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tables/table3.xml" ContentType="application/vnd.openxmlformats-officedocument.spreadsheetml.table+xml"/>
  <Override PartName="/xl/queryTables/queryTable1.xml" ContentType="application/vnd.openxmlformats-officedocument.spreadsheetml.queryTable+xml"/>
  <Override PartName="/xl/pivotTables/pivotTable1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MY PC\Documents\MoFPED\Project Analysis and Public Investment Department\Multi-year Commitments\MYC FY 24-25\"/>
    </mc:Choice>
  </mc:AlternateContent>
  <xr:revisionPtr revIDLastSave="0" documentId="13_ncr:1_{84A81252-08A1-4F73-9586-B6CF5115D378}" xr6:coauthVersionLast="47" xr6:coauthVersionMax="47" xr10:uidLastSave="{00000000-0000-0000-0000-000000000000}"/>
  <bookViews>
    <workbookView xWindow="-120" yWindow="-120" windowWidth="29040" windowHeight="15840" xr2:uid="{00000000-000D-0000-FFFF-FFFF00000000}"/>
  </bookViews>
  <sheets>
    <sheet name="MYC Database FY 24-25" sheetId="1" r:id="rId1"/>
    <sheet name="Sheet1" sheetId="12" state="hidden" r:id="rId2"/>
    <sheet name="Sheet3" sheetId="13" state="hidden" r:id="rId3"/>
    <sheet name="Sheet2" sheetId="8" state="hidden" r:id="rId4"/>
    <sheet name="MYC Database FY 24-25 Disaggreg" sheetId="9" state="hidden" r:id="rId5"/>
    <sheet name="Sheet4" sheetId="11" state="hidden" r:id="rId6"/>
    <sheet name="Extensions not captured" sheetId="6" state="hidden" r:id="rId7"/>
    <sheet name="MYC FY 24-25 analysis" sheetId="2" state="hidden" r:id="rId8"/>
    <sheet name="Graphs" sheetId="3" state="hidden" r:id="rId9"/>
    <sheet name="Fin. perf. FY 22-23" sheetId="4" state="hidden" r:id="rId10"/>
    <sheet name="Proj. Perf. 22-23" sheetId="5"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_____raw99" localSheetId="4">#REF!</definedName>
    <definedName name="______raw99">#REF!</definedName>
    <definedName name="_____raw99" localSheetId="4">#REF!</definedName>
    <definedName name="_____raw99">#REF!</definedName>
    <definedName name="____raw99" localSheetId="4">#REF!</definedName>
    <definedName name="____raw99">#REF!</definedName>
    <definedName name="___raw99">#REF!</definedName>
    <definedName name="__123Graph_C" localSheetId="4" hidden="1">[1]SEI!#REF!</definedName>
    <definedName name="__123Graph_C" hidden="1">[1]SEI!#REF!</definedName>
    <definedName name="__123Graph_D" localSheetId="4" hidden="1">[1]SEI!#REF!</definedName>
    <definedName name="__123Graph_D" hidden="1">[1]SEI!#REF!</definedName>
    <definedName name="__123Graph_E" localSheetId="4" hidden="1">[1]SEI!#REF!</definedName>
    <definedName name="__123Graph_E" hidden="1">[1]SEI!#REF!</definedName>
    <definedName name="__123Graph_F" localSheetId="4" hidden="1">[1]SEI!#REF!</definedName>
    <definedName name="__123Graph_F" hidden="1">[1]SEI!#REF!</definedName>
    <definedName name="__raw99" localSheetId="4">#REF!</definedName>
    <definedName name="__raw99">#REF!</definedName>
    <definedName name="__TAB1">#REF!</definedName>
    <definedName name="__TAB2">#REF!</definedName>
    <definedName name="__TAB3">#REF!</definedName>
    <definedName name="__TAB4">#REF!</definedName>
    <definedName name="__TAB5">#REF!</definedName>
    <definedName name="__TAB6">#REF!</definedName>
    <definedName name="_1">#REF!</definedName>
    <definedName name="_Fill" hidden="1">#REF!</definedName>
    <definedName name="_Fill1" hidden="1">#REF!</definedName>
    <definedName name="_xlnm._FilterDatabase" localSheetId="6" hidden="1">'Extensions not captured'!$A$2:$M$40</definedName>
    <definedName name="_Key1" localSheetId="4" hidden="1">#REF!</definedName>
    <definedName name="_Key1" hidden="1">#REF!</definedName>
    <definedName name="_Order1" hidden="1">255</definedName>
    <definedName name="_Order2" hidden="1">255</definedName>
    <definedName name="_Parse_Out" localSheetId="4" hidden="1">#REF!</definedName>
    <definedName name="_Parse_Out" hidden="1">#REF!</definedName>
    <definedName name="_raw99" localSheetId="4">#REF!</definedName>
    <definedName name="_raw99">#REF!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TAB1">#REF!</definedName>
    <definedName name="_TAB2">#REF!</definedName>
    <definedName name="_TAB3">#REF!</definedName>
    <definedName name="_TAB4">#REF!</definedName>
    <definedName name="_TAB5">#REF!</definedName>
    <definedName name="_TAB6">#REF!</definedName>
    <definedName name="a" localSheetId="4">[2]Changes!$A$6</definedName>
    <definedName name="a">[3]Changes!$A$6</definedName>
    <definedName name="AA" localSheetId="4" hidden="1">{"Main Economic Indicators",#N/A,FALSE,"C"}</definedName>
    <definedName name="AA" hidden="1">{"Main Economic Indicators",#N/A,FALSE,"C"}</definedName>
    <definedName name="BFP">#REF!</definedName>
    <definedName name="broad_m" localSheetId="4">OFFSET(#REF!,0,MATCH(#REF!,years)-1,1,MATCH(#REF!,years)-MATCH(#REF!,years)+1)</definedName>
    <definedName name="broad_m">OFFSET(#REF!,0,MATCH(#REF!,years)-1,1,MATCH(#REF!,years)-MATCH(#REF!,years)+1)</definedName>
    <definedName name="bud_est">#REF!</definedName>
    <definedName name="c_1">#REF!</definedName>
    <definedName name="c_2">#REF!</definedName>
    <definedName name="c_3">#REF!</definedName>
    <definedName name="cab" localSheetId="4">OFFSET(#REF!,0,MATCH(#REF!,years)-1,1,MATCH(#REF!,years)-MATCH(#REF!,years)+1)</definedName>
    <definedName name="cab">OFFSET(#REF!,0,MATCH(#REF!,years)-1,1,MATCH(#REF!,years)-MATCH(#REF!,years)+1)</definedName>
    <definedName name="capital_transfers" localSheetId="4">OFFSET(#REF!,0,MATCH(#REF!,years)-1,1,MATCH(#REF!,years)-MATCH(#REF!,years)+1)</definedName>
    <definedName name="capital_transfers">OFFSET(#REF!,0,MATCH(#REF!,years)-1,1,MATCH(#REF!,years)-MATCH(#REF!,years)+1)</definedName>
    <definedName name="CASH">#REF!</definedName>
    <definedName name="cashflow" localSheetId="4">OFFSET(#REF!,0,MATCH(#REF!,years)-1,1,MATCH(#REF!,years)-MATCH(#REF!,years)+1)</definedName>
    <definedName name="cashflow">OFFSET(#REF!,0,MATCH(#REF!,years)-1,1,MATCH(#REF!,years)-MATCH(#REF!,years)+1)</definedName>
    <definedName name="category">[4]Input!$E$3:$E$221</definedName>
    <definedName name="cb" localSheetId="4">OFFSET(#REF!,0,MATCH(#REF!,years)-1,1,MATCH(#REF!,years)-MATCH(#REF!,years)+1)</definedName>
    <definedName name="cb">OFFSET(#REF!,0,MATCH(#REF!,years)-1,1,MATCH(#REF!,years)-MATCH(#REF!,years)+1)</definedName>
    <definedName name="cbr" localSheetId="4">OFFSET(#REF!,0,MATCH(#REF!,years)-1,1,MATCH(#REF!,years)-MATCH(#REF!,years)+1)</definedName>
    <definedName name="cbr">OFFSET(#REF!,0,MATCH(#REF!,years)-1,1,MATCH(#REF!,years)-MATCH(#REF!,years)+1)</definedName>
    <definedName name="cgc" localSheetId="4">OFFSET(#REF!,0,MATCH(#REF!,years)-1,1,MATCH(#REF!,years)-MATCH(#REF!,years)+1)</definedName>
    <definedName name="cgc">OFFSET(#REF!,0,MATCH(#REF!,years)-1,1,MATCH(#REF!,years)-MATCH(#REF!,years)+1)</definedName>
    <definedName name="CHANGESWRITE">#REF!</definedName>
    <definedName name="consumption" localSheetId="4">OFFSET(#REF!,0,MATCH(#REF!,years)-1,1,MATCH(#REF!,years)-MATCH(#REF!,years)+1)</definedName>
    <definedName name="consumption">OFFSET(#REF!,0,MATCH(#REF!,years)-1,1,MATCH(#REF!,years)-MATCH(#REF!,years)+1)</definedName>
    <definedName name="core" localSheetId="4">OFFSET(#REF!,0,MATCH(#REF!,years)-1,1,MATCH(#REF!,years)-MATCH(#REF!,years)+1)</definedName>
    <definedName name="core">OFFSET(#REF!,0,MATCH(#REF!,years)-1,1,MATCH(#REF!,years)-MATCH(#REF!,years)+1)</definedName>
    <definedName name="debt_dom" localSheetId="4">OFFSET(#REF!,0,MATCH(#REF!,years)-1,1,MATCH(#REF!,years)-MATCH(#REF!,years)+1)</definedName>
    <definedName name="debt_dom">OFFSET(#REF!,0,MATCH(#REF!,years)-1,1,MATCH(#REF!,years)-MATCH(#REF!,years)+1)</definedName>
    <definedName name="debt_ext" localSheetId="4">OFFSET(#REF!,0,MATCH(#REF!,years)-1,1,MATCH(#REF!,years)-MATCH(#REF!,years)+1)</definedName>
    <definedName name="debt_ext">OFFSET(#REF!,0,MATCH(#REF!,years)-1,1,MATCH(#REF!,years)-MATCH(#REF!,years)+1)</definedName>
    <definedName name="donor" localSheetId="4">OFFSET(#REF!,0,MATCH(#REF!,years)-1,1,MATCH(#REF!,years)-MATCH(#REF!,years)+1)</definedName>
    <definedName name="donor">OFFSET(#REF!,0,MATCH(#REF!,years)-1,1,MATCH(#REF!,years)-MATCH(#REF!,years)+1)</definedName>
    <definedName name="efu" localSheetId="4">OFFSET(#REF!,0,MATCH(#REF!,years)-1,1,MATCH(#REF!,years)-MATCH(#REF!,years)+1)</definedName>
    <definedName name="efu">OFFSET(#REF!,0,MATCH(#REF!,years)-1,1,MATCH(#REF!,years)-MATCH(#REF!,years)+1)</definedName>
    <definedName name="ergferger" localSheetId="4" hidden="1">{"Main Economic Indicators",#N/A,FALSE,"C"}</definedName>
    <definedName name="ergferger" hidden="1">{"Main Economic Indicators",#N/A,FALSE,"C"}</definedName>
    <definedName name="errors" localSheetId="4">OFFSET(#REF!,0,MATCH(#REF!,years)-1,1,MATCH(#REF!,years)-MATCH(#REF!,years)+1)</definedName>
    <definedName name="errors">OFFSET(#REF!,0,MATCH(#REF!,years)-1,1,MATCH(#REF!,years)-MATCH(#REF!,years)+1)</definedName>
    <definedName name="excises" localSheetId="4">OFFSET(#REF!,0,MATCH(#REF!,years)-1,1,MATCH(#REF!,years)-MATCH(#REF!,years)+1)</definedName>
    <definedName name="excises">OFFSET(#REF!,0,MATCH(#REF!,years)-1,1,MATCH(#REF!,years)-MATCH(#REF!,years)+1)</definedName>
    <definedName name="exports" localSheetId="4">OFFSET(#REF!,0,MATCH(#REF!,years)-1,1,MATCH(#REF!,years)-MATCH(#REF!,years)+1)</definedName>
    <definedName name="exports">OFFSET(#REF!,0,MATCH(#REF!,years)-1,1,MATCH(#REF!,years)-MATCH(#REF!,years)+1)</definedName>
    <definedName name="exports_gdp" localSheetId="4">OFFSET(#REF!,0,MATCH(#REF!,years)-1,1,MATCH(#REF!,years)-MATCH(#REF!,years)+1)</definedName>
    <definedName name="exports_gdp">OFFSET(#REF!,0,MATCH(#REF!,years)-1,1,MATCH(#REF!,years)-MATCH(#REF!,years)+1)</definedName>
    <definedName name="external_debt" localSheetId="4">OFFSET(#REF!,0,MATCH(#REF!,years)-1,1,MATCH(#REF!,years)-MATCH(#REF!,years)+1)</definedName>
    <definedName name="external_debt">OFFSET(#REF!,0,MATCH(#REF!,years)-1,1,MATCH(#REF!,years)-MATCH(#REF!,years)+1)</definedName>
    <definedName name="fdi" localSheetId="4">OFFSET(#REF!,0,MATCH(#REF!,years)-1,1,MATCH(#REF!,years)-MATCH(#REF!,years)+1)</definedName>
    <definedName name="fdi">OFFSET(#REF!,0,MATCH(#REF!,years)-1,1,MATCH(#REF!,years)-MATCH(#REF!,years)+1)</definedName>
    <definedName name="financial_account" localSheetId="4">OFFSET(#REF!,0,MATCH(#REF!,years)-1,1,MATCH(#REF!,years)-MATCH(#REF!,years)+1)</definedName>
    <definedName name="financial_account">OFFSET(#REF!,0,MATCH(#REF!,years)-1,1,MATCH(#REF!,years)-MATCH(#REF!,years)+1)</definedName>
    <definedName name="fiscaldeficit" localSheetId="4">OFFSET(#REF!,0,MATCH(#REF!,years)-1,1,MATCH(#REF!,years)-MATCH(#REF!,years)+1)</definedName>
    <definedName name="fiscaldeficit">OFFSET(#REF!,0,MATCH(#REF!,years)-1,1,MATCH(#REF!,years)-MATCH(#REF!,years)+1)</definedName>
    <definedName name="food" localSheetId="4">OFFSET(#REF!,0,MATCH(#REF!,years)-1,1,MATCH(#REF!,years)-MATCH(#REF!,years)+1)</definedName>
    <definedName name="food">OFFSET(#REF!,0,MATCH(#REF!,years)-1,1,MATCH(#REF!,years)-MATCH(#REF!,years)+1)</definedName>
    <definedName name="ft">#REF!</definedName>
    <definedName name="FundingSource">[5]!Table5[Funding Source]</definedName>
    <definedName name="gou_dev" localSheetId="4">OFFSET(#REF!,0,MATCH(#REF!,years)-1,1,MATCH(#REF!,years)-MATCH(#REF!,years)+1)</definedName>
    <definedName name="gou_dev">OFFSET(#REF!,0,MATCH(#REF!,years)-1,1,MATCH(#REF!,years)-MATCH(#REF!,years)+1)</definedName>
    <definedName name="Grant">[4]Input!$D$3:$D$221</definedName>
    <definedName name="growth" localSheetId="4">OFFSET(#REF!,0,MATCH(#REF!,years)-1,1,MATCH(#REF!,years)-MATCH(#REF!,years)+1)</definedName>
    <definedName name="growth">OFFSET(#REF!,0,MATCH(#REF!,years)-1,1,MATCH(#REF!,years)-MATCH(#REF!,years)+1)</definedName>
    <definedName name="headline" localSheetId="4">OFFSET(#REF!,0,MATCH(#REF!,years)-1,1,MATCH(#REF!,years)-MATCH(#REF!,years)+1)</definedName>
    <definedName name="headline">OFFSET(#REF!,0,MATCH(#REF!,years)-1,1,MATCH(#REF!,years)-MATCH(#REF!,years)+1)</definedName>
    <definedName name="import">[4]Input!$CO$3:$CO$221</definedName>
    <definedName name="import_duty" localSheetId="4">OFFSET(#REF!,0,MATCH(#REF!,years)-1,1,MATCH(#REF!,years)-MATCH(#REF!,years)+1)</definedName>
    <definedName name="import_duty">OFFSET(#REF!,0,MATCH(#REF!,years)-1,1,MATCH(#REF!,years)-MATCH(#REF!,years)+1)</definedName>
    <definedName name="imports" localSheetId="4">OFFSET(#REF!,0,MATCH(#REF!,years)-1,1,MATCH(#REF!,years)-MATCH(#REF!,years)+1)</definedName>
    <definedName name="imports">OFFSET(#REF!,0,MATCH(#REF!,years)-1,1,MATCH(#REF!,years)-MATCH(#REF!,years)+1)</definedName>
    <definedName name="imports_gdp" localSheetId="4">OFFSET(#REF!,0,MATCH(#REF!,years)-1,1,MATCH(#REF!,years)-MATCH(#REF!,years)+1)</definedName>
    <definedName name="imports_gdp">OFFSET(#REF!,0,MATCH(#REF!,years)-1,1,MATCH(#REF!,years)-MATCH(#REF!,years)+1)</definedName>
    <definedName name="impulse" localSheetId="4">OFFSET(#REF!,0,MATCH(#REF!,years)-1,1,MATCH(#REF!,years)-MATCH(#REF!,years)+1)</definedName>
    <definedName name="impulse">OFFSET(#REF!,0,MATCH(#REF!,years)-1,1,MATCH(#REF!,years)-MATCH(#REF!,years)+1)</definedName>
    <definedName name="interest" localSheetId="4">OFFSET(#REF!,0,MATCH(#REF!,years)-1,1,MATCH(#REF!,years)-MATCH(#REF!,years)+1)</definedName>
    <definedName name="interest">OFFSET(#REF!,0,MATCH(#REF!,years)-1,1,MATCH(#REF!,years)-MATCH(#REF!,years)+1)</definedName>
    <definedName name="investment" localSheetId="4">OFFSET(#REF!,0,MATCH(#REF!,years)-1,1,MATCH(#REF!,years)-MATCH(#REF!,years)+1)</definedName>
    <definedName name="investment">OFFSET(#REF!,0,MATCH(#REF!,years)-1,1,MATCH(#REF!,years)-MATCH(#REF!,years)+1)</definedName>
    <definedName name="investment_gdp" localSheetId="4">OFFSET(#REF!,0,MATCH(#REF!,years)-1,1,MATCH(#REF!,years)-MATCH(#REF!,years)+1)</definedName>
    <definedName name="investment_gdp">OFFSET(#REF!,0,MATCH(#REF!,years)-1,1,MATCH(#REF!,years)-MATCH(#REF!,years)+1)</definedName>
    <definedName name="investmentincome" localSheetId="4">OFFSET(#REF!,0,MATCH(#REF!,years)-1,1,MATCH(#REF!,years)-MATCH(#REF!,years)+1)</definedName>
    <definedName name="investmentincome">OFFSET(#REF!,0,MATCH(#REF!,years)-1,1,MATCH(#REF!,years)-MATCH(#REF!,years)+1)</definedName>
    <definedName name="ipp" localSheetId="4">OFFSET(#REF!,0,MATCH(#REF!,years)-1,1,MATCH(#REF!,years)-MATCH(#REF!,years)+1)</definedName>
    <definedName name="ipp">OFFSET(#REF!,0,MATCH(#REF!,years)-1,1,MATCH(#REF!,years)-MATCH(#REF!,years)+1)</definedName>
    <definedName name="karuma" localSheetId="4">OFFSET(#REF!,0,MATCH(#REF!,years)-1,1,MATCH(#REF!,years)-MATCH(#REF!,years)+1)</definedName>
    <definedName name="karuma">OFFSET(#REF!,0,MATCH(#REF!,years)-1,1,MATCH(#REF!,years)-MATCH(#REF!,years)+1)</definedName>
    <definedName name="lr" localSheetId="4">OFFSET(#REF!,0,MATCH(#REF!,years)-1,1,MATCH(#REF!,years)-MATCH(#REF!,years)+1)</definedName>
    <definedName name="lr">OFFSET(#REF!,0,MATCH(#REF!,years)-1,1,MATCH(#REF!,years)-MATCH(#REF!,years)+1)</definedName>
    <definedName name="marcus">#REF!</definedName>
    <definedName name="MDF_Funds_Print__Area">#REF!</definedName>
    <definedName name="Monthly_Payments_Print_Area">#REF!</definedName>
    <definedName name="mtef">#REF!</definedName>
    <definedName name="ncb" localSheetId="4">OFFSET(#REF!,0,MATCH(#REF!,years)-1,1,MATCH(#REF!,years)-MATCH(#REF!,years)+1)</definedName>
    <definedName name="ncb">OFFSET(#REF!,0,MATCH(#REF!,years)-1,1,MATCH(#REF!,years)-MATCH(#REF!,years)+1)</definedName>
    <definedName name="ndf" localSheetId="4">OFFSET(#REF!,0,MATCH(#REF!,years)-1,1,MATCH(#REF!,years)-MATCH(#REF!,years)+1)</definedName>
    <definedName name="ndf">OFFSET(#REF!,0,MATCH(#REF!,years)-1,1,MATCH(#REF!,years)-MATCH(#REF!,years)+1)</definedName>
    <definedName name="ner" localSheetId="4">OFFSET(#REF!,0,MATCH(#REF!,years)-1,1,MATCH(#REF!,years)-MATCH(#REF!,years)+1)</definedName>
    <definedName name="ner">OFFSET(#REF!,0,MATCH(#REF!,years)-1,1,MATCH(#REF!,years)-MATCH(#REF!,years)+1)</definedName>
    <definedName name="nfa" localSheetId="4">OFFSET(#REF!,0,MATCH(#REF!,years)-1,1,MATCH(#REF!,years)-MATCH(#REF!,years)+1)</definedName>
    <definedName name="nfa">OFFSET(#REF!,0,MATCH(#REF!,years)-1,1,MATCH(#REF!,years)-MATCH(#REF!,years)+1)</definedName>
    <definedName name="nnn" localSheetId="4" hidden="1">{"Main Economic Indicators",#N/A,FALSE,"C"}</definedName>
    <definedName name="nnn" hidden="1">{"Main Economic Indicators",#N/A,FALSE,"C"}</definedName>
    <definedName name="non_conc" localSheetId="4">OFFSET(#REF!,0,MATCH(#REF!,years)-1,1,MATCH(#REF!,years)-MATCH(#REF!,years)+1)</definedName>
    <definedName name="non_conc">OFFSET(#REF!,0,MATCH(#REF!,years)-1,1,MATCH(#REF!,years)-MATCH(#REF!,years)+1)</definedName>
    <definedName name="oin" localSheetId="4">OFFSET(#REF!,0,MATCH(#REF!,years)-1,1,MATCH(#REF!,years)-MATCH(#REF!,years)+1)</definedName>
    <definedName name="oin">OFFSET(#REF!,0,MATCH(#REF!,years)-1,1,MATCH(#REF!,years)-MATCH(#REF!,years)+1)</definedName>
    <definedName name="other_current" localSheetId="4">OFFSET(#REF!,0,MATCH(#REF!,years)-1,1,MATCH(#REF!,years)-MATCH(#REF!,years)+1)</definedName>
    <definedName name="other_current">OFFSET(#REF!,0,MATCH(#REF!,years)-1,1,MATCH(#REF!,years)-MATCH(#REF!,years)+1)</definedName>
    <definedName name="other_investment" localSheetId="4">OFFSET(#REF!,0,MATCH(#REF!,years)-1,1,MATCH(#REF!,years)-MATCH(#REF!,years)+1)</definedName>
    <definedName name="other_investment">OFFSET(#REF!,0,MATCH(#REF!,years)-1,1,MATCH(#REF!,years)-MATCH(#REF!,years)+1)</definedName>
    <definedName name="other_revenue" localSheetId="4">OFFSET(#REF!,0,MATCH(#REF!,years)-1,1,MATCH(#REF!,years)-MATCH(#REF!,years)+1)</definedName>
    <definedName name="other_revenue">OFFSET(#REF!,0,MATCH(#REF!,years)-1,1,MATCH(#REF!,years)-MATCH(#REF!,years)+1)</definedName>
    <definedName name="outputgap" localSheetId="4">OFFSET(#REF!,0,MATCH(#REF!,years)-1,1,MATCH(#REF!,years)-MATCH(#REF!,years)+1)</definedName>
    <definedName name="outputgap">OFFSET(#REF!,0,MATCH(#REF!,years)-1,1,MATCH(#REF!,years)-MATCH(#REF!,years)+1)</definedName>
    <definedName name="P" localSheetId="4" hidden="1">#REF!,#REF!,#REF!</definedName>
    <definedName name="P" hidden="1">#REF!,#REF!,#REF!</definedName>
    <definedName name="PBS_SQL_DB2_PBSSQL_PBS_NDP_Tina_CG_QtrlyPerformance_Final" localSheetId="9" hidden="1">'Fin. perf. FY 22-23'!$A$1:$AN$4541</definedName>
    <definedName name="portfolio" localSheetId="4">OFFSET(#REF!,0,MATCH(#REF!,years)-1,1,MATCH(#REF!,years)-MATCH(#REF!,years)+1)</definedName>
    <definedName name="portfolio">OFFSET(#REF!,0,MATCH(#REF!,years)-1,1,MATCH(#REF!,years)-MATCH(#REF!,years)+1)</definedName>
    <definedName name="Pr" localSheetId="4" hidden="1">#REF!,#REF!,#REF!</definedName>
    <definedName name="Pr" hidden="1">#REF!,#REF!,#REF!</definedName>
    <definedName name="_xlnm.Print_Area" localSheetId="0">'MYC Database FY 24-25'!$A$1:$AC$347</definedName>
    <definedName name="_xlnm.Print_Titles" localSheetId="6">'Extensions not captured'!$1:$2</definedName>
    <definedName name="_xlnm.Print_Titles" localSheetId="0">'MYC Database FY 24-25'!$1:$3</definedName>
    <definedName name="_xlnm.Print_Titles" localSheetId="4">'MYC Database FY 24-25 Disaggreg'!$1:$3</definedName>
    <definedName name="print00" localSheetId="4">#REF!</definedName>
    <definedName name="print00">#REF!</definedName>
    <definedName name="print000" localSheetId="4">#REF!</definedName>
    <definedName name="print000">#REF!</definedName>
    <definedName name="print01" localSheetId="4">#REF!</definedName>
    <definedName name="print01">#REF!</definedName>
    <definedName name="print95">#REF!</definedName>
    <definedName name="print96">#REF!</definedName>
    <definedName name="print97">#REF!</definedName>
    <definedName name="print98">#REF!</definedName>
    <definedName name="print98o">#REF!</definedName>
    <definedName name="print99">#REF!</definedName>
    <definedName name="pro" hidden="1">#REF!</definedName>
    <definedName name="proj">#REF!</definedName>
    <definedName name="ProjectClass">[5]!Table4[Project classification]</definedName>
    <definedName name="Projects" localSheetId="4" hidden="1">#REF!,#REF!,#REF!</definedName>
    <definedName name="Projects" hidden="1">#REF!,#REF!,#REF!</definedName>
    <definedName name="ProjectStatus">[5]!Table3[Status]</definedName>
    <definedName name="psc" localSheetId="4">OFFSET(#REF!,0,MATCH(#REF!,years)-1,1,MATCH(#REF!,years)-MATCH(#REF!,years)+1)</definedName>
    <definedName name="psc">OFFSET(#REF!,0,MATCH(#REF!,years)-1,1,MATCH(#REF!,years)-MATCH(#REF!,years)+1)</definedName>
    <definedName name="psc_shs" localSheetId="4">OFFSET(#REF!,0,MATCH(#REF!,years)-1,1,MATCH(#REF!,years)-MATCH(#REF!,years)+1)</definedName>
    <definedName name="psc_shs">OFFSET(#REF!,0,MATCH(#REF!,years)-1,1,MATCH(#REF!,years)-MATCH(#REF!,years)+1)</definedName>
    <definedName name="psc_usd" localSheetId="4">OFFSET(#REF!,0,MATCH(#REF!,years)-1,1,MATCH(#REF!,years)-MATCH(#REF!,years)+1)</definedName>
    <definedName name="psc_usd">OFFSET(#REF!,0,MATCH(#REF!,years)-1,1,MATCH(#REF!,years)-MATCH(#REF!,years)+1)</definedName>
    <definedName name="psc_wa" localSheetId="4">OFFSET(#REF!,0,MATCH(#REF!,years)-1,1,MATCH(#REF!,years)-MATCH(#REF!,years)+1)</definedName>
    <definedName name="psc_wa">OFFSET(#REF!,0,MATCH(#REF!,years)-1,1,MATCH(#REF!,years)-MATCH(#REF!,years)+1)</definedName>
    <definedName name="pto_supp" hidden="1">#REF!</definedName>
    <definedName name="rer" localSheetId="4">OFFSET(#REF!,0,MATCH(#REF!,years)-1,1,MATCH(#REF!,years)-MATCH(#REF!,years)+1)</definedName>
    <definedName name="rer">OFFSET(#REF!,0,MATCH(#REF!,years)-1,1,MATCH(#REF!,years)-MATCH(#REF!,years)+1)</definedName>
    <definedName name="rergap" localSheetId="4">OFFSET(#REF!,0,MATCH(#REF!,years)-1,1,MATCH(#REF!,years)-MATCH(#REF!,years)+1)</definedName>
    <definedName name="rergap">OFFSET(#REF!,0,MATCH(#REF!,years)-1,1,MATCH(#REF!,years)-MATCH(#REF!,years)+1)</definedName>
    <definedName name="reserves_gdp" localSheetId="4">OFFSET(#REF!,0,MATCH(#REF!,years)-1,1,MATCH(#REF!,years)-MATCH(#REF!,years)+1)</definedName>
    <definedName name="reserves_gdp">OFFSET(#REF!,0,MATCH(#REF!,years)-1,1,MATCH(#REF!,years)-MATCH(#REF!,years)+1)</definedName>
    <definedName name="reserves_imports" localSheetId="4">OFFSET(#REF!,0,MATCH(#REF!,years)-1,1,MATCH(#REF!,years)-MATCH(#REF!,years)+1)</definedName>
    <definedName name="reserves_imports">OFFSET(#REF!,0,MATCH(#REF!,years)-1,1,MATCH(#REF!,years)-MATCH(#REF!,years)+1)</definedName>
    <definedName name="reserves_imports2" localSheetId="4">OFFSET(#REF!,0,MATCH(#REF!,years)-1,1,MATCH(#REF!,years)-MATCH(#REF!,years)+1)</definedName>
    <definedName name="reserves_imports2">OFFSET(#REF!,0,MATCH(#REF!,years)-1,1,MATCH(#REF!,years)-MATCH(#REF!,years)+1)</definedName>
    <definedName name="reserves_m3" localSheetId="4">OFFSET(#REF!,0,MATCH(#REF!,years)-1,1,MATCH(#REF!,years)-MATCH(#REF!,years)+1)</definedName>
    <definedName name="reserves_m3">OFFSET(#REF!,0,MATCH(#REF!,years)-1,1,MATCH(#REF!,years)-MATCH(#REF!,years)+1)</definedName>
    <definedName name="rtre" localSheetId="4" hidden="1">{"Main Economic Indicators",#N/A,FALSE,"C"}</definedName>
    <definedName name="rtre" hidden="1">{"Main Economic Indicators",#N/A,FALSE,"C"}</definedName>
    <definedName name="Rwvu.Print." hidden="1">#N/A</definedName>
    <definedName name="savings_gdp" localSheetId="4">OFFSET(#REF!,0,MATCH(#REF!,years)-1,1,MATCH(#REF!,years)-MATCH(#REF!,years)+1)</definedName>
    <definedName name="savings_gdp">OFFSET(#REF!,0,MATCH(#REF!,years)-1,1,MATCH(#REF!,years)-MATCH(#REF!,years)+1)</definedName>
    <definedName name="si_balance" localSheetId="4">OFFSET(#REF!,0,MATCH(#REF!,years)-1,1,MATCH(#REF!,years)-MATCH(#REF!,years)+1)</definedName>
    <definedName name="si_balance">OFFSET(#REF!,0,MATCH(#REF!,years)-1,1,MATCH(#REF!,years)-MATCH(#REF!,years)+1)</definedName>
    <definedName name="spending">[4]Input!$B$3:$B$221</definedName>
    <definedName name="TABCASH" localSheetId="4">#REF!</definedName>
    <definedName name="TABCASH">#REF!</definedName>
    <definedName name="TABEXCEPTFIN" localSheetId="4">#REF!</definedName>
    <definedName name="TABEXCEPTFIN">#REF!</definedName>
    <definedName name="TABEXTERNAL" localSheetId="4">#REF!</definedName>
    <definedName name="TABEXTERNAL">#REF!</definedName>
    <definedName name="TABMEMO">#REF!</definedName>
    <definedName name="tbill_rate" localSheetId="4">OFFSET(#REF!,0,MATCH(#REF!,years)-1,1,MATCH(#REF!,years)-MATCH(#REF!,years)+1)</definedName>
    <definedName name="tbill_rate">OFFSET(#REF!,0,MATCH(#REF!,years)-1,1,MATCH(#REF!,years)-MATCH(#REF!,years)+1)</definedName>
    <definedName name="transfers" localSheetId="4">OFFSET(#REF!,0,MATCH(#REF!,years)-1,1,MATCH(#REF!,years)-MATCH(#REF!,years)+1)</definedName>
    <definedName name="transfers">OFFSET(#REF!,0,MATCH(#REF!,years)-1,1,MATCH(#REF!,years)-MATCH(#REF!,years)+1)</definedName>
    <definedName name="TRANSFERTEST">[1]Gin:Din!$C$2:$O$2</definedName>
    <definedName name="u" localSheetId="4">#REF!</definedName>
    <definedName name="u">#REF!</definedName>
    <definedName name="vat" localSheetId="4">OFFSET(#REF!,0,MATCH(#REF!,years)-1,1,MATCH(#REF!,years)-MATCH(#REF!,years)+1)</definedName>
    <definedName name="vat">OFFSET(#REF!,0,MATCH(#REF!,years)-1,1,MATCH(#REF!,years)-MATCH(#REF!,years)+1)</definedName>
    <definedName name="wages" localSheetId="4">OFFSET(#REF!,0,MATCH(#REF!,years)-1,1,MATCH(#REF!,years)-MATCH(#REF!,years)+1)</definedName>
    <definedName name="wages">OFFSET(#REF!,0,MATCH(#REF!,years)-1,1,MATCH(#REF!,years)-MATCH(#REF!,years)+1)</definedName>
    <definedName name="wrn.Main._.Economic._.Indicators." localSheetId="4" hidden="1">{"Main Economic Indicators",#N/A,FALSE,"C"}</definedName>
    <definedName name="wrn.Main._.Economic._.Indicators." hidden="1">{"Main Economic Indicators",#N/A,FALSE,"C"}</definedName>
    <definedName name="wrn.STAFF_REPORT_TABLES." localSheetId="4" hidden="1">{"SR_tbs",#N/A,FALSE,"MGSSEI";"SR_tbs",#N/A,FALSE,"MGSBOX";"SR_tbs",#N/A,FALSE,"MGSOCIND"}</definedName>
    <definedName name="wrn.STAFF_REPORT_TABLES." hidden="1">{"SR_tbs",#N/A,FALSE,"MGSSEI";"SR_tbs",#N/A,FALSE,"MGSBOX";"SR_tbs",#N/A,FALSE,"MGSOCIND"}</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4" hidden="1">{"Main Economic Indicators",#N/A,FALSE,"C"}</definedName>
    <definedName name="WW" hidden="1">{"Main Economic Indicators",#N/A,FALSE,"C"}</definedName>
    <definedName name="years">[6]Assns!$C$3:$Z$3</definedName>
    <definedName name="years_subset" localSheetId="4">OFFSET([6]Assns!$C$3,0,MATCH(#REF!,years)-1,1,MATCH(#REF!,years)-MATCH(#REF!,years)+1)</definedName>
    <definedName name="years_subset">OFFSET([6]Assns!$C$3,0,MATCH(#REF!,years)-1,1,MATCH(#REF!,years)-MATCH(#REF!,years)+1)</definedName>
    <definedName name="YHT" localSheetId="4">#REF!</definedName>
    <definedName name="YHT">#REF!</definedName>
    <definedName name="ytax" localSheetId="4">OFFSET(#REF!,0,MATCH(#REF!,years)-1,1,MATCH(#REF!,years)-MATCH(#REF!,years)+1)</definedName>
    <definedName name="ytax">OFFSET(#REF!,0,MATCH(#REF!,years)-1,1,MATCH(#REF!,years)-MATCH(#REF!,years)+1)</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s>
  <calcPr calcId="181029"/>
  <pivotCaches>
    <pivotCache cacheId="0" r:id="rId20"/>
    <pivotCache cacheId="1" r:id="rId21"/>
    <pivotCache cacheId="2" r:id="rId2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5" i="1" l="1"/>
  <c r="Q75" i="1"/>
  <c r="T75" i="1"/>
  <c r="W75" i="1"/>
  <c r="Z75" i="1"/>
  <c r="AC75" i="1"/>
  <c r="M259" i="1"/>
  <c r="Q259" i="1"/>
  <c r="T259" i="1"/>
  <c r="W259" i="1"/>
  <c r="Z259" i="1"/>
  <c r="AC259" i="1"/>
  <c r="M168" i="1"/>
  <c r="Q168" i="1"/>
  <c r="T168" i="1"/>
  <c r="W168" i="1"/>
  <c r="Z168" i="1"/>
  <c r="AC168" i="1"/>
  <c r="M167" i="1"/>
  <c r="Q167" i="1"/>
  <c r="T167" i="1"/>
  <c r="W167" i="1"/>
  <c r="Z167" i="1"/>
  <c r="AC167" i="1"/>
  <c r="M166" i="1"/>
  <c r="Q166" i="1"/>
  <c r="T166" i="1"/>
  <c r="W166" i="1"/>
  <c r="Z166" i="1"/>
  <c r="AC166" i="1"/>
  <c r="M186" i="1"/>
  <c r="Q186" i="1"/>
  <c r="T186" i="1"/>
  <c r="W186" i="1"/>
  <c r="Z186" i="1"/>
  <c r="AC186" i="1"/>
  <c r="M80" i="1"/>
  <c r="Q80" i="1"/>
  <c r="T80" i="1"/>
  <c r="W80" i="1"/>
  <c r="Z80" i="1"/>
  <c r="AC80" i="1"/>
  <c r="M81" i="1"/>
  <c r="Q81" i="1"/>
  <c r="T81" i="1"/>
  <c r="W81" i="1"/>
  <c r="Z81" i="1"/>
  <c r="AC81" i="1"/>
  <c r="M311" i="1"/>
  <c r="Q311" i="1"/>
  <c r="T311" i="1"/>
  <c r="W311" i="1"/>
  <c r="Z311" i="1"/>
  <c r="AC311" i="1"/>
  <c r="M312" i="1"/>
  <c r="Q312" i="1"/>
  <c r="T312" i="1"/>
  <c r="W312" i="1"/>
  <c r="Z312" i="1"/>
  <c r="AC312" i="1"/>
  <c r="M307" i="1"/>
  <c r="Q307" i="1"/>
  <c r="T307" i="1"/>
  <c r="W307" i="1"/>
  <c r="Z307" i="1"/>
  <c r="AC307" i="1"/>
  <c r="M304" i="1"/>
  <c r="Q304" i="1"/>
  <c r="T304" i="1"/>
  <c r="W304" i="1"/>
  <c r="Z304" i="1"/>
  <c r="AC304" i="1"/>
  <c r="M305" i="1"/>
  <c r="Q305" i="1"/>
  <c r="T305" i="1"/>
  <c r="W305" i="1"/>
  <c r="Z305" i="1"/>
  <c r="AC305" i="1"/>
  <c r="M298" i="1"/>
  <c r="Q298" i="1"/>
  <c r="T298" i="1"/>
  <c r="W298" i="1"/>
  <c r="Z298" i="1"/>
  <c r="AC298" i="1"/>
  <c r="M244" i="1"/>
  <c r="Q244" i="1"/>
  <c r="T244" i="1"/>
  <c r="W244" i="1"/>
  <c r="Z244" i="1"/>
  <c r="AC244" i="1"/>
  <c r="M229" i="1"/>
  <c r="Q229" i="1"/>
  <c r="T229" i="1"/>
  <c r="W229" i="1"/>
  <c r="Z229" i="1"/>
  <c r="AC229" i="1"/>
  <c r="M71" i="1"/>
  <c r="Q71" i="1"/>
  <c r="T71" i="1"/>
  <c r="W71" i="1"/>
  <c r="Z71" i="1"/>
  <c r="AC71" i="1"/>
  <c r="M197" i="1" l="1"/>
  <c r="Q197" i="1"/>
  <c r="T197" i="1"/>
  <c r="W197" i="1"/>
  <c r="Z197" i="1"/>
  <c r="AC197" i="1"/>
  <c r="M124" i="1"/>
  <c r="Q124" i="1"/>
  <c r="T124" i="1"/>
  <c r="W124" i="1"/>
  <c r="Z124" i="1"/>
  <c r="AC124" i="1"/>
  <c r="Q108" i="1" l="1"/>
  <c r="Q4" i="1" l="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2" i="1"/>
  <c r="Q73" i="1"/>
  <c r="Q74" i="1"/>
  <c r="Q76" i="1"/>
  <c r="Q77" i="1"/>
  <c r="Q78" i="1"/>
  <c r="Q79" i="1"/>
  <c r="Q82" i="1"/>
  <c r="Q83" i="1"/>
  <c r="Q84" i="1"/>
  <c r="Q85" i="1"/>
  <c r="Q86" i="1"/>
  <c r="Q87" i="1"/>
  <c r="Q88" i="1"/>
  <c r="Q89" i="1"/>
  <c r="Q90" i="1"/>
  <c r="Q91" i="1"/>
  <c r="Q92" i="1"/>
  <c r="Q93" i="1"/>
  <c r="Q94" i="1"/>
  <c r="Q95" i="1"/>
  <c r="Q96" i="1"/>
  <c r="Q97" i="1"/>
  <c r="Q98" i="1"/>
  <c r="Q99" i="1"/>
  <c r="Q100" i="1"/>
  <c r="Q101" i="1"/>
  <c r="Q102" i="1"/>
  <c r="Q103" i="1"/>
  <c r="Q104" i="1"/>
  <c r="Q105" i="1"/>
  <c r="Q106" i="1"/>
  <c r="Q107" i="1"/>
  <c r="Q109" i="1"/>
  <c r="Q110" i="1"/>
  <c r="Q111" i="1"/>
  <c r="Q112" i="1"/>
  <c r="Q113" i="1"/>
  <c r="Q114" i="1"/>
  <c r="Q115" i="1"/>
  <c r="Q116" i="1"/>
  <c r="Q117" i="1"/>
  <c r="Q118" i="1"/>
  <c r="Q119" i="1"/>
  <c r="Q120" i="1"/>
  <c r="Q121" i="1"/>
  <c r="Q122" i="1"/>
  <c r="Q123"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9" i="1"/>
  <c r="Q170" i="1"/>
  <c r="Q171" i="1"/>
  <c r="Q172" i="1"/>
  <c r="Q173" i="1"/>
  <c r="Q174" i="1"/>
  <c r="Q175" i="1"/>
  <c r="Q176" i="1"/>
  <c r="Q177" i="1"/>
  <c r="Q178" i="1"/>
  <c r="Q179" i="1"/>
  <c r="Q180" i="1"/>
  <c r="Q181" i="1"/>
  <c r="Q182" i="1"/>
  <c r="Q183" i="1"/>
  <c r="Q184" i="1"/>
  <c r="Q185" i="1"/>
  <c r="Q187" i="1"/>
  <c r="Q188" i="1"/>
  <c r="Q189" i="1"/>
  <c r="Q190" i="1"/>
  <c r="Q191" i="1"/>
  <c r="Q192" i="1"/>
  <c r="Q193" i="1"/>
  <c r="Q194" i="1"/>
  <c r="Q195" i="1"/>
  <c r="Q196" i="1"/>
  <c r="Q198" i="1"/>
  <c r="Q199" i="1"/>
  <c r="Q200" i="1"/>
  <c r="Q201" i="1"/>
  <c r="Q202" i="1"/>
  <c r="Q203" i="1"/>
  <c r="Q204" i="1"/>
  <c r="Q205" i="1"/>
  <c r="Q206" i="1"/>
  <c r="Q207" i="1"/>
  <c r="Q208" i="1"/>
  <c r="Q209" i="1"/>
  <c r="Q210" i="1"/>
  <c r="Q211" i="1"/>
  <c r="Q212" i="1"/>
  <c r="Q213" i="1"/>
  <c r="Q214" i="1"/>
  <c r="Q215" i="1"/>
  <c r="Q216" i="1"/>
  <c r="Q217" i="1"/>
  <c r="Q218" i="1"/>
  <c r="Q219" i="1"/>
  <c r="Q220" i="1"/>
  <c r="Q222" i="1"/>
  <c r="Q223" i="1"/>
  <c r="Q224" i="1"/>
  <c r="Q225" i="1"/>
  <c r="Q226" i="1"/>
  <c r="Q227" i="1"/>
  <c r="Q228" i="1"/>
  <c r="Q230" i="1"/>
  <c r="Q231" i="1"/>
  <c r="Q232" i="1"/>
  <c r="Q233" i="1"/>
  <c r="Q234" i="1"/>
  <c r="Q235" i="1"/>
  <c r="Q236" i="1"/>
  <c r="Q237" i="1"/>
  <c r="Q238" i="1"/>
  <c r="Q239" i="1"/>
  <c r="Q240" i="1"/>
  <c r="Q241" i="1"/>
  <c r="Q242" i="1"/>
  <c r="Q243" i="1"/>
  <c r="Q245" i="1"/>
  <c r="Q246" i="1"/>
  <c r="Q247" i="1"/>
  <c r="Q248" i="1"/>
  <c r="Q249" i="1"/>
  <c r="Q250" i="1"/>
  <c r="Q251" i="1"/>
  <c r="Q252" i="1"/>
  <c r="Q253" i="1"/>
  <c r="Q254" i="1"/>
  <c r="Q255" i="1"/>
  <c r="Q256" i="1"/>
  <c r="Q257" i="1"/>
  <c r="Q258"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9" i="1"/>
  <c r="Q300" i="1"/>
  <c r="Q301" i="1"/>
  <c r="Q302" i="1"/>
  <c r="Q303" i="1"/>
  <c r="Q306" i="1"/>
  <c r="Q308" i="1"/>
  <c r="Q309" i="1"/>
  <c r="Q310"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N24" i="8" l="1"/>
  <c r="O24" i="8" s="1"/>
  <c r="M112" i="1"/>
  <c r="T112" i="1"/>
  <c r="W112" i="1"/>
  <c r="Z112" i="1"/>
  <c r="AC112" i="1"/>
  <c r="D5" i="8"/>
  <c r="D6" i="8"/>
  <c r="D7" i="8"/>
  <c r="D8" i="8"/>
  <c r="D9" i="8"/>
  <c r="D10" i="8"/>
  <c r="D11" i="8"/>
  <c r="D12" i="8"/>
  <c r="D13" i="8"/>
  <c r="D14" i="8"/>
  <c r="D15" i="8"/>
  <c r="D16" i="8"/>
  <c r="D17" i="8"/>
  <c r="D18" i="8"/>
  <c r="D19" i="8"/>
  <c r="D20" i="8"/>
  <c r="D21" i="8"/>
  <c r="D22" i="8"/>
  <c r="D23" i="8"/>
  <c r="D4" i="8"/>
  <c r="M34" i="1"/>
  <c r="M35" i="1"/>
  <c r="M150" i="1"/>
  <c r="M151" i="1"/>
  <c r="M152" i="1"/>
  <c r="M153" i="1"/>
  <c r="M154" i="1"/>
  <c r="M155" i="1"/>
  <c r="M156" i="1"/>
  <c r="M157" i="1"/>
  <c r="M158" i="1"/>
  <c r="M251" i="1"/>
  <c r="M252" i="1"/>
  <c r="M93" i="1"/>
  <c r="M94" i="1"/>
  <c r="M67" i="1"/>
  <c r="M324" i="1"/>
  <c r="M36" i="1"/>
  <c r="M77" i="1"/>
  <c r="T153" i="1"/>
  <c r="T154" i="1"/>
  <c r="T155" i="1"/>
  <c r="T156" i="1"/>
  <c r="T157" i="1"/>
  <c r="T158" i="1"/>
  <c r="T251" i="1"/>
  <c r="W153" i="1"/>
  <c r="W154" i="1"/>
  <c r="W155" i="1"/>
  <c r="W156" i="1"/>
  <c r="W157" i="1"/>
  <c r="W158" i="1"/>
  <c r="W251" i="1"/>
  <c r="Z153" i="1"/>
  <c r="Z154" i="1"/>
  <c r="Z155" i="1"/>
  <c r="Z156" i="1"/>
  <c r="Z157" i="1"/>
  <c r="Z158" i="1"/>
  <c r="Z251" i="1"/>
  <c r="AC153" i="1"/>
  <c r="AC154" i="1"/>
  <c r="AC155" i="1"/>
  <c r="AC156" i="1"/>
  <c r="AC157" i="1"/>
  <c r="AC158" i="1"/>
  <c r="AC251" i="1"/>
  <c r="T34" i="1"/>
  <c r="T35" i="1"/>
  <c r="T150" i="1"/>
  <c r="T151" i="1"/>
  <c r="T152" i="1"/>
  <c r="T252" i="1"/>
  <c r="W34" i="1"/>
  <c r="W35" i="1"/>
  <c r="W150" i="1"/>
  <c r="W151" i="1"/>
  <c r="W152" i="1"/>
  <c r="W252" i="1"/>
  <c r="Z34" i="1"/>
  <c r="Z35" i="1"/>
  <c r="Z150" i="1"/>
  <c r="Z151" i="1"/>
  <c r="Z152" i="1"/>
  <c r="Z252" i="1"/>
  <c r="AC34" i="1"/>
  <c r="AC35" i="1"/>
  <c r="AC150" i="1"/>
  <c r="AC151" i="1"/>
  <c r="AC152" i="1"/>
  <c r="AC252" i="1"/>
  <c r="T93" i="1"/>
  <c r="T94" i="1"/>
  <c r="T67" i="1"/>
  <c r="W93" i="1"/>
  <c r="W94" i="1"/>
  <c r="W67" i="1"/>
  <c r="Z93" i="1"/>
  <c r="Z94" i="1"/>
  <c r="Z67" i="1"/>
  <c r="AC93" i="1"/>
  <c r="AC94" i="1"/>
  <c r="AC67" i="1"/>
  <c r="T324" i="1"/>
  <c r="W324" i="1"/>
  <c r="Z324" i="1"/>
  <c r="AC324" i="1"/>
  <c r="T36" i="1"/>
  <c r="W36" i="1"/>
  <c r="Z36" i="1"/>
  <c r="AC36" i="1"/>
  <c r="T77" i="1"/>
  <c r="W77" i="1"/>
  <c r="Z77" i="1"/>
  <c r="AC77" i="1"/>
  <c r="AF325" i="9"/>
  <c r="AF324" i="9"/>
  <c r="AF323" i="9"/>
  <c r="AF322" i="9"/>
  <c r="AF321" i="9"/>
  <c r="AF320" i="9"/>
  <c r="AF319" i="9"/>
  <c r="AF318" i="9"/>
  <c r="AF317" i="9"/>
  <c r="AF316" i="9"/>
  <c r="AF315" i="9"/>
  <c r="AF314" i="9"/>
  <c r="AF313" i="9"/>
  <c r="AF312" i="9"/>
  <c r="AF311" i="9"/>
  <c r="AF310" i="9"/>
  <c r="AF309" i="9"/>
  <c r="AF308" i="9"/>
  <c r="AF307" i="9"/>
  <c r="AF306" i="9"/>
  <c r="AF305" i="9"/>
  <c r="AF304" i="9"/>
  <c r="AF303" i="9"/>
  <c r="AF302" i="9"/>
  <c r="AF301" i="9"/>
  <c r="AF300" i="9"/>
  <c r="AF299" i="9"/>
  <c r="AF298" i="9"/>
  <c r="AF297" i="9"/>
  <c r="AF296" i="9"/>
  <c r="AF295" i="9"/>
  <c r="AF294" i="9"/>
  <c r="AF293" i="9"/>
  <c r="AF292" i="9"/>
  <c r="AF291" i="9"/>
  <c r="AF290" i="9"/>
  <c r="AF289" i="9"/>
  <c r="AF288" i="9"/>
  <c r="AF287" i="9"/>
  <c r="AF286" i="9"/>
  <c r="AF285" i="9"/>
  <c r="AC285" i="9"/>
  <c r="Z285" i="9"/>
  <c r="W285" i="9"/>
  <c r="T285" i="9"/>
  <c r="M285" i="9"/>
  <c r="AF284" i="9"/>
  <c r="AC284" i="9"/>
  <c r="Z284" i="9"/>
  <c r="W284" i="9"/>
  <c r="T284" i="9"/>
  <c r="M284" i="9"/>
  <c r="AF283" i="9"/>
  <c r="AC283" i="9"/>
  <c r="Z283" i="9"/>
  <c r="W283" i="9"/>
  <c r="T283" i="9"/>
  <c r="M283" i="9"/>
  <c r="AF282" i="9"/>
  <c r="AC282" i="9"/>
  <c r="Z282" i="9"/>
  <c r="W282" i="9"/>
  <c r="T282" i="9"/>
  <c r="M282" i="9"/>
  <c r="AF281" i="9"/>
  <c r="AC281" i="9"/>
  <c r="Z281" i="9"/>
  <c r="W281" i="9"/>
  <c r="T281" i="9"/>
  <c r="M281" i="9"/>
  <c r="AF280" i="9"/>
  <c r="AC280" i="9"/>
  <c r="Z280" i="9"/>
  <c r="W280" i="9"/>
  <c r="T280" i="9"/>
  <c r="M280" i="9"/>
  <c r="AF279" i="9"/>
  <c r="AC279" i="9"/>
  <c r="Z279" i="9"/>
  <c r="W279" i="9"/>
  <c r="T279" i="9"/>
  <c r="M279" i="9"/>
  <c r="AF278" i="9"/>
  <c r="AC278" i="9"/>
  <c r="Z278" i="9"/>
  <c r="W278" i="9"/>
  <c r="T278" i="9"/>
  <c r="M278" i="9"/>
  <c r="AF277" i="9"/>
  <c r="AC277" i="9"/>
  <c r="Z277" i="9"/>
  <c r="W277" i="9"/>
  <c r="T277" i="9"/>
  <c r="M277" i="9"/>
  <c r="AF276" i="9"/>
  <c r="AC276" i="9"/>
  <c r="Z276" i="9"/>
  <c r="W276" i="9"/>
  <c r="T276" i="9"/>
  <c r="M276" i="9"/>
  <c r="AF275" i="9"/>
  <c r="AC275" i="9"/>
  <c r="Z275" i="9"/>
  <c r="W275" i="9"/>
  <c r="T275" i="9"/>
  <c r="M275" i="9"/>
  <c r="AF274" i="9"/>
  <c r="AC274" i="9"/>
  <c r="Z274" i="9"/>
  <c r="W274" i="9"/>
  <c r="T274" i="9"/>
  <c r="M274" i="9"/>
  <c r="AF273" i="9"/>
  <c r="AC273" i="9"/>
  <c r="Z273" i="9"/>
  <c r="W273" i="9"/>
  <c r="T273" i="9"/>
  <c r="M273" i="9"/>
  <c r="AF272" i="9"/>
  <c r="AC272" i="9"/>
  <c r="Z272" i="9"/>
  <c r="W272" i="9"/>
  <c r="T272" i="9"/>
  <c r="M272" i="9"/>
  <c r="AF271" i="9"/>
  <c r="AC271" i="9"/>
  <c r="Z271" i="9"/>
  <c r="W271" i="9"/>
  <c r="T271" i="9"/>
  <c r="M271" i="9"/>
  <c r="AF270" i="9"/>
  <c r="T270" i="9"/>
  <c r="AF269" i="9"/>
  <c r="T269" i="9"/>
  <c r="AF268" i="9"/>
  <c r="T268" i="9"/>
  <c r="AF267" i="9"/>
  <c r="T267" i="9"/>
  <c r="AF266" i="9"/>
  <c r="T266" i="9"/>
  <c r="AF265" i="9"/>
  <c r="T265" i="9"/>
  <c r="AF264" i="9"/>
  <c r="T264" i="9"/>
  <c r="AF263" i="9"/>
  <c r="T263" i="9"/>
  <c r="AF262" i="9"/>
  <c r="T262" i="9"/>
  <c r="AF261" i="9"/>
  <c r="T261" i="9"/>
  <c r="AF260" i="9"/>
  <c r="T260" i="9"/>
  <c r="AF259" i="9"/>
  <c r="T259" i="9"/>
  <c r="AF258" i="9"/>
  <c r="T258" i="9"/>
  <c r="AF257" i="9"/>
  <c r="T257" i="9"/>
  <c r="AF256" i="9"/>
  <c r="T256" i="9"/>
  <c r="AF255" i="9"/>
  <c r="AC255" i="9"/>
  <c r="Z255" i="9"/>
  <c r="W255" i="9"/>
  <c r="T255" i="9"/>
  <c r="M255" i="9"/>
  <c r="AF254" i="9"/>
  <c r="AC254" i="9"/>
  <c r="Z254" i="9"/>
  <c r="W254" i="9"/>
  <c r="T254" i="9"/>
  <c r="K254" i="9"/>
  <c r="AF253" i="9"/>
  <c r="AC253" i="9"/>
  <c r="Z253" i="9"/>
  <c r="W253" i="9"/>
  <c r="T253" i="9"/>
  <c r="M253" i="9"/>
  <c r="AF252" i="9"/>
  <c r="AC252" i="9"/>
  <c r="Z252" i="9"/>
  <c r="W252" i="9"/>
  <c r="T252" i="9"/>
  <c r="M252" i="9"/>
  <c r="AF251" i="9"/>
  <c r="AC251" i="9"/>
  <c r="Z251" i="9"/>
  <c r="W251" i="9"/>
  <c r="T251" i="9"/>
  <c r="M251" i="9"/>
  <c r="AF250" i="9"/>
  <c r="AC250" i="9"/>
  <c r="Z250" i="9"/>
  <c r="W250" i="9"/>
  <c r="T250" i="9"/>
  <c r="M250" i="9"/>
  <c r="AF249" i="9"/>
  <c r="AC249" i="9"/>
  <c r="Z249" i="9"/>
  <c r="W249" i="9"/>
  <c r="T249" i="9"/>
  <c r="M249" i="9"/>
  <c r="AF248" i="9"/>
  <c r="AC248" i="9"/>
  <c r="Z248" i="9"/>
  <c r="W248" i="9"/>
  <c r="T248" i="9"/>
  <c r="M248" i="9"/>
  <c r="AF247" i="9"/>
  <c r="AC247" i="9"/>
  <c r="Z247" i="9"/>
  <c r="W247" i="9"/>
  <c r="T247" i="9"/>
  <c r="M247" i="9"/>
  <c r="AF246" i="9"/>
  <c r="AC246" i="9"/>
  <c r="Z246" i="9"/>
  <c r="W246" i="9"/>
  <c r="T246" i="9"/>
  <c r="M246" i="9"/>
  <c r="AF245" i="9"/>
  <c r="AC245" i="9"/>
  <c r="Z245" i="9"/>
  <c r="W245" i="9"/>
  <c r="T245" i="9"/>
  <c r="M245" i="9"/>
  <c r="AF244" i="9"/>
  <c r="AC244" i="9"/>
  <c r="Z244" i="9"/>
  <c r="W244" i="9"/>
  <c r="T244" i="9"/>
  <c r="M244" i="9"/>
  <c r="AF243" i="9"/>
  <c r="AC243" i="9"/>
  <c r="Z243" i="9"/>
  <c r="W243" i="9"/>
  <c r="T243" i="9"/>
  <c r="M243" i="9"/>
  <c r="AF242" i="9"/>
  <c r="AC242" i="9"/>
  <c r="Z242" i="9"/>
  <c r="W242" i="9"/>
  <c r="T242" i="9"/>
  <c r="M242" i="9"/>
  <c r="AF241" i="9"/>
  <c r="AC241" i="9"/>
  <c r="Z241" i="9"/>
  <c r="W241" i="9"/>
  <c r="T241" i="9"/>
  <c r="M241" i="9"/>
  <c r="AF240" i="9"/>
  <c r="AC240" i="9"/>
  <c r="Z240" i="9"/>
  <c r="W240" i="9"/>
  <c r="T240" i="9"/>
  <c r="M240" i="9"/>
  <c r="AF239" i="9"/>
  <c r="AC239" i="9"/>
  <c r="Z239" i="9"/>
  <c r="W239" i="9"/>
  <c r="T239" i="9"/>
  <c r="M239" i="9"/>
  <c r="AF238" i="9"/>
  <c r="AC238" i="9"/>
  <c r="Z238" i="9"/>
  <c r="W238" i="9"/>
  <c r="T238" i="9"/>
  <c r="M238" i="9"/>
  <c r="AF237" i="9"/>
  <c r="AC237" i="9"/>
  <c r="Z237" i="9"/>
  <c r="W237" i="9"/>
  <c r="T237" i="9"/>
  <c r="M237" i="9"/>
  <c r="AF236" i="9"/>
  <c r="AC236" i="9"/>
  <c r="Z236" i="9"/>
  <c r="W236" i="9"/>
  <c r="T236" i="9"/>
  <c r="M236" i="9"/>
  <c r="AF235" i="9"/>
  <c r="AC235" i="9"/>
  <c r="Z235" i="9"/>
  <c r="W235" i="9"/>
  <c r="T235" i="9"/>
  <c r="M235" i="9"/>
  <c r="AF234" i="9"/>
  <c r="AC234" i="9"/>
  <c r="Z234" i="9"/>
  <c r="W234" i="9"/>
  <c r="T234" i="9"/>
  <c r="M234" i="9"/>
  <c r="AF233" i="9"/>
  <c r="AC233" i="9"/>
  <c r="Z233" i="9"/>
  <c r="W233" i="9"/>
  <c r="T233" i="9"/>
  <c r="M233" i="9"/>
  <c r="AF232" i="9"/>
  <c r="AC232" i="9"/>
  <c r="Z232" i="9"/>
  <c r="W232" i="9"/>
  <c r="T232" i="9"/>
  <c r="M232" i="9"/>
  <c r="AF231" i="9"/>
  <c r="AC231" i="9"/>
  <c r="Z231" i="9"/>
  <c r="W231" i="9"/>
  <c r="T231" i="9"/>
  <c r="M231" i="9"/>
  <c r="AF230" i="9"/>
  <c r="AC230" i="9"/>
  <c r="Z230" i="9"/>
  <c r="W230" i="9"/>
  <c r="T230" i="9"/>
  <c r="M230" i="9"/>
  <c r="AF229" i="9"/>
  <c r="AC229" i="9"/>
  <c r="Z229" i="9"/>
  <c r="W229" i="9"/>
  <c r="T229" i="9"/>
  <c r="M229" i="9"/>
  <c r="AF228" i="9"/>
  <c r="AC228" i="9"/>
  <c r="Z228" i="9"/>
  <c r="W228" i="9"/>
  <c r="T228" i="9"/>
  <c r="M228" i="9"/>
  <c r="AF227" i="9"/>
  <c r="AC227" i="9"/>
  <c r="Z227" i="9"/>
  <c r="W227" i="9"/>
  <c r="T227" i="9"/>
  <c r="M227" i="9"/>
  <c r="AF226" i="9"/>
  <c r="AC226" i="9"/>
  <c r="Z226" i="9"/>
  <c r="W226" i="9"/>
  <c r="T226" i="9"/>
  <c r="M226" i="9"/>
  <c r="AF225" i="9"/>
  <c r="AC225" i="9"/>
  <c r="Z225" i="9"/>
  <c r="W225" i="9"/>
  <c r="T225" i="9"/>
  <c r="M225" i="9"/>
  <c r="AF224" i="9"/>
  <c r="AC224" i="9"/>
  <c r="Z224" i="9"/>
  <c r="W224" i="9"/>
  <c r="T224" i="9"/>
  <c r="M224" i="9"/>
  <c r="AF223" i="9"/>
  <c r="AC223" i="9"/>
  <c r="Z223" i="9"/>
  <c r="W223" i="9"/>
  <c r="T223" i="9"/>
  <c r="M223" i="9"/>
  <c r="AF222" i="9"/>
  <c r="AC222" i="9"/>
  <c r="Z222" i="9"/>
  <c r="W222" i="9"/>
  <c r="T222" i="9"/>
  <c r="M222" i="9"/>
  <c r="AF221" i="9"/>
  <c r="AC221" i="9"/>
  <c r="Z221" i="9"/>
  <c r="W221" i="9"/>
  <c r="T221" i="9"/>
  <c r="M221" i="9"/>
  <c r="AF220" i="9"/>
  <c r="AC220" i="9"/>
  <c r="Z220" i="9"/>
  <c r="W220" i="9"/>
  <c r="T220" i="9"/>
  <c r="M220" i="9"/>
  <c r="AF219" i="9"/>
  <c r="AC219" i="9"/>
  <c r="Z219" i="9"/>
  <c r="W219" i="9"/>
  <c r="T219" i="9"/>
  <c r="M219" i="9"/>
  <c r="AF218" i="9"/>
  <c r="AC218" i="9"/>
  <c r="Z218" i="9"/>
  <c r="W218" i="9"/>
  <c r="T218" i="9"/>
  <c r="M218" i="9"/>
  <c r="AF217" i="9"/>
  <c r="AC217" i="9"/>
  <c r="Z217" i="9"/>
  <c r="W217" i="9"/>
  <c r="T217" i="9"/>
  <c r="M217" i="9"/>
  <c r="AF216" i="9"/>
  <c r="AC216" i="9"/>
  <c r="Z216" i="9"/>
  <c r="W216" i="9"/>
  <c r="T216" i="9"/>
  <c r="M216" i="9"/>
  <c r="AF215" i="9"/>
  <c r="AC215" i="9"/>
  <c r="Z215" i="9"/>
  <c r="W215" i="9"/>
  <c r="T215" i="9"/>
  <c r="M215" i="9"/>
  <c r="AF214" i="9"/>
  <c r="AC214" i="9"/>
  <c r="Z214" i="9"/>
  <c r="W214" i="9"/>
  <c r="T214" i="9"/>
  <c r="M214" i="9"/>
  <c r="AF213" i="9"/>
  <c r="AC213" i="9"/>
  <c r="Z213" i="9"/>
  <c r="W213" i="9"/>
  <c r="T213" i="9"/>
  <c r="M213" i="9"/>
  <c r="AF212" i="9"/>
  <c r="AC212" i="9"/>
  <c r="Z212" i="9"/>
  <c r="W212" i="9"/>
  <c r="T212" i="9"/>
  <c r="M212" i="9"/>
  <c r="AF211" i="9"/>
  <c r="AC211" i="9"/>
  <c r="Z211" i="9"/>
  <c r="W211" i="9"/>
  <c r="T211" i="9"/>
  <c r="M211" i="9"/>
  <c r="AF210" i="9"/>
  <c r="AC210" i="9"/>
  <c r="Z210" i="9"/>
  <c r="W210" i="9"/>
  <c r="T210" i="9"/>
  <c r="M210" i="9"/>
  <c r="AF209" i="9"/>
  <c r="AC209" i="9"/>
  <c r="Z209" i="9"/>
  <c r="W209" i="9"/>
  <c r="T209" i="9"/>
  <c r="M209" i="9"/>
  <c r="AF208" i="9"/>
  <c r="AC208" i="9"/>
  <c r="Z208" i="9"/>
  <c r="W208" i="9"/>
  <c r="T208" i="9"/>
  <c r="M208" i="9"/>
  <c r="AF207" i="9"/>
  <c r="AC207" i="9"/>
  <c r="Z207" i="9"/>
  <c r="W207" i="9"/>
  <c r="T207" i="9"/>
  <c r="M207" i="9"/>
  <c r="AF206" i="9"/>
  <c r="AC206" i="9"/>
  <c r="Z206" i="9"/>
  <c r="W206" i="9"/>
  <c r="T206" i="9"/>
  <c r="M206" i="9"/>
  <c r="AF205" i="9"/>
  <c r="AC205" i="9"/>
  <c r="Z205" i="9"/>
  <c r="W205" i="9"/>
  <c r="T205" i="9"/>
  <c r="M205" i="9"/>
  <c r="AF204" i="9"/>
  <c r="AC204" i="9"/>
  <c r="Z204" i="9"/>
  <c r="W204" i="9"/>
  <c r="T204" i="9"/>
  <c r="M204" i="9"/>
  <c r="AF203" i="9"/>
  <c r="AC203" i="9"/>
  <c r="Z203" i="9"/>
  <c r="W203" i="9"/>
  <c r="T203" i="9"/>
  <c r="M203" i="9"/>
  <c r="AF202" i="9"/>
  <c r="AC202" i="9"/>
  <c r="Z202" i="9"/>
  <c r="W202" i="9"/>
  <c r="T202" i="9"/>
  <c r="M202" i="9"/>
  <c r="AF201" i="9"/>
  <c r="AC201" i="9"/>
  <c r="Z201" i="9"/>
  <c r="W201" i="9"/>
  <c r="T201" i="9"/>
  <c r="M201" i="9"/>
  <c r="AF200" i="9"/>
  <c r="AC200" i="9"/>
  <c r="Z200" i="9"/>
  <c r="W200" i="9"/>
  <c r="T200" i="9"/>
  <c r="M200" i="9"/>
  <c r="AF199" i="9"/>
  <c r="AC199" i="9"/>
  <c r="Z199" i="9"/>
  <c r="W199" i="9"/>
  <c r="T199" i="9"/>
  <c r="M199" i="9"/>
  <c r="AF198" i="9"/>
  <c r="AC198" i="9"/>
  <c r="Z198" i="9"/>
  <c r="W198" i="9"/>
  <c r="T198" i="9"/>
  <c r="M198" i="9"/>
  <c r="AF197" i="9"/>
  <c r="AC197" i="9"/>
  <c r="Z197" i="9"/>
  <c r="W197" i="9"/>
  <c r="T197" i="9"/>
  <c r="M197" i="9"/>
  <c r="AF196" i="9"/>
  <c r="AC196" i="9"/>
  <c r="Z196" i="9"/>
  <c r="W196" i="9"/>
  <c r="T196" i="9"/>
  <c r="M196" i="9"/>
  <c r="AF195" i="9"/>
  <c r="AC195" i="9"/>
  <c r="Z195" i="9"/>
  <c r="W195" i="9"/>
  <c r="T195" i="9"/>
  <c r="M195" i="9"/>
  <c r="AF194" i="9"/>
  <c r="AC194" i="9"/>
  <c r="Z194" i="9"/>
  <c r="W194" i="9"/>
  <c r="T194" i="9"/>
  <c r="M194" i="9"/>
  <c r="AF193" i="9"/>
  <c r="AC193" i="9"/>
  <c r="Z193" i="9"/>
  <c r="W193" i="9"/>
  <c r="T193" i="9"/>
  <c r="M193" i="9"/>
  <c r="AF192" i="9"/>
  <c r="AC192" i="9"/>
  <c r="Z192" i="9"/>
  <c r="W192" i="9"/>
  <c r="T192" i="9"/>
  <c r="M192" i="9"/>
  <c r="AF191" i="9"/>
  <c r="AC191" i="9"/>
  <c r="Z191" i="9"/>
  <c r="W191" i="9"/>
  <c r="T191" i="9"/>
  <c r="M191" i="9"/>
  <c r="AF190" i="9"/>
  <c r="AC190" i="9"/>
  <c r="Z190" i="9"/>
  <c r="W190" i="9"/>
  <c r="T190" i="9"/>
  <c r="M190" i="9"/>
  <c r="AF189" i="9"/>
  <c r="AC189" i="9"/>
  <c r="Z189" i="9"/>
  <c r="W189" i="9"/>
  <c r="T189" i="9"/>
  <c r="M189" i="9"/>
  <c r="AF188" i="9"/>
  <c r="AC188" i="9"/>
  <c r="Z188" i="9"/>
  <c r="W188" i="9"/>
  <c r="T188" i="9"/>
  <c r="M188" i="9"/>
  <c r="AF187" i="9"/>
  <c r="AC187" i="9"/>
  <c r="Z187" i="9"/>
  <c r="W187" i="9"/>
  <c r="T187" i="9"/>
  <c r="M187" i="9"/>
  <c r="AF186" i="9"/>
  <c r="AC186" i="9"/>
  <c r="Z186" i="9"/>
  <c r="W186" i="9"/>
  <c r="T186" i="9"/>
  <c r="M186" i="9"/>
  <c r="AF185" i="9"/>
  <c r="AC185" i="9"/>
  <c r="Z185" i="9"/>
  <c r="W185" i="9"/>
  <c r="T185" i="9"/>
  <c r="M185" i="9"/>
  <c r="AF184" i="9"/>
  <c r="AC184" i="9"/>
  <c r="Z184" i="9"/>
  <c r="W184" i="9"/>
  <c r="T184" i="9"/>
  <c r="M184" i="9"/>
  <c r="AF183" i="9"/>
  <c r="AC183" i="9"/>
  <c r="Z183" i="9"/>
  <c r="W183" i="9"/>
  <c r="T183" i="9"/>
  <c r="M183" i="9"/>
  <c r="AF182" i="9"/>
  <c r="AC182" i="9"/>
  <c r="Z182" i="9"/>
  <c r="W182" i="9"/>
  <c r="T182" i="9"/>
  <c r="M182" i="9"/>
  <c r="AF181" i="9"/>
  <c r="AC181" i="9"/>
  <c r="Z181" i="9"/>
  <c r="W181" i="9"/>
  <c r="T181" i="9"/>
  <c r="M181" i="9"/>
  <c r="AF180" i="9"/>
  <c r="AC180" i="9"/>
  <c r="Z180" i="9"/>
  <c r="W180" i="9"/>
  <c r="T180" i="9"/>
  <c r="M180" i="9"/>
  <c r="AF179" i="9"/>
  <c r="AC179" i="9"/>
  <c r="Z179" i="9"/>
  <c r="W179" i="9"/>
  <c r="T179" i="9"/>
  <c r="M179" i="9"/>
  <c r="AF178" i="9"/>
  <c r="AC178" i="9"/>
  <c r="Z178" i="9"/>
  <c r="W178" i="9"/>
  <c r="T178" i="9"/>
  <c r="M178" i="9"/>
  <c r="AF177" i="9"/>
  <c r="AC177" i="9"/>
  <c r="Z177" i="9"/>
  <c r="W177" i="9"/>
  <c r="T177" i="9"/>
  <c r="M177" i="9"/>
  <c r="AF176" i="9"/>
  <c r="AC176" i="9"/>
  <c r="Z176" i="9"/>
  <c r="W176" i="9"/>
  <c r="T176" i="9"/>
  <c r="M176" i="9"/>
  <c r="AF175" i="9"/>
  <c r="AC175" i="9"/>
  <c r="Z175" i="9"/>
  <c r="W175" i="9"/>
  <c r="T175" i="9"/>
  <c r="M175" i="9"/>
  <c r="AF174" i="9"/>
  <c r="AC174" i="9"/>
  <c r="Z174" i="9"/>
  <c r="W174" i="9"/>
  <c r="T174" i="9"/>
  <c r="M174" i="9"/>
  <c r="AF173" i="9"/>
  <c r="AC173" i="9"/>
  <c r="Z173" i="9"/>
  <c r="W173" i="9"/>
  <c r="T173" i="9"/>
  <c r="M173" i="9"/>
  <c r="AF172" i="9"/>
  <c r="AC172" i="9"/>
  <c r="Z172" i="9"/>
  <c r="W172" i="9"/>
  <c r="T172" i="9"/>
  <c r="M172" i="9"/>
  <c r="AF171" i="9"/>
  <c r="AC171" i="9"/>
  <c r="Z171" i="9"/>
  <c r="W171" i="9"/>
  <c r="T171" i="9"/>
  <c r="M171" i="9"/>
  <c r="AF170" i="9"/>
  <c r="AC170" i="9"/>
  <c r="Z170" i="9"/>
  <c r="W170" i="9"/>
  <c r="T170" i="9"/>
  <c r="M170" i="9"/>
  <c r="AF169" i="9"/>
  <c r="AC169" i="9"/>
  <c r="Z169" i="9"/>
  <c r="W169" i="9"/>
  <c r="T169" i="9"/>
  <c r="M169" i="9"/>
  <c r="AF168" i="9"/>
  <c r="AC168" i="9"/>
  <c r="Z168" i="9"/>
  <c r="W168" i="9"/>
  <c r="T168" i="9"/>
  <c r="M168" i="9"/>
  <c r="AF167" i="9"/>
  <c r="AC167" i="9"/>
  <c r="Z167" i="9"/>
  <c r="W167" i="9"/>
  <c r="T167" i="9"/>
  <c r="M167" i="9"/>
  <c r="AF166" i="9"/>
  <c r="AC166" i="9"/>
  <c r="Z166" i="9"/>
  <c r="W166" i="9"/>
  <c r="T166" i="9"/>
  <c r="M166" i="9"/>
  <c r="AF165" i="9"/>
  <c r="AC165" i="9"/>
  <c r="Z165" i="9"/>
  <c r="W165" i="9"/>
  <c r="T165" i="9"/>
  <c r="M165" i="9"/>
  <c r="AF164" i="9"/>
  <c r="AC164" i="9"/>
  <c r="Z164" i="9"/>
  <c r="W164" i="9"/>
  <c r="T164" i="9"/>
  <c r="M164" i="9"/>
  <c r="AF163" i="9"/>
  <c r="AC163" i="9"/>
  <c r="Z163" i="9"/>
  <c r="W163" i="9"/>
  <c r="T163" i="9"/>
  <c r="M163" i="9"/>
  <c r="AF162" i="9"/>
  <c r="AC162" i="9"/>
  <c r="Z162" i="9"/>
  <c r="W162" i="9"/>
  <c r="T162" i="9"/>
  <c r="M162" i="9"/>
  <c r="AF161" i="9"/>
  <c r="AC161" i="9"/>
  <c r="Z161" i="9"/>
  <c r="W161" i="9"/>
  <c r="T161" i="9"/>
  <c r="M161" i="9"/>
  <c r="AF160" i="9"/>
  <c r="AC160" i="9"/>
  <c r="Z160" i="9"/>
  <c r="W160" i="9"/>
  <c r="T160" i="9"/>
  <c r="M160" i="9"/>
  <c r="AF159" i="9"/>
  <c r="AC159" i="9"/>
  <c r="Z159" i="9"/>
  <c r="W159" i="9"/>
  <c r="T159" i="9"/>
  <c r="M159" i="9"/>
  <c r="AF158" i="9"/>
  <c r="AC158" i="9"/>
  <c r="Z158" i="9"/>
  <c r="W158" i="9"/>
  <c r="T158" i="9"/>
  <c r="M158" i="9"/>
  <c r="AF157" i="9"/>
  <c r="AC157" i="9"/>
  <c r="Z157" i="9"/>
  <c r="W157" i="9"/>
  <c r="T157" i="9"/>
  <c r="M157" i="9"/>
  <c r="AF156" i="9"/>
  <c r="AC156" i="9"/>
  <c r="Z156" i="9"/>
  <c r="W156" i="9"/>
  <c r="T156" i="9"/>
  <c r="M156" i="9"/>
  <c r="AF155" i="9"/>
  <c r="AC155" i="9"/>
  <c r="Z155" i="9"/>
  <c r="W155" i="9"/>
  <c r="T155" i="9"/>
  <c r="M155" i="9"/>
  <c r="AF154" i="9"/>
  <c r="AC154" i="9"/>
  <c r="Z154" i="9"/>
  <c r="W154" i="9"/>
  <c r="T154" i="9"/>
  <c r="M154" i="9"/>
  <c r="AF153" i="9"/>
  <c r="AC153" i="9"/>
  <c r="Z153" i="9"/>
  <c r="W153" i="9"/>
  <c r="T153" i="9"/>
  <c r="M153" i="9"/>
  <c r="AF152" i="9"/>
  <c r="AC152" i="9"/>
  <c r="Z152" i="9"/>
  <c r="W152" i="9"/>
  <c r="T152" i="9"/>
  <c r="M152" i="9"/>
  <c r="AF151" i="9"/>
  <c r="AC151" i="9"/>
  <c r="Z151" i="9"/>
  <c r="W151" i="9"/>
  <c r="T151" i="9"/>
  <c r="M151" i="9"/>
  <c r="AF150" i="9"/>
  <c r="AC150" i="9"/>
  <c r="Z150" i="9"/>
  <c r="W150" i="9"/>
  <c r="T150" i="9"/>
  <c r="M150" i="9"/>
  <c r="AF149" i="9"/>
  <c r="AC149" i="9"/>
  <c r="Z149" i="9"/>
  <c r="W149" i="9"/>
  <c r="T149" i="9"/>
  <c r="M149" i="9"/>
  <c r="AF148" i="9"/>
  <c r="AC148" i="9"/>
  <c r="Z148" i="9"/>
  <c r="W148" i="9"/>
  <c r="T148" i="9"/>
  <c r="M148" i="9"/>
  <c r="AF147" i="9"/>
  <c r="AC147" i="9"/>
  <c r="Z147" i="9"/>
  <c r="W147" i="9"/>
  <c r="T147" i="9"/>
  <c r="M147" i="9"/>
  <c r="AF146" i="9"/>
  <c r="AC146" i="9"/>
  <c r="Z146" i="9"/>
  <c r="W146" i="9"/>
  <c r="T146" i="9"/>
  <c r="M146" i="9"/>
  <c r="AF145" i="9"/>
  <c r="AC145" i="9"/>
  <c r="Z145" i="9"/>
  <c r="W145" i="9"/>
  <c r="T145" i="9"/>
  <c r="M145" i="9"/>
  <c r="AF144" i="9"/>
  <c r="AC144" i="9"/>
  <c r="Z144" i="9"/>
  <c r="W144" i="9"/>
  <c r="T144" i="9"/>
  <c r="M144" i="9"/>
  <c r="AF143" i="9"/>
  <c r="AC143" i="9"/>
  <c r="Z143" i="9"/>
  <c r="W143" i="9"/>
  <c r="T143" i="9"/>
  <c r="M143" i="9"/>
  <c r="AF142" i="9"/>
  <c r="AC142" i="9"/>
  <c r="Z142" i="9"/>
  <c r="W142" i="9"/>
  <c r="T142" i="9"/>
  <c r="M142" i="9"/>
  <c r="AF141" i="9"/>
  <c r="AC141" i="9"/>
  <c r="Z141" i="9"/>
  <c r="W141" i="9"/>
  <c r="T141" i="9"/>
  <c r="M141" i="9"/>
  <c r="AF140" i="9"/>
  <c r="AC140" i="9"/>
  <c r="Z140" i="9"/>
  <c r="W140" i="9"/>
  <c r="T140" i="9"/>
  <c r="M140" i="9"/>
  <c r="AF139" i="9"/>
  <c r="AC139" i="9"/>
  <c r="Z139" i="9"/>
  <c r="W139" i="9"/>
  <c r="T139" i="9"/>
  <c r="M139" i="9"/>
  <c r="AF138" i="9"/>
  <c r="AC138" i="9"/>
  <c r="Z138" i="9"/>
  <c r="W138" i="9"/>
  <c r="T138" i="9"/>
  <c r="M138" i="9"/>
  <c r="AF137" i="9"/>
  <c r="AC137" i="9"/>
  <c r="Z137" i="9"/>
  <c r="W137" i="9"/>
  <c r="T137" i="9"/>
  <c r="M137" i="9"/>
  <c r="AF136" i="9"/>
  <c r="AC136" i="9"/>
  <c r="Z136" i="9"/>
  <c r="W136" i="9"/>
  <c r="T136" i="9"/>
  <c r="M136" i="9"/>
  <c r="AF135" i="9"/>
  <c r="AC135" i="9"/>
  <c r="Z135" i="9"/>
  <c r="W135" i="9"/>
  <c r="T135" i="9"/>
  <c r="M135" i="9"/>
  <c r="AF134" i="9"/>
  <c r="AC134" i="9"/>
  <c r="Z134" i="9"/>
  <c r="W134" i="9"/>
  <c r="T134" i="9"/>
  <c r="M134" i="9"/>
  <c r="AF133" i="9"/>
  <c r="AC133" i="9"/>
  <c r="Z133" i="9"/>
  <c r="W133" i="9"/>
  <c r="T133" i="9"/>
  <c r="M133" i="9"/>
  <c r="AF132" i="9"/>
  <c r="AC132" i="9"/>
  <c r="Z132" i="9"/>
  <c r="W132" i="9"/>
  <c r="T132" i="9"/>
  <c r="M132" i="9"/>
  <c r="AF131" i="9"/>
  <c r="AC131" i="9"/>
  <c r="Z131" i="9"/>
  <c r="W131" i="9"/>
  <c r="T131" i="9"/>
  <c r="M131" i="9"/>
  <c r="AF130" i="9"/>
  <c r="AC130" i="9"/>
  <c r="Z130" i="9"/>
  <c r="W130" i="9"/>
  <c r="T130" i="9"/>
  <c r="M130" i="9"/>
  <c r="AF129" i="9"/>
  <c r="AC129" i="9"/>
  <c r="Z129" i="9"/>
  <c r="W129" i="9"/>
  <c r="T129" i="9"/>
  <c r="M129" i="9"/>
  <c r="AF128" i="9"/>
  <c r="AC128" i="9"/>
  <c r="Z128" i="9"/>
  <c r="W128" i="9"/>
  <c r="T128" i="9"/>
  <c r="M128" i="9"/>
  <c r="AF127" i="9"/>
  <c r="AC127" i="9"/>
  <c r="Z127" i="9"/>
  <c r="W127" i="9"/>
  <c r="T127" i="9"/>
  <c r="M127" i="9"/>
  <c r="AF126" i="9"/>
  <c r="AC126" i="9"/>
  <c r="Z126" i="9"/>
  <c r="W126" i="9"/>
  <c r="T126" i="9"/>
  <c r="M126" i="9"/>
  <c r="AF125" i="9"/>
  <c r="AC125" i="9"/>
  <c r="Z125" i="9"/>
  <c r="W125" i="9"/>
  <c r="T125" i="9"/>
  <c r="M125" i="9"/>
  <c r="AF124" i="9"/>
  <c r="AC124" i="9"/>
  <c r="Z124" i="9"/>
  <c r="W124" i="9"/>
  <c r="T124" i="9"/>
  <c r="M124" i="9"/>
  <c r="AF123" i="9"/>
  <c r="AC123" i="9"/>
  <c r="Z123" i="9"/>
  <c r="W123" i="9"/>
  <c r="T123" i="9"/>
  <c r="M123" i="9"/>
  <c r="AF122" i="9"/>
  <c r="AC122" i="9"/>
  <c r="Z122" i="9"/>
  <c r="W122" i="9"/>
  <c r="T122" i="9"/>
  <c r="M122" i="9"/>
  <c r="AF121" i="9"/>
  <c r="AC121" i="9"/>
  <c r="Z121" i="9"/>
  <c r="W121" i="9"/>
  <c r="T121" i="9"/>
  <c r="M121" i="9"/>
  <c r="AF120" i="9"/>
  <c r="AC120" i="9"/>
  <c r="Z120" i="9"/>
  <c r="W120" i="9"/>
  <c r="T120" i="9"/>
  <c r="M120" i="9"/>
  <c r="AF119" i="9"/>
  <c r="AC119" i="9"/>
  <c r="Z119" i="9"/>
  <c r="W119" i="9"/>
  <c r="T119" i="9"/>
  <c r="M119" i="9"/>
  <c r="AF118" i="9"/>
  <c r="AC118" i="9"/>
  <c r="Z118" i="9"/>
  <c r="W118" i="9"/>
  <c r="T118" i="9"/>
  <c r="M118" i="9"/>
  <c r="AF117" i="9"/>
  <c r="AC117" i="9"/>
  <c r="Z117" i="9"/>
  <c r="W117" i="9"/>
  <c r="T117" i="9"/>
  <c r="M117" i="9"/>
  <c r="AF116" i="9"/>
  <c r="AC116" i="9"/>
  <c r="Z116" i="9"/>
  <c r="W116" i="9"/>
  <c r="T116" i="9"/>
  <c r="M116" i="9"/>
  <c r="AF115" i="9"/>
  <c r="AC115" i="9"/>
  <c r="Z115" i="9"/>
  <c r="W115" i="9"/>
  <c r="T115" i="9"/>
  <c r="M115" i="9"/>
  <c r="AF114" i="9"/>
  <c r="AC114" i="9"/>
  <c r="Z114" i="9"/>
  <c r="W114" i="9"/>
  <c r="T114" i="9"/>
  <c r="M114" i="9"/>
  <c r="AF113" i="9"/>
  <c r="AC113" i="9"/>
  <c r="Z113" i="9"/>
  <c r="W113" i="9"/>
  <c r="T113" i="9"/>
  <c r="M113" i="9"/>
  <c r="AF112" i="9"/>
  <c r="AC112" i="9"/>
  <c r="Z112" i="9"/>
  <c r="W112" i="9"/>
  <c r="T112" i="9"/>
  <c r="M112" i="9"/>
  <c r="AF111" i="9"/>
  <c r="AC111" i="9"/>
  <c r="Z111" i="9"/>
  <c r="W111" i="9"/>
  <c r="T111" i="9"/>
  <c r="M111" i="9"/>
  <c r="AF110" i="9"/>
  <c r="AC110" i="9"/>
  <c r="Z110" i="9"/>
  <c r="W110" i="9"/>
  <c r="T110" i="9"/>
  <c r="M110" i="9"/>
  <c r="AF109" i="9"/>
  <c r="AC109" i="9"/>
  <c r="Z109" i="9"/>
  <c r="W109" i="9"/>
  <c r="T109" i="9"/>
  <c r="M109" i="9"/>
  <c r="AF108" i="9"/>
  <c r="AC108" i="9"/>
  <c r="Z108" i="9"/>
  <c r="W108" i="9"/>
  <c r="T108" i="9"/>
  <c r="M108" i="9"/>
  <c r="AF107" i="9"/>
  <c r="AC107" i="9"/>
  <c r="Z107" i="9"/>
  <c r="W107" i="9"/>
  <c r="T107" i="9"/>
  <c r="M107" i="9"/>
  <c r="AF106" i="9"/>
  <c r="AC106" i="9"/>
  <c r="Z106" i="9"/>
  <c r="W106" i="9"/>
  <c r="T106" i="9"/>
  <c r="M106" i="9"/>
  <c r="AF105" i="9"/>
  <c r="AC105" i="9"/>
  <c r="Z105" i="9"/>
  <c r="W105" i="9"/>
  <c r="T105" i="9"/>
  <c r="M105" i="9"/>
  <c r="AF104" i="9"/>
  <c r="AC104" i="9"/>
  <c r="Z104" i="9"/>
  <c r="W104" i="9"/>
  <c r="T104" i="9"/>
  <c r="M104" i="9"/>
  <c r="AF103" i="9"/>
  <c r="AC103" i="9"/>
  <c r="Z103" i="9"/>
  <c r="W103" i="9"/>
  <c r="T103" i="9"/>
  <c r="M103" i="9"/>
  <c r="AF102" i="9"/>
  <c r="AC102" i="9"/>
  <c r="Z102" i="9"/>
  <c r="W102" i="9"/>
  <c r="T102" i="9"/>
  <c r="M102" i="9"/>
  <c r="AF101" i="9"/>
  <c r="AC101" i="9"/>
  <c r="Z101" i="9"/>
  <c r="W101" i="9"/>
  <c r="T101" i="9"/>
  <c r="M101" i="9"/>
  <c r="AF100" i="9"/>
  <c r="AC100" i="9"/>
  <c r="Z100" i="9"/>
  <c r="W100" i="9"/>
  <c r="T100" i="9"/>
  <c r="M100" i="9"/>
  <c r="AF99" i="9"/>
  <c r="AC99" i="9"/>
  <c r="Z99" i="9"/>
  <c r="W99" i="9"/>
  <c r="T99" i="9"/>
  <c r="M99" i="9"/>
  <c r="AF98" i="9"/>
  <c r="AC98" i="9"/>
  <c r="Z98" i="9"/>
  <c r="W98" i="9"/>
  <c r="T98" i="9"/>
  <c r="M98" i="9"/>
  <c r="AF97" i="9"/>
  <c r="AC97" i="9"/>
  <c r="Z97" i="9"/>
  <c r="W97" i="9"/>
  <c r="T97" i="9"/>
  <c r="M97" i="9"/>
  <c r="AF96" i="9"/>
  <c r="AC96" i="9"/>
  <c r="Z96" i="9"/>
  <c r="W96" i="9"/>
  <c r="T96" i="9"/>
  <c r="M96" i="9"/>
  <c r="AF95" i="9"/>
  <c r="AC95" i="9"/>
  <c r="Z95" i="9"/>
  <c r="W95" i="9"/>
  <c r="T95" i="9"/>
  <c r="M95" i="9"/>
  <c r="AF94" i="9"/>
  <c r="AC94" i="9"/>
  <c r="Z94" i="9"/>
  <c r="W94" i="9"/>
  <c r="T94" i="9"/>
  <c r="M94" i="9"/>
  <c r="AF93" i="9"/>
  <c r="AC93" i="9"/>
  <c r="Z93" i="9"/>
  <c r="W93" i="9"/>
  <c r="T93" i="9"/>
  <c r="M93" i="9"/>
  <c r="AF92" i="9"/>
  <c r="AC92" i="9"/>
  <c r="Z92" i="9"/>
  <c r="W92" i="9"/>
  <c r="T92" i="9"/>
  <c r="M92" i="9"/>
  <c r="AF91" i="9"/>
  <c r="AC91" i="9"/>
  <c r="Z91" i="9"/>
  <c r="W91" i="9"/>
  <c r="T91" i="9"/>
  <c r="M91" i="9"/>
  <c r="AF90" i="9"/>
  <c r="AC90" i="9"/>
  <c r="Z90" i="9"/>
  <c r="W90" i="9"/>
  <c r="T90" i="9"/>
  <c r="M90" i="9"/>
  <c r="AF89" i="9"/>
  <c r="AC89" i="9"/>
  <c r="Z89" i="9"/>
  <c r="W89" i="9"/>
  <c r="T89" i="9"/>
  <c r="M89" i="9"/>
  <c r="AF88" i="9"/>
  <c r="AC88" i="9"/>
  <c r="Z88" i="9"/>
  <c r="W88" i="9"/>
  <c r="T88" i="9"/>
  <c r="M88" i="9"/>
  <c r="AF87" i="9"/>
  <c r="AC87" i="9"/>
  <c r="Z87" i="9"/>
  <c r="W87" i="9"/>
  <c r="T87" i="9"/>
  <c r="M87" i="9"/>
  <c r="AF86" i="9"/>
  <c r="AC86" i="9"/>
  <c r="Z86" i="9"/>
  <c r="W86" i="9"/>
  <c r="T86" i="9"/>
  <c r="M86" i="9"/>
  <c r="AF85" i="9"/>
  <c r="AC85" i="9"/>
  <c r="Z85" i="9"/>
  <c r="W85" i="9"/>
  <c r="T85" i="9"/>
  <c r="M85" i="9"/>
  <c r="AF84" i="9"/>
  <c r="AC84" i="9"/>
  <c r="Z84" i="9"/>
  <c r="W84" i="9"/>
  <c r="T84" i="9"/>
  <c r="M84" i="9"/>
  <c r="AF83" i="9"/>
  <c r="AC83" i="9"/>
  <c r="Z83" i="9"/>
  <c r="W83" i="9"/>
  <c r="T83" i="9"/>
  <c r="M83" i="9"/>
  <c r="AF82" i="9"/>
  <c r="AC82" i="9"/>
  <c r="Z82" i="9"/>
  <c r="W82" i="9"/>
  <c r="T82" i="9"/>
  <c r="M82" i="9"/>
  <c r="AF81" i="9"/>
  <c r="AC81" i="9"/>
  <c r="Z81" i="9"/>
  <c r="W81" i="9"/>
  <c r="T81" i="9"/>
  <c r="M81" i="9"/>
  <c r="AF80" i="9"/>
  <c r="AC80" i="9"/>
  <c r="Z80" i="9"/>
  <c r="W80" i="9"/>
  <c r="T80" i="9"/>
  <c r="M80" i="9"/>
  <c r="AF79" i="9"/>
  <c r="AC79" i="9"/>
  <c r="Z79" i="9"/>
  <c r="W79" i="9"/>
  <c r="T79" i="9"/>
  <c r="M79" i="9"/>
  <c r="AF78" i="9"/>
  <c r="AC78" i="9"/>
  <c r="Z78" i="9"/>
  <c r="W78" i="9"/>
  <c r="T78" i="9"/>
  <c r="M78" i="9"/>
  <c r="AF77" i="9"/>
  <c r="AC77" i="9"/>
  <c r="Z77" i="9"/>
  <c r="W77" i="9"/>
  <c r="T77" i="9"/>
  <c r="M77" i="9"/>
  <c r="AF76" i="9"/>
  <c r="AC76" i="9"/>
  <c r="Z76" i="9"/>
  <c r="W76" i="9"/>
  <c r="T76" i="9"/>
  <c r="M76" i="9"/>
  <c r="AF75" i="9"/>
  <c r="AC75" i="9"/>
  <c r="Z75" i="9"/>
  <c r="W75" i="9"/>
  <c r="T75" i="9"/>
  <c r="M75" i="9"/>
  <c r="AF74" i="9"/>
  <c r="AC74" i="9"/>
  <c r="Z74" i="9"/>
  <c r="W74" i="9"/>
  <c r="T74" i="9"/>
  <c r="M74" i="9"/>
  <c r="AF73" i="9"/>
  <c r="AC73" i="9"/>
  <c r="Z73" i="9"/>
  <c r="W73" i="9"/>
  <c r="T73" i="9"/>
  <c r="M73" i="9"/>
  <c r="AF72" i="9"/>
  <c r="AC72" i="9"/>
  <c r="Z72" i="9"/>
  <c r="W72" i="9"/>
  <c r="T72" i="9"/>
  <c r="M72" i="9"/>
  <c r="AF71" i="9"/>
  <c r="AC71" i="9"/>
  <c r="Z71" i="9"/>
  <c r="W71" i="9"/>
  <c r="T71" i="9"/>
  <c r="M71" i="9"/>
  <c r="AF70" i="9"/>
  <c r="AC70" i="9"/>
  <c r="Z70" i="9"/>
  <c r="W70" i="9"/>
  <c r="T70" i="9"/>
  <c r="M70" i="9"/>
  <c r="AF69" i="9"/>
  <c r="AC69" i="9"/>
  <c r="Z69" i="9"/>
  <c r="W69" i="9"/>
  <c r="T69" i="9"/>
  <c r="M69" i="9"/>
  <c r="AF68" i="9"/>
  <c r="AC68" i="9"/>
  <c r="Z68" i="9"/>
  <c r="W68" i="9"/>
  <c r="T68" i="9"/>
  <c r="M68" i="9"/>
  <c r="AF67" i="9"/>
  <c r="AC67" i="9"/>
  <c r="Z67" i="9"/>
  <c r="W67" i="9"/>
  <c r="T67" i="9"/>
  <c r="M67" i="9"/>
  <c r="AF66" i="9"/>
  <c r="AC66" i="9"/>
  <c r="Z66" i="9"/>
  <c r="W66" i="9"/>
  <c r="T66" i="9"/>
  <c r="M66" i="9"/>
  <c r="AF65" i="9"/>
  <c r="AC65" i="9"/>
  <c r="Z65" i="9"/>
  <c r="W65" i="9"/>
  <c r="T65" i="9"/>
  <c r="M65" i="9"/>
  <c r="AF64" i="9"/>
  <c r="AC64" i="9"/>
  <c r="Z64" i="9"/>
  <c r="W64" i="9"/>
  <c r="T64" i="9"/>
  <c r="M64" i="9"/>
  <c r="AF63" i="9"/>
  <c r="AC63" i="9"/>
  <c r="Z63" i="9"/>
  <c r="W63" i="9"/>
  <c r="T63" i="9"/>
  <c r="M63" i="9"/>
  <c r="AF62" i="9"/>
  <c r="AC62" i="9"/>
  <c r="Z62" i="9"/>
  <c r="W62" i="9"/>
  <c r="T62" i="9"/>
  <c r="M62" i="9"/>
  <c r="AF61" i="9"/>
  <c r="AC61" i="9"/>
  <c r="Z61" i="9"/>
  <c r="W61" i="9"/>
  <c r="T61" i="9"/>
  <c r="M61" i="9"/>
  <c r="AF60" i="9"/>
  <c r="AC60" i="9"/>
  <c r="Z60" i="9"/>
  <c r="W60" i="9"/>
  <c r="T60" i="9"/>
  <c r="M60" i="9"/>
  <c r="AF59" i="9"/>
  <c r="AC59" i="9"/>
  <c r="Z59" i="9"/>
  <c r="W59" i="9"/>
  <c r="T59" i="9"/>
  <c r="M59" i="9"/>
  <c r="AF58" i="9"/>
  <c r="AC58" i="9"/>
  <c r="Z58" i="9"/>
  <c r="W58" i="9"/>
  <c r="T58" i="9"/>
  <c r="M58" i="9"/>
  <c r="AF57" i="9"/>
  <c r="AC57" i="9"/>
  <c r="Z57" i="9"/>
  <c r="W57" i="9"/>
  <c r="T57" i="9"/>
  <c r="M57" i="9"/>
  <c r="AF56" i="9"/>
  <c r="AC56" i="9"/>
  <c r="Z56" i="9"/>
  <c r="W56" i="9"/>
  <c r="T56" i="9"/>
  <c r="M56" i="9"/>
  <c r="AF55" i="9"/>
  <c r="AC55" i="9"/>
  <c r="Z55" i="9"/>
  <c r="W55" i="9"/>
  <c r="T55" i="9"/>
  <c r="M55" i="9"/>
  <c r="AF54" i="9"/>
  <c r="AC54" i="9"/>
  <c r="Z54" i="9"/>
  <c r="W54" i="9"/>
  <c r="T54" i="9"/>
  <c r="M54" i="9"/>
  <c r="AF53" i="9"/>
  <c r="AC53" i="9"/>
  <c r="Z53" i="9"/>
  <c r="W53" i="9"/>
  <c r="T53" i="9"/>
  <c r="M53" i="9"/>
  <c r="AF52" i="9"/>
  <c r="AC52" i="9"/>
  <c r="Z52" i="9"/>
  <c r="W52" i="9"/>
  <c r="T52" i="9"/>
  <c r="M52" i="9"/>
  <c r="AF51" i="9"/>
  <c r="AC51" i="9"/>
  <c r="Z51" i="9"/>
  <c r="W51" i="9"/>
  <c r="T51" i="9"/>
  <c r="M51" i="9"/>
  <c r="AF50" i="9"/>
  <c r="AC50" i="9"/>
  <c r="Z50" i="9"/>
  <c r="W50" i="9"/>
  <c r="T50" i="9"/>
  <c r="M50" i="9"/>
  <c r="AF49" i="9"/>
  <c r="AC49" i="9"/>
  <c r="Z49" i="9"/>
  <c r="W49" i="9"/>
  <c r="T49" i="9"/>
  <c r="M49" i="9"/>
  <c r="AF48" i="9"/>
  <c r="AC48" i="9"/>
  <c r="Z48" i="9"/>
  <c r="W48" i="9"/>
  <c r="T48" i="9"/>
  <c r="M48" i="9"/>
  <c r="AF47" i="9"/>
  <c r="AC47" i="9"/>
  <c r="Z47" i="9"/>
  <c r="W47" i="9"/>
  <c r="T47" i="9"/>
  <c r="M47" i="9"/>
  <c r="AF46" i="9"/>
  <c r="AC46" i="9"/>
  <c r="Z46" i="9"/>
  <c r="W46" i="9"/>
  <c r="T46" i="9"/>
  <c r="M46" i="9"/>
  <c r="AF45" i="9"/>
  <c r="AC45" i="9"/>
  <c r="Z45" i="9"/>
  <c r="W45" i="9"/>
  <c r="T45" i="9"/>
  <c r="M45" i="9"/>
  <c r="AF44" i="9"/>
  <c r="AC44" i="9"/>
  <c r="Z44" i="9"/>
  <c r="W44" i="9"/>
  <c r="T44" i="9"/>
  <c r="M44" i="9"/>
  <c r="AF43" i="9"/>
  <c r="AC43" i="9"/>
  <c r="Z43" i="9"/>
  <c r="W43" i="9"/>
  <c r="T43" i="9"/>
  <c r="M43" i="9"/>
  <c r="AF42" i="9"/>
  <c r="AC42" i="9"/>
  <c r="Z42" i="9"/>
  <c r="W42" i="9"/>
  <c r="T42" i="9"/>
  <c r="M42" i="9"/>
  <c r="AF41" i="9"/>
  <c r="AC41" i="9"/>
  <c r="Z41" i="9"/>
  <c r="W41" i="9"/>
  <c r="T41" i="9"/>
  <c r="M41" i="9"/>
  <c r="AF40" i="9"/>
  <c r="AC40" i="9"/>
  <c r="Z40" i="9"/>
  <c r="W40" i="9"/>
  <c r="T40" i="9"/>
  <c r="M40" i="9"/>
  <c r="AF39" i="9"/>
  <c r="AC39" i="9"/>
  <c r="Z39" i="9"/>
  <c r="W39" i="9"/>
  <c r="T39" i="9"/>
  <c r="M39" i="9"/>
  <c r="AF38" i="9"/>
  <c r="AC38" i="9"/>
  <c r="Z38" i="9"/>
  <c r="W38" i="9"/>
  <c r="T38" i="9"/>
  <c r="M38" i="9"/>
  <c r="AF37" i="9"/>
  <c r="AC37" i="9"/>
  <c r="Z37" i="9"/>
  <c r="W37" i="9"/>
  <c r="T37" i="9"/>
  <c r="M37" i="9"/>
  <c r="AF36" i="9"/>
  <c r="AC36" i="9"/>
  <c r="Z36" i="9"/>
  <c r="W36" i="9"/>
  <c r="T36" i="9"/>
  <c r="M36" i="9"/>
  <c r="AF35" i="9"/>
  <c r="AC35" i="9"/>
  <c r="Z35" i="9"/>
  <c r="W35" i="9"/>
  <c r="T35" i="9"/>
  <c r="M35" i="9"/>
  <c r="AF34" i="9"/>
  <c r="AC34" i="9"/>
  <c r="Z34" i="9"/>
  <c r="W34" i="9"/>
  <c r="T34" i="9"/>
  <c r="M34" i="9"/>
  <c r="AF33" i="9"/>
  <c r="AC33" i="9"/>
  <c r="Z33" i="9"/>
  <c r="W33" i="9"/>
  <c r="T33" i="9"/>
  <c r="M33" i="9"/>
  <c r="AF32" i="9"/>
  <c r="AC32" i="9"/>
  <c r="Z32" i="9"/>
  <c r="W32" i="9"/>
  <c r="N32" i="9"/>
  <c r="T32" i="9" s="1"/>
  <c r="M32" i="9"/>
  <c r="AF31" i="9"/>
  <c r="AC31" i="9"/>
  <c r="Z31" i="9"/>
  <c r="W31" i="9"/>
  <c r="T31" i="9"/>
  <c r="M31" i="9"/>
  <c r="AF30" i="9"/>
  <c r="AC30" i="9"/>
  <c r="Z30" i="9"/>
  <c r="W30" i="9"/>
  <c r="T30" i="9"/>
  <c r="M30" i="9"/>
  <c r="AF29" i="9"/>
  <c r="AC29" i="9"/>
  <c r="Z29" i="9"/>
  <c r="W29" i="9"/>
  <c r="T29" i="9"/>
  <c r="M29" i="9"/>
  <c r="AF28" i="9"/>
  <c r="AC28" i="9"/>
  <c r="Z28" i="9"/>
  <c r="W28" i="9"/>
  <c r="T28" i="9"/>
  <c r="M28" i="9"/>
  <c r="AF27" i="9"/>
  <c r="AC27" i="9"/>
  <c r="Z27" i="9"/>
  <c r="W27" i="9"/>
  <c r="T27" i="9"/>
  <c r="M27" i="9"/>
  <c r="AF26" i="9"/>
  <c r="AC26" i="9"/>
  <c r="Z26" i="9"/>
  <c r="W26" i="9"/>
  <c r="T26" i="9"/>
  <c r="M26" i="9"/>
  <c r="AF25" i="9"/>
  <c r="AC25" i="9"/>
  <c r="Z25" i="9"/>
  <c r="W25" i="9"/>
  <c r="T25" i="9"/>
  <c r="M25" i="9"/>
  <c r="AF24" i="9"/>
  <c r="AC24" i="9"/>
  <c r="Z24" i="9"/>
  <c r="W24" i="9"/>
  <c r="T24" i="9"/>
  <c r="M24" i="9"/>
  <c r="AF23" i="9"/>
  <c r="AC23" i="9"/>
  <c r="Z23" i="9"/>
  <c r="W23" i="9"/>
  <c r="T23" i="9"/>
  <c r="M23" i="9"/>
  <c r="AF22" i="9"/>
  <c r="AC22" i="9"/>
  <c r="Z22" i="9"/>
  <c r="W22" i="9"/>
  <c r="T22" i="9"/>
  <c r="M22" i="9"/>
  <c r="AF21" i="9"/>
  <c r="AC21" i="9"/>
  <c r="Z21" i="9"/>
  <c r="W21" i="9"/>
  <c r="T21" i="9"/>
  <c r="M21" i="9"/>
  <c r="AF20" i="9"/>
  <c r="AC20" i="9"/>
  <c r="Z20" i="9"/>
  <c r="W20" i="9"/>
  <c r="T20" i="9"/>
  <c r="M20" i="9"/>
  <c r="AF19" i="9"/>
  <c r="AC19" i="9"/>
  <c r="Z19" i="9"/>
  <c r="W19" i="9"/>
  <c r="T19" i="9"/>
  <c r="M19" i="9"/>
  <c r="AF18" i="9"/>
  <c r="AC18" i="9"/>
  <c r="Z18" i="9"/>
  <c r="W18" i="9"/>
  <c r="T18" i="9"/>
  <c r="M18" i="9"/>
  <c r="AF17" i="9"/>
  <c r="AC17" i="9"/>
  <c r="Z17" i="9"/>
  <c r="W17" i="9"/>
  <c r="T17" i="9"/>
  <c r="M17" i="9"/>
  <c r="AF16" i="9"/>
  <c r="AC16" i="9"/>
  <c r="Z16" i="9"/>
  <c r="W16" i="9"/>
  <c r="T16" i="9"/>
  <c r="M16" i="9"/>
  <c r="AF15" i="9"/>
  <c r="AC15" i="9"/>
  <c r="Z15" i="9"/>
  <c r="W15" i="9"/>
  <c r="T15" i="9"/>
  <c r="M15" i="9"/>
  <c r="AF14" i="9"/>
  <c r="AC14" i="9"/>
  <c r="Z14" i="9"/>
  <c r="W14" i="9"/>
  <c r="T14" i="9"/>
  <c r="M14" i="9"/>
  <c r="AF13" i="9"/>
  <c r="AC13" i="9"/>
  <c r="Z13" i="9"/>
  <c r="W13" i="9"/>
  <c r="T13" i="9"/>
  <c r="M13" i="9"/>
  <c r="AF12" i="9"/>
  <c r="AC12" i="9"/>
  <c r="Z12" i="9"/>
  <c r="W12" i="9"/>
  <c r="T12" i="9"/>
  <c r="M12" i="9"/>
  <c r="AF11" i="9"/>
  <c r="AC11" i="9"/>
  <c r="Z11" i="9"/>
  <c r="W11" i="9"/>
  <c r="T11" i="9"/>
  <c r="M11" i="9"/>
  <c r="AF10" i="9"/>
  <c r="AC10" i="9"/>
  <c r="Z10" i="9"/>
  <c r="W10" i="9"/>
  <c r="T10" i="9"/>
  <c r="M10" i="9"/>
  <c r="AF9" i="9"/>
  <c r="AC9" i="9"/>
  <c r="Z9" i="9"/>
  <c r="W9" i="9"/>
  <c r="T9" i="9"/>
  <c r="M9" i="9"/>
  <c r="AF8" i="9"/>
  <c r="AC8" i="9"/>
  <c r="Z8" i="9"/>
  <c r="W8" i="9"/>
  <c r="T8" i="9"/>
  <c r="M8" i="9"/>
  <c r="AF7" i="9"/>
  <c r="AC7" i="9"/>
  <c r="Z7" i="9"/>
  <c r="W7" i="9"/>
  <c r="T7" i="9"/>
  <c r="M7" i="9"/>
  <c r="AF6" i="9"/>
  <c r="AC6" i="9"/>
  <c r="Z6" i="9"/>
  <c r="W6" i="9"/>
  <c r="T6" i="9"/>
  <c r="M6" i="9"/>
  <c r="AF5" i="9"/>
  <c r="AC5" i="9"/>
  <c r="Z5" i="9"/>
  <c r="W5" i="9"/>
  <c r="T5" i="9"/>
  <c r="M5" i="9"/>
  <c r="AF4" i="9"/>
  <c r="AC4" i="9"/>
  <c r="Z4" i="9"/>
  <c r="W4" i="9"/>
  <c r="T4" i="9"/>
  <c r="M4" i="9"/>
  <c r="M248" i="1"/>
  <c r="T248" i="1"/>
  <c r="W248" i="1"/>
  <c r="Z248" i="1"/>
  <c r="AC248" i="1"/>
  <c r="O15" i="8" l="1"/>
  <c r="O22" i="8"/>
  <c r="O8" i="8"/>
  <c r="O11" i="8"/>
  <c r="O10" i="8"/>
  <c r="O16" i="8"/>
  <c r="O17" i="8"/>
  <c r="O12" i="8"/>
  <c r="O18" i="8"/>
  <c r="O19" i="8"/>
  <c r="O13" i="8"/>
  <c r="O5" i="8"/>
  <c r="O20" i="8"/>
  <c r="O6" i="8"/>
  <c r="O14" i="8"/>
  <c r="O4" i="8"/>
  <c r="O7" i="8"/>
  <c r="O23" i="8"/>
  <c r="O9" i="8"/>
  <c r="O21" i="8"/>
  <c r="M254" i="9"/>
  <c r="M27" i="1"/>
  <c r="T27" i="1"/>
  <c r="W27" i="1"/>
  <c r="Z27" i="1"/>
  <c r="AC27" i="1"/>
  <c r="M28" i="1"/>
  <c r="T28" i="1"/>
  <c r="W28" i="1"/>
  <c r="Z28" i="1"/>
  <c r="AC28" i="1"/>
  <c r="M29" i="1"/>
  <c r="T29" i="1"/>
  <c r="W29" i="1"/>
  <c r="Z29" i="1"/>
  <c r="AC29" i="1"/>
  <c r="M15" i="1" l="1"/>
  <c r="T15" i="1"/>
  <c r="W15" i="1"/>
  <c r="Z15" i="1"/>
  <c r="AC15" i="1"/>
  <c r="G33" i="8" l="1"/>
  <c r="G32" i="8"/>
  <c r="F33" i="8"/>
  <c r="F32" i="8"/>
  <c r="E33" i="8"/>
  <c r="E32" i="8"/>
  <c r="D33" i="8"/>
  <c r="D32" i="8"/>
  <c r="C33" i="8"/>
  <c r="C32" i="8"/>
  <c r="M145" i="1"/>
  <c r="T145" i="1"/>
  <c r="W145" i="1"/>
  <c r="Z145" i="1"/>
  <c r="AC145" i="1"/>
  <c r="M146" i="1"/>
  <c r="T146" i="1"/>
  <c r="W146" i="1"/>
  <c r="Z146" i="1"/>
  <c r="AC146" i="1"/>
  <c r="M147" i="1"/>
  <c r="T147" i="1"/>
  <c r="W147" i="1"/>
  <c r="Z147" i="1"/>
  <c r="AC147" i="1"/>
  <c r="M148" i="1"/>
  <c r="T148" i="1"/>
  <c r="W148" i="1"/>
  <c r="Z148" i="1"/>
  <c r="AC148" i="1"/>
  <c r="M149" i="1"/>
  <c r="T149" i="1"/>
  <c r="W149" i="1"/>
  <c r="Z149" i="1"/>
  <c r="AC149" i="1"/>
  <c r="I32" i="8" l="1"/>
  <c r="I33" i="8" s="1"/>
  <c r="M335" i="1" l="1"/>
  <c r="T335" i="1"/>
  <c r="W335" i="1"/>
  <c r="Z335" i="1"/>
  <c r="AC335" i="1"/>
  <c r="M288" i="1"/>
  <c r="T288" i="1"/>
  <c r="W288" i="1"/>
  <c r="Z288" i="1"/>
  <c r="AC288" i="1"/>
  <c r="M214" i="1"/>
  <c r="T214" i="1"/>
  <c r="W214" i="1"/>
  <c r="Z214" i="1"/>
  <c r="AC214" i="1"/>
  <c r="M143" i="1"/>
  <c r="T143" i="1"/>
  <c r="W143" i="1"/>
  <c r="Z143" i="1"/>
  <c r="AC143" i="1"/>
  <c r="M327" i="1"/>
  <c r="T327" i="1"/>
  <c r="W327" i="1"/>
  <c r="Z327" i="1"/>
  <c r="AC327" i="1"/>
  <c r="M201" i="1" l="1"/>
  <c r="T201" i="1"/>
  <c r="W201" i="1"/>
  <c r="Z201" i="1"/>
  <c r="AC201" i="1"/>
  <c r="M137" i="1"/>
  <c r="T137" i="1"/>
  <c r="W137" i="1"/>
  <c r="Z137" i="1"/>
  <c r="AC137" i="1"/>
  <c r="M135" i="1"/>
  <c r="T135" i="1"/>
  <c r="W135" i="1"/>
  <c r="Z135" i="1"/>
  <c r="AC135" i="1"/>
  <c r="M136" i="1"/>
  <c r="T136" i="1"/>
  <c r="W136" i="1"/>
  <c r="Z136" i="1"/>
  <c r="AC136" i="1"/>
  <c r="M138" i="1"/>
  <c r="T138" i="1"/>
  <c r="W138" i="1"/>
  <c r="Z138" i="1"/>
  <c r="AC138" i="1"/>
  <c r="M139" i="1"/>
  <c r="T139" i="1"/>
  <c r="W139" i="1"/>
  <c r="Z139" i="1"/>
  <c r="AC139" i="1"/>
  <c r="M140" i="1"/>
  <c r="T140" i="1"/>
  <c r="W140" i="1"/>
  <c r="Z140" i="1"/>
  <c r="AC140" i="1"/>
  <c r="M196" i="1"/>
  <c r="T196" i="1"/>
  <c r="W196" i="1"/>
  <c r="Z196" i="1"/>
  <c r="AC196" i="1"/>
  <c r="M280" i="1" l="1"/>
  <c r="T280" i="1"/>
  <c r="W280" i="1"/>
  <c r="Z280" i="1"/>
  <c r="AC280" i="1"/>
  <c r="M271" i="1"/>
  <c r="T271" i="1"/>
  <c r="W271" i="1"/>
  <c r="Z271" i="1"/>
  <c r="AC271" i="1"/>
  <c r="M217" i="1"/>
  <c r="T217" i="1"/>
  <c r="W217" i="1"/>
  <c r="Z217" i="1"/>
  <c r="AC217" i="1"/>
  <c r="M219" i="1"/>
  <c r="T219" i="1"/>
  <c r="W219" i="1"/>
  <c r="Z219" i="1"/>
  <c r="AC219" i="1"/>
  <c r="M211" i="1"/>
  <c r="T211" i="1"/>
  <c r="W211" i="1"/>
  <c r="Z211" i="1"/>
  <c r="AC211" i="1"/>
  <c r="M9" i="1"/>
  <c r="T9" i="1"/>
  <c r="W9" i="1"/>
  <c r="Z9" i="1"/>
  <c r="AC9" i="1"/>
  <c r="M325" i="1"/>
  <c r="T325" i="1"/>
  <c r="W325" i="1"/>
  <c r="Z325" i="1"/>
  <c r="AC325" i="1"/>
  <c r="M7" i="1"/>
  <c r="T7" i="1"/>
  <c r="W7" i="1"/>
  <c r="Z7" i="1"/>
  <c r="AC7" i="1"/>
  <c r="M8" i="1"/>
  <c r="T8" i="1"/>
  <c r="W8" i="1"/>
  <c r="Z8" i="1"/>
  <c r="AC8" i="1"/>
  <c r="M184" i="1"/>
  <c r="T184" i="1"/>
  <c r="W184" i="1"/>
  <c r="Z184" i="1"/>
  <c r="AC184" i="1"/>
  <c r="M74" i="1"/>
  <c r="T74" i="1"/>
  <c r="W74" i="1"/>
  <c r="Z74" i="1"/>
  <c r="AC74" i="1"/>
  <c r="M188" i="1"/>
  <c r="T188" i="1"/>
  <c r="W188" i="1"/>
  <c r="Z188" i="1"/>
  <c r="AC188" i="1"/>
  <c r="M189" i="1"/>
  <c r="T189" i="1"/>
  <c r="W189" i="1"/>
  <c r="Z189" i="1"/>
  <c r="AC189" i="1"/>
  <c r="M160" i="1"/>
  <c r="T160" i="1"/>
  <c r="W160" i="1"/>
  <c r="Z160" i="1"/>
  <c r="AC160" i="1"/>
  <c r="M22" i="1"/>
  <c r="T22" i="1"/>
  <c r="W22" i="1"/>
  <c r="Z22" i="1"/>
  <c r="AC22" i="1"/>
  <c r="M194" i="1"/>
  <c r="T194" i="1"/>
  <c r="W194" i="1"/>
  <c r="Z194" i="1"/>
  <c r="AC194" i="1"/>
  <c r="M193" i="1"/>
  <c r="T193" i="1"/>
  <c r="W193" i="1"/>
  <c r="Z193" i="1"/>
  <c r="AC193" i="1"/>
  <c r="M45" i="1"/>
  <c r="T45" i="1"/>
  <c r="W45" i="1"/>
  <c r="Z45" i="1"/>
  <c r="AC45" i="1"/>
  <c r="M285" i="1"/>
  <c r="T285" i="1"/>
  <c r="W285" i="1"/>
  <c r="Z285" i="1"/>
  <c r="AC285" i="1"/>
  <c r="M286" i="1"/>
  <c r="T286" i="1"/>
  <c r="W286" i="1"/>
  <c r="Z286" i="1"/>
  <c r="AC286" i="1"/>
  <c r="M66" i="1"/>
  <c r="T66" i="1"/>
  <c r="W66" i="1"/>
  <c r="Z66" i="1"/>
  <c r="AC66" i="1"/>
  <c r="M176" i="1"/>
  <c r="T176" i="1"/>
  <c r="W176" i="1"/>
  <c r="Z176" i="1"/>
  <c r="AC176" i="1"/>
  <c r="M246" i="1"/>
  <c r="T246" i="1"/>
  <c r="W246" i="1"/>
  <c r="Z246" i="1"/>
  <c r="AC246" i="1"/>
  <c r="M247" i="1"/>
  <c r="T247" i="1"/>
  <c r="W247" i="1"/>
  <c r="Z247" i="1"/>
  <c r="AC247" i="1"/>
  <c r="M249" i="1"/>
  <c r="T249" i="1"/>
  <c r="W249" i="1"/>
  <c r="Z249" i="1"/>
  <c r="AC249" i="1"/>
  <c r="M250" i="1"/>
  <c r="T250" i="1"/>
  <c r="W250" i="1"/>
  <c r="Z250" i="1"/>
  <c r="AC250" i="1"/>
  <c r="M245" i="1"/>
  <c r="T245" i="1"/>
  <c r="W245" i="1"/>
  <c r="Z245" i="1"/>
  <c r="AC245" i="1"/>
  <c r="M16" i="1"/>
  <c r="T16" i="1"/>
  <c r="W16" i="1"/>
  <c r="Z16" i="1"/>
  <c r="AC16" i="1"/>
  <c r="M17" i="1"/>
  <c r="T17" i="1"/>
  <c r="W17" i="1"/>
  <c r="Z17" i="1"/>
  <c r="AC17" i="1"/>
  <c r="M106" i="1"/>
  <c r="T106" i="1"/>
  <c r="W106" i="1"/>
  <c r="Z106" i="1"/>
  <c r="AC106" i="1"/>
  <c r="M91" i="1"/>
  <c r="T91" i="1"/>
  <c r="W91" i="1"/>
  <c r="Z91" i="1"/>
  <c r="AC91" i="1"/>
  <c r="M92" i="1"/>
  <c r="T92" i="1"/>
  <c r="W92" i="1"/>
  <c r="Z92" i="1"/>
  <c r="AC92" i="1"/>
  <c r="M90" i="1"/>
  <c r="T90" i="1"/>
  <c r="W90" i="1"/>
  <c r="Z90" i="1"/>
  <c r="AC90" i="1"/>
  <c r="M88" i="1"/>
  <c r="T88" i="1"/>
  <c r="W88" i="1"/>
  <c r="Z88" i="1"/>
  <c r="AC88" i="1"/>
  <c r="M89" i="1"/>
  <c r="T89" i="1"/>
  <c r="W89" i="1"/>
  <c r="Z89" i="1"/>
  <c r="AC89" i="1"/>
  <c r="M104" i="1"/>
  <c r="T104" i="1"/>
  <c r="W104" i="1"/>
  <c r="Z104" i="1"/>
  <c r="AC104" i="1"/>
  <c r="M105" i="1"/>
  <c r="T105" i="1"/>
  <c r="W105" i="1"/>
  <c r="Z105" i="1"/>
  <c r="AC105" i="1"/>
  <c r="K40" i="6"/>
  <c r="J40" i="6"/>
  <c r="I40" i="6"/>
  <c r="H40" i="6"/>
  <c r="M76" i="1"/>
  <c r="T76" i="1"/>
  <c r="W76" i="1"/>
  <c r="Z76" i="1"/>
  <c r="AC76" i="1"/>
  <c r="M182" i="1" l="1"/>
  <c r="T182" i="1"/>
  <c r="W182" i="1"/>
  <c r="Z182" i="1"/>
  <c r="AC182" i="1"/>
  <c r="M183" i="1"/>
  <c r="T183" i="1"/>
  <c r="W183" i="1"/>
  <c r="Z183" i="1"/>
  <c r="AC183" i="1"/>
  <c r="M50" i="1" l="1"/>
  <c r="T50" i="1"/>
  <c r="W50" i="1"/>
  <c r="Z50" i="1"/>
  <c r="AC50" i="1"/>
  <c r="M206" i="1" l="1"/>
  <c r="T206" i="1"/>
  <c r="W206" i="1"/>
  <c r="Z206" i="1"/>
  <c r="AC206" i="1"/>
  <c r="O221" i="1" l="1"/>
  <c r="Q221" i="1" s="1"/>
  <c r="M291" i="1" l="1"/>
  <c r="T291" i="1"/>
  <c r="W291" i="1"/>
  <c r="Z291" i="1"/>
  <c r="AC291" i="1"/>
  <c r="M144" i="1" l="1"/>
  <c r="T144" i="1"/>
  <c r="W144" i="1"/>
  <c r="Z144" i="1"/>
  <c r="AC144" i="1"/>
  <c r="M129" i="1" l="1"/>
  <c r="T129" i="1"/>
  <c r="W129" i="1"/>
  <c r="Z129" i="1"/>
  <c r="AC129" i="1"/>
  <c r="M128" i="1"/>
  <c r="T128" i="1"/>
  <c r="W128" i="1"/>
  <c r="Z128" i="1"/>
  <c r="AC128" i="1"/>
  <c r="M121" i="1"/>
  <c r="T121" i="1"/>
  <c r="W121" i="1"/>
  <c r="Z121" i="1"/>
  <c r="AC121" i="1"/>
  <c r="M118" i="1"/>
  <c r="T118" i="1"/>
  <c r="W118" i="1"/>
  <c r="Z118" i="1"/>
  <c r="AC118" i="1"/>
  <c r="M110" i="1"/>
  <c r="M111" i="1"/>
  <c r="T110" i="1"/>
  <c r="T111" i="1"/>
  <c r="W110" i="1"/>
  <c r="W111" i="1"/>
  <c r="Z110" i="1"/>
  <c r="Z111" i="1"/>
  <c r="AC110" i="1"/>
  <c r="AC111" i="1"/>
  <c r="M113" i="1"/>
  <c r="T113" i="1"/>
  <c r="W113" i="1"/>
  <c r="Z113" i="1"/>
  <c r="AC113" i="1"/>
  <c r="M114" i="1"/>
  <c r="T114" i="1"/>
  <c r="W114" i="1"/>
  <c r="Z114" i="1"/>
  <c r="AC114" i="1"/>
  <c r="M115" i="1"/>
  <c r="T115" i="1"/>
  <c r="W115" i="1"/>
  <c r="Z115" i="1"/>
  <c r="AC115" i="1"/>
  <c r="M116" i="1"/>
  <c r="T116" i="1"/>
  <c r="W116" i="1"/>
  <c r="Z116" i="1"/>
  <c r="AC116" i="1"/>
  <c r="M109" i="1"/>
  <c r="T109" i="1"/>
  <c r="W109" i="1"/>
  <c r="Z109" i="1"/>
  <c r="AC109" i="1"/>
  <c r="M107" i="1"/>
  <c r="T107" i="1"/>
  <c r="W107" i="1"/>
  <c r="Z107" i="1"/>
  <c r="AC107" i="1"/>
  <c r="N345" i="1" l="1"/>
  <c r="K343" i="1"/>
  <c r="D4" i="3"/>
  <c r="F4" i="3"/>
  <c r="E4" i="3"/>
  <c r="E5" i="3"/>
  <c r="C5" i="3"/>
  <c r="G5" i="3"/>
  <c r="D5" i="3"/>
  <c r="F5" i="3"/>
  <c r="C4" i="3"/>
  <c r="G4" i="3"/>
  <c r="M218" i="1" l="1"/>
  <c r="T218" i="1"/>
  <c r="W218" i="1"/>
  <c r="Z218" i="1"/>
  <c r="AC218" i="1"/>
  <c r="M209" i="1" l="1"/>
  <c r="T209" i="1"/>
  <c r="W209" i="1"/>
  <c r="Z209" i="1"/>
  <c r="AC209" i="1"/>
  <c r="R5" i="5" l="1"/>
  <c r="R6" i="5"/>
  <c r="R7" i="5"/>
  <c r="R8" i="5"/>
  <c r="R9" i="5"/>
  <c r="R10" i="5"/>
  <c r="R11" i="5"/>
  <c r="R12" i="5"/>
  <c r="R13" i="5"/>
  <c r="R14" i="5"/>
  <c r="R15" i="5"/>
  <c r="R16" i="5"/>
  <c r="R17" i="5"/>
  <c r="R18" i="5"/>
  <c r="R19" i="5"/>
  <c r="R20" i="5"/>
  <c r="R21" i="5"/>
  <c r="R22" i="5"/>
  <c r="R23" i="5"/>
  <c r="R4" i="5"/>
  <c r="Q5" i="5"/>
  <c r="Q6" i="5"/>
  <c r="Q7" i="5"/>
  <c r="Q8" i="5"/>
  <c r="Q9" i="5"/>
  <c r="Q10" i="5"/>
  <c r="Q11" i="5"/>
  <c r="Q12" i="5"/>
  <c r="Q13" i="5"/>
  <c r="Q14" i="5"/>
  <c r="Q15" i="5"/>
  <c r="Q16" i="5"/>
  <c r="Q17" i="5"/>
  <c r="Q18" i="5"/>
  <c r="Q19" i="5"/>
  <c r="Q20" i="5"/>
  <c r="Q21" i="5"/>
  <c r="Q22" i="5"/>
  <c r="Q23" i="5"/>
  <c r="Q4" i="5"/>
  <c r="P5" i="5"/>
  <c r="P6" i="5"/>
  <c r="P7" i="5"/>
  <c r="P8" i="5"/>
  <c r="P9" i="5"/>
  <c r="P10" i="5"/>
  <c r="P11" i="5"/>
  <c r="P12" i="5"/>
  <c r="P13" i="5"/>
  <c r="P14" i="5"/>
  <c r="P15" i="5"/>
  <c r="P16" i="5"/>
  <c r="P17" i="5"/>
  <c r="P18" i="5"/>
  <c r="P19" i="5"/>
  <c r="P20" i="5"/>
  <c r="P21" i="5"/>
  <c r="P22" i="5"/>
  <c r="P23" i="5"/>
  <c r="P4" i="5"/>
  <c r="M5" i="5"/>
  <c r="M6" i="5"/>
  <c r="M7" i="5"/>
  <c r="M8" i="5"/>
  <c r="M9" i="5"/>
  <c r="M10" i="5"/>
  <c r="M11" i="5"/>
  <c r="M12" i="5"/>
  <c r="M13" i="5"/>
  <c r="M14" i="5"/>
  <c r="M15" i="5"/>
  <c r="M16" i="5"/>
  <c r="M17" i="5"/>
  <c r="M18" i="5"/>
  <c r="M19" i="5"/>
  <c r="M20" i="5"/>
  <c r="M21" i="5"/>
  <c r="M22" i="5"/>
  <c r="M23" i="5"/>
  <c r="M4" i="5"/>
  <c r="L5" i="5"/>
  <c r="L6" i="5"/>
  <c r="L7" i="5"/>
  <c r="L8" i="5"/>
  <c r="L9" i="5"/>
  <c r="L10" i="5"/>
  <c r="L11" i="5"/>
  <c r="L12" i="5"/>
  <c r="L13" i="5"/>
  <c r="L14" i="5"/>
  <c r="L15" i="5"/>
  <c r="L16" i="5"/>
  <c r="L17" i="5"/>
  <c r="L18" i="5"/>
  <c r="L19" i="5"/>
  <c r="L20" i="5"/>
  <c r="L21" i="5"/>
  <c r="L22" i="5"/>
  <c r="L23" i="5"/>
  <c r="L4" i="5"/>
  <c r="K5" i="5"/>
  <c r="K6" i="5"/>
  <c r="K7" i="5"/>
  <c r="K8" i="5"/>
  <c r="K9" i="5"/>
  <c r="K10" i="5"/>
  <c r="K11" i="5"/>
  <c r="K12" i="5"/>
  <c r="K13" i="5"/>
  <c r="K14" i="5"/>
  <c r="K15" i="5"/>
  <c r="K16" i="5"/>
  <c r="K17" i="5"/>
  <c r="K18" i="5"/>
  <c r="K19" i="5"/>
  <c r="K20" i="5"/>
  <c r="K21" i="5"/>
  <c r="K22" i="5"/>
  <c r="K23" i="5"/>
  <c r="K4" i="5"/>
  <c r="AU4541" i="4"/>
  <c r="AR4541" i="4"/>
  <c r="AQ4541" i="4"/>
  <c r="AP4541" i="4"/>
  <c r="AO4541" i="4"/>
  <c r="AU4540" i="4"/>
  <c r="AR4540" i="4"/>
  <c r="AQ4540" i="4"/>
  <c r="AP4540" i="4"/>
  <c r="AO4540" i="4"/>
  <c r="AU4539" i="4"/>
  <c r="AR4539" i="4"/>
  <c r="AQ4539" i="4"/>
  <c r="AP4539" i="4"/>
  <c r="AO4539" i="4"/>
  <c r="AU4538" i="4"/>
  <c r="AR4538" i="4"/>
  <c r="AQ4538" i="4"/>
  <c r="AP4538" i="4"/>
  <c r="AO4538" i="4"/>
  <c r="AU4537" i="4"/>
  <c r="AR4537" i="4"/>
  <c r="AQ4537" i="4"/>
  <c r="AP4537" i="4"/>
  <c r="AO4537" i="4"/>
  <c r="AU4536" i="4"/>
  <c r="AR4536" i="4"/>
  <c r="AQ4536" i="4"/>
  <c r="AP4536" i="4"/>
  <c r="AO4536" i="4"/>
  <c r="AU4535" i="4"/>
  <c r="AR4535" i="4"/>
  <c r="AQ4535" i="4"/>
  <c r="AP4535" i="4"/>
  <c r="AO4535" i="4"/>
  <c r="AU4534" i="4"/>
  <c r="AR4534" i="4"/>
  <c r="AQ4534" i="4"/>
  <c r="AP4534" i="4"/>
  <c r="AO4534" i="4"/>
  <c r="AU4533" i="4"/>
  <c r="AR4533" i="4"/>
  <c r="AQ4533" i="4"/>
  <c r="AP4533" i="4"/>
  <c r="AO4533" i="4"/>
  <c r="AU4532" i="4"/>
  <c r="AR4532" i="4"/>
  <c r="AQ4532" i="4"/>
  <c r="AP4532" i="4"/>
  <c r="AO4532" i="4"/>
  <c r="AU4531" i="4"/>
  <c r="AR4531" i="4"/>
  <c r="AQ4531" i="4"/>
  <c r="AP4531" i="4"/>
  <c r="AO4531" i="4"/>
  <c r="AU4530" i="4"/>
  <c r="AR4530" i="4"/>
  <c r="AQ4530" i="4"/>
  <c r="AP4530" i="4"/>
  <c r="AO4530" i="4"/>
  <c r="AU4529" i="4"/>
  <c r="AR4529" i="4"/>
  <c r="AQ4529" i="4"/>
  <c r="AP4529" i="4"/>
  <c r="AO4529" i="4"/>
  <c r="AU4528" i="4"/>
  <c r="AR4528" i="4"/>
  <c r="AQ4528" i="4"/>
  <c r="AT4528" i="4" s="1"/>
  <c r="AP4528" i="4"/>
  <c r="AO4528" i="4"/>
  <c r="AU4527" i="4"/>
  <c r="AR4527" i="4"/>
  <c r="AQ4527" i="4"/>
  <c r="AP4527" i="4"/>
  <c r="AO4527" i="4"/>
  <c r="AU4526" i="4"/>
  <c r="AR4526" i="4"/>
  <c r="AQ4526" i="4"/>
  <c r="AP4526" i="4"/>
  <c r="AO4526" i="4"/>
  <c r="AU4525" i="4"/>
  <c r="AR4525" i="4"/>
  <c r="AQ4525" i="4"/>
  <c r="AP4525" i="4"/>
  <c r="AO4525" i="4"/>
  <c r="AU4524" i="4"/>
  <c r="AR4524" i="4"/>
  <c r="AQ4524" i="4"/>
  <c r="AP4524" i="4"/>
  <c r="AO4524" i="4"/>
  <c r="AU4523" i="4"/>
  <c r="AR4523" i="4"/>
  <c r="AQ4523" i="4"/>
  <c r="AP4523" i="4"/>
  <c r="AO4523" i="4"/>
  <c r="AU4522" i="4"/>
  <c r="AR4522" i="4"/>
  <c r="AQ4522" i="4"/>
  <c r="AP4522" i="4"/>
  <c r="AO4522" i="4"/>
  <c r="AU4521" i="4"/>
  <c r="AR4521" i="4"/>
  <c r="AQ4521" i="4"/>
  <c r="AP4521" i="4"/>
  <c r="AO4521" i="4"/>
  <c r="AU4520" i="4"/>
  <c r="AR4520" i="4"/>
  <c r="AQ4520" i="4"/>
  <c r="AP4520" i="4"/>
  <c r="AO4520" i="4"/>
  <c r="AU4519" i="4"/>
  <c r="AR4519" i="4"/>
  <c r="AQ4519" i="4"/>
  <c r="AP4519" i="4"/>
  <c r="AO4519" i="4"/>
  <c r="AU4518" i="4"/>
  <c r="AR4518" i="4"/>
  <c r="AQ4518" i="4"/>
  <c r="AP4518" i="4"/>
  <c r="AO4518" i="4"/>
  <c r="AU4517" i="4"/>
  <c r="AR4517" i="4"/>
  <c r="AQ4517" i="4"/>
  <c r="AP4517" i="4"/>
  <c r="AO4517" i="4"/>
  <c r="AU4516" i="4"/>
  <c r="AR4516" i="4"/>
  <c r="AQ4516" i="4"/>
  <c r="AP4516" i="4"/>
  <c r="AO4516" i="4"/>
  <c r="AU4515" i="4"/>
  <c r="AR4515" i="4"/>
  <c r="AQ4515" i="4"/>
  <c r="AP4515" i="4"/>
  <c r="AO4515" i="4"/>
  <c r="AU4514" i="4"/>
  <c r="AR4514" i="4"/>
  <c r="AQ4514" i="4"/>
  <c r="AP4514" i="4"/>
  <c r="AO4514" i="4"/>
  <c r="AU4513" i="4"/>
  <c r="AR4513" i="4"/>
  <c r="AQ4513" i="4"/>
  <c r="AP4513" i="4"/>
  <c r="AO4513" i="4"/>
  <c r="AU4512" i="4"/>
  <c r="AR4512" i="4"/>
  <c r="AQ4512" i="4"/>
  <c r="AP4512" i="4"/>
  <c r="AO4512" i="4"/>
  <c r="AU4511" i="4"/>
  <c r="AR4511" i="4"/>
  <c r="AQ4511" i="4"/>
  <c r="AP4511" i="4"/>
  <c r="AO4511" i="4"/>
  <c r="AU4510" i="4"/>
  <c r="AR4510" i="4"/>
  <c r="AQ4510" i="4"/>
  <c r="AP4510" i="4"/>
  <c r="AO4510" i="4"/>
  <c r="AU4509" i="4"/>
  <c r="AR4509" i="4"/>
  <c r="AQ4509" i="4"/>
  <c r="AP4509" i="4"/>
  <c r="AO4509" i="4"/>
  <c r="AU4508" i="4"/>
  <c r="AR4508" i="4"/>
  <c r="AQ4508" i="4"/>
  <c r="AP4508" i="4"/>
  <c r="AO4508" i="4"/>
  <c r="AU4507" i="4"/>
  <c r="AR4507" i="4"/>
  <c r="AQ4507" i="4"/>
  <c r="AP4507" i="4"/>
  <c r="AO4507" i="4"/>
  <c r="AU4506" i="4"/>
  <c r="AR4506" i="4"/>
  <c r="AQ4506" i="4"/>
  <c r="AP4506" i="4"/>
  <c r="AO4506" i="4"/>
  <c r="AU4505" i="4"/>
  <c r="AR4505" i="4"/>
  <c r="AT4505" i="4" s="1"/>
  <c r="AQ4505" i="4"/>
  <c r="AP4505" i="4"/>
  <c r="AO4505" i="4"/>
  <c r="AU4504" i="4"/>
  <c r="AR4504" i="4"/>
  <c r="AQ4504" i="4"/>
  <c r="AP4504" i="4"/>
  <c r="AO4504" i="4"/>
  <c r="AU4503" i="4"/>
  <c r="AR4503" i="4"/>
  <c r="AQ4503" i="4"/>
  <c r="AP4503" i="4"/>
  <c r="AO4503" i="4"/>
  <c r="AU4502" i="4"/>
  <c r="AR4502" i="4"/>
  <c r="AQ4502" i="4"/>
  <c r="AP4502" i="4"/>
  <c r="AO4502" i="4"/>
  <c r="AU4501" i="4"/>
  <c r="AR4501" i="4"/>
  <c r="AQ4501" i="4"/>
  <c r="AP4501" i="4"/>
  <c r="AO4501" i="4"/>
  <c r="AU4500" i="4"/>
  <c r="AR4500" i="4"/>
  <c r="AQ4500" i="4"/>
  <c r="AP4500" i="4"/>
  <c r="AO4500" i="4"/>
  <c r="AU4499" i="4"/>
  <c r="AR4499" i="4"/>
  <c r="AQ4499" i="4"/>
  <c r="AP4499" i="4"/>
  <c r="AO4499" i="4"/>
  <c r="AU4498" i="4"/>
  <c r="AR4498" i="4"/>
  <c r="AQ4498" i="4"/>
  <c r="AP4498" i="4"/>
  <c r="AO4498" i="4"/>
  <c r="AU4497" i="4"/>
  <c r="AR4497" i="4"/>
  <c r="AQ4497" i="4"/>
  <c r="AP4497" i="4"/>
  <c r="AO4497" i="4"/>
  <c r="AU4496" i="4"/>
  <c r="AR4496" i="4"/>
  <c r="AQ4496" i="4"/>
  <c r="AP4496" i="4"/>
  <c r="AO4496" i="4"/>
  <c r="AS4496" i="4" s="1"/>
  <c r="AU4495" i="4"/>
  <c r="AR4495" i="4"/>
  <c r="AQ4495" i="4"/>
  <c r="AP4495" i="4"/>
  <c r="AO4495" i="4"/>
  <c r="AU4494" i="4"/>
  <c r="AR4494" i="4"/>
  <c r="AQ4494" i="4"/>
  <c r="AP4494" i="4"/>
  <c r="AO4494" i="4"/>
  <c r="AU4493" i="4"/>
  <c r="AR4493" i="4"/>
  <c r="AQ4493" i="4"/>
  <c r="AP4493" i="4"/>
  <c r="AO4493" i="4"/>
  <c r="AU4492" i="4"/>
  <c r="AR4492" i="4"/>
  <c r="AQ4492" i="4"/>
  <c r="AP4492" i="4"/>
  <c r="AO4492" i="4"/>
  <c r="AU4491" i="4"/>
  <c r="AR4491" i="4"/>
  <c r="AQ4491" i="4"/>
  <c r="AP4491" i="4"/>
  <c r="AO4491" i="4"/>
  <c r="AU4490" i="4"/>
  <c r="AR4490" i="4"/>
  <c r="AQ4490" i="4"/>
  <c r="AP4490" i="4"/>
  <c r="AO4490" i="4"/>
  <c r="AS4490" i="4" s="1"/>
  <c r="AU4489" i="4"/>
  <c r="AR4489" i="4"/>
  <c r="AQ4489" i="4"/>
  <c r="AP4489" i="4"/>
  <c r="AO4489" i="4"/>
  <c r="AU4488" i="4"/>
  <c r="AR4488" i="4"/>
  <c r="AQ4488" i="4"/>
  <c r="AP4488" i="4"/>
  <c r="AO4488" i="4"/>
  <c r="AU4487" i="4"/>
  <c r="AR4487" i="4"/>
  <c r="AQ4487" i="4"/>
  <c r="AP4487" i="4"/>
  <c r="AO4487" i="4"/>
  <c r="AU4486" i="4"/>
  <c r="AR4486" i="4"/>
  <c r="AQ4486" i="4"/>
  <c r="AT4486" i="4" s="1"/>
  <c r="AP4486" i="4"/>
  <c r="AO4486" i="4"/>
  <c r="AU4485" i="4"/>
  <c r="AR4485" i="4"/>
  <c r="AQ4485" i="4"/>
  <c r="AP4485" i="4"/>
  <c r="AO4485" i="4"/>
  <c r="AU4484" i="4"/>
  <c r="AR4484" i="4"/>
  <c r="AQ4484" i="4"/>
  <c r="AP4484" i="4"/>
  <c r="AO4484" i="4"/>
  <c r="AU4483" i="4"/>
  <c r="AR4483" i="4"/>
  <c r="AQ4483" i="4"/>
  <c r="AP4483" i="4"/>
  <c r="AO4483" i="4"/>
  <c r="AU4482" i="4"/>
  <c r="AR4482" i="4"/>
  <c r="AQ4482" i="4"/>
  <c r="AP4482" i="4"/>
  <c r="AO4482" i="4"/>
  <c r="AU4481" i="4"/>
  <c r="AR4481" i="4"/>
  <c r="AQ4481" i="4"/>
  <c r="AP4481" i="4"/>
  <c r="AO4481" i="4"/>
  <c r="AU4480" i="4"/>
  <c r="AR4480" i="4"/>
  <c r="AQ4480" i="4"/>
  <c r="AP4480" i="4"/>
  <c r="AO4480" i="4"/>
  <c r="AU4479" i="4"/>
  <c r="AR4479" i="4"/>
  <c r="AQ4479" i="4"/>
  <c r="AP4479" i="4"/>
  <c r="AO4479" i="4"/>
  <c r="AU4478" i="4"/>
  <c r="AR4478" i="4"/>
  <c r="AQ4478" i="4"/>
  <c r="AP4478" i="4"/>
  <c r="AO4478" i="4"/>
  <c r="AU4477" i="4"/>
  <c r="AR4477" i="4"/>
  <c r="AQ4477" i="4"/>
  <c r="AT4477" i="4" s="1"/>
  <c r="AP4477" i="4"/>
  <c r="AO4477" i="4"/>
  <c r="AU4476" i="4"/>
  <c r="AR4476" i="4"/>
  <c r="AQ4476" i="4"/>
  <c r="AP4476" i="4"/>
  <c r="AO4476" i="4"/>
  <c r="AU4475" i="4"/>
  <c r="AR4475" i="4"/>
  <c r="AQ4475" i="4"/>
  <c r="AP4475" i="4"/>
  <c r="AO4475" i="4"/>
  <c r="AS4475" i="4" s="1"/>
  <c r="AU4474" i="4"/>
  <c r="AR4474" i="4"/>
  <c r="AQ4474" i="4"/>
  <c r="AP4474" i="4"/>
  <c r="AO4474" i="4"/>
  <c r="AU4473" i="4"/>
  <c r="AR4473" i="4"/>
  <c r="AQ4473" i="4"/>
  <c r="AP4473" i="4"/>
  <c r="AO4473" i="4"/>
  <c r="AU4472" i="4"/>
  <c r="AR4472" i="4"/>
  <c r="AQ4472" i="4"/>
  <c r="AP4472" i="4"/>
  <c r="AO4472" i="4"/>
  <c r="AU4471" i="4"/>
  <c r="AR4471" i="4"/>
  <c r="AQ4471" i="4"/>
  <c r="AP4471" i="4"/>
  <c r="AO4471" i="4"/>
  <c r="AU4470" i="4"/>
  <c r="AR4470" i="4"/>
  <c r="AQ4470" i="4"/>
  <c r="AP4470" i="4"/>
  <c r="AO4470" i="4"/>
  <c r="AU4469" i="4"/>
  <c r="AR4469" i="4"/>
  <c r="AQ4469" i="4"/>
  <c r="AP4469" i="4"/>
  <c r="AO4469" i="4"/>
  <c r="AU4468" i="4"/>
  <c r="AR4468" i="4"/>
  <c r="AQ4468" i="4"/>
  <c r="AP4468" i="4"/>
  <c r="AO4468" i="4"/>
  <c r="AU4467" i="4"/>
  <c r="AR4467" i="4"/>
  <c r="AQ4467" i="4"/>
  <c r="AP4467" i="4"/>
  <c r="AO4467" i="4"/>
  <c r="AU4466" i="4"/>
  <c r="AR4466" i="4"/>
  <c r="AQ4466" i="4"/>
  <c r="AP4466" i="4"/>
  <c r="AO4466" i="4"/>
  <c r="AU4465" i="4"/>
  <c r="AR4465" i="4"/>
  <c r="AQ4465" i="4"/>
  <c r="AT4465" i="4" s="1"/>
  <c r="AP4465" i="4"/>
  <c r="AO4465" i="4"/>
  <c r="AU4464" i="4"/>
  <c r="AR4464" i="4"/>
  <c r="AQ4464" i="4"/>
  <c r="AP4464" i="4"/>
  <c r="AO4464" i="4"/>
  <c r="AU4463" i="4"/>
  <c r="AR4463" i="4"/>
  <c r="AQ4463" i="4"/>
  <c r="AP4463" i="4"/>
  <c r="AO4463" i="4"/>
  <c r="AU4462" i="4"/>
  <c r="AR4462" i="4"/>
  <c r="AQ4462" i="4"/>
  <c r="AP4462" i="4"/>
  <c r="AO4462" i="4"/>
  <c r="AU4461" i="4"/>
  <c r="AR4461" i="4"/>
  <c r="AQ4461" i="4"/>
  <c r="AP4461" i="4"/>
  <c r="AO4461" i="4"/>
  <c r="AU4460" i="4"/>
  <c r="AR4460" i="4"/>
  <c r="AQ4460" i="4"/>
  <c r="AP4460" i="4"/>
  <c r="AO4460" i="4"/>
  <c r="AU4459" i="4"/>
  <c r="AR4459" i="4"/>
  <c r="AQ4459" i="4"/>
  <c r="AP4459" i="4"/>
  <c r="AO4459" i="4"/>
  <c r="AS4459" i="4" s="1"/>
  <c r="AU4458" i="4"/>
  <c r="AR4458" i="4"/>
  <c r="AQ4458" i="4"/>
  <c r="AP4458" i="4"/>
  <c r="AO4458" i="4"/>
  <c r="AU4457" i="4"/>
  <c r="AR4457" i="4"/>
  <c r="AQ4457" i="4"/>
  <c r="AP4457" i="4"/>
  <c r="AO4457" i="4"/>
  <c r="AU4456" i="4"/>
  <c r="AR4456" i="4"/>
  <c r="AQ4456" i="4"/>
  <c r="AP4456" i="4"/>
  <c r="AO4456" i="4"/>
  <c r="AU4455" i="4"/>
  <c r="AR4455" i="4"/>
  <c r="AQ4455" i="4"/>
  <c r="AP4455" i="4"/>
  <c r="AO4455" i="4"/>
  <c r="AU4454" i="4"/>
  <c r="AR4454" i="4"/>
  <c r="AQ4454" i="4"/>
  <c r="AP4454" i="4"/>
  <c r="AO4454" i="4"/>
  <c r="AU4453" i="4"/>
  <c r="AR4453" i="4"/>
  <c r="AQ4453" i="4"/>
  <c r="AP4453" i="4"/>
  <c r="AO4453" i="4"/>
  <c r="AU4452" i="4"/>
  <c r="AR4452" i="4"/>
  <c r="AQ4452" i="4"/>
  <c r="AP4452" i="4"/>
  <c r="AO4452" i="4"/>
  <c r="AU4451" i="4"/>
  <c r="AR4451" i="4"/>
  <c r="AQ4451" i="4"/>
  <c r="AP4451" i="4"/>
  <c r="AO4451" i="4"/>
  <c r="AU4450" i="4"/>
  <c r="AR4450" i="4"/>
  <c r="AQ4450" i="4"/>
  <c r="AP4450" i="4"/>
  <c r="AO4450" i="4"/>
  <c r="AU4449" i="4"/>
  <c r="AR4449" i="4"/>
  <c r="AQ4449" i="4"/>
  <c r="AP4449" i="4"/>
  <c r="AO4449" i="4"/>
  <c r="AU4448" i="4"/>
  <c r="AR4448" i="4"/>
  <c r="AQ4448" i="4"/>
  <c r="AP4448" i="4"/>
  <c r="AO4448" i="4"/>
  <c r="AU4447" i="4"/>
  <c r="AR4447" i="4"/>
  <c r="AQ4447" i="4"/>
  <c r="AP4447" i="4"/>
  <c r="AO4447" i="4"/>
  <c r="AU4446" i="4"/>
  <c r="AR4446" i="4"/>
  <c r="AQ4446" i="4"/>
  <c r="AP4446" i="4"/>
  <c r="AO4446" i="4"/>
  <c r="AU4445" i="4"/>
  <c r="AR4445" i="4"/>
  <c r="AQ4445" i="4"/>
  <c r="AP4445" i="4"/>
  <c r="AO4445" i="4"/>
  <c r="AU4444" i="4"/>
  <c r="AR4444" i="4"/>
  <c r="AQ4444" i="4"/>
  <c r="AP4444" i="4"/>
  <c r="AO4444" i="4"/>
  <c r="AU4443" i="4"/>
  <c r="AR4443" i="4"/>
  <c r="AQ4443" i="4"/>
  <c r="AP4443" i="4"/>
  <c r="AO4443" i="4"/>
  <c r="AS4443" i="4" s="1"/>
  <c r="AU4442" i="4"/>
  <c r="AR4442" i="4"/>
  <c r="AQ4442" i="4"/>
  <c r="AP4442" i="4"/>
  <c r="AO4442" i="4"/>
  <c r="AU4441" i="4"/>
  <c r="AR4441" i="4"/>
  <c r="AQ4441" i="4"/>
  <c r="AP4441" i="4"/>
  <c r="AO4441" i="4"/>
  <c r="AU4440" i="4"/>
  <c r="AR4440" i="4"/>
  <c r="AQ4440" i="4"/>
  <c r="AP4440" i="4"/>
  <c r="AO4440" i="4"/>
  <c r="AU4439" i="4"/>
  <c r="AR4439" i="4"/>
  <c r="AQ4439" i="4"/>
  <c r="AP4439" i="4"/>
  <c r="AO4439" i="4"/>
  <c r="AU4438" i="4"/>
  <c r="AR4438" i="4"/>
  <c r="AQ4438" i="4"/>
  <c r="AP4438" i="4"/>
  <c r="AO4438" i="4"/>
  <c r="AU4437" i="4"/>
  <c r="AR4437" i="4"/>
  <c r="AQ4437" i="4"/>
  <c r="AP4437" i="4"/>
  <c r="AO4437" i="4"/>
  <c r="AU4436" i="4"/>
  <c r="AR4436" i="4"/>
  <c r="AQ4436" i="4"/>
  <c r="AP4436" i="4"/>
  <c r="AO4436" i="4"/>
  <c r="AU4435" i="4"/>
  <c r="AR4435" i="4"/>
  <c r="AQ4435" i="4"/>
  <c r="AP4435" i="4"/>
  <c r="AO4435" i="4"/>
  <c r="AU4434" i="4"/>
  <c r="AR4434" i="4"/>
  <c r="AQ4434" i="4"/>
  <c r="AP4434" i="4"/>
  <c r="AO4434" i="4"/>
  <c r="AU4433" i="4"/>
  <c r="AR4433" i="4"/>
  <c r="AQ4433" i="4"/>
  <c r="AP4433" i="4"/>
  <c r="AO4433" i="4"/>
  <c r="AU4432" i="4"/>
  <c r="AR4432" i="4"/>
  <c r="AQ4432" i="4"/>
  <c r="AP4432" i="4"/>
  <c r="AO4432" i="4"/>
  <c r="AU4431" i="4"/>
  <c r="AR4431" i="4"/>
  <c r="AQ4431" i="4"/>
  <c r="AP4431" i="4"/>
  <c r="AO4431" i="4"/>
  <c r="AU4430" i="4"/>
  <c r="AR4430" i="4"/>
  <c r="AQ4430" i="4"/>
  <c r="AP4430" i="4"/>
  <c r="AO4430" i="4"/>
  <c r="AU4429" i="4"/>
  <c r="AR4429" i="4"/>
  <c r="AQ4429" i="4"/>
  <c r="AT4429" i="4" s="1"/>
  <c r="AP4429" i="4"/>
  <c r="AO4429" i="4"/>
  <c r="AU4428" i="4"/>
  <c r="AR4428" i="4"/>
  <c r="AQ4428" i="4"/>
  <c r="AP4428" i="4"/>
  <c r="AO4428" i="4"/>
  <c r="AU4427" i="4"/>
  <c r="AR4427" i="4"/>
  <c r="AQ4427" i="4"/>
  <c r="AP4427" i="4"/>
  <c r="AO4427" i="4"/>
  <c r="AU4426" i="4"/>
  <c r="AR4426" i="4"/>
  <c r="AQ4426" i="4"/>
  <c r="AP4426" i="4"/>
  <c r="AO4426" i="4"/>
  <c r="AU4425" i="4"/>
  <c r="AR4425" i="4"/>
  <c r="AQ4425" i="4"/>
  <c r="AP4425" i="4"/>
  <c r="AO4425" i="4"/>
  <c r="AU4424" i="4"/>
  <c r="AR4424" i="4"/>
  <c r="AQ4424" i="4"/>
  <c r="AP4424" i="4"/>
  <c r="AO4424" i="4"/>
  <c r="AU4423" i="4"/>
  <c r="AR4423" i="4"/>
  <c r="AQ4423" i="4"/>
  <c r="AP4423" i="4"/>
  <c r="AO4423" i="4"/>
  <c r="AU4422" i="4"/>
  <c r="AR4422" i="4"/>
  <c r="AQ4422" i="4"/>
  <c r="AP4422" i="4"/>
  <c r="AO4422" i="4"/>
  <c r="AU4421" i="4"/>
  <c r="AR4421" i="4"/>
  <c r="AQ4421" i="4"/>
  <c r="AP4421" i="4"/>
  <c r="AO4421" i="4"/>
  <c r="AS4421" i="4" s="1"/>
  <c r="AU4420" i="4"/>
  <c r="AR4420" i="4"/>
  <c r="AQ4420" i="4"/>
  <c r="AP4420" i="4"/>
  <c r="AO4420" i="4"/>
  <c r="AU4419" i="4"/>
  <c r="AR4419" i="4"/>
  <c r="AQ4419" i="4"/>
  <c r="AP4419" i="4"/>
  <c r="AO4419" i="4"/>
  <c r="AU4418" i="4"/>
  <c r="AR4418" i="4"/>
  <c r="AQ4418" i="4"/>
  <c r="AP4418" i="4"/>
  <c r="AO4418" i="4"/>
  <c r="AU4417" i="4"/>
  <c r="AR4417" i="4"/>
  <c r="AQ4417" i="4"/>
  <c r="AP4417" i="4"/>
  <c r="AO4417" i="4"/>
  <c r="AU4416" i="4"/>
  <c r="AR4416" i="4"/>
  <c r="AQ4416" i="4"/>
  <c r="AP4416" i="4"/>
  <c r="AO4416" i="4"/>
  <c r="AU4415" i="4"/>
  <c r="AR4415" i="4"/>
  <c r="AQ4415" i="4"/>
  <c r="AP4415" i="4"/>
  <c r="AO4415" i="4"/>
  <c r="AU4414" i="4"/>
  <c r="AR4414" i="4"/>
  <c r="AQ4414" i="4"/>
  <c r="AP4414" i="4"/>
  <c r="AO4414" i="4"/>
  <c r="AU4413" i="4"/>
  <c r="AR4413" i="4"/>
  <c r="AQ4413" i="4"/>
  <c r="AP4413" i="4"/>
  <c r="AO4413" i="4"/>
  <c r="AU4412" i="4"/>
  <c r="AR4412" i="4"/>
  <c r="AQ4412" i="4"/>
  <c r="AP4412" i="4"/>
  <c r="AO4412" i="4"/>
  <c r="AU4411" i="4"/>
  <c r="AR4411" i="4"/>
  <c r="AQ4411" i="4"/>
  <c r="AP4411" i="4"/>
  <c r="AO4411" i="4"/>
  <c r="AU4410" i="4"/>
  <c r="AR4410" i="4"/>
  <c r="AQ4410" i="4"/>
  <c r="AP4410" i="4"/>
  <c r="AO4410" i="4"/>
  <c r="AU4409" i="4"/>
  <c r="AR4409" i="4"/>
  <c r="AQ4409" i="4"/>
  <c r="AP4409" i="4"/>
  <c r="AO4409" i="4"/>
  <c r="AU4408" i="4"/>
  <c r="AR4408" i="4"/>
  <c r="AQ4408" i="4"/>
  <c r="AP4408" i="4"/>
  <c r="AO4408" i="4"/>
  <c r="AU4407" i="4"/>
  <c r="AR4407" i="4"/>
  <c r="AQ4407" i="4"/>
  <c r="AP4407" i="4"/>
  <c r="AO4407" i="4"/>
  <c r="AU4406" i="4"/>
  <c r="AR4406" i="4"/>
  <c r="AQ4406" i="4"/>
  <c r="AP4406" i="4"/>
  <c r="AO4406" i="4"/>
  <c r="AU4405" i="4"/>
  <c r="AR4405" i="4"/>
  <c r="AQ4405" i="4"/>
  <c r="AP4405" i="4"/>
  <c r="AO4405" i="4"/>
  <c r="AU4404" i="4"/>
  <c r="AR4404" i="4"/>
  <c r="AQ4404" i="4"/>
  <c r="AP4404" i="4"/>
  <c r="AO4404" i="4"/>
  <c r="AU4403" i="4"/>
  <c r="AR4403" i="4"/>
  <c r="AQ4403" i="4"/>
  <c r="AP4403" i="4"/>
  <c r="AO4403" i="4"/>
  <c r="AU4402" i="4"/>
  <c r="AR4402" i="4"/>
  <c r="AQ4402" i="4"/>
  <c r="AP4402" i="4"/>
  <c r="AO4402" i="4"/>
  <c r="AU4401" i="4"/>
  <c r="AR4401" i="4"/>
  <c r="AQ4401" i="4"/>
  <c r="AT4401" i="4" s="1"/>
  <c r="AP4401" i="4"/>
  <c r="AO4401" i="4"/>
  <c r="AU4400" i="4"/>
  <c r="AR4400" i="4"/>
  <c r="AQ4400" i="4"/>
  <c r="AP4400" i="4"/>
  <c r="AO4400" i="4"/>
  <c r="AU4399" i="4"/>
  <c r="AR4399" i="4"/>
  <c r="AQ4399" i="4"/>
  <c r="AP4399" i="4"/>
  <c r="AO4399" i="4"/>
  <c r="AU4398" i="4"/>
  <c r="AR4398" i="4"/>
  <c r="AQ4398" i="4"/>
  <c r="AP4398" i="4"/>
  <c r="AO4398" i="4"/>
  <c r="AU4397" i="4"/>
  <c r="AR4397" i="4"/>
  <c r="AQ4397" i="4"/>
  <c r="AP4397" i="4"/>
  <c r="AO4397" i="4"/>
  <c r="AU4396" i="4"/>
  <c r="AR4396" i="4"/>
  <c r="AQ4396" i="4"/>
  <c r="AP4396" i="4"/>
  <c r="AO4396" i="4"/>
  <c r="AU4395" i="4"/>
  <c r="AR4395" i="4"/>
  <c r="AQ4395" i="4"/>
  <c r="AP4395" i="4"/>
  <c r="AO4395" i="4"/>
  <c r="AS4395" i="4" s="1"/>
  <c r="AU4394" i="4"/>
  <c r="AR4394" i="4"/>
  <c r="AQ4394" i="4"/>
  <c r="AP4394" i="4"/>
  <c r="AO4394" i="4"/>
  <c r="AU4393" i="4"/>
  <c r="AR4393" i="4"/>
  <c r="AQ4393" i="4"/>
  <c r="AP4393" i="4"/>
  <c r="AO4393" i="4"/>
  <c r="AU4392" i="4"/>
  <c r="AR4392" i="4"/>
  <c r="AQ4392" i="4"/>
  <c r="AP4392" i="4"/>
  <c r="AO4392" i="4"/>
  <c r="AU4391" i="4"/>
  <c r="AR4391" i="4"/>
  <c r="AQ4391" i="4"/>
  <c r="AP4391" i="4"/>
  <c r="AO4391" i="4"/>
  <c r="AS4391" i="4" s="1"/>
  <c r="AU4390" i="4"/>
  <c r="AR4390" i="4"/>
  <c r="AQ4390" i="4"/>
  <c r="AP4390" i="4"/>
  <c r="AO4390" i="4"/>
  <c r="AU4389" i="4"/>
  <c r="AR4389" i="4"/>
  <c r="AQ4389" i="4"/>
  <c r="AP4389" i="4"/>
  <c r="AO4389" i="4"/>
  <c r="AU4388" i="4"/>
  <c r="AR4388" i="4"/>
  <c r="AQ4388" i="4"/>
  <c r="AP4388" i="4"/>
  <c r="AO4388" i="4"/>
  <c r="AU4387" i="4"/>
  <c r="AR4387" i="4"/>
  <c r="AQ4387" i="4"/>
  <c r="AP4387" i="4"/>
  <c r="AO4387" i="4"/>
  <c r="AU4386" i="4"/>
  <c r="AR4386" i="4"/>
  <c r="AQ4386" i="4"/>
  <c r="AP4386" i="4"/>
  <c r="AO4386" i="4"/>
  <c r="AU4385" i="4"/>
  <c r="AR4385" i="4"/>
  <c r="AQ4385" i="4"/>
  <c r="AP4385" i="4"/>
  <c r="AO4385" i="4"/>
  <c r="AU4384" i="4"/>
  <c r="AR4384" i="4"/>
  <c r="AQ4384" i="4"/>
  <c r="AP4384" i="4"/>
  <c r="AO4384" i="4"/>
  <c r="AU4383" i="4"/>
  <c r="AR4383" i="4"/>
  <c r="AQ4383" i="4"/>
  <c r="AP4383" i="4"/>
  <c r="AO4383" i="4"/>
  <c r="AU4382" i="4"/>
  <c r="AR4382" i="4"/>
  <c r="AQ4382" i="4"/>
  <c r="AP4382" i="4"/>
  <c r="AO4382" i="4"/>
  <c r="AU4381" i="4"/>
  <c r="AR4381" i="4"/>
  <c r="AQ4381" i="4"/>
  <c r="AP4381" i="4"/>
  <c r="AO4381" i="4"/>
  <c r="AU4380" i="4"/>
  <c r="AR4380" i="4"/>
  <c r="AQ4380" i="4"/>
  <c r="AP4380" i="4"/>
  <c r="AO4380" i="4"/>
  <c r="AU4379" i="4"/>
  <c r="AR4379" i="4"/>
  <c r="AQ4379" i="4"/>
  <c r="AP4379" i="4"/>
  <c r="AO4379" i="4"/>
  <c r="AU4378" i="4"/>
  <c r="AR4378" i="4"/>
  <c r="AQ4378" i="4"/>
  <c r="AP4378" i="4"/>
  <c r="AO4378" i="4"/>
  <c r="AS4378" i="4" s="1"/>
  <c r="AU4377" i="4"/>
  <c r="AR4377" i="4"/>
  <c r="AQ4377" i="4"/>
  <c r="AP4377" i="4"/>
  <c r="AO4377" i="4"/>
  <c r="AU4376" i="4"/>
  <c r="AR4376" i="4"/>
  <c r="AQ4376" i="4"/>
  <c r="AP4376" i="4"/>
  <c r="AO4376" i="4"/>
  <c r="AU4375" i="4"/>
  <c r="AR4375" i="4"/>
  <c r="AQ4375" i="4"/>
  <c r="AP4375" i="4"/>
  <c r="AO4375" i="4"/>
  <c r="AU4374" i="4"/>
  <c r="AR4374" i="4"/>
  <c r="AQ4374" i="4"/>
  <c r="AP4374" i="4"/>
  <c r="AO4374" i="4"/>
  <c r="AU4373" i="4"/>
  <c r="AR4373" i="4"/>
  <c r="AQ4373" i="4"/>
  <c r="AP4373" i="4"/>
  <c r="AO4373" i="4"/>
  <c r="AU4372" i="4"/>
  <c r="AR4372" i="4"/>
  <c r="AQ4372" i="4"/>
  <c r="AP4372" i="4"/>
  <c r="AO4372" i="4"/>
  <c r="AU4371" i="4"/>
  <c r="AR4371" i="4"/>
  <c r="AQ4371" i="4"/>
  <c r="AP4371" i="4"/>
  <c r="AO4371" i="4"/>
  <c r="AU4370" i="4"/>
  <c r="AR4370" i="4"/>
  <c r="AQ4370" i="4"/>
  <c r="AP4370" i="4"/>
  <c r="AO4370" i="4"/>
  <c r="AU4369" i="4"/>
  <c r="AR4369" i="4"/>
  <c r="AQ4369" i="4"/>
  <c r="AP4369" i="4"/>
  <c r="AO4369" i="4"/>
  <c r="AU4368" i="4"/>
  <c r="AR4368" i="4"/>
  <c r="AQ4368" i="4"/>
  <c r="AP4368" i="4"/>
  <c r="AO4368" i="4"/>
  <c r="AS4368" i="4" s="1"/>
  <c r="AU4367" i="4"/>
  <c r="AR4367" i="4"/>
  <c r="AQ4367" i="4"/>
  <c r="AP4367" i="4"/>
  <c r="AO4367" i="4"/>
  <c r="AU4366" i="4"/>
  <c r="AR4366" i="4"/>
  <c r="AQ4366" i="4"/>
  <c r="AP4366" i="4"/>
  <c r="AO4366" i="4"/>
  <c r="AU4365" i="4"/>
  <c r="AR4365" i="4"/>
  <c r="AQ4365" i="4"/>
  <c r="AP4365" i="4"/>
  <c r="AO4365" i="4"/>
  <c r="AU4364" i="4"/>
  <c r="AR4364" i="4"/>
  <c r="AQ4364" i="4"/>
  <c r="AP4364" i="4"/>
  <c r="AO4364" i="4"/>
  <c r="AU4363" i="4"/>
  <c r="AR4363" i="4"/>
  <c r="AQ4363" i="4"/>
  <c r="AP4363" i="4"/>
  <c r="AO4363" i="4"/>
  <c r="AU4362" i="4"/>
  <c r="AR4362" i="4"/>
  <c r="AQ4362" i="4"/>
  <c r="AP4362" i="4"/>
  <c r="AO4362" i="4"/>
  <c r="AU4361" i="4"/>
  <c r="AR4361" i="4"/>
  <c r="AQ4361" i="4"/>
  <c r="AP4361" i="4"/>
  <c r="AO4361" i="4"/>
  <c r="AU4360" i="4"/>
  <c r="AR4360" i="4"/>
  <c r="AQ4360" i="4"/>
  <c r="AP4360" i="4"/>
  <c r="AO4360" i="4"/>
  <c r="AU4359" i="4"/>
  <c r="AR4359" i="4"/>
  <c r="AQ4359" i="4"/>
  <c r="AP4359" i="4"/>
  <c r="AO4359" i="4"/>
  <c r="AU4358" i="4"/>
  <c r="AR4358" i="4"/>
  <c r="AQ4358" i="4"/>
  <c r="AP4358" i="4"/>
  <c r="AO4358" i="4"/>
  <c r="AU4357" i="4"/>
  <c r="AR4357" i="4"/>
  <c r="AQ4357" i="4"/>
  <c r="AP4357" i="4"/>
  <c r="AO4357" i="4"/>
  <c r="AU4356" i="4"/>
  <c r="AR4356" i="4"/>
  <c r="AQ4356" i="4"/>
  <c r="AP4356" i="4"/>
  <c r="AO4356" i="4"/>
  <c r="AU4355" i="4"/>
  <c r="AR4355" i="4"/>
  <c r="AQ4355" i="4"/>
  <c r="AP4355" i="4"/>
  <c r="AO4355" i="4"/>
  <c r="AU4354" i="4"/>
  <c r="AR4354" i="4"/>
  <c r="AQ4354" i="4"/>
  <c r="AP4354" i="4"/>
  <c r="AO4354" i="4"/>
  <c r="AU4353" i="4"/>
  <c r="AR4353" i="4"/>
  <c r="AQ4353" i="4"/>
  <c r="AP4353" i="4"/>
  <c r="AO4353" i="4"/>
  <c r="AU4352" i="4"/>
  <c r="AR4352" i="4"/>
  <c r="AQ4352" i="4"/>
  <c r="AP4352" i="4"/>
  <c r="AO4352" i="4"/>
  <c r="AS4352" i="4" s="1"/>
  <c r="AU4351" i="4"/>
  <c r="AR4351" i="4"/>
  <c r="AQ4351" i="4"/>
  <c r="AP4351" i="4"/>
  <c r="AO4351" i="4"/>
  <c r="AU4350" i="4"/>
  <c r="AR4350" i="4"/>
  <c r="AQ4350" i="4"/>
  <c r="AP4350" i="4"/>
  <c r="AO4350" i="4"/>
  <c r="AU4349" i="4"/>
  <c r="AR4349" i="4"/>
  <c r="AQ4349" i="4"/>
  <c r="AP4349" i="4"/>
  <c r="AO4349" i="4"/>
  <c r="AU4348" i="4"/>
  <c r="AR4348" i="4"/>
  <c r="AQ4348" i="4"/>
  <c r="AP4348" i="4"/>
  <c r="AO4348" i="4"/>
  <c r="AU4347" i="4"/>
  <c r="AR4347" i="4"/>
  <c r="AQ4347" i="4"/>
  <c r="AP4347" i="4"/>
  <c r="AO4347" i="4"/>
  <c r="AU4346" i="4"/>
  <c r="AR4346" i="4"/>
  <c r="AQ4346" i="4"/>
  <c r="AP4346" i="4"/>
  <c r="AO4346" i="4"/>
  <c r="AU4345" i="4"/>
  <c r="AR4345" i="4"/>
  <c r="AQ4345" i="4"/>
  <c r="AP4345" i="4"/>
  <c r="AO4345" i="4"/>
  <c r="AU4344" i="4"/>
  <c r="AR4344" i="4"/>
  <c r="AQ4344" i="4"/>
  <c r="AP4344" i="4"/>
  <c r="AO4344" i="4"/>
  <c r="AU4343" i="4"/>
  <c r="AR4343" i="4"/>
  <c r="AQ4343" i="4"/>
  <c r="AP4343" i="4"/>
  <c r="AO4343" i="4"/>
  <c r="AU4342" i="4"/>
  <c r="AR4342" i="4"/>
  <c r="AQ4342" i="4"/>
  <c r="AP4342" i="4"/>
  <c r="AO4342" i="4"/>
  <c r="AU4341" i="4"/>
  <c r="AR4341" i="4"/>
  <c r="AQ4341" i="4"/>
  <c r="AT4341" i="4" s="1"/>
  <c r="AP4341" i="4"/>
  <c r="AO4341" i="4"/>
  <c r="AU4340" i="4"/>
  <c r="AR4340" i="4"/>
  <c r="AQ4340" i="4"/>
  <c r="AP4340" i="4"/>
  <c r="AO4340" i="4"/>
  <c r="AU4339" i="4"/>
  <c r="AR4339" i="4"/>
  <c r="AQ4339" i="4"/>
  <c r="AP4339" i="4"/>
  <c r="AO4339" i="4"/>
  <c r="AU4338" i="4"/>
  <c r="AR4338" i="4"/>
  <c r="AQ4338" i="4"/>
  <c r="AP4338" i="4"/>
  <c r="AO4338" i="4"/>
  <c r="AU4337" i="4"/>
  <c r="AR4337" i="4"/>
  <c r="AQ4337" i="4"/>
  <c r="AP4337" i="4"/>
  <c r="AO4337" i="4"/>
  <c r="AU4336" i="4"/>
  <c r="AR4336" i="4"/>
  <c r="AQ4336" i="4"/>
  <c r="AP4336" i="4"/>
  <c r="AO4336" i="4"/>
  <c r="AU4335" i="4"/>
  <c r="AR4335" i="4"/>
  <c r="AQ4335" i="4"/>
  <c r="AP4335" i="4"/>
  <c r="AO4335" i="4"/>
  <c r="AU4334" i="4"/>
  <c r="AR4334" i="4"/>
  <c r="AQ4334" i="4"/>
  <c r="AP4334" i="4"/>
  <c r="AO4334" i="4"/>
  <c r="AU4333" i="4"/>
  <c r="AR4333" i="4"/>
  <c r="AQ4333" i="4"/>
  <c r="AT4333" i="4" s="1"/>
  <c r="AP4333" i="4"/>
  <c r="AO4333" i="4"/>
  <c r="AU4332" i="4"/>
  <c r="AR4332" i="4"/>
  <c r="AQ4332" i="4"/>
  <c r="AP4332" i="4"/>
  <c r="AO4332" i="4"/>
  <c r="AU4331" i="4"/>
  <c r="AR4331" i="4"/>
  <c r="AQ4331" i="4"/>
  <c r="AP4331" i="4"/>
  <c r="AO4331" i="4"/>
  <c r="AU4330" i="4"/>
  <c r="AR4330" i="4"/>
  <c r="AQ4330" i="4"/>
  <c r="AP4330" i="4"/>
  <c r="AO4330" i="4"/>
  <c r="AU4329" i="4"/>
  <c r="AR4329" i="4"/>
  <c r="AQ4329" i="4"/>
  <c r="AP4329" i="4"/>
  <c r="AO4329" i="4"/>
  <c r="AU4328" i="4"/>
  <c r="AR4328" i="4"/>
  <c r="AQ4328" i="4"/>
  <c r="AP4328" i="4"/>
  <c r="AO4328" i="4"/>
  <c r="AU4327" i="4"/>
  <c r="AR4327" i="4"/>
  <c r="AQ4327" i="4"/>
  <c r="AP4327" i="4"/>
  <c r="AO4327" i="4"/>
  <c r="AS4327" i="4" s="1"/>
  <c r="AU4326" i="4"/>
  <c r="AR4326" i="4"/>
  <c r="AQ4326" i="4"/>
  <c r="AP4326" i="4"/>
  <c r="AO4326" i="4"/>
  <c r="AU4325" i="4"/>
  <c r="AR4325" i="4"/>
  <c r="AQ4325" i="4"/>
  <c r="AP4325" i="4"/>
  <c r="AO4325" i="4"/>
  <c r="AU4324" i="4"/>
  <c r="AR4324" i="4"/>
  <c r="AQ4324" i="4"/>
  <c r="AP4324" i="4"/>
  <c r="AO4324" i="4"/>
  <c r="AU4323" i="4"/>
  <c r="AR4323" i="4"/>
  <c r="AQ4323" i="4"/>
  <c r="AP4323" i="4"/>
  <c r="AO4323" i="4"/>
  <c r="AU4322" i="4"/>
  <c r="AR4322" i="4"/>
  <c r="AQ4322" i="4"/>
  <c r="AP4322" i="4"/>
  <c r="AO4322" i="4"/>
  <c r="AU4321" i="4"/>
  <c r="AR4321" i="4"/>
  <c r="AQ4321" i="4"/>
  <c r="AP4321" i="4"/>
  <c r="AO4321" i="4"/>
  <c r="AU4320" i="4"/>
  <c r="AR4320" i="4"/>
  <c r="AQ4320" i="4"/>
  <c r="AP4320" i="4"/>
  <c r="AO4320" i="4"/>
  <c r="AU4319" i="4"/>
  <c r="AR4319" i="4"/>
  <c r="AQ4319" i="4"/>
  <c r="AP4319" i="4"/>
  <c r="AO4319" i="4"/>
  <c r="AU4318" i="4"/>
  <c r="AR4318" i="4"/>
  <c r="AQ4318" i="4"/>
  <c r="AP4318" i="4"/>
  <c r="AO4318" i="4"/>
  <c r="AU4317" i="4"/>
  <c r="AR4317" i="4"/>
  <c r="AQ4317" i="4"/>
  <c r="AT4317" i="4" s="1"/>
  <c r="AP4317" i="4"/>
  <c r="AO4317" i="4"/>
  <c r="AU4316" i="4"/>
  <c r="AR4316" i="4"/>
  <c r="AQ4316" i="4"/>
  <c r="AP4316" i="4"/>
  <c r="AO4316" i="4"/>
  <c r="AU4315" i="4"/>
  <c r="AR4315" i="4"/>
  <c r="AQ4315" i="4"/>
  <c r="AP4315" i="4"/>
  <c r="AO4315" i="4"/>
  <c r="AU4314" i="4"/>
  <c r="AR4314" i="4"/>
  <c r="AQ4314" i="4"/>
  <c r="AP4314" i="4"/>
  <c r="AO4314" i="4"/>
  <c r="AU4313" i="4"/>
  <c r="AR4313" i="4"/>
  <c r="AQ4313" i="4"/>
  <c r="AP4313" i="4"/>
  <c r="AO4313" i="4"/>
  <c r="AU4312" i="4"/>
  <c r="AR4312" i="4"/>
  <c r="AQ4312" i="4"/>
  <c r="AP4312" i="4"/>
  <c r="AO4312" i="4"/>
  <c r="AU4311" i="4"/>
  <c r="AR4311" i="4"/>
  <c r="AQ4311" i="4"/>
  <c r="AP4311" i="4"/>
  <c r="AO4311" i="4"/>
  <c r="AU4310" i="4"/>
  <c r="AR4310" i="4"/>
  <c r="AQ4310" i="4"/>
  <c r="AP4310" i="4"/>
  <c r="AO4310" i="4"/>
  <c r="AU4309" i="4"/>
  <c r="AR4309" i="4"/>
  <c r="AQ4309" i="4"/>
  <c r="AP4309" i="4"/>
  <c r="AO4309" i="4"/>
  <c r="AS4309" i="4" s="1"/>
  <c r="AU4308" i="4"/>
  <c r="AR4308" i="4"/>
  <c r="AQ4308" i="4"/>
  <c r="AP4308" i="4"/>
  <c r="AO4308" i="4"/>
  <c r="AU4307" i="4"/>
  <c r="AR4307" i="4"/>
  <c r="AQ4307" i="4"/>
  <c r="AP4307" i="4"/>
  <c r="AO4307" i="4"/>
  <c r="AU4306" i="4"/>
  <c r="AR4306" i="4"/>
  <c r="AQ4306" i="4"/>
  <c r="AP4306" i="4"/>
  <c r="AO4306" i="4"/>
  <c r="AU4305" i="4"/>
  <c r="AR4305" i="4"/>
  <c r="AQ4305" i="4"/>
  <c r="AP4305" i="4"/>
  <c r="AO4305" i="4"/>
  <c r="AU4304" i="4"/>
  <c r="AR4304" i="4"/>
  <c r="AQ4304" i="4"/>
  <c r="AP4304" i="4"/>
  <c r="AO4304" i="4"/>
  <c r="AU4303" i="4"/>
  <c r="AR4303" i="4"/>
  <c r="AQ4303" i="4"/>
  <c r="AP4303" i="4"/>
  <c r="AO4303" i="4"/>
  <c r="AU4302" i="4"/>
  <c r="AR4302" i="4"/>
  <c r="AQ4302" i="4"/>
  <c r="AP4302" i="4"/>
  <c r="AO4302" i="4"/>
  <c r="AU4301" i="4"/>
  <c r="AR4301" i="4"/>
  <c r="AQ4301" i="4"/>
  <c r="AP4301" i="4"/>
  <c r="AO4301" i="4"/>
  <c r="AU4300" i="4"/>
  <c r="AR4300" i="4"/>
  <c r="AQ4300" i="4"/>
  <c r="AP4300" i="4"/>
  <c r="AO4300" i="4"/>
  <c r="AU4299" i="4"/>
  <c r="AR4299" i="4"/>
  <c r="AQ4299" i="4"/>
  <c r="AP4299" i="4"/>
  <c r="AO4299" i="4"/>
  <c r="AU4298" i="4"/>
  <c r="AR4298" i="4"/>
  <c r="AQ4298" i="4"/>
  <c r="AP4298" i="4"/>
  <c r="AO4298" i="4"/>
  <c r="AU4297" i="4"/>
  <c r="AR4297" i="4"/>
  <c r="AQ4297" i="4"/>
  <c r="AP4297" i="4"/>
  <c r="AO4297" i="4"/>
  <c r="AU4296" i="4"/>
  <c r="AR4296" i="4"/>
  <c r="AQ4296" i="4"/>
  <c r="AP4296" i="4"/>
  <c r="AO4296" i="4"/>
  <c r="AU4295" i="4"/>
  <c r="AR4295" i="4"/>
  <c r="AQ4295" i="4"/>
  <c r="AP4295" i="4"/>
  <c r="AO4295" i="4"/>
  <c r="AU4294" i="4"/>
  <c r="AR4294" i="4"/>
  <c r="AQ4294" i="4"/>
  <c r="AP4294" i="4"/>
  <c r="AO4294" i="4"/>
  <c r="AU4293" i="4"/>
  <c r="AR4293" i="4"/>
  <c r="AQ4293" i="4"/>
  <c r="AP4293" i="4"/>
  <c r="AO4293" i="4"/>
  <c r="AU4292" i="4"/>
  <c r="AR4292" i="4"/>
  <c r="AQ4292" i="4"/>
  <c r="AP4292" i="4"/>
  <c r="AO4292" i="4"/>
  <c r="AU4291" i="4"/>
  <c r="AR4291" i="4"/>
  <c r="AQ4291" i="4"/>
  <c r="AP4291" i="4"/>
  <c r="AO4291" i="4"/>
  <c r="AU4290" i="4"/>
  <c r="AR4290" i="4"/>
  <c r="AQ4290" i="4"/>
  <c r="AP4290" i="4"/>
  <c r="AO4290" i="4"/>
  <c r="AU4289" i="4"/>
  <c r="AR4289" i="4"/>
  <c r="AQ4289" i="4"/>
  <c r="AP4289" i="4"/>
  <c r="AO4289" i="4"/>
  <c r="AU4288" i="4"/>
  <c r="AR4288" i="4"/>
  <c r="AQ4288" i="4"/>
  <c r="AP4288" i="4"/>
  <c r="AO4288" i="4"/>
  <c r="AU4287" i="4"/>
  <c r="AR4287" i="4"/>
  <c r="AQ4287" i="4"/>
  <c r="AP4287" i="4"/>
  <c r="AO4287" i="4"/>
  <c r="AU4286" i="4"/>
  <c r="AR4286" i="4"/>
  <c r="AQ4286" i="4"/>
  <c r="AP4286" i="4"/>
  <c r="AO4286" i="4"/>
  <c r="AU4285" i="4"/>
  <c r="AR4285" i="4"/>
  <c r="AQ4285" i="4"/>
  <c r="AP4285" i="4"/>
  <c r="AO4285" i="4"/>
  <c r="AU4284" i="4"/>
  <c r="AR4284" i="4"/>
  <c r="AQ4284" i="4"/>
  <c r="AP4284" i="4"/>
  <c r="AO4284" i="4"/>
  <c r="AU4283" i="4"/>
  <c r="AR4283" i="4"/>
  <c r="AQ4283" i="4"/>
  <c r="AP4283" i="4"/>
  <c r="AO4283" i="4"/>
  <c r="AU4282" i="4"/>
  <c r="AR4282" i="4"/>
  <c r="AQ4282" i="4"/>
  <c r="AP4282" i="4"/>
  <c r="AO4282" i="4"/>
  <c r="AU4281" i="4"/>
  <c r="AR4281" i="4"/>
  <c r="AQ4281" i="4"/>
  <c r="AP4281" i="4"/>
  <c r="AO4281" i="4"/>
  <c r="AU4280" i="4"/>
  <c r="AR4280" i="4"/>
  <c r="AQ4280" i="4"/>
  <c r="AP4280" i="4"/>
  <c r="AO4280" i="4"/>
  <c r="AU4279" i="4"/>
  <c r="AR4279" i="4"/>
  <c r="AQ4279" i="4"/>
  <c r="AP4279" i="4"/>
  <c r="AO4279" i="4"/>
  <c r="AU4278" i="4"/>
  <c r="AR4278" i="4"/>
  <c r="AQ4278" i="4"/>
  <c r="AP4278" i="4"/>
  <c r="AO4278" i="4"/>
  <c r="AU4277" i="4"/>
  <c r="AR4277" i="4"/>
  <c r="AQ4277" i="4"/>
  <c r="AP4277" i="4"/>
  <c r="AO4277" i="4"/>
  <c r="AU4276" i="4"/>
  <c r="AR4276" i="4"/>
  <c r="AQ4276" i="4"/>
  <c r="AP4276" i="4"/>
  <c r="AO4276" i="4"/>
  <c r="AU4275" i="4"/>
  <c r="AR4275" i="4"/>
  <c r="AQ4275" i="4"/>
  <c r="AP4275" i="4"/>
  <c r="AO4275" i="4"/>
  <c r="AU4274" i="4"/>
  <c r="AR4274" i="4"/>
  <c r="AQ4274" i="4"/>
  <c r="AP4274" i="4"/>
  <c r="AO4274" i="4"/>
  <c r="AU4273" i="4"/>
  <c r="AR4273" i="4"/>
  <c r="AQ4273" i="4"/>
  <c r="AP4273" i="4"/>
  <c r="AO4273" i="4"/>
  <c r="AU4272" i="4"/>
  <c r="AR4272" i="4"/>
  <c r="AQ4272" i="4"/>
  <c r="AP4272" i="4"/>
  <c r="AO4272" i="4"/>
  <c r="AU4271" i="4"/>
  <c r="AR4271" i="4"/>
  <c r="AQ4271" i="4"/>
  <c r="AP4271" i="4"/>
  <c r="AO4271" i="4"/>
  <c r="AU4270" i="4"/>
  <c r="AR4270" i="4"/>
  <c r="AQ4270" i="4"/>
  <c r="AP4270" i="4"/>
  <c r="AO4270" i="4"/>
  <c r="AU4269" i="4"/>
  <c r="AR4269" i="4"/>
  <c r="AQ4269" i="4"/>
  <c r="AT4269" i="4" s="1"/>
  <c r="AP4269" i="4"/>
  <c r="AO4269" i="4"/>
  <c r="AU4268" i="4"/>
  <c r="AR4268" i="4"/>
  <c r="AQ4268" i="4"/>
  <c r="AP4268" i="4"/>
  <c r="AO4268" i="4"/>
  <c r="AU4267" i="4"/>
  <c r="AR4267" i="4"/>
  <c r="AQ4267" i="4"/>
  <c r="AP4267" i="4"/>
  <c r="AO4267" i="4"/>
  <c r="AU4266" i="4"/>
  <c r="AR4266" i="4"/>
  <c r="AQ4266" i="4"/>
  <c r="AP4266" i="4"/>
  <c r="AO4266" i="4"/>
  <c r="AU4265" i="4"/>
  <c r="AR4265" i="4"/>
  <c r="AQ4265" i="4"/>
  <c r="AP4265" i="4"/>
  <c r="AO4265" i="4"/>
  <c r="AU4264" i="4"/>
  <c r="AR4264" i="4"/>
  <c r="AQ4264" i="4"/>
  <c r="AP4264" i="4"/>
  <c r="AO4264" i="4"/>
  <c r="AU4263" i="4"/>
  <c r="AR4263" i="4"/>
  <c r="AQ4263" i="4"/>
  <c r="AP4263" i="4"/>
  <c r="AO4263" i="4"/>
  <c r="AU4262" i="4"/>
  <c r="AR4262" i="4"/>
  <c r="AQ4262" i="4"/>
  <c r="AP4262" i="4"/>
  <c r="AO4262" i="4"/>
  <c r="AU4261" i="4"/>
  <c r="AR4261" i="4"/>
  <c r="AQ4261" i="4"/>
  <c r="AP4261" i="4"/>
  <c r="AO4261" i="4"/>
  <c r="AS4261" i="4" s="1"/>
  <c r="AU4260" i="4"/>
  <c r="AR4260" i="4"/>
  <c r="AQ4260" i="4"/>
  <c r="AP4260" i="4"/>
  <c r="AO4260" i="4"/>
  <c r="AU4259" i="4"/>
  <c r="AR4259" i="4"/>
  <c r="AQ4259" i="4"/>
  <c r="AP4259" i="4"/>
  <c r="AO4259" i="4"/>
  <c r="AU4258" i="4"/>
  <c r="AR4258" i="4"/>
  <c r="AQ4258" i="4"/>
  <c r="AP4258" i="4"/>
  <c r="AO4258" i="4"/>
  <c r="AU4257" i="4"/>
  <c r="AR4257" i="4"/>
  <c r="AQ4257" i="4"/>
  <c r="AP4257" i="4"/>
  <c r="AO4257" i="4"/>
  <c r="AU4256" i="4"/>
  <c r="AR4256" i="4"/>
  <c r="AQ4256" i="4"/>
  <c r="AP4256" i="4"/>
  <c r="AO4256" i="4"/>
  <c r="AU4255" i="4"/>
  <c r="AR4255" i="4"/>
  <c r="AQ4255" i="4"/>
  <c r="AP4255" i="4"/>
  <c r="AO4255" i="4"/>
  <c r="AU4254" i="4"/>
  <c r="AR4254" i="4"/>
  <c r="AQ4254" i="4"/>
  <c r="AP4254" i="4"/>
  <c r="AO4254" i="4"/>
  <c r="AU4253" i="4"/>
  <c r="AR4253" i="4"/>
  <c r="AQ4253" i="4"/>
  <c r="AP4253" i="4"/>
  <c r="AO4253" i="4"/>
  <c r="AU4252" i="4"/>
  <c r="AR4252" i="4"/>
  <c r="AQ4252" i="4"/>
  <c r="AP4252" i="4"/>
  <c r="AO4252" i="4"/>
  <c r="AU4251" i="4"/>
  <c r="AR4251" i="4"/>
  <c r="AQ4251" i="4"/>
  <c r="AP4251" i="4"/>
  <c r="AO4251" i="4"/>
  <c r="AU4250" i="4"/>
  <c r="AR4250" i="4"/>
  <c r="AQ4250" i="4"/>
  <c r="AP4250" i="4"/>
  <c r="AO4250" i="4"/>
  <c r="AU4249" i="4"/>
  <c r="AR4249" i="4"/>
  <c r="AQ4249" i="4"/>
  <c r="AP4249" i="4"/>
  <c r="AO4249" i="4"/>
  <c r="AU4248" i="4"/>
  <c r="AR4248" i="4"/>
  <c r="AQ4248" i="4"/>
  <c r="AP4248" i="4"/>
  <c r="AO4248" i="4"/>
  <c r="AU4247" i="4"/>
  <c r="AR4247" i="4"/>
  <c r="AQ4247" i="4"/>
  <c r="AP4247" i="4"/>
  <c r="AO4247" i="4"/>
  <c r="AU4246" i="4"/>
  <c r="AR4246" i="4"/>
  <c r="AQ4246" i="4"/>
  <c r="AP4246" i="4"/>
  <c r="AO4246" i="4"/>
  <c r="AU4245" i="4"/>
  <c r="AR4245" i="4"/>
  <c r="AQ4245" i="4"/>
  <c r="AP4245" i="4"/>
  <c r="AO4245" i="4"/>
  <c r="AS4245" i="4" s="1"/>
  <c r="AU4244" i="4"/>
  <c r="AR4244" i="4"/>
  <c r="AQ4244" i="4"/>
  <c r="AP4244" i="4"/>
  <c r="AO4244" i="4"/>
  <c r="AU4243" i="4"/>
  <c r="AR4243" i="4"/>
  <c r="AQ4243" i="4"/>
  <c r="AP4243" i="4"/>
  <c r="AO4243" i="4"/>
  <c r="AU4242" i="4"/>
  <c r="AR4242" i="4"/>
  <c r="AQ4242" i="4"/>
  <c r="AP4242" i="4"/>
  <c r="AO4242" i="4"/>
  <c r="AU4241" i="4"/>
  <c r="AR4241" i="4"/>
  <c r="AQ4241" i="4"/>
  <c r="AP4241" i="4"/>
  <c r="AO4241" i="4"/>
  <c r="AU4240" i="4"/>
  <c r="AR4240" i="4"/>
  <c r="AQ4240" i="4"/>
  <c r="AP4240" i="4"/>
  <c r="AO4240" i="4"/>
  <c r="AU4239" i="4"/>
  <c r="AR4239" i="4"/>
  <c r="AQ4239" i="4"/>
  <c r="AP4239" i="4"/>
  <c r="AO4239" i="4"/>
  <c r="AU4238" i="4"/>
  <c r="AR4238" i="4"/>
  <c r="AQ4238" i="4"/>
  <c r="AP4238" i="4"/>
  <c r="AO4238" i="4"/>
  <c r="AU4237" i="4"/>
  <c r="AR4237" i="4"/>
  <c r="AQ4237" i="4"/>
  <c r="AP4237" i="4"/>
  <c r="AO4237" i="4"/>
  <c r="AU4236" i="4"/>
  <c r="AR4236" i="4"/>
  <c r="AQ4236" i="4"/>
  <c r="AP4236" i="4"/>
  <c r="AO4236" i="4"/>
  <c r="AU4235" i="4"/>
  <c r="AR4235" i="4"/>
  <c r="AQ4235" i="4"/>
  <c r="AP4235" i="4"/>
  <c r="AO4235" i="4"/>
  <c r="AU4234" i="4"/>
  <c r="AR4234" i="4"/>
  <c r="AQ4234" i="4"/>
  <c r="AP4234" i="4"/>
  <c r="AO4234" i="4"/>
  <c r="AU4233" i="4"/>
  <c r="AR4233" i="4"/>
  <c r="AQ4233" i="4"/>
  <c r="AP4233" i="4"/>
  <c r="AO4233" i="4"/>
  <c r="AU4232" i="4"/>
  <c r="AR4232" i="4"/>
  <c r="AQ4232" i="4"/>
  <c r="AP4232" i="4"/>
  <c r="AO4232" i="4"/>
  <c r="AU4231" i="4"/>
  <c r="AR4231" i="4"/>
  <c r="AQ4231" i="4"/>
  <c r="AP4231" i="4"/>
  <c r="AO4231" i="4"/>
  <c r="AU4230" i="4"/>
  <c r="AR4230" i="4"/>
  <c r="AQ4230" i="4"/>
  <c r="AP4230" i="4"/>
  <c r="AO4230" i="4"/>
  <c r="AU4229" i="4"/>
  <c r="AR4229" i="4"/>
  <c r="AQ4229" i="4"/>
  <c r="AP4229" i="4"/>
  <c r="AO4229" i="4"/>
  <c r="AU4228" i="4"/>
  <c r="AR4228" i="4"/>
  <c r="AQ4228" i="4"/>
  <c r="AP4228" i="4"/>
  <c r="AO4228" i="4"/>
  <c r="AU4227" i="4"/>
  <c r="AR4227" i="4"/>
  <c r="AQ4227" i="4"/>
  <c r="AP4227" i="4"/>
  <c r="AO4227" i="4"/>
  <c r="AU4226" i="4"/>
  <c r="AR4226" i="4"/>
  <c r="AQ4226" i="4"/>
  <c r="AP4226" i="4"/>
  <c r="AO4226" i="4"/>
  <c r="AU4225" i="4"/>
  <c r="AR4225" i="4"/>
  <c r="AQ4225" i="4"/>
  <c r="AP4225" i="4"/>
  <c r="AO4225" i="4"/>
  <c r="AU4224" i="4"/>
  <c r="AR4224" i="4"/>
  <c r="AQ4224" i="4"/>
  <c r="AP4224" i="4"/>
  <c r="AO4224" i="4"/>
  <c r="AU4223" i="4"/>
  <c r="AR4223" i="4"/>
  <c r="AQ4223" i="4"/>
  <c r="AP4223" i="4"/>
  <c r="AO4223" i="4"/>
  <c r="AU4222" i="4"/>
  <c r="AR4222" i="4"/>
  <c r="AQ4222" i="4"/>
  <c r="AP4222" i="4"/>
  <c r="AO4222" i="4"/>
  <c r="AU4221" i="4"/>
  <c r="AR4221" i="4"/>
  <c r="AQ4221" i="4"/>
  <c r="AP4221" i="4"/>
  <c r="AO4221" i="4"/>
  <c r="AU4220" i="4"/>
  <c r="AR4220" i="4"/>
  <c r="AQ4220" i="4"/>
  <c r="AP4220" i="4"/>
  <c r="AO4220" i="4"/>
  <c r="AU4219" i="4"/>
  <c r="AR4219" i="4"/>
  <c r="AQ4219" i="4"/>
  <c r="AT4219" i="4" s="1"/>
  <c r="AP4219" i="4"/>
  <c r="AO4219" i="4"/>
  <c r="AU4218" i="4"/>
  <c r="AR4218" i="4"/>
  <c r="AQ4218" i="4"/>
  <c r="AP4218" i="4"/>
  <c r="AO4218" i="4"/>
  <c r="AU4217" i="4"/>
  <c r="AR4217" i="4"/>
  <c r="AQ4217" i="4"/>
  <c r="AP4217" i="4"/>
  <c r="AO4217" i="4"/>
  <c r="AU4216" i="4"/>
  <c r="AR4216" i="4"/>
  <c r="AQ4216" i="4"/>
  <c r="AP4216" i="4"/>
  <c r="AO4216" i="4"/>
  <c r="AU4215" i="4"/>
  <c r="AR4215" i="4"/>
  <c r="AQ4215" i="4"/>
  <c r="AP4215" i="4"/>
  <c r="AO4215" i="4"/>
  <c r="AU4214" i="4"/>
  <c r="AR4214" i="4"/>
  <c r="AQ4214" i="4"/>
  <c r="AP4214" i="4"/>
  <c r="AO4214" i="4"/>
  <c r="AU4213" i="4"/>
  <c r="AR4213" i="4"/>
  <c r="AQ4213" i="4"/>
  <c r="AP4213" i="4"/>
  <c r="AO4213" i="4"/>
  <c r="AS4213" i="4" s="1"/>
  <c r="AU4212" i="4"/>
  <c r="AR4212" i="4"/>
  <c r="AQ4212" i="4"/>
  <c r="AT4212" i="4" s="1"/>
  <c r="AP4212" i="4"/>
  <c r="AO4212" i="4"/>
  <c r="AU4211" i="4"/>
  <c r="AR4211" i="4"/>
  <c r="AQ4211" i="4"/>
  <c r="AP4211" i="4"/>
  <c r="AO4211" i="4"/>
  <c r="AU4210" i="4"/>
  <c r="AR4210" i="4"/>
  <c r="AQ4210" i="4"/>
  <c r="AP4210" i="4"/>
  <c r="AO4210" i="4"/>
  <c r="AU4209" i="4"/>
  <c r="AR4209" i="4"/>
  <c r="AQ4209" i="4"/>
  <c r="AP4209" i="4"/>
  <c r="AO4209" i="4"/>
  <c r="AU4208" i="4"/>
  <c r="AR4208" i="4"/>
  <c r="AQ4208" i="4"/>
  <c r="AP4208" i="4"/>
  <c r="AO4208" i="4"/>
  <c r="AU4207" i="4"/>
  <c r="AR4207" i="4"/>
  <c r="AQ4207" i="4"/>
  <c r="AP4207" i="4"/>
  <c r="AO4207" i="4"/>
  <c r="AU4206" i="4"/>
  <c r="AR4206" i="4"/>
  <c r="AQ4206" i="4"/>
  <c r="AP4206" i="4"/>
  <c r="AO4206" i="4"/>
  <c r="AU4205" i="4"/>
  <c r="AR4205" i="4"/>
  <c r="AQ4205" i="4"/>
  <c r="AP4205" i="4"/>
  <c r="AO4205" i="4"/>
  <c r="AU4204" i="4"/>
  <c r="AR4204" i="4"/>
  <c r="AQ4204" i="4"/>
  <c r="AP4204" i="4"/>
  <c r="AO4204" i="4"/>
  <c r="AU4203" i="4"/>
  <c r="AR4203" i="4"/>
  <c r="AQ4203" i="4"/>
  <c r="AP4203" i="4"/>
  <c r="AO4203" i="4"/>
  <c r="AU4202" i="4"/>
  <c r="AR4202" i="4"/>
  <c r="AQ4202" i="4"/>
  <c r="AP4202" i="4"/>
  <c r="AO4202" i="4"/>
  <c r="AU4201" i="4"/>
  <c r="AR4201" i="4"/>
  <c r="AQ4201" i="4"/>
  <c r="AP4201" i="4"/>
  <c r="AO4201" i="4"/>
  <c r="AU4200" i="4"/>
  <c r="AR4200" i="4"/>
  <c r="AQ4200" i="4"/>
  <c r="AP4200" i="4"/>
  <c r="AO4200" i="4"/>
  <c r="AU4199" i="4"/>
  <c r="AR4199" i="4"/>
  <c r="AQ4199" i="4"/>
  <c r="AP4199" i="4"/>
  <c r="AO4199" i="4"/>
  <c r="AU4198" i="4"/>
  <c r="AR4198" i="4"/>
  <c r="AQ4198" i="4"/>
  <c r="AP4198" i="4"/>
  <c r="AO4198" i="4"/>
  <c r="AU4197" i="4"/>
  <c r="AR4197" i="4"/>
  <c r="AQ4197" i="4"/>
  <c r="AP4197" i="4"/>
  <c r="AO4197" i="4"/>
  <c r="AS4197" i="4" s="1"/>
  <c r="AU4196" i="4"/>
  <c r="AR4196" i="4"/>
  <c r="AQ4196" i="4"/>
  <c r="AT4196" i="4" s="1"/>
  <c r="AP4196" i="4"/>
  <c r="AO4196" i="4"/>
  <c r="AU4195" i="4"/>
  <c r="AR4195" i="4"/>
  <c r="AQ4195" i="4"/>
  <c r="AP4195" i="4"/>
  <c r="AO4195" i="4"/>
  <c r="AU4194" i="4"/>
  <c r="AR4194" i="4"/>
  <c r="AQ4194" i="4"/>
  <c r="AP4194" i="4"/>
  <c r="AO4194" i="4"/>
  <c r="AU4193" i="4"/>
  <c r="AR4193" i="4"/>
  <c r="AQ4193" i="4"/>
  <c r="AP4193" i="4"/>
  <c r="AO4193" i="4"/>
  <c r="AU4192" i="4"/>
  <c r="AR4192" i="4"/>
  <c r="AQ4192" i="4"/>
  <c r="AP4192" i="4"/>
  <c r="AO4192" i="4"/>
  <c r="AU4191" i="4"/>
  <c r="AR4191" i="4"/>
  <c r="AQ4191" i="4"/>
  <c r="AP4191" i="4"/>
  <c r="AO4191" i="4"/>
  <c r="AU4190" i="4"/>
  <c r="AR4190" i="4"/>
  <c r="AQ4190" i="4"/>
  <c r="AP4190" i="4"/>
  <c r="AO4190" i="4"/>
  <c r="AU4189" i="4"/>
  <c r="AR4189" i="4"/>
  <c r="AQ4189" i="4"/>
  <c r="AP4189" i="4"/>
  <c r="AO4189" i="4"/>
  <c r="AU4188" i="4"/>
  <c r="AR4188" i="4"/>
  <c r="AQ4188" i="4"/>
  <c r="AP4188" i="4"/>
  <c r="AO4188" i="4"/>
  <c r="AU4187" i="4"/>
  <c r="AR4187" i="4"/>
  <c r="AQ4187" i="4"/>
  <c r="AP4187" i="4"/>
  <c r="AO4187" i="4"/>
  <c r="AU4186" i="4"/>
  <c r="AR4186" i="4"/>
  <c r="AQ4186" i="4"/>
  <c r="AP4186" i="4"/>
  <c r="AO4186" i="4"/>
  <c r="AU4185" i="4"/>
  <c r="AR4185" i="4"/>
  <c r="AQ4185" i="4"/>
  <c r="AP4185" i="4"/>
  <c r="AO4185" i="4"/>
  <c r="AU4184" i="4"/>
  <c r="AR4184" i="4"/>
  <c r="AQ4184" i="4"/>
  <c r="AP4184" i="4"/>
  <c r="AO4184" i="4"/>
  <c r="AU4183" i="4"/>
  <c r="AR4183" i="4"/>
  <c r="AQ4183" i="4"/>
  <c r="AP4183" i="4"/>
  <c r="AO4183" i="4"/>
  <c r="AU4182" i="4"/>
  <c r="AR4182" i="4"/>
  <c r="AQ4182" i="4"/>
  <c r="AP4182" i="4"/>
  <c r="AO4182" i="4"/>
  <c r="AU4181" i="4"/>
  <c r="AR4181" i="4"/>
  <c r="AQ4181" i="4"/>
  <c r="AP4181" i="4"/>
  <c r="AO4181" i="4"/>
  <c r="AU4180" i="4"/>
  <c r="AR4180" i="4"/>
  <c r="AQ4180" i="4"/>
  <c r="AP4180" i="4"/>
  <c r="AO4180" i="4"/>
  <c r="AU4179" i="4"/>
  <c r="AR4179" i="4"/>
  <c r="AQ4179" i="4"/>
  <c r="AP4179" i="4"/>
  <c r="AO4179" i="4"/>
  <c r="AU4178" i="4"/>
  <c r="AR4178" i="4"/>
  <c r="AQ4178" i="4"/>
  <c r="AP4178" i="4"/>
  <c r="AO4178" i="4"/>
  <c r="AU4177" i="4"/>
  <c r="AR4177" i="4"/>
  <c r="AQ4177" i="4"/>
  <c r="AP4177" i="4"/>
  <c r="AO4177" i="4"/>
  <c r="AU4176" i="4"/>
  <c r="AR4176" i="4"/>
  <c r="AQ4176" i="4"/>
  <c r="AP4176" i="4"/>
  <c r="AO4176" i="4"/>
  <c r="AU4175" i="4"/>
  <c r="AR4175" i="4"/>
  <c r="AQ4175" i="4"/>
  <c r="AP4175" i="4"/>
  <c r="AO4175" i="4"/>
  <c r="AU4174" i="4"/>
  <c r="AR4174" i="4"/>
  <c r="AQ4174" i="4"/>
  <c r="AP4174" i="4"/>
  <c r="AO4174" i="4"/>
  <c r="AU4173" i="4"/>
  <c r="AR4173" i="4"/>
  <c r="AQ4173" i="4"/>
  <c r="AP4173" i="4"/>
  <c r="AO4173" i="4"/>
  <c r="AU4172" i="4"/>
  <c r="AR4172" i="4"/>
  <c r="AQ4172" i="4"/>
  <c r="AP4172" i="4"/>
  <c r="AO4172" i="4"/>
  <c r="AU4171" i="4"/>
  <c r="AR4171" i="4"/>
  <c r="AQ4171" i="4"/>
  <c r="AP4171" i="4"/>
  <c r="AO4171" i="4"/>
  <c r="AU4170" i="4"/>
  <c r="AR4170" i="4"/>
  <c r="AQ4170" i="4"/>
  <c r="AP4170" i="4"/>
  <c r="AO4170" i="4"/>
  <c r="AU4169" i="4"/>
  <c r="AR4169" i="4"/>
  <c r="AQ4169" i="4"/>
  <c r="AP4169" i="4"/>
  <c r="AO4169" i="4"/>
  <c r="AU4168" i="4"/>
  <c r="AR4168" i="4"/>
  <c r="AQ4168" i="4"/>
  <c r="AP4168" i="4"/>
  <c r="AO4168" i="4"/>
  <c r="AU4167" i="4"/>
  <c r="AR4167" i="4"/>
  <c r="AQ4167" i="4"/>
  <c r="AP4167" i="4"/>
  <c r="AO4167" i="4"/>
  <c r="AU4166" i="4"/>
  <c r="AR4166" i="4"/>
  <c r="AQ4166" i="4"/>
  <c r="AP4166" i="4"/>
  <c r="AO4166" i="4"/>
  <c r="AU4165" i="4"/>
  <c r="AR4165" i="4"/>
  <c r="AQ4165" i="4"/>
  <c r="AP4165" i="4"/>
  <c r="AO4165" i="4"/>
  <c r="AS4165" i="4" s="1"/>
  <c r="AU4164" i="4"/>
  <c r="AR4164" i="4"/>
  <c r="AQ4164" i="4"/>
  <c r="AP4164" i="4"/>
  <c r="AO4164" i="4"/>
  <c r="AU4163" i="4"/>
  <c r="AR4163" i="4"/>
  <c r="AQ4163" i="4"/>
  <c r="AP4163" i="4"/>
  <c r="AO4163" i="4"/>
  <c r="AU4162" i="4"/>
  <c r="AR4162" i="4"/>
  <c r="AQ4162" i="4"/>
  <c r="AP4162" i="4"/>
  <c r="AO4162" i="4"/>
  <c r="AU4161" i="4"/>
  <c r="AR4161" i="4"/>
  <c r="AQ4161" i="4"/>
  <c r="AP4161" i="4"/>
  <c r="AO4161" i="4"/>
  <c r="AU4160" i="4"/>
  <c r="AR4160" i="4"/>
  <c r="AQ4160" i="4"/>
  <c r="AP4160" i="4"/>
  <c r="AO4160" i="4"/>
  <c r="AU4159" i="4"/>
  <c r="AR4159" i="4"/>
  <c r="AQ4159" i="4"/>
  <c r="AP4159" i="4"/>
  <c r="AO4159" i="4"/>
  <c r="AU4158" i="4"/>
  <c r="AR4158" i="4"/>
  <c r="AQ4158" i="4"/>
  <c r="AP4158" i="4"/>
  <c r="AO4158" i="4"/>
  <c r="AU4157" i="4"/>
  <c r="AR4157" i="4"/>
  <c r="AQ4157" i="4"/>
  <c r="AP4157" i="4"/>
  <c r="AO4157" i="4"/>
  <c r="AU4156" i="4"/>
  <c r="AR4156" i="4"/>
  <c r="AQ4156" i="4"/>
  <c r="AP4156" i="4"/>
  <c r="AO4156" i="4"/>
  <c r="AU4155" i="4"/>
  <c r="AR4155" i="4"/>
  <c r="AQ4155" i="4"/>
  <c r="AP4155" i="4"/>
  <c r="AO4155" i="4"/>
  <c r="AU4154" i="4"/>
  <c r="AR4154" i="4"/>
  <c r="AQ4154" i="4"/>
  <c r="AP4154" i="4"/>
  <c r="AO4154" i="4"/>
  <c r="AU4153" i="4"/>
  <c r="AR4153" i="4"/>
  <c r="AQ4153" i="4"/>
  <c r="AP4153" i="4"/>
  <c r="AO4153" i="4"/>
  <c r="AU4152" i="4"/>
  <c r="AR4152" i="4"/>
  <c r="AQ4152" i="4"/>
  <c r="AP4152" i="4"/>
  <c r="AO4152" i="4"/>
  <c r="AU4151" i="4"/>
  <c r="AR4151" i="4"/>
  <c r="AQ4151" i="4"/>
  <c r="AP4151" i="4"/>
  <c r="AO4151" i="4"/>
  <c r="AU4150" i="4"/>
  <c r="AR4150" i="4"/>
  <c r="AQ4150" i="4"/>
  <c r="AP4150" i="4"/>
  <c r="AO4150" i="4"/>
  <c r="AU4149" i="4"/>
  <c r="AR4149" i="4"/>
  <c r="AQ4149" i="4"/>
  <c r="AP4149" i="4"/>
  <c r="AO4149" i="4"/>
  <c r="AU4148" i="4"/>
  <c r="AR4148" i="4"/>
  <c r="AQ4148" i="4"/>
  <c r="AP4148" i="4"/>
  <c r="AO4148" i="4"/>
  <c r="AU4147" i="4"/>
  <c r="AR4147" i="4"/>
  <c r="AQ4147" i="4"/>
  <c r="AP4147" i="4"/>
  <c r="AO4147" i="4"/>
  <c r="AU4146" i="4"/>
  <c r="AR4146" i="4"/>
  <c r="AQ4146" i="4"/>
  <c r="AP4146" i="4"/>
  <c r="AO4146" i="4"/>
  <c r="AU4145" i="4"/>
  <c r="AR4145" i="4"/>
  <c r="AQ4145" i="4"/>
  <c r="AP4145" i="4"/>
  <c r="AO4145" i="4"/>
  <c r="AU4144" i="4"/>
  <c r="AR4144" i="4"/>
  <c r="AQ4144" i="4"/>
  <c r="AP4144" i="4"/>
  <c r="AO4144" i="4"/>
  <c r="AU4143" i="4"/>
  <c r="AR4143" i="4"/>
  <c r="AQ4143" i="4"/>
  <c r="AP4143" i="4"/>
  <c r="AO4143" i="4"/>
  <c r="AU4142" i="4"/>
  <c r="AR4142" i="4"/>
  <c r="AQ4142" i="4"/>
  <c r="AP4142" i="4"/>
  <c r="AO4142" i="4"/>
  <c r="AU4141" i="4"/>
  <c r="AR4141" i="4"/>
  <c r="AQ4141" i="4"/>
  <c r="AP4141" i="4"/>
  <c r="AO4141" i="4"/>
  <c r="AU4140" i="4"/>
  <c r="AR4140" i="4"/>
  <c r="AQ4140" i="4"/>
  <c r="AP4140" i="4"/>
  <c r="AO4140" i="4"/>
  <c r="AU4139" i="4"/>
  <c r="AR4139" i="4"/>
  <c r="AQ4139" i="4"/>
  <c r="AP4139" i="4"/>
  <c r="AO4139" i="4"/>
  <c r="AU4138" i="4"/>
  <c r="AR4138" i="4"/>
  <c r="AQ4138" i="4"/>
  <c r="AP4138" i="4"/>
  <c r="AO4138" i="4"/>
  <c r="AU4137" i="4"/>
  <c r="AR4137" i="4"/>
  <c r="AQ4137" i="4"/>
  <c r="AP4137" i="4"/>
  <c r="AO4137" i="4"/>
  <c r="AU4136" i="4"/>
  <c r="AR4136" i="4"/>
  <c r="AQ4136" i="4"/>
  <c r="AP4136" i="4"/>
  <c r="AO4136" i="4"/>
  <c r="AU4135" i="4"/>
  <c r="AR4135" i="4"/>
  <c r="AQ4135" i="4"/>
  <c r="AP4135" i="4"/>
  <c r="AO4135" i="4"/>
  <c r="AU4134" i="4"/>
  <c r="AR4134" i="4"/>
  <c r="AQ4134" i="4"/>
  <c r="AP4134" i="4"/>
  <c r="AO4134" i="4"/>
  <c r="AU4133" i="4"/>
  <c r="AR4133" i="4"/>
  <c r="AQ4133" i="4"/>
  <c r="AP4133" i="4"/>
  <c r="AO4133" i="4"/>
  <c r="AU4132" i="4"/>
  <c r="AR4132" i="4"/>
  <c r="AQ4132" i="4"/>
  <c r="AP4132" i="4"/>
  <c r="AO4132" i="4"/>
  <c r="AU4131" i="4"/>
  <c r="AR4131" i="4"/>
  <c r="AQ4131" i="4"/>
  <c r="AP4131" i="4"/>
  <c r="AO4131" i="4"/>
  <c r="AU4130" i="4"/>
  <c r="AR4130" i="4"/>
  <c r="AQ4130" i="4"/>
  <c r="AP4130" i="4"/>
  <c r="AO4130" i="4"/>
  <c r="AU4129" i="4"/>
  <c r="AR4129" i="4"/>
  <c r="AQ4129" i="4"/>
  <c r="AP4129" i="4"/>
  <c r="AO4129" i="4"/>
  <c r="AU4128" i="4"/>
  <c r="AR4128" i="4"/>
  <c r="AQ4128" i="4"/>
  <c r="AP4128" i="4"/>
  <c r="AO4128" i="4"/>
  <c r="AU4127" i="4"/>
  <c r="AR4127" i="4"/>
  <c r="AQ4127" i="4"/>
  <c r="AP4127" i="4"/>
  <c r="AO4127" i="4"/>
  <c r="AU4126" i="4"/>
  <c r="AR4126" i="4"/>
  <c r="AQ4126" i="4"/>
  <c r="AP4126" i="4"/>
  <c r="AO4126" i="4"/>
  <c r="AU4125" i="4"/>
  <c r="AR4125" i="4"/>
  <c r="AQ4125" i="4"/>
  <c r="AP4125" i="4"/>
  <c r="AO4125" i="4"/>
  <c r="AU4124" i="4"/>
  <c r="AR4124" i="4"/>
  <c r="AQ4124" i="4"/>
  <c r="AP4124" i="4"/>
  <c r="AO4124" i="4"/>
  <c r="AU4123" i="4"/>
  <c r="AR4123" i="4"/>
  <c r="AQ4123" i="4"/>
  <c r="AT4123" i="4" s="1"/>
  <c r="AP4123" i="4"/>
  <c r="AO4123" i="4"/>
  <c r="AU4122" i="4"/>
  <c r="AR4122" i="4"/>
  <c r="AQ4122" i="4"/>
  <c r="AP4122" i="4"/>
  <c r="AO4122" i="4"/>
  <c r="AU4121" i="4"/>
  <c r="AR4121" i="4"/>
  <c r="AQ4121" i="4"/>
  <c r="AP4121" i="4"/>
  <c r="AO4121" i="4"/>
  <c r="AU4120" i="4"/>
  <c r="AR4120" i="4"/>
  <c r="AQ4120" i="4"/>
  <c r="AP4120" i="4"/>
  <c r="AO4120" i="4"/>
  <c r="AU4119" i="4"/>
  <c r="AR4119" i="4"/>
  <c r="AQ4119" i="4"/>
  <c r="AP4119" i="4"/>
  <c r="AO4119" i="4"/>
  <c r="AU4118" i="4"/>
  <c r="AR4118" i="4"/>
  <c r="AQ4118" i="4"/>
  <c r="AP4118" i="4"/>
  <c r="AO4118" i="4"/>
  <c r="AU4117" i="4"/>
  <c r="AR4117" i="4"/>
  <c r="AQ4117" i="4"/>
  <c r="AP4117" i="4"/>
  <c r="AO4117" i="4"/>
  <c r="AS4117" i="4" s="1"/>
  <c r="AU4116" i="4"/>
  <c r="AR4116" i="4"/>
  <c r="AQ4116" i="4"/>
  <c r="AP4116" i="4"/>
  <c r="AO4116" i="4"/>
  <c r="AU4115" i="4"/>
  <c r="AR4115" i="4"/>
  <c r="AQ4115" i="4"/>
  <c r="AP4115" i="4"/>
  <c r="AO4115" i="4"/>
  <c r="AU4114" i="4"/>
  <c r="AR4114" i="4"/>
  <c r="AQ4114" i="4"/>
  <c r="AP4114" i="4"/>
  <c r="AO4114" i="4"/>
  <c r="AU4113" i="4"/>
  <c r="AR4113" i="4"/>
  <c r="AQ4113" i="4"/>
  <c r="AP4113" i="4"/>
  <c r="AO4113" i="4"/>
  <c r="AU4112" i="4"/>
  <c r="AR4112" i="4"/>
  <c r="AQ4112" i="4"/>
  <c r="AP4112" i="4"/>
  <c r="AO4112" i="4"/>
  <c r="AU4111" i="4"/>
  <c r="AR4111" i="4"/>
  <c r="AQ4111" i="4"/>
  <c r="AP4111" i="4"/>
  <c r="AO4111" i="4"/>
  <c r="AU4110" i="4"/>
  <c r="AR4110" i="4"/>
  <c r="AQ4110" i="4"/>
  <c r="AP4110" i="4"/>
  <c r="AO4110" i="4"/>
  <c r="AU4109" i="4"/>
  <c r="AR4109" i="4"/>
  <c r="AQ4109" i="4"/>
  <c r="AT4109" i="4" s="1"/>
  <c r="AP4109" i="4"/>
  <c r="AO4109" i="4"/>
  <c r="AU4108" i="4"/>
  <c r="AR4108" i="4"/>
  <c r="AQ4108" i="4"/>
  <c r="AP4108" i="4"/>
  <c r="AO4108" i="4"/>
  <c r="AU4107" i="4"/>
  <c r="AR4107" i="4"/>
  <c r="AQ4107" i="4"/>
  <c r="AP4107" i="4"/>
  <c r="AO4107" i="4"/>
  <c r="AU4106" i="4"/>
  <c r="AR4106" i="4"/>
  <c r="AQ4106" i="4"/>
  <c r="AP4106" i="4"/>
  <c r="AO4106" i="4"/>
  <c r="AU4105" i="4"/>
  <c r="AR4105" i="4"/>
  <c r="AQ4105" i="4"/>
  <c r="AP4105" i="4"/>
  <c r="AO4105" i="4"/>
  <c r="AU4104" i="4"/>
  <c r="AR4104" i="4"/>
  <c r="AQ4104" i="4"/>
  <c r="AP4104" i="4"/>
  <c r="AO4104" i="4"/>
  <c r="AU4103" i="4"/>
  <c r="AR4103" i="4"/>
  <c r="AQ4103" i="4"/>
  <c r="AP4103" i="4"/>
  <c r="AO4103" i="4"/>
  <c r="AU4102" i="4"/>
  <c r="AR4102" i="4"/>
  <c r="AQ4102" i="4"/>
  <c r="AP4102" i="4"/>
  <c r="AO4102" i="4"/>
  <c r="AU4101" i="4"/>
  <c r="AR4101" i="4"/>
  <c r="AQ4101" i="4"/>
  <c r="AP4101" i="4"/>
  <c r="AO4101" i="4"/>
  <c r="AU4100" i="4"/>
  <c r="AR4100" i="4"/>
  <c r="AQ4100" i="4"/>
  <c r="AP4100" i="4"/>
  <c r="AO4100" i="4"/>
  <c r="AU4099" i="4"/>
  <c r="AR4099" i="4"/>
  <c r="AQ4099" i="4"/>
  <c r="AP4099" i="4"/>
  <c r="AO4099" i="4"/>
  <c r="AU4098" i="4"/>
  <c r="AR4098" i="4"/>
  <c r="AQ4098" i="4"/>
  <c r="AP4098" i="4"/>
  <c r="AO4098" i="4"/>
  <c r="AU4097" i="4"/>
  <c r="AR4097" i="4"/>
  <c r="AQ4097" i="4"/>
  <c r="AP4097" i="4"/>
  <c r="AO4097" i="4"/>
  <c r="AU4096" i="4"/>
  <c r="AR4096" i="4"/>
  <c r="AQ4096" i="4"/>
  <c r="AP4096" i="4"/>
  <c r="AO4096" i="4"/>
  <c r="AU4095" i="4"/>
  <c r="AR4095" i="4"/>
  <c r="AQ4095" i="4"/>
  <c r="AP4095" i="4"/>
  <c r="AO4095" i="4"/>
  <c r="AU4094" i="4"/>
  <c r="AR4094" i="4"/>
  <c r="AQ4094" i="4"/>
  <c r="AP4094" i="4"/>
  <c r="AO4094" i="4"/>
  <c r="AU4093" i="4"/>
  <c r="AR4093" i="4"/>
  <c r="AQ4093" i="4"/>
  <c r="AP4093" i="4"/>
  <c r="AO4093" i="4"/>
  <c r="AU4092" i="4"/>
  <c r="AR4092" i="4"/>
  <c r="AQ4092" i="4"/>
  <c r="AP4092" i="4"/>
  <c r="AO4092" i="4"/>
  <c r="AU4091" i="4"/>
  <c r="AR4091" i="4"/>
  <c r="AQ4091" i="4"/>
  <c r="AP4091" i="4"/>
  <c r="AO4091" i="4"/>
  <c r="AU4090" i="4"/>
  <c r="AR4090" i="4"/>
  <c r="AQ4090" i="4"/>
  <c r="AP4090" i="4"/>
  <c r="AO4090" i="4"/>
  <c r="AU4089" i="4"/>
  <c r="AR4089" i="4"/>
  <c r="AQ4089" i="4"/>
  <c r="AP4089" i="4"/>
  <c r="AO4089" i="4"/>
  <c r="AU4088" i="4"/>
  <c r="AR4088" i="4"/>
  <c r="AQ4088" i="4"/>
  <c r="AP4088" i="4"/>
  <c r="AO4088" i="4"/>
  <c r="AU4087" i="4"/>
  <c r="AR4087" i="4"/>
  <c r="AQ4087" i="4"/>
  <c r="AP4087" i="4"/>
  <c r="AO4087" i="4"/>
  <c r="AU4086" i="4"/>
  <c r="AR4086" i="4"/>
  <c r="AQ4086" i="4"/>
  <c r="AP4086" i="4"/>
  <c r="AO4086" i="4"/>
  <c r="AU4085" i="4"/>
  <c r="AR4085" i="4"/>
  <c r="AQ4085" i="4"/>
  <c r="AP4085" i="4"/>
  <c r="AO4085" i="4"/>
  <c r="AU4084" i="4"/>
  <c r="AR4084" i="4"/>
  <c r="AQ4084" i="4"/>
  <c r="AP4084" i="4"/>
  <c r="AO4084" i="4"/>
  <c r="AU4083" i="4"/>
  <c r="AR4083" i="4"/>
  <c r="AQ4083" i="4"/>
  <c r="AP4083" i="4"/>
  <c r="AO4083" i="4"/>
  <c r="AU4082" i="4"/>
  <c r="AR4082" i="4"/>
  <c r="AQ4082" i="4"/>
  <c r="AP4082" i="4"/>
  <c r="AO4082" i="4"/>
  <c r="AU4081" i="4"/>
  <c r="AR4081" i="4"/>
  <c r="AQ4081" i="4"/>
  <c r="AP4081" i="4"/>
  <c r="AO4081" i="4"/>
  <c r="AU4080" i="4"/>
  <c r="AR4080" i="4"/>
  <c r="AQ4080" i="4"/>
  <c r="AP4080" i="4"/>
  <c r="AO4080" i="4"/>
  <c r="AU4079" i="4"/>
  <c r="AR4079" i="4"/>
  <c r="AQ4079" i="4"/>
  <c r="AP4079" i="4"/>
  <c r="AO4079" i="4"/>
  <c r="AU4078" i="4"/>
  <c r="AR4078" i="4"/>
  <c r="AQ4078" i="4"/>
  <c r="AP4078" i="4"/>
  <c r="AO4078" i="4"/>
  <c r="AU4077" i="4"/>
  <c r="AR4077" i="4"/>
  <c r="AQ4077" i="4"/>
  <c r="AP4077" i="4"/>
  <c r="AO4077" i="4"/>
  <c r="AU4076" i="4"/>
  <c r="AR4076" i="4"/>
  <c r="AQ4076" i="4"/>
  <c r="AP4076" i="4"/>
  <c r="AO4076" i="4"/>
  <c r="AU4075" i="4"/>
  <c r="AR4075" i="4"/>
  <c r="AQ4075" i="4"/>
  <c r="AP4075" i="4"/>
  <c r="AO4075" i="4"/>
  <c r="AU4074" i="4"/>
  <c r="AR4074" i="4"/>
  <c r="AQ4074" i="4"/>
  <c r="AP4074" i="4"/>
  <c r="AO4074" i="4"/>
  <c r="AU4073" i="4"/>
  <c r="AR4073" i="4"/>
  <c r="AQ4073" i="4"/>
  <c r="AP4073" i="4"/>
  <c r="AO4073" i="4"/>
  <c r="AU4072" i="4"/>
  <c r="AR4072" i="4"/>
  <c r="AQ4072" i="4"/>
  <c r="AP4072" i="4"/>
  <c r="AO4072" i="4"/>
  <c r="AU4071" i="4"/>
  <c r="AR4071" i="4"/>
  <c r="AQ4071" i="4"/>
  <c r="AP4071" i="4"/>
  <c r="AO4071" i="4"/>
  <c r="AS4071" i="4" s="1"/>
  <c r="AU4070" i="4"/>
  <c r="AR4070" i="4"/>
  <c r="AQ4070" i="4"/>
  <c r="AP4070" i="4"/>
  <c r="AO4070" i="4"/>
  <c r="AU4069" i="4"/>
  <c r="AR4069" i="4"/>
  <c r="AQ4069" i="4"/>
  <c r="AP4069" i="4"/>
  <c r="AO4069" i="4"/>
  <c r="AU4068" i="4"/>
  <c r="AR4068" i="4"/>
  <c r="AQ4068" i="4"/>
  <c r="AT4068" i="4" s="1"/>
  <c r="AP4068" i="4"/>
  <c r="AO4068" i="4"/>
  <c r="AU4067" i="4"/>
  <c r="AR4067" i="4"/>
  <c r="AQ4067" i="4"/>
  <c r="AP4067" i="4"/>
  <c r="AO4067" i="4"/>
  <c r="AU4066" i="4"/>
  <c r="AR4066" i="4"/>
  <c r="AQ4066" i="4"/>
  <c r="AP4066" i="4"/>
  <c r="AO4066" i="4"/>
  <c r="AU4065" i="4"/>
  <c r="AR4065" i="4"/>
  <c r="AQ4065" i="4"/>
  <c r="AP4065" i="4"/>
  <c r="AO4065" i="4"/>
  <c r="AU4064" i="4"/>
  <c r="AR4064" i="4"/>
  <c r="AQ4064" i="4"/>
  <c r="AP4064" i="4"/>
  <c r="AO4064" i="4"/>
  <c r="AU4063" i="4"/>
  <c r="AR4063" i="4"/>
  <c r="AQ4063" i="4"/>
  <c r="AP4063" i="4"/>
  <c r="AO4063" i="4"/>
  <c r="AU4062" i="4"/>
  <c r="AR4062" i="4"/>
  <c r="AQ4062" i="4"/>
  <c r="AP4062" i="4"/>
  <c r="AO4062" i="4"/>
  <c r="AU4061" i="4"/>
  <c r="AR4061" i="4"/>
  <c r="AQ4061" i="4"/>
  <c r="AP4061" i="4"/>
  <c r="AO4061" i="4"/>
  <c r="AU4060" i="4"/>
  <c r="AR4060" i="4"/>
  <c r="AQ4060" i="4"/>
  <c r="AP4060" i="4"/>
  <c r="AO4060" i="4"/>
  <c r="AU4059" i="4"/>
  <c r="AR4059" i="4"/>
  <c r="AQ4059" i="4"/>
  <c r="AP4059" i="4"/>
  <c r="AO4059" i="4"/>
  <c r="AU4058" i="4"/>
  <c r="AR4058" i="4"/>
  <c r="AQ4058" i="4"/>
  <c r="AP4058" i="4"/>
  <c r="AO4058" i="4"/>
  <c r="AU4057" i="4"/>
  <c r="AR4057" i="4"/>
  <c r="AQ4057" i="4"/>
  <c r="AP4057" i="4"/>
  <c r="AO4057" i="4"/>
  <c r="AU4056" i="4"/>
  <c r="AR4056" i="4"/>
  <c r="AQ4056" i="4"/>
  <c r="AP4056" i="4"/>
  <c r="AO4056" i="4"/>
  <c r="AU4055" i="4"/>
  <c r="AR4055" i="4"/>
  <c r="AQ4055" i="4"/>
  <c r="AP4055" i="4"/>
  <c r="AO4055" i="4"/>
  <c r="AU4054" i="4"/>
  <c r="AR4054" i="4"/>
  <c r="AQ4054" i="4"/>
  <c r="AP4054" i="4"/>
  <c r="AO4054" i="4"/>
  <c r="AU4053" i="4"/>
  <c r="AR4053" i="4"/>
  <c r="AQ4053" i="4"/>
  <c r="AP4053" i="4"/>
  <c r="AO4053" i="4"/>
  <c r="AU4052" i="4"/>
  <c r="AR4052" i="4"/>
  <c r="AQ4052" i="4"/>
  <c r="AT4052" i="4" s="1"/>
  <c r="AP4052" i="4"/>
  <c r="AO4052" i="4"/>
  <c r="AU4051" i="4"/>
  <c r="AR4051" i="4"/>
  <c r="AQ4051" i="4"/>
  <c r="AP4051" i="4"/>
  <c r="AO4051" i="4"/>
  <c r="AU4050" i="4"/>
  <c r="AR4050" i="4"/>
  <c r="AQ4050" i="4"/>
  <c r="AP4050" i="4"/>
  <c r="AO4050" i="4"/>
  <c r="AU4049" i="4"/>
  <c r="AR4049" i="4"/>
  <c r="AQ4049" i="4"/>
  <c r="AP4049" i="4"/>
  <c r="AO4049" i="4"/>
  <c r="AU4048" i="4"/>
  <c r="AR4048" i="4"/>
  <c r="AQ4048" i="4"/>
  <c r="AP4048" i="4"/>
  <c r="AO4048" i="4"/>
  <c r="AU4047" i="4"/>
  <c r="AR4047" i="4"/>
  <c r="AQ4047" i="4"/>
  <c r="AP4047" i="4"/>
  <c r="AO4047" i="4"/>
  <c r="AU4046" i="4"/>
  <c r="AR4046" i="4"/>
  <c r="AQ4046" i="4"/>
  <c r="AP4046" i="4"/>
  <c r="AO4046" i="4"/>
  <c r="AS4046" i="4" s="1"/>
  <c r="AU4045" i="4"/>
  <c r="AR4045" i="4"/>
  <c r="AQ4045" i="4"/>
  <c r="AP4045" i="4"/>
  <c r="AO4045" i="4"/>
  <c r="AU4044" i="4"/>
  <c r="AR4044" i="4"/>
  <c r="AQ4044" i="4"/>
  <c r="AP4044" i="4"/>
  <c r="AO4044" i="4"/>
  <c r="AU4043" i="4"/>
  <c r="AR4043" i="4"/>
  <c r="AQ4043" i="4"/>
  <c r="AP4043" i="4"/>
  <c r="AO4043" i="4"/>
  <c r="AU4042" i="4"/>
  <c r="AR4042" i="4"/>
  <c r="AQ4042" i="4"/>
  <c r="AP4042" i="4"/>
  <c r="AO4042" i="4"/>
  <c r="AU4041" i="4"/>
  <c r="AR4041" i="4"/>
  <c r="AQ4041" i="4"/>
  <c r="AP4041" i="4"/>
  <c r="AO4041" i="4"/>
  <c r="AU4040" i="4"/>
  <c r="AR4040" i="4"/>
  <c r="AQ4040" i="4"/>
  <c r="AP4040" i="4"/>
  <c r="AO4040" i="4"/>
  <c r="AU4039" i="4"/>
  <c r="AR4039" i="4"/>
  <c r="AQ4039" i="4"/>
  <c r="AP4039" i="4"/>
  <c r="AO4039" i="4"/>
  <c r="AU4038" i="4"/>
  <c r="AR4038" i="4"/>
  <c r="AQ4038" i="4"/>
  <c r="AP4038" i="4"/>
  <c r="AO4038" i="4"/>
  <c r="AU4037" i="4"/>
  <c r="AR4037" i="4"/>
  <c r="AQ4037" i="4"/>
  <c r="AP4037" i="4"/>
  <c r="AO4037" i="4"/>
  <c r="AU4036" i="4"/>
  <c r="AR4036" i="4"/>
  <c r="AQ4036" i="4"/>
  <c r="AT4036" i="4" s="1"/>
  <c r="AP4036" i="4"/>
  <c r="AO4036" i="4"/>
  <c r="AU4035" i="4"/>
  <c r="AR4035" i="4"/>
  <c r="AQ4035" i="4"/>
  <c r="AP4035" i="4"/>
  <c r="AO4035" i="4"/>
  <c r="AU4034" i="4"/>
  <c r="AR4034" i="4"/>
  <c r="AQ4034" i="4"/>
  <c r="AP4034" i="4"/>
  <c r="AO4034" i="4"/>
  <c r="AU4033" i="4"/>
  <c r="AR4033" i="4"/>
  <c r="AQ4033" i="4"/>
  <c r="AP4033" i="4"/>
  <c r="AO4033" i="4"/>
  <c r="AU4032" i="4"/>
  <c r="AR4032" i="4"/>
  <c r="AQ4032" i="4"/>
  <c r="AP4032" i="4"/>
  <c r="AO4032" i="4"/>
  <c r="AU4031" i="4"/>
  <c r="AR4031" i="4"/>
  <c r="AQ4031" i="4"/>
  <c r="AP4031" i="4"/>
  <c r="AO4031" i="4"/>
  <c r="AU4030" i="4"/>
  <c r="AR4030" i="4"/>
  <c r="AQ4030" i="4"/>
  <c r="AP4030" i="4"/>
  <c r="AO4030" i="4"/>
  <c r="AU4029" i="4"/>
  <c r="AR4029" i="4"/>
  <c r="AQ4029" i="4"/>
  <c r="AP4029" i="4"/>
  <c r="AO4029" i="4"/>
  <c r="AU4028" i="4"/>
  <c r="AR4028" i="4"/>
  <c r="AQ4028" i="4"/>
  <c r="AP4028" i="4"/>
  <c r="AO4028" i="4"/>
  <c r="AU4027" i="4"/>
  <c r="AR4027" i="4"/>
  <c r="AQ4027" i="4"/>
  <c r="AP4027" i="4"/>
  <c r="AO4027" i="4"/>
  <c r="AU4026" i="4"/>
  <c r="AR4026" i="4"/>
  <c r="AQ4026" i="4"/>
  <c r="AP4026" i="4"/>
  <c r="AO4026" i="4"/>
  <c r="AU4025" i="4"/>
  <c r="AR4025" i="4"/>
  <c r="AQ4025" i="4"/>
  <c r="AP4025" i="4"/>
  <c r="AO4025" i="4"/>
  <c r="AU4024" i="4"/>
  <c r="AR4024" i="4"/>
  <c r="AQ4024" i="4"/>
  <c r="AP4024" i="4"/>
  <c r="AO4024" i="4"/>
  <c r="AU4023" i="4"/>
  <c r="AR4023" i="4"/>
  <c r="AQ4023" i="4"/>
  <c r="AP4023" i="4"/>
  <c r="AO4023" i="4"/>
  <c r="AU4022" i="4"/>
  <c r="AR4022" i="4"/>
  <c r="AQ4022" i="4"/>
  <c r="AP4022" i="4"/>
  <c r="AO4022" i="4"/>
  <c r="AU4021" i="4"/>
  <c r="AR4021" i="4"/>
  <c r="AQ4021" i="4"/>
  <c r="AP4021" i="4"/>
  <c r="AO4021" i="4"/>
  <c r="AU4020" i="4"/>
  <c r="AR4020" i="4"/>
  <c r="AQ4020" i="4"/>
  <c r="AP4020" i="4"/>
  <c r="AO4020" i="4"/>
  <c r="AU4019" i="4"/>
  <c r="AR4019" i="4"/>
  <c r="AQ4019" i="4"/>
  <c r="AP4019" i="4"/>
  <c r="AO4019" i="4"/>
  <c r="AU4018" i="4"/>
  <c r="AR4018" i="4"/>
  <c r="AQ4018" i="4"/>
  <c r="AP4018" i="4"/>
  <c r="AO4018" i="4"/>
  <c r="AU4017" i="4"/>
  <c r="AR4017" i="4"/>
  <c r="AQ4017" i="4"/>
  <c r="AP4017" i="4"/>
  <c r="AO4017" i="4"/>
  <c r="AU4016" i="4"/>
  <c r="AR4016" i="4"/>
  <c r="AQ4016" i="4"/>
  <c r="AP4016" i="4"/>
  <c r="AO4016" i="4"/>
  <c r="AU4015" i="4"/>
  <c r="AR4015" i="4"/>
  <c r="AQ4015" i="4"/>
  <c r="AP4015" i="4"/>
  <c r="AO4015" i="4"/>
  <c r="AU4014" i="4"/>
  <c r="AR4014" i="4"/>
  <c r="AQ4014" i="4"/>
  <c r="AP4014" i="4"/>
  <c r="AO4014" i="4"/>
  <c r="AU4013" i="4"/>
  <c r="AR4013" i="4"/>
  <c r="AQ4013" i="4"/>
  <c r="AP4013" i="4"/>
  <c r="AO4013" i="4"/>
  <c r="AU4012" i="4"/>
  <c r="AR4012" i="4"/>
  <c r="AQ4012" i="4"/>
  <c r="AP4012" i="4"/>
  <c r="AO4012" i="4"/>
  <c r="AU4011" i="4"/>
  <c r="AR4011" i="4"/>
  <c r="AQ4011" i="4"/>
  <c r="AP4011" i="4"/>
  <c r="AO4011" i="4"/>
  <c r="AU4010" i="4"/>
  <c r="AR4010" i="4"/>
  <c r="AQ4010" i="4"/>
  <c r="AP4010" i="4"/>
  <c r="AO4010" i="4"/>
  <c r="AU4009" i="4"/>
  <c r="AR4009" i="4"/>
  <c r="AQ4009" i="4"/>
  <c r="AP4009" i="4"/>
  <c r="AO4009" i="4"/>
  <c r="AU4008" i="4"/>
  <c r="AR4008" i="4"/>
  <c r="AQ4008" i="4"/>
  <c r="AP4008" i="4"/>
  <c r="AO4008" i="4"/>
  <c r="AU4007" i="4"/>
  <c r="AR4007" i="4"/>
  <c r="AQ4007" i="4"/>
  <c r="AP4007" i="4"/>
  <c r="AO4007" i="4"/>
  <c r="AU4006" i="4"/>
  <c r="AR4006" i="4"/>
  <c r="AQ4006" i="4"/>
  <c r="AP4006" i="4"/>
  <c r="AO4006" i="4"/>
  <c r="AU4005" i="4"/>
  <c r="AR4005" i="4"/>
  <c r="AQ4005" i="4"/>
  <c r="AP4005" i="4"/>
  <c r="AO4005" i="4"/>
  <c r="AU4004" i="4"/>
  <c r="AR4004" i="4"/>
  <c r="AQ4004" i="4"/>
  <c r="AP4004" i="4"/>
  <c r="AO4004" i="4"/>
  <c r="AU4003" i="4"/>
  <c r="AR4003" i="4"/>
  <c r="AQ4003" i="4"/>
  <c r="AP4003" i="4"/>
  <c r="AO4003" i="4"/>
  <c r="AU4002" i="4"/>
  <c r="AR4002" i="4"/>
  <c r="AQ4002" i="4"/>
  <c r="AP4002" i="4"/>
  <c r="AO4002" i="4"/>
  <c r="AU4001" i="4"/>
  <c r="AR4001" i="4"/>
  <c r="AQ4001" i="4"/>
  <c r="AP4001" i="4"/>
  <c r="AO4001" i="4"/>
  <c r="AU4000" i="4"/>
  <c r="AR4000" i="4"/>
  <c r="AQ4000" i="4"/>
  <c r="AP4000" i="4"/>
  <c r="AO4000" i="4"/>
  <c r="AU3999" i="4"/>
  <c r="AR3999" i="4"/>
  <c r="AQ3999" i="4"/>
  <c r="AP3999" i="4"/>
  <c r="AO3999" i="4"/>
  <c r="AU3998" i="4"/>
  <c r="AR3998" i="4"/>
  <c r="AQ3998" i="4"/>
  <c r="AP3998" i="4"/>
  <c r="AO3998" i="4"/>
  <c r="AU3997" i="4"/>
  <c r="AR3997" i="4"/>
  <c r="AQ3997" i="4"/>
  <c r="AP3997" i="4"/>
  <c r="AO3997" i="4"/>
  <c r="AU3996" i="4"/>
  <c r="AR3996" i="4"/>
  <c r="AQ3996" i="4"/>
  <c r="AP3996" i="4"/>
  <c r="AO3996" i="4"/>
  <c r="AU3995" i="4"/>
  <c r="AR3995" i="4"/>
  <c r="AQ3995" i="4"/>
  <c r="AP3995" i="4"/>
  <c r="AO3995" i="4"/>
  <c r="AU3994" i="4"/>
  <c r="AR3994" i="4"/>
  <c r="AQ3994" i="4"/>
  <c r="AP3994" i="4"/>
  <c r="AO3994" i="4"/>
  <c r="AU3993" i="4"/>
  <c r="AR3993" i="4"/>
  <c r="AQ3993" i="4"/>
  <c r="AP3993" i="4"/>
  <c r="AO3993" i="4"/>
  <c r="AU3992" i="4"/>
  <c r="AR3992" i="4"/>
  <c r="AQ3992" i="4"/>
  <c r="AP3992" i="4"/>
  <c r="AO3992" i="4"/>
  <c r="AU3991" i="4"/>
  <c r="AR3991" i="4"/>
  <c r="AQ3991" i="4"/>
  <c r="AP3991" i="4"/>
  <c r="AO3991" i="4"/>
  <c r="AU3990" i="4"/>
  <c r="AR3990" i="4"/>
  <c r="AQ3990" i="4"/>
  <c r="AP3990" i="4"/>
  <c r="AO3990" i="4"/>
  <c r="AU3989" i="4"/>
  <c r="AR3989" i="4"/>
  <c r="AQ3989" i="4"/>
  <c r="AP3989" i="4"/>
  <c r="AO3989" i="4"/>
  <c r="AU3988" i="4"/>
  <c r="AR3988" i="4"/>
  <c r="AQ3988" i="4"/>
  <c r="AP3988" i="4"/>
  <c r="AO3988" i="4"/>
  <c r="AU3987" i="4"/>
  <c r="AR3987" i="4"/>
  <c r="AQ3987" i="4"/>
  <c r="AP3987" i="4"/>
  <c r="AO3987" i="4"/>
  <c r="AU3986" i="4"/>
  <c r="AR3986" i="4"/>
  <c r="AQ3986" i="4"/>
  <c r="AP3986" i="4"/>
  <c r="AO3986" i="4"/>
  <c r="AU3985" i="4"/>
  <c r="AR3985" i="4"/>
  <c r="AQ3985" i="4"/>
  <c r="AP3985" i="4"/>
  <c r="AO3985" i="4"/>
  <c r="AU3984" i="4"/>
  <c r="AR3984" i="4"/>
  <c r="AQ3984" i="4"/>
  <c r="AP3984" i="4"/>
  <c r="AO3984" i="4"/>
  <c r="AU3983" i="4"/>
  <c r="AR3983" i="4"/>
  <c r="AQ3983" i="4"/>
  <c r="AP3983" i="4"/>
  <c r="AO3983" i="4"/>
  <c r="AU3982" i="4"/>
  <c r="AR3982" i="4"/>
  <c r="AQ3982" i="4"/>
  <c r="AP3982" i="4"/>
  <c r="AO3982" i="4"/>
  <c r="AU3981" i="4"/>
  <c r="AR3981" i="4"/>
  <c r="AQ3981" i="4"/>
  <c r="AP3981" i="4"/>
  <c r="AO3981" i="4"/>
  <c r="AU3980" i="4"/>
  <c r="AR3980" i="4"/>
  <c r="AQ3980" i="4"/>
  <c r="AP3980" i="4"/>
  <c r="AO3980" i="4"/>
  <c r="AU3979" i="4"/>
  <c r="AR3979" i="4"/>
  <c r="AQ3979" i="4"/>
  <c r="AP3979" i="4"/>
  <c r="AO3979" i="4"/>
  <c r="AU3978" i="4"/>
  <c r="AR3978" i="4"/>
  <c r="AQ3978" i="4"/>
  <c r="AP3978" i="4"/>
  <c r="AO3978" i="4"/>
  <c r="AU3977" i="4"/>
  <c r="AR3977" i="4"/>
  <c r="AQ3977" i="4"/>
  <c r="AP3977" i="4"/>
  <c r="AO3977" i="4"/>
  <c r="AU3976" i="4"/>
  <c r="AR3976" i="4"/>
  <c r="AQ3976" i="4"/>
  <c r="AP3976" i="4"/>
  <c r="AO3976" i="4"/>
  <c r="AU3975" i="4"/>
  <c r="AR3975" i="4"/>
  <c r="AQ3975" i="4"/>
  <c r="AP3975" i="4"/>
  <c r="AO3975" i="4"/>
  <c r="AU3974" i="4"/>
  <c r="AR3974" i="4"/>
  <c r="AQ3974" i="4"/>
  <c r="AP3974" i="4"/>
  <c r="AO3974" i="4"/>
  <c r="AU3973" i="4"/>
  <c r="AR3973" i="4"/>
  <c r="AQ3973" i="4"/>
  <c r="AP3973" i="4"/>
  <c r="AO3973" i="4"/>
  <c r="AU3972" i="4"/>
  <c r="AR3972" i="4"/>
  <c r="AQ3972" i="4"/>
  <c r="AP3972" i="4"/>
  <c r="AO3972" i="4"/>
  <c r="AU3971" i="4"/>
  <c r="AR3971" i="4"/>
  <c r="AQ3971" i="4"/>
  <c r="AP3971" i="4"/>
  <c r="AO3971" i="4"/>
  <c r="AU3970" i="4"/>
  <c r="AR3970" i="4"/>
  <c r="AQ3970" i="4"/>
  <c r="AP3970" i="4"/>
  <c r="AO3970" i="4"/>
  <c r="AU3969" i="4"/>
  <c r="AR3969" i="4"/>
  <c r="AQ3969" i="4"/>
  <c r="AP3969" i="4"/>
  <c r="AO3969" i="4"/>
  <c r="AU3968" i="4"/>
  <c r="AR3968" i="4"/>
  <c r="AQ3968" i="4"/>
  <c r="AP3968" i="4"/>
  <c r="AO3968" i="4"/>
  <c r="AU3967" i="4"/>
  <c r="AR3967" i="4"/>
  <c r="AQ3967" i="4"/>
  <c r="AP3967" i="4"/>
  <c r="AO3967" i="4"/>
  <c r="AU3966" i="4"/>
  <c r="AR3966" i="4"/>
  <c r="AQ3966" i="4"/>
  <c r="AP3966" i="4"/>
  <c r="AO3966" i="4"/>
  <c r="AU3965" i="4"/>
  <c r="AR3965" i="4"/>
  <c r="AQ3965" i="4"/>
  <c r="AP3965" i="4"/>
  <c r="AO3965" i="4"/>
  <c r="AU3964" i="4"/>
  <c r="AR3964" i="4"/>
  <c r="AQ3964" i="4"/>
  <c r="AP3964" i="4"/>
  <c r="AO3964" i="4"/>
  <c r="AU3963" i="4"/>
  <c r="AR3963" i="4"/>
  <c r="AQ3963" i="4"/>
  <c r="AP3963" i="4"/>
  <c r="AO3963" i="4"/>
  <c r="AU3962" i="4"/>
  <c r="AR3962" i="4"/>
  <c r="AQ3962" i="4"/>
  <c r="AP3962" i="4"/>
  <c r="AO3962" i="4"/>
  <c r="AU3961" i="4"/>
  <c r="AR3961" i="4"/>
  <c r="AQ3961" i="4"/>
  <c r="AP3961" i="4"/>
  <c r="AO3961" i="4"/>
  <c r="AU3960" i="4"/>
  <c r="AR3960" i="4"/>
  <c r="AQ3960" i="4"/>
  <c r="AP3960" i="4"/>
  <c r="AO3960" i="4"/>
  <c r="AU3959" i="4"/>
  <c r="AR3959" i="4"/>
  <c r="AQ3959" i="4"/>
  <c r="AP3959" i="4"/>
  <c r="AO3959" i="4"/>
  <c r="AU3958" i="4"/>
  <c r="AR3958" i="4"/>
  <c r="AQ3958" i="4"/>
  <c r="AP3958" i="4"/>
  <c r="AO3958" i="4"/>
  <c r="AU3957" i="4"/>
  <c r="AR3957" i="4"/>
  <c r="AQ3957" i="4"/>
  <c r="AP3957" i="4"/>
  <c r="AO3957" i="4"/>
  <c r="AU3956" i="4"/>
  <c r="AR3956" i="4"/>
  <c r="AQ3956" i="4"/>
  <c r="AP3956" i="4"/>
  <c r="AO3956" i="4"/>
  <c r="AU3955" i="4"/>
  <c r="AR3955" i="4"/>
  <c r="AQ3955" i="4"/>
  <c r="AP3955" i="4"/>
  <c r="AO3955" i="4"/>
  <c r="AU3954" i="4"/>
  <c r="AR3954" i="4"/>
  <c r="AQ3954" i="4"/>
  <c r="AP3954" i="4"/>
  <c r="AO3954" i="4"/>
  <c r="AU3953" i="4"/>
  <c r="AR3953" i="4"/>
  <c r="AQ3953" i="4"/>
  <c r="AP3953" i="4"/>
  <c r="AO3953" i="4"/>
  <c r="AU3952" i="4"/>
  <c r="AR3952" i="4"/>
  <c r="AQ3952" i="4"/>
  <c r="AP3952" i="4"/>
  <c r="AO3952" i="4"/>
  <c r="AU3951" i="4"/>
  <c r="AR3951" i="4"/>
  <c r="AQ3951" i="4"/>
  <c r="AP3951" i="4"/>
  <c r="AO3951" i="4"/>
  <c r="AU3950" i="4"/>
  <c r="AR3950" i="4"/>
  <c r="AQ3950" i="4"/>
  <c r="AP3950" i="4"/>
  <c r="AO3950" i="4"/>
  <c r="AU3949" i="4"/>
  <c r="AR3949" i="4"/>
  <c r="AQ3949" i="4"/>
  <c r="AP3949" i="4"/>
  <c r="AO3949" i="4"/>
  <c r="AU3948" i="4"/>
  <c r="AR3948" i="4"/>
  <c r="AQ3948" i="4"/>
  <c r="AP3948" i="4"/>
  <c r="AO3948" i="4"/>
  <c r="AU3947" i="4"/>
  <c r="AR3947" i="4"/>
  <c r="AQ3947" i="4"/>
  <c r="AP3947" i="4"/>
  <c r="AO3947" i="4"/>
  <c r="AU3946" i="4"/>
  <c r="AR3946" i="4"/>
  <c r="AQ3946" i="4"/>
  <c r="AP3946" i="4"/>
  <c r="AO3946" i="4"/>
  <c r="AU3945" i="4"/>
  <c r="AR3945" i="4"/>
  <c r="AQ3945" i="4"/>
  <c r="AP3945" i="4"/>
  <c r="AO3945" i="4"/>
  <c r="AU3944" i="4"/>
  <c r="AR3944" i="4"/>
  <c r="AQ3944" i="4"/>
  <c r="AP3944" i="4"/>
  <c r="AO3944" i="4"/>
  <c r="AU3943" i="4"/>
  <c r="AR3943" i="4"/>
  <c r="AQ3943" i="4"/>
  <c r="AP3943" i="4"/>
  <c r="AO3943" i="4"/>
  <c r="AU3942" i="4"/>
  <c r="AR3942" i="4"/>
  <c r="AQ3942" i="4"/>
  <c r="AP3942" i="4"/>
  <c r="AO3942" i="4"/>
  <c r="AU3941" i="4"/>
  <c r="AR3941" i="4"/>
  <c r="AQ3941" i="4"/>
  <c r="AP3941" i="4"/>
  <c r="AO3941" i="4"/>
  <c r="AU3940" i="4"/>
  <c r="AR3940" i="4"/>
  <c r="AQ3940" i="4"/>
  <c r="AP3940" i="4"/>
  <c r="AO3940" i="4"/>
  <c r="AU3939" i="4"/>
  <c r="AR3939" i="4"/>
  <c r="AQ3939" i="4"/>
  <c r="AP3939" i="4"/>
  <c r="AO3939" i="4"/>
  <c r="AU3938" i="4"/>
  <c r="AR3938" i="4"/>
  <c r="AQ3938" i="4"/>
  <c r="AP3938" i="4"/>
  <c r="AO3938" i="4"/>
  <c r="AU3937" i="4"/>
  <c r="AR3937" i="4"/>
  <c r="AQ3937" i="4"/>
  <c r="AP3937" i="4"/>
  <c r="AO3937" i="4"/>
  <c r="AU3936" i="4"/>
  <c r="AR3936" i="4"/>
  <c r="AQ3936" i="4"/>
  <c r="AP3936" i="4"/>
  <c r="AO3936" i="4"/>
  <c r="AU3935" i="4"/>
  <c r="AR3935" i="4"/>
  <c r="AQ3935" i="4"/>
  <c r="AP3935" i="4"/>
  <c r="AO3935" i="4"/>
  <c r="AU3934" i="4"/>
  <c r="AR3934" i="4"/>
  <c r="AQ3934" i="4"/>
  <c r="AP3934" i="4"/>
  <c r="AO3934" i="4"/>
  <c r="AU3933" i="4"/>
  <c r="AR3933" i="4"/>
  <c r="AQ3933" i="4"/>
  <c r="AP3933" i="4"/>
  <c r="AO3933" i="4"/>
  <c r="AU3932" i="4"/>
  <c r="AR3932" i="4"/>
  <c r="AQ3932" i="4"/>
  <c r="AP3932" i="4"/>
  <c r="AO3932" i="4"/>
  <c r="AU3931" i="4"/>
  <c r="AR3931" i="4"/>
  <c r="AQ3931" i="4"/>
  <c r="AP3931" i="4"/>
  <c r="AO3931" i="4"/>
  <c r="AU3930" i="4"/>
  <c r="AR3930" i="4"/>
  <c r="AQ3930" i="4"/>
  <c r="AP3930" i="4"/>
  <c r="AO3930" i="4"/>
  <c r="AU3929" i="4"/>
  <c r="AR3929" i="4"/>
  <c r="AQ3929" i="4"/>
  <c r="AP3929" i="4"/>
  <c r="AO3929" i="4"/>
  <c r="AU3928" i="4"/>
  <c r="AR3928" i="4"/>
  <c r="AQ3928" i="4"/>
  <c r="AP3928" i="4"/>
  <c r="AO3928" i="4"/>
  <c r="AU3927" i="4"/>
  <c r="AR3927" i="4"/>
  <c r="AQ3927" i="4"/>
  <c r="AP3927" i="4"/>
  <c r="AO3927" i="4"/>
  <c r="AU3926" i="4"/>
  <c r="AR3926" i="4"/>
  <c r="AQ3926" i="4"/>
  <c r="AP3926" i="4"/>
  <c r="AO3926" i="4"/>
  <c r="AU3925" i="4"/>
  <c r="AR3925" i="4"/>
  <c r="AQ3925" i="4"/>
  <c r="AP3925" i="4"/>
  <c r="AO3925" i="4"/>
  <c r="AU3924" i="4"/>
  <c r="AR3924" i="4"/>
  <c r="AQ3924" i="4"/>
  <c r="AP3924" i="4"/>
  <c r="AO3924" i="4"/>
  <c r="AU3923" i="4"/>
  <c r="AR3923" i="4"/>
  <c r="AQ3923" i="4"/>
  <c r="AP3923" i="4"/>
  <c r="AO3923" i="4"/>
  <c r="AU3922" i="4"/>
  <c r="AR3922" i="4"/>
  <c r="AQ3922" i="4"/>
  <c r="AP3922" i="4"/>
  <c r="AO3922" i="4"/>
  <c r="AU3921" i="4"/>
  <c r="AR3921" i="4"/>
  <c r="AQ3921" i="4"/>
  <c r="AP3921" i="4"/>
  <c r="AO3921" i="4"/>
  <c r="AU3920" i="4"/>
  <c r="AR3920" i="4"/>
  <c r="AQ3920" i="4"/>
  <c r="AP3920" i="4"/>
  <c r="AO3920" i="4"/>
  <c r="AU3919" i="4"/>
  <c r="AR3919" i="4"/>
  <c r="AQ3919" i="4"/>
  <c r="AP3919" i="4"/>
  <c r="AO3919" i="4"/>
  <c r="AU3918" i="4"/>
  <c r="AR3918" i="4"/>
  <c r="AQ3918" i="4"/>
  <c r="AP3918" i="4"/>
  <c r="AO3918" i="4"/>
  <c r="AU3917" i="4"/>
  <c r="AR3917" i="4"/>
  <c r="AQ3917" i="4"/>
  <c r="AP3917" i="4"/>
  <c r="AO3917" i="4"/>
  <c r="AU3916" i="4"/>
  <c r="AR3916" i="4"/>
  <c r="AQ3916" i="4"/>
  <c r="AP3916" i="4"/>
  <c r="AO3916" i="4"/>
  <c r="AU3915" i="4"/>
  <c r="AR3915" i="4"/>
  <c r="AQ3915" i="4"/>
  <c r="AP3915" i="4"/>
  <c r="AO3915" i="4"/>
  <c r="AU3914" i="4"/>
  <c r="AR3914" i="4"/>
  <c r="AQ3914" i="4"/>
  <c r="AP3914" i="4"/>
  <c r="AO3914" i="4"/>
  <c r="AU3913" i="4"/>
  <c r="AR3913" i="4"/>
  <c r="AQ3913" i="4"/>
  <c r="AP3913" i="4"/>
  <c r="AO3913" i="4"/>
  <c r="AU3912" i="4"/>
  <c r="AR3912" i="4"/>
  <c r="AQ3912" i="4"/>
  <c r="AP3912" i="4"/>
  <c r="AO3912" i="4"/>
  <c r="AU3911" i="4"/>
  <c r="AR3911" i="4"/>
  <c r="AQ3911" i="4"/>
  <c r="AP3911" i="4"/>
  <c r="AO3911" i="4"/>
  <c r="AU3910" i="4"/>
  <c r="AR3910" i="4"/>
  <c r="AQ3910" i="4"/>
  <c r="AP3910" i="4"/>
  <c r="AO3910" i="4"/>
  <c r="AU3909" i="4"/>
  <c r="AR3909" i="4"/>
  <c r="AQ3909" i="4"/>
  <c r="AP3909" i="4"/>
  <c r="AO3909" i="4"/>
  <c r="AU3908" i="4"/>
  <c r="AR3908" i="4"/>
  <c r="AQ3908" i="4"/>
  <c r="AP3908" i="4"/>
  <c r="AO3908" i="4"/>
  <c r="AU3907" i="4"/>
  <c r="AR3907" i="4"/>
  <c r="AQ3907" i="4"/>
  <c r="AP3907" i="4"/>
  <c r="AO3907" i="4"/>
  <c r="AU3906" i="4"/>
  <c r="AR3906" i="4"/>
  <c r="AQ3906" i="4"/>
  <c r="AP3906" i="4"/>
  <c r="AO3906" i="4"/>
  <c r="AU3905" i="4"/>
  <c r="AR3905" i="4"/>
  <c r="AQ3905" i="4"/>
  <c r="AP3905" i="4"/>
  <c r="AO3905" i="4"/>
  <c r="AU3904" i="4"/>
  <c r="AR3904" i="4"/>
  <c r="AQ3904" i="4"/>
  <c r="AP3904" i="4"/>
  <c r="AO3904" i="4"/>
  <c r="AU3903" i="4"/>
  <c r="AR3903" i="4"/>
  <c r="AQ3903" i="4"/>
  <c r="AP3903" i="4"/>
  <c r="AO3903" i="4"/>
  <c r="AU3902" i="4"/>
  <c r="AR3902" i="4"/>
  <c r="AQ3902" i="4"/>
  <c r="AP3902" i="4"/>
  <c r="AO3902" i="4"/>
  <c r="AU3901" i="4"/>
  <c r="AR3901" i="4"/>
  <c r="AQ3901" i="4"/>
  <c r="AP3901" i="4"/>
  <c r="AO3901" i="4"/>
  <c r="AU3900" i="4"/>
  <c r="AR3900" i="4"/>
  <c r="AQ3900" i="4"/>
  <c r="AP3900" i="4"/>
  <c r="AO3900" i="4"/>
  <c r="AU3899" i="4"/>
  <c r="AR3899" i="4"/>
  <c r="AQ3899" i="4"/>
  <c r="AP3899" i="4"/>
  <c r="AO3899" i="4"/>
  <c r="AU3898" i="4"/>
  <c r="AR3898" i="4"/>
  <c r="AQ3898" i="4"/>
  <c r="AP3898" i="4"/>
  <c r="AO3898" i="4"/>
  <c r="AU3897" i="4"/>
  <c r="AR3897" i="4"/>
  <c r="AQ3897" i="4"/>
  <c r="AP3897" i="4"/>
  <c r="AO3897" i="4"/>
  <c r="AU3896" i="4"/>
  <c r="AR3896" i="4"/>
  <c r="AQ3896" i="4"/>
  <c r="AP3896" i="4"/>
  <c r="AO3896" i="4"/>
  <c r="AU3895" i="4"/>
  <c r="AR3895" i="4"/>
  <c r="AQ3895" i="4"/>
  <c r="AP3895" i="4"/>
  <c r="AO3895" i="4"/>
  <c r="AU3894" i="4"/>
  <c r="AR3894" i="4"/>
  <c r="AQ3894" i="4"/>
  <c r="AP3894" i="4"/>
  <c r="AO3894" i="4"/>
  <c r="AU3893" i="4"/>
  <c r="AR3893" i="4"/>
  <c r="AQ3893" i="4"/>
  <c r="AP3893" i="4"/>
  <c r="AO3893" i="4"/>
  <c r="AU3892" i="4"/>
  <c r="AR3892" i="4"/>
  <c r="AQ3892" i="4"/>
  <c r="AP3892" i="4"/>
  <c r="AO3892" i="4"/>
  <c r="AU3891" i="4"/>
  <c r="AR3891" i="4"/>
  <c r="AQ3891" i="4"/>
  <c r="AP3891" i="4"/>
  <c r="AO3891" i="4"/>
  <c r="AU3890" i="4"/>
  <c r="AR3890" i="4"/>
  <c r="AQ3890" i="4"/>
  <c r="AP3890" i="4"/>
  <c r="AO3890" i="4"/>
  <c r="AU3889" i="4"/>
  <c r="AR3889" i="4"/>
  <c r="AQ3889" i="4"/>
  <c r="AP3889" i="4"/>
  <c r="AO3889" i="4"/>
  <c r="AU3888" i="4"/>
  <c r="AR3888" i="4"/>
  <c r="AQ3888" i="4"/>
  <c r="AP3888" i="4"/>
  <c r="AO3888" i="4"/>
  <c r="AU3887" i="4"/>
  <c r="AR3887" i="4"/>
  <c r="AQ3887" i="4"/>
  <c r="AP3887" i="4"/>
  <c r="AO3887" i="4"/>
  <c r="AU3886" i="4"/>
  <c r="AR3886" i="4"/>
  <c r="AQ3886" i="4"/>
  <c r="AP3886" i="4"/>
  <c r="AO3886" i="4"/>
  <c r="AU3885" i="4"/>
  <c r="AR3885" i="4"/>
  <c r="AQ3885" i="4"/>
  <c r="AP3885" i="4"/>
  <c r="AO3885" i="4"/>
  <c r="AU3884" i="4"/>
  <c r="AR3884" i="4"/>
  <c r="AQ3884" i="4"/>
  <c r="AP3884" i="4"/>
  <c r="AO3884" i="4"/>
  <c r="AU3883" i="4"/>
  <c r="AR3883" i="4"/>
  <c r="AQ3883" i="4"/>
  <c r="AP3883" i="4"/>
  <c r="AO3883" i="4"/>
  <c r="AU3882" i="4"/>
  <c r="AR3882" i="4"/>
  <c r="AQ3882" i="4"/>
  <c r="AP3882" i="4"/>
  <c r="AO3882" i="4"/>
  <c r="AU3881" i="4"/>
  <c r="AR3881" i="4"/>
  <c r="AQ3881" i="4"/>
  <c r="AP3881" i="4"/>
  <c r="AO3881" i="4"/>
  <c r="AU3880" i="4"/>
  <c r="AR3880" i="4"/>
  <c r="AQ3880" i="4"/>
  <c r="AP3880" i="4"/>
  <c r="AO3880" i="4"/>
  <c r="AU3879" i="4"/>
  <c r="AR3879" i="4"/>
  <c r="AQ3879" i="4"/>
  <c r="AP3879" i="4"/>
  <c r="AO3879" i="4"/>
  <c r="AU3878" i="4"/>
  <c r="AR3878" i="4"/>
  <c r="AQ3878" i="4"/>
  <c r="AP3878" i="4"/>
  <c r="AO3878" i="4"/>
  <c r="AU3877" i="4"/>
  <c r="AR3877" i="4"/>
  <c r="AQ3877" i="4"/>
  <c r="AP3877" i="4"/>
  <c r="AO3877" i="4"/>
  <c r="AU3876" i="4"/>
  <c r="AR3876" i="4"/>
  <c r="AQ3876" i="4"/>
  <c r="AP3876" i="4"/>
  <c r="AO3876" i="4"/>
  <c r="AU3875" i="4"/>
  <c r="AR3875" i="4"/>
  <c r="AQ3875" i="4"/>
  <c r="AP3875" i="4"/>
  <c r="AO3875" i="4"/>
  <c r="AU3874" i="4"/>
  <c r="AR3874" i="4"/>
  <c r="AQ3874" i="4"/>
  <c r="AP3874" i="4"/>
  <c r="AO3874" i="4"/>
  <c r="AU3873" i="4"/>
  <c r="AR3873" i="4"/>
  <c r="AQ3873" i="4"/>
  <c r="AP3873" i="4"/>
  <c r="AO3873" i="4"/>
  <c r="AU3872" i="4"/>
  <c r="AR3872" i="4"/>
  <c r="AQ3872" i="4"/>
  <c r="AP3872" i="4"/>
  <c r="AO3872" i="4"/>
  <c r="AU3871" i="4"/>
  <c r="AR3871" i="4"/>
  <c r="AQ3871" i="4"/>
  <c r="AP3871" i="4"/>
  <c r="AO3871" i="4"/>
  <c r="AU3870" i="4"/>
  <c r="AR3870" i="4"/>
  <c r="AQ3870" i="4"/>
  <c r="AP3870" i="4"/>
  <c r="AO3870" i="4"/>
  <c r="AS3870" i="4" s="1"/>
  <c r="AU3869" i="4"/>
  <c r="AR3869" i="4"/>
  <c r="AQ3869" i="4"/>
  <c r="AP3869" i="4"/>
  <c r="AO3869" i="4"/>
  <c r="AU3868" i="4"/>
  <c r="AR3868" i="4"/>
  <c r="AQ3868" i="4"/>
  <c r="AP3868" i="4"/>
  <c r="AO3868" i="4"/>
  <c r="AU3867" i="4"/>
  <c r="AR3867" i="4"/>
  <c r="AQ3867" i="4"/>
  <c r="AP3867" i="4"/>
  <c r="AO3867" i="4"/>
  <c r="AU3866" i="4"/>
  <c r="AR3866" i="4"/>
  <c r="AQ3866" i="4"/>
  <c r="AP3866" i="4"/>
  <c r="AO3866" i="4"/>
  <c r="AU3865" i="4"/>
  <c r="AR3865" i="4"/>
  <c r="AQ3865" i="4"/>
  <c r="AP3865" i="4"/>
  <c r="AO3865" i="4"/>
  <c r="AU3864" i="4"/>
  <c r="AR3864" i="4"/>
  <c r="AQ3864" i="4"/>
  <c r="AP3864" i="4"/>
  <c r="AO3864" i="4"/>
  <c r="AU3863" i="4"/>
  <c r="AR3863" i="4"/>
  <c r="AQ3863" i="4"/>
  <c r="AP3863" i="4"/>
  <c r="AO3863" i="4"/>
  <c r="AU3862" i="4"/>
  <c r="AR3862" i="4"/>
  <c r="AQ3862" i="4"/>
  <c r="AP3862" i="4"/>
  <c r="AO3862" i="4"/>
  <c r="AU3861" i="4"/>
  <c r="AR3861" i="4"/>
  <c r="AQ3861" i="4"/>
  <c r="AP3861" i="4"/>
  <c r="AO3861" i="4"/>
  <c r="AU3860" i="4"/>
  <c r="AR3860" i="4"/>
  <c r="AQ3860" i="4"/>
  <c r="AT3860" i="4" s="1"/>
  <c r="AP3860" i="4"/>
  <c r="AO3860" i="4"/>
  <c r="AU3859" i="4"/>
  <c r="AR3859" i="4"/>
  <c r="AQ3859" i="4"/>
  <c r="AP3859" i="4"/>
  <c r="AO3859" i="4"/>
  <c r="AU3858" i="4"/>
  <c r="AR3858" i="4"/>
  <c r="AQ3858" i="4"/>
  <c r="AP3858" i="4"/>
  <c r="AO3858" i="4"/>
  <c r="AU3857" i="4"/>
  <c r="AR3857" i="4"/>
  <c r="AQ3857" i="4"/>
  <c r="AP3857" i="4"/>
  <c r="AO3857" i="4"/>
  <c r="AU3856" i="4"/>
  <c r="AR3856" i="4"/>
  <c r="AQ3856" i="4"/>
  <c r="AP3856" i="4"/>
  <c r="AO3856" i="4"/>
  <c r="AU3855" i="4"/>
  <c r="AR3855" i="4"/>
  <c r="AQ3855" i="4"/>
  <c r="AP3855" i="4"/>
  <c r="AO3855" i="4"/>
  <c r="AU3854" i="4"/>
  <c r="AR3854" i="4"/>
  <c r="AQ3854" i="4"/>
  <c r="AP3854" i="4"/>
  <c r="AO3854" i="4"/>
  <c r="AU3853" i="4"/>
  <c r="AR3853" i="4"/>
  <c r="AQ3853" i="4"/>
  <c r="AP3853" i="4"/>
  <c r="AO3853" i="4"/>
  <c r="AU3852" i="4"/>
  <c r="AR3852" i="4"/>
  <c r="AQ3852" i="4"/>
  <c r="AP3852" i="4"/>
  <c r="AO3852" i="4"/>
  <c r="AU3851" i="4"/>
  <c r="AR3851" i="4"/>
  <c r="AQ3851" i="4"/>
  <c r="AP3851" i="4"/>
  <c r="AO3851" i="4"/>
  <c r="AU3850" i="4"/>
  <c r="AR3850" i="4"/>
  <c r="AQ3850" i="4"/>
  <c r="AP3850" i="4"/>
  <c r="AO3850" i="4"/>
  <c r="AU3849" i="4"/>
  <c r="AR3849" i="4"/>
  <c r="AQ3849" i="4"/>
  <c r="AP3849" i="4"/>
  <c r="AO3849" i="4"/>
  <c r="AU3848" i="4"/>
  <c r="AR3848" i="4"/>
  <c r="AQ3848" i="4"/>
  <c r="AP3848" i="4"/>
  <c r="AO3848" i="4"/>
  <c r="AU3847" i="4"/>
  <c r="AR3847" i="4"/>
  <c r="AQ3847" i="4"/>
  <c r="AP3847" i="4"/>
  <c r="AO3847" i="4"/>
  <c r="AU3846" i="4"/>
  <c r="AR3846" i="4"/>
  <c r="AQ3846" i="4"/>
  <c r="AP3846" i="4"/>
  <c r="AO3846" i="4"/>
  <c r="AU3845" i="4"/>
  <c r="AR3845" i="4"/>
  <c r="AQ3845" i="4"/>
  <c r="AP3845" i="4"/>
  <c r="AO3845" i="4"/>
  <c r="AU3844" i="4"/>
  <c r="AR3844" i="4"/>
  <c r="AQ3844" i="4"/>
  <c r="AT3844" i="4" s="1"/>
  <c r="AP3844" i="4"/>
  <c r="AO3844" i="4"/>
  <c r="AU3843" i="4"/>
  <c r="AR3843" i="4"/>
  <c r="AQ3843" i="4"/>
  <c r="AP3843" i="4"/>
  <c r="AO3843" i="4"/>
  <c r="AU3842" i="4"/>
  <c r="AR3842" i="4"/>
  <c r="AQ3842" i="4"/>
  <c r="AP3842" i="4"/>
  <c r="AO3842" i="4"/>
  <c r="AU3841" i="4"/>
  <c r="AR3841" i="4"/>
  <c r="AQ3841" i="4"/>
  <c r="AP3841" i="4"/>
  <c r="AO3841" i="4"/>
  <c r="AU3840" i="4"/>
  <c r="AR3840" i="4"/>
  <c r="AQ3840" i="4"/>
  <c r="AP3840" i="4"/>
  <c r="AO3840" i="4"/>
  <c r="AU3839" i="4"/>
  <c r="AR3839" i="4"/>
  <c r="AQ3839" i="4"/>
  <c r="AP3839" i="4"/>
  <c r="AO3839" i="4"/>
  <c r="AU3838" i="4"/>
  <c r="AR3838" i="4"/>
  <c r="AQ3838" i="4"/>
  <c r="AP3838" i="4"/>
  <c r="AO3838" i="4"/>
  <c r="AU3837" i="4"/>
  <c r="AR3837" i="4"/>
  <c r="AQ3837" i="4"/>
  <c r="AP3837" i="4"/>
  <c r="AO3837" i="4"/>
  <c r="AU3836" i="4"/>
  <c r="AR3836" i="4"/>
  <c r="AQ3836" i="4"/>
  <c r="AP3836" i="4"/>
  <c r="AO3836" i="4"/>
  <c r="AU3835" i="4"/>
  <c r="AR3835" i="4"/>
  <c r="AQ3835" i="4"/>
  <c r="AP3835" i="4"/>
  <c r="AO3835" i="4"/>
  <c r="AU3834" i="4"/>
  <c r="AR3834" i="4"/>
  <c r="AQ3834" i="4"/>
  <c r="AP3834" i="4"/>
  <c r="AO3834" i="4"/>
  <c r="AU3833" i="4"/>
  <c r="AR3833" i="4"/>
  <c r="AQ3833" i="4"/>
  <c r="AP3833" i="4"/>
  <c r="AO3833" i="4"/>
  <c r="AU3832" i="4"/>
  <c r="AR3832" i="4"/>
  <c r="AQ3832" i="4"/>
  <c r="AP3832" i="4"/>
  <c r="AO3832" i="4"/>
  <c r="AU3831" i="4"/>
  <c r="AR3831" i="4"/>
  <c r="AQ3831" i="4"/>
  <c r="AP3831" i="4"/>
  <c r="AO3831" i="4"/>
  <c r="AU3830" i="4"/>
  <c r="AR3830" i="4"/>
  <c r="AQ3830" i="4"/>
  <c r="AP3830" i="4"/>
  <c r="AO3830" i="4"/>
  <c r="AU3829" i="4"/>
  <c r="AR3829" i="4"/>
  <c r="AQ3829" i="4"/>
  <c r="AP3829" i="4"/>
  <c r="AO3829" i="4"/>
  <c r="AU3828" i="4"/>
  <c r="AR3828" i="4"/>
  <c r="AQ3828" i="4"/>
  <c r="AP3828" i="4"/>
  <c r="AO3828" i="4"/>
  <c r="AU3827" i="4"/>
  <c r="AR3827" i="4"/>
  <c r="AQ3827" i="4"/>
  <c r="AP3827" i="4"/>
  <c r="AO3827" i="4"/>
  <c r="AU3826" i="4"/>
  <c r="AR3826" i="4"/>
  <c r="AQ3826" i="4"/>
  <c r="AP3826" i="4"/>
  <c r="AO3826" i="4"/>
  <c r="AU3825" i="4"/>
  <c r="AR3825" i="4"/>
  <c r="AQ3825" i="4"/>
  <c r="AP3825" i="4"/>
  <c r="AO3825" i="4"/>
  <c r="AU3824" i="4"/>
  <c r="AR3824" i="4"/>
  <c r="AQ3824" i="4"/>
  <c r="AP3824" i="4"/>
  <c r="AO3824" i="4"/>
  <c r="AU3823" i="4"/>
  <c r="AR3823" i="4"/>
  <c r="AQ3823" i="4"/>
  <c r="AP3823" i="4"/>
  <c r="AO3823" i="4"/>
  <c r="AU3822" i="4"/>
  <c r="AR3822" i="4"/>
  <c r="AQ3822" i="4"/>
  <c r="AP3822" i="4"/>
  <c r="AO3822" i="4"/>
  <c r="AU3821" i="4"/>
  <c r="AR3821" i="4"/>
  <c r="AQ3821" i="4"/>
  <c r="AP3821" i="4"/>
  <c r="AO3821" i="4"/>
  <c r="AU3820" i="4"/>
  <c r="AR3820" i="4"/>
  <c r="AQ3820" i="4"/>
  <c r="AP3820" i="4"/>
  <c r="AO3820" i="4"/>
  <c r="AU3819" i="4"/>
  <c r="AR3819" i="4"/>
  <c r="AQ3819" i="4"/>
  <c r="AP3819" i="4"/>
  <c r="AO3819" i="4"/>
  <c r="AU3818" i="4"/>
  <c r="AR3818" i="4"/>
  <c r="AQ3818" i="4"/>
  <c r="AP3818" i="4"/>
  <c r="AO3818" i="4"/>
  <c r="AU3817" i="4"/>
  <c r="AR3817" i="4"/>
  <c r="AQ3817" i="4"/>
  <c r="AP3817" i="4"/>
  <c r="AO3817" i="4"/>
  <c r="AU3816" i="4"/>
  <c r="AR3816" i="4"/>
  <c r="AQ3816" i="4"/>
  <c r="AP3816" i="4"/>
  <c r="AO3816" i="4"/>
  <c r="AU3815" i="4"/>
  <c r="AR3815" i="4"/>
  <c r="AQ3815" i="4"/>
  <c r="AP3815" i="4"/>
  <c r="AO3815" i="4"/>
  <c r="AS3815" i="4" s="1"/>
  <c r="AU3814" i="4"/>
  <c r="AR3814" i="4"/>
  <c r="AQ3814" i="4"/>
  <c r="AP3814" i="4"/>
  <c r="AO3814" i="4"/>
  <c r="AU3813" i="4"/>
  <c r="AR3813" i="4"/>
  <c r="AQ3813" i="4"/>
  <c r="AP3813" i="4"/>
  <c r="AO3813" i="4"/>
  <c r="AU3812" i="4"/>
  <c r="AR3812" i="4"/>
  <c r="AQ3812" i="4"/>
  <c r="AP3812" i="4"/>
  <c r="AO3812" i="4"/>
  <c r="AU3811" i="4"/>
  <c r="AR3811" i="4"/>
  <c r="AQ3811" i="4"/>
  <c r="AP3811" i="4"/>
  <c r="AO3811" i="4"/>
  <c r="AU3810" i="4"/>
  <c r="AR3810" i="4"/>
  <c r="AQ3810" i="4"/>
  <c r="AP3810" i="4"/>
  <c r="AO3810" i="4"/>
  <c r="AU3809" i="4"/>
  <c r="AR3809" i="4"/>
  <c r="AQ3809" i="4"/>
  <c r="AP3809" i="4"/>
  <c r="AO3809" i="4"/>
  <c r="AU3808" i="4"/>
  <c r="AR3808" i="4"/>
  <c r="AQ3808" i="4"/>
  <c r="AP3808" i="4"/>
  <c r="AO3808" i="4"/>
  <c r="AU3807" i="4"/>
  <c r="AR3807" i="4"/>
  <c r="AQ3807" i="4"/>
  <c r="AP3807" i="4"/>
  <c r="AO3807" i="4"/>
  <c r="AU3806" i="4"/>
  <c r="AR3806" i="4"/>
  <c r="AQ3806" i="4"/>
  <c r="AP3806" i="4"/>
  <c r="AO3806" i="4"/>
  <c r="AS3806" i="4" s="1"/>
  <c r="AU3805" i="4"/>
  <c r="AR3805" i="4"/>
  <c r="AQ3805" i="4"/>
  <c r="AP3805" i="4"/>
  <c r="AO3805" i="4"/>
  <c r="AU3804" i="4"/>
  <c r="AR3804" i="4"/>
  <c r="AQ3804" i="4"/>
  <c r="AP3804" i="4"/>
  <c r="AO3804" i="4"/>
  <c r="AU3803" i="4"/>
  <c r="AR3803" i="4"/>
  <c r="AQ3803" i="4"/>
  <c r="AP3803" i="4"/>
  <c r="AO3803" i="4"/>
  <c r="AU3802" i="4"/>
  <c r="AR3802" i="4"/>
  <c r="AQ3802" i="4"/>
  <c r="AP3802" i="4"/>
  <c r="AO3802" i="4"/>
  <c r="AU3801" i="4"/>
  <c r="AR3801" i="4"/>
  <c r="AQ3801" i="4"/>
  <c r="AP3801" i="4"/>
  <c r="AO3801" i="4"/>
  <c r="AU3800" i="4"/>
  <c r="AR3800" i="4"/>
  <c r="AQ3800" i="4"/>
  <c r="AP3800" i="4"/>
  <c r="AO3800" i="4"/>
  <c r="AU3799" i="4"/>
  <c r="AR3799" i="4"/>
  <c r="AQ3799" i="4"/>
  <c r="AP3799" i="4"/>
  <c r="AO3799" i="4"/>
  <c r="AU3798" i="4"/>
  <c r="AR3798" i="4"/>
  <c r="AQ3798" i="4"/>
  <c r="AP3798" i="4"/>
  <c r="AO3798" i="4"/>
  <c r="AU3797" i="4"/>
  <c r="AR3797" i="4"/>
  <c r="AQ3797" i="4"/>
  <c r="AP3797" i="4"/>
  <c r="AO3797" i="4"/>
  <c r="AU3796" i="4"/>
  <c r="AR3796" i="4"/>
  <c r="AQ3796" i="4"/>
  <c r="AP3796" i="4"/>
  <c r="AO3796" i="4"/>
  <c r="AU3795" i="4"/>
  <c r="AR3795" i="4"/>
  <c r="AQ3795" i="4"/>
  <c r="AP3795" i="4"/>
  <c r="AO3795" i="4"/>
  <c r="AU3794" i="4"/>
  <c r="AR3794" i="4"/>
  <c r="AQ3794" i="4"/>
  <c r="AP3794" i="4"/>
  <c r="AO3794" i="4"/>
  <c r="AU3793" i="4"/>
  <c r="AR3793" i="4"/>
  <c r="AQ3793" i="4"/>
  <c r="AP3793" i="4"/>
  <c r="AO3793" i="4"/>
  <c r="AU3792" i="4"/>
  <c r="AR3792" i="4"/>
  <c r="AQ3792" i="4"/>
  <c r="AP3792" i="4"/>
  <c r="AO3792" i="4"/>
  <c r="AU3791" i="4"/>
  <c r="AR3791" i="4"/>
  <c r="AQ3791" i="4"/>
  <c r="AP3791" i="4"/>
  <c r="AO3791" i="4"/>
  <c r="AU3790" i="4"/>
  <c r="AR3790" i="4"/>
  <c r="AQ3790" i="4"/>
  <c r="AP3790" i="4"/>
  <c r="AO3790" i="4"/>
  <c r="AS3790" i="4" s="1"/>
  <c r="AU3789" i="4"/>
  <c r="AR3789" i="4"/>
  <c r="AQ3789" i="4"/>
  <c r="AT3789" i="4" s="1"/>
  <c r="AP3789" i="4"/>
  <c r="AO3789" i="4"/>
  <c r="AU3788" i="4"/>
  <c r="AR3788" i="4"/>
  <c r="AQ3788" i="4"/>
  <c r="AP3788" i="4"/>
  <c r="AO3788" i="4"/>
  <c r="AU3787" i="4"/>
  <c r="AR3787" i="4"/>
  <c r="AQ3787" i="4"/>
  <c r="AP3787" i="4"/>
  <c r="AO3787" i="4"/>
  <c r="AU3786" i="4"/>
  <c r="AR3786" i="4"/>
  <c r="AQ3786" i="4"/>
  <c r="AP3786" i="4"/>
  <c r="AO3786" i="4"/>
  <c r="AU3785" i="4"/>
  <c r="AR3785" i="4"/>
  <c r="AQ3785" i="4"/>
  <c r="AP3785" i="4"/>
  <c r="AO3785" i="4"/>
  <c r="AU3784" i="4"/>
  <c r="AR3784" i="4"/>
  <c r="AQ3784" i="4"/>
  <c r="AP3784" i="4"/>
  <c r="AO3784" i="4"/>
  <c r="AU3783" i="4"/>
  <c r="AR3783" i="4"/>
  <c r="AQ3783" i="4"/>
  <c r="AP3783" i="4"/>
  <c r="AO3783" i="4"/>
  <c r="AS3783" i="4" s="1"/>
  <c r="AU3782" i="4"/>
  <c r="AR3782" i="4"/>
  <c r="AQ3782" i="4"/>
  <c r="AP3782" i="4"/>
  <c r="AO3782" i="4"/>
  <c r="AU3781" i="4"/>
  <c r="AR3781" i="4"/>
  <c r="AQ3781" i="4"/>
  <c r="AP3781" i="4"/>
  <c r="AO3781" i="4"/>
  <c r="AU3780" i="4"/>
  <c r="AR3780" i="4"/>
  <c r="AQ3780" i="4"/>
  <c r="AP3780" i="4"/>
  <c r="AO3780" i="4"/>
  <c r="AU3779" i="4"/>
  <c r="AR3779" i="4"/>
  <c r="AQ3779" i="4"/>
  <c r="AP3779" i="4"/>
  <c r="AO3779" i="4"/>
  <c r="AU3778" i="4"/>
  <c r="AR3778" i="4"/>
  <c r="AQ3778" i="4"/>
  <c r="AP3778" i="4"/>
  <c r="AO3778" i="4"/>
  <c r="AU3777" i="4"/>
  <c r="AR3777" i="4"/>
  <c r="AQ3777" i="4"/>
  <c r="AP3777" i="4"/>
  <c r="AO3777" i="4"/>
  <c r="AU3776" i="4"/>
  <c r="AR3776" i="4"/>
  <c r="AQ3776" i="4"/>
  <c r="AP3776" i="4"/>
  <c r="AO3776" i="4"/>
  <c r="AU3775" i="4"/>
  <c r="AR3775" i="4"/>
  <c r="AQ3775" i="4"/>
  <c r="AP3775" i="4"/>
  <c r="AO3775" i="4"/>
  <c r="AU3774" i="4"/>
  <c r="AR3774" i="4"/>
  <c r="AQ3774" i="4"/>
  <c r="AP3774" i="4"/>
  <c r="AO3774" i="4"/>
  <c r="AU3773" i="4"/>
  <c r="AR3773" i="4"/>
  <c r="AQ3773" i="4"/>
  <c r="AP3773" i="4"/>
  <c r="AO3773" i="4"/>
  <c r="AU3772" i="4"/>
  <c r="AR3772" i="4"/>
  <c r="AQ3772" i="4"/>
  <c r="AP3772" i="4"/>
  <c r="AO3772" i="4"/>
  <c r="AU3771" i="4"/>
  <c r="AR3771" i="4"/>
  <c r="AQ3771" i="4"/>
  <c r="AP3771" i="4"/>
  <c r="AO3771" i="4"/>
  <c r="AU3770" i="4"/>
  <c r="AR3770" i="4"/>
  <c r="AQ3770" i="4"/>
  <c r="AP3770" i="4"/>
  <c r="AO3770" i="4"/>
  <c r="AU3769" i="4"/>
  <c r="AR3769" i="4"/>
  <c r="AQ3769" i="4"/>
  <c r="AP3769" i="4"/>
  <c r="AO3769" i="4"/>
  <c r="AU3768" i="4"/>
  <c r="AR3768" i="4"/>
  <c r="AQ3768" i="4"/>
  <c r="AP3768" i="4"/>
  <c r="AO3768" i="4"/>
  <c r="AU3767" i="4"/>
  <c r="AR3767" i="4"/>
  <c r="AQ3767" i="4"/>
  <c r="AP3767" i="4"/>
  <c r="AO3767" i="4"/>
  <c r="AU3766" i="4"/>
  <c r="AR3766" i="4"/>
  <c r="AQ3766" i="4"/>
  <c r="AP3766" i="4"/>
  <c r="AO3766" i="4"/>
  <c r="AU3765" i="4"/>
  <c r="AR3765" i="4"/>
  <c r="AQ3765" i="4"/>
  <c r="AP3765" i="4"/>
  <c r="AO3765" i="4"/>
  <c r="AU3764" i="4"/>
  <c r="AR3764" i="4"/>
  <c r="AQ3764" i="4"/>
  <c r="AP3764" i="4"/>
  <c r="AO3764" i="4"/>
  <c r="AU3763" i="4"/>
  <c r="AR3763" i="4"/>
  <c r="AQ3763" i="4"/>
  <c r="AP3763" i="4"/>
  <c r="AO3763" i="4"/>
  <c r="AU3762" i="4"/>
  <c r="AR3762" i="4"/>
  <c r="AQ3762" i="4"/>
  <c r="AP3762" i="4"/>
  <c r="AO3762" i="4"/>
  <c r="AU3761" i="4"/>
  <c r="AR3761" i="4"/>
  <c r="AQ3761" i="4"/>
  <c r="AP3761" i="4"/>
  <c r="AO3761" i="4"/>
  <c r="AU3760" i="4"/>
  <c r="AR3760" i="4"/>
  <c r="AQ3760" i="4"/>
  <c r="AP3760" i="4"/>
  <c r="AO3760" i="4"/>
  <c r="AU3759" i="4"/>
  <c r="AR3759" i="4"/>
  <c r="AQ3759" i="4"/>
  <c r="AP3759" i="4"/>
  <c r="AO3759" i="4"/>
  <c r="AU3758" i="4"/>
  <c r="AR3758" i="4"/>
  <c r="AQ3758" i="4"/>
  <c r="AP3758" i="4"/>
  <c r="AO3758" i="4"/>
  <c r="AU3757" i="4"/>
  <c r="AR3757" i="4"/>
  <c r="AQ3757" i="4"/>
  <c r="AT3757" i="4" s="1"/>
  <c r="AP3757" i="4"/>
  <c r="AO3757" i="4"/>
  <c r="AU3756" i="4"/>
  <c r="AR3756" i="4"/>
  <c r="AQ3756" i="4"/>
  <c r="AP3756" i="4"/>
  <c r="AO3756" i="4"/>
  <c r="AU3755" i="4"/>
  <c r="AR3755" i="4"/>
  <c r="AQ3755" i="4"/>
  <c r="AP3755" i="4"/>
  <c r="AO3755" i="4"/>
  <c r="AU3754" i="4"/>
  <c r="AR3754" i="4"/>
  <c r="AQ3754" i="4"/>
  <c r="AP3754" i="4"/>
  <c r="AO3754" i="4"/>
  <c r="AU3753" i="4"/>
  <c r="AR3753" i="4"/>
  <c r="AQ3753" i="4"/>
  <c r="AP3753" i="4"/>
  <c r="AO3753" i="4"/>
  <c r="AU3752" i="4"/>
  <c r="AR3752" i="4"/>
  <c r="AQ3752" i="4"/>
  <c r="AP3752" i="4"/>
  <c r="AO3752" i="4"/>
  <c r="AU3751" i="4"/>
  <c r="AR3751" i="4"/>
  <c r="AQ3751" i="4"/>
  <c r="AP3751" i="4"/>
  <c r="AO3751" i="4"/>
  <c r="AU3750" i="4"/>
  <c r="AR3750" i="4"/>
  <c r="AQ3750" i="4"/>
  <c r="AP3750" i="4"/>
  <c r="AO3750" i="4"/>
  <c r="AU3749" i="4"/>
  <c r="AR3749" i="4"/>
  <c r="AQ3749" i="4"/>
  <c r="AP3749" i="4"/>
  <c r="AO3749" i="4"/>
  <c r="AU3748" i="4"/>
  <c r="AR3748" i="4"/>
  <c r="AQ3748" i="4"/>
  <c r="AP3748" i="4"/>
  <c r="AO3748" i="4"/>
  <c r="AU3747" i="4"/>
  <c r="AR3747" i="4"/>
  <c r="AQ3747" i="4"/>
  <c r="AP3747" i="4"/>
  <c r="AO3747" i="4"/>
  <c r="AU3746" i="4"/>
  <c r="AR3746" i="4"/>
  <c r="AQ3746" i="4"/>
  <c r="AP3746" i="4"/>
  <c r="AO3746" i="4"/>
  <c r="AU3745" i="4"/>
  <c r="AR3745" i="4"/>
  <c r="AQ3745" i="4"/>
  <c r="AP3745" i="4"/>
  <c r="AO3745" i="4"/>
  <c r="AU3744" i="4"/>
  <c r="AR3744" i="4"/>
  <c r="AQ3744" i="4"/>
  <c r="AP3744" i="4"/>
  <c r="AO3744" i="4"/>
  <c r="AU3743" i="4"/>
  <c r="AR3743" i="4"/>
  <c r="AQ3743" i="4"/>
  <c r="AP3743" i="4"/>
  <c r="AO3743" i="4"/>
  <c r="AU3742" i="4"/>
  <c r="AR3742" i="4"/>
  <c r="AQ3742" i="4"/>
  <c r="AP3742" i="4"/>
  <c r="AO3742" i="4"/>
  <c r="AU3741" i="4"/>
  <c r="AR3741" i="4"/>
  <c r="AQ3741" i="4"/>
  <c r="AP3741" i="4"/>
  <c r="AO3741" i="4"/>
  <c r="AU3740" i="4"/>
  <c r="AR3740" i="4"/>
  <c r="AQ3740" i="4"/>
  <c r="AP3740" i="4"/>
  <c r="AO3740" i="4"/>
  <c r="AU3739" i="4"/>
  <c r="AR3739" i="4"/>
  <c r="AQ3739" i="4"/>
  <c r="AP3739" i="4"/>
  <c r="AO3739" i="4"/>
  <c r="AU3738" i="4"/>
  <c r="AR3738" i="4"/>
  <c r="AQ3738" i="4"/>
  <c r="AP3738" i="4"/>
  <c r="AO3738" i="4"/>
  <c r="AU3737" i="4"/>
  <c r="AR3737" i="4"/>
  <c r="AQ3737" i="4"/>
  <c r="AP3737" i="4"/>
  <c r="AO3737" i="4"/>
  <c r="AU3736" i="4"/>
  <c r="AR3736" i="4"/>
  <c r="AQ3736" i="4"/>
  <c r="AP3736" i="4"/>
  <c r="AO3736" i="4"/>
  <c r="AU3735" i="4"/>
  <c r="AR3735" i="4"/>
  <c r="AQ3735" i="4"/>
  <c r="AP3735" i="4"/>
  <c r="AO3735" i="4"/>
  <c r="AU3734" i="4"/>
  <c r="AR3734" i="4"/>
  <c r="AQ3734" i="4"/>
  <c r="AP3734" i="4"/>
  <c r="AO3734" i="4"/>
  <c r="AU3733" i="4"/>
  <c r="AR3733" i="4"/>
  <c r="AQ3733" i="4"/>
  <c r="AP3733" i="4"/>
  <c r="AO3733" i="4"/>
  <c r="AU3732" i="4"/>
  <c r="AR3732" i="4"/>
  <c r="AQ3732" i="4"/>
  <c r="AP3732" i="4"/>
  <c r="AO3732" i="4"/>
  <c r="AU3731" i="4"/>
  <c r="AR3731" i="4"/>
  <c r="AQ3731" i="4"/>
  <c r="AP3731" i="4"/>
  <c r="AO3731" i="4"/>
  <c r="AU3730" i="4"/>
  <c r="AR3730" i="4"/>
  <c r="AQ3730" i="4"/>
  <c r="AP3730" i="4"/>
  <c r="AO3730" i="4"/>
  <c r="AU3729" i="4"/>
  <c r="AR3729" i="4"/>
  <c r="AQ3729" i="4"/>
  <c r="AP3729" i="4"/>
  <c r="AO3729" i="4"/>
  <c r="AU3728" i="4"/>
  <c r="AR3728" i="4"/>
  <c r="AQ3728" i="4"/>
  <c r="AP3728" i="4"/>
  <c r="AO3728" i="4"/>
  <c r="AU3727" i="4"/>
  <c r="AR3727" i="4"/>
  <c r="AQ3727" i="4"/>
  <c r="AP3727" i="4"/>
  <c r="AO3727" i="4"/>
  <c r="AU3726" i="4"/>
  <c r="AR3726" i="4"/>
  <c r="AQ3726" i="4"/>
  <c r="AP3726" i="4"/>
  <c r="AO3726" i="4"/>
  <c r="AU3725" i="4"/>
  <c r="AR3725" i="4"/>
  <c r="AQ3725" i="4"/>
  <c r="AP3725" i="4"/>
  <c r="AO3725" i="4"/>
  <c r="AU3724" i="4"/>
  <c r="AR3724" i="4"/>
  <c r="AQ3724" i="4"/>
  <c r="AP3724" i="4"/>
  <c r="AO3724" i="4"/>
  <c r="AU3723" i="4"/>
  <c r="AR3723" i="4"/>
  <c r="AQ3723" i="4"/>
  <c r="AP3723" i="4"/>
  <c r="AO3723" i="4"/>
  <c r="AU3722" i="4"/>
  <c r="AR3722" i="4"/>
  <c r="AQ3722" i="4"/>
  <c r="AP3722" i="4"/>
  <c r="AO3722" i="4"/>
  <c r="AU3721" i="4"/>
  <c r="AR3721" i="4"/>
  <c r="AQ3721" i="4"/>
  <c r="AP3721" i="4"/>
  <c r="AO3721" i="4"/>
  <c r="AU3720" i="4"/>
  <c r="AR3720" i="4"/>
  <c r="AQ3720" i="4"/>
  <c r="AP3720" i="4"/>
  <c r="AO3720" i="4"/>
  <c r="AU3719" i="4"/>
  <c r="AR3719" i="4"/>
  <c r="AQ3719" i="4"/>
  <c r="AP3719" i="4"/>
  <c r="AO3719" i="4"/>
  <c r="AU3718" i="4"/>
  <c r="AR3718" i="4"/>
  <c r="AQ3718" i="4"/>
  <c r="AP3718" i="4"/>
  <c r="AO3718" i="4"/>
  <c r="AU3717" i="4"/>
  <c r="AR3717" i="4"/>
  <c r="AQ3717" i="4"/>
  <c r="AP3717" i="4"/>
  <c r="AO3717" i="4"/>
  <c r="AU3716" i="4"/>
  <c r="AR3716" i="4"/>
  <c r="AQ3716" i="4"/>
  <c r="AP3716" i="4"/>
  <c r="AO3716" i="4"/>
  <c r="AU3715" i="4"/>
  <c r="AR3715" i="4"/>
  <c r="AQ3715" i="4"/>
  <c r="AP3715" i="4"/>
  <c r="AO3715" i="4"/>
  <c r="AU3714" i="4"/>
  <c r="AR3714" i="4"/>
  <c r="AQ3714" i="4"/>
  <c r="AP3714" i="4"/>
  <c r="AO3714" i="4"/>
  <c r="AU3713" i="4"/>
  <c r="AR3713" i="4"/>
  <c r="AQ3713" i="4"/>
  <c r="AP3713" i="4"/>
  <c r="AO3713" i="4"/>
  <c r="AU3712" i="4"/>
  <c r="AR3712" i="4"/>
  <c r="AQ3712" i="4"/>
  <c r="AP3712" i="4"/>
  <c r="AO3712" i="4"/>
  <c r="AU3711" i="4"/>
  <c r="AR3711" i="4"/>
  <c r="AQ3711" i="4"/>
  <c r="AP3711" i="4"/>
  <c r="AO3711" i="4"/>
  <c r="AU3710" i="4"/>
  <c r="AR3710" i="4"/>
  <c r="AQ3710" i="4"/>
  <c r="AP3710" i="4"/>
  <c r="AO3710" i="4"/>
  <c r="AU3709" i="4"/>
  <c r="AR3709" i="4"/>
  <c r="AQ3709" i="4"/>
  <c r="AP3709" i="4"/>
  <c r="AO3709" i="4"/>
  <c r="AU3708" i="4"/>
  <c r="AR3708" i="4"/>
  <c r="AQ3708" i="4"/>
  <c r="AP3708" i="4"/>
  <c r="AO3708" i="4"/>
  <c r="AU3707" i="4"/>
  <c r="AR3707" i="4"/>
  <c r="AQ3707" i="4"/>
  <c r="AP3707" i="4"/>
  <c r="AO3707" i="4"/>
  <c r="AU3706" i="4"/>
  <c r="AR3706" i="4"/>
  <c r="AQ3706" i="4"/>
  <c r="AP3706" i="4"/>
  <c r="AO3706" i="4"/>
  <c r="AU3705" i="4"/>
  <c r="AR3705" i="4"/>
  <c r="AQ3705" i="4"/>
  <c r="AP3705" i="4"/>
  <c r="AO3705" i="4"/>
  <c r="AU3704" i="4"/>
  <c r="AR3704" i="4"/>
  <c r="AQ3704" i="4"/>
  <c r="AP3704" i="4"/>
  <c r="AO3704" i="4"/>
  <c r="AU3703" i="4"/>
  <c r="AR3703" i="4"/>
  <c r="AQ3703" i="4"/>
  <c r="AP3703" i="4"/>
  <c r="AO3703" i="4"/>
  <c r="AU3702" i="4"/>
  <c r="AR3702" i="4"/>
  <c r="AQ3702" i="4"/>
  <c r="AP3702" i="4"/>
  <c r="AO3702" i="4"/>
  <c r="AU3701" i="4"/>
  <c r="AR3701" i="4"/>
  <c r="AQ3701" i="4"/>
  <c r="AP3701" i="4"/>
  <c r="AO3701" i="4"/>
  <c r="AU3700" i="4"/>
  <c r="AR3700" i="4"/>
  <c r="AQ3700" i="4"/>
  <c r="AP3700" i="4"/>
  <c r="AO3700" i="4"/>
  <c r="AU3699" i="4"/>
  <c r="AR3699" i="4"/>
  <c r="AQ3699" i="4"/>
  <c r="AP3699" i="4"/>
  <c r="AO3699" i="4"/>
  <c r="AU3698" i="4"/>
  <c r="AR3698" i="4"/>
  <c r="AQ3698" i="4"/>
  <c r="AP3698" i="4"/>
  <c r="AO3698" i="4"/>
  <c r="AU3697" i="4"/>
  <c r="AR3697" i="4"/>
  <c r="AQ3697" i="4"/>
  <c r="AP3697" i="4"/>
  <c r="AO3697" i="4"/>
  <c r="AU3696" i="4"/>
  <c r="AR3696" i="4"/>
  <c r="AQ3696" i="4"/>
  <c r="AP3696" i="4"/>
  <c r="AO3696" i="4"/>
  <c r="AU3695" i="4"/>
  <c r="AR3695" i="4"/>
  <c r="AQ3695" i="4"/>
  <c r="AP3695" i="4"/>
  <c r="AO3695" i="4"/>
  <c r="AU3694" i="4"/>
  <c r="AR3694" i="4"/>
  <c r="AQ3694" i="4"/>
  <c r="AP3694" i="4"/>
  <c r="AO3694" i="4"/>
  <c r="AU3693" i="4"/>
  <c r="AR3693" i="4"/>
  <c r="AQ3693" i="4"/>
  <c r="AP3693" i="4"/>
  <c r="AO3693" i="4"/>
  <c r="AU3692" i="4"/>
  <c r="AR3692" i="4"/>
  <c r="AQ3692" i="4"/>
  <c r="AP3692" i="4"/>
  <c r="AO3692" i="4"/>
  <c r="AU3691" i="4"/>
  <c r="AR3691" i="4"/>
  <c r="AQ3691" i="4"/>
  <c r="AP3691" i="4"/>
  <c r="AO3691" i="4"/>
  <c r="AU3690" i="4"/>
  <c r="AR3690" i="4"/>
  <c r="AQ3690" i="4"/>
  <c r="AP3690" i="4"/>
  <c r="AO3690" i="4"/>
  <c r="AU3689" i="4"/>
  <c r="AR3689" i="4"/>
  <c r="AQ3689" i="4"/>
  <c r="AP3689" i="4"/>
  <c r="AO3689" i="4"/>
  <c r="AU3688" i="4"/>
  <c r="AR3688" i="4"/>
  <c r="AQ3688" i="4"/>
  <c r="AP3688" i="4"/>
  <c r="AO3688" i="4"/>
  <c r="AU3687" i="4"/>
  <c r="AR3687" i="4"/>
  <c r="AQ3687" i="4"/>
  <c r="AP3687" i="4"/>
  <c r="AO3687" i="4"/>
  <c r="AU3686" i="4"/>
  <c r="AR3686" i="4"/>
  <c r="AQ3686" i="4"/>
  <c r="AP3686" i="4"/>
  <c r="AO3686" i="4"/>
  <c r="AU3685" i="4"/>
  <c r="AR3685" i="4"/>
  <c r="AQ3685" i="4"/>
  <c r="AP3685" i="4"/>
  <c r="AO3685" i="4"/>
  <c r="AU3684" i="4"/>
  <c r="AR3684" i="4"/>
  <c r="AQ3684" i="4"/>
  <c r="AP3684" i="4"/>
  <c r="AO3684" i="4"/>
  <c r="AU3683" i="4"/>
  <c r="AR3683" i="4"/>
  <c r="AQ3683" i="4"/>
  <c r="AP3683" i="4"/>
  <c r="AO3683" i="4"/>
  <c r="AU3682" i="4"/>
  <c r="AR3682" i="4"/>
  <c r="AQ3682" i="4"/>
  <c r="AP3682" i="4"/>
  <c r="AO3682" i="4"/>
  <c r="AU3681" i="4"/>
  <c r="AR3681" i="4"/>
  <c r="AQ3681" i="4"/>
  <c r="AP3681" i="4"/>
  <c r="AO3681" i="4"/>
  <c r="AU3680" i="4"/>
  <c r="AR3680" i="4"/>
  <c r="AQ3680" i="4"/>
  <c r="AP3680" i="4"/>
  <c r="AO3680" i="4"/>
  <c r="AU3679" i="4"/>
  <c r="AR3679" i="4"/>
  <c r="AQ3679" i="4"/>
  <c r="AP3679" i="4"/>
  <c r="AO3679" i="4"/>
  <c r="AU3678" i="4"/>
  <c r="AR3678" i="4"/>
  <c r="AQ3678" i="4"/>
  <c r="AP3678" i="4"/>
  <c r="AO3678" i="4"/>
  <c r="AU3677" i="4"/>
  <c r="AR3677" i="4"/>
  <c r="AQ3677" i="4"/>
  <c r="AP3677" i="4"/>
  <c r="AO3677" i="4"/>
  <c r="AU3676" i="4"/>
  <c r="AR3676" i="4"/>
  <c r="AQ3676" i="4"/>
  <c r="AP3676" i="4"/>
  <c r="AO3676" i="4"/>
  <c r="AU3675" i="4"/>
  <c r="AR3675" i="4"/>
  <c r="AQ3675" i="4"/>
  <c r="AP3675" i="4"/>
  <c r="AO3675" i="4"/>
  <c r="AU3674" i="4"/>
  <c r="AR3674" i="4"/>
  <c r="AQ3674" i="4"/>
  <c r="AP3674" i="4"/>
  <c r="AO3674" i="4"/>
  <c r="AU3673" i="4"/>
  <c r="AR3673" i="4"/>
  <c r="AQ3673" i="4"/>
  <c r="AP3673" i="4"/>
  <c r="AO3673" i="4"/>
  <c r="AU3672" i="4"/>
  <c r="AR3672" i="4"/>
  <c r="AQ3672" i="4"/>
  <c r="AP3672" i="4"/>
  <c r="AO3672" i="4"/>
  <c r="AU3671" i="4"/>
  <c r="AR3671" i="4"/>
  <c r="AQ3671" i="4"/>
  <c r="AP3671" i="4"/>
  <c r="AO3671" i="4"/>
  <c r="AU3670" i="4"/>
  <c r="AR3670" i="4"/>
  <c r="AQ3670" i="4"/>
  <c r="AP3670" i="4"/>
  <c r="AO3670" i="4"/>
  <c r="AU3669" i="4"/>
  <c r="AR3669" i="4"/>
  <c r="AQ3669" i="4"/>
  <c r="AP3669" i="4"/>
  <c r="AO3669" i="4"/>
  <c r="AU3668" i="4"/>
  <c r="AR3668" i="4"/>
  <c r="AQ3668" i="4"/>
  <c r="AP3668" i="4"/>
  <c r="AO3668" i="4"/>
  <c r="AU3667" i="4"/>
  <c r="AR3667" i="4"/>
  <c r="AQ3667" i="4"/>
  <c r="AP3667" i="4"/>
  <c r="AO3667" i="4"/>
  <c r="AU3666" i="4"/>
  <c r="AR3666" i="4"/>
  <c r="AQ3666" i="4"/>
  <c r="AP3666" i="4"/>
  <c r="AO3666" i="4"/>
  <c r="AU3665" i="4"/>
  <c r="AR3665" i="4"/>
  <c r="AQ3665" i="4"/>
  <c r="AP3665" i="4"/>
  <c r="AO3665" i="4"/>
  <c r="AU3664" i="4"/>
  <c r="AR3664" i="4"/>
  <c r="AQ3664" i="4"/>
  <c r="AP3664" i="4"/>
  <c r="AO3664" i="4"/>
  <c r="AU3663" i="4"/>
  <c r="AR3663" i="4"/>
  <c r="AQ3663" i="4"/>
  <c r="AP3663" i="4"/>
  <c r="AO3663" i="4"/>
  <c r="AU3662" i="4"/>
  <c r="AR3662" i="4"/>
  <c r="AQ3662" i="4"/>
  <c r="AP3662" i="4"/>
  <c r="AO3662" i="4"/>
  <c r="AU3661" i="4"/>
  <c r="AR3661" i="4"/>
  <c r="AQ3661" i="4"/>
  <c r="AP3661" i="4"/>
  <c r="AO3661" i="4"/>
  <c r="AU3660" i="4"/>
  <c r="AR3660" i="4"/>
  <c r="AQ3660" i="4"/>
  <c r="AP3660" i="4"/>
  <c r="AO3660" i="4"/>
  <c r="AU3659" i="4"/>
  <c r="AR3659" i="4"/>
  <c r="AQ3659" i="4"/>
  <c r="AP3659" i="4"/>
  <c r="AO3659" i="4"/>
  <c r="AU3658" i="4"/>
  <c r="AR3658" i="4"/>
  <c r="AQ3658" i="4"/>
  <c r="AP3658" i="4"/>
  <c r="AO3658" i="4"/>
  <c r="AU3657" i="4"/>
  <c r="AR3657" i="4"/>
  <c r="AQ3657" i="4"/>
  <c r="AP3657" i="4"/>
  <c r="AO3657" i="4"/>
  <c r="AU3656" i="4"/>
  <c r="AR3656" i="4"/>
  <c r="AQ3656" i="4"/>
  <c r="AP3656" i="4"/>
  <c r="AO3656" i="4"/>
  <c r="AU3655" i="4"/>
  <c r="AR3655" i="4"/>
  <c r="AQ3655" i="4"/>
  <c r="AP3655" i="4"/>
  <c r="AO3655" i="4"/>
  <c r="AU3654" i="4"/>
  <c r="AR3654" i="4"/>
  <c r="AQ3654" i="4"/>
  <c r="AP3654" i="4"/>
  <c r="AO3654" i="4"/>
  <c r="AU3653" i="4"/>
  <c r="AR3653" i="4"/>
  <c r="AQ3653" i="4"/>
  <c r="AP3653" i="4"/>
  <c r="AO3653" i="4"/>
  <c r="AU3652" i="4"/>
  <c r="AR3652" i="4"/>
  <c r="AQ3652" i="4"/>
  <c r="AP3652" i="4"/>
  <c r="AO3652" i="4"/>
  <c r="AU3651" i="4"/>
  <c r="AR3651" i="4"/>
  <c r="AQ3651" i="4"/>
  <c r="AP3651" i="4"/>
  <c r="AO3651" i="4"/>
  <c r="AU3650" i="4"/>
  <c r="AR3650" i="4"/>
  <c r="AQ3650" i="4"/>
  <c r="AP3650" i="4"/>
  <c r="AO3650" i="4"/>
  <c r="AU3649" i="4"/>
  <c r="AR3649" i="4"/>
  <c r="AQ3649" i="4"/>
  <c r="AP3649" i="4"/>
  <c r="AO3649" i="4"/>
  <c r="AU3648" i="4"/>
  <c r="AR3648" i="4"/>
  <c r="AQ3648" i="4"/>
  <c r="AP3648" i="4"/>
  <c r="AO3648" i="4"/>
  <c r="AU3647" i="4"/>
  <c r="AR3647" i="4"/>
  <c r="AQ3647" i="4"/>
  <c r="AP3647" i="4"/>
  <c r="AO3647" i="4"/>
  <c r="AU3646" i="4"/>
  <c r="AR3646" i="4"/>
  <c r="AQ3646" i="4"/>
  <c r="AP3646" i="4"/>
  <c r="AO3646" i="4"/>
  <c r="AU3645" i="4"/>
  <c r="AR3645" i="4"/>
  <c r="AQ3645" i="4"/>
  <c r="AP3645" i="4"/>
  <c r="AO3645" i="4"/>
  <c r="AU3644" i="4"/>
  <c r="AR3644" i="4"/>
  <c r="AQ3644" i="4"/>
  <c r="AP3644" i="4"/>
  <c r="AO3644" i="4"/>
  <c r="AU3643" i="4"/>
  <c r="AR3643" i="4"/>
  <c r="AQ3643" i="4"/>
  <c r="AP3643" i="4"/>
  <c r="AO3643" i="4"/>
  <c r="AU3642" i="4"/>
  <c r="AR3642" i="4"/>
  <c r="AQ3642" i="4"/>
  <c r="AP3642" i="4"/>
  <c r="AO3642" i="4"/>
  <c r="AU3641" i="4"/>
  <c r="AR3641" i="4"/>
  <c r="AQ3641" i="4"/>
  <c r="AP3641" i="4"/>
  <c r="AO3641" i="4"/>
  <c r="AU3640" i="4"/>
  <c r="AR3640" i="4"/>
  <c r="AQ3640" i="4"/>
  <c r="AP3640" i="4"/>
  <c r="AO3640" i="4"/>
  <c r="AU3639" i="4"/>
  <c r="AR3639" i="4"/>
  <c r="AQ3639" i="4"/>
  <c r="AP3639" i="4"/>
  <c r="AO3639" i="4"/>
  <c r="AU3638" i="4"/>
  <c r="AR3638" i="4"/>
  <c r="AQ3638" i="4"/>
  <c r="AP3638" i="4"/>
  <c r="AO3638" i="4"/>
  <c r="AU3637" i="4"/>
  <c r="AR3637" i="4"/>
  <c r="AQ3637" i="4"/>
  <c r="AP3637" i="4"/>
  <c r="AO3637" i="4"/>
  <c r="AU3636" i="4"/>
  <c r="AR3636" i="4"/>
  <c r="AQ3636" i="4"/>
  <c r="AP3636" i="4"/>
  <c r="AO3636" i="4"/>
  <c r="AU3635" i="4"/>
  <c r="AR3635" i="4"/>
  <c r="AQ3635" i="4"/>
  <c r="AP3635" i="4"/>
  <c r="AO3635" i="4"/>
  <c r="AU3634" i="4"/>
  <c r="AR3634" i="4"/>
  <c r="AQ3634" i="4"/>
  <c r="AP3634" i="4"/>
  <c r="AO3634" i="4"/>
  <c r="AU3633" i="4"/>
  <c r="AR3633" i="4"/>
  <c r="AQ3633" i="4"/>
  <c r="AP3633" i="4"/>
  <c r="AO3633" i="4"/>
  <c r="AU3632" i="4"/>
  <c r="AR3632" i="4"/>
  <c r="AQ3632" i="4"/>
  <c r="AP3632" i="4"/>
  <c r="AO3632" i="4"/>
  <c r="AU3631" i="4"/>
  <c r="AR3631" i="4"/>
  <c r="AQ3631" i="4"/>
  <c r="AP3631" i="4"/>
  <c r="AO3631" i="4"/>
  <c r="AU3630" i="4"/>
  <c r="AR3630" i="4"/>
  <c r="AQ3630" i="4"/>
  <c r="AP3630" i="4"/>
  <c r="AO3630" i="4"/>
  <c r="AU3629" i="4"/>
  <c r="AR3629" i="4"/>
  <c r="AQ3629" i="4"/>
  <c r="AP3629" i="4"/>
  <c r="AO3629" i="4"/>
  <c r="AU3628" i="4"/>
  <c r="AR3628" i="4"/>
  <c r="AQ3628" i="4"/>
  <c r="AP3628" i="4"/>
  <c r="AO3628" i="4"/>
  <c r="AU3627" i="4"/>
  <c r="AR3627" i="4"/>
  <c r="AQ3627" i="4"/>
  <c r="AP3627" i="4"/>
  <c r="AO3627" i="4"/>
  <c r="AU3626" i="4"/>
  <c r="AR3626" i="4"/>
  <c r="AQ3626" i="4"/>
  <c r="AP3626" i="4"/>
  <c r="AO3626" i="4"/>
  <c r="AU3625" i="4"/>
  <c r="AR3625" i="4"/>
  <c r="AQ3625" i="4"/>
  <c r="AP3625" i="4"/>
  <c r="AO3625" i="4"/>
  <c r="AU3624" i="4"/>
  <c r="AR3624" i="4"/>
  <c r="AQ3624" i="4"/>
  <c r="AP3624" i="4"/>
  <c r="AO3624" i="4"/>
  <c r="AU3623" i="4"/>
  <c r="AR3623" i="4"/>
  <c r="AQ3623" i="4"/>
  <c r="AP3623" i="4"/>
  <c r="AO3623" i="4"/>
  <c r="AU3622" i="4"/>
  <c r="AR3622" i="4"/>
  <c r="AQ3622" i="4"/>
  <c r="AP3622" i="4"/>
  <c r="AO3622" i="4"/>
  <c r="AU3621" i="4"/>
  <c r="AR3621" i="4"/>
  <c r="AQ3621" i="4"/>
  <c r="AP3621" i="4"/>
  <c r="AO3621" i="4"/>
  <c r="AU3620" i="4"/>
  <c r="AR3620" i="4"/>
  <c r="AQ3620" i="4"/>
  <c r="AP3620" i="4"/>
  <c r="AO3620" i="4"/>
  <c r="AU3619" i="4"/>
  <c r="AR3619" i="4"/>
  <c r="AQ3619" i="4"/>
  <c r="AP3619" i="4"/>
  <c r="AO3619" i="4"/>
  <c r="AU3618" i="4"/>
  <c r="AR3618" i="4"/>
  <c r="AQ3618" i="4"/>
  <c r="AP3618" i="4"/>
  <c r="AO3618" i="4"/>
  <c r="AU3617" i="4"/>
  <c r="AR3617" i="4"/>
  <c r="AQ3617" i="4"/>
  <c r="AP3617" i="4"/>
  <c r="AO3617" i="4"/>
  <c r="AU3616" i="4"/>
  <c r="AR3616" i="4"/>
  <c r="AQ3616" i="4"/>
  <c r="AP3616" i="4"/>
  <c r="AO3616" i="4"/>
  <c r="AU3615" i="4"/>
  <c r="AR3615" i="4"/>
  <c r="AQ3615" i="4"/>
  <c r="AP3615" i="4"/>
  <c r="AO3615" i="4"/>
  <c r="AU3614" i="4"/>
  <c r="AR3614" i="4"/>
  <c r="AQ3614" i="4"/>
  <c r="AP3614" i="4"/>
  <c r="AO3614" i="4"/>
  <c r="AU3613" i="4"/>
  <c r="AR3613" i="4"/>
  <c r="AQ3613" i="4"/>
  <c r="AP3613" i="4"/>
  <c r="AO3613" i="4"/>
  <c r="AU3612" i="4"/>
  <c r="AR3612" i="4"/>
  <c r="AQ3612" i="4"/>
  <c r="AP3612" i="4"/>
  <c r="AO3612" i="4"/>
  <c r="AU3611" i="4"/>
  <c r="AR3611" i="4"/>
  <c r="AQ3611" i="4"/>
  <c r="AP3611" i="4"/>
  <c r="AO3611" i="4"/>
  <c r="AU3610" i="4"/>
  <c r="AR3610" i="4"/>
  <c r="AQ3610" i="4"/>
  <c r="AP3610" i="4"/>
  <c r="AO3610" i="4"/>
  <c r="AU3609" i="4"/>
  <c r="AR3609" i="4"/>
  <c r="AQ3609" i="4"/>
  <c r="AP3609" i="4"/>
  <c r="AO3609" i="4"/>
  <c r="AU3608" i="4"/>
  <c r="AR3608" i="4"/>
  <c r="AQ3608" i="4"/>
  <c r="AP3608" i="4"/>
  <c r="AO3608" i="4"/>
  <c r="AU3607" i="4"/>
  <c r="AR3607" i="4"/>
  <c r="AQ3607" i="4"/>
  <c r="AP3607" i="4"/>
  <c r="AO3607" i="4"/>
  <c r="AU3606" i="4"/>
  <c r="AR3606" i="4"/>
  <c r="AQ3606" i="4"/>
  <c r="AP3606" i="4"/>
  <c r="AO3606" i="4"/>
  <c r="AU3605" i="4"/>
  <c r="AR3605" i="4"/>
  <c r="AQ3605" i="4"/>
  <c r="AP3605" i="4"/>
  <c r="AO3605" i="4"/>
  <c r="AU3604" i="4"/>
  <c r="AR3604" i="4"/>
  <c r="AQ3604" i="4"/>
  <c r="AP3604" i="4"/>
  <c r="AO3604" i="4"/>
  <c r="AU3603" i="4"/>
  <c r="AR3603" i="4"/>
  <c r="AQ3603" i="4"/>
  <c r="AP3603" i="4"/>
  <c r="AO3603" i="4"/>
  <c r="AU3602" i="4"/>
  <c r="AR3602" i="4"/>
  <c r="AQ3602" i="4"/>
  <c r="AP3602" i="4"/>
  <c r="AO3602" i="4"/>
  <c r="AU3601" i="4"/>
  <c r="AR3601" i="4"/>
  <c r="AQ3601" i="4"/>
  <c r="AP3601" i="4"/>
  <c r="AO3601" i="4"/>
  <c r="AU3600" i="4"/>
  <c r="AR3600" i="4"/>
  <c r="AQ3600" i="4"/>
  <c r="AP3600" i="4"/>
  <c r="AO3600" i="4"/>
  <c r="AU3599" i="4"/>
  <c r="AR3599" i="4"/>
  <c r="AQ3599" i="4"/>
  <c r="AP3599" i="4"/>
  <c r="AO3599" i="4"/>
  <c r="AU3598" i="4"/>
  <c r="AR3598" i="4"/>
  <c r="AQ3598" i="4"/>
  <c r="AP3598" i="4"/>
  <c r="AO3598" i="4"/>
  <c r="AU3597" i="4"/>
  <c r="AR3597" i="4"/>
  <c r="AQ3597" i="4"/>
  <c r="AP3597" i="4"/>
  <c r="AO3597" i="4"/>
  <c r="AU3596" i="4"/>
  <c r="AR3596" i="4"/>
  <c r="AQ3596" i="4"/>
  <c r="AP3596" i="4"/>
  <c r="AO3596" i="4"/>
  <c r="AU3595" i="4"/>
  <c r="AR3595" i="4"/>
  <c r="AQ3595" i="4"/>
  <c r="AP3595" i="4"/>
  <c r="AO3595" i="4"/>
  <c r="AU3594" i="4"/>
  <c r="AR3594" i="4"/>
  <c r="AQ3594" i="4"/>
  <c r="AP3594" i="4"/>
  <c r="AO3594" i="4"/>
  <c r="AU3593" i="4"/>
  <c r="AR3593" i="4"/>
  <c r="AQ3593" i="4"/>
  <c r="AP3593" i="4"/>
  <c r="AO3593" i="4"/>
  <c r="AU3592" i="4"/>
  <c r="AR3592" i="4"/>
  <c r="AQ3592" i="4"/>
  <c r="AP3592" i="4"/>
  <c r="AO3592" i="4"/>
  <c r="AU3591" i="4"/>
  <c r="AR3591" i="4"/>
  <c r="AQ3591" i="4"/>
  <c r="AP3591" i="4"/>
  <c r="AO3591" i="4"/>
  <c r="AU3590" i="4"/>
  <c r="AR3590" i="4"/>
  <c r="AQ3590" i="4"/>
  <c r="AP3590" i="4"/>
  <c r="AO3590" i="4"/>
  <c r="AU3589" i="4"/>
  <c r="AR3589" i="4"/>
  <c r="AQ3589" i="4"/>
  <c r="AP3589" i="4"/>
  <c r="AO3589" i="4"/>
  <c r="AU3588" i="4"/>
  <c r="AR3588" i="4"/>
  <c r="AQ3588" i="4"/>
  <c r="AP3588" i="4"/>
  <c r="AO3588" i="4"/>
  <c r="AU3587" i="4"/>
  <c r="AR3587" i="4"/>
  <c r="AQ3587" i="4"/>
  <c r="AP3587" i="4"/>
  <c r="AO3587" i="4"/>
  <c r="AU3586" i="4"/>
  <c r="AR3586" i="4"/>
  <c r="AQ3586" i="4"/>
  <c r="AP3586" i="4"/>
  <c r="AO3586" i="4"/>
  <c r="AU3585" i="4"/>
  <c r="AR3585" i="4"/>
  <c r="AQ3585" i="4"/>
  <c r="AP3585" i="4"/>
  <c r="AO3585" i="4"/>
  <c r="AU3584" i="4"/>
  <c r="AR3584" i="4"/>
  <c r="AQ3584" i="4"/>
  <c r="AP3584" i="4"/>
  <c r="AO3584" i="4"/>
  <c r="AU3583" i="4"/>
  <c r="AR3583" i="4"/>
  <c r="AQ3583" i="4"/>
  <c r="AP3583" i="4"/>
  <c r="AO3583" i="4"/>
  <c r="AU3582" i="4"/>
  <c r="AR3582" i="4"/>
  <c r="AQ3582" i="4"/>
  <c r="AP3582" i="4"/>
  <c r="AO3582" i="4"/>
  <c r="AS3582" i="4" s="1"/>
  <c r="AU3581" i="4"/>
  <c r="AR3581" i="4"/>
  <c r="AQ3581" i="4"/>
  <c r="AP3581" i="4"/>
  <c r="AO3581" i="4"/>
  <c r="AU3580" i="4"/>
  <c r="AR3580" i="4"/>
  <c r="AQ3580" i="4"/>
  <c r="AP3580" i="4"/>
  <c r="AO3580" i="4"/>
  <c r="AU3579" i="4"/>
  <c r="AR3579" i="4"/>
  <c r="AQ3579" i="4"/>
  <c r="AP3579" i="4"/>
  <c r="AO3579" i="4"/>
  <c r="AU3578" i="4"/>
  <c r="AR3578" i="4"/>
  <c r="AQ3578" i="4"/>
  <c r="AP3578" i="4"/>
  <c r="AO3578" i="4"/>
  <c r="AU3577" i="4"/>
  <c r="AR3577" i="4"/>
  <c r="AQ3577" i="4"/>
  <c r="AP3577" i="4"/>
  <c r="AO3577" i="4"/>
  <c r="AU3576" i="4"/>
  <c r="AR3576" i="4"/>
  <c r="AQ3576" i="4"/>
  <c r="AP3576" i="4"/>
  <c r="AO3576" i="4"/>
  <c r="AU3575" i="4"/>
  <c r="AR3575" i="4"/>
  <c r="AQ3575" i="4"/>
  <c r="AP3575" i="4"/>
  <c r="AO3575" i="4"/>
  <c r="AU3574" i="4"/>
  <c r="AR3574" i="4"/>
  <c r="AQ3574" i="4"/>
  <c r="AP3574" i="4"/>
  <c r="AO3574" i="4"/>
  <c r="AU3573" i="4"/>
  <c r="AR3573" i="4"/>
  <c r="AQ3573" i="4"/>
  <c r="AP3573" i="4"/>
  <c r="AO3573" i="4"/>
  <c r="AU3572" i="4"/>
  <c r="AR3572" i="4"/>
  <c r="AQ3572" i="4"/>
  <c r="AT3572" i="4" s="1"/>
  <c r="AP3572" i="4"/>
  <c r="AO3572" i="4"/>
  <c r="AU3571" i="4"/>
  <c r="AR3571" i="4"/>
  <c r="AQ3571" i="4"/>
  <c r="AP3571" i="4"/>
  <c r="AO3571" i="4"/>
  <c r="AU3570" i="4"/>
  <c r="AR3570" i="4"/>
  <c r="AQ3570" i="4"/>
  <c r="AP3570" i="4"/>
  <c r="AO3570" i="4"/>
  <c r="AU3569" i="4"/>
  <c r="AR3569" i="4"/>
  <c r="AQ3569" i="4"/>
  <c r="AP3569" i="4"/>
  <c r="AO3569" i="4"/>
  <c r="AU3568" i="4"/>
  <c r="AR3568" i="4"/>
  <c r="AQ3568" i="4"/>
  <c r="AP3568" i="4"/>
  <c r="AO3568" i="4"/>
  <c r="AU3567" i="4"/>
  <c r="AR3567" i="4"/>
  <c r="AQ3567" i="4"/>
  <c r="AP3567" i="4"/>
  <c r="AO3567" i="4"/>
  <c r="AU3566" i="4"/>
  <c r="AR3566" i="4"/>
  <c r="AQ3566" i="4"/>
  <c r="AP3566" i="4"/>
  <c r="AO3566" i="4"/>
  <c r="AU3565" i="4"/>
  <c r="AR3565" i="4"/>
  <c r="AQ3565" i="4"/>
  <c r="AT3565" i="4" s="1"/>
  <c r="AP3565" i="4"/>
  <c r="AO3565" i="4"/>
  <c r="AU3564" i="4"/>
  <c r="AR3564" i="4"/>
  <c r="AQ3564" i="4"/>
  <c r="AP3564" i="4"/>
  <c r="AO3564" i="4"/>
  <c r="AU3563" i="4"/>
  <c r="AR3563" i="4"/>
  <c r="AQ3563" i="4"/>
  <c r="AP3563" i="4"/>
  <c r="AO3563" i="4"/>
  <c r="AU3562" i="4"/>
  <c r="AR3562" i="4"/>
  <c r="AQ3562" i="4"/>
  <c r="AP3562" i="4"/>
  <c r="AO3562" i="4"/>
  <c r="AU3561" i="4"/>
  <c r="AR3561" i="4"/>
  <c r="AQ3561" i="4"/>
  <c r="AP3561" i="4"/>
  <c r="AO3561" i="4"/>
  <c r="AU3560" i="4"/>
  <c r="AR3560" i="4"/>
  <c r="AQ3560" i="4"/>
  <c r="AP3560" i="4"/>
  <c r="AO3560" i="4"/>
  <c r="AU3559" i="4"/>
  <c r="AR3559" i="4"/>
  <c r="AQ3559" i="4"/>
  <c r="AP3559" i="4"/>
  <c r="AO3559" i="4"/>
  <c r="AU3558" i="4"/>
  <c r="AR3558" i="4"/>
  <c r="AQ3558" i="4"/>
  <c r="AP3558" i="4"/>
  <c r="AO3558" i="4"/>
  <c r="AU3557" i="4"/>
  <c r="AR3557" i="4"/>
  <c r="AQ3557" i="4"/>
  <c r="AP3557" i="4"/>
  <c r="AO3557" i="4"/>
  <c r="AU3556" i="4"/>
  <c r="AR3556" i="4"/>
  <c r="AQ3556" i="4"/>
  <c r="AP3556" i="4"/>
  <c r="AO3556" i="4"/>
  <c r="AU3555" i="4"/>
  <c r="AR3555" i="4"/>
  <c r="AQ3555" i="4"/>
  <c r="AP3555" i="4"/>
  <c r="AO3555" i="4"/>
  <c r="AU3554" i="4"/>
  <c r="AR3554" i="4"/>
  <c r="AQ3554" i="4"/>
  <c r="AP3554" i="4"/>
  <c r="AO3554" i="4"/>
  <c r="AU3553" i="4"/>
  <c r="AR3553" i="4"/>
  <c r="AQ3553" i="4"/>
  <c r="AP3553" i="4"/>
  <c r="AO3553" i="4"/>
  <c r="AU3552" i="4"/>
  <c r="AR3552" i="4"/>
  <c r="AQ3552" i="4"/>
  <c r="AP3552" i="4"/>
  <c r="AO3552" i="4"/>
  <c r="AU3551" i="4"/>
  <c r="AR3551" i="4"/>
  <c r="AQ3551" i="4"/>
  <c r="AP3551" i="4"/>
  <c r="AO3551" i="4"/>
  <c r="AU3550" i="4"/>
  <c r="AR3550" i="4"/>
  <c r="AQ3550" i="4"/>
  <c r="AP3550" i="4"/>
  <c r="AO3550" i="4"/>
  <c r="AU3549" i="4"/>
  <c r="AR3549" i="4"/>
  <c r="AQ3549" i="4"/>
  <c r="AP3549" i="4"/>
  <c r="AO3549" i="4"/>
  <c r="AU3548" i="4"/>
  <c r="AR3548" i="4"/>
  <c r="AQ3548" i="4"/>
  <c r="AP3548" i="4"/>
  <c r="AO3548" i="4"/>
  <c r="AU3547" i="4"/>
  <c r="AR3547" i="4"/>
  <c r="AQ3547" i="4"/>
  <c r="AP3547" i="4"/>
  <c r="AO3547" i="4"/>
  <c r="AU3546" i="4"/>
  <c r="AR3546" i="4"/>
  <c r="AQ3546" i="4"/>
  <c r="AP3546" i="4"/>
  <c r="AO3546" i="4"/>
  <c r="AU3545" i="4"/>
  <c r="AR3545" i="4"/>
  <c r="AQ3545" i="4"/>
  <c r="AP3545" i="4"/>
  <c r="AO3545" i="4"/>
  <c r="AU3544" i="4"/>
  <c r="AR3544" i="4"/>
  <c r="AQ3544" i="4"/>
  <c r="AP3544" i="4"/>
  <c r="AO3544" i="4"/>
  <c r="AU3543" i="4"/>
  <c r="AR3543" i="4"/>
  <c r="AQ3543" i="4"/>
  <c r="AP3543" i="4"/>
  <c r="AO3543" i="4"/>
  <c r="AU3542" i="4"/>
  <c r="AR3542" i="4"/>
  <c r="AQ3542" i="4"/>
  <c r="AP3542" i="4"/>
  <c r="AO3542" i="4"/>
  <c r="AU3541" i="4"/>
  <c r="AR3541" i="4"/>
  <c r="AQ3541" i="4"/>
  <c r="AP3541" i="4"/>
  <c r="AO3541" i="4"/>
  <c r="AU3540" i="4"/>
  <c r="AR3540" i="4"/>
  <c r="AQ3540" i="4"/>
  <c r="AP3540" i="4"/>
  <c r="AO3540" i="4"/>
  <c r="AU3539" i="4"/>
  <c r="AR3539" i="4"/>
  <c r="AQ3539" i="4"/>
  <c r="AP3539" i="4"/>
  <c r="AO3539" i="4"/>
  <c r="AU3538" i="4"/>
  <c r="AR3538" i="4"/>
  <c r="AQ3538" i="4"/>
  <c r="AP3538" i="4"/>
  <c r="AO3538" i="4"/>
  <c r="AU3537" i="4"/>
  <c r="AR3537" i="4"/>
  <c r="AQ3537" i="4"/>
  <c r="AP3537" i="4"/>
  <c r="AO3537" i="4"/>
  <c r="AU3536" i="4"/>
  <c r="AR3536" i="4"/>
  <c r="AQ3536" i="4"/>
  <c r="AP3536" i="4"/>
  <c r="AO3536" i="4"/>
  <c r="AU3535" i="4"/>
  <c r="AR3535" i="4"/>
  <c r="AQ3535" i="4"/>
  <c r="AP3535" i="4"/>
  <c r="AO3535" i="4"/>
  <c r="AU3534" i="4"/>
  <c r="AR3534" i="4"/>
  <c r="AQ3534" i="4"/>
  <c r="AP3534" i="4"/>
  <c r="AO3534" i="4"/>
  <c r="AS3534" i="4" s="1"/>
  <c r="AU3533" i="4"/>
  <c r="AR3533" i="4"/>
  <c r="AQ3533" i="4"/>
  <c r="AT3533" i="4" s="1"/>
  <c r="AP3533" i="4"/>
  <c r="AO3533" i="4"/>
  <c r="AU3532" i="4"/>
  <c r="AR3532" i="4"/>
  <c r="AQ3532" i="4"/>
  <c r="AP3532" i="4"/>
  <c r="AO3532" i="4"/>
  <c r="AU3531" i="4"/>
  <c r="AR3531" i="4"/>
  <c r="AQ3531" i="4"/>
  <c r="AP3531" i="4"/>
  <c r="AO3531" i="4"/>
  <c r="AU3530" i="4"/>
  <c r="AR3530" i="4"/>
  <c r="AQ3530" i="4"/>
  <c r="AP3530" i="4"/>
  <c r="AO3530" i="4"/>
  <c r="AU3529" i="4"/>
  <c r="AR3529" i="4"/>
  <c r="AQ3529" i="4"/>
  <c r="AP3529" i="4"/>
  <c r="AO3529" i="4"/>
  <c r="AU3528" i="4"/>
  <c r="AR3528" i="4"/>
  <c r="AQ3528" i="4"/>
  <c r="AP3528" i="4"/>
  <c r="AO3528" i="4"/>
  <c r="AU3527" i="4"/>
  <c r="AR3527" i="4"/>
  <c r="AQ3527" i="4"/>
  <c r="AP3527" i="4"/>
  <c r="AO3527" i="4"/>
  <c r="AS3527" i="4" s="1"/>
  <c r="AU3526" i="4"/>
  <c r="AR3526" i="4"/>
  <c r="AQ3526" i="4"/>
  <c r="AP3526" i="4"/>
  <c r="AO3526" i="4"/>
  <c r="AU3525" i="4"/>
  <c r="AR3525" i="4"/>
  <c r="AQ3525" i="4"/>
  <c r="AP3525" i="4"/>
  <c r="AO3525" i="4"/>
  <c r="AU3524" i="4"/>
  <c r="AR3524" i="4"/>
  <c r="AQ3524" i="4"/>
  <c r="AT3524" i="4" s="1"/>
  <c r="AP3524" i="4"/>
  <c r="AO3524" i="4"/>
  <c r="AU3523" i="4"/>
  <c r="AR3523" i="4"/>
  <c r="AQ3523" i="4"/>
  <c r="AP3523" i="4"/>
  <c r="AO3523" i="4"/>
  <c r="AU3522" i="4"/>
  <c r="AR3522" i="4"/>
  <c r="AQ3522" i="4"/>
  <c r="AP3522" i="4"/>
  <c r="AO3522" i="4"/>
  <c r="AU3521" i="4"/>
  <c r="AR3521" i="4"/>
  <c r="AQ3521" i="4"/>
  <c r="AP3521" i="4"/>
  <c r="AO3521" i="4"/>
  <c r="AU3520" i="4"/>
  <c r="AR3520" i="4"/>
  <c r="AQ3520" i="4"/>
  <c r="AP3520" i="4"/>
  <c r="AO3520" i="4"/>
  <c r="AU3519" i="4"/>
  <c r="AR3519" i="4"/>
  <c r="AQ3519" i="4"/>
  <c r="AP3519" i="4"/>
  <c r="AO3519" i="4"/>
  <c r="AU3518" i="4"/>
  <c r="AR3518" i="4"/>
  <c r="AQ3518" i="4"/>
  <c r="AP3518" i="4"/>
  <c r="AO3518" i="4"/>
  <c r="AU3517" i="4"/>
  <c r="AR3517" i="4"/>
  <c r="AQ3517" i="4"/>
  <c r="AP3517" i="4"/>
  <c r="AO3517" i="4"/>
  <c r="AU3516" i="4"/>
  <c r="AR3516" i="4"/>
  <c r="AQ3516" i="4"/>
  <c r="AP3516" i="4"/>
  <c r="AO3516" i="4"/>
  <c r="AU3515" i="4"/>
  <c r="AR3515" i="4"/>
  <c r="AQ3515" i="4"/>
  <c r="AP3515" i="4"/>
  <c r="AO3515" i="4"/>
  <c r="AU3514" i="4"/>
  <c r="AR3514" i="4"/>
  <c r="AQ3514" i="4"/>
  <c r="AP3514" i="4"/>
  <c r="AO3514" i="4"/>
  <c r="AU3513" i="4"/>
  <c r="AR3513" i="4"/>
  <c r="AQ3513" i="4"/>
  <c r="AP3513" i="4"/>
  <c r="AO3513" i="4"/>
  <c r="AU3512" i="4"/>
  <c r="AR3512" i="4"/>
  <c r="AQ3512" i="4"/>
  <c r="AP3512" i="4"/>
  <c r="AO3512" i="4"/>
  <c r="AU3511" i="4"/>
  <c r="AR3511" i="4"/>
  <c r="AQ3511" i="4"/>
  <c r="AP3511" i="4"/>
  <c r="AO3511" i="4"/>
  <c r="AU3510" i="4"/>
  <c r="AR3510" i="4"/>
  <c r="AQ3510" i="4"/>
  <c r="AP3510" i="4"/>
  <c r="AO3510" i="4"/>
  <c r="AU3509" i="4"/>
  <c r="AR3509" i="4"/>
  <c r="AQ3509" i="4"/>
  <c r="AP3509" i="4"/>
  <c r="AO3509" i="4"/>
  <c r="AU3508" i="4"/>
  <c r="AR3508" i="4"/>
  <c r="AQ3508" i="4"/>
  <c r="AP3508" i="4"/>
  <c r="AO3508" i="4"/>
  <c r="AU3507" i="4"/>
  <c r="AR3507" i="4"/>
  <c r="AQ3507" i="4"/>
  <c r="AP3507" i="4"/>
  <c r="AO3507" i="4"/>
  <c r="AU3506" i="4"/>
  <c r="AR3506" i="4"/>
  <c r="AQ3506" i="4"/>
  <c r="AP3506" i="4"/>
  <c r="AO3506" i="4"/>
  <c r="AU3505" i="4"/>
  <c r="AR3505" i="4"/>
  <c r="AQ3505" i="4"/>
  <c r="AP3505" i="4"/>
  <c r="AO3505" i="4"/>
  <c r="AU3504" i="4"/>
  <c r="AR3504" i="4"/>
  <c r="AQ3504" i="4"/>
  <c r="AP3504" i="4"/>
  <c r="AO3504" i="4"/>
  <c r="AU3503" i="4"/>
  <c r="AR3503" i="4"/>
  <c r="AQ3503" i="4"/>
  <c r="AP3503" i="4"/>
  <c r="AO3503" i="4"/>
  <c r="AU3502" i="4"/>
  <c r="AR3502" i="4"/>
  <c r="AQ3502" i="4"/>
  <c r="AP3502" i="4"/>
  <c r="AO3502" i="4"/>
  <c r="AU3501" i="4"/>
  <c r="AR3501" i="4"/>
  <c r="AQ3501" i="4"/>
  <c r="AP3501" i="4"/>
  <c r="AO3501" i="4"/>
  <c r="AU3500" i="4"/>
  <c r="AR3500" i="4"/>
  <c r="AQ3500" i="4"/>
  <c r="AP3500" i="4"/>
  <c r="AO3500" i="4"/>
  <c r="AU3499" i="4"/>
  <c r="AR3499" i="4"/>
  <c r="AQ3499" i="4"/>
  <c r="AP3499" i="4"/>
  <c r="AO3499" i="4"/>
  <c r="AU3498" i="4"/>
  <c r="AR3498" i="4"/>
  <c r="AQ3498" i="4"/>
  <c r="AP3498" i="4"/>
  <c r="AO3498" i="4"/>
  <c r="AU3497" i="4"/>
  <c r="AR3497" i="4"/>
  <c r="AQ3497" i="4"/>
  <c r="AP3497" i="4"/>
  <c r="AO3497" i="4"/>
  <c r="AU3496" i="4"/>
  <c r="AR3496" i="4"/>
  <c r="AQ3496" i="4"/>
  <c r="AP3496" i="4"/>
  <c r="AO3496" i="4"/>
  <c r="AU3495" i="4"/>
  <c r="AR3495" i="4"/>
  <c r="AQ3495" i="4"/>
  <c r="AP3495" i="4"/>
  <c r="AO3495" i="4"/>
  <c r="AU3494" i="4"/>
  <c r="AR3494" i="4"/>
  <c r="AQ3494" i="4"/>
  <c r="AP3494" i="4"/>
  <c r="AO3494" i="4"/>
  <c r="AU3493" i="4"/>
  <c r="AR3493" i="4"/>
  <c r="AQ3493" i="4"/>
  <c r="AP3493" i="4"/>
  <c r="AO3493" i="4"/>
  <c r="AU3492" i="4"/>
  <c r="AR3492" i="4"/>
  <c r="AQ3492" i="4"/>
  <c r="AP3492" i="4"/>
  <c r="AO3492" i="4"/>
  <c r="AU3491" i="4"/>
  <c r="AR3491" i="4"/>
  <c r="AQ3491" i="4"/>
  <c r="AT3491" i="4" s="1"/>
  <c r="AP3491" i="4"/>
  <c r="AO3491" i="4"/>
  <c r="AU3490" i="4"/>
  <c r="AR3490" i="4"/>
  <c r="AQ3490" i="4"/>
  <c r="AP3490" i="4"/>
  <c r="AO3490" i="4"/>
  <c r="AU3489" i="4"/>
  <c r="AR3489" i="4"/>
  <c r="AQ3489" i="4"/>
  <c r="AP3489" i="4"/>
  <c r="AO3489" i="4"/>
  <c r="AU3488" i="4"/>
  <c r="AR3488" i="4"/>
  <c r="AQ3488" i="4"/>
  <c r="AP3488" i="4"/>
  <c r="AO3488" i="4"/>
  <c r="AU3487" i="4"/>
  <c r="AR3487" i="4"/>
  <c r="AQ3487" i="4"/>
  <c r="AP3487" i="4"/>
  <c r="AO3487" i="4"/>
  <c r="AU3486" i="4"/>
  <c r="AR3486" i="4"/>
  <c r="AQ3486" i="4"/>
  <c r="AP3486" i="4"/>
  <c r="AO3486" i="4"/>
  <c r="AU3485" i="4"/>
  <c r="AR3485" i="4"/>
  <c r="AQ3485" i="4"/>
  <c r="AP3485" i="4"/>
  <c r="AO3485" i="4"/>
  <c r="AS3485" i="4" s="1"/>
  <c r="AU3484" i="4"/>
  <c r="AR3484" i="4"/>
  <c r="AQ3484" i="4"/>
  <c r="AP3484" i="4"/>
  <c r="AO3484" i="4"/>
  <c r="AU3483" i="4"/>
  <c r="AR3483" i="4"/>
  <c r="AQ3483" i="4"/>
  <c r="AT3483" i="4" s="1"/>
  <c r="AP3483" i="4"/>
  <c r="AO3483" i="4"/>
  <c r="AU3482" i="4"/>
  <c r="AR3482" i="4"/>
  <c r="AQ3482" i="4"/>
  <c r="AP3482" i="4"/>
  <c r="AO3482" i="4"/>
  <c r="AU3481" i="4"/>
  <c r="AR3481" i="4"/>
  <c r="AQ3481" i="4"/>
  <c r="AP3481" i="4"/>
  <c r="AO3481" i="4"/>
  <c r="AU3480" i="4"/>
  <c r="AR3480" i="4"/>
  <c r="AQ3480" i="4"/>
  <c r="AP3480" i="4"/>
  <c r="AO3480" i="4"/>
  <c r="AU3479" i="4"/>
  <c r="AR3479" i="4"/>
  <c r="AQ3479" i="4"/>
  <c r="AP3479" i="4"/>
  <c r="AO3479" i="4"/>
  <c r="AU3478" i="4"/>
  <c r="AR3478" i="4"/>
  <c r="AQ3478" i="4"/>
  <c r="AP3478" i="4"/>
  <c r="AO3478" i="4"/>
  <c r="AU3477" i="4"/>
  <c r="AR3477" i="4"/>
  <c r="AQ3477" i="4"/>
  <c r="AP3477" i="4"/>
  <c r="AO3477" i="4"/>
  <c r="AS3477" i="4" s="1"/>
  <c r="AU3476" i="4"/>
  <c r="AR3476" i="4"/>
  <c r="AQ3476" i="4"/>
  <c r="AP3476" i="4"/>
  <c r="AO3476" i="4"/>
  <c r="AU3475" i="4"/>
  <c r="AR3475" i="4"/>
  <c r="AQ3475" i="4"/>
  <c r="AP3475" i="4"/>
  <c r="AO3475" i="4"/>
  <c r="AU3474" i="4"/>
  <c r="AR3474" i="4"/>
  <c r="AQ3474" i="4"/>
  <c r="AP3474" i="4"/>
  <c r="AO3474" i="4"/>
  <c r="AU3473" i="4"/>
  <c r="AR3473" i="4"/>
  <c r="AQ3473" i="4"/>
  <c r="AP3473" i="4"/>
  <c r="AO3473" i="4"/>
  <c r="AU3472" i="4"/>
  <c r="AR3472" i="4"/>
  <c r="AQ3472" i="4"/>
  <c r="AP3472" i="4"/>
  <c r="AO3472" i="4"/>
  <c r="AU3471" i="4"/>
  <c r="AR3471" i="4"/>
  <c r="AQ3471" i="4"/>
  <c r="AP3471" i="4"/>
  <c r="AO3471" i="4"/>
  <c r="AU3470" i="4"/>
  <c r="AR3470" i="4"/>
  <c r="AQ3470" i="4"/>
  <c r="AP3470" i="4"/>
  <c r="AO3470" i="4"/>
  <c r="AU3469" i="4"/>
  <c r="AR3469" i="4"/>
  <c r="AQ3469" i="4"/>
  <c r="AP3469" i="4"/>
  <c r="AO3469" i="4"/>
  <c r="AU3468" i="4"/>
  <c r="AR3468" i="4"/>
  <c r="AQ3468" i="4"/>
  <c r="AP3468" i="4"/>
  <c r="AO3468" i="4"/>
  <c r="AU3467" i="4"/>
  <c r="AR3467" i="4"/>
  <c r="AQ3467" i="4"/>
  <c r="AP3467" i="4"/>
  <c r="AO3467" i="4"/>
  <c r="AU3466" i="4"/>
  <c r="AR3466" i="4"/>
  <c r="AQ3466" i="4"/>
  <c r="AP3466" i="4"/>
  <c r="AO3466" i="4"/>
  <c r="AU3465" i="4"/>
  <c r="AR3465" i="4"/>
  <c r="AQ3465" i="4"/>
  <c r="AP3465" i="4"/>
  <c r="AO3465" i="4"/>
  <c r="AU3464" i="4"/>
  <c r="AR3464" i="4"/>
  <c r="AQ3464" i="4"/>
  <c r="AP3464" i="4"/>
  <c r="AO3464" i="4"/>
  <c r="AU3463" i="4"/>
  <c r="AR3463" i="4"/>
  <c r="AQ3463" i="4"/>
  <c r="AP3463" i="4"/>
  <c r="AO3463" i="4"/>
  <c r="AU3462" i="4"/>
  <c r="AR3462" i="4"/>
  <c r="AQ3462" i="4"/>
  <c r="AP3462" i="4"/>
  <c r="AO3462" i="4"/>
  <c r="AU3461" i="4"/>
  <c r="AR3461" i="4"/>
  <c r="AQ3461" i="4"/>
  <c r="AP3461" i="4"/>
  <c r="AO3461" i="4"/>
  <c r="AU3460" i="4"/>
  <c r="AR3460" i="4"/>
  <c r="AQ3460" i="4"/>
  <c r="AP3460" i="4"/>
  <c r="AO3460" i="4"/>
  <c r="AU3459" i="4"/>
  <c r="AR3459" i="4"/>
  <c r="AQ3459" i="4"/>
  <c r="AT3459" i="4" s="1"/>
  <c r="AP3459" i="4"/>
  <c r="AO3459" i="4"/>
  <c r="AU3458" i="4"/>
  <c r="AR3458" i="4"/>
  <c r="AQ3458" i="4"/>
  <c r="AP3458" i="4"/>
  <c r="AO3458" i="4"/>
  <c r="AU3457" i="4"/>
  <c r="AR3457" i="4"/>
  <c r="AQ3457" i="4"/>
  <c r="AP3457" i="4"/>
  <c r="AO3457" i="4"/>
  <c r="AU3456" i="4"/>
  <c r="AR3456" i="4"/>
  <c r="AQ3456" i="4"/>
  <c r="AP3456" i="4"/>
  <c r="AO3456" i="4"/>
  <c r="AU3455" i="4"/>
  <c r="AR3455" i="4"/>
  <c r="AQ3455" i="4"/>
  <c r="AP3455" i="4"/>
  <c r="AO3455" i="4"/>
  <c r="AU3454" i="4"/>
  <c r="AR3454" i="4"/>
  <c r="AQ3454" i="4"/>
  <c r="AP3454" i="4"/>
  <c r="AO3454" i="4"/>
  <c r="AU3453" i="4"/>
  <c r="AR3453" i="4"/>
  <c r="AQ3453" i="4"/>
  <c r="AP3453" i="4"/>
  <c r="AO3453" i="4"/>
  <c r="AS3453" i="4" s="1"/>
  <c r="AU3452" i="4"/>
  <c r="AR3452" i="4"/>
  <c r="AQ3452" i="4"/>
  <c r="AP3452" i="4"/>
  <c r="AO3452" i="4"/>
  <c r="AU3451" i="4"/>
  <c r="AR3451" i="4"/>
  <c r="AQ3451" i="4"/>
  <c r="AP3451" i="4"/>
  <c r="AO3451" i="4"/>
  <c r="AU3450" i="4"/>
  <c r="AR3450" i="4"/>
  <c r="AQ3450" i="4"/>
  <c r="AP3450" i="4"/>
  <c r="AO3450" i="4"/>
  <c r="AU3449" i="4"/>
  <c r="AR3449" i="4"/>
  <c r="AQ3449" i="4"/>
  <c r="AP3449" i="4"/>
  <c r="AO3449" i="4"/>
  <c r="AU3448" i="4"/>
  <c r="AR3448" i="4"/>
  <c r="AQ3448" i="4"/>
  <c r="AP3448" i="4"/>
  <c r="AO3448" i="4"/>
  <c r="AU3447" i="4"/>
  <c r="AR3447" i="4"/>
  <c r="AQ3447" i="4"/>
  <c r="AP3447" i="4"/>
  <c r="AO3447" i="4"/>
  <c r="AU3446" i="4"/>
  <c r="AR3446" i="4"/>
  <c r="AQ3446" i="4"/>
  <c r="AP3446" i="4"/>
  <c r="AO3446" i="4"/>
  <c r="AU3445" i="4"/>
  <c r="AR3445" i="4"/>
  <c r="AQ3445" i="4"/>
  <c r="AP3445" i="4"/>
  <c r="AO3445" i="4"/>
  <c r="AU3444" i="4"/>
  <c r="AR3444" i="4"/>
  <c r="AQ3444" i="4"/>
  <c r="AP3444" i="4"/>
  <c r="AO3444" i="4"/>
  <c r="AU3443" i="4"/>
  <c r="AR3443" i="4"/>
  <c r="AQ3443" i="4"/>
  <c r="AP3443" i="4"/>
  <c r="AO3443" i="4"/>
  <c r="AU3442" i="4"/>
  <c r="AR3442" i="4"/>
  <c r="AQ3442" i="4"/>
  <c r="AP3442" i="4"/>
  <c r="AO3442" i="4"/>
  <c r="AU3441" i="4"/>
  <c r="AR3441" i="4"/>
  <c r="AQ3441" i="4"/>
  <c r="AP3441" i="4"/>
  <c r="AO3441" i="4"/>
  <c r="AU3440" i="4"/>
  <c r="AR3440" i="4"/>
  <c r="AQ3440" i="4"/>
  <c r="AP3440" i="4"/>
  <c r="AO3440" i="4"/>
  <c r="AU3439" i="4"/>
  <c r="AR3439" i="4"/>
  <c r="AQ3439" i="4"/>
  <c r="AP3439" i="4"/>
  <c r="AO3439" i="4"/>
  <c r="AU3438" i="4"/>
  <c r="AR3438" i="4"/>
  <c r="AQ3438" i="4"/>
  <c r="AP3438" i="4"/>
  <c r="AO3438" i="4"/>
  <c r="AU3437" i="4"/>
  <c r="AR3437" i="4"/>
  <c r="AQ3437" i="4"/>
  <c r="AP3437" i="4"/>
  <c r="AO3437" i="4"/>
  <c r="AU3436" i="4"/>
  <c r="AR3436" i="4"/>
  <c r="AQ3436" i="4"/>
  <c r="AP3436" i="4"/>
  <c r="AO3436" i="4"/>
  <c r="AU3435" i="4"/>
  <c r="AR3435" i="4"/>
  <c r="AQ3435" i="4"/>
  <c r="AP3435" i="4"/>
  <c r="AO3435" i="4"/>
  <c r="AU3434" i="4"/>
  <c r="AR3434" i="4"/>
  <c r="AQ3434" i="4"/>
  <c r="AP3434" i="4"/>
  <c r="AO3434" i="4"/>
  <c r="AU3433" i="4"/>
  <c r="AR3433" i="4"/>
  <c r="AQ3433" i="4"/>
  <c r="AP3433" i="4"/>
  <c r="AO3433" i="4"/>
  <c r="AU3432" i="4"/>
  <c r="AR3432" i="4"/>
  <c r="AQ3432" i="4"/>
  <c r="AP3432" i="4"/>
  <c r="AO3432" i="4"/>
  <c r="AU3431" i="4"/>
  <c r="AR3431" i="4"/>
  <c r="AQ3431" i="4"/>
  <c r="AP3431" i="4"/>
  <c r="AO3431" i="4"/>
  <c r="AU3430" i="4"/>
  <c r="AR3430" i="4"/>
  <c r="AQ3430" i="4"/>
  <c r="AP3430" i="4"/>
  <c r="AO3430" i="4"/>
  <c r="AU3429" i="4"/>
  <c r="AR3429" i="4"/>
  <c r="AQ3429" i="4"/>
  <c r="AP3429" i="4"/>
  <c r="AO3429" i="4"/>
  <c r="AU3428" i="4"/>
  <c r="AR3428" i="4"/>
  <c r="AQ3428" i="4"/>
  <c r="AP3428" i="4"/>
  <c r="AO3428" i="4"/>
  <c r="AU3427" i="4"/>
  <c r="AR3427" i="4"/>
  <c r="AQ3427" i="4"/>
  <c r="AP3427" i="4"/>
  <c r="AO3427" i="4"/>
  <c r="AU3426" i="4"/>
  <c r="AR3426" i="4"/>
  <c r="AQ3426" i="4"/>
  <c r="AP3426" i="4"/>
  <c r="AO3426" i="4"/>
  <c r="AU3425" i="4"/>
  <c r="AR3425" i="4"/>
  <c r="AQ3425" i="4"/>
  <c r="AP3425" i="4"/>
  <c r="AO3425" i="4"/>
  <c r="AU3424" i="4"/>
  <c r="AR3424" i="4"/>
  <c r="AQ3424" i="4"/>
  <c r="AP3424" i="4"/>
  <c r="AO3424" i="4"/>
  <c r="AU3423" i="4"/>
  <c r="AR3423" i="4"/>
  <c r="AQ3423" i="4"/>
  <c r="AP3423" i="4"/>
  <c r="AO3423" i="4"/>
  <c r="AU3422" i="4"/>
  <c r="AR3422" i="4"/>
  <c r="AQ3422" i="4"/>
  <c r="AP3422" i="4"/>
  <c r="AO3422" i="4"/>
  <c r="AU3421" i="4"/>
  <c r="AR3421" i="4"/>
  <c r="AQ3421" i="4"/>
  <c r="AP3421" i="4"/>
  <c r="AO3421" i="4"/>
  <c r="AU3420" i="4"/>
  <c r="AR3420" i="4"/>
  <c r="AQ3420" i="4"/>
  <c r="AP3420" i="4"/>
  <c r="AO3420" i="4"/>
  <c r="AU3419" i="4"/>
  <c r="AR3419" i="4"/>
  <c r="AQ3419" i="4"/>
  <c r="AP3419" i="4"/>
  <c r="AO3419" i="4"/>
  <c r="AU3418" i="4"/>
  <c r="AR3418" i="4"/>
  <c r="AQ3418" i="4"/>
  <c r="AP3418" i="4"/>
  <c r="AO3418" i="4"/>
  <c r="AU3417" i="4"/>
  <c r="AR3417" i="4"/>
  <c r="AQ3417" i="4"/>
  <c r="AP3417" i="4"/>
  <c r="AO3417" i="4"/>
  <c r="AU3416" i="4"/>
  <c r="AR3416" i="4"/>
  <c r="AQ3416" i="4"/>
  <c r="AP3416" i="4"/>
  <c r="AO3416" i="4"/>
  <c r="AU3415" i="4"/>
  <c r="AR3415" i="4"/>
  <c r="AQ3415" i="4"/>
  <c r="AP3415" i="4"/>
  <c r="AO3415" i="4"/>
  <c r="AU3414" i="4"/>
  <c r="AR3414" i="4"/>
  <c r="AQ3414" i="4"/>
  <c r="AP3414" i="4"/>
  <c r="AO3414" i="4"/>
  <c r="AU3413" i="4"/>
  <c r="AR3413" i="4"/>
  <c r="AQ3413" i="4"/>
  <c r="AP3413" i="4"/>
  <c r="AO3413" i="4"/>
  <c r="AU3412" i="4"/>
  <c r="AR3412" i="4"/>
  <c r="AQ3412" i="4"/>
  <c r="AP3412" i="4"/>
  <c r="AO3412" i="4"/>
  <c r="AU3411" i="4"/>
  <c r="AR3411" i="4"/>
  <c r="AQ3411" i="4"/>
  <c r="AP3411" i="4"/>
  <c r="AO3411" i="4"/>
  <c r="AU3410" i="4"/>
  <c r="AR3410" i="4"/>
  <c r="AQ3410" i="4"/>
  <c r="AP3410" i="4"/>
  <c r="AO3410" i="4"/>
  <c r="AU3409" i="4"/>
  <c r="AR3409" i="4"/>
  <c r="AQ3409" i="4"/>
  <c r="AP3409" i="4"/>
  <c r="AO3409" i="4"/>
  <c r="AU3408" i="4"/>
  <c r="AR3408" i="4"/>
  <c r="AQ3408" i="4"/>
  <c r="AP3408" i="4"/>
  <c r="AO3408" i="4"/>
  <c r="AU3407" i="4"/>
  <c r="AR3407" i="4"/>
  <c r="AQ3407" i="4"/>
  <c r="AP3407" i="4"/>
  <c r="AO3407" i="4"/>
  <c r="AU3406" i="4"/>
  <c r="AR3406" i="4"/>
  <c r="AQ3406" i="4"/>
  <c r="AP3406" i="4"/>
  <c r="AO3406" i="4"/>
  <c r="AU3405" i="4"/>
  <c r="AR3405" i="4"/>
  <c r="AQ3405" i="4"/>
  <c r="AP3405" i="4"/>
  <c r="AO3405" i="4"/>
  <c r="AU3404" i="4"/>
  <c r="AR3404" i="4"/>
  <c r="AQ3404" i="4"/>
  <c r="AP3404" i="4"/>
  <c r="AO3404" i="4"/>
  <c r="AU3403" i="4"/>
  <c r="AR3403" i="4"/>
  <c r="AQ3403" i="4"/>
  <c r="AP3403" i="4"/>
  <c r="AO3403" i="4"/>
  <c r="AU3402" i="4"/>
  <c r="AR3402" i="4"/>
  <c r="AQ3402" i="4"/>
  <c r="AP3402" i="4"/>
  <c r="AO3402" i="4"/>
  <c r="AU3401" i="4"/>
  <c r="AR3401" i="4"/>
  <c r="AQ3401" i="4"/>
  <c r="AP3401" i="4"/>
  <c r="AO3401" i="4"/>
  <c r="AU3400" i="4"/>
  <c r="AR3400" i="4"/>
  <c r="AQ3400" i="4"/>
  <c r="AP3400" i="4"/>
  <c r="AO3400" i="4"/>
  <c r="AU3399" i="4"/>
  <c r="AR3399" i="4"/>
  <c r="AQ3399" i="4"/>
  <c r="AP3399" i="4"/>
  <c r="AO3399" i="4"/>
  <c r="AU3398" i="4"/>
  <c r="AR3398" i="4"/>
  <c r="AQ3398" i="4"/>
  <c r="AP3398" i="4"/>
  <c r="AO3398" i="4"/>
  <c r="AU3397" i="4"/>
  <c r="AR3397" i="4"/>
  <c r="AQ3397" i="4"/>
  <c r="AP3397" i="4"/>
  <c r="AO3397" i="4"/>
  <c r="AU3396" i="4"/>
  <c r="AR3396" i="4"/>
  <c r="AQ3396" i="4"/>
  <c r="AP3396" i="4"/>
  <c r="AO3396" i="4"/>
  <c r="AU3395" i="4"/>
  <c r="AR3395" i="4"/>
  <c r="AQ3395" i="4"/>
  <c r="AP3395" i="4"/>
  <c r="AO3395" i="4"/>
  <c r="AU3394" i="4"/>
  <c r="AR3394" i="4"/>
  <c r="AQ3394" i="4"/>
  <c r="AP3394" i="4"/>
  <c r="AO3394" i="4"/>
  <c r="AU3393" i="4"/>
  <c r="AR3393" i="4"/>
  <c r="AQ3393" i="4"/>
  <c r="AP3393" i="4"/>
  <c r="AO3393" i="4"/>
  <c r="AU3392" i="4"/>
  <c r="AR3392" i="4"/>
  <c r="AQ3392" i="4"/>
  <c r="AP3392" i="4"/>
  <c r="AO3392" i="4"/>
  <c r="AU3391" i="4"/>
  <c r="AR3391" i="4"/>
  <c r="AQ3391" i="4"/>
  <c r="AP3391" i="4"/>
  <c r="AO3391" i="4"/>
  <c r="AU3390" i="4"/>
  <c r="AR3390" i="4"/>
  <c r="AQ3390" i="4"/>
  <c r="AP3390" i="4"/>
  <c r="AO3390" i="4"/>
  <c r="AU3389" i="4"/>
  <c r="AR3389" i="4"/>
  <c r="AQ3389" i="4"/>
  <c r="AP3389" i="4"/>
  <c r="AO3389" i="4"/>
  <c r="AU3388" i="4"/>
  <c r="AR3388" i="4"/>
  <c r="AQ3388" i="4"/>
  <c r="AP3388" i="4"/>
  <c r="AO3388" i="4"/>
  <c r="AU3387" i="4"/>
  <c r="AR3387" i="4"/>
  <c r="AQ3387" i="4"/>
  <c r="AP3387" i="4"/>
  <c r="AO3387" i="4"/>
  <c r="AU3386" i="4"/>
  <c r="AR3386" i="4"/>
  <c r="AQ3386" i="4"/>
  <c r="AP3386" i="4"/>
  <c r="AO3386" i="4"/>
  <c r="AU3385" i="4"/>
  <c r="AR3385" i="4"/>
  <c r="AQ3385" i="4"/>
  <c r="AP3385" i="4"/>
  <c r="AO3385" i="4"/>
  <c r="AU3384" i="4"/>
  <c r="AR3384" i="4"/>
  <c r="AQ3384" i="4"/>
  <c r="AP3384" i="4"/>
  <c r="AO3384" i="4"/>
  <c r="AU3383" i="4"/>
  <c r="AR3383" i="4"/>
  <c r="AQ3383" i="4"/>
  <c r="AP3383" i="4"/>
  <c r="AO3383" i="4"/>
  <c r="AU3382" i="4"/>
  <c r="AR3382" i="4"/>
  <c r="AQ3382" i="4"/>
  <c r="AP3382" i="4"/>
  <c r="AO3382" i="4"/>
  <c r="AU3381" i="4"/>
  <c r="AR3381" i="4"/>
  <c r="AQ3381" i="4"/>
  <c r="AP3381" i="4"/>
  <c r="AO3381" i="4"/>
  <c r="AU3380" i="4"/>
  <c r="AR3380" i="4"/>
  <c r="AQ3380" i="4"/>
  <c r="AP3380" i="4"/>
  <c r="AO3380" i="4"/>
  <c r="AU3379" i="4"/>
  <c r="AR3379" i="4"/>
  <c r="AQ3379" i="4"/>
  <c r="AP3379" i="4"/>
  <c r="AO3379" i="4"/>
  <c r="AU3378" i="4"/>
  <c r="AR3378" i="4"/>
  <c r="AQ3378" i="4"/>
  <c r="AP3378" i="4"/>
  <c r="AO3378" i="4"/>
  <c r="AU3377" i="4"/>
  <c r="AR3377" i="4"/>
  <c r="AQ3377" i="4"/>
  <c r="AP3377" i="4"/>
  <c r="AO3377" i="4"/>
  <c r="AU3376" i="4"/>
  <c r="AR3376" i="4"/>
  <c r="AQ3376" i="4"/>
  <c r="AP3376" i="4"/>
  <c r="AO3376" i="4"/>
  <c r="AU3375" i="4"/>
  <c r="AR3375" i="4"/>
  <c r="AQ3375" i="4"/>
  <c r="AP3375" i="4"/>
  <c r="AO3375" i="4"/>
  <c r="AU3374" i="4"/>
  <c r="AR3374" i="4"/>
  <c r="AQ3374" i="4"/>
  <c r="AP3374" i="4"/>
  <c r="AO3374" i="4"/>
  <c r="AU3373" i="4"/>
  <c r="AR3373" i="4"/>
  <c r="AQ3373" i="4"/>
  <c r="AP3373" i="4"/>
  <c r="AO3373" i="4"/>
  <c r="AU3372" i="4"/>
  <c r="AR3372" i="4"/>
  <c r="AQ3372" i="4"/>
  <c r="AP3372" i="4"/>
  <c r="AO3372" i="4"/>
  <c r="AU3371" i="4"/>
  <c r="AR3371" i="4"/>
  <c r="AQ3371" i="4"/>
  <c r="AP3371" i="4"/>
  <c r="AO3371" i="4"/>
  <c r="AU3370" i="4"/>
  <c r="AR3370" i="4"/>
  <c r="AQ3370" i="4"/>
  <c r="AP3370" i="4"/>
  <c r="AO3370" i="4"/>
  <c r="AU3369" i="4"/>
  <c r="AR3369" i="4"/>
  <c r="AQ3369" i="4"/>
  <c r="AP3369" i="4"/>
  <c r="AO3369" i="4"/>
  <c r="AU3368" i="4"/>
  <c r="AR3368" i="4"/>
  <c r="AQ3368" i="4"/>
  <c r="AP3368" i="4"/>
  <c r="AO3368" i="4"/>
  <c r="AU3367" i="4"/>
  <c r="AR3367" i="4"/>
  <c r="AQ3367" i="4"/>
  <c r="AP3367" i="4"/>
  <c r="AO3367" i="4"/>
  <c r="AU3366" i="4"/>
  <c r="AR3366" i="4"/>
  <c r="AQ3366" i="4"/>
  <c r="AP3366" i="4"/>
  <c r="AO3366" i="4"/>
  <c r="AU3365" i="4"/>
  <c r="AR3365" i="4"/>
  <c r="AQ3365" i="4"/>
  <c r="AP3365" i="4"/>
  <c r="AO3365" i="4"/>
  <c r="AU3364" i="4"/>
  <c r="AR3364" i="4"/>
  <c r="AQ3364" i="4"/>
  <c r="AP3364" i="4"/>
  <c r="AO3364" i="4"/>
  <c r="AU3363" i="4"/>
  <c r="AR3363" i="4"/>
  <c r="AQ3363" i="4"/>
  <c r="AP3363" i="4"/>
  <c r="AO3363" i="4"/>
  <c r="AU3362" i="4"/>
  <c r="AR3362" i="4"/>
  <c r="AQ3362" i="4"/>
  <c r="AP3362" i="4"/>
  <c r="AO3362" i="4"/>
  <c r="AU3361" i="4"/>
  <c r="AR3361" i="4"/>
  <c r="AQ3361" i="4"/>
  <c r="AP3361" i="4"/>
  <c r="AO3361" i="4"/>
  <c r="AU3360" i="4"/>
  <c r="AR3360" i="4"/>
  <c r="AQ3360" i="4"/>
  <c r="AP3360" i="4"/>
  <c r="AO3360" i="4"/>
  <c r="AU3359" i="4"/>
  <c r="AR3359" i="4"/>
  <c r="AQ3359" i="4"/>
  <c r="AP3359" i="4"/>
  <c r="AO3359" i="4"/>
  <c r="AU3358" i="4"/>
  <c r="AR3358" i="4"/>
  <c r="AQ3358" i="4"/>
  <c r="AP3358" i="4"/>
  <c r="AO3358" i="4"/>
  <c r="AU3357" i="4"/>
  <c r="AR3357" i="4"/>
  <c r="AQ3357" i="4"/>
  <c r="AP3357" i="4"/>
  <c r="AO3357" i="4"/>
  <c r="AU3356" i="4"/>
  <c r="AR3356" i="4"/>
  <c r="AQ3356" i="4"/>
  <c r="AP3356" i="4"/>
  <c r="AO3356" i="4"/>
  <c r="AU3355" i="4"/>
  <c r="AR3355" i="4"/>
  <c r="AQ3355" i="4"/>
  <c r="AP3355" i="4"/>
  <c r="AO3355" i="4"/>
  <c r="AU3354" i="4"/>
  <c r="AR3354" i="4"/>
  <c r="AQ3354" i="4"/>
  <c r="AP3354" i="4"/>
  <c r="AO3354" i="4"/>
  <c r="AU3353" i="4"/>
  <c r="AR3353" i="4"/>
  <c r="AQ3353" i="4"/>
  <c r="AP3353" i="4"/>
  <c r="AO3353" i="4"/>
  <c r="AU3352" i="4"/>
  <c r="AR3352" i="4"/>
  <c r="AQ3352" i="4"/>
  <c r="AP3352" i="4"/>
  <c r="AO3352" i="4"/>
  <c r="AU3351" i="4"/>
  <c r="AR3351" i="4"/>
  <c r="AQ3351" i="4"/>
  <c r="AP3351" i="4"/>
  <c r="AO3351" i="4"/>
  <c r="AU3350" i="4"/>
  <c r="AR3350" i="4"/>
  <c r="AQ3350" i="4"/>
  <c r="AP3350" i="4"/>
  <c r="AO3350" i="4"/>
  <c r="AU3349" i="4"/>
  <c r="AR3349" i="4"/>
  <c r="AQ3349" i="4"/>
  <c r="AP3349" i="4"/>
  <c r="AO3349" i="4"/>
  <c r="AU3348" i="4"/>
  <c r="AR3348" i="4"/>
  <c r="AQ3348" i="4"/>
  <c r="AP3348" i="4"/>
  <c r="AO3348" i="4"/>
  <c r="AU3347" i="4"/>
  <c r="AR3347" i="4"/>
  <c r="AQ3347" i="4"/>
  <c r="AP3347" i="4"/>
  <c r="AO3347" i="4"/>
  <c r="AU3346" i="4"/>
  <c r="AR3346" i="4"/>
  <c r="AQ3346" i="4"/>
  <c r="AP3346" i="4"/>
  <c r="AO3346" i="4"/>
  <c r="AU3345" i="4"/>
  <c r="AR3345" i="4"/>
  <c r="AQ3345" i="4"/>
  <c r="AP3345" i="4"/>
  <c r="AO3345" i="4"/>
  <c r="AU3344" i="4"/>
  <c r="AR3344" i="4"/>
  <c r="AQ3344" i="4"/>
  <c r="AP3344" i="4"/>
  <c r="AO3344" i="4"/>
  <c r="AU3343" i="4"/>
  <c r="AR3343" i="4"/>
  <c r="AQ3343" i="4"/>
  <c r="AP3343" i="4"/>
  <c r="AO3343" i="4"/>
  <c r="AU3342" i="4"/>
  <c r="AR3342" i="4"/>
  <c r="AQ3342" i="4"/>
  <c r="AP3342" i="4"/>
  <c r="AO3342" i="4"/>
  <c r="AU3341" i="4"/>
  <c r="AR3341" i="4"/>
  <c r="AQ3341" i="4"/>
  <c r="AP3341" i="4"/>
  <c r="AO3341" i="4"/>
  <c r="AU3340" i="4"/>
  <c r="AR3340" i="4"/>
  <c r="AQ3340" i="4"/>
  <c r="AP3340" i="4"/>
  <c r="AO3340" i="4"/>
  <c r="AU3339" i="4"/>
  <c r="AR3339" i="4"/>
  <c r="AQ3339" i="4"/>
  <c r="AP3339" i="4"/>
  <c r="AO3339" i="4"/>
  <c r="AU3338" i="4"/>
  <c r="AR3338" i="4"/>
  <c r="AQ3338" i="4"/>
  <c r="AP3338" i="4"/>
  <c r="AO3338" i="4"/>
  <c r="AU3337" i="4"/>
  <c r="AR3337" i="4"/>
  <c r="AQ3337" i="4"/>
  <c r="AP3337" i="4"/>
  <c r="AO3337" i="4"/>
  <c r="AU3336" i="4"/>
  <c r="AR3336" i="4"/>
  <c r="AQ3336" i="4"/>
  <c r="AP3336" i="4"/>
  <c r="AO3336" i="4"/>
  <c r="AU3335" i="4"/>
  <c r="AR3335" i="4"/>
  <c r="AQ3335" i="4"/>
  <c r="AP3335" i="4"/>
  <c r="AO3335" i="4"/>
  <c r="AU3334" i="4"/>
  <c r="AR3334" i="4"/>
  <c r="AQ3334" i="4"/>
  <c r="AP3334" i="4"/>
  <c r="AO3334" i="4"/>
  <c r="AU3333" i="4"/>
  <c r="AR3333" i="4"/>
  <c r="AQ3333" i="4"/>
  <c r="AP3333" i="4"/>
  <c r="AO3333" i="4"/>
  <c r="AU3332" i="4"/>
  <c r="AR3332" i="4"/>
  <c r="AQ3332" i="4"/>
  <c r="AP3332" i="4"/>
  <c r="AO3332" i="4"/>
  <c r="AU3331" i="4"/>
  <c r="AR3331" i="4"/>
  <c r="AQ3331" i="4"/>
  <c r="AT3331" i="4" s="1"/>
  <c r="AP3331" i="4"/>
  <c r="AO3331" i="4"/>
  <c r="AU3330" i="4"/>
  <c r="AR3330" i="4"/>
  <c r="AQ3330" i="4"/>
  <c r="AP3330" i="4"/>
  <c r="AO3330" i="4"/>
  <c r="AU3329" i="4"/>
  <c r="AR3329" i="4"/>
  <c r="AQ3329" i="4"/>
  <c r="AP3329" i="4"/>
  <c r="AO3329" i="4"/>
  <c r="AU3328" i="4"/>
  <c r="AR3328" i="4"/>
  <c r="AQ3328" i="4"/>
  <c r="AP3328" i="4"/>
  <c r="AO3328" i="4"/>
  <c r="AU3327" i="4"/>
  <c r="AR3327" i="4"/>
  <c r="AQ3327" i="4"/>
  <c r="AP3327" i="4"/>
  <c r="AO3327" i="4"/>
  <c r="AU3326" i="4"/>
  <c r="AR3326" i="4"/>
  <c r="AQ3326" i="4"/>
  <c r="AP3326" i="4"/>
  <c r="AO3326" i="4"/>
  <c r="AU3325" i="4"/>
  <c r="AR3325" i="4"/>
  <c r="AQ3325" i="4"/>
  <c r="AP3325" i="4"/>
  <c r="AO3325" i="4"/>
  <c r="AS3325" i="4" s="1"/>
  <c r="AU3324" i="4"/>
  <c r="AR3324" i="4"/>
  <c r="AQ3324" i="4"/>
  <c r="AP3324" i="4"/>
  <c r="AO3324" i="4"/>
  <c r="AU3323" i="4"/>
  <c r="AR3323" i="4"/>
  <c r="AQ3323" i="4"/>
  <c r="AP3323" i="4"/>
  <c r="AO3323" i="4"/>
  <c r="AU3322" i="4"/>
  <c r="AR3322" i="4"/>
  <c r="AQ3322" i="4"/>
  <c r="AP3322" i="4"/>
  <c r="AO3322" i="4"/>
  <c r="AU3321" i="4"/>
  <c r="AR3321" i="4"/>
  <c r="AQ3321" i="4"/>
  <c r="AP3321" i="4"/>
  <c r="AO3321" i="4"/>
  <c r="AU3320" i="4"/>
  <c r="AR3320" i="4"/>
  <c r="AQ3320" i="4"/>
  <c r="AP3320" i="4"/>
  <c r="AO3320" i="4"/>
  <c r="AU3319" i="4"/>
  <c r="AR3319" i="4"/>
  <c r="AQ3319" i="4"/>
  <c r="AP3319" i="4"/>
  <c r="AO3319" i="4"/>
  <c r="AU3318" i="4"/>
  <c r="AR3318" i="4"/>
  <c r="AQ3318" i="4"/>
  <c r="AP3318" i="4"/>
  <c r="AO3318" i="4"/>
  <c r="AU3317" i="4"/>
  <c r="AR3317" i="4"/>
  <c r="AQ3317" i="4"/>
  <c r="AP3317" i="4"/>
  <c r="AO3317" i="4"/>
  <c r="AU3316" i="4"/>
  <c r="AR3316" i="4"/>
  <c r="AQ3316" i="4"/>
  <c r="AP3316" i="4"/>
  <c r="AO3316" i="4"/>
  <c r="AU3315" i="4"/>
  <c r="AR3315" i="4"/>
  <c r="AQ3315" i="4"/>
  <c r="AP3315" i="4"/>
  <c r="AO3315" i="4"/>
  <c r="AU3314" i="4"/>
  <c r="AR3314" i="4"/>
  <c r="AQ3314" i="4"/>
  <c r="AP3314" i="4"/>
  <c r="AO3314" i="4"/>
  <c r="AU3313" i="4"/>
  <c r="AR3313" i="4"/>
  <c r="AQ3313" i="4"/>
  <c r="AP3313" i="4"/>
  <c r="AO3313" i="4"/>
  <c r="AU3312" i="4"/>
  <c r="AR3312" i="4"/>
  <c r="AQ3312" i="4"/>
  <c r="AP3312" i="4"/>
  <c r="AO3312" i="4"/>
  <c r="AU3311" i="4"/>
  <c r="AR3311" i="4"/>
  <c r="AQ3311" i="4"/>
  <c r="AP3311" i="4"/>
  <c r="AO3311" i="4"/>
  <c r="AU3310" i="4"/>
  <c r="AR3310" i="4"/>
  <c r="AQ3310" i="4"/>
  <c r="AP3310" i="4"/>
  <c r="AO3310" i="4"/>
  <c r="AU3309" i="4"/>
  <c r="AR3309" i="4"/>
  <c r="AQ3309" i="4"/>
  <c r="AP3309" i="4"/>
  <c r="AO3309" i="4"/>
  <c r="AU3308" i="4"/>
  <c r="AR3308" i="4"/>
  <c r="AQ3308" i="4"/>
  <c r="AP3308" i="4"/>
  <c r="AO3308" i="4"/>
  <c r="AU3307" i="4"/>
  <c r="AR3307" i="4"/>
  <c r="AQ3307" i="4"/>
  <c r="AP3307" i="4"/>
  <c r="AO3307" i="4"/>
  <c r="AU3306" i="4"/>
  <c r="AR3306" i="4"/>
  <c r="AQ3306" i="4"/>
  <c r="AP3306" i="4"/>
  <c r="AO3306" i="4"/>
  <c r="AU3305" i="4"/>
  <c r="AR3305" i="4"/>
  <c r="AQ3305" i="4"/>
  <c r="AP3305" i="4"/>
  <c r="AO3305" i="4"/>
  <c r="AU3304" i="4"/>
  <c r="AR3304" i="4"/>
  <c r="AQ3304" i="4"/>
  <c r="AP3304" i="4"/>
  <c r="AO3304" i="4"/>
  <c r="AU3303" i="4"/>
  <c r="AR3303" i="4"/>
  <c r="AQ3303" i="4"/>
  <c r="AP3303" i="4"/>
  <c r="AO3303" i="4"/>
  <c r="AU3302" i="4"/>
  <c r="AR3302" i="4"/>
  <c r="AQ3302" i="4"/>
  <c r="AP3302" i="4"/>
  <c r="AO3302" i="4"/>
  <c r="AU3301" i="4"/>
  <c r="AR3301" i="4"/>
  <c r="AQ3301" i="4"/>
  <c r="AP3301" i="4"/>
  <c r="AO3301" i="4"/>
  <c r="AU3300" i="4"/>
  <c r="AR3300" i="4"/>
  <c r="AQ3300" i="4"/>
  <c r="AP3300" i="4"/>
  <c r="AO3300" i="4"/>
  <c r="AU3299" i="4"/>
  <c r="AR3299" i="4"/>
  <c r="AQ3299" i="4"/>
  <c r="AT3299" i="4" s="1"/>
  <c r="AP3299" i="4"/>
  <c r="AO3299" i="4"/>
  <c r="AU3298" i="4"/>
  <c r="AR3298" i="4"/>
  <c r="AQ3298" i="4"/>
  <c r="AP3298" i="4"/>
  <c r="AO3298" i="4"/>
  <c r="AU3297" i="4"/>
  <c r="AR3297" i="4"/>
  <c r="AQ3297" i="4"/>
  <c r="AP3297" i="4"/>
  <c r="AO3297" i="4"/>
  <c r="AU3296" i="4"/>
  <c r="AR3296" i="4"/>
  <c r="AQ3296" i="4"/>
  <c r="AP3296" i="4"/>
  <c r="AO3296" i="4"/>
  <c r="AU3295" i="4"/>
  <c r="AR3295" i="4"/>
  <c r="AQ3295" i="4"/>
  <c r="AP3295" i="4"/>
  <c r="AO3295" i="4"/>
  <c r="AU3294" i="4"/>
  <c r="AR3294" i="4"/>
  <c r="AQ3294" i="4"/>
  <c r="AP3294" i="4"/>
  <c r="AO3294" i="4"/>
  <c r="AU3293" i="4"/>
  <c r="AR3293" i="4"/>
  <c r="AQ3293" i="4"/>
  <c r="AP3293" i="4"/>
  <c r="AO3293" i="4"/>
  <c r="AU3292" i="4"/>
  <c r="AR3292" i="4"/>
  <c r="AQ3292" i="4"/>
  <c r="AP3292" i="4"/>
  <c r="AO3292" i="4"/>
  <c r="AU3291" i="4"/>
  <c r="AR3291" i="4"/>
  <c r="AQ3291" i="4"/>
  <c r="AP3291" i="4"/>
  <c r="AO3291" i="4"/>
  <c r="AU3290" i="4"/>
  <c r="AR3290" i="4"/>
  <c r="AQ3290" i="4"/>
  <c r="AP3290" i="4"/>
  <c r="AO3290" i="4"/>
  <c r="AU3289" i="4"/>
  <c r="AR3289" i="4"/>
  <c r="AQ3289" i="4"/>
  <c r="AP3289" i="4"/>
  <c r="AO3289" i="4"/>
  <c r="AU3288" i="4"/>
  <c r="AR3288" i="4"/>
  <c r="AQ3288" i="4"/>
  <c r="AP3288" i="4"/>
  <c r="AO3288" i="4"/>
  <c r="AU3287" i="4"/>
  <c r="AR3287" i="4"/>
  <c r="AQ3287" i="4"/>
  <c r="AP3287" i="4"/>
  <c r="AO3287" i="4"/>
  <c r="AU3286" i="4"/>
  <c r="AR3286" i="4"/>
  <c r="AQ3286" i="4"/>
  <c r="AP3286" i="4"/>
  <c r="AO3286" i="4"/>
  <c r="AU3285" i="4"/>
  <c r="AR3285" i="4"/>
  <c r="AQ3285" i="4"/>
  <c r="AP3285" i="4"/>
  <c r="AO3285" i="4"/>
  <c r="AU3284" i="4"/>
  <c r="AR3284" i="4"/>
  <c r="AQ3284" i="4"/>
  <c r="AP3284" i="4"/>
  <c r="AO3284" i="4"/>
  <c r="AU3283" i="4"/>
  <c r="AR3283" i="4"/>
  <c r="AQ3283" i="4"/>
  <c r="AP3283" i="4"/>
  <c r="AO3283" i="4"/>
  <c r="AU3282" i="4"/>
  <c r="AR3282" i="4"/>
  <c r="AQ3282" i="4"/>
  <c r="AP3282" i="4"/>
  <c r="AO3282" i="4"/>
  <c r="AU3281" i="4"/>
  <c r="AR3281" i="4"/>
  <c r="AQ3281" i="4"/>
  <c r="AP3281" i="4"/>
  <c r="AO3281" i="4"/>
  <c r="AU3280" i="4"/>
  <c r="AR3280" i="4"/>
  <c r="AQ3280" i="4"/>
  <c r="AP3280" i="4"/>
  <c r="AO3280" i="4"/>
  <c r="AU3279" i="4"/>
  <c r="AR3279" i="4"/>
  <c r="AQ3279" i="4"/>
  <c r="AP3279" i="4"/>
  <c r="AO3279" i="4"/>
  <c r="AU3278" i="4"/>
  <c r="AR3278" i="4"/>
  <c r="AQ3278" i="4"/>
  <c r="AP3278" i="4"/>
  <c r="AO3278" i="4"/>
  <c r="AU3277" i="4"/>
  <c r="AR3277" i="4"/>
  <c r="AQ3277" i="4"/>
  <c r="AP3277" i="4"/>
  <c r="AO3277" i="4"/>
  <c r="AU3276" i="4"/>
  <c r="AR3276" i="4"/>
  <c r="AQ3276" i="4"/>
  <c r="AP3276" i="4"/>
  <c r="AO3276" i="4"/>
  <c r="AU3275" i="4"/>
  <c r="AR3275" i="4"/>
  <c r="AQ3275" i="4"/>
  <c r="AP3275" i="4"/>
  <c r="AO3275" i="4"/>
  <c r="AU3274" i="4"/>
  <c r="AR3274" i="4"/>
  <c r="AQ3274" i="4"/>
  <c r="AP3274" i="4"/>
  <c r="AO3274" i="4"/>
  <c r="AU3273" i="4"/>
  <c r="AR3273" i="4"/>
  <c r="AQ3273" i="4"/>
  <c r="AP3273" i="4"/>
  <c r="AO3273" i="4"/>
  <c r="AU3272" i="4"/>
  <c r="AR3272" i="4"/>
  <c r="AQ3272" i="4"/>
  <c r="AP3272" i="4"/>
  <c r="AO3272" i="4"/>
  <c r="AU3271" i="4"/>
  <c r="AR3271" i="4"/>
  <c r="AQ3271" i="4"/>
  <c r="AP3271" i="4"/>
  <c r="AO3271" i="4"/>
  <c r="AU3270" i="4"/>
  <c r="AR3270" i="4"/>
  <c r="AQ3270" i="4"/>
  <c r="AP3270" i="4"/>
  <c r="AO3270" i="4"/>
  <c r="AU3269" i="4"/>
  <c r="AR3269" i="4"/>
  <c r="AQ3269" i="4"/>
  <c r="AP3269" i="4"/>
  <c r="AO3269" i="4"/>
  <c r="AU3268" i="4"/>
  <c r="AR3268" i="4"/>
  <c r="AQ3268" i="4"/>
  <c r="AP3268" i="4"/>
  <c r="AO3268" i="4"/>
  <c r="AU3267" i="4"/>
  <c r="AR3267" i="4"/>
  <c r="AQ3267" i="4"/>
  <c r="AP3267" i="4"/>
  <c r="AO3267" i="4"/>
  <c r="AU3266" i="4"/>
  <c r="AR3266" i="4"/>
  <c r="AQ3266" i="4"/>
  <c r="AP3266" i="4"/>
  <c r="AO3266" i="4"/>
  <c r="AU3265" i="4"/>
  <c r="AR3265" i="4"/>
  <c r="AQ3265" i="4"/>
  <c r="AP3265" i="4"/>
  <c r="AO3265" i="4"/>
  <c r="AU3264" i="4"/>
  <c r="AR3264" i="4"/>
  <c r="AQ3264" i="4"/>
  <c r="AP3264" i="4"/>
  <c r="AO3264" i="4"/>
  <c r="AU3263" i="4"/>
  <c r="AR3263" i="4"/>
  <c r="AQ3263" i="4"/>
  <c r="AP3263" i="4"/>
  <c r="AO3263" i="4"/>
  <c r="AU3262" i="4"/>
  <c r="AR3262" i="4"/>
  <c r="AQ3262" i="4"/>
  <c r="AP3262" i="4"/>
  <c r="AO3262" i="4"/>
  <c r="AU3261" i="4"/>
  <c r="AR3261" i="4"/>
  <c r="AQ3261" i="4"/>
  <c r="AP3261" i="4"/>
  <c r="AO3261" i="4"/>
  <c r="AU3260" i="4"/>
  <c r="AR3260" i="4"/>
  <c r="AQ3260" i="4"/>
  <c r="AP3260" i="4"/>
  <c r="AO3260" i="4"/>
  <c r="AU3259" i="4"/>
  <c r="AR3259" i="4"/>
  <c r="AQ3259" i="4"/>
  <c r="AP3259" i="4"/>
  <c r="AO3259" i="4"/>
  <c r="AU3258" i="4"/>
  <c r="AR3258" i="4"/>
  <c r="AQ3258" i="4"/>
  <c r="AP3258" i="4"/>
  <c r="AO3258" i="4"/>
  <c r="AU3257" i="4"/>
  <c r="AR3257" i="4"/>
  <c r="AQ3257" i="4"/>
  <c r="AP3257" i="4"/>
  <c r="AO3257" i="4"/>
  <c r="AU3256" i="4"/>
  <c r="AR3256" i="4"/>
  <c r="AQ3256" i="4"/>
  <c r="AP3256" i="4"/>
  <c r="AO3256" i="4"/>
  <c r="AU3255" i="4"/>
  <c r="AR3255" i="4"/>
  <c r="AQ3255" i="4"/>
  <c r="AP3255" i="4"/>
  <c r="AO3255" i="4"/>
  <c r="AU3254" i="4"/>
  <c r="AR3254" i="4"/>
  <c r="AQ3254" i="4"/>
  <c r="AP3254" i="4"/>
  <c r="AO3254" i="4"/>
  <c r="AU3253" i="4"/>
  <c r="AR3253" i="4"/>
  <c r="AQ3253" i="4"/>
  <c r="AP3253" i="4"/>
  <c r="AO3253" i="4"/>
  <c r="AU3252" i="4"/>
  <c r="AR3252" i="4"/>
  <c r="AQ3252" i="4"/>
  <c r="AP3252" i="4"/>
  <c r="AO3252" i="4"/>
  <c r="AU3251" i="4"/>
  <c r="AR3251" i="4"/>
  <c r="AQ3251" i="4"/>
  <c r="AP3251" i="4"/>
  <c r="AO3251" i="4"/>
  <c r="AU3250" i="4"/>
  <c r="AR3250" i="4"/>
  <c r="AQ3250" i="4"/>
  <c r="AP3250" i="4"/>
  <c r="AO3250" i="4"/>
  <c r="AU3249" i="4"/>
  <c r="AR3249" i="4"/>
  <c r="AQ3249" i="4"/>
  <c r="AP3249" i="4"/>
  <c r="AO3249" i="4"/>
  <c r="AU3248" i="4"/>
  <c r="AR3248" i="4"/>
  <c r="AQ3248" i="4"/>
  <c r="AP3248" i="4"/>
  <c r="AO3248" i="4"/>
  <c r="AU3247" i="4"/>
  <c r="AR3247" i="4"/>
  <c r="AQ3247" i="4"/>
  <c r="AP3247" i="4"/>
  <c r="AO3247" i="4"/>
  <c r="AU3246" i="4"/>
  <c r="AR3246" i="4"/>
  <c r="AQ3246" i="4"/>
  <c r="AP3246" i="4"/>
  <c r="AO3246" i="4"/>
  <c r="AU3245" i="4"/>
  <c r="AR3245" i="4"/>
  <c r="AQ3245" i="4"/>
  <c r="AP3245" i="4"/>
  <c r="AO3245" i="4"/>
  <c r="AU3244" i="4"/>
  <c r="AR3244" i="4"/>
  <c r="AQ3244" i="4"/>
  <c r="AP3244" i="4"/>
  <c r="AO3244" i="4"/>
  <c r="AU3243" i="4"/>
  <c r="AR3243" i="4"/>
  <c r="AQ3243" i="4"/>
  <c r="AP3243" i="4"/>
  <c r="AO3243" i="4"/>
  <c r="AU3242" i="4"/>
  <c r="AR3242" i="4"/>
  <c r="AQ3242" i="4"/>
  <c r="AP3242" i="4"/>
  <c r="AO3242" i="4"/>
  <c r="AU3241" i="4"/>
  <c r="AR3241" i="4"/>
  <c r="AQ3241" i="4"/>
  <c r="AP3241" i="4"/>
  <c r="AO3241" i="4"/>
  <c r="AU3240" i="4"/>
  <c r="AR3240" i="4"/>
  <c r="AQ3240" i="4"/>
  <c r="AP3240" i="4"/>
  <c r="AO3240" i="4"/>
  <c r="AU3239" i="4"/>
  <c r="AR3239" i="4"/>
  <c r="AQ3239" i="4"/>
  <c r="AP3239" i="4"/>
  <c r="AO3239" i="4"/>
  <c r="AU3238" i="4"/>
  <c r="AR3238" i="4"/>
  <c r="AQ3238" i="4"/>
  <c r="AP3238" i="4"/>
  <c r="AO3238" i="4"/>
  <c r="AU3237" i="4"/>
  <c r="AR3237" i="4"/>
  <c r="AQ3237" i="4"/>
  <c r="AP3237" i="4"/>
  <c r="AO3237" i="4"/>
  <c r="AU3236" i="4"/>
  <c r="AR3236" i="4"/>
  <c r="AQ3236" i="4"/>
  <c r="AP3236" i="4"/>
  <c r="AO3236" i="4"/>
  <c r="AU3235" i="4"/>
  <c r="AR3235" i="4"/>
  <c r="AQ3235" i="4"/>
  <c r="AP3235" i="4"/>
  <c r="AO3235" i="4"/>
  <c r="AU3234" i="4"/>
  <c r="AR3234" i="4"/>
  <c r="AQ3234" i="4"/>
  <c r="AP3234" i="4"/>
  <c r="AO3234" i="4"/>
  <c r="AU3233" i="4"/>
  <c r="AR3233" i="4"/>
  <c r="AQ3233" i="4"/>
  <c r="AP3233" i="4"/>
  <c r="AO3233" i="4"/>
  <c r="AU3232" i="4"/>
  <c r="AR3232" i="4"/>
  <c r="AQ3232" i="4"/>
  <c r="AP3232" i="4"/>
  <c r="AO3232" i="4"/>
  <c r="AU3231" i="4"/>
  <c r="AR3231" i="4"/>
  <c r="AQ3231" i="4"/>
  <c r="AP3231" i="4"/>
  <c r="AO3231" i="4"/>
  <c r="AU3230" i="4"/>
  <c r="AR3230" i="4"/>
  <c r="AQ3230" i="4"/>
  <c r="AP3230" i="4"/>
  <c r="AO3230" i="4"/>
  <c r="AU3229" i="4"/>
  <c r="AR3229" i="4"/>
  <c r="AQ3229" i="4"/>
  <c r="AP3229" i="4"/>
  <c r="AO3229" i="4"/>
  <c r="AU3228" i="4"/>
  <c r="AR3228" i="4"/>
  <c r="AQ3228" i="4"/>
  <c r="AP3228" i="4"/>
  <c r="AO3228" i="4"/>
  <c r="AU3227" i="4"/>
  <c r="AR3227" i="4"/>
  <c r="AQ3227" i="4"/>
  <c r="AP3227" i="4"/>
  <c r="AO3227" i="4"/>
  <c r="AU3226" i="4"/>
  <c r="AR3226" i="4"/>
  <c r="AQ3226" i="4"/>
  <c r="AP3226" i="4"/>
  <c r="AO3226" i="4"/>
  <c r="AU3225" i="4"/>
  <c r="AR3225" i="4"/>
  <c r="AQ3225" i="4"/>
  <c r="AP3225" i="4"/>
  <c r="AO3225" i="4"/>
  <c r="AU3224" i="4"/>
  <c r="AR3224" i="4"/>
  <c r="AQ3224" i="4"/>
  <c r="AP3224" i="4"/>
  <c r="AO3224" i="4"/>
  <c r="AU3223" i="4"/>
  <c r="AR3223" i="4"/>
  <c r="AQ3223" i="4"/>
  <c r="AP3223" i="4"/>
  <c r="AO3223" i="4"/>
  <c r="AU3222" i="4"/>
  <c r="AR3222" i="4"/>
  <c r="AQ3222" i="4"/>
  <c r="AP3222" i="4"/>
  <c r="AO3222" i="4"/>
  <c r="AU3221" i="4"/>
  <c r="AR3221" i="4"/>
  <c r="AQ3221" i="4"/>
  <c r="AP3221" i="4"/>
  <c r="AO3221" i="4"/>
  <c r="AU3220" i="4"/>
  <c r="AR3220" i="4"/>
  <c r="AQ3220" i="4"/>
  <c r="AP3220" i="4"/>
  <c r="AO3220" i="4"/>
  <c r="AU3219" i="4"/>
  <c r="AR3219" i="4"/>
  <c r="AQ3219" i="4"/>
  <c r="AP3219" i="4"/>
  <c r="AO3219" i="4"/>
  <c r="AU3218" i="4"/>
  <c r="AR3218" i="4"/>
  <c r="AQ3218" i="4"/>
  <c r="AP3218" i="4"/>
  <c r="AO3218" i="4"/>
  <c r="AU3217" i="4"/>
  <c r="AR3217" i="4"/>
  <c r="AQ3217" i="4"/>
  <c r="AP3217" i="4"/>
  <c r="AO3217" i="4"/>
  <c r="AU3216" i="4"/>
  <c r="AR3216" i="4"/>
  <c r="AQ3216" i="4"/>
  <c r="AP3216" i="4"/>
  <c r="AO3216" i="4"/>
  <c r="AU3215" i="4"/>
  <c r="AR3215" i="4"/>
  <c r="AQ3215" i="4"/>
  <c r="AP3215" i="4"/>
  <c r="AO3215" i="4"/>
  <c r="AU3214" i="4"/>
  <c r="AR3214" i="4"/>
  <c r="AQ3214" i="4"/>
  <c r="AP3214" i="4"/>
  <c r="AO3214" i="4"/>
  <c r="AU3213" i="4"/>
  <c r="AR3213" i="4"/>
  <c r="AQ3213" i="4"/>
  <c r="AP3213" i="4"/>
  <c r="AO3213" i="4"/>
  <c r="AU3212" i="4"/>
  <c r="AR3212" i="4"/>
  <c r="AQ3212" i="4"/>
  <c r="AP3212" i="4"/>
  <c r="AO3212" i="4"/>
  <c r="AU3211" i="4"/>
  <c r="AR3211" i="4"/>
  <c r="AQ3211" i="4"/>
  <c r="AP3211" i="4"/>
  <c r="AO3211" i="4"/>
  <c r="AU3210" i="4"/>
  <c r="AR3210" i="4"/>
  <c r="AQ3210" i="4"/>
  <c r="AP3210" i="4"/>
  <c r="AO3210" i="4"/>
  <c r="AU3209" i="4"/>
  <c r="AR3209" i="4"/>
  <c r="AQ3209" i="4"/>
  <c r="AP3209" i="4"/>
  <c r="AO3209" i="4"/>
  <c r="AU3208" i="4"/>
  <c r="AR3208" i="4"/>
  <c r="AQ3208" i="4"/>
  <c r="AP3208" i="4"/>
  <c r="AO3208" i="4"/>
  <c r="AU3207" i="4"/>
  <c r="AR3207" i="4"/>
  <c r="AQ3207" i="4"/>
  <c r="AP3207" i="4"/>
  <c r="AO3207" i="4"/>
  <c r="AU3206" i="4"/>
  <c r="AR3206" i="4"/>
  <c r="AQ3206" i="4"/>
  <c r="AP3206" i="4"/>
  <c r="AO3206" i="4"/>
  <c r="AU3205" i="4"/>
  <c r="AR3205" i="4"/>
  <c r="AQ3205" i="4"/>
  <c r="AP3205" i="4"/>
  <c r="AO3205" i="4"/>
  <c r="AU3204" i="4"/>
  <c r="AR3204" i="4"/>
  <c r="AQ3204" i="4"/>
  <c r="AP3204" i="4"/>
  <c r="AO3204" i="4"/>
  <c r="AU3203" i="4"/>
  <c r="AR3203" i="4"/>
  <c r="AQ3203" i="4"/>
  <c r="AP3203" i="4"/>
  <c r="AO3203" i="4"/>
  <c r="AU3202" i="4"/>
  <c r="AR3202" i="4"/>
  <c r="AQ3202" i="4"/>
  <c r="AP3202" i="4"/>
  <c r="AO3202" i="4"/>
  <c r="AU3201" i="4"/>
  <c r="AR3201" i="4"/>
  <c r="AQ3201" i="4"/>
  <c r="AP3201" i="4"/>
  <c r="AO3201" i="4"/>
  <c r="AU3200" i="4"/>
  <c r="AR3200" i="4"/>
  <c r="AQ3200" i="4"/>
  <c r="AP3200" i="4"/>
  <c r="AO3200" i="4"/>
  <c r="AU3199" i="4"/>
  <c r="AR3199" i="4"/>
  <c r="AQ3199" i="4"/>
  <c r="AP3199" i="4"/>
  <c r="AO3199" i="4"/>
  <c r="AU3198" i="4"/>
  <c r="AR3198" i="4"/>
  <c r="AQ3198" i="4"/>
  <c r="AP3198" i="4"/>
  <c r="AO3198" i="4"/>
  <c r="AU3197" i="4"/>
  <c r="AR3197" i="4"/>
  <c r="AQ3197" i="4"/>
  <c r="AP3197" i="4"/>
  <c r="AO3197" i="4"/>
  <c r="AU3196" i="4"/>
  <c r="AR3196" i="4"/>
  <c r="AQ3196" i="4"/>
  <c r="AP3196" i="4"/>
  <c r="AO3196" i="4"/>
  <c r="AU3195" i="4"/>
  <c r="AR3195" i="4"/>
  <c r="AQ3195" i="4"/>
  <c r="AP3195" i="4"/>
  <c r="AO3195" i="4"/>
  <c r="AU3194" i="4"/>
  <c r="AR3194" i="4"/>
  <c r="AQ3194" i="4"/>
  <c r="AP3194" i="4"/>
  <c r="AO3194" i="4"/>
  <c r="AU3193" i="4"/>
  <c r="AR3193" i="4"/>
  <c r="AQ3193" i="4"/>
  <c r="AP3193" i="4"/>
  <c r="AO3193" i="4"/>
  <c r="AU3192" i="4"/>
  <c r="AR3192" i="4"/>
  <c r="AQ3192" i="4"/>
  <c r="AP3192" i="4"/>
  <c r="AO3192" i="4"/>
  <c r="AU3191" i="4"/>
  <c r="AR3191" i="4"/>
  <c r="AQ3191" i="4"/>
  <c r="AP3191" i="4"/>
  <c r="AO3191" i="4"/>
  <c r="AU3190" i="4"/>
  <c r="AR3190" i="4"/>
  <c r="AQ3190" i="4"/>
  <c r="AP3190" i="4"/>
  <c r="AO3190" i="4"/>
  <c r="AU3189" i="4"/>
  <c r="AR3189" i="4"/>
  <c r="AQ3189" i="4"/>
  <c r="AP3189" i="4"/>
  <c r="AO3189" i="4"/>
  <c r="AU3188" i="4"/>
  <c r="AR3188" i="4"/>
  <c r="AQ3188" i="4"/>
  <c r="AP3188" i="4"/>
  <c r="AO3188" i="4"/>
  <c r="AU3187" i="4"/>
  <c r="AR3187" i="4"/>
  <c r="AQ3187" i="4"/>
  <c r="AP3187" i="4"/>
  <c r="AO3187" i="4"/>
  <c r="AU3186" i="4"/>
  <c r="AR3186" i="4"/>
  <c r="AQ3186" i="4"/>
  <c r="AP3186" i="4"/>
  <c r="AO3186" i="4"/>
  <c r="AU3185" i="4"/>
  <c r="AR3185" i="4"/>
  <c r="AQ3185" i="4"/>
  <c r="AP3185" i="4"/>
  <c r="AO3185" i="4"/>
  <c r="AU3184" i="4"/>
  <c r="AR3184" i="4"/>
  <c r="AQ3184" i="4"/>
  <c r="AP3184" i="4"/>
  <c r="AO3184" i="4"/>
  <c r="AU3183" i="4"/>
  <c r="AR3183" i="4"/>
  <c r="AQ3183" i="4"/>
  <c r="AP3183" i="4"/>
  <c r="AO3183" i="4"/>
  <c r="AU3182" i="4"/>
  <c r="AR3182" i="4"/>
  <c r="AQ3182" i="4"/>
  <c r="AP3182" i="4"/>
  <c r="AO3182" i="4"/>
  <c r="AU3181" i="4"/>
  <c r="AR3181" i="4"/>
  <c r="AQ3181" i="4"/>
  <c r="AP3181" i="4"/>
  <c r="AO3181" i="4"/>
  <c r="AU3180" i="4"/>
  <c r="AR3180" i="4"/>
  <c r="AQ3180" i="4"/>
  <c r="AP3180" i="4"/>
  <c r="AO3180" i="4"/>
  <c r="AU3179" i="4"/>
  <c r="AR3179" i="4"/>
  <c r="AQ3179" i="4"/>
  <c r="AP3179" i="4"/>
  <c r="AO3179" i="4"/>
  <c r="AU3178" i="4"/>
  <c r="AR3178" i="4"/>
  <c r="AQ3178" i="4"/>
  <c r="AP3178" i="4"/>
  <c r="AO3178" i="4"/>
  <c r="AU3177" i="4"/>
  <c r="AR3177" i="4"/>
  <c r="AQ3177" i="4"/>
  <c r="AP3177" i="4"/>
  <c r="AO3177" i="4"/>
  <c r="AU3176" i="4"/>
  <c r="AR3176" i="4"/>
  <c r="AQ3176" i="4"/>
  <c r="AP3176" i="4"/>
  <c r="AO3176" i="4"/>
  <c r="AU3175" i="4"/>
  <c r="AR3175" i="4"/>
  <c r="AQ3175" i="4"/>
  <c r="AP3175" i="4"/>
  <c r="AO3175" i="4"/>
  <c r="AU3174" i="4"/>
  <c r="AR3174" i="4"/>
  <c r="AQ3174" i="4"/>
  <c r="AP3174" i="4"/>
  <c r="AO3174" i="4"/>
  <c r="AU3173" i="4"/>
  <c r="AR3173" i="4"/>
  <c r="AQ3173" i="4"/>
  <c r="AP3173" i="4"/>
  <c r="AO3173" i="4"/>
  <c r="AU3172" i="4"/>
  <c r="AR3172" i="4"/>
  <c r="AQ3172" i="4"/>
  <c r="AP3172" i="4"/>
  <c r="AO3172" i="4"/>
  <c r="AU3171" i="4"/>
  <c r="AR3171" i="4"/>
  <c r="AQ3171" i="4"/>
  <c r="AP3171" i="4"/>
  <c r="AO3171" i="4"/>
  <c r="AU3170" i="4"/>
  <c r="AR3170" i="4"/>
  <c r="AQ3170" i="4"/>
  <c r="AP3170" i="4"/>
  <c r="AO3170" i="4"/>
  <c r="AU3169" i="4"/>
  <c r="AR3169" i="4"/>
  <c r="AQ3169" i="4"/>
  <c r="AP3169" i="4"/>
  <c r="AO3169" i="4"/>
  <c r="AU3168" i="4"/>
  <c r="AR3168" i="4"/>
  <c r="AQ3168" i="4"/>
  <c r="AP3168" i="4"/>
  <c r="AO3168" i="4"/>
  <c r="AU3167" i="4"/>
  <c r="AR3167" i="4"/>
  <c r="AQ3167" i="4"/>
  <c r="AP3167" i="4"/>
  <c r="AO3167" i="4"/>
  <c r="AU3166" i="4"/>
  <c r="AR3166" i="4"/>
  <c r="AQ3166" i="4"/>
  <c r="AP3166" i="4"/>
  <c r="AO3166" i="4"/>
  <c r="AU3165" i="4"/>
  <c r="AR3165" i="4"/>
  <c r="AQ3165" i="4"/>
  <c r="AP3165" i="4"/>
  <c r="AO3165" i="4"/>
  <c r="AU3164" i="4"/>
  <c r="AR3164" i="4"/>
  <c r="AQ3164" i="4"/>
  <c r="AP3164" i="4"/>
  <c r="AO3164" i="4"/>
  <c r="AU3163" i="4"/>
  <c r="AR3163" i="4"/>
  <c r="AQ3163" i="4"/>
  <c r="AP3163" i="4"/>
  <c r="AO3163" i="4"/>
  <c r="AU3162" i="4"/>
  <c r="AR3162" i="4"/>
  <c r="AQ3162" i="4"/>
  <c r="AP3162" i="4"/>
  <c r="AO3162" i="4"/>
  <c r="AU3161" i="4"/>
  <c r="AR3161" i="4"/>
  <c r="AQ3161" i="4"/>
  <c r="AP3161" i="4"/>
  <c r="AO3161" i="4"/>
  <c r="AU3160" i="4"/>
  <c r="AR3160" i="4"/>
  <c r="AQ3160" i="4"/>
  <c r="AP3160" i="4"/>
  <c r="AO3160" i="4"/>
  <c r="AU3159" i="4"/>
  <c r="AR3159" i="4"/>
  <c r="AQ3159" i="4"/>
  <c r="AP3159" i="4"/>
  <c r="AO3159" i="4"/>
  <c r="AU3158" i="4"/>
  <c r="AR3158" i="4"/>
  <c r="AQ3158" i="4"/>
  <c r="AP3158" i="4"/>
  <c r="AO3158" i="4"/>
  <c r="AU3157" i="4"/>
  <c r="AR3157" i="4"/>
  <c r="AQ3157" i="4"/>
  <c r="AP3157" i="4"/>
  <c r="AO3157" i="4"/>
  <c r="AU3156" i="4"/>
  <c r="AR3156" i="4"/>
  <c r="AQ3156" i="4"/>
  <c r="AP3156" i="4"/>
  <c r="AO3156" i="4"/>
  <c r="AU3155" i="4"/>
  <c r="AR3155" i="4"/>
  <c r="AQ3155" i="4"/>
  <c r="AT3155" i="4" s="1"/>
  <c r="AP3155" i="4"/>
  <c r="AO3155" i="4"/>
  <c r="AU3154" i="4"/>
  <c r="AR3154" i="4"/>
  <c r="AQ3154" i="4"/>
  <c r="AP3154" i="4"/>
  <c r="AO3154" i="4"/>
  <c r="AU3153" i="4"/>
  <c r="AR3153" i="4"/>
  <c r="AQ3153" i="4"/>
  <c r="AP3153" i="4"/>
  <c r="AO3153" i="4"/>
  <c r="AU3152" i="4"/>
  <c r="AR3152" i="4"/>
  <c r="AQ3152" i="4"/>
  <c r="AP3152" i="4"/>
  <c r="AO3152" i="4"/>
  <c r="AU3151" i="4"/>
  <c r="AR3151" i="4"/>
  <c r="AQ3151" i="4"/>
  <c r="AP3151" i="4"/>
  <c r="AO3151" i="4"/>
  <c r="AU3150" i="4"/>
  <c r="AR3150" i="4"/>
  <c r="AQ3150" i="4"/>
  <c r="AP3150" i="4"/>
  <c r="AO3150" i="4"/>
  <c r="AU3149" i="4"/>
  <c r="AR3149" i="4"/>
  <c r="AQ3149" i="4"/>
  <c r="AP3149" i="4"/>
  <c r="AO3149" i="4"/>
  <c r="AU3148" i="4"/>
  <c r="AR3148" i="4"/>
  <c r="AQ3148" i="4"/>
  <c r="AP3148" i="4"/>
  <c r="AO3148" i="4"/>
  <c r="AU3147" i="4"/>
  <c r="AR3147" i="4"/>
  <c r="AQ3147" i="4"/>
  <c r="AP3147" i="4"/>
  <c r="AO3147" i="4"/>
  <c r="AU3146" i="4"/>
  <c r="AR3146" i="4"/>
  <c r="AQ3146" i="4"/>
  <c r="AP3146" i="4"/>
  <c r="AO3146" i="4"/>
  <c r="AU3145" i="4"/>
  <c r="AR3145" i="4"/>
  <c r="AQ3145" i="4"/>
  <c r="AP3145" i="4"/>
  <c r="AO3145" i="4"/>
  <c r="AU3144" i="4"/>
  <c r="AR3144" i="4"/>
  <c r="AQ3144" i="4"/>
  <c r="AP3144" i="4"/>
  <c r="AO3144" i="4"/>
  <c r="AU3143" i="4"/>
  <c r="AR3143" i="4"/>
  <c r="AQ3143" i="4"/>
  <c r="AP3143" i="4"/>
  <c r="AO3143" i="4"/>
  <c r="AU3142" i="4"/>
  <c r="AR3142" i="4"/>
  <c r="AQ3142" i="4"/>
  <c r="AP3142" i="4"/>
  <c r="AO3142" i="4"/>
  <c r="AU3141" i="4"/>
  <c r="AR3141" i="4"/>
  <c r="AQ3141" i="4"/>
  <c r="AP3141" i="4"/>
  <c r="AO3141" i="4"/>
  <c r="AU3140" i="4"/>
  <c r="AR3140" i="4"/>
  <c r="AQ3140" i="4"/>
  <c r="AP3140" i="4"/>
  <c r="AO3140" i="4"/>
  <c r="AU3139" i="4"/>
  <c r="AR3139" i="4"/>
  <c r="AQ3139" i="4"/>
  <c r="AP3139" i="4"/>
  <c r="AO3139" i="4"/>
  <c r="AU3138" i="4"/>
  <c r="AR3138" i="4"/>
  <c r="AQ3138" i="4"/>
  <c r="AP3138" i="4"/>
  <c r="AO3138" i="4"/>
  <c r="AU3137" i="4"/>
  <c r="AR3137" i="4"/>
  <c r="AQ3137" i="4"/>
  <c r="AP3137" i="4"/>
  <c r="AO3137" i="4"/>
  <c r="AU3136" i="4"/>
  <c r="AR3136" i="4"/>
  <c r="AQ3136" i="4"/>
  <c r="AP3136" i="4"/>
  <c r="AO3136" i="4"/>
  <c r="AU3135" i="4"/>
  <c r="AR3135" i="4"/>
  <c r="AQ3135" i="4"/>
  <c r="AP3135" i="4"/>
  <c r="AO3135" i="4"/>
  <c r="AU3134" i="4"/>
  <c r="AR3134" i="4"/>
  <c r="AQ3134" i="4"/>
  <c r="AP3134" i="4"/>
  <c r="AO3134" i="4"/>
  <c r="AU3133" i="4"/>
  <c r="AR3133" i="4"/>
  <c r="AQ3133" i="4"/>
  <c r="AP3133" i="4"/>
  <c r="AO3133" i="4"/>
  <c r="AU3132" i="4"/>
  <c r="AR3132" i="4"/>
  <c r="AQ3132" i="4"/>
  <c r="AP3132" i="4"/>
  <c r="AO3132" i="4"/>
  <c r="AU3131" i="4"/>
  <c r="AR3131" i="4"/>
  <c r="AQ3131" i="4"/>
  <c r="AT3131" i="4" s="1"/>
  <c r="AP3131" i="4"/>
  <c r="AO3131" i="4"/>
  <c r="AU3130" i="4"/>
  <c r="AR3130" i="4"/>
  <c r="AQ3130" i="4"/>
  <c r="AP3130" i="4"/>
  <c r="AO3130" i="4"/>
  <c r="AU3129" i="4"/>
  <c r="AR3129" i="4"/>
  <c r="AQ3129" i="4"/>
  <c r="AP3129" i="4"/>
  <c r="AO3129" i="4"/>
  <c r="AU3128" i="4"/>
  <c r="AR3128" i="4"/>
  <c r="AQ3128" i="4"/>
  <c r="AP3128" i="4"/>
  <c r="AO3128" i="4"/>
  <c r="AU3127" i="4"/>
  <c r="AR3127" i="4"/>
  <c r="AQ3127" i="4"/>
  <c r="AP3127" i="4"/>
  <c r="AO3127" i="4"/>
  <c r="AU3126" i="4"/>
  <c r="AR3126" i="4"/>
  <c r="AQ3126" i="4"/>
  <c r="AP3126" i="4"/>
  <c r="AO3126" i="4"/>
  <c r="AU3125" i="4"/>
  <c r="AR3125" i="4"/>
  <c r="AQ3125" i="4"/>
  <c r="AP3125" i="4"/>
  <c r="AO3125" i="4"/>
  <c r="AU3124" i="4"/>
  <c r="AR3124" i="4"/>
  <c r="AQ3124" i="4"/>
  <c r="AP3124" i="4"/>
  <c r="AO3124" i="4"/>
  <c r="AU3123" i="4"/>
  <c r="AR3123" i="4"/>
  <c r="AQ3123" i="4"/>
  <c r="AP3123" i="4"/>
  <c r="AO3123" i="4"/>
  <c r="AU3122" i="4"/>
  <c r="AR3122" i="4"/>
  <c r="AQ3122" i="4"/>
  <c r="AP3122" i="4"/>
  <c r="AO3122" i="4"/>
  <c r="AU3121" i="4"/>
  <c r="AR3121" i="4"/>
  <c r="AQ3121" i="4"/>
  <c r="AP3121" i="4"/>
  <c r="AO3121" i="4"/>
  <c r="AU3120" i="4"/>
  <c r="AR3120" i="4"/>
  <c r="AQ3120" i="4"/>
  <c r="AP3120" i="4"/>
  <c r="AO3120" i="4"/>
  <c r="AU3119" i="4"/>
  <c r="AR3119" i="4"/>
  <c r="AQ3119" i="4"/>
  <c r="AP3119" i="4"/>
  <c r="AO3119" i="4"/>
  <c r="AU3118" i="4"/>
  <c r="AR3118" i="4"/>
  <c r="AQ3118" i="4"/>
  <c r="AP3118" i="4"/>
  <c r="AO3118" i="4"/>
  <c r="AU3117" i="4"/>
  <c r="AR3117" i="4"/>
  <c r="AQ3117" i="4"/>
  <c r="AP3117" i="4"/>
  <c r="AO3117" i="4"/>
  <c r="AU3116" i="4"/>
  <c r="AR3116" i="4"/>
  <c r="AQ3116" i="4"/>
  <c r="AP3116" i="4"/>
  <c r="AO3116" i="4"/>
  <c r="AU3115" i="4"/>
  <c r="AR3115" i="4"/>
  <c r="AQ3115" i="4"/>
  <c r="AP3115" i="4"/>
  <c r="AO3115" i="4"/>
  <c r="AU3114" i="4"/>
  <c r="AR3114" i="4"/>
  <c r="AQ3114" i="4"/>
  <c r="AP3114" i="4"/>
  <c r="AO3114" i="4"/>
  <c r="AU3113" i="4"/>
  <c r="AR3113" i="4"/>
  <c r="AQ3113" i="4"/>
  <c r="AP3113" i="4"/>
  <c r="AO3113" i="4"/>
  <c r="AU3112" i="4"/>
  <c r="AR3112" i="4"/>
  <c r="AQ3112" i="4"/>
  <c r="AP3112" i="4"/>
  <c r="AO3112" i="4"/>
  <c r="AU3111" i="4"/>
  <c r="AR3111" i="4"/>
  <c r="AQ3111" i="4"/>
  <c r="AP3111" i="4"/>
  <c r="AO3111" i="4"/>
  <c r="AU3110" i="4"/>
  <c r="AR3110" i="4"/>
  <c r="AQ3110" i="4"/>
  <c r="AP3110" i="4"/>
  <c r="AO3110" i="4"/>
  <c r="AU3109" i="4"/>
  <c r="AR3109" i="4"/>
  <c r="AQ3109" i="4"/>
  <c r="AP3109" i="4"/>
  <c r="AO3109" i="4"/>
  <c r="AU3108" i="4"/>
  <c r="AR3108" i="4"/>
  <c r="AQ3108" i="4"/>
  <c r="AP3108" i="4"/>
  <c r="AO3108" i="4"/>
  <c r="AU3107" i="4"/>
  <c r="AR3107" i="4"/>
  <c r="AQ3107" i="4"/>
  <c r="AP3107" i="4"/>
  <c r="AO3107" i="4"/>
  <c r="AU3106" i="4"/>
  <c r="AR3106" i="4"/>
  <c r="AQ3106" i="4"/>
  <c r="AP3106" i="4"/>
  <c r="AO3106" i="4"/>
  <c r="AU3105" i="4"/>
  <c r="AR3105" i="4"/>
  <c r="AQ3105" i="4"/>
  <c r="AP3105" i="4"/>
  <c r="AO3105" i="4"/>
  <c r="AU3104" i="4"/>
  <c r="AR3104" i="4"/>
  <c r="AQ3104" i="4"/>
  <c r="AP3104" i="4"/>
  <c r="AO3104" i="4"/>
  <c r="AU3103" i="4"/>
  <c r="AR3103" i="4"/>
  <c r="AQ3103" i="4"/>
  <c r="AP3103" i="4"/>
  <c r="AO3103" i="4"/>
  <c r="AU3102" i="4"/>
  <c r="AR3102" i="4"/>
  <c r="AQ3102" i="4"/>
  <c r="AP3102" i="4"/>
  <c r="AO3102" i="4"/>
  <c r="AS3102" i="4" s="1"/>
  <c r="AU3101" i="4"/>
  <c r="AR3101" i="4"/>
  <c r="AQ3101" i="4"/>
  <c r="AP3101" i="4"/>
  <c r="AO3101" i="4"/>
  <c r="AU3100" i="4"/>
  <c r="AR3100" i="4"/>
  <c r="AQ3100" i="4"/>
  <c r="AP3100" i="4"/>
  <c r="AO3100" i="4"/>
  <c r="AU3099" i="4"/>
  <c r="AR3099" i="4"/>
  <c r="AQ3099" i="4"/>
  <c r="AP3099" i="4"/>
  <c r="AO3099" i="4"/>
  <c r="AU3098" i="4"/>
  <c r="AR3098" i="4"/>
  <c r="AQ3098" i="4"/>
  <c r="AP3098" i="4"/>
  <c r="AO3098" i="4"/>
  <c r="AU3097" i="4"/>
  <c r="AR3097" i="4"/>
  <c r="AQ3097" i="4"/>
  <c r="AP3097" i="4"/>
  <c r="AO3097" i="4"/>
  <c r="AU3096" i="4"/>
  <c r="AR3096" i="4"/>
  <c r="AQ3096" i="4"/>
  <c r="AP3096" i="4"/>
  <c r="AO3096" i="4"/>
  <c r="AU3095" i="4"/>
  <c r="AR3095" i="4"/>
  <c r="AQ3095" i="4"/>
  <c r="AP3095" i="4"/>
  <c r="AO3095" i="4"/>
  <c r="AU3094" i="4"/>
  <c r="AR3094" i="4"/>
  <c r="AQ3094" i="4"/>
  <c r="AP3094" i="4"/>
  <c r="AO3094" i="4"/>
  <c r="AU3093" i="4"/>
  <c r="AR3093" i="4"/>
  <c r="AQ3093" i="4"/>
  <c r="AP3093" i="4"/>
  <c r="AO3093" i="4"/>
  <c r="AS3093" i="4" s="1"/>
  <c r="AU3092" i="4"/>
  <c r="AR3092" i="4"/>
  <c r="AQ3092" i="4"/>
  <c r="AP3092" i="4"/>
  <c r="AO3092" i="4"/>
  <c r="AU3091" i="4"/>
  <c r="AR3091" i="4"/>
  <c r="AQ3091" i="4"/>
  <c r="AP3091" i="4"/>
  <c r="AO3091" i="4"/>
  <c r="AU3090" i="4"/>
  <c r="AR3090" i="4"/>
  <c r="AQ3090" i="4"/>
  <c r="AP3090" i="4"/>
  <c r="AO3090" i="4"/>
  <c r="AU3089" i="4"/>
  <c r="AR3089" i="4"/>
  <c r="AQ3089" i="4"/>
  <c r="AP3089" i="4"/>
  <c r="AO3089" i="4"/>
  <c r="AU3088" i="4"/>
  <c r="AR3088" i="4"/>
  <c r="AQ3088" i="4"/>
  <c r="AP3088" i="4"/>
  <c r="AO3088" i="4"/>
  <c r="AU3087" i="4"/>
  <c r="AR3087" i="4"/>
  <c r="AQ3087" i="4"/>
  <c r="AP3087" i="4"/>
  <c r="AO3087" i="4"/>
  <c r="AU3086" i="4"/>
  <c r="AR3086" i="4"/>
  <c r="AQ3086" i="4"/>
  <c r="AP3086" i="4"/>
  <c r="AO3086" i="4"/>
  <c r="AU3085" i="4"/>
  <c r="AR3085" i="4"/>
  <c r="AQ3085" i="4"/>
  <c r="AP3085" i="4"/>
  <c r="AO3085" i="4"/>
  <c r="AU3084" i="4"/>
  <c r="AR3084" i="4"/>
  <c r="AQ3084" i="4"/>
  <c r="AP3084" i="4"/>
  <c r="AO3084" i="4"/>
  <c r="AU3083" i="4"/>
  <c r="AR3083" i="4"/>
  <c r="AQ3083" i="4"/>
  <c r="AP3083" i="4"/>
  <c r="AO3083" i="4"/>
  <c r="AU3082" i="4"/>
  <c r="AR3082" i="4"/>
  <c r="AQ3082" i="4"/>
  <c r="AP3082" i="4"/>
  <c r="AO3082" i="4"/>
  <c r="AU3081" i="4"/>
  <c r="AR3081" i="4"/>
  <c r="AQ3081" i="4"/>
  <c r="AP3081" i="4"/>
  <c r="AO3081" i="4"/>
  <c r="AU3080" i="4"/>
  <c r="AR3080" i="4"/>
  <c r="AQ3080" i="4"/>
  <c r="AP3080" i="4"/>
  <c r="AO3080" i="4"/>
  <c r="AU3079" i="4"/>
  <c r="AR3079" i="4"/>
  <c r="AQ3079" i="4"/>
  <c r="AP3079" i="4"/>
  <c r="AO3079" i="4"/>
  <c r="AU3078" i="4"/>
  <c r="AR3078" i="4"/>
  <c r="AQ3078" i="4"/>
  <c r="AP3078" i="4"/>
  <c r="AO3078" i="4"/>
  <c r="AU3077" i="4"/>
  <c r="AR3077" i="4"/>
  <c r="AQ3077" i="4"/>
  <c r="AP3077" i="4"/>
  <c r="AO3077" i="4"/>
  <c r="AU3076" i="4"/>
  <c r="AR3076" i="4"/>
  <c r="AQ3076" i="4"/>
  <c r="AT3076" i="4" s="1"/>
  <c r="AP3076" i="4"/>
  <c r="AO3076" i="4"/>
  <c r="AU3075" i="4"/>
  <c r="AR3075" i="4"/>
  <c r="AQ3075" i="4"/>
  <c r="AP3075" i="4"/>
  <c r="AO3075" i="4"/>
  <c r="AU3074" i="4"/>
  <c r="AR3074" i="4"/>
  <c r="AQ3074" i="4"/>
  <c r="AP3074" i="4"/>
  <c r="AO3074" i="4"/>
  <c r="AU3073" i="4"/>
  <c r="AR3073" i="4"/>
  <c r="AQ3073" i="4"/>
  <c r="AP3073" i="4"/>
  <c r="AO3073" i="4"/>
  <c r="AU3072" i="4"/>
  <c r="AR3072" i="4"/>
  <c r="AQ3072" i="4"/>
  <c r="AP3072" i="4"/>
  <c r="AO3072" i="4"/>
  <c r="AU3071" i="4"/>
  <c r="AR3071" i="4"/>
  <c r="AQ3071" i="4"/>
  <c r="AP3071" i="4"/>
  <c r="AO3071" i="4"/>
  <c r="AU3070" i="4"/>
  <c r="AR3070" i="4"/>
  <c r="AQ3070" i="4"/>
  <c r="AP3070" i="4"/>
  <c r="AO3070" i="4"/>
  <c r="AU3069" i="4"/>
  <c r="AR3069" i="4"/>
  <c r="AQ3069" i="4"/>
  <c r="AP3069" i="4"/>
  <c r="AO3069" i="4"/>
  <c r="AU3068" i="4"/>
  <c r="AR3068" i="4"/>
  <c r="AQ3068" i="4"/>
  <c r="AP3068" i="4"/>
  <c r="AO3068" i="4"/>
  <c r="AU3067" i="4"/>
  <c r="AR3067" i="4"/>
  <c r="AQ3067" i="4"/>
  <c r="AP3067" i="4"/>
  <c r="AO3067" i="4"/>
  <c r="AU3066" i="4"/>
  <c r="AR3066" i="4"/>
  <c r="AQ3066" i="4"/>
  <c r="AP3066" i="4"/>
  <c r="AO3066" i="4"/>
  <c r="AU3065" i="4"/>
  <c r="AR3065" i="4"/>
  <c r="AQ3065" i="4"/>
  <c r="AP3065" i="4"/>
  <c r="AO3065" i="4"/>
  <c r="AU3064" i="4"/>
  <c r="AR3064" i="4"/>
  <c r="AQ3064" i="4"/>
  <c r="AP3064" i="4"/>
  <c r="AO3064" i="4"/>
  <c r="AU3063" i="4"/>
  <c r="AR3063" i="4"/>
  <c r="AQ3063" i="4"/>
  <c r="AP3063" i="4"/>
  <c r="AO3063" i="4"/>
  <c r="AU3062" i="4"/>
  <c r="AR3062" i="4"/>
  <c r="AQ3062" i="4"/>
  <c r="AP3062" i="4"/>
  <c r="AO3062" i="4"/>
  <c r="AU3061" i="4"/>
  <c r="AR3061" i="4"/>
  <c r="AQ3061" i="4"/>
  <c r="AP3061" i="4"/>
  <c r="AO3061" i="4"/>
  <c r="AU3060" i="4"/>
  <c r="AR3060" i="4"/>
  <c r="AQ3060" i="4"/>
  <c r="AT3060" i="4" s="1"/>
  <c r="AP3060" i="4"/>
  <c r="AO3060" i="4"/>
  <c r="AU3059" i="4"/>
  <c r="AR3059" i="4"/>
  <c r="AQ3059" i="4"/>
  <c r="AP3059" i="4"/>
  <c r="AO3059" i="4"/>
  <c r="AU3058" i="4"/>
  <c r="AR3058" i="4"/>
  <c r="AQ3058" i="4"/>
  <c r="AP3058" i="4"/>
  <c r="AO3058" i="4"/>
  <c r="AU3057" i="4"/>
  <c r="AR3057" i="4"/>
  <c r="AQ3057" i="4"/>
  <c r="AP3057" i="4"/>
  <c r="AO3057" i="4"/>
  <c r="AU3056" i="4"/>
  <c r="AR3056" i="4"/>
  <c r="AQ3056" i="4"/>
  <c r="AP3056" i="4"/>
  <c r="AO3056" i="4"/>
  <c r="AU3055" i="4"/>
  <c r="AR3055" i="4"/>
  <c r="AQ3055" i="4"/>
  <c r="AP3055" i="4"/>
  <c r="AO3055" i="4"/>
  <c r="AU3054" i="4"/>
  <c r="AR3054" i="4"/>
  <c r="AQ3054" i="4"/>
  <c r="AP3054" i="4"/>
  <c r="AO3054" i="4"/>
  <c r="AU3053" i="4"/>
  <c r="AR3053" i="4"/>
  <c r="AQ3053" i="4"/>
  <c r="AP3053" i="4"/>
  <c r="AO3053" i="4"/>
  <c r="AU3052" i="4"/>
  <c r="AR3052" i="4"/>
  <c r="AQ3052" i="4"/>
  <c r="AP3052" i="4"/>
  <c r="AO3052" i="4"/>
  <c r="AU3051" i="4"/>
  <c r="AR3051" i="4"/>
  <c r="AQ3051" i="4"/>
  <c r="AP3051" i="4"/>
  <c r="AO3051" i="4"/>
  <c r="AU3050" i="4"/>
  <c r="AR3050" i="4"/>
  <c r="AQ3050" i="4"/>
  <c r="AP3050" i="4"/>
  <c r="AO3050" i="4"/>
  <c r="AU3049" i="4"/>
  <c r="AR3049" i="4"/>
  <c r="AQ3049" i="4"/>
  <c r="AP3049" i="4"/>
  <c r="AO3049" i="4"/>
  <c r="AU3048" i="4"/>
  <c r="AR3048" i="4"/>
  <c r="AQ3048" i="4"/>
  <c r="AP3048" i="4"/>
  <c r="AO3048" i="4"/>
  <c r="AU3047" i="4"/>
  <c r="AR3047" i="4"/>
  <c r="AQ3047" i="4"/>
  <c r="AP3047" i="4"/>
  <c r="AO3047" i="4"/>
  <c r="AS3047" i="4" s="1"/>
  <c r="AU3046" i="4"/>
  <c r="AR3046" i="4"/>
  <c r="AQ3046" i="4"/>
  <c r="AP3046" i="4"/>
  <c r="AO3046" i="4"/>
  <c r="AU3045" i="4"/>
  <c r="AR3045" i="4"/>
  <c r="AQ3045" i="4"/>
  <c r="AP3045" i="4"/>
  <c r="AO3045" i="4"/>
  <c r="AU3044" i="4"/>
  <c r="AR3044" i="4"/>
  <c r="AQ3044" i="4"/>
  <c r="AP3044" i="4"/>
  <c r="AO3044" i="4"/>
  <c r="AU3043" i="4"/>
  <c r="AR3043" i="4"/>
  <c r="AQ3043" i="4"/>
  <c r="AP3043" i="4"/>
  <c r="AO3043" i="4"/>
  <c r="AU3042" i="4"/>
  <c r="AR3042" i="4"/>
  <c r="AQ3042" i="4"/>
  <c r="AP3042" i="4"/>
  <c r="AO3042" i="4"/>
  <c r="AU3041" i="4"/>
  <c r="AR3041" i="4"/>
  <c r="AQ3041" i="4"/>
  <c r="AP3041" i="4"/>
  <c r="AO3041" i="4"/>
  <c r="AU3040" i="4"/>
  <c r="AR3040" i="4"/>
  <c r="AQ3040" i="4"/>
  <c r="AP3040" i="4"/>
  <c r="AO3040" i="4"/>
  <c r="AU3039" i="4"/>
  <c r="AR3039" i="4"/>
  <c r="AQ3039" i="4"/>
  <c r="AP3039" i="4"/>
  <c r="AO3039" i="4"/>
  <c r="AU3038" i="4"/>
  <c r="AR3038" i="4"/>
  <c r="AQ3038" i="4"/>
  <c r="AP3038" i="4"/>
  <c r="AO3038" i="4"/>
  <c r="AS3038" i="4" s="1"/>
  <c r="AU3037" i="4"/>
  <c r="AR3037" i="4"/>
  <c r="AQ3037" i="4"/>
  <c r="AT3037" i="4" s="1"/>
  <c r="AP3037" i="4"/>
  <c r="AO3037" i="4"/>
  <c r="AU3036" i="4"/>
  <c r="AR3036" i="4"/>
  <c r="AQ3036" i="4"/>
  <c r="AP3036" i="4"/>
  <c r="AO3036" i="4"/>
  <c r="AU3035" i="4"/>
  <c r="AR3035" i="4"/>
  <c r="AQ3035" i="4"/>
  <c r="AP3035" i="4"/>
  <c r="AO3035" i="4"/>
  <c r="AU3034" i="4"/>
  <c r="AR3034" i="4"/>
  <c r="AQ3034" i="4"/>
  <c r="AP3034" i="4"/>
  <c r="AO3034" i="4"/>
  <c r="AU3033" i="4"/>
  <c r="AR3033" i="4"/>
  <c r="AQ3033" i="4"/>
  <c r="AP3033" i="4"/>
  <c r="AO3033" i="4"/>
  <c r="AU3032" i="4"/>
  <c r="AR3032" i="4"/>
  <c r="AQ3032" i="4"/>
  <c r="AP3032" i="4"/>
  <c r="AO3032" i="4"/>
  <c r="AU3031" i="4"/>
  <c r="AR3031" i="4"/>
  <c r="AQ3031" i="4"/>
  <c r="AP3031" i="4"/>
  <c r="AO3031" i="4"/>
  <c r="AU3030" i="4"/>
  <c r="AR3030" i="4"/>
  <c r="AQ3030" i="4"/>
  <c r="AP3030" i="4"/>
  <c r="AO3030" i="4"/>
  <c r="AU3029" i="4"/>
  <c r="AR3029" i="4"/>
  <c r="AQ3029" i="4"/>
  <c r="AP3029" i="4"/>
  <c r="AO3029" i="4"/>
  <c r="AU3028" i="4"/>
  <c r="AR3028" i="4"/>
  <c r="AQ3028" i="4"/>
  <c r="AP3028" i="4"/>
  <c r="AO3028" i="4"/>
  <c r="AU3027" i="4"/>
  <c r="AR3027" i="4"/>
  <c r="AQ3027" i="4"/>
  <c r="AP3027" i="4"/>
  <c r="AO3027" i="4"/>
  <c r="AU3026" i="4"/>
  <c r="AR3026" i="4"/>
  <c r="AQ3026" i="4"/>
  <c r="AP3026" i="4"/>
  <c r="AO3026" i="4"/>
  <c r="AU3025" i="4"/>
  <c r="AR3025" i="4"/>
  <c r="AQ3025" i="4"/>
  <c r="AP3025" i="4"/>
  <c r="AO3025" i="4"/>
  <c r="AU3024" i="4"/>
  <c r="AR3024" i="4"/>
  <c r="AQ3024" i="4"/>
  <c r="AP3024" i="4"/>
  <c r="AO3024" i="4"/>
  <c r="AU3023" i="4"/>
  <c r="AR3023" i="4"/>
  <c r="AQ3023" i="4"/>
  <c r="AP3023" i="4"/>
  <c r="AO3023" i="4"/>
  <c r="AU3022" i="4"/>
  <c r="AR3022" i="4"/>
  <c r="AQ3022" i="4"/>
  <c r="AP3022" i="4"/>
  <c r="AO3022" i="4"/>
  <c r="AU3021" i="4"/>
  <c r="AR3021" i="4"/>
  <c r="AQ3021" i="4"/>
  <c r="AP3021" i="4"/>
  <c r="AO3021" i="4"/>
  <c r="AU3020" i="4"/>
  <c r="AR3020" i="4"/>
  <c r="AQ3020" i="4"/>
  <c r="AP3020" i="4"/>
  <c r="AO3020" i="4"/>
  <c r="AU3019" i="4"/>
  <c r="AR3019" i="4"/>
  <c r="AQ3019" i="4"/>
  <c r="AP3019" i="4"/>
  <c r="AO3019" i="4"/>
  <c r="AU3018" i="4"/>
  <c r="AR3018" i="4"/>
  <c r="AQ3018" i="4"/>
  <c r="AP3018" i="4"/>
  <c r="AO3018" i="4"/>
  <c r="AU3017" i="4"/>
  <c r="AR3017" i="4"/>
  <c r="AQ3017" i="4"/>
  <c r="AP3017" i="4"/>
  <c r="AO3017" i="4"/>
  <c r="AU3016" i="4"/>
  <c r="AR3016" i="4"/>
  <c r="AQ3016" i="4"/>
  <c r="AP3016" i="4"/>
  <c r="AO3016" i="4"/>
  <c r="AU3015" i="4"/>
  <c r="AR3015" i="4"/>
  <c r="AQ3015" i="4"/>
  <c r="AP3015" i="4"/>
  <c r="AO3015" i="4"/>
  <c r="AU3014" i="4"/>
  <c r="AR3014" i="4"/>
  <c r="AQ3014" i="4"/>
  <c r="AP3014" i="4"/>
  <c r="AO3014" i="4"/>
  <c r="AU3013" i="4"/>
  <c r="AR3013" i="4"/>
  <c r="AQ3013" i="4"/>
  <c r="AP3013" i="4"/>
  <c r="AO3013" i="4"/>
  <c r="AU3012" i="4"/>
  <c r="AR3012" i="4"/>
  <c r="AQ3012" i="4"/>
  <c r="AP3012" i="4"/>
  <c r="AO3012" i="4"/>
  <c r="AU3011" i="4"/>
  <c r="AR3011" i="4"/>
  <c r="AQ3011" i="4"/>
  <c r="AP3011" i="4"/>
  <c r="AO3011" i="4"/>
  <c r="AU3010" i="4"/>
  <c r="AR3010" i="4"/>
  <c r="AQ3010" i="4"/>
  <c r="AP3010" i="4"/>
  <c r="AO3010" i="4"/>
  <c r="AU3009" i="4"/>
  <c r="AR3009" i="4"/>
  <c r="AQ3009" i="4"/>
  <c r="AP3009" i="4"/>
  <c r="AO3009" i="4"/>
  <c r="AU3008" i="4"/>
  <c r="AR3008" i="4"/>
  <c r="AQ3008" i="4"/>
  <c r="AP3008" i="4"/>
  <c r="AO3008" i="4"/>
  <c r="AU3007" i="4"/>
  <c r="AR3007" i="4"/>
  <c r="AQ3007" i="4"/>
  <c r="AP3007" i="4"/>
  <c r="AO3007" i="4"/>
  <c r="AU3006" i="4"/>
  <c r="AR3006" i="4"/>
  <c r="AQ3006" i="4"/>
  <c r="AP3006" i="4"/>
  <c r="AO3006" i="4"/>
  <c r="AU3005" i="4"/>
  <c r="AR3005" i="4"/>
  <c r="AQ3005" i="4"/>
  <c r="AP3005" i="4"/>
  <c r="AO3005" i="4"/>
  <c r="AU3004" i="4"/>
  <c r="AR3004" i="4"/>
  <c r="AQ3004" i="4"/>
  <c r="AP3004" i="4"/>
  <c r="AO3004" i="4"/>
  <c r="AU3003" i="4"/>
  <c r="AR3003" i="4"/>
  <c r="AQ3003" i="4"/>
  <c r="AP3003" i="4"/>
  <c r="AO3003" i="4"/>
  <c r="AU3002" i="4"/>
  <c r="AR3002" i="4"/>
  <c r="AQ3002" i="4"/>
  <c r="AP3002" i="4"/>
  <c r="AO3002" i="4"/>
  <c r="AU3001" i="4"/>
  <c r="AR3001" i="4"/>
  <c r="AQ3001" i="4"/>
  <c r="AP3001" i="4"/>
  <c r="AO3001" i="4"/>
  <c r="AU3000" i="4"/>
  <c r="AR3000" i="4"/>
  <c r="AQ3000" i="4"/>
  <c r="AP3000" i="4"/>
  <c r="AO3000" i="4"/>
  <c r="AU2999" i="4"/>
  <c r="AR2999" i="4"/>
  <c r="AQ2999" i="4"/>
  <c r="AP2999" i="4"/>
  <c r="AO2999" i="4"/>
  <c r="AU2998" i="4"/>
  <c r="AR2998" i="4"/>
  <c r="AQ2998" i="4"/>
  <c r="AP2998" i="4"/>
  <c r="AO2998" i="4"/>
  <c r="AU2997" i="4"/>
  <c r="AR2997" i="4"/>
  <c r="AQ2997" i="4"/>
  <c r="AP2997" i="4"/>
  <c r="AO2997" i="4"/>
  <c r="AU2996" i="4"/>
  <c r="AR2996" i="4"/>
  <c r="AQ2996" i="4"/>
  <c r="AP2996" i="4"/>
  <c r="AO2996" i="4"/>
  <c r="AU2995" i="4"/>
  <c r="AR2995" i="4"/>
  <c r="AQ2995" i="4"/>
  <c r="AP2995" i="4"/>
  <c r="AO2995" i="4"/>
  <c r="AU2994" i="4"/>
  <c r="AR2994" i="4"/>
  <c r="AQ2994" i="4"/>
  <c r="AP2994" i="4"/>
  <c r="AO2994" i="4"/>
  <c r="AU2993" i="4"/>
  <c r="AR2993" i="4"/>
  <c r="AQ2993" i="4"/>
  <c r="AP2993" i="4"/>
  <c r="AO2993" i="4"/>
  <c r="AU2992" i="4"/>
  <c r="AR2992" i="4"/>
  <c r="AQ2992" i="4"/>
  <c r="AP2992" i="4"/>
  <c r="AO2992" i="4"/>
  <c r="AU2991" i="4"/>
  <c r="AR2991" i="4"/>
  <c r="AQ2991" i="4"/>
  <c r="AP2991" i="4"/>
  <c r="AO2991" i="4"/>
  <c r="AU2990" i="4"/>
  <c r="AR2990" i="4"/>
  <c r="AQ2990" i="4"/>
  <c r="AP2990" i="4"/>
  <c r="AO2990" i="4"/>
  <c r="AU2989" i="4"/>
  <c r="AR2989" i="4"/>
  <c r="AQ2989" i="4"/>
  <c r="AP2989" i="4"/>
  <c r="AO2989" i="4"/>
  <c r="AU2988" i="4"/>
  <c r="AR2988" i="4"/>
  <c r="AQ2988" i="4"/>
  <c r="AP2988" i="4"/>
  <c r="AO2988" i="4"/>
  <c r="AU2987" i="4"/>
  <c r="AR2987" i="4"/>
  <c r="AQ2987" i="4"/>
  <c r="AP2987" i="4"/>
  <c r="AO2987" i="4"/>
  <c r="AU2986" i="4"/>
  <c r="AR2986" i="4"/>
  <c r="AQ2986" i="4"/>
  <c r="AP2986" i="4"/>
  <c r="AO2986" i="4"/>
  <c r="AU2985" i="4"/>
  <c r="AR2985" i="4"/>
  <c r="AQ2985" i="4"/>
  <c r="AP2985" i="4"/>
  <c r="AO2985" i="4"/>
  <c r="AU2984" i="4"/>
  <c r="AR2984" i="4"/>
  <c r="AQ2984" i="4"/>
  <c r="AP2984" i="4"/>
  <c r="AO2984" i="4"/>
  <c r="AU2983" i="4"/>
  <c r="AR2983" i="4"/>
  <c r="AQ2983" i="4"/>
  <c r="AP2983" i="4"/>
  <c r="AO2983" i="4"/>
  <c r="AU2982" i="4"/>
  <c r="AR2982" i="4"/>
  <c r="AQ2982" i="4"/>
  <c r="AP2982" i="4"/>
  <c r="AO2982" i="4"/>
  <c r="AU2981" i="4"/>
  <c r="AR2981" i="4"/>
  <c r="AQ2981" i="4"/>
  <c r="AP2981" i="4"/>
  <c r="AO2981" i="4"/>
  <c r="AU2980" i="4"/>
  <c r="AR2980" i="4"/>
  <c r="AQ2980" i="4"/>
  <c r="AP2980" i="4"/>
  <c r="AO2980" i="4"/>
  <c r="AU2979" i="4"/>
  <c r="AR2979" i="4"/>
  <c r="AQ2979" i="4"/>
  <c r="AP2979" i="4"/>
  <c r="AO2979" i="4"/>
  <c r="AU2978" i="4"/>
  <c r="AR2978" i="4"/>
  <c r="AQ2978" i="4"/>
  <c r="AP2978" i="4"/>
  <c r="AO2978" i="4"/>
  <c r="AU2977" i="4"/>
  <c r="AR2977" i="4"/>
  <c r="AQ2977" i="4"/>
  <c r="AP2977" i="4"/>
  <c r="AO2977" i="4"/>
  <c r="AU2976" i="4"/>
  <c r="AR2976" i="4"/>
  <c r="AQ2976" i="4"/>
  <c r="AP2976" i="4"/>
  <c r="AO2976" i="4"/>
  <c r="AU2975" i="4"/>
  <c r="AR2975" i="4"/>
  <c r="AQ2975" i="4"/>
  <c r="AP2975" i="4"/>
  <c r="AO2975" i="4"/>
  <c r="AU2974" i="4"/>
  <c r="AR2974" i="4"/>
  <c r="AQ2974" i="4"/>
  <c r="AT2974" i="4" s="1"/>
  <c r="AP2974" i="4"/>
  <c r="AO2974" i="4"/>
  <c r="AU2973" i="4"/>
  <c r="AR2973" i="4"/>
  <c r="AQ2973" i="4"/>
  <c r="AP2973" i="4"/>
  <c r="AO2973" i="4"/>
  <c r="AU2972" i="4"/>
  <c r="AR2972" i="4"/>
  <c r="AQ2972" i="4"/>
  <c r="AP2972" i="4"/>
  <c r="AO2972" i="4"/>
  <c r="AU2971" i="4"/>
  <c r="AR2971" i="4"/>
  <c r="AQ2971" i="4"/>
  <c r="AP2971" i="4"/>
  <c r="AO2971" i="4"/>
  <c r="AU2970" i="4"/>
  <c r="AR2970" i="4"/>
  <c r="AQ2970" i="4"/>
  <c r="AP2970" i="4"/>
  <c r="AO2970" i="4"/>
  <c r="AU2969" i="4"/>
  <c r="AR2969" i="4"/>
  <c r="AQ2969" i="4"/>
  <c r="AP2969" i="4"/>
  <c r="AO2969" i="4"/>
  <c r="AU2968" i="4"/>
  <c r="AR2968" i="4"/>
  <c r="AQ2968" i="4"/>
  <c r="AP2968" i="4"/>
  <c r="AO2968" i="4"/>
  <c r="AU2967" i="4"/>
  <c r="AR2967" i="4"/>
  <c r="AQ2967" i="4"/>
  <c r="AP2967" i="4"/>
  <c r="AO2967" i="4"/>
  <c r="AU2966" i="4"/>
  <c r="AR2966" i="4"/>
  <c r="AQ2966" i="4"/>
  <c r="AP2966" i="4"/>
  <c r="AO2966" i="4"/>
  <c r="AU2965" i="4"/>
  <c r="AR2965" i="4"/>
  <c r="AQ2965" i="4"/>
  <c r="AP2965" i="4"/>
  <c r="AO2965" i="4"/>
  <c r="AU2964" i="4"/>
  <c r="AR2964" i="4"/>
  <c r="AQ2964" i="4"/>
  <c r="AP2964" i="4"/>
  <c r="AO2964" i="4"/>
  <c r="AU2963" i="4"/>
  <c r="AR2963" i="4"/>
  <c r="AQ2963" i="4"/>
  <c r="AP2963" i="4"/>
  <c r="AO2963" i="4"/>
  <c r="AU2962" i="4"/>
  <c r="AR2962" i="4"/>
  <c r="AQ2962" i="4"/>
  <c r="AP2962" i="4"/>
  <c r="AO2962" i="4"/>
  <c r="AU2961" i="4"/>
  <c r="AR2961" i="4"/>
  <c r="AQ2961" i="4"/>
  <c r="AP2961" i="4"/>
  <c r="AO2961" i="4"/>
  <c r="AU2960" i="4"/>
  <c r="AR2960" i="4"/>
  <c r="AQ2960" i="4"/>
  <c r="AP2960" i="4"/>
  <c r="AO2960" i="4"/>
  <c r="AU2959" i="4"/>
  <c r="AR2959" i="4"/>
  <c r="AQ2959" i="4"/>
  <c r="AP2959" i="4"/>
  <c r="AO2959" i="4"/>
  <c r="AU2958" i="4"/>
  <c r="AR2958" i="4"/>
  <c r="AQ2958" i="4"/>
  <c r="AP2958" i="4"/>
  <c r="AO2958" i="4"/>
  <c r="AU2957" i="4"/>
  <c r="AR2957" i="4"/>
  <c r="AQ2957" i="4"/>
  <c r="AP2957" i="4"/>
  <c r="AO2957" i="4"/>
  <c r="AU2956" i="4"/>
  <c r="AR2956" i="4"/>
  <c r="AQ2956" i="4"/>
  <c r="AP2956" i="4"/>
  <c r="AO2956" i="4"/>
  <c r="AU2955" i="4"/>
  <c r="AR2955" i="4"/>
  <c r="AQ2955" i="4"/>
  <c r="AT2955" i="4" s="1"/>
  <c r="AP2955" i="4"/>
  <c r="AO2955" i="4"/>
  <c r="AU2954" i="4"/>
  <c r="AR2954" i="4"/>
  <c r="AQ2954" i="4"/>
  <c r="AP2954" i="4"/>
  <c r="AO2954" i="4"/>
  <c r="AU2953" i="4"/>
  <c r="AR2953" i="4"/>
  <c r="AQ2953" i="4"/>
  <c r="AP2953" i="4"/>
  <c r="AO2953" i="4"/>
  <c r="AU2952" i="4"/>
  <c r="AR2952" i="4"/>
  <c r="AQ2952" i="4"/>
  <c r="AP2952" i="4"/>
  <c r="AO2952" i="4"/>
  <c r="AU2951" i="4"/>
  <c r="AR2951" i="4"/>
  <c r="AQ2951" i="4"/>
  <c r="AP2951" i="4"/>
  <c r="AO2951" i="4"/>
  <c r="AU2950" i="4"/>
  <c r="AR2950" i="4"/>
  <c r="AQ2950" i="4"/>
  <c r="AP2950" i="4"/>
  <c r="AO2950" i="4"/>
  <c r="AU2949" i="4"/>
  <c r="AR2949" i="4"/>
  <c r="AQ2949" i="4"/>
  <c r="AP2949" i="4"/>
  <c r="AO2949" i="4"/>
  <c r="AS2949" i="4" s="1"/>
  <c r="AU2948" i="4"/>
  <c r="AR2948" i="4"/>
  <c r="AQ2948" i="4"/>
  <c r="AP2948" i="4"/>
  <c r="AO2948" i="4"/>
  <c r="AU2947" i="4"/>
  <c r="AR2947" i="4"/>
  <c r="AQ2947" i="4"/>
  <c r="AP2947" i="4"/>
  <c r="AO2947" i="4"/>
  <c r="AU2946" i="4"/>
  <c r="AR2946" i="4"/>
  <c r="AQ2946" i="4"/>
  <c r="AP2946" i="4"/>
  <c r="AO2946" i="4"/>
  <c r="AU2945" i="4"/>
  <c r="AR2945" i="4"/>
  <c r="AQ2945" i="4"/>
  <c r="AP2945" i="4"/>
  <c r="AO2945" i="4"/>
  <c r="AU2944" i="4"/>
  <c r="AR2944" i="4"/>
  <c r="AQ2944" i="4"/>
  <c r="AP2944" i="4"/>
  <c r="AO2944" i="4"/>
  <c r="AU2943" i="4"/>
  <c r="AR2943" i="4"/>
  <c r="AQ2943" i="4"/>
  <c r="AP2943" i="4"/>
  <c r="AO2943" i="4"/>
  <c r="AU2942" i="4"/>
  <c r="AR2942" i="4"/>
  <c r="AQ2942" i="4"/>
  <c r="AP2942" i="4"/>
  <c r="AO2942" i="4"/>
  <c r="AU2941" i="4"/>
  <c r="AR2941" i="4"/>
  <c r="AQ2941" i="4"/>
  <c r="AP2941" i="4"/>
  <c r="AO2941" i="4"/>
  <c r="AU2940" i="4"/>
  <c r="AR2940" i="4"/>
  <c r="AQ2940" i="4"/>
  <c r="AP2940" i="4"/>
  <c r="AO2940" i="4"/>
  <c r="AU2939" i="4"/>
  <c r="AR2939" i="4"/>
  <c r="AQ2939" i="4"/>
  <c r="AP2939" i="4"/>
  <c r="AO2939" i="4"/>
  <c r="AU2938" i="4"/>
  <c r="AR2938" i="4"/>
  <c r="AQ2938" i="4"/>
  <c r="AP2938" i="4"/>
  <c r="AO2938" i="4"/>
  <c r="AU2937" i="4"/>
  <c r="AR2937" i="4"/>
  <c r="AQ2937" i="4"/>
  <c r="AP2937" i="4"/>
  <c r="AO2937" i="4"/>
  <c r="AU2936" i="4"/>
  <c r="AR2936" i="4"/>
  <c r="AQ2936" i="4"/>
  <c r="AP2936" i="4"/>
  <c r="AO2936" i="4"/>
  <c r="AU2935" i="4"/>
  <c r="AR2935" i="4"/>
  <c r="AQ2935" i="4"/>
  <c r="AP2935" i="4"/>
  <c r="AO2935" i="4"/>
  <c r="AU2934" i="4"/>
  <c r="AR2934" i="4"/>
  <c r="AQ2934" i="4"/>
  <c r="AP2934" i="4"/>
  <c r="AO2934" i="4"/>
  <c r="AU2933" i="4"/>
  <c r="AR2933" i="4"/>
  <c r="AQ2933" i="4"/>
  <c r="AP2933" i="4"/>
  <c r="AO2933" i="4"/>
  <c r="AU2932" i="4"/>
  <c r="AR2932" i="4"/>
  <c r="AQ2932" i="4"/>
  <c r="AP2932" i="4"/>
  <c r="AO2932" i="4"/>
  <c r="AU2931" i="4"/>
  <c r="AR2931" i="4"/>
  <c r="AQ2931" i="4"/>
  <c r="AP2931" i="4"/>
  <c r="AO2931" i="4"/>
  <c r="AU2930" i="4"/>
  <c r="AR2930" i="4"/>
  <c r="AQ2930" i="4"/>
  <c r="AP2930" i="4"/>
  <c r="AO2930" i="4"/>
  <c r="AU2929" i="4"/>
  <c r="AR2929" i="4"/>
  <c r="AQ2929" i="4"/>
  <c r="AP2929" i="4"/>
  <c r="AO2929" i="4"/>
  <c r="AU2928" i="4"/>
  <c r="AR2928" i="4"/>
  <c r="AQ2928" i="4"/>
  <c r="AP2928" i="4"/>
  <c r="AO2928" i="4"/>
  <c r="AU2927" i="4"/>
  <c r="AR2927" i="4"/>
  <c r="AQ2927" i="4"/>
  <c r="AP2927" i="4"/>
  <c r="AO2927" i="4"/>
  <c r="AU2926" i="4"/>
  <c r="AR2926" i="4"/>
  <c r="AQ2926" i="4"/>
  <c r="AP2926" i="4"/>
  <c r="AO2926" i="4"/>
  <c r="AU2925" i="4"/>
  <c r="AR2925" i="4"/>
  <c r="AQ2925" i="4"/>
  <c r="AP2925" i="4"/>
  <c r="AO2925" i="4"/>
  <c r="AU2924" i="4"/>
  <c r="AR2924" i="4"/>
  <c r="AQ2924" i="4"/>
  <c r="AP2924" i="4"/>
  <c r="AO2924" i="4"/>
  <c r="AU2923" i="4"/>
  <c r="AR2923" i="4"/>
  <c r="AQ2923" i="4"/>
  <c r="AP2923" i="4"/>
  <c r="AO2923" i="4"/>
  <c r="AU2922" i="4"/>
  <c r="AR2922" i="4"/>
  <c r="AQ2922" i="4"/>
  <c r="AP2922" i="4"/>
  <c r="AO2922" i="4"/>
  <c r="AU2921" i="4"/>
  <c r="AR2921" i="4"/>
  <c r="AQ2921" i="4"/>
  <c r="AP2921" i="4"/>
  <c r="AO2921" i="4"/>
  <c r="AU2920" i="4"/>
  <c r="AR2920" i="4"/>
  <c r="AQ2920" i="4"/>
  <c r="AP2920" i="4"/>
  <c r="AO2920" i="4"/>
  <c r="AU2919" i="4"/>
  <c r="AR2919" i="4"/>
  <c r="AQ2919" i="4"/>
  <c r="AP2919" i="4"/>
  <c r="AO2919" i="4"/>
  <c r="AU2918" i="4"/>
  <c r="AR2918" i="4"/>
  <c r="AQ2918" i="4"/>
  <c r="AP2918" i="4"/>
  <c r="AO2918" i="4"/>
  <c r="AU2917" i="4"/>
  <c r="AR2917" i="4"/>
  <c r="AQ2917" i="4"/>
  <c r="AP2917" i="4"/>
  <c r="AO2917" i="4"/>
  <c r="AU2916" i="4"/>
  <c r="AR2916" i="4"/>
  <c r="AQ2916" i="4"/>
  <c r="AP2916" i="4"/>
  <c r="AO2916" i="4"/>
  <c r="AU2915" i="4"/>
  <c r="AR2915" i="4"/>
  <c r="AQ2915" i="4"/>
  <c r="AP2915" i="4"/>
  <c r="AO2915" i="4"/>
  <c r="AU2914" i="4"/>
  <c r="AR2914" i="4"/>
  <c r="AQ2914" i="4"/>
  <c r="AP2914" i="4"/>
  <c r="AO2914" i="4"/>
  <c r="AU2913" i="4"/>
  <c r="AR2913" i="4"/>
  <c r="AQ2913" i="4"/>
  <c r="AP2913" i="4"/>
  <c r="AO2913" i="4"/>
  <c r="AU2912" i="4"/>
  <c r="AR2912" i="4"/>
  <c r="AQ2912" i="4"/>
  <c r="AP2912" i="4"/>
  <c r="AO2912" i="4"/>
  <c r="AU2911" i="4"/>
  <c r="AR2911" i="4"/>
  <c r="AQ2911" i="4"/>
  <c r="AP2911" i="4"/>
  <c r="AO2911" i="4"/>
  <c r="AU2910" i="4"/>
  <c r="AR2910" i="4"/>
  <c r="AQ2910" i="4"/>
  <c r="AP2910" i="4"/>
  <c r="AO2910" i="4"/>
  <c r="AU2909" i="4"/>
  <c r="AR2909" i="4"/>
  <c r="AQ2909" i="4"/>
  <c r="AT2909" i="4" s="1"/>
  <c r="AP2909" i="4"/>
  <c r="AO2909" i="4"/>
  <c r="AU2908" i="4"/>
  <c r="AR2908" i="4"/>
  <c r="AQ2908" i="4"/>
  <c r="AP2908" i="4"/>
  <c r="AO2908" i="4"/>
  <c r="AU2907" i="4"/>
  <c r="AR2907" i="4"/>
  <c r="AQ2907" i="4"/>
  <c r="AP2907" i="4"/>
  <c r="AO2907" i="4"/>
  <c r="AU2906" i="4"/>
  <c r="AR2906" i="4"/>
  <c r="AQ2906" i="4"/>
  <c r="AP2906" i="4"/>
  <c r="AO2906" i="4"/>
  <c r="AU2905" i="4"/>
  <c r="AR2905" i="4"/>
  <c r="AQ2905" i="4"/>
  <c r="AP2905" i="4"/>
  <c r="AO2905" i="4"/>
  <c r="AU2904" i="4"/>
  <c r="AR2904" i="4"/>
  <c r="AQ2904" i="4"/>
  <c r="AP2904" i="4"/>
  <c r="AO2904" i="4"/>
  <c r="AU2903" i="4"/>
  <c r="AR2903" i="4"/>
  <c r="AQ2903" i="4"/>
  <c r="AP2903" i="4"/>
  <c r="AO2903" i="4"/>
  <c r="AU2902" i="4"/>
  <c r="AR2902" i="4"/>
  <c r="AQ2902" i="4"/>
  <c r="AP2902" i="4"/>
  <c r="AO2902" i="4"/>
  <c r="AU2901" i="4"/>
  <c r="AR2901" i="4"/>
  <c r="AQ2901" i="4"/>
  <c r="AP2901" i="4"/>
  <c r="AO2901" i="4"/>
  <c r="AU2900" i="4"/>
  <c r="AR2900" i="4"/>
  <c r="AQ2900" i="4"/>
  <c r="AT2900" i="4" s="1"/>
  <c r="AP2900" i="4"/>
  <c r="AO2900" i="4"/>
  <c r="AU2899" i="4"/>
  <c r="AR2899" i="4"/>
  <c r="AQ2899" i="4"/>
  <c r="AP2899" i="4"/>
  <c r="AO2899" i="4"/>
  <c r="AU2898" i="4"/>
  <c r="AR2898" i="4"/>
  <c r="AQ2898" i="4"/>
  <c r="AP2898" i="4"/>
  <c r="AO2898" i="4"/>
  <c r="AU2897" i="4"/>
  <c r="AR2897" i="4"/>
  <c r="AQ2897" i="4"/>
  <c r="AP2897" i="4"/>
  <c r="AO2897" i="4"/>
  <c r="AU2896" i="4"/>
  <c r="AR2896" i="4"/>
  <c r="AQ2896" i="4"/>
  <c r="AP2896" i="4"/>
  <c r="AO2896" i="4"/>
  <c r="AU2895" i="4"/>
  <c r="AR2895" i="4"/>
  <c r="AQ2895" i="4"/>
  <c r="AP2895" i="4"/>
  <c r="AO2895" i="4"/>
  <c r="AU2894" i="4"/>
  <c r="AR2894" i="4"/>
  <c r="AQ2894" i="4"/>
  <c r="AP2894" i="4"/>
  <c r="AO2894" i="4"/>
  <c r="AU2893" i="4"/>
  <c r="AR2893" i="4"/>
  <c r="AQ2893" i="4"/>
  <c r="AP2893" i="4"/>
  <c r="AO2893" i="4"/>
  <c r="AU2892" i="4"/>
  <c r="AR2892" i="4"/>
  <c r="AQ2892" i="4"/>
  <c r="AP2892" i="4"/>
  <c r="AO2892" i="4"/>
  <c r="AU2891" i="4"/>
  <c r="AR2891" i="4"/>
  <c r="AQ2891" i="4"/>
  <c r="AP2891" i="4"/>
  <c r="AO2891" i="4"/>
  <c r="AU2890" i="4"/>
  <c r="AR2890" i="4"/>
  <c r="AQ2890" i="4"/>
  <c r="AP2890" i="4"/>
  <c r="AO2890" i="4"/>
  <c r="AU2889" i="4"/>
  <c r="AR2889" i="4"/>
  <c r="AQ2889" i="4"/>
  <c r="AP2889" i="4"/>
  <c r="AO2889" i="4"/>
  <c r="AU2888" i="4"/>
  <c r="AR2888" i="4"/>
  <c r="AQ2888" i="4"/>
  <c r="AP2888" i="4"/>
  <c r="AO2888" i="4"/>
  <c r="AU2887" i="4"/>
  <c r="AR2887" i="4"/>
  <c r="AQ2887" i="4"/>
  <c r="AP2887" i="4"/>
  <c r="AO2887" i="4"/>
  <c r="AU2886" i="4"/>
  <c r="AR2886" i="4"/>
  <c r="AQ2886" i="4"/>
  <c r="AP2886" i="4"/>
  <c r="AO2886" i="4"/>
  <c r="AU2885" i="4"/>
  <c r="AR2885" i="4"/>
  <c r="AQ2885" i="4"/>
  <c r="AP2885" i="4"/>
  <c r="AO2885" i="4"/>
  <c r="AU2884" i="4"/>
  <c r="AR2884" i="4"/>
  <c r="AQ2884" i="4"/>
  <c r="AP2884" i="4"/>
  <c r="AO2884" i="4"/>
  <c r="AU2883" i="4"/>
  <c r="AR2883" i="4"/>
  <c r="AQ2883" i="4"/>
  <c r="AP2883" i="4"/>
  <c r="AO2883" i="4"/>
  <c r="AU2882" i="4"/>
  <c r="AR2882" i="4"/>
  <c r="AQ2882" i="4"/>
  <c r="AP2882" i="4"/>
  <c r="AO2882" i="4"/>
  <c r="AU2881" i="4"/>
  <c r="AR2881" i="4"/>
  <c r="AQ2881" i="4"/>
  <c r="AP2881" i="4"/>
  <c r="AO2881" i="4"/>
  <c r="AU2880" i="4"/>
  <c r="AR2880" i="4"/>
  <c r="AQ2880" i="4"/>
  <c r="AP2880" i="4"/>
  <c r="AO2880" i="4"/>
  <c r="AU2879" i="4"/>
  <c r="AR2879" i="4"/>
  <c r="AQ2879" i="4"/>
  <c r="AP2879" i="4"/>
  <c r="AO2879" i="4"/>
  <c r="AU2878" i="4"/>
  <c r="AR2878" i="4"/>
  <c r="AQ2878" i="4"/>
  <c r="AP2878" i="4"/>
  <c r="AO2878" i="4"/>
  <c r="AU2877" i="4"/>
  <c r="AR2877" i="4"/>
  <c r="AQ2877" i="4"/>
  <c r="AP2877" i="4"/>
  <c r="AO2877" i="4"/>
  <c r="AU2876" i="4"/>
  <c r="AR2876" i="4"/>
  <c r="AQ2876" i="4"/>
  <c r="AP2876" i="4"/>
  <c r="AO2876" i="4"/>
  <c r="AU2875" i="4"/>
  <c r="AR2875" i="4"/>
  <c r="AQ2875" i="4"/>
  <c r="AP2875" i="4"/>
  <c r="AO2875" i="4"/>
  <c r="AU2874" i="4"/>
  <c r="AR2874" i="4"/>
  <c r="AQ2874" i="4"/>
  <c r="AP2874" i="4"/>
  <c r="AO2874" i="4"/>
  <c r="AU2873" i="4"/>
  <c r="AR2873" i="4"/>
  <c r="AQ2873" i="4"/>
  <c r="AP2873" i="4"/>
  <c r="AO2873" i="4"/>
  <c r="AU2872" i="4"/>
  <c r="AR2872" i="4"/>
  <c r="AQ2872" i="4"/>
  <c r="AP2872" i="4"/>
  <c r="AO2872" i="4"/>
  <c r="AU2871" i="4"/>
  <c r="AR2871" i="4"/>
  <c r="AQ2871" i="4"/>
  <c r="AP2871" i="4"/>
  <c r="AO2871" i="4"/>
  <c r="AU2870" i="4"/>
  <c r="AR2870" i="4"/>
  <c r="AQ2870" i="4"/>
  <c r="AP2870" i="4"/>
  <c r="AO2870" i="4"/>
  <c r="AU2869" i="4"/>
  <c r="AR2869" i="4"/>
  <c r="AQ2869" i="4"/>
  <c r="AP2869" i="4"/>
  <c r="AO2869" i="4"/>
  <c r="AU2868" i="4"/>
  <c r="AR2868" i="4"/>
  <c r="AQ2868" i="4"/>
  <c r="AP2868" i="4"/>
  <c r="AO2868" i="4"/>
  <c r="AU2867" i="4"/>
  <c r="AR2867" i="4"/>
  <c r="AQ2867" i="4"/>
  <c r="AP2867" i="4"/>
  <c r="AO2867" i="4"/>
  <c r="AU2866" i="4"/>
  <c r="AR2866" i="4"/>
  <c r="AQ2866" i="4"/>
  <c r="AP2866" i="4"/>
  <c r="AO2866" i="4"/>
  <c r="AU2865" i="4"/>
  <c r="AR2865" i="4"/>
  <c r="AQ2865" i="4"/>
  <c r="AP2865" i="4"/>
  <c r="AO2865" i="4"/>
  <c r="AU2864" i="4"/>
  <c r="AR2864" i="4"/>
  <c r="AQ2864" i="4"/>
  <c r="AP2864" i="4"/>
  <c r="AO2864" i="4"/>
  <c r="AU2863" i="4"/>
  <c r="AR2863" i="4"/>
  <c r="AQ2863" i="4"/>
  <c r="AP2863" i="4"/>
  <c r="AO2863" i="4"/>
  <c r="AU2862" i="4"/>
  <c r="AR2862" i="4"/>
  <c r="AQ2862" i="4"/>
  <c r="AP2862" i="4"/>
  <c r="AO2862" i="4"/>
  <c r="AU2861" i="4"/>
  <c r="AR2861" i="4"/>
  <c r="AQ2861" i="4"/>
  <c r="AP2861" i="4"/>
  <c r="AO2861" i="4"/>
  <c r="AS2861" i="4" s="1"/>
  <c r="AU2860" i="4"/>
  <c r="AR2860" i="4"/>
  <c r="AQ2860" i="4"/>
  <c r="AP2860" i="4"/>
  <c r="AO2860" i="4"/>
  <c r="AU2859" i="4"/>
  <c r="AR2859" i="4"/>
  <c r="AQ2859" i="4"/>
  <c r="AT2859" i="4" s="1"/>
  <c r="AP2859" i="4"/>
  <c r="AO2859" i="4"/>
  <c r="AU2858" i="4"/>
  <c r="AR2858" i="4"/>
  <c r="AQ2858" i="4"/>
  <c r="AP2858" i="4"/>
  <c r="AO2858" i="4"/>
  <c r="AU2857" i="4"/>
  <c r="AR2857" i="4"/>
  <c r="AQ2857" i="4"/>
  <c r="AP2857" i="4"/>
  <c r="AO2857" i="4"/>
  <c r="AU2856" i="4"/>
  <c r="AR2856" i="4"/>
  <c r="AQ2856" i="4"/>
  <c r="AP2856" i="4"/>
  <c r="AO2856" i="4"/>
  <c r="AU2855" i="4"/>
  <c r="AR2855" i="4"/>
  <c r="AQ2855" i="4"/>
  <c r="AP2855" i="4"/>
  <c r="AO2855" i="4"/>
  <c r="AU2854" i="4"/>
  <c r="AR2854" i="4"/>
  <c r="AQ2854" i="4"/>
  <c r="AP2854" i="4"/>
  <c r="AO2854" i="4"/>
  <c r="AU2853" i="4"/>
  <c r="AR2853" i="4"/>
  <c r="AQ2853" i="4"/>
  <c r="AP2853" i="4"/>
  <c r="AO2853" i="4"/>
  <c r="AU2852" i="4"/>
  <c r="AR2852" i="4"/>
  <c r="AQ2852" i="4"/>
  <c r="AP2852" i="4"/>
  <c r="AO2852" i="4"/>
  <c r="AU2851" i="4"/>
  <c r="AR2851" i="4"/>
  <c r="AQ2851" i="4"/>
  <c r="AP2851" i="4"/>
  <c r="AO2851" i="4"/>
  <c r="AU2850" i="4"/>
  <c r="AR2850" i="4"/>
  <c r="AQ2850" i="4"/>
  <c r="AP2850" i="4"/>
  <c r="AO2850" i="4"/>
  <c r="AU2849" i="4"/>
  <c r="AR2849" i="4"/>
  <c r="AQ2849" i="4"/>
  <c r="AP2849" i="4"/>
  <c r="AO2849" i="4"/>
  <c r="AU2848" i="4"/>
  <c r="AR2848" i="4"/>
  <c r="AQ2848" i="4"/>
  <c r="AP2848" i="4"/>
  <c r="AO2848" i="4"/>
  <c r="AU2847" i="4"/>
  <c r="AR2847" i="4"/>
  <c r="AQ2847" i="4"/>
  <c r="AP2847" i="4"/>
  <c r="AO2847" i="4"/>
  <c r="AU2846" i="4"/>
  <c r="AR2846" i="4"/>
  <c r="AQ2846" i="4"/>
  <c r="AT2846" i="4" s="1"/>
  <c r="AP2846" i="4"/>
  <c r="AO2846" i="4"/>
  <c r="AU2845" i="4"/>
  <c r="AR2845" i="4"/>
  <c r="AQ2845" i="4"/>
  <c r="AP2845" i="4"/>
  <c r="AO2845" i="4"/>
  <c r="AU2844" i="4"/>
  <c r="AR2844" i="4"/>
  <c r="AQ2844" i="4"/>
  <c r="AP2844" i="4"/>
  <c r="AO2844" i="4"/>
  <c r="AU2843" i="4"/>
  <c r="AR2843" i="4"/>
  <c r="AQ2843" i="4"/>
  <c r="AP2843" i="4"/>
  <c r="AO2843" i="4"/>
  <c r="AU2842" i="4"/>
  <c r="AR2842" i="4"/>
  <c r="AQ2842" i="4"/>
  <c r="AP2842" i="4"/>
  <c r="AO2842" i="4"/>
  <c r="AU2841" i="4"/>
  <c r="AR2841" i="4"/>
  <c r="AQ2841" i="4"/>
  <c r="AP2841" i="4"/>
  <c r="AO2841" i="4"/>
  <c r="AU2840" i="4"/>
  <c r="AR2840" i="4"/>
  <c r="AQ2840" i="4"/>
  <c r="AP2840" i="4"/>
  <c r="AO2840" i="4"/>
  <c r="AU2839" i="4"/>
  <c r="AR2839" i="4"/>
  <c r="AQ2839" i="4"/>
  <c r="AP2839" i="4"/>
  <c r="AO2839" i="4"/>
  <c r="AU2838" i="4"/>
  <c r="AR2838" i="4"/>
  <c r="AQ2838" i="4"/>
  <c r="AP2838" i="4"/>
  <c r="AO2838" i="4"/>
  <c r="AU2837" i="4"/>
  <c r="AR2837" i="4"/>
  <c r="AQ2837" i="4"/>
  <c r="AP2837" i="4"/>
  <c r="AO2837" i="4"/>
  <c r="AU2836" i="4"/>
  <c r="AR2836" i="4"/>
  <c r="AQ2836" i="4"/>
  <c r="AP2836" i="4"/>
  <c r="AO2836" i="4"/>
  <c r="AU2835" i="4"/>
  <c r="AR2835" i="4"/>
  <c r="AQ2835" i="4"/>
  <c r="AP2835" i="4"/>
  <c r="AO2835" i="4"/>
  <c r="AU2834" i="4"/>
  <c r="AR2834" i="4"/>
  <c r="AQ2834" i="4"/>
  <c r="AP2834" i="4"/>
  <c r="AO2834" i="4"/>
  <c r="AU2833" i="4"/>
  <c r="AR2833" i="4"/>
  <c r="AQ2833" i="4"/>
  <c r="AP2833" i="4"/>
  <c r="AO2833" i="4"/>
  <c r="AU2832" i="4"/>
  <c r="AR2832" i="4"/>
  <c r="AQ2832" i="4"/>
  <c r="AP2832" i="4"/>
  <c r="AO2832" i="4"/>
  <c r="AU2831" i="4"/>
  <c r="AR2831" i="4"/>
  <c r="AQ2831" i="4"/>
  <c r="AP2831" i="4"/>
  <c r="AO2831" i="4"/>
  <c r="AU2830" i="4"/>
  <c r="AR2830" i="4"/>
  <c r="AQ2830" i="4"/>
  <c r="AT2830" i="4" s="1"/>
  <c r="AP2830" i="4"/>
  <c r="AO2830" i="4"/>
  <c r="AU2829" i="4"/>
  <c r="AR2829" i="4"/>
  <c r="AQ2829" i="4"/>
  <c r="AP2829" i="4"/>
  <c r="AO2829" i="4"/>
  <c r="AU2828" i="4"/>
  <c r="AR2828" i="4"/>
  <c r="AQ2828" i="4"/>
  <c r="AP2828" i="4"/>
  <c r="AO2828" i="4"/>
  <c r="AU2827" i="4"/>
  <c r="AR2827" i="4"/>
  <c r="AQ2827" i="4"/>
  <c r="AP2827" i="4"/>
  <c r="AO2827" i="4"/>
  <c r="AU2826" i="4"/>
  <c r="AR2826" i="4"/>
  <c r="AQ2826" i="4"/>
  <c r="AP2826" i="4"/>
  <c r="AO2826" i="4"/>
  <c r="AU2825" i="4"/>
  <c r="AR2825" i="4"/>
  <c r="AQ2825" i="4"/>
  <c r="AP2825" i="4"/>
  <c r="AO2825" i="4"/>
  <c r="AU2824" i="4"/>
  <c r="AR2824" i="4"/>
  <c r="AQ2824" i="4"/>
  <c r="AP2824" i="4"/>
  <c r="AO2824" i="4"/>
  <c r="AU2823" i="4"/>
  <c r="AR2823" i="4"/>
  <c r="AQ2823" i="4"/>
  <c r="AP2823" i="4"/>
  <c r="AO2823" i="4"/>
  <c r="AU2822" i="4"/>
  <c r="AR2822" i="4"/>
  <c r="AQ2822" i="4"/>
  <c r="AP2822" i="4"/>
  <c r="AO2822" i="4"/>
  <c r="AU2821" i="4"/>
  <c r="AR2821" i="4"/>
  <c r="AQ2821" i="4"/>
  <c r="AP2821" i="4"/>
  <c r="AO2821" i="4"/>
  <c r="AU2820" i="4"/>
  <c r="AR2820" i="4"/>
  <c r="AQ2820" i="4"/>
  <c r="AP2820" i="4"/>
  <c r="AO2820" i="4"/>
  <c r="AU2819" i="4"/>
  <c r="AR2819" i="4"/>
  <c r="AQ2819" i="4"/>
  <c r="AP2819" i="4"/>
  <c r="AO2819" i="4"/>
  <c r="AU2818" i="4"/>
  <c r="AR2818" i="4"/>
  <c r="AQ2818" i="4"/>
  <c r="AP2818" i="4"/>
  <c r="AO2818" i="4"/>
  <c r="AU2817" i="4"/>
  <c r="AR2817" i="4"/>
  <c r="AQ2817" i="4"/>
  <c r="AP2817" i="4"/>
  <c r="AO2817" i="4"/>
  <c r="AU2816" i="4"/>
  <c r="AR2816" i="4"/>
  <c r="AQ2816" i="4"/>
  <c r="AP2816" i="4"/>
  <c r="AO2816" i="4"/>
  <c r="AU2815" i="4"/>
  <c r="AR2815" i="4"/>
  <c r="AQ2815" i="4"/>
  <c r="AP2815" i="4"/>
  <c r="AO2815" i="4"/>
  <c r="AU2814" i="4"/>
  <c r="AR2814" i="4"/>
  <c r="AQ2814" i="4"/>
  <c r="AP2814" i="4"/>
  <c r="AO2814" i="4"/>
  <c r="AU2813" i="4"/>
  <c r="AR2813" i="4"/>
  <c r="AQ2813" i="4"/>
  <c r="AP2813" i="4"/>
  <c r="AO2813" i="4"/>
  <c r="AU2812" i="4"/>
  <c r="AR2812" i="4"/>
  <c r="AQ2812" i="4"/>
  <c r="AP2812" i="4"/>
  <c r="AO2812" i="4"/>
  <c r="AU2811" i="4"/>
  <c r="AR2811" i="4"/>
  <c r="AQ2811" i="4"/>
  <c r="AP2811" i="4"/>
  <c r="AO2811" i="4"/>
  <c r="AU2810" i="4"/>
  <c r="AR2810" i="4"/>
  <c r="AQ2810" i="4"/>
  <c r="AP2810" i="4"/>
  <c r="AO2810" i="4"/>
  <c r="AU2809" i="4"/>
  <c r="AR2809" i="4"/>
  <c r="AQ2809" i="4"/>
  <c r="AP2809" i="4"/>
  <c r="AO2809" i="4"/>
  <c r="AU2808" i="4"/>
  <c r="AR2808" i="4"/>
  <c r="AQ2808" i="4"/>
  <c r="AP2808" i="4"/>
  <c r="AO2808" i="4"/>
  <c r="AU2807" i="4"/>
  <c r="AR2807" i="4"/>
  <c r="AQ2807" i="4"/>
  <c r="AP2807" i="4"/>
  <c r="AO2807" i="4"/>
  <c r="AU2806" i="4"/>
  <c r="AR2806" i="4"/>
  <c r="AQ2806" i="4"/>
  <c r="AP2806" i="4"/>
  <c r="AO2806" i="4"/>
  <c r="AU2805" i="4"/>
  <c r="AR2805" i="4"/>
  <c r="AQ2805" i="4"/>
  <c r="AP2805" i="4"/>
  <c r="AO2805" i="4"/>
  <c r="AU2804" i="4"/>
  <c r="AR2804" i="4"/>
  <c r="AQ2804" i="4"/>
  <c r="AP2804" i="4"/>
  <c r="AO2804" i="4"/>
  <c r="AU2803" i="4"/>
  <c r="AR2803" i="4"/>
  <c r="AQ2803" i="4"/>
  <c r="AP2803" i="4"/>
  <c r="AO2803" i="4"/>
  <c r="AU2802" i="4"/>
  <c r="AR2802" i="4"/>
  <c r="AQ2802" i="4"/>
  <c r="AP2802" i="4"/>
  <c r="AO2802" i="4"/>
  <c r="AU2801" i="4"/>
  <c r="AR2801" i="4"/>
  <c r="AQ2801" i="4"/>
  <c r="AP2801" i="4"/>
  <c r="AO2801" i="4"/>
  <c r="AU2800" i="4"/>
  <c r="AR2800" i="4"/>
  <c r="AQ2800" i="4"/>
  <c r="AP2800" i="4"/>
  <c r="AO2800" i="4"/>
  <c r="AU2799" i="4"/>
  <c r="AR2799" i="4"/>
  <c r="AQ2799" i="4"/>
  <c r="AP2799" i="4"/>
  <c r="AO2799" i="4"/>
  <c r="AU2798" i="4"/>
  <c r="AR2798" i="4"/>
  <c r="AQ2798" i="4"/>
  <c r="AP2798" i="4"/>
  <c r="AO2798" i="4"/>
  <c r="AU2797" i="4"/>
  <c r="AR2797" i="4"/>
  <c r="AQ2797" i="4"/>
  <c r="AP2797" i="4"/>
  <c r="AO2797" i="4"/>
  <c r="AU2796" i="4"/>
  <c r="AR2796" i="4"/>
  <c r="AQ2796" i="4"/>
  <c r="AP2796" i="4"/>
  <c r="AO2796" i="4"/>
  <c r="AU2795" i="4"/>
  <c r="AR2795" i="4"/>
  <c r="AQ2795" i="4"/>
  <c r="AP2795" i="4"/>
  <c r="AO2795" i="4"/>
  <c r="AU2794" i="4"/>
  <c r="AR2794" i="4"/>
  <c r="AQ2794" i="4"/>
  <c r="AP2794" i="4"/>
  <c r="AO2794" i="4"/>
  <c r="AU2793" i="4"/>
  <c r="AR2793" i="4"/>
  <c r="AQ2793" i="4"/>
  <c r="AP2793" i="4"/>
  <c r="AO2793" i="4"/>
  <c r="AU2792" i="4"/>
  <c r="AR2792" i="4"/>
  <c r="AQ2792" i="4"/>
  <c r="AP2792" i="4"/>
  <c r="AO2792" i="4"/>
  <c r="AU2791" i="4"/>
  <c r="AR2791" i="4"/>
  <c r="AQ2791" i="4"/>
  <c r="AP2791" i="4"/>
  <c r="AO2791" i="4"/>
  <c r="AU2790" i="4"/>
  <c r="AR2790" i="4"/>
  <c r="AQ2790" i="4"/>
  <c r="AP2790" i="4"/>
  <c r="AO2790" i="4"/>
  <c r="AU2789" i="4"/>
  <c r="AR2789" i="4"/>
  <c r="AQ2789" i="4"/>
  <c r="AP2789" i="4"/>
  <c r="AO2789" i="4"/>
  <c r="AU2788" i="4"/>
  <c r="AR2788" i="4"/>
  <c r="AQ2788" i="4"/>
  <c r="AP2788" i="4"/>
  <c r="AO2788" i="4"/>
  <c r="AU2787" i="4"/>
  <c r="AR2787" i="4"/>
  <c r="AQ2787" i="4"/>
  <c r="AP2787" i="4"/>
  <c r="AO2787" i="4"/>
  <c r="AU2786" i="4"/>
  <c r="AR2786" i="4"/>
  <c r="AQ2786" i="4"/>
  <c r="AP2786" i="4"/>
  <c r="AO2786" i="4"/>
  <c r="AU2785" i="4"/>
  <c r="AR2785" i="4"/>
  <c r="AQ2785" i="4"/>
  <c r="AP2785" i="4"/>
  <c r="AO2785" i="4"/>
  <c r="AU2784" i="4"/>
  <c r="AR2784" i="4"/>
  <c r="AQ2784" i="4"/>
  <c r="AP2784" i="4"/>
  <c r="AO2784" i="4"/>
  <c r="AU2783" i="4"/>
  <c r="AR2783" i="4"/>
  <c r="AQ2783" i="4"/>
  <c r="AP2783" i="4"/>
  <c r="AO2783" i="4"/>
  <c r="AU2782" i="4"/>
  <c r="AR2782" i="4"/>
  <c r="AQ2782" i="4"/>
  <c r="AP2782" i="4"/>
  <c r="AO2782" i="4"/>
  <c r="AU2781" i="4"/>
  <c r="AR2781" i="4"/>
  <c r="AQ2781" i="4"/>
  <c r="AP2781" i="4"/>
  <c r="AO2781" i="4"/>
  <c r="AU2780" i="4"/>
  <c r="AR2780" i="4"/>
  <c r="AQ2780" i="4"/>
  <c r="AP2780" i="4"/>
  <c r="AO2780" i="4"/>
  <c r="AU2779" i="4"/>
  <c r="AR2779" i="4"/>
  <c r="AQ2779" i="4"/>
  <c r="AP2779" i="4"/>
  <c r="AO2779" i="4"/>
  <c r="AU2778" i="4"/>
  <c r="AR2778" i="4"/>
  <c r="AQ2778" i="4"/>
  <c r="AP2778" i="4"/>
  <c r="AO2778" i="4"/>
  <c r="AU2777" i="4"/>
  <c r="AR2777" i="4"/>
  <c r="AQ2777" i="4"/>
  <c r="AP2777" i="4"/>
  <c r="AO2777" i="4"/>
  <c r="AU2776" i="4"/>
  <c r="AR2776" i="4"/>
  <c r="AQ2776" i="4"/>
  <c r="AP2776" i="4"/>
  <c r="AO2776" i="4"/>
  <c r="AU2775" i="4"/>
  <c r="AR2775" i="4"/>
  <c r="AQ2775" i="4"/>
  <c r="AP2775" i="4"/>
  <c r="AO2775" i="4"/>
  <c r="AU2774" i="4"/>
  <c r="AR2774" i="4"/>
  <c r="AQ2774" i="4"/>
  <c r="AP2774" i="4"/>
  <c r="AO2774" i="4"/>
  <c r="AU2773" i="4"/>
  <c r="AR2773" i="4"/>
  <c r="AQ2773" i="4"/>
  <c r="AP2773" i="4"/>
  <c r="AO2773" i="4"/>
  <c r="AU2772" i="4"/>
  <c r="AR2772" i="4"/>
  <c r="AQ2772" i="4"/>
  <c r="AP2772" i="4"/>
  <c r="AO2772" i="4"/>
  <c r="AU2771" i="4"/>
  <c r="AR2771" i="4"/>
  <c r="AQ2771" i="4"/>
  <c r="AP2771" i="4"/>
  <c r="AO2771" i="4"/>
  <c r="AU2770" i="4"/>
  <c r="AR2770" i="4"/>
  <c r="AQ2770" i="4"/>
  <c r="AP2770" i="4"/>
  <c r="AO2770" i="4"/>
  <c r="AU2769" i="4"/>
  <c r="AR2769" i="4"/>
  <c r="AQ2769" i="4"/>
  <c r="AP2769" i="4"/>
  <c r="AO2769" i="4"/>
  <c r="AU2768" i="4"/>
  <c r="AR2768" i="4"/>
  <c r="AQ2768" i="4"/>
  <c r="AP2768" i="4"/>
  <c r="AO2768" i="4"/>
  <c r="AU2767" i="4"/>
  <c r="AR2767" i="4"/>
  <c r="AQ2767" i="4"/>
  <c r="AP2767" i="4"/>
  <c r="AO2767" i="4"/>
  <c r="AU2766" i="4"/>
  <c r="AR2766" i="4"/>
  <c r="AQ2766" i="4"/>
  <c r="AP2766" i="4"/>
  <c r="AO2766" i="4"/>
  <c r="AU2765" i="4"/>
  <c r="AR2765" i="4"/>
  <c r="AQ2765" i="4"/>
  <c r="AP2765" i="4"/>
  <c r="AO2765" i="4"/>
  <c r="AU2764" i="4"/>
  <c r="AR2764" i="4"/>
  <c r="AQ2764" i="4"/>
  <c r="AP2764" i="4"/>
  <c r="AO2764" i="4"/>
  <c r="AU2763" i="4"/>
  <c r="AR2763" i="4"/>
  <c r="AQ2763" i="4"/>
  <c r="AP2763" i="4"/>
  <c r="AO2763" i="4"/>
  <c r="AU2762" i="4"/>
  <c r="AR2762" i="4"/>
  <c r="AQ2762" i="4"/>
  <c r="AP2762" i="4"/>
  <c r="AO2762" i="4"/>
  <c r="AU2761" i="4"/>
  <c r="AR2761" i="4"/>
  <c r="AQ2761" i="4"/>
  <c r="AP2761" i="4"/>
  <c r="AO2761" i="4"/>
  <c r="AU2760" i="4"/>
  <c r="AR2760" i="4"/>
  <c r="AQ2760" i="4"/>
  <c r="AP2760" i="4"/>
  <c r="AO2760" i="4"/>
  <c r="AU2759" i="4"/>
  <c r="AR2759" i="4"/>
  <c r="AQ2759" i="4"/>
  <c r="AP2759" i="4"/>
  <c r="AO2759" i="4"/>
  <c r="AU2758" i="4"/>
  <c r="AR2758" i="4"/>
  <c r="AQ2758" i="4"/>
  <c r="AP2758" i="4"/>
  <c r="AO2758" i="4"/>
  <c r="AU2757" i="4"/>
  <c r="AR2757" i="4"/>
  <c r="AQ2757" i="4"/>
  <c r="AP2757" i="4"/>
  <c r="AO2757" i="4"/>
  <c r="AU2756" i="4"/>
  <c r="AR2756" i="4"/>
  <c r="AQ2756" i="4"/>
  <c r="AP2756" i="4"/>
  <c r="AO2756" i="4"/>
  <c r="AU2755" i="4"/>
  <c r="AR2755" i="4"/>
  <c r="AQ2755" i="4"/>
  <c r="AP2755" i="4"/>
  <c r="AO2755" i="4"/>
  <c r="AU2754" i="4"/>
  <c r="AR2754" i="4"/>
  <c r="AQ2754" i="4"/>
  <c r="AP2754" i="4"/>
  <c r="AO2754" i="4"/>
  <c r="AU2753" i="4"/>
  <c r="AR2753" i="4"/>
  <c r="AQ2753" i="4"/>
  <c r="AP2753" i="4"/>
  <c r="AO2753" i="4"/>
  <c r="AU2752" i="4"/>
  <c r="AR2752" i="4"/>
  <c r="AQ2752" i="4"/>
  <c r="AP2752" i="4"/>
  <c r="AO2752" i="4"/>
  <c r="AU2751" i="4"/>
  <c r="AR2751" i="4"/>
  <c r="AQ2751" i="4"/>
  <c r="AP2751" i="4"/>
  <c r="AO2751" i="4"/>
  <c r="AU2750" i="4"/>
  <c r="AR2750" i="4"/>
  <c r="AQ2750" i="4"/>
  <c r="AP2750" i="4"/>
  <c r="AO2750" i="4"/>
  <c r="AU2749" i="4"/>
  <c r="AR2749" i="4"/>
  <c r="AQ2749" i="4"/>
  <c r="AP2749" i="4"/>
  <c r="AO2749" i="4"/>
  <c r="AU2748" i="4"/>
  <c r="AR2748" i="4"/>
  <c r="AQ2748" i="4"/>
  <c r="AP2748" i="4"/>
  <c r="AO2748" i="4"/>
  <c r="AU2747" i="4"/>
  <c r="AR2747" i="4"/>
  <c r="AQ2747" i="4"/>
  <c r="AT2747" i="4" s="1"/>
  <c r="AP2747" i="4"/>
  <c r="AO2747" i="4"/>
  <c r="AU2746" i="4"/>
  <c r="AR2746" i="4"/>
  <c r="AQ2746" i="4"/>
  <c r="AP2746" i="4"/>
  <c r="AO2746" i="4"/>
  <c r="AU2745" i="4"/>
  <c r="AR2745" i="4"/>
  <c r="AQ2745" i="4"/>
  <c r="AP2745" i="4"/>
  <c r="AO2745" i="4"/>
  <c r="AU2744" i="4"/>
  <c r="AR2744" i="4"/>
  <c r="AQ2744" i="4"/>
  <c r="AP2744" i="4"/>
  <c r="AO2744" i="4"/>
  <c r="AU2743" i="4"/>
  <c r="AR2743" i="4"/>
  <c r="AQ2743" i="4"/>
  <c r="AP2743" i="4"/>
  <c r="AO2743" i="4"/>
  <c r="AU2742" i="4"/>
  <c r="AR2742" i="4"/>
  <c r="AQ2742" i="4"/>
  <c r="AP2742" i="4"/>
  <c r="AO2742" i="4"/>
  <c r="AU2741" i="4"/>
  <c r="AR2741" i="4"/>
  <c r="AQ2741" i="4"/>
  <c r="AP2741" i="4"/>
  <c r="AO2741" i="4"/>
  <c r="AS2741" i="4" s="1"/>
  <c r="AU2740" i="4"/>
  <c r="AR2740" i="4"/>
  <c r="AQ2740" i="4"/>
  <c r="AP2740" i="4"/>
  <c r="AO2740" i="4"/>
  <c r="AU2739" i="4"/>
  <c r="AR2739" i="4"/>
  <c r="AQ2739" i="4"/>
  <c r="AP2739" i="4"/>
  <c r="AO2739" i="4"/>
  <c r="AU2738" i="4"/>
  <c r="AR2738" i="4"/>
  <c r="AQ2738" i="4"/>
  <c r="AP2738" i="4"/>
  <c r="AO2738" i="4"/>
  <c r="AU2737" i="4"/>
  <c r="AR2737" i="4"/>
  <c r="AQ2737" i="4"/>
  <c r="AP2737" i="4"/>
  <c r="AO2737" i="4"/>
  <c r="AU2736" i="4"/>
  <c r="AR2736" i="4"/>
  <c r="AQ2736" i="4"/>
  <c r="AP2736" i="4"/>
  <c r="AO2736" i="4"/>
  <c r="AU2735" i="4"/>
  <c r="AR2735" i="4"/>
  <c r="AQ2735" i="4"/>
  <c r="AP2735" i="4"/>
  <c r="AO2735" i="4"/>
  <c r="AU2734" i="4"/>
  <c r="AR2734" i="4"/>
  <c r="AQ2734" i="4"/>
  <c r="AP2734" i="4"/>
  <c r="AO2734" i="4"/>
  <c r="AU2733" i="4"/>
  <c r="AR2733" i="4"/>
  <c r="AQ2733" i="4"/>
  <c r="AP2733" i="4"/>
  <c r="AO2733" i="4"/>
  <c r="AU2732" i="4"/>
  <c r="AR2732" i="4"/>
  <c r="AQ2732" i="4"/>
  <c r="AP2732" i="4"/>
  <c r="AO2732" i="4"/>
  <c r="AU2731" i="4"/>
  <c r="AR2731" i="4"/>
  <c r="AQ2731" i="4"/>
  <c r="AP2731" i="4"/>
  <c r="AO2731" i="4"/>
  <c r="AU2730" i="4"/>
  <c r="AR2730" i="4"/>
  <c r="AQ2730" i="4"/>
  <c r="AP2730" i="4"/>
  <c r="AO2730" i="4"/>
  <c r="AU2729" i="4"/>
  <c r="AR2729" i="4"/>
  <c r="AQ2729" i="4"/>
  <c r="AP2729" i="4"/>
  <c r="AO2729" i="4"/>
  <c r="AU2728" i="4"/>
  <c r="AR2728" i="4"/>
  <c r="AQ2728" i="4"/>
  <c r="AP2728" i="4"/>
  <c r="AO2728" i="4"/>
  <c r="AU2727" i="4"/>
  <c r="AR2727" i="4"/>
  <c r="AQ2727" i="4"/>
  <c r="AP2727" i="4"/>
  <c r="AO2727" i="4"/>
  <c r="AU2726" i="4"/>
  <c r="AR2726" i="4"/>
  <c r="AQ2726" i="4"/>
  <c r="AP2726" i="4"/>
  <c r="AO2726" i="4"/>
  <c r="AU2725" i="4"/>
  <c r="AR2725" i="4"/>
  <c r="AQ2725" i="4"/>
  <c r="AP2725" i="4"/>
  <c r="AO2725" i="4"/>
  <c r="AS2725" i="4" s="1"/>
  <c r="AU2724" i="4"/>
  <c r="AR2724" i="4"/>
  <c r="AQ2724" i="4"/>
  <c r="AP2724" i="4"/>
  <c r="AO2724" i="4"/>
  <c r="AU2723" i="4"/>
  <c r="AR2723" i="4"/>
  <c r="AQ2723" i="4"/>
  <c r="AP2723" i="4"/>
  <c r="AO2723" i="4"/>
  <c r="AU2722" i="4"/>
  <c r="AR2722" i="4"/>
  <c r="AQ2722" i="4"/>
  <c r="AP2722" i="4"/>
  <c r="AO2722" i="4"/>
  <c r="AU2721" i="4"/>
  <c r="AR2721" i="4"/>
  <c r="AQ2721" i="4"/>
  <c r="AP2721" i="4"/>
  <c r="AO2721" i="4"/>
  <c r="AU2720" i="4"/>
  <c r="AR2720" i="4"/>
  <c r="AQ2720" i="4"/>
  <c r="AP2720" i="4"/>
  <c r="AO2720" i="4"/>
  <c r="AU2719" i="4"/>
  <c r="AR2719" i="4"/>
  <c r="AQ2719" i="4"/>
  <c r="AP2719" i="4"/>
  <c r="AO2719" i="4"/>
  <c r="AU2718" i="4"/>
  <c r="AR2718" i="4"/>
  <c r="AQ2718" i="4"/>
  <c r="AP2718" i="4"/>
  <c r="AO2718" i="4"/>
  <c r="AU2717" i="4"/>
  <c r="AR2717" i="4"/>
  <c r="AQ2717" i="4"/>
  <c r="AP2717" i="4"/>
  <c r="AO2717" i="4"/>
  <c r="AS2717" i="4" s="1"/>
  <c r="AU2716" i="4"/>
  <c r="AR2716" i="4"/>
  <c r="AQ2716" i="4"/>
  <c r="AP2716" i="4"/>
  <c r="AO2716" i="4"/>
  <c r="AU2715" i="4"/>
  <c r="AR2715" i="4"/>
  <c r="AQ2715" i="4"/>
  <c r="AP2715" i="4"/>
  <c r="AO2715" i="4"/>
  <c r="AU2714" i="4"/>
  <c r="AR2714" i="4"/>
  <c r="AQ2714" i="4"/>
  <c r="AP2714" i="4"/>
  <c r="AO2714" i="4"/>
  <c r="AU2713" i="4"/>
  <c r="AR2713" i="4"/>
  <c r="AQ2713" i="4"/>
  <c r="AP2713" i="4"/>
  <c r="AO2713" i="4"/>
  <c r="AU2712" i="4"/>
  <c r="AR2712" i="4"/>
  <c r="AQ2712" i="4"/>
  <c r="AP2712" i="4"/>
  <c r="AO2712" i="4"/>
  <c r="AU2711" i="4"/>
  <c r="AR2711" i="4"/>
  <c r="AQ2711" i="4"/>
  <c r="AP2711" i="4"/>
  <c r="AO2711" i="4"/>
  <c r="AS2711" i="4" s="1"/>
  <c r="AU2710" i="4"/>
  <c r="AR2710" i="4"/>
  <c r="AQ2710" i="4"/>
  <c r="AP2710" i="4"/>
  <c r="AO2710" i="4"/>
  <c r="AU2709" i="4"/>
  <c r="AR2709" i="4"/>
  <c r="AQ2709" i="4"/>
  <c r="AP2709" i="4"/>
  <c r="AO2709" i="4"/>
  <c r="AU2708" i="4"/>
  <c r="AR2708" i="4"/>
  <c r="AQ2708" i="4"/>
  <c r="AP2708" i="4"/>
  <c r="AO2708" i="4"/>
  <c r="AU2707" i="4"/>
  <c r="AR2707" i="4"/>
  <c r="AQ2707" i="4"/>
  <c r="AP2707" i="4"/>
  <c r="AO2707" i="4"/>
  <c r="AU2706" i="4"/>
  <c r="AR2706" i="4"/>
  <c r="AQ2706" i="4"/>
  <c r="AP2706" i="4"/>
  <c r="AO2706" i="4"/>
  <c r="AU2705" i="4"/>
  <c r="AR2705" i="4"/>
  <c r="AQ2705" i="4"/>
  <c r="AP2705" i="4"/>
  <c r="AO2705" i="4"/>
  <c r="AU2704" i="4"/>
  <c r="AR2704" i="4"/>
  <c r="AQ2704" i="4"/>
  <c r="AP2704" i="4"/>
  <c r="AO2704" i="4"/>
  <c r="AU2703" i="4"/>
  <c r="AR2703" i="4"/>
  <c r="AQ2703" i="4"/>
  <c r="AP2703" i="4"/>
  <c r="AO2703" i="4"/>
  <c r="AU2702" i="4"/>
  <c r="AR2702" i="4"/>
  <c r="AQ2702" i="4"/>
  <c r="AP2702" i="4"/>
  <c r="AO2702" i="4"/>
  <c r="AU2701" i="4"/>
  <c r="AR2701" i="4"/>
  <c r="AQ2701" i="4"/>
  <c r="AP2701" i="4"/>
  <c r="AO2701" i="4"/>
  <c r="AU2700" i="4"/>
  <c r="AR2700" i="4"/>
  <c r="AQ2700" i="4"/>
  <c r="AP2700" i="4"/>
  <c r="AO2700" i="4"/>
  <c r="AU2699" i="4"/>
  <c r="AR2699" i="4"/>
  <c r="AQ2699" i="4"/>
  <c r="AP2699" i="4"/>
  <c r="AO2699" i="4"/>
  <c r="AU2698" i="4"/>
  <c r="AR2698" i="4"/>
  <c r="AQ2698" i="4"/>
  <c r="AP2698" i="4"/>
  <c r="AO2698" i="4"/>
  <c r="AU2697" i="4"/>
  <c r="AR2697" i="4"/>
  <c r="AQ2697" i="4"/>
  <c r="AP2697" i="4"/>
  <c r="AO2697" i="4"/>
  <c r="AU2696" i="4"/>
  <c r="AR2696" i="4"/>
  <c r="AQ2696" i="4"/>
  <c r="AP2696" i="4"/>
  <c r="AO2696" i="4"/>
  <c r="AU2695" i="4"/>
  <c r="AR2695" i="4"/>
  <c r="AQ2695" i="4"/>
  <c r="AP2695" i="4"/>
  <c r="AO2695" i="4"/>
  <c r="AS2695" i="4" s="1"/>
  <c r="AU2694" i="4"/>
  <c r="AR2694" i="4"/>
  <c r="AQ2694" i="4"/>
  <c r="AP2694" i="4"/>
  <c r="AO2694" i="4"/>
  <c r="AU2693" i="4"/>
  <c r="AR2693" i="4"/>
  <c r="AQ2693" i="4"/>
  <c r="AP2693" i="4"/>
  <c r="AO2693" i="4"/>
  <c r="AU2692" i="4"/>
  <c r="AR2692" i="4"/>
  <c r="AQ2692" i="4"/>
  <c r="AP2692" i="4"/>
  <c r="AO2692" i="4"/>
  <c r="AU2691" i="4"/>
  <c r="AR2691" i="4"/>
  <c r="AQ2691" i="4"/>
  <c r="AP2691" i="4"/>
  <c r="AO2691" i="4"/>
  <c r="AU2690" i="4"/>
  <c r="AR2690" i="4"/>
  <c r="AQ2690" i="4"/>
  <c r="AP2690" i="4"/>
  <c r="AO2690" i="4"/>
  <c r="AU2689" i="4"/>
  <c r="AR2689" i="4"/>
  <c r="AQ2689" i="4"/>
  <c r="AP2689" i="4"/>
  <c r="AO2689" i="4"/>
  <c r="AU2688" i="4"/>
  <c r="AR2688" i="4"/>
  <c r="AQ2688" i="4"/>
  <c r="AP2688" i="4"/>
  <c r="AO2688" i="4"/>
  <c r="AU2687" i="4"/>
  <c r="AR2687" i="4"/>
  <c r="AQ2687" i="4"/>
  <c r="AP2687" i="4"/>
  <c r="AO2687" i="4"/>
  <c r="AU2686" i="4"/>
  <c r="AR2686" i="4"/>
  <c r="AQ2686" i="4"/>
  <c r="AP2686" i="4"/>
  <c r="AO2686" i="4"/>
  <c r="AU2685" i="4"/>
  <c r="AR2685" i="4"/>
  <c r="AQ2685" i="4"/>
  <c r="AP2685" i="4"/>
  <c r="AO2685" i="4"/>
  <c r="AU2684" i="4"/>
  <c r="AR2684" i="4"/>
  <c r="AQ2684" i="4"/>
  <c r="AP2684" i="4"/>
  <c r="AO2684" i="4"/>
  <c r="AU2683" i="4"/>
  <c r="AR2683" i="4"/>
  <c r="AQ2683" i="4"/>
  <c r="AP2683" i="4"/>
  <c r="AO2683" i="4"/>
  <c r="AU2682" i="4"/>
  <c r="AR2682" i="4"/>
  <c r="AQ2682" i="4"/>
  <c r="AP2682" i="4"/>
  <c r="AO2682" i="4"/>
  <c r="AU2681" i="4"/>
  <c r="AR2681" i="4"/>
  <c r="AQ2681" i="4"/>
  <c r="AP2681" i="4"/>
  <c r="AO2681" i="4"/>
  <c r="AU2680" i="4"/>
  <c r="AR2680" i="4"/>
  <c r="AQ2680" i="4"/>
  <c r="AP2680" i="4"/>
  <c r="AO2680" i="4"/>
  <c r="AU2679" i="4"/>
  <c r="AR2679" i="4"/>
  <c r="AQ2679" i="4"/>
  <c r="AP2679" i="4"/>
  <c r="AO2679" i="4"/>
  <c r="AU2678" i="4"/>
  <c r="AR2678" i="4"/>
  <c r="AQ2678" i="4"/>
  <c r="AP2678" i="4"/>
  <c r="AO2678" i="4"/>
  <c r="AU2677" i="4"/>
  <c r="AR2677" i="4"/>
  <c r="AQ2677" i="4"/>
  <c r="AP2677" i="4"/>
  <c r="AO2677" i="4"/>
  <c r="AS2677" i="4" s="1"/>
  <c r="AU2676" i="4"/>
  <c r="AR2676" i="4"/>
  <c r="AQ2676" i="4"/>
  <c r="AP2676" i="4"/>
  <c r="AO2676" i="4"/>
  <c r="AU2675" i="4"/>
  <c r="AR2675" i="4"/>
  <c r="AQ2675" i="4"/>
  <c r="AP2675" i="4"/>
  <c r="AO2675" i="4"/>
  <c r="AU2674" i="4"/>
  <c r="AR2674" i="4"/>
  <c r="AQ2674" i="4"/>
  <c r="AP2674" i="4"/>
  <c r="AO2674" i="4"/>
  <c r="AU2673" i="4"/>
  <c r="AR2673" i="4"/>
  <c r="AQ2673" i="4"/>
  <c r="AP2673" i="4"/>
  <c r="AO2673" i="4"/>
  <c r="AU2672" i="4"/>
  <c r="AR2672" i="4"/>
  <c r="AQ2672" i="4"/>
  <c r="AP2672" i="4"/>
  <c r="AO2672" i="4"/>
  <c r="AU2671" i="4"/>
  <c r="AR2671" i="4"/>
  <c r="AQ2671" i="4"/>
  <c r="AP2671" i="4"/>
  <c r="AO2671" i="4"/>
  <c r="AU2670" i="4"/>
  <c r="AR2670" i="4"/>
  <c r="AQ2670" i="4"/>
  <c r="AT2670" i="4" s="1"/>
  <c r="AP2670" i="4"/>
  <c r="AO2670" i="4"/>
  <c r="AU2669" i="4"/>
  <c r="AR2669" i="4"/>
  <c r="AQ2669" i="4"/>
  <c r="AP2669" i="4"/>
  <c r="AO2669" i="4"/>
  <c r="AU2668" i="4"/>
  <c r="AR2668" i="4"/>
  <c r="AQ2668" i="4"/>
  <c r="AP2668" i="4"/>
  <c r="AO2668" i="4"/>
  <c r="AU2667" i="4"/>
  <c r="AR2667" i="4"/>
  <c r="AQ2667" i="4"/>
  <c r="AP2667" i="4"/>
  <c r="AO2667" i="4"/>
  <c r="AU2666" i="4"/>
  <c r="AR2666" i="4"/>
  <c r="AQ2666" i="4"/>
  <c r="AP2666" i="4"/>
  <c r="AO2666" i="4"/>
  <c r="AU2665" i="4"/>
  <c r="AR2665" i="4"/>
  <c r="AQ2665" i="4"/>
  <c r="AP2665" i="4"/>
  <c r="AO2665" i="4"/>
  <c r="AU2664" i="4"/>
  <c r="AR2664" i="4"/>
  <c r="AQ2664" i="4"/>
  <c r="AP2664" i="4"/>
  <c r="AO2664" i="4"/>
  <c r="AU2663" i="4"/>
  <c r="AR2663" i="4"/>
  <c r="AQ2663" i="4"/>
  <c r="AP2663" i="4"/>
  <c r="AO2663" i="4"/>
  <c r="AU2662" i="4"/>
  <c r="AR2662" i="4"/>
  <c r="AQ2662" i="4"/>
  <c r="AP2662" i="4"/>
  <c r="AO2662" i="4"/>
  <c r="AU2661" i="4"/>
  <c r="AR2661" i="4"/>
  <c r="AQ2661" i="4"/>
  <c r="AP2661" i="4"/>
  <c r="AO2661" i="4"/>
  <c r="AU2660" i="4"/>
  <c r="AR2660" i="4"/>
  <c r="AQ2660" i="4"/>
  <c r="AP2660" i="4"/>
  <c r="AO2660" i="4"/>
  <c r="AU2659" i="4"/>
  <c r="AR2659" i="4"/>
  <c r="AQ2659" i="4"/>
  <c r="AP2659" i="4"/>
  <c r="AO2659" i="4"/>
  <c r="AU2658" i="4"/>
  <c r="AR2658" i="4"/>
  <c r="AQ2658" i="4"/>
  <c r="AP2658" i="4"/>
  <c r="AO2658" i="4"/>
  <c r="AU2657" i="4"/>
  <c r="AR2657" i="4"/>
  <c r="AQ2657" i="4"/>
  <c r="AP2657" i="4"/>
  <c r="AO2657" i="4"/>
  <c r="AU2656" i="4"/>
  <c r="AR2656" i="4"/>
  <c r="AQ2656" i="4"/>
  <c r="AP2656" i="4"/>
  <c r="AO2656" i="4"/>
  <c r="AU2655" i="4"/>
  <c r="AR2655" i="4"/>
  <c r="AQ2655" i="4"/>
  <c r="AP2655" i="4"/>
  <c r="AO2655" i="4"/>
  <c r="AU2654" i="4"/>
  <c r="AR2654" i="4"/>
  <c r="AQ2654" i="4"/>
  <c r="AT2654" i="4" s="1"/>
  <c r="AP2654" i="4"/>
  <c r="AO2654" i="4"/>
  <c r="AU2653" i="4"/>
  <c r="AR2653" i="4"/>
  <c r="AQ2653" i="4"/>
  <c r="AP2653" i="4"/>
  <c r="AO2653" i="4"/>
  <c r="AS2653" i="4" s="1"/>
  <c r="AU2652" i="4"/>
  <c r="AR2652" i="4"/>
  <c r="AQ2652" i="4"/>
  <c r="AP2652" i="4"/>
  <c r="AO2652" i="4"/>
  <c r="AU2651" i="4"/>
  <c r="AR2651" i="4"/>
  <c r="AQ2651" i="4"/>
  <c r="AP2651" i="4"/>
  <c r="AO2651" i="4"/>
  <c r="AU2650" i="4"/>
  <c r="AR2650" i="4"/>
  <c r="AQ2650" i="4"/>
  <c r="AP2650" i="4"/>
  <c r="AO2650" i="4"/>
  <c r="AU2649" i="4"/>
  <c r="AR2649" i="4"/>
  <c r="AQ2649" i="4"/>
  <c r="AP2649" i="4"/>
  <c r="AO2649" i="4"/>
  <c r="AU2648" i="4"/>
  <c r="AR2648" i="4"/>
  <c r="AQ2648" i="4"/>
  <c r="AP2648" i="4"/>
  <c r="AO2648" i="4"/>
  <c r="AU2647" i="4"/>
  <c r="AR2647" i="4"/>
  <c r="AQ2647" i="4"/>
  <c r="AP2647" i="4"/>
  <c r="AO2647" i="4"/>
  <c r="AU2646" i="4"/>
  <c r="AR2646" i="4"/>
  <c r="AQ2646" i="4"/>
  <c r="AP2646" i="4"/>
  <c r="AO2646" i="4"/>
  <c r="AU2645" i="4"/>
  <c r="AR2645" i="4"/>
  <c r="AQ2645" i="4"/>
  <c r="AP2645" i="4"/>
  <c r="AO2645" i="4"/>
  <c r="AU2644" i="4"/>
  <c r="AR2644" i="4"/>
  <c r="AQ2644" i="4"/>
  <c r="AP2644" i="4"/>
  <c r="AO2644" i="4"/>
  <c r="AU2643" i="4"/>
  <c r="AR2643" i="4"/>
  <c r="AQ2643" i="4"/>
  <c r="AP2643" i="4"/>
  <c r="AO2643" i="4"/>
  <c r="AU2642" i="4"/>
  <c r="AR2642" i="4"/>
  <c r="AQ2642" i="4"/>
  <c r="AP2642" i="4"/>
  <c r="AO2642" i="4"/>
  <c r="AU2641" i="4"/>
  <c r="AR2641" i="4"/>
  <c r="AQ2641" i="4"/>
  <c r="AP2641" i="4"/>
  <c r="AO2641" i="4"/>
  <c r="AU2640" i="4"/>
  <c r="AR2640" i="4"/>
  <c r="AQ2640" i="4"/>
  <c r="AP2640" i="4"/>
  <c r="AO2640" i="4"/>
  <c r="AU2639" i="4"/>
  <c r="AR2639" i="4"/>
  <c r="AQ2639" i="4"/>
  <c r="AP2639" i="4"/>
  <c r="AO2639" i="4"/>
  <c r="AU2638" i="4"/>
  <c r="AR2638" i="4"/>
  <c r="AQ2638" i="4"/>
  <c r="AT2638" i="4" s="1"/>
  <c r="AP2638" i="4"/>
  <c r="AO2638" i="4"/>
  <c r="AU2637" i="4"/>
  <c r="AR2637" i="4"/>
  <c r="AQ2637" i="4"/>
  <c r="AP2637" i="4"/>
  <c r="AO2637" i="4"/>
  <c r="AU2636" i="4"/>
  <c r="AR2636" i="4"/>
  <c r="AQ2636" i="4"/>
  <c r="AP2636" i="4"/>
  <c r="AO2636" i="4"/>
  <c r="AU2635" i="4"/>
  <c r="AR2635" i="4"/>
  <c r="AQ2635" i="4"/>
  <c r="AP2635" i="4"/>
  <c r="AO2635" i="4"/>
  <c r="AU2634" i="4"/>
  <c r="AR2634" i="4"/>
  <c r="AQ2634" i="4"/>
  <c r="AP2634" i="4"/>
  <c r="AO2634" i="4"/>
  <c r="AU2633" i="4"/>
  <c r="AR2633" i="4"/>
  <c r="AQ2633" i="4"/>
  <c r="AP2633" i="4"/>
  <c r="AO2633" i="4"/>
  <c r="AU2632" i="4"/>
  <c r="AR2632" i="4"/>
  <c r="AQ2632" i="4"/>
  <c r="AP2632" i="4"/>
  <c r="AO2632" i="4"/>
  <c r="AU2631" i="4"/>
  <c r="AR2631" i="4"/>
  <c r="AQ2631" i="4"/>
  <c r="AP2631" i="4"/>
  <c r="AO2631" i="4"/>
  <c r="AU2630" i="4"/>
  <c r="AR2630" i="4"/>
  <c r="AQ2630" i="4"/>
  <c r="AP2630" i="4"/>
  <c r="AO2630" i="4"/>
  <c r="AU2629" i="4"/>
  <c r="AR2629" i="4"/>
  <c r="AQ2629" i="4"/>
  <c r="AP2629" i="4"/>
  <c r="AO2629" i="4"/>
  <c r="AU2628" i="4"/>
  <c r="AR2628" i="4"/>
  <c r="AQ2628" i="4"/>
  <c r="AP2628" i="4"/>
  <c r="AO2628" i="4"/>
  <c r="AU2627" i="4"/>
  <c r="AR2627" i="4"/>
  <c r="AQ2627" i="4"/>
  <c r="AP2627" i="4"/>
  <c r="AO2627" i="4"/>
  <c r="AU2626" i="4"/>
  <c r="AR2626" i="4"/>
  <c r="AQ2626" i="4"/>
  <c r="AT2626" i="4" s="1"/>
  <c r="AP2626" i="4"/>
  <c r="AO2626" i="4"/>
  <c r="AU2625" i="4"/>
  <c r="AR2625" i="4"/>
  <c r="AQ2625" i="4"/>
  <c r="AP2625" i="4"/>
  <c r="AO2625" i="4"/>
  <c r="AU2624" i="4"/>
  <c r="AR2624" i="4"/>
  <c r="AQ2624" i="4"/>
  <c r="AP2624" i="4"/>
  <c r="AO2624" i="4"/>
  <c r="AU2623" i="4"/>
  <c r="AR2623" i="4"/>
  <c r="AQ2623" i="4"/>
  <c r="AP2623" i="4"/>
  <c r="AO2623" i="4"/>
  <c r="AU2622" i="4"/>
  <c r="AR2622" i="4"/>
  <c r="AQ2622" i="4"/>
  <c r="AP2622" i="4"/>
  <c r="AO2622" i="4"/>
  <c r="AU2621" i="4"/>
  <c r="AR2621" i="4"/>
  <c r="AQ2621" i="4"/>
  <c r="AP2621" i="4"/>
  <c r="AO2621" i="4"/>
  <c r="AU2620" i="4"/>
  <c r="AR2620" i="4"/>
  <c r="AQ2620" i="4"/>
  <c r="AP2620" i="4"/>
  <c r="AO2620" i="4"/>
  <c r="AU2619" i="4"/>
  <c r="AR2619" i="4"/>
  <c r="AQ2619" i="4"/>
  <c r="AP2619" i="4"/>
  <c r="AO2619" i="4"/>
  <c r="AU2618" i="4"/>
  <c r="AR2618" i="4"/>
  <c r="AQ2618" i="4"/>
  <c r="AP2618" i="4"/>
  <c r="AO2618" i="4"/>
  <c r="AU2617" i="4"/>
  <c r="AR2617" i="4"/>
  <c r="AQ2617" i="4"/>
  <c r="AP2617" i="4"/>
  <c r="AO2617" i="4"/>
  <c r="AU2616" i="4"/>
  <c r="AR2616" i="4"/>
  <c r="AQ2616" i="4"/>
  <c r="AP2616" i="4"/>
  <c r="AO2616" i="4"/>
  <c r="AU2615" i="4"/>
  <c r="AR2615" i="4"/>
  <c r="AQ2615" i="4"/>
  <c r="AP2615" i="4"/>
  <c r="AO2615" i="4"/>
  <c r="AU2614" i="4"/>
  <c r="AR2614" i="4"/>
  <c r="AQ2614" i="4"/>
  <c r="AP2614" i="4"/>
  <c r="AO2614" i="4"/>
  <c r="AU2613" i="4"/>
  <c r="AR2613" i="4"/>
  <c r="AQ2613" i="4"/>
  <c r="AP2613" i="4"/>
  <c r="AO2613" i="4"/>
  <c r="AS2613" i="4" s="1"/>
  <c r="AU2612" i="4"/>
  <c r="AR2612" i="4"/>
  <c r="AQ2612" i="4"/>
  <c r="AP2612" i="4"/>
  <c r="AO2612" i="4"/>
  <c r="AU2611" i="4"/>
  <c r="AR2611" i="4"/>
  <c r="AQ2611" i="4"/>
  <c r="AP2611" i="4"/>
  <c r="AO2611" i="4"/>
  <c r="AU2610" i="4"/>
  <c r="AR2610" i="4"/>
  <c r="AQ2610" i="4"/>
  <c r="AP2610" i="4"/>
  <c r="AO2610" i="4"/>
  <c r="AU2609" i="4"/>
  <c r="AR2609" i="4"/>
  <c r="AQ2609" i="4"/>
  <c r="AP2609" i="4"/>
  <c r="AO2609" i="4"/>
  <c r="AU2608" i="4"/>
  <c r="AR2608" i="4"/>
  <c r="AQ2608" i="4"/>
  <c r="AP2608" i="4"/>
  <c r="AO2608" i="4"/>
  <c r="AU2607" i="4"/>
  <c r="AR2607" i="4"/>
  <c r="AQ2607" i="4"/>
  <c r="AP2607" i="4"/>
  <c r="AO2607" i="4"/>
  <c r="AU2606" i="4"/>
  <c r="AR2606" i="4"/>
  <c r="AQ2606" i="4"/>
  <c r="AP2606" i="4"/>
  <c r="AO2606" i="4"/>
  <c r="AU2605" i="4"/>
  <c r="AR2605" i="4"/>
  <c r="AQ2605" i="4"/>
  <c r="AP2605" i="4"/>
  <c r="AO2605" i="4"/>
  <c r="AU2604" i="4"/>
  <c r="AR2604" i="4"/>
  <c r="AQ2604" i="4"/>
  <c r="AP2604" i="4"/>
  <c r="AO2604" i="4"/>
  <c r="AU2603" i="4"/>
  <c r="AR2603" i="4"/>
  <c r="AQ2603" i="4"/>
  <c r="AP2603" i="4"/>
  <c r="AO2603" i="4"/>
  <c r="AU2602" i="4"/>
  <c r="AR2602" i="4"/>
  <c r="AQ2602" i="4"/>
  <c r="AP2602" i="4"/>
  <c r="AO2602" i="4"/>
  <c r="AU2601" i="4"/>
  <c r="AR2601" i="4"/>
  <c r="AQ2601" i="4"/>
  <c r="AP2601" i="4"/>
  <c r="AO2601" i="4"/>
  <c r="AU2600" i="4"/>
  <c r="AR2600" i="4"/>
  <c r="AQ2600" i="4"/>
  <c r="AP2600" i="4"/>
  <c r="AO2600" i="4"/>
  <c r="AU2599" i="4"/>
  <c r="AR2599" i="4"/>
  <c r="AQ2599" i="4"/>
  <c r="AP2599" i="4"/>
  <c r="AO2599" i="4"/>
  <c r="AU2598" i="4"/>
  <c r="AR2598" i="4"/>
  <c r="AQ2598" i="4"/>
  <c r="AP2598" i="4"/>
  <c r="AO2598" i="4"/>
  <c r="AU2597" i="4"/>
  <c r="AR2597" i="4"/>
  <c r="AQ2597" i="4"/>
  <c r="AP2597" i="4"/>
  <c r="AO2597" i="4"/>
  <c r="AU2596" i="4"/>
  <c r="AR2596" i="4"/>
  <c r="AQ2596" i="4"/>
  <c r="AP2596" i="4"/>
  <c r="AO2596" i="4"/>
  <c r="AU2595" i="4"/>
  <c r="AR2595" i="4"/>
  <c r="AQ2595" i="4"/>
  <c r="AT2595" i="4" s="1"/>
  <c r="AP2595" i="4"/>
  <c r="AO2595" i="4"/>
  <c r="AU2594" i="4"/>
  <c r="AR2594" i="4"/>
  <c r="AQ2594" i="4"/>
  <c r="AP2594" i="4"/>
  <c r="AO2594" i="4"/>
  <c r="AU2593" i="4"/>
  <c r="AR2593" i="4"/>
  <c r="AQ2593" i="4"/>
  <c r="AP2593" i="4"/>
  <c r="AO2593" i="4"/>
  <c r="AU2592" i="4"/>
  <c r="AR2592" i="4"/>
  <c r="AQ2592" i="4"/>
  <c r="AP2592" i="4"/>
  <c r="AO2592" i="4"/>
  <c r="AU2591" i="4"/>
  <c r="AR2591" i="4"/>
  <c r="AQ2591" i="4"/>
  <c r="AP2591" i="4"/>
  <c r="AO2591" i="4"/>
  <c r="AU2590" i="4"/>
  <c r="AR2590" i="4"/>
  <c r="AQ2590" i="4"/>
  <c r="AP2590" i="4"/>
  <c r="AO2590" i="4"/>
  <c r="AU2589" i="4"/>
  <c r="AR2589" i="4"/>
  <c r="AQ2589" i="4"/>
  <c r="AP2589" i="4"/>
  <c r="AO2589" i="4"/>
  <c r="AS2589" i="4" s="1"/>
  <c r="AU2588" i="4"/>
  <c r="AR2588" i="4"/>
  <c r="AQ2588" i="4"/>
  <c r="AP2588" i="4"/>
  <c r="AO2588" i="4"/>
  <c r="AU2587" i="4"/>
  <c r="AR2587" i="4"/>
  <c r="AQ2587" i="4"/>
  <c r="AP2587" i="4"/>
  <c r="AO2587" i="4"/>
  <c r="AU2586" i="4"/>
  <c r="AR2586" i="4"/>
  <c r="AQ2586" i="4"/>
  <c r="AP2586" i="4"/>
  <c r="AO2586" i="4"/>
  <c r="AU2585" i="4"/>
  <c r="AR2585" i="4"/>
  <c r="AQ2585" i="4"/>
  <c r="AP2585" i="4"/>
  <c r="AO2585" i="4"/>
  <c r="AU2584" i="4"/>
  <c r="AR2584" i="4"/>
  <c r="AQ2584" i="4"/>
  <c r="AP2584" i="4"/>
  <c r="AO2584" i="4"/>
  <c r="AU2583" i="4"/>
  <c r="AR2583" i="4"/>
  <c r="AQ2583" i="4"/>
  <c r="AP2583" i="4"/>
  <c r="AO2583" i="4"/>
  <c r="AU2582" i="4"/>
  <c r="AR2582" i="4"/>
  <c r="AQ2582" i="4"/>
  <c r="AP2582" i="4"/>
  <c r="AO2582" i="4"/>
  <c r="AU2581" i="4"/>
  <c r="AR2581" i="4"/>
  <c r="AQ2581" i="4"/>
  <c r="AP2581" i="4"/>
  <c r="AO2581" i="4"/>
  <c r="AU2580" i="4"/>
  <c r="AR2580" i="4"/>
  <c r="AQ2580" i="4"/>
  <c r="AP2580" i="4"/>
  <c r="AO2580" i="4"/>
  <c r="AU2579" i="4"/>
  <c r="AR2579" i="4"/>
  <c r="AQ2579" i="4"/>
  <c r="AP2579" i="4"/>
  <c r="AO2579" i="4"/>
  <c r="AU2578" i="4"/>
  <c r="AR2578" i="4"/>
  <c r="AQ2578" i="4"/>
  <c r="AP2578" i="4"/>
  <c r="AO2578" i="4"/>
  <c r="AU2577" i="4"/>
  <c r="AR2577" i="4"/>
  <c r="AQ2577" i="4"/>
  <c r="AP2577" i="4"/>
  <c r="AO2577" i="4"/>
  <c r="AU2576" i="4"/>
  <c r="AR2576" i="4"/>
  <c r="AQ2576" i="4"/>
  <c r="AP2576" i="4"/>
  <c r="AO2576" i="4"/>
  <c r="AU2575" i="4"/>
  <c r="AR2575" i="4"/>
  <c r="AQ2575" i="4"/>
  <c r="AP2575" i="4"/>
  <c r="AO2575" i="4"/>
  <c r="AU2574" i="4"/>
  <c r="AR2574" i="4"/>
  <c r="AQ2574" i="4"/>
  <c r="AP2574" i="4"/>
  <c r="AO2574" i="4"/>
  <c r="AU2573" i="4"/>
  <c r="AR2573" i="4"/>
  <c r="AQ2573" i="4"/>
  <c r="AP2573" i="4"/>
  <c r="AO2573" i="4"/>
  <c r="AU2572" i="4"/>
  <c r="AR2572" i="4"/>
  <c r="AQ2572" i="4"/>
  <c r="AP2572" i="4"/>
  <c r="AO2572" i="4"/>
  <c r="AU2571" i="4"/>
  <c r="AR2571" i="4"/>
  <c r="AQ2571" i="4"/>
  <c r="AP2571" i="4"/>
  <c r="AO2571" i="4"/>
  <c r="AU2570" i="4"/>
  <c r="AR2570" i="4"/>
  <c r="AQ2570" i="4"/>
  <c r="AP2570" i="4"/>
  <c r="AO2570" i="4"/>
  <c r="AU2569" i="4"/>
  <c r="AR2569" i="4"/>
  <c r="AQ2569" i="4"/>
  <c r="AP2569" i="4"/>
  <c r="AO2569" i="4"/>
  <c r="AU2568" i="4"/>
  <c r="AR2568" i="4"/>
  <c r="AQ2568" i="4"/>
  <c r="AP2568" i="4"/>
  <c r="AO2568" i="4"/>
  <c r="AU2567" i="4"/>
  <c r="AR2567" i="4"/>
  <c r="AQ2567" i="4"/>
  <c r="AP2567" i="4"/>
  <c r="AO2567" i="4"/>
  <c r="AU2566" i="4"/>
  <c r="AR2566" i="4"/>
  <c r="AQ2566" i="4"/>
  <c r="AP2566" i="4"/>
  <c r="AO2566" i="4"/>
  <c r="AU2565" i="4"/>
  <c r="AR2565" i="4"/>
  <c r="AQ2565" i="4"/>
  <c r="AP2565" i="4"/>
  <c r="AO2565" i="4"/>
  <c r="AS2565" i="4" s="1"/>
  <c r="AU2564" i="4"/>
  <c r="AR2564" i="4"/>
  <c r="AQ2564" i="4"/>
  <c r="AP2564" i="4"/>
  <c r="AO2564" i="4"/>
  <c r="AU2563" i="4"/>
  <c r="AR2563" i="4"/>
  <c r="AQ2563" i="4"/>
  <c r="AT2563" i="4" s="1"/>
  <c r="AP2563" i="4"/>
  <c r="AO2563" i="4"/>
  <c r="AU2562" i="4"/>
  <c r="AR2562" i="4"/>
  <c r="AQ2562" i="4"/>
  <c r="AP2562" i="4"/>
  <c r="AO2562" i="4"/>
  <c r="AU2561" i="4"/>
  <c r="AR2561" i="4"/>
  <c r="AQ2561" i="4"/>
  <c r="AP2561" i="4"/>
  <c r="AO2561" i="4"/>
  <c r="AU2560" i="4"/>
  <c r="AR2560" i="4"/>
  <c r="AQ2560" i="4"/>
  <c r="AP2560" i="4"/>
  <c r="AO2560" i="4"/>
  <c r="AU2559" i="4"/>
  <c r="AR2559" i="4"/>
  <c r="AQ2559" i="4"/>
  <c r="AP2559" i="4"/>
  <c r="AO2559" i="4"/>
  <c r="AU2558" i="4"/>
  <c r="AR2558" i="4"/>
  <c r="AQ2558" i="4"/>
  <c r="AP2558" i="4"/>
  <c r="AO2558" i="4"/>
  <c r="AU2557" i="4"/>
  <c r="AR2557" i="4"/>
  <c r="AQ2557" i="4"/>
  <c r="AT2557" i="4" s="1"/>
  <c r="AP2557" i="4"/>
  <c r="AO2557" i="4"/>
  <c r="AU2556" i="4"/>
  <c r="AR2556" i="4"/>
  <c r="AQ2556" i="4"/>
  <c r="AP2556" i="4"/>
  <c r="AO2556" i="4"/>
  <c r="AU2555" i="4"/>
  <c r="AR2555" i="4"/>
  <c r="AQ2555" i="4"/>
  <c r="AP2555" i="4"/>
  <c r="AO2555" i="4"/>
  <c r="AU2554" i="4"/>
  <c r="AR2554" i="4"/>
  <c r="AQ2554" i="4"/>
  <c r="AP2554" i="4"/>
  <c r="AO2554" i="4"/>
  <c r="AU2553" i="4"/>
  <c r="AR2553" i="4"/>
  <c r="AQ2553" i="4"/>
  <c r="AP2553" i="4"/>
  <c r="AO2553" i="4"/>
  <c r="AU2552" i="4"/>
  <c r="AR2552" i="4"/>
  <c r="AQ2552" i="4"/>
  <c r="AP2552" i="4"/>
  <c r="AO2552" i="4"/>
  <c r="AU2551" i="4"/>
  <c r="AR2551" i="4"/>
  <c r="AQ2551" i="4"/>
  <c r="AP2551" i="4"/>
  <c r="AO2551" i="4"/>
  <c r="AU2550" i="4"/>
  <c r="AR2550" i="4"/>
  <c r="AQ2550" i="4"/>
  <c r="AP2550" i="4"/>
  <c r="AO2550" i="4"/>
  <c r="AU2549" i="4"/>
  <c r="AR2549" i="4"/>
  <c r="AQ2549" i="4"/>
  <c r="AP2549" i="4"/>
  <c r="AO2549" i="4"/>
  <c r="AU2548" i="4"/>
  <c r="AR2548" i="4"/>
  <c r="AQ2548" i="4"/>
  <c r="AP2548" i="4"/>
  <c r="AO2548" i="4"/>
  <c r="AU2547" i="4"/>
  <c r="AR2547" i="4"/>
  <c r="AQ2547" i="4"/>
  <c r="AP2547" i="4"/>
  <c r="AO2547" i="4"/>
  <c r="AU2546" i="4"/>
  <c r="AR2546" i="4"/>
  <c r="AQ2546" i="4"/>
  <c r="AP2546" i="4"/>
  <c r="AO2546" i="4"/>
  <c r="AU2545" i="4"/>
  <c r="AR2545" i="4"/>
  <c r="AQ2545" i="4"/>
  <c r="AP2545" i="4"/>
  <c r="AO2545" i="4"/>
  <c r="AU2544" i="4"/>
  <c r="AR2544" i="4"/>
  <c r="AQ2544" i="4"/>
  <c r="AP2544" i="4"/>
  <c r="AO2544" i="4"/>
  <c r="AU2543" i="4"/>
  <c r="AR2543" i="4"/>
  <c r="AQ2543" i="4"/>
  <c r="AP2543" i="4"/>
  <c r="AO2543" i="4"/>
  <c r="AU2542" i="4"/>
  <c r="AR2542" i="4"/>
  <c r="AQ2542" i="4"/>
  <c r="AP2542" i="4"/>
  <c r="AO2542" i="4"/>
  <c r="AU2541" i="4"/>
  <c r="AR2541" i="4"/>
  <c r="AQ2541" i="4"/>
  <c r="AP2541" i="4"/>
  <c r="AO2541" i="4"/>
  <c r="AU2540" i="4"/>
  <c r="AR2540" i="4"/>
  <c r="AQ2540" i="4"/>
  <c r="AP2540" i="4"/>
  <c r="AO2540" i="4"/>
  <c r="AU2539" i="4"/>
  <c r="AR2539" i="4"/>
  <c r="AQ2539" i="4"/>
  <c r="AP2539" i="4"/>
  <c r="AO2539" i="4"/>
  <c r="AU2538" i="4"/>
  <c r="AR2538" i="4"/>
  <c r="AQ2538" i="4"/>
  <c r="AP2538" i="4"/>
  <c r="AO2538" i="4"/>
  <c r="AU2537" i="4"/>
  <c r="AR2537" i="4"/>
  <c r="AQ2537" i="4"/>
  <c r="AP2537" i="4"/>
  <c r="AO2537" i="4"/>
  <c r="AU2536" i="4"/>
  <c r="AR2536" i="4"/>
  <c r="AQ2536" i="4"/>
  <c r="AP2536" i="4"/>
  <c r="AO2536" i="4"/>
  <c r="AU2535" i="4"/>
  <c r="AR2535" i="4"/>
  <c r="AQ2535" i="4"/>
  <c r="AP2535" i="4"/>
  <c r="AO2535" i="4"/>
  <c r="AU2534" i="4"/>
  <c r="AR2534" i="4"/>
  <c r="AQ2534" i="4"/>
  <c r="AP2534" i="4"/>
  <c r="AO2534" i="4"/>
  <c r="AU2533" i="4"/>
  <c r="AR2533" i="4"/>
  <c r="AQ2533" i="4"/>
  <c r="AP2533" i="4"/>
  <c r="AO2533" i="4"/>
  <c r="AU2532" i="4"/>
  <c r="AR2532" i="4"/>
  <c r="AQ2532" i="4"/>
  <c r="AP2532" i="4"/>
  <c r="AO2532" i="4"/>
  <c r="AU2531" i="4"/>
  <c r="AR2531" i="4"/>
  <c r="AQ2531" i="4"/>
  <c r="AP2531" i="4"/>
  <c r="AO2531" i="4"/>
  <c r="AU2530" i="4"/>
  <c r="AR2530" i="4"/>
  <c r="AQ2530" i="4"/>
  <c r="AP2530" i="4"/>
  <c r="AO2530" i="4"/>
  <c r="AU2529" i="4"/>
  <c r="AR2529" i="4"/>
  <c r="AQ2529" i="4"/>
  <c r="AP2529" i="4"/>
  <c r="AO2529" i="4"/>
  <c r="AU2528" i="4"/>
  <c r="AR2528" i="4"/>
  <c r="AQ2528" i="4"/>
  <c r="AP2528" i="4"/>
  <c r="AO2528" i="4"/>
  <c r="AU2527" i="4"/>
  <c r="AR2527" i="4"/>
  <c r="AQ2527" i="4"/>
  <c r="AP2527" i="4"/>
  <c r="AO2527" i="4"/>
  <c r="AU2526" i="4"/>
  <c r="AR2526" i="4"/>
  <c r="AQ2526" i="4"/>
  <c r="AP2526" i="4"/>
  <c r="AO2526" i="4"/>
  <c r="AU2525" i="4"/>
  <c r="AR2525" i="4"/>
  <c r="AQ2525" i="4"/>
  <c r="AP2525" i="4"/>
  <c r="AO2525" i="4"/>
  <c r="AU2524" i="4"/>
  <c r="AR2524" i="4"/>
  <c r="AQ2524" i="4"/>
  <c r="AP2524" i="4"/>
  <c r="AO2524" i="4"/>
  <c r="AU2523" i="4"/>
  <c r="AR2523" i="4"/>
  <c r="AQ2523" i="4"/>
  <c r="AP2523" i="4"/>
  <c r="AO2523" i="4"/>
  <c r="AU2522" i="4"/>
  <c r="AR2522" i="4"/>
  <c r="AQ2522" i="4"/>
  <c r="AP2522" i="4"/>
  <c r="AO2522" i="4"/>
  <c r="AU2521" i="4"/>
  <c r="AR2521" i="4"/>
  <c r="AQ2521" i="4"/>
  <c r="AP2521" i="4"/>
  <c r="AO2521" i="4"/>
  <c r="AU2520" i="4"/>
  <c r="AR2520" i="4"/>
  <c r="AQ2520" i="4"/>
  <c r="AP2520" i="4"/>
  <c r="AO2520" i="4"/>
  <c r="AU2519" i="4"/>
  <c r="AR2519" i="4"/>
  <c r="AQ2519" i="4"/>
  <c r="AP2519" i="4"/>
  <c r="AO2519" i="4"/>
  <c r="AU2518" i="4"/>
  <c r="AR2518" i="4"/>
  <c r="AQ2518" i="4"/>
  <c r="AP2518" i="4"/>
  <c r="AO2518" i="4"/>
  <c r="AU2517" i="4"/>
  <c r="AR2517" i="4"/>
  <c r="AQ2517" i="4"/>
  <c r="AP2517" i="4"/>
  <c r="AO2517" i="4"/>
  <c r="AU2516" i="4"/>
  <c r="AR2516" i="4"/>
  <c r="AQ2516" i="4"/>
  <c r="AP2516" i="4"/>
  <c r="AO2516" i="4"/>
  <c r="AU2515" i="4"/>
  <c r="AR2515" i="4"/>
  <c r="AQ2515" i="4"/>
  <c r="AP2515" i="4"/>
  <c r="AO2515" i="4"/>
  <c r="AU2514" i="4"/>
  <c r="AR2514" i="4"/>
  <c r="AQ2514" i="4"/>
  <c r="AP2514" i="4"/>
  <c r="AO2514" i="4"/>
  <c r="AU2513" i="4"/>
  <c r="AR2513" i="4"/>
  <c r="AQ2513" i="4"/>
  <c r="AP2513" i="4"/>
  <c r="AO2513" i="4"/>
  <c r="AU2512" i="4"/>
  <c r="AR2512" i="4"/>
  <c r="AQ2512" i="4"/>
  <c r="AP2512" i="4"/>
  <c r="AO2512" i="4"/>
  <c r="AU2511" i="4"/>
  <c r="AR2511" i="4"/>
  <c r="AQ2511" i="4"/>
  <c r="AP2511" i="4"/>
  <c r="AO2511" i="4"/>
  <c r="AU2510" i="4"/>
  <c r="AR2510" i="4"/>
  <c r="AQ2510" i="4"/>
  <c r="AP2510" i="4"/>
  <c r="AO2510" i="4"/>
  <c r="AU2509" i="4"/>
  <c r="AR2509" i="4"/>
  <c r="AQ2509" i="4"/>
  <c r="AP2509" i="4"/>
  <c r="AO2509" i="4"/>
  <c r="AU2508" i="4"/>
  <c r="AR2508" i="4"/>
  <c r="AQ2508" i="4"/>
  <c r="AP2508" i="4"/>
  <c r="AO2508" i="4"/>
  <c r="AU2507" i="4"/>
  <c r="AR2507" i="4"/>
  <c r="AQ2507" i="4"/>
  <c r="AP2507" i="4"/>
  <c r="AO2507" i="4"/>
  <c r="AU2506" i="4"/>
  <c r="AR2506" i="4"/>
  <c r="AQ2506" i="4"/>
  <c r="AP2506" i="4"/>
  <c r="AO2506" i="4"/>
  <c r="AU2505" i="4"/>
  <c r="AR2505" i="4"/>
  <c r="AQ2505" i="4"/>
  <c r="AP2505" i="4"/>
  <c r="AO2505" i="4"/>
  <c r="AU2504" i="4"/>
  <c r="AR2504" i="4"/>
  <c r="AQ2504" i="4"/>
  <c r="AP2504" i="4"/>
  <c r="AO2504" i="4"/>
  <c r="AU2503" i="4"/>
  <c r="AR2503" i="4"/>
  <c r="AQ2503" i="4"/>
  <c r="AP2503" i="4"/>
  <c r="AO2503" i="4"/>
  <c r="AU2502" i="4"/>
  <c r="AR2502" i="4"/>
  <c r="AQ2502" i="4"/>
  <c r="AP2502" i="4"/>
  <c r="AO2502" i="4"/>
  <c r="AU2501" i="4"/>
  <c r="AR2501" i="4"/>
  <c r="AQ2501" i="4"/>
  <c r="AP2501" i="4"/>
  <c r="AO2501" i="4"/>
  <c r="AU2500" i="4"/>
  <c r="AR2500" i="4"/>
  <c r="AQ2500" i="4"/>
  <c r="AT2500" i="4" s="1"/>
  <c r="AP2500" i="4"/>
  <c r="AO2500" i="4"/>
  <c r="AU2499" i="4"/>
  <c r="AR2499" i="4"/>
  <c r="AQ2499" i="4"/>
  <c r="AP2499" i="4"/>
  <c r="AO2499" i="4"/>
  <c r="AU2498" i="4"/>
  <c r="AR2498" i="4"/>
  <c r="AQ2498" i="4"/>
  <c r="AP2498" i="4"/>
  <c r="AO2498" i="4"/>
  <c r="AU2497" i="4"/>
  <c r="AR2497" i="4"/>
  <c r="AQ2497" i="4"/>
  <c r="AP2497" i="4"/>
  <c r="AO2497" i="4"/>
  <c r="AU2496" i="4"/>
  <c r="AR2496" i="4"/>
  <c r="AQ2496" i="4"/>
  <c r="AP2496" i="4"/>
  <c r="AO2496" i="4"/>
  <c r="AU2495" i="4"/>
  <c r="AR2495" i="4"/>
  <c r="AQ2495" i="4"/>
  <c r="AP2495" i="4"/>
  <c r="AO2495" i="4"/>
  <c r="AU2494" i="4"/>
  <c r="AR2494" i="4"/>
  <c r="AQ2494" i="4"/>
  <c r="AP2494" i="4"/>
  <c r="AO2494" i="4"/>
  <c r="AU2493" i="4"/>
  <c r="AR2493" i="4"/>
  <c r="AQ2493" i="4"/>
  <c r="AP2493" i="4"/>
  <c r="AO2493" i="4"/>
  <c r="AU2492" i="4"/>
  <c r="AR2492" i="4"/>
  <c r="AQ2492" i="4"/>
  <c r="AP2492" i="4"/>
  <c r="AO2492" i="4"/>
  <c r="AU2491" i="4"/>
  <c r="AR2491" i="4"/>
  <c r="AQ2491" i="4"/>
  <c r="AP2491" i="4"/>
  <c r="AO2491" i="4"/>
  <c r="AU2490" i="4"/>
  <c r="AR2490" i="4"/>
  <c r="AQ2490" i="4"/>
  <c r="AP2490" i="4"/>
  <c r="AO2490" i="4"/>
  <c r="AU2489" i="4"/>
  <c r="AR2489" i="4"/>
  <c r="AQ2489" i="4"/>
  <c r="AP2489" i="4"/>
  <c r="AO2489" i="4"/>
  <c r="AU2488" i="4"/>
  <c r="AR2488" i="4"/>
  <c r="AQ2488" i="4"/>
  <c r="AP2488" i="4"/>
  <c r="AO2488" i="4"/>
  <c r="AS2488" i="4" s="1"/>
  <c r="AU2487" i="4"/>
  <c r="AR2487" i="4"/>
  <c r="AQ2487" i="4"/>
  <c r="AP2487" i="4"/>
  <c r="AO2487" i="4"/>
  <c r="AU2486" i="4"/>
  <c r="AR2486" i="4"/>
  <c r="AQ2486" i="4"/>
  <c r="AP2486" i="4"/>
  <c r="AO2486" i="4"/>
  <c r="AU2485" i="4"/>
  <c r="AR2485" i="4"/>
  <c r="AQ2485" i="4"/>
  <c r="AP2485" i="4"/>
  <c r="AO2485" i="4"/>
  <c r="AU2484" i="4"/>
  <c r="AR2484" i="4"/>
  <c r="AQ2484" i="4"/>
  <c r="AP2484" i="4"/>
  <c r="AO2484" i="4"/>
  <c r="AU2483" i="4"/>
  <c r="AR2483" i="4"/>
  <c r="AQ2483" i="4"/>
  <c r="AT2483" i="4" s="1"/>
  <c r="AP2483" i="4"/>
  <c r="AO2483" i="4"/>
  <c r="AU2482" i="4"/>
  <c r="AR2482" i="4"/>
  <c r="AQ2482" i="4"/>
  <c r="AT2482" i="4" s="1"/>
  <c r="AP2482" i="4"/>
  <c r="AO2482" i="4"/>
  <c r="AU2481" i="4"/>
  <c r="AR2481" i="4"/>
  <c r="AQ2481" i="4"/>
  <c r="AP2481" i="4"/>
  <c r="AO2481" i="4"/>
  <c r="AU2480" i="4"/>
  <c r="AR2480" i="4"/>
  <c r="AQ2480" i="4"/>
  <c r="AP2480" i="4"/>
  <c r="AO2480" i="4"/>
  <c r="AU2479" i="4"/>
  <c r="AR2479" i="4"/>
  <c r="AQ2479" i="4"/>
  <c r="AP2479" i="4"/>
  <c r="AO2479" i="4"/>
  <c r="AU2478" i="4"/>
  <c r="AR2478" i="4"/>
  <c r="AQ2478" i="4"/>
  <c r="AT2478" i="4" s="1"/>
  <c r="AP2478" i="4"/>
  <c r="AO2478" i="4"/>
  <c r="AU2477" i="4"/>
  <c r="AR2477" i="4"/>
  <c r="AQ2477" i="4"/>
  <c r="AP2477" i="4"/>
  <c r="AO2477" i="4"/>
  <c r="AU2476" i="4"/>
  <c r="AR2476" i="4"/>
  <c r="AQ2476" i="4"/>
  <c r="AP2476" i="4"/>
  <c r="AO2476" i="4"/>
  <c r="AS2476" i="4" s="1"/>
  <c r="AU2475" i="4"/>
  <c r="AR2475" i="4"/>
  <c r="AQ2475" i="4"/>
  <c r="AP2475" i="4"/>
  <c r="AO2475" i="4"/>
  <c r="AU2474" i="4"/>
  <c r="AR2474" i="4"/>
  <c r="AQ2474" i="4"/>
  <c r="AP2474" i="4"/>
  <c r="AO2474" i="4"/>
  <c r="AU2473" i="4"/>
  <c r="AR2473" i="4"/>
  <c r="AQ2473" i="4"/>
  <c r="AP2473" i="4"/>
  <c r="AO2473" i="4"/>
  <c r="AU2472" i="4"/>
  <c r="AR2472" i="4"/>
  <c r="AQ2472" i="4"/>
  <c r="AP2472" i="4"/>
  <c r="AO2472" i="4"/>
  <c r="AS2472" i="4" s="1"/>
  <c r="AU2471" i="4"/>
  <c r="AR2471" i="4"/>
  <c r="AQ2471" i="4"/>
  <c r="AP2471" i="4"/>
  <c r="AO2471" i="4"/>
  <c r="AS2471" i="4" s="1"/>
  <c r="AU2470" i="4"/>
  <c r="AR2470" i="4"/>
  <c r="AQ2470" i="4"/>
  <c r="AP2470" i="4"/>
  <c r="AO2470" i="4"/>
  <c r="AU2469" i="4"/>
  <c r="AR2469" i="4"/>
  <c r="AQ2469" i="4"/>
  <c r="AP2469" i="4"/>
  <c r="AO2469" i="4"/>
  <c r="AU2468" i="4"/>
  <c r="AR2468" i="4"/>
  <c r="AQ2468" i="4"/>
  <c r="AP2468" i="4"/>
  <c r="AO2468" i="4"/>
  <c r="AU2467" i="4"/>
  <c r="AR2467" i="4"/>
  <c r="AQ2467" i="4"/>
  <c r="AP2467" i="4"/>
  <c r="AO2467" i="4"/>
  <c r="AU2466" i="4"/>
  <c r="AR2466" i="4"/>
  <c r="AQ2466" i="4"/>
  <c r="AP2466" i="4"/>
  <c r="AO2466" i="4"/>
  <c r="AU2465" i="4"/>
  <c r="AR2465" i="4"/>
  <c r="AQ2465" i="4"/>
  <c r="AP2465" i="4"/>
  <c r="AO2465" i="4"/>
  <c r="AU2464" i="4"/>
  <c r="AR2464" i="4"/>
  <c r="AQ2464" i="4"/>
  <c r="AP2464" i="4"/>
  <c r="AO2464" i="4"/>
  <c r="AU2463" i="4"/>
  <c r="AR2463" i="4"/>
  <c r="AQ2463" i="4"/>
  <c r="AP2463" i="4"/>
  <c r="AO2463" i="4"/>
  <c r="AU2462" i="4"/>
  <c r="AR2462" i="4"/>
  <c r="AQ2462" i="4"/>
  <c r="AT2462" i="4" s="1"/>
  <c r="AP2462" i="4"/>
  <c r="AO2462" i="4"/>
  <c r="AU2461" i="4"/>
  <c r="AR2461" i="4"/>
  <c r="AQ2461" i="4"/>
  <c r="AP2461" i="4"/>
  <c r="AO2461" i="4"/>
  <c r="AU2460" i="4"/>
  <c r="AR2460" i="4"/>
  <c r="AQ2460" i="4"/>
  <c r="AP2460" i="4"/>
  <c r="AO2460" i="4"/>
  <c r="AU2459" i="4"/>
  <c r="AR2459" i="4"/>
  <c r="AQ2459" i="4"/>
  <c r="AP2459" i="4"/>
  <c r="AO2459" i="4"/>
  <c r="AU2458" i="4"/>
  <c r="AR2458" i="4"/>
  <c r="AQ2458" i="4"/>
  <c r="AP2458" i="4"/>
  <c r="AO2458" i="4"/>
  <c r="AU2457" i="4"/>
  <c r="AR2457" i="4"/>
  <c r="AQ2457" i="4"/>
  <c r="AP2457" i="4"/>
  <c r="AO2457" i="4"/>
  <c r="AU2456" i="4"/>
  <c r="AR2456" i="4"/>
  <c r="AQ2456" i="4"/>
  <c r="AP2456" i="4"/>
  <c r="AO2456" i="4"/>
  <c r="AS2456" i="4" s="1"/>
  <c r="AU2455" i="4"/>
  <c r="AR2455" i="4"/>
  <c r="AQ2455" i="4"/>
  <c r="AP2455" i="4"/>
  <c r="AO2455" i="4"/>
  <c r="AU2454" i="4"/>
  <c r="AR2454" i="4"/>
  <c r="AQ2454" i="4"/>
  <c r="AP2454" i="4"/>
  <c r="AO2454" i="4"/>
  <c r="AU2453" i="4"/>
  <c r="AR2453" i="4"/>
  <c r="AQ2453" i="4"/>
  <c r="AP2453" i="4"/>
  <c r="AO2453" i="4"/>
  <c r="AU2452" i="4"/>
  <c r="AR2452" i="4"/>
  <c r="AQ2452" i="4"/>
  <c r="AP2452" i="4"/>
  <c r="AO2452" i="4"/>
  <c r="AU2451" i="4"/>
  <c r="AR2451" i="4"/>
  <c r="AQ2451" i="4"/>
  <c r="AT2451" i="4" s="1"/>
  <c r="AP2451" i="4"/>
  <c r="AO2451" i="4"/>
  <c r="AU2450" i="4"/>
  <c r="AR2450" i="4"/>
  <c r="AQ2450" i="4"/>
  <c r="AP2450" i="4"/>
  <c r="AO2450" i="4"/>
  <c r="AU2449" i="4"/>
  <c r="AR2449" i="4"/>
  <c r="AQ2449" i="4"/>
  <c r="AP2449" i="4"/>
  <c r="AO2449" i="4"/>
  <c r="AU2448" i="4"/>
  <c r="AR2448" i="4"/>
  <c r="AQ2448" i="4"/>
  <c r="AP2448" i="4"/>
  <c r="AO2448" i="4"/>
  <c r="AU2447" i="4"/>
  <c r="AR2447" i="4"/>
  <c r="AQ2447" i="4"/>
  <c r="AP2447" i="4"/>
  <c r="AO2447" i="4"/>
  <c r="AU2446" i="4"/>
  <c r="AR2446" i="4"/>
  <c r="AQ2446" i="4"/>
  <c r="AP2446" i="4"/>
  <c r="AO2446" i="4"/>
  <c r="AU2445" i="4"/>
  <c r="AR2445" i="4"/>
  <c r="AQ2445" i="4"/>
  <c r="AP2445" i="4"/>
  <c r="AO2445" i="4"/>
  <c r="AS2445" i="4" s="1"/>
  <c r="AU2444" i="4"/>
  <c r="AR2444" i="4"/>
  <c r="AQ2444" i="4"/>
  <c r="AP2444" i="4"/>
  <c r="AO2444" i="4"/>
  <c r="AU2443" i="4"/>
  <c r="AR2443" i="4"/>
  <c r="AQ2443" i="4"/>
  <c r="AT2443" i="4" s="1"/>
  <c r="AP2443" i="4"/>
  <c r="AO2443" i="4"/>
  <c r="AU2442" i="4"/>
  <c r="AR2442" i="4"/>
  <c r="AQ2442" i="4"/>
  <c r="AP2442" i="4"/>
  <c r="AO2442" i="4"/>
  <c r="AU2441" i="4"/>
  <c r="AR2441" i="4"/>
  <c r="AQ2441" i="4"/>
  <c r="AP2441" i="4"/>
  <c r="AO2441" i="4"/>
  <c r="AU2440" i="4"/>
  <c r="AR2440" i="4"/>
  <c r="AQ2440" i="4"/>
  <c r="AP2440" i="4"/>
  <c r="AO2440" i="4"/>
  <c r="AU2439" i="4"/>
  <c r="AR2439" i="4"/>
  <c r="AQ2439" i="4"/>
  <c r="AP2439" i="4"/>
  <c r="AO2439" i="4"/>
  <c r="AU2438" i="4"/>
  <c r="AR2438" i="4"/>
  <c r="AQ2438" i="4"/>
  <c r="AP2438" i="4"/>
  <c r="AO2438" i="4"/>
  <c r="AU2437" i="4"/>
  <c r="AR2437" i="4"/>
  <c r="AQ2437" i="4"/>
  <c r="AP2437" i="4"/>
  <c r="AO2437" i="4"/>
  <c r="AU2436" i="4"/>
  <c r="AR2436" i="4"/>
  <c r="AQ2436" i="4"/>
  <c r="AP2436" i="4"/>
  <c r="AO2436" i="4"/>
  <c r="AU2435" i="4"/>
  <c r="AR2435" i="4"/>
  <c r="AQ2435" i="4"/>
  <c r="AP2435" i="4"/>
  <c r="AO2435" i="4"/>
  <c r="AU2434" i="4"/>
  <c r="AR2434" i="4"/>
  <c r="AQ2434" i="4"/>
  <c r="AP2434" i="4"/>
  <c r="AO2434" i="4"/>
  <c r="AU2433" i="4"/>
  <c r="AR2433" i="4"/>
  <c r="AQ2433" i="4"/>
  <c r="AP2433" i="4"/>
  <c r="AO2433" i="4"/>
  <c r="AU2432" i="4"/>
  <c r="AR2432" i="4"/>
  <c r="AQ2432" i="4"/>
  <c r="AP2432" i="4"/>
  <c r="AO2432" i="4"/>
  <c r="AU2431" i="4"/>
  <c r="AR2431" i="4"/>
  <c r="AQ2431" i="4"/>
  <c r="AP2431" i="4"/>
  <c r="AO2431" i="4"/>
  <c r="AU2430" i="4"/>
  <c r="AR2430" i="4"/>
  <c r="AQ2430" i="4"/>
  <c r="AP2430" i="4"/>
  <c r="AO2430" i="4"/>
  <c r="AU2429" i="4"/>
  <c r="AR2429" i="4"/>
  <c r="AQ2429" i="4"/>
  <c r="AP2429" i="4"/>
  <c r="AO2429" i="4"/>
  <c r="AU2428" i="4"/>
  <c r="AR2428" i="4"/>
  <c r="AQ2428" i="4"/>
  <c r="AP2428" i="4"/>
  <c r="AO2428" i="4"/>
  <c r="AU2427" i="4"/>
  <c r="AR2427" i="4"/>
  <c r="AQ2427" i="4"/>
  <c r="AP2427" i="4"/>
  <c r="AO2427" i="4"/>
  <c r="AU2426" i="4"/>
  <c r="AR2426" i="4"/>
  <c r="AQ2426" i="4"/>
  <c r="AP2426" i="4"/>
  <c r="AO2426" i="4"/>
  <c r="AU2425" i="4"/>
  <c r="AR2425" i="4"/>
  <c r="AQ2425" i="4"/>
  <c r="AP2425" i="4"/>
  <c r="AO2425" i="4"/>
  <c r="AU2424" i="4"/>
  <c r="AR2424" i="4"/>
  <c r="AQ2424" i="4"/>
  <c r="AP2424" i="4"/>
  <c r="AO2424" i="4"/>
  <c r="AS2424" i="4" s="1"/>
  <c r="AU2423" i="4"/>
  <c r="AR2423" i="4"/>
  <c r="AQ2423" i="4"/>
  <c r="AP2423" i="4"/>
  <c r="AO2423" i="4"/>
  <c r="AU2422" i="4"/>
  <c r="AR2422" i="4"/>
  <c r="AQ2422" i="4"/>
  <c r="AP2422" i="4"/>
  <c r="AO2422" i="4"/>
  <c r="AU2421" i="4"/>
  <c r="AR2421" i="4"/>
  <c r="AQ2421" i="4"/>
  <c r="AP2421" i="4"/>
  <c r="AO2421" i="4"/>
  <c r="AU2420" i="4"/>
  <c r="AR2420" i="4"/>
  <c r="AQ2420" i="4"/>
  <c r="AP2420" i="4"/>
  <c r="AO2420" i="4"/>
  <c r="AU2419" i="4"/>
  <c r="AR2419" i="4"/>
  <c r="AQ2419" i="4"/>
  <c r="AP2419" i="4"/>
  <c r="AO2419" i="4"/>
  <c r="AU2418" i="4"/>
  <c r="AR2418" i="4"/>
  <c r="AQ2418" i="4"/>
  <c r="AT2418" i="4" s="1"/>
  <c r="AP2418" i="4"/>
  <c r="AO2418" i="4"/>
  <c r="AU2417" i="4"/>
  <c r="AR2417" i="4"/>
  <c r="AQ2417" i="4"/>
  <c r="AP2417" i="4"/>
  <c r="AO2417" i="4"/>
  <c r="AU2416" i="4"/>
  <c r="AR2416" i="4"/>
  <c r="AQ2416" i="4"/>
  <c r="AP2416" i="4"/>
  <c r="AO2416" i="4"/>
  <c r="AU2415" i="4"/>
  <c r="AR2415" i="4"/>
  <c r="AQ2415" i="4"/>
  <c r="AP2415" i="4"/>
  <c r="AO2415" i="4"/>
  <c r="AU2414" i="4"/>
  <c r="AR2414" i="4"/>
  <c r="AQ2414" i="4"/>
  <c r="AP2414" i="4"/>
  <c r="AO2414" i="4"/>
  <c r="AU2413" i="4"/>
  <c r="AR2413" i="4"/>
  <c r="AQ2413" i="4"/>
  <c r="AP2413" i="4"/>
  <c r="AO2413" i="4"/>
  <c r="AU2412" i="4"/>
  <c r="AR2412" i="4"/>
  <c r="AQ2412" i="4"/>
  <c r="AP2412" i="4"/>
  <c r="AO2412" i="4"/>
  <c r="AU2411" i="4"/>
  <c r="AR2411" i="4"/>
  <c r="AQ2411" i="4"/>
  <c r="AP2411" i="4"/>
  <c r="AO2411" i="4"/>
  <c r="AU2410" i="4"/>
  <c r="AR2410" i="4"/>
  <c r="AQ2410" i="4"/>
  <c r="AP2410" i="4"/>
  <c r="AO2410" i="4"/>
  <c r="AU2409" i="4"/>
  <c r="AR2409" i="4"/>
  <c r="AQ2409" i="4"/>
  <c r="AP2409" i="4"/>
  <c r="AO2409" i="4"/>
  <c r="AU2408" i="4"/>
  <c r="AR2408" i="4"/>
  <c r="AQ2408" i="4"/>
  <c r="AP2408" i="4"/>
  <c r="AO2408" i="4"/>
  <c r="AS2408" i="4" s="1"/>
  <c r="AU2407" i="4"/>
  <c r="AR2407" i="4"/>
  <c r="AQ2407" i="4"/>
  <c r="AP2407" i="4"/>
  <c r="AO2407" i="4"/>
  <c r="AU2406" i="4"/>
  <c r="AR2406" i="4"/>
  <c r="AQ2406" i="4"/>
  <c r="AP2406" i="4"/>
  <c r="AO2406" i="4"/>
  <c r="AU2405" i="4"/>
  <c r="AR2405" i="4"/>
  <c r="AQ2405" i="4"/>
  <c r="AP2405" i="4"/>
  <c r="AO2405" i="4"/>
  <c r="AU2404" i="4"/>
  <c r="AR2404" i="4"/>
  <c r="AQ2404" i="4"/>
  <c r="AP2404" i="4"/>
  <c r="AO2404" i="4"/>
  <c r="AU2403" i="4"/>
  <c r="AR2403" i="4"/>
  <c r="AQ2403" i="4"/>
  <c r="AP2403" i="4"/>
  <c r="AO2403" i="4"/>
  <c r="AU2402" i="4"/>
  <c r="AR2402" i="4"/>
  <c r="AQ2402" i="4"/>
  <c r="AP2402" i="4"/>
  <c r="AO2402" i="4"/>
  <c r="AU2401" i="4"/>
  <c r="AR2401" i="4"/>
  <c r="AQ2401" i="4"/>
  <c r="AP2401" i="4"/>
  <c r="AO2401" i="4"/>
  <c r="AU2400" i="4"/>
  <c r="AR2400" i="4"/>
  <c r="AQ2400" i="4"/>
  <c r="AP2400" i="4"/>
  <c r="AO2400" i="4"/>
  <c r="AU2399" i="4"/>
  <c r="AR2399" i="4"/>
  <c r="AQ2399" i="4"/>
  <c r="AP2399" i="4"/>
  <c r="AO2399" i="4"/>
  <c r="AU2398" i="4"/>
  <c r="AR2398" i="4"/>
  <c r="AQ2398" i="4"/>
  <c r="AP2398" i="4"/>
  <c r="AO2398" i="4"/>
  <c r="AU2397" i="4"/>
  <c r="AR2397" i="4"/>
  <c r="AQ2397" i="4"/>
  <c r="AP2397" i="4"/>
  <c r="AO2397" i="4"/>
  <c r="AU2396" i="4"/>
  <c r="AR2396" i="4"/>
  <c r="AQ2396" i="4"/>
  <c r="AP2396" i="4"/>
  <c r="AO2396" i="4"/>
  <c r="AU2395" i="4"/>
  <c r="AR2395" i="4"/>
  <c r="AQ2395" i="4"/>
  <c r="AP2395" i="4"/>
  <c r="AO2395" i="4"/>
  <c r="AU2394" i="4"/>
  <c r="AR2394" i="4"/>
  <c r="AQ2394" i="4"/>
  <c r="AP2394" i="4"/>
  <c r="AO2394" i="4"/>
  <c r="AU2393" i="4"/>
  <c r="AR2393" i="4"/>
  <c r="AQ2393" i="4"/>
  <c r="AP2393" i="4"/>
  <c r="AO2393" i="4"/>
  <c r="AU2392" i="4"/>
  <c r="AR2392" i="4"/>
  <c r="AQ2392" i="4"/>
  <c r="AP2392" i="4"/>
  <c r="AO2392" i="4"/>
  <c r="AU2391" i="4"/>
  <c r="AR2391" i="4"/>
  <c r="AQ2391" i="4"/>
  <c r="AP2391" i="4"/>
  <c r="AO2391" i="4"/>
  <c r="AU2390" i="4"/>
  <c r="AR2390" i="4"/>
  <c r="AQ2390" i="4"/>
  <c r="AP2390" i="4"/>
  <c r="AO2390" i="4"/>
  <c r="AU2389" i="4"/>
  <c r="AR2389" i="4"/>
  <c r="AQ2389" i="4"/>
  <c r="AP2389" i="4"/>
  <c r="AO2389" i="4"/>
  <c r="AU2388" i="4"/>
  <c r="AR2388" i="4"/>
  <c r="AQ2388" i="4"/>
  <c r="AP2388" i="4"/>
  <c r="AO2388" i="4"/>
  <c r="AU2387" i="4"/>
  <c r="AR2387" i="4"/>
  <c r="AQ2387" i="4"/>
  <c r="AT2387" i="4" s="1"/>
  <c r="AP2387" i="4"/>
  <c r="AO2387" i="4"/>
  <c r="AU2386" i="4"/>
  <c r="AR2386" i="4"/>
  <c r="AQ2386" i="4"/>
  <c r="AP2386" i="4"/>
  <c r="AO2386" i="4"/>
  <c r="AU2385" i="4"/>
  <c r="AR2385" i="4"/>
  <c r="AQ2385" i="4"/>
  <c r="AP2385" i="4"/>
  <c r="AO2385" i="4"/>
  <c r="AU2384" i="4"/>
  <c r="AR2384" i="4"/>
  <c r="AQ2384" i="4"/>
  <c r="AP2384" i="4"/>
  <c r="AO2384" i="4"/>
  <c r="AU2383" i="4"/>
  <c r="AR2383" i="4"/>
  <c r="AQ2383" i="4"/>
  <c r="AP2383" i="4"/>
  <c r="AO2383" i="4"/>
  <c r="AU2382" i="4"/>
  <c r="AR2382" i="4"/>
  <c r="AQ2382" i="4"/>
  <c r="AP2382" i="4"/>
  <c r="AO2382" i="4"/>
  <c r="AU2381" i="4"/>
  <c r="AR2381" i="4"/>
  <c r="AQ2381" i="4"/>
  <c r="AP2381" i="4"/>
  <c r="AO2381" i="4"/>
  <c r="AS2381" i="4" s="1"/>
  <c r="AU2380" i="4"/>
  <c r="AR2380" i="4"/>
  <c r="AQ2380" i="4"/>
  <c r="AP2380" i="4"/>
  <c r="AO2380" i="4"/>
  <c r="AU2379" i="4"/>
  <c r="AR2379" i="4"/>
  <c r="AQ2379" i="4"/>
  <c r="AP2379" i="4"/>
  <c r="AO2379" i="4"/>
  <c r="AU2378" i="4"/>
  <c r="AR2378" i="4"/>
  <c r="AQ2378" i="4"/>
  <c r="AP2378" i="4"/>
  <c r="AO2378" i="4"/>
  <c r="AU2377" i="4"/>
  <c r="AR2377" i="4"/>
  <c r="AQ2377" i="4"/>
  <c r="AP2377" i="4"/>
  <c r="AO2377" i="4"/>
  <c r="AU2376" i="4"/>
  <c r="AR2376" i="4"/>
  <c r="AQ2376" i="4"/>
  <c r="AP2376" i="4"/>
  <c r="AO2376" i="4"/>
  <c r="AU2375" i="4"/>
  <c r="AR2375" i="4"/>
  <c r="AQ2375" i="4"/>
  <c r="AP2375" i="4"/>
  <c r="AO2375" i="4"/>
  <c r="AS2375" i="4" s="1"/>
  <c r="AU2374" i="4"/>
  <c r="AR2374" i="4"/>
  <c r="AQ2374" i="4"/>
  <c r="AP2374" i="4"/>
  <c r="AO2374" i="4"/>
  <c r="AU2373" i="4"/>
  <c r="AR2373" i="4"/>
  <c r="AQ2373" i="4"/>
  <c r="AP2373" i="4"/>
  <c r="AO2373" i="4"/>
  <c r="AS2373" i="4" s="1"/>
  <c r="AU2372" i="4"/>
  <c r="AR2372" i="4"/>
  <c r="AQ2372" i="4"/>
  <c r="AP2372" i="4"/>
  <c r="AO2372" i="4"/>
  <c r="AU2371" i="4"/>
  <c r="AR2371" i="4"/>
  <c r="AQ2371" i="4"/>
  <c r="AP2371" i="4"/>
  <c r="AO2371" i="4"/>
  <c r="AU2370" i="4"/>
  <c r="AR2370" i="4"/>
  <c r="AQ2370" i="4"/>
  <c r="AP2370" i="4"/>
  <c r="AO2370" i="4"/>
  <c r="AU2369" i="4"/>
  <c r="AR2369" i="4"/>
  <c r="AQ2369" i="4"/>
  <c r="AP2369" i="4"/>
  <c r="AO2369" i="4"/>
  <c r="AU2368" i="4"/>
  <c r="AR2368" i="4"/>
  <c r="AQ2368" i="4"/>
  <c r="AP2368" i="4"/>
  <c r="AO2368" i="4"/>
  <c r="AU2367" i="4"/>
  <c r="AR2367" i="4"/>
  <c r="AQ2367" i="4"/>
  <c r="AP2367" i="4"/>
  <c r="AO2367" i="4"/>
  <c r="AU2366" i="4"/>
  <c r="AR2366" i="4"/>
  <c r="AQ2366" i="4"/>
  <c r="AP2366" i="4"/>
  <c r="AO2366" i="4"/>
  <c r="AU2365" i="4"/>
  <c r="AR2365" i="4"/>
  <c r="AQ2365" i="4"/>
  <c r="AP2365" i="4"/>
  <c r="AO2365" i="4"/>
  <c r="AU2364" i="4"/>
  <c r="AR2364" i="4"/>
  <c r="AQ2364" i="4"/>
  <c r="AP2364" i="4"/>
  <c r="AO2364" i="4"/>
  <c r="AU2363" i="4"/>
  <c r="AR2363" i="4"/>
  <c r="AQ2363" i="4"/>
  <c r="AP2363" i="4"/>
  <c r="AO2363" i="4"/>
  <c r="AU2362" i="4"/>
  <c r="AR2362" i="4"/>
  <c r="AQ2362" i="4"/>
  <c r="AP2362" i="4"/>
  <c r="AO2362" i="4"/>
  <c r="AU2361" i="4"/>
  <c r="AR2361" i="4"/>
  <c r="AQ2361" i="4"/>
  <c r="AP2361" i="4"/>
  <c r="AO2361" i="4"/>
  <c r="AU2360" i="4"/>
  <c r="AR2360" i="4"/>
  <c r="AQ2360" i="4"/>
  <c r="AP2360" i="4"/>
  <c r="AO2360" i="4"/>
  <c r="AU2359" i="4"/>
  <c r="AR2359" i="4"/>
  <c r="AQ2359" i="4"/>
  <c r="AP2359" i="4"/>
  <c r="AO2359" i="4"/>
  <c r="AU2358" i="4"/>
  <c r="AR2358" i="4"/>
  <c r="AQ2358" i="4"/>
  <c r="AP2358" i="4"/>
  <c r="AO2358" i="4"/>
  <c r="AU2357" i="4"/>
  <c r="AR2357" i="4"/>
  <c r="AQ2357" i="4"/>
  <c r="AP2357" i="4"/>
  <c r="AO2357" i="4"/>
  <c r="AU2356" i="4"/>
  <c r="AR2356" i="4"/>
  <c r="AQ2356" i="4"/>
  <c r="AP2356" i="4"/>
  <c r="AO2356" i="4"/>
  <c r="AU2355" i="4"/>
  <c r="AR2355" i="4"/>
  <c r="AQ2355" i="4"/>
  <c r="AP2355" i="4"/>
  <c r="AO2355" i="4"/>
  <c r="AU2354" i="4"/>
  <c r="AR2354" i="4"/>
  <c r="AQ2354" i="4"/>
  <c r="AT2354" i="4" s="1"/>
  <c r="AP2354" i="4"/>
  <c r="AO2354" i="4"/>
  <c r="AU2353" i="4"/>
  <c r="AR2353" i="4"/>
  <c r="AQ2353" i="4"/>
  <c r="AP2353" i="4"/>
  <c r="AO2353" i="4"/>
  <c r="AU2352" i="4"/>
  <c r="AR2352" i="4"/>
  <c r="AQ2352" i="4"/>
  <c r="AP2352" i="4"/>
  <c r="AO2352" i="4"/>
  <c r="AU2351" i="4"/>
  <c r="AR2351" i="4"/>
  <c r="AQ2351" i="4"/>
  <c r="AP2351" i="4"/>
  <c r="AO2351" i="4"/>
  <c r="AU2350" i="4"/>
  <c r="AR2350" i="4"/>
  <c r="AQ2350" i="4"/>
  <c r="AP2350" i="4"/>
  <c r="AO2350" i="4"/>
  <c r="AU2349" i="4"/>
  <c r="AR2349" i="4"/>
  <c r="AQ2349" i="4"/>
  <c r="AP2349" i="4"/>
  <c r="AO2349" i="4"/>
  <c r="AU2348" i="4"/>
  <c r="AR2348" i="4"/>
  <c r="AQ2348" i="4"/>
  <c r="AP2348" i="4"/>
  <c r="AO2348" i="4"/>
  <c r="AU2347" i="4"/>
  <c r="AR2347" i="4"/>
  <c r="AQ2347" i="4"/>
  <c r="AP2347" i="4"/>
  <c r="AO2347" i="4"/>
  <c r="AU2346" i="4"/>
  <c r="AR2346" i="4"/>
  <c r="AQ2346" i="4"/>
  <c r="AP2346" i="4"/>
  <c r="AO2346" i="4"/>
  <c r="AU2345" i="4"/>
  <c r="AR2345" i="4"/>
  <c r="AQ2345" i="4"/>
  <c r="AP2345" i="4"/>
  <c r="AO2345" i="4"/>
  <c r="AU2344" i="4"/>
  <c r="AR2344" i="4"/>
  <c r="AQ2344" i="4"/>
  <c r="AP2344" i="4"/>
  <c r="AO2344" i="4"/>
  <c r="AU2343" i="4"/>
  <c r="AR2343" i="4"/>
  <c r="AQ2343" i="4"/>
  <c r="AP2343" i="4"/>
  <c r="AO2343" i="4"/>
  <c r="AS2343" i="4" s="1"/>
  <c r="AU2342" i="4"/>
  <c r="AR2342" i="4"/>
  <c r="AQ2342" i="4"/>
  <c r="AP2342" i="4"/>
  <c r="AO2342" i="4"/>
  <c r="AU2341" i="4"/>
  <c r="AR2341" i="4"/>
  <c r="AQ2341" i="4"/>
  <c r="AP2341" i="4"/>
  <c r="AO2341" i="4"/>
  <c r="AU2340" i="4"/>
  <c r="AR2340" i="4"/>
  <c r="AQ2340" i="4"/>
  <c r="AP2340" i="4"/>
  <c r="AO2340" i="4"/>
  <c r="AU2339" i="4"/>
  <c r="AR2339" i="4"/>
  <c r="AQ2339" i="4"/>
  <c r="AT2339" i="4" s="1"/>
  <c r="AP2339" i="4"/>
  <c r="AO2339" i="4"/>
  <c r="AU2338" i="4"/>
  <c r="AR2338" i="4"/>
  <c r="AQ2338" i="4"/>
  <c r="AP2338" i="4"/>
  <c r="AO2338" i="4"/>
  <c r="AU2337" i="4"/>
  <c r="AR2337" i="4"/>
  <c r="AQ2337" i="4"/>
  <c r="AP2337" i="4"/>
  <c r="AO2337" i="4"/>
  <c r="AU2336" i="4"/>
  <c r="AR2336" i="4"/>
  <c r="AQ2336" i="4"/>
  <c r="AP2336" i="4"/>
  <c r="AO2336" i="4"/>
  <c r="AU2335" i="4"/>
  <c r="AR2335" i="4"/>
  <c r="AQ2335" i="4"/>
  <c r="AP2335" i="4"/>
  <c r="AO2335" i="4"/>
  <c r="AU2334" i="4"/>
  <c r="AR2334" i="4"/>
  <c r="AQ2334" i="4"/>
  <c r="AP2334" i="4"/>
  <c r="AO2334" i="4"/>
  <c r="AU2333" i="4"/>
  <c r="AR2333" i="4"/>
  <c r="AQ2333" i="4"/>
  <c r="AT2333" i="4" s="1"/>
  <c r="AP2333" i="4"/>
  <c r="AO2333" i="4"/>
  <c r="AU2332" i="4"/>
  <c r="AR2332" i="4"/>
  <c r="AQ2332" i="4"/>
  <c r="AP2332" i="4"/>
  <c r="AO2332" i="4"/>
  <c r="AU2331" i="4"/>
  <c r="AR2331" i="4"/>
  <c r="AQ2331" i="4"/>
  <c r="AP2331" i="4"/>
  <c r="AO2331" i="4"/>
  <c r="AU2330" i="4"/>
  <c r="AR2330" i="4"/>
  <c r="AQ2330" i="4"/>
  <c r="AP2330" i="4"/>
  <c r="AO2330" i="4"/>
  <c r="AU2329" i="4"/>
  <c r="AR2329" i="4"/>
  <c r="AQ2329" i="4"/>
  <c r="AP2329" i="4"/>
  <c r="AO2329" i="4"/>
  <c r="AU2328" i="4"/>
  <c r="AR2328" i="4"/>
  <c r="AQ2328" i="4"/>
  <c r="AP2328" i="4"/>
  <c r="AO2328" i="4"/>
  <c r="AU2327" i="4"/>
  <c r="AR2327" i="4"/>
  <c r="AQ2327" i="4"/>
  <c r="AP2327" i="4"/>
  <c r="AO2327" i="4"/>
  <c r="AU2326" i="4"/>
  <c r="AR2326" i="4"/>
  <c r="AQ2326" i="4"/>
  <c r="AP2326" i="4"/>
  <c r="AO2326" i="4"/>
  <c r="AU2325" i="4"/>
  <c r="AR2325" i="4"/>
  <c r="AQ2325" i="4"/>
  <c r="AP2325" i="4"/>
  <c r="AO2325" i="4"/>
  <c r="AU2324" i="4"/>
  <c r="AR2324" i="4"/>
  <c r="AQ2324" i="4"/>
  <c r="AP2324" i="4"/>
  <c r="AO2324" i="4"/>
  <c r="AU2323" i="4"/>
  <c r="AR2323" i="4"/>
  <c r="AQ2323" i="4"/>
  <c r="AT2323" i="4" s="1"/>
  <c r="AP2323" i="4"/>
  <c r="AO2323" i="4"/>
  <c r="AU2322" i="4"/>
  <c r="AR2322" i="4"/>
  <c r="AQ2322" i="4"/>
  <c r="AT2322" i="4" s="1"/>
  <c r="AP2322" i="4"/>
  <c r="AO2322" i="4"/>
  <c r="AU2321" i="4"/>
  <c r="AR2321" i="4"/>
  <c r="AQ2321" i="4"/>
  <c r="AP2321" i="4"/>
  <c r="AO2321" i="4"/>
  <c r="AU2320" i="4"/>
  <c r="AR2320" i="4"/>
  <c r="AQ2320" i="4"/>
  <c r="AP2320" i="4"/>
  <c r="AO2320" i="4"/>
  <c r="AU2319" i="4"/>
  <c r="AR2319" i="4"/>
  <c r="AQ2319" i="4"/>
  <c r="AP2319" i="4"/>
  <c r="AO2319" i="4"/>
  <c r="AU2318" i="4"/>
  <c r="AR2318" i="4"/>
  <c r="AQ2318" i="4"/>
  <c r="AP2318" i="4"/>
  <c r="AO2318" i="4"/>
  <c r="AU2317" i="4"/>
  <c r="AR2317" i="4"/>
  <c r="AQ2317" i="4"/>
  <c r="AP2317" i="4"/>
  <c r="AO2317" i="4"/>
  <c r="AU2316" i="4"/>
  <c r="AR2316" i="4"/>
  <c r="AQ2316" i="4"/>
  <c r="AP2316" i="4"/>
  <c r="AO2316" i="4"/>
  <c r="AS2316" i="4" s="1"/>
  <c r="AU2315" i="4"/>
  <c r="AR2315" i="4"/>
  <c r="AQ2315" i="4"/>
  <c r="AP2315" i="4"/>
  <c r="AO2315" i="4"/>
  <c r="AU2314" i="4"/>
  <c r="AR2314" i="4"/>
  <c r="AQ2314" i="4"/>
  <c r="AP2314" i="4"/>
  <c r="AO2314" i="4"/>
  <c r="AU2313" i="4"/>
  <c r="AR2313" i="4"/>
  <c r="AQ2313" i="4"/>
  <c r="AP2313" i="4"/>
  <c r="AO2313" i="4"/>
  <c r="AU2312" i="4"/>
  <c r="AR2312" i="4"/>
  <c r="AQ2312" i="4"/>
  <c r="AP2312" i="4"/>
  <c r="AO2312" i="4"/>
  <c r="AU2311" i="4"/>
  <c r="AR2311" i="4"/>
  <c r="AQ2311" i="4"/>
  <c r="AP2311" i="4"/>
  <c r="AO2311" i="4"/>
  <c r="AU2310" i="4"/>
  <c r="AR2310" i="4"/>
  <c r="AQ2310" i="4"/>
  <c r="AP2310" i="4"/>
  <c r="AO2310" i="4"/>
  <c r="AU2309" i="4"/>
  <c r="AR2309" i="4"/>
  <c r="AQ2309" i="4"/>
  <c r="AP2309" i="4"/>
  <c r="AO2309" i="4"/>
  <c r="AU2308" i="4"/>
  <c r="AR2308" i="4"/>
  <c r="AQ2308" i="4"/>
  <c r="AP2308" i="4"/>
  <c r="AO2308" i="4"/>
  <c r="AU2307" i="4"/>
  <c r="AR2307" i="4"/>
  <c r="AQ2307" i="4"/>
  <c r="AP2307" i="4"/>
  <c r="AO2307" i="4"/>
  <c r="AU2306" i="4"/>
  <c r="AR2306" i="4"/>
  <c r="AQ2306" i="4"/>
  <c r="AP2306" i="4"/>
  <c r="AO2306" i="4"/>
  <c r="AU2305" i="4"/>
  <c r="AR2305" i="4"/>
  <c r="AQ2305" i="4"/>
  <c r="AP2305" i="4"/>
  <c r="AO2305" i="4"/>
  <c r="AU2304" i="4"/>
  <c r="AR2304" i="4"/>
  <c r="AQ2304" i="4"/>
  <c r="AP2304" i="4"/>
  <c r="AO2304" i="4"/>
  <c r="AU2303" i="4"/>
  <c r="AR2303" i="4"/>
  <c r="AQ2303" i="4"/>
  <c r="AP2303" i="4"/>
  <c r="AO2303" i="4"/>
  <c r="AU2302" i="4"/>
  <c r="AR2302" i="4"/>
  <c r="AQ2302" i="4"/>
  <c r="AP2302" i="4"/>
  <c r="AO2302" i="4"/>
  <c r="AU2301" i="4"/>
  <c r="AR2301" i="4"/>
  <c r="AQ2301" i="4"/>
  <c r="AP2301" i="4"/>
  <c r="AO2301" i="4"/>
  <c r="AU2300" i="4"/>
  <c r="AR2300" i="4"/>
  <c r="AQ2300" i="4"/>
  <c r="AP2300" i="4"/>
  <c r="AO2300" i="4"/>
  <c r="AS2300" i="4" s="1"/>
  <c r="AU2299" i="4"/>
  <c r="AR2299" i="4"/>
  <c r="AQ2299" i="4"/>
  <c r="AP2299" i="4"/>
  <c r="AO2299" i="4"/>
  <c r="AU2298" i="4"/>
  <c r="AR2298" i="4"/>
  <c r="AQ2298" i="4"/>
  <c r="AP2298" i="4"/>
  <c r="AO2298" i="4"/>
  <c r="AU2297" i="4"/>
  <c r="AR2297" i="4"/>
  <c r="AQ2297" i="4"/>
  <c r="AP2297" i="4"/>
  <c r="AO2297" i="4"/>
  <c r="AU2296" i="4"/>
  <c r="AR2296" i="4"/>
  <c r="AQ2296" i="4"/>
  <c r="AP2296" i="4"/>
  <c r="AO2296" i="4"/>
  <c r="AU2295" i="4"/>
  <c r="AR2295" i="4"/>
  <c r="AQ2295" i="4"/>
  <c r="AP2295" i="4"/>
  <c r="AO2295" i="4"/>
  <c r="AU2294" i="4"/>
  <c r="AR2294" i="4"/>
  <c r="AQ2294" i="4"/>
  <c r="AP2294" i="4"/>
  <c r="AO2294" i="4"/>
  <c r="AU2293" i="4"/>
  <c r="AR2293" i="4"/>
  <c r="AQ2293" i="4"/>
  <c r="AP2293" i="4"/>
  <c r="AO2293" i="4"/>
  <c r="AU2292" i="4"/>
  <c r="AR2292" i="4"/>
  <c r="AQ2292" i="4"/>
  <c r="AP2292" i="4"/>
  <c r="AO2292" i="4"/>
  <c r="AU2291" i="4"/>
  <c r="AR2291" i="4"/>
  <c r="AQ2291" i="4"/>
  <c r="AP2291" i="4"/>
  <c r="AO2291" i="4"/>
  <c r="AU2290" i="4"/>
  <c r="AR2290" i="4"/>
  <c r="AQ2290" i="4"/>
  <c r="AP2290" i="4"/>
  <c r="AO2290" i="4"/>
  <c r="AU2289" i="4"/>
  <c r="AR2289" i="4"/>
  <c r="AQ2289" i="4"/>
  <c r="AP2289" i="4"/>
  <c r="AO2289" i="4"/>
  <c r="AU2288" i="4"/>
  <c r="AR2288" i="4"/>
  <c r="AQ2288" i="4"/>
  <c r="AP2288" i="4"/>
  <c r="AO2288" i="4"/>
  <c r="AU2287" i="4"/>
  <c r="AR2287" i="4"/>
  <c r="AQ2287" i="4"/>
  <c r="AP2287" i="4"/>
  <c r="AO2287" i="4"/>
  <c r="AU2286" i="4"/>
  <c r="AR2286" i="4"/>
  <c r="AQ2286" i="4"/>
  <c r="AP2286" i="4"/>
  <c r="AO2286" i="4"/>
  <c r="AU2285" i="4"/>
  <c r="AR2285" i="4"/>
  <c r="AQ2285" i="4"/>
  <c r="AP2285" i="4"/>
  <c r="AO2285" i="4"/>
  <c r="AS2285" i="4" s="1"/>
  <c r="AU2284" i="4"/>
  <c r="AR2284" i="4"/>
  <c r="AQ2284" i="4"/>
  <c r="AP2284" i="4"/>
  <c r="AO2284" i="4"/>
  <c r="AU2283" i="4"/>
  <c r="AR2283" i="4"/>
  <c r="AQ2283" i="4"/>
  <c r="AP2283" i="4"/>
  <c r="AO2283" i="4"/>
  <c r="AU2282" i="4"/>
  <c r="AR2282" i="4"/>
  <c r="AQ2282" i="4"/>
  <c r="AP2282" i="4"/>
  <c r="AO2282" i="4"/>
  <c r="AU2281" i="4"/>
  <c r="AR2281" i="4"/>
  <c r="AQ2281" i="4"/>
  <c r="AP2281" i="4"/>
  <c r="AO2281" i="4"/>
  <c r="AU2280" i="4"/>
  <c r="AR2280" i="4"/>
  <c r="AQ2280" i="4"/>
  <c r="AP2280" i="4"/>
  <c r="AO2280" i="4"/>
  <c r="AU2279" i="4"/>
  <c r="AR2279" i="4"/>
  <c r="AQ2279" i="4"/>
  <c r="AP2279" i="4"/>
  <c r="AO2279" i="4"/>
  <c r="AU2278" i="4"/>
  <c r="AR2278" i="4"/>
  <c r="AQ2278" i="4"/>
  <c r="AP2278" i="4"/>
  <c r="AO2278" i="4"/>
  <c r="AU2277" i="4"/>
  <c r="AR2277" i="4"/>
  <c r="AQ2277" i="4"/>
  <c r="AP2277" i="4"/>
  <c r="AO2277" i="4"/>
  <c r="AU2276" i="4"/>
  <c r="AR2276" i="4"/>
  <c r="AQ2276" i="4"/>
  <c r="AP2276" i="4"/>
  <c r="AO2276" i="4"/>
  <c r="AU2275" i="4"/>
  <c r="AR2275" i="4"/>
  <c r="AQ2275" i="4"/>
  <c r="AT2275" i="4" s="1"/>
  <c r="AP2275" i="4"/>
  <c r="AO2275" i="4"/>
  <c r="AU2274" i="4"/>
  <c r="AR2274" i="4"/>
  <c r="AQ2274" i="4"/>
  <c r="AP2274" i="4"/>
  <c r="AO2274" i="4"/>
  <c r="AU2273" i="4"/>
  <c r="AR2273" i="4"/>
  <c r="AQ2273" i="4"/>
  <c r="AP2273" i="4"/>
  <c r="AO2273" i="4"/>
  <c r="AU2272" i="4"/>
  <c r="AR2272" i="4"/>
  <c r="AQ2272" i="4"/>
  <c r="AP2272" i="4"/>
  <c r="AO2272" i="4"/>
  <c r="AU2271" i="4"/>
  <c r="AR2271" i="4"/>
  <c r="AQ2271" i="4"/>
  <c r="AP2271" i="4"/>
  <c r="AO2271" i="4"/>
  <c r="AU2270" i="4"/>
  <c r="AR2270" i="4"/>
  <c r="AQ2270" i="4"/>
  <c r="AP2270" i="4"/>
  <c r="AO2270" i="4"/>
  <c r="AU2269" i="4"/>
  <c r="AR2269" i="4"/>
  <c r="AQ2269" i="4"/>
  <c r="AP2269" i="4"/>
  <c r="AO2269" i="4"/>
  <c r="AU2268" i="4"/>
  <c r="AR2268" i="4"/>
  <c r="AQ2268" i="4"/>
  <c r="AP2268" i="4"/>
  <c r="AO2268" i="4"/>
  <c r="AU2267" i="4"/>
  <c r="AR2267" i="4"/>
  <c r="AQ2267" i="4"/>
  <c r="AP2267" i="4"/>
  <c r="AO2267" i="4"/>
  <c r="AU2266" i="4"/>
  <c r="AR2266" i="4"/>
  <c r="AQ2266" i="4"/>
  <c r="AP2266" i="4"/>
  <c r="AO2266" i="4"/>
  <c r="AU2265" i="4"/>
  <c r="AR2265" i="4"/>
  <c r="AQ2265" i="4"/>
  <c r="AP2265" i="4"/>
  <c r="AO2265" i="4"/>
  <c r="AU2264" i="4"/>
  <c r="AR2264" i="4"/>
  <c r="AQ2264" i="4"/>
  <c r="AP2264" i="4"/>
  <c r="AO2264" i="4"/>
  <c r="AU2263" i="4"/>
  <c r="AR2263" i="4"/>
  <c r="AQ2263" i="4"/>
  <c r="AP2263" i="4"/>
  <c r="AO2263" i="4"/>
  <c r="AU2262" i="4"/>
  <c r="AR2262" i="4"/>
  <c r="AQ2262" i="4"/>
  <c r="AP2262" i="4"/>
  <c r="AO2262" i="4"/>
  <c r="AU2261" i="4"/>
  <c r="AR2261" i="4"/>
  <c r="AQ2261" i="4"/>
  <c r="AP2261" i="4"/>
  <c r="AO2261" i="4"/>
  <c r="AU2260" i="4"/>
  <c r="AR2260" i="4"/>
  <c r="AQ2260" i="4"/>
  <c r="AP2260" i="4"/>
  <c r="AO2260" i="4"/>
  <c r="AU2259" i="4"/>
  <c r="AR2259" i="4"/>
  <c r="AQ2259" i="4"/>
  <c r="AT2259" i="4" s="1"/>
  <c r="AP2259" i="4"/>
  <c r="AO2259" i="4"/>
  <c r="AU2258" i="4"/>
  <c r="AR2258" i="4"/>
  <c r="AQ2258" i="4"/>
  <c r="AP2258" i="4"/>
  <c r="AO2258" i="4"/>
  <c r="AU2257" i="4"/>
  <c r="AR2257" i="4"/>
  <c r="AQ2257" i="4"/>
  <c r="AP2257" i="4"/>
  <c r="AO2257" i="4"/>
  <c r="AU2256" i="4"/>
  <c r="AR2256" i="4"/>
  <c r="AQ2256" i="4"/>
  <c r="AP2256" i="4"/>
  <c r="AO2256" i="4"/>
  <c r="AU2255" i="4"/>
  <c r="AR2255" i="4"/>
  <c r="AQ2255" i="4"/>
  <c r="AP2255" i="4"/>
  <c r="AO2255" i="4"/>
  <c r="AU2254" i="4"/>
  <c r="AR2254" i="4"/>
  <c r="AQ2254" i="4"/>
  <c r="AP2254" i="4"/>
  <c r="AO2254" i="4"/>
  <c r="AU2253" i="4"/>
  <c r="AR2253" i="4"/>
  <c r="AQ2253" i="4"/>
  <c r="AP2253" i="4"/>
  <c r="AO2253" i="4"/>
  <c r="AS2253" i="4" s="1"/>
  <c r="AU2252" i="4"/>
  <c r="AR2252" i="4"/>
  <c r="AQ2252" i="4"/>
  <c r="AP2252" i="4"/>
  <c r="AO2252" i="4"/>
  <c r="AU2251" i="4"/>
  <c r="AR2251" i="4"/>
  <c r="AQ2251" i="4"/>
  <c r="AP2251" i="4"/>
  <c r="AO2251" i="4"/>
  <c r="AU2250" i="4"/>
  <c r="AR2250" i="4"/>
  <c r="AQ2250" i="4"/>
  <c r="AP2250" i="4"/>
  <c r="AO2250" i="4"/>
  <c r="AU2249" i="4"/>
  <c r="AR2249" i="4"/>
  <c r="AQ2249" i="4"/>
  <c r="AP2249" i="4"/>
  <c r="AO2249" i="4"/>
  <c r="AU2248" i="4"/>
  <c r="AR2248" i="4"/>
  <c r="AQ2248" i="4"/>
  <c r="AP2248" i="4"/>
  <c r="AO2248" i="4"/>
  <c r="AU2247" i="4"/>
  <c r="AR2247" i="4"/>
  <c r="AQ2247" i="4"/>
  <c r="AP2247" i="4"/>
  <c r="AO2247" i="4"/>
  <c r="AU2246" i="4"/>
  <c r="AR2246" i="4"/>
  <c r="AQ2246" i="4"/>
  <c r="AP2246" i="4"/>
  <c r="AO2246" i="4"/>
  <c r="AU2245" i="4"/>
  <c r="AR2245" i="4"/>
  <c r="AQ2245" i="4"/>
  <c r="AP2245" i="4"/>
  <c r="AO2245" i="4"/>
  <c r="AU2244" i="4"/>
  <c r="AR2244" i="4"/>
  <c r="AQ2244" i="4"/>
  <c r="AP2244" i="4"/>
  <c r="AO2244" i="4"/>
  <c r="AU2243" i="4"/>
  <c r="AR2243" i="4"/>
  <c r="AQ2243" i="4"/>
  <c r="AP2243" i="4"/>
  <c r="AO2243" i="4"/>
  <c r="AU2242" i="4"/>
  <c r="AR2242" i="4"/>
  <c r="AQ2242" i="4"/>
  <c r="AP2242" i="4"/>
  <c r="AO2242" i="4"/>
  <c r="AU2241" i="4"/>
  <c r="AR2241" i="4"/>
  <c r="AQ2241" i="4"/>
  <c r="AP2241" i="4"/>
  <c r="AO2241" i="4"/>
  <c r="AU2240" i="4"/>
  <c r="AR2240" i="4"/>
  <c r="AQ2240" i="4"/>
  <c r="AP2240" i="4"/>
  <c r="AO2240" i="4"/>
  <c r="AU2239" i="4"/>
  <c r="AR2239" i="4"/>
  <c r="AQ2239" i="4"/>
  <c r="AP2239" i="4"/>
  <c r="AO2239" i="4"/>
  <c r="AU2238" i="4"/>
  <c r="AR2238" i="4"/>
  <c r="AQ2238" i="4"/>
  <c r="AP2238" i="4"/>
  <c r="AO2238" i="4"/>
  <c r="AU2237" i="4"/>
  <c r="AR2237" i="4"/>
  <c r="AQ2237" i="4"/>
  <c r="AP2237" i="4"/>
  <c r="AO2237" i="4"/>
  <c r="AS2237" i="4" s="1"/>
  <c r="AU2236" i="4"/>
  <c r="AR2236" i="4"/>
  <c r="AQ2236" i="4"/>
  <c r="AP2236" i="4"/>
  <c r="AO2236" i="4"/>
  <c r="AU2235" i="4"/>
  <c r="AR2235" i="4"/>
  <c r="AQ2235" i="4"/>
  <c r="AP2235" i="4"/>
  <c r="AO2235" i="4"/>
  <c r="AU2234" i="4"/>
  <c r="AR2234" i="4"/>
  <c r="AQ2234" i="4"/>
  <c r="AP2234" i="4"/>
  <c r="AO2234" i="4"/>
  <c r="AU2233" i="4"/>
  <c r="AR2233" i="4"/>
  <c r="AQ2233" i="4"/>
  <c r="AP2233" i="4"/>
  <c r="AO2233" i="4"/>
  <c r="AU2232" i="4"/>
  <c r="AR2232" i="4"/>
  <c r="AQ2232" i="4"/>
  <c r="AP2232" i="4"/>
  <c r="AO2232" i="4"/>
  <c r="AU2231" i="4"/>
  <c r="AR2231" i="4"/>
  <c r="AQ2231" i="4"/>
  <c r="AP2231" i="4"/>
  <c r="AO2231" i="4"/>
  <c r="AU2230" i="4"/>
  <c r="AR2230" i="4"/>
  <c r="AQ2230" i="4"/>
  <c r="AP2230" i="4"/>
  <c r="AO2230" i="4"/>
  <c r="AU2229" i="4"/>
  <c r="AR2229" i="4"/>
  <c r="AQ2229" i="4"/>
  <c r="AP2229" i="4"/>
  <c r="AO2229" i="4"/>
  <c r="AU2228" i="4"/>
  <c r="AR2228" i="4"/>
  <c r="AQ2228" i="4"/>
  <c r="AP2228" i="4"/>
  <c r="AO2228" i="4"/>
  <c r="AU2227" i="4"/>
  <c r="AR2227" i="4"/>
  <c r="AQ2227" i="4"/>
  <c r="AP2227" i="4"/>
  <c r="AO2227" i="4"/>
  <c r="AU2226" i="4"/>
  <c r="AR2226" i="4"/>
  <c r="AQ2226" i="4"/>
  <c r="AP2226" i="4"/>
  <c r="AO2226" i="4"/>
  <c r="AU2225" i="4"/>
  <c r="AR2225" i="4"/>
  <c r="AQ2225" i="4"/>
  <c r="AP2225" i="4"/>
  <c r="AO2225" i="4"/>
  <c r="AU2224" i="4"/>
  <c r="AR2224" i="4"/>
  <c r="AQ2224" i="4"/>
  <c r="AP2224" i="4"/>
  <c r="AO2224" i="4"/>
  <c r="AU2223" i="4"/>
  <c r="AR2223" i="4"/>
  <c r="AQ2223" i="4"/>
  <c r="AP2223" i="4"/>
  <c r="AO2223" i="4"/>
  <c r="AU2222" i="4"/>
  <c r="AR2222" i="4"/>
  <c r="AQ2222" i="4"/>
  <c r="AP2222" i="4"/>
  <c r="AO2222" i="4"/>
  <c r="AU2221" i="4"/>
  <c r="AR2221" i="4"/>
  <c r="AQ2221" i="4"/>
  <c r="AP2221" i="4"/>
  <c r="AO2221" i="4"/>
  <c r="AS2221" i="4" s="1"/>
  <c r="AU2220" i="4"/>
  <c r="AR2220" i="4"/>
  <c r="AQ2220" i="4"/>
  <c r="AP2220" i="4"/>
  <c r="AO2220" i="4"/>
  <c r="AU2219" i="4"/>
  <c r="AR2219" i="4"/>
  <c r="AQ2219" i="4"/>
  <c r="AP2219" i="4"/>
  <c r="AO2219" i="4"/>
  <c r="AU2218" i="4"/>
  <c r="AR2218" i="4"/>
  <c r="AQ2218" i="4"/>
  <c r="AP2218" i="4"/>
  <c r="AO2218" i="4"/>
  <c r="AU2217" i="4"/>
  <c r="AR2217" i="4"/>
  <c r="AQ2217" i="4"/>
  <c r="AP2217" i="4"/>
  <c r="AO2217" i="4"/>
  <c r="AU2216" i="4"/>
  <c r="AR2216" i="4"/>
  <c r="AQ2216" i="4"/>
  <c r="AP2216" i="4"/>
  <c r="AO2216" i="4"/>
  <c r="AU2215" i="4"/>
  <c r="AR2215" i="4"/>
  <c r="AQ2215" i="4"/>
  <c r="AP2215" i="4"/>
  <c r="AO2215" i="4"/>
  <c r="AU2214" i="4"/>
  <c r="AR2214" i="4"/>
  <c r="AQ2214" i="4"/>
  <c r="AP2214" i="4"/>
  <c r="AO2214" i="4"/>
  <c r="AU2213" i="4"/>
  <c r="AR2213" i="4"/>
  <c r="AQ2213" i="4"/>
  <c r="AP2213" i="4"/>
  <c r="AO2213" i="4"/>
  <c r="AU2212" i="4"/>
  <c r="AR2212" i="4"/>
  <c r="AQ2212" i="4"/>
  <c r="AP2212" i="4"/>
  <c r="AO2212" i="4"/>
  <c r="AU2211" i="4"/>
  <c r="AR2211" i="4"/>
  <c r="AQ2211" i="4"/>
  <c r="AP2211" i="4"/>
  <c r="AO2211" i="4"/>
  <c r="AU2210" i="4"/>
  <c r="AR2210" i="4"/>
  <c r="AQ2210" i="4"/>
  <c r="AT2210" i="4" s="1"/>
  <c r="AP2210" i="4"/>
  <c r="AO2210" i="4"/>
  <c r="AU2209" i="4"/>
  <c r="AR2209" i="4"/>
  <c r="AQ2209" i="4"/>
  <c r="AP2209" i="4"/>
  <c r="AO2209" i="4"/>
  <c r="AU2208" i="4"/>
  <c r="AR2208" i="4"/>
  <c r="AQ2208" i="4"/>
  <c r="AP2208" i="4"/>
  <c r="AO2208" i="4"/>
  <c r="AU2207" i="4"/>
  <c r="AR2207" i="4"/>
  <c r="AQ2207" i="4"/>
  <c r="AP2207" i="4"/>
  <c r="AO2207" i="4"/>
  <c r="AU2206" i="4"/>
  <c r="AR2206" i="4"/>
  <c r="AQ2206" i="4"/>
  <c r="AT2206" i="4" s="1"/>
  <c r="AP2206" i="4"/>
  <c r="AO2206" i="4"/>
  <c r="AU2205" i="4"/>
  <c r="AR2205" i="4"/>
  <c r="AQ2205" i="4"/>
  <c r="AP2205" i="4"/>
  <c r="AO2205" i="4"/>
  <c r="AS2205" i="4" s="1"/>
  <c r="AU2204" i="4"/>
  <c r="AR2204" i="4"/>
  <c r="AQ2204" i="4"/>
  <c r="AP2204" i="4"/>
  <c r="AO2204" i="4"/>
  <c r="AU2203" i="4"/>
  <c r="AR2203" i="4"/>
  <c r="AQ2203" i="4"/>
  <c r="AP2203" i="4"/>
  <c r="AO2203" i="4"/>
  <c r="AU2202" i="4"/>
  <c r="AR2202" i="4"/>
  <c r="AQ2202" i="4"/>
  <c r="AP2202" i="4"/>
  <c r="AO2202" i="4"/>
  <c r="AU2201" i="4"/>
  <c r="AR2201" i="4"/>
  <c r="AQ2201" i="4"/>
  <c r="AP2201" i="4"/>
  <c r="AO2201" i="4"/>
  <c r="AU2200" i="4"/>
  <c r="AR2200" i="4"/>
  <c r="AQ2200" i="4"/>
  <c r="AP2200" i="4"/>
  <c r="AO2200" i="4"/>
  <c r="AU2199" i="4"/>
  <c r="AR2199" i="4"/>
  <c r="AQ2199" i="4"/>
  <c r="AP2199" i="4"/>
  <c r="AO2199" i="4"/>
  <c r="AU2198" i="4"/>
  <c r="AR2198" i="4"/>
  <c r="AQ2198" i="4"/>
  <c r="AP2198" i="4"/>
  <c r="AO2198" i="4"/>
  <c r="AU2197" i="4"/>
  <c r="AR2197" i="4"/>
  <c r="AQ2197" i="4"/>
  <c r="AP2197" i="4"/>
  <c r="AO2197" i="4"/>
  <c r="AU2196" i="4"/>
  <c r="AR2196" i="4"/>
  <c r="AQ2196" i="4"/>
  <c r="AP2196" i="4"/>
  <c r="AO2196" i="4"/>
  <c r="AU2195" i="4"/>
  <c r="AR2195" i="4"/>
  <c r="AQ2195" i="4"/>
  <c r="AP2195" i="4"/>
  <c r="AO2195" i="4"/>
  <c r="AU2194" i="4"/>
  <c r="AR2194" i="4"/>
  <c r="AQ2194" i="4"/>
  <c r="AP2194" i="4"/>
  <c r="AO2194" i="4"/>
  <c r="AU2193" i="4"/>
  <c r="AR2193" i="4"/>
  <c r="AQ2193" i="4"/>
  <c r="AP2193" i="4"/>
  <c r="AO2193" i="4"/>
  <c r="AU2192" i="4"/>
  <c r="AR2192" i="4"/>
  <c r="AQ2192" i="4"/>
  <c r="AP2192" i="4"/>
  <c r="AO2192" i="4"/>
  <c r="AU2191" i="4"/>
  <c r="AR2191" i="4"/>
  <c r="AQ2191" i="4"/>
  <c r="AP2191" i="4"/>
  <c r="AO2191" i="4"/>
  <c r="AU2190" i="4"/>
  <c r="AR2190" i="4"/>
  <c r="AQ2190" i="4"/>
  <c r="AP2190" i="4"/>
  <c r="AO2190" i="4"/>
  <c r="AU2189" i="4"/>
  <c r="AR2189" i="4"/>
  <c r="AQ2189" i="4"/>
  <c r="AP2189" i="4"/>
  <c r="AO2189" i="4"/>
  <c r="AU2188" i="4"/>
  <c r="AR2188" i="4"/>
  <c r="AQ2188" i="4"/>
  <c r="AP2188" i="4"/>
  <c r="AO2188" i="4"/>
  <c r="AU2187" i="4"/>
  <c r="AR2187" i="4"/>
  <c r="AQ2187" i="4"/>
  <c r="AP2187" i="4"/>
  <c r="AO2187" i="4"/>
  <c r="AU2186" i="4"/>
  <c r="AR2186" i="4"/>
  <c r="AQ2186" i="4"/>
  <c r="AP2186" i="4"/>
  <c r="AO2186" i="4"/>
  <c r="AU2185" i="4"/>
  <c r="AR2185" i="4"/>
  <c r="AQ2185" i="4"/>
  <c r="AP2185" i="4"/>
  <c r="AO2185" i="4"/>
  <c r="AU2184" i="4"/>
  <c r="AR2184" i="4"/>
  <c r="AQ2184" i="4"/>
  <c r="AP2184" i="4"/>
  <c r="AO2184" i="4"/>
  <c r="AU2183" i="4"/>
  <c r="AR2183" i="4"/>
  <c r="AQ2183" i="4"/>
  <c r="AP2183" i="4"/>
  <c r="AO2183" i="4"/>
  <c r="AU2182" i="4"/>
  <c r="AR2182" i="4"/>
  <c r="AQ2182" i="4"/>
  <c r="AP2182" i="4"/>
  <c r="AO2182" i="4"/>
  <c r="AU2181" i="4"/>
  <c r="AR2181" i="4"/>
  <c r="AQ2181" i="4"/>
  <c r="AP2181" i="4"/>
  <c r="AO2181" i="4"/>
  <c r="AU2180" i="4"/>
  <c r="AR2180" i="4"/>
  <c r="AQ2180" i="4"/>
  <c r="AP2180" i="4"/>
  <c r="AO2180" i="4"/>
  <c r="AU2179" i="4"/>
  <c r="AR2179" i="4"/>
  <c r="AQ2179" i="4"/>
  <c r="AP2179" i="4"/>
  <c r="AO2179" i="4"/>
  <c r="AU2178" i="4"/>
  <c r="AR2178" i="4"/>
  <c r="AQ2178" i="4"/>
  <c r="AP2178" i="4"/>
  <c r="AO2178" i="4"/>
  <c r="AU2177" i="4"/>
  <c r="AR2177" i="4"/>
  <c r="AQ2177" i="4"/>
  <c r="AP2177" i="4"/>
  <c r="AO2177" i="4"/>
  <c r="AU2176" i="4"/>
  <c r="AR2176" i="4"/>
  <c r="AQ2176" i="4"/>
  <c r="AP2176" i="4"/>
  <c r="AO2176" i="4"/>
  <c r="AU2175" i="4"/>
  <c r="AR2175" i="4"/>
  <c r="AQ2175" i="4"/>
  <c r="AP2175" i="4"/>
  <c r="AO2175" i="4"/>
  <c r="AU2174" i="4"/>
  <c r="AR2174" i="4"/>
  <c r="AQ2174" i="4"/>
  <c r="AP2174" i="4"/>
  <c r="AO2174" i="4"/>
  <c r="AU2173" i="4"/>
  <c r="AR2173" i="4"/>
  <c r="AQ2173" i="4"/>
  <c r="AP2173" i="4"/>
  <c r="AO2173" i="4"/>
  <c r="AU2172" i="4"/>
  <c r="AR2172" i="4"/>
  <c r="AQ2172" i="4"/>
  <c r="AP2172" i="4"/>
  <c r="AO2172" i="4"/>
  <c r="AU2171" i="4"/>
  <c r="AR2171" i="4"/>
  <c r="AQ2171" i="4"/>
  <c r="AP2171" i="4"/>
  <c r="AO2171" i="4"/>
  <c r="AU2170" i="4"/>
  <c r="AR2170" i="4"/>
  <c r="AQ2170" i="4"/>
  <c r="AP2170" i="4"/>
  <c r="AO2170" i="4"/>
  <c r="AU2169" i="4"/>
  <c r="AR2169" i="4"/>
  <c r="AQ2169" i="4"/>
  <c r="AP2169" i="4"/>
  <c r="AO2169" i="4"/>
  <c r="AU2168" i="4"/>
  <c r="AR2168" i="4"/>
  <c r="AQ2168" i="4"/>
  <c r="AP2168" i="4"/>
  <c r="AO2168" i="4"/>
  <c r="AU2167" i="4"/>
  <c r="AR2167" i="4"/>
  <c r="AQ2167" i="4"/>
  <c r="AP2167" i="4"/>
  <c r="AO2167" i="4"/>
  <c r="AU2166" i="4"/>
  <c r="AR2166" i="4"/>
  <c r="AQ2166" i="4"/>
  <c r="AP2166" i="4"/>
  <c r="AO2166" i="4"/>
  <c r="AU2165" i="4"/>
  <c r="AR2165" i="4"/>
  <c r="AQ2165" i="4"/>
  <c r="AP2165" i="4"/>
  <c r="AO2165" i="4"/>
  <c r="AU2164" i="4"/>
  <c r="AR2164" i="4"/>
  <c r="AQ2164" i="4"/>
  <c r="AP2164" i="4"/>
  <c r="AO2164" i="4"/>
  <c r="AU2163" i="4"/>
  <c r="AR2163" i="4"/>
  <c r="AQ2163" i="4"/>
  <c r="AP2163" i="4"/>
  <c r="AO2163" i="4"/>
  <c r="AU2162" i="4"/>
  <c r="AR2162" i="4"/>
  <c r="AQ2162" i="4"/>
  <c r="AP2162" i="4"/>
  <c r="AO2162" i="4"/>
  <c r="AU2161" i="4"/>
  <c r="AR2161" i="4"/>
  <c r="AQ2161" i="4"/>
  <c r="AP2161" i="4"/>
  <c r="AO2161" i="4"/>
  <c r="AU2160" i="4"/>
  <c r="AR2160" i="4"/>
  <c r="AQ2160" i="4"/>
  <c r="AP2160" i="4"/>
  <c r="AO2160" i="4"/>
  <c r="AU2159" i="4"/>
  <c r="AR2159" i="4"/>
  <c r="AQ2159" i="4"/>
  <c r="AP2159" i="4"/>
  <c r="AO2159" i="4"/>
  <c r="AU2158" i="4"/>
  <c r="AR2158" i="4"/>
  <c r="AQ2158" i="4"/>
  <c r="AP2158" i="4"/>
  <c r="AO2158" i="4"/>
  <c r="AU2157" i="4"/>
  <c r="AR2157" i="4"/>
  <c r="AQ2157" i="4"/>
  <c r="AP2157" i="4"/>
  <c r="AO2157" i="4"/>
  <c r="AU2156" i="4"/>
  <c r="AR2156" i="4"/>
  <c r="AQ2156" i="4"/>
  <c r="AP2156" i="4"/>
  <c r="AO2156" i="4"/>
  <c r="AU2155" i="4"/>
  <c r="AR2155" i="4"/>
  <c r="AQ2155" i="4"/>
  <c r="AP2155" i="4"/>
  <c r="AO2155" i="4"/>
  <c r="AU2154" i="4"/>
  <c r="AR2154" i="4"/>
  <c r="AQ2154" i="4"/>
  <c r="AP2154" i="4"/>
  <c r="AO2154" i="4"/>
  <c r="AU2153" i="4"/>
  <c r="AR2153" i="4"/>
  <c r="AQ2153" i="4"/>
  <c r="AP2153" i="4"/>
  <c r="AO2153" i="4"/>
  <c r="AU2152" i="4"/>
  <c r="AR2152" i="4"/>
  <c r="AQ2152" i="4"/>
  <c r="AP2152" i="4"/>
  <c r="AO2152" i="4"/>
  <c r="AU2151" i="4"/>
  <c r="AR2151" i="4"/>
  <c r="AQ2151" i="4"/>
  <c r="AP2151" i="4"/>
  <c r="AO2151" i="4"/>
  <c r="AU2150" i="4"/>
  <c r="AR2150" i="4"/>
  <c r="AQ2150" i="4"/>
  <c r="AP2150" i="4"/>
  <c r="AO2150" i="4"/>
  <c r="AU2149" i="4"/>
  <c r="AR2149" i="4"/>
  <c r="AQ2149" i="4"/>
  <c r="AP2149" i="4"/>
  <c r="AO2149" i="4"/>
  <c r="AU2148" i="4"/>
  <c r="AR2148" i="4"/>
  <c r="AQ2148" i="4"/>
  <c r="AP2148" i="4"/>
  <c r="AO2148" i="4"/>
  <c r="AU2147" i="4"/>
  <c r="AR2147" i="4"/>
  <c r="AQ2147" i="4"/>
  <c r="AP2147" i="4"/>
  <c r="AO2147" i="4"/>
  <c r="AU2146" i="4"/>
  <c r="AR2146" i="4"/>
  <c r="AQ2146" i="4"/>
  <c r="AP2146" i="4"/>
  <c r="AO2146" i="4"/>
  <c r="AU2145" i="4"/>
  <c r="AR2145" i="4"/>
  <c r="AQ2145" i="4"/>
  <c r="AP2145" i="4"/>
  <c r="AO2145" i="4"/>
  <c r="AU2144" i="4"/>
  <c r="AR2144" i="4"/>
  <c r="AQ2144" i="4"/>
  <c r="AP2144" i="4"/>
  <c r="AO2144" i="4"/>
  <c r="AU2143" i="4"/>
  <c r="AR2143" i="4"/>
  <c r="AQ2143" i="4"/>
  <c r="AP2143" i="4"/>
  <c r="AO2143" i="4"/>
  <c r="AU2142" i="4"/>
  <c r="AR2142" i="4"/>
  <c r="AQ2142" i="4"/>
  <c r="AP2142" i="4"/>
  <c r="AO2142" i="4"/>
  <c r="AS2142" i="4" s="1"/>
  <c r="AU2141" i="4"/>
  <c r="AR2141" i="4"/>
  <c r="AQ2141" i="4"/>
  <c r="AP2141" i="4"/>
  <c r="AO2141" i="4"/>
  <c r="AU2140" i="4"/>
  <c r="AR2140" i="4"/>
  <c r="AQ2140" i="4"/>
  <c r="AP2140" i="4"/>
  <c r="AO2140" i="4"/>
  <c r="AU2139" i="4"/>
  <c r="AR2139" i="4"/>
  <c r="AQ2139" i="4"/>
  <c r="AP2139" i="4"/>
  <c r="AO2139" i="4"/>
  <c r="AU2138" i="4"/>
  <c r="AR2138" i="4"/>
  <c r="AQ2138" i="4"/>
  <c r="AP2138" i="4"/>
  <c r="AO2138" i="4"/>
  <c r="AU2137" i="4"/>
  <c r="AR2137" i="4"/>
  <c r="AQ2137" i="4"/>
  <c r="AP2137" i="4"/>
  <c r="AO2137" i="4"/>
  <c r="AU2136" i="4"/>
  <c r="AR2136" i="4"/>
  <c r="AQ2136" i="4"/>
  <c r="AP2136" i="4"/>
  <c r="AO2136" i="4"/>
  <c r="AU2135" i="4"/>
  <c r="AR2135" i="4"/>
  <c r="AQ2135" i="4"/>
  <c r="AP2135" i="4"/>
  <c r="AO2135" i="4"/>
  <c r="AU2134" i="4"/>
  <c r="AR2134" i="4"/>
  <c r="AQ2134" i="4"/>
  <c r="AP2134" i="4"/>
  <c r="AO2134" i="4"/>
  <c r="AU2133" i="4"/>
  <c r="AR2133" i="4"/>
  <c r="AQ2133" i="4"/>
  <c r="AP2133" i="4"/>
  <c r="AO2133" i="4"/>
  <c r="AU2132" i="4"/>
  <c r="AR2132" i="4"/>
  <c r="AQ2132" i="4"/>
  <c r="AP2132" i="4"/>
  <c r="AO2132" i="4"/>
  <c r="AU2131" i="4"/>
  <c r="AR2131" i="4"/>
  <c r="AQ2131" i="4"/>
  <c r="AP2131" i="4"/>
  <c r="AO2131" i="4"/>
  <c r="AU2130" i="4"/>
  <c r="AR2130" i="4"/>
  <c r="AQ2130" i="4"/>
  <c r="AP2130" i="4"/>
  <c r="AO2130" i="4"/>
  <c r="AU2129" i="4"/>
  <c r="AR2129" i="4"/>
  <c r="AQ2129" i="4"/>
  <c r="AP2129" i="4"/>
  <c r="AO2129" i="4"/>
  <c r="AU2128" i="4"/>
  <c r="AR2128" i="4"/>
  <c r="AQ2128" i="4"/>
  <c r="AP2128" i="4"/>
  <c r="AO2128" i="4"/>
  <c r="AU2127" i="4"/>
  <c r="AR2127" i="4"/>
  <c r="AQ2127" i="4"/>
  <c r="AP2127" i="4"/>
  <c r="AO2127" i="4"/>
  <c r="AU2126" i="4"/>
  <c r="AR2126" i="4"/>
  <c r="AQ2126" i="4"/>
  <c r="AP2126" i="4"/>
  <c r="AO2126" i="4"/>
  <c r="AU2125" i="4"/>
  <c r="AR2125" i="4"/>
  <c r="AQ2125" i="4"/>
  <c r="AP2125" i="4"/>
  <c r="AO2125" i="4"/>
  <c r="AU2124" i="4"/>
  <c r="AR2124" i="4"/>
  <c r="AQ2124" i="4"/>
  <c r="AP2124" i="4"/>
  <c r="AO2124" i="4"/>
  <c r="AU2123" i="4"/>
  <c r="AR2123" i="4"/>
  <c r="AQ2123" i="4"/>
  <c r="AP2123" i="4"/>
  <c r="AO2123" i="4"/>
  <c r="AU2122" i="4"/>
  <c r="AR2122" i="4"/>
  <c r="AQ2122" i="4"/>
  <c r="AP2122" i="4"/>
  <c r="AO2122" i="4"/>
  <c r="AU2121" i="4"/>
  <c r="AR2121" i="4"/>
  <c r="AQ2121" i="4"/>
  <c r="AP2121" i="4"/>
  <c r="AO2121" i="4"/>
  <c r="AU2120" i="4"/>
  <c r="AR2120" i="4"/>
  <c r="AQ2120" i="4"/>
  <c r="AP2120" i="4"/>
  <c r="AO2120" i="4"/>
  <c r="AU2119" i="4"/>
  <c r="AR2119" i="4"/>
  <c r="AQ2119" i="4"/>
  <c r="AP2119" i="4"/>
  <c r="AO2119" i="4"/>
  <c r="AU2118" i="4"/>
  <c r="AR2118" i="4"/>
  <c r="AQ2118" i="4"/>
  <c r="AP2118" i="4"/>
  <c r="AO2118" i="4"/>
  <c r="AU2117" i="4"/>
  <c r="AR2117" i="4"/>
  <c r="AQ2117" i="4"/>
  <c r="AP2117" i="4"/>
  <c r="AO2117" i="4"/>
  <c r="AU2116" i="4"/>
  <c r="AR2116" i="4"/>
  <c r="AQ2116" i="4"/>
  <c r="AP2116" i="4"/>
  <c r="AO2116" i="4"/>
  <c r="AU2115" i="4"/>
  <c r="AR2115" i="4"/>
  <c r="AQ2115" i="4"/>
  <c r="AP2115" i="4"/>
  <c r="AO2115" i="4"/>
  <c r="AU2114" i="4"/>
  <c r="AR2114" i="4"/>
  <c r="AQ2114" i="4"/>
  <c r="AP2114" i="4"/>
  <c r="AO2114" i="4"/>
  <c r="AU2113" i="4"/>
  <c r="AR2113" i="4"/>
  <c r="AQ2113" i="4"/>
  <c r="AP2113" i="4"/>
  <c r="AO2113" i="4"/>
  <c r="AU2112" i="4"/>
  <c r="AR2112" i="4"/>
  <c r="AQ2112" i="4"/>
  <c r="AP2112" i="4"/>
  <c r="AO2112" i="4"/>
  <c r="AU2111" i="4"/>
  <c r="AR2111" i="4"/>
  <c r="AQ2111" i="4"/>
  <c r="AP2111" i="4"/>
  <c r="AO2111" i="4"/>
  <c r="AU2110" i="4"/>
  <c r="AR2110" i="4"/>
  <c r="AQ2110" i="4"/>
  <c r="AP2110" i="4"/>
  <c r="AO2110" i="4"/>
  <c r="AU2109" i="4"/>
  <c r="AR2109" i="4"/>
  <c r="AQ2109" i="4"/>
  <c r="AP2109" i="4"/>
  <c r="AO2109" i="4"/>
  <c r="AU2108" i="4"/>
  <c r="AR2108" i="4"/>
  <c r="AQ2108" i="4"/>
  <c r="AP2108" i="4"/>
  <c r="AO2108" i="4"/>
  <c r="AU2107" i="4"/>
  <c r="AR2107" i="4"/>
  <c r="AQ2107" i="4"/>
  <c r="AP2107" i="4"/>
  <c r="AO2107" i="4"/>
  <c r="AU2106" i="4"/>
  <c r="AR2106" i="4"/>
  <c r="AQ2106" i="4"/>
  <c r="AP2106" i="4"/>
  <c r="AO2106" i="4"/>
  <c r="AU2105" i="4"/>
  <c r="AR2105" i="4"/>
  <c r="AQ2105" i="4"/>
  <c r="AP2105" i="4"/>
  <c r="AO2105" i="4"/>
  <c r="AU2104" i="4"/>
  <c r="AR2104" i="4"/>
  <c r="AQ2104" i="4"/>
  <c r="AP2104" i="4"/>
  <c r="AO2104" i="4"/>
  <c r="AU2103" i="4"/>
  <c r="AR2103" i="4"/>
  <c r="AQ2103" i="4"/>
  <c r="AP2103" i="4"/>
  <c r="AO2103" i="4"/>
  <c r="AU2102" i="4"/>
  <c r="AR2102" i="4"/>
  <c r="AQ2102" i="4"/>
  <c r="AP2102" i="4"/>
  <c r="AO2102" i="4"/>
  <c r="AU2101" i="4"/>
  <c r="AR2101" i="4"/>
  <c r="AQ2101" i="4"/>
  <c r="AP2101" i="4"/>
  <c r="AO2101" i="4"/>
  <c r="AU2100" i="4"/>
  <c r="AR2100" i="4"/>
  <c r="AQ2100" i="4"/>
  <c r="AP2100" i="4"/>
  <c r="AO2100" i="4"/>
  <c r="AU2099" i="4"/>
  <c r="AR2099" i="4"/>
  <c r="AQ2099" i="4"/>
  <c r="AP2099" i="4"/>
  <c r="AO2099" i="4"/>
  <c r="AU2098" i="4"/>
  <c r="AR2098" i="4"/>
  <c r="AQ2098" i="4"/>
  <c r="AP2098" i="4"/>
  <c r="AO2098" i="4"/>
  <c r="AU2097" i="4"/>
  <c r="AR2097" i="4"/>
  <c r="AQ2097" i="4"/>
  <c r="AP2097" i="4"/>
  <c r="AO2097" i="4"/>
  <c r="AU2096" i="4"/>
  <c r="AR2096" i="4"/>
  <c r="AQ2096" i="4"/>
  <c r="AP2096" i="4"/>
  <c r="AO2096" i="4"/>
  <c r="AU2095" i="4"/>
  <c r="AR2095" i="4"/>
  <c r="AQ2095" i="4"/>
  <c r="AP2095" i="4"/>
  <c r="AO2095" i="4"/>
  <c r="AU2094" i="4"/>
  <c r="AR2094" i="4"/>
  <c r="AQ2094" i="4"/>
  <c r="AP2094" i="4"/>
  <c r="AO2094" i="4"/>
  <c r="AU2093" i="4"/>
  <c r="AR2093" i="4"/>
  <c r="AQ2093" i="4"/>
  <c r="AP2093" i="4"/>
  <c r="AO2093" i="4"/>
  <c r="AU2092" i="4"/>
  <c r="AR2092" i="4"/>
  <c r="AQ2092" i="4"/>
  <c r="AP2092" i="4"/>
  <c r="AO2092" i="4"/>
  <c r="AU2091" i="4"/>
  <c r="AR2091" i="4"/>
  <c r="AQ2091" i="4"/>
  <c r="AP2091" i="4"/>
  <c r="AO2091" i="4"/>
  <c r="AU2090" i="4"/>
  <c r="AR2090" i="4"/>
  <c r="AQ2090" i="4"/>
  <c r="AP2090" i="4"/>
  <c r="AO2090" i="4"/>
  <c r="AU2089" i="4"/>
  <c r="AR2089" i="4"/>
  <c r="AQ2089" i="4"/>
  <c r="AP2089" i="4"/>
  <c r="AO2089" i="4"/>
  <c r="AU2088" i="4"/>
  <c r="AR2088" i="4"/>
  <c r="AQ2088" i="4"/>
  <c r="AP2088" i="4"/>
  <c r="AO2088" i="4"/>
  <c r="AU2087" i="4"/>
  <c r="AR2087" i="4"/>
  <c r="AQ2087" i="4"/>
  <c r="AP2087" i="4"/>
  <c r="AO2087" i="4"/>
  <c r="AU2086" i="4"/>
  <c r="AR2086" i="4"/>
  <c r="AQ2086" i="4"/>
  <c r="AP2086" i="4"/>
  <c r="AO2086" i="4"/>
  <c r="AU2085" i="4"/>
  <c r="AR2085" i="4"/>
  <c r="AQ2085" i="4"/>
  <c r="AP2085" i="4"/>
  <c r="AO2085" i="4"/>
  <c r="AU2084" i="4"/>
  <c r="AR2084" i="4"/>
  <c r="AQ2084" i="4"/>
  <c r="AP2084" i="4"/>
  <c r="AO2084" i="4"/>
  <c r="AU2083" i="4"/>
  <c r="AR2083" i="4"/>
  <c r="AQ2083" i="4"/>
  <c r="AP2083" i="4"/>
  <c r="AO2083" i="4"/>
  <c r="AU2082" i="4"/>
  <c r="AR2082" i="4"/>
  <c r="AQ2082" i="4"/>
  <c r="AP2082" i="4"/>
  <c r="AO2082" i="4"/>
  <c r="AU2081" i="4"/>
  <c r="AR2081" i="4"/>
  <c r="AQ2081" i="4"/>
  <c r="AP2081" i="4"/>
  <c r="AO2081" i="4"/>
  <c r="AU2080" i="4"/>
  <c r="AR2080" i="4"/>
  <c r="AQ2080" i="4"/>
  <c r="AP2080" i="4"/>
  <c r="AO2080" i="4"/>
  <c r="AU2079" i="4"/>
  <c r="AR2079" i="4"/>
  <c r="AQ2079" i="4"/>
  <c r="AP2079" i="4"/>
  <c r="AO2079" i="4"/>
  <c r="AU2078" i="4"/>
  <c r="AR2078" i="4"/>
  <c r="AQ2078" i="4"/>
  <c r="AP2078" i="4"/>
  <c r="AO2078" i="4"/>
  <c r="AS2078" i="4" s="1"/>
  <c r="AU2077" i="4"/>
  <c r="AR2077" i="4"/>
  <c r="AQ2077" i="4"/>
  <c r="AP2077" i="4"/>
  <c r="AO2077" i="4"/>
  <c r="AU2076" i="4"/>
  <c r="AR2076" i="4"/>
  <c r="AQ2076" i="4"/>
  <c r="AP2076" i="4"/>
  <c r="AO2076" i="4"/>
  <c r="AU2075" i="4"/>
  <c r="AR2075" i="4"/>
  <c r="AQ2075" i="4"/>
  <c r="AP2075" i="4"/>
  <c r="AO2075" i="4"/>
  <c r="AU2074" i="4"/>
  <c r="AR2074" i="4"/>
  <c r="AQ2074" i="4"/>
  <c r="AP2074" i="4"/>
  <c r="AO2074" i="4"/>
  <c r="AU2073" i="4"/>
  <c r="AR2073" i="4"/>
  <c r="AQ2073" i="4"/>
  <c r="AP2073" i="4"/>
  <c r="AO2073" i="4"/>
  <c r="AU2072" i="4"/>
  <c r="AR2072" i="4"/>
  <c r="AQ2072" i="4"/>
  <c r="AP2072" i="4"/>
  <c r="AO2072" i="4"/>
  <c r="AU2071" i="4"/>
  <c r="AR2071" i="4"/>
  <c r="AQ2071" i="4"/>
  <c r="AP2071" i="4"/>
  <c r="AO2071" i="4"/>
  <c r="AU2070" i="4"/>
  <c r="AR2070" i="4"/>
  <c r="AQ2070" i="4"/>
  <c r="AP2070" i="4"/>
  <c r="AO2070" i="4"/>
  <c r="AU2069" i="4"/>
  <c r="AR2069" i="4"/>
  <c r="AQ2069" i="4"/>
  <c r="AP2069" i="4"/>
  <c r="AO2069" i="4"/>
  <c r="AU2068" i="4"/>
  <c r="AR2068" i="4"/>
  <c r="AQ2068" i="4"/>
  <c r="AP2068" i="4"/>
  <c r="AO2068" i="4"/>
  <c r="AU2067" i="4"/>
  <c r="AR2067" i="4"/>
  <c r="AQ2067" i="4"/>
  <c r="AP2067" i="4"/>
  <c r="AO2067" i="4"/>
  <c r="AU2066" i="4"/>
  <c r="AR2066" i="4"/>
  <c r="AQ2066" i="4"/>
  <c r="AP2066" i="4"/>
  <c r="AO2066" i="4"/>
  <c r="AU2065" i="4"/>
  <c r="AR2065" i="4"/>
  <c r="AQ2065" i="4"/>
  <c r="AP2065" i="4"/>
  <c r="AO2065" i="4"/>
  <c r="AU2064" i="4"/>
  <c r="AR2064" i="4"/>
  <c r="AQ2064" i="4"/>
  <c r="AP2064" i="4"/>
  <c r="AO2064" i="4"/>
  <c r="AU2063" i="4"/>
  <c r="AR2063" i="4"/>
  <c r="AQ2063" i="4"/>
  <c r="AP2063" i="4"/>
  <c r="AO2063" i="4"/>
  <c r="AU2062" i="4"/>
  <c r="AR2062" i="4"/>
  <c r="AQ2062" i="4"/>
  <c r="AP2062" i="4"/>
  <c r="AO2062" i="4"/>
  <c r="AU2061" i="4"/>
  <c r="AR2061" i="4"/>
  <c r="AQ2061" i="4"/>
  <c r="AP2061" i="4"/>
  <c r="AO2061" i="4"/>
  <c r="AU2060" i="4"/>
  <c r="AR2060" i="4"/>
  <c r="AQ2060" i="4"/>
  <c r="AP2060" i="4"/>
  <c r="AO2060" i="4"/>
  <c r="AU2059" i="4"/>
  <c r="AR2059" i="4"/>
  <c r="AQ2059" i="4"/>
  <c r="AP2059" i="4"/>
  <c r="AO2059" i="4"/>
  <c r="AU2058" i="4"/>
  <c r="AR2058" i="4"/>
  <c r="AQ2058" i="4"/>
  <c r="AP2058" i="4"/>
  <c r="AO2058" i="4"/>
  <c r="AU2057" i="4"/>
  <c r="AR2057" i="4"/>
  <c r="AQ2057" i="4"/>
  <c r="AP2057" i="4"/>
  <c r="AO2057" i="4"/>
  <c r="AU2056" i="4"/>
  <c r="AR2056" i="4"/>
  <c r="AQ2056" i="4"/>
  <c r="AP2056" i="4"/>
  <c r="AO2056" i="4"/>
  <c r="AU2055" i="4"/>
  <c r="AR2055" i="4"/>
  <c r="AQ2055" i="4"/>
  <c r="AP2055" i="4"/>
  <c r="AO2055" i="4"/>
  <c r="AU2054" i="4"/>
  <c r="AR2054" i="4"/>
  <c r="AQ2054" i="4"/>
  <c r="AP2054" i="4"/>
  <c r="AO2054" i="4"/>
  <c r="AU2053" i="4"/>
  <c r="AR2053" i="4"/>
  <c r="AQ2053" i="4"/>
  <c r="AP2053" i="4"/>
  <c r="AO2053" i="4"/>
  <c r="AU2052" i="4"/>
  <c r="AR2052" i="4"/>
  <c r="AQ2052" i="4"/>
  <c r="AP2052" i="4"/>
  <c r="AO2052" i="4"/>
  <c r="AU2051" i="4"/>
  <c r="AR2051" i="4"/>
  <c r="AQ2051" i="4"/>
  <c r="AP2051" i="4"/>
  <c r="AO2051" i="4"/>
  <c r="AU2050" i="4"/>
  <c r="AR2050" i="4"/>
  <c r="AQ2050" i="4"/>
  <c r="AP2050" i="4"/>
  <c r="AO2050" i="4"/>
  <c r="AU2049" i="4"/>
  <c r="AR2049" i="4"/>
  <c r="AQ2049" i="4"/>
  <c r="AP2049" i="4"/>
  <c r="AO2049" i="4"/>
  <c r="AU2048" i="4"/>
  <c r="AR2048" i="4"/>
  <c r="AQ2048" i="4"/>
  <c r="AP2048" i="4"/>
  <c r="AO2048" i="4"/>
  <c r="AU2047" i="4"/>
  <c r="AR2047" i="4"/>
  <c r="AQ2047" i="4"/>
  <c r="AP2047" i="4"/>
  <c r="AO2047" i="4"/>
  <c r="AU2046" i="4"/>
  <c r="AR2046" i="4"/>
  <c r="AQ2046" i="4"/>
  <c r="AP2046" i="4"/>
  <c r="AO2046" i="4"/>
  <c r="AS2046" i="4" s="1"/>
  <c r="AU2045" i="4"/>
  <c r="AR2045" i="4"/>
  <c r="AQ2045" i="4"/>
  <c r="AP2045" i="4"/>
  <c r="AO2045" i="4"/>
  <c r="AU2044" i="4"/>
  <c r="AR2044" i="4"/>
  <c r="AQ2044" i="4"/>
  <c r="AP2044" i="4"/>
  <c r="AO2044" i="4"/>
  <c r="AU2043" i="4"/>
  <c r="AR2043" i="4"/>
  <c r="AQ2043" i="4"/>
  <c r="AP2043" i="4"/>
  <c r="AO2043" i="4"/>
  <c r="AU2042" i="4"/>
  <c r="AR2042" i="4"/>
  <c r="AQ2042" i="4"/>
  <c r="AP2042" i="4"/>
  <c r="AO2042" i="4"/>
  <c r="AU2041" i="4"/>
  <c r="AR2041" i="4"/>
  <c r="AQ2041" i="4"/>
  <c r="AP2041" i="4"/>
  <c r="AO2041" i="4"/>
  <c r="AU2040" i="4"/>
  <c r="AR2040" i="4"/>
  <c r="AQ2040" i="4"/>
  <c r="AP2040" i="4"/>
  <c r="AO2040" i="4"/>
  <c r="AU2039" i="4"/>
  <c r="AR2039" i="4"/>
  <c r="AQ2039" i="4"/>
  <c r="AP2039" i="4"/>
  <c r="AO2039" i="4"/>
  <c r="AU2038" i="4"/>
  <c r="AR2038" i="4"/>
  <c r="AQ2038" i="4"/>
  <c r="AP2038" i="4"/>
  <c r="AO2038" i="4"/>
  <c r="AU2037" i="4"/>
  <c r="AR2037" i="4"/>
  <c r="AQ2037" i="4"/>
  <c r="AP2037" i="4"/>
  <c r="AO2037" i="4"/>
  <c r="AU2036" i="4"/>
  <c r="AR2036" i="4"/>
  <c r="AQ2036" i="4"/>
  <c r="AP2036" i="4"/>
  <c r="AO2036" i="4"/>
  <c r="AU2035" i="4"/>
  <c r="AR2035" i="4"/>
  <c r="AQ2035" i="4"/>
  <c r="AP2035" i="4"/>
  <c r="AO2035" i="4"/>
  <c r="AU2034" i="4"/>
  <c r="AR2034" i="4"/>
  <c r="AQ2034" i="4"/>
  <c r="AP2034" i="4"/>
  <c r="AO2034" i="4"/>
  <c r="AU2033" i="4"/>
  <c r="AR2033" i="4"/>
  <c r="AQ2033" i="4"/>
  <c r="AP2033" i="4"/>
  <c r="AO2033" i="4"/>
  <c r="AU2032" i="4"/>
  <c r="AR2032" i="4"/>
  <c r="AQ2032" i="4"/>
  <c r="AP2032" i="4"/>
  <c r="AO2032" i="4"/>
  <c r="AU2031" i="4"/>
  <c r="AR2031" i="4"/>
  <c r="AQ2031" i="4"/>
  <c r="AP2031" i="4"/>
  <c r="AO2031" i="4"/>
  <c r="AU2030" i="4"/>
  <c r="AR2030" i="4"/>
  <c r="AQ2030" i="4"/>
  <c r="AP2030" i="4"/>
  <c r="AO2030" i="4"/>
  <c r="AS2030" i="4" s="1"/>
  <c r="AU2029" i="4"/>
  <c r="AR2029" i="4"/>
  <c r="AQ2029" i="4"/>
  <c r="AP2029" i="4"/>
  <c r="AO2029" i="4"/>
  <c r="AU2028" i="4"/>
  <c r="AR2028" i="4"/>
  <c r="AQ2028" i="4"/>
  <c r="AP2028" i="4"/>
  <c r="AO2028" i="4"/>
  <c r="AU2027" i="4"/>
  <c r="AR2027" i="4"/>
  <c r="AQ2027" i="4"/>
  <c r="AP2027" i="4"/>
  <c r="AO2027" i="4"/>
  <c r="AU2026" i="4"/>
  <c r="AR2026" i="4"/>
  <c r="AQ2026" i="4"/>
  <c r="AP2026" i="4"/>
  <c r="AO2026" i="4"/>
  <c r="AU2025" i="4"/>
  <c r="AR2025" i="4"/>
  <c r="AQ2025" i="4"/>
  <c r="AP2025" i="4"/>
  <c r="AO2025" i="4"/>
  <c r="AU2024" i="4"/>
  <c r="AR2024" i="4"/>
  <c r="AQ2024" i="4"/>
  <c r="AP2024" i="4"/>
  <c r="AO2024" i="4"/>
  <c r="AU2023" i="4"/>
  <c r="AR2023" i="4"/>
  <c r="AQ2023" i="4"/>
  <c r="AP2023" i="4"/>
  <c r="AO2023" i="4"/>
  <c r="AU2022" i="4"/>
  <c r="AR2022" i="4"/>
  <c r="AQ2022" i="4"/>
  <c r="AP2022" i="4"/>
  <c r="AO2022" i="4"/>
  <c r="AU2021" i="4"/>
  <c r="AR2021" i="4"/>
  <c r="AQ2021" i="4"/>
  <c r="AP2021" i="4"/>
  <c r="AO2021" i="4"/>
  <c r="AU2020" i="4"/>
  <c r="AR2020" i="4"/>
  <c r="AQ2020" i="4"/>
  <c r="AP2020" i="4"/>
  <c r="AO2020" i="4"/>
  <c r="AU2019" i="4"/>
  <c r="AR2019" i="4"/>
  <c r="AQ2019" i="4"/>
  <c r="AP2019" i="4"/>
  <c r="AO2019" i="4"/>
  <c r="AU2018" i="4"/>
  <c r="AR2018" i="4"/>
  <c r="AQ2018" i="4"/>
  <c r="AP2018" i="4"/>
  <c r="AO2018" i="4"/>
  <c r="AU2017" i="4"/>
  <c r="AR2017" i="4"/>
  <c r="AQ2017" i="4"/>
  <c r="AP2017" i="4"/>
  <c r="AO2017" i="4"/>
  <c r="AU2016" i="4"/>
  <c r="AR2016" i="4"/>
  <c r="AQ2016" i="4"/>
  <c r="AP2016" i="4"/>
  <c r="AO2016" i="4"/>
  <c r="AU2015" i="4"/>
  <c r="AR2015" i="4"/>
  <c r="AQ2015" i="4"/>
  <c r="AP2015" i="4"/>
  <c r="AO2015" i="4"/>
  <c r="AU2014" i="4"/>
  <c r="AR2014" i="4"/>
  <c r="AQ2014" i="4"/>
  <c r="AP2014" i="4"/>
  <c r="AO2014" i="4"/>
  <c r="AU2013" i="4"/>
  <c r="AR2013" i="4"/>
  <c r="AQ2013" i="4"/>
  <c r="AP2013" i="4"/>
  <c r="AO2013" i="4"/>
  <c r="AU2012" i="4"/>
  <c r="AR2012" i="4"/>
  <c r="AQ2012" i="4"/>
  <c r="AP2012" i="4"/>
  <c r="AO2012" i="4"/>
  <c r="AU2011" i="4"/>
  <c r="AR2011" i="4"/>
  <c r="AQ2011" i="4"/>
  <c r="AP2011" i="4"/>
  <c r="AO2011" i="4"/>
  <c r="AU2010" i="4"/>
  <c r="AR2010" i="4"/>
  <c r="AQ2010" i="4"/>
  <c r="AP2010" i="4"/>
  <c r="AO2010" i="4"/>
  <c r="AU2009" i="4"/>
  <c r="AR2009" i="4"/>
  <c r="AQ2009" i="4"/>
  <c r="AP2009" i="4"/>
  <c r="AO2009" i="4"/>
  <c r="AU2008" i="4"/>
  <c r="AR2008" i="4"/>
  <c r="AQ2008" i="4"/>
  <c r="AP2008" i="4"/>
  <c r="AO2008" i="4"/>
  <c r="AU2007" i="4"/>
  <c r="AR2007" i="4"/>
  <c r="AQ2007" i="4"/>
  <c r="AP2007" i="4"/>
  <c r="AO2007" i="4"/>
  <c r="AU2006" i="4"/>
  <c r="AR2006" i="4"/>
  <c r="AQ2006" i="4"/>
  <c r="AP2006" i="4"/>
  <c r="AO2006" i="4"/>
  <c r="AU2005" i="4"/>
  <c r="AR2005" i="4"/>
  <c r="AQ2005" i="4"/>
  <c r="AP2005" i="4"/>
  <c r="AO2005" i="4"/>
  <c r="AU2004" i="4"/>
  <c r="AR2004" i="4"/>
  <c r="AQ2004" i="4"/>
  <c r="AP2004" i="4"/>
  <c r="AO2004" i="4"/>
  <c r="AU2003" i="4"/>
  <c r="AR2003" i="4"/>
  <c r="AQ2003" i="4"/>
  <c r="AP2003" i="4"/>
  <c r="AO2003" i="4"/>
  <c r="AU2002" i="4"/>
  <c r="AR2002" i="4"/>
  <c r="AQ2002" i="4"/>
  <c r="AP2002" i="4"/>
  <c r="AO2002" i="4"/>
  <c r="AU2001" i="4"/>
  <c r="AR2001" i="4"/>
  <c r="AQ2001" i="4"/>
  <c r="AP2001" i="4"/>
  <c r="AO2001" i="4"/>
  <c r="AU2000" i="4"/>
  <c r="AR2000" i="4"/>
  <c r="AQ2000" i="4"/>
  <c r="AP2000" i="4"/>
  <c r="AO2000" i="4"/>
  <c r="AU1999" i="4"/>
  <c r="AR1999" i="4"/>
  <c r="AQ1999" i="4"/>
  <c r="AP1999" i="4"/>
  <c r="AO1999" i="4"/>
  <c r="AU1998" i="4"/>
  <c r="AR1998" i="4"/>
  <c r="AQ1998" i="4"/>
  <c r="AP1998" i="4"/>
  <c r="AO1998" i="4"/>
  <c r="AU1997" i="4"/>
  <c r="AR1997" i="4"/>
  <c r="AQ1997" i="4"/>
  <c r="AP1997" i="4"/>
  <c r="AO1997" i="4"/>
  <c r="AU1996" i="4"/>
  <c r="AR1996" i="4"/>
  <c r="AQ1996" i="4"/>
  <c r="AP1996" i="4"/>
  <c r="AO1996" i="4"/>
  <c r="AU1995" i="4"/>
  <c r="AR1995" i="4"/>
  <c r="AQ1995" i="4"/>
  <c r="AP1995" i="4"/>
  <c r="AO1995" i="4"/>
  <c r="AU1994" i="4"/>
  <c r="AR1994" i="4"/>
  <c r="AQ1994" i="4"/>
  <c r="AP1994" i="4"/>
  <c r="AO1994" i="4"/>
  <c r="AU1993" i="4"/>
  <c r="AR1993" i="4"/>
  <c r="AQ1993" i="4"/>
  <c r="AP1993" i="4"/>
  <c r="AO1993" i="4"/>
  <c r="AU1992" i="4"/>
  <c r="AR1992" i="4"/>
  <c r="AQ1992" i="4"/>
  <c r="AP1992" i="4"/>
  <c r="AO1992" i="4"/>
  <c r="AU1991" i="4"/>
  <c r="AR1991" i="4"/>
  <c r="AQ1991" i="4"/>
  <c r="AP1991" i="4"/>
  <c r="AO1991" i="4"/>
  <c r="AU1990" i="4"/>
  <c r="AR1990" i="4"/>
  <c r="AQ1990" i="4"/>
  <c r="AP1990" i="4"/>
  <c r="AO1990" i="4"/>
  <c r="AU1989" i="4"/>
  <c r="AR1989" i="4"/>
  <c r="AQ1989" i="4"/>
  <c r="AP1989" i="4"/>
  <c r="AO1989" i="4"/>
  <c r="AU1988" i="4"/>
  <c r="AR1988" i="4"/>
  <c r="AQ1988" i="4"/>
  <c r="AP1988" i="4"/>
  <c r="AO1988" i="4"/>
  <c r="AU1987" i="4"/>
  <c r="AR1987" i="4"/>
  <c r="AQ1987" i="4"/>
  <c r="AP1987" i="4"/>
  <c r="AO1987" i="4"/>
  <c r="AU1986" i="4"/>
  <c r="AR1986" i="4"/>
  <c r="AQ1986" i="4"/>
  <c r="AP1986" i="4"/>
  <c r="AO1986" i="4"/>
  <c r="AU1985" i="4"/>
  <c r="AR1985" i="4"/>
  <c r="AQ1985" i="4"/>
  <c r="AP1985" i="4"/>
  <c r="AO1985" i="4"/>
  <c r="AU1984" i="4"/>
  <c r="AR1984" i="4"/>
  <c r="AQ1984" i="4"/>
  <c r="AP1984" i="4"/>
  <c r="AO1984" i="4"/>
  <c r="AU1983" i="4"/>
  <c r="AR1983" i="4"/>
  <c r="AQ1983" i="4"/>
  <c r="AP1983" i="4"/>
  <c r="AO1983" i="4"/>
  <c r="AU1982" i="4"/>
  <c r="AR1982" i="4"/>
  <c r="AQ1982" i="4"/>
  <c r="AP1982" i="4"/>
  <c r="AO1982" i="4"/>
  <c r="AU1981" i="4"/>
  <c r="AR1981" i="4"/>
  <c r="AQ1981" i="4"/>
  <c r="AP1981" i="4"/>
  <c r="AO1981" i="4"/>
  <c r="AU1980" i="4"/>
  <c r="AR1980" i="4"/>
  <c r="AQ1980" i="4"/>
  <c r="AP1980" i="4"/>
  <c r="AO1980" i="4"/>
  <c r="AU1979" i="4"/>
  <c r="AR1979" i="4"/>
  <c r="AQ1979" i="4"/>
  <c r="AP1979" i="4"/>
  <c r="AO1979" i="4"/>
  <c r="AU1978" i="4"/>
  <c r="AR1978" i="4"/>
  <c r="AQ1978" i="4"/>
  <c r="AP1978" i="4"/>
  <c r="AO1978" i="4"/>
  <c r="AU1977" i="4"/>
  <c r="AR1977" i="4"/>
  <c r="AQ1977" i="4"/>
  <c r="AP1977" i="4"/>
  <c r="AO1977" i="4"/>
  <c r="AU1976" i="4"/>
  <c r="AR1976" i="4"/>
  <c r="AQ1976" i="4"/>
  <c r="AP1976" i="4"/>
  <c r="AO1976" i="4"/>
  <c r="AU1975" i="4"/>
  <c r="AR1975" i="4"/>
  <c r="AQ1975" i="4"/>
  <c r="AP1975" i="4"/>
  <c r="AO1975" i="4"/>
  <c r="AS1975" i="4" s="1"/>
  <c r="AU1974" i="4"/>
  <c r="AR1974" i="4"/>
  <c r="AQ1974" i="4"/>
  <c r="AP1974" i="4"/>
  <c r="AO1974" i="4"/>
  <c r="AU1973" i="4"/>
  <c r="AR1973" i="4"/>
  <c r="AQ1973" i="4"/>
  <c r="AP1973" i="4"/>
  <c r="AO1973" i="4"/>
  <c r="AU1972" i="4"/>
  <c r="AR1972" i="4"/>
  <c r="AQ1972" i="4"/>
  <c r="AP1972" i="4"/>
  <c r="AO1972" i="4"/>
  <c r="AU1971" i="4"/>
  <c r="AR1971" i="4"/>
  <c r="AQ1971" i="4"/>
  <c r="AP1971" i="4"/>
  <c r="AO1971" i="4"/>
  <c r="AU1970" i="4"/>
  <c r="AR1970" i="4"/>
  <c r="AQ1970" i="4"/>
  <c r="AP1970" i="4"/>
  <c r="AO1970" i="4"/>
  <c r="AU1969" i="4"/>
  <c r="AR1969" i="4"/>
  <c r="AQ1969" i="4"/>
  <c r="AP1969" i="4"/>
  <c r="AO1969" i="4"/>
  <c r="AU1968" i="4"/>
  <c r="AR1968" i="4"/>
  <c r="AQ1968" i="4"/>
  <c r="AP1968" i="4"/>
  <c r="AO1968" i="4"/>
  <c r="AU1967" i="4"/>
  <c r="AR1967" i="4"/>
  <c r="AQ1967" i="4"/>
  <c r="AP1967" i="4"/>
  <c r="AO1967" i="4"/>
  <c r="AU1966" i="4"/>
  <c r="AR1966" i="4"/>
  <c r="AQ1966" i="4"/>
  <c r="AP1966" i="4"/>
  <c r="AO1966" i="4"/>
  <c r="AU1965" i="4"/>
  <c r="AR1965" i="4"/>
  <c r="AQ1965" i="4"/>
  <c r="AP1965" i="4"/>
  <c r="AO1965" i="4"/>
  <c r="AU1964" i="4"/>
  <c r="AR1964" i="4"/>
  <c r="AQ1964" i="4"/>
  <c r="AP1964" i="4"/>
  <c r="AO1964" i="4"/>
  <c r="AU1963" i="4"/>
  <c r="AR1963" i="4"/>
  <c r="AQ1963" i="4"/>
  <c r="AP1963" i="4"/>
  <c r="AO1963" i="4"/>
  <c r="AU1962" i="4"/>
  <c r="AR1962" i="4"/>
  <c r="AQ1962" i="4"/>
  <c r="AP1962" i="4"/>
  <c r="AO1962" i="4"/>
  <c r="AU1961" i="4"/>
  <c r="AR1961" i="4"/>
  <c r="AQ1961" i="4"/>
  <c r="AP1961" i="4"/>
  <c r="AO1961" i="4"/>
  <c r="AU1960" i="4"/>
  <c r="AR1960" i="4"/>
  <c r="AQ1960" i="4"/>
  <c r="AP1960" i="4"/>
  <c r="AO1960" i="4"/>
  <c r="AU1959" i="4"/>
  <c r="AR1959" i="4"/>
  <c r="AQ1959" i="4"/>
  <c r="AP1959" i="4"/>
  <c r="AO1959" i="4"/>
  <c r="AU1958" i="4"/>
  <c r="AR1958" i="4"/>
  <c r="AQ1958" i="4"/>
  <c r="AP1958" i="4"/>
  <c r="AO1958" i="4"/>
  <c r="AU1957" i="4"/>
  <c r="AR1957" i="4"/>
  <c r="AQ1957" i="4"/>
  <c r="AP1957" i="4"/>
  <c r="AO1957" i="4"/>
  <c r="AU1956" i="4"/>
  <c r="AR1956" i="4"/>
  <c r="AQ1956" i="4"/>
  <c r="AP1956" i="4"/>
  <c r="AO1956" i="4"/>
  <c r="AU1955" i="4"/>
  <c r="AR1955" i="4"/>
  <c r="AQ1955" i="4"/>
  <c r="AP1955" i="4"/>
  <c r="AO1955" i="4"/>
  <c r="AU1954" i="4"/>
  <c r="AR1954" i="4"/>
  <c r="AQ1954" i="4"/>
  <c r="AP1954" i="4"/>
  <c r="AO1954" i="4"/>
  <c r="AU1953" i="4"/>
  <c r="AR1953" i="4"/>
  <c r="AQ1953" i="4"/>
  <c r="AP1953" i="4"/>
  <c r="AO1953" i="4"/>
  <c r="AU1952" i="4"/>
  <c r="AR1952" i="4"/>
  <c r="AQ1952" i="4"/>
  <c r="AP1952" i="4"/>
  <c r="AO1952" i="4"/>
  <c r="AU1951" i="4"/>
  <c r="AR1951" i="4"/>
  <c r="AQ1951" i="4"/>
  <c r="AP1951" i="4"/>
  <c r="AO1951" i="4"/>
  <c r="AU1950" i="4"/>
  <c r="AR1950" i="4"/>
  <c r="AQ1950" i="4"/>
  <c r="AP1950" i="4"/>
  <c r="AO1950" i="4"/>
  <c r="AU1949" i="4"/>
  <c r="AR1949" i="4"/>
  <c r="AQ1949" i="4"/>
  <c r="AT1949" i="4" s="1"/>
  <c r="AP1949" i="4"/>
  <c r="AO1949" i="4"/>
  <c r="AU1948" i="4"/>
  <c r="AR1948" i="4"/>
  <c r="AQ1948" i="4"/>
  <c r="AP1948" i="4"/>
  <c r="AO1948" i="4"/>
  <c r="AU1947" i="4"/>
  <c r="AR1947" i="4"/>
  <c r="AQ1947" i="4"/>
  <c r="AP1947" i="4"/>
  <c r="AO1947" i="4"/>
  <c r="AU1946" i="4"/>
  <c r="AR1946" i="4"/>
  <c r="AQ1946" i="4"/>
  <c r="AP1946" i="4"/>
  <c r="AO1946" i="4"/>
  <c r="AU1945" i="4"/>
  <c r="AR1945" i="4"/>
  <c r="AQ1945" i="4"/>
  <c r="AP1945" i="4"/>
  <c r="AO1945" i="4"/>
  <c r="AU1944" i="4"/>
  <c r="AR1944" i="4"/>
  <c r="AQ1944" i="4"/>
  <c r="AP1944" i="4"/>
  <c r="AO1944" i="4"/>
  <c r="AU1943" i="4"/>
  <c r="AR1943" i="4"/>
  <c r="AQ1943" i="4"/>
  <c r="AP1943" i="4"/>
  <c r="AO1943" i="4"/>
  <c r="AU1942" i="4"/>
  <c r="AR1942" i="4"/>
  <c r="AQ1942" i="4"/>
  <c r="AP1942" i="4"/>
  <c r="AO1942" i="4"/>
  <c r="AU1941" i="4"/>
  <c r="AR1941" i="4"/>
  <c r="AQ1941" i="4"/>
  <c r="AP1941" i="4"/>
  <c r="AO1941" i="4"/>
  <c r="AU1940" i="4"/>
  <c r="AR1940" i="4"/>
  <c r="AQ1940" i="4"/>
  <c r="AP1940" i="4"/>
  <c r="AO1940" i="4"/>
  <c r="AU1939" i="4"/>
  <c r="AR1939" i="4"/>
  <c r="AQ1939" i="4"/>
  <c r="AP1939" i="4"/>
  <c r="AO1939" i="4"/>
  <c r="AU1938" i="4"/>
  <c r="AR1938" i="4"/>
  <c r="AQ1938" i="4"/>
  <c r="AP1938" i="4"/>
  <c r="AO1938" i="4"/>
  <c r="AU1937" i="4"/>
  <c r="AR1937" i="4"/>
  <c r="AQ1937" i="4"/>
  <c r="AP1937" i="4"/>
  <c r="AO1937" i="4"/>
  <c r="AU1936" i="4"/>
  <c r="AR1936" i="4"/>
  <c r="AQ1936" i="4"/>
  <c r="AP1936" i="4"/>
  <c r="AO1936" i="4"/>
  <c r="AU1935" i="4"/>
  <c r="AR1935" i="4"/>
  <c r="AQ1935" i="4"/>
  <c r="AP1935" i="4"/>
  <c r="AO1935" i="4"/>
  <c r="AU1934" i="4"/>
  <c r="AR1934" i="4"/>
  <c r="AQ1934" i="4"/>
  <c r="AP1934" i="4"/>
  <c r="AO1934" i="4"/>
  <c r="AU1933" i="4"/>
  <c r="AR1933" i="4"/>
  <c r="AQ1933" i="4"/>
  <c r="AP1933" i="4"/>
  <c r="AO1933" i="4"/>
  <c r="AU1932" i="4"/>
  <c r="AR1932" i="4"/>
  <c r="AQ1932" i="4"/>
  <c r="AP1932" i="4"/>
  <c r="AO1932" i="4"/>
  <c r="AU1931" i="4"/>
  <c r="AR1931" i="4"/>
  <c r="AQ1931" i="4"/>
  <c r="AP1931" i="4"/>
  <c r="AO1931" i="4"/>
  <c r="AU1930" i="4"/>
  <c r="AR1930" i="4"/>
  <c r="AQ1930" i="4"/>
  <c r="AP1930" i="4"/>
  <c r="AO1930" i="4"/>
  <c r="AU1929" i="4"/>
  <c r="AR1929" i="4"/>
  <c r="AQ1929" i="4"/>
  <c r="AP1929" i="4"/>
  <c r="AO1929" i="4"/>
  <c r="AU1928" i="4"/>
  <c r="AR1928" i="4"/>
  <c r="AQ1928" i="4"/>
  <c r="AP1928" i="4"/>
  <c r="AO1928" i="4"/>
  <c r="AU1927" i="4"/>
  <c r="AR1927" i="4"/>
  <c r="AQ1927" i="4"/>
  <c r="AP1927" i="4"/>
  <c r="AO1927" i="4"/>
  <c r="AU1926" i="4"/>
  <c r="AR1926" i="4"/>
  <c r="AQ1926" i="4"/>
  <c r="AP1926" i="4"/>
  <c r="AO1926" i="4"/>
  <c r="AU1925" i="4"/>
  <c r="AR1925" i="4"/>
  <c r="AQ1925" i="4"/>
  <c r="AP1925" i="4"/>
  <c r="AO1925" i="4"/>
  <c r="AU1924" i="4"/>
  <c r="AR1924" i="4"/>
  <c r="AQ1924" i="4"/>
  <c r="AP1924" i="4"/>
  <c r="AO1924" i="4"/>
  <c r="AU1923" i="4"/>
  <c r="AR1923" i="4"/>
  <c r="AQ1923" i="4"/>
  <c r="AT1923" i="4" s="1"/>
  <c r="AP1923" i="4"/>
  <c r="AO1923" i="4"/>
  <c r="AU1922" i="4"/>
  <c r="AR1922" i="4"/>
  <c r="AQ1922" i="4"/>
  <c r="AP1922" i="4"/>
  <c r="AO1922" i="4"/>
  <c r="AU1921" i="4"/>
  <c r="AR1921" i="4"/>
  <c r="AQ1921" i="4"/>
  <c r="AP1921" i="4"/>
  <c r="AO1921" i="4"/>
  <c r="AU1920" i="4"/>
  <c r="AR1920" i="4"/>
  <c r="AQ1920" i="4"/>
  <c r="AP1920" i="4"/>
  <c r="AO1920" i="4"/>
  <c r="AU1919" i="4"/>
  <c r="AR1919" i="4"/>
  <c r="AQ1919" i="4"/>
  <c r="AP1919" i="4"/>
  <c r="AO1919" i="4"/>
  <c r="AU1918" i="4"/>
  <c r="AR1918" i="4"/>
  <c r="AQ1918" i="4"/>
  <c r="AP1918" i="4"/>
  <c r="AO1918" i="4"/>
  <c r="AU1917" i="4"/>
  <c r="AR1917" i="4"/>
  <c r="AQ1917" i="4"/>
  <c r="AP1917" i="4"/>
  <c r="AO1917" i="4"/>
  <c r="AU1916" i="4"/>
  <c r="AR1916" i="4"/>
  <c r="AQ1916" i="4"/>
  <c r="AP1916" i="4"/>
  <c r="AO1916" i="4"/>
  <c r="AU1915" i="4"/>
  <c r="AR1915" i="4"/>
  <c r="AQ1915" i="4"/>
  <c r="AP1915" i="4"/>
  <c r="AO1915" i="4"/>
  <c r="AU1914" i="4"/>
  <c r="AR1914" i="4"/>
  <c r="AQ1914" i="4"/>
  <c r="AP1914" i="4"/>
  <c r="AO1914" i="4"/>
  <c r="AU1913" i="4"/>
  <c r="AR1913" i="4"/>
  <c r="AQ1913" i="4"/>
  <c r="AP1913" i="4"/>
  <c r="AO1913" i="4"/>
  <c r="AU1912" i="4"/>
  <c r="AR1912" i="4"/>
  <c r="AQ1912" i="4"/>
  <c r="AP1912" i="4"/>
  <c r="AO1912" i="4"/>
  <c r="AU1911" i="4"/>
  <c r="AR1911" i="4"/>
  <c r="AQ1911" i="4"/>
  <c r="AP1911" i="4"/>
  <c r="AO1911" i="4"/>
  <c r="AU1910" i="4"/>
  <c r="AR1910" i="4"/>
  <c r="AQ1910" i="4"/>
  <c r="AP1910" i="4"/>
  <c r="AO1910" i="4"/>
  <c r="AU1909" i="4"/>
  <c r="AR1909" i="4"/>
  <c r="AQ1909" i="4"/>
  <c r="AP1909" i="4"/>
  <c r="AO1909" i="4"/>
  <c r="AU1908" i="4"/>
  <c r="AR1908" i="4"/>
  <c r="AQ1908" i="4"/>
  <c r="AP1908" i="4"/>
  <c r="AO1908" i="4"/>
  <c r="AU1907" i="4"/>
  <c r="AR1907" i="4"/>
  <c r="AQ1907" i="4"/>
  <c r="AP1907" i="4"/>
  <c r="AO1907" i="4"/>
  <c r="AU1906" i="4"/>
  <c r="AR1906" i="4"/>
  <c r="AQ1906" i="4"/>
  <c r="AP1906" i="4"/>
  <c r="AO1906" i="4"/>
  <c r="AU1905" i="4"/>
  <c r="AR1905" i="4"/>
  <c r="AQ1905" i="4"/>
  <c r="AP1905" i="4"/>
  <c r="AO1905" i="4"/>
  <c r="AU1904" i="4"/>
  <c r="AR1904" i="4"/>
  <c r="AQ1904" i="4"/>
  <c r="AP1904" i="4"/>
  <c r="AO1904" i="4"/>
  <c r="AU1903" i="4"/>
  <c r="AR1903" i="4"/>
  <c r="AQ1903" i="4"/>
  <c r="AP1903" i="4"/>
  <c r="AO1903" i="4"/>
  <c r="AU1902" i="4"/>
  <c r="AR1902" i="4"/>
  <c r="AQ1902" i="4"/>
  <c r="AP1902" i="4"/>
  <c r="AO1902" i="4"/>
  <c r="AU1901" i="4"/>
  <c r="AR1901" i="4"/>
  <c r="AQ1901" i="4"/>
  <c r="AP1901" i="4"/>
  <c r="AO1901" i="4"/>
  <c r="AU1900" i="4"/>
  <c r="AR1900" i="4"/>
  <c r="AQ1900" i="4"/>
  <c r="AP1900" i="4"/>
  <c r="AO1900" i="4"/>
  <c r="AU1899" i="4"/>
  <c r="AR1899" i="4"/>
  <c r="AQ1899" i="4"/>
  <c r="AP1899" i="4"/>
  <c r="AO1899" i="4"/>
  <c r="AU1898" i="4"/>
  <c r="AR1898" i="4"/>
  <c r="AQ1898" i="4"/>
  <c r="AP1898" i="4"/>
  <c r="AO1898" i="4"/>
  <c r="AU1897" i="4"/>
  <c r="AR1897" i="4"/>
  <c r="AQ1897" i="4"/>
  <c r="AP1897" i="4"/>
  <c r="AO1897" i="4"/>
  <c r="AU1896" i="4"/>
  <c r="AR1896" i="4"/>
  <c r="AQ1896" i="4"/>
  <c r="AP1896" i="4"/>
  <c r="AO1896" i="4"/>
  <c r="AU1895" i="4"/>
  <c r="AR1895" i="4"/>
  <c r="AQ1895" i="4"/>
  <c r="AP1895" i="4"/>
  <c r="AO1895" i="4"/>
  <c r="AU1894" i="4"/>
  <c r="AR1894" i="4"/>
  <c r="AQ1894" i="4"/>
  <c r="AP1894" i="4"/>
  <c r="AO1894" i="4"/>
  <c r="AU1893" i="4"/>
  <c r="AR1893" i="4"/>
  <c r="AQ1893" i="4"/>
  <c r="AP1893" i="4"/>
  <c r="AO1893" i="4"/>
  <c r="AU1892" i="4"/>
  <c r="AR1892" i="4"/>
  <c r="AQ1892" i="4"/>
  <c r="AP1892" i="4"/>
  <c r="AO1892" i="4"/>
  <c r="AU1891" i="4"/>
  <c r="AR1891" i="4"/>
  <c r="AQ1891" i="4"/>
  <c r="AP1891" i="4"/>
  <c r="AO1891" i="4"/>
  <c r="AU1890" i="4"/>
  <c r="AR1890" i="4"/>
  <c r="AQ1890" i="4"/>
  <c r="AP1890" i="4"/>
  <c r="AO1890" i="4"/>
  <c r="AU1889" i="4"/>
  <c r="AR1889" i="4"/>
  <c r="AQ1889" i="4"/>
  <c r="AP1889" i="4"/>
  <c r="AO1889" i="4"/>
  <c r="AU1888" i="4"/>
  <c r="AR1888" i="4"/>
  <c r="AQ1888" i="4"/>
  <c r="AP1888" i="4"/>
  <c r="AO1888" i="4"/>
  <c r="AU1887" i="4"/>
  <c r="AR1887" i="4"/>
  <c r="AQ1887" i="4"/>
  <c r="AP1887" i="4"/>
  <c r="AO1887" i="4"/>
  <c r="AU1886" i="4"/>
  <c r="AR1886" i="4"/>
  <c r="AQ1886" i="4"/>
  <c r="AP1886" i="4"/>
  <c r="AO1886" i="4"/>
  <c r="AU1885" i="4"/>
  <c r="AR1885" i="4"/>
  <c r="AQ1885" i="4"/>
  <c r="AP1885" i="4"/>
  <c r="AO1885" i="4"/>
  <c r="AU1884" i="4"/>
  <c r="AR1884" i="4"/>
  <c r="AQ1884" i="4"/>
  <c r="AP1884" i="4"/>
  <c r="AO1884" i="4"/>
  <c r="AU1883" i="4"/>
  <c r="AR1883" i="4"/>
  <c r="AQ1883" i="4"/>
  <c r="AP1883" i="4"/>
  <c r="AO1883" i="4"/>
  <c r="AU1882" i="4"/>
  <c r="AR1882" i="4"/>
  <c r="AQ1882" i="4"/>
  <c r="AP1882" i="4"/>
  <c r="AO1882" i="4"/>
  <c r="AU1881" i="4"/>
  <c r="AR1881" i="4"/>
  <c r="AQ1881" i="4"/>
  <c r="AP1881" i="4"/>
  <c r="AO1881" i="4"/>
  <c r="AU1880" i="4"/>
  <c r="AR1880" i="4"/>
  <c r="AQ1880" i="4"/>
  <c r="AP1880" i="4"/>
  <c r="AO1880" i="4"/>
  <c r="AU1879" i="4"/>
  <c r="AR1879" i="4"/>
  <c r="AQ1879" i="4"/>
  <c r="AP1879" i="4"/>
  <c r="AO1879" i="4"/>
  <c r="AU1878" i="4"/>
  <c r="AR1878" i="4"/>
  <c r="AQ1878" i="4"/>
  <c r="AP1878" i="4"/>
  <c r="AO1878" i="4"/>
  <c r="AU1877" i="4"/>
  <c r="AR1877" i="4"/>
  <c r="AQ1877" i="4"/>
  <c r="AP1877" i="4"/>
  <c r="AO1877" i="4"/>
  <c r="AU1876" i="4"/>
  <c r="AR1876" i="4"/>
  <c r="AQ1876" i="4"/>
  <c r="AT1876" i="4" s="1"/>
  <c r="AP1876" i="4"/>
  <c r="AO1876" i="4"/>
  <c r="AU1875" i="4"/>
  <c r="AR1875" i="4"/>
  <c r="AQ1875" i="4"/>
  <c r="AP1875" i="4"/>
  <c r="AO1875" i="4"/>
  <c r="AU1874" i="4"/>
  <c r="AR1874" i="4"/>
  <c r="AQ1874" i="4"/>
  <c r="AP1874" i="4"/>
  <c r="AO1874" i="4"/>
  <c r="AU1873" i="4"/>
  <c r="AR1873" i="4"/>
  <c r="AQ1873" i="4"/>
  <c r="AP1873" i="4"/>
  <c r="AO1873" i="4"/>
  <c r="AU1872" i="4"/>
  <c r="AR1872" i="4"/>
  <c r="AQ1872" i="4"/>
  <c r="AP1872" i="4"/>
  <c r="AO1872" i="4"/>
  <c r="AU1871" i="4"/>
  <c r="AR1871" i="4"/>
  <c r="AQ1871" i="4"/>
  <c r="AP1871" i="4"/>
  <c r="AO1871" i="4"/>
  <c r="AU1870" i="4"/>
  <c r="AR1870" i="4"/>
  <c r="AQ1870" i="4"/>
  <c r="AP1870" i="4"/>
  <c r="AO1870" i="4"/>
  <c r="AS1870" i="4" s="1"/>
  <c r="AU1869" i="4"/>
  <c r="AR1869" i="4"/>
  <c r="AQ1869" i="4"/>
  <c r="AP1869" i="4"/>
  <c r="AO1869" i="4"/>
  <c r="AU1868" i="4"/>
  <c r="AR1868" i="4"/>
  <c r="AQ1868" i="4"/>
  <c r="AP1868" i="4"/>
  <c r="AO1868" i="4"/>
  <c r="AU1867" i="4"/>
  <c r="AR1867" i="4"/>
  <c r="AQ1867" i="4"/>
  <c r="AP1867" i="4"/>
  <c r="AO1867" i="4"/>
  <c r="AU1866" i="4"/>
  <c r="AR1866" i="4"/>
  <c r="AQ1866" i="4"/>
  <c r="AP1866" i="4"/>
  <c r="AO1866" i="4"/>
  <c r="AU1865" i="4"/>
  <c r="AR1865" i="4"/>
  <c r="AQ1865" i="4"/>
  <c r="AP1865" i="4"/>
  <c r="AO1865" i="4"/>
  <c r="AU1864" i="4"/>
  <c r="AR1864" i="4"/>
  <c r="AQ1864" i="4"/>
  <c r="AP1864" i="4"/>
  <c r="AO1864" i="4"/>
  <c r="AU1863" i="4"/>
  <c r="AR1863" i="4"/>
  <c r="AQ1863" i="4"/>
  <c r="AP1863" i="4"/>
  <c r="AO1863" i="4"/>
  <c r="AU1862" i="4"/>
  <c r="AR1862" i="4"/>
  <c r="AQ1862" i="4"/>
  <c r="AP1862" i="4"/>
  <c r="AO1862" i="4"/>
  <c r="AU1861" i="4"/>
  <c r="AR1861" i="4"/>
  <c r="AQ1861" i="4"/>
  <c r="AP1861" i="4"/>
  <c r="AO1861" i="4"/>
  <c r="AU1860" i="4"/>
  <c r="AR1860" i="4"/>
  <c r="AQ1860" i="4"/>
  <c r="AP1860" i="4"/>
  <c r="AO1860" i="4"/>
  <c r="AU1859" i="4"/>
  <c r="AR1859" i="4"/>
  <c r="AQ1859" i="4"/>
  <c r="AP1859" i="4"/>
  <c r="AO1859" i="4"/>
  <c r="AU1858" i="4"/>
  <c r="AR1858" i="4"/>
  <c r="AQ1858" i="4"/>
  <c r="AP1858" i="4"/>
  <c r="AO1858" i="4"/>
  <c r="AU1857" i="4"/>
  <c r="AR1857" i="4"/>
  <c r="AQ1857" i="4"/>
  <c r="AP1857" i="4"/>
  <c r="AO1857" i="4"/>
  <c r="AU1856" i="4"/>
  <c r="AR1856" i="4"/>
  <c r="AQ1856" i="4"/>
  <c r="AP1856" i="4"/>
  <c r="AO1856" i="4"/>
  <c r="AU1855" i="4"/>
  <c r="AR1855" i="4"/>
  <c r="AQ1855" i="4"/>
  <c r="AP1855" i="4"/>
  <c r="AO1855" i="4"/>
  <c r="AU1854" i="4"/>
  <c r="AR1854" i="4"/>
  <c r="AQ1854" i="4"/>
  <c r="AP1854" i="4"/>
  <c r="AO1854" i="4"/>
  <c r="AU1853" i="4"/>
  <c r="AR1853" i="4"/>
  <c r="AQ1853" i="4"/>
  <c r="AP1853" i="4"/>
  <c r="AO1853" i="4"/>
  <c r="AU1852" i="4"/>
  <c r="AR1852" i="4"/>
  <c r="AQ1852" i="4"/>
  <c r="AP1852" i="4"/>
  <c r="AO1852" i="4"/>
  <c r="AU1851" i="4"/>
  <c r="AR1851" i="4"/>
  <c r="AQ1851" i="4"/>
  <c r="AP1851" i="4"/>
  <c r="AO1851" i="4"/>
  <c r="AU1850" i="4"/>
  <c r="AR1850" i="4"/>
  <c r="AQ1850" i="4"/>
  <c r="AP1850" i="4"/>
  <c r="AO1850" i="4"/>
  <c r="AU1849" i="4"/>
  <c r="AR1849" i="4"/>
  <c r="AQ1849" i="4"/>
  <c r="AP1849" i="4"/>
  <c r="AO1849" i="4"/>
  <c r="AU1848" i="4"/>
  <c r="AR1848" i="4"/>
  <c r="AQ1848" i="4"/>
  <c r="AP1848" i="4"/>
  <c r="AO1848" i="4"/>
  <c r="AU1847" i="4"/>
  <c r="AR1847" i="4"/>
  <c r="AQ1847" i="4"/>
  <c r="AP1847" i="4"/>
  <c r="AO1847" i="4"/>
  <c r="AU1846" i="4"/>
  <c r="AR1846" i="4"/>
  <c r="AQ1846" i="4"/>
  <c r="AP1846" i="4"/>
  <c r="AO1846" i="4"/>
  <c r="AU1845" i="4"/>
  <c r="AR1845" i="4"/>
  <c r="AQ1845" i="4"/>
  <c r="AP1845" i="4"/>
  <c r="AO1845" i="4"/>
  <c r="AU1844" i="4"/>
  <c r="AR1844" i="4"/>
  <c r="AQ1844" i="4"/>
  <c r="AP1844" i="4"/>
  <c r="AO1844" i="4"/>
  <c r="AU1843" i="4"/>
  <c r="AR1843" i="4"/>
  <c r="AQ1843" i="4"/>
  <c r="AP1843" i="4"/>
  <c r="AO1843" i="4"/>
  <c r="AU1842" i="4"/>
  <c r="AR1842" i="4"/>
  <c r="AQ1842" i="4"/>
  <c r="AP1842" i="4"/>
  <c r="AO1842" i="4"/>
  <c r="AU1841" i="4"/>
  <c r="AR1841" i="4"/>
  <c r="AQ1841" i="4"/>
  <c r="AP1841" i="4"/>
  <c r="AO1841" i="4"/>
  <c r="AU1840" i="4"/>
  <c r="AR1840" i="4"/>
  <c r="AQ1840" i="4"/>
  <c r="AP1840" i="4"/>
  <c r="AO1840" i="4"/>
  <c r="AU1839" i="4"/>
  <c r="AR1839" i="4"/>
  <c r="AQ1839" i="4"/>
  <c r="AP1839" i="4"/>
  <c r="AO1839" i="4"/>
  <c r="AU1838" i="4"/>
  <c r="AR1838" i="4"/>
  <c r="AQ1838" i="4"/>
  <c r="AP1838" i="4"/>
  <c r="AO1838" i="4"/>
  <c r="AU1837" i="4"/>
  <c r="AR1837" i="4"/>
  <c r="AQ1837" i="4"/>
  <c r="AP1837" i="4"/>
  <c r="AO1837" i="4"/>
  <c r="AU1836" i="4"/>
  <c r="AR1836" i="4"/>
  <c r="AQ1836" i="4"/>
  <c r="AP1836" i="4"/>
  <c r="AO1836" i="4"/>
  <c r="AU1835" i="4"/>
  <c r="AR1835" i="4"/>
  <c r="AQ1835" i="4"/>
  <c r="AP1835" i="4"/>
  <c r="AO1835" i="4"/>
  <c r="AU1834" i="4"/>
  <c r="AR1834" i="4"/>
  <c r="AQ1834" i="4"/>
  <c r="AP1834" i="4"/>
  <c r="AO1834" i="4"/>
  <c r="AU1833" i="4"/>
  <c r="AR1833" i="4"/>
  <c r="AQ1833" i="4"/>
  <c r="AP1833" i="4"/>
  <c r="AO1833" i="4"/>
  <c r="AU1832" i="4"/>
  <c r="AR1832" i="4"/>
  <c r="AQ1832" i="4"/>
  <c r="AP1832" i="4"/>
  <c r="AO1832" i="4"/>
  <c r="AU1831" i="4"/>
  <c r="AR1831" i="4"/>
  <c r="AQ1831" i="4"/>
  <c r="AP1831" i="4"/>
  <c r="AO1831" i="4"/>
  <c r="AU1830" i="4"/>
  <c r="AR1830" i="4"/>
  <c r="AQ1830" i="4"/>
  <c r="AP1830" i="4"/>
  <c r="AO1830" i="4"/>
  <c r="AU1829" i="4"/>
  <c r="AR1829" i="4"/>
  <c r="AQ1829" i="4"/>
  <c r="AP1829" i="4"/>
  <c r="AO1829" i="4"/>
  <c r="AU1828" i="4"/>
  <c r="AR1828" i="4"/>
  <c r="AQ1828" i="4"/>
  <c r="AP1828" i="4"/>
  <c r="AO1828" i="4"/>
  <c r="AU1827" i="4"/>
  <c r="AR1827" i="4"/>
  <c r="AQ1827" i="4"/>
  <c r="AP1827" i="4"/>
  <c r="AO1827" i="4"/>
  <c r="AU1826" i="4"/>
  <c r="AR1826" i="4"/>
  <c r="AQ1826" i="4"/>
  <c r="AP1826" i="4"/>
  <c r="AO1826" i="4"/>
  <c r="AU1825" i="4"/>
  <c r="AR1825" i="4"/>
  <c r="AQ1825" i="4"/>
  <c r="AP1825" i="4"/>
  <c r="AO1825" i="4"/>
  <c r="AU1824" i="4"/>
  <c r="AR1824" i="4"/>
  <c r="AQ1824" i="4"/>
  <c r="AP1824" i="4"/>
  <c r="AO1824" i="4"/>
  <c r="AU1823" i="4"/>
  <c r="AR1823" i="4"/>
  <c r="AQ1823" i="4"/>
  <c r="AP1823" i="4"/>
  <c r="AO1823" i="4"/>
  <c r="AU1822" i="4"/>
  <c r="AR1822" i="4"/>
  <c r="AQ1822" i="4"/>
  <c r="AP1822" i="4"/>
  <c r="AO1822" i="4"/>
  <c r="AU1821" i="4"/>
  <c r="AR1821" i="4"/>
  <c r="AQ1821" i="4"/>
  <c r="AP1821" i="4"/>
  <c r="AO1821" i="4"/>
  <c r="AU1820" i="4"/>
  <c r="AR1820" i="4"/>
  <c r="AQ1820" i="4"/>
  <c r="AP1820" i="4"/>
  <c r="AO1820" i="4"/>
  <c r="AU1819" i="4"/>
  <c r="AR1819" i="4"/>
  <c r="AQ1819" i="4"/>
  <c r="AP1819" i="4"/>
  <c r="AO1819" i="4"/>
  <c r="AU1818" i="4"/>
  <c r="AR1818" i="4"/>
  <c r="AQ1818" i="4"/>
  <c r="AP1818" i="4"/>
  <c r="AO1818" i="4"/>
  <c r="AU1817" i="4"/>
  <c r="AR1817" i="4"/>
  <c r="AQ1817" i="4"/>
  <c r="AP1817" i="4"/>
  <c r="AO1817" i="4"/>
  <c r="AU1816" i="4"/>
  <c r="AR1816" i="4"/>
  <c r="AQ1816" i="4"/>
  <c r="AP1816" i="4"/>
  <c r="AO1816" i="4"/>
  <c r="AU1815" i="4"/>
  <c r="AR1815" i="4"/>
  <c r="AQ1815" i="4"/>
  <c r="AP1815" i="4"/>
  <c r="AO1815" i="4"/>
  <c r="AU1814" i="4"/>
  <c r="AR1814" i="4"/>
  <c r="AQ1814" i="4"/>
  <c r="AP1814" i="4"/>
  <c r="AO1814" i="4"/>
  <c r="AU1813" i="4"/>
  <c r="AR1813" i="4"/>
  <c r="AQ1813" i="4"/>
  <c r="AP1813" i="4"/>
  <c r="AO1813" i="4"/>
  <c r="AU1812" i="4"/>
  <c r="AR1812" i="4"/>
  <c r="AQ1812" i="4"/>
  <c r="AP1812" i="4"/>
  <c r="AO1812" i="4"/>
  <c r="AU1811" i="4"/>
  <c r="AR1811" i="4"/>
  <c r="AQ1811" i="4"/>
  <c r="AP1811" i="4"/>
  <c r="AO1811" i="4"/>
  <c r="AU1810" i="4"/>
  <c r="AR1810" i="4"/>
  <c r="AQ1810" i="4"/>
  <c r="AP1810" i="4"/>
  <c r="AO1810" i="4"/>
  <c r="AU1809" i="4"/>
  <c r="AR1809" i="4"/>
  <c r="AQ1809" i="4"/>
  <c r="AP1809" i="4"/>
  <c r="AO1809" i="4"/>
  <c r="AU1808" i="4"/>
  <c r="AR1808" i="4"/>
  <c r="AQ1808" i="4"/>
  <c r="AP1808" i="4"/>
  <c r="AO1808" i="4"/>
  <c r="AU1807" i="4"/>
  <c r="AR1807" i="4"/>
  <c r="AQ1807" i="4"/>
  <c r="AP1807" i="4"/>
  <c r="AO1807" i="4"/>
  <c r="AU1806" i="4"/>
  <c r="AR1806" i="4"/>
  <c r="AQ1806" i="4"/>
  <c r="AP1806" i="4"/>
  <c r="AO1806" i="4"/>
  <c r="AU1805" i="4"/>
  <c r="AR1805" i="4"/>
  <c r="AQ1805" i="4"/>
  <c r="AP1805" i="4"/>
  <c r="AO1805" i="4"/>
  <c r="AU1804" i="4"/>
  <c r="AR1804" i="4"/>
  <c r="AQ1804" i="4"/>
  <c r="AP1804" i="4"/>
  <c r="AO1804" i="4"/>
  <c r="AU1803" i="4"/>
  <c r="AR1803" i="4"/>
  <c r="AQ1803" i="4"/>
  <c r="AP1803" i="4"/>
  <c r="AO1803" i="4"/>
  <c r="AU1802" i="4"/>
  <c r="AR1802" i="4"/>
  <c r="AQ1802" i="4"/>
  <c r="AP1802" i="4"/>
  <c r="AO1802" i="4"/>
  <c r="AU1801" i="4"/>
  <c r="AR1801" i="4"/>
  <c r="AQ1801" i="4"/>
  <c r="AP1801" i="4"/>
  <c r="AO1801" i="4"/>
  <c r="AU1800" i="4"/>
  <c r="AR1800" i="4"/>
  <c r="AQ1800" i="4"/>
  <c r="AP1800" i="4"/>
  <c r="AO1800" i="4"/>
  <c r="AU1799" i="4"/>
  <c r="AR1799" i="4"/>
  <c r="AQ1799" i="4"/>
  <c r="AP1799" i="4"/>
  <c r="AO1799" i="4"/>
  <c r="AU1798" i="4"/>
  <c r="AR1798" i="4"/>
  <c r="AQ1798" i="4"/>
  <c r="AP1798" i="4"/>
  <c r="AO1798" i="4"/>
  <c r="AU1797" i="4"/>
  <c r="AR1797" i="4"/>
  <c r="AQ1797" i="4"/>
  <c r="AP1797" i="4"/>
  <c r="AO1797" i="4"/>
  <c r="AU1796" i="4"/>
  <c r="AR1796" i="4"/>
  <c r="AQ1796" i="4"/>
  <c r="AT1796" i="4" s="1"/>
  <c r="AP1796" i="4"/>
  <c r="AO1796" i="4"/>
  <c r="AU1795" i="4"/>
  <c r="AR1795" i="4"/>
  <c r="AQ1795" i="4"/>
  <c r="AP1795" i="4"/>
  <c r="AO1795" i="4"/>
  <c r="AU1794" i="4"/>
  <c r="AR1794" i="4"/>
  <c r="AQ1794" i="4"/>
  <c r="AP1794" i="4"/>
  <c r="AO1794" i="4"/>
  <c r="AU1793" i="4"/>
  <c r="AR1793" i="4"/>
  <c r="AQ1793" i="4"/>
  <c r="AP1793" i="4"/>
  <c r="AO1793" i="4"/>
  <c r="AU1792" i="4"/>
  <c r="AR1792" i="4"/>
  <c r="AQ1792" i="4"/>
  <c r="AP1792" i="4"/>
  <c r="AO1792" i="4"/>
  <c r="AU1791" i="4"/>
  <c r="AR1791" i="4"/>
  <c r="AQ1791" i="4"/>
  <c r="AP1791" i="4"/>
  <c r="AO1791" i="4"/>
  <c r="AU1790" i="4"/>
  <c r="AR1790" i="4"/>
  <c r="AQ1790" i="4"/>
  <c r="AP1790" i="4"/>
  <c r="AO1790" i="4"/>
  <c r="AU1789" i="4"/>
  <c r="AR1789" i="4"/>
  <c r="AQ1789" i="4"/>
  <c r="AP1789" i="4"/>
  <c r="AO1789" i="4"/>
  <c r="AU1788" i="4"/>
  <c r="AR1788" i="4"/>
  <c r="AQ1788" i="4"/>
  <c r="AP1788" i="4"/>
  <c r="AO1788" i="4"/>
  <c r="AU1787" i="4"/>
  <c r="AR1787" i="4"/>
  <c r="AQ1787" i="4"/>
  <c r="AP1787" i="4"/>
  <c r="AO1787" i="4"/>
  <c r="AU1786" i="4"/>
  <c r="AR1786" i="4"/>
  <c r="AQ1786" i="4"/>
  <c r="AP1786" i="4"/>
  <c r="AO1786" i="4"/>
  <c r="AU1785" i="4"/>
  <c r="AR1785" i="4"/>
  <c r="AQ1785" i="4"/>
  <c r="AP1785" i="4"/>
  <c r="AO1785" i="4"/>
  <c r="AU1784" i="4"/>
  <c r="AR1784" i="4"/>
  <c r="AQ1784" i="4"/>
  <c r="AP1784" i="4"/>
  <c r="AO1784" i="4"/>
  <c r="AU1783" i="4"/>
  <c r="AR1783" i="4"/>
  <c r="AQ1783" i="4"/>
  <c r="AP1783" i="4"/>
  <c r="AO1783" i="4"/>
  <c r="AS1783" i="4" s="1"/>
  <c r="AU1782" i="4"/>
  <c r="AR1782" i="4"/>
  <c r="AQ1782" i="4"/>
  <c r="AP1782" i="4"/>
  <c r="AO1782" i="4"/>
  <c r="AU1781" i="4"/>
  <c r="AR1781" i="4"/>
  <c r="AQ1781" i="4"/>
  <c r="AP1781" i="4"/>
  <c r="AO1781" i="4"/>
  <c r="AU1780" i="4"/>
  <c r="AR1780" i="4"/>
  <c r="AQ1780" i="4"/>
  <c r="AP1780" i="4"/>
  <c r="AO1780" i="4"/>
  <c r="AU1779" i="4"/>
  <c r="AR1779" i="4"/>
  <c r="AQ1779" i="4"/>
  <c r="AP1779" i="4"/>
  <c r="AO1779" i="4"/>
  <c r="AU1778" i="4"/>
  <c r="AR1778" i="4"/>
  <c r="AQ1778" i="4"/>
  <c r="AP1778" i="4"/>
  <c r="AO1778" i="4"/>
  <c r="AU1777" i="4"/>
  <c r="AR1777" i="4"/>
  <c r="AQ1777" i="4"/>
  <c r="AP1777" i="4"/>
  <c r="AS1777" i="4" s="1"/>
  <c r="AO1777" i="4"/>
  <c r="AU1776" i="4"/>
  <c r="AR1776" i="4"/>
  <c r="AQ1776" i="4"/>
  <c r="AP1776" i="4"/>
  <c r="AO1776" i="4"/>
  <c r="AU1775" i="4"/>
  <c r="AR1775" i="4"/>
  <c r="AQ1775" i="4"/>
  <c r="AP1775" i="4"/>
  <c r="AO1775" i="4"/>
  <c r="AU1774" i="4"/>
  <c r="AR1774" i="4"/>
  <c r="AQ1774" i="4"/>
  <c r="AP1774" i="4"/>
  <c r="AO1774" i="4"/>
  <c r="AU1773" i="4"/>
  <c r="AR1773" i="4"/>
  <c r="AQ1773" i="4"/>
  <c r="AP1773" i="4"/>
  <c r="AO1773" i="4"/>
  <c r="AU1772" i="4"/>
  <c r="AR1772" i="4"/>
  <c r="AQ1772" i="4"/>
  <c r="AP1772" i="4"/>
  <c r="AO1772" i="4"/>
  <c r="AU1771" i="4"/>
  <c r="AR1771" i="4"/>
  <c r="AQ1771" i="4"/>
  <c r="AP1771" i="4"/>
  <c r="AO1771" i="4"/>
  <c r="AU1770" i="4"/>
  <c r="AR1770" i="4"/>
  <c r="AQ1770" i="4"/>
  <c r="AP1770" i="4"/>
  <c r="AO1770" i="4"/>
  <c r="AU1769" i="4"/>
  <c r="AR1769" i="4"/>
  <c r="AQ1769" i="4"/>
  <c r="AP1769" i="4"/>
  <c r="AO1769" i="4"/>
  <c r="AU1768" i="4"/>
  <c r="AR1768" i="4"/>
  <c r="AQ1768" i="4"/>
  <c r="AP1768" i="4"/>
  <c r="AO1768" i="4"/>
  <c r="AU1767" i="4"/>
  <c r="AR1767" i="4"/>
  <c r="AQ1767" i="4"/>
  <c r="AP1767" i="4"/>
  <c r="AO1767" i="4"/>
  <c r="AS1767" i="4" s="1"/>
  <c r="AU1766" i="4"/>
  <c r="AR1766" i="4"/>
  <c r="AQ1766" i="4"/>
  <c r="AP1766" i="4"/>
  <c r="AO1766" i="4"/>
  <c r="AU1765" i="4"/>
  <c r="AR1765" i="4"/>
  <c r="AQ1765" i="4"/>
  <c r="AP1765" i="4"/>
  <c r="AO1765" i="4"/>
  <c r="AU1764" i="4"/>
  <c r="AR1764" i="4"/>
  <c r="AQ1764" i="4"/>
  <c r="AP1764" i="4"/>
  <c r="AO1764" i="4"/>
  <c r="AU1763" i="4"/>
  <c r="AR1763" i="4"/>
  <c r="AQ1763" i="4"/>
  <c r="AP1763" i="4"/>
  <c r="AO1763" i="4"/>
  <c r="AU1762" i="4"/>
  <c r="AR1762" i="4"/>
  <c r="AQ1762" i="4"/>
  <c r="AP1762" i="4"/>
  <c r="AO1762" i="4"/>
  <c r="AU1761" i="4"/>
  <c r="AR1761" i="4"/>
  <c r="AQ1761" i="4"/>
  <c r="AP1761" i="4"/>
  <c r="AO1761" i="4"/>
  <c r="AU1760" i="4"/>
  <c r="AR1760" i="4"/>
  <c r="AQ1760" i="4"/>
  <c r="AP1760" i="4"/>
  <c r="AO1760" i="4"/>
  <c r="AU1759" i="4"/>
  <c r="AR1759" i="4"/>
  <c r="AQ1759" i="4"/>
  <c r="AP1759" i="4"/>
  <c r="AO1759" i="4"/>
  <c r="AU1758" i="4"/>
  <c r="AR1758" i="4"/>
  <c r="AQ1758" i="4"/>
  <c r="AP1758" i="4"/>
  <c r="AO1758" i="4"/>
  <c r="AU1757" i="4"/>
  <c r="AR1757" i="4"/>
  <c r="AQ1757" i="4"/>
  <c r="AT1757" i="4" s="1"/>
  <c r="AP1757" i="4"/>
  <c r="AO1757" i="4"/>
  <c r="AU1756" i="4"/>
  <c r="AR1756" i="4"/>
  <c r="AQ1756" i="4"/>
  <c r="AP1756" i="4"/>
  <c r="AO1756" i="4"/>
  <c r="AU1755" i="4"/>
  <c r="AR1755" i="4"/>
  <c r="AQ1755" i="4"/>
  <c r="AP1755" i="4"/>
  <c r="AO1755" i="4"/>
  <c r="AU1754" i="4"/>
  <c r="AR1754" i="4"/>
  <c r="AQ1754" i="4"/>
  <c r="AP1754" i="4"/>
  <c r="AO1754" i="4"/>
  <c r="AU1753" i="4"/>
  <c r="AR1753" i="4"/>
  <c r="AQ1753" i="4"/>
  <c r="AP1753" i="4"/>
  <c r="AO1753" i="4"/>
  <c r="AU1752" i="4"/>
  <c r="AR1752" i="4"/>
  <c r="AQ1752" i="4"/>
  <c r="AP1752" i="4"/>
  <c r="AO1752" i="4"/>
  <c r="AS1752" i="4" s="1"/>
  <c r="AU1751" i="4"/>
  <c r="AR1751" i="4"/>
  <c r="AQ1751" i="4"/>
  <c r="AP1751" i="4"/>
  <c r="AO1751" i="4"/>
  <c r="AU1750" i="4"/>
  <c r="AR1750" i="4"/>
  <c r="AQ1750" i="4"/>
  <c r="AP1750" i="4"/>
  <c r="AO1750" i="4"/>
  <c r="AU1749" i="4"/>
  <c r="AR1749" i="4"/>
  <c r="AQ1749" i="4"/>
  <c r="AP1749" i="4"/>
  <c r="AO1749" i="4"/>
  <c r="AU1748" i="4"/>
  <c r="AR1748" i="4"/>
  <c r="AQ1748" i="4"/>
  <c r="AP1748" i="4"/>
  <c r="AO1748" i="4"/>
  <c r="AU1747" i="4"/>
  <c r="AR1747" i="4"/>
  <c r="AQ1747" i="4"/>
  <c r="AP1747" i="4"/>
  <c r="AO1747" i="4"/>
  <c r="AU1746" i="4"/>
  <c r="AR1746" i="4"/>
  <c r="AQ1746" i="4"/>
  <c r="AP1746" i="4"/>
  <c r="AO1746" i="4"/>
  <c r="AU1745" i="4"/>
  <c r="AR1745" i="4"/>
  <c r="AQ1745" i="4"/>
  <c r="AP1745" i="4"/>
  <c r="AO1745" i="4"/>
  <c r="AU1744" i="4"/>
  <c r="AR1744" i="4"/>
  <c r="AQ1744" i="4"/>
  <c r="AP1744" i="4"/>
  <c r="AO1744" i="4"/>
  <c r="AU1743" i="4"/>
  <c r="AR1743" i="4"/>
  <c r="AQ1743" i="4"/>
  <c r="AP1743" i="4"/>
  <c r="AO1743" i="4"/>
  <c r="AU1742" i="4"/>
  <c r="AR1742" i="4"/>
  <c r="AQ1742" i="4"/>
  <c r="AP1742" i="4"/>
  <c r="AO1742" i="4"/>
  <c r="AU1741" i="4"/>
  <c r="AR1741" i="4"/>
  <c r="AQ1741" i="4"/>
  <c r="AT1741" i="4" s="1"/>
  <c r="AP1741" i="4"/>
  <c r="AO1741" i="4"/>
  <c r="AU1740" i="4"/>
  <c r="AR1740" i="4"/>
  <c r="AQ1740" i="4"/>
  <c r="AP1740" i="4"/>
  <c r="AO1740" i="4"/>
  <c r="AS1740" i="4" s="1"/>
  <c r="AU1739" i="4"/>
  <c r="AR1739" i="4"/>
  <c r="AQ1739" i="4"/>
  <c r="AP1739" i="4"/>
  <c r="AO1739" i="4"/>
  <c r="AU1738" i="4"/>
  <c r="AR1738" i="4"/>
  <c r="AQ1738" i="4"/>
  <c r="AP1738" i="4"/>
  <c r="AO1738" i="4"/>
  <c r="AU1737" i="4"/>
  <c r="AR1737" i="4"/>
  <c r="AQ1737" i="4"/>
  <c r="AP1737" i="4"/>
  <c r="AO1737" i="4"/>
  <c r="AU1736" i="4"/>
  <c r="AR1736" i="4"/>
  <c r="AQ1736" i="4"/>
  <c r="AP1736" i="4"/>
  <c r="AO1736" i="4"/>
  <c r="AU1735" i="4"/>
  <c r="AR1735" i="4"/>
  <c r="AQ1735" i="4"/>
  <c r="AP1735" i="4"/>
  <c r="AO1735" i="4"/>
  <c r="AU1734" i="4"/>
  <c r="AR1734" i="4"/>
  <c r="AQ1734" i="4"/>
  <c r="AP1734" i="4"/>
  <c r="AO1734" i="4"/>
  <c r="AU1733" i="4"/>
  <c r="AR1733" i="4"/>
  <c r="AQ1733" i="4"/>
  <c r="AP1733" i="4"/>
  <c r="AO1733" i="4"/>
  <c r="AU1732" i="4"/>
  <c r="AR1732" i="4"/>
  <c r="AQ1732" i="4"/>
  <c r="AP1732" i="4"/>
  <c r="AO1732" i="4"/>
  <c r="AU1731" i="4"/>
  <c r="AR1731" i="4"/>
  <c r="AQ1731" i="4"/>
  <c r="AP1731" i="4"/>
  <c r="AO1731" i="4"/>
  <c r="AU1730" i="4"/>
  <c r="AR1730" i="4"/>
  <c r="AQ1730" i="4"/>
  <c r="AP1730" i="4"/>
  <c r="AO1730" i="4"/>
  <c r="AU1729" i="4"/>
  <c r="AR1729" i="4"/>
  <c r="AQ1729" i="4"/>
  <c r="AP1729" i="4"/>
  <c r="AO1729" i="4"/>
  <c r="AU1728" i="4"/>
  <c r="AR1728" i="4"/>
  <c r="AQ1728" i="4"/>
  <c r="AP1728" i="4"/>
  <c r="AO1728" i="4"/>
  <c r="AU1727" i="4"/>
  <c r="AR1727" i="4"/>
  <c r="AQ1727" i="4"/>
  <c r="AP1727" i="4"/>
  <c r="AO1727" i="4"/>
  <c r="AU1726" i="4"/>
  <c r="AR1726" i="4"/>
  <c r="AQ1726" i="4"/>
  <c r="AP1726" i="4"/>
  <c r="AO1726" i="4"/>
  <c r="AU1725" i="4"/>
  <c r="AR1725" i="4"/>
  <c r="AQ1725" i="4"/>
  <c r="AP1725" i="4"/>
  <c r="AO1725" i="4"/>
  <c r="AU1724" i="4"/>
  <c r="AR1724" i="4"/>
  <c r="AQ1724" i="4"/>
  <c r="AP1724" i="4"/>
  <c r="AO1724" i="4"/>
  <c r="AU1723" i="4"/>
  <c r="AR1723" i="4"/>
  <c r="AQ1723" i="4"/>
  <c r="AP1723" i="4"/>
  <c r="AO1723" i="4"/>
  <c r="AU1722" i="4"/>
  <c r="AR1722" i="4"/>
  <c r="AQ1722" i="4"/>
  <c r="AP1722" i="4"/>
  <c r="AO1722" i="4"/>
  <c r="AU1721" i="4"/>
  <c r="AR1721" i="4"/>
  <c r="AQ1721" i="4"/>
  <c r="AP1721" i="4"/>
  <c r="AO1721" i="4"/>
  <c r="AU1720" i="4"/>
  <c r="AR1720" i="4"/>
  <c r="AQ1720" i="4"/>
  <c r="AP1720" i="4"/>
  <c r="AO1720" i="4"/>
  <c r="AU1719" i="4"/>
  <c r="AR1719" i="4"/>
  <c r="AQ1719" i="4"/>
  <c r="AP1719" i="4"/>
  <c r="AO1719" i="4"/>
  <c r="AS1719" i="4" s="1"/>
  <c r="AU1718" i="4"/>
  <c r="AR1718" i="4"/>
  <c r="AQ1718" i="4"/>
  <c r="AP1718" i="4"/>
  <c r="AO1718" i="4"/>
  <c r="AU1717" i="4"/>
  <c r="AR1717" i="4"/>
  <c r="AQ1717" i="4"/>
  <c r="AP1717" i="4"/>
  <c r="AO1717" i="4"/>
  <c r="AU1716" i="4"/>
  <c r="AR1716" i="4"/>
  <c r="AQ1716" i="4"/>
  <c r="AP1716" i="4"/>
  <c r="AO1716" i="4"/>
  <c r="AU1715" i="4"/>
  <c r="AR1715" i="4"/>
  <c r="AQ1715" i="4"/>
  <c r="AP1715" i="4"/>
  <c r="AO1715" i="4"/>
  <c r="AU1714" i="4"/>
  <c r="AR1714" i="4"/>
  <c r="AQ1714" i="4"/>
  <c r="AP1714" i="4"/>
  <c r="AO1714" i="4"/>
  <c r="AU1713" i="4"/>
  <c r="AR1713" i="4"/>
  <c r="AQ1713" i="4"/>
  <c r="AP1713" i="4"/>
  <c r="AO1713" i="4"/>
  <c r="AU1712" i="4"/>
  <c r="AR1712" i="4"/>
  <c r="AQ1712" i="4"/>
  <c r="AP1712" i="4"/>
  <c r="AO1712" i="4"/>
  <c r="AU1711" i="4"/>
  <c r="AR1711" i="4"/>
  <c r="AQ1711" i="4"/>
  <c r="AP1711" i="4"/>
  <c r="AO1711" i="4"/>
  <c r="AU1710" i="4"/>
  <c r="AR1710" i="4"/>
  <c r="AQ1710" i="4"/>
  <c r="AP1710" i="4"/>
  <c r="AO1710" i="4"/>
  <c r="AU1709" i="4"/>
  <c r="AR1709" i="4"/>
  <c r="AQ1709" i="4"/>
  <c r="AP1709" i="4"/>
  <c r="AO1709" i="4"/>
  <c r="AU1708" i="4"/>
  <c r="AR1708" i="4"/>
  <c r="AQ1708" i="4"/>
  <c r="AP1708" i="4"/>
  <c r="AO1708" i="4"/>
  <c r="AS1708" i="4" s="1"/>
  <c r="AU1707" i="4"/>
  <c r="AR1707" i="4"/>
  <c r="AQ1707" i="4"/>
  <c r="AP1707" i="4"/>
  <c r="AO1707" i="4"/>
  <c r="AU1706" i="4"/>
  <c r="AR1706" i="4"/>
  <c r="AQ1706" i="4"/>
  <c r="AP1706" i="4"/>
  <c r="AO1706" i="4"/>
  <c r="AU1705" i="4"/>
  <c r="AR1705" i="4"/>
  <c r="AQ1705" i="4"/>
  <c r="AP1705" i="4"/>
  <c r="AO1705" i="4"/>
  <c r="AU1704" i="4"/>
  <c r="AR1704" i="4"/>
  <c r="AQ1704" i="4"/>
  <c r="AP1704" i="4"/>
  <c r="AO1704" i="4"/>
  <c r="AS1704" i="4" s="1"/>
  <c r="AU1703" i="4"/>
  <c r="AR1703" i="4"/>
  <c r="AQ1703" i="4"/>
  <c r="AP1703" i="4"/>
  <c r="AO1703" i="4"/>
  <c r="AU1702" i="4"/>
  <c r="AR1702" i="4"/>
  <c r="AQ1702" i="4"/>
  <c r="AP1702" i="4"/>
  <c r="AO1702" i="4"/>
  <c r="AU1701" i="4"/>
  <c r="AR1701" i="4"/>
  <c r="AQ1701" i="4"/>
  <c r="AP1701" i="4"/>
  <c r="AO1701" i="4"/>
  <c r="AU1700" i="4"/>
  <c r="AR1700" i="4"/>
  <c r="AQ1700" i="4"/>
  <c r="AP1700" i="4"/>
  <c r="AO1700" i="4"/>
  <c r="AU1699" i="4"/>
  <c r="AR1699" i="4"/>
  <c r="AQ1699" i="4"/>
  <c r="AP1699" i="4"/>
  <c r="AO1699" i="4"/>
  <c r="AU1698" i="4"/>
  <c r="AR1698" i="4"/>
  <c r="AQ1698" i="4"/>
  <c r="AT1698" i="4" s="1"/>
  <c r="AP1698" i="4"/>
  <c r="AO1698" i="4"/>
  <c r="AU1697" i="4"/>
  <c r="AR1697" i="4"/>
  <c r="AQ1697" i="4"/>
  <c r="AP1697" i="4"/>
  <c r="AO1697" i="4"/>
  <c r="AU1696" i="4"/>
  <c r="AR1696" i="4"/>
  <c r="AQ1696" i="4"/>
  <c r="AP1696" i="4"/>
  <c r="AO1696" i="4"/>
  <c r="AU1695" i="4"/>
  <c r="AR1695" i="4"/>
  <c r="AQ1695" i="4"/>
  <c r="AP1695" i="4"/>
  <c r="AO1695" i="4"/>
  <c r="AU1694" i="4"/>
  <c r="AR1694" i="4"/>
  <c r="AQ1694" i="4"/>
  <c r="AP1694" i="4"/>
  <c r="AO1694" i="4"/>
  <c r="AU1693" i="4"/>
  <c r="AR1693" i="4"/>
  <c r="AQ1693" i="4"/>
  <c r="AP1693" i="4"/>
  <c r="AO1693" i="4"/>
  <c r="AU1692" i="4"/>
  <c r="AR1692" i="4"/>
  <c r="AQ1692" i="4"/>
  <c r="AP1692" i="4"/>
  <c r="AO1692" i="4"/>
  <c r="AU1691" i="4"/>
  <c r="AR1691" i="4"/>
  <c r="AQ1691" i="4"/>
  <c r="AP1691" i="4"/>
  <c r="AO1691" i="4"/>
  <c r="AU1690" i="4"/>
  <c r="AR1690" i="4"/>
  <c r="AQ1690" i="4"/>
  <c r="AP1690" i="4"/>
  <c r="AO1690" i="4"/>
  <c r="AU1689" i="4"/>
  <c r="AR1689" i="4"/>
  <c r="AQ1689" i="4"/>
  <c r="AP1689" i="4"/>
  <c r="AO1689" i="4"/>
  <c r="AU1688" i="4"/>
  <c r="AR1688" i="4"/>
  <c r="AQ1688" i="4"/>
  <c r="AP1688" i="4"/>
  <c r="AO1688" i="4"/>
  <c r="AS1688" i="4" s="1"/>
  <c r="AU1687" i="4"/>
  <c r="AR1687" i="4"/>
  <c r="AQ1687" i="4"/>
  <c r="AP1687" i="4"/>
  <c r="AO1687" i="4"/>
  <c r="AU1686" i="4"/>
  <c r="AR1686" i="4"/>
  <c r="AQ1686" i="4"/>
  <c r="AP1686" i="4"/>
  <c r="AO1686" i="4"/>
  <c r="AU1685" i="4"/>
  <c r="AR1685" i="4"/>
  <c r="AQ1685" i="4"/>
  <c r="AP1685" i="4"/>
  <c r="AO1685" i="4"/>
  <c r="AU1684" i="4"/>
  <c r="AR1684" i="4"/>
  <c r="AQ1684" i="4"/>
  <c r="AP1684" i="4"/>
  <c r="AO1684" i="4"/>
  <c r="AU1683" i="4"/>
  <c r="AR1683" i="4"/>
  <c r="AQ1683" i="4"/>
  <c r="AP1683" i="4"/>
  <c r="AO1683" i="4"/>
  <c r="AU1682" i="4"/>
  <c r="AR1682" i="4"/>
  <c r="AQ1682" i="4"/>
  <c r="AP1682" i="4"/>
  <c r="AO1682" i="4"/>
  <c r="AU1681" i="4"/>
  <c r="AR1681" i="4"/>
  <c r="AQ1681" i="4"/>
  <c r="AP1681" i="4"/>
  <c r="AO1681" i="4"/>
  <c r="AU1680" i="4"/>
  <c r="AR1680" i="4"/>
  <c r="AQ1680" i="4"/>
  <c r="AP1680" i="4"/>
  <c r="AO1680" i="4"/>
  <c r="AU1679" i="4"/>
  <c r="AR1679" i="4"/>
  <c r="AQ1679" i="4"/>
  <c r="AP1679" i="4"/>
  <c r="AO1679" i="4"/>
  <c r="AU1678" i="4"/>
  <c r="AR1678" i="4"/>
  <c r="AQ1678" i="4"/>
  <c r="AT1678" i="4" s="1"/>
  <c r="AP1678" i="4"/>
  <c r="AO1678" i="4"/>
  <c r="AU1677" i="4"/>
  <c r="AR1677" i="4"/>
  <c r="AQ1677" i="4"/>
  <c r="AP1677" i="4"/>
  <c r="AO1677" i="4"/>
  <c r="AU1676" i="4"/>
  <c r="AR1676" i="4"/>
  <c r="AQ1676" i="4"/>
  <c r="AP1676" i="4"/>
  <c r="AO1676" i="4"/>
  <c r="AU1675" i="4"/>
  <c r="AR1675" i="4"/>
  <c r="AQ1675" i="4"/>
  <c r="AP1675" i="4"/>
  <c r="AO1675" i="4"/>
  <c r="AU1674" i="4"/>
  <c r="AR1674" i="4"/>
  <c r="AQ1674" i="4"/>
  <c r="AP1674" i="4"/>
  <c r="AO1674" i="4"/>
  <c r="AU1673" i="4"/>
  <c r="AR1673" i="4"/>
  <c r="AQ1673" i="4"/>
  <c r="AP1673" i="4"/>
  <c r="AO1673" i="4"/>
  <c r="AU1672" i="4"/>
  <c r="AR1672" i="4"/>
  <c r="AQ1672" i="4"/>
  <c r="AP1672" i="4"/>
  <c r="AO1672" i="4"/>
  <c r="AU1671" i="4"/>
  <c r="AR1671" i="4"/>
  <c r="AQ1671" i="4"/>
  <c r="AP1671" i="4"/>
  <c r="AO1671" i="4"/>
  <c r="AU1670" i="4"/>
  <c r="AR1670" i="4"/>
  <c r="AQ1670" i="4"/>
  <c r="AP1670" i="4"/>
  <c r="AO1670" i="4"/>
  <c r="AU1669" i="4"/>
  <c r="AR1669" i="4"/>
  <c r="AQ1669" i="4"/>
  <c r="AP1669" i="4"/>
  <c r="AO1669" i="4"/>
  <c r="AU1668" i="4"/>
  <c r="AR1668" i="4"/>
  <c r="AQ1668" i="4"/>
  <c r="AP1668" i="4"/>
  <c r="AO1668" i="4"/>
  <c r="AU1667" i="4"/>
  <c r="AR1667" i="4"/>
  <c r="AQ1667" i="4"/>
  <c r="AP1667" i="4"/>
  <c r="AO1667" i="4"/>
  <c r="AU1666" i="4"/>
  <c r="AR1666" i="4"/>
  <c r="AQ1666" i="4"/>
  <c r="AP1666" i="4"/>
  <c r="AO1666" i="4"/>
  <c r="AU1665" i="4"/>
  <c r="AR1665" i="4"/>
  <c r="AQ1665" i="4"/>
  <c r="AP1665" i="4"/>
  <c r="AO1665" i="4"/>
  <c r="AU1664" i="4"/>
  <c r="AR1664" i="4"/>
  <c r="AQ1664" i="4"/>
  <c r="AP1664" i="4"/>
  <c r="AO1664" i="4"/>
  <c r="AU1663" i="4"/>
  <c r="AR1663" i="4"/>
  <c r="AQ1663" i="4"/>
  <c r="AP1663" i="4"/>
  <c r="AO1663" i="4"/>
  <c r="AU1662" i="4"/>
  <c r="AR1662" i="4"/>
  <c r="AQ1662" i="4"/>
  <c r="AP1662" i="4"/>
  <c r="AO1662" i="4"/>
  <c r="AU1661" i="4"/>
  <c r="AR1661" i="4"/>
  <c r="AQ1661" i="4"/>
  <c r="AP1661" i="4"/>
  <c r="AO1661" i="4"/>
  <c r="AU1660" i="4"/>
  <c r="AR1660" i="4"/>
  <c r="AQ1660" i="4"/>
  <c r="AP1660" i="4"/>
  <c r="AO1660" i="4"/>
  <c r="AU1659" i="4"/>
  <c r="AR1659" i="4"/>
  <c r="AQ1659" i="4"/>
  <c r="AP1659" i="4"/>
  <c r="AO1659" i="4"/>
  <c r="AU1658" i="4"/>
  <c r="AR1658" i="4"/>
  <c r="AQ1658" i="4"/>
  <c r="AP1658" i="4"/>
  <c r="AO1658" i="4"/>
  <c r="AU1657" i="4"/>
  <c r="AR1657" i="4"/>
  <c r="AQ1657" i="4"/>
  <c r="AP1657" i="4"/>
  <c r="AO1657" i="4"/>
  <c r="AU1656" i="4"/>
  <c r="AR1656" i="4"/>
  <c r="AQ1656" i="4"/>
  <c r="AP1656" i="4"/>
  <c r="AO1656" i="4"/>
  <c r="AU1655" i="4"/>
  <c r="AR1655" i="4"/>
  <c r="AQ1655" i="4"/>
  <c r="AP1655" i="4"/>
  <c r="AO1655" i="4"/>
  <c r="AU1654" i="4"/>
  <c r="AR1654" i="4"/>
  <c r="AQ1654" i="4"/>
  <c r="AP1654" i="4"/>
  <c r="AO1654" i="4"/>
  <c r="AU1653" i="4"/>
  <c r="AR1653" i="4"/>
  <c r="AQ1653" i="4"/>
  <c r="AP1653" i="4"/>
  <c r="AO1653" i="4"/>
  <c r="AU1652" i="4"/>
  <c r="AR1652" i="4"/>
  <c r="AQ1652" i="4"/>
  <c r="AP1652" i="4"/>
  <c r="AO1652" i="4"/>
  <c r="AU1651" i="4"/>
  <c r="AR1651" i="4"/>
  <c r="AQ1651" i="4"/>
  <c r="AP1651" i="4"/>
  <c r="AO1651" i="4"/>
  <c r="AU1650" i="4"/>
  <c r="AR1650" i="4"/>
  <c r="AQ1650" i="4"/>
  <c r="AP1650" i="4"/>
  <c r="AO1650" i="4"/>
  <c r="AU1649" i="4"/>
  <c r="AR1649" i="4"/>
  <c r="AQ1649" i="4"/>
  <c r="AP1649" i="4"/>
  <c r="AO1649" i="4"/>
  <c r="AU1648" i="4"/>
  <c r="AR1648" i="4"/>
  <c r="AQ1648" i="4"/>
  <c r="AP1648" i="4"/>
  <c r="AO1648" i="4"/>
  <c r="AU1647" i="4"/>
  <c r="AR1647" i="4"/>
  <c r="AQ1647" i="4"/>
  <c r="AP1647" i="4"/>
  <c r="AO1647" i="4"/>
  <c r="AU1646" i="4"/>
  <c r="AR1646" i="4"/>
  <c r="AQ1646" i="4"/>
  <c r="AP1646" i="4"/>
  <c r="AO1646" i="4"/>
  <c r="AU1645" i="4"/>
  <c r="AR1645" i="4"/>
  <c r="AQ1645" i="4"/>
  <c r="AP1645" i="4"/>
  <c r="AO1645" i="4"/>
  <c r="AU1644" i="4"/>
  <c r="AR1644" i="4"/>
  <c r="AQ1644" i="4"/>
  <c r="AP1644" i="4"/>
  <c r="AO1644" i="4"/>
  <c r="AU1643" i="4"/>
  <c r="AR1643" i="4"/>
  <c r="AQ1643" i="4"/>
  <c r="AP1643" i="4"/>
  <c r="AO1643" i="4"/>
  <c r="AU1642" i="4"/>
  <c r="AR1642" i="4"/>
  <c r="AQ1642" i="4"/>
  <c r="AP1642" i="4"/>
  <c r="AO1642" i="4"/>
  <c r="AU1641" i="4"/>
  <c r="AR1641" i="4"/>
  <c r="AQ1641" i="4"/>
  <c r="AP1641" i="4"/>
  <c r="AO1641" i="4"/>
  <c r="AU1640" i="4"/>
  <c r="AR1640" i="4"/>
  <c r="AQ1640" i="4"/>
  <c r="AP1640" i="4"/>
  <c r="AO1640" i="4"/>
  <c r="AU1639" i="4"/>
  <c r="AR1639" i="4"/>
  <c r="AQ1639" i="4"/>
  <c r="AP1639" i="4"/>
  <c r="AO1639" i="4"/>
  <c r="AS1639" i="4" s="1"/>
  <c r="AU1638" i="4"/>
  <c r="AR1638" i="4"/>
  <c r="AQ1638" i="4"/>
  <c r="AP1638" i="4"/>
  <c r="AO1638" i="4"/>
  <c r="AU1637" i="4"/>
  <c r="AR1637" i="4"/>
  <c r="AQ1637" i="4"/>
  <c r="AP1637" i="4"/>
  <c r="AO1637" i="4"/>
  <c r="AU1636" i="4"/>
  <c r="AR1636" i="4"/>
  <c r="AQ1636" i="4"/>
  <c r="AP1636" i="4"/>
  <c r="AO1636" i="4"/>
  <c r="AU1635" i="4"/>
  <c r="AR1635" i="4"/>
  <c r="AQ1635" i="4"/>
  <c r="AP1635" i="4"/>
  <c r="AO1635" i="4"/>
  <c r="AU1634" i="4"/>
  <c r="AR1634" i="4"/>
  <c r="AQ1634" i="4"/>
  <c r="AP1634" i="4"/>
  <c r="AO1634" i="4"/>
  <c r="AU1633" i="4"/>
  <c r="AR1633" i="4"/>
  <c r="AQ1633" i="4"/>
  <c r="AP1633" i="4"/>
  <c r="AO1633" i="4"/>
  <c r="AU1632" i="4"/>
  <c r="AR1632" i="4"/>
  <c r="AQ1632" i="4"/>
  <c r="AP1632" i="4"/>
  <c r="AO1632" i="4"/>
  <c r="AU1631" i="4"/>
  <c r="AR1631" i="4"/>
  <c r="AQ1631" i="4"/>
  <c r="AP1631" i="4"/>
  <c r="AO1631" i="4"/>
  <c r="AU1630" i="4"/>
  <c r="AR1630" i="4"/>
  <c r="AQ1630" i="4"/>
  <c r="AP1630" i="4"/>
  <c r="AO1630" i="4"/>
  <c r="AU1629" i="4"/>
  <c r="AR1629" i="4"/>
  <c r="AQ1629" i="4"/>
  <c r="AP1629" i="4"/>
  <c r="AO1629" i="4"/>
  <c r="AU1628" i="4"/>
  <c r="AR1628" i="4"/>
  <c r="AQ1628" i="4"/>
  <c r="AP1628" i="4"/>
  <c r="AO1628" i="4"/>
  <c r="AU1627" i="4"/>
  <c r="AR1627" i="4"/>
  <c r="AQ1627" i="4"/>
  <c r="AP1627" i="4"/>
  <c r="AO1627" i="4"/>
  <c r="AU1626" i="4"/>
  <c r="AR1626" i="4"/>
  <c r="AQ1626" i="4"/>
  <c r="AP1626" i="4"/>
  <c r="AO1626" i="4"/>
  <c r="AU1625" i="4"/>
  <c r="AR1625" i="4"/>
  <c r="AQ1625" i="4"/>
  <c r="AP1625" i="4"/>
  <c r="AO1625" i="4"/>
  <c r="AU1624" i="4"/>
  <c r="AR1624" i="4"/>
  <c r="AQ1624" i="4"/>
  <c r="AP1624" i="4"/>
  <c r="AO1624" i="4"/>
  <c r="AU1623" i="4"/>
  <c r="AR1623" i="4"/>
  <c r="AQ1623" i="4"/>
  <c r="AP1623" i="4"/>
  <c r="AO1623" i="4"/>
  <c r="AS1623" i="4" s="1"/>
  <c r="AU1622" i="4"/>
  <c r="AR1622" i="4"/>
  <c r="AQ1622" i="4"/>
  <c r="AP1622" i="4"/>
  <c r="AO1622" i="4"/>
  <c r="AU1621" i="4"/>
  <c r="AR1621" i="4"/>
  <c r="AQ1621" i="4"/>
  <c r="AP1621" i="4"/>
  <c r="AO1621" i="4"/>
  <c r="AU1620" i="4"/>
  <c r="AR1620" i="4"/>
  <c r="AQ1620" i="4"/>
  <c r="AP1620" i="4"/>
  <c r="AO1620" i="4"/>
  <c r="AU1619" i="4"/>
  <c r="AR1619" i="4"/>
  <c r="AQ1619" i="4"/>
  <c r="AP1619" i="4"/>
  <c r="AO1619" i="4"/>
  <c r="AU1618" i="4"/>
  <c r="AR1618" i="4"/>
  <c r="AQ1618" i="4"/>
  <c r="AP1618" i="4"/>
  <c r="AO1618" i="4"/>
  <c r="AU1617" i="4"/>
  <c r="AR1617" i="4"/>
  <c r="AQ1617" i="4"/>
  <c r="AP1617" i="4"/>
  <c r="AO1617" i="4"/>
  <c r="AU1616" i="4"/>
  <c r="AR1616" i="4"/>
  <c r="AQ1616" i="4"/>
  <c r="AP1616" i="4"/>
  <c r="AO1616" i="4"/>
  <c r="AU1615" i="4"/>
  <c r="AR1615" i="4"/>
  <c r="AQ1615" i="4"/>
  <c r="AP1615" i="4"/>
  <c r="AO1615" i="4"/>
  <c r="AU1614" i="4"/>
  <c r="AR1614" i="4"/>
  <c r="AQ1614" i="4"/>
  <c r="AP1614" i="4"/>
  <c r="AO1614" i="4"/>
  <c r="AU1613" i="4"/>
  <c r="AR1613" i="4"/>
  <c r="AQ1613" i="4"/>
  <c r="AP1613" i="4"/>
  <c r="AO1613" i="4"/>
  <c r="AU1612" i="4"/>
  <c r="AR1612" i="4"/>
  <c r="AQ1612" i="4"/>
  <c r="AP1612" i="4"/>
  <c r="AO1612" i="4"/>
  <c r="AU1611" i="4"/>
  <c r="AR1611" i="4"/>
  <c r="AQ1611" i="4"/>
  <c r="AP1611" i="4"/>
  <c r="AO1611" i="4"/>
  <c r="AU1610" i="4"/>
  <c r="AR1610" i="4"/>
  <c r="AQ1610" i="4"/>
  <c r="AP1610" i="4"/>
  <c r="AO1610" i="4"/>
  <c r="AU1609" i="4"/>
  <c r="AR1609" i="4"/>
  <c r="AQ1609" i="4"/>
  <c r="AP1609" i="4"/>
  <c r="AO1609" i="4"/>
  <c r="AU1608" i="4"/>
  <c r="AR1608" i="4"/>
  <c r="AQ1608" i="4"/>
  <c r="AP1608" i="4"/>
  <c r="AO1608" i="4"/>
  <c r="AU1607" i="4"/>
  <c r="AR1607" i="4"/>
  <c r="AQ1607" i="4"/>
  <c r="AP1607" i="4"/>
  <c r="AO1607" i="4"/>
  <c r="AU1606" i="4"/>
  <c r="AR1606" i="4"/>
  <c r="AQ1606" i="4"/>
  <c r="AP1606" i="4"/>
  <c r="AO1606" i="4"/>
  <c r="AU1605" i="4"/>
  <c r="AR1605" i="4"/>
  <c r="AQ1605" i="4"/>
  <c r="AP1605" i="4"/>
  <c r="AO1605" i="4"/>
  <c r="AU1604" i="4"/>
  <c r="AR1604" i="4"/>
  <c r="AQ1604" i="4"/>
  <c r="AP1604" i="4"/>
  <c r="AO1604" i="4"/>
  <c r="AU1603" i="4"/>
  <c r="AR1603" i="4"/>
  <c r="AQ1603" i="4"/>
  <c r="AP1603" i="4"/>
  <c r="AO1603" i="4"/>
  <c r="AU1602" i="4"/>
  <c r="AR1602" i="4"/>
  <c r="AQ1602" i="4"/>
  <c r="AP1602" i="4"/>
  <c r="AO1602" i="4"/>
  <c r="AU1601" i="4"/>
  <c r="AR1601" i="4"/>
  <c r="AQ1601" i="4"/>
  <c r="AP1601" i="4"/>
  <c r="AO1601" i="4"/>
  <c r="AU1600" i="4"/>
  <c r="AR1600" i="4"/>
  <c r="AQ1600" i="4"/>
  <c r="AP1600" i="4"/>
  <c r="AO1600" i="4"/>
  <c r="AU1599" i="4"/>
  <c r="AR1599" i="4"/>
  <c r="AQ1599" i="4"/>
  <c r="AP1599" i="4"/>
  <c r="AO1599" i="4"/>
  <c r="AU1598" i="4"/>
  <c r="AR1598" i="4"/>
  <c r="AQ1598" i="4"/>
  <c r="AP1598" i="4"/>
  <c r="AO1598" i="4"/>
  <c r="AU1597" i="4"/>
  <c r="AR1597" i="4"/>
  <c r="AQ1597" i="4"/>
  <c r="AP1597" i="4"/>
  <c r="AO1597" i="4"/>
  <c r="AU1596" i="4"/>
  <c r="AR1596" i="4"/>
  <c r="AQ1596" i="4"/>
  <c r="AP1596" i="4"/>
  <c r="AO1596" i="4"/>
  <c r="AU1595" i="4"/>
  <c r="AR1595" i="4"/>
  <c r="AQ1595" i="4"/>
  <c r="AP1595" i="4"/>
  <c r="AO1595" i="4"/>
  <c r="AU1594" i="4"/>
  <c r="AR1594" i="4"/>
  <c r="AQ1594" i="4"/>
  <c r="AP1594" i="4"/>
  <c r="AO1594" i="4"/>
  <c r="AU1593" i="4"/>
  <c r="AR1593" i="4"/>
  <c r="AQ1593" i="4"/>
  <c r="AP1593" i="4"/>
  <c r="AO1593" i="4"/>
  <c r="AU1592" i="4"/>
  <c r="AR1592" i="4"/>
  <c r="AQ1592" i="4"/>
  <c r="AP1592" i="4"/>
  <c r="AO1592" i="4"/>
  <c r="AU1591" i="4"/>
  <c r="AR1591" i="4"/>
  <c r="AQ1591" i="4"/>
  <c r="AP1591" i="4"/>
  <c r="AO1591" i="4"/>
  <c r="AS1591" i="4" s="1"/>
  <c r="AU1590" i="4"/>
  <c r="AR1590" i="4"/>
  <c r="AQ1590" i="4"/>
  <c r="AP1590" i="4"/>
  <c r="AO1590" i="4"/>
  <c r="AU1589" i="4"/>
  <c r="AR1589" i="4"/>
  <c r="AQ1589" i="4"/>
  <c r="AP1589" i="4"/>
  <c r="AO1589" i="4"/>
  <c r="AU1588" i="4"/>
  <c r="AR1588" i="4"/>
  <c r="AQ1588" i="4"/>
  <c r="AP1588" i="4"/>
  <c r="AO1588" i="4"/>
  <c r="AU1587" i="4"/>
  <c r="AR1587" i="4"/>
  <c r="AQ1587" i="4"/>
  <c r="AP1587" i="4"/>
  <c r="AO1587" i="4"/>
  <c r="AS1587" i="4" s="1"/>
  <c r="AU1586" i="4"/>
  <c r="AR1586" i="4"/>
  <c r="AQ1586" i="4"/>
  <c r="AP1586" i="4"/>
  <c r="AO1586" i="4"/>
  <c r="AU1585" i="4"/>
  <c r="AR1585" i="4"/>
  <c r="AQ1585" i="4"/>
  <c r="AP1585" i="4"/>
  <c r="AO1585" i="4"/>
  <c r="AU1584" i="4"/>
  <c r="AR1584" i="4"/>
  <c r="AQ1584" i="4"/>
  <c r="AP1584" i="4"/>
  <c r="AO1584" i="4"/>
  <c r="AU1583" i="4"/>
  <c r="AR1583" i="4"/>
  <c r="AQ1583" i="4"/>
  <c r="AP1583" i="4"/>
  <c r="AO1583" i="4"/>
  <c r="AU1582" i="4"/>
  <c r="AR1582" i="4"/>
  <c r="AQ1582" i="4"/>
  <c r="AT1582" i="4" s="1"/>
  <c r="AP1582" i="4"/>
  <c r="AO1582" i="4"/>
  <c r="AU1581" i="4"/>
  <c r="AR1581" i="4"/>
  <c r="AQ1581" i="4"/>
  <c r="AP1581" i="4"/>
  <c r="AO1581" i="4"/>
  <c r="AU1580" i="4"/>
  <c r="AR1580" i="4"/>
  <c r="AQ1580" i="4"/>
  <c r="AP1580" i="4"/>
  <c r="AO1580" i="4"/>
  <c r="AU1579" i="4"/>
  <c r="AR1579" i="4"/>
  <c r="AQ1579" i="4"/>
  <c r="AP1579" i="4"/>
  <c r="AO1579" i="4"/>
  <c r="AU1578" i="4"/>
  <c r="AR1578" i="4"/>
  <c r="AQ1578" i="4"/>
  <c r="AP1578" i="4"/>
  <c r="AO1578" i="4"/>
  <c r="AU1577" i="4"/>
  <c r="AR1577" i="4"/>
  <c r="AQ1577" i="4"/>
  <c r="AP1577" i="4"/>
  <c r="AO1577" i="4"/>
  <c r="AU1576" i="4"/>
  <c r="AR1576" i="4"/>
  <c r="AQ1576" i="4"/>
  <c r="AP1576" i="4"/>
  <c r="AO1576" i="4"/>
  <c r="AU1575" i="4"/>
  <c r="AR1575" i="4"/>
  <c r="AQ1575" i="4"/>
  <c r="AP1575" i="4"/>
  <c r="AO1575" i="4"/>
  <c r="AU1574" i="4"/>
  <c r="AR1574" i="4"/>
  <c r="AQ1574" i="4"/>
  <c r="AP1574" i="4"/>
  <c r="AO1574" i="4"/>
  <c r="AU1573" i="4"/>
  <c r="AR1573" i="4"/>
  <c r="AQ1573" i="4"/>
  <c r="AP1573" i="4"/>
  <c r="AO1573" i="4"/>
  <c r="AU1572" i="4"/>
  <c r="AR1572" i="4"/>
  <c r="AQ1572" i="4"/>
  <c r="AP1572" i="4"/>
  <c r="AO1572" i="4"/>
  <c r="AU1571" i="4"/>
  <c r="AR1571" i="4"/>
  <c r="AQ1571" i="4"/>
  <c r="AP1571" i="4"/>
  <c r="AO1571" i="4"/>
  <c r="AS1571" i="4" s="1"/>
  <c r="AU1570" i="4"/>
  <c r="AR1570" i="4"/>
  <c r="AQ1570" i="4"/>
  <c r="AP1570" i="4"/>
  <c r="AO1570" i="4"/>
  <c r="AU1569" i="4"/>
  <c r="AR1569" i="4"/>
  <c r="AQ1569" i="4"/>
  <c r="AP1569" i="4"/>
  <c r="AO1569" i="4"/>
  <c r="AU1568" i="4"/>
  <c r="AR1568" i="4"/>
  <c r="AQ1568" i="4"/>
  <c r="AP1568" i="4"/>
  <c r="AO1568" i="4"/>
  <c r="AU1567" i="4"/>
  <c r="AR1567" i="4"/>
  <c r="AQ1567" i="4"/>
  <c r="AP1567" i="4"/>
  <c r="AO1567" i="4"/>
  <c r="AU1566" i="4"/>
  <c r="AR1566" i="4"/>
  <c r="AQ1566" i="4"/>
  <c r="AP1566" i="4"/>
  <c r="AO1566" i="4"/>
  <c r="AU1565" i="4"/>
  <c r="AR1565" i="4"/>
  <c r="AQ1565" i="4"/>
  <c r="AP1565" i="4"/>
  <c r="AO1565" i="4"/>
  <c r="AU1564" i="4"/>
  <c r="AR1564" i="4"/>
  <c r="AQ1564" i="4"/>
  <c r="AP1564" i="4"/>
  <c r="AO1564" i="4"/>
  <c r="AU1563" i="4"/>
  <c r="AR1563" i="4"/>
  <c r="AQ1563" i="4"/>
  <c r="AP1563" i="4"/>
  <c r="AO1563" i="4"/>
  <c r="AU1562" i="4"/>
  <c r="AR1562" i="4"/>
  <c r="AQ1562" i="4"/>
  <c r="AP1562" i="4"/>
  <c r="AO1562" i="4"/>
  <c r="AU1561" i="4"/>
  <c r="AR1561" i="4"/>
  <c r="AQ1561" i="4"/>
  <c r="AT1561" i="4" s="1"/>
  <c r="AP1561" i="4"/>
  <c r="AO1561" i="4"/>
  <c r="AU1560" i="4"/>
  <c r="AR1560" i="4"/>
  <c r="AQ1560" i="4"/>
  <c r="AP1560" i="4"/>
  <c r="AO1560" i="4"/>
  <c r="AS1560" i="4" s="1"/>
  <c r="AU1559" i="4"/>
  <c r="AR1559" i="4"/>
  <c r="AQ1559" i="4"/>
  <c r="AP1559" i="4"/>
  <c r="AO1559" i="4"/>
  <c r="AS1559" i="4" s="1"/>
  <c r="AU1558" i="4"/>
  <c r="AR1558" i="4"/>
  <c r="AQ1558" i="4"/>
  <c r="AP1558" i="4"/>
  <c r="AO1558" i="4"/>
  <c r="AU1557" i="4"/>
  <c r="AR1557" i="4"/>
  <c r="AQ1557" i="4"/>
  <c r="AP1557" i="4"/>
  <c r="AO1557" i="4"/>
  <c r="AU1556" i="4"/>
  <c r="AR1556" i="4"/>
  <c r="AQ1556" i="4"/>
  <c r="AP1556" i="4"/>
  <c r="AO1556" i="4"/>
  <c r="AU1555" i="4"/>
  <c r="AR1555" i="4"/>
  <c r="AQ1555" i="4"/>
  <c r="AP1555" i="4"/>
  <c r="AO1555" i="4"/>
  <c r="AU1554" i="4"/>
  <c r="AR1554" i="4"/>
  <c r="AQ1554" i="4"/>
  <c r="AT1554" i="4" s="1"/>
  <c r="AP1554" i="4"/>
  <c r="AO1554" i="4"/>
  <c r="AU1553" i="4"/>
  <c r="AR1553" i="4"/>
  <c r="AQ1553" i="4"/>
  <c r="AP1553" i="4"/>
  <c r="AO1553" i="4"/>
  <c r="AU1552" i="4"/>
  <c r="AR1552" i="4"/>
  <c r="AQ1552" i="4"/>
  <c r="AP1552" i="4"/>
  <c r="AO1552" i="4"/>
  <c r="AU1551" i="4"/>
  <c r="AR1551" i="4"/>
  <c r="AQ1551" i="4"/>
  <c r="AP1551" i="4"/>
  <c r="AO1551" i="4"/>
  <c r="AU1550" i="4"/>
  <c r="AR1550" i="4"/>
  <c r="AQ1550" i="4"/>
  <c r="AP1550" i="4"/>
  <c r="AO1550" i="4"/>
  <c r="AU1549" i="4"/>
  <c r="AR1549" i="4"/>
  <c r="AQ1549" i="4"/>
  <c r="AT1549" i="4" s="1"/>
  <c r="AP1549" i="4"/>
  <c r="AO1549" i="4"/>
  <c r="AU1548" i="4"/>
  <c r="AR1548" i="4"/>
  <c r="AQ1548" i="4"/>
  <c r="AP1548" i="4"/>
  <c r="AO1548" i="4"/>
  <c r="AU1547" i="4"/>
  <c r="AR1547" i="4"/>
  <c r="AQ1547" i="4"/>
  <c r="AP1547" i="4"/>
  <c r="AO1547" i="4"/>
  <c r="AU1546" i="4"/>
  <c r="AR1546" i="4"/>
  <c r="AQ1546" i="4"/>
  <c r="AP1546" i="4"/>
  <c r="AO1546" i="4"/>
  <c r="AU1545" i="4"/>
  <c r="AR1545" i="4"/>
  <c r="AQ1545" i="4"/>
  <c r="AP1545" i="4"/>
  <c r="AO1545" i="4"/>
  <c r="AU1544" i="4"/>
  <c r="AR1544" i="4"/>
  <c r="AQ1544" i="4"/>
  <c r="AP1544" i="4"/>
  <c r="AO1544" i="4"/>
  <c r="AS1544" i="4" s="1"/>
  <c r="AU1543" i="4"/>
  <c r="AR1543" i="4"/>
  <c r="AQ1543" i="4"/>
  <c r="AP1543" i="4"/>
  <c r="AO1543" i="4"/>
  <c r="AS1543" i="4" s="1"/>
  <c r="AU1542" i="4"/>
  <c r="AR1542" i="4"/>
  <c r="AQ1542" i="4"/>
  <c r="AP1542" i="4"/>
  <c r="AO1542" i="4"/>
  <c r="AU1541" i="4"/>
  <c r="AR1541" i="4"/>
  <c r="AQ1541" i="4"/>
  <c r="AP1541" i="4"/>
  <c r="AO1541" i="4"/>
  <c r="AU1540" i="4"/>
  <c r="AR1540" i="4"/>
  <c r="AQ1540" i="4"/>
  <c r="AP1540" i="4"/>
  <c r="AO1540" i="4"/>
  <c r="AU1539" i="4"/>
  <c r="AR1539" i="4"/>
  <c r="AQ1539" i="4"/>
  <c r="AP1539" i="4"/>
  <c r="AO1539" i="4"/>
  <c r="AS1539" i="4" s="1"/>
  <c r="AU1538" i="4"/>
  <c r="AR1538" i="4"/>
  <c r="AQ1538" i="4"/>
  <c r="AT1538" i="4" s="1"/>
  <c r="AP1538" i="4"/>
  <c r="AO1538" i="4"/>
  <c r="AU1537" i="4"/>
  <c r="AR1537" i="4"/>
  <c r="AQ1537" i="4"/>
  <c r="AP1537" i="4"/>
  <c r="AO1537" i="4"/>
  <c r="AU1536" i="4"/>
  <c r="AR1536" i="4"/>
  <c r="AQ1536" i="4"/>
  <c r="AP1536" i="4"/>
  <c r="AO1536" i="4"/>
  <c r="AU1535" i="4"/>
  <c r="AR1535" i="4"/>
  <c r="AQ1535" i="4"/>
  <c r="AP1535" i="4"/>
  <c r="AO1535" i="4"/>
  <c r="AU1534" i="4"/>
  <c r="AR1534" i="4"/>
  <c r="AQ1534" i="4"/>
  <c r="AT1534" i="4" s="1"/>
  <c r="AP1534" i="4"/>
  <c r="AO1534" i="4"/>
  <c r="AU1533" i="4"/>
  <c r="AR1533" i="4"/>
  <c r="AQ1533" i="4"/>
  <c r="AP1533" i="4"/>
  <c r="AO1533" i="4"/>
  <c r="AU1532" i="4"/>
  <c r="AR1532" i="4"/>
  <c r="AQ1532" i="4"/>
  <c r="AP1532" i="4"/>
  <c r="AO1532" i="4"/>
  <c r="AS1532" i="4" s="1"/>
  <c r="AU1531" i="4"/>
  <c r="AR1531" i="4"/>
  <c r="AQ1531" i="4"/>
  <c r="AP1531" i="4"/>
  <c r="AO1531" i="4"/>
  <c r="AU1530" i="4"/>
  <c r="AR1530" i="4"/>
  <c r="AQ1530" i="4"/>
  <c r="AP1530" i="4"/>
  <c r="AO1530" i="4"/>
  <c r="AU1529" i="4"/>
  <c r="AR1529" i="4"/>
  <c r="AQ1529" i="4"/>
  <c r="AT1529" i="4" s="1"/>
  <c r="AP1529" i="4"/>
  <c r="AO1529" i="4"/>
  <c r="AU1528" i="4"/>
  <c r="AR1528" i="4"/>
  <c r="AQ1528" i="4"/>
  <c r="AP1528" i="4"/>
  <c r="AO1528" i="4"/>
  <c r="AU1527" i="4"/>
  <c r="AR1527" i="4"/>
  <c r="AQ1527" i="4"/>
  <c r="AP1527" i="4"/>
  <c r="AO1527" i="4"/>
  <c r="AS1527" i="4" s="1"/>
  <c r="AU1526" i="4"/>
  <c r="AR1526" i="4"/>
  <c r="AQ1526" i="4"/>
  <c r="AP1526" i="4"/>
  <c r="AO1526" i="4"/>
  <c r="AU1525" i="4"/>
  <c r="AR1525" i="4"/>
  <c r="AQ1525" i="4"/>
  <c r="AP1525" i="4"/>
  <c r="AO1525" i="4"/>
  <c r="AU1524" i="4"/>
  <c r="AR1524" i="4"/>
  <c r="AQ1524" i="4"/>
  <c r="AP1524" i="4"/>
  <c r="AO1524" i="4"/>
  <c r="AU1523" i="4"/>
  <c r="AR1523" i="4"/>
  <c r="AQ1523" i="4"/>
  <c r="AP1523" i="4"/>
  <c r="AO1523" i="4"/>
  <c r="AS1523" i="4" s="1"/>
  <c r="AU1522" i="4"/>
  <c r="AR1522" i="4"/>
  <c r="AQ1522" i="4"/>
  <c r="AT1522" i="4" s="1"/>
  <c r="AP1522" i="4"/>
  <c r="AO1522" i="4"/>
  <c r="AU1521" i="4"/>
  <c r="AR1521" i="4"/>
  <c r="AQ1521" i="4"/>
  <c r="AP1521" i="4"/>
  <c r="AO1521" i="4"/>
  <c r="AU1520" i="4"/>
  <c r="AR1520" i="4"/>
  <c r="AQ1520" i="4"/>
  <c r="AP1520" i="4"/>
  <c r="AO1520" i="4"/>
  <c r="AU1519" i="4"/>
  <c r="AR1519" i="4"/>
  <c r="AQ1519" i="4"/>
  <c r="AP1519" i="4"/>
  <c r="AO1519" i="4"/>
  <c r="AU1518" i="4"/>
  <c r="AR1518" i="4"/>
  <c r="AQ1518" i="4"/>
  <c r="AP1518" i="4"/>
  <c r="AO1518" i="4"/>
  <c r="AU1517" i="4"/>
  <c r="AR1517" i="4"/>
  <c r="AQ1517" i="4"/>
  <c r="AT1517" i="4" s="1"/>
  <c r="AP1517" i="4"/>
  <c r="AO1517" i="4"/>
  <c r="AU1516" i="4"/>
  <c r="AR1516" i="4"/>
  <c r="AQ1516" i="4"/>
  <c r="AP1516" i="4"/>
  <c r="AO1516" i="4"/>
  <c r="AU1515" i="4"/>
  <c r="AR1515" i="4"/>
  <c r="AQ1515" i="4"/>
  <c r="AP1515" i="4"/>
  <c r="AO1515" i="4"/>
  <c r="AU1514" i="4"/>
  <c r="AR1514" i="4"/>
  <c r="AQ1514" i="4"/>
  <c r="AP1514" i="4"/>
  <c r="AO1514" i="4"/>
  <c r="AU1513" i="4"/>
  <c r="AR1513" i="4"/>
  <c r="AQ1513" i="4"/>
  <c r="AP1513" i="4"/>
  <c r="AO1513" i="4"/>
  <c r="AU1512" i="4"/>
  <c r="AR1512" i="4"/>
  <c r="AQ1512" i="4"/>
  <c r="AP1512" i="4"/>
  <c r="AO1512" i="4"/>
  <c r="AS1512" i="4" s="1"/>
  <c r="AU1511" i="4"/>
  <c r="AR1511" i="4"/>
  <c r="AQ1511" i="4"/>
  <c r="AP1511" i="4"/>
  <c r="AO1511" i="4"/>
  <c r="AU1510" i="4"/>
  <c r="AR1510" i="4"/>
  <c r="AQ1510" i="4"/>
  <c r="AP1510" i="4"/>
  <c r="AO1510" i="4"/>
  <c r="AU1509" i="4"/>
  <c r="AR1509" i="4"/>
  <c r="AQ1509" i="4"/>
  <c r="AP1509" i="4"/>
  <c r="AO1509" i="4"/>
  <c r="AU1508" i="4"/>
  <c r="AR1508" i="4"/>
  <c r="AQ1508" i="4"/>
  <c r="AP1508" i="4"/>
  <c r="AO1508" i="4"/>
  <c r="AU1507" i="4"/>
  <c r="AR1507" i="4"/>
  <c r="AQ1507" i="4"/>
  <c r="AP1507" i="4"/>
  <c r="AO1507" i="4"/>
  <c r="AU1506" i="4"/>
  <c r="AR1506" i="4"/>
  <c r="AQ1506" i="4"/>
  <c r="AP1506" i="4"/>
  <c r="AO1506" i="4"/>
  <c r="AU1505" i="4"/>
  <c r="AR1505" i="4"/>
  <c r="AQ1505" i="4"/>
  <c r="AP1505" i="4"/>
  <c r="AO1505" i="4"/>
  <c r="AU1504" i="4"/>
  <c r="AR1504" i="4"/>
  <c r="AQ1504" i="4"/>
  <c r="AP1504" i="4"/>
  <c r="AO1504" i="4"/>
  <c r="AU1503" i="4"/>
  <c r="AR1503" i="4"/>
  <c r="AQ1503" i="4"/>
  <c r="AP1503" i="4"/>
  <c r="AO1503" i="4"/>
  <c r="AU1502" i="4"/>
  <c r="AR1502" i="4"/>
  <c r="AQ1502" i="4"/>
  <c r="AT1502" i="4" s="1"/>
  <c r="AP1502" i="4"/>
  <c r="AO1502" i="4"/>
  <c r="AU1501" i="4"/>
  <c r="AR1501" i="4"/>
  <c r="AQ1501" i="4"/>
  <c r="AP1501" i="4"/>
  <c r="AO1501" i="4"/>
  <c r="AU1500" i="4"/>
  <c r="AR1500" i="4"/>
  <c r="AQ1500" i="4"/>
  <c r="AP1500" i="4"/>
  <c r="AO1500" i="4"/>
  <c r="AU1499" i="4"/>
  <c r="AR1499" i="4"/>
  <c r="AQ1499" i="4"/>
  <c r="AP1499" i="4"/>
  <c r="AO1499" i="4"/>
  <c r="AU1498" i="4"/>
  <c r="AR1498" i="4"/>
  <c r="AQ1498" i="4"/>
  <c r="AP1498" i="4"/>
  <c r="AO1498" i="4"/>
  <c r="AU1497" i="4"/>
  <c r="AR1497" i="4"/>
  <c r="AQ1497" i="4"/>
  <c r="AP1497" i="4"/>
  <c r="AO1497" i="4"/>
  <c r="AU1496" i="4"/>
  <c r="AR1496" i="4"/>
  <c r="AQ1496" i="4"/>
  <c r="AP1496" i="4"/>
  <c r="AO1496" i="4"/>
  <c r="AU1495" i="4"/>
  <c r="AR1495" i="4"/>
  <c r="AQ1495" i="4"/>
  <c r="AP1495" i="4"/>
  <c r="AO1495" i="4"/>
  <c r="AU1494" i="4"/>
  <c r="AR1494" i="4"/>
  <c r="AQ1494" i="4"/>
  <c r="AP1494" i="4"/>
  <c r="AO1494" i="4"/>
  <c r="AU1493" i="4"/>
  <c r="AR1493" i="4"/>
  <c r="AQ1493" i="4"/>
  <c r="AP1493" i="4"/>
  <c r="AO1493" i="4"/>
  <c r="AU1492" i="4"/>
  <c r="AR1492" i="4"/>
  <c r="AQ1492" i="4"/>
  <c r="AP1492" i="4"/>
  <c r="AO1492" i="4"/>
  <c r="AU1491" i="4"/>
  <c r="AR1491" i="4"/>
  <c r="AQ1491" i="4"/>
  <c r="AP1491" i="4"/>
  <c r="AO1491" i="4"/>
  <c r="AU1490" i="4"/>
  <c r="AR1490" i="4"/>
  <c r="AQ1490" i="4"/>
  <c r="AP1490" i="4"/>
  <c r="AO1490" i="4"/>
  <c r="AU1489" i="4"/>
  <c r="AR1489" i="4"/>
  <c r="AQ1489" i="4"/>
  <c r="AP1489" i="4"/>
  <c r="AO1489" i="4"/>
  <c r="AU1488" i="4"/>
  <c r="AR1488" i="4"/>
  <c r="AQ1488" i="4"/>
  <c r="AP1488" i="4"/>
  <c r="AO1488" i="4"/>
  <c r="AU1487" i="4"/>
  <c r="AR1487" i="4"/>
  <c r="AQ1487" i="4"/>
  <c r="AP1487" i="4"/>
  <c r="AO1487" i="4"/>
  <c r="AU1486" i="4"/>
  <c r="AR1486" i="4"/>
  <c r="AQ1486" i="4"/>
  <c r="AP1486" i="4"/>
  <c r="AO1486" i="4"/>
  <c r="AU1485" i="4"/>
  <c r="AR1485" i="4"/>
  <c r="AQ1485" i="4"/>
  <c r="AP1485" i="4"/>
  <c r="AO1485" i="4"/>
  <c r="AU1484" i="4"/>
  <c r="AR1484" i="4"/>
  <c r="AQ1484" i="4"/>
  <c r="AP1484" i="4"/>
  <c r="AO1484" i="4"/>
  <c r="AU1483" i="4"/>
  <c r="AR1483" i="4"/>
  <c r="AQ1483" i="4"/>
  <c r="AP1483" i="4"/>
  <c r="AO1483" i="4"/>
  <c r="AU1482" i="4"/>
  <c r="AR1482" i="4"/>
  <c r="AQ1482" i="4"/>
  <c r="AP1482" i="4"/>
  <c r="AO1482" i="4"/>
  <c r="AU1481" i="4"/>
  <c r="AR1481" i="4"/>
  <c r="AQ1481" i="4"/>
  <c r="AP1481" i="4"/>
  <c r="AO1481" i="4"/>
  <c r="AU1480" i="4"/>
  <c r="AR1480" i="4"/>
  <c r="AQ1480" i="4"/>
  <c r="AP1480" i="4"/>
  <c r="AO1480" i="4"/>
  <c r="AU1479" i="4"/>
  <c r="AR1479" i="4"/>
  <c r="AQ1479" i="4"/>
  <c r="AP1479" i="4"/>
  <c r="AO1479" i="4"/>
  <c r="AU1478" i="4"/>
  <c r="AR1478" i="4"/>
  <c r="AQ1478" i="4"/>
  <c r="AP1478" i="4"/>
  <c r="AO1478" i="4"/>
  <c r="AU1477" i="4"/>
  <c r="AR1477" i="4"/>
  <c r="AQ1477" i="4"/>
  <c r="AP1477" i="4"/>
  <c r="AO1477" i="4"/>
  <c r="AU1476" i="4"/>
  <c r="AR1476" i="4"/>
  <c r="AQ1476" i="4"/>
  <c r="AP1476" i="4"/>
  <c r="AO1476" i="4"/>
  <c r="AU1475" i="4"/>
  <c r="AR1475" i="4"/>
  <c r="AQ1475" i="4"/>
  <c r="AP1475" i="4"/>
  <c r="AO1475" i="4"/>
  <c r="AU1474" i="4"/>
  <c r="AR1474" i="4"/>
  <c r="AQ1474" i="4"/>
  <c r="AP1474" i="4"/>
  <c r="AO1474" i="4"/>
  <c r="AU1473" i="4"/>
  <c r="AR1473" i="4"/>
  <c r="AQ1473" i="4"/>
  <c r="AP1473" i="4"/>
  <c r="AO1473" i="4"/>
  <c r="AU1472" i="4"/>
  <c r="AR1472" i="4"/>
  <c r="AQ1472" i="4"/>
  <c r="AP1472" i="4"/>
  <c r="AO1472" i="4"/>
  <c r="AU1471" i="4"/>
  <c r="AR1471" i="4"/>
  <c r="AQ1471" i="4"/>
  <c r="AP1471" i="4"/>
  <c r="AO1471" i="4"/>
  <c r="AU1470" i="4"/>
  <c r="AR1470" i="4"/>
  <c r="AQ1470" i="4"/>
  <c r="AP1470" i="4"/>
  <c r="AO1470" i="4"/>
  <c r="AU1469" i="4"/>
  <c r="AR1469" i="4"/>
  <c r="AQ1469" i="4"/>
  <c r="AP1469" i="4"/>
  <c r="AO1469" i="4"/>
  <c r="AU1468" i="4"/>
  <c r="AR1468" i="4"/>
  <c r="AQ1468" i="4"/>
  <c r="AP1468" i="4"/>
  <c r="AO1468" i="4"/>
  <c r="AU1467" i="4"/>
  <c r="AR1467" i="4"/>
  <c r="AQ1467" i="4"/>
  <c r="AP1467" i="4"/>
  <c r="AO1467" i="4"/>
  <c r="AU1466" i="4"/>
  <c r="AR1466" i="4"/>
  <c r="AQ1466" i="4"/>
  <c r="AP1466" i="4"/>
  <c r="AO1466" i="4"/>
  <c r="AU1465" i="4"/>
  <c r="AR1465" i="4"/>
  <c r="AQ1465" i="4"/>
  <c r="AP1465" i="4"/>
  <c r="AO1465" i="4"/>
  <c r="AU1464" i="4"/>
  <c r="AR1464" i="4"/>
  <c r="AQ1464" i="4"/>
  <c r="AP1464" i="4"/>
  <c r="AO1464" i="4"/>
  <c r="AU1463" i="4"/>
  <c r="AR1463" i="4"/>
  <c r="AQ1463" i="4"/>
  <c r="AP1463" i="4"/>
  <c r="AO1463" i="4"/>
  <c r="AU1462" i="4"/>
  <c r="AR1462" i="4"/>
  <c r="AQ1462" i="4"/>
  <c r="AP1462" i="4"/>
  <c r="AO1462" i="4"/>
  <c r="AU1461" i="4"/>
  <c r="AR1461" i="4"/>
  <c r="AQ1461" i="4"/>
  <c r="AP1461" i="4"/>
  <c r="AO1461" i="4"/>
  <c r="AU1460" i="4"/>
  <c r="AR1460" i="4"/>
  <c r="AQ1460" i="4"/>
  <c r="AP1460" i="4"/>
  <c r="AO1460" i="4"/>
  <c r="AU1459" i="4"/>
  <c r="AR1459" i="4"/>
  <c r="AQ1459" i="4"/>
  <c r="AT1459" i="4" s="1"/>
  <c r="AP1459" i="4"/>
  <c r="AO1459" i="4"/>
  <c r="AU1458" i="4"/>
  <c r="AR1458" i="4"/>
  <c r="AQ1458" i="4"/>
  <c r="AP1458" i="4"/>
  <c r="AO1458" i="4"/>
  <c r="AU1457" i="4"/>
  <c r="AR1457" i="4"/>
  <c r="AQ1457" i="4"/>
  <c r="AP1457" i="4"/>
  <c r="AO1457" i="4"/>
  <c r="AU1456" i="4"/>
  <c r="AR1456" i="4"/>
  <c r="AQ1456" i="4"/>
  <c r="AP1456" i="4"/>
  <c r="AO1456" i="4"/>
  <c r="AU1455" i="4"/>
  <c r="AR1455" i="4"/>
  <c r="AQ1455" i="4"/>
  <c r="AP1455" i="4"/>
  <c r="AO1455" i="4"/>
  <c r="AU1454" i="4"/>
  <c r="AR1454" i="4"/>
  <c r="AQ1454" i="4"/>
  <c r="AP1454" i="4"/>
  <c r="AO1454" i="4"/>
  <c r="AU1453" i="4"/>
  <c r="AR1453" i="4"/>
  <c r="AQ1453" i="4"/>
  <c r="AP1453" i="4"/>
  <c r="AO1453" i="4"/>
  <c r="AU1452" i="4"/>
  <c r="AR1452" i="4"/>
  <c r="AQ1452" i="4"/>
  <c r="AP1452" i="4"/>
  <c r="AO1452" i="4"/>
  <c r="AU1451" i="4"/>
  <c r="AR1451" i="4"/>
  <c r="AQ1451" i="4"/>
  <c r="AP1451" i="4"/>
  <c r="AO1451" i="4"/>
  <c r="AU1450" i="4"/>
  <c r="AR1450" i="4"/>
  <c r="AQ1450" i="4"/>
  <c r="AP1450" i="4"/>
  <c r="AO1450" i="4"/>
  <c r="AU1449" i="4"/>
  <c r="AR1449" i="4"/>
  <c r="AQ1449" i="4"/>
  <c r="AP1449" i="4"/>
  <c r="AO1449" i="4"/>
  <c r="AU1448" i="4"/>
  <c r="AR1448" i="4"/>
  <c r="AQ1448" i="4"/>
  <c r="AP1448" i="4"/>
  <c r="AO1448" i="4"/>
  <c r="AU1447" i="4"/>
  <c r="AR1447" i="4"/>
  <c r="AQ1447" i="4"/>
  <c r="AP1447" i="4"/>
  <c r="AO1447" i="4"/>
  <c r="AU1446" i="4"/>
  <c r="AR1446" i="4"/>
  <c r="AQ1446" i="4"/>
  <c r="AP1446" i="4"/>
  <c r="AO1446" i="4"/>
  <c r="AU1445" i="4"/>
  <c r="AR1445" i="4"/>
  <c r="AQ1445" i="4"/>
  <c r="AP1445" i="4"/>
  <c r="AO1445" i="4"/>
  <c r="AU1444" i="4"/>
  <c r="AR1444" i="4"/>
  <c r="AQ1444" i="4"/>
  <c r="AP1444" i="4"/>
  <c r="AO1444" i="4"/>
  <c r="AU1443" i="4"/>
  <c r="AR1443" i="4"/>
  <c r="AQ1443" i="4"/>
  <c r="AP1443" i="4"/>
  <c r="AO1443" i="4"/>
  <c r="AU1442" i="4"/>
  <c r="AR1442" i="4"/>
  <c r="AQ1442" i="4"/>
  <c r="AP1442" i="4"/>
  <c r="AO1442" i="4"/>
  <c r="AU1441" i="4"/>
  <c r="AR1441" i="4"/>
  <c r="AQ1441" i="4"/>
  <c r="AP1441" i="4"/>
  <c r="AO1441" i="4"/>
  <c r="AU1440" i="4"/>
  <c r="AR1440" i="4"/>
  <c r="AQ1440" i="4"/>
  <c r="AP1440" i="4"/>
  <c r="AO1440" i="4"/>
  <c r="AU1439" i="4"/>
  <c r="AR1439" i="4"/>
  <c r="AQ1439" i="4"/>
  <c r="AP1439" i="4"/>
  <c r="AO1439" i="4"/>
  <c r="AU1438" i="4"/>
  <c r="AR1438" i="4"/>
  <c r="AQ1438" i="4"/>
  <c r="AP1438" i="4"/>
  <c r="AO1438" i="4"/>
  <c r="AU1437" i="4"/>
  <c r="AR1437" i="4"/>
  <c r="AQ1437" i="4"/>
  <c r="AP1437" i="4"/>
  <c r="AO1437" i="4"/>
  <c r="AU1436" i="4"/>
  <c r="AR1436" i="4"/>
  <c r="AQ1436" i="4"/>
  <c r="AP1436" i="4"/>
  <c r="AO1436" i="4"/>
  <c r="AU1435" i="4"/>
  <c r="AR1435" i="4"/>
  <c r="AQ1435" i="4"/>
  <c r="AP1435" i="4"/>
  <c r="AO1435" i="4"/>
  <c r="AU1434" i="4"/>
  <c r="AR1434" i="4"/>
  <c r="AQ1434" i="4"/>
  <c r="AP1434" i="4"/>
  <c r="AO1434" i="4"/>
  <c r="AU1433" i="4"/>
  <c r="AR1433" i="4"/>
  <c r="AQ1433" i="4"/>
  <c r="AP1433" i="4"/>
  <c r="AO1433" i="4"/>
  <c r="AU1432" i="4"/>
  <c r="AR1432" i="4"/>
  <c r="AQ1432" i="4"/>
  <c r="AP1432" i="4"/>
  <c r="AO1432" i="4"/>
  <c r="AU1431" i="4"/>
  <c r="AR1431" i="4"/>
  <c r="AQ1431" i="4"/>
  <c r="AP1431" i="4"/>
  <c r="AO1431" i="4"/>
  <c r="AU1430" i="4"/>
  <c r="AR1430" i="4"/>
  <c r="AQ1430" i="4"/>
  <c r="AP1430" i="4"/>
  <c r="AO1430" i="4"/>
  <c r="AU1429" i="4"/>
  <c r="AR1429" i="4"/>
  <c r="AQ1429" i="4"/>
  <c r="AP1429" i="4"/>
  <c r="AO1429" i="4"/>
  <c r="AU1428" i="4"/>
  <c r="AR1428" i="4"/>
  <c r="AQ1428" i="4"/>
  <c r="AP1428" i="4"/>
  <c r="AO1428" i="4"/>
  <c r="AU1427" i="4"/>
  <c r="AR1427" i="4"/>
  <c r="AQ1427" i="4"/>
  <c r="AP1427" i="4"/>
  <c r="AO1427" i="4"/>
  <c r="AU1426" i="4"/>
  <c r="AR1426" i="4"/>
  <c r="AQ1426" i="4"/>
  <c r="AP1426" i="4"/>
  <c r="AO1426" i="4"/>
  <c r="AU1425" i="4"/>
  <c r="AR1425" i="4"/>
  <c r="AQ1425" i="4"/>
  <c r="AP1425" i="4"/>
  <c r="AO1425" i="4"/>
  <c r="AU1424" i="4"/>
  <c r="AR1424" i="4"/>
  <c r="AQ1424" i="4"/>
  <c r="AP1424" i="4"/>
  <c r="AO1424" i="4"/>
  <c r="AU1423" i="4"/>
  <c r="AR1423" i="4"/>
  <c r="AQ1423" i="4"/>
  <c r="AP1423" i="4"/>
  <c r="AO1423" i="4"/>
  <c r="AU1422" i="4"/>
  <c r="AR1422" i="4"/>
  <c r="AQ1422" i="4"/>
  <c r="AP1422" i="4"/>
  <c r="AO1422" i="4"/>
  <c r="AU1421" i="4"/>
  <c r="AR1421" i="4"/>
  <c r="AQ1421" i="4"/>
  <c r="AP1421" i="4"/>
  <c r="AO1421" i="4"/>
  <c r="AU1420" i="4"/>
  <c r="AR1420" i="4"/>
  <c r="AQ1420" i="4"/>
  <c r="AP1420" i="4"/>
  <c r="AO1420" i="4"/>
  <c r="AU1419" i="4"/>
  <c r="AR1419" i="4"/>
  <c r="AQ1419" i="4"/>
  <c r="AP1419" i="4"/>
  <c r="AO1419" i="4"/>
  <c r="AU1418" i="4"/>
  <c r="AR1418" i="4"/>
  <c r="AQ1418" i="4"/>
  <c r="AP1418" i="4"/>
  <c r="AO1418" i="4"/>
  <c r="AU1417" i="4"/>
  <c r="AR1417" i="4"/>
  <c r="AQ1417" i="4"/>
  <c r="AP1417" i="4"/>
  <c r="AO1417" i="4"/>
  <c r="AU1416" i="4"/>
  <c r="AR1416" i="4"/>
  <c r="AQ1416" i="4"/>
  <c r="AP1416" i="4"/>
  <c r="AO1416" i="4"/>
  <c r="AU1415" i="4"/>
  <c r="AR1415" i="4"/>
  <c r="AQ1415" i="4"/>
  <c r="AP1415" i="4"/>
  <c r="AO1415" i="4"/>
  <c r="AU1414" i="4"/>
  <c r="AR1414" i="4"/>
  <c r="AQ1414" i="4"/>
  <c r="AP1414" i="4"/>
  <c r="AO1414" i="4"/>
  <c r="AU1413" i="4"/>
  <c r="AR1413" i="4"/>
  <c r="AQ1413" i="4"/>
  <c r="AP1413" i="4"/>
  <c r="AO1413" i="4"/>
  <c r="AU1412" i="4"/>
  <c r="AR1412" i="4"/>
  <c r="AQ1412" i="4"/>
  <c r="AP1412" i="4"/>
  <c r="AO1412" i="4"/>
  <c r="AU1411" i="4"/>
  <c r="AR1411" i="4"/>
  <c r="AQ1411" i="4"/>
  <c r="AT1411" i="4" s="1"/>
  <c r="AP1411" i="4"/>
  <c r="AO1411" i="4"/>
  <c r="AU1410" i="4"/>
  <c r="AR1410" i="4"/>
  <c r="AQ1410" i="4"/>
  <c r="AP1410" i="4"/>
  <c r="AO1410" i="4"/>
  <c r="AU1409" i="4"/>
  <c r="AR1409" i="4"/>
  <c r="AQ1409" i="4"/>
  <c r="AP1409" i="4"/>
  <c r="AO1409" i="4"/>
  <c r="AU1408" i="4"/>
  <c r="AR1408" i="4"/>
  <c r="AQ1408" i="4"/>
  <c r="AP1408" i="4"/>
  <c r="AO1408" i="4"/>
  <c r="AU1407" i="4"/>
  <c r="AR1407" i="4"/>
  <c r="AQ1407" i="4"/>
  <c r="AP1407" i="4"/>
  <c r="AO1407" i="4"/>
  <c r="AU1406" i="4"/>
  <c r="AR1406" i="4"/>
  <c r="AQ1406" i="4"/>
  <c r="AP1406" i="4"/>
  <c r="AO1406" i="4"/>
  <c r="AU1405" i="4"/>
  <c r="AR1405" i="4"/>
  <c r="AQ1405" i="4"/>
  <c r="AP1405" i="4"/>
  <c r="AO1405" i="4"/>
  <c r="AU1404" i="4"/>
  <c r="AR1404" i="4"/>
  <c r="AQ1404" i="4"/>
  <c r="AP1404" i="4"/>
  <c r="AO1404" i="4"/>
  <c r="AU1403" i="4"/>
  <c r="AR1403" i="4"/>
  <c r="AQ1403" i="4"/>
  <c r="AP1403" i="4"/>
  <c r="AO1403" i="4"/>
  <c r="AU1402" i="4"/>
  <c r="AR1402" i="4"/>
  <c r="AQ1402" i="4"/>
  <c r="AP1402" i="4"/>
  <c r="AO1402" i="4"/>
  <c r="AU1401" i="4"/>
  <c r="AR1401" i="4"/>
  <c r="AQ1401" i="4"/>
  <c r="AT1401" i="4" s="1"/>
  <c r="AP1401" i="4"/>
  <c r="AO1401" i="4"/>
  <c r="AU1400" i="4"/>
  <c r="AR1400" i="4"/>
  <c r="AQ1400" i="4"/>
  <c r="AP1400" i="4"/>
  <c r="AO1400" i="4"/>
  <c r="AU1399" i="4"/>
  <c r="AR1399" i="4"/>
  <c r="AQ1399" i="4"/>
  <c r="AP1399" i="4"/>
  <c r="AO1399" i="4"/>
  <c r="AU1398" i="4"/>
  <c r="AR1398" i="4"/>
  <c r="AQ1398" i="4"/>
  <c r="AP1398" i="4"/>
  <c r="AO1398" i="4"/>
  <c r="AU1397" i="4"/>
  <c r="AR1397" i="4"/>
  <c r="AQ1397" i="4"/>
  <c r="AP1397" i="4"/>
  <c r="AO1397" i="4"/>
  <c r="AU1396" i="4"/>
  <c r="AR1396" i="4"/>
  <c r="AQ1396" i="4"/>
  <c r="AT1396" i="4" s="1"/>
  <c r="AP1396" i="4"/>
  <c r="AO1396" i="4"/>
  <c r="AU1395" i="4"/>
  <c r="AR1395" i="4"/>
  <c r="AQ1395" i="4"/>
  <c r="AP1395" i="4"/>
  <c r="AO1395" i="4"/>
  <c r="AU1394" i="4"/>
  <c r="AR1394" i="4"/>
  <c r="AQ1394" i="4"/>
  <c r="AP1394" i="4"/>
  <c r="AO1394" i="4"/>
  <c r="AU1393" i="4"/>
  <c r="AR1393" i="4"/>
  <c r="AQ1393" i="4"/>
  <c r="AP1393" i="4"/>
  <c r="AO1393" i="4"/>
  <c r="AU1392" i="4"/>
  <c r="AR1392" i="4"/>
  <c r="AQ1392" i="4"/>
  <c r="AP1392" i="4"/>
  <c r="AO1392" i="4"/>
  <c r="AU1391" i="4"/>
  <c r="AR1391" i="4"/>
  <c r="AQ1391" i="4"/>
  <c r="AP1391" i="4"/>
  <c r="AO1391" i="4"/>
  <c r="AU1390" i="4"/>
  <c r="AR1390" i="4"/>
  <c r="AQ1390" i="4"/>
  <c r="AP1390" i="4"/>
  <c r="AO1390" i="4"/>
  <c r="AU1389" i="4"/>
  <c r="AR1389" i="4"/>
  <c r="AQ1389" i="4"/>
  <c r="AP1389" i="4"/>
  <c r="AO1389" i="4"/>
  <c r="AU1388" i="4"/>
  <c r="AR1388" i="4"/>
  <c r="AQ1388" i="4"/>
  <c r="AP1388" i="4"/>
  <c r="AO1388" i="4"/>
  <c r="AU1387" i="4"/>
  <c r="AR1387" i="4"/>
  <c r="AQ1387" i="4"/>
  <c r="AP1387" i="4"/>
  <c r="AO1387" i="4"/>
  <c r="AU1386" i="4"/>
  <c r="AR1386" i="4"/>
  <c r="AQ1386" i="4"/>
  <c r="AP1386" i="4"/>
  <c r="AO1386" i="4"/>
  <c r="AU1385" i="4"/>
  <c r="AR1385" i="4"/>
  <c r="AQ1385" i="4"/>
  <c r="AP1385" i="4"/>
  <c r="AO1385" i="4"/>
  <c r="AU1384" i="4"/>
  <c r="AR1384" i="4"/>
  <c r="AQ1384" i="4"/>
  <c r="AP1384" i="4"/>
  <c r="AO1384" i="4"/>
  <c r="AU1383" i="4"/>
  <c r="AR1383" i="4"/>
  <c r="AQ1383" i="4"/>
  <c r="AP1383" i="4"/>
  <c r="AO1383" i="4"/>
  <c r="AU1382" i="4"/>
  <c r="AR1382" i="4"/>
  <c r="AQ1382" i="4"/>
  <c r="AP1382" i="4"/>
  <c r="AO1382" i="4"/>
  <c r="AU1381" i="4"/>
  <c r="AR1381" i="4"/>
  <c r="AQ1381" i="4"/>
  <c r="AP1381" i="4"/>
  <c r="AO1381" i="4"/>
  <c r="AU1380" i="4"/>
  <c r="AR1380" i="4"/>
  <c r="AQ1380" i="4"/>
  <c r="AT1380" i="4" s="1"/>
  <c r="AP1380" i="4"/>
  <c r="AO1380" i="4"/>
  <c r="AU1379" i="4"/>
  <c r="AR1379" i="4"/>
  <c r="AQ1379" i="4"/>
  <c r="AP1379" i="4"/>
  <c r="AO1379" i="4"/>
  <c r="AU1378" i="4"/>
  <c r="AR1378" i="4"/>
  <c r="AQ1378" i="4"/>
  <c r="AP1378" i="4"/>
  <c r="AO1378" i="4"/>
  <c r="AU1377" i="4"/>
  <c r="AR1377" i="4"/>
  <c r="AQ1377" i="4"/>
  <c r="AP1377" i="4"/>
  <c r="AO1377" i="4"/>
  <c r="AU1376" i="4"/>
  <c r="AR1376" i="4"/>
  <c r="AQ1376" i="4"/>
  <c r="AP1376" i="4"/>
  <c r="AO1376" i="4"/>
  <c r="AU1375" i="4"/>
  <c r="AR1375" i="4"/>
  <c r="AQ1375" i="4"/>
  <c r="AP1375" i="4"/>
  <c r="AO1375" i="4"/>
  <c r="AU1374" i="4"/>
  <c r="AR1374" i="4"/>
  <c r="AQ1374" i="4"/>
  <c r="AP1374" i="4"/>
  <c r="AO1374" i="4"/>
  <c r="AU1373" i="4"/>
  <c r="AR1373" i="4"/>
  <c r="AQ1373" i="4"/>
  <c r="AP1373" i="4"/>
  <c r="AO1373" i="4"/>
  <c r="AU1372" i="4"/>
  <c r="AR1372" i="4"/>
  <c r="AQ1372" i="4"/>
  <c r="AP1372" i="4"/>
  <c r="AO1372" i="4"/>
  <c r="AU1371" i="4"/>
  <c r="AR1371" i="4"/>
  <c r="AQ1371" i="4"/>
  <c r="AP1371" i="4"/>
  <c r="AO1371" i="4"/>
  <c r="AU1370" i="4"/>
  <c r="AR1370" i="4"/>
  <c r="AQ1370" i="4"/>
  <c r="AP1370" i="4"/>
  <c r="AO1370" i="4"/>
  <c r="AU1369" i="4"/>
  <c r="AR1369" i="4"/>
  <c r="AQ1369" i="4"/>
  <c r="AP1369" i="4"/>
  <c r="AO1369" i="4"/>
  <c r="AU1368" i="4"/>
  <c r="AR1368" i="4"/>
  <c r="AQ1368" i="4"/>
  <c r="AP1368" i="4"/>
  <c r="AO1368" i="4"/>
  <c r="AU1367" i="4"/>
  <c r="AR1367" i="4"/>
  <c r="AQ1367" i="4"/>
  <c r="AP1367" i="4"/>
  <c r="AO1367" i="4"/>
  <c r="AS1367" i="4" s="1"/>
  <c r="AU1366" i="4"/>
  <c r="AR1366" i="4"/>
  <c r="AQ1366" i="4"/>
  <c r="AP1366" i="4"/>
  <c r="AO1366" i="4"/>
  <c r="AU1365" i="4"/>
  <c r="AR1365" i="4"/>
  <c r="AQ1365" i="4"/>
  <c r="AP1365" i="4"/>
  <c r="AO1365" i="4"/>
  <c r="AU1364" i="4"/>
  <c r="AR1364" i="4"/>
  <c r="AQ1364" i="4"/>
  <c r="AP1364" i="4"/>
  <c r="AO1364" i="4"/>
  <c r="AU1363" i="4"/>
  <c r="AR1363" i="4"/>
  <c r="AQ1363" i="4"/>
  <c r="AP1363" i="4"/>
  <c r="AO1363" i="4"/>
  <c r="AS1363" i="4" s="1"/>
  <c r="AU1362" i="4"/>
  <c r="AR1362" i="4"/>
  <c r="AQ1362" i="4"/>
  <c r="AP1362" i="4"/>
  <c r="AO1362" i="4"/>
  <c r="AU1361" i="4"/>
  <c r="AR1361" i="4"/>
  <c r="AQ1361" i="4"/>
  <c r="AP1361" i="4"/>
  <c r="AO1361" i="4"/>
  <c r="AU1360" i="4"/>
  <c r="AR1360" i="4"/>
  <c r="AQ1360" i="4"/>
  <c r="AP1360" i="4"/>
  <c r="AO1360" i="4"/>
  <c r="AU1359" i="4"/>
  <c r="AR1359" i="4"/>
  <c r="AQ1359" i="4"/>
  <c r="AP1359" i="4"/>
  <c r="AO1359" i="4"/>
  <c r="AU1358" i="4"/>
  <c r="AR1358" i="4"/>
  <c r="AQ1358" i="4"/>
  <c r="AP1358" i="4"/>
  <c r="AO1358" i="4"/>
  <c r="AU1357" i="4"/>
  <c r="AR1357" i="4"/>
  <c r="AQ1357" i="4"/>
  <c r="AP1357" i="4"/>
  <c r="AO1357" i="4"/>
  <c r="AU1356" i="4"/>
  <c r="AR1356" i="4"/>
  <c r="AQ1356" i="4"/>
  <c r="AP1356" i="4"/>
  <c r="AO1356" i="4"/>
  <c r="AU1355" i="4"/>
  <c r="AR1355" i="4"/>
  <c r="AQ1355" i="4"/>
  <c r="AP1355" i="4"/>
  <c r="AO1355" i="4"/>
  <c r="AU1354" i="4"/>
  <c r="AR1354" i="4"/>
  <c r="AQ1354" i="4"/>
  <c r="AP1354" i="4"/>
  <c r="AO1354" i="4"/>
  <c r="AU1353" i="4"/>
  <c r="AR1353" i="4"/>
  <c r="AQ1353" i="4"/>
  <c r="AP1353" i="4"/>
  <c r="AO1353" i="4"/>
  <c r="AU1352" i="4"/>
  <c r="AR1352" i="4"/>
  <c r="AQ1352" i="4"/>
  <c r="AP1352" i="4"/>
  <c r="AO1352" i="4"/>
  <c r="AU1351" i="4"/>
  <c r="AR1351" i="4"/>
  <c r="AQ1351" i="4"/>
  <c r="AP1351" i="4"/>
  <c r="AO1351" i="4"/>
  <c r="AU1350" i="4"/>
  <c r="AR1350" i="4"/>
  <c r="AQ1350" i="4"/>
  <c r="AP1350" i="4"/>
  <c r="AO1350" i="4"/>
  <c r="AU1349" i="4"/>
  <c r="AR1349" i="4"/>
  <c r="AQ1349" i="4"/>
  <c r="AP1349" i="4"/>
  <c r="AO1349" i="4"/>
  <c r="AU1348" i="4"/>
  <c r="AR1348" i="4"/>
  <c r="AQ1348" i="4"/>
  <c r="AP1348" i="4"/>
  <c r="AO1348" i="4"/>
  <c r="AU1347" i="4"/>
  <c r="AR1347" i="4"/>
  <c r="AQ1347" i="4"/>
  <c r="AP1347" i="4"/>
  <c r="AO1347" i="4"/>
  <c r="AU1346" i="4"/>
  <c r="AR1346" i="4"/>
  <c r="AQ1346" i="4"/>
  <c r="AP1346" i="4"/>
  <c r="AO1346" i="4"/>
  <c r="AU1345" i="4"/>
  <c r="AR1345" i="4"/>
  <c r="AQ1345" i="4"/>
  <c r="AP1345" i="4"/>
  <c r="AO1345" i="4"/>
  <c r="AU1344" i="4"/>
  <c r="AR1344" i="4"/>
  <c r="AQ1344" i="4"/>
  <c r="AP1344" i="4"/>
  <c r="AO1344" i="4"/>
  <c r="AU1343" i="4"/>
  <c r="AR1343" i="4"/>
  <c r="AQ1343" i="4"/>
  <c r="AP1343" i="4"/>
  <c r="AO1343" i="4"/>
  <c r="AU1342" i="4"/>
  <c r="AR1342" i="4"/>
  <c r="AQ1342" i="4"/>
  <c r="AP1342" i="4"/>
  <c r="AO1342" i="4"/>
  <c r="AU1341" i="4"/>
  <c r="AR1341" i="4"/>
  <c r="AQ1341" i="4"/>
  <c r="AP1341" i="4"/>
  <c r="AO1341" i="4"/>
  <c r="AU1340" i="4"/>
  <c r="AR1340" i="4"/>
  <c r="AQ1340" i="4"/>
  <c r="AP1340" i="4"/>
  <c r="AO1340" i="4"/>
  <c r="AU1339" i="4"/>
  <c r="AR1339" i="4"/>
  <c r="AQ1339" i="4"/>
  <c r="AP1339" i="4"/>
  <c r="AO1339" i="4"/>
  <c r="AU1338" i="4"/>
  <c r="AR1338" i="4"/>
  <c r="AQ1338" i="4"/>
  <c r="AP1338" i="4"/>
  <c r="AO1338" i="4"/>
  <c r="AU1337" i="4"/>
  <c r="AR1337" i="4"/>
  <c r="AQ1337" i="4"/>
  <c r="AP1337" i="4"/>
  <c r="AO1337" i="4"/>
  <c r="AU1336" i="4"/>
  <c r="AR1336" i="4"/>
  <c r="AQ1336" i="4"/>
  <c r="AP1336" i="4"/>
  <c r="AO1336" i="4"/>
  <c r="AU1335" i="4"/>
  <c r="AR1335" i="4"/>
  <c r="AQ1335" i="4"/>
  <c r="AP1335" i="4"/>
  <c r="AO1335" i="4"/>
  <c r="AU1334" i="4"/>
  <c r="AR1334" i="4"/>
  <c r="AQ1334" i="4"/>
  <c r="AP1334" i="4"/>
  <c r="AO1334" i="4"/>
  <c r="AU1333" i="4"/>
  <c r="AR1333" i="4"/>
  <c r="AQ1333" i="4"/>
  <c r="AP1333" i="4"/>
  <c r="AO1333" i="4"/>
  <c r="AU1332" i="4"/>
  <c r="AR1332" i="4"/>
  <c r="AQ1332" i="4"/>
  <c r="AT1332" i="4" s="1"/>
  <c r="AP1332" i="4"/>
  <c r="AO1332" i="4"/>
  <c r="AU1331" i="4"/>
  <c r="AR1331" i="4"/>
  <c r="AQ1331" i="4"/>
  <c r="AP1331" i="4"/>
  <c r="AO1331" i="4"/>
  <c r="AS1331" i="4" s="1"/>
  <c r="AU1330" i="4"/>
  <c r="AR1330" i="4"/>
  <c r="AQ1330" i="4"/>
  <c r="AP1330" i="4"/>
  <c r="AO1330" i="4"/>
  <c r="AU1329" i="4"/>
  <c r="AR1329" i="4"/>
  <c r="AQ1329" i="4"/>
  <c r="AP1329" i="4"/>
  <c r="AO1329" i="4"/>
  <c r="AU1328" i="4"/>
  <c r="AR1328" i="4"/>
  <c r="AQ1328" i="4"/>
  <c r="AP1328" i="4"/>
  <c r="AO1328" i="4"/>
  <c r="AU1327" i="4"/>
  <c r="AR1327" i="4"/>
  <c r="AQ1327" i="4"/>
  <c r="AP1327" i="4"/>
  <c r="AO1327" i="4"/>
  <c r="AU1326" i="4"/>
  <c r="AR1326" i="4"/>
  <c r="AQ1326" i="4"/>
  <c r="AP1326" i="4"/>
  <c r="AO1326" i="4"/>
  <c r="AS1326" i="4" s="1"/>
  <c r="AU1325" i="4"/>
  <c r="AR1325" i="4"/>
  <c r="AQ1325" i="4"/>
  <c r="AP1325" i="4"/>
  <c r="AO1325" i="4"/>
  <c r="AU1324" i="4"/>
  <c r="AR1324" i="4"/>
  <c r="AQ1324" i="4"/>
  <c r="AP1324" i="4"/>
  <c r="AO1324" i="4"/>
  <c r="AU1323" i="4"/>
  <c r="AR1323" i="4"/>
  <c r="AQ1323" i="4"/>
  <c r="AP1323" i="4"/>
  <c r="AO1323" i="4"/>
  <c r="AU1322" i="4"/>
  <c r="AR1322" i="4"/>
  <c r="AQ1322" i="4"/>
  <c r="AP1322" i="4"/>
  <c r="AO1322" i="4"/>
  <c r="AU1321" i="4"/>
  <c r="AR1321" i="4"/>
  <c r="AQ1321" i="4"/>
  <c r="AP1321" i="4"/>
  <c r="AO1321" i="4"/>
  <c r="AU1320" i="4"/>
  <c r="AR1320" i="4"/>
  <c r="AQ1320" i="4"/>
  <c r="AP1320" i="4"/>
  <c r="AO1320" i="4"/>
  <c r="AU1319" i="4"/>
  <c r="AR1319" i="4"/>
  <c r="AQ1319" i="4"/>
  <c r="AP1319" i="4"/>
  <c r="AO1319" i="4"/>
  <c r="AS1319" i="4" s="1"/>
  <c r="AU1318" i="4"/>
  <c r="AR1318" i="4"/>
  <c r="AQ1318" i="4"/>
  <c r="AP1318" i="4"/>
  <c r="AO1318" i="4"/>
  <c r="AU1317" i="4"/>
  <c r="AR1317" i="4"/>
  <c r="AQ1317" i="4"/>
  <c r="AP1317" i="4"/>
  <c r="AO1317" i="4"/>
  <c r="AU1316" i="4"/>
  <c r="AR1316" i="4"/>
  <c r="AQ1316" i="4"/>
  <c r="AP1316" i="4"/>
  <c r="AO1316" i="4"/>
  <c r="AU1315" i="4"/>
  <c r="AR1315" i="4"/>
  <c r="AQ1315" i="4"/>
  <c r="AP1315" i="4"/>
  <c r="AO1315" i="4"/>
  <c r="AU1314" i="4"/>
  <c r="AR1314" i="4"/>
  <c r="AQ1314" i="4"/>
  <c r="AP1314" i="4"/>
  <c r="AO1314" i="4"/>
  <c r="AU1313" i="4"/>
  <c r="AR1313" i="4"/>
  <c r="AQ1313" i="4"/>
  <c r="AP1313" i="4"/>
  <c r="AO1313" i="4"/>
  <c r="AU1312" i="4"/>
  <c r="AR1312" i="4"/>
  <c r="AQ1312" i="4"/>
  <c r="AP1312" i="4"/>
  <c r="AO1312" i="4"/>
  <c r="AU1311" i="4"/>
  <c r="AR1311" i="4"/>
  <c r="AQ1311" i="4"/>
  <c r="AP1311" i="4"/>
  <c r="AO1311" i="4"/>
  <c r="AU1310" i="4"/>
  <c r="AR1310" i="4"/>
  <c r="AQ1310" i="4"/>
  <c r="AP1310" i="4"/>
  <c r="AO1310" i="4"/>
  <c r="AS1310" i="4" s="1"/>
  <c r="AU1309" i="4"/>
  <c r="AR1309" i="4"/>
  <c r="AQ1309" i="4"/>
  <c r="AP1309" i="4"/>
  <c r="AO1309" i="4"/>
  <c r="AU1308" i="4"/>
  <c r="AR1308" i="4"/>
  <c r="AQ1308" i="4"/>
  <c r="AP1308" i="4"/>
  <c r="AO1308" i="4"/>
  <c r="AU1307" i="4"/>
  <c r="AR1307" i="4"/>
  <c r="AQ1307" i="4"/>
  <c r="AP1307" i="4"/>
  <c r="AO1307" i="4"/>
  <c r="AU1306" i="4"/>
  <c r="AR1306" i="4"/>
  <c r="AQ1306" i="4"/>
  <c r="AP1306" i="4"/>
  <c r="AO1306" i="4"/>
  <c r="AU1305" i="4"/>
  <c r="AR1305" i="4"/>
  <c r="AQ1305" i="4"/>
  <c r="AP1305" i="4"/>
  <c r="AO1305" i="4"/>
  <c r="AU1304" i="4"/>
  <c r="AR1304" i="4"/>
  <c r="AQ1304" i="4"/>
  <c r="AP1304" i="4"/>
  <c r="AO1304" i="4"/>
  <c r="AU1303" i="4"/>
  <c r="AR1303" i="4"/>
  <c r="AQ1303" i="4"/>
  <c r="AP1303" i="4"/>
  <c r="AO1303" i="4"/>
  <c r="AS1303" i="4" s="1"/>
  <c r="AU1302" i="4"/>
  <c r="AR1302" i="4"/>
  <c r="AQ1302" i="4"/>
  <c r="AP1302" i="4"/>
  <c r="AO1302" i="4"/>
  <c r="AU1301" i="4"/>
  <c r="AR1301" i="4"/>
  <c r="AQ1301" i="4"/>
  <c r="AP1301" i="4"/>
  <c r="AO1301" i="4"/>
  <c r="AU1300" i="4"/>
  <c r="AR1300" i="4"/>
  <c r="AQ1300" i="4"/>
  <c r="AP1300" i="4"/>
  <c r="AO1300" i="4"/>
  <c r="AU1299" i="4"/>
  <c r="AR1299" i="4"/>
  <c r="AQ1299" i="4"/>
  <c r="AP1299" i="4"/>
  <c r="AO1299" i="4"/>
  <c r="AU1298" i="4"/>
  <c r="AR1298" i="4"/>
  <c r="AQ1298" i="4"/>
  <c r="AP1298" i="4"/>
  <c r="AO1298" i="4"/>
  <c r="AU1297" i="4"/>
  <c r="AR1297" i="4"/>
  <c r="AQ1297" i="4"/>
  <c r="AP1297" i="4"/>
  <c r="AO1297" i="4"/>
  <c r="AU1296" i="4"/>
  <c r="AR1296" i="4"/>
  <c r="AQ1296" i="4"/>
  <c r="AP1296" i="4"/>
  <c r="AO1296" i="4"/>
  <c r="AU1295" i="4"/>
  <c r="AR1295" i="4"/>
  <c r="AQ1295" i="4"/>
  <c r="AP1295" i="4"/>
  <c r="AO1295" i="4"/>
  <c r="AU1294" i="4"/>
  <c r="AR1294" i="4"/>
  <c r="AQ1294" i="4"/>
  <c r="AP1294" i="4"/>
  <c r="AO1294" i="4"/>
  <c r="AU1293" i="4"/>
  <c r="AR1293" i="4"/>
  <c r="AQ1293" i="4"/>
  <c r="AP1293" i="4"/>
  <c r="AO1293" i="4"/>
  <c r="AU1292" i="4"/>
  <c r="AR1292" i="4"/>
  <c r="AQ1292" i="4"/>
  <c r="AP1292" i="4"/>
  <c r="AO1292" i="4"/>
  <c r="AU1291" i="4"/>
  <c r="AR1291" i="4"/>
  <c r="AQ1291" i="4"/>
  <c r="AP1291" i="4"/>
  <c r="AO1291" i="4"/>
  <c r="AU1290" i="4"/>
  <c r="AR1290" i="4"/>
  <c r="AQ1290" i="4"/>
  <c r="AP1290" i="4"/>
  <c r="AO1290" i="4"/>
  <c r="AU1289" i="4"/>
  <c r="AR1289" i="4"/>
  <c r="AQ1289" i="4"/>
  <c r="AP1289" i="4"/>
  <c r="AO1289" i="4"/>
  <c r="AU1288" i="4"/>
  <c r="AR1288" i="4"/>
  <c r="AQ1288" i="4"/>
  <c r="AP1288" i="4"/>
  <c r="AO1288" i="4"/>
  <c r="AU1287" i="4"/>
  <c r="AR1287" i="4"/>
  <c r="AQ1287" i="4"/>
  <c r="AP1287" i="4"/>
  <c r="AO1287" i="4"/>
  <c r="AU1286" i="4"/>
  <c r="AR1286" i="4"/>
  <c r="AQ1286" i="4"/>
  <c r="AP1286" i="4"/>
  <c r="AO1286" i="4"/>
  <c r="AU1285" i="4"/>
  <c r="AR1285" i="4"/>
  <c r="AQ1285" i="4"/>
  <c r="AP1285" i="4"/>
  <c r="AO1285" i="4"/>
  <c r="AU1284" i="4"/>
  <c r="AR1284" i="4"/>
  <c r="AQ1284" i="4"/>
  <c r="AT1284" i="4" s="1"/>
  <c r="AP1284" i="4"/>
  <c r="AO1284" i="4"/>
  <c r="AU1283" i="4"/>
  <c r="AR1283" i="4"/>
  <c r="AQ1283" i="4"/>
  <c r="AP1283" i="4"/>
  <c r="AO1283" i="4"/>
  <c r="AU1282" i="4"/>
  <c r="AR1282" i="4"/>
  <c r="AQ1282" i="4"/>
  <c r="AP1282" i="4"/>
  <c r="AO1282" i="4"/>
  <c r="AU1281" i="4"/>
  <c r="AR1281" i="4"/>
  <c r="AQ1281" i="4"/>
  <c r="AP1281" i="4"/>
  <c r="AO1281" i="4"/>
  <c r="AU1280" i="4"/>
  <c r="AR1280" i="4"/>
  <c r="AQ1280" i="4"/>
  <c r="AP1280" i="4"/>
  <c r="AO1280" i="4"/>
  <c r="AU1279" i="4"/>
  <c r="AR1279" i="4"/>
  <c r="AQ1279" i="4"/>
  <c r="AP1279" i="4"/>
  <c r="AO1279" i="4"/>
  <c r="AU1278" i="4"/>
  <c r="AR1278" i="4"/>
  <c r="AQ1278" i="4"/>
  <c r="AP1278" i="4"/>
  <c r="AO1278" i="4"/>
  <c r="AS1278" i="4" s="1"/>
  <c r="AU1277" i="4"/>
  <c r="AR1277" i="4"/>
  <c r="AQ1277" i="4"/>
  <c r="AP1277" i="4"/>
  <c r="AO1277" i="4"/>
  <c r="AU1276" i="4"/>
  <c r="AR1276" i="4"/>
  <c r="AQ1276" i="4"/>
  <c r="AP1276" i="4"/>
  <c r="AO1276" i="4"/>
  <c r="AU1275" i="4"/>
  <c r="AR1275" i="4"/>
  <c r="AQ1275" i="4"/>
  <c r="AP1275" i="4"/>
  <c r="AO1275" i="4"/>
  <c r="AU1274" i="4"/>
  <c r="AR1274" i="4"/>
  <c r="AQ1274" i="4"/>
  <c r="AP1274" i="4"/>
  <c r="AO1274" i="4"/>
  <c r="AU1273" i="4"/>
  <c r="AR1273" i="4"/>
  <c r="AQ1273" i="4"/>
  <c r="AP1273" i="4"/>
  <c r="AO1273" i="4"/>
  <c r="AU1272" i="4"/>
  <c r="AR1272" i="4"/>
  <c r="AQ1272" i="4"/>
  <c r="AP1272" i="4"/>
  <c r="AO1272" i="4"/>
  <c r="AU1271" i="4"/>
  <c r="AR1271" i="4"/>
  <c r="AQ1271" i="4"/>
  <c r="AP1271" i="4"/>
  <c r="AO1271" i="4"/>
  <c r="AU1270" i="4"/>
  <c r="AR1270" i="4"/>
  <c r="AQ1270" i="4"/>
  <c r="AP1270" i="4"/>
  <c r="AO1270" i="4"/>
  <c r="AU1269" i="4"/>
  <c r="AR1269" i="4"/>
  <c r="AQ1269" i="4"/>
  <c r="AP1269" i="4"/>
  <c r="AO1269" i="4"/>
  <c r="AU1268" i="4"/>
  <c r="AR1268" i="4"/>
  <c r="AQ1268" i="4"/>
  <c r="AP1268" i="4"/>
  <c r="AO1268" i="4"/>
  <c r="AU1267" i="4"/>
  <c r="AR1267" i="4"/>
  <c r="AQ1267" i="4"/>
  <c r="AP1267" i="4"/>
  <c r="AO1267" i="4"/>
  <c r="AU1266" i="4"/>
  <c r="AR1266" i="4"/>
  <c r="AQ1266" i="4"/>
  <c r="AP1266" i="4"/>
  <c r="AO1266" i="4"/>
  <c r="AU1265" i="4"/>
  <c r="AR1265" i="4"/>
  <c r="AQ1265" i="4"/>
  <c r="AP1265" i="4"/>
  <c r="AO1265" i="4"/>
  <c r="AU1264" i="4"/>
  <c r="AR1264" i="4"/>
  <c r="AQ1264" i="4"/>
  <c r="AP1264" i="4"/>
  <c r="AO1264" i="4"/>
  <c r="AU1263" i="4"/>
  <c r="AR1263" i="4"/>
  <c r="AQ1263" i="4"/>
  <c r="AP1263" i="4"/>
  <c r="AO1263" i="4"/>
  <c r="AU1262" i="4"/>
  <c r="AR1262" i="4"/>
  <c r="AQ1262" i="4"/>
  <c r="AP1262" i="4"/>
  <c r="AO1262" i="4"/>
  <c r="AS1262" i="4" s="1"/>
  <c r="AU1261" i="4"/>
  <c r="AR1261" i="4"/>
  <c r="AQ1261" i="4"/>
  <c r="AP1261" i="4"/>
  <c r="AO1261" i="4"/>
  <c r="AU1260" i="4"/>
  <c r="AR1260" i="4"/>
  <c r="AQ1260" i="4"/>
  <c r="AP1260" i="4"/>
  <c r="AO1260" i="4"/>
  <c r="AU1259" i="4"/>
  <c r="AR1259" i="4"/>
  <c r="AQ1259" i="4"/>
  <c r="AP1259" i="4"/>
  <c r="AO1259" i="4"/>
  <c r="AU1258" i="4"/>
  <c r="AR1258" i="4"/>
  <c r="AQ1258" i="4"/>
  <c r="AP1258" i="4"/>
  <c r="AO1258" i="4"/>
  <c r="AU1257" i="4"/>
  <c r="AR1257" i="4"/>
  <c r="AQ1257" i="4"/>
  <c r="AP1257" i="4"/>
  <c r="AO1257" i="4"/>
  <c r="AU1256" i="4"/>
  <c r="AR1256" i="4"/>
  <c r="AQ1256" i="4"/>
  <c r="AP1256" i="4"/>
  <c r="AO1256" i="4"/>
  <c r="AU1255" i="4"/>
  <c r="AR1255" i="4"/>
  <c r="AQ1255" i="4"/>
  <c r="AP1255" i="4"/>
  <c r="AO1255" i="4"/>
  <c r="AU1254" i="4"/>
  <c r="AR1254" i="4"/>
  <c r="AQ1254" i="4"/>
  <c r="AP1254" i="4"/>
  <c r="AO1254" i="4"/>
  <c r="AU1253" i="4"/>
  <c r="AR1253" i="4"/>
  <c r="AQ1253" i="4"/>
  <c r="AP1253" i="4"/>
  <c r="AO1253" i="4"/>
  <c r="AU1252" i="4"/>
  <c r="AR1252" i="4"/>
  <c r="AQ1252" i="4"/>
  <c r="AP1252" i="4"/>
  <c r="AO1252" i="4"/>
  <c r="AU1251" i="4"/>
  <c r="AR1251" i="4"/>
  <c r="AQ1251" i="4"/>
  <c r="AP1251" i="4"/>
  <c r="AO1251" i="4"/>
  <c r="AU1250" i="4"/>
  <c r="AR1250" i="4"/>
  <c r="AQ1250" i="4"/>
  <c r="AP1250" i="4"/>
  <c r="AO1250" i="4"/>
  <c r="AU1249" i="4"/>
  <c r="AR1249" i="4"/>
  <c r="AQ1249" i="4"/>
  <c r="AP1249" i="4"/>
  <c r="AO1249" i="4"/>
  <c r="AU1248" i="4"/>
  <c r="AR1248" i="4"/>
  <c r="AQ1248" i="4"/>
  <c r="AP1248" i="4"/>
  <c r="AO1248" i="4"/>
  <c r="AU1247" i="4"/>
  <c r="AR1247" i="4"/>
  <c r="AQ1247" i="4"/>
  <c r="AP1247" i="4"/>
  <c r="AO1247" i="4"/>
  <c r="AU1246" i="4"/>
  <c r="AR1246" i="4"/>
  <c r="AQ1246" i="4"/>
  <c r="AP1246" i="4"/>
  <c r="AO1246" i="4"/>
  <c r="AU1245" i="4"/>
  <c r="AR1245" i="4"/>
  <c r="AQ1245" i="4"/>
  <c r="AP1245" i="4"/>
  <c r="AO1245" i="4"/>
  <c r="AS1245" i="4" s="1"/>
  <c r="AU1244" i="4"/>
  <c r="AR1244" i="4"/>
  <c r="AQ1244" i="4"/>
  <c r="AP1244" i="4"/>
  <c r="AO1244" i="4"/>
  <c r="AU1243" i="4"/>
  <c r="AR1243" i="4"/>
  <c r="AQ1243" i="4"/>
  <c r="AP1243" i="4"/>
  <c r="AO1243" i="4"/>
  <c r="AU1242" i="4"/>
  <c r="AR1242" i="4"/>
  <c r="AQ1242" i="4"/>
  <c r="AP1242" i="4"/>
  <c r="AO1242" i="4"/>
  <c r="AU1241" i="4"/>
  <c r="AR1241" i="4"/>
  <c r="AQ1241" i="4"/>
  <c r="AP1241" i="4"/>
  <c r="AO1241" i="4"/>
  <c r="AU1240" i="4"/>
  <c r="AR1240" i="4"/>
  <c r="AQ1240" i="4"/>
  <c r="AP1240" i="4"/>
  <c r="AO1240" i="4"/>
  <c r="AU1239" i="4"/>
  <c r="AR1239" i="4"/>
  <c r="AQ1239" i="4"/>
  <c r="AP1239" i="4"/>
  <c r="AO1239" i="4"/>
  <c r="AS1239" i="4" s="1"/>
  <c r="AU1238" i="4"/>
  <c r="AR1238" i="4"/>
  <c r="AQ1238" i="4"/>
  <c r="AP1238" i="4"/>
  <c r="AO1238" i="4"/>
  <c r="AU1237" i="4"/>
  <c r="AR1237" i="4"/>
  <c r="AQ1237" i="4"/>
  <c r="AP1237" i="4"/>
  <c r="AO1237" i="4"/>
  <c r="AU1236" i="4"/>
  <c r="AR1236" i="4"/>
  <c r="AQ1236" i="4"/>
  <c r="AP1236" i="4"/>
  <c r="AO1236" i="4"/>
  <c r="AU1235" i="4"/>
  <c r="AR1235" i="4"/>
  <c r="AQ1235" i="4"/>
  <c r="AP1235" i="4"/>
  <c r="AO1235" i="4"/>
  <c r="AU1234" i="4"/>
  <c r="AR1234" i="4"/>
  <c r="AQ1234" i="4"/>
  <c r="AP1234" i="4"/>
  <c r="AO1234" i="4"/>
  <c r="AU1233" i="4"/>
  <c r="AR1233" i="4"/>
  <c r="AQ1233" i="4"/>
  <c r="AP1233" i="4"/>
  <c r="AO1233" i="4"/>
  <c r="AU1232" i="4"/>
  <c r="AR1232" i="4"/>
  <c r="AQ1232" i="4"/>
  <c r="AP1232" i="4"/>
  <c r="AO1232" i="4"/>
  <c r="AU1231" i="4"/>
  <c r="AR1231" i="4"/>
  <c r="AQ1231" i="4"/>
  <c r="AP1231" i="4"/>
  <c r="AO1231" i="4"/>
  <c r="AU1230" i="4"/>
  <c r="AR1230" i="4"/>
  <c r="AQ1230" i="4"/>
  <c r="AP1230" i="4"/>
  <c r="AO1230" i="4"/>
  <c r="AU1229" i="4"/>
  <c r="AR1229" i="4"/>
  <c r="AQ1229" i="4"/>
  <c r="AP1229" i="4"/>
  <c r="AO1229" i="4"/>
  <c r="AU1228" i="4"/>
  <c r="AR1228" i="4"/>
  <c r="AQ1228" i="4"/>
  <c r="AP1228" i="4"/>
  <c r="AO1228" i="4"/>
  <c r="AU1227" i="4"/>
  <c r="AR1227" i="4"/>
  <c r="AQ1227" i="4"/>
  <c r="AP1227" i="4"/>
  <c r="AO1227" i="4"/>
  <c r="AU1226" i="4"/>
  <c r="AR1226" i="4"/>
  <c r="AQ1226" i="4"/>
  <c r="AP1226" i="4"/>
  <c r="AO1226" i="4"/>
  <c r="AU1225" i="4"/>
  <c r="AR1225" i="4"/>
  <c r="AQ1225" i="4"/>
  <c r="AP1225" i="4"/>
  <c r="AO1225" i="4"/>
  <c r="AU1224" i="4"/>
  <c r="AR1224" i="4"/>
  <c r="AQ1224" i="4"/>
  <c r="AP1224" i="4"/>
  <c r="AO1224" i="4"/>
  <c r="AU1223" i="4"/>
  <c r="AR1223" i="4"/>
  <c r="AQ1223" i="4"/>
  <c r="AP1223" i="4"/>
  <c r="AO1223" i="4"/>
  <c r="AS1223" i="4" s="1"/>
  <c r="AU1222" i="4"/>
  <c r="AR1222" i="4"/>
  <c r="AQ1222" i="4"/>
  <c r="AP1222" i="4"/>
  <c r="AO1222" i="4"/>
  <c r="AU1221" i="4"/>
  <c r="AR1221" i="4"/>
  <c r="AQ1221" i="4"/>
  <c r="AP1221" i="4"/>
  <c r="AO1221" i="4"/>
  <c r="AU1220" i="4"/>
  <c r="AR1220" i="4"/>
  <c r="AQ1220" i="4"/>
  <c r="AP1220" i="4"/>
  <c r="AO1220" i="4"/>
  <c r="AU1219" i="4"/>
  <c r="AR1219" i="4"/>
  <c r="AQ1219" i="4"/>
  <c r="AP1219" i="4"/>
  <c r="AO1219" i="4"/>
  <c r="AU1218" i="4"/>
  <c r="AR1218" i="4"/>
  <c r="AQ1218" i="4"/>
  <c r="AP1218" i="4"/>
  <c r="AO1218" i="4"/>
  <c r="AU1217" i="4"/>
  <c r="AR1217" i="4"/>
  <c r="AQ1217" i="4"/>
  <c r="AP1217" i="4"/>
  <c r="AO1217" i="4"/>
  <c r="AU1216" i="4"/>
  <c r="AR1216" i="4"/>
  <c r="AQ1216" i="4"/>
  <c r="AP1216" i="4"/>
  <c r="AO1216" i="4"/>
  <c r="AU1215" i="4"/>
  <c r="AR1215" i="4"/>
  <c r="AQ1215" i="4"/>
  <c r="AP1215" i="4"/>
  <c r="AO1215" i="4"/>
  <c r="AU1214" i="4"/>
  <c r="AR1214" i="4"/>
  <c r="AQ1214" i="4"/>
  <c r="AP1214" i="4"/>
  <c r="AO1214" i="4"/>
  <c r="AU1213" i="4"/>
  <c r="AR1213" i="4"/>
  <c r="AQ1213" i="4"/>
  <c r="AP1213" i="4"/>
  <c r="AO1213" i="4"/>
  <c r="AU1212" i="4"/>
  <c r="AR1212" i="4"/>
  <c r="AQ1212" i="4"/>
  <c r="AP1212" i="4"/>
  <c r="AO1212" i="4"/>
  <c r="AU1211" i="4"/>
  <c r="AR1211" i="4"/>
  <c r="AQ1211" i="4"/>
  <c r="AP1211" i="4"/>
  <c r="AO1211" i="4"/>
  <c r="AU1210" i="4"/>
  <c r="AR1210" i="4"/>
  <c r="AQ1210" i="4"/>
  <c r="AP1210" i="4"/>
  <c r="AO1210" i="4"/>
  <c r="AU1209" i="4"/>
  <c r="AR1209" i="4"/>
  <c r="AQ1209" i="4"/>
  <c r="AP1209" i="4"/>
  <c r="AO1209" i="4"/>
  <c r="AU1208" i="4"/>
  <c r="AR1208" i="4"/>
  <c r="AQ1208" i="4"/>
  <c r="AP1208" i="4"/>
  <c r="AO1208" i="4"/>
  <c r="AU1207" i="4"/>
  <c r="AR1207" i="4"/>
  <c r="AQ1207" i="4"/>
  <c r="AP1207" i="4"/>
  <c r="AO1207" i="4"/>
  <c r="AS1207" i="4" s="1"/>
  <c r="AU1206" i="4"/>
  <c r="AR1206" i="4"/>
  <c r="AQ1206" i="4"/>
  <c r="AP1206" i="4"/>
  <c r="AO1206" i="4"/>
  <c r="AU1205" i="4"/>
  <c r="AR1205" i="4"/>
  <c r="AQ1205" i="4"/>
  <c r="AP1205" i="4"/>
  <c r="AO1205" i="4"/>
  <c r="AU1204" i="4"/>
  <c r="AR1204" i="4"/>
  <c r="AQ1204" i="4"/>
  <c r="AP1204" i="4"/>
  <c r="AO1204" i="4"/>
  <c r="AU1203" i="4"/>
  <c r="AR1203" i="4"/>
  <c r="AQ1203" i="4"/>
  <c r="AT1203" i="4" s="1"/>
  <c r="AP1203" i="4"/>
  <c r="AO1203" i="4"/>
  <c r="AU1202" i="4"/>
  <c r="AR1202" i="4"/>
  <c r="AQ1202" i="4"/>
  <c r="AP1202" i="4"/>
  <c r="AO1202" i="4"/>
  <c r="AU1201" i="4"/>
  <c r="AR1201" i="4"/>
  <c r="AQ1201" i="4"/>
  <c r="AP1201" i="4"/>
  <c r="AO1201" i="4"/>
  <c r="AU1200" i="4"/>
  <c r="AR1200" i="4"/>
  <c r="AQ1200" i="4"/>
  <c r="AP1200" i="4"/>
  <c r="AO1200" i="4"/>
  <c r="AU1199" i="4"/>
  <c r="AR1199" i="4"/>
  <c r="AQ1199" i="4"/>
  <c r="AP1199" i="4"/>
  <c r="AO1199" i="4"/>
  <c r="AU1198" i="4"/>
  <c r="AR1198" i="4"/>
  <c r="AQ1198" i="4"/>
  <c r="AP1198" i="4"/>
  <c r="AO1198" i="4"/>
  <c r="AU1197" i="4"/>
  <c r="AR1197" i="4"/>
  <c r="AQ1197" i="4"/>
  <c r="AP1197" i="4"/>
  <c r="AO1197" i="4"/>
  <c r="AS1197" i="4" s="1"/>
  <c r="AU1196" i="4"/>
  <c r="AR1196" i="4"/>
  <c r="AQ1196" i="4"/>
  <c r="AP1196" i="4"/>
  <c r="AO1196" i="4"/>
  <c r="AU1195" i="4"/>
  <c r="AR1195" i="4"/>
  <c r="AQ1195" i="4"/>
  <c r="AP1195" i="4"/>
  <c r="AO1195" i="4"/>
  <c r="AU1194" i="4"/>
  <c r="AR1194" i="4"/>
  <c r="AQ1194" i="4"/>
  <c r="AP1194" i="4"/>
  <c r="AO1194" i="4"/>
  <c r="AU1193" i="4"/>
  <c r="AR1193" i="4"/>
  <c r="AQ1193" i="4"/>
  <c r="AP1193" i="4"/>
  <c r="AO1193" i="4"/>
  <c r="AU1192" i="4"/>
  <c r="AR1192" i="4"/>
  <c r="AQ1192" i="4"/>
  <c r="AP1192" i="4"/>
  <c r="AO1192" i="4"/>
  <c r="AU1191" i="4"/>
  <c r="AR1191" i="4"/>
  <c r="AQ1191" i="4"/>
  <c r="AP1191" i="4"/>
  <c r="AO1191" i="4"/>
  <c r="AU1190" i="4"/>
  <c r="AR1190" i="4"/>
  <c r="AQ1190" i="4"/>
  <c r="AP1190" i="4"/>
  <c r="AO1190" i="4"/>
  <c r="AU1189" i="4"/>
  <c r="AR1189" i="4"/>
  <c r="AQ1189" i="4"/>
  <c r="AP1189" i="4"/>
  <c r="AO1189" i="4"/>
  <c r="AU1188" i="4"/>
  <c r="AR1188" i="4"/>
  <c r="AQ1188" i="4"/>
  <c r="AP1188" i="4"/>
  <c r="AO1188" i="4"/>
  <c r="AU1187" i="4"/>
  <c r="AR1187" i="4"/>
  <c r="AQ1187" i="4"/>
  <c r="AT1187" i="4" s="1"/>
  <c r="AP1187" i="4"/>
  <c r="AO1187" i="4"/>
  <c r="AU1186" i="4"/>
  <c r="AR1186" i="4"/>
  <c r="AQ1186" i="4"/>
  <c r="AP1186" i="4"/>
  <c r="AO1186" i="4"/>
  <c r="AU1185" i="4"/>
  <c r="AR1185" i="4"/>
  <c r="AQ1185" i="4"/>
  <c r="AP1185" i="4"/>
  <c r="AO1185" i="4"/>
  <c r="AU1184" i="4"/>
  <c r="AR1184" i="4"/>
  <c r="AQ1184" i="4"/>
  <c r="AP1184" i="4"/>
  <c r="AO1184" i="4"/>
  <c r="AU1183" i="4"/>
  <c r="AR1183" i="4"/>
  <c r="AQ1183" i="4"/>
  <c r="AP1183" i="4"/>
  <c r="AO1183" i="4"/>
  <c r="AU1182" i="4"/>
  <c r="AR1182" i="4"/>
  <c r="AQ1182" i="4"/>
  <c r="AP1182" i="4"/>
  <c r="AO1182" i="4"/>
  <c r="AU1181" i="4"/>
  <c r="AR1181" i="4"/>
  <c r="AQ1181" i="4"/>
  <c r="AP1181" i="4"/>
  <c r="AO1181" i="4"/>
  <c r="AS1181" i="4" s="1"/>
  <c r="AU1180" i="4"/>
  <c r="AR1180" i="4"/>
  <c r="AQ1180" i="4"/>
  <c r="AP1180" i="4"/>
  <c r="AO1180" i="4"/>
  <c r="AU1179" i="4"/>
  <c r="AR1179" i="4"/>
  <c r="AQ1179" i="4"/>
  <c r="AP1179" i="4"/>
  <c r="AO1179" i="4"/>
  <c r="AU1178" i="4"/>
  <c r="AR1178" i="4"/>
  <c r="AQ1178" i="4"/>
  <c r="AP1178" i="4"/>
  <c r="AO1178" i="4"/>
  <c r="AU1177" i="4"/>
  <c r="AR1177" i="4"/>
  <c r="AQ1177" i="4"/>
  <c r="AP1177" i="4"/>
  <c r="AO1177" i="4"/>
  <c r="AU1176" i="4"/>
  <c r="AR1176" i="4"/>
  <c r="AQ1176" i="4"/>
  <c r="AP1176" i="4"/>
  <c r="AO1176" i="4"/>
  <c r="AU1175" i="4"/>
  <c r="AR1175" i="4"/>
  <c r="AQ1175" i="4"/>
  <c r="AP1175" i="4"/>
  <c r="AO1175" i="4"/>
  <c r="AU1174" i="4"/>
  <c r="AR1174" i="4"/>
  <c r="AQ1174" i="4"/>
  <c r="AP1174" i="4"/>
  <c r="AO1174" i="4"/>
  <c r="AU1173" i="4"/>
  <c r="AR1173" i="4"/>
  <c r="AQ1173" i="4"/>
  <c r="AP1173" i="4"/>
  <c r="AO1173" i="4"/>
  <c r="AU1172" i="4"/>
  <c r="AR1172" i="4"/>
  <c r="AQ1172" i="4"/>
  <c r="AP1172" i="4"/>
  <c r="AO1172" i="4"/>
  <c r="AU1171" i="4"/>
  <c r="AR1171" i="4"/>
  <c r="AQ1171" i="4"/>
  <c r="AP1171" i="4"/>
  <c r="AO1171" i="4"/>
  <c r="AU1170" i="4"/>
  <c r="AR1170" i="4"/>
  <c r="AQ1170" i="4"/>
  <c r="AP1170" i="4"/>
  <c r="AO1170" i="4"/>
  <c r="AU1169" i="4"/>
  <c r="AR1169" i="4"/>
  <c r="AQ1169" i="4"/>
  <c r="AP1169" i="4"/>
  <c r="AO1169" i="4"/>
  <c r="AU1168" i="4"/>
  <c r="AR1168" i="4"/>
  <c r="AQ1168" i="4"/>
  <c r="AP1168" i="4"/>
  <c r="AO1168" i="4"/>
  <c r="AU1167" i="4"/>
  <c r="AR1167" i="4"/>
  <c r="AQ1167" i="4"/>
  <c r="AP1167" i="4"/>
  <c r="AO1167" i="4"/>
  <c r="AU1166" i="4"/>
  <c r="AR1166" i="4"/>
  <c r="AQ1166" i="4"/>
  <c r="AP1166" i="4"/>
  <c r="AO1166" i="4"/>
  <c r="AU1165" i="4"/>
  <c r="AR1165" i="4"/>
  <c r="AQ1165" i="4"/>
  <c r="AP1165" i="4"/>
  <c r="AO1165" i="4"/>
  <c r="AS1165" i="4" s="1"/>
  <c r="AU1164" i="4"/>
  <c r="AR1164" i="4"/>
  <c r="AQ1164" i="4"/>
  <c r="AP1164" i="4"/>
  <c r="AO1164" i="4"/>
  <c r="AU1163" i="4"/>
  <c r="AR1163" i="4"/>
  <c r="AQ1163" i="4"/>
  <c r="AP1163" i="4"/>
  <c r="AO1163" i="4"/>
  <c r="AU1162" i="4"/>
  <c r="AR1162" i="4"/>
  <c r="AQ1162" i="4"/>
  <c r="AP1162" i="4"/>
  <c r="AO1162" i="4"/>
  <c r="AU1161" i="4"/>
  <c r="AR1161" i="4"/>
  <c r="AQ1161" i="4"/>
  <c r="AP1161" i="4"/>
  <c r="AO1161" i="4"/>
  <c r="AU1160" i="4"/>
  <c r="AR1160" i="4"/>
  <c r="AQ1160" i="4"/>
  <c r="AP1160" i="4"/>
  <c r="AO1160" i="4"/>
  <c r="AU1159" i="4"/>
  <c r="AR1159" i="4"/>
  <c r="AQ1159" i="4"/>
  <c r="AP1159" i="4"/>
  <c r="AO1159" i="4"/>
  <c r="AU1158" i="4"/>
  <c r="AR1158" i="4"/>
  <c r="AQ1158" i="4"/>
  <c r="AP1158" i="4"/>
  <c r="AO1158" i="4"/>
  <c r="AU1157" i="4"/>
  <c r="AR1157" i="4"/>
  <c r="AQ1157" i="4"/>
  <c r="AP1157" i="4"/>
  <c r="AO1157" i="4"/>
  <c r="AU1156" i="4"/>
  <c r="AR1156" i="4"/>
  <c r="AQ1156" i="4"/>
  <c r="AP1156" i="4"/>
  <c r="AO1156" i="4"/>
  <c r="AU1155" i="4"/>
  <c r="AR1155" i="4"/>
  <c r="AQ1155" i="4"/>
  <c r="AP1155" i="4"/>
  <c r="AO1155" i="4"/>
  <c r="AU1154" i="4"/>
  <c r="AR1154" i="4"/>
  <c r="AQ1154" i="4"/>
  <c r="AP1154" i="4"/>
  <c r="AO1154" i="4"/>
  <c r="AU1153" i="4"/>
  <c r="AR1153" i="4"/>
  <c r="AQ1153" i="4"/>
  <c r="AP1153" i="4"/>
  <c r="AO1153" i="4"/>
  <c r="AU1152" i="4"/>
  <c r="AR1152" i="4"/>
  <c r="AQ1152" i="4"/>
  <c r="AP1152" i="4"/>
  <c r="AO1152" i="4"/>
  <c r="AU1151" i="4"/>
  <c r="AR1151" i="4"/>
  <c r="AQ1151" i="4"/>
  <c r="AP1151" i="4"/>
  <c r="AO1151" i="4"/>
  <c r="AU1150" i="4"/>
  <c r="AR1150" i="4"/>
  <c r="AQ1150" i="4"/>
  <c r="AP1150" i="4"/>
  <c r="AO1150" i="4"/>
  <c r="AS1150" i="4" s="1"/>
  <c r="AU1149" i="4"/>
  <c r="AR1149" i="4"/>
  <c r="AQ1149" i="4"/>
  <c r="AP1149" i="4"/>
  <c r="AO1149" i="4"/>
  <c r="AU1148" i="4"/>
  <c r="AR1148" i="4"/>
  <c r="AQ1148" i="4"/>
  <c r="AP1148" i="4"/>
  <c r="AO1148" i="4"/>
  <c r="AU1147" i="4"/>
  <c r="AR1147" i="4"/>
  <c r="AQ1147" i="4"/>
  <c r="AP1147" i="4"/>
  <c r="AO1147" i="4"/>
  <c r="AU1146" i="4"/>
  <c r="AR1146" i="4"/>
  <c r="AQ1146" i="4"/>
  <c r="AP1146" i="4"/>
  <c r="AO1146" i="4"/>
  <c r="AU1145" i="4"/>
  <c r="AR1145" i="4"/>
  <c r="AQ1145" i="4"/>
  <c r="AP1145" i="4"/>
  <c r="AO1145" i="4"/>
  <c r="AU1144" i="4"/>
  <c r="AR1144" i="4"/>
  <c r="AQ1144" i="4"/>
  <c r="AP1144" i="4"/>
  <c r="AO1144" i="4"/>
  <c r="AU1143" i="4"/>
  <c r="AR1143" i="4"/>
  <c r="AQ1143" i="4"/>
  <c r="AP1143" i="4"/>
  <c r="AO1143" i="4"/>
  <c r="AU1142" i="4"/>
  <c r="AR1142" i="4"/>
  <c r="AQ1142" i="4"/>
  <c r="AP1142" i="4"/>
  <c r="AO1142" i="4"/>
  <c r="AU1141" i="4"/>
  <c r="AR1141" i="4"/>
  <c r="AQ1141" i="4"/>
  <c r="AP1141" i="4"/>
  <c r="AO1141" i="4"/>
  <c r="AU1140" i="4"/>
  <c r="AR1140" i="4"/>
  <c r="AQ1140" i="4"/>
  <c r="AP1140" i="4"/>
  <c r="AO1140" i="4"/>
  <c r="AU1139" i="4"/>
  <c r="AR1139" i="4"/>
  <c r="AQ1139" i="4"/>
  <c r="AT1139" i="4" s="1"/>
  <c r="AP1139" i="4"/>
  <c r="AO1139" i="4"/>
  <c r="AU1138" i="4"/>
  <c r="AR1138" i="4"/>
  <c r="AQ1138" i="4"/>
  <c r="AP1138" i="4"/>
  <c r="AO1138" i="4"/>
  <c r="AU1137" i="4"/>
  <c r="AR1137" i="4"/>
  <c r="AQ1137" i="4"/>
  <c r="AP1137" i="4"/>
  <c r="AO1137" i="4"/>
  <c r="AU1136" i="4"/>
  <c r="AR1136" i="4"/>
  <c r="AQ1136" i="4"/>
  <c r="AP1136" i="4"/>
  <c r="AO1136" i="4"/>
  <c r="AU1135" i="4"/>
  <c r="AR1135" i="4"/>
  <c r="AQ1135" i="4"/>
  <c r="AP1135" i="4"/>
  <c r="AO1135" i="4"/>
  <c r="AU1134" i="4"/>
  <c r="AR1134" i="4"/>
  <c r="AQ1134" i="4"/>
  <c r="AP1134" i="4"/>
  <c r="AO1134" i="4"/>
  <c r="AU1133" i="4"/>
  <c r="AR1133" i="4"/>
  <c r="AQ1133" i="4"/>
  <c r="AP1133" i="4"/>
  <c r="AO1133" i="4"/>
  <c r="AU1132" i="4"/>
  <c r="AR1132" i="4"/>
  <c r="AQ1132" i="4"/>
  <c r="AP1132" i="4"/>
  <c r="AO1132" i="4"/>
  <c r="AU1131" i="4"/>
  <c r="AR1131" i="4"/>
  <c r="AQ1131" i="4"/>
  <c r="AP1131" i="4"/>
  <c r="AO1131" i="4"/>
  <c r="AU1130" i="4"/>
  <c r="AR1130" i="4"/>
  <c r="AQ1130" i="4"/>
  <c r="AP1130" i="4"/>
  <c r="AO1130" i="4"/>
  <c r="AU1129" i="4"/>
  <c r="AR1129" i="4"/>
  <c r="AQ1129" i="4"/>
  <c r="AP1129" i="4"/>
  <c r="AO1129" i="4"/>
  <c r="AU1128" i="4"/>
  <c r="AR1128" i="4"/>
  <c r="AQ1128" i="4"/>
  <c r="AP1128" i="4"/>
  <c r="AO1128" i="4"/>
  <c r="AU1127" i="4"/>
  <c r="AR1127" i="4"/>
  <c r="AQ1127" i="4"/>
  <c r="AP1127" i="4"/>
  <c r="AO1127" i="4"/>
  <c r="AU1126" i="4"/>
  <c r="AR1126" i="4"/>
  <c r="AQ1126" i="4"/>
  <c r="AP1126" i="4"/>
  <c r="AO1126" i="4"/>
  <c r="AU1125" i="4"/>
  <c r="AR1125" i="4"/>
  <c r="AQ1125" i="4"/>
  <c r="AP1125" i="4"/>
  <c r="AO1125" i="4"/>
  <c r="AU1124" i="4"/>
  <c r="AR1124" i="4"/>
  <c r="AQ1124" i="4"/>
  <c r="AP1124" i="4"/>
  <c r="AO1124" i="4"/>
  <c r="AU1123" i="4"/>
  <c r="AR1123" i="4"/>
  <c r="AQ1123" i="4"/>
  <c r="AP1123" i="4"/>
  <c r="AO1123" i="4"/>
  <c r="AU1122" i="4"/>
  <c r="AR1122" i="4"/>
  <c r="AQ1122" i="4"/>
  <c r="AP1122" i="4"/>
  <c r="AO1122" i="4"/>
  <c r="AU1121" i="4"/>
  <c r="AR1121" i="4"/>
  <c r="AQ1121" i="4"/>
  <c r="AP1121" i="4"/>
  <c r="AO1121" i="4"/>
  <c r="AU1120" i="4"/>
  <c r="AR1120" i="4"/>
  <c r="AQ1120" i="4"/>
  <c r="AP1120" i="4"/>
  <c r="AO1120" i="4"/>
  <c r="AU1119" i="4"/>
  <c r="AR1119" i="4"/>
  <c r="AQ1119" i="4"/>
  <c r="AP1119" i="4"/>
  <c r="AO1119" i="4"/>
  <c r="AU1118" i="4"/>
  <c r="AR1118" i="4"/>
  <c r="AQ1118" i="4"/>
  <c r="AP1118" i="4"/>
  <c r="AO1118" i="4"/>
  <c r="AS1118" i="4" s="1"/>
  <c r="AU1117" i="4"/>
  <c r="AR1117" i="4"/>
  <c r="AQ1117" i="4"/>
  <c r="AP1117" i="4"/>
  <c r="AO1117" i="4"/>
  <c r="AU1116" i="4"/>
  <c r="AR1116" i="4"/>
  <c r="AQ1116" i="4"/>
  <c r="AP1116" i="4"/>
  <c r="AO1116" i="4"/>
  <c r="AU1115" i="4"/>
  <c r="AR1115" i="4"/>
  <c r="AQ1115" i="4"/>
  <c r="AP1115" i="4"/>
  <c r="AO1115" i="4"/>
  <c r="AU1114" i="4"/>
  <c r="AR1114" i="4"/>
  <c r="AQ1114" i="4"/>
  <c r="AP1114" i="4"/>
  <c r="AO1114" i="4"/>
  <c r="AU1113" i="4"/>
  <c r="AR1113" i="4"/>
  <c r="AQ1113" i="4"/>
  <c r="AP1113" i="4"/>
  <c r="AO1113" i="4"/>
  <c r="AU1112" i="4"/>
  <c r="AR1112" i="4"/>
  <c r="AQ1112" i="4"/>
  <c r="AP1112" i="4"/>
  <c r="AO1112" i="4"/>
  <c r="AU1111" i="4"/>
  <c r="AR1111" i="4"/>
  <c r="AQ1111" i="4"/>
  <c r="AP1111" i="4"/>
  <c r="AO1111" i="4"/>
  <c r="AU1110" i="4"/>
  <c r="AR1110" i="4"/>
  <c r="AQ1110" i="4"/>
  <c r="AP1110" i="4"/>
  <c r="AO1110" i="4"/>
  <c r="AU1109" i="4"/>
  <c r="AR1109" i="4"/>
  <c r="AQ1109" i="4"/>
  <c r="AP1109" i="4"/>
  <c r="AO1109" i="4"/>
  <c r="AU1108" i="4"/>
  <c r="AR1108" i="4"/>
  <c r="AQ1108" i="4"/>
  <c r="AP1108" i="4"/>
  <c r="AO1108" i="4"/>
  <c r="AU1107" i="4"/>
  <c r="AR1107" i="4"/>
  <c r="AQ1107" i="4"/>
  <c r="AP1107" i="4"/>
  <c r="AO1107" i="4"/>
  <c r="AU1106" i="4"/>
  <c r="AR1106" i="4"/>
  <c r="AQ1106" i="4"/>
  <c r="AP1106" i="4"/>
  <c r="AO1106" i="4"/>
  <c r="AU1105" i="4"/>
  <c r="AR1105" i="4"/>
  <c r="AQ1105" i="4"/>
  <c r="AP1105" i="4"/>
  <c r="AO1105" i="4"/>
  <c r="AU1104" i="4"/>
  <c r="AR1104" i="4"/>
  <c r="AQ1104" i="4"/>
  <c r="AP1104" i="4"/>
  <c r="AO1104" i="4"/>
  <c r="AU1103" i="4"/>
  <c r="AR1103" i="4"/>
  <c r="AQ1103" i="4"/>
  <c r="AP1103" i="4"/>
  <c r="AO1103" i="4"/>
  <c r="AU1102" i="4"/>
  <c r="AR1102" i="4"/>
  <c r="AQ1102" i="4"/>
  <c r="AP1102" i="4"/>
  <c r="AO1102" i="4"/>
  <c r="AU1101" i="4"/>
  <c r="AR1101" i="4"/>
  <c r="AQ1101" i="4"/>
  <c r="AP1101" i="4"/>
  <c r="AO1101" i="4"/>
  <c r="AU1100" i="4"/>
  <c r="AR1100" i="4"/>
  <c r="AQ1100" i="4"/>
  <c r="AP1100" i="4"/>
  <c r="AO1100" i="4"/>
  <c r="AU1099" i="4"/>
  <c r="AR1099" i="4"/>
  <c r="AQ1099" i="4"/>
  <c r="AP1099" i="4"/>
  <c r="AO1099" i="4"/>
  <c r="AU1098" i="4"/>
  <c r="AR1098" i="4"/>
  <c r="AQ1098" i="4"/>
  <c r="AP1098" i="4"/>
  <c r="AO1098" i="4"/>
  <c r="AU1097" i="4"/>
  <c r="AR1097" i="4"/>
  <c r="AQ1097" i="4"/>
  <c r="AP1097" i="4"/>
  <c r="AO1097" i="4"/>
  <c r="AU1096" i="4"/>
  <c r="AR1096" i="4"/>
  <c r="AQ1096" i="4"/>
  <c r="AP1096" i="4"/>
  <c r="AO1096" i="4"/>
  <c r="AU1095" i="4"/>
  <c r="AR1095" i="4"/>
  <c r="AQ1095" i="4"/>
  <c r="AP1095" i="4"/>
  <c r="AO1095" i="4"/>
  <c r="AS1095" i="4" s="1"/>
  <c r="AU1094" i="4"/>
  <c r="AR1094" i="4"/>
  <c r="AQ1094" i="4"/>
  <c r="AP1094" i="4"/>
  <c r="AO1094" i="4"/>
  <c r="AU1093" i="4"/>
  <c r="AR1093" i="4"/>
  <c r="AQ1093" i="4"/>
  <c r="AP1093" i="4"/>
  <c r="AO1093" i="4"/>
  <c r="AU1092" i="4"/>
  <c r="AR1092" i="4"/>
  <c r="AQ1092" i="4"/>
  <c r="AP1092" i="4"/>
  <c r="AO1092" i="4"/>
  <c r="AU1091" i="4"/>
  <c r="AR1091" i="4"/>
  <c r="AQ1091" i="4"/>
  <c r="AP1091" i="4"/>
  <c r="AO1091" i="4"/>
  <c r="AU1090" i="4"/>
  <c r="AR1090" i="4"/>
  <c r="AQ1090" i="4"/>
  <c r="AP1090" i="4"/>
  <c r="AO1090" i="4"/>
  <c r="AU1089" i="4"/>
  <c r="AR1089" i="4"/>
  <c r="AQ1089" i="4"/>
  <c r="AP1089" i="4"/>
  <c r="AO1089" i="4"/>
  <c r="AU1088" i="4"/>
  <c r="AR1088" i="4"/>
  <c r="AQ1088" i="4"/>
  <c r="AP1088" i="4"/>
  <c r="AO1088" i="4"/>
  <c r="AU1087" i="4"/>
  <c r="AR1087" i="4"/>
  <c r="AQ1087" i="4"/>
  <c r="AP1087" i="4"/>
  <c r="AO1087" i="4"/>
  <c r="AU1086" i="4"/>
  <c r="AR1086" i="4"/>
  <c r="AQ1086" i="4"/>
  <c r="AP1086" i="4"/>
  <c r="AO1086" i="4"/>
  <c r="AU1085" i="4"/>
  <c r="AR1085" i="4"/>
  <c r="AQ1085" i="4"/>
  <c r="AP1085" i="4"/>
  <c r="AO1085" i="4"/>
  <c r="AU1084" i="4"/>
  <c r="AR1084" i="4"/>
  <c r="AQ1084" i="4"/>
  <c r="AP1084" i="4"/>
  <c r="AO1084" i="4"/>
  <c r="AU1083" i="4"/>
  <c r="AR1083" i="4"/>
  <c r="AQ1083" i="4"/>
  <c r="AP1083" i="4"/>
  <c r="AO1083" i="4"/>
  <c r="AU1082" i="4"/>
  <c r="AR1082" i="4"/>
  <c r="AQ1082" i="4"/>
  <c r="AP1082" i="4"/>
  <c r="AO1082" i="4"/>
  <c r="AU1081" i="4"/>
  <c r="AR1081" i="4"/>
  <c r="AQ1081" i="4"/>
  <c r="AP1081" i="4"/>
  <c r="AO1081" i="4"/>
  <c r="AU1080" i="4"/>
  <c r="AR1080" i="4"/>
  <c r="AQ1080" i="4"/>
  <c r="AP1080" i="4"/>
  <c r="AO1080" i="4"/>
  <c r="AU1079" i="4"/>
  <c r="AR1079" i="4"/>
  <c r="AQ1079" i="4"/>
  <c r="AP1079" i="4"/>
  <c r="AO1079" i="4"/>
  <c r="AU1078" i="4"/>
  <c r="AR1078" i="4"/>
  <c r="AQ1078" i="4"/>
  <c r="AP1078" i="4"/>
  <c r="AO1078" i="4"/>
  <c r="AU1077" i="4"/>
  <c r="AR1077" i="4"/>
  <c r="AQ1077" i="4"/>
  <c r="AP1077" i="4"/>
  <c r="AO1077" i="4"/>
  <c r="AU1076" i="4"/>
  <c r="AR1076" i="4"/>
  <c r="AQ1076" i="4"/>
  <c r="AP1076" i="4"/>
  <c r="AO1076" i="4"/>
  <c r="AU1075" i="4"/>
  <c r="AR1075" i="4"/>
  <c r="AQ1075" i="4"/>
  <c r="AP1075" i="4"/>
  <c r="AO1075" i="4"/>
  <c r="AU1074" i="4"/>
  <c r="AR1074" i="4"/>
  <c r="AQ1074" i="4"/>
  <c r="AP1074" i="4"/>
  <c r="AO1074" i="4"/>
  <c r="AU1073" i="4"/>
  <c r="AR1073" i="4"/>
  <c r="AQ1073" i="4"/>
  <c r="AP1073" i="4"/>
  <c r="AO1073" i="4"/>
  <c r="AU1072" i="4"/>
  <c r="AR1072" i="4"/>
  <c r="AQ1072" i="4"/>
  <c r="AP1072" i="4"/>
  <c r="AO1072" i="4"/>
  <c r="AU1071" i="4"/>
  <c r="AR1071" i="4"/>
  <c r="AQ1071" i="4"/>
  <c r="AP1071" i="4"/>
  <c r="AO1071" i="4"/>
  <c r="AU1070" i="4"/>
  <c r="AR1070" i="4"/>
  <c r="AQ1070" i="4"/>
  <c r="AP1070" i="4"/>
  <c r="AO1070" i="4"/>
  <c r="AU1069" i="4"/>
  <c r="AR1069" i="4"/>
  <c r="AQ1069" i="4"/>
  <c r="AP1069" i="4"/>
  <c r="AO1069" i="4"/>
  <c r="AU1068" i="4"/>
  <c r="AR1068" i="4"/>
  <c r="AQ1068" i="4"/>
  <c r="AP1068" i="4"/>
  <c r="AO1068" i="4"/>
  <c r="AU1067" i="4"/>
  <c r="AR1067" i="4"/>
  <c r="AQ1067" i="4"/>
  <c r="AP1067" i="4"/>
  <c r="AO1067" i="4"/>
  <c r="AU1066" i="4"/>
  <c r="AR1066" i="4"/>
  <c r="AQ1066" i="4"/>
  <c r="AP1066" i="4"/>
  <c r="AO1066" i="4"/>
  <c r="AU1065" i="4"/>
  <c r="AR1065" i="4"/>
  <c r="AQ1065" i="4"/>
  <c r="AP1065" i="4"/>
  <c r="AO1065" i="4"/>
  <c r="AU1064" i="4"/>
  <c r="AR1064" i="4"/>
  <c r="AQ1064" i="4"/>
  <c r="AP1064" i="4"/>
  <c r="AO1064" i="4"/>
  <c r="AU1063" i="4"/>
  <c r="AR1063" i="4"/>
  <c r="AQ1063" i="4"/>
  <c r="AP1063" i="4"/>
  <c r="AO1063" i="4"/>
  <c r="AS1063" i="4" s="1"/>
  <c r="AU1062" i="4"/>
  <c r="AR1062" i="4"/>
  <c r="AQ1062" i="4"/>
  <c r="AP1062" i="4"/>
  <c r="AO1062" i="4"/>
  <c r="AU1061" i="4"/>
  <c r="AR1061" i="4"/>
  <c r="AQ1061" i="4"/>
  <c r="AP1061" i="4"/>
  <c r="AO1061" i="4"/>
  <c r="AU1060" i="4"/>
  <c r="AR1060" i="4"/>
  <c r="AQ1060" i="4"/>
  <c r="AP1060" i="4"/>
  <c r="AO1060" i="4"/>
  <c r="AU1059" i="4"/>
  <c r="AR1059" i="4"/>
  <c r="AQ1059" i="4"/>
  <c r="AP1059" i="4"/>
  <c r="AO1059" i="4"/>
  <c r="AU1058" i="4"/>
  <c r="AR1058" i="4"/>
  <c r="AQ1058" i="4"/>
  <c r="AP1058" i="4"/>
  <c r="AO1058" i="4"/>
  <c r="AU1057" i="4"/>
  <c r="AR1057" i="4"/>
  <c r="AQ1057" i="4"/>
  <c r="AP1057" i="4"/>
  <c r="AO1057" i="4"/>
  <c r="AU1056" i="4"/>
  <c r="AR1056" i="4"/>
  <c r="AQ1056" i="4"/>
  <c r="AP1056" i="4"/>
  <c r="AO1056" i="4"/>
  <c r="AU1055" i="4"/>
  <c r="AR1055" i="4"/>
  <c r="AQ1055" i="4"/>
  <c r="AP1055" i="4"/>
  <c r="AO1055" i="4"/>
  <c r="AU1054" i="4"/>
  <c r="AR1054" i="4"/>
  <c r="AQ1054" i="4"/>
  <c r="AP1054" i="4"/>
  <c r="AO1054" i="4"/>
  <c r="AU1053" i="4"/>
  <c r="AR1053" i="4"/>
  <c r="AQ1053" i="4"/>
  <c r="AP1053" i="4"/>
  <c r="AO1053" i="4"/>
  <c r="AU1052" i="4"/>
  <c r="AR1052" i="4"/>
  <c r="AQ1052" i="4"/>
  <c r="AP1052" i="4"/>
  <c r="AO1052" i="4"/>
  <c r="AU1051" i="4"/>
  <c r="AR1051" i="4"/>
  <c r="AQ1051" i="4"/>
  <c r="AP1051" i="4"/>
  <c r="AO1051" i="4"/>
  <c r="AU1050" i="4"/>
  <c r="AR1050" i="4"/>
  <c r="AQ1050" i="4"/>
  <c r="AP1050" i="4"/>
  <c r="AO1050" i="4"/>
  <c r="AU1049" i="4"/>
  <c r="AR1049" i="4"/>
  <c r="AQ1049" i="4"/>
  <c r="AP1049" i="4"/>
  <c r="AO1049" i="4"/>
  <c r="AU1048" i="4"/>
  <c r="AR1048" i="4"/>
  <c r="AQ1048" i="4"/>
  <c r="AP1048" i="4"/>
  <c r="AO1048" i="4"/>
  <c r="AU1047" i="4"/>
  <c r="AR1047" i="4"/>
  <c r="AQ1047" i="4"/>
  <c r="AP1047" i="4"/>
  <c r="AO1047" i="4"/>
  <c r="AU1046" i="4"/>
  <c r="AR1046" i="4"/>
  <c r="AQ1046" i="4"/>
  <c r="AP1046" i="4"/>
  <c r="AO1046" i="4"/>
  <c r="AU1045" i="4"/>
  <c r="AR1045" i="4"/>
  <c r="AQ1045" i="4"/>
  <c r="AP1045" i="4"/>
  <c r="AO1045" i="4"/>
  <c r="AU1044" i="4"/>
  <c r="AR1044" i="4"/>
  <c r="AQ1044" i="4"/>
  <c r="AP1044" i="4"/>
  <c r="AO1044" i="4"/>
  <c r="AU1043" i="4"/>
  <c r="AR1043" i="4"/>
  <c r="AQ1043" i="4"/>
  <c r="AP1043" i="4"/>
  <c r="AO1043" i="4"/>
  <c r="AU1042" i="4"/>
  <c r="AR1042" i="4"/>
  <c r="AQ1042" i="4"/>
  <c r="AP1042" i="4"/>
  <c r="AO1042" i="4"/>
  <c r="AU1041" i="4"/>
  <c r="AR1041" i="4"/>
  <c r="AQ1041" i="4"/>
  <c r="AP1041" i="4"/>
  <c r="AO1041" i="4"/>
  <c r="AU1040" i="4"/>
  <c r="AR1040" i="4"/>
  <c r="AQ1040" i="4"/>
  <c r="AP1040" i="4"/>
  <c r="AO1040" i="4"/>
  <c r="AU1039" i="4"/>
  <c r="AR1039" i="4"/>
  <c r="AQ1039" i="4"/>
  <c r="AP1039" i="4"/>
  <c r="AO1039" i="4"/>
  <c r="AU1038" i="4"/>
  <c r="AR1038" i="4"/>
  <c r="AQ1038" i="4"/>
  <c r="AP1038" i="4"/>
  <c r="AO1038" i="4"/>
  <c r="AU1037" i="4"/>
  <c r="AR1037" i="4"/>
  <c r="AQ1037" i="4"/>
  <c r="AP1037" i="4"/>
  <c r="AO1037" i="4"/>
  <c r="AU1036" i="4"/>
  <c r="AR1036" i="4"/>
  <c r="AQ1036" i="4"/>
  <c r="AP1036" i="4"/>
  <c r="AO1036" i="4"/>
  <c r="AU1035" i="4"/>
  <c r="AR1035" i="4"/>
  <c r="AQ1035" i="4"/>
  <c r="AP1035" i="4"/>
  <c r="AO1035" i="4"/>
  <c r="AU1034" i="4"/>
  <c r="AR1034" i="4"/>
  <c r="AQ1034" i="4"/>
  <c r="AP1034" i="4"/>
  <c r="AO1034" i="4"/>
  <c r="AU1033" i="4"/>
  <c r="AR1033" i="4"/>
  <c r="AQ1033" i="4"/>
  <c r="AP1033" i="4"/>
  <c r="AO1033" i="4"/>
  <c r="AU1032" i="4"/>
  <c r="AR1032" i="4"/>
  <c r="AQ1032" i="4"/>
  <c r="AP1032" i="4"/>
  <c r="AO1032" i="4"/>
  <c r="AU1031" i="4"/>
  <c r="AR1031" i="4"/>
  <c r="AQ1031" i="4"/>
  <c r="AP1031" i="4"/>
  <c r="AO1031" i="4"/>
  <c r="AU1030" i="4"/>
  <c r="AR1030" i="4"/>
  <c r="AQ1030" i="4"/>
  <c r="AP1030" i="4"/>
  <c r="AO1030" i="4"/>
  <c r="AU1029" i="4"/>
  <c r="AR1029" i="4"/>
  <c r="AQ1029" i="4"/>
  <c r="AP1029" i="4"/>
  <c r="AO1029" i="4"/>
  <c r="AU1028" i="4"/>
  <c r="AR1028" i="4"/>
  <c r="AQ1028" i="4"/>
  <c r="AP1028" i="4"/>
  <c r="AO1028" i="4"/>
  <c r="AU1027" i="4"/>
  <c r="AR1027" i="4"/>
  <c r="AQ1027" i="4"/>
  <c r="AP1027" i="4"/>
  <c r="AO1027" i="4"/>
  <c r="AU1026" i="4"/>
  <c r="AR1026" i="4"/>
  <c r="AQ1026" i="4"/>
  <c r="AP1026" i="4"/>
  <c r="AO1026" i="4"/>
  <c r="AU1025" i="4"/>
  <c r="AR1025" i="4"/>
  <c r="AQ1025" i="4"/>
  <c r="AP1025" i="4"/>
  <c r="AO1025" i="4"/>
  <c r="AU1024" i="4"/>
  <c r="AR1024" i="4"/>
  <c r="AQ1024" i="4"/>
  <c r="AP1024" i="4"/>
  <c r="AO1024" i="4"/>
  <c r="AU1023" i="4"/>
  <c r="AR1023" i="4"/>
  <c r="AQ1023" i="4"/>
  <c r="AP1023" i="4"/>
  <c r="AO1023" i="4"/>
  <c r="AU1022" i="4"/>
  <c r="AR1022" i="4"/>
  <c r="AQ1022" i="4"/>
  <c r="AP1022" i="4"/>
  <c r="AO1022" i="4"/>
  <c r="AU1021" i="4"/>
  <c r="AR1021" i="4"/>
  <c r="AQ1021" i="4"/>
  <c r="AP1021" i="4"/>
  <c r="AO1021" i="4"/>
  <c r="AU1020" i="4"/>
  <c r="AR1020" i="4"/>
  <c r="AQ1020" i="4"/>
  <c r="AP1020" i="4"/>
  <c r="AO1020" i="4"/>
  <c r="AU1019" i="4"/>
  <c r="AR1019" i="4"/>
  <c r="AQ1019" i="4"/>
  <c r="AP1019" i="4"/>
  <c r="AO1019" i="4"/>
  <c r="AU1018" i="4"/>
  <c r="AR1018" i="4"/>
  <c r="AQ1018" i="4"/>
  <c r="AP1018" i="4"/>
  <c r="AO1018" i="4"/>
  <c r="AU1017" i="4"/>
  <c r="AR1017" i="4"/>
  <c r="AQ1017" i="4"/>
  <c r="AP1017" i="4"/>
  <c r="AO1017" i="4"/>
  <c r="AU1016" i="4"/>
  <c r="AR1016" i="4"/>
  <c r="AQ1016" i="4"/>
  <c r="AP1016" i="4"/>
  <c r="AO1016" i="4"/>
  <c r="AU1015" i="4"/>
  <c r="AR1015" i="4"/>
  <c r="AQ1015" i="4"/>
  <c r="AP1015" i="4"/>
  <c r="AO1015" i="4"/>
  <c r="AU1014" i="4"/>
  <c r="AR1014" i="4"/>
  <c r="AQ1014" i="4"/>
  <c r="AP1014" i="4"/>
  <c r="AO1014" i="4"/>
  <c r="AU1013" i="4"/>
  <c r="AR1013" i="4"/>
  <c r="AQ1013" i="4"/>
  <c r="AP1013" i="4"/>
  <c r="AO1013" i="4"/>
  <c r="AU1012" i="4"/>
  <c r="AR1012" i="4"/>
  <c r="AQ1012" i="4"/>
  <c r="AP1012" i="4"/>
  <c r="AO1012" i="4"/>
  <c r="AU1011" i="4"/>
  <c r="AR1011" i="4"/>
  <c r="AQ1011" i="4"/>
  <c r="AP1011" i="4"/>
  <c r="AO1011" i="4"/>
  <c r="AU1010" i="4"/>
  <c r="AR1010" i="4"/>
  <c r="AQ1010" i="4"/>
  <c r="AP1010" i="4"/>
  <c r="AO1010" i="4"/>
  <c r="AU1009" i="4"/>
  <c r="AR1009" i="4"/>
  <c r="AQ1009" i="4"/>
  <c r="AP1009" i="4"/>
  <c r="AO1009" i="4"/>
  <c r="AU1008" i="4"/>
  <c r="AR1008" i="4"/>
  <c r="AQ1008" i="4"/>
  <c r="AP1008" i="4"/>
  <c r="AO1008" i="4"/>
  <c r="AU1007" i="4"/>
  <c r="AR1007" i="4"/>
  <c r="AQ1007" i="4"/>
  <c r="AP1007" i="4"/>
  <c r="AO1007" i="4"/>
  <c r="AU1006" i="4"/>
  <c r="AR1006" i="4"/>
  <c r="AQ1006" i="4"/>
  <c r="AP1006" i="4"/>
  <c r="AO1006" i="4"/>
  <c r="AU1005" i="4"/>
  <c r="AR1005" i="4"/>
  <c r="AQ1005" i="4"/>
  <c r="AP1005" i="4"/>
  <c r="AO1005" i="4"/>
  <c r="AU1004" i="4"/>
  <c r="AR1004" i="4"/>
  <c r="AQ1004" i="4"/>
  <c r="AP1004" i="4"/>
  <c r="AO1004" i="4"/>
  <c r="AU1003" i="4"/>
  <c r="AR1003" i="4"/>
  <c r="AQ1003" i="4"/>
  <c r="AP1003" i="4"/>
  <c r="AO1003" i="4"/>
  <c r="AU1002" i="4"/>
  <c r="AR1002" i="4"/>
  <c r="AQ1002" i="4"/>
  <c r="AP1002" i="4"/>
  <c r="AO1002" i="4"/>
  <c r="AU1001" i="4"/>
  <c r="AR1001" i="4"/>
  <c r="AQ1001" i="4"/>
  <c r="AP1001" i="4"/>
  <c r="AO1001" i="4"/>
  <c r="AU1000" i="4"/>
  <c r="AR1000" i="4"/>
  <c r="AQ1000" i="4"/>
  <c r="AP1000" i="4"/>
  <c r="AO1000" i="4"/>
  <c r="AU999" i="4"/>
  <c r="AR999" i="4"/>
  <c r="AQ999" i="4"/>
  <c r="AP999" i="4"/>
  <c r="AO999" i="4"/>
  <c r="AS999" i="4" s="1"/>
  <c r="AU998" i="4"/>
  <c r="AR998" i="4"/>
  <c r="AQ998" i="4"/>
  <c r="AP998" i="4"/>
  <c r="AO998" i="4"/>
  <c r="AU997" i="4"/>
  <c r="AR997" i="4"/>
  <c r="AQ997" i="4"/>
  <c r="AP997" i="4"/>
  <c r="AO997" i="4"/>
  <c r="AU996" i="4"/>
  <c r="AR996" i="4"/>
  <c r="AQ996" i="4"/>
  <c r="AP996" i="4"/>
  <c r="AO996" i="4"/>
  <c r="AU995" i="4"/>
  <c r="AR995" i="4"/>
  <c r="AQ995" i="4"/>
  <c r="AP995" i="4"/>
  <c r="AO995" i="4"/>
  <c r="AU994" i="4"/>
  <c r="AR994" i="4"/>
  <c r="AQ994" i="4"/>
  <c r="AP994" i="4"/>
  <c r="AO994" i="4"/>
  <c r="AU993" i="4"/>
  <c r="AR993" i="4"/>
  <c r="AQ993" i="4"/>
  <c r="AP993" i="4"/>
  <c r="AO993" i="4"/>
  <c r="AU992" i="4"/>
  <c r="AR992" i="4"/>
  <c r="AQ992" i="4"/>
  <c r="AP992" i="4"/>
  <c r="AO992" i="4"/>
  <c r="AU991" i="4"/>
  <c r="AR991" i="4"/>
  <c r="AQ991" i="4"/>
  <c r="AP991" i="4"/>
  <c r="AO991" i="4"/>
  <c r="AU990" i="4"/>
  <c r="AR990" i="4"/>
  <c r="AQ990" i="4"/>
  <c r="AP990" i="4"/>
  <c r="AO990" i="4"/>
  <c r="AU989" i="4"/>
  <c r="AR989" i="4"/>
  <c r="AQ989" i="4"/>
  <c r="AP989" i="4"/>
  <c r="AO989" i="4"/>
  <c r="AU988" i="4"/>
  <c r="AR988" i="4"/>
  <c r="AQ988" i="4"/>
  <c r="AP988" i="4"/>
  <c r="AO988" i="4"/>
  <c r="AS988" i="4" s="1"/>
  <c r="AU987" i="4"/>
  <c r="AR987" i="4"/>
  <c r="AQ987" i="4"/>
  <c r="AP987" i="4"/>
  <c r="AO987" i="4"/>
  <c r="AU986" i="4"/>
  <c r="AR986" i="4"/>
  <c r="AQ986" i="4"/>
  <c r="AP986" i="4"/>
  <c r="AO986" i="4"/>
  <c r="AU985" i="4"/>
  <c r="AR985" i="4"/>
  <c r="AQ985" i="4"/>
  <c r="AP985" i="4"/>
  <c r="AO985" i="4"/>
  <c r="AU984" i="4"/>
  <c r="AR984" i="4"/>
  <c r="AQ984" i="4"/>
  <c r="AP984" i="4"/>
  <c r="AO984" i="4"/>
  <c r="AU983" i="4"/>
  <c r="AR983" i="4"/>
  <c r="AQ983" i="4"/>
  <c r="AP983" i="4"/>
  <c r="AO983" i="4"/>
  <c r="AU982" i="4"/>
  <c r="AR982" i="4"/>
  <c r="AQ982" i="4"/>
  <c r="AP982" i="4"/>
  <c r="AO982" i="4"/>
  <c r="AU981" i="4"/>
  <c r="AR981" i="4"/>
  <c r="AQ981" i="4"/>
  <c r="AP981" i="4"/>
  <c r="AO981" i="4"/>
  <c r="AU980" i="4"/>
  <c r="AR980" i="4"/>
  <c r="AQ980" i="4"/>
  <c r="AP980" i="4"/>
  <c r="AO980" i="4"/>
  <c r="AU979" i="4"/>
  <c r="AR979" i="4"/>
  <c r="AQ979" i="4"/>
  <c r="AP979" i="4"/>
  <c r="AO979" i="4"/>
  <c r="AU978" i="4"/>
  <c r="AR978" i="4"/>
  <c r="AQ978" i="4"/>
  <c r="AP978" i="4"/>
  <c r="AO978" i="4"/>
  <c r="AU977" i="4"/>
  <c r="AR977" i="4"/>
  <c r="AQ977" i="4"/>
  <c r="AP977" i="4"/>
  <c r="AO977" i="4"/>
  <c r="AU976" i="4"/>
  <c r="AR976" i="4"/>
  <c r="AQ976" i="4"/>
  <c r="AP976" i="4"/>
  <c r="AO976" i="4"/>
  <c r="AS976" i="4" s="1"/>
  <c r="AU975" i="4"/>
  <c r="AR975" i="4"/>
  <c r="AQ975" i="4"/>
  <c r="AP975" i="4"/>
  <c r="AO975" i="4"/>
  <c r="AU974" i="4"/>
  <c r="AR974" i="4"/>
  <c r="AQ974" i="4"/>
  <c r="AT974" i="4" s="1"/>
  <c r="AP974" i="4"/>
  <c r="AO974" i="4"/>
  <c r="AU973" i="4"/>
  <c r="AR973" i="4"/>
  <c r="AQ973" i="4"/>
  <c r="AP973" i="4"/>
  <c r="AO973" i="4"/>
  <c r="AU972" i="4"/>
  <c r="AR972" i="4"/>
  <c r="AQ972" i="4"/>
  <c r="AP972" i="4"/>
  <c r="AO972" i="4"/>
  <c r="AS972" i="4" s="1"/>
  <c r="AU971" i="4"/>
  <c r="AR971" i="4"/>
  <c r="AQ971" i="4"/>
  <c r="AP971" i="4"/>
  <c r="AO971" i="4"/>
  <c r="AU970" i="4"/>
  <c r="AR970" i="4"/>
  <c r="AQ970" i="4"/>
  <c r="AP970" i="4"/>
  <c r="AO970" i="4"/>
  <c r="AU969" i="4"/>
  <c r="AR969" i="4"/>
  <c r="AQ969" i="4"/>
  <c r="AP969" i="4"/>
  <c r="AO969" i="4"/>
  <c r="AU968" i="4"/>
  <c r="AR968" i="4"/>
  <c r="AQ968" i="4"/>
  <c r="AP968" i="4"/>
  <c r="AO968" i="4"/>
  <c r="AU967" i="4"/>
  <c r="AR967" i="4"/>
  <c r="AQ967" i="4"/>
  <c r="AP967" i="4"/>
  <c r="AO967" i="4"/>
  <c r="AU966" i="4"/>
  <c r="AR966" i="4"/>
  <c r="AQ966" i="4"/>
  <c r="AP966" i="4"/>
  <c r="AO966" i="4"/>
  <c r="AU965" i="4"/>
  <c r="AR965" i="4"/>
  <c r="AQ965" i="4"/>
  <c r="AP965" i="4"/>
  <c r="AO965" i="4"/>
  <c r="AU964" i="4"/>
  <c r="AR964" i="4"/>
  <c r="AQ964" i="4"/>
  <c r="AT964" i="4" s="1"/>
  <c r="AP964" i="4"/>
  <c r="AO964" i="4"/>
  <c r="AU963" i="4"/>
  <c r="AR963" i="4"/>
  <c r="AQ963" i="4"/>
  <c r="AP963" i="4"/>
  <c r="AO963" i="4"/>
  <c r="AU962" i="4"/>
  <c r="AR962" i="4"/>
  <c r="AQ962" i="4"/>
  <c r="AP962" i="4"/>
  <c r="AO962" i="4"/>
  <c r="AU961" i="4"/>
  <c r="AR961" i="4"/>
  <c r="AQ961" i="4"/>
  <c r="AP961" i="4"/>
  <c r="AO961" i="4"/>
  <c r="AU960" i="4"/>
  <c r="AR960" i="4"/>
  <c r="AQ960" i="4"/>
  <c r="AP960" i="4"/>
  <c r="AO960" i="4"/>
  <c r="AU959" i="4"/>
  <c r="AR959" i="4"/>
  <c r="AQ959" i="4"/>
  <c r="AP959" i="4"/>
  <c r="AO959" i="4"/>
  <c r="AU958" i="4"/>
  <c r="AR958" i="4"/>
  <c r="AQ958" i="4"/>
  <c r="AP958" i="4"/>
  <c r="AO958" i="4"/>
  <c r="AS958" i="4" s="1"/>
  <c r="AU957" i="4"/>
  <c r="AR957" i="4"/>
  <c r="AQ957" i="4"/>
  <c r="AP957" i="4"/>
  <c r="AO957" i="4"/>
  <c r="AU956" i="4"/>
  <c r="AR956" i="4"/>
  <c r="AQ956" i="4"/>
  <c r="AP956" i="4"/>
  <c r="AO956" i="4"/>
  <c r="AU955" i="4"/>
  <c r="AR955" i="4"/>
  <c r="AQ955" i="4"/>
  <c r="AP955" i="4"/>
  <c r="AO955" i="4"/>
  <c r="AU954" i="4"/>
  <c r="AR954" i="4"/>
  <c r="AQ954" i="4"/>
  <c r="AP954" i="4"/>
  <c r="AO954" i="4"/>
  <c r="AU953" i="4"/>
  <c r="AR953" i="4"/>
  <c r="AQ953" i="4"/>
  <c r="AP953" i="4"/>
  <c r="AO953" i="4"/>
  <c r="AU952" i="4"/>
  <c r="AR952" i="4"/>
  <c r="AQ952" i="4"/>
  <c r="AP952" i="4"/>
  <c r="AO952" i="4"/>
  <c r="AU951" i="4"/>
  <c r="AR951" i="4"/>
  <c r="AQ951" i="4"/>
  <c r="AP951" i="4"/>
  <c r="AO951" i="4"/>
  <c r="AU950" i="4"/>
  <c r="AR950" i="4"/>
  <c r="AQ950" i="4"/>
  <c r="AP950" i="4"/>
  <c r="AO950" i="4"/>
  <c r="AU949" i="4"/>
  <c r="AR949" i="4"/>
  <c r="AQ949" i="4"/>
  <c r="AP949" i="4"/>
  <c r="AO949" i="4"/>
  <c r="AU948" i="4"/>
  <c r="AR948" i="4"/>
  <c r="AQ948" i="4"/>
  <c r="AP948" i="4"/>
  <c r="AO948" i="4"/>
  <c r="AU947" i="4"/>
  <c r="AR947" i="4"/>
  <c r="AQ947" i="4"/>
  <c r="AP947" i="4"/>
  <c r="AO947" i="4"/>
  <c r="AU946" i="4"/>
  <c r="AR946" i="4"/>
  <c r="AQ946" i="4"/>
  <c r="AP946" i="4"/>
  <c r="AO946" i="4"/>
  <c r="AU945" i="4"/>
  <c r="AR945" i="4"/>
  <c r="AQ945" i="4"/>
  <c r="AP945" i="4"/>
  <c r="AO945" i="4"/>
  <c r="AU944" i="4"/>
  <c r="AR944" i="4"/>
  <c r="AQ944" i="4"/>
  <c r="AP944" i="4"/>
  <c r="AO944" i="4"/>
  <c r="AU943" i="4"/>
  <c r="AR943" i="4"/>
  <c r="AQ943" i="4"/>
  <c r="AP943" i="4"/>
  <c r="AO943" i="4"/>
  <c r="AU942" i="4"/>
  <c r="AR942" i="4"/>
  <c r="AQ942" i="4"/>
  <c r="AP942" i="4"/>
  <c r="AO942" i="4"/>
  <c r="AU941" i="4"/>
  <c r="AR941" i="4"/>
  <c r="AQ941" i="4"/>
  <c r="AP941" i="4"/>
  <c r="AO941" i="4"/>
  <c r="AU940" i="4"/>
  <c r="AR940" i="4"/>
  <c r="AQ940" i="4"/>
  <c r="AP940" i="4"/>
  <c r="AO940" i="4"/>
  <c r="AU939" i="4"/>
  <c r="AR939" i="4"/>
  <c r="AQ939" i="4"/>
  <c r="AP939" i="4"/>
  <c r="AO939" i="4"/>
  <c r="AU938" i="4"/>
  <c r="AR938" i="4"/>
  <c r="AQ938" i="4"/>
  <c r="AP938" i="4"/>
  <c r="AO938" i="4"/>
  <c r="AU937" i="4"/>
  <c r="AR937" i="4"/>
  <c r="AQ937" i="4"/>
  <c r="AP937" i="4"/>
  <c r="AO937" i="4"/>
  <c r="AU936" i="4"/>
  <c r="AR936" i="4"/>
  <c r="AQ936" i="4"/>
  <c r="AP936" i="4"/>
  <c r="AO936" i="4"/>
  <c r="AU935" i="4"/>
  <c r="AR935" i="4"/>
  <c r="AQ935" i="4"/>
  <c r="AP935" i="4"/>
  <c r="AO935" i="4"/>
  <c r="AU934" i="4"/>
  <c r="AR934" i="4"/>
  <c r="AQ934" i="4"/>
  <c r="AP934" i="4"/>
  <c r="AO934" i="4"/>
  <c r="AU933" i="4"/>
  <c r="AR933" i="4"/>
  <c r="AQ933" i="4"/>
  <c r="AP933" i="4"/>
  <c r="AO933" i="4"/>
  <c r="AU932" i="4"/>
  <c r="AR932" i="4"/>
  <c r="AQ932" i="4"/>
  <c r="AP932" i="4"/>
  <c r="AO932" i="4"/>
  <c r="AU931" i="4"/>
  <c r="AR931" i="4"/>
  <c r="AQ931" i="4"/>
  <c r="AP931" i="4"/>
  <c r="AO931" i="4"/>
  <c r="AU930" i="4"/>
  <c r="AR930" i="4"/>
  <c r="AQ930" i="4"/>
  <c r="AT930" i="4" s="1"/>
  <c r="AP930" i="4"/>
  <c r="AO930" i="4"/>
  <c r="AU929" i="4"/>
  <c r="AR929" i="4"/>
  <c r="AQ929" i="4"/>
  <c r="AP929" i="4"/>
  <c r="AO929" i="4"/>
  <c r="AU928" i="4"/>
  <c r="AR928" i="4"/>
  <c r="AQ928" i="4"/>
  <c r="AP928" i="4"/>
  <c r="AO928" i="4"/>
  <c r="AU927" i="4"/>
  <c r="AR927" i="4"/>
  <c r="AQ927" i="4"/>
  <c r="AP927" i="4"/>
  <c r="AO927" i="4"/>
  <c r="AU926" i="4"/>
  <c r="AR926" i="4"/>
  <c r="AQ926" i="4"/>
  <c r="AP926" i="4"/>
  <c r="AO926" i="4"/>
  <c r="AU925" i="4"/>
  <c r="AR925" i="4"/>
  <c r="AQ925" i="4"/>
  <c r="AP925" i="4"/>
  <c r="AO925" i="4"/>
  <c r="AU924" i="4"/>
  <c r="AR924" i="4"/>
  <c r="AQ924" i="4"/>
  <c r="AP924" i="4"/>
  <c r="AO924" i="4"/>
  <c r="AU923" i="4"/>
  <c r="AR923" i="4"/>
  <c r="AQ923" i="4"/>
  <c r="AP923" i="4"/>
  <c r="AO923" i="4"/>
  <c r="AU922" i="4"/>
  <c r="AR922" i="4"/>
  <c r="AQ922" i="4"/>
  <c r="AP922" i="4"/>
  <c r="AO922" i="4"/>
  <c r="AU921" i="4"/>
  <c r="AR921" i="4"/>
  <c r="AQ921" i="4"/>
  <c r="AP921" i="4"/>
  <c r="AO921" i="4"/>
  <c r="AU920" i="4"/>
  <c r="AR920" i="4"/>
  <c r="AQ920" i="4"/>
  <c r="AP920" i="4"/>
  <c r="AO920" i="4"/>
  <c r="AU919" i="4"/>
  <c r="AR919" i="4"/>
  <c r="AQ919" i="4"/>
  <c r="AP919" i="4"/>
  <c r="AO919" i="4"/>
  <c r="AU918" i="4"/>
  <c r="AR918" i="4"/>
  <c r="AQ918" i="4"/>
  <c r="AP918" i="4"/>
  <c r="AO918" i="4"/>
  <c r="AU917" i="4"/>
  <c r="AR917" i="4"/>
  <c r="AQ917" i="4"/>
  <c r="AP917" i="4"/>
  <c r="AO917" i="4"/>
  <c r="AU916" i="4"/>
  <c r="AR916" i="4"/>
  <c r="AQ916" i="4"/>
  <c r="AP916" i="4"/>
  <c r="AO916" i="4"/>
  <c r="AU915" i="4"/>
  <c r="AR915" i="4"/>
  <c r="AQ915" i="4"/>
  <c r="AP915" i="4"/>
  <c r="AO915" i="4"/>
  <c r="AU914" i="4"/>
  <c r="AR914" i="4"/>
  <c r="AQ914" i="4"/>
  <c r="AP914" i="4"/>
  <c r="AO914" i="4"/>
  <c r="AU913" i="4"/>
  <c r="AR913" i="4"/>
  <c r="AQ913" i="4"/>
  <c r="AP913" i="4"/>
  <c r="AO913" i="4"/>
  <c r="AU912" i="4"/>
  <c r="AR912" i="4"/>
  <c r="AQ912" i="4"/>
  <c r="AP912" i="4"/>
  <c r="AO912" i="4"/>
  <c r="AU911" i="4"/>
  <c r="AR911" i="4"/>
  <c r="AQ911" i="4"/>
  <c r="AP911" i="4"/>
  <c r="AO911" i="4"/>
  <c r="AU910" i="4"/>
  <c r="AR910" i="4"/>
  <c r="AQ910" i="4"/>
  <c r="AT910" i="4" s="1"/>
  <c r="AP910" i="4"/>
  <c r="AO910" i="4"/>
  <c r="AU909" i="4"/>
  <c r="AR909" i="4"/>
  <c r="AQ909" i="4"/>
  <c r="AP909" i="4"/>
  <c r="AO909" i="4"/>
  <c r="AU908" i="4"/>
  <c r="AR908" i="4"/>
  <c r="AQ908" i="4"/>
  <c r="AP908" i="4"/>
  <c r="AO908" i="4"/>
  <c r="AU907" i="4"/>
  <c r="AR907" i="4"/>
  <c r="AQ907" i="4"/>
  <c r="AP907" i="4"/>
  <c r="AO907" i="4"/>
  <c r="AU906" i="4"/>
  <c r="AR906" i="4"/>
  <c r="AQ906" i="4"/>
  <c r="AP906" i="4"/>
  <c r="AO906" i="4"/>
  <c r="AU905" i="4"/>
  <c r="AR905" i="4"/>
  <c r="AQ905" i="4"/>
  <c r="AP905" i="4"/>
  <c r="AO905" i="4"/>
  <c r="AU904" i="4"/>
  <c r="AR904" i="4"/>
  <c r="AQ904" i="4"/>
  <c r="AP904" i="4"/>
  <c r="AO904" i="4"/>
  <c r="AU903" i="4"/>
  <c r="AR903" i="4"/>
  <c r="AQ903" i="4"/>
  <c r="AP903" i="4"/>
  <c r="AO903" i="4"/>
  <c r="AU902" i="4"/>
  <c r="AR902" i="4"/>
  <c r="AQ902" i="4"/>
  <c r="AP902" i="4"/>
  <c r="AO902" i="4"/>
  <c r="AU901" i="4"/>
  <c r="AR901" i="4"/>
  <c r="AQ901" i="4"/>
  <c r="AP901" i="4"/>
  <c r="AO901" i="4"/>
  <c r="AU900" i="4"/>
  <c r="AR900" i="4"/>
  <c r="AQ900" i="4"/>
  <c r="AP900" i="4"/>
  <c r="AO900" i="4"/>
  <c r="AU899" i="4"/>
  <c r="AR899" i="4"/>
  <c r="AQ899" i="4"/>
  <c r="AP899" i="4"/>
  <c r="AO899" i="4"/>
  <c r="AU898" i="4"/>
  <c r="AR898" i="4"/>
  <c r="AQ898" i="4"/>
  <c r="AP898" i="4"/>
  <c r="AO898" i="4"/>
  <c r="AU897" i="4"/>
  <c r="AR897" i="4"/>
  <c r="AQ897" i="4"/>
  <c r="AP897" i="4"/>
  <c r="AO897" i="4"/>
  <c r="AU896" i="4"/>
  <c r="AR896" i="4"/>
  <c r="AQ896" i="4"/>
  <c r="AP896" i="4"/>
  <c r="AO896" i="4"/>
  <c r="AU895" i="4"/>
  <c r="AR895" i="4"/>
  <c r="AQ895" i="4"/>
  <c r="AP895" i="4"/>
  <c r="AO895" i="4"/>
  <c r="AU894" i="4"/>
  <c r="AR894" i="4"/>
  <c r="AQ894" i="4"/>
  <c r="AP894" i="4"/>
  <c r="AO894" i="4"/>
  <c r="AU893" i="4"/>
  <c r="AR893" i="4"/>
  <c r="AQ893" i="4"/>
  <c r="AP893" i="4"/>
  <c r="AO893" i="4"/>
  <c r="AU892" i="4"/>
  <c r="AR892" i="4"/>
  <c r="AQ892" i="4"/>
  <c r="AP892" i="4"/>
  <c r="AO892" i="4"/>
  <c r="AU891" i="4"/>
  <c r="AR891" i="4"/>
  <c r="AQ891" i="4"/>
  <c r="AP891" i="4"/>
  <c r="AO891" i="4"/>
  <c r="AU890" i="4"/>
  <c r="AR890" i="4"/>
  <c r="AQ890" i="4"/>
  <c r="AP890" i="4"/>
  <c r="AO890" i="4"/>
  <c r="AU889" i="4"/>
  <c r="AR889" i="4"/>
  <c r="AQ889" i="4"/>
  <c r="AP889" i="4"/>
  <c r="AO889" i="4"/>
  <c r="AU888" i="4"/>
  <c r="AR888" i="4"/>
  <c r="AQ888" i="4"/>
  <c r="AP888" i="4"/>
  <c r="AO888" i="4"/>
  <c r="AU887" i="4"/>
  <c r="AR887" i="4"/>
  <c r="AQ887" i="4"/>
  <c r="AP887" i="4"/>
  <c r="AO887" i="4"/>
  <c r="AU886" i="4"/>
  <c r="AR886" i="4"/>
  <c r="AQ886" i="4"/>
  <c r="AP886" i="4"/>
  <c r="AO886" i="4"/>
  <c r="AU885" i="4"/>
  <c r="AR885" i="4"/>
  <c r="AQ885" i="4"/>
  <c r="AP885" i="4"/>
  <c r="AO885" i="4"/>
  <c r="AU884" i="4"/>
  <c r="AR884" i="4"/>
  <c r="AQ884" i="4"/>
  <c r="AP884" i="4"/>
  <c r="AO884" i="4"/>
  <c r="AU883" i="4"/>
  <c r="AR883" i="4"/>
  <c r="AQ883" i="4"/>
  <c r="AP883" i="4"/>
  <c r="AO883" i="4"/>
  <c r="AU882" i="4"/>
  <c r="AR882" i="4"/>
  <c r="AQ882" i="4"/>
  <c r="AP882" i="4"/>
  <c r="AO882" i="4"/>
  <c r="AU881" i="4"/>
  <c r="AR881" i="4"/>
  <c r="AQ881" i="4"/>
  <c r="AP881" i="4"/>
  <c r="AO881" i="4"/>
  <c r="AU880" i="4"/>
  <c r="AR880" i="4"/>
  <c r="AQ880" i="4"/>
  <c r="AP880" i="4"/>
  <c r="AO880" i="4"/>
  <c r="AS880" i="4" s="1"/>
  <c r="AU879" i="4"/>
  <c r="AR879" i="4"/>
  <c r="AQ879" i="4"/>
  <c r="AP879" i="4"/>
  <c r="AO879" i="4"/>
  <c r="AU878" i="4"/>
  <c r="AR878" i="4"/>
  <c r="AQ878" i="4"/>
  <c r="AP878" i="4"/>
  <c r="AO878" i="4"/>
  <c r="AU877" i="4"/>
  <c r="AR877" i="4"/>
  <c r="AQ877" i="4"/>
  <c r="AP877" i="4"/>
  <c r="AO877" i="4"/>
  <c r="AU876" i="4"/>
  <c r="AR876" i="4"/>
  <c r="AQ876" i="4"/>
  <c r="AP876" i="4"/>
  <c r="AO876" i="4"/>
  <c r="AS876" i="4" s="1"/>
  <c r="AU875" i="4"/>
  <c r="AR875" i="4"/>
  <c r="AQ875" i="4"/>
  <c r="AP875" i="4"/>
  <c r="AO875" i="4"/>
  <c r="AU874" i="4"/>
  <c r="AR874" i="4"/>
  <c r="AQ874" i="4"/>
  <c r="AP874" i="4"/>
  <c r="AO874" i="4"/>
  <c r="AU873" i="4"/>
  <c r="AR873" i="4"/>
  <c r="AQ873" i="4"/>
  <c r="AP873" i="4"/>
  <c r="AO873" i="4"/>
  <c r="AU872" i="4"/>
  <c r="AR872" i="4"/>
  <c r="AQ872" i="4"/>
  <c r="AP872" i="4"/>
  <c r="AO872" i="4"/>
  <c r="AU871" i="4"/>
  <c r="AR871" i="4"/>
  <c r="AQ871" i="4"/>
  <c r="AP871" i="4"/>
  <c r="AO871" i="4"/>
  <c r="AU870" i="4"/>
  <c r="AR870" i="4"/>
  <c r="AQ870" i="4"/>
  <c r="AP870" i="4"/>
  <c r="AO870" i="4"/>
  <c r="AU869" i="4"/>
  <c r="AR869" i="4"/>
  <c r="AQ869" i="4"/>
  <c r="AP869" i="4"/>
  <c r="AO869" i="4"/>
  <c r="AU868" i="4"/>
  <c r="AR868" i="4"/>
  <c r="AQ868" i="4"/>
  <c r="AP868" i="4"/>
  <c r="AO868" i="4"/>
  <c r="AU867" i="4"/>
  <c r="AR867" i="4"/>
  <c r="AQ867" i="4"/>
  <c r="AP867" i="4"/>
  <c r="AO867" i="4"/>
  <c r="AU866" i="4"/>
  <c r="AR866" i="4"/>
  <c r="AQ866" i="4"/>
  <c r="AT866" i="4" s="1"/>
  <c r="AP866" i="4"/>
  <c r="AO866" i="4"/>
  <c r="AU865" i="4"/>
  <c r="AR865" i="4"/>
  <c r="AQ865" i="4"/>
  <c r="AP865" i="4"/>
  <c r="AO865" i="4"/>
  <c r="AU864" i="4"/>
  <c r="AR864" i="4"/>
  <c r="AQ864" i="4"/>
  <c r="AP864" i="4"/>
  <c r="AO864" i="4"/>
  <c r="AU863" i="4"/>
  <c r="AR863" i="4"/>
  <c r="AQ863" i="4"/>
  <c r="AP863" i="4"/>
  <c r="AO863" i="4"/>
  <c r="AU862" i="4"/>
  <c r="AR862" i="4"/>
  <c r="AQ862" i="4"/>
  <c r="AP862" i="4"/>
  <c r="AO862" i="4"/>
  <c r="AU861" i="4"/>
  <c r="AR861" i="4"/>
  <c r="AQ861" i="4"/>
  <c r="AP861" i="4"/>
  <c r="AO861" i="4"/>
  <c r="AU860" i="4"/>
  <c r="AR860" i="4"/>
  <c r="AQ860" i="4"/>
  <c r="AP860" i="4"/>
  <c r="AO860" i="4"/>
  <c r="AU859" i="4"/>
  <c r="AR859" i="4"/>
  <c r="AQ859" i="4"/>
  <c r="AP859" i="4"/>
  <c r="AO859" i="4"/>
  <c r="AU858" i="4"/>
  <c r="AR858" i="4"/>
  <c r="AQ858" i="4"/>
  <c r="AP858" i="4"/>
  <c r="AO858" i="4"/>
  <c r="AU857" i="4"/>
  <c r="AR857" i="4"/>
  <c r="AQ857" i="4"/>
  <c r="AP857" i="4"/>
  <c r="AO857" i="4"/>
  <c r="AU856" i="4"/>
  <c r="AR856" i="4"/>
  <c r="AQ856" i="4"/>
  <c r="AP856" i="4"/>
  <c r="AO856" i="4"/>
  <c r="AU855" i="4"/>
  <c r="AR855" i="4"/>
  <c r="AQ855" i="4"/>
  <c r="AP855" i="4"/>
  <c r="AO855" i="4"/>
  <c r="AU854" i="4"/>
  <c r="AR854" i="4"/>
  <c r="AQ854" i="4"/>
  <c r="AP854" i="4"/>
  <c r="AO854" i="4"/>
  <c r="AU853" i="4"/>
  <c r="AR853" i="4"/>
  <c r="AQ853" i="4"/>
  <c r="AP853" i="4"/>
  <c r="AO853" i="4"/>
  <c r="AU852" i="4"/>
  <c r="AR852" i="4"/>
  <c r="AQ852" i="4"/>
  <c r="AT852" i="4" s="1"/>
  <c r="AP852" i="4"/>
  <c r="AO852" i="4"/>
  <c r="AU851" i="4"/>
  <c r="AR851" i="4"/>
  <c r="AQ851" i="4"/>
  <c r="AP851" i="4"/>
  <c r="AO851" i="4"/>
  <c r="AU850" i="4"/>
  <c r="AR850" i="4"/>
  <c r="AQ850" i="4"/>
  <c r="AP850" i="4"/>
  <c r="AO850" i="4"/>
  <c r="AU849" i="4"/>
  <c r="AR849" i="4"/>
  <c r="AQ849" i="4"/>
  <c r="AP849" i="4"/>
  <c r="AO849" i="4"/>
  <c r="AU848" i="4"/>
  <c r="AR848" i="4"/>
  <c r="AQ848" i="4"/>
  <c r="AP848" i="4"/>
  <c r="AO848" i="4"/>
  <c r="AU847" i="4"/>
  <c r="AR847" i="4"/>
  <c r="AQ847" i="4"/>
  <c r="AP847" i="4"/>
  <c r="AO847" i="4"/>
  <c r="AU846" i="4"/>
  <c r="AR846" i="4"/>
  <c r="AQ846" i="4"/>
  <c r="AP846" i="4"/>
  <c r="AO846" i="4"/>
  <c r="AU845" i="4"/>
  <c r="AR845" i="4"/>
  <c r="AQ845" i="4"/>
  <c r="AP845" i="4"/>
  <c r="AO845" i="4"/>
  <c r="AU844" i="4"/>
  <c r="AR844" i="4"/>
  <c r="AQ844" i="4"/>
  <c r="AP844" i="4"/>
  <c r="AO844" i="4"/>
  <c r="AU843" i="4"/>
  <c r="AR843" i="4"/>
  <c r="AQ843" i="4"/>
  <c r="AP843" i="4"/>
  <c r="AO843" i="4"/>
  <c r="AU842" i="4"/>
  <c r="AR842" i="4"/>
  <c r="AQ842" i="4"/>
  <c r="AP842" i="4"/>
  <c r="AO842" i="4"/>
  <c r="AU841" i="4"/>
  <c r="AR841" i="4"/>
  <c r="AQ841" i="4"/>
  <c r="AP841" i="4"/>
  <c r="AO841" i="4"/>
  <c r="AU840" i="4"/>
  <c r="AR840" i="4"/>
  <c r="AQ840" i="4"/>
  <c r="AP840" i="4"/>
  <c r="AO840" i="4"/>
  <c r="AU839" i="4"/>
  <c r="AR839" i="4"/>
  <c r="AQ839" i="4"/>
  <c r="AP839" i="4"/>
  <c r="AO839" i="4"/>
  <c r="AU838" i="4"/>
  <c r="AR838" i="4"/>
  <c r="AQ838" i="4"/>
  <c r="AP838" i="4"/>
  <c r="AO838" i="4"/>
  <c r="AU837" i="4"/>
  <c r="AR837" i="4"/>
  <c r="AQ837" i="4"/>
  <c r="AP837" i="4"/>
  <c r="AO837" i="4"/>
  <c r="AU836" i="4"/>
  <c r="AR836" i="4"/>
  <c r="AQ836" i="4"/>
  <c r="AP836" i="4"/>
  <c r="AO836" i="4"/>
  <c r="AU835" i="4"/>
  <c r="AR835" i="4"/>
  <c r="AQ835" i="4"/>
  <c r="AP835" i="4"/>
  <c r="AO835" i="4"/>
  <c r="AU834" i="4"/>
  <c r="AR834" i="4"/>
  <c r="AQ834" i="4"/>
  <c r="AP834" i="4"/>
  <c r="AO834" i="4"/>
  <c r="AS834" i="4" s="1"/>
  <c r="AU833" i="4"/>
  <c r="AR833" i="4"/>
  <c r="AQ833" i="4"/>
  <c r="AP833" i="4"/>
  <c r="AO833" i="4"/>
  <c r="AU832" i="4"/>
  <c r="AR832" i="4"/>
  <c r="AQ832" i="4"/>
  <c r="AP832" i="4"/>
  <c r="AO832" i="4"/>
  <c r="AU831" i="4"/>
  <c r="AR831" i="4"/>
  <c r="AQ831" i="4"/>
  <c r="AP831" i="4"/>
  <c r="AO831" i="4"/>
  <c r="AU830" i="4"/>
  <c r="AR830" i="4"/>
  <c r="AQ830" i="4"/>
  <c r="AP830" i="4"/>
  <c r="AO830" i="4"/>
  <c r="AS830" i="4" s="1"/>
  <c r="AU829" i="4"/>
  <c r="AR829" i="4"/>
  <c r="AQ829" i="4"/>
  <c r="AP829" i="4"/>
  <c r="AO829" i="4"/>
  <c r="AU828" i="4"/>
  <c r="AR828" i="4"/>
  <c r="AQ828" i="4"/>
  <c r="AP828" i="4"/>
  <c r="AO828" i="4"/>
  <c r="AU827" i="4"/>
  <c r="AR827" i="4"/>
  <c r="AQ827" i="4"/>
  <c r="AP827" i="4"/>
  <c r="AO827" i="4"/>
  <c r="AU826" i="4"/>
  <c r="AR826" i="4"/>
  <c r="AQ826" i="4"/>
  <c r="AP826" i="4"/>
  <c r="AO826" i="4"/>
  <c r="AU825" i="4"/>
  <c r="AR825" i="4"/>
  <c r="AQ825" i="4"/>
  <c r="AP825" i="4"/>
  <c r="AO825" i="4"/>
  <c r="AU824" i="4"/>
  <c r="AR824" i="4"/>
  <c r="AQ824" i="4"/>
  <c r="AP824" i="4"/>
  <c r="AO824" i="4"/>
  <c r="AU823" i="4"/>
  <c r="AR823" i="4"/>
  <c r="AQ823" i="4"/>
  <c r="AP823" i="4"/>
  <c r="AO823" i="4"/>
  <c r="AU822" i="4"/>
  <c r="AR822" i="4"/>
  <c r="AQ822" i="4"/>
  <c r="AP822" i="4"/>
  <c r="AO822" i="4"/>
  <c r="AU821" i="4"/>
  <c r="AR821" i="4"/>
  <c r="AQ821" i="4"/>
  <c r="AP821" i="4"/>
  <c r="AO821" i="4"/>
  <c r="AU820" i="4"/>
  <c r="AR820" i="4"/>
  <c r="AQ820" i="4"/>
  <c r="AP820" i="4"/>
  <c r="AO820" i="4"/>
  <c r="AU819" i="4"/>
  <c r="AR819" i="4"/>
  <c r="AQ819" i="4"/>
  <c r="AP819" i="4"/>
  <c r="AO819" i="4"/>
  <c r="AU818" i="4"/>
  <c r="AR818" i="4"/>
  <c r="AQ818" i="4"/>
  <c r="AP818" i="4"/>
  <c r="AO818" i="4"/>
  <c r="AU817" i="4"/>
  <c r="AR817" i="4"/>
  <c r="AQ817" i="4"/>
  <c r="AP817" i="4"/>
  <c r="AO817" i="4"/>
  <c r="AU816" i="4"/>
  <c r="AR816" i="4"/>
  <c r="AQ816" i="4"/>
  <c r="AP816" i="4"/>
  <c r="AO816" i="4"/>
  <c r="AU815" i="4"/>
  <c r="AR815" i="4"/>
  <c r="AQ815" i="4"/>
  <c r="AP815" i="4"/>
  <c r="AO815" i="4"/>
  <c r="AU814" i="4"/>
  <c r="AR814" i="4"/>
  <c r="AQ814" i="4"/>
  <c r="AP814" i="4"/>
  <c r="AO814" i="4"/>
  <c r="AU813" i="4"/>
  <c r="AR813" i="4"/>
  <c r="AQ813" i="4"/>
  <c r="AP813" i="4"/>
  <c r="AO813" i="4"/>
  <c r="AU812" i="4"/>
  <c r="AR812" i="4"/>
  <c r="AQ812" i="4"/>
  <c r="AP812" i="4"/>
  <c r="AO812" i="4"/>
  <c r="AU811" i="4"/>
  <c r="AR811" i="4"/>
  <c r="AQ811" i="4"/>
  <c r="AP811" i="4"/>
  <c r="AO811" i="4"/>
  <c r="AU810" i="4"/>
  <c r="AR810" i="4"/>
  <c r="AQ810" i="4"/>
  <c r="AP810" i="4"/>
  <c r="AO810" i="4"/>
  <c r="AU809" i="4"/>
  <c r="AR809" i="4"/>
  <c r="AQ809" i="4"/>
  <c r="AP809" i="4"/>
  <c r="AO809" i="4"/>
  <c r="AU808" i="4"/>
  <c r="AR808" i="4"/>
  <c r="AQ808" i="4"/>
  <c r="AP808" i="4"/>
  <c r="AO808" i="4"/>
  <c r="AU807" i="4"/>
  <c r="AR807" i="4"/>
  <c r="AQ807" i="4"/>
  <c r="AP807" i="4"/>
  <c r="AO807" i="4"/>
  <c r="AU806" i="4"/>
  <c r="AR806" i="4"/>
  <c r="AQ806" i="4"/>
  <c r="AP806" i="4"/>
  <c r="AO806" i="4"/>
  <c r="AU805" i="4"/>
  <c r="AR805" i="4"/>
  <c r="AQ805" i="4"/>
  <c r="AP805" i="4"/>
  <c r="AO805" i="4"/>
  <c r="AU804" i="4"/>
  <c r="AR804" i="4"/>
  <c r="AQ804" i="4"/>
  <c r="AP804" i="4"/>
  <c r="AO804" i="4"/>
  <c r="AU803" i="4"/>
  <c r="AR803" i="4"/>
  <c r="AQ803" i="4"/>
  <c r="AP803" i="4"/>
  <c r="AO803" i="4"/>
  <c r="AU802" i="4"/>
  <c r="AR802" i="4"/>
  <c r="AQ802" i="4"/>
  <c r="AP802" i="4"/>
  <c r="AO802" i="4"/>
  <c r="AU801" i="4"/>
  <c r="AR801" i="4"/>
  <c r="AQ801" i="4"/>
  <c r="AP801" i="4"/>
  <c r="AO801" i="4"/>
  <c r="AU800" i="4"/>
  <c r="AR800" i="4"/>
  <c r="AQ800" i="4"/>
  <c r="AP800" i="4"/>
  <c r="AO800" i="4"/>
  <c r="AU799" i="4"/>
  <c r="AR799" i="4"/>
  <c r="AQ799" i="4"/>
  <c r="AP799" i="4"/>
  <c r="AO799" i="4"/>
  <c r="AU798" i="4"/>
  <c r="AR798" i="4"/>
  <c r="AQ798" i="4"/>
  <c r="AP798" i="4"/>
  <c r="AO798" i="4"/>
  <c r="AU797" i="4"/>
  <c r="AR797" i="4"/>
  <c r="AQ797" i="4"/>
  <c r="AP797" i="4"/>
  <c r="AO797" i="4"/>
  <c r="AU796" i="4"/>
  <c r="AR796" i="4"/>
  <c r="AQ796" i="4"/>
  <c r="AP796" i="4"/>
  <c r="AO796" i="4"/>
  <c r="AU795" i="4"/>
  <c r="AR795" i="4"/>
  <c r="AQ795" i="4"/>
  <c r="AP795" i="4"/>
  <c r="AO795" i="4"/>
  <c r="AU794" i="4"/>
  <c r="AR794" i="4"/>
  <c r="AQ794" i="4"/>
  <c r="AP794" i="4"/>
  <c r="AO794" i="4"/>
  <c r="AU793" i="4"/>
  <c r="AR793" i="4"/>
  <c r="AQ793" i="4"/>
  <c r="AP793" i="4"/>
  <c r="AO793" i="4"/>
  <c r="AU792" i="4"/>
  <c r="AR792" i="4"/>
  <c r="AQ792" i="4"/>
  <c r="AP792" i="4"/>
  <c r="AO792" i="4"/>
  <c r="AU791" i="4"/>
  <c r="AR791" i="4"/>
  <c r="AQ791" i="4"/>
  <c r="AP791" i="4"/>
  <c r="AO791" i="4"/>
  <c r="AU790" i="4"/>
  <c r="AR790" i="4"/>
  <c r="AQ790" i="4"/>
  <c r="AP790" i="4"/>
  <c r="AO790" i="4"/>
  <c r="AU789" i="4"/>
  <c r="AR789" i="4"/>
  <c r="AQ789" i="4"/>
  <c r="AP789" i="4"/>
  <c r="AO789" i="4"/>
  <c r="AU788" i="4"/>
  <c r="AR788" i="4"/>
  <c r="AQ788" i="4"/>
  <c r="AP788" i="4"/>
  <c r="AO788" i="4"/>
  <c r="AU787" i="4"/>
  <c r="AR787" i="4"/>
  <c r="AQ787" i="4"/>
  <c r="AP787" i="4"/>
  <c r="AO787" i="4"/>
  <c r="AU786" i="4"/>
  <c r="AR786" i="4"/>
  <c r="AQ786" i="4"/>
  <c r="AP786" i="4"/>
  <c r="AO786" i="4"/>
  <c r="AU785" i="4"/>
  <c r="AR785" i="4"/>
  <c r="AQ785" i="4"/>
  <c r="AP785" i="4"/>
  <c r="AO785" i="4"/>
  <c r="AU784" i="4"/>
  <c r="AR784" i="4"/>
  <c r="AQ784" i="4"/>
  <c r="AP784" i="4"/>
  <c r="AO784" i="4"/>
  <c r="AU783" i="4"/>
  <c r="AR783" i="4"/>
  <c r="AQ783" i="4"/>
  <c r="AP783" i="4"/>
  <c r="AO783" i="4"/>
  <c r="AU782" i="4"/>
  <c r="AR782" i="4"/>
  <c r="AQ782" i="4"/>
  <c r="AP782" i="4"/>
  <c r="AO782" i="4"/>
  <c r="AU781" i="4"/>
  <c r="AR781" i="4"/>
  <c r="AQ781" i="4"/>
  <c r="AP781" i="4"/>
  <c r="AO781" i="4"/>
  <c r="AU780" i="4"/>
  <c r="AR780" i="4"/>
  <c r="AQ780" i="4"/>
  <c r="AP780" i="4"/>
  <c r="AO780" i="4"/>
  <c r="AU779" i="4"/>
  <c r="AR779" i="4"/>
  <c r="AQ779" i="4"/>
  <c r="AP779" i="4"/>
  <c r="AO779" i="4"/>
  <c r="AU778" i="4"/>
  <c r="AR778" i="4"/>
  <c r="AQ778" i="4"/>
  <c r="AP778" i="4"/>
  <c r="AO778" i="4"/>
  <c r="AU777" i="4"/>
  <c r="AR777" i="4"/>
  <c r="AQ777" i="4"/>
  <c r="AP777" i="4"/>
  <c r="AO777" i="4"/>
  <c r="AU776" i="4"/>
  <c r="AR776" i="4"/>
  <c r="AQ776" i="4"/>
  <c r="AP776" i="4"/>
  <c r="AO776" i="4"/>
  <c r="AU775" i="4"/>
  <c r="AR775" i="4"/>
  <c r="AQ775" i="4"/>
  <c r="AP775" i="4"/>
  <c r="AO775" i="4"/>
  <c r="AU774" i="4"/>
  <c r="AR774" i="4"/>
  <c r="AQ774" i="4"/>
  <c r="AP774" i="4"/>
  <c r="AO774" i="4"/>
  <c r="AU773" i="4"/>
  <c r="AR773" i="4"/>
  <c r="AQ773" i="4"/>
  <c r="AP773" i="4"/>
  <c r="AO773" i="4"/>
  <c r="AU772" i="4"/>
  <c r="AR772" i="4"/>
  <c r="AQ772" i="4"/>
  <c r="AP772" i="4"/>
  <c r="AO772" i="4"/>
  <c r="AU771" i="4"/>
  <c r="AR771" i="4"/>
  <c r="AQ771" i="4"/>
  <c r="AP771" i="4"/>
  <c r="AO771" i="4"/>
  <c r="AU770" i="4"/>
  <c r="AR770" i="4"/>
  <c r="AQ770" i="4"/>
  <c r="AP770" i="4"/>
  <c r="AO770" i="4"/>
  <c r="AU769" i="4"/>
  <c r="AR769" i="4"/>
  <c r="AQ769" i="4"/>
  <c r="AP769" i="4"/>
  <c r="AO769" i="4"/>
  <c r="AU768" i="4"/>
  <c r="AR768" i="4"/>
  <c r="AQ768" i="4"/>
  <c r="AP768" i="4"/>
  <c r="AO768" i="4"/>
  <c r="AU767" i="4"/>
  <c r="AR767" i="4"/>
  <c r="AQ767" i="4"/>
  <c r="AP767" i="4"/>
  <c r="AO767" i="4"/>
  <c r="AU766" i="4"/>
  <c r="AR766" i="4"/>
  <c r="AQ766" i="4"/>
  <c r="AP766" i="4"/>
  <c r="AO766" i="4"/>
  <c r="AU765" i="4"/>
  <c r="AR765" i="4"/>
  <c r="AQ765" i="4"/>
  <c r="AP765" i="4"/>
  <c r="AO765" i="4"/>
  <c r="AU764" i="4"/>
  <c r="AR764" i="4"/>
  <c r="AQ764" i="4"/>
  <c r="AP764" i="4"/>
  <c r="AO764" i="4"/>
  <c r="AU763" i="4"/>
  <c r="AR763" i="4"/>
  <c r="AQ763" i="4"/>
  <c r="AP763" i="4"/>
  <c r="AO763" i="4"/>
  <c r="AU762" i="4"/>
  <c r="AR762" i="4"/>
  <c r="AQ762" i="4"/>
  <c r="AP762" i="4"/>
  <c r="AO762" i="4"/>
  <c r="AU761" i="4"/>
  <c r="AR761" i="4"/>
  <c r="AQ761" i="4"/>
  <c r="AP761" i="4"/>
  <c r="AO761" i="4"/>
  <c r="AU760" i="4"/>
  <c r="AR760" i="4"/>
  <c r="AQ760" i="4"/>
  <c r="AP760" i="4"/>
  <c r="AO760" i="4"/>
  <c r="AS760" i="4" s="1"/>
  <c r="AU759" i="4"/>
  <c r="AR759" i="4"/>
  <c r="AQ759" i="4"/>
  <c r="AP759" i="4"/>
  <c r="AO759" i="4"/>
  <c r="AU758" i="4"/>
  <c r="AR758" i="4"/>
  <c r="AQ758" i="4"/>
  <c r="AP758" i="4"/>
  <c r="AO758" i="4"/>
  <c r="AU757" i="4"/>
  <c r="AR757" i="4"/>
  <c r="AQ757" i="4"/>
  <c r="AP757" i="4"/>
  <c r="AO757" i="4"/>
  <c r="AU756" i="4"/>
  <c r="AR756" i="4"/>
  <c r="AQ756" i="4"/>
  <c r="AP756" i="4"/>
  <c r="AO756" i="4"/>
  <c r="AU755" i="4"/>
  <c r="AR755" i="4"/>
  <c r="AQ755" i="4"/>
  <c r="AP755" i="4"/>
  <c r="AO755" i="4"/>
  <c r="AU754" i="4"/>
  <c r="AR754" i="4"/>
  <c r="AQ754" i="4"/>
  <c r="AP754" i="4"/>
  <c r="AO754" i="4"/>
  <c r="AU753" i="4"/>
  <c r="AR753" i="4"/>
  <c r="AQ753" i="4"/>
  <c r="AP753" i="4"/>
  <c r="AO753" i="4"/>
  <c r="AU752" i="4"/>
  <c r="AR752" i="4"/>
  <c r="AQ752" i="4"/>
  <c r="AP752" i="4"/>
  <c r="AO752" i="4"/>
  <c r="AS752" i="4" s="1"/>
  <c r="AU751" i="4"/>
  <c r="AR751" i="4"/>
  <c r="AQ751" i="4"/>
  <c r="AP751" i="4"/>
  <c r="AO751" i="4"/>
  <c r="AU750" i="4"/>
  <c r="AR750" i="4"/>
  <c r="AQ750" i="4"/>
  <c r="AP750" i="4"/>
  <c r="AO750" i="4"/>
  <c r="AU749" i="4"/>
  <c r="AR749" i="4"/>
  <c r="AQ749" i="4"/>
  <c r="AP749" i="4"/>
  <c r="AO749" i="4"/>
  <c r="AU748" i="4"/>
  <c r="AR748" i="4"/>
  <c r="AQ748" i="4"/>
  <c r="AP748" i="4"/>
  <c r="AO748" i="4"/>
  <c r="AS748" i="4" s="1"/>
  <c r="AU747" i="4"/>
  <c r="AR747" i="4"/>
  <c r="AQ747" i="4"/>
  <c r="AP747" i="4"/>
  <c r="AO747" i="4"/>
  <c r="AU746" i="4"/>
  <c r="AR746" i="4"/>
  <c r="AQ746" i="4"/>
  <c r="AP746" i="4"/>
  <c r="AO746" i="4"/>
  <c r="AU745" i="4"/>
  <c r="AR745" i="4"/>
  <c r="AQ745" i="4"/>
  <c r="AP745" i="4"/>
  <c r="AO745" i="4"/>
  <c r="AU744" i="4"/>
  <c r="AR744" i="4"/>
  <c r="AQ744" i="4"/>
  <c r="AP744" i="4"/>
  <c r="AO744" i="4"/>
  <c r="AU743" i="4"/>
  <c r="AR743" i="4"/>
  <c r="AQ743" i="4"/>
  <c r="AP743" i="4"/>
  <c r="AO743" i="4"/>
  <c r="AU742" i="4"/>
  <c r="AR742" i="4"/>
  <c r="AQ742" i="4"/>
  <c r="AP742" i="4"/>
  <c r="AO742" i="4"/>
  <c r="AU741" i="4"/>
  <c r="AR741" i="4"/>
  <c r="AQ741" i="4"/>
  <c r="AP741" i="4"/>
  <c r="AO741" i="4"/>
  <c r="AU740" i="4"/>
  <c r="AR740" i="4"/>
  <c r="AQ740" i="4"/>
  <c r="AP740" i="4"/>
  <c r="AO740" i="4"/>
  <c r="AU739" i="4"/>
  <c r="AR739" i="4"/>
  <c r="AQ739" i="4"/>
  <c r="AP739" i="4"/>
  <c r="AO739" i="4"/>
  <c r="AU738" i="4"/>
  <c r="AR738" i="4"/>
  <c r="AQ738" i="4"/>
  <c r="AP738" i="4"/>
  <c r="AO738" i="4"/>
  <c r="AU737" i="4"/>
  <c r="AR737" i="4"/>
  <c r="AQ737" i="4"/>
  <c r="AP737" i="4"/>
  <c r="AO737" i="4"/>
  <c r="AU736" i="4"/>
  <c r="AR736" i="4"/>
  <c r="AQ736" i="4"/>
  <c r="AP736" i="4"/>
  <c r="AO736" i="4"/>
  <c r="AU735" i="4"/>
  <c r="AR735" i="4"/>
  <c r="AQ735" i="4"/>
  <c r="AP735" i="4"/>
  <c r="AO735" i="4"/>
  <c r="AU734" i="4"/>
  <c r="AR734" i="4"/>
  <c r="AQ734" i="4"/>
  <c r="AP734" i="4"/>
  <c r="AO734" i="4"/>
  <c r="AU733" i="4"/>
  <c r="AR733" i="4"/>
  <c r="AQ733" i="4"/>
  <c r="AP733" i="4"/>
  <c r="AO733" i="4"/>
  <c r="AU732" i="4"/>
  <c r="AR732" i="4"/>
  <c r="AQ732" i="4"/>
  <c r="AP732" i="4"/>
  <c r="AO732" i="4"/>
  <c r="AU731" i="4"/>
  <c r="AR731" i="4"/>
  <c r="AQ731" i="4"/>
  <c r="AP731" i="4"/>
  <c r="AO731" i="4"/>
  <c r="AU730" i="4"/>
  <c r="AR730" i="4"/>
  <c r="AQ730" i="4"/>
  <c r="AP730" i="4"/>
  <c r="AO730" i="4"/>
  <c r="AU729" i="4"/>
  <c r="AR729" i="4"/>
  <c r="AQ729" i="4"/>
  <c r="AP729" i="4"/>
  <c r="AO729" i="4"/>
  <c r="AU728" i="4"/>
  <c r="AR728" i="4"/>
  <c r="AQ728" i="4"/>
  <c r="AP728" i="4"/>
  <c r="AO728" i="4"/>
  <c r="AU727" i="4"/>
  <c r="AR727" i="4"/>
  <c r="AQ727" i="4"/>
  <c r="AP727" i="4"/>
  <c r="AO727" i="4"/>
  <c r="AU726" i="4"/>
  <c r="AR726" i="4"/>
  <c r="AQ726" i="4"/>
  <c r="AP726" i="4"/>
  <c r="AO726" i="4"/>
  <c r="AU725" i="4"/>
  <c r="AR725" i="4"/>
  <c r="AQ725" i="4"/>
  <c r="AP725" i="4"/>
  <c r="AO725" i="4"/>
  <c r="AU724" i="4"/>
  <c r="AR724" i="4"/>
  <c r="AQ724" i="4"/>
  <c r="AP724" i="4"/>
  <c r="AO724" i="4"/>
  <c r="AU723" i="4"/>
  <c r="AR723" i="4"/>
  <c r="AQ723" i="4"/>
  <c r="AP723" i="4"/>
  <c r="AO723" i="4"/>
  <c r="AU722" i="4"/>
  <c r="AR722" i="4"/>
  <c r="AQ722" i="4"/>
  <c r="AP722" i="4"/>
  <c r="AO722" i="4"/>
  <c r="AU721" i="4"/>
  <c r="AR721" i="4"/>
  <c r="AQ721" i="4"/>
  <c r="AP721" i="4"/>
  <c r="AO721" i="4"/>
  <c r="AU720" i="4"/>
  <c r="AR720" i="4"/>
  <c r="AQ720" i="4"/>
  <c r="AP720" i="4"/>
  <c r="AO720" i="4"/>
  <c r="AU719" i="4"/>
  <c r="AR719" i="4"/>
  <c r="AQ719" i="4"/>
  <c r="AP719" i="4"/>
  <c r="AO719" i="4"/>
  <c r="AU718" i="4"/>
  <c r="AR718" i="4"/>
  <c r="AQ718" i="4"/>
  <c r="AP718" i="4"/>
  <c r="AO718" i="4"/>
  <c r="AU717" i="4"/>
  <c r="AR717" i="4"/>
  <c r="AQ717" i="4"/>
  <c r="AP717" i="4"/>
  <c r="AO717" i="4"/>
  <c r="AU716" i="4"/>
  <c r="AR716" i="4"/>
  <c r="AQ716" i="4"/>
  <c r="AP716" i="4"/>
  <c r="AO716" i="4"/>
  <c r="AU715" i="4"/>
  <c r="AR715" i="4"/>
  <c r="AQ715" i="4"/>
  <c r="AP715" i="4"/>
  <c r="AO715" i="4"/>
  <c r="AU714" i="4"/>
  <c r="AR714" i="4"/>
  <c r="AQ714" i="4"/>
  <c r="AP714" i="4"/>
  <c r="AO714" i="4"/>
  <c r="AU713" i="4"/>
  <c r="AR713" i="4"/>
  <c r="AQ713" i="4"/>
  <c r="AP713" i="4"/>
  <c r="AO713" i="4"/>
  <c r="AU712" i="4"/>
  <c r="AR712" i="4"/>
  <c r="AQ712" i="4"/>
  <c r="AP712" i="4"/>
  <c r="AO712" i="4"/>
  <c r="AU711" i="4"/>
  <c r="AR711" i="4"/>
  <c r="AQ711" i="4"/>
  <c r="AP711" i="4"/>
  <c r="AO711" i="4"/>
  <c r="AU710" i="4"/>
  <c r="AR710" i="4"/>
  <c r="AQ710" i="4"/>
  <c r="AP710" i="4"/>
  <c r="AO710" i="4"/>
  <c r="AU709" i="4"/>
  <c r="AR709" i="4"/>
  <c r="AQ709" i="4"/>
  <c r="AP709" i="4"/>
  <c r="AO709" i="4"/>
  <c r="AU708" i="4"/>
  <c r="AR708" i="4"/>
  <c r="AQ708" i="4"/>
  <c r="AP708" i="4"/>
  <c r="AO708" i="4"/>
  <c r="AU707" i="4"/>
  <c r="AR707" i="4"/>
  <c r="AQ707" i="4"/>
  <c r="AP707" i="4"/>
  <c r="AO707" i="4"/>
  <c r="AU706" i="4"/>
  <c r="AR706" i="4"/>
  <c r="AQ706" i="4"/>
  <c r="AP706" i="4"/>
  <c r="AO706" i="4"/>
  <c r="AU705" i="4"/>
  <c r="AR705" i="4"/>
  <c r="AQ705" i="4"/>
  <c r="AP705" i="4"/>
  <c r="AO705" i="4"/>
  <c r="AU704" i="4"/>
  <c r="AR704" i="4"/>
  <c r="AQ704" i="4"/>
  <c r="AP704" i="4"/>
  <c r="AO704" i="4"/>
  <c r="AU703" i="4"/>
  <c r="AR703" i="4"/>
  <c r="AQ703" i="4"/>
  <c r="AP703" i="4"/>
  <c r="AO703" i="4"/>
  <c r="AU702" i="4"/>
  <c r="AR702" i="4"/>
  <c r="AQ702" i="4"/>
  <c r="AP702" i="4"/>
  <c r="AO702" i="4"/>
  <c r="AU701" i="4"/>
  <c r="AR701" i="4"/>
  <c r="AQ701" i="4"/>
  <c r="AP701" i="4"/>
  <c r="AO701" i="4"/>
  <c r="AU700" i="4"/>
  <c r="AR700" i="4"/>
  <c r="AQ700" i="4"/>
  <c r="AP700" i="4"/>
  <c r="AO700" i="4"/>
  <c r="AU699" i="4"/>
  <c r="AR699" i="4"/>
  <c r="AQ699" i="4"/>
  <c r="AP699" i="4"/>
  <c r="AO699" i="4"/>
  <c r="AU698" i="4"/>
  <c r="AR698" i="4"/>
  <c r="AQ698" i="4"/>
  <c r="AP698" i="4"/>
  <c r="AO698" i="4"/>
  <c r="AU697" i="4"/>
  <c r="AR697" i="4"/>
  <c r="AQ697" i="4"/>
  <c r="AP697" i="4"/>
  <c r="AO697" i="4"/>
  <c r="AU696" i="4"/>
  <c r="AR696" i="4"/>
  <c r="AQ696" i="4"/>
  <c r="AP696" i="4"/>
  <c r="AO696" i="4"/>
  <c r="AU695" i="4"/>
  <c r="AR695" i="4"/>
  <c r="AQ695" i="4"/>
  <c r="AP695" i="4"/>
  <c r="AO695" i="4"/>
  <c r="AU694" i="4"/>
  <c r="AR694" i="4"/>
  <c r="AQ694" i="4"/>
  <c r="AP694" i="4"/>
  <c r="AO694" i="4"/>
  <c r="AU693" i="4"/>
  <c r="AR693" i="4"/>
  <c r="AQ693" i="4"/>
  <c r="AP693" i="4"/>
  <c r="AO693" i="4"/>
  <c r="AU692" i="4"/>
  <c r="AR692" i="4"/>
  <c r="AQ692" i="4"/>
  <c r="AP692" i="4"/>
  <c r="AO692" i="4"/>
  <c r="AU691" i="4"/>
  <c r="AR691" i="4"/>
  <c r="AQ691" i="4"/>
  <c r="AP691" i="4"/>
  <c r="AO691" i="4"/>
  <c r="AU690" i="4"/>
  <c r="AR690" i="4"/>
  <c r="AQ690" i="4"/>
  <c r="AP690" i="4"/>
  <c r="AO690" i="4"/>
  <c r="AU689" i="4"/>
  <c r="AR689" i="4"/>
  <c r="AQ689" i="4"/>
  <c r="AP689" i="4"/>
  <c r="AO689" i="4"/>
  <c r="AU688" i="4"/>
  <c r="AR688" i="4"/>
  <c r="AQ688" i="4"/>
  <c r="AP688" i="4"/>
  <c r="AO688" i="4"/>
  <c r="AU687" i="4"/>
  <c r="AR687" i="4"/>
  <c r="AQ687" i="4"/>
  <c r="AP687" i="4"/>
  <c r="AO687" i="4"/>
  <c r="AU686" i="4"/>
  <c r="AR686" i="4"/>
  <c r="AQ686" i="4"/>
  <c r="AT686" i="4" s="1"/>
  <c r="AP686" i="4"/>
  <c r="AO686" i="4"/>
  <c r="AU685" i="4"/>
  <c r="AR685" i="4"/>
  <c r="AQ685" i="4"/>
  <c r="AP685" i="4"/>
  <c r="AO685" i="4"/>
  <c r="AU684" i="4"/>
  <c r="AR684" i="4"/>
  <c r="AQ684" i="4"/>
  <c r="AP684" i="4"/>
  <c r="AO684" i="4"/>
  <c r="AU683" i="4"/>
  <c r="AR683" i="4"/>
  <c r="AQ683" i="4"/>
  <c r="AP683" i="4"/>
  <c r="AO683" i="4"/>
  <c r="AU682" i="4"/>
  <c r="AR682" i="4"/>
  <c r="AQ682" i="4"/>
  <c r="AP682" i="4"/>
  <c r="AO682" i="4"/>
  <c r="AU681" i="4"/>
  <c r="AR681" i="4"/>
  <c r="AQ681" i="4"/>
  <c r="AP681" i="4"/>
  <c r="AO681" i="4"/>
  <c r="AU680" i="4"/>
  <c r="AR680" i="4"/>
  <c r="AQ680" i="4"/>
  <c r="AP680" i="4"/>
  <c r="AO680" i="4"/>
  <c r="AS680" i="4" s="1"/>
  <c r="AU679" i="4"/>
  <c r="AR679" i="4"/>
  <c r="AQ679" i="4"/>
  <c r="AP679" i="4"/>
  <c r="AO679" i="4"/>
  <c r="AU678" i="4"/>
  <c r="AR678" i="4"/>
  <c r="AQ678" i="4"/>
  <c r="AP678" i="4"/>
  <c r="AO678" i="4"/>
  <c r="AU677" i="4"/>
  <c r="AR677" i="4"/>
  <c r="AQ677" i="4"/>
  <c r="AP677" i="4"/>
  <c r="AO677" i="4"/>
  <c r="AU676" i="4"/>
  <c r="AR676" i="4"/>
  <c r="AQ676" i="4"/>
  <c r="AP676" i="4"/>
  <c r="AO676" i="4"/>
  <c r="AU675" i="4"/>
  <c r="AR675" i="4"/>
  <c r="AQ675" i="4"/>
  <c r="AP675" i="4"/>
  <c r="AO675" i="4"/>
  <c r="AU674" i="4"/>
  <c r="AR674" i="4"/>
  <c r="AQ674" i="4"/>
  <c r="AP674" i="4"/>
  <c r="AO674" i="4"/>
  <c r="AU673" i="4"/>
  <c r="AR673" i="4"/>
  <c r="AQ673" i="4"/>
  <c r="AP673" i="4"/>
  <c r="AO673" i="4"/>
  <c r="AU672" i="4"/>
  <c r="AR672" i="4"/>
  <c r="AQ672" i="4"/>
  <c r="AP672" i="4"/>
  <c r="AO672" i="4"/>
  <c r="AU671" i="4"/>
  <c r="AR671" i="4"/>
  <c r="AQ671" i="4"/>
  <c r="AP671" i="4"/>
  <c r="AO671" i="4"/>
  <c r="AU670" i="4"/>
  <c r="AR670" i="4"/>
  <c r="AQ670" i="4"/>
  <c r="AP670" i="4"/>
  <c r="AO670" i="4"/>
  <c r="AU669" i="4"/>
  <c r="AR669" i="4"/>
  <c r="AQ669" i="4"/>
  <c r="AP669" i="4"/>
  <c r="AO669" i="4"/>
  <c r="AU668" i="4"/>
  <c r="AR668" i="4"/>
  <c r="AQ668" i="4"/>
  <c r="AP668" i="4"/>
  <c r="AO668" i="4"/>
  <c r="AU667" i="4"/>
  <c r="AR667" i="4"/>
  <c r="AQ667" i="4"/>
  <c r="AP667" i="4"/>
  <c r="AO667" i="4"/>
  <c r="AU666" i="4"/>
  <c r="AR666" i="4"/>
  <c r="AQ666" i="4"/>
  <c r="AP666" i="4"/>
  <c r="AO666" i="4"/>
  <c r="AU665" i="4"/>
  <c r="AR665" i="4"/>
  <c r="AQ665" i="4"/>
  <c r="AP665" i="4"/>
  <c r="AO665" i="4"/>
  <c r="AU664" i="4"/>
  <c r="AR664" i="4"/>
  <c r="AQ664" i="4"/>
  <c r="AP664" i="4"/>
  <c r="AO664" i="4"/>
  <c r="AU663" i="4"/>
  <c r="AR663" i="4"/>
  <c r="AQ663" i="4"/>
  <c r="AP663" i="4"/>
  <c r="AO663" i="4"/>
  <c r="AU662" i="4"/>
  <c r="AR662" i="4"/>
  <c r="AQ662" i="4"/>
  <c r="AP662" i="4"/>
  <c r="AO662" i="4"/>
  <c r="AU661" i="4"/>
  <c r="AR661" i="4"/>
  <c r="AQ661" i="4"/>
  <c r="AP661" i="4"/>
  <c r="AO661" i="4"/>
  <c r="AU660" i="4"/>
  <c r="AR660" i="4"/>
  <c r="AQ660" i="4"/>
  <c r="AP660" i="4"/>
  <c r="AO660" i="4"/>
  <c r="AU659" i="4"/>
  <c r="AR659" i="4"/>
  <c r="AQ659" i="4"/>
  <c r="AP659" i="4"/>
  <c r="AO659" i="4"/>
  <c r="AU658" i="4"/>
  <c r="AR658" i="4"/>
  <c r="AQ658" i="4"/>
  <c r="AP658" i="4"/>
  <c r="AO658" i="4"/>
  <c r="AS658" i="4" s="1"/>
  <c r="AU657" i="4"/>
  <c r="AR657" i="4"/>
  <c r="AQ657" i="4"/>
  <c r="AP657" i="4"/>
  <c r="AO657" i="4"/>
  <c r="AU656" i="4"/>
  <c r="AR656" i="4"/>
  <c r="AQ656" i="4"/>
  <c r="AP656" i="4"/>
  <c r="AO656" i="4"/>
  <c r="AU655" i="4"/>
  <c r="AR655" i="4"/>
  <c r="AQ655" i="4"/>
  <c r="AP655" i="4"/>
  <c r="AO655" i="4"/>
  <c r="AU654" i="4"/>
  <c r="AR654" i="4"/>
  <c r="AQ654" i="4"/>
  <c r="AP654" i="4"/>
  <c r="AO654" i="4"/>
  <c r="AS654" i="4" s="1"/>
  <c r="AU653" i="4"/>
  <c r="AR653" i="4"/>
  <c r="AQ653" i="4"/>
  <c r="AP653" i="4"/>
  <c r="AO653" i="4"/>
  <c r="AU652" i="4"/>
  <c r="AR652" i="4"/>
  <c r="AQ652" i="4"/>
  <c r="AP652" i="4"/>
  <c r="AO652" i="4"/>
  <c r="AU651" i="4"/>
  <c r="AR651" i="4"/>
  <c r="AQ651" i="4"/>
  <c r="AP651" i="4"/>
  <c r="AO651" i="4"/>
  <c r="AU650" i="4"/>
  <c r="AR650" i="4"/>
  <c r="AQ650" i="4"/>
  <c r="AP650" i="4"/>
  <c r="AO650" i="4"/>
  <c r="AU649" i="4"/>
  <c r="AR649" i="4"/>
  <c r="AQ649" i="4"/>
  <c r="AP649" i="4"/>
  <c r="AO649" i="4"/>
  <c r="AU648" i="4"/>
  <c r="AR648" i="4"/>
  <c r="AQ648" i="4"/>
  <c r="AP648" i="4"/>
  <c r="AO648" i="4"/>
  <c r="AU647" i="4"/>
  <c r="AR647" i="4"/>
  <c r="AQ647" i="4"/>
  <c r="AP647" i="4"/>
  <c r="AO647" i="4"/>
  <c r="AU646" i="4"/>
  <c r="AR646" i="4"/>
  <c r="AQ646" i="4"/>
  <c r="AP646" i="4"/>
  <c r="AO646" i="4"/>
  <c r="AU645" i="4"/>
  <c r="AR645" i="4"/>
  <c r="AQ645" i="4"/>
  <c r="AP645" i="4"/>
  <c r="AO645" i="4"/>
  <c r="AU644" i="4"/>
  <c r="AR644" i="4"/>
  <c r="AQ644" i="4"/>
  <c r="AP644" i="4"/>
  <c r="AO644" i="4"/>
  <c r="AU643" i="4"/>
  <c r="AR643" i="4"/>
  <c r="AQ643" i="4"/>
  <c r="AP643" i="4"/>
  <c r="AO643" i="4"/>
  <c r="AU642" i="4"/>
  <c r="AR642" i="4"/>
  <c r="AQ642" i="4"/>
  <c r="AP642" i="4"/>
  <c r="AO642" i="4"/>
  <c r="AU641" i="4"/>
  <c r="AR641" i="4"/>
  <c r="AQ641" i="4"/>
  <c r="AP641" i="4"/>
  <c r="AO641" i="4"/>
  <c r="AU640" i="4"/>
  <c r="AR640" i="4"/>
  <c r="AQ640" i="4"/>
  <c r="AP640" i="4"/>
  <c r="AO640" i="4"/>
  <c r="AU639" i="4"/>
  <c r="AR639" i="4"/>
  <c r="AQ639" i="4"/>
  <c r="AP639" i="4"/>
  <c r="AO639" i="4"/>
  <c r="AU638" i="4"/>
  <c r="AR638" i="4"/>
  <c r="AQ638" i="4"/>
  <c r="AP638" i="4"/>
  <c r="AO638" i="4"/>
  <c r="AU637" i="4"/>
  <c r="AR637" i="4"/>
  <c r="AQ637" i="4"/>
  <c r="AP637" i="4"/>
  <c r="AO637" i="4"/>
  <c r="AU636" i="4"/>
  <c r="AR636" i="4"/>
  <c r="AQ636" i="4"/>
  <c r="AP636" i="4"/>
  <c r="AO636" i="4"/>
  <c r="AU635" i="4"/>
  <c r="AR635" i="4"/>
  <c r="AQ635" i="4"/>
  <c r="AP635" i="4"/>
  <c r="AO635" i="4"/>
  <c r="AU634" i="4"/>
  <c r="AR634" i="4"/>
  <c r="AQ634" i="4"/>
  <c r="AP634" i="4"/>
  <c r="AO634" i="4"/>
  <c r="AU633" i="4"/>
  <c r="AR633" i="4"/>
  <c r="AQ633" i="4"/>
  <c r="AP633" i="4"/>
  <c r="AO633" i="4"/>
  <c r="AU632" i="4"/>
  <c r="AR632" i="4"/>
  <c r="AQ632" i="4"/>
  <c r="AP632" i="4"/>
  <c r="AO632" i="4"/>
  <c r="AU631" i="4"/>
  <c r="AR631" i="4"/>
  <c r="AQ631" i="4"/>
  <c r="AP631" i="4"/>
  <c r="AO631" i="4"/>
  <c r="AU630" i="4"/>
  <c r="AR630" i="4"/>
  <c r="AQ630" i="4"/>
  <c r="AP630" i="4"/>
  <c r="AO630" i="4"/>
  <c r="AU629" i="4"/>
  <c r="AR629" i="4"/>
  <c r="AQ629" i="4"/>
  <c r="AP629" i="4"/>
  <c r="AO629" i="4"/>
  <c r="AU628" i="4"/>
  <c r="AR628" i="4"/>
  <c r="AQ628" i="4"/>
  <c r="AT628" i="4" s="1"/>
  <c r="AP628" i="4"/>
  <c r="AO628" i="4"/>
  <c r="AU627" i="4"/>
  <c r="AR627" i="4"/>
  <c r="AQ627" i="4"/>
  <c r="AP627" i="4"/>
  <c r="AO627" i="4"/>
  <c r="AU626" i="4"/>
  <c r="AR626" i="4"/>
  <c r="AQ626" i="4"/>
  <c r="AT626" i="4" s="1"/>
  <c r="AP626" i="4"/>
  <c r="AO626" i="4"/>
  <c r="AU625" i="4"/>
  <c r="AR625" i="4"/>
  <c r="AQ625" i="4"/>
  <c r="AP625" i="4"/>
  <c r="AO625" i="4"/>
  <c r="AU624" i="4"/>
  <c r="AR624" i="4"/>
  <c r="AQ624" i="4"/>
  <c r="AP624" i="4"/>
  <c r="AO624" i="4"/>
  <c r="AU623" i="4"/>
  <c r="AR623" i="4"/>
  <c r="AQ623" i="4"/>
  <c r="AP623" i="4"/>
  <c r="AO623" i="4"/>
  <c r="AU622" i="4"/>
  <c r="AR622" i="4"/>
  <c r="AQ622" i="4"/>
  <c r="AP622" i="4"/>
  <c r="AO622" i="4"/>
  <c r="AU621" i="4"/>
  <c r="AR621" i="4"/>
  <c r="AQ621" i="4"/>
  <c r="AP621" i="4"/>
  <c r="AO621" i="4"/>
  <c r="AU620" i="4"/>
  <c r="AR620" i="4"/>
  <c r="AQ620" i="4"/>
  <c r="AP620" i="4"/>
  <c r="AO620" i="4"/>
  <c r="AU619" i="4"/>
  <c r="AR619" i="4"/>
  <c r="AQ619" i="4"/>
  <c r="AP619" i="4"/>
  <c r="AO619" i="4"/>
  <c r="AU618" i="4"/>
  <c r="AR618" i="4"/>
  <c r="AQ618" i="4"/>
  <c r="AP618" i="4"/>
  <c r="AO618" i="4"/>
  <c r="AU617" i="4"/>
  <c r="AR617" i="4"/>
  <c r="AQ617" i="4"/>
  <c r="AP617" i="4"/>
  <c r="AO617" i="4"/>
  <c r="AU616" i="4"/>
  <c r="AR616" i="4"/>
  <c r="AQ616" i="4"/>
  <c r="AP616" i="4"/>
  <c r="AO616" i="4"/>
  <c r="AU615" i="4"/>
  <c r="AR615" i="4"/>
  <c r="AQ615" i="4"/>
  <c r="AP615" i="4"/>
  <c r="AO615" i="4"/>
  <c r="AU614" i="4"/>
  <c r="AR614" i="4"/>
  <c r="AQ614" i="4"/>
  <c r="AP614" i="4"/>
  <c r="AO614" i="4"/>
  <c r="AU613" i="4"/>
  <c r="AR613" i="4"/>
  <c r="AQ613" i="4"/>
  <c r="AP613" i="4"/>
  <c r="AO613" i="4"/>
  <c r="AU612" i="4"/>
  <c r="AR612" i="4"/>
  <c r="AQ612" i="4"/>
  <c r="AP612" i="4"/>
  <c r="AO612" i="4"/>
  <c r="AU611" i="4"/>
  <c r="AR611" i="4"/>
  <c r="AQ611" i="4"/>
  <c r="AP611" i="4"/>
  <c r="AO611" i="4"/>
  <c r="AU610" i="4"/>
  <c r="AR610" i="4"/>
  <c r="AQ610" i="4"/>
  <c r="AP610" i="4"/>
  <c r="AO610" i="4"/>
  <c r="AU609" i="4"/>
  <c r="AR609" i="4"/>
  <c r="AQ609" i="4"/>
  <c r="AP609" i="4"/>
  <c r="AO609" i="4"/>
  <c r="AU608" i="4"/>
  <c r="AR608" i="4"/>
  <c r="AQ608" i="4"/>
  <c r="AP608" i="4"/>
  <c r="AO608" i="4"/>
  <c r="AU607" i="4"/>
  <c r="AR607" i="4"/>
  <c r="AQ607" i="4"/>
  <c r="AP607" i="4"/>
  <c r="AO607" i="4"/>
  <c r="AU606" i="4"/>
  <c r="AR606" i="4"/>
  <c r="AQ606" i="4"/>
  <c r="AP606" i="4"/>
  <c r="AO606" i="4"/>
  <c r="AU605" i="4"/>
  <c r="AR605" i="4"/>
  <c r="AQ605" i="4"/>
  <c r="AP605" i="4"/>
  <c r="AO605" i="4"/>
  <c r="AU604" i="4"/>
  <c r="AR604" i="4"/>
  <c r="AQ604" i="4"/>
  <c r="AP604" i="4"/>
  <c r="AO604" i="4"/>
  <c r="AU603" i="4"/>
  <c r="AR603" i="4"/>
  <c r="AQ603" i="4"/>
  <c r="AP603" i="4"/>
  <c r="AO603" i="4"/>
  <c r="AU602" i="4"/>
  <c r="AR602" i="4"/>
  <c r="AQ602" i="4"/>
  <c r="AP602" i="4"/>
  <c r="AO602" i="4"/>
  <c r="AU601" i="4"/>
  <c r="AR601" i="4"/>
  <c r="AQ601" i="4"/>
  <c r="AP601" i="4"/>
  <c r="AO601" i="4"/>
  <c r="AU600" i="4"/>
  <c r="AR600" i="4"/>
  <c r="AQ600" i="4"/>
  <c r="AP600" i="4"/>
  <c r="AO600" i="4"/>
  <c r="AU599" i="4"/>
  <c r="AR599" i="4"/>
  <c r="AQ599" i="4"/>
  <c r="AP599" i="4"/>
  <c r="AO599" i="4"/>
  <c r="AU598" i="4"/>
  <c r="AR598" i="4"/>
  <c r="AQ598" i="4"/>
  <c r="AP598" i="4"/>
  <c r="AO598" i="4"/>
  <c r="AU597" i="4"/>
  <c r="AR597" i="4"/>
  <c r="AQ597" i="4"/>
  <c r="AP597" i="4"/>
  <c r="AO597" i="4"/>
  <c r="AU596" i="4"/>
  <c r="AR596" i="4"/>
  <c r="AQ596" i="4"/>
  <c r="AP596" i="4"/>
  <c r="AO596" i="4"/>
  <c r="AU595" i="4"/>
  <c r="AR595" i="4"/>
  <c r="AQ595" i="4"/>
  <c r="AP595" i="4"/>
  <c r="AO595" i="4"/>
  <c r="AU594" i="4"/>
  <c r="AR594" i="4"/>
  <c r="AQ594" i="4"/>
  <c r="AP594" i="4"/>
  <c r="AO594" i="4"/>
  <c r="AU593" i="4"/>
  <c r="AR593" i="4"/>
  <c r="AQ593" i="4"/>
  <c r="AP593" i="4"/>
  <c r="AO593" i="4"/>
  <c r="AU592" i="4"/>
  <c r="AR592" i="4"/>
  <c r="AQ592" i="4"/>
  <c r="AP592" i="4"/>
  <c r="AO592" i="4"/>
  <c r="AU591" i="4"/>
  <c r="AR591" i="4"/>
  <c r="AQ591" i="4"/>
  <c r="AP591" i="4"/>
  <c r="AO591" i="4"/>
  <c r="AU590" i="4"/>
  <c r="AR590" i="4"/>
  <c r="AQ590" i="4"/>
  <c r="AP590" i="4"/>
  <c r="AO590" i="4"/>
  <c r="AU589" i="4"/>
  <c r="AR589" i="4"/>
  <c r="AQ589" i="4"/>
  <c r="AP589" i="4"/>
  <c r="AO589" i="4"/>
  <c r="AU588" i="4"/>
  <c r="AR588" i="4"/>
  <c r="AQ588" i="4"/>
  <c r="AP588" i="4"/>
  <c r="AO588" i="4"/>
  <c r="AU587" i="4"/>
  <c r="AR587" i="4"/>
  <c r="AQ587" i="4"/>
  <c r="AP587" i="4"/>
  <c r="AO587" i="4"/>
  <c r="AU586" i="4"/>
  <c r="AR586" i="4"/>
  <c r="AQ586" i="4"/>
  <c r="AP586" i="4"/>
  <c r="AO586" i="4"/>
  <c r="AU585" i="4"/>
  <c r="AR585" i="4"/>
  <c r="AQ585" i="4"/>
  <c r="AP585" i="4"/>
  <c r="AO585" i="4"/>
  <c r="AU584" i="4"/>
  <c r="AR584" i="4"/>
  <c r="AQ584" i="4"/>
  <c r="AP584" i="4"/>
  <c r="AO584" i="4"/>
  <c r="AU583" i="4"/>
  <c r="AR583" i="4"/>
  <c r="AQ583" i="4"/>
  <c r="AP583" i="4"/>
  <c r="AO583" i="4"/>
  <c r="AU582" i="4"/>
  <c r="AR582" i="4"/>
  <c r="AQ582" i="4"/>
  <c r="AP582" i="4"/>
  <c r="AO582" i="4"/>
  <c r="AU581" i="4"/>
  <c r="AR581" i="4"/>
  <c r="AQ581" i="4"/>
  <c r="AP581" i="4"/>
  <c r="AO581" i="4"/>
  <c r="AU580" i="4"/>
  <c r="AR580" i="4"/>
  <c r="AQ580" i="4"/>
  <c r="AP580" i="4"/>
  <c r="AO580" i="4"/>
  <c r="AU579" i="4"/>
  <c r="AR579" i="4"/>
  <c r="AQ579" i="4"/>
  <c r="AP579" i="4"/>
  <c r="AO579" i="4"/>
  <c r="AU578" i="4"/>
  <c r="AR578" i="4"/>
  <c r="AQ578" i="4"/>
  <c r="AP578" i="4"/>
  <c r="AO578" i="4"/>
  <c r="AU577" i="4"/>
  <c r="AR577" i="4"/>
  <c r="AQ577" i="4"/>
  <c r="AP577" i="4"/>
  <c r="AO577" i="4"/>
  <c r="AU576" i="4"/>
  <c r="AR576" i="4"/>
  <c r="AQ576" i="4"/>
  <c r="AP576" i="4"/>
  <c r="AO576" i="4"/>
  <c r="AU575" i="4"/>
  <c r="AR575" i="4"/>
  <c r="AQ575" i="4"/>
  <c r="AP575" i="4"/>
  <c r="AO575" i="4"/>
  <c r="AU574" i="4"/>
  <c r="AR574" i="4"/>
  <c r="AQ574" i="4"/>
  <c r="AP574" i="4"/>
  <c r="AO574" i="4"/>
  <c r="AU573" i="4"/>
  <c r="AR573" i="4"/>
  <c r="AQ573" i="4"/>
  <c r="AP573" i="4"/>
  <c r="AO573" i="4"/>
  <c r="AS573" i="4" s="1"/>
  <c r="AU572" i="4"/>
  <c r="AR572" i="4"/>
  <c r="AQ572" i="4"/>
  <c r="AP572" i="4"/>
  <c r="AO572" i="4"/>
  <c r="AU571" i="4"/>
  <c r="AR571" i="4"/>
  <c r="AQ571" i="4"/>
  <c r="AP571" i="4"/>
  <c r="AO571" i="4"/>
  <c r="AU570" i="4"/>
  <c r="AR570" i="4"/>
  <c r="AQ570" i="4"/>
  <c r="AP570" i="4"/>
  <c r="AO570" i="4"/>
  <c r="AU569" i="4"/>
  <c r="AR569" i="4"/>
  <c r="AQ569" i="4"/>
  <c r="AP569" i="4"/>
  <c r="AO569" i="4"/>
  <c r="AU568" i="4"/>
  <c r="AR568" i="4"/>
  <c r="AQ568" i="4"/>
  <c r="AP568" i="4"/>
  <c r="AO568" i="4"/>
  <c r="AU567" i="4"/>
  <c r="AR567" i="4"/>
  <c r="AQ567" i="4"/>
  <c r="AP567" i="4"/>
  <c r="AO567" i="4"/>
  <c r="AU566" i="4"/>
  <c r="AR566" i="4"/>
  <c r="AQ566" i="4"/>
  <c r="AP566" i="4"/>
  <c r="AO566" i="4"/>
  <c r="AU565" i="4"/>
  <c r="AR565" i="4"/>
  <c r="AQ565" i="4"/>
  <c r="AP565" i="4"/>
  <c r="AO565" i="4"/>
  <c r="AU564" i="4"/>
  <c r="AR564" i="4"/>
  <c r="AQ564" i="4"/>
  <c r="AP564" i="4"/>
  <c r="AO564" i="4"/>
  <c r="AU563" i="4"/>
  <c r="AR563" i="4"/>
  <c r="AQ563" i="4"/>
  <c r="AT563" i="4" s="1"/>
  <c r="AP563" i="4"/>
  <c r="AO563" i="4"/>
  <c r="AU562" i="4"/>
  <c r="AR562" i="4"/>
  <c r="AQ562" i="4"/>
  <c r="AP562" i="4"/>
  <c r="AO562" i="4"/>
  <c r="AU561" i="4"/>
  <c r="AR561" i="4"/>
  <c r="AQ561" i="4"/>
  <c r="AP561" i="4"/>
  <c r="AO561" i="4"/>
  <c r="AU560" i="4"/>
  <c r="AR560" i="4"/>
  <c r="AQ560" i="4"/>
  <c r="AP560" i="4"/>
  <c r="AO560" i="4"/>
  <c r="AU559" i="4"/>
  <c r="AR559" i="4"/>
  <c r="AQ559" i="4"/>
  <c r="AP559" i="4"/>
  <c r="AO559" i="4"/>
  <c r="AU558" i="4"/>
  <c r="AR558" i="4"/>
  <c r="AQ558" i="4"/>
  <c r="AP558" i="4"/>
  <c r="AO558" i="4"/>
  <c r="AU557" i="4"/>
  <c r="AR557" i="4"/>
  <c r="AQ557" i="4"/>
  <c r="AP557" i="4"/>
  <c r="AO557" i="4"/>
  <c r="AU556" i="4"/>
  <c r="AR556" i="4"/>
  <c r="AQ556" i="4"/>
  <c r="AP556" i="4"/>
  <c r="AO556" i="4"/>
  <c r="AU555" i="4"/>
  <c r="AR555" i="4"/>
  <c r="AQ555" i="4"/>
  <c r="AP555" i="4"/>
  <c r="AO555" i="4"/>
  <c r="AU554" i="4"/>
  <c r="AR554" i="4"/>
  <c r="AQ554" i="4"/>
  <c r="AP554" i="4"/>
  <c r="AO554" i="4"/>
  <c r="AU553" i="4"/>
  <c r="AR553" i="4"/>
  <c r="AQ553" i="4"/>
  <c r="AP553" i="4"/>
  <c r="AO553" i="4"/>
  <c r="AU552" i="4"/>
  <c r="AR552" i="4"/>
  <c r="AQ552" i="4"/>
  <c r="AP552" i="4"/>
  <c r="AO552" i="4"/>
  <c r="AU551" i="4"/>
  <c r="AR551" i="4"/>
  <c r="AQ551" i="4"/>
  <c r="AP551" i="4"/>
  <c r="AO551" i="4"/>
  <c r="AU550" i="4"/>
  <c r="AR550" i="4"/>
  <c r="AQ550" i="4"/>
  <c r="AP550" i="4"/>
  <c r="AO550" i="4"/>
  <c r="AU549" i="4"/>
  <c r="AR549" i="4"/>
  <c r="AQ549" i="4"/>
  <c r="AP549" i="4"/>
  <c r="AO549" i="4"/>
  <c r="AU548" i="4"/>
  <c r="AR548" i="4"/>
  <c r="AQ548" i="4"/>
  <c r="AP548" i="4"/>
  <c r="AO548" i="4"/>
  <c r="AU547" i="4"/>
  <c r="AR547" i="4"/>
  <c r="AQ547" i="4"/>
  <c r="AP547" i="4"/>
  <c r="AO547" i="4"/>
  <c r="AU546" i="4"/>
  <c r="AR546" i="4"/>
  <c r="AQ546" i="4"/>
  <c r="AP546" i="4"/>
  <c r="AO546" i="4"/>
  <c r="AU545" i="4"/>
  <c r="AR545" i="4"/>
  <c r="AQ545" i="4"/>
  <c r="AP545" i="4"/>
  <c r="AO545" i="4"/>
  <c r="AU544" i="4"/>
  <c r="AR544" i="4"/>
  <c r="AQ544" i="4"/>
  <c r="AP544" i="4"/>
  <c r="AO544" i="4"/>
  <c r="AU543" i="4"/>
  <c r="AR543" i="4"/>
  <c r="AQ543" i="4"/>
  <c r="AP543" i="4"/>
  <c r="AO543" i="4"/>
  <c r="AU542" i="4"/>
  <c r="AR542" i="4"/>
  <c r="AQ542" i="4"/>
  <c r="AP542" i="4"/>
  <c r="AO542" i="4"/>
  <c r="AU541" i="4"/>
  <c r="AR541" i="4"/>
  <c r="AQ541" i="4"/>
  <c r="AP541" i="4"/>
  <c r="AO541" i="4"/>
  <c r="AU540" i="4"/>
  <c r="AR540" i="4"/>
  <c r="AQ540" i="4"/>
  <c r="AP540" i="4"/>
  <c r="AO540" i="4"/>
  <c r="AU539" i="4"/>
  <c r="AR539" i="4"/>
  <c r="AQ539" i="4"/>
  <c r="AP539" i="4"/>
  <c r="AO539" i="4"/>
  <c r="AU538" i="4"/>
  <c r="AR538" i="4"/>
  <c r="AQ538" i="4"/>
  <c r="AP538" i="4"/>
  <c r="AO538" i="4"/>
  <c r="AU537" i="4"/>
  <c r="AR537" i="4"/>
  <c r="AQ537" i="4"/>
  <c r="AP537" i="4"/>
  <c r="AO537" i="4"/>
  <c r="AU536" i="4"/>
  <c r="AR536" i="4"/>
  <c r="AQ536" i="4"/>
  <c r="AP536" i="4"/>
  <c r="AO536" i="4"/>
  <c r="AU535" i="4"/>
  <c r="AR535" i="4"/>
  <c r="AQ535" i="4"/>
  <c r="AP535" i="4"/>
  <c r="AO535" i="4"/>
  <c r="AS535" i="4" s="1"/>
  <c r="AU534" i="4"/>
  <c r="AR534" i="4"/>
  <c r="AQ534" i="4"/>
  <c r="AP534" i="4"/>
  <c r="AO534" i="4"/>
  <c r="AU533" i="4"/>
  <c r="AR533" i="4"/>
  <c r="AQ533" i="4"/>
  <c r="AP533" i="4"/>
  <c r="AO533" i="4"/>
  <c r="AU532" i="4"/>
  <c r="AR532" i="4"/>
  <c r="AQ532" i="4"/>
  <c r="AP532" i="4"/>
  <c r="AO532" i="4"/>
  <c r="AU531" i="4"/>
  <c r="AR531" i="4"/>
  <c r="AQ531" i="4"/>
  <c r="AP531" i="4"/>
  <c r="AO531" i="4"/>
  <c r="AU530" i="4"/>
  <c r="AR530" i="4"/>
  <c r="AQ530" i="4"/>
  <c r="AP530" i="4"/>
  <c r="AO530" i="4"/>
  <c r="AU529" i="4"/>
  <c r="AR529" i="4"/>
  <c r="AQ529" i="4"/>
  <c r="AP529" i="4"/>
  <c r="AO529" i="4"/>
  <c r="AU528" i="4"/>
  <c r="AR528" i="4"/>
  <c r="AQ528" i="4"/>
  <c r="AP528" i="4"/>
  <c r="AO528" i="4"/>
  <c r="AU527" i="4"/>
  <c r="AR527" i="4"/>
  <c r="AQ527" i="4"/>
  <c r="AP527" i="4"/>
  <c r="AO527" i="4"/>
  <c r="AU526" i="4"/>
  <c r="AR526" i="4"/>
  <c r="AQ526" i="4"/>
  <c r="AP526" i="4"/>
  <c r="AO526" i="4"/>
  <c r="AU525" i="4"/>
  <c r="AR525" i="4"/>
  <c r="AQ525" i="4"/>
  <c r="AP525" i="4"/>
  <c r="AO525" i="4"/>
  <c r="AU524" i="4"/>
  <c r="AR524" i="4"/>
  <c r="AQ524" i="4"/>
  <c r="AP524" i="4"/>
  <c r="AO524" i="4"/>
  <c r="AU523" i="4"/>
  <c r="AR523" i="4"/>
  <c r="AQ523" i="4"/>
  <c r="AP523" i="4"/>
  <c r="AO523" i="4"/>
  <c r="AU522" i="4"/>
  <c r="AR522" i="4"/>
  <c r="AQ522" i="4"/>
  <c r="AP522" i="4"/>
  <c r="AO522" i="4"/>
  <c r="AU521" i="4"/>
  <c r="AR521" i="4"/>
  <c r="AQ521" i="4"/>
  <c r="AP521" i="4"/>
  <c r="AO521" i="4"/>
  <c r="AU520" i="4"/>
  <c r="AR520" i="4"/>
  <c r="AQ520" i="4"/>
  <c r="AP520" i="4"/>
  <c r="AO520" i="4"/>
  <c r="AU519" i="4"/>
  <c r="AR519" i="4"/>
  <c r="AQ519" i="4"/>
  <c r="AP519" i="4"/>
  <c r="AO519" i="4"/>
  <c r="AS519" i="4" s="1"/>
  <c r="AU518" i="4"/>
  <c r="AR518" i="4"/>
  <c r="AQ518" i="4"/>
  <c r="AP518" i="4"/>
  <c r="AO518" i="4"/>
  <c r="AU517" i="4"/>
  <c r="AR517" i="4"/>
  <c r="AQ517" i="4"/>
  <c r="AP517" i="4"/>
  <c r="AO517" i="4"/>
  <c r="AU516" i="4"/>
  <c r="AR516" i="4"/>
  <c r="AQ516" i="4"/>
  <c r="AP516" i="4"/>
  <c r="AO516" i="4"/>
  <c r="AU515" i="4"/>
  <c r="AR515" i="4"/>
  <c r="AQ515" i="4"/>
  <c r="AP515" i="4"/>
  <c r="AO515" i="4"/>
  <c r="AS515" i="4" s="1"/>
  <c r="AU514" i="4"/>
  <c r="AR514" i="4"/>
  <c r="AQ514" i="4"/>
  <c r="AP514" i="4"/>
  <c r="AO514" i="4"/>
  <c r="AU513" i="4"/>
  <c r="AR513" i="4"/>
  <c r="AQ513" i="4"/>
  <c r="AP513" i="4"/>
  <c r="AO513" i="4"/>
  <c r="AU512" i="4"/>
  <c r="AR512" i="4"/>
  <c r="AQ512" i="4"/>
  <c r="AP512" i="4"/>
  <c r="AO512" i="4"/>
  <c r="AU511" i="4"/>
  <c r="AR511" i="4"/>
  <c r="AQ511" i="4"/>
  <c r="AP511" i="4"/>
  <c r="AO511" i="4"/>
  <c r="AU510" i="4"/>
  <c r="AR510" i="4"/>
  <c r="AQ510" i="4"/>
  <c r="AP510" i="4"/>
  <c r="AO510" i="4"/>
  <c r="AU509" i="4"/>
  <c r="AR509" i="4"/>
  <c r="AQ509" i="4"/>
  <c r="AP509" i="4"/>
  <c r="AO509" i="4"/>
  <c r="AU508" i="4"/>
  <c r="AR508" i="4"/>
  <c r="AQ508" i="4"/>
  <c r="AP508" i="4"/>
  <c r="AO508" i="4"/>
  <c r="AU507" i="4"/>
  <c r="AR507" i="4"/>
  <c r="AQ507" i="4"/>
  <c r="AP507" i="4"/>
  <c r="AO507" i="4"/>
  <c r="AU506" i="4"/>
  <c r="AR506" i="4"/>
  <c r="AQ506" i="4"/>
  <c r="AP506" i="4"/>
  <c r="AO506" i="4"/>
  <c r="AU505" i="4"/>
  <c r="AR505" i="4"/>
  <c r="AQ505" i="4"/>
  <c r="AP505" i="4"/>
  <c r="AO505" i="4"/>
  <c r="AU504" i="4"/>
  <c r="AR504" i="4"/>
  <c r="AQ504" i="4"/>
  <c r="AP504" i="4"/>
  <c r="AO504" i="4"/>
  <c r="AU503" i="4"/>
  <c r="AR503" i="4"/>
  <c r="AQ503" i="4"/>
  <c r="AP503" i="4"/>
  <c r="AO503" i="4"/>
  <c r="AU502" i="4"/>
  <c r="AR502" i="4"/>
  <c r="AQ502" i="4"/>
  <c r="AP502" i="4"/>
  <c r="AO502" i="4"/>
  <c r="AU501" i="4"/>
  <c r="AR501" i="4"/>
  <c r="AQ501" i="4"/>
  <c r="AP501" i="4"/>
  <c r="AO501" i="4"/>
  <c r="AU500" i="4"/>
  <c r="AR500" i="4"/>
  <c r="AQ500" i="4"/>
  <c r="AP500" i="4"/>
  <c r="AO500" i="4"/>
  <c r="AU499" i="4"/>
  <c r="AR499" i="4"/>
  <c r="AQ499" i="4"/>
  <c r="AP499" i="4"/>
  <c r="AO499" i="4"/>
  <c r="AU498" i="4"/>
  <c r="AR498" i="4"/>
  <c r="AQ498" i="4"/>
  <c r="AP498" i="4"/>
  <c r="AO498" i="4"/>
  <c r="AU497" i="4"/>
  <c r="AR497" i="4"/>
  <c r="AQ497" i="4"/>
  <c r="AP497" i="4"/>
  <c r="AO497" i="4"/>
  <c r="AU496" i="4"/>
  <c r="AR496" i="4"/>
  <c r="AQ496" i="4"/>
  <c r="AP496" i="4"/>
  <c r="AO496" i="4"/>
  <c r="AU495" i="4"/>
  <c r="AR495" i="4"/>
  <c r="AQ495" i="4"/>
  <c r="AP495" i="4"/>
  <c r="AO495" i="4"/>
  <c r="AU494" i="4"/>
  <c r="AR494" i="4"/>
  <c r="AQ494" i="4"/>
  <c r="AP494" i="4"/>
  <c r="AO494" i="4"/>
  <c r="AU493" i="4"/>
  <c r="AR493" i="4"/>
  <c r="AQ493" i="4"/>
  <c r="AP493" i="4"/>
  <c r="AO493" i="4"/>
  <c r="AU492" i="4"/>
  <c r="AR492" i="4"/>
  <c r="AQ492" i="4"/>
  <c r="AP492" i="4"/>
  <c r="AO492" i="4"/>
  <c r="AU491" i="4"/>
  <c r="AR491" i="4"/>
  <c r="AQ491" i="4"/>
  <c r="AP491" i="4"/>
  <c r="AO491" i="4"/>
  <c r="AU490" i="4"/>
  <c r="AR490" i="4"/>
  <c r="AQ490" i="4"/>
  <c r="AP490" i="4"/>
  <c r="AO490" i="4"/>
  <c r="AU489" i="4"/>
  <c r="AR489" i="4"/>
  <c r="AQ489" i="4"/>
  <c r="AP489" i="4"/>
  <c r="AO489" i="4"/>
  <c r="AU488" i="4"/>
  <c r="AR488" i="4"/>
  <c r="AQ488" i="4"/>
  <c r="AP488" i="4"/>
  <c r="AO488" i="4"/>
  <c r="AU487" i="4"/>
  <c r="AR487" i="4"/>
  <c r="AQ487" i="4"/>
  <c r="AP487" i="4"/>
  <c r="AO487" i="4"/>
  <c r="AS487" i="4" s="1"/>
  <c r="AU486" i="4"/>
  <c r="AR486" i="4"/>
  <c r="AQ486" i="4"/>
  <c r="AP486" i="4"/>
  <c r="AO486" i="4"/>
  <c r="AU485" i="4"/>
  <c r="AR485" i="4"/>
  <c r="AQ485" i="4"/>
  <c r="AP485" i="4"/>
  <c r="AO485" i="4"/>
  <c r="AU484" i="4"/>
  <c r="AR484" i="4"/>
  <c r="AQ484" i="4"/>
  <c r="AP484" i="4"/>
  <c r="AO484" i="4"/>
  <c r="AU483" i="4"/>
  <c r="AR483" i="4"/>
  <c r="AQ483" i="4"/>
  <c r="AP483" i="4"/>
  <c r="AO483" i="4"/>
  <c r="AS483" i="4" s="1"/>
  <c r="AU482" i="4"/>
  <c r="AR482" i="4"/>
  <c r="AQ482" i="4"/>
  <c r="AP482" i="4"/>
  <c r="AO482" i="4"/>
  <c r="AU481" i="4"/>
  <c r="AR481" i="4"/>
  <c r="AQ481" i="4"/>
  <c r="AP481" i="4"/>
  <c r="AO481" i="4"/>
  <c r="AU480" i="4"/>
  <c r="AR480" i="4"/>
  <c r="AQ480" i="4"/>
  <c r="AP480" i="4"/>
  <c r="AO480" i="4"/>
  <c r="AU479" i="4"/>
  <c r="AR479" i="4"/>
  <c r="AQ479" i="4"/>
  <c r="AP479" i="4"/>
  <c r="AO479" i="4"/>
  <c r="AU478" i="4"/>
  <c r="AR478" i="4"/>
  <c r="AQ478" i="4"/>
  <c r="AP478" i="4"/>
  <c r="AO478" i="4"/>
  <c r="AU477" i="4"/>
  <c r="AR477" i="4"/>
  <c r="AQ477" i="4"/>
  <c r="AP477" i="4"/>
  <c r="AO477" i="4"/>
  <c r="AU476" i="4"/>
  <c r="AR476" i="4"/>
  <c r="AQ476" i="4"/>
  <c r="AP476" i="4"/>
  <c r="AO476" i="4"/>
  <c r="AU475" i="4"/>
  <c r="AR475" i="4"/>
  <c r="AQ475" i="4"/>
  <c r="AP475" i="4"/>
  <c r="AO475" i="4"/>
  <c r="AU474" i="4"/>
  <c r="AR474" i="4"/>
  <c r="AQ474" i="4"/>
  <c r="AP474" i="4"/>
  <c r="AO474" i="4"/>
  <c r="AU473" i="4"/>
  <c r="AR473" i="4"/>
  <c r="AQ473" i="4"/>
  <c r="AP473" i="4"/>
  <c r="AO473" i="4"/>
  <c r="AU472" i="4"/>
  <c r="AR472" i="4"/>
  <c r="AQ472" i="4"/>
  <c r="AP472" i="4"/>
  <c r="AO472" i="4"/>
  <c r="AU471" i="4"/>
  <c r="AR471" i="4"/>
  <c r="AQ471" i="4"/>
  <c r="AP471" i="4"/>
  <c r="AO471" i="4"/>
  <c r="AU470" i="4"/>
  <c r="AR470" i="4"/>
  <c r="AQ470" i="4"/>
  <c r="AP470" i="4"/>
  <c r="AO470" i="4"/>
  <c r="AU469" i="4"/>
  <c r="AR469" i="4"/>
  <c r="AQ469" i="4"/>
  <c r="AP469" i="4"/>
  <c r="AO469" i="4"/>
  <c r="AU468" i="4"/>
  <c r="AR468" i="4"/>
  <c r="AQ468" i="4"/>
  <c r="AP468" i="4"/>
  <c r="AO468" i="4"/>
  <c r="AU467" i="4"/>
  <c r="AR467" i="4"/>
  <c r="AQ467" i="4"/>
  <c r="AP467" i="4"/>
  <c r="AO467" i="4"/>
  <c r="AS467" i="4" s="1"/>
  <c r="AU466" i="4"/>
  <c r="AR466" i="4"/>
  <c r="AQ466" i="4"/>
  <c r="AP466" i="4"/>
  <c r="AO466" i="4"/>
  <c r="AU465" i="4"/>
  <c r="AR465" i="4"/>
  <c r="AQ465" i="4"/>
  <c r="AP465" i="4"/>
  <c r="AO465" i="4"/>
  <c r="AU464" i="4"/>
  <c r="AR464" i="4"/>
  <c r="AQ464" i="4"/>
  <c r="AP464" i="4"/>
  <c r="AO464" i="4"/>
  <c r="AU463" i="4"/>
  <c r="AR463" i="4"/>
  <c r="AQ463" i="4"/>
  <c r="AP463" i="4"/>
  <c r="AO463" i="4"/>
  <c r="AU462" i="4"/>
  <c r="AR462" i="4"/>
  <c r="AQ462" i="4"/>
  <c r="AP462" i="4"/>
  <c r="AO462" i="4"/>
  <c r="AU461" i="4"/>
  <c r="AR461" i="4"/>
  <c r="AQ461" i="4"/>
  <c r="AP461" i="4"/>
  <c r="AO461" i="4"/>
  <c r="AU460" i="4"/>
  <c r="AR460" i="4"/>
  <c r="AQ460" i="4"/>
  <c r="AP460" i="4"/>
  <c r="AO460" i="4"/>
  <c r="AU459" i="4"/>
  <c r="AR459" i="4"/>
  <c r="AQ459" i="4"/>
  <c r="AP459" i="4"/>
  <c r="AO459" i="4"/>
  <c r="AU458" i="4"/>
  <c r="AR458" i="4"/>
  <c r="AQ458" i="4"/>
  <c r="AP458" i="4"/>
  <c r="AO458" i="4"/>
  <c r="AU457" i="4"/>
  <c r="AR457" i="4"/>
  <c r="AQ457" i="4"/>
  <c r="AP457" i="4"/>
  <c r="AO457" i="4"/>
  <c r="AU456" i="4"/>
  <c r="AR456" i="4"/>
  <c r="AQ456" i="4"/>
  <c r="AP456" i="4"/>
  <c r="AO456" i="4"/>
  <c r="AU455" i="4"/>
  <c r="AR455" i="4"/>
  <c r="AQ455" i="4"/>
  <c r="AP455" i="4"/>
  <c r="AO455" i="4"/>
  <c r="AS455" i="4" s="1"/>
  <c r="AU454" i="4"/>
  <c r="AR454" i="4"/>
  <c r="AQ454" i="4"/>
  <c r="AP454" i="4"/>
  <c r="AO454" i="4"/>
  <c r="AU453" i="4"/>
  <c r="AR453" i="4"/>
  <c r="AQ453" i="4"/>
  <c r="AP453" i="4"/>
  <c r="AO453" i="4"/>
  <c r="AU452" i="4"/>
  <c r="AR452" i="4"/>
  <c r="AQ452" i="4"/>
  <c r="AP452" i="4"/>
  <c r="AO452" i="4"/>
  <c r="AU451" i="4"/>
  <c r="AR451" i="4"/>
  <c r="AQ451" i="4"/>
  <c r="AP451" i="4"/>
  <c r="AO451" i="4"/>
  <c r="AU450" i="4"/>
  <c r="AR450" i="4"/>
  <c r="AQ450" i="4"/>
  <c r="AP450" i="4"/>
  <c r="AO450" i="4"/>
  <c r="AU449" i="4"/>
  <c r="AR449" i="4"/>
  <c r="AQ449" i="4"/>
  <c r="AP449" i="4"/>
  <c r="AO449" i="4"/>
  <c r="AU448" i="4"/>
  <c r="AR448" i="4"/>
  <c r="AQ448" i="4"/>
  <c r="AP448" i="4"/>
  <c r="AO448" i="4"/>
  <c r="AU447" i="4"/>
  <c r="AR447" i="4"/>
  <c r="AQ447" i="4"/>
  <c r="AP447" i="4"/>
  <c r="AO447" i="4"/>
  <c r="AU446" i="4"/>
  <c r="AR446" i="4"/>
  <c r="AQ446" i="4"/>
  <c r="AP446" i="4"/>
  <c r="AO446" i="4"/>
  <c r="AU445" i="4"/>
  <c r="AR445" i="4"/>
  <c r="AQ445" i="4"/>
  <c r="AP445" i="4"/>
  <c r="AO445" i="4"/>
  <c r="AU444" i="4"/>
  <c r="AR444" i="4"/>
  <c r="AQ444" i="4"/>
  <c r="AP444" i="4"/>
  <c r="AO444" i="4"/>
  <c r="AU443" i="4"/>
  <c r="AR443" i="4"/>
  <c r="AQ443" i="4"/>
  <c r="AP443" i="4"/>
  <c r="AO443" i="4"/>
  <c r="AU442" i="4"/>
  <c r="AR442" i="4"/>
  <c r="AQ442" i="4"/>
  <c r="AP442" i="4"/>
  <c r="AO442" i="4"/>
  <c r="AU441" i="4"/>
  <c r="AR441" i="4"/>
  <c r="AQ441" i="4"/>
  <c r="AP441" i="4"/>
  <c r="AO441" i="4"/>
  <c r="AU440" i="4"/>
  <c r="AR440" i="4"/>
  <c r="AQ440" i="4"/>
  <c r="AP440" i="4"/>
  <c r="AO440" i="4"/>
  <c r="AU439" i="4"/>
  <c r="AR439" i="4"/>
  <c r="AQ439" i="4"/>
  <c r="AP439" i="4"/>
  <c r="AO439" i="4"/>
  <c r="AS439" i="4" s="1"/>
  <c r="AU438" i="4"/>
  <c r="AR438" i="4"/>
  <c r="AQ438" i="4"/>
  <c r="AP438" i="4"/>
  <c r="AO438" i="4"/>
  <c r="AU437" i="4"/>
  <c r="AR437" i="4"/>
  <c r="AQ437" i="4"/>
  <c r="AP437" i="4"/>
  <c r="AO437" i="4"/>
  <c r="AU436" i="4"/>
  <c r="AR436" i="4"/>
  <c r="AQ436" i="4"/>
  <c r="AP436" i="4"/>
  <c r="AO436" i="4"/>
  <c r="AU435" i="4"/>
  <c r="AR435" i="4"/>
  <c r="AQ435" i="4"/>
  <c r="AP435" i="4"/>
  <c r="AO435" i="4"/>
  <c r="AU434" i="4"/>
  <c r="AR434" i="4"/>
  <c r="AQ434" i="4"/>
  <c r="AT434" i="4" s="1"/>
  <c r="AP434" i="4"/>
  <c r="AO434" i="4"/>
  <c r="AU433" i="4"/>
  <c r="AR433" i="4"/>
  <c r="AQ433" i="4"/>
  <c r="AP433" i="4"/>
  <c r="AO433" i="4"/>
  <c r="AU432" i="4"/>
  <c r="AR432" i="4"/>
  <c r="AQ432" i="4"/>
  <c r="AP432" i="4"/>
  <c r="AO432" i="4"/>
  <c r="AS432" i="4" s="1"/>
  <c r="AU431" i="4"/>
  <c r="AR431" i="4"/>
  <c r="AQ431" i="4"/>
  <c r="AP431" i="4"/>
  <c r="AO431" i="4"/>
  <c r="AU430" i="4"/>
  <c r="AR430" i="4"/>
  <c r="AQ430" i="4"/>
  <c r="AP430" i="4"/>
  <c r="AO430" i="4"/>
  <c r="AU429" i="4"/>
  <c r="AR429" i="4"/>
  <c r="AQ429" i="4"/>
  <c r="AP429" i="4"/>
  <c r="AO429" i="4"/>
  <c r="AS429" i="4" s="1"/>
  <c r="AU428" i="4"/>
  <c r="AR428" i="4"/>
  <c r="AQ428" i="4"/>
  <c r="AP428" i="4"/>
  <c r="AO428" i="4"/>
  <c r="AS428" i="4" s="1"/>
  <c r="AU427" i="4"/>
  <c r="AR427" i="4"/>
  <c r="AQ427" i="4"/>
  <c r="AP427" i="4"/>
  <c r="AO427" i="4"/>
  <c r="AU426" i="4"/>
  <c r="AR426" i="4"/>
  <c r="AQ426" i="4"/>
  <c r="AP426" i="4"/>
  <c r="AO426" i="4"/>
  <c r="AU425" i="4"/>
  <c r="AR425" i="4"/>
  <c r="AQ425" i="4"/>
  <c r="AP425" i="4"/>
  <c r="AO425" i="4"/>
  <c r="AU424" i="4"/>
  <c r="AR424" i="4"/>
  <c r="AQ424" i="4"/>
  <c r="AP424" i="4"/>
  <c r="AO424" i="4"/>
  <c r="AU423" i="4"/>
  <c r="AR423" i="4"/>
  <c r="AQ423" i="4"/>
  <c r="AP423" i="4"/>
  <c r="AO423" i="4"/>
  <c r="AU422" i="4"/>
  <c r="AR422" i="4"/>
  <c r="AQ422" i="4"/>
  <c r="AT422" i="4" s="1"/>
  <c r="AP422" i="4"/>
  <c r="AO422" i="4"/>
  <c r="AU421" i="4"/>
  <c r="AR421" i="4"/>
  <c r="AQ421" i="4"/>
  <c r="AP421" i="4"/>
  <c r="AO421" i="4"/>
  <c r="AU420" i="4"/>
  <c r="AR420" i="4"/>
  <c r="AQ420" i="4"/>
  <c r="AP420" i="4"/>
  <c r="AO420" i="4"/>
  <c r="AU419" i="4"/>
  <c r="AR419" i="4"/>
  <c r="AQ419" i="4"/>
  <c r="AT419" i="4" s="1"/>
  <c r="AP419" i="4"/>
  <c r="AO419" i="4"/>
  <c r="AU418" i="4"/>
  <c r="AR418" i="4"/>
  <c r="AQ418" i="4"/>
  <c r="AP418" i="4"/>
  <c r="AO418" i="4"/>
  <c r="AU417" i="4"/>
  <c r="AR417" i="4"/>
  <c r="AQ417" i="4"/>
  <c r="AP417" i="4"/>
  <c r="AO417" i="4"/>
  <c r="AU416" i="4"/>
  <c r="AR416" i="4"/>
  <c r="AQ416" i="4"/>
  <c r="AP416" i="4"/>
  <c r="AO416" i="4"/>
  <c r="AU415" i="4"/>
  <c r="AR415" i="4"/>
  <c r="AQ415" i="4"/>
  <c r="AP415" i="4"/>
  <c r="AO415" i="4"/>
  <c r="AU414" i="4"/>
  <c r="AR414" i="4"/>
  <c r="AQ414" i="4"/>
  <c r="AT414" i="4" s="1"/>
  <c r="AP414" i="4"/>
  <c r="AO414" i="4"/>
  <c r="AU413" i="4"/>
  <c r="AR413" i="4"/>
  <c r="AQ413" i="4"/>
  <c r="AP413" i="4"/>
  <c r="AO413" i="4"/>
  <c r="AU412" i="4"/>
  <c r="AR412" i="4"/>
  <c r="AQ412" i="4"/>
  <c r="AP412" i="4"/>
  <c r="AO412" i="4"/>
  <c r="AU411" i="4"/>
  <c r="AR411" i="4"/>
  <c r="AQ411" i="4"/>
  <c r="AP411" i="4"/>
  <c r="AO411" i="4"/>
  <c r="AU410" i="4"/>
  <c r="AR410" i="4"/>
  <c r="AQ410" i="4"/>
  <c r="AP410" i="4"/>
  <c r="AO410" i="4"/>
  <c r="AU409" i="4"/>
  <c r="AR409" i="4"/>
  <c r="AQ409" i="4"/>
  <c r="AP409" i="4"/>
  <c r="AO409" i="4"/>
  <c r="AU408" i="4"/>
  <c r="AR408" i="4"/>
  <c r="AQ408" i="4"/>
  <c r="AP408" i="4"/>
  <c r="AO408" i="4"/>
  <c r="AU407" i="4"/>
  <c r="AR407" i="4"/>
  <c r="AQ407" i="4"/>
  <c r="AP407" i="4"/>
  <c r="AO407" i="4"/>
  <c r="AU406" i="4"/>
  <c r="AR406" i="4"/>
  <c r="AQ406" i="4"/>
  <c r="AP406" i="4"/>
  <c r="AO406" i="4"/>
  <c r="AU405" i="4"/>
  <c r="AR405" i="4"/>
  <c r="AQ405" i="4"/>
  <c r="AP405" i="4"/>
  <c r="AO405" i="4"/>
  <c r="AU404" i="4"/>
  <c r="AR404" i="4"/>
  <c r="AQ404" i="4"/>
  <c r="AP404" i="4"/>
  <c r="AO404" i="4"/>
  <c r="AU403" i="4"/>
  <c r="AR403" i="4"/>
  <c r="AQ403" i="4"/>
  <c r="AP403" i="4"/>
  <c r="AO403" i="4"/>
  <c r="AU402" i="4"/>
  <c r="AR402" i="4"/>
  <c r="AQ402" i="4"/>
  <c r="AP402" i="4"/>
  <c r="AO402" i="4"/>
  <c r="AU401" i="4"/>
  <c r="AR401" i="4"/>
  <c r="AQ401" i="4"/>
  <c r="AP401" i="4"/>
  <c r="AO401" i="4"/>
  <c r="AU400" i="4"/>
  <c r="AR400" i="4"/>
  <c r="AQ400" i="4"/>
  <c r="AP400" i="4"/>
  <c r="AO400" i="4"/>
  <c r="AU399" i="4"/>
  <c r="AR399" i="4"/>
  <c r="AQ399" i="4"/>
  <c r="AP399" i="4"/>
  <c r="AO399" i="4"/>
  <c r="AU398" i="4"/>
  <c r="AR398" i="4"/>
  <c r="AQ398" i="4"/>
  <c r="AP398" i="4"/>
  <c r="AO398" i="4"/>
  <c r="AS398" i="4" s="1"/>
  <c r="AU397" i="4"/>
  <c r="AR397" i="4"/>
  <c r="AQ397" i="4"/>
  <c r="AP397" i="4"/>
  <c r="AO397" i="4"/>
  <c r="AU396" i="4"/>
  <c r="AR396" i="4"/>
  <c r="AQ396" i="4"/>
  <c r="AP396" i="4"/>
  <c r="AO396" i="4"/>
  <c r="AU395" i="4"/>
  <c r="AR395" i="4"/>
  <c r="AQ395" i="4"/>
  <c r="AP395" i="4"/>
  <c r="AO395" i="4"/>
  <c r="AU394" i="4"/>
  <c r="AR394" i="4"/>
  <c r="AQ394" i="4"/>
  <c r="AP394" i="4"/>
  <c r="AO394" i="4"/>
  <c r="AU393" i="4"/>
  <c r="AR393" i="4"/>
  <c r="AQ393" i="4"/>
  <c r="AP393" i="4"/>
  <c r="AO393" i="4"/>
  <c r="AU392" i="4"/>
  <c r="AR392" i="4"/>
  <c r="AQ392" i="4"/>
  <c r="AT392" i="4" s="1"/>
  <c r="AP392" i="4"/>
  <c r="AO392" i="4"/>
  <c r="AU391" i="4"/>
  <c r="AR391" i="4"/>
  <c r="AQ391" i="4"/>
  <c r="AP391" i="4"/>
  <c r="AO391" i="4"/>
  <c r="AU390" i="4"/>
  <c r="AR390" i="4"/>
  <c r="AQ390" i="4"/>
  <c r="AP390" i="4"/>
  <c r="AO390" i="4"/>
  <c r="AU389" i="4"/>
  <c r="AR389" i="4"/>
  <c r="AQ389" i="4"/>
  <c r="AT389" i="4" s="1"/>
  <c r="AP389" i="4"/>
  <c r="AO389" i="4"/>
  <c r="AU388" i="4"/>
  <c r="AR388" i="4"/>
  <c r="AQ388" i="4"/>
  <c r="AP388" i="4"/>
  <c r="AO388" i="4"/>
  <c r="AU387" i="4"/>
  <c r="AR387" i="4"/>
  <c r="AQ387" i="4"/>
  <c r="AP387" i="4"/>
  <c r="AO387" i="4"/>
  <c r="AU386" i="4"/>
  <c r="AR386" i="4"/>
  <c r="AQ386" i="4"/>
  <c r="AP386" i="4"/>
  <c r="AO386" i="4"/>
  <c r="AU385" i="4"/>
  <c r="AR385" i="4"/>
  <c r="AQ385" i="4"/>
  <c r="AP385" i="4"/>
  <c r="AO385" i="4"/>
  <c r="AU384" i="4"/>
  <c r="AR384" i="4"/>
  <c r="AQ384" i="4"/>
  <c r="AT384" i="4" s="1"/>
  <c r="AP384" i="4"/>
  <c r="AO384" i="4"/>
  <c r="AU383" i="4"/>
  <c r="AR383" i="4"/>
  <c r="AQ383" i="4"/>
  <c r="AP383" i="4"/>
  <c r="AO383" i="4"/>
  <c r="AS383" i="4" s="1"/>
  <c r="AU382" i="4"/>
  <c r="AR382" i="4"/>
  <c r="AQ382" i="4"/>
  <c r="AP382" i="4"/>
  <c r="AO382" i="4"/>
  <c r="AU381" i="4"/>
  <c r="AR381" i="4"/>
  <c r="AQ381" i="4"/>
  <c r="AP381" i="4"/>
  <c r="AO381" i="4"/>
  <c r="AU380" i="4"/>
  <c r="AR380" i="4"/>
  <c r="AQ380" i="4"/>
  <c r="AP380" i="4"/>
  <c r="AO380" i="4"/>
  <c r="AU379" i="4"/>
  <c r="AR379" i="4"/>
  <c r="AQ379" i="4"/>
  <c r="AP379" i="4"/>
  <c r="AO379" i="4"/>
  <c r="AU378" i="4"/>
  <c r="AR378" i="4"/>
  <c r="AQ378" i="4"/>
  <c r="AP378" i="4"/>
  <c r="AO378" i="4"/>
  <c r="AU377" i="4"/>
  <c r="AR377" i="4"/>
  <c r="AQ377" i="4"/>
  <c r="AP377" i="4"/>
  <c r="AO377" i="4"/>
  <c r="AU376" i="4"/>
  <c r="AR376" i="4"/>
  <c r="AQ376" i="4"/>
  <c r="AP376" i="4"/>
  <c r="AO376" i="4"/>
  <c r="AU375" i="4"/>
  <c r="AR375" i="4"/>
  <c r="AQ375" i="4"/>
  <c r="AP375" i="4"/>
  <c r="AO375" i="4"/>
  <c r="AU374" i="4"/>
  <c r="AR374" i="4"/>
  <c r="AQ374" i="4"/>
  <c r="AP374" i="4"/>
  <c r="AO374" i="4"/>
  <c r="AU373" i="4"/>
  <c r="AR373" i="4"/>
  <c r="AQ373" i="4"/>
  <c r="AP373" i="4"/>
  <c r="AO373" i="4"/>
  <c r="AU372" i="4"/>
  <c r="AR372" i="4"/>
  <c r="AQ372" i="4"/>
  <c r="AP372" i="4"/>
  <c r="AO372" i="4"/>
  <c r="AU371" i="4"/>
  <c r="AR371" i="4"/>
  <c r="AQ371" i="4"/>
  <c r="AP371" i="4"/>
  <c r="AO371" i="4"/>
  <c r="AU370" i="4"/>
  <c r="AR370" i="4"/>
  <c r="AQ370" i="4"/>
  <c r="AP370" i="4"/>
  <c r="AO370" i="4"/>
  <c r="AU369" i="4"/>
  <c r="AR369" i="4"/>
  <c r="AQ369" i="4"/>
  <c r="AP369" i="4"/>
  <c r="AO369" i="4"/>
  <c r="AU368" i="4"/>
  <c r="AR368" i="4"/>
  <c r="AQ368" i="4"/>
  <c r="AP368" i="4"/>
  <c r="AO368" i="4"/>
  <c r="AU367" i="4"/>
  <c r="AR367" i="4"/>
  <c r="AQ367" i="4"/>
  <c r="AP367" i="4"/>
  <c r="AO367" i="4"/>
  <c r="AS367" i="4" s="1"/>
  <c r="AU366" i="4"/>
  <c r="AR366" i="4"/>
  <c r="AQ366" i="4"/>
  <c r="AP366" i="4"/>
  <c r="AO366" i="4"/>
  <c r="AU365" i="4"/>
  <c r="AR365" i="4"/>
  <c r="AQ365" i="4"/>
  <c r="AP365" i="4"/>
  <c r="AO365" i="4"/>
  <c r="AU364" i="4"/>
  <c r="AR364" i="4"/>
  <c r="AQ364" i="4"/>
  <c r="AP364" i="4"/>
  <c r="AO364" i="4"/>
  <c r="AU363" i="4"/>
  <c r="AR363" i="4"/>
  <c r="AQ363" i="4"/>
  <c r="AP363" i="4"/>
  <c r="AO363" i="4"/>
  <c r="AU362" i="4"/>
  <c r="AR362" i="4"/>
  <c r="AQ362" i="4"/>
  <c r="AP362" i="4"/>
  <c r="AO362" i="4"/>
  <c r="AU361" i="4"/>
  <c r="AR361" i="4"/>
  <c r="AQ361" i="4"/>
  <c r="AP361" i="4"/>
  <c r="AO361" i="4"/>
  <c r="AU360" i="4"/>
  <c r="AR360" i="4"/>
  <c r="AQ360" i="4"/>
  <c r="AP360" i="4"/>
  <c r="AO360" i="4"/>
  <c r="AU359" i="4"/>
  <c r="AR359" i="4"/>
  <c r="AQ359" i="4"/>
  <c r="AP359" i="4"/>
  <c r="AO359" i="4"/>
  <c r="AU358" i="4"/>
  <c r="AR358" i="4"/>
  <c r="AQ358" i="4"/>
  <c r="AP358" i="4"/>
  <c r="AO358" i="4"/>
  <c r="AU357" i="4"/>
  <c r="AR357" i="4"/>
  <c r="AQ357" i="4"/>
  <c r="AT357" i="4" s="1"/>
  <c r="AP357" i="4"/>
  <c r="AO357" i="4"/>
  <c r="AU356" i="4"/>
  <c r="AR356" i="4"/>
  <c r="AQ356" i="4"/>
  <c r="AP356" i="4"/>
  <c r="AO356" i="4"/>
  <c r="AU355" i="4"/>
  <c r="AR355" i="4"/>
  <c r="AQ355" i="4"/>
  <c r="AP355" i="4"/>
  <c r="AO355" i="4"/>
  <c r="AU354" i="4"/>
  <c r="AR354" i="4"/>
  <c r="AQ354" i="4"/>
  <c r="AP354" i="4"/>
  <c r="AO354" i="4"/>
  <c r="AU353" i="4"/>
  <c r="AR353" i="4"/>
  <c r="AQ353" i="4"/>
  <c r="AP353" i="4"/>
  <c r="AO353" i="4"/>
  <c r="AU352" i="4"/>
  <c r="AR352" i="4"/>
  <c r="AQ352" i="4"/>
  <c r="AT352" i="4" s="1"/>
  <c r="AP352" i="4"/>
  <c r="AO352" i="4"/>
  <c r="AU351" i="4"/>
  <c r="AR351" i="4"/>
  <c r="AQ351" i="4"/>
  <c r="AP351" i="4"/>
  <c r="AO351" i="4"/>
  <c r="AS351" i="4" s="1"/>
  <c r="AU350" i="4"/>
  <c r="AR350" i="4"/>
  <c r="AQ350" i="4"/>
  <c r="AP350" i="4"/>
  <c r="AO350" i="4"/>
  <c r="AU349" i="4"/>
  <c r="AR349" i="4"/>
  <c r="AQ349" i="4"/>
  <c r="AP349" i="4"/>
  <c r="AO349" i="4"/>
  <c r="AU348" i="4"/>
  <c r="AR348" i="4"/>
  <c r="AQ348" i="4"/>
  <c r="AP348" i="4"/>
  <c r="AO348" i="4"/>
  <c r="AU347" i="4"/>
  <c r="AR347" i="4"/>
  <c r="AQ347" i="4"/>
  <c r="AP347" i="4"/>
  <c r="AO347" i="4"/>
  <c r="AU346" i="4"/>
  <c r="AR346" i="4"/>
  <c r="AQ346" i="4"/>
  <c r="AP346" i="4"/>
  <c r="AO346" i="4"/>
  <c r="AU345" i="4"/>
  <c r="AR345" i="4"/>
  <c r="AQ345" i="4"/>
  <c r="AP345" i="4"/>
  <c r="AO345" i="4"/>
  <c r="AU344" i="4"/>
  <c r="AR344" i="4"/>
  <c r="AQ344" i="4"/>
  <c r="AP344" i="4"/>
  <c r="AO344" i="4"/>
  <c r="AU343" i="4"/>
  <c r="AR343" i="4"/>
  <c r="AQ343" i="4"/>
  <c r="AP343" i="4"/>
  <c r="AO343" i="4"/>
  <c r="AU342" i="4"/>
  <c r="AR342" i="4"/>
  <c r="AQ342" i="4"/>
  <c r="AP342" i="4"/>
  <c r="AO342" i="4"/>
  <c r="AU341" i="4"/>
  <c r="AR341" i="4"/>
  <c r="AQ341" i="4"/>
  <c r="AT341" i="4" s="1"/>
  <c r="AP341" i="4"/>
  <c r="AO341" i="4"/>
  <c r="AU340" i="4"/>
  <c r="AR340" i="4"/>
  <c r="AQ340" i="4"/>
  <c r="AP340" i="4"/>
  <c r="AO340" i="4"/>
  <c r="AU339" i="4"/>
  <c r="AR339" i="4"/>
  <c r="AQ339" i="4"/>
  <c r="AP339" i="4"/>
  <c r="AO339" i="4"/>
  <c r="AU338" i="4"/>
  <c r="AR338" i="4"/>
  <c r="AQ338" i="4"/>
  <c r="AP338" i="4"/>
  <c r="AO338" i="4"/>
  <c r="AU337" i="4"/>
  <c r="AR337" i="4"/>
  <c r="AQ337" i="4"/>
  <c r="AP337" i="4"/>
  <c r="AO337" i="4"/>
  <c r="AU336" i="4"/>
  <c r="AR336" i="4"/>
  <c r="AQ336" i="4"/>
  <c r="AP336" i="4"/>
  <c r="AO336" i="4"/>
  <c r="AU335" i="4"/>
  <c r="AR335" i="4"/>
  <c r="AQ335" i="4"/>
  <c r="AP335" i="4"/>
  <c r="AO335" i="4"/>
  <c r="AS335" i="4" s="1"/>
  <c r="AU334" i="4"/>
  <c r="AR334" i="4"/>
  <c r="AQ334" i="4"/>
  <c r="AP334" i="4"/>
  <c r="AO334" i="4"/>
  <c r="AU333" i="4"/>
  <c r="AR333" i="4"/>
  <c r="AQ333" i="4"/>
  <c r="AP333" i="4"/>
  <c r="AO333" i="4"/>
  <c r="AU332" i="4"/>
  <c r="AR332" i="4"/>
  <c r="AQ332" i="4"/>
  <c r="AP332" i="4"/>
  <c r="AO332" i="4"/>
  <c r="AU331" i="4"/>
  <c r="AR331" i="4"/>
  <c r="AQ331" i="4"/>
  <c r="AP331" i="4"/>
  <c r="AO331" i="4"/>
  <c r="AU330" i="4"/>
  <c r="AR330" i="4"/>
  <c r="AQ330" i="4"/>
  <c r="AP330" i="4"/>
  <c r="AO330" i="4"/>
  <c r="AS330" i="4" s="1"/>
  <c r="AU329" i="4"/>
  <c r="AR329" i="4"/>
  <c r="AQ329" i="4"/>
  <c r="AP329" i="4"/>
  <c r="AO329" i="4"/>
  <c r="AU328" i="4"/>
  <c r="AR328" i="4"/>
  <c r="AQ328" i="4"/>
  <c r="AP328" i="4"/>
  <c r="AO328" i="4"/>
  <c r="AU327" i="4"/>
  <c r="AR327" i="4"/>
  <c r="AQ327" i="4"/>
  <c r="AP327" i="4"/>
  <c r="AO327" i="4"/>
  <c r="AU326" i="4"/>
  <c r="AR326" i="4"/>
  <c r="AQ326" i="4"/>
  <c r="AP326" i="4"/>
  <c r="AO326" i="4"/>
  <c r="AU325" i="4"/>
  <c r="AR325" i="4"/>
  <c r="AQ325" i="4"/>
  <c r="AT325" i="4" s="1"/>
  <c r="AP325" i="4"/>
  <c r="AO325" i="4"/>
  <c r="AU324" i="4"/>
  <c r="AR324" i="4"/>
  <c r="AQ324" i="4"/>
  <c r="AP324" i="4"/>
  <c r="AO324" i="4"/>
  <c r="AU323" i="4"/>
  <c r="AR323" i="4"/>
  <c r="AQ323" i="4"/>
  <c r="AP323" i="4"/>
  <c r="AO323" i="4"/>
  <c r="AU322" i="4"/>
  <c r="AR322" i="4"/>
  <c r="AQ322" i="4"/>
  <c r="AP322" i="4"/>
  <c r="AO322" i="4"/>
  <c r="AU321" i="4"/>
  <c r="AR321" i="4"/>
  <c r="AQ321" i="4"/>
  <c r="AP321" i="4"/>
  <c r="AO321" i="4"/>
  <c r="AU320" i="4"/>
  <c r="AR320" i="4"/>
  <c r="AQ320" i="4"/>
  <c r="AP320" i="4"/>
  <c r="AO320" i="4"/>
  <c r="AS320" i="4" s="1"/>
  <c r="AU319" i="4"/>
  <c r="AR319" i="4"/>
  <c r="AQ319" i="4"/>
  <c r="AP319" i="4"/>
  <c r="AO319" i="4"/>
  <c r="AS319" i="4" s="1"/>
  <c r="AU318" i="4"/>
  <c r="AR318" i="4"/>
  <c r="AQ318" i="4"/>
  <c r="AP318" i="4"/>
  <c r="AO318" i="4"/>
  <c r="AU317" i="4"/>
  <c r="AR317" i="4"/>
  <c r="AQ317" i="4"/>
  <c r="AP317" i="4"/>
  <c r="AO317" i="4"/>
  <c r="AU316" i="4"/>
  <c r="AR316" i="4"/>
  <c r="AQ316" i="4"/>
  <c r="AP316" i="4"/>
  <c r="AO316" i="4"/>
  <c r="AU315" i="4"/>
  <c r="AR315" i="4"/>
  <c r="AQ315" i="4"/>
  <c r="AP315" i="4"/>
  <c r="AO315" i="4"/>
  <c r="AU314" i="4"/>
  <c r="AR314" i="4"/>
  <c r="AQ314" i="4"/>
  <c r="AP314" i="4"/>
  <c r="AO314" i="4"/>
  <c r="AU313" i="4"/>
  <c r="AR313" i="4"/>
  <c r="AQ313" i="4"/>
  <c r="AP313" i="4"/>
  <c r="AO313" i="4"/>
  <c r="AU312" i="4"/>
  <c r="AR312" i="4"/>
  <c r="AQ312" i="4"/>
  <c r="AP312" i="4"/>
  <c r="AO312" i="4"/>
  <c r="AU311" i="4"/>
  <c r="AR311" i="4"/>
  <c r="AQ311" i="4"/>
  <c r="AP311" i="4"/>
  <c r="AO311" i="4"/>
  <c r="AU310" i="4"/>
  <c r="AR310" i="4"/>
  <c r="AQ310" i="4"/>
  <c r="AP310" i="4"/>
  <c r="AO310" i="4"/>
  <c r="AU309" i="4"/>
  <c r="AR309" i="4"/>
  <c r="AQ309" i="4"/>
  <c r="AT309" i="4" s="1"/>
  <c r="AP309" i="4"/>
  <c r="AO309" i="4"/>
  <c r="AU308" i="4"/>
  <c r="AR308" i="4"/>
  <c r="AQ308" i="4"/>
  <c r="AP308" i="4"/>
  <c r="AO308" i="4"/>
  <c r="AS308" i="4" s="1"/>
  <c r="AU307" i="4"/>
  <c r="AR307" i="4"/>
  <c r="AQ307" i="4"/>
  <c r="AP307" i="4"/>
  <c r="AO307" i="4"/>
  <c r="AU306" i="4"/>
  <c r="AR306" i="4"/>
  <c r="AQ306" i="4"/>
  <c r="AP306" i="4"/>
  <c r="AO306" i="4"/>
  <c r="AU305" i="4"/>
  <c r="AR305" i="4"/>
  <c r="AQ305" i="4"/>
  <c r="AP305" i="4"/>
  <c r="AO305" i="4"/>
  <c r="AU304" i="4"/>
  <c r="AR304" i="4"/>
  <c r="AQ304" i="4"/>
  <c r="AP304" i="4"/>
  <c r="AO304" i="4"/>
  <c r="AU303" i="4"/>
  <c r="AR303" i="4"/>
  <c r="AQ303" i="4"/>
  <c r="AP303" i="4"/>
  <c r="AO303" i="4"/>
  <c r="AU302" i="4"/>
  <c r="AR302" i="4"/>
  <c r="AQ302" i="4"/>
  <c r="AP302" i="4"/>
  <c r="AO302" i="4"/>
  <c r="AU301" i="4"/>
  <c r="AR301" i="4"/>
  <c r="AQ301" i="4"/>
  <c r="AP301" i="4"/>
  <c r="AO301" i="4"/>
  <c r="AU300" i="4"/>
  <c r="AR300" i="4"/>
  <c r="AQ300" i="4"/>
  <c r="AP300" i="4"/>
  <c r="AO300" i="4"/>
  <c r="AU299" i="4"/>
  <c r="AR299" i="4"/>
  <c r="AQ299" i="4"/>
  <c r="AP299" i="4"/>
  <c r="AO299" i="4"/>
  <c r="AU298" i="4"/>
  <c r="AR298" i="4"/>
  <c r="AQ298" i="4"/>
  <c r="AT298" i="4" s="1"/>
  <c r="AP298" i="4"/>
  <c r="AO298" i="4"/>
  <c r="AU297" i="4"/>
  <c r="AR297" i="4"/>
  <c r="AQ297" i="4"/>
  <c r="AP297" i="4"/>
  <c r="AO297" i="4"/>
  <c r="AU296" i="4"/>
  <c r="AR296" i="4"/>
  <c r="AQ296" i="4"/>
  <c r="AP296" i="4"/>
  <c r="AO296" i="4"/>
  <c r="AU295" i="4"/>
  <c r="AR295" i="4"/>
  <c r="AQ295" i="4"/>
  <c r="AP295" i="4"/>
  <c r="AO295" i="4"/>
  <c r="AU294" i="4"/>
  <c r="AR294" i="4"/>
  <c r="AQ294" i="4"/>
  <c r="AP294" i="4"/>
  <c r="AO294" i="4"/>
  <c r="AU293" i="4"/>
  <c r="AR293" i="4"/>
  <c r="AQ293" i="4"/>
  <c r="AP293" i="4"/>
  <c r="AO293" i="4"/>
  <c r="AU292" i="4"/>
  <c r="AR292" i="4"/>
  <c r="AQ292" i="4"/>
  <c r="AP292" i="4"/>
  <c r="AO292" i="4"/>
  <c r="AU291" i="4"/>
  <c r="AR291" i="4"/>
  <c r="AQ291" i="4"/>
  <c r="AP291" i="4"/>
  <c r="AO291" i="4"/>
  <c r="AU290" i="4"/>
  <c r="AR290" i="4"/>
  <c r="AQ290" i="4"/>
  <c r="AP290" i="4"/>
  <c r="AO290" i="4"/>
  <c r="AU289" i="4"/>
  <c r="AR289" i="4"/>
  <c r="AQ289" i="4"/>
  <c r="AP289" i="4"/>
  <c r="AO289" i="4"/>
  <c r="AU288" i="4"/>
  <c r="AR288" i="4"/>
  <c r="AQ288" i="4"/>
  <c r="AP288" i="4"/>
  <c r="AO288" i="4"/>
  <c r="AU287" i="4"/>
  <c r="AR287" i="4"/>
  <c r="AQ287" i="4"/>
  <c r="AP287" i="4"/>
  <c r="AO287" i="4"/>
  <c r="AU286" i="4"/>
  <c r="AR286" i="4"/>
  <c r="AQ286" i="4"/>
  <c r="AP286" i="4"/>
  <c r="AO286" i="4"/>
  <c r="AU285" i="4"/>
  <c r="AR285" i="4"/>
  <c r="AQ285" i="4"/>
  <c r="AP285" i="4"/>
  <c r="AO285" i="4"/>
  <c r="AU284" i="4"/>
  <c r="AR284" i="4"/>
  <c r="AQ284" i="4"/>
  <c r="AP284" i="4"/>
  <c r="AO284" i="4"/>
  <c r="AU283" i="4"/>
  <c r="AR283" i="4"/>
  <c r="AQ283" i="4"/>
  <c r="AP283" i="4"/>
  <c r="AO283" i="4"/>
  <c r="AU282" i="4"/>
  <c r="AR282" i="4"/>
  <c r="AQ282" i="4"/>
  <c r="AP282" i="4"/>
  <c r="AO282" i="4"/>
  <c r="AU281" i="4"/>
  <c r="AR281" i="4"/>
  <c r="AQ281" i="4"/>
  <c r="AP281" i="4"/>
  <c r="AO281" i="4"/>
  <c r="AU280" i="4"/>
  <c r="AR280" i="4"/>
  <c r="AQ280" i="4"/>
  <c r="AP280" i="4"/>
  <c r="AO280" i="4"/>
  <c r="AU279" i="4"/>
  <c r="AR279" i="4"/>
  <c r="AQ279" i="4"/>
  <c r="AP279" i="4"/>
  <c r="AO279" i="4"/>
  <c r="AU278" i="4"/>
  <c r="AR278" i="4"/>
  <c r="AQ278" i="4"/>
  <c r="AP278" i="4"/>
  <c r="AO278" i="4"/>
  <c r="AU277" i="4"/>
  <c r="AR277" i="4"/>
  <c r="AQ277" i="4"/>
  <c r="AP277" i="4"/>
  <c r="AO277" i="4"/>
  <c r="AU276" i="4"/>
  <c r="AR276" i="4"/>
  <c r="AQ276" i="4"/>
  <c r="AP276" i="4"/>
  <c r="AO276" i="4"/>
  <c r="AU275" i="4"/>
  <c r="AR275" i="4"/>
  <c r="AQ275" i="4"/>
  <c r="AP275" i="4"/>
  <c r="AO275" i="4"/>
  <c r="AU274" i="4"/>
  <c r="AR274" i="4"/>
  <c r="AQ274" i="4"/>
  <c r="AP274" i="4"/>
  <c r="AO274" i="4"/>
  <c r="AU273" i="4"/>
  <c r="AR273" i="4"/>
  <c r="AQ273" i="4"/>
  <c r="AP273" i="4"/>
  <c r="AO273" i="4"/>
  <c r="AU272" i="4"/>
  <c r="AR272" i="4"/>
  <c r="AQ272" i="4"/>
  <c r="AP272" i="4"/>
  <c r="AO272" i="4"/>
  <c r="AU271" i="4"/>
  <c r="AR271" i="4"/>
  <c r="AQ271" i="4"/>
  <c r="AP271" i="4"/>
  <c r="AO271" i="4"/>
  <c r="AU270" i="4"/>
  <c r="AR270" i="4"/>
  <c r="AQ270" i="4"/>
  <c r="AP270" i="4"/>
  <c r="AO270" i="4"/>
  <c r="AU269" i="4"/>
  <c r="AR269" i="4"/>
  <c r="AQ269" i="4"/>
  <c r="AP269" i="4"/>
  <c r="AO269" i="4"/>
  <c r="AU268" i="4"/>
  <c r="AR268" i="4"/>
  <c r="AQ268" i="4"/>
  <c r="AP268" i="4"/>
  <c r="AO268" i="4"/>
  <c r="AU267" i="4"/>
  <c r="AR267" i="4"/>
  <c r="AQ267" i="4"/>
  <c r="AP267" i="4"/>
  <c r="AO267" i="4"/>
  <c r="AU266" i="4"/>
  <c r="AR266" i="4"/>
  <c r="AQ266" i="4"/>
  <c r="AP266" i="4"/>
  <c r="AO266" i="4"/>
  <c r="AU265" i="4"/>
  <c r="AR265" i="4"/>
  <c r="AQ265" i="4"/>
  <c r="AP265" i="4"/>
  <c r="AO265" i="4"/>
  <c r="AU264" i="4"/>
  <c r="AR264" i="4"/>
  <c r="AQ264" i="4"/>
  <c r="AP264" i="4"/>
  <c r="AO264" i="4"/>
  <c r="AU263" i="4"/>
  <c r="AR263" i="4"/>
  <c r="AQ263" i="4"/>
  <c r="AP263" i="4"/>
  <c r="AO263" i="4"/>
  <c r="AU262" i="4"/>
  <c r="AR262" i="4"/>
  <c r="AQ262" i="4"/>
  <c r="AP262" i="4"/>
  <c r="AO262" i="4"/>
  <c r="AU261" i="4"/>
  <c r="AR261" i="4"/>
  <c r="AQ261" i="4"/>
  <c r="AP261" i="4"/>
  <c r="AO261" i="4"/>
  <c r="AU260" i="4"/>
  <c r="AR260" i="4"/>
  <c r="AQ260" i="4"/>
  <c r="AP260" i="4"/>
  <c r="AO260" i="4"/>
  <c r="AU259" i="4"/>
  <c r="AR259" i="4"/>
  <c r="AQ259" i="4"/>
  <c r="AP259" i="4"/>
  <c r="AO259" i="4"/>
  <c r="AU258" i="4"/>
  <c r="AR258" i="4"/>
  <c r="AQ258" i="4"/>
  <c r="AP258" i="4"/>
  <c r="AO258" i="4"/>
  <c r="AU257" i="4"/>
  <c r="AR257" i="4"/>
  <c r="AQ257" i="4"/>
  <c r="AP257" i="4"/>
  <c r="AO257" i="4"/>
  <c r="AU256" i="4"/>
  <c r="AR256" i="4"/>
  <c r="AQ256" i="4"/>
  <c r="AP256" i="4"/>
  <c r="AO256" i="4"/>
  <c r="AU255" i="4"/>
  <c r="AR255" i="4"/>
  <c r="AQ255" i="4"/>
  <c r="AP255" i="4"/>
  <c r="AO255" i="4"/>
  <c r="AU254" i="4"/>
  <c r="AR254" i="4"/>
  <c r="AQ254" i="4"/>
  <c r="AP254" i="4"/>
  <c r="AO254" i="4"/>
  <c r="AU253" i="4"/>
  <c r="AR253" i="4"/>
  <c r="AQ253" i="4"/>
  <c r="AP253" i="4"/>
  <c r="AO253" i="4"/>
  <c r="AU252" i="4"/>
  <c r="AR252" i="4"/>
  <c r="AQ252" i="4"/>
  <c r="AP252" i="4"/>
  <c r="AO252" i="4"/>
  <c r="AU251" i="4"/>
  <c r="AR251" i="4"/>
  <c r="AQ251" i="4"/>
  <c r="AP251" i="4"/>
  <c r="AO251" i="4"/>
  <c r="AU250" i="4"/>
  <c r="AR250" i="4"/>
  <c r="AQ250" i="4"/>
  <c r="AP250" i="4"/>
  <c r="AO250" i="4"/>
  <c r="AU249" i="4"/>
  <c r="AR249" i="4"/>
  <c r="AQ249" i="4"/>
  <c r="AP249" i="4"/>
  <c r="AO249" i="4"/>
  <c r="AU248" i="4"/>
  <c r="AR248" i="4"/>
  <c r="AQ248" i="4"/>
  <c r="AP248" i="4"/>
  <c r="AO248" i="4"/>
  <c r="AU247" i="4"/>
  <c r="AR247" i="4"/>
  <c r="AQ247" i="4"/>
  <c r="AP247" i="4"/>
  <c r="AO247" i="4"/>
  <c r="AU246" i="4"/>
  <c r="AR246" i="4"/>
  <c r="AQ246" i="4"/>
  <c r="AP246" i="4"/>
  <c r="AO246" i="4"/>
  <c r="AU245" i="4"/>
  <c r="AR245" i="4"/>
  <c r="AQ245" i="4"/>
  <c r="AP245" i="4"/>
  <c r="AO245" i="4"/>
  <c r="AU244" i="4"/>
  <c r="AR244" i="4"/>
  <c r="AQ244" i="4"/>
  <c r="AP244" i="4"/>
  <c r="AO244" i="4"/>
  <c r="AU243" i="4"/>
  <c r="AR243" i="4"/>
  <c r="AQ243" i="4"/>
  <c r="AP243" i="4"/>
  <c r="AO243" i="4"/>
  <c r="AU242" i="4"/>
  <c r="AR242" i="4"/>
  <c r="AQ242" i="4"/>
  <c r="AP242" i="4"/>
  <c r="AO242" i="4"/>
  <c r="AU241" i="4"/>
  <c r="AR241" i="4"/>
  <c r="AQ241" i="4"/>
  <c r="AP241" i="4"/>
  <c r="AO241" i="4"/>
  <c r="AU240" i="4"/>
  <c r="AR240" i="4"/>
  <c r="AQ240" i="4"/>
  <c r="AP240" i="4"/>
  <c r="AO240" i="4"/>
  <c r="AU239" i="4"/>
  <c r="AR239" i="4"/>
  <c r="AQ239" i="4"/>
  <c r="AP239" i="4"/>
  <c r="AO239" i="4"/>
  <c r="AU238" i="4"/>
  <c r="AR238" i="4"/>
  <c r="AQ238" i="4"/>
  <c r="AP238" i="4"/>
  <c r="AO238" i="4"/>
  <c r="AU237" i="4"/>
  <c r="AR237" i="4"/>
  <c r="AQ237" i="4"/>
  <c r="AP237" i="4"/>
  <c r="AO237" i="4"/>
  <c r="AU236" i="4"/>
  <c r="AR236" i="4"/>
  <c r="AQ236" i="4"/>
  <c r="AP236" i="4"/>
  <c r="AO236" i="4"/>
  <c r="AU235" i="4"/>
  <c r="AR235" i="4"/>
  <c r="AQ235" i="4"/>
  <c r="AP235" i="4"/>
  <c r="AO235" i="4"/>
  <c r="AU234" i="4"/>
  <c r="AR234" i="4"/>
  <c r="AQ234" i="4"/>
  <c r="AP234" i="4"/>
  <c r="AO234" i="4"/>
  <c r="AU233" i="4"/>
  <c r="AR233" i="4"/>
  <c r="AQ233" i="4"/>
  <c r="AP233" i="4"/>
  <c r="AO233" i="4"/>
  <c r="AU232" i="4"/>
  <c r="AR232" i="4"/>
  <c r="AQ232" i="4"/>
  <c r="AP232" i="4"/>
  <c r="AO232" i="4"/>
  <c r="AU231" i="4"/>
  <c r="AR231" i="4"/>
  <c r="AQ231" i="4"/>
  <c r="AP231" i="4"/>
  <c r="AO231" i="4"/>
  <c r="AU230" i="4"/>
  <c r="AR230" i="4"/>
  <c r="AQ230" i="4"/>
  <c r="AP230" i="4"/>
  <c r="AO230" i="4"/>
  <c r="AU229" i="4"/>
  <c r="AR229" i="4"/>
  <c r="AQ229" i="4"/>
  <c r="AP229" i="4"/>
  <c r="AO229" i="4"/>
  <c r="AU228" i="4"/>
  <c r="AR228" i="4"/>
  <c r="AQ228" i="4"/>
  <c r="AP228" i="4"/>
  <c r="AO228" i="4"/>
  <c r="AU227" i="4"/>
  <c r="AR227" i="4"/>
  <c r="AQ227" i="4"/>
  <c r="AP227" i="4"/>
  <c r="AO227" i="4"/>
  <c r="AU226" i="4"/>
  <c r="AR226" i="4"/>
  <c r="AQ226" i="4"/>
  <c r="AP226" i="4"/>
  <c r="AO226" i="4"/>
  <c r="AU225" i="4"/>
  <c r="AR225" i="4"/>
  <c r="AQ225" i="4"/>
  <c r="AP225" i="4"/>
  <c r="AO225" i="4"/>
  <c r="AU224" i="4"/>
  <c r="AR224" i="4"/>
  <c r="AQ224" i="4"/>
  <c r="AP224" i="4"/>
  <c r="AO224" i="4"/>
  <c r="AU223" i="4"/>
  <c r="AR223" i="4"/>
  <c r="AQ223" i="4"/>
  <c r="AP223" i="4"/>
  <c r="AO223" i="4"/>
  <c r="AU222" i="4"/>
  <c r="AR222" i="4"/>
  <c r="AQ222" i="4"/>
  <c r="AP222" i="4"/>
  <c r="AO222" i="4"/>
  <c r="AU221" i="4"/>
  <c r="AR221" i="4"/>
  <c r="AQ221" i="4"/>
  <c r="AP221" i="4"/>
  <c r="AO221" i="4"/>
  <c r="AU220" i="4"/>
  <c r="AR220" i="4"/>
  <c r="AQ220" i="4"/>
  <c r="AP220" i="4"/>
  <c r="AO220" i="4"/>
  <c r="AU219" i="4"/>
  <c r="AR219" i="4"/>
  <c r="AQ219" i="4"/>
  <c r="AP219" i="4"/>
  <c r="AO219" i="4"/>
  <c r="AU218" i="4"/>
  <c r="AR218" i="4"/>
  <c r="AQ218" i="4"/>
  <c r="AP218" i="4"/>
  <c r="AO218" i="4"/>
  <c r="AU217" i="4"/>
  <c r="AR217" i="4"/>
  <c r="AQ217" i="4"/>
  <c r="AP217" i="4"/>
  <c r="AO217" i="4"/>
  <c r="AU216" i="4"/>
  <c r="AR216" i="4"/>
  <c r="AQ216" i="4"/>
  <c r="AP216" i="4"/>
  <c r="AO216" i="4"/>
  <c r="AU215" i="4"/>
  <c r="AR215" i="4"/>
  <c r="AQ215" i="4"/>
  <c r="AP215" i="4"/>
  <c r="AO215" i="4"/>
  <c r="AU214" i="4"/>
  <c r="AR214" i="4"/>
  <c r="AQ214" i="4"/>
  <c r="AP214" i="4"/>
  <c r="AO214" i="4"/>
  <c r="AU213" i="4"/>
  <c r="AR213" i="4"/>
  <c r="AQ213" i="4"/>
  <c r="AP213" i="4"/>
  <c r="AO213" i="4"/>
  <c r="AU212" i="4"/>
  <c r="AR212" i="4"/>
  <c r="AQ212" i="4"/>
  <c r="AP212" i="4"/>
  <c r="AO212" i="4"/>
  <c r="AU211" i="4"/>
  <c r="AR211" i="4"/>
  <c r="AQ211" i="4"/>
  <c r="AP211" i="4"/>
  <c r="AO211" i="4"/>
  <c r="AU210" i="4"/>
  <c r="AR210" i="4"/>
  <c r="AQ210" i="4"/>
  <c r="AP210" i="4"/>
  <c r="AO210" i="4"/>
  <c r="AU209" i="4"/>
  <c r="AR209" i="4"/>
  <c r="AQ209" i="4"/>
  <c r="AP209" i="4"/>
  <c r="AO209" i="4"/>
  <c r="AU208" i="4"/>
  <c r="AR208" i="4"/>
  <c r="AQ208" i="4"/>
  <c r="AP208" i="4"/>
  <c r="AO208" i="4"/>
  <c r="AS208" i="4" s="1"/>
  <c r="AU207" i="4"/>
  <c r="AR207" i="4"/>
  <c r="AQ207" i="4"/>
  <c r="AP207" i="4"/>
  <c r="AO207" i="4"/>
  <c r="AU206" i="4"/>
  <c r="AR206" i="4"/>
  <c r="AQ206" i="4"/>
  <c r="AP206" i="4"/>
  <c r="AO206" i="4"/>
  <c r="AU205" i="4"/>
  <c r="AR205" i="4"/>
  <c r="AQ205" i="4"/>
  <c r="AP205" i="4"/>
  <c r="AO205" i="4"/>
  <c r="AU204" i="4"/>
  <c r="AR204" i="4"/>
  <c r="AQ204" i="4"/>
  <c r="AP204" i="4"/>
  <c r="AO204" i="4"/>
  <c r="AU203" i="4"/>
  <c r="AR203" i="4"/>
  <c r="AQ203" i="4"/>
  <c r="AP203" i="4"/>
  <c r="AO203" i="4"/>
  <c r="AU202" i="4"/>
  <c r="AR202" i="4"/>
  <c r="AQ202" i="4"/>
  <c r="AP202" i="4"/>
  <c r="AO202" i="4"/>
  <c r="AU201" i="4"/>
  <c r="AR201" i="4"/>
  <c r="AQ201" i="4"/>
  <c r="AP201" i="4"/>
  <c r="AO201" i="4"/>
  <c r="AU200" i="4"/>
  <c r="AR200" i="4"/>
  <c r="AQ200" i="4"/>
  <c r="AP200" i="4"/>
  <c r="AO200" i="4"/>
  <c r="AU199" i="4"/>
  <c r="AR199" i="4"/>
  <c r="AQ199" i="4"/>
  <c r="AP199" i="4"/>
  <c r="AO199" i="4"/>
  <c r="AU198" i="4"/>
  <c r="AR198" i="4"/>
  <c r="AQ198" i="4"/>
  <c r="AP198" i="4"/>
  <c r="AO198" i="4"/>
  <c r="AU197" i="4"/>
  <c r="AR197" i="4"/>
  <c r="AQ197" i="4"/>
  <c r="AP197" i="4"/>
  <c r="AO197" i="4"/>
  <c r="AU196" i="4"/>
  <c r="AR196" i="4"/>
  <c r="AQ196" i="4"/>
  <c r="AP196" i="4"/>
  <c r="AO196" i="4"/>
  <c r="AU195" i="4"/>
  <c r="AR195" i="4"/>
  <c r="AQ195" i="4"/>
  <c r="AP195" i="4"/>
  <c r="AO195" i="4"/>
  <c r="AU194" i="4"/>
  <c r="AR194" i="4"/>
  <c r="AQ194" i="4"/>
  <c r="AP194" i="4"/>
  <c r="AO194" i="4"/>
  <c r="AS194" i="4" s="1"/>
  <c r="AU193" i="4"/>
  <c r="AR193" i="4"/>
  <c r="AQ193" i="4"/>
  <c r="AP193" i="4"/>
  <c r="AO193" i="4"/>
  <c r="AU192" i="4"/>
  <c r="AR192" i="4"/>
  <c r="AQ192" i="4"/>
  <c r="AT192" i="4" s="1"/>
  <c r="AP192" i="4"/>
  <c r="AO192" i="4"/>
  <c r="AU191" i="4"/>
  <c r="AR191" i="4"/>
  <c r="AQ191" i="4"/>
  <c r="AP191" i="4"/>
  <c r="AO191" i="4"/>
  <c r="AU190" i="4"/>
  <c r="AR190" i="4"/>
  <c r="AQ190" i="4"/>
  <c r="AP190" i="4"/>
  <c r="AO190" i="4"/>
  <c r="AU189" i="4"/>
  <c r="AR189" i="4"/>
  <c r="AQ189" i="4"/>
  <c r="AP189" i="4"/>
  <c r="AO189" i="4"/>
  <c r="AU188" i="4"/>
  <c r="AR188" i="4"/>
  <c r="AQ188" i="4"/>
  <c r="AP188" i="4"/>
  <c r="AO188" i="4"/>
  <c r="AU187" i="4"/>
  <c r="AR187" i="4"/>
  <c r="AQ187" i="4"/>
  <c r="AP187" i="4"/>
  <c r="AO187" i="4"/>
  <c r="AU186" i="4"/>
  <c r="AR186" i="4"/>
  <c r="AQ186" i="4"/>
  <c r="AP186" i="4"/>
  <c r="AO186" i="4"/>
  <c r="AU185" i="4"/>
  <c r="AR185" i="4"/>
  <c r="AQ185" i="4"/>
  <c r="AP185" i="4"/>
  <c r="AO185" i="4"/>
  <c r="AU184" i="4"/>
  <c r="AR184" i="4"/>
  <c r="AQ184" i="4"/>
  <c r="AT184" i="4" s="1"/>
  <c r="AP184" i="4"/>
  <c r="AO184" i="4"/>
  <c r="AU183" i="4"/>
  <c r="AR183" i="4"/>
  <c r="AQ183" i="4"/>
  <c r="AP183" i="4"/>
  <c r="AO183" i="4"/>
  <c r="AU182" i="4"/>
  <c r="AR182" i="4"/>
  <c r="AQ182" i="4"/>
  <c r="AP182" i="4"/>
  <c r="AO182" i="4"/>
  <c r="AU181" i="4"/>
  <c r="AR181" i="4"/>
  <c r="AQ181" i="4"/>
  <c r="AP181" i="4"/>
  <c r="AO181" i="4"/>
  <c r="AU180" i="4"/>
  <c r="AR180" i="4"/>
  <c r="AQ180" i="4"/>
  <c r="AP180" i="4"/>
  <c r="AO180" i="4"/>
  <c r="AU179" i="4"/>
  <c r="AR179" i="4"/>
  <c r="AQ179" i="4"/>
  <c r="AP179" i="4"/>
  <c r="AO179" i="4"/>
  <c r="AU178" i="4"/>
  <c r="AR178" i="4"/>
  <c r="AQ178" i="4"/>
  <c r="AP178" i="4"/>
  <c r="AO178" i="4"/>
  <c r="AS178" i="4" s="1"/>
  <c r="AU177" i="4"/>
  <c r="AR177" i="4"/>
  <c r="AQ177" i="4"/>
  <c r="AP177" i="4"/>
  <c r="AO177" i="4"/>
  <c r="AU176" i="4"/>
  <c r="AR176" i="4"/>
  <c r="AQ176" i="4"/>
  <c r="AP176" i="4"/>
  <c r="AO176" i="4"/>
  <c r="AU175" i="4"/>
  <c r="AR175" i="4"/>
  <c r="AQ175" i="4"/>
  <c r="AP175" i="4"/>
  <c r="AO175" i="4"/>
  <c r="AU174" i="4"/>
  <c r="AR174" i="4"/>
  <c r="AQ174" i="4"/>
  <c r="AP174" i="4"/>
  <c r="AO174" i="4"/>
  <c r="AU173" i="4"/>
  <c r="AR173" i="4"/>
  <c r="AQ173" i="4"/>
  <c r="AP173" i="4"/>
  <c r="AO173" i="4"/>
  <c r="AU172" i="4"/>
  <c r="AR172" i="4"/>
  <c r="AQ172" i="4"/>
  <c r="AP172" i="4"/>
  <c r="AO172" i="4"/>
  <c r="AU171" i="4"/>
  <c r="AR171" i="4"/>
  <c r="AQ171" i="4"/>
  <c r="AP171" i="4"/>
  <c r="AO171" i="4"/>
  <c r="AU170" i="4"/>
  <c r="AR170" i="4"/>
  <c r="AQ170" i="4"/>
  <c r="AP170" i="4"/>
  <c r="AO170" i="4"/>
  <c r="AS170" i="4" s="1"/>
  <c r="AU169" i="4"/>
  <c r="AR169" i="4"/>
  <c r="AQ169" i="4"/>
  <c r="AP169" i="4"/>
  <c r="AO169" i="4"/>
  <c r="AU168" i="4"/>
  <c r="AR168" i="4"/>
  <c r="AQ168" i="4"/>
  <c r="AT168" i="4" s="1"/>
  <c r="AP168" i="4"/>
  <c r="AO168" i="4"/>
  <c r="AU167" i="4"/>
  <c r="AR167" i="4"/>
  <c r="AQ167" i="4"/>
  <c r="AP167" i="4"/>
  <c r="AO167" i="4"/>
  <c r="AU166" i="4"/>
  <c r="AR166" i="4"/>
  <c r="AQ166" i="4"/>
  <c r="AP166" i="4"/>
  <c r="AO166" i="4"/>
  <c r="AU165" i="4"/>
  <c r="AR165" i="4"/>
  <c r="AQ165" i="4"/>
  <c r="AP165" i="4"/>
  <c r="AO165" i="4"/>
  <c r="AU164" i="4"/>
  <c r="AR164" i="4"/>
  <c r="AQ164" i="4"/>
  <c r="AP164" i="4"/>
  <c r="AO164" i="4"/>
  <c r="AU163" i="4"/>
  <c r="AR163" i="4"/>
  <c r="AQ163" i="4"/>
  <c r="AP163" i="4"/>
  <c r="AO163" i="4"/>
  <c r="AU162" i="4"/>
  <c r="AR162" i="4"/>
  <c r="AQ162" i="4"/>
  <c r="AP162" i="4"/>
  <c r="AO162" i="4"/>
  <c r="AU161" i="4"/>
  <c r="AR161" i="4"/>
  <c r="AQ161" i="4"/>
  <c r="AP161" i="4"/>
  <c r="AO161" i="4"/>
  <c r="AU160" i="4"/>
  <c r="AR160" i="4"/>
  <c r="AQ160" i="4"/>
  <c r="AP160" i="4"/>
  <c r="AO160" i="4"/>
  <c r="AU159" i="4"/>
  <c r="AR159" i="4"/>
  <c r="AQ159" i="4"/>
  <c r="AP159" i="4"/>
  <c r="AO159" i="4"/>
  <c r="AU158" i="4"/>
  <c r="AR158" i="4"/>
  <c r="AQ158" i="4"/>
  <c r="AP158" i="4"/>
  <c r="AO158" i="4"/>
  <c r="AU157" i="4"/>
  <c r="AR157" i="4"/>
  <c r="AQ157" i="4"/>
  <c r="AP157" i="4"/>
  <c r="AO157" i="4"/>
  <c r="AU156" i="4"/>
  <c r="AR156" i="4"/>
  <c r="AQ156" i="4"/>
  <c r="AP156" i="4"/>
  <c r="AO156" i="4"/>
  <c r="AU155" i="4"/>
  <c r="AR155" i="4"/>
  <c r="AQ155" i="4"/>
  <c r="AP155" i="4"/>
  <c r="AO155" i="4"/>
  <c r="AU154" i="4"/>
  <c r="AR154" i="4"/>
  <c r="AQ154" i="4"/>
  <c r="AP154" i="4"/>
  <c r="AO154" i="4"/>
  <c r="AU153" i="4"/>
  <c r="AR153" i="4"/>
  <c r="AQ153" i="4"/>
  <c r="AP153" i="4"/>
  <c r="AO153" i="4"/>
  <c r="AU152" i="4"/>
  <c r="AR152" i="4"/>
  <c r="AQ152" i="4"/>
  <c r="AP152" i="4"/>
  <c r="AO152" i="4"/>
  <c r="AU151" i="4"/>
  <c r="AR151" i="4"/>
  <c r="AQ151" i="4"/>
  <c r="AP151" i="4"/>
  <c r="AO151" i="4"/>
  <c r="AU150" i="4"/>
  <c r="AR150" i="4"/>
  <c r="AQ150" i="4"/>
  <c r="AP150" i="4"/>
  <c r="AO150" i="4"/>
  <c r="AU149" i="4"/>
  <c r="AR149" i="4"/>
  <c r="AQ149" i="4"/>
  <c r="AP149" i="4"/>
  <c r="AO149" i="4"/>
  <c r="AU148" i="4"/>
  <c r="AR148" i="4"/>
  <c r="AQ148" i="4"/>
  <c r="AP148" i="4"/>
  <c r="AO148" i="4"/>
  <c r="AU147" i="4"/>
  <c r="AR147" i="4"/>
  <c r="AQ147" i="4"/>
  <c r="AP147" i="4"/>
  <c r="AO147" i="4"/>
  <c r="AU146" i="4"/>
  <c r="AR146" i="4"/>
  <c r="AQ146" i="4"/>
  <c r="AP146" i="4"/>
  <c r="AO146" i="4"/>
  <c r="AU145" i="4"/>
  <c r="AR145" i="4"/>
  <c r="AQ145" i="4"/>
  <c r="AP145" i="4"/>
  <c r="AO145" i="4"/>
  <c r="AU144" i="4"/>
  <c r="AR144" i="4"/>
  <c r="AQ144" i="4"/>
  <c r="AP144" i="4"/>
  <c r="AO144" i="4"/>
  <c r="AU143" i="4"/>
  <c r="AR143" i="4"/>
  <c r="AQ143" i="4"/>
  <c r="AP143" i="4"/>
  <c r="AO143" i="4"/>
  <c r="AU142" i="4"/>
  <c r="AR142" i="4"/>
  <c r="AQ142" i="4"/>
  <c r="AP142" i="4"/>
  <c r="AO142" i="4"/>
  <c r="AU141" i="4"/>
  <c r="AR141" i="4"/>
  <c r="AQ141" i="4"/>
  <c r="AP141" i="4"/>
  <c r="AO141" i="4"/>
  <c r="AU140" i="4"/>
  <c r="AR140" i="4"/>
  <c r="AQ140" i="4"/>
  <c r="AP140" i="4"/>
  <c r="AO140" i="4"/>
  <c r="AU139" i="4"/>
  <c r="AR139" i="4"/>
  <c r="AQ139" i="4"/>
  <c r="AP139" i="4"/>
  <c r="AO139" i="4"/>
  <c r="AU138" i="4"/>
  <c r="AR138" i="4"/>
  <c r="AQ138" i="4"/>
  <c r="AP138" i="4"/>
  <c r="AO138" i="4"/>
  <c r="AU137" i="4"/>
  <c r="AR137" i="4"/>
  <c r="AQ137" i="4"/>
  <c r="AP137" i="4"/>
  <c r="AO137" i="4"/>
  <c r="AU136" i="4"/>
  <c r="AR136" i="4"/>
  <c r="AQ136" i="4"/>
  <c r="AP136" i="4"/>
  <c r="AO136" i="4"/>
  <c r="AU135" i="4"/>
  <c r="AR135" i="4"/>
  <c r="AQ135" i="4"/>
  <c r="AP135" i="4"/>
  <c r="AO135" i="4"/>
  <c r="AU134" i="4"/>
  <c r="AR134" i="4"/>
  <c r="AQ134" i="4"/>
  <c r="AP134" i="4"/>
  <c r="AO134" i="4"/>
  <c r="AU133" i="4"/>
  <c r="AR133" i="4"/>
  <c r="AQ133" i="4"/>
  <c r="AP133" i="4"/>
  <c r="AO133" i="4"/>
  <c r="AU132" i="4"/>
  <c r="AR132" i="4"/>
  <c r="AQ132" i="4"/>
  <c r="AP132" i="4"/>
  <c r="AO132" i="4"/>
  <c r="AU131" i="4"/>
  <c r="AR131" i="4"/>
  <c r="AQ131" i="4"/>
  <c r="AP131" i="4"/>
  <c r="AO131" i="4"/>
  <c r="AU130" i="4"/>
  <c r="AR130" i="4"/>
  <c r="AQ130" i="4"/>
  <c r="AP130" i="4"/>
  <c r="AO130" i="4"/>
  <c r="AU129" i="4"/>
  <c r="AR129" i="4"/>
  <c r="AQ129" i="4"/>
  <c r="AP129" i="4"/>
  <c r="AO129" i="4"/>
  <c r="AU128" i="4"/>
  <c r="AR128" i="4"/>
  <c r="AQ128" i="4"/>
  <c r="AP128" i="4"/>
  <c r="AO128" i="4"/>
  <c r="AU127" i="4"/>
  <c r="AR127" i="4"/>
  <c r="AQ127" i="4"/>
  <c r="AP127" i="4"/>
  <c r="AO127" i="4"/>
  <c r="AU126" i="4"/>
  <c r="AR126" i="4"/>
  <c r="AQ126" i="4"/>
  <c r="AP126" i="4"/>
  <c r="AO126" i="4"/>
  <c r="AU125" i="4"/>
  <c r="AR125" i="4"/>
  <c r="AQ125" i="4"/>
  <c r="AP125" i="4"/>
  <c r="AO125" i="4"/>
  <c r="AU124" i="4"/>
  <c r="AR124" i="4"/>
  <c r="AQ124" i="4"/>
  <c r="AP124" i="4"/>
  <c r="AO124" i="4"/>
  <c r="AU123" i="4"/>
  <c r="AR123" i="4"/>
  <c r="AQ123" i="4"/>
  <c r="AP123" i="4"/>
  <c r="AO123" i="4"/>
  <c r="AU122" i="4"/>
  <c r="AR122" i="4"/>
  <c r="AQ122" i="4"/>
  <c r="AP122" i="4"/>
  <c r="AO122" i="4"/>
  <c r="AU121" i="4"/>
  <c r="AR121" i="4"/>
  <c r="AQ121" i="4"/>
  <c r="AP121" i="4"/>
  <c r="AO121" i="4"/>
  <c r="AU120" i="4"/>
  <c r="AR120" i="4"/>
  <c r="AQ120" i="4"/>
  <c r="AP120" i="4"/>
  <c r="AO120" i="4"/>
  <c r="AU119" i="4"/>
  <c r="AR119" i="4"/>
  <c r="AQ119" i="4"/>
  <c r="AP119" i="4"/>
  <c r="AO119" i="4"/>
  <c r="AU118" i="4"/>
  <c r="AR118" i="4"/>
  <c r="AQ118" i="4"/>
  <c r="AP118" i="4"/>
  <c r="AO118" i="4"/>
  <c r="AU117" i="4"/>
  <c r="AR117" i="4"/>
  <c r="AQ117" i="4"/>
  <c r="AP117" i="4"/>
  <c r="AO117" i="4"/>
  <c r="AU116" i="4"/>
  <c r="AR116" i="4"/>
  <c r="AQ116" i="4"/>
  <c r="AP116" i="4"/>
  <c r="AO116" i="4"/>
  <c r="AU115" i="4"/>
  <c r="AR115" i="4"/>
  <c r="AQ115" i="4"/>
  <c r="AP115" i="4"/>
  <c r="AO115" i="4"/>
  <c r="AU114" i="4"/>
  <c r="AR114" i="4"/>
  <c r="AQ114" i="4"/>
  <c r="AP114" i="4"/>
  <c r="AO114" i="4"/>
  <c r="AU113" i="4"/>
  <c r="AR113" i="4"/>
  <c r="AQ113" i="4"/>
  <c r="AP113" i="4"/>
  <c r="AO113" i="4"/>
  <c r="AU112" i="4"/>
  <c r="AR112" i="4"/>
  <c r="AQ112" i="4"/>
  <c r="AP112" i="4"/>
  <c r="AO112" i="4"/>
  <c r="AU111" i="4"/>
  <c r="AR111" i="4"/>
  <c r="AQ111" i="4"/>
  <c r="AP111" i="4"/>
  <c r="AO111" i="4"/>
  <c r="AU110" i="4"/>
  <c r="AR110" i="4"/>
  <c r="AQ110" i="4"/>
  <c r="AP110" i="4"/>
  <c r="AO110" i="4"/>
  <c r="AU109" i="4"/>
  <c r="AR109" i="4"/>
  <c r="AQ109" i="4"/>
  <c r="AP109" i="4"/>
  <c r="AO109" i="4"/>
  <c r="AU108" i="4"/>
  <c r="AR108" i="4"/>
  <c r="AQ108" i="4"/>
  <c r="AP108" i="4"/>
  <c r="AO108" i="4"/>
  <c r="AU107" i="4"/>
  <c r="AR107" i="4"/>
  <c r="AQ107" i="4"/>
  <c r="AP107" i="4"/>
  <c r="AO107" i="4"/>
  <c r="AU106" i="4"/>
  <c r="AR106" i="4"/>
  <c r="AQ106" i="4"/>
  <c r="AP106" i="4"/>
  <c r="AO106" i="4"/>
  <c r="AU105" i="4"/>
  <c r="AR105" i="4"/>
  <c r="AQ105" i="4"/>
  <c r="AP105" i="4"/>
  <c r="AO105" i="4"/>
  <c r="AU104" i="4"/>
  <c r="AR104" i="4"/>
  <c r="AQ104" i="4"/>
  <c r="AP104" i="4"/>
  <c r="AO104" i="4"/>
  <c r="AU103" i="4"/>
  <c r="AR103" i="4"/>
  <c r="AQ103" i="4"/>
  <c r="AP103" i="4"/>
  <c r="AO103" i="4"/>
  <c r="AU102" i="4"/>
  <c r="AR102" i="4"/>
  <c r="AQ102" i="4"/>
  <c r="AP102" i="4"/>
  <c r="AO102" i="4"/>
  <c r="AU101" i="4"/>
  <c r="AR101" i="4"/>
  <c r="AQ101" i="4"/>
  <c r="AP101" i="4"/>
  <c r="AO101" i="4"/>
  <c r="AU100" i="4"/>
  <c r="AR100" i="4"/>
  <c r="AQ100" i="4"/>
  <c r="AP100" i="4"/>
  <c r="AO100" i="4"/>
  <c r="AU99" i="4"/>
  <c r="AR99" i="4"/>
  <c r="AQ99" i="4"/>
  <c r="AP99" i="4"/>
  <c r="AO99" i="4"/>
  <c r="AU98" i="4"/>
  <c r="AR98" i="4"/>
  <c r="AQ98" i="4"/>
  <c r="AP98" i="4"/>
  <c r="AO98" i="4"/>
  <c r="AU97" i="4"/>
  <c r="AR97" i="4"/>
  <c r="AQ97" i="4"/>
  <c r="AP97" i="4"/>
  <c r="AO97" i="4"/>
  <c r="AU96" i="4"/>
  <c r="AR96" i="4"/>
  <c r="AQ96" i="4"/>
  <c r="AP96" i="4"/>
  <c r="AO96" i="4"/>
  <c r="AU95" i="4"/>
  <c r="AR95" i="4"/>
  <c r="AQ95" i="4"/>
  <c r="AP95" i="4"/>
  <c r="AO95" i="4"/>
  <c r="AU94" i="4"/>
  <c r="AR94" i="4"/>
  <c r="AQ94" i="4"/>
  <c r="AP94" i="4"/>
  <c r="AO94" i="4"/>
  <c r="AU93" i="4"/>
  <c r="AR93" i="4"/>
  <c r="AQ93" i="4"/>
  <c r="AP93" i="4"/>
  <c r="AO93" i="4"/>
  <c r="AU92" i="4"/>
  <c r="AR92" i="4"/>
  <c r="AQ92" i="4"/>
  <c r="AP92" i="4"/>
  <c r="AO92" i="4"/>
  <c r="AU91" i="4"/>
  <c r="AR91" i="4"/>
  <c r="AQ91" i="4"/>
  <c r="AP91" i="4"/>
  <c r="AO91" i="4"/>
  <c r="AU90" i="4"/>
  <c r="AR90" i="4"/>
  <c r="AQ90" i="4"/>
  <c r="AP90" i="4"/>
  <c r="AO90" i="4"/>
  <c r="AU89" i="4"/>
  <c r="AR89" i="4"/>
  <c r="AQ89" i="4"/>
  <c r="AP89" i="4"/>
  <c r="AO89" i="4"/>
  <c r="AU88" i="4"/>
  <c r="AR88" i="4"/>
  <c r="AQ88" i="4"/>
  <c r="AP88" i="4"/>
  <c r="AO88" i="4"/>
  <c r="AU87" i="4"/>
  <c r="AR87" i="4"/>
  <c r="AQ87" i="4"/>
  <c r="AP87" i="4"/>
  <c r="AO87" i="4"/>
  <c r="AU86" i="4"/>
  <c r="AR86" i="4"/>
  <c r="AQ86" i="4"/>
  <c r="AP86" i="4"/>
  <c r="AO86" i="4"/>
  <c r="AU85" i="4"/>
  <c r="AR85" i="4"/>
  <c r="AQ85" i="4"/>
  <c r="AP85" i="4"/>
  <c r="AO85" i="4"/>
  <c r="AU84" i="4"/>
  <c r="AR84" i="4"/>
  <c r="AQ84" i="4"/>
  <c r="AP84" i="4"/>
  <c r="AO84" i="4"/>
  <c r="AU83" i="4"/>
  <c r="AR83" i="4"/>
  <c r="AQ83" i="4"/>
  <c r="AP83" i="4"/>
  <c r="AO83" i="4"/>
  <c r="AU82" i="4"/>
  <c r="AR82" i="4"/>
  <c r="AQ82" i="4"/>
  <c r="AP82" i="4"/>
  <c r="AO82" i="4"/>
  <c r="AU81" i="4"/>
  <c r="AR81" i="4"/>
  <c r="AQ81" i="4"/>
  <c r="AP81" i="4"/>
  <c r="AO81" i="4"/>
  <c r="AU80" i="4"/>
  <c r="AR80" i="4"/>
  <c r="AQ80" i="4"/>
  <c r="AP80" i="4"/>
  <c r="AO80" i="4"/>
  <c r="AU79" i="4"/>
  <c r="AR79" i="4"/>
  <c r="AQ79" i="4"/>
  <c r="AP79" i="4"/>
  <c r="AO79" i="4"/>
  <c r="AU78" i="4"/>
  <c r="AR78" i="4"/>
  <c r="AQ78" i="4"/>
  <c r="AP78" i="4"/>
  <c r="AO78" i="4"/>
  <c r="AU77" i="4"/>
  <c r="AR77" i="4"/>
  <c r="AQ77" i="4"/>
  <c r="AP77" i="4"/>
  <c r="AO77" i="4"/>
  <c r="AU76" i="4"/>
  <c r="AR76" i="4"/>
  <c r="AQ76" i="4"/>
  <c r="AP76" i="4"/>
  <c r="AO76" i="4"/>
  <c r="AU75" i="4"/>
  <c r="AR75" i="4"/>
  <c r="AQ75" i="4"/>
  <c r="AP75" i="4"/>
  <c r="AO75" i="4"/>
  <c r="AU74" i="4"/>
  <c r="AR74" i="4"/>
  <c r="AQ74" i="4"/>
  <c r="AP74" i="4"/>
  <c r="AO74" i="4"/>
  <c r="AU73" i="4"/>
  <c r="AR73" i="4"/>
  <c r="AQ73" i="4"/>
  <c r="AP73" i="4"/>
  <c r="AO73" i="4"/>
  <c r="AU72" i="4"/>
  <c r="AR72" i="4"/>
  <c r="AQ72" i="4"/>
  <c r="AP72" i="4"/>
  <c r="AO72" i="4"/>
  <c r="AU71" i="4"/>
  <c r="AR71" i="4"/>
  <c r="AQ71" i="4"/>
  <c r="AP71" i="4"/>
  <c r="AO71" i="4"/>
  <c r="AU70" i="4"/>
  <c r="AR70" i="4"/>
  <c r="AQ70" i="4"/>
  <c r="AP70" i="4"/>
  <c r="AO70" i="4"/>
  <c r="AU69" i="4"/>
  <c r="AR69" i="4"/>
  <c r="AQ69" i="4"/>
  <c r="AP69" i="4"/>
  <c r="AO69" i="4"/>
  <c r="AU68" i="4"/>
  <c r="AR68" i="4"/>
  <c r="AQ68" i="4"/>
  <c r="AP68" i="4"/>
  <c r="AO68" i="4"/>
  <c r="AU67" i="4"/>
  <c r="AR67" i="4"/>
  <c r="AQ67" i="4"/>
  <c r="AP67" i="4"/>
  <c r="AO67" i="4"/>
  <c r="AU66" i="4"/>
  <c r="AR66" i="4"/>
  <c r="AQ66" i="4"/>
  <c r="AP66" i="4"/>
  <c r="AO66" i="4"/>
  <c r="AU65" i="4"/>
  <c r="AR65" i="4"/>
  <c r="AQ65" i="4"/>
  <c r="AP65" i="4"/>
  <c r="AO65" i="4"/>
  <c r="AU64" i="4"/>
  <c r="AR64" i="4"/>
  <c r="AQ64" i="4"/>
  <c r="AP64" i="4"/>
  <c r="AO64" i="4"/>
  <c r="AU63" i="4"/>
  <c r="AR63" i="4"/>
  <c r="AQ63" i="4"/>
  <c r="AP63" i="4"/>
  <c r="AO63" i="4"/>
  <c r="AU62" i="4"/>
  <c r="AR62" i="4"/>
  <c r="AQ62" i="4"/>
  <c r="AP62" i="4"/>
  <c r="AO62" i="4"/>
  <c r="AU61" i="4"/>
  <c r="AR61" i="4"/>
  <c r="AQ61" i="4"/>
  <c r="AP61" i="4"/>
  <c r="AO61" i="4"/>
  <c r="AS61" i="4" s="1"/>
  <c r="AU60" i="4"/>
  <c r="AR60" i="4"/>
  <c r="AQ60" i="4"/>
  <c r="AP60" i="4"/>
  <c r="AO60" i="4"/>
  <c r="AU59" i="4"/>
  <c r="AR59" i="4"/>
  <c r="AQ59" i="4"/>
  <c r="AP59" i="4"/>
  <c r="AO59" i="4"/>
  <c r="AU58" i="4"/>
  <c r="AR58" i="4"/>
  <c r="AQ58" i="4"/>
  <c r="AP58" i="4"/>
  <c r="AO58" i="4"/>
  <c r="AU57" i="4"/>
  <c r="AR57" i="4"/>
  <c r="AQ57" i="4"/>
  <c r="AP57" i="4"/>
  <c r="AO57" i="4"/>
  <c r="AU56" i="4"/>
  <c r="AR56" i="4"/>
  <c r="AQ56" i="4"/>
  <c r="AP56" i="4"/>
  <c r="AO56" i="4"/>
  <c r="AU55" i="4"/>
  <c r="AR55" i="4"/>
  <c r="AQ55" i="4"/>
  <c r="AP55" i="4"/>
  <c r="AO55" i="4"/>
  <c r="AU54" i="4"/>
  <c r="AR54" i="4"/>
  <c r="AQ54" i="4"/>
  <c r="AP54" i="4"/>
  <c r="AO54" i="4"/>
  <c r="AU53" i="4"/>
  <c r="AR53" i="4"/>
  <c r="AQ53" i="4"/>
  <c r="AP53" i="4"/>
  <c r="AO53" i="4"/>
  <c r="AU52" i="4"/>
  <c r="AR52" i="4"/>
  <c r="AQ52" i="4"/>
  <c r="AP52" i="4"/>
  <c r="AO52" i="4"/>
  <c r="AU51" i="4"/>
  <c r="AR51" i="4"/>
  <c r="AQ51" i="4"/>
  <c r="AP51" i="4"/>
  <c r="AO51" i="4"/>
  <c r="AU50" i="4"/>
  <c r="AR50" i="4"/>
  <c r="AQ50" i="4"/>
  <c r="AP50" i="4"/>
  <c r="AO50" i="4"/>
  <c r="AU49" i="4"/>
  <c r="AR49" i="4"/>
  <c r="AQ49" i="4"/>
  <c r="AP49" i="4"/>
  <c r="AO49" i="4"/>
  <c r="AU48" i="4"/>
  <c r="AR48" i="4"/>
  <c r="AQ48" i="4"/>
  <c r="AP48" i="4"/>
  <c r="AO48" i="4"/>
  <c r="AU47" i="4"/>
  <c r="AR47" i="4"/>
  <c r="AQ47" i="4"/>
  <c r="AP47" i="4"/>
  <c r="AO47" i="4"/>
  <c r="AU46" i="4"/>
  <c r="AR46" i="4"/>
  <c r="AQ46" i="4"/>
  <c r="AP46" i="4"/>
  <c r="AO46" i="4"/>
  <c r="AU45" i="4"/>
  <c r="AR45" i="4"/>
  <c r="AQ45" i="4"/>
  <c r="AP45" i="4"/>
  <c r="AO45" i="4"/>
  <c r="AU44" i="4"/>
  <c r="AR44" i="4"/>
  <c r="AQ44" i="4"/>
  <c r="AP44" i="4"/>
  <c r="AO44" i="4"/>
  <c r="AU43" i="4"/>
  <c r="AR43" i="4"/>
  <c r="AQ43" i="4"/>
  <c r="AP43" i="4"/>
  <c r="AO43" i="4"/>
  <c r="AU42" i="4"/>
  <c r="AR42" i="4"/>
  <c r="AQ42" i="4"/>
  <c r="AP42" i="4"/>
  <c r="AO42" i="4"/>
  <c r="AU41" i="4"/>
  <c r="AR41" i="4"/>
  <c r="AQ41" i="4"/>
  <c r="AP41" i="4"/>
  <c r="AO41" i="4"/>
  <c r="AU40" i="4"/>
  <c r="AR40" i="4"/>
  <c r="AQ40" i="4"/>
  <c r="AP40" i="4"/>
  <c r="AO40" i="4"/>
  <c r="AU39" i="4"/>
  <c r="AR39" i="4"/>
  <c r="AQ39" i="4"/>
  <c r="AP39" i="4"/>
  <c r="AO39" i="4"/>
  <c r="AU38" i="4"/>
  <c r="AR38" i="4"/>
  <c r="AQ38" i="4"/>
  <c r="AP38" i="4"/>
  <c r="AO38" i="4"/>
  <c r="AU37" i="4"/>
  <c r="AR37" i="4"/>
  <c r="AQ37" i="4"/>
  <c r="AP37" i="4"/>
  <c r="AO37" i="4"/>
  <c r="AU36" i="4"/>
  <c r="AR36" i="4"/>
  <c r="AQ36" i="4"/>
  <c r="AP36" i="4"/>
  <c r="AO36" i="4"/>
  <c r="AU35" i="4"/>
  <c r="AR35" i="4"/>
  <c r="AQ35" i="4"/>
  <c r="AT35" i="4" s="1"/>
  <c r="AP35" i="4"/>
  <c r="AO35" i="4"/>
  <c r="AU34" i="4"/>
  <c r="AR34" i="4"/>
  <c r="AQ34" i="4"/>
  <c r="AP34" i="4"/>
  <c r="AO34" i="4"/>
  <c r="AU33" i="4"/>
  <c r="AR33" i="4"/>
  <c r="AQ33" i="4"/>
  <c r="AP33" i="4"/>
  <c r="AO33" i="4"/>
  <c r="AU32" i="4"/>
  <c r="AR32" i="4"/>
  <c r="AQ32" i="4"/>
  <c r="AP32" i="4"/>
  <c r="AO32" i="4"/>
  <c r="AU31" i="4"/>
  <c r="AR31" i="4"/>
  <c r="AQ31" i="4"/>
  <c r="AP31" i="4"/>
  <c r="AO31" i="4"/>
  <c r="AU30" i="4"/>
  <c r="AR30" i="4"/>
  <c r="AQ30" i="4"/>
  <c r="AP30" i="4"/>
  <c r="AO30" i="4"/>
  <c r="AU29" i="4"/>
  <c r="AR29" i="4"/>
  <c r="AQ29" i="4"/>
  <c r="AP29" i="4"/>
  <c r="AO29" i="4"/>
  <c r="AS29" i="4" s="1"/>
  <c r="AU28" i="4"/>
  <c r="AR28" i="4"/>
  <c r="AQ28" i="4"/>
  <c r="AP28" i="4"/>
  <c r="AO28" i="4"/>
  <c r="AU27" i="4"/>
  <c r="AR27" i="4"/>
  <c r="AQ27" i="4"/>
  <c r="AT27" i="4" s="1"/>
  <c r="AP27" i="4"/>
  <c r="AO27" i="4"/>
  <c r="AU26" i="4"/>
  <c r="AR26" i="4"/>
  <c r="AQ26" i="4"/>
  <c r="AP26" i="4"/>
  <c r="AO26" i="4"/>
  <c r="AU25" i="4"/>
  <c r="AR25" i="4"/>
  <c r="AQ25" i="4"/>
  <c r="AP25" i="4"/>
  <c r="AO25" i="4"/>
  <c r="AU24" i="4"/>
  <c r="AR24" i="4"/>
  <c r="AQ24" i="4"/>
  <c r="AP24" i="4"/>
  <c r="AO24" i="4"/>
  <c r="AU23" i="4"/>
  <c r="AR23" i="4"/>
  <c r="AQ23" i="4"/>
  <c r="AP23" i="4"/>
  <c r="AO23" i="4"/>
  <c r="AU22" i="4"/>
  <c r="AR22" i="4"/>
  <c r="AQ22" i="4"/>
  <c r="AP22" i="4"/>
  <c r="AO22" i="4"/>
  <c r="AU21" i="4"/>
  <c r="AR21" i="4"/>
  <c r="AQ21" i="4"/>
  <c r="AP21" i="4"/>
  <c r="AO21" i="4"/>
  <c r="AS21" i="4" s="1"/>
  <c r="AU20" i="4"/>
  <c r="AR20" i="4"/>
  <c r="AQ20" i="4"/>
  <c r="AP20" i="4"/>
  <c r="AO20" i="4"/>
  <c r="AU19" i="4"/>
  <c r="AR19" i="4"/>
  <c r="AQ19" i="4"/>
  <c r="AP19" i="4"/>
  <c r="AO19" i="4"/>
  <c r="AU18" i="4"/>
  <c r="AR18" i="4"/>
  <c r="AQ18" i="4"/>
  <c r="AP18" i="4"/>
  <c r="AO18" i="4"/>
  <c r="AU17" i="4"/>
  <c r="AR17" i="4"/>
  <c r="AQ17" i="4"/>
  <c r="AP17" i="4"/>
  <c r="AO17" i="4"/>
  <c r="AU16" i="4"/>
  <c r="AR16" i="4"/>
  <c r="AQ16" i="4"/>
  <c r="AP16" i="4"/>
  <c r="AO16" i="4"/>
  <c r="AU15" i="4"/>
  <c r="AR15" i="4"/>
  <c r="AQ15" i="4"/>
  <c r="AP15" i="4"/>
  <c r="AO15" i="4"/>
  <c r="AU14" i="4"/>
  <c r="AR14" i="4"/>
  <c r="AQ14" i="4"/>
  <c r="AP14" i="4"/>
  <c r="AO14" i="4"/>
  <c r="AU13" i="4"/>
  <c r="AR13" i="4"/>
  <c r="AQ13" i="4"/>
  <c r="AP13" i="4"/>
  <c r="AO13" i="4"/>
  <c r="AS13" i="4" s="1"/>
  <c r="AU12" i="4"/>
  <c r="AR12" i="4"/>
  <c r="AQ12" i="4"/>
  <c r="AP12" i="4"/>
  <c r="AO12" i="4"/>
  <c r="AU11" i="4"/>
  <c r="AR11" i="4"/>
  <c r="AQ11" i="4"/>
  <c r="AT11" i="4" s="1"/>
  <c r="AP11" i="4"/>
  <c r="AO11" i="4"/>
  <c r="AU10" i="4"/>
  <c r="AR10" i="4"/>
  <c r="AQ10" i="4"/>
  <c r="AP10" i="4"/>
  <c r="AO10" i="4"/>
  <c r="AU9" i="4"/>
  <c r="AR9" i="4"/>
  <c r="AQ9" i="4"/>
  <c r="AP9" i="4"/>
  <c r="AO9" i="4"/>
  <c r="AU8" i="4"/>
  <c r="AR8" i="4"/>
  <c r="AQ8" i="4"/>
  <c r="AP8" i="4"/>
  <c r="AO8" i="4"/>
  <c r="AU7" i="4"/>
  <c r="AR7" i="4"/>
  <c r="AQ7" i="4"/>
  <c r="AP7" i="4"/>
  <c r="AO7" i="4"/>
  <c r="AU6" i="4"/>
  <c r="AR6" i="4"/>
  <c r="AQ6" i="4"/>
  <c r="AP6" i="4"/>
  <c r="AO6" i="4"/>
  <c r="AU5" i="4"/>
  <c r="AR5" i="4"/>
  <c r="AQ5" i="4"/>
  <c r="AP5" i="4"/>
  <c r="AO5" i="4"/>
  <c r="AU4" i="4"/>
  <c r="AR4" i="4"/>
  <c r="AQ4" i="4"/>
  <c r="AP4" i="4"/>
  <c r="AO4" i="4"/>
  <c r="AU3" i="4"/>
  <c r="AR3" i="4"/>
  <c r="AQ3" i="4"/>
  <c r="AP3" i="4"/>
  <c r="AO3" i="4"/>
  <c r="AU2" i="4"/>
  <c r="AR2" i="4"/>
  <c r="AQ2" i="4"/>
  <c r="AP2" i="4"/>
  <c r="AO2" i="4"/>
  <c r="AS2" i="4" s="1"/>
  <c r="AT3527" i="4" l="1"/>
  <c r="AT2348" i="4"/>
  <c r="AS3133" i="4"/>
  <c r="AS3637" i="4"/>
  <c r="AT2983" i="4"/>
  <c r="AT3223" i="4"/>
  <c r="AT3767" i="4"/>
  <c r="AT3823" i="4"/>
  <c r="AT3215" i="4"/>
  <c r="AT3799" i="4"/>
  <c r="AT3951" i="4"/>
  <c r="AT348" i="4"/>
  <c r="AS358" i="4"/>
  <c r="AT364" i="4"/>
  <c r="AS1091" i="4"/>
  <c r="AS1123" i="4"/>
  <c r="AS1235" i="4"/>
  <c r="AS1379" i="4"/>
  <c r="AT1593" i="4"/>
  <c r="AT1609" i="4"/>
  <c r="AS1619" i="4"/>
  <c r="AT1625" i="4"/>
  <c r="AS1635" i="4"/>
  <c r="AT1641" i="4"/>
  <c r="AS1747" i="4"/>
  <c r="AS1763" i="4"/>
  <c r="AS1971" i="4"/>
  <c r="AT1993" i="4"/>
  <c r="AS2019" i="4"/>
  <c r="AS2067" i="4"/>
  <c r="AT2073" i="4"/>
  <c r="AS2115" i="4"/>
  <c r="AS2275" i="4"/>
  <c r="AT2281" i="4"/>
  <c r="AT2345" i="4"/>
  <c r="AS2355" i="4"/>
  <c r="AT2377" i="4"/>
  <c r="AS2387" i="4"/>
  <c r="AT2393" i="4"/>
  <c r="AS2403" i="4"/>
  <c r="AT2425" i="4"/>
  <c r="AS2435" i="4"/>
  <c r="AS2467" i="4"/>
  <c r="AS2483" i="4"/>
  <c r="AS2691" i="4"/>
  <c r="AT2697" i="4"/>
  <c r="AT3017" i="4"/>
  <c r="AT3033" i="4"/>
  <c r="AS3075" i="4"/>
  <c r="AT3081" i="4"/>
  <c r="AS3539" i="4"/>
  <c r="AS3571" i="4"/>
  <c r="AS3603" i="4"/>
  <c r="AT3785" i="4"/>
  <c r="AS3795" i="4"/>
  <c r="AS3811" i="4"/>
  <c r="AT4073" i="4"/>
  <c r="AS4083" i="4"/>
  <c r="AT4105" i="4"/>
  <c r="AS4275" i="4"/>
  <c r="AS4291" i="4"/>
  <c r="AT3955" i="4"/>
  <c r="AT3958" i="4"/>
  <c r="AT4115" i="4"/>
  <c r="AS4125" i="4"/>
  <c r="AT4211" i="4"/>
  <c r="AS4221" i="4"/>
  <c r="AT4259" i="4"/>
  <c r="AT4323" i="4"/>
  <c r="AT2272" i="4"/>
  <c r="AT113" i="4"/>
  <c r="AS315" i="4"/>
  <c r="AT321" i="4"/>
  <c r="AT337" i="4"/>
  <c r="AT385" i="4"/>
  <c r="AT2561" i="4"/>
  <c r="AT3118" i="4"/>
  <c r="AT3134" i="4"/>
  <c r="AS3160" i="4"/>
  <c r="AT3166" i="4"/>
  <c r="AS3208" i="4"/>
  <c r="AT3214" i="4"/>
  <c r="AT3246" i="4"/>
  <c r="AS3288" i="4"/>
  <c r="AT3294" i="4"/>
  <c r="AT3326" i="4"/>
  <c r="AT3342" i="4"/>
  <c r="AT3374" i="4"/>
  <c r="AS3400" i="4"/>
  <c r="AS3416" i="4"/>
  <c r="AS3432" i="4"/>
  <c r="AT3438" i="4"/>
  <c r="AS3496" i="4"/>
  <c r="AT3502" i="4"/>
  <c r="AT3662" i="4"/>
  <c r="AS3672" i="4"/>
  <c r="AS3688" i="4"/>
  <c r="AT3710" i="4"/>
  <c r="AS3720" i="4"/>
  <c r="AS3976" i="4"/>
  <c r="AT4046" i="4"/>
  <c r="AT4174" i="4"/>
  <c r="AS4264" i="4"/>
  <c r="AS4344" i="4"/>
  <c r="AT4366" i="4"/>
  <c r="AT59" i="4"/>
  <c r="AS101" i="4"/>
  <c r="AT107" i="4"/>
  <c r="AT395" i="4"/>
  <c r="AS405" i="4"/>
  <c r="AS421" i="4"/>
  <c r="AT571" i="4"/>
  <c r="AT1163" i="4"/>
  <c r="AT1179" i="4"/>
  <c r="AT1195" i="4"/>
  <c r="AT1419" i="4"/>
  <c r="AT1867" i="4"/>
  <c r="AS1925" i="4"/>
  <c r="AT1931" i="4"/>
  <c r="AT2203" i="4"/>
  <c r="AT2219" i="4"/>
  <c r="AT2235" i="4"/>
  <c r="AT2267" i="4"/>
  <c r="AS2277" i="4"/>
  <c r="AT2315" i="4"/>
  <c r="AS2325" i="4"/>
  <c r="AT2331" i="4"/>
  <c r="AS2341" i="4"/>
  <c r="AS946" i="4"/>
  <c r="AT952" i="4"/>
  <c r="AS962" i="4"/>
  <c r="AT1080" i="4"/>
  <c r="AS1122" i="4"/>
  <c r="AT1160" i="4"/>
  <c r="AT1256" i="4"/>
  <c r="AS1266" i="4"/>
  <c r="AT1304" i="4"/>
  <c r="AT1320" i="4"/>
  <c r="AS1794" i="4"/>
  <c r="AT1848" i="4"/>
  <c r="AS1858" i="4"/>
  <c r="AT1864" i="4"/>
  <c r="AS1874" i="4"/>
  <c r="AS1970" i="4"/>
  <c r="AT1976" i="4"/>
  <c r="AS1986" i="4"/>
  <c r="AT2120" i="4"/>
  <c r="AS2130" i="4"/>
  <c r="AT2184" i="4"/>
  <c r="AT2408" i="4"/>
  <c r="AT2472" i="4"/>
  <c r="AS2482" i="4"/>
  <c r="AT2504" i="4"/>
  <c r="AT2856" i="4"/>
  <c r="AT2872" i="4"/>
  <c r="AT2936" i="4"/>
  <c r="AS3058" i="4"/>
  <c r="AS3586" i="4"/>
  <c r="AT3592" i="4"/>
  <c r="AS3650" i="4"/>
  <c r="AT3672" i="4"/>
  <c r="AT3736" i="4"/>
  <c r="AT3800" i="4"/>
  <c r="AT3896" i="4"/>
  <c r="AS3954" i="4"/>
  <c r="AT4040" i="4"/>
  <c r="AS4050" i="4"/>
  <c r="AT4152" i="4"/>
  <c r="AT4117" i="4"/>
  <c r="AT4213" i="4"/>
  <c r="AT405" i="4"/>
  <c r="AT15" i="4"/>
  <c r="AS25" i="4"/>
  <c r="AT31" i="4"/>
  <c r="AT95" i="4"/>
  <c r="AS105" i="4"/>
  <c r="AT207" i="4"/>
  <c r="AS249" i="4"/>
  <c r="AT255" i="4"/>
  <c r="AS281" i="4"/>
  <c r="AS393" i="4"/>
  <c r="AS425" i="4"/>
  <c r="AT575" i="4"/>
  <c r="AS585" i="4"/>
  <c r="AT1151" i="4"/>
  <c r="AS1193" i="4"/>
  <c r="AS1241" i="4"/>
  <c r="AT1487" i="4"/>
  <c r="AS2233" i="4"/>
  <c r="AT2239" i="4"/>
  <c r="AS2265" i="4"/>
  <c r="AT2271" i="4"/>
  <c r="AS2281" i="4"/>
  <c r="AT2335" i="4"/>
  <c r="AS2377" i="4"/>
  <c r="AT2463" i="4"/>
  <c r="AS2521" i="4"/>
  <c r="AS2553" i="4"/>
  <c r="AT2559" i="4"/>
  <c r="AT2575" i="4"/>
  <c r="AS2601" i="4"/>
  <c r="AS2860" i="4"/>
  <c r="AS611" i="4"/>
  <c r="AS1603" i="4"/>
  <c r="AT1769" i="4"/>
  <c r="AS1779" i="4"/>
  <c r="AS2851" i="4"/>
  <c r="AT4313" i="4"/>
  <c r="AS4374" i="4"/>
  <c r="AT4524" i="4"/>
  <c r="AT4393" i="4"/>
  <c r="AT4409" i="4"/>
  <c r="AT368" i="4"/>
  <c r="AS1869" i="4"/>
  <c r="AT1875" i="4"/>
  <c r="AT2403" i="4"/>
  <c r="AS2573" i="4"/>
  <c r="AT2675" i="4"/>
  <c r="AS2733" i="4"/>
  <c r="AS3085" i="4"/>
  <c r="AT3635" i="4"/>
  <c r="AS3965" i="4"/>
  <c r="AS1031" i="4"/>
  <c r="AS1127" i="4"/>
  <c r="AT2285" i="4"/>
  <c r="AT4077" i="4"/>
  <c r="AT3962" i="4"/>
  <c r="AS347" i="4"/>
  <c r="AS363" i="4"/>
  <c r="AS379" i="4"/>
  <c r="AT1076" i="4"/>
  <c r="AS1918" i="4"/>
  <c r="AT251" i="4"/>
  <c r="AT267" i="4"/>
  <c r="AT299" i="4"/>
  <c r="AT862" i="4"/>
  <c r="AT1790" i="4"/>
  <c r="AS2216" i="4"/>
  <c r="AT2222" i="4"/>
  <c r="AT2366" i="4"/>
  <c r="AT2430" i="4"/>
  <c r="AS3176" i="4"/>
  <c r="AT328" i="4"/>
  <c r="AS354" i="4"/>
  <c r="AS386" i="4"/>
  <c r="AT587" i="4"/>
  <c r="AS1141" i="4"/>
  <c r="AT1243" i="4"/>
  <c r="AS1253" i="4"/>
  <c r="AT1947" i="4"/>
  <c r="AT2171" i="4"/>
  <c r="AT2347" i="4"/>
  <c r="AT2379" i="4"/>
  <c r="AS2405" i="4"/>
  <c r="AS2453" i="4"/>
  <c r="AS2485" i="4"/>
  <c r="AT2571" i="4"/>
  <c r="AS2581" i="4"/>
  <c r="AT2619" i="4"/>
  <c r="AS2965" i="4"/>
  <c r="AS3493" i="4"/>
  <c r="AT968" i="4"/>
  <c r="AS1906" i="4"/>
  <c r="AT2024" i="4"/>
  <c r="AT2136" i="4"/>
  <c r="AT3528" i="4"/>
  <c r="AT450" i="4"/>
  <c r="AS1580" i="4"/>
  <c r="AS2364" i="4"/>
  <c r="AS166" i="4"/>
  <c r="AT172" i="4"/>
  <c r="AT188" i="4"/>
  <c r="AS198" i="4"/>
  <c r="AT204" i="4"/>
  <c r="AS1161" i="4"/>
  <c r="AT2383" i="4"/>
  <c r="AT4082" i="4"/>
  <c r="AT3727" i="4"/>
  <c r="AT115" i="4"/>
  <c r="AT243" i="4"/>
  <c r="AS269" i="4"/>
  <c r="AT1382" i="4"/>
  <c r="AS1520" i="4"/>
  <c r="AS1536" i="4"/>
  <c r="AS1584" i="4"/>
  <c r="AS1680" i="4"/>
  <c r="AT1686" i="4"/>
  <c r="AT1702" i="4"/>
  <c r="AT1750" i="4"/>
  <c r="AS2208" i="4"/>
  <c r="AS2224" i="4"/>
  <c r="AT2230" i="4"/>
  <c r="AS2288" i="4"/>
  <c r="AT2294" i="4"/>
  <c r="AS2304" i="4"/>
  <c r="AT2326" i="4"/>
  <c r="AS2352" i="4"/>
  <c r="AS2368" i="4"/>
  <c r="AT2406" i="4"/>
  <c r="AS2416" i="4"/>
  <c r="AS2448" i="4"/>
  <c r="AS2480" i="4"/>
  <c r="AT2534" i="4"/>
  <c r="AT2550" i="4"/>
  <c r="AT2662" i="4"/>
  <c r="AT2678" i="4"/>
  <c r="AT2822" i="4"/>
  <c r="AT2854" i="4"/>
  <c r="AT2870" i="4"/>
  <c r="AT3142" i="4"/>
  <c r="AS3152" i="4"/>
  <c r="AT3158" i="4"/>
  <c r="AT3174" i="4"/>
  <c r="AS3200" i="4"/>
  <c r="AT3206" i="4"/>
  <c r="AS3296" i="4"/>
  <c r="AT3318" i="4"/>
  <c r="AS3344" i="4"/>
  <c r="AT3350" i="4"/>
  <c r="AT3366" i="4"/>
  <c r="AS3376" i="4"/>
  <c r="AS3408" i="4"/>
  <c r="AT3414" i="4"/>
  <c r="AS3440" i="4"/>
  <c r="AT3446" i="4"/>
  <c r="AS3504" i="4"/>
  <c r="AT3638" i="4"/>
  <c r="AT3718" i="4"/>
  <c r="AS3952" i="4"/>
  <c r="AS4144" i="4"/>
  <c r="AS4176" i="4"/>
  <c r="AS4467" i="4"/>
  <c r="AS4483" i="4"/>
  <c r="AT4345" i="4"/>
  <c r="AS7" i="4"/>
  <c r="AS311" i="4"/>
  <c r="AS327" i="4"/>
  <c r="AS343" i="4"/>
  <c r="AT349" i="4"/>
  <c r="AS359" i="4"/>
  <c r="AT365" i="4"/>
  <c r="AS375" i="4"/>
  <c r="AT381" i="4"/>
  <c r="AT400" i="4"/>
  <c r="AT656" i="4"/>
  <c r="AS666" i="4"/>
  <c r="AS749" i="4"/>
  <c r="AT832" i="4"/>
  <c r="AT960" i="4"/>
  <c r="AT1072" i="4"/>
  <c r="AS1130" i="4"/>
  <c r="AT1136" i="4"/>
  <c r="AS1146" i="4"/>
  <c r="AS1258" i="4"/>
  <c r="AT1280" i="4"/>
  <c r="AT1296" i="4"/>
  <c r="AS1306" i="4"/>
  <c r="AS1322" i="4"/>
  <c r="AS1338" i="4"/>
  <c r="AT1376" i="4"/>
  <c r="AS1386" i="4"/>
  <c r="AS1629" i="4"/>
  <c r="AS1850" i="4"/>
  <c r="AT1872" i="4"/>
  <c r="AS1946" i="4"/>
  <c r="AS1978" i="4"/>
  <c r="AS2026" i="4"/>
  <c r="AT2048" i="4"/>
  <c r="AT2128" i="4"/>
  <c r="AT2144" i="4"/>
  <c r="AS2154" i="4"/>
  <c r="AS2442" i="4"/>
  <c r="AS2490" i="4"/>
  <c r="AS2506" i="4"/>
  <c r="AT2848" i="4"/>
  <c r="AS2858" i="4"/>
  <c r="AT2880" i="4"/>
  <c r="AT3056" i="4"/>
  <c r="AS3066" i="4"/>
  <c r="AT3075" i="4"/>
  <c r="AT3536" i="4"/>
  <c r="AT3824" i="4"/>
  <c r="AS3850" i="4"/>
  <c r="AT3872" i="4"/>
  <c r="AS3898" i="4"/>
  <c r="AT3952" i="4"/>
  <c r="AS3978" i="4"/>
  <c r="AT4096" i="4"/>
  <c r="AT4112" i="4"/>
  <c r="AT4192" i="4"/>
  <c r="AS4413" i="4"/>
  <c r="AT4419" i="4"/>
  <c r="P24" i="5"/>
  <c r="AS17" i="4"/>
  <c r="AT23" i="4"/>
  <c r="AS33" i="4"/>
  <c r="AT55" i="4"/>
  <c r="AS113" i="4"/>
  <c r="AS209" i="4"/>
  <c r="AT247" i="4"/>
  <c r="AS257" i="4"/>
  <c r="AT263" i="4"/>
  <c r="AT279" i="4"/>
  <c r="AT295" i="4"/>
  <c r="AT442" i="4"/>
  <c r="AS676" i="4"/>
  <c r="AT682" i="4"/>
  <c r="AT746" i="4"/>
  <c r="AS980" i="4"/>
  <c r="AT1498" i="4"/>
  <c r="AS1508" i="4"/>
  <c r="AT1514" i="4"/>
  <c r="AT1530" i="4"/>
  <c r="AS1540" i="4"/>
  <c r="AS1556" i="4"/>
  <c r="AT1562" i="4"/>
  <c r="AT1578" i="4"/>
  <c r="AT1594" i="4"/>
  <c r="AS1684" i="4"/>
  <c r="AT1690" i="4"/>
  <c r="AS1700" i="4"/>
  <c r="AT1706" i="4"/>
  <c r="AS1748" i="4"/>
  <c r="AT1754" i="4"/>
  <c r="AS2212" i="4"/>
  <c r="AS2228" i="4"/>
  <c r="AT2298" i="4"/>
  <c r="AS2308" i="4"/>
  <c r="AS2356" i="4"/>
  <c r="AT2410" i="4"/>
  <c r="AS2420" i="4"/>
  <c r="AT2458" i="4"/>
  <c r="AT2522" i="4"/>
  <c r="AT2538" i="4"/>
  <c r="AT2602" i="4"/>
  <c r="AT2634" i="4"/>
  <c r="AT2650" i="4"/>
  <c r="AT2666" i="4"/>
  <c r="AT2682" i="4"/>
  <c r="AT2842" i="4"/>
  <c r="AT2858" i="4"/>
  <c r="AT2874" i="4"/>
  <c r="AT3162" i="4"/>
  <c r="AS3188" i="4"/>
  <c r="AS3204" i="4"/>
  <c r="AT3210" i="4"/>
  <c r="AT3242" i="4"/>
  <c r="AT3290" i="4"/>
  <c r="AS3300" i="4"/>
  <c r="AS3316" i="4"/>
  <c r="AT3322" i="4"/>
  <c r="AT3338" i="4"/>
  <c r="AT3354" i="4"/>
  <c r="AT3402" i="4"/>
  <c r="AT3434" i="4"/>
  <c r="AS3444" i="4"/>
  <c r="AS3524" i="4"/>
  <c r="AS3652" i="4"/>
  <c r="AT3674" i="4"/>
  <c r="AT3690" i="4"/>
  <c r="AS3700" i="4"/>
  <c r="AT3706" i="4"/>
  <c r="AS3879" i="4"/>
  <c r="AS3972" i="4"/>
  <c r="AS4036" i="4"/>
  <c r="AS4039" i="4"/>
  <c r="AT4042" i="4"/>
  <c r="AT4" i="4"/>
  <c r="AS174" i="4"/>
  <c r="AS190" i="4"/>
  <c r="AT196" i="4"/>
  <c r="AT388" i="4"/>
  <c r="AT391" i="4"/>
  <c r="AS401" i="4"/>
  <c r="AT407" i="4"/>
  <c r="AT423" i="4"/>
  <c r="AS577" i="4"/>
  <c r="AT583" i="4"/>
  <c r="AT1143" i="4"/>
  <c r="AT1175" i="4"/>
  <c r="AT1191" i="4"/>
  <c r="AS1201" i="4"/>
  <c r="AT1383" i="4"/>
  <c r="AT1431" i="4"/>
  <c r="AT1447" i="4"/>
  <c r="AT1495" i="4"/>
  <c r="AS1873" i="4"/>
  <c r="AT1927" i="4"/>
  <c r="AT2231" i="4"/>
  <c r="AS2241" i="4"/>
  <c r="AT2263" i="4"/>
  <c r="AT2279" i="4"/>
  <c r="AS2337" i="4"/>
  <c r="AT2343" i="4"/>
  <c r="AS2385" i="4"/>
  <c r="AS2401" i="4"/>
  <c r="AS2465" i="4"/>
  <c r="AT2471" i="4"/>
  <c r="AT2519" i="4"/>
  <c r="AS2561" i="4"/>
  <c r="AS2577" i="4"/>
  <c r="AT2583" i="4"/>
  <c r="AS2609" i="4"/>
  <c r="AT2615" i="4"/>
  <c r="AS2673" i="4"/>
  <c r="AS2721" i="4"/>
  <c r="AS2737" i="4"/>
  <c r="AS2865" i="4"/>
  <c r="AS2945" i="4"/>
  <c r="AT2967" i="4"/>
  <c r="AT3095" i="4"/>
  <c r="AS3105" i="4"/>
  <c r="AS3121" i="4"/>
  <c r="AT3127" i="4"/>
  <c r="AT3143" i="4"/>
  <c r="AS3169" i="4"/>
  <c r="AT3191" i="4"/>
  <c r="AS3281" i="4"/>
  <c r="AT3287" i="4"/>
  <c r="AS3329" i="4"/>
  <c r="AS3393" i="4"/>
  <c r="AT3463" i="4"/>
  <c r="AS3473" i="4"/>
  <c r="AT3495" i="4"/>
  <c r="AT3511" i="4"/>
  <c r="AT3959" i="4"/>
  <c r="AT4103" i="4"/>
  <c r="AS4129" i="4"/>
  <c r="AS4209" i="4"/>
  <c r="AT4215" i="4"/>
  <c r="AS4241" i="4"/>
  <c r="AT4247" i="4"/>
  <c r="AT4311" i="4"/>
  <c r="AS4321" i="4"/>
  <c r="AT4346" i="4"/>
  <c r="AS4356" i="4"/>
  <c r="AT4381" i="4"/>
  <c r="AS4500" i="4"/>
  <c r="AT4506" i="4"/>
  <c r="AS4516" i="4"/>
  <c r="AT206" i="4"/>
  <c r="AT302" i="4"/>
  <c r="AS491" i="4"/>
  <c r="AS619" i="4"/>
  <c r="AS1051" i="4"/>
  <c r="AS1099" i="4"/>
  <c r="AS1115" i="4"/>
  <c r="AS1211" i="4"/>
  <c r="AS1227" i="4"/>
  <c r="AS1243" i="4"/>
  <c r="AS1307" i="4"/>
  <c r="AS1323" i="4"/>
  <c r="AS1339" i="4"/>
  <c r="AS1371" i="4"/>
  <c r="AS1515" i="4"/>
  <c r="AT1537" i="4"/>
  <c r="AS1547" i="4"/>
  <c r="AT1553" i="4"/>
  <c r="AS1563" i="4"/>
  <c r="AS1595" i="4"/>
  <c r="AS1611" i="4"/>
  <c r="AS1755" i="4"/>
  <c r="AT1761" i="4"/>
  <c r="AS1771" i="4"/>
  <c r="AT1969" i="4"/>
  <c r="AT2017" i="4"/>
  <c r="AS2075" i="4"/>
  <c r="AT2113" i="4"/>
  <c r="AT2273" i="4"/>
  <c r="AS2283" i="4"/>
  <c r="AS2331" i="4"/>
  <c r="AS2379" i="4"/>
  <c r="AT2385" i="4"/>
  <c r="AT2401" i="4"/>
  <c r="AT2433" i="4"/>
  <c r="AT2689" i="4"/>
  <c r="AS2715" i="4"/>
  <c r="AT2849" i="4"/>
  <c r="AT2865" i="4"/>
  <c r="AS3035" i="4"/>
  <c r="AS3531" i="4"/>
  <c r="AT3569" i="4"/>
  <c r="AS3579" i="4"/>
  <c r="AS3771" i="4"/>
  <c r="AT3793" i="4"/>
  <c r="AS3803" i="4"/>
  <c r="AS4526" i="4"/>
  <c r="AS2248" i="4"/>
  <c r="AT2270" i="4"/>
  <c r="AT2286" i="4"/>
  <c r="AS2296" i="4"/>
  <c r="AT2302" i="4"/>
  <c r="AT2526" i="4"/>
  <c r="AT2542" i="4"/>
  <c r="AT3275" i="4"/>
  <c r="AT3291" i="4"/>
  <c r="AT3323" i="4"/>
  <c r="AT4078" i="4"/>
  <c r="AS1330" i="4"/>
  <c r="AT1336" i="4"/>
  <c r="AS1749" i="4"/>
  <c r="AS1765" i="4"/>
  <c r="AS1781" i="4"/>
  <c r="AT2808" i="4"/>
  <c r="AS3570" i="4"/>
  <c r="AS3634" i="4"/>
  <c r="AT3771" i="4"/>
  <c r="AT210" i="4"/>
  <c r="AT290" i="4"/>
  <c r="AT306" i="4"/>
  <c r="AT322" i="4"/>
  <c r="AS415" i="4"/>
  <c r="AS447" i="4"/>
  <c r="AS463" i="4"/>
  <c r="AS479" i="4"/>
  <c r="AS511" i="4"/>
  <c r="AS607" i="4"/>
  <c r="AS623" i="4"/>
  <c r="AS991" i="4"/>
  <c r="AS1023" i="4"/>
  <c r="AS1087" i="4"/>
  <c r="AS1103" i="4"/>
  <c r="AS1119" i="4"/>
  <c r="AS1247" i="4"/>
  <c r="AT1541" i="4"/>
  <c r="AS1551" i="4"/>
  <c r="AT1557" i="4"/>
  <c r="AT1573" i="4"/>
  <c r="AS1583" i="4"/>
  <c r="AT1589" i="4"/>
  <c r="AT1605" i="4"/>
  <c r="AT1621" i="4"/>
  <c r="AT1717" i="4"/>
  <c r="AS1743" i="4"/>
  <c r="AT1781" i="4"/>
  <c r="AT1845" i="4"/>
  <c r="AS2015" i="4"/>
  <c r="AT2021" i="4"/>
  <c r="AT2069" i="4"/>
  <c r="AS2271" i="4"/>
  <c r="AT2309" i="4"/>
  <c r="AS2335" i="4"/>
  <c r="AS2383" i="4"/>
  <c r="AS2399" i="4"/>
  <c r="AT2405" i="4"/>
  <c r="AT2485" i="4"/>
  <c r="AS2671" i="4"/>
  <c r="AT2677" i="4"/>
  <c r="AT2693" i="4"/>
  <c r="AT2709" i="4"/>
  <c r="AT2917" i="4"/>
  <c r="AT3077" i="4"/>
  <c r="AT3525" i="4"/>
  <c r="AS3535" i="4"/>
  <c r="AT3541" i="4"/>
  <c r="AT3573" i="4"/>
  <c r="AS3583" i="4"/>
  <c r="AS3615" i="4"/>
  <c r="AT3637" i="4"/>
  <c r="AS3951" i="4"/>
  <c r="AT4069" i="4"/>
  <c r="AT4085" i="4"/>
  <c r="AT4309" i="4"/>
  <c r="AS4335" i="4"/>
  <c r="AT4376" i="4"/>
  <c r="AT4488" i="4"/>
  <c r="AS4530" i="4"/>
  <c r="AT2546" i="4"/>
  <c r="AT2642" i="4"/>
  <c r="AT2866" i="4"/>
  <c r="AT3122" i="4"/>
  <c r="AS3132" i="4"/>
  <c r="AS3164" i="4"/>
  <c r="AT3234" i="4"/>
  <c r="AS3244" i="4"/>
  <c r="AS3292" i="4"/>
  <c r="AT3298" i="4"/>
  <c r="AT3330" i="4"/>
  <c r="AS3340" i="4"/>
  <c r="AT3346" i="4"/>
  <c r="AS3356" i="4"/>
  <c r="AT3394" i="4"/>
  <c r="AT3410" i="4"/>
  <c r="AS3420" i="4"/>
  <c r="AT3650" i="4"/>
  <c r="AS3676" i="4"/>
  <c r="AT3698" i="4"/>
  <c r="AS3724" i="4"/>
  <c r="AT3730" i="4"/>
  <c r="AT3954" i="4"/>
  <c r="AS3980" i="4"/>
  <c r="AT4034" i="4"/>
  <c r="AT4050" i="4"/>
  <c r="AT4114" i="4"/>
  <c r="AT4146" i="4"/>
  <c r="AS4268" i="4"/>
  <c r="AT4405" i="4"/>
  <c r="AS4431" i="4"/>
  <c r="AT4437" i="4"/>
  <c r="AS4463" i="4"/>
  <c r="AS4479" i="4"/>
  <c r="AT4485" i="4"/>
  <c r="AT1423" i="4"/>
  <c r="AS2617" i="4"/>
  <c r="AT2735" i="4"/>
  <c r="AS2745" i="4"/>
  <c r="AT2943" i="4"/>
  <c r="AS2953" i="4"/>
  <c r="AS3097" i="4"/>
  <c r="AT3119" i="4"/>
  <c r="AS3129" i="4"/>
  <c r="AS3145" i="4"/>
  <c r="AT3151" i="4"/>
  <c r="AT3167" i="4"/>
  <c r="AS3193" i="4"/>
  <c r="AT3279" i="4"/>
  <c r="AT3295" i="4"/>
  <c r="AT3327" i="4"/>
  <c r="AS3385" i="4"/>
  <c r="AS3449" i="4"/>
  <c r="AS3465" i="4"/>
  <c r="AT3471" i="4"/>
  <c r="AT3487" i="4"/>
  <c r="AS3961" i="4"/>
  <c r="AT3967" i="4"/>
  <c r="AT4111" i="4"/>
  <c r="AS4137" i="4"/>
  <c r="AS4169" i="4"/>
  <c r="AT4223" i="4"/>
  <c r="AT4255" i="4"/>
  <c r="AS4297" i="4"/>
  <c r="AT4319" i="4"/>
  <c r="AS4348" i="4"/>
  <c r="AT4354" i="4"/>
  <c r="AT4370" i="4"/>
  <c r="AS4508" i="4"/>
  <c r="AT4514" i="4"/>
  <c r="AS3" i="4"/>
  <c r="AT9" i="4"/>
  <c r="AS307" i="4"/>
  <c r="AT313" i="4"/>
  <c r="AS339" i="4"/>
  <c r="AT345" i="4"/>
  <c r="AS355" i="4"/>
  <c r="AT377" i="4"/>
  <c r="AS387" i="4"/>
  <c r="AS390" i="4"/>
  <c r="AT396" i="4"/>
  <c r="AS630" i="4"/>
  <c r="AT652" i="4"/>
  <c r="AT828" i="4"/>
  <c r="AS854" i="4"/>
  <c r="AT956" i="4"/>
  <c r="AT988" i="4"/>
  <c r="AT1068" i="4"/>
  <c r="AS1078" i="4"/>
  <c r="AS1126" i="4"/>
  <c r="AT1132" i="4"/>
  <c r="AS1158" i="4"/>
  <c r="AT1260" i="4"/>
  <c r="AS1270" i="4"/>
  <c r="AS1286" i="4"/>
  <c r="AT1340" i="4"/>
  <c r="AS1609" i="4"/>
  <c r="AS1753" i="4"/>
  <c r="AS1910" i="4"/>
  <c r="AT1916" i="4"/>
  <c r="AT1980" i="4"/>
  <c r="AT2076" i="4"/>
  <c r="AS2118" i="4"/>
  <c r="AT2412" i="4"/>
  <c r="AS2438" i="4"/>
  <c r="AT2476" i="4"/>
  <c r="AT2492" i="4"/>
  <c r="AT2508" i="4"/>
  <c r="AT2876" i="4"/>
  <c r="AS2886" i="4"/>
  <c r="AS3046" i="4"/>
  <c r="AS3078" i="4"/>
  <c r="AS3574" i="4"/>
  <c r="AT3580" i="4"/>
  <c r="AS3590" i="4"/>
  <c r="AT3628" i="4"/>
  <c r="AS3670" i="4"/>
  <c r="AT3676" i="4"/>
  <c r="AS3734" i="4"/>
  <c r="AT3740" i="4"/>
  <c r="AS3750" i="4"/>
  <c r="AT3772" i="4"/>
  <c r="AS3782" i="4"/>
  <c r="AS3798" i="4"/>
  <c r="AT3804" i="4"/>
  <c r="AS3846" i="4"/>
  <c r="AS3862" i="4"/>
  <c r="AT3868" i="4"/>
  <c r="AT3884" i="4"/>
  <c r="AS3974" i="4"/>
  <c r="AT3980" i="4"/>
  <c r="AS4038" i="4"/>
  <c r="AT4044" i="4"/>
  <c r="AT4092" i="4"/>
  <c r="AT4108" i="4"/>
  <c r="AS3039" i="4"/>
  <c r="AT3914" i="4"/>
  <c r="AS3012" i="4"/>
  <c r="AT3571" i="4"/>
  <c r="AS4422" i="4"/>
  <c r="AT1417" i="4"/>
  <c r="AT4047" i="4"/>
  <c r="AT4238" i="4"/>
  <c r="AS434" i="4"/>
  <c r="AT3132" i="4"/>
  <c r="AT1090" i="4"/>
  <c r="AS4131" i="4"/>
  <c r="AT1398" i="4"/>
  <c r="AT2493" i="4"/>
  <c r="AS4375" i="4"/>
  <c r="AT2833" i="4"/>
  <c r="AT2897" i="4"/>
  <c r="AT2042" i="4"/>
  <c r="AT3069" i="4"/>
  <c r="AT3133" i="4"/>
  <c r="AT3197" i="4"/>
  <c r="AT3229" i="4"/>
  <c r="AT3241" i="4"/>
  <c r="AT3705" i="4"/>
  <c r="AS356" i="4"/>
  <c r="AT1563" i="4"/>
  <c r="AT1603" i="4"/>
  <c r="AT1743" i="4"/>
  <c r="AT2710" i="4"/>
  <c r="AT2802" i="4"/>
  <c r="AT2862" i="4"/>
  <c r="AS3370" i="4"/>
  <c r="AS3490" i="4"/>
  <c r="AT3953" i="4"/>
  <c r="AT3977" i="4"/>
  <c r="AT4065" i="4"/>
  <c r="AT300" i="4"/>
  <c r="AT3018" i="4"/>
  <c r="AT4428" i="4"/>
  <c r="AT428" i="4"/>
  <c r="AS2879" i="4"/>
  <c r="AS1868" i="4"/>
  <c r="AS4099" i="4"/>
  <c r="AT2568" i="4"/>
  <c r="AT2780" i="4"/>
  <c r="AT4043" i="4"/>
  <c r="AT4158" i="4"/>
  <c r="AT4170" i="4"/>
  <c r="AT4278" i="4"/>
  <c r="AT4298" i="4"/>
  <c r="AT4374" i="4"/>
  <c r="AT3168" i="4"/>
  <c r="AT3476" i="4"/>
  <c r="AT1314" i="4"/>
  <c r="AS1694" i="4"/>
  <c r="AS2877" i="4"/>
  <c r="AS3964" i="4"/>
  <c r="AS4119" i="4"/>
  <c r="AS2981" i="4"/>
  <c r="AT3948" i="4"/>
  <c r="AS4084" i="4"/>
  <c r="AS4499" i="4"/>
  <c r="AT1762" i="4"/>
  <c r="AT2889" i="4"/>
  <c r="AS3209" i="4"/>
  <c r="AT1986" i="4"/>
  <c r="AT2154" i="4"/>
  <c r="AT2937" i="4"/>
  <c r="AT4371" i="4"/>
  <c r="AT4523" i="4"/>
  <c r="AT3201" i="4"/>
  <c r="AT3237" i="4"/>
  <c r="AT3289" i="4"/>
  <c r="AT3317" i="4"/>
  <c r="AS3725" i="4"/>
  <c r="AS2566" i="4"/>
  <c r="AS2778" i="4"/>
  <c r="AS4053" i="4"/>
  <c r="AS4184" i="4"/>
  <c r="AT3014" i="4"/>
  <c r="AT444" i="4"/>
  <c r="AS3958" i="4"/>
  <c r="AT205" i="4"/>
  <c r="AT1497" i="4"/>
  <c r="AT2632" i="4"/>
  <c r="AT2" i="4"/>
  <c r="AT2205" i="4"/>
  <c r="AT2445" i="4"/>
  <c r="AT330" i="4"/>
  <c r="AT350" i="4"/>
  <c r="AS1430" i="4"/>
  <c r="AS2793" i="4"/>
  <c r="AS2869" i="4"/>
  <c r="AS3960" i="4"/>
  <c r="AS4199" i="4"/>
  <c r="AT2893" i="4"/>
  <c r="AT3956" i="4"/>
  <c r="AT4147" i="4"/>
  <c r="AT4271" i="4"/>
  <c r="AT1874" i="4"/>
  <c r="AT2442" i="4"/>
  <c r="AT3057" i="4"/>
  <c r="AT4519" i="4"/>
  <c r="AT3277" i="4"/>
  <c r="AT3337" i="4"/>
  <c r="AT3409" i="4"/>
  <c r="AS3034" i="4"/>
  <c r="AT3873" i="4"/>
  <c r="AS328" i="4"/>
  <c r="AS388" i="4"/>
  <c r="AT1607" i="4"/>
  <c r="AT1747" i="4"/>
  <c r="AT1775" i="4"/>
  <c r="AS3134" i="4"/>
  <c r="AS3154" i="4"/>
  <c r="AS3250" i="4"/>
  <c r="AT3973" i="4"/>
  <c r="AT4268" i="4"/>
  <c r="AS1096" i="4"/>
  <c r="AS1324" i="4"/>
  <c r="AT2435" i="4"/>
  <c r="AT2922" i="4"/>
  <c r="AS3526" i="4"/>
  <c r="AT4452" i="4"/>
  <c r="AS4113" i="4"/>
  <c r="AT417" i="4"/>
  <c r="AT433" i="4"/>
  <c r="AT437" i="4"/>
  <c r="AT445" i="4"/>
  <c r="AT449" i="4"/>
  <c r="AT1420" i="4"/>
  <c r="AT1428" i="4"/>
  <c r="AT1448" i="4"/>
  <c r="AT1460" i="4"/>
  <c r="AT1468" i="4"/>
  <c r="AT1472" i="4"/>
  <c r="AT1528" i="4"/>
  <c r="AT1540" i="4"/>
  <c r="AT1588" i="4"/>
  <c r="AT1592" i="4"/>
  <c r="AT1740" i="4"/>
  <c r="AT2795" i="4"/>
  <c r="AT2843" i="4"/>
  <c r="AT2867" i="4"/>
  <c r="AT2871" i="4"/>
  <c r="AS3395" i="4"/>
  <c r="AS3399" i="4"/>
  <c r="AS3419" i="4"/>
  <c r="AS3523" i="4"/>
  <c r="AT465" i="4"/>
  <c r="AT473" i="4"/>
  <c r="AT477" i="4"/>
  <c r="AT481" i="4"/>
  <c r="AT485" i="4"/>
  <c r="AT489" i="4"/>
  <c r="AT493" i="4"/>
  <c r="AT505" i="4"/>
  <c r="AT509" i="4"/>
  <c r="AT517" i="4"/>
  <c r="AT525" i="4"/>
  <c r="AT533" i="4"/>
  <c r="AT557" i="4"/>
  <c r="AT609" i="4"/>
  <c r="AT621" i="4"/>
  <c r="AT625" i="4"/>
  <c r="AT773" i="4"/>
  <c r="AT989" i="4"/>
  <c r="AT997" i="4"/>
  <c r="AT1005" i="4"/>
  <c r="AT1021" i="4"/>
  <c r="AT1025" i="4"/>
  <c r="AT1045" i="4"/>
  <c r="AT1057" i="4"/>
  <c r="AT1061" i="4"/>
  <c r="AT1065" i="4"/>
  <c r="AT1073" i="4"/>
  <c r="AT1085" i="4"/>
  <c r="AT1089" i="4"/>
  <c r="AT1097" i="4"/>
  <c r="AT1101" i="4"/>
  <c r="AT1105" i="4"/>
  <c r="AT1109" i="4"/>
  <c r="AT1117" i="4"/>
  <c r="AT1121" i="4"/>
  <c r="AT1133" i="4"/>
  <c r="AT1213" i="4"/>
  <c r="AT1217" i="4"/>
  <c r="AT1237" i="4"/>
  <c r="AT1241" i="4"/>
  <c r="AT1245" i="4"/>
  <c r="AT1249" i="4"/>
  <c r="AT1253" i="4"/>
  <c r="AT1309" i="4"/>
  <c r="AT1317" i="4"/>
  <c r="AT1325" i="4"/>
  <c r="AT1329" i="4"/>
  <c r="AT1337" i="4"/>
  <c r="AT1365" i="4"/>
  <c r="AT1373" i="4"/>
  <c r="AS1413" i="4"/>
  <c r="AS1417" i="4"/>
  <c r="AS1421" i="4"/>
  <c r="AS1433" i="4"/>
  <c r="AS1441" i="4"/>
  <c r="AS1461" i="4"/>
  <c r="AS1469" i="4"/>
  <c r="AS1485" i="4"/>
  <c r="AS1489" i="4"/>
  <c r="AS1493" i="4"/>
  <c r="AS1497" i="4"/>
  <c r="AS2528" i="4"/>
  <c r="AS2532" i="4"/>
  <c r="AS2536" i="4"/>
  <c r="AS2540" i="4"/>
  <c r="AS2544" i="4"/>
  <c r="AS2548" i="4"/>
  <c r="AS2584" i="4"/>
  <c r="AS2604" i="4"/>
  <c r="AS2608" i="4"/>
  <c r="AS2624" i="4"/>
  <c r="AS2628" i="4"/>
  <c r="AS2636" i="4"/>
  <c r="AS2648" i="4"/>
  <c r="AS2656" i="4"/>
  <c r="AS2664" i="4"/>
  <c r="AS2668" i="4"/>
  <c r="AS2680" i="4"/>
  <c r="AS2684" i="4"/>
  <c r="AS2840" i="4"/>
  <c r="AS2848" i="4"/>
  <c r="AS2868" i="4"/>
  <c r="AS2872" i="4"/>
  <c r="AS2896" i="4"/>
  <c r="AT4106" i="4"/>
  <c r="AT3915" i="4"/>
  <c r="AS3955" i="4"/>
  <c r="AS4150" i="4"/>
  <c r="AS4154" i="4"/>
  <c r="AS4158" i="4"/>
  <c r="AS4182" i="4"/>
  <c r="AS4190" i="4"/>
  <c r="AS4194" i="4"/>
  <c r="AS4206" i="4"/>
  <c r="AS4210" i="4"/>
  <c r="AT209" i="4"/>
  <c r="AS559" i="4"/>
  <c r="AT672" i="4"/>
  <c r="AS674" i="4"/>
  <c r="AT676" i="4"/>
  <c r="AT696" i="4"/>
  <c r="AT864" i="4"/>
  <c r="AS874" i="4"/>
  <c r="AT876" i="4"/>
  <c r="AT884" i="4"/>
  <c r="AS894" i="4"/>
  <c r="AT896" i="4"/>
  <c r="AT916" i="4"/>
  <c r="AS934" i="4"/>
  <c r="AT936" i="4"/>
  <c r="AS974" i="4"/>
  <c r="AS978" i="4"/>
  <c r="AS1205" i="4"/>
  <c r="AS1209" i="4"/>
  <c r="AT1215" i="4"/>
  <c r="AT1223" i="4"/>
  <c r="AS1229" i="4"/>
  <c r="AS1305" i="4"/>
  <c r="AT3" i="4"/>
  <c r="AT277" i="4"/>
  <c r="AT421" i="4"/>
  <c r="AT64" i="4"/>
  <c r="AS141" i="4"/>
  <c r="AT203" i="4"/>
  <c r="AT418" i="4"/>
  <c r="AT454" i="4"/>
  <c r="AT510" i="4"/>
  <c r="AT546" i="4"/>
  <c r="AT554" i="4"/>
  <c r="AT653" i="4"/>
  <c r="AS659" i="4"/>
  <c r="AT661" i="4"/>
  <c r="AT669" i="4"/>
  <c r="AT737" i="4"/>
  <c r="AT853" i="4"/>
  <c r="AT861" i="4"/>
  <c r="AS887" i="4"/>
  <c r="AS923" i="4"/>
  <c r="AS987" i="4"/>
  <c r="AS990" i="4"/>
  <c r="AS994" i="4"/>
  <c r="AS1054" i="4"/>
  <c r="AT1056" i="4"/>
  <c r="AT1164" i="4"/>
  <c r="AT1168" i="4"/>
  <c r="AT1180" i="4"/>
  <c r="AT1188" i="4"/>
  <c r="AS1190" i="4"/>
  <c r="AS1194" i="4"/>
  <c r="AT1196" i="4"/>
  <c r="AT245" i="4"/>
  <c r="AT320" i="4"/>
  <c r="AT80" i="4"/>
  <c r="AT159" i="4"/>
  <c r="AT175" i="4"/>
  <c r="AS36" i="4"/>
  <c r="AT58" i="4"/>
  <c r="AT62" i="4"/>
  <c r="AS64" i="4"/>
  <c r="AS68" i="4"/>
  <c r="AT70" i="4"/>
  <c r="AS72" i="4"/>
  <c r="AS76" i="4"/>
  <c r="AS80" i="4"/>
  <c r="AT82" i="4"/>
  <c r="AT114" i="4"/>
  <c r="AS119" i="4"/>
  <c r="AT121" i="4"/>
  <c r="AS123" i="4"/>
  <c r="AT125" i="4"/>
  <c r="AS127" i="4"/>
  <c r="AS131" i="4"/>
  <c r="AT137" i="4"/>
  <c r="AS139" i="4"/>
  <c r="AT141" i="4"/>
  <c r="AS143" i="4"/>
  <c r="AT145" i="4"/>
  <c r="AS147" i="4"/>
  <c r="AT149" i="4"/>
  <c r="AT153" i="4"/>
  <c r="AS155" i="4"/>
  <c r="AT157" i="4"/>
  <c r="AS159" i="4"/>
  <c r="AS163" i="4"/>
  <c r="AT165" i="4"/>
  <c r="AS171" i="4"/>
  <c r="AS175" i="4"/>
  <c r="AT177" i="4"/>
  <c r="AS179" i="4"/>
  <c r="AS199" i="4"/>
  <c r="AT201" i="4"/>
  <c r="AS203" i="4"/>
  <c r="AS206" i="4"/>
  <c r="AS230" i="4"/>
  <c r="AS234" i="4"/>
  <c r="AT244" i="4"/>
  <c r="AS246" i="4"/>
  <c r="AS258" i="4"/>
  <c r="AS262" i="4"/>
  <c r="AT264" i="4"/>
  <c r="AS266" i="4"/>
  <c r="AS270" i="4"/>
  <c r="AT272" i="4"/>
  <c r="AS274" i="4"/>
  <c r="AT415" i="4"/>
  <c r="AT416" i="4"/>
  <c r="AS449" i="4"/>
  <c r="AT452" i="4"/>
  <c r="AT460" i="4"/>
  <c r="AS466" i="4"/>
  <c r="AT476" i="4"/>
  <c r="AS482" i="4"/>
  <c r="AS486" i="4"/>
  <c r="AS494" i="4"/>
  <c r="AT500" i="4"/>
  <c r="AT504" i="4"/>
  <c r="AT512" i="4"/>
  <c r="AS513" i="4"/>
  <c r="AS514" i="4"/>
  <c r="AT520" i="4"/>
  <c r="AS522" i="4"/>
  <c r="AS526" i="4"/>
  <c r="AS529" i="4"/>
  <c r="AS530" i="4"/>
  <c r="AT535" i="4"/>
  <c r="AT536" i="4"/>
  <c r="AS538" i="4"/>
  <c r="AS546" i="4"/>
  <c r="AS550" i="4"/>
  <c r="AT552" i="4"/>
  <c r="AT592" i="4"/>
  <c r="AT596" i="4"/>
  <c r="AS598" i="4"/>
  <c r="AT600" i="4"/>
  <c r="AT604" i="4"/>
  <c r="AS606" i="4"/>
  <c r="AT611" i="4"/>
  <c r="AS621" i="4"/>
  <c r="AT631" i="4"/>
  <c r="AT634" i="4"/>
  <c r="AT635" i="4"/>
  <c r="AT650" i="4"/>
  <c r="AT651" i="4"/>
  <c r="AS653" i="4"/>
  <c r="AS657" i="4"/>
  <c r="AT658" i="4"/>
  <c r="AT659" i="4"/>
  <c r="AS661" i="4"/>
  <c r="AT663" i="4"/>
  <c r="AS669" i="4"/>
  <c r="AS673" i="4"/>
  <c r="AS677" i="4"/>
  <c r="AS685" i="4"/>
  <c r="AT690" i="4"/>
  <c r="AT691" i="4"/>
  <c r="AS696" i="4"/>
  <c r="AS697" i="4"/>
  <c r="AT699" i="4"/>
  <c r="AS705" i="4"/>
  <c r="AS709" i="4"/>
  <c r="AS713" i="4"/>
  <c r="AT715" i="4"/>
  <c r="AT763" i="4"/>
  <c r="AT774" i="4"/>
  <c r="AT782" i="4"/>
  <c r="AT786" i="4"/>
  <c r="AS800" i="4"/>
  <c r="AT806" i="4"/>
  <c r="AS812" i="4"/>
  <c r="AT822" i="4"/>
  <c r="AS824" i="4"/>
  <c r="AS829" i="4"/>
  <c r="AT835" i="4"/>
  <c r="AS837" i="4"/>
  <c r="AT838" i="4"/>
  <c r="AS840" i="4"/>
  <c r="AS844" i="4"/>
  <c r="AS845" i="4"/>
  <c r="AT847" i="4"/>
  <c r="AS849" i="4"/>
  <c r="AS853" i="4"/>
  <c r="AS857" i="4"/>
  <c r="AS873" i="4"/>
  <c r="AT875" i="4"/>
  <c r="AS885" i="4"/>
  <c r="AS889" i="4"/>
  <c r="AS893" i="4"/>
  <c r="AS897" i="4"/>
  <c r="AT899" i="4"/>
  <c r="AS901" i="4"/>
  <c r="AS905" i="4"/>
  <c r="AT907" i="4"/>
  <c r="AT915" i="4"/>
  <c r="AT919" i="4"/>
  <c r="AT923" i="4"/>
  <c r="AS925" i="4"/>
  <c r="AT927" i="4"/>
  <c r="AS944" i="4"/>
  <c r="AS957" i="4"/>
  <c r="AT962" i="4"/>
  <c r="AT963" i="4"/>
  <c r="AS965" i="4"/>
  <c r="AT967" i="4"/>
  <c r="AS969" i="4"/>
  <c r="AS973" i="4"/>
  <c r="AS981" i="4"/>
  <c r="AT983" i="4"/>
  <c r="AT987" i="4"/>
  <c r="AT990" i="4"/>
  <c r="AS996" i="4"/>
  <c r="AT1002" i="4"/>
  <c r="AS1004" i="4"/>
  <c r="AT1010" i="4"/>
  <c r="AT1372" i="4"/>
  <c r="AT1657" i="4"/>
  <c r="AT1661" i="4"/>
  <c r="AT1689" i="4"/>
  <c r="AT1697" i="4"/>
  <c r="AT1014" i="4"/>
  <c r="AT1018" i="4"/>
  <c r="AS1024" i="4"/>
  <c r="AT1137" i="4"/>
  <c r="AT1153" i="4"/>
  <c r="AT1157" i="4"/>
  <c r="AT1162" i="4"/>
  <c r="AS1164" i="4"/>
  <c r="AS1172" i="4"/>
  <c r="AS1180" i="4"/>
  <c r="AS1184" i="4"/>
  <c r="AT1186" i="4"/>
  <c r="AT1198" i="4"/>
  <c r="AS1200" i="4"/>
  <c r="AS1204" i="4"/>
  <c r="AT1206" i="4"/>
  <c r="AT1210" i="4"/>
  <c r="AT1214" i="4"/>
  <c r="AS1216" i="4"/>
  <c r="AS1220" i="4"/>
  <c r="AT1222" i="4"/>
  <c r="AS1224" i="4"/>
  <c r="AT1226" i="4"/>
  <c r="AS1228" i="4"/>
  <c r="AT1234" i="4"/>
  <c r="AS1240" i="4"/>
  <c r="AT1254" i="4"/>
  <c r="AS1256" i="4"/>
  <c r="AT1258" i="4"/>
  <c r="AS1260" i="4"/>
  <c r="AT1262" i="4"/>
  <c r="AS1264" i="4"/>
  <c r="AT1270" i="4"/>
  <c r="AT1278" i="4"/>
  <c r="AS1280" i="4"/>
  <c r="AT1282" i="4"/>
  <c r="AS1284" i="4"/>
  <c r="AT1290" i="4"/>
  <c r="AS1292" i="4"/>
  <c r="AT1298" i="4"/>
  <c r="AS1300" i="4"/>
  <c r="AT1302" i="4"/>
  <c r="AS1304" i="4"/>
  <c r="AT1350" i="4"/>
  <c r="AS1352" i="4"/>
  <c r="AT1358" i="4"/>
  <c r="AS1360" i="4"/>
  <c r="AS1368" i="4"/>
  <c r="AT1370" i="4"/>
  <c r="AS1376" i="4"/>
  <c r="AS1380" i="4"/>
  <c r="AS1383" i="4"/>
  <c r="AT1385" i="4"/>
  <c r="AS1387" i="4"/>
  <c r="AS1391" i="4"/>
  <c r="AT1397" i="4"/>
  <c r="AS1399" i="4"/>
  <c r="AS1402" i="4"/>
  <c r="AT1404" i="4"/>
  <c r="AT1476" i="4"/>
  <c r="AS1478" i="4"/>
  <c r="AT1480" i="4"/>
  <c r="AS1482" i="4"/>
  <c r="AT1484" i="4"/>
  <c r="AS1486" i="4"/>
  <c r="AS1490" i="4"/>
  <c r="AT1606" i="4"/>
  <c r="AT1614" i="4"/>
  <c r="AT1642" i="4"/>
  <c r="AT1650" i="4"/>
  <c r="AT1662" i="4"/>
  <c r="AT1663" i="4"/>
  <c r="AS1665" i="4"/>
  <c r="AS1673" i="4"/>
  <c r="AT1675" i="4"/>
  <c r="AS1677" i="4"/>
  <c r="AT1687" i="4"/>
  <c r="AS1689" i="4"/>
  <c r="AS1693" i="4"/>
  <c r="AT1695" i="4"/>
  <c r="AS1697" i="4"/>
  <c r="AT1707" i="4"/>
  <c r="AS1721" i="4"/>
  <c r="AT1723" i="4"/>
  <c r="AS1725" i="4"/>
  <c r="AT1596" i="4"/>
  <c r="AT1600" i="4"/>
  <c r="AS1602" i="4"/>
  <c r="AS1606" i="4"/>
  <c r="AS1626" i="4"/>
  <c r="AT1644" i="4"/>
  <c r="AS1646" i="4"/>
  <c r="AS1650" i="4"/>
  <c r="AT1656" i="4"/>
  <c r="AT1660" i="4"/>
  <c r="AS1666" i="4"/>
  <c r="AT1676" i="4"/>
  <c r="AS1766" i="4"/>
  <c r="AS1774" i="4"/>
  <c r="AT1780" i="4"/>
  <c r="AT1784" i="4"/>
  <c r="AS1786" i="4"/>
  <c r="AT1788" i="4"/>
  <c r="AS1790" i="4"/>
  <c r="AT1791" i="4"/>
  <c r="AS1793" i="4"/>
  <c r="AS1797" i="4"/>
  <c r="AT1799" i="4"/>
  <c r="AS1801" i="4"/>
  <c r="AS1729" i="4"/>
  <c r="AT1731" i="4"/>
  <c r="AS1737" i="4"/>
  <c r="AS1784" i="4"/>
  <c r="AT1793" i="4"/>
  <c r="AS1859" i="4"/>
  <c r="AS1863" i="4"/>
  <c r="AT1873" i="4"/>
  <c r="AS1884" i="4"/>
  <c r="AT1886" i="4"/>
  <c r="AS1888" i="4"/>
  <c r="AT1898" i="4"/>
  <c r="AS1900" i="4"/>
  <c r="AT1902" i="4"/>
  <c r="AS1904" i="4"/>
  <c r="AT1913" i="4"/>
  <c r="AT1917" i="4"/>
  <c r="AS1928" i="4"/>
  <c r="AT1934" i="4"/>
  <c r="AS1940" i="4"/>
  <c r="AS1944" i="4"/>
  <c r="AT1946" i="4"/>
  <c r="AT1950" i="4"/>
  <c r="AS1952" i="4"/>
  <c r="AT1958" i="4"/>
  <c r="AS1960" i="4"/>
  <c r="AT1962" i="4"/>
  <c r="AS1964" i="4"/>
  <c r="AT1990" i="4"/>
  <c r="AT2014" i="4"/>
  <c r="AS2056" i="4"/>
  <c r="AS2060" i="4"/>
  <c r="AS2064" i="4"/>
  <c r="AT2066" i="4"/>
  <c r="AS2072" i="4"/>
  <c r="AT2090" i="4"/>
  <c r="AS2092" i="4"/>
  <c r="AT2094" i="4"/>
  <c r="AS2096" i="4"/>
  <c r="AS2100" i="4"/>
  <c r="AT2102" i="4"/>
  <c r="AS2112" i="4"/>
  <c r="AS2152" i="4"/>
  <c r="AS2155" i="4"/>
  <c r="AT2157" i="4"/>
  <c r="AS2171" i="4"/>
  <c r="AT2177" i="4"/>
  <c r="AT2181" i="4"/>
  <c r="AS2187" i="4"/>
  <c r="AT2189" i="4"/>
  <c r="AS2191" i="4"/>
  <c r="AS2195" i="4"/>
  <c r="AT2197" i="4"/>
  <c r="AS2199" i="4"/>
  <c r="AS2203" i="4"/>
  <c r="AS2206" i="4"/>
  <c r="AS2210" i="4"/>
  <c r="AT2212" i="4"/>
  <c r="AS2230" i="4"/>
  <c r="AS2246" i="4"/>
  <c r="AT2248" i="4"/>
  <c r="AT2268" i="4"/>
  <c r="AS2270" i="4"/>
  <c r="AS2290" i="4"/>
  <c r="AT2300" i="4"/>
  <c r="AT2304" i="4"/>
  <c r="AS2306" i="4"/>
  <c r="AT2308" i="4"/>
  <c r="AS2318" i="4"/>
  <c r="AT2356" i="4"/>
  <c r="AT2360" i="4"/>
  <c r="AS2362" i="4"/>
  <c r="AT2364" i="4"/>
  <c r="AT2372" i="4"/>
  <c r="AS2390" i="4"/>
  <c r="AT2392" i="4"/>
  <c r="AT2423" i="4"/>
  <c r="AT2431" i="4"/>
  <c r="AS2433" i="4"/>
  <c r="AS2436" i="4"/>
  <c r="AS2440" i="4"/>
  <c r="AS2446" i="4"/>
  <c r="AT2627" i="4"/>
  <c r="AT2643" i="4"/>
  <c r="AT2671" i="4"/>
  <c r="AT1967" i="4"/>
  <c r="AS1969" i="4"/>
  <c r="AT1975" i="4"/>
  <c r="AS2017" i="4"/>
  <c r="AT2071" i="4"/>
  <c r="AT2075" i="4"/>
  <c r="AT2158" i="4"/>
  <c r="AT2182" i="4"/>
  <c r="AS2215" i="4"/>
  <c r="AT2325" i="4"/>
  <c r="AT2432" i="4"/>
  <c r="AS2444" i="4"/>
  <c r="AT2449" i="4"/>
  <c r="AT2525" i="4"/>
  <c r="AT2545" i="4"/>
  <c r="AT2549" i="4"/>
  <c r="AT2585" i="4"/>
  <c r="AT2605" i="4"/>
  <c r="AT2625" i="4"/>
  <c r="AT2629" i="4"/>
  <c r="AT2649" i="4"/>
  <c r="AT2653" i="4"/>
  <c r="AT2661" i="4"/>
  <c r="AT2686" i="4"/>
  <c r="AT1880" i="4"/>
  <c r="AS1882" i="4"/>
  <c r="AS1890" i="4"/>
  <c r="AT2413" i="4"/>
  <c r="AT2421" i="4"/>
  <c r="AS2694" i="4"/>
  <c r="AT2695" i="4"/>
  <c r="AT2696" i="4"/>
  <c r="AS2698" i="4"/>
  <c r="AS2706" i="4"/>
  <c r="AT2708" i="4"/>
  <c r="AS2718" i="4"/>
  <c r="AT2720" i="4"/>
  <c r="AT2728" i="4"/>
  <c r="AS2730" i="4"/>
  <c r="AT2748" i="4"/>
  <c r="AS2810" i="4"/>
  <c r="AS2814" i="4"/>
  <c r="AT2820" i="4"/>
  <c r="AS2834" i="4"/>
  <c r="AT2840" i="4"/>
  <c r="AT2851" i="4"/>
  <c r="AS2863" i="4"/>
  <c r="AT2882" i="4"/>
  <c r="AT2886" i="4"/>
  <c r="AT2887" i="4"/>
  <c r="AS2889" i="4"/>
  <c r="AT2895" i="4"/>
  <c r="AT2902" i="4"/>
  <c r="AT3115" i="4"/>
  <c r="AT3195" i="4"/>
  <c r="AT3262" i="4"/>
  <c r="AS3268" i="4"/>
  <c r="AT3278" i="4"/>
  <c r="AT3454" i="4"/>
  <c r="AT3564" i="4"/>
  <c r="AS3646" i="4"/>
  <c r="AT3003" i="4"/>
  <c r="AS3005" i="4"/>
  <c r="AT3011" i="4"/>
  <c r="AS3013" i="4"/>
  <c r="AT3015" i="4"/>
  <c r="AS3017" i="4"/>
  <c r="AT3019" i="4"/>
  <c r="AS3021" i="4"/>
  <c r="AS3037" i="4"/>
  <c r="AT3038" i="4"/>
  <c r="AS3040" i="4"/>
  <c r="AT3042" i="4"/>
  <c r="AS3072" i="4"/>
  <c r="AT3074" i="4"/>
  <c r="AT3101" i="4"/>
  <c r="AS3115" i="4"/>
  <c r="AT3117" i="4"/>
  <c r="AT3120" i="4"/>
  <c r="AS3142" i="4"/>
  <c r="AT3184" i="4"/>
  <c r="AS3186" i="4"/>
  <c r="AS3218" i="4"/>
  <c r="AT3220" i="4"/>
  <c r="AS3222" i="4"/>
  <c r="AT3224" i="4"/>
  <c r="AT3247" i="4"/>
  <c r="AT3252" i="4"/>
  <c r="AT3264" i="4"/>
  <c r="AT3272" i="4"/>
  <c r="AS3274" i="4"/>
  <c r="AT3300" i="4"/>
  <c r="AS3302" i="4"/>
  <c r="AT3304" i="4"/>
  <c r="AT3307" i="4"/>
  <c r="AS3310" i="4"/>
  <c r="AT3311" i="4"/>
  <c r="AT3312" i="4"/>
  <c r="AS3314" i="4"/>
  <c r="AT3379" i="4"/>
  <c r="AS3394" i="4"/>
  <c r="AT3396" i="4"/>
  <c r="AS3398" i="4"/>
  <c r="AT3400" i="4"/>
  <c r="AS3406" i="4"/>
  <c r="AT3412" i="4"/>
  <c r="AS3414" i="4"/>
  <c r="AS3418" i="4"/>
  <c r="AT3420" i="4"/>
  <c r="AS3422" i="4"/>
  <c r="AS3438" i="4"/>
  <c r="AT3440" i="4"/>
  <c r="AS3442" i="4"/>
  <c r="AT3443" i="4"/>
  <c r="AT3444" i="4"/>
  <c r="AS3446" i="4"/>
  <c r="AT3496" i="4"/>
  <c r="AS3502" i="4"/>
  <c r="AT3504" i="4"/>
  <c r="AS3506" i="4"/>
  <c r="AS3510" i="4"/>
  <c r="AT3516" i="4"/>
  <c r="AT3520" i="4"/>
  <c r="AS3522" i="4"/>
  <c r="AS3525" i="4"/>
  <c r="AS3528" i="4"/>
  <c r="AS3532" i="4"/>
  <c r="AS3560" i="4"/>
  <c r="AS3563" i="4"/>
  <c r="AT3594" i="4"/>
  <c r="AS3596" i="4"/>
  <c r="AT3598" i="4"/>
  <c r="AS3600" i="4"/>
  <c r="AT3610" i="4"/>
  <c r="AT3614" i="4"/>
  <c r="AT3634" i="4"/>
  <c r="AS2688" i="4"/>
  <c r="AT2690" i="4"/>
  <c r="AS2692" i="4"/>
  <c r="AS2700" i="4"/>
  <c r="AT2702" i="4"/>
  <c r="AT2706" i="4"/>
  <c r="AS2708" i="4"/>
  <c r="AT2729" i="4"/>
  <c r="AS2739" i="4"/>
  <c r="AS2743" i="4"/>
  <c r="AT2762" i="4"/>
  <c r="AS2763" i="4"/>
  <c r="AS2764" i="4"/>
  <c r="AT2765" i="4"/>
  <c r="AS2801" i="4"/>
  <c r="AT2814" i="4"/>
  <c r="AT2818" i="4"/>
  <c r="AT2888" i="4"/>
  <c r="AT2907" i="4"/>
  <c r="AS2947" i="4"/>
  <c r="AT2949" i="4"/>
  <c r="AT2958" i="4"/>
  <c r="AT2961" i="4"/>
  <c r="AT2962" i="4"/>
  <c r="AT2984" i="4"/>
  <c r="AT2992" i="4"/>
  <c r="AS2994" i="4"/>
  <c r="AS2998" i="4"/>
  <c r="AT3000" i="4"/>
  <c r="AT3047" i="4"/>
  <c r="AS3057" i="4"/>
  <c r="AS3061" i="4"/>
  <c r="AT3063" i="4"/>
  <c r="AS3065" i="4"/>
  <c r="AT3079" i="4"/>
  <c r="AT3082" i="4"/>
  <c r="AT3098" i="4"/>
  <c r="AS3100" i="4"/>
  <c r="AS3104" i="4"/>
  <c r="AT3110" i="4"/>
  <c r="AS3112" i="4"/>
  <c r="AT3177" i="4"/>
  <c r="AS3179" i="4"/>
  <c r="AS3215" i="4"/>
  <c r="AT3217" i="4"/>
  <c r="AS3223" i="4"/>
  <c r="AS3255" i="4"/>
  <c r="AS3299" i="4"/>
  <c r="AS3343" i="4"/>
  <c r="AT3345" i="4"/>
  <c r="AS3347" i="4"/>
  <c r="AT3349" i="4"/>
  <c r="AS3355" i="4"/>
  <c r="AT3357" i="4"/>
  <c r="AS3359" i="4"/>
  <c r="AS3367" i="4"/>
  <c r="AT3369" i="4"/>
  <c r="AT3381" i="4"/>
  <c r="AS3383" i="4"/>
  <c r="AS3387" i="4"/>
  <c r="AT3393" i="4"/>
  <c r="AS3447" i="4"/>
  <c r="AT3453" i="4"/>
  <c r="AS3459" i="4"/>
  <c r="AT3473" i="4"/>
  <c r="AS3475" i="4"/>
  <c r="AT3477" i="4"/>
  <c r="AS3479" i="4"/>
  <c r="AT3485" i="4"/>
  <c r="AS3487" i="4"/>
  <c r="AT3489" i="4"/>
  <c r="AS3491" i="4"/>
  <c r="AS3499" i="4"/>
  <c r="AT3505" i="4"/>
  <c r="AS3507" i="4"/>
  <c r="AS3537" i="4"/>
  <c r="AT3539" i="4"/>
  <c r="AT3543" i="4"/>
  <c r="AT3551" i="4"/>
  <c r="AS3553" i="4"/>
  <c r="AS3639" i="4"/>
  <c r="AT3673" i="4"/>
  <c r="AT3902" i="4"/>
  <c r="AT3905" i="4"/>
  <c r="AS3919" i="4"/>
  <c r="AS3920" i="4"/>
  <c r="AS4124" i="4"/>
  <c r="AT4171" i="4"/>
  <c r="AT3617" i="4"/>
  <c r="AS3619" i="4"/>
  <c r="AT3621" i="4"/>
  <c r="AS3623" i="4"/>
  <c r="AT3629" i="4"/>
  <c r="AT3643" i="4"/>
  <c r="AS3645" i="4"/>
  <c r="AS3649" i="4"/>
  <c r="AT3651" i="4"/>
  <c r="AS3657" i="4"/>
  <c r="AT3659" i="4"/>
  <c r="AS3665" i="4"/>
  <c r="AT3667" i="4"/>
  <c r="AT3679" i="4"/>
  <c r="AS3681" i="4"/>
  <c r="AT3683" i="4"/>
  <c r="AT3687" i="4"/>
  <c r="AT3695" i="4"/>
  <c r="AS3701" i="4"/>
  <c r="AT3703" i="4"/>
  <c r="AT3798" i="4"/>
  <c r="AT3810" i="4"/>
  <c r="AT3818" i="4"/>
  <c r="AT3826" i="4"/>
  <c r="AT3838" i="4"/>
  <c r="AT3855" i="4"/>
  <c r="AT3858" i="4"/>
  <c r="AT3863" i="4"/>
  <c r="AT3867" i="4"/>
  <c r="AS3881" i="4"/>
  <c r="AS3889" i="4"/>
  <c r="AT3891" i="4"/>
  <c r="AT3899" i="4"/>
  <c r="AS3959" i="4"/>
  <c r="AT3961" i="4"/>
  <c r="AT3968" i="4"/>
  <c r="AT4001" i="4"/>
  <c r="AT4013" i="4"/>
  <c r="AS4015" i="4"/>
  <c r="AT4016" i="4"/>
  <c r="AS4031" i="4"/>
  <c r="AT4032" i="4"/>
  <c r="AT4087" i="4"/>
  <c r="AT4091" i="4"/>
  <c r="AT4191" i="4"/>
  <c r="AT4216" i="4"/>
  <c r="AT4232" i="4"/>
  <c r="AS4234" i="4"/>
  <c r="AS4238" i="4"/>
  <c r="AT4252" i="4"/>
  <c r="AS4262" i="4"/>
  <c r="AT4365" i="4"/>
  <c r="AS4366" i="4"/>
  <c r="AS4373" i="4"/>
  <c r="AT4375" i="4"/>
  <c r="AS4377" i="4"/>
  <c r="AT4379" i="4"/>
  <c r="AS4381" i="4"/>
  <c r="AT4382" i="4"/>
  <c r="AT4386" i="4"/>
  <c r="AT4390" i="4"/>
  <c r="AS4392" i="4"/>
  <c r="AS4396" i="4"/>
  <c r="AS4415" i="4"/>
  <c r="AS4416" i="4"/>
  <c r="AT4426" i="4"/>
  <c r="AS4428" i="4"/>
  <c r="AT4450" i="4"/>
  <c r="AS4460" i="4"/>
  <c r="AT4462" i="4"/>
  <c r="AS4468" i="4"/>
  <c r="AT4470" i="4"/>
  <c r="AT4474" i="4"/>
  <c r="AS4476" i="4"/>
  <c r="AS4480" i="4"/>
  <c r="AT4496" i="4"/>
  <c r="AT4500" i="4"/>
  <c r="AT4508" i="4"/>
  <c r="AS4519" i="4"/>
  <c r="AS4523" i="4"/>
  <c r="AT4525" i="4"/>
  <c r="AT4537" i="4"/>
  <c r="AT3912" i="4"/>
  <c r="AT3919" i="4"/>
  <c r="AT3920" i="4"/>
  <c r="AT4113" i="4"/>
  <c r="AT4140" i="4"/>
  <c r="AT4168" i="4"/>
  <c r="AT4173" i="4"/>
  <c r="AT3708" i="4"/>
  <c r="AT3717" i="4"/>
  <c r="AT3729" i="4"/>
  <c r="AS3731" i="4"/>
  <c r="AT3733" i="4"/>
  <c r="AT3817" i="4"/>
  <c r="AS3819" i="4"/>
  <c r="AS3831" i="4"/>
  <c r="AS3835" i="4"/>
  <c r="AT3837" i="4"/>
  <c r="AS3969" i="4"/>
  <c r="AT3971" i="4"/>
  <c r="AT3999" i="4"/>
  <c r="AS4001" i="4"/>
  <c r="AS4013" i="4"/>
  <c r="AT4015" i="4"/>
  <c r="AT4018" i="4"/>
  <c r="AT4019" i="4"/>
  <c r="AS4029" i="4"/>
  <c r="AT4031" i="4"/>
  <c r="AS4180" i="4"/>
  <c r="AT4190" i="4"/>
  <c r="AT4222" i="4"/>
  <c r="AS4228" i="4"/>
  <c r="AT4233" i="4"/>
  <c r="AS4271" i="4"/>
  <c r="AT4272" i="4"/>
  <c r="AS4273" i="4"/>
  <c r="AS4282" i="4"/>
  <c r="AT4284" i="4"/>
  <c r="AS4286" i="4"/>
  <c r="AT4287" i="4"/>
  <c r="AT4288" i="4"/>
  <c r="AT4292" i="4"/>
  <c r="AT4296" i="4"/>
  <c r="AT4300" i="4"/>
  <c r="AT4304" i="4"/>
  <c r="AT4308" i="4"/>
  <c r="AS4310" i="4"/>
  <c r="AT4335" i="4"/>
  <c r="AT4336" i="4"/>
  <c r="AS4338" i="4"/>
  <c r="AT4340" i="4"/>
  <c r="AT4343" i="4"/>
  <c r="AS4345" i="4"/>
  <c r="AT4347" i="4"/>
  <c r="AS4361" i="4"/>
  <c r="AS4365" i="4"/>
  <c r="AS4393" i="4"/>
  <c r="AT4407" i="4"/>
  <c r="AS4434" i="4"/>
  <c r="AT4440" i="4"/>
  <c r="AT4443" i="4"/>
  <c r="AT4456" i="4"/>
  <c r="AS4462" i="4"/>
  <c r="AT4464" i="4"/>
  <c r="AS4466" i="4"/>
  <c r="AS4470" i="4"/>
  <c r="AS4482" i="4"/>
  <c r="AT4484" i="4"/>
  <c r="AS4488" i="4"/>
  <c r="AT4491" i="4"/>
  <c r="AT4495" i="4"/>
  <c r="AT4499" i="4"/>
  <c r="AT4503" i="4"/>
  <c r="AT4511" i="4"/>
  <c r="AS4524" i="4"/>
  <c r="AT4538" i="4"/>
  <c r="AT7" i="4"/>
  <c r="AS9" i="4"/>
  <c r="AT10" i="4"/>
  <c r="AS12" i="4"/>
  <c r="AS16" i="4"/>
  <c r="AT18" i="4"/>
  <c r="AT22" i="4"/>
  <c r="AS24" i="4"/>
  <c r="AT26" i="4"/>
  <c r="AS28" i="4"/>
  <c r="AT30" i="4"/>
  <c r="AS32" i="4"/>
  <c r="AT37" i="4"/>
  <c r="AS39" i="4"/>
  <c r="AT41" i="4"/>
  <c r="AS43" i="4"/>
  <c r="AS47" i="4"/>
  <c r="AT49" i="4"/>
  <c r="AS55" i="4"/>
  <c r="AT61" i="4"/>
  <c r="AS63" i="4"/>
  <c r="AT65" i="4"/>
  <c r="AS67" i="4"/>
  <c r="AT73" i="4"/>
  <c r="AS75" i="4"/>
  <c r="AT77" i="4"/>
  <c r="AS79" i="4"/>
  <c r="AT81" i="4"/>
  <c r="AS83" i="4"/>
  <c r="AT85" i="4"/>
  <c r="AS87" i="4"/>
  <c r="AT89" i="4"/>
  <c r="AT93" i="4"/>
  <c r="AS95" i="4"/>
  <c r="AT96" i="4"/>
  <c r="AS98" i="4"/>
  <c r="AT100" i="4"/>
  <c r="AS102" i="4"/>
  <c r="AS106" i="4"/>
  <c r="AS110" i="4"/>
  <c r="AT112" i="4"/>
  <c r="AS116" i="4"/>
  <c r="AT122" i="4"/>
  <c r="AT126" i="4"/>
  <c r="AS128" i="4"/>
  <c r="AT130" i="4"/>
  <c r="AT134" i="4"/>
  <c r="AS136" i="4"/>
  <c r="AT138" i="4"/>
  <c r="AS140" i="4"/>
  <c r="AT142" i="4"/>
  <c r="AS144" i="4"/>
  <c r="AT146" i="4"/>
  <c r="AT154" i="4"/>
  <c r="AS156" i="4"/>
  <c r="AT158" i="4"/>
  <c r="AS164" i="4"/>
  <c r="AT217" i="4"/>
  <c r="AS231" i="4"/>
  <c r="AS243" i="4"/>
  <c r="AT281" i="4"/>
  <c r="AS283" i="4"/>
  <c r="AS286" i="4"/>
  <c r="AT292" i="4"/>
  <c r="AT296" i="4"/>
  <c r="AS545" i="4"/>
  <c r="AS553" i="4"/>
  <c r="AT555" i="4"/>
  <c r="AS557" i="4"/>
  <c r="AT558" i="4"/>
  <c r="AS560" i="4"/>
  <c r="AT562" i="4"/>
  <c r="AT566" i="4"/>
  <c r="AS572" i="4"/>
  <c r="AT578" i="4"/>
  <c r="AS580" i="4"/>
  <c r="AT582" i="4"/>
  <c r="AS584" i="4"/>
  <c r="AT602" i="4"/>
  <c r="AS604" i="4"/>
  <c r="AT606" i="4"/>
  <c r="AT610" i="4"/>
  <c r="AT618" i="4"/>
  <c r="AS620" i="4"/>
  <c r="AT622" i="4"/>
  <c r="AS631" i="4"/>
  <c r="AT858" i="4"/>
  <c r="AT90" i="4"/>
  <c r="AS92" i="4"/>
  <c r="AT94" i="4"/>
  <c r="AT97" i="4"/>
  <c r="AT214" i="4"/>
  <c r="AS280" i="4"/>
  <c r="AT282" i="4"/>
  <c r="AS288" i="4"/>
  <c r="AS291" i="4"/>
  <c r="AS295" i="4"/>
  <c r="AS589" i="4"/>
  <c r="AT591" i="4"/>
  <c r="AT599" i="4"/>
  <c r="AS601" i="4"/>
  <c r="AT603" i="4"/>
  <c r="AT607" i="4"/>
  <c r="AT728" i="4"/>
  <c r="AS734" i="4"/>
  <c r="AS747" i="4"/>
  <c r="AS754" i="4"/>
  <c r="AT756" i="4"/>
  <c r="AT757" i="4"/>
  <c r="AS763" i="4"/>
  <c r="AT764" i="4"/>
  <c r="AS766" i="4"/>
  <c r="AS770" i="4"/>
  <c r="AT772" i="4"/>
  <c r="AT776" i="4"/>
  <c r="AS778" i="4"/>
  <c r="AS798" i="4"/>
  <c r="AS802" i="4"/>
  <c r="AS821" i="4"/>
  <c r="AS858" i="4"/>
  <c r="AS941" i="4"/>
  <c r="AS942" i="4"/>
  <c r="AS982" i="4"/>
  <c r="AS993" i="4"/>
  <c r="AS1001" i="4"/>
  <c r="AT1003" i="4"/>
  <c r="AS1009" i="4"/>
  <c r="AT1031" i="4"/>
  <c r="AS1033" i="4"/>
  <c r="AS1044" i="4"/>
  <c r="AT412" i="4"/>
  <c r="AS775" i="4"/>
  <c r="AS779" i="4"/>
  <c r="AT781" i="4"/>
  <c r="AS783" i="4"/>
  <c r="AT785" i="4"/>
  <c r="AS787" i="4"/>
  <c r="AT789" i="4"/>
  <c r="AS791" i="4"/>
  <c r="AT793" i="4"/>
  <c r="AS795" i="4"/>
  <c r="AT797" i="4"/>
  <c r="AS799" i="4"/>
  <c r="AT801" i="4"/>
  <c r="AS803" i="4"/>
  <c r="AT809" i="4"/>
  <c r="AS811" i="4"/>
  <c r="AT813" i="4"/>
  <c r="AS815" i="4"/>
  <c r="AT817" i="4"/>
  <c r="AS823" i="4"/>
  <c r="AS827" i="4"/>
  <c r="AS931" i="4"/>
  <c r="AT933" i="4"/>
  <c r="AS939" i="4"/>
  <c r="AS943" i="4"/>
  <c r="AT945" i="4"/>
  <c r="AT949" i="4"/>
  <c r="AS951" i="4"/>
  <c r="AT953" i="4"/>
  <c r="AS955" i="4"/>
  <c r="AS1026" i="4"/>
  <c r="AS1030" i="4"/>
  <c r="AT1040" i="4"/>
  <c r="AS1042" i="4"/>
  <c r="AT1047" i="4"/>
  <c r="AT1051" i="4"/>
  <c r="AS1053" i="4"/>
  <c r="AT1055" i="4"/>
  <c r="AT20" i="4"/>
  <c r="AS26" i="4"/>
  <c r="AT28" i="4"/>
  <c r="AS38" i="4"/>
  <c r="AT40" i="4"/>
  <c r="AS42" i="4"/>
  <c r="AT48" i="4"/>
  <c r="AS50" i="4"/>
  <c r="AT52" i="4"/>
  <c r="AT56" i="4"/>
  <c r="AS58" i="4"/>
  <c r="AT67" i="4"/>
  <c r="AS81" i="4"/>
  <c r="AT98" i="4"/>
  <c r="AT120" i="4"/>
  <c r="AT124" i="4"/>
  <c r="AT140" i="4"/>
  <c r="AT144" i="4"/>
  <c r="AS146" i="4"/>
  <c r="AT156" i="4"/>
  <c r="AT537" i="4"/>
  <c r="AT541" i="4"/>
  <c r="AT549" i="4"/>
  <c r="AT564" i="4"/>
  <c r="AS566" i="4"/>
  <c r="AS574" i="4"/>
  <c r="AT576" i="4"/>
  <c r="AT588" i="4"/>
  <c r="AT608" i="4"/>
  <c r="AS700" i="4"/>
  <c r="AS721" i="4"/>
  <c r="AT723" i="4"/>
  <c r="AS728" i="4"/>
  <c r="AS729" i="4"/>
  <c r="AT730" i="4"/>
  <c r="AT731" i="4"/>
  <c r="AS733" i="4"/>
  <c r="AT734" i="4"/>
  <c r="AS737" i="4"/>
  <c r="AT743" i="4"/>
  <c r="AS868" i="4"/>
  <c r="AS888" i="4"/>
  <c r="AS892" i="4"/>
  <c r="AT902" i="4"/>
  <c r="AS912" i="4"/>
  <c r="AT922" i="4"/>
  <c r="AT934" i="4"/>
  <c r="AT1009" i="4"/>
  <c r="AS1043" i="4"/>
  <c r="AT1048" i="4"/>
  <c r="AS1082" i="4"/>
  <c r="AT1084" i="4"/>
  <c r="AS1057" i="4"/>
  <c r="AT1059" i="4"/>
  <c r="AS1089" i="4"/>
  <c r="AT1091" i="4"/>
  <c r="AS1093" i="4"/>
  <c r="AT1095" i="4"/>
  <c r="AS1097" i="4"/>
  <c r="AT1099" i="4"/>
  <c r="AS1101" i="4"/>
  <c r="AT1103" i="4"/>
  <c r="AS1105" i="4"/>
  <c r="AT1107" i="4"/>
  <c r="AS1117" i="4"/>
  <c r="AT1119" i="4"/>
  <c r="AS1121" i="4"/>
  <c r="AT1123" i="4"/>
  <c r="AT1127" i="4"/>
  <c r="AS1133" i="4"/>
  <c r="AT1134" i="4"/>
  <c r="AS1136" i="4"/>
  <c r="AS1140" i="4"/>
  <c r="AS1148" i="4"/>
  <c r="AS1152" i="4"/>
  <c r="AT1154" i="4"/>
  <c r="AS1156" i="4"/>
  <c r="AS1160" i="4"/>
  <c r="AS1163" i="4"/>
  <c r="AS1167" i="4"/>
  <c r="AT1169" i="4"/>
  <c r="AT1173" i="4"/>
  <c r="AT1177" i="4"/>
  <c r="AS1179" i="4"/>
  <c r="AT1181" i="4"/>
  <c r="AS1183" i="4"/>
  <c r="AS1187" i="4"/>
  <c r="AS1191" i="4"/>
  <c r="AT1193" i="4"/>
  <c r="AS1195" i="4"/>
  <c r="AT1197" i="4"/>
  <c r="AS1203" i="4"/>
  <c r="AT1204" i="4"/>
  <c r="AS1206" i="4"/>
  <c r="AS1210" i="4"/>
  <c r="AT1216" i="4"/>
  <c r="AS1218" i="4"/>
  <c r="AT1220" i="4"/>
  <c r="AS1222" i="4"/>
  <c r="AS1226" i="4"/>
  <c r="AS1230" i="4"/>
  <c r="AT1232" i="4"/>
  <c r="AS1238" i="4"/>
  <c r="AT1240" i="4"/>
  <c r="AS1246" i="4"/>
  <c r="AS1250" i="4"/>
  <c r="AS1257" i="4"/>
  <c r="AT1267" i="4"/>
  <c r="AS1269" i="4"/>
  <c r="AT1275" i="4"/>
  <c r="AS1277" i="4"/>
  <c r="AS1281" i="4"/>
  <c r="AS1285" i="4"/>
  <c r="AS1297" i="4"/>
  <c r="AT1319" i="4"/>
  <c r="AS1325" i="4"/>
  <c r="AT1327" i="4"/>
  <c r="AS1329" i="4"/>
  <c r="AT1331" i="4"/>
  <c r="AS1341" i="4"/>
  <c r="AS1349" i="4"/>
  <c r="AT1355" i="4"/>
  <c r="AS1357" i="4"/>
  <c r="AT1371" i="4"/>
  <c r="AS1373" i="4"/>
  <c r="AS1423" i="4"/>
  <c r="AT1429" i="4"/>
  <c r="AS1431" i="4"/>
  <c r="AT1433" i="4"/>
  <c r="AS1443" i="4"/>
  <c r="AT1449" i="4"/>
  <c r="AS1455" i="4"/>
  <c r="AT1457" i="4"/>
  <c r="AS1463" i="4"/>
  <c r="AS1467" i="4"/>
  <c r="AT1469" i="4"/>
  <c r="AT1473" i="4"/>
  <c r="AS1475" i="4"/>
  <c r="AS1479" i="4"/>
  <c r="AS1483" i="4"/>
  <c r="AT1485" i="4"/>
  <c r="AS1495" i="4"/>
  <c r="AS1498" i="4"/>
  <c r="AT1500" i="4"/>
  <c r="AS1502" i="4"/>
  <c r="AT1507" i="4"/>
  <c r="AS1509" i="4"/>
  <c r="AT1527" i="4"/>
  <c r="AS1529" i="4"/>
  <c r="AS1537" i="4"/>
  <c r="AT1571" i="4"/>
  <c r="AT1574" i="4"/>
  <c r="AT1575" i="4"/>
  <c r="AS1577" i="4"/>
  <c r="AT1587" i="4"/>
  <c r="AT1591" i="4"/>
  <c r="AS1593" i="4"/>
  <c r="AS1652" i="4"/>
  <c r="AT1674" i="4"/>
  <c r="AT1733" i="4"/>
  <c r="AS1735" i="4"/>
  <c r="AT1744" i="4"/>
  <c r="AS1758" i="4"/>
  <c r="AT1760" i="4"/>
  <c r="AT1811" i="4"/>
  <c r="AT1823" i="4"/>
  <c r="AT1839" i="4"/>
  <c r="AT1851" i="4"/>
  <c r="AT1855" i="4"/>
  <c r="AT1922" i="4"/>
  <c r="AT1964" i="4"/>
  <c r="AT1992" i="4"/>
  <c r="AT2012" i="4"/>
  <c r="AT2072" i="4"/>
  <c r="AT2096" i="4"/>
  <c r="AT2175" i="4"/>
  <c r="AS1086" i="4"/>
  <c r="AT1088" i="4"/>
  <c r="AT1092" i="4"/>
  <c r="AS1098" i="4"/>
  <c r="AS1145" i="4"/>
  <c r="AS1153" i="4"/>
  <c r="AT1174" i="4"/>
  <c r="AT1312" i="4"/>
  <c r="AS1346" i="4"/>
  <c r="AS1350" i="4"/>
  <c r="AT1352" i="4"/>
  <c r="AS1385" i="4"/>
  <c r="AT1391" i="4"/>
  <c r="AT1399" i="4"/>
  <c r="AT1402" i="4"/>
  <c r="AT1410" i="4"/>
  <c r="AT1418" i="4"/>
  <c r="AS1420" i="4"/>
  <c r="AT1422" i="4"/>
  <c r="AS1424" i="4"/>
  <c r="AS1436" i="4"/>
  <c r="AS1440" i="4"/>
  <c r="AS1452" i="4"/>
  <c r="AT1462" i="4"/>
  <c r="AS1464" i="4"/>
  <c r="AT1466" i="4"/>
  <c r="AT1470" i="4"/>
  <c r="AS1472" i="4"/>
  <c r="AS1480" i="4"/>
  <c r="AT1482" i="4"/>
  <c r="AS1484" i="4"/>
  <c r="AT1504" i="4"/>
  <c r="AS1506" i="4"/>
  <c r="AS1546" i="4"/>
  <c r="AT1564" i="4"/>
  <c r="AS1566" i="4"/>
  <c r="AS1570" i="4"/>
  <c r="AT1616" i="4"/>
  <c r="AT1632" i="4"/>
  <c r="AT1636" i="4"/>
  <c r="AT1703" i="4"/>
  <c r="AT1722" i="4"/>
  <c r="AS1724" i="4"/>
  <c r="AT1726" i="4"/>
  <c r="AT1730" i="4"/>
  <c r="AS1732" i="4"/>
  <c r="AS1736" i="4"/>
  <c r="AT1738" i="4"/>
  <c r="AS1760" i="4"/>
  <c r="AS1798" i="4"/>
  <c r="AS1802" i="4"/>
  <c r="AS1807" i="4"/>
  <c r="AT1809" i="4"/>
  <c r="AT1813" i="4"/>
  <c r="AS1814" i="4"/>
  <c r="AS1815" i="4"/>
  <c r="AT1817" i="4"/>
  <c r="AT1829" i="4"/>
  <c r="AS1847" i="4"/>
  <c r="AT1853" i="4"/>
  <c r="AT1857" i="4"/>
  <c r="AT1887" i="4"/>
  <c r="AT1899" i="4"/>
  <c r="AS1922" i="4"/>
  <c r="AT1939" i="4"/>
  <c r="AT1957" i="4"/>
  <c r="AT1977" i="4"/>
  <c r="AS1992" i="4"/>
  <c r="AS1996" i="4"/>
  <c r="AT1997" i="4"/>
  <c r="AT1998" i="4"/>
  <c r="AS2016" i="4"/>
  <c r="AS2020" i="4"/>
  <c r="AT2037" i="4"/>
  <c r="AT2053" i="4"/>
  <c r="AT2057" i="4"/>
  <c r="AS2063" i="4"/>
  <c r="AT2077" i="4"/>
  <c r="AT2089" i="4"/>
  <c r="AT2093" i="4"/>
  <c r="AS2103" i="4"/>
  <c r="AT2105" i="4"/>
  <c r="AT2109" i="4"/>
  <c r="AS1643" i="4"/>
  <c r="AS1647" i="4"/>
  <c r="AS1651" i="4"/>
  <c r="AT1653" i="4"/>
  <c r="AS1703" i="4"/>
  <c r="AS1707" i="4"/>
  <c r="AS1709" i="4"/>
  <c r="AT1712" i="4"/>
  <c r="AT1720" i="4"/>
  <c r="AS1726" i="4"/>
  <c r="AS1730" i="4"/>
  <c r="AT1732" i="4"/>
  <c r="AS1804" i="4"/>
  <c r="AT1806" i="4"/>
  <c r="AT1810" i="4"/>
  <c r="AS1812" i="4"/>
  <c r="AS1820" i="4"/>
  <c r="AT1826" i="4"/>
  <c r="AS1828" i="4"/>
  <c r="AS1832" i="4"/>
  <c r="AT1834" i="4"/>
  <c r="AT1838" i="4"/>
  <c r="AS1840" i="4"/>
  <c r="AT1842" i="4"/>
  <c r="AS1876" i="4"/>
  <c r="AS1879" i="4"/>
  <c r="AS1891" i="4"/>
  <c r="AS1895" i="4"/>
  <c r="AS1899" i="4"/>
  <c r="AT1905" i="4"/>
  <c r="AS1907" i="4"/>
  <c r="AT1909" i="4"/>
  <c r="AS1935" i="4"/>
  <c r="AT1937" i="4"/>
  <c r="AT1941" i="4"/>
  <c r="AS1943" i="4"/>
  <c r="AT1944" i="4"/>
  <c r="AS1953" i="4"/>
  <c r="AS1957" i="4"/>
  <c r="AT1983" i="4"/>
  <c r="AS1989" i="4"/>
  <c r="AT1995" i="4"/>
  <c r="AT1999" i="4"/>
  <c r="AS2005" i="4"/>
  <c r="AT2007" i="4"/>
  <c r="AS2009" i="4"/>
  <c r="AS2029" i="4"/>
  <c r="AS2033" i="4"/>
  <c r="AS2037" i="4"/>
  <c r="AT2039" i="4"/>
  <c r="AS2045" i="4"/>
  <c r="AT2050" i="4"/>
  <c r="AT2051" i="4"/>
  <c r="AT2055" i="4"/>
  <c r="AT2079" i="4"/>
  <c r="AS2081" i="4"/>
  <c r="AT2083" i="4"/>
  <c r="AT2087" i="4"/>
  <c r="AS2093" i="4"/>
  <c r="AS2097" i="4"/>
  <c r="AT2099" i="4"/>
  <c r="AS2121" i="4"/>
  <c r="AT2122" i="4"/>
  <c r="AS2125" i="4"/>
  <c r="AS2129" i="4"/>
  <c r="AT1046" i="4"/>
  <c r="AT1050" i="4"/>
  <c r="AS1056" i="4"/>
  <c r="AT1062" i="4"/>
  <c r="AT1066" i="4"/>
  <c r="AS1068" i="4"/>
  <c r="AS1072" i="4"/>
  <c r="AT1074" i="4"/>
  <c r="AS1076" i="4"/>
  <c r="AT1078" i="4"/>
  <c r="AS1084" i="4"/>
  <c r="AT1086" i="4"/>
  <c r="AS1088" i="4"/>
  <c r="AT1266" i="4"/>
  <c r="AT1297" i="4"/>
  <c r="AT1306" i="4"/>
  <c r="AT1310" i="4"/>
  <c r="AT1349" i="4"/>
  <c r="AT1357" i="4"/>
  <c r="AS1406" i="4"/>
  <c r="AS1410" i="4"/>
  <c r="AT1416" i="4"/>
  <c r="AT1483" i="4"/>
  <c r="AT1492" i="4"/>
  <c r="AT1509" i="4"/>
  <c r="AT1577" i="4"/>
  <c r="AT1586" i="4"/>
  <c r="AS2133" i="4"/>
  <c r="AT2139" i="4"/>
  <c r="AS2140" i="4"/>
  <c r="AS2141" i="4"/>
  <c r="AS2164" i="4"/>
  <c r="AT2165" i="4"/>
  <c r="AT2185" i="4"/>
  <c r="AT2217" i="4"/>
  <c r="AS2219" i="4"/>
  <c r="AS2239" i="4"/>
  <c r="AT2245" i="4"/>
  <c r="AT2249" i="4"/>
  <c r="AS2251" i="4"/>
  <c r="AS2255" i="4"/>
  <c r="AT2257" i="4"/>
  <c r="AT2265" i="4"/>
  <c r="AS2267" i="4"/>
  <c r="AT2327" i="4"/>
  <c r="AS2350" i="4"/>
  <c r="AS2354" i="4"/>
  <c r="AT2355" i="4"/>
  <c r="AT2390" i="4"/>
  <c r="AS2392" i="4"/>
  <c r="AS2423" i="4"/>
  <c r="AT2428" i="4"/>
  <c r="AS2430" i="4"/>
  <c r="AS2451" i="4"/>
  <c r="AT2452" i="4"/>
  <c r="AT2460" i="4"/>
  <c r="AS2530" i="4"/>
  <c r="AT2532" i="4"/>
  <c r="AT2536" i="4"/>
  <c r="AS2538" i="4"/>
  <c r="AT2543" i="4"/>
  <c r="AT2544" i="4"/>
  <c r="AT2548" i="4"/>
  <c r="AT2551" i="4"/>
  <c r="AT2584" i="4"/>
  <c r="AS2606" i="4"/>
  <c r="AT2608" i="4"/>
  <c r="AT2636" i="4"/>
  <c r="AS2638" i="4"/>
  <c r="AT2648" i="4"/>
  <c r="AT2668" i="4"/>
  <c r="AT2672" i="4"/>
  <c r="AS2674" i="4"/>
  <c r="AT2676" i="4"/>
  <c r="AT2679" i="4"/>
  <c r="AS2681" i="4"/>
  <c r="AT2683" i="4"/>
  <c r="AS2685" i="4"/>
  <c r="AT2698" i="4"/>
  <c r="AT2699" i="4"/>
  <c r="AS2705" i="4"/>
  <c r="AT2707" i="4"/>
  <c r="AT2806" i="4"/>
  <c r="AS2808" i="4"/>
  <c r="AT2809" i="4"/>
  <c r="AS2811" i="4"/>
  <c r="AT2813" i="4"/>
  <c r="AT2817" i="4"/>
  <c r="AS2826" i="4"/>
  <c r="AT2828" i="4"/>
  <c r="AT2892" i="4"/>
  <c r="AT2913" i="4"/>
  <c r="AT2963" i="4"/>
  <c r="AT2982" i="4"/>
  <c r="AT2986" i="4"/>
  <c r="AS2988" i="4"/>
  <c r="AT2990" i="4"/>
  <c r="AS2996" i="4"/>
  <c r="AS3000" i="4"/>
  <c r="AT3001" i="4"/>
  <c r="AS3003" i="4"/>
  <c r="AT3009" i="4"/>
  <c r="AS3019" i="4"/>
  <c r="AT3021" i="4"/>
  <c r="AT2453" i="4"/>
  <c r="AS2492" i="4"/>
  <c r="AT2494" i="4"/>
  <c r="AS2496" i="4"/>
  <c r="AS2500" i="4"/>
  <c r="AT2502" i="4"/>
  <c r="AS2504" i="4"/>
  <c r="AS2508" i="4"/>
  <c r="AT2509" i="4"/>
  <c r="AT2517" i="4"/>
  <c r="AS2567" i="4"/>
  <c r="AT2569" i="4"/>
  <c r="AS2571" i="4"/>
  <c r="AT2573" i="4"/>
  <c r="AT2589" i="4"/>
  <c r="AS2591" i="4"/>
  <c r="AT2593" i="4"/>
  <c r="AS2595" i="4"/>
  <c r="AS2599" i="4"/>
  <c r="AT2601" i="4"/>
  <c r="AS2611" i="4"/>
  <c r="AS2631" i="4"/>
  <c r="AT2645" i="4"/>
  <c r="AS2647" i="4"/>
  <c r="AT2766" i="4"/>
  <c r="AS2768" i="4"/>
  <c r="AT2770" i="4"/>
  <c r="AT2774" i="4"/>
  <c r="AS2780" i="4"/>
  <c r="AT2781" i="4"/>
  <c r="AT2785" i="4"/>
  <c r="AS2791" i="4"/>
  <c r="AS2795" i="4"/>
  <c r="AT2796" i="4"/>
  <c r="AT2800" i="4"/>
  <c r="AS2900" i="4"/>
  <c r="AS2906" i="4"/>
  <c r="AT2908" i="4"/>
  <c r="AT2915" i="4"/>
  <c r="AS2967" i="4"/>
  <c r="AT2968" i="4"/>
  <c r="AS2970" i="4"/>
  <c r="AS2974" i="4"/>
  <c r="AS2977" i="4"/>
  <c r="AT3029" i="4"/>
  <c r="AT2258" i="4"/>
  <c r="AS2260" i="4"/>
  <c r="AT2457" i="4"/>
  <c r="AT2137" i="4"/>
  <c r="AT2145" i="4"/>
  <c r="AT2172" i="4"/>
  <c r="AT2188" i="4"/>
  <c r="AS2194" i="4"/>
  <c r="AT2211" i="4"/>
  <c r="AT2215" i="4"/>
  <c r="AT2312" i="4"/>
  <c r="AS2314" i="4"/>
  <c r="AT2330" i="4"/>
  <c r="AT2346" i="4"/>
  <c r="AS2363" i="4"/>
  <c r="AT2365" i="4"/>
  <c r="AT2388" i="4"/>
  <c r="AT2407" i="4"/>
  <c r="AT2411" i="4"/>
  <c r="AT2454" i="4"/>
  <c r="AT2477" i="4"/>
  <c r="AT2510" i="4"/>
  <c r="AT2558" i="4"/>
  <c r="AS2560" i="4"/>
  <c r="AT2562" i="4"/>
  <c r="AT2570" i="4"/>
  <c r="AT2610" i="4"/>
  <c r="AS2621" i="4"/>
  <c r="AT2622" i="4"/>
  <c r="AT2647" i="4"/>
  <c r="AT2659" i="4"/>
  <c r="AS2661" i="4"/>
  <c r="AT2701" i="4"/>
  <c r="AT2705" i="4"/>
  <c r="AT2717" i="4"/>
  <c r="AT2927" i="4"/>
  <c r="AS2933" i="4"/>
  <c r="AT2935" i="4"/>
  <c r="AS2944" i="4"/>
  <c r="AT2946" i="4"/>
  <c r="AT2966" i="4"/>
  <c r="AT2970" i="4"/>
  <c r="AT2977" i="4"/>
  <c r="AS2979" i="4"/>
  <c r="AT2980" i="4"/>
  <c r="AS3025" i="4"/>
  <c r="AT3027" i="4"/>
  <c r="AT3032" i="4"/>
  <c r="AT3073" i="4"/>
  <c r="AT3236" i="4"/>
  <c r="AS3530" i="4"/>
  <c r="AS3538" i="4"/>
  <c r="AS3546" i="4"/>
  <c r="AT3548" i="4"/>
  <c r="AS3550" i="4"/>
  <c r="AS3558" i="4"/>
  <c r="AS3565" i="4"/>
  <c r="AS3569" i="4"/>
  <c r="AS3573" i="4"/>
  <c r="AT3575" i="4"/>
  <c r="AT3579" i="4"/>
  <c r="AT3583" i="4"/>
  <c r="AS3585" i="4"/>
  <c r="AS3601" i="4"/>
  <c r="AT3607" i="4"/>
  <c r="AS3609" i="4"/>
  <c r="AT3611" i="4"/>
  <c r="AS3613" i="4"/>
  <c r="AS3699" i="4"/>
  <c r="AT3701" i="4"/>
  <c r="AT3752" i="4"/>
  <c r="AT3759" i="4"/>
  <c r="AS3761" i="4"/>
  <c r="AT3763" i="4"/>
  <c r="AT3783" i="4"/>
  <c r="AS3785" i="4"/>
  <c r="AT3843" i="4"/>
  <c r="AT3895" i="4"/>
  <c r="AS3905" i="4"/>
  <c r="AS3917" i="4"/>
  <c r="AS3963" i="4"/>
  <c r="AS3971" i="4"/>
  <c r="AT4064" i="4"/>
  <c r="AS4069" i="4"/>
  <c r="AT4071" i="4"/>
  <c r="AS4188" i="4"/>
  <c r="AS4244" i="4"/>
  <c r="AS4419" i="4"/>
  <c r="AS4487" i="4"/>
  <c r="AT4527" i="4"/>
  <c r="AS4538" i="4"/>
  <c r="AT4540" i="4"/>
  <c r="AS3045" i="4"/>
  <c r="AT3071" i="4"/>
  <c r="AS3073" i="4"/>
  <c r="AT3100" i="4"/>
  <c r="AT3116" i="4"/>
  <c r="AT3146" i="4"/>
  <c r="AT3150" i="4"/>
  <c r="AT3175" i="4"/>
  <c r="AS3201" i="4"/>
  <c r="AT3207" i="4"/>
  <c r="AT3267" i="4"/>
  <c r="AT3271" i="4"/>
  <c r="AS3273" i="4"/>
  <c r="AT3288" i="4"/>
  <c r="AS3290" i="4"/>
  <c r="AS3294" i="4"/>
  <c r="AT3310" i="4"/>
  <c r="AS3313" i="4"/>
  <c r="AS3333" i="4"/>
  <c r="AS3357" i="4"/>
  <c r="AT3359" i="4"/>
  <c r="AT3362" i="4"/>
  <c r="AT3363" i="4"/>
  <c r="AT3367" i="4"/>
  <c r="AT3371" i="4"/>
  <c r="AS3373" i="4"/>
  <c r="AS3380" i="4"/>
  <c r="AS3384" i="4"/>
  <c r="AS3427" i="4"/>
  <c r="AT3429" i="4"/>
  <c r="AS3435" i="4"/>
  <c r="AT3437" i="4"/>
  <c r="AS3443" i="4"/>
  <c r="AT3445" i="4"/>
  <c r="AS3450" i="4"/>
  <c r="AS3458" i="4"/>
  <c r="AT3460" i="4"/>
  <c r="AS3462" i="4"/>
  <c r="AT3468" i="4"/>
  <c r="AS3598" i="4"/>
  <c r="AT3600" i="4"/>
  <c r="AS3640" i="4"/>
  <c r="AT3654" i="4"/>
  <c r="AS3680" i="4"/>
  <c r="AS3708" i="4"/>
  <c r="AS3722" i="4"/>
  <c r="AT3724" i="4"/>
  <c r="AT3807" i="4"/>
  <c r="AS3877" i="4"/>
  <c r="AT3911" i="4"/>
  <c r="AS3938" i="4"/>
  <c r="AT3940" i="4"/>
  <c r="AS3942" i="4"/>
  <c r="AT3944" i="4"/>
  <c r="AT3986" i="4"/>
  <c r="AT3990" i="4"/>
  <c r="AS3996" i="4"/>
  <c r="AT4002" i="4"/>
  <c r="AS4004" i="4"/>
  <c r="AT4010" i="4"/>
  <c r="AS4012" i="4"/>
  <c r="AS4128" i="4"/>
  <c r="AT4195" i="4"/>
  <c r="AS4222" i="4"/>
  <c r="AT4231" i="4"/>
  <c r="AT4240" i="4"/>
  <c r="AT4305" i="4"/>
  <c r="AT4339" i="4"/>
  <c r="AS4364" i="4"/>
  <c r="AS4425" i="4"/>
  <c r="AT4438" i="4"/>
  <c r="AT4446" i="4"/>
  <c r="AT4447" i="4"/>
  <c r="AS4449" i="4"/>
  <c r="AT4478" i="4"/>
  <c r="AT4513" i="4"/>
  <c r="AT4517" i="4"/>
  <c r="AS4527" i="4"/>
  <c r="AT3030" i="4"/>
  <c r="AT3048" i="4"/>
  <c r="AS3051" i="4"/>
  <c r="AT3053" i="4"/>
  <c r="AT3114" i="4"/>
  <c r="AS3116" i="4"/>
  <c r="AS3135" i="4"/>
  <c r="AS3139" i="4"/>
  <c r="AT3140" i="4"/>
  <c r="AS3146" i="4"/>
  <c r="AS3150" i="4"/>
  <c r="AS3178" i="4"/>
  <c r="AS3226" i="4"/>
  <c r="AT3227" i="4"/>
  <c r="AS3230" i="4"/>
  <c r="AT3231" i="4"/>
  <c r="AT3232" i="4"/>
  <c r="AS3283" i="4"/>
  <c r="AT3316" i="4"/>
  <c r="AS3318" i="4"/>
  <c r="AS3322" i="4"/>
  <c r="AS3326" i="4"/>
  <c r="AS3330" i="4"/>
  <c r="AS3350" i="4"/>
  <c r="AT3352" i="4"/>
  <c r="AT3356" i="4"/>
  <c r="AS3358" i="4"/>
  <c r="AT3360" i="4"/>
  <c r="AS3362" i="4"/>
  <c r="AS3366" i="4"/>
  <c r="AT3702" i="4"/>
  <c r="AS3751" i="4"/>
  <c r="AT3760" i="4"/>
  <c r="AT3768" i="4"/>
  <c r="AT3841" i="4"/>
  <c r="AT3880" i="4"/>
  <c r="AT3908" i="4"/>
  <c r="AT4080" i="4"/>
  <c r="AS4093" i="4"/>
  <c r="AS4098" i="4"/>
  <c r="AT4099" i="4"/>
  <c r="AS4102" i="4"/>
  <c r="AT4153" i="4"/>
  <c r="AT4161" i="4"/>
  <c r="AT4165" i="4"/>
  <c r="AT4180" i="4"/>
  <c r="AT4189" i="4"/>
  <c r="AT4208" i="4"/>
  <c r="AS4223" i="4"/>
  <c r="AT4225" i="4"/>
  <c r="AS4227" i="4"/>
  <c r="AT4228" i="4"/>
  <c r="AT4229" i="4"/>
  <c r="AT4241" i="4"/>
  <c r="AS4243" i="4"/>
  <c r="AT4299" i="4"/>
  <c r="AS4301" i="4"/>
  <c r="AS4313" i="4"/>
  <c r="AT4314" i="4"/>
  <c r="AS4317" i="4"/>
  <c r="AS4320" i="4"/>
  <c r="AT4326" i="4"/>
  <c r="AT4330" i="4"/>
  <c r="AS4332" i="4"/>
  <c r="AS4339" i="4"/>
  <c r="AT4359" i="4"/>
  <c r="AT4360" i="4"/>
  <c r="AS4362" i="4"/>
  <c r="AT4364" i="4"/>
  <c r="AT4367" i="4"/>
  <c r="AS4410" i="4"/>
  <c r="AT4412" i="4"/>
  <c r="AT4444" i="4"/>
  <c r="AT4472" i="4"/>
  <c r="AT4494" i="4"/>
  <c r="AS4513" i="4"/>
  <c r="AS4517" i="4"/>
  <c r="AS4532" i="4"/>
  <c r="AT3046" i="4"/>
  <c r="AS3136" i="4"/>
  <c r="AS3140" i="4"/>
  <c r="AT3181" i="4"/>
  <c r="AS3183" i="4"/>
  <c r="AS3194" i="4"/>
  <c r="AT3216" i="4"/>
  <c r="AT3297" i="4"/>
  <c r="AT3301" i="4"/>
  <c r="AS3307" i="4"/>
  <c r="AT3373" i="4"/>
  <c r="AT3377" i="4"/>
  <c r="AS3379" i="4"/>
  <c r="AT3380" i="4"/>
  <c r="AT3384" i="4"/>
  <c r="AS3386" i="4"/>
  <c r="AS3390" i="4"/>
  <c r="AS3405" i="4"/>
  <c r="AT3407" i="4"/>
  <c r="AS3409" i="4"/>
  <c r="AT3423" i="4"/>
  <c r="AS3429" i="4"/>
  <c r="AT3435" i="4"/>
  <c r="AS3437" i="4"/>
  <c r="AS3464" i="4"/>
  <c r="AT3466" i="4"/>
  <c r="AT3469" i="4"/>
  <c r="AS3472" i="4"/>
  <c r="AT3474" i="4"/>
  <c r="AS3480" i="4"/>
  <c r="AT3482" i="4"/>
  <c r="AS3492" i="4"/>
  <c r="AT3509" i="4"/>
  <c r="AS3511" i="4"/>
  <c r="AT3517" i="4"/>
  <c r="AT3542" i="4"/>
  <c r="AS3545" i="4"/>
  <c r="AT3554" i="4"/>
  <c r="AS3557" i="4"/>
  <c r="AS3561" i="4"/>
  <c r="AS3568" i="4"/>
  <c r="AT3597" i="4"/>
  <c r="AT3601" i="4"/>
  <c r="AT3602" i="4"/>
  <c r="AT3684" i="4"/>
  <c r="AT3688" i="4"/>
  <c r="AT3692" i="4"/>
  <c r="AT3700" i="4"/>
  <c r="AT3743" i="4"/>
  <c r="AS3744" i="4"/>
  <c r="AT3746" i="4"/>
  <c r="AS3748" i="4"/>
  <c r="AS3749" i="4"/>
  <c r="AS3753" i="4"/>
  <c r="AT3754" i="4"/>
  <c r="AT3755" i="4"/>
  <c r="AS3757" i="4"/>
  <c r="AT3758" i="4"/>
  <c r="AS3764" i="4"/>
  <c r="AT3886" i="4"/>
  <c r="AT3921" i="4"/>
  <c r="AT3933" i="4"/>
  <c r="AS3939" i="4"/>
  <c r="AS3940" i="4"/>
  <c r="AT3941" i="4"/>
  <c r="AS3944" i="4"/>
  <c r="AT3945" i="4"/>
  <c r="AS3986" i="4"/>
  <c r="AS3990" i="4"/>
  <c r="AT3996" i="4"/>
  <c r="AT4004" i="4"/>
  <c r="AS4010" i="4"/>
  <c r="AT4012" i="4"/>
  <c r="AS4033" i="4"/>
  <c r="AS4325" i="4"/>
  <c r="AS4333" i="4"/>
  <c r="AT4349" i="4"/>
  <c r="AT4357" i="4"/>
  <c r="AS4494" i="4"/>
  <c r="AT4530" i="4"/>
  <c r="AS6" i="4"/>
  <c r="AT34" i="4"/>
  <c r="AS57" i="4"/>
  <c r="AT103" i="4"/>
  <c r="AT129" i="4"/>
  <c r="AT180" i="4"/>
  <c r="AS182" i="4"/>
  <c r="AS186" i="4"/>
  <c r="AT200" i="4"/>
  <c r="AT220" i="4"/>
  <c r="AS226" i="4"/>
  <c r="AT228" i="4"/>
  <c r="AT240" i="4"/>
  <c r="AS273" i="4"/>
  <c r="AT275" i="4"/>
  <c r="AT324" i="4"/>
  <c r="AT332" i="4"/>
  <c r="AT340" i="4"/>
  <c r="AT344" i="4"/>
  <c r="AS346" i="4"/>
  <c r="AT360" i="4"/>
  <c r="AS362" i="4"/>
  <c r="AT376" i="4"/>
  <c r="AS424" i="4"/>
  <c r="AT426" i="4"/>
  <c r="AT430" i="4"/>
  <c r="AT441" i="4"/>
  <c r="AT464" i="4"/>
  <c r="AT468" i="4"/>
  <c r="AT484" i="4"/>
  <c r="AT488" i="4"/>
  <c r="AT508" i="4"/>
  <c r="AT516" i="4"/>
  <c r="AS534" i="4"/>
  <c r="AS549" i="4"/>
  <c r="AT570" i="4"/>
  <c r="AT574" i="4"/>
  <c r="AT586" i="4"/>
  <c r="AT598" i="4"/>
  <c r="AT613" i="4"/>
  <c r="AS633" i="4"/>
  <c r="AS641" i="4"/>
  <c r="AT647" i="4"/>
  <c r="AS46" i="4"/>
  <c r="AT6" i="4"/>
  <c r="AT16" i="4"/>
  <c r="AS22" i="4"/>
  <c r="AT24" i="4"/>
  <c r="AT32" i="4"/>
  <c r="AS34" i="4"/>
  <c r="AS37" i="4"/>
  <c r="AT38" i="4"/>
  <c r="AS40" i="4"/>
  <c r="AS44" i="4"/>
  <c r="AT46" i="4"/>
  <c r="AS48" i="4"/>
  <c r="AT54" i="4"/>
  <c r="AT57" i="4"/>
  <c r="AT63" i="4"/>
  <c r="AS69" i="4"/>
  <c r="AS73" i="4"/>
  <c r="AT75" i="4"/>
  <c r="AT78" i="4"/>
  <c r="AT79" i="4"/>
  <c r="AS85" i="4"/>
  <c r="AT86" i="4"/>
  <c r="AT87" i="4"/>
  <c r="AS89" i="4"/>
  <c r="AT91" i="4"/>
  <c r="AS93" i="4"/>
  <c r="AS100" i="4"/>
  <c r="AT101" i="4"/>
  <c r="AS103" i="4"/>
  <c r="AT105" i="4"/>
  <c r="AS107" i="4"/>
  <c r="AT109" i="4"/>
  <c r="AS111" i="4"/>
  <c r="AS121" i="4"/>
  <c r="AT123" i="4"/>
  <c r="AS124" i="4"/>
  <c r="AS125" i="4"/>
  <c r="AT127" i="4"/>
  <c r="AS133" i="4"/>
  <c r="AT139" i="4"/>
  <c r="AT143" i="4"/>
  <c r="AS145" i="4"/>
  <c r="AT150" i="4"/>
  <c r="AT151" i="4"/>
  <c r="AS153" i="4"/>
  <c r="AT155" i="4"/>
  <c r="AS161" i="4"/>
  <c r="AT162" i="4"/>
  <c r="AT163" i="4"/>
  <c r="AS165" i="4"/>
  <c r="AT166" i="4"/>
  <c r="AS168" i="4"/>
  <c r="AS172" i="4"/>
  <c r="AT174" i="4"/>
  <c r="AS180" i="4"/>
  <c r="AS184" i="4"/>
  <c r="AT185" i="4"/>
  <c r="AT186" i="4"/>
  <c r="AT190" i="4"/>
  <c r="AS192" i="4"/>
  <c r="AT194" i="4"/>
  <c r="AS196" i="4"/>
  <c r="AT198" i="4"/>
  <c r="AT202" i="4"/>
  <c r="AT212" i="4"/>
  <c r="AS214" i="4"/>
  <c r="AT215" i="4"/>
  <c r="AS217" i="4"/>
  <c r="AT218" i="4"/>
  <c r="AT222" i="4"/>
  <c r="AS224" i="4"/>
  <c r="AT226" i="4"/>
  <c r="AS228" i="4"/>
  <c r="AT230" i="4"/>
  <c r="AS232" i="4"/>
  <c r="AT234" i="4"/>
  <c r="AS240" i="4"/>
  <c r="AT242" i="4"/>
  <c r="AS251" i="4"/>
  <c r="AS255" i="4"/>
  <c r="AT257" i="4"/>
  <c r="AS263" i="4"/>
  <c r="AS267" i="4"/>
  <c r="AT276" i="4"/>
  <c r="AS278" i="4"/>
  <c r="AS279" i="4"/>
  <c r="AT280" i="4"/>
  <c r="AT283" i="4"/>
  <c r="AT286" i="4"/>
  <c r="AT287" i="4"/>
  <c r="AS289" i="4"/>
  <c r="AS292" i="4"/>
  <c r="AT294" i="4"/>
  <c r="AT297" i="4"/>
  <c r="AS301" i="4"/>
  <c r="AS305" i="4"/>
  <c r="AS309" i="4"/>
  <c r="AS312" i="4"/>
  <c r="AS316" i="4"/>
  <c r="AS317" i="4"/>
  <c r="AT318" i="4"/>
  <c r="AS321" i="4"/>
  <c r="AS324" i="4"/>
  <c r="AT329" i="4"/>
  <c r="AT333" i="4"/>
  <c r="AT334" i="4"/>
  <c r="AT338" i="4"/>
  <c r="AS340" i="4"/>
  <c r="AT342" i="4"/>
  <c r="AS344" i="4"/>
  <c r="AT346" i="4"/>
  <c r="AS360" i="4"/>
  <c r="AT362" i="4"/>
  <c r="AS364" i="4"/>
  <c r="AS368" i="4"/>
  <c r="AS372" i="4"/>
  <c r="AT373" i="4"/>
  <c r="AT374" i="4"/>
  <c r="AS376" i="4"/>
  <c r="AT378" i="4"/>
  <c r="AS380" i="4"/>
  <c r="AS384" i="4"/>
  <c r="AT386" i="4"/>
  <c r="AT393" i="4"/>
  <c r="AS395" i="4"/>
  <c r="AT397" i="4"/>
  <c r="AS399" i="4"/>
  <c r="AS403" i="4"/>
  <c r="AS409" i="4"/>
  <c r="AT410" i="4"/>
  <c r="AT411" i="4"/>
  <c r="AS413" i="4"/>
  <c r="AS416" i="4"/>
  <c r="AS419" i="4"/>
  <c r="AT424" i="4"/>
  <c r="AS426" i="4"/>
  <c r="AS430" i="4"/>
  <c r="AT432" i="4"/>
  <c r="AT435" i="4"/>
  <c r="AT438" i="4"/>
  <c r="AT446" i="4"/>
  <c r="AT453" i="4"/>
  <c r="AS456" i="4"/>
  <c r="AT458" i="4"/>
  <c r="AT466" i="4"/>
  <c r="AS468" i="4"/>
  <c r="AT474" i="4"/>
  <c r="AT482" i="4"/>
  <c r="AT486" i="4"/>
  <c r="AS488" i="4"/>
  <c r="AT490" i="4"/>
  <c r="AT494" i="4"/>
  <c r="AT497" i="4"/>
  <c r="AT498" i="4"/>
  <c r="AS500" i="4"/>
  <c r="AS508" i="4"/>
  <c r="AS512" i="4"/>
  <c r="AT514" i="4"/>
  <c r="AT522" i="4"/>
  <c r="AT526" i="4"/>
  <c r="AT530" i="4"/>
  <c r="AS532" i="4"/>
  <c r="AT534" i="4"/>
  <c r="AS543" i="4"/>
  <c r="AT545" i="4"/>
  <c r="AT553" i="4"/>
  <c r="AS554" i="4"/>
  <c r="AT560" i="4"/>
  <c r="AS562" i="4"/>
  <c r="AT567" i="4"/>
  <c r="AT572" i="4"/>
  <c r="AS578" i="4"/>
  <c r="AT580" i="4"/>
  <c r="AS581" i="4"/>
  <c r="AS582" i="4"/>
  <c r="AT584" i="4"/>
  <c r="AT595" i="4"/>
  <c r="AS605" i="4"/>
  <c r="AS5" i="4"/>
  <c r="AS8" i="4"/>
  <c r="AS27" i="4"/>
  <c r="AT29" i="4"/>
  <c r="AS31" i="4"/>
  <c r="AT33" i="4"/>
  <c r="AS35" i="4"/>
  <c r="AT36" i="4"/>
  <c r="AT39" i="4"/>
  <c r="AT43" i="4"/>
  <c r="AS45" i="4"/>
  <c r="AT51" i="4"/>
  <c r="AS53" i="4"/>
  <c r="AS56" i="4"/>
  <c r="AS59" i="4"/>
  <c r="AS62" i="4"/>
  <c r="AT68" i="4"/>
  <c r="AS70" i="4"/>
  <c r="AT76" i="4"/>
  <c r="AS78" i="4"/>
  <c r="AS82" i="4"/>
  <c r="AT88" i="4"/>
  <c r="AS90" i="4"/>
  <c r="AT92" i="4"/>
  <c r="AT99" i="4"/>
  <c r="AT102" i="4"/>
  <c r="AS104" i="4"/>
  <c r="AS108" i="4"/>
  <c r="AT116" i="4"/>
  <c r="AS118" i="4"/>
  <c r="AS122" i="4"/>
  <c r="AS126" i="4"/>
  <c r="AS134" i="4"/>
  <c r="AT136" i="4"/>
  <c r="AT148" i="4"/>
  <c r="AS150" i="4"/>
  <c r="AT152" i="4"/>
  <c r="AS158" i="4"/>
  <c r="AS162" i="4"/>
  <c r="AT164" i="4"/>
  <c r="AT167" i="4"/>
  <c r="AS169" i="4"/>
  <c r="AT171" i="4"/>
  <c r="AT179" i="4"/>
  <c r="AS181" i="4"/>
  <c r="AT183" i="4"/>
  <c r="AS185" i="4"/>
  <c r="AS189" i="4"/>
  <c r="AT191" i="4"/>
  <c r="AS193" i="4"/>
  <c r="AT195" i="4"/>
  <c r="AS197" i="4"/>
  <c r="AT199" i="4"/>
  <c r="AS201" i="4"/>
  <c r="AS205" i="4"/>
  <c r="AS207" i="4"/>
  <c r="AS211" i="4"/>
  <c r="AT213" i="4"/>
  <c r="AT216" i="4"/>
  <c r="AS221" i="4"/>
  <c r="AT223" i="4"/>
  <c r="AT227" i="4"/>
  <c r="AS229" i="4"/>
  <c r="AT231" i="4"/>
  <c r="AS233" i="4"/>
  <c r="AS237" i="4"/>
  <c r="AS244" i="4"/>
  <c r="AT246" i="4"/>
  <c r="AS252" i="4"/>
  <c r="AT254" i="4"/>
  <c r="AT258" i="4"/>
  <c r="AS260" i="4"/>
  <c r="AT262" i="4"/>
  <c r="AS264" i="4"/>
  <c r="AT270" i="4"/>
  <c r="AS272" i="4"/>
  <c r="AS276" i="4"/>
  <c r="AT278" i="4"/>
  <c r="AS282" i="4"/>
  <c r="AT284" i="4"/>
  <c r="AS306" i="4"/>
  <c r="AS310" i="4"/>
  <c r="AT312" i="4"/>
  <c r="AS314" i="4"/>
  <c r="AT316" i="4"/>
  <c r="AS318" i="4"/>
  <c r="AS322" i="4"/>
  <c r="AT323" i="4"/>
  <c r="AS329" i="4"/>
  <c r="AT331" i="4"/>
  <c r="AS337" i="4"/>
  <c r="AT339" i="4"/>
  <c r="AT343" i="4"/>
  <c r="AS345" i="4"/>
  <c r="AT347" i="4"/>
  <c r="AT355" i="4"/>
  <c r="AS357" i="4"/>
  <c r="AT359" i="4"/>
  <c r="AS361" i="4"/>
  <c r="AS365" i="4"/>
  <c r="AT367" i="4"/>
  <c r="AT371" i="4"/>
  <c r="AS373" i="4"/>
  <c r="AS377" i="4"/>
  <c r="AT379" i="4"/>
  <c r="AS389" i="4"/>
  <c r="AT390" i="4"/>
  <c r="AS392" i="4"/>
  <c r="AT394" i="4"/>
  <c r="AS396" i="4"/>
  <c r="AT398" i="4"/>
  <c r="AS400" i="4"/>
  <c r="AT402" i="4"/>
  <c r="AS404" i="4"/>
  <c r="AS407" i="4"/>
  <c r="AT408" i="4"/>
  <c r="AS410" i="4"/>
  <c r="AS414" i="4"/>
  <c r="AS423" i="4"/>
  <c r="AT425" i="4"/>
  <c r="AS427" i="4"/>
  <c r="AS431" i="4"/>
  <c r="AT436" i="4"/>
  <c r="AS453" i="4"/>
  <c r="AT455" i="4"/>
  <c r="AS461" i="4"/>
  <c r="AS465" i="4"/>
  <c r="AT471" i="4"/>
  <c r="AS473" i="4"/>
  <c r="AS477" i="4"/>
  <c r="AS481" i="4"/>
  <c r="AT483" i="4"/>
  <c r="AS485" i="4"/>
  <c r="AS489" i="4"/>
  <c r="AS493" i="4"/>
  <c r="AS501" i="4"/>
  <c r="AT503" i="4"/>
  <c r="AS505" i="4"/>
  <c r="AS509" i="4"/>
  <c r="AT511" i="4"/>
  <c r="AT515" i="4"/>
  <c r="AT519" i="4"/>
  <c r="AT523" i="4"/>
  <c r="AS525" i="4"/>
  <c r="AS533" i="4"/>
  <c r="AS536" i="4"/>
  <c r="AT538" i="4"/>
  <c r="AS540" i="4"/>
  <c r="AS548" i="4"/>
  <c r="AT550" i="4"/>
  <c r="AS552" i="4"/>
  <c r="AS563" i="4"/>
  <c r="AT565" i="4"/>
  <c r="AT569" i="4"/>
  <c r="AS571" i="4"/>
  <c r="AT577" i="4"/>
  <c r="AS583" i="4"/>
  <c r="AT585" i="4"/>
  <c r="AS587" i="4"/>
  <c r="AS618" i="4"/>
  <c r="AS622" i="4"/>
  <c r="AT624" i="4"/>
  <c r="AS640" i="4"/>
  <c r="AT642" i="4"/>
  <c r="AT646" i="4"/>
  <c r="AT654" i="4"/>
  <c r="AS656" i="4"/>
  <c r="AT662" i="4"/>
  <c r="AS664" i="4"/>
  <c r="AT666" i="4"/>
  <c r="AS671" i="4"/>
  <c r="AT673" i="4"/>
  <c r="AS675" i="4"/>
  <c r="AT677" i="4"/>
  <c r="AS679" i="4"/>
  <c r="AS688" i="4"/>
  <c r="AS692" i="4"/>
  <c r="AT702" i="4"/>
  <c r="AT710" i="4"/>
  <c r="AS712" i="4"/>
  <c r="AT714" i="4"/>
  <c r="AS724" i="4"/>
  <c r="AT726" i="4"/>
  <c r="AS736" i="4"/>
  <c r="AT738" i="4"/>
  <c r="AS740" i="4"/>
  <c r="AT742" i="4"/>
  <c r="AS774" i="4"/>
  <c r="AS786" i="4"/>
  <c r="AT788" i="4"/>
  <c r="AT792" i="4"/>
  <c r="AS794" i="4"/>
  <c r="AT808" i="4"/>
  <c r="AS810" i="4"/>
  <c r="AT812" i="4"/>
  <c r="AS818" i="4"/>
  <c r="AT824" i="4"/>
  <c r="AS833" i="4"/>
  <c r="AT882" i="4"/>
  <c r="AT890" i="4"/>
  <c r="AS896" i="4"/>
  <c r="AT906" i="4"/>
  <c r="AS908" i="4"/>
  <c r="AS920" i="4"/>
  <c r="AT926" i="4"/>
  <c r="AS935" i="4"/>
  <c r="AT940" i="4"/>
  <c r="AT948" i="4"/>
  <c r="AS950" i="4"/>
  <c r="AS954" i="4"/>
  <c r="AS1003" i="4"/>
  <c r="AT1024" i="4"/>
  <c r="AT1027" i="4"/>
  <c r="AS1041" i="4"/>
  <c r="AT1043" i="4"/>
  <c r="AT1053" i="4"/>
  <c r="AT1064" i="4"/>
  <c r="AS1074" i="4"/>
  <c r="AS1129" i="4"/>
  <c r="AT1158" i="4"/>
  <c r="AS1199" i="4"/>
  <c r="AT1201" i="4"/>
  <c r="AT1294" i="4"/>
  <c r="AS1299" i="4"/>
  <c r="AT1308" i="4"/>
  <c r="AS1321" i="4"/>
  <c r="AT1323" i="4"/>
  <c r="AT1342" i="4"/>
  <c r="AS1344" i="4"/>
  <c r="AT1395" i="4"/>
  <c r="AS1404" i="4"/>
  <c r="AS1435" i="4"/>
  <c r="AT1453" i="4"/>
  <c r="AS1474" i="4"/>
  <c r="AT1604" i="4"/>
  <c r="AS1610" i="4"/>
  <c r="AS1614" i="4"/>
  <c r="AT1620" i="4"/>
  <c r="AS1634" i="4"/>
  <c r="AT1640" i="4"/>
  <c r="AT589" i="4"/>
  <c r="AS591" i="4"/>
  <c r="AT593" i="4"/>
  <c r="AS595" i="4"/>
  <c r="AT597" i="4"/>
  <c r="AT605" i="4"/>
  <c r="AS612" i="4"/>
  <c r="AS613" i="4"/>
  <c r="AT615" i="4"/>
  <c r="AT630" i="4"/>
  <c r="AT633" i="4"/>
  <c r="AS635" i="4"/>
  <c r="AT637" i="4"/>
  <c r="AS638" i="4"/>
  <c r="AS639" i="4"/>
  <c r="AS643" i="4"/>
  <c r="AT644" i="4"/>
  <c r="AT645" i="4"/>
  <c r="AS646" i="4"/>
  <c r="AS647" i="4"/>
  <c r="AT649" i="4"/>
  <c r="AT657" i="4"/>
  <c r="AS663" i="4"/>
  <c r="AT664" i="4"/>
  <c r="AT665" i="4"/>
  <c r="AT680" i="4"/>
  <c r="AT692" i="4"/>
  <c r="AS694" i="4"/>
  <c r="AT700" i="4"/>
  <c r="AS702" i="4"/>
  <c r="AS706" i="4"/>
  <c r="AT708" i="4"/>
  <c r="AT711" i="4"/>
  <c r="AT712" i="4"/>
  <c r="AS714" i="4"/>
  <c r="AT716" i="4"/>
  <c r="AS718" i="4"/>
  <c r="AT720" i="4"/>
  <c r="AT736" i="4"/>
  <c r="AS738" i="4"/>
  <c r="AT740" i="4"/>
  <c r="AS742" i="4"/>
  <c r="AT747" i="4"/>
  <c r="AS753" i="4"/>
  <c r="AT754" i="4"/>
  <c r="AT755" i="4"/>
  <c r="AS761" i="4"/>
  <c r="AS764" i="4"/>
  <c r="AT766" i="4"/>
  <c r="AS768" i="4"/>
  <c r="AT769" i="4"/>
  <c r="AT770" i="4"/>
  <c r="AS772" i="4"/>
  <c r="AS776" i="4"/>
  <c r="AT778" i="4"/>
  <c r="AS792" i="4"/>
  <c r="AT802" i="4"/>
  <c r="AS804" i="4"/>
  <c r="AS808" i="4"/>
  <c r="AT814" i="4"/>
  <c r="AS816" i="4"/>
  <c r="AT818" i="4"/>
  <c r="AS820" i="4"/>
  <c r="AT821" i="4"/>
  <c r="AS828" i="4"/>
  <c r="AT829" i="4"/>
  <c r="AS831" i="4"/>
  <c r="AS835" i="4"/>
  <c r="AT837" i="4"/>
  <c r="AS838" i="4"/>
  <c r="AS839" i="4"/>
  <c r="AS843" i="4"/>
  <c r="AT844" i="4"/>
  <c r="AT845" i="4"/>
  <c r="AS847" i="4"/>
  <c r="AT848" i="4"/>
  <c r="AT849" i="4"/>
  <c r="AS850" i="4"/>
  <c r="AS851" i="4"/>
  <c r="AT860" i="4"/>
  <c r="AT863" i="4"/>
  <c r="AS866" i="4"/>
  <c r="AT880" i="4"/>
  <c r="AS886" i="4"/>
  <c r="AS902" i="4"/>
  <c r="AS906" i="4"/>
  <c r="AT908" i="4"/>
  <c r="AS910" i="4"/>
  <c r="AT911" i="4"/>
  <c r="AT912" i="4"/>
  <c r="AS914" i="4"/>
  <c r="AT920" i="4"/>
  <c r="AS922" i="4"/>
  <c r="AS929" i="4"/>
  <c r="AS930" i="4"/>
  <c r="AT931" i="4"/>
  <c r="AS932" i="4"/>
  <c r="AS933" i="4"/>
  <c r="AT938" i="4"/>
  <c r="AT942" i="4"/>
  <c r="AT946" i="4"/>
  <c r="AS956" i="4"/>
  <c r="AT957" i="4"/>
  <c r="AS959" i="4"/>
  <c r="AT961" i="4"/>
  <c r="AS970" i="4"/>
  <c r="AT975" i="4"/>
  <c r="AS992" i="4"/>
  <c r="AT1006" i="4"/>
  <c r="AT1032" i="4"/>
  <c r="AT1044" i="4"/>
  <c r="AS1049" i="4"/>
  <c r="AT1058" i="4"/>
  <c r="AS1094" i="4"/>
  <c r="AT1096" i="4"/>
  <c r="AT1104" i="4"/>
  <c r="AT1108" i="4"/>
  <c r="AT1120" i="4"/>
  <c r="AS1149" i="4"/>
  <c r="AT1155" i="4"/>
  <c r="AT1170" i="4"/>
  <c r="AS1192" i="4"/>
  <c r="AS1196" i="4"/>
  <c r="AS1215" i="4"/>
  <c r="AT1221" i="4"/>
  <c r="AT1244" i="4"/>
  <c r="AT1248" i="4"/>
  <c r="AT1263" i="4"/>
  <c r="AT1283" i="4"/>
  <c r="AT1287" i="4"/>
  <c r="AS1293" i="4"/>
  <c r="AS1314" i="4"/>
  <c r="AS1318" i="4"/>
  <c r="AT1328" i="4"/>
  <c r="AT1343" i="4"/>
  <c r="AS1364" i="4"/>
  <c r="AT1366" i="4"/>
  <c r="AT1377" i="4"/>
  <c r="AT1388" i="4"/>
  <c r="AS1398" i="4"/>
  <c r="AT1400" i="4"/>
  <c r="AT1403" i="4"/>
  <c r="AS1409" i="4"/>
  <c r="AT1430" i="4"/>
  <c r="AS1456" i="4"/>
  <c r="AT1477" i="4"/>
  <c r="AT1481" i="4"/>
  <c r="AT1496" i="4"/>
  <c r="AT1521" i="4"/>
  <c r="AT1548" i="4"/>
  <c r="AS1554" i="4"/>
  <c r="AT1560" i="4"/>
  <c r="AS1569" i="4"/>
  <c r="AS1579" i="4"/>
  <c r="AT681" i="4"/>
  <c r="AS683" i="4"/>
  <c r="AT685" i="4"/>
  <c r="AT689" i="4"/>
  <c r="AS691" i="4"/>
  <c r="AS695" i="4"/>
  <c r="AT697" i="4"/>
  <c r="AS699" i="4"/>
  <c r="AS703" i="4"/>
  <c r="AT705" i="4"/>
  <c r="AT709" i="4"/>
  <c r="AT713" i="4"/>
  <c r="AS715" i="4"/>
  <c r="AT717" i="4"/>
  <c r="AS727" i="4"/>
  <c r="AT729" i="4"/>
  <c r="AS731" i="4"/>
  <c r="AS743" i="4"/>
  <c r="AT744" i="4"/>
  <c r="AS746" i="4"/>
  <c r="AT752" i="4"/>
  <c r="AS758" i="4"/>
  <c r="AT760" i="4"/>
  <c r="AS769" i="4"/>
  <c r="AS773" i="4"/>
  <c r="AT775" i="4"/>
  <c r="AT779" i="4"/>
  <c r="AS781" i="4"/>
  <c r="AT783" i="4"/>
  <c r="AS785" i="4"/>
  <c r="AT787" i="4"/>
  <c r="AS789" i="4"/>
  <c r="AS793" i="4"/>
  <c r="AT795" i="4"/>
  <c r="AS797" i="4"/>
  <c r="AS801" i="4"/>
  <c r="AT803" i="4"/>
  <c r="AS805" i="4"/>
  <c r="AT807" i="4"/>
  <c r="AS809" i="4"/>
  <c r="AT811" i="4"/>
  <c r="AS813" i="4"/>
  <c r="AT815" i="4"/>
  <c r="AS817" i="4"/>
  <c r="AT823" i="4"/>
  <c r="AS825" i="4"/>
  <c r="AT834" i="4"/>
  <c r="AT850" i="4"/>
  <c r="AS856" i="4"/>
  <c r="AS863" i="4"/>
  <c r="AT865" i="4"/>
  <c r="AS871" i="4"/>
  <c r="AT873" i="4"/>
  <c r="AS875" i="4"/>
  <c r="AT877" i="4"/>
  <c r="AS879" i="4"/>
  <c r="AT881" i="4"/>
  <c r="AS883" i="4"/>
  <c r="AT885" i="4"/>
  <c r="AS891" i="4"/>
  <c r="AS895" i="4"/>
  <c r="AT897" i="4"/>
  <c r="AS899" i="4"/>
  <c r="AT901" i="4"/>
  <c r="AS903" i="4"/>
  <c r="AT905" i="4"/>
  <c r="AS907" i="4"/>
  <c r="AS915" i="4"/>
  <c r="AS919" i="4"/>
  <c r="AT925" i="4"/>
  <c r="AS927" i="4"/>
  <c r="AS937" i="4"/>
  <c r="AS945" i="4"/>
  <c r="AT947" i="4"/>
  <c r="AT951" i="4"/>
  <c r="AT955" i="4"/>
  <c r="AT966" i="4"/>
  <c r="AS971" i="4"/>
  <c r="AT977" i="4"/>
  <c r="AS979" i="4"/>
  <c r="AT981" i="4"/>
  <c r="AT992" i="4"/>
  <c r="AS998" i="4"/>
  <c r="AT1000" i="4"/>
  <c r="AS1010" i="4"/>
  <c r="AT1011" i="4"/>
  <c r="AT1016" i="4"/>
  <c r="AT1019" i="4"/>
  <c r="AS1021" i="4"/>
  <c r="AT1022" i="4"/>
  <c r="AT1023" i="4"/>
  <c r="AS1025" i="4"/>
  <c r="AT1026" i="4"/>
  <c r="AS1028" i="4"/>
  <c r="AT1034" i="4"/>
  <c r="AS1036" i="4"/>
  <c r="AS1039" i="4"/>
  <c r="AS1040" i="4"/>
  <c r="AT1041" i="4"/>
  <c r="AS1047" i="4"/>
  <c r="AT1052" i="4"/>
  <c r="AS1065" i="4"/>
  <c r="AS1085" i="4"/>
  <c r="AS1092" i="4"/>
  <c r="AT1110" i="4"/>
  <c r="AT1113" i="4"/>
  <c r="AT1114" i="4"/>
  <c r="AT1118" i="4"/>
  <c r="AS1120" i="4"/>
  <c r="AT1122" i="4"/>
  <c r="AS1124" i="4"/>
  <c r="AT1126" i="4"/>
  <c r="AS1128" i="4"/>
  <c r="AS1132" i="4"/>
  <c r="AS1139" i="4"/>
  <c r="AT1140" i="4"/>
  <c r="AT1141" i="4"/>
  <c r="AS1143" i="4"/>
  <c r="AT1145" i="4"/>
  <c r="AS1151" i="4"/>
  <c r="AS1155" i="4"/>
  <c r="AT1156" i="4"/>
  <c r="AS1159" i="4"/>
  <c r="AS1162" i="4"/>
  <c r="AS1166" i="4"/>
  <c r="AS1170" i="4"/>
  <c r="AT1172" i="4"/>
  <c r="AT1176" i="4"/>
  <c r="AT1184" i="4"/>
  <c r="AS1186" i="4"/>
  <c r="AS1198" i="4"/>
  <c r="AT1200" i="4"/>
  <c r="AT1207" i="4"/>
  <c r="AT1211" i="4"/>
  <c r="AS1212" i="4"/>
  <c r="AT1227" i="4"/>
  <c r="AS1237" i="4"/>
  <c r="AT1239" i="4"/>
  <c r="AS1244" i="4"/>
  <c r="AT1250" i="4"/>
  <c r="AS1252" i="4"/>
  <c r="AT1257" i="4"/>
  <c r="AS1263" i="4"/>
  <c r="AS1267" i="4"/>
  <c r="AT1268" i="4"/>
  <c r="AT1269" i="4"/>
  <c r="AT1273" i="4"/>
  <c r="AS1274" i="4"/>
  <c r="AS1275" i="4"/>
  <c r="AT1277" i="4"/>
  <c r="AS1283" i="4"/>
  <c r="AT1285" i="4"/>
  <c r="AS1287" i="4"/>
  <c r="AT1288" i="4"/>
  <c r="AT1289" i="4"/>
  <c r="AT1293" i="4"/>
  <c r="AS1294" i="4"/>
  <c r="AS1298" i="4"/>
  <c r="AT1300" i="4"/>
  <c r="AT1307" i="4"/>
  <c r="AS1309" i="4"/>
  <c r="AS1316" i="4"/>
  <c r="AS1320" i="4"/>
  <c r="AT1322" i="4"/>
  <c r="AT1330" i="4"/>
  <c r="AT1333" i="4"/>
  <c r="AS1335" i="4"/>
  <c r="AS1336" i="4"/>
  <c r="AS1340" i="4"/>
  <c r="AS1343" i="4"/>
  <c r="AT1345" i="4"/>
  <c r="AT1353" i="4"/>
  <c r="AS1354" i="4"/>
  <c r="AT1360" i="4"/>
  <c r="AS1361" i="4"/>
  <c r="AT1363" i="4"/>
  <c r="AS1366" i="4"/>
  <c r="AS1369" i="4"/>
  <c r="AS1370" i="4"/>
  <c r="AT1379" i="4"/>
  <c r="AT1386" i="4"/>
  <c r="AS1392" i="4"/>
  <c r="AT1394" i="4"/>
  <c r="AS1395" i="4"/>
  <c r="AS1396" i="4"/>
  <c r="AS1400" i="4"/>
  <c r="AS1403" i="4"/>
  <c r="AS1407" i="4"/>
  <c r="AS1411" i="4"/>
  <c r="AT1413" i="4"/>
  <c r="AS1418" i="4"/>
  <c r="AS1425" i="4"/>
  <c r="AS1426" i="4"/>
  <c r="AS1438" i="4"/>
  <c r="AT1440" i="4"/>
  <c r="AS1446" i="4"/>
  <c r="AS1450" i="4"/>
  <c r="AT1464" i="4"/>
  <c r="AS1465" i="4"/>
  <c r="AS1466" i="4"/>
  <c r="AS1470" i="4"/>
  <c r="AS1473" i="4"/>
  <c r="AT1474" i="4"/>
  <c r="AT1475" i="4"/>
  <c r="AT1478" i="4"/>
  <c r="AT1479" i="4"/>
  <c r="AS1481" i="4"/>
  <c r="AS1488" i="4"/>
  <c r="AT1494" i="4"/>
  <c r="AS1496" i="4"/>
  <c r="AS1500" i="4"/>
  <c r="AS1503" i="4"/>
  <c r="AS1517" i="4"/>
  <c r="AT1590" i="4"/>
  <c r="AS1592" i="4"/>
  <c r="AS1596" i="4"/>
  <c r="AT1597" i="4"/>
  <c r="AT1598" i="4"/>
  <c r="AS1600" i="4"/>
  <c r="AT1601" i="4"/>
  <c r="AT1602" i="4"/>
  <c r="AS1608" i="4"/>
  <c r="AS1616" i="4"/>
  <c r="AT1617" i="4"/>
  <c r="AS1620" i="4"/>
  <c r="AS1628" i="4"/>
  <c r="AT1629" i="4"/>
  <c r="AS1632" i="4"/>
  <c r="AT1637" i="4"/>
  <c r="AS1640" i="4"/>
  <c r="AT1646" i="4"/>
  <c r="AS1648" i="4"/>
  <c r="AT1649" i="4"/>
  <c r="AS1663" i="4"/>
  <c r="AT1665" i="4"/>
  <c r="AS1674" i="4"/>
  <c r="AS1675" i="4"/>
  <c r="AT1680" i="4"/>
  <c r="AS1686" i="4"/>
  <c r="AT1692" i="4"/>
  <c r="AS1712" i="4"/>
  <c r="AS1716" i="4"/>
  <c r="AS1720" i="4"/>
  <c r="AT1721" i="4"/>
  <c r="AS1723" i="4"/>
  <c r="AT1725" i="4"/>
  <c r="AS1727" i="4"/>
  <c r="AT1728" i="4"/>
  <c r="AT1729" i="4"/>
  <c r="AS1731" i="4"/>
  <c r="AS1734" i="4"/>
  <c r="AT1736" i="4"/>
  <c r="AT1737" i="4"/>
  <c r="AS1744" i="4"/>
  <c r="AS1745" i="4"/>
  <c r="AT1755" i="4"/>
  <c r="AS1764" i="4"/>
  <c r="AT1766" i="4"/>
  <c r="AS1772" i="4"/>
  <c r="AT1774" i="4"/>
  <c r="AS1776" i="4"/>
  <c r="AT1777" i="4"/>
  <c r="AT1778" i="4"/>
  <c r="AS1788" i="4"/>
  <c r="AT1789" i="4"/>
  <c r="AS1791" i="4"/>
  <c r="AT1792" i="4"/>
  <c r="AS1795" i="4"/>
  <c r="AS1806" i="4"/>
  <c r="AT1807" i="4"/>
  <c r="AS1809" i="4"/>
  <c r="AT1815" i="4"/>
  <c r="AS1816" i="4"/>
  <c r="AT1819" i="4"/>
  <c r="AS1821" i="4"/>
  <c r="AS1825" i="4"/>
  <c r="AS1829" i="4"/>
  <c r="AS1837" i="4"/>
  <c r="AS1841" i="4"/>
  <c r="AS1844" i="4"/>
  <c r="AS1848" i="4"/>
  <c r="AT1854" i="4"/>
  <c r="AS1856" i="4"/>
  <c r="AT1860" i="4"/>
  <c r="AT1861" i="4"/>
  <c r="AT1865" i="4"/>
  <c r="AS1867" i="4"/>
  <c r="AT1869" i="4"/>
  <c r="AS1877" i="4"/>
  <c r="AT1879" i="4"/>
  <c r="AS1881" i="4"/>
  <c r="AT1883" i="4"/>
  <c r="AS1889" i="4"/>
  <c r="AT1890" i="4"/>
  <c r="AT1891" i="4"/>
  <c r="AS1892" i="4"/>
  <c r="AS1905" i="4"/>
  <c r="AT1906" i="4"/>
  <c r="AS1908" i="4"/>
  <c r="AT1912" i="4"/>
  <c r="AS1915" i="4"/>
  <c r="AT1921" i="4"/>
  <c r="AS1926" i="4"/>
  <c r="AS1936" i="4"/>
  <c r="AS1937" i="4"/>
  <c r="AT1938" i="4"/>
  <c r="AS1941" i="4"/>
  <c r="AS1950" i="4"/>
  <c r="AT1952" i="4"/>
  <c r="AT1956" i="4"/>
  <c r="AS1968" i="4"/>
  <c r="AT1970" i="4"/>
  <c r="AS1972" i="4"/>
  <c r="AT1973" i="4"/>
  <c r="AT1981" i="4"/>
  <c r="AS1983" i="4"/>
  <c r="AT1985" i="4"/>
  <c r="AS1990" i="4"/>
  <c r="AT1991" i="4"/>
  <c r="AS1995" i="4"/>
  <c r="AS1998" i="4"/>
  <c r="AS2014" i="4"/>
  <c r="AT2015" i="4"/>
  <c r="AT2018" i="4"/>
  <c r="AT2019" i="4"/>
  <c r="AS2021" i="4"/>
  <c r="AS2023" i="4"/>
  <c r="AS2024" i="4"/>
  <c r="AT2025" i="4"/>
  <c r="AS2027" i="4"/>
  <c r="AT2029" i="4"/>
  <c r="AT2032" i="4"/>
  <c r="AS2035" i="4"/>
  <c r="AT2036" i="4"/>
  <c r="AS2039" i="4"/>
  <c r="AT2044" i="4"/>
  <c r="AT2045" i="4"/>
  <c r="AT2049" i="4"/>
  <c r="AT2052" i="4"/>
  <c r="AS2055" i="4"/>
  <c r="AT2056" i="4"/>
  <c r="AT2060" i="4"/>
  <c r="AS2062" i="4"/>
  <c r="AT2064" i="4"/>
  <c r="AS2066" i="4"/>
  <c r="AT2067" i="4"/>
  <c r="AS2068" i="4"/>
  <c r="AS2069" i="4"/>
  <c r="AT2074" i="4"/>
  <c r="AT2084" i="4"/>
  <c r="AS2087" i="4"/>
  <c r="AT2088" i="4"/>
  <c r="AS2094" i="4"/>
  <c r="AT2100" i="4"/>
  <c r="AS2102" i="4"/>
  <c r="AT2104" i="4"/>
  <c r="AT2108" i="4"/>
  <c r="AS2113" i="4"/>
  <c r="AT2114" i="4"/>
  <c r="AS2116" i="4"/>
  <c r="AT2125" i="4"/>
  <c r="AS2131" i="4"/>
  <c r="AT2133" i="4"/>
  <c r="AT2141" i="4"/>
  <c r="AS2143" i="4"/>
  <c r="AS2146" i="4"/>
  <c r="AS1504" i="4"/>
  <c r="AT1506" i="4"/>
  <c r="AS1510" i="4"/>
  <c r="AS1518" i="4"/>
  <c r="AT1520" i="4"/>
  <c r="AS1522" i="4"/>
  <c r="AT1524" i="4"/>
  <c r="AS1526" i="4"/>
  <c r="AS1530" i="4"/>
  <c r="AS1533" i="4"/>
  <c r="AT1536" i="4"/>
  <c r="AS1538" i="4"/>
  <c r="AT1543" i="4"/>
  <c r="AS1545" i="4"/>
  <c r="AT1551" i="4"/>
  <c r="AS1553" i="4"/>
  <c r="AT1559" i="4"/>
  <c r="AS1561" i="4"/>
  <c r="AS1564" i="4"/>
  <c r="AT1566" i="4"/>
  <c r="AS1568" i="4"/>
  <c r="AT1569" i="4"/>
  <c r="AS1575" i="4"/>
  <c r="AS1578" i="4"/>
  <c r="AT1580" i="4"/>
  <c r="AT1583" i="4"/>
  <c r="AT1584" i="4"/>
  <c r="AS1586" i="4"/>
  <c r="AT1595" i="4"/>
  <c r="AS1605" i="4"/>
  <c r="AT1611" i="4"/>
  <c r="AS1613" i="4"/>
  <c r="AT1619" i="4"/>
  <c r="AS1621" i="4"/>
  <c r="AT1623" i="4"/>
  <c r="AS1625" i="4"/>
  <c r="AS1633" i="4"/>
  <c r="AT1635" i="4"/>
  <c r="AS1641" i="4"/>
  <c r="AS1649" i="4"/>
  <c r="AT1651" i="4"/>
  <c r="AS1653" i="4"/>
  <c r="AT1658" i="4"/>
  <c r="AS1660" i="4"/>
  <c r="AT1666" i="4"/>
  <c r="AS1668" i="4"/>
  <c r="AS1676" i="4"/>
  <c r="AT1677" i="4"/>
  <c r="AT1681" i="4"/>
  <c r="AS1683" i="4"/>
  <c r="AS1687" i="4"/>
  <c r="AS1695" i="4"/>
  <c r="AS1698" i="4"/>
  <c r="AT1700" i="4"/>
  <c r="AS1702" i="4"/>
  <c r="AT1704" i="4"/>
  <c r="AS1706" i="4"/>
  <c r="AT1734" i="4"/>
  <c r="AS1746" i="4"/>
  <c r="AS1750" i="4"/>
  <c r="AT1752" i="4"/>
  <c r="AS1761" i="4"/>
  <c r="AT1767" i="4"/>
  <c r="AT1771" i="4"/>
  <c r="AT1779" i="4"/>
  <c r="AT1783" i="4"/>
  <c r="AT1787" i="4"/>
  <c r="AS1789" i="4"/>
  <c r="AS1792" i="4"/>
  <c r="AT1794" i="4"/>
  <c r="AS1796" i="4"/>
  <c r="AS1799" i="4"/>
  <c r="AT1801" i="4"/>
  <c r="AT1812" i="4"/>
  <c r="AS1818" i="4"/>
  <c r="AS1822" i="4"/>
  <c r="AT1824" i="4"/>
  <c r="AS1826" i="4"/>
  <c r="AT1828" i="4"/>
  <c r="AS1830" i="4"/>
  <c r="AT1832" i="4"/>
  <c r="AS1834" i="4"/>
  <c r="AT1847" i="4"/>
  <c r="AS1849" i="4"/>
  <c r="AS1853" i="4"/>
  <c r="AS1857" i="4"/>
  <c r="AT1858" i="4"/>
  <c r="AT1862" i="4"/>
  <c r="AS1864" i="4"/>
  <c r="AT1870" i="4"/>
  <c r="AS1872" i="4"/>
  <c r="AS1875" i="4"/>
  <c r="AT1884" i="4"/>
  <c r="AS1886" i="4"/>
  <c r="AT1888" i="4"/>
  <c r="AT1896" i="4"/>
  <c r="AS1898" i="4"/>
  <c r="AT1900" i="4"/>
  <c r="AS1902" i="4"/>
  <c r="AT1904" i="4"/>
  <c r="AS1909" i="4"/>
  <c r="AS1912" i="4"/>
  <c r="AT1914" i="4"/>
  <c r="AS1916" i="4"/>
  <c r="AT1918" i="4"/>
  <c r="AT1925" i="4"/>
  <c r="AT1929" i="4"/>
  <c r="AS1931" i="4"/>
  <c r="AT1932" i="4"/>
  <c r="AS1934" i="4"/>
  <c r="AS1938" i="4"/>
  <c r="AT1940" i="4"/>
  <c r="AS1958" i="4"/>
  <c r="AT1960" i="4"/>
  <c r="AS1962" i="4"/>
  <c r="AS1976" i="4"/>
  <c r="AT1978" i="4"/>
  <c r="AS1980" i="4"/>
  <c r="AS1984" i="4"/>
  <c r="AS1987" i="4"/>
  <c r="AT1989" i="4"/>
  <c r="AS1993" i="4"/>
  <c r="AT1994" i="4"/>
  <c r="AS1999" i="4"/>
  <c r="AT2009" i="4"/>
  <c r="AS2011" i="4"/>
  <c r="AT2023" i="4"/>
  <c r="AT2030" i="4"/>
  <c r="AS2044" i="4"/>
  <c r="AT2046" i="4"/>
  <c r="AS2048" i="4"/>
  <c r="AS2052" i="4"/>
  <c r="AT2054" i="4"/>
  <c r="AS2070" i="4"/>
  <c r="AS2080" i="4"/>
  <c r="AT2086" i="4"/>
  <c r="AS2091" i="4"/>
  <c r="AS2099" i="4"/>
  <c r="AS2107" i="4"/>
  <c r="AS2110" i="4"/>
  <c r="AT2112" i="4"/>
  <c r="AT2119" i="4"/>
  <c r="AS2124" i="4"/>
  <c r="AS2128" i="4"/>
  <c r="AS2136" i="4"/>
  <c r="AT2142" i="4"/>
  <c r="AS2144" i="4"/>
  <c r="AS2148" i="4"/>
  <c r="AT2150" i="4"/>
  <c r="AT1652" i="4"/>
  <c r="AS1669" i="4"/>
  <c r="AT1682" i="4"/>
  <c r="AT1694" i="4"/>
  <c r="AT1727" i="4"/>
  <c r="AS1733" i="4"/>
  <c r="AT1735" i="4"/>
  <c r="AT1753" i="4"/>
  <c r="AT1768" i="4"/>
  <c r="AT1802" i="4"/>
  <c r="AT1821" i="4"/>
  <c r="AS1823" i="4"/>
  <c r="AT1841" i="4"/>
  <c r="AT1844" i="4"/>
  <c r="AT1859" i="4"/>
  <c r="AT1863" i="4"/>
  <c r="AS1887" i="4"/>
  <c r="AT1897" i="4"/>
  <c r="AS1903" i="4"/>
  <c r="AT1911" i="4"/>
  <c r="AT1915" i="4"/>
  <c r="AS1924" i="4"/>
  <c r="AT1933" i="4"/>
  <c r="AT1954" i="4"/>
  <c r="AS1966" i="4"/>
  <c r="AS1977" i="4"/>
  <c r="AT2006" i="4"/>
  <c r="AS2008" i="4"/>
  <c r="AT2047" i="4"/>
  <c r="AS2074" i="4"/>
  <c r="AT2127" i="4"/>
  <c r="AT2147" i="4"/>
  <c r="AS2149" i="4"/>
  <c r="AT2151" i="4"/>
  <c r="AS2156" i="4"/>
  <c r="AT2161" i="4"/>
  <c r="AT2168" i="4"/>
  <c r="AS2169" i="4"/>
  <c r="AS2170" i="4"/>
  <c r="AS2190" i="4"/>
  <c r="AS2197" i="4"/>
  <c r="AS2198" i="4"/>
  <c r="AT2200" i="4"/>
  <c r="AS2201" i="4"/>
  <c r="AS2202" i="4"/>
  <c r="AS2209" i="4"/>
  <c r="AS2217" i="4"/>
  <c r="AT2218" i="4"/>
  <c r="AS2223" i="4"/>
  <c r="AT2225" i="4"/>
  <c r="AS2227" i="4"/>
  <c r="AT2228" i="4"/>
  <c r="AS2234" i="4"/>
  <c r="AT2236" i="4"/>
  <c r="AT2240" i="4"/>
  <c r="AT2244" i="4"/>
  <c r="AT2246" i="4"/>
  <c r="AT2247" i="4"/>
  <c r="AT2250" i="4"/>
  <c r="AS2252" i="4"/>
  <c r="AT2253" i="4"/>
  <c r="AT2254" i="4"/>
  <c r="AS2256" i="4"/>
  <c r="AS2259" i="4"/>
  <c r="AS2264" i="4"/>
  <c r="AT2276" i="4"/>
  <c r="AT2283" i="4"/>
  <c r="AT2284" i="4"/>
  <c r="AT2287" i="4"/>
  <c r="AS2289" i="4"/>
  <c r="AT2295" i="4"/>
  <c r="AS2297" i="4"/>
  <c r="AS2301" i="4"/>
  <c r="AT2307" i="4"/>
  <c r="AT2317" i="4"/>
  <c r="AS2323" i="4"/>
  <c r="AS2328" i="4"/>
  <c r="AS2336" i="4"/>
  <c r="AT2338" i="4"/>
  <c r="AS2339" i="4"/>
  <c r="AT2342" i="4"/>
  <c r="AS2344" i="4"/>
  <c r="AS2348" i="4"/>
  <c r="AS2351" i="4"/>
  <c r="AT2352" i="4"/>
  <c r="AT2353" i="4"/>
  <c r="AT2359" i="4"/>
  <c r="AS2360" i="4"/>
  <c r="AS2361" i="4"/>
  <c r="AT2362" i="4"/>
  <c r="AT2363" i="4"/>
  <c r="AS2365" i="4"/>
  <c r="AT2367" i="4"/>
  <c r="AT2374" i="4"/>
  <c r="AT2382" i="4"/>
  <c r="AS2384" i="4"/>
  <c r="AT2389" i="4"/>
  <c r="AS2391" i="4"/>
  <c r="AT2395" i="4"/>
  <c r="AT2396" i="4"/>
  <c r="AS2397" i="4"/>
  <c r="AT2400" i="4"/>
  <c r="AT2404" i="4"/>
  <c r="AS2409" i="4"/>
  <c r="AS2413" i="4"/>
  <c r="AS2417" i="4"/>
  <c r="AS2421" i="4"/>
  <c r="AT2422" i="4"/>
  <c r="AS2432" i="4"/>
  <c r="AT2434" i="4"/>
  <c r="AT2441" i="4"/>
  <c r="AT2444" i="4"/>
  <c r="AT2447" i="4"/>
  <c r="AS2449" i="4"/>
  <c r="AT2450" i="4"/>
  <c r="AS2454" i="4"/>
  <c r="AS2457" i="4"/>
  <c r="AS2464" i="4"/>
  <c r="AT2465" i="4"/>
  <c r="AT2466" i="4"/>
  <c r="AS2468" i="4"/>
  <c r="AT2470" i="4"/>
  <c r="AT2473" i="4"/>
  <c r="AS2478" i="4"/>
  <c r="AS2479" i="4"/>
  <c r="AT2480" i="4"/>
  <c r="AT2481" i="4"/>
  <c r="AT2484" i="4"/>
  <c r="AS2489" i="4"/>
  <c r="AT2491" i="4"/>
  <c r="AT2495" i="4"/>
  <c r="AS2497" i="4"/>
  <c r="AS2501" i="4"/>
  <c r="AT2503" i="4"/>
  <c r="AS2516" i="4"/>
  <c r="AT2521" i="4"/>
  <c r="AS2523" i="4"/>
  <c r="AS2527" i="4"/>
  <c r="AT2528" i="4"/>
  <c r="AT2529" i="4"/>
  <c r="AS2531" i="4"/>
  <c r="AT2533" i="4"/>
  <c r="AT2541" i="4"/>
  <c r="AS2543" i="4"/>
  <c r="AS2547" i="4"/>
  <c r="AS2551" i="4"/>
  <c r="AT2552" i="4"/>
  <c r="AS2554" i="4"/>
  <c r="AT2556" i="4"/>
  <c r="AS2558" i="4"/>
  <c r="AT2560" i="4"/>
  <c r="AS2562" i="4"/>
  <c r="AT2564" i="4"/>
  <c r="AS2570" i="4"/>
  <c r="AT2572" i="4"/>
  <c r="AT2580" i="4"/>
  <c r="AS2582" i="4"/>
  <c r="AS2585" i="4"/>
  <c r="AT2586" i="4"/>
  <c r="AS2588" i="4"/>
  <c r="AT2590" i="4"/>
  <c r="AT2594" i="4"/>
  <c r="AS2596" i="4"/>
  <c r="AT2598" i="4"/>
  <c r="AS2600" i="4"/>
  <c r="AS2603" i="4"/>
  <c r="AS2607" i="4"/>
  <c r="AS2610" i="4"/>
  <c r="AT2612" i="4"/>
  <c r="AS2618" i="4"/>
  <c r="AT2620" i="4"/>
  <c r="AS2622" i="4"/>
  <c r="AT2623" i="4"/>
  <c r="AS2625" i="4"/>
  <c r="AS2629" i="4"/>
  <c r="AT2630" i="4"/>
  <c r="AS2632" i="4"/>
  <c r="AS2635" i="4"/>
  <c r="AS2639" i="4"/>
  <c r="AT2641" i="4"/>
  <c r="AS2643" i="4"/>
  <c r="AS2646" i="4"/>
  <c r="AS2649" i="4"/>
  <c r="AT2651" i="4"/>
  <c r="AS2676" i="4"/>
  <c r="AS2683" i="4"/>
  <c r="AT2685" i="4"/>
  <c r="AS2697" i="4"/>
  <c r="AS2158" i="4"/>
  <c r="AT2159" i="4"/>
  <c r="AS2160" i="4"/>
  <c r="AS2161" i="4"/>
  <c r="AS2165" i="4"/>
  <c r="AT2166" i="4"/>
  <c r="AS2168" i="4"/>
  <c r="AT2170" i="4"/>
  <c r="AT2176" i="4"/>
  <c r="AT2180" i="4"/>
  <c r="AS2182" i="4"/>
  <c r="AT2183" i="4"/>
  <c r="AS2185" i="4"/>
  <c r="AS2188" i="4"/>
  <c r="AS2196" i="4"/>
  <c r="AT2198" i="4"/>
  <c r="AS2200" i="4"/>
  <c r="AT2202" i="4"/>
  <c r="AS2204" i="4"/>
  <c r="AS2207" i="4"/>
  <c r="AT2208" i="4"/>
  <c r="AT2209" i="4"/>
  <c r="AS2211" i="4"/>
  <c r="AS2218" i="4"/>
  <c r="AS2222" i="4"/>
  <c r="AT2223" i="4"/>
  <c r="AS2225" i="4"/>
  <c r="AT2226" i="4"/>
  <c r="AT2234" i="4"/>
  <c r="AT2242" i="4"/>
  <c r="AS2244" i="4"/>
  <c r="AT2251" i="4"/>
  <c r="AT2252" i="4"/>
  <c r="AS2254" i="4"/>
  <c r="AS2258" i="4"/>
  <c r="AT2260" i="4"/>
  <c r="AS2262" i="4"/>
  <c r="AS2272" i="4"/>
  <c r="AS2276" i="4"/>
  <c r="AT2277" i="4"/>
  <c r="AT2278" i="4"/>
  <c r="AS2280" i="4"/>
  <c r="AT2282" i="4"/>
  <c r="AS2286" i="4"/>
  <c r="AS2287" i="4"/>
  <c r="AT2288" i="4"/>
  <c r="AT2289" i="4"/>
  <c r="AS2291" i="4"/>
  <c r="AS2295" i="4"/>
  <c r="AS2299" i="4"/>
  <c r="AS2303" i="4"/>
  <c r="AT2305" i="4"/>
  <c r="AS2310" i="4"/>
  <c r="AT2319" i="4"/>
  <c r="AS2321" i="4"/>
  <c r="AS2324" i="4"/>
  <c r="AS2327" i="4"/>
  <c r="AS2330" i="4"/>
  <c r="AT2332" i="4"/>
  <c r="AT2336" i="4"/>
  <c r="AT2340" i="4"/>
  <c r="AS2342" i="4"/>
  <c r="AT2344" i="4"/>
  <c r="AS2346" i="4"/>
  <c r="AS2349" i="4"/>
  <c r="AT2351" i="4"/>
  <c r="AT2357" i="4"/>
  <c r="AS2359" i="4"/>
  <c r="AT2361" i="4"/>
  <c r="AS2366" i="4"/>
  <c r="AS2367" i="4"/>
  <c r="AT2368" i="4"/>
  <c r="AT2369" i="4"/>
  <c r="AS2371" i="4"/>
  <c r="AT2375" i="4"/>
  <c r="AT2380" i="4"/>
  <c r="AS2382" i="4"/>
  <c r="AS2389" i="4"/>
  <c r="AT2394" i="4"/>
  <c r="AS2396" i="4"/>
  <c r="AT2398" i="4"/>
  <c r="AS2400" i="4"/>
  <c r="AT2402" i="4"/>
  <c r="AS2404" i="4"/>
  <c r="AS2407" i="4"/>
  <c r="AS2411" i="4"/>
  <c r="AS2414" i="4"/>
  <c r="AT2417" i="4"/>
  <c r="AS2425" i="4"/>
  <c r="AT2426" i="4"/>
  <c r="AS2428" i="4"/>
  <c r="AT2429" i="4"/>
  <c r="AS2447" i="4"/>
  <c r="AT2448" i="4"/>
  <c r="AS2455" i="4"/>
  <c r="AS2459" i="4"/>
  <c r="AT2464" i="4"/>
  <c r="AT2467" i="4"/>
  <c r="AT2474" i="4"/>
  <c r="AT2475" i="4"/>
  <c r="AS2477" i="4"/>
  <c r="AT2479" i="4"/>
  <c r="AS2487" i="4"/>
  <c r="AT2488" i="4"/>
  <c r="AT2489" i="4"/>
  <c r="AS2491" i="4"/>
  <c r="AS2495" i="4"/>
  <c r="AT2497" i="4"/>
  <c r="AS2503" i="4"/>
  <c r="AT2505" i="4"/>
  <c r="AS2510" i="4"/>
  <c r="AT2516" i="4"/>
  <c r="AS2518" i="4"/>
  <c r="AS2525" i="4"/>
  <c r="AT2530" i="4"/>
  <c r="AT2531" i="4"/>
  <c r="AS2533" i="4"/>
  <c r="AT2535" i="4"/>
  <c r="AT2539" i="4"/>
  <c r="AS2541" i="4"/>
  <c r="AS2545" i="4"/>
  <c r="AS2549" i="4"/>
  <c r="AT2554" i="4"/>
  <c r="AS2556" i="4"/>
  <c r="AS2563" i="4"/>
  <c r="AS2564" i="4"/>
  <c r="AT2565" i="4"/>
  <c r="AT2566" i="4"/>
  <c r="AS2568" i="4"/>
  <c r="AT2574" i="4"/>
  <c r="AS2576" i="4"/>
  <c r="AT2578" i="4"/>
  <c r="AS2580" i="4"/>
  <c r="AT2582" i="4"/>
  <c r="AS2586" i="4"/>
  <c r="AT2592" i="4"/>
  <c r="AS2593" i="4"/>
  <c r="AS2594" i="4"/>
  <c r="AT2596" i="4"/>
  <c r="AS2598" i="4"/>
  <c r="AS2605" i="4"/>
  <c r="AT2607" i="4"/>
  <c r="AS2612" i="4"/>
  <c r="AS2615" i="4"/>
  <c r="AS2616" i="4"/>
  <c r="AT2617" i="4"/>
  <c r="AT2621" i="4"/>
  <c r="AS2627" i="4"/>
  <c r="AS2630" i="4"/>
  <c r="AS2633" i="4"/>
  <c r="AT2635" i="4"/>
  <c r="AS2637" i="4"/>
  <c r="AT2639" i="4"/>
  <c r="AS2645" i="4"/>
  <c r="AT2657" i="4"/>
  <c r="AS2713" i="4"/>
  <c r="AT2715" i="4"/>
  <c r="AT2658" i="4"/>
  <c r="AT2665" i="4"/>
  <c r="AT2703" i="4"/>
  <c r="AT2723" i="4"/>
  <c r="AT2727" i="4"/>
  <c r="AT2732" i="4"/>
  <c r="AS2734" i="4"/>
  <c r="AS2738" i="4"/>
  <c r="AT2740" i="4"/>
  <c r="AT2744" i="4"/>
  <c r="AS2746" i="4"/>
  <c r="AS2749" i="4"/>
  <c r="AT2751" i="4"/>
  <c r="AS2753" i="4"/>
  <c r="AT2754" i="4"/>
  <c r="AS2757" i="4"/>
  <c r="AS2765" i="4"/>
  <c r="AT2775" i="4"/>
  <c r="AT2779" i="4"/>
  <c r="AT2782" i="4"/>
  <c r="AS2783" i="4"/>
  <c r="AS2788" i="4"/>
  <c r="AT2789" i="4"/>
  <c r="AS2792" i="4"/>
  <c r="AT2794" i="4"/>
  <c r="AT2804" i="4"/>
  <c r="AS2806" i="4"/>
  <c r="AT2807" i="4"/>
  <c r="AS2812" i="4"/>
  <c r="AS2823" i="4"/>
  <c r="AT2825" i="4"/>
  <c r="AS2830" i="4"/>
  <c r="AT2831" i="4"/>
  <c r="AS2833" i="4"/>
  <c r="AT2835" i="4"/>
  <c r="AT2839" i="4"/>
  <c r="AS2841" i="4"/>
  <c r="AS2845" i="4"/>
  <c r="AT2847" i="4"/>
  <c r="AT2850" i="4"/>
  <c r="AS2852" i="4"/>
  <c r="AS2855" i="4"/>
  <c r="AT2857" i="4"/>
  <c r="AT2864" i="4"/>
  <c r="AT2881" i="4"/>
  <c r="AS2883" i="4"/>
  <c r="AT2885" i="4"/>
  <c r="AS2890" i="4"/>
  <c r="AS2893" i="4"/>
  <c r="AS2894" i="4"/>
  <c r="AS2897" i="4"/>
  <c r="AT2899" i="4"/>
  <c r="AS2903" i="4"/>
  <c r="AT2905" i="4"/>
  <c r="AT2911" i="4"/>
  <c r="AT2912" i="4"/>
  <c r="AS2914" i="4"/>
  <c r="AS2919" i="4"/>
  <c r="AS2920" i="4"/>
  <c r="AT2921" i="4"/>
  <c r="AT2925" i="4"/>
  <c r="AS2935" i="4"/>
  <c r="AS2938" i="4"/>
  <c r="AT2940" i="4"/>
  <c r="AS2946" i="4"/>
  <c r="AT2952" i="4"/>
  <c r="AS2958" i="4"/>
  <c r="AT2959" i="4"/>
  <c r="AS2961" i="4"/>
  <c r="AS2964" i="4"/>
  <c r="AT2969" i="4"/>
  <c r="AS2971" i="4"/>
  <c r="AS2978" i="4"/>
  <c r="AS2985" i="4"/>
  <c r="AT2987" i="4"/>
  <c r="AS2989" i="4"/>
  <c r="AT2994" i="4"/>
  <c r="AT2995" i="4"/>
  <c r="AS2997" i="4"/>
  <c r="AT2998" i="4"/>
  <c r="AT2999" i="4"/>
  <c r="AS3004" i="4"/>
  <c r="AT3006" i="4"/>
  <c r="AS3015" i="4"/>
  <c r="AS3016" i="4"/>
  <c r="AS3020" i="4"/>
  <c r="AS3023" i="4"/>
  <c r="AT3024" i="4"/>
  <c r="AT3025" i="4"/>
  <c r="AS3027" i="4"/>
  <c r="AS3030" i="4"/>
  <c r="AT3035" i="4"/>
  <c r="AT3137" i="4"/>
  <c r="AS3149" i="4"/>
  <c r="AS3185" i="4"/>
  <c r="AT3187" i="4"/>
  <c r="AT2646" i="4"/>
  <c r="AS2651" i="4"/>
  <c r="AT2652" i="4"/>
  <c r="AS2654" i="4"/>
  <c r="AT2656" i="4"/>
  <c r="AS2658" i="4"/>
  <c r="AT2660" i="4"/>
  <c r="AT2663" i="4"/>
  <c r="AS2665" i="4"/>
  <c r="AT2680" i="4"/>
  <c r="AT2684" i="4"/>
  <c r="AT2691" i="4"/>
  <c r="AS2696" i="4"/>
  <c r="AS2699" i="4"/>
  <c r="AS2703" i="4"/>
  <c r="AS2709" i="4"/>
  <c r="AS2712" i="4"/>
  <c r="AT2718" i="4"/>
  <c r="AS2719" i="4"/>
  <c r="AT2721" i="4"/>
  <c r="AT2725" i="4"/>
  <c r="AS2731" i="4"/>
  <c r="AT2741" i="4"/>
  <c r="AT2745" i="4"/>
  <c r="AS2754" i="4"/>
  <c r="AT2760" i="4"/>
  <c r="AT2764" i="4"/>
  <c r="AT2772" i="4"/>
  <c r="AS2781" i="4"/>
  <c r="AT2783" i="4"/>
  <c r="AS2785" i="4"/>
  <c r="AS2789" i="4"/>
  <c r="AT2791" i="4"/>
  <c r="AS2796" i="4"/>
  <c r="AT2798" i="4"/>
  <c r="AS2800" i="4"/>
  <c r="AS2803" i="4"/>
  <c r="AT2805" i="4"/>
  <c r="AS2809" i="4"/>
  <c r="AT2815" i="4"/>
  <c r="AS2817" i="4"/>
  <c r="AT2819" i="4"/>
  <c r="AS2821" i="4"/>
  <c r="AS2824" i="4"/>
  <c r="AT2826" i="4"/>
  <c r="AS2828" i="4"/>
  <c r="AT2829" i="4"/>
  <c r="AT2832" i="4"/>
  <c r="AS2846" i="4"/>
  <c r="AS2849" i="4"/>
  <c r="AS2853" i="4"/>
  <c r="AS2856" i="4"/>
  <c r="AT2861" i="4"/>
  <c r="AT2868" i="4"/>
  <c r="AS2873" i="4"/>
  <c r="AS2876" i="4"/>
  <c r="AT2878" i="4"/>
  <c r="AS2880" i="4"/>
  <c r="AS2887" i="4"/>
  <c r="AS2891" i="4"/>
  <c r="AT2896" i="4"/>
  <c r="AT2906" i="4"/>
  <c r="AS2908" i="4"/>
  <c r="AS2911" i="4"/>
  <c r="AT2916" i="4"/>
  <c r="AS2921" i="4"/>
  <c r="AS2924" i="4"/>
  <c r="AS2928" i="4"/>
  <c r="AT2930" i="4"/>
  <c r="AT2934" i="4"/>
  <c r="AT2941" i="4"/>
  <c r="AS2943" i="4"/>
  <c r="AS2951" i="4"/>
  <c r="AT3113" i="4"/>
  <c r="AT2722" i="4"/>
  <c r="AS2724" i="4"/>
  <c r="AT2726" i="4"/>
  <c r="AS2728" i="4"/>
  <c r="AT2730" i="4"/>
  <c r="AT2738" i="4"/>
  <c r="AS2740" i="4"/>
  <c r="AT2742" i="4"/>
  <c r="AS2744" i="4"/>
  <c r="AT2746" i="4"/>
  <c r="AS2748" i="4"/>
  <c r="AT2749" i="4"/>
  <c r="AS2751" i="4"/>
  <c r="AT2753" i="4"/>
  <c r="AS2755" i="4"/>
  <c r="AT2757" i="4"/>
  <c r="AT2761" i="4"/>
  <c r="AT2769" i="4"/>
  <c r="AS2771" i="4"/>
  <c r="AT2777" i="4"/>
  <c r="AS2786" i="4"/>
  <c r="AT2788" i="4"/>
  <c r="AT2792" i="4"/>
  <c r="AS2797" i="4"/>
  <c r="AT2812" i="4"/>
  <c r="AS2818" i="4"/>
  <c r="AS2822" i="4"/>
  <c r="AT2823" i="4"/>
  <c r="AS2825" i="4"/>
  <c r="AT2827" i="4"/>
  <c r="AS2831" i="4"/>
  <c r="AT2837" i="4"/>
  <c r="AT2841" i="4"/>
  <c r="AT2845" i="4"/>
  <c r="AS2847" i="4"/>
  <c r="AS2850" i="4"/>
  <c r="AT2852" i="4"/>
  <c r="AS2854" i="4"/>
  <c r="AS2871" i="4"/>
  <c r="AS2874" i="4"/>
  <c r="AT2875" i="4"/>
  <c r="AS2881" i="4"/>
  <c r="AS2885" i="4"/>
  <c r="AS2888" i="4"/>
  <c r="AT2890" i="4"/>
  <c r="AT2894" i="4"/>
  <c r="AT2903" i="4"/>
  <c r="AS2905" i="4"/>
  <c r="AS2909" i="4"/>
  <c r="AT2910" i="4"/>
  <c r="AS2912" i="4"/>
  <c r="AS2918" i="4"/>
  <c r="AT2923" i="4"/>
  <c r="AS2925" i="4"/>
  <c r="AS2937" i="4"/>
  <c r="AT2938" i="4"/>
  <c r="AS2940" i="4"/>
  <c r="AS2948" i="4"/>
  <c r="AS2956" i="4"/>
  <c r="AT2957" i="4"/>
  <c r="AS2963" i="4"/>
  <c r="AS2973" i="4"/>
  <c r="AS2976" i="4"/>
  <c r="AS2980" i="4"/>
  <c r="AT2981" i="4"/>
  <c r="AS2983" i="4"/>
  <c r="AS2986" i="4"/>
  <c r="AS2991" i="4"/>
  <c r="AT2997" i="4"/>
  <c r="AS3001" i="4"/>
  <c r="AS3002" i="4"/>
  <c r="AS3006" i="4"/>
  <c r="AT3007" i="4"/>
  <c r="AS3010" i="4"/>
  <c r="AT3012" i="4"/>
  <c r="AT3020" i="4"/>
  <c r="AS3029" i="4"/>
  <c r="AT3031" i="4"/>
  <c r="AT3034" i="4"/>
  <c r="AS3043" i="4"/>
  <c r="AT3044" i="4"/>
  <c r="AT3045" i="4"/>
  <c r="AS3050" i="4"/>
  <c r="AT3103" i="4"/>
  <c r="AT3106" i="4"/>
  <c r="AT3180" i="4"/>
  <c r="AT3209" i="4"/>
  <c r="AT3039" i="4"/>
  <c r="AS3052" i="4"/>
  <c r="AS3054" i="4"/>
  <c r="AS3055" i="4"/>
  <c r="AS3059" i="4"/>
  <c r="AS3063" i="4"/>
  <c r="AT3065" i="4"/>
  <c r="AS3067" i="4"/>
  <c r="AS3070" i="4"/>
  <c r="AS3079" i="4"/>
  <c r="AT3080" i="4"/>
  <c r="AS3082" i="4"/>
  <c r="AS3086" i="4"/>
  <c r="AS3089" i="4"/>
  <c r="AS3090" i="4"/>
  <c r="AT3092" i="4"/>
  <c r="AS3098" i="4"/>
  <c r="AS3103" i="4"/>
  <c r="AT3104" i="4"/>
  <c r="AS3106" i="4"/>
  <c r="AS3109" i="4"/>
  <c r="AS3110" i="4"/>
  <c r="AT3111" i="4"/>
  <c r="AS3113" i="4"/>
  <c r="AS3126" i="4"/>
  <c r="AS3130" i="4"/>
  <c r="AS3137" i="4"/>
  <c r="AS3143" i="4"/>
  <c r="AT3144" i="4"/>
  <c r="AT3145" i="4"/>
  <c r="AS3147" i="4"/>
  <c r="AT3149" i="4"/>
  <c r="AT3152" i="4"/>
  <c r="AT3160" i="4"/>
  <c r="AS3161" i="4"/>
  <c r="AT3163" i="4"/>
  <c r="AT3164" i="4"/>
  <c r="AS3166" i="4"/>
  <c r="AS3170" i="4"/>
  <c r="AS3173" i="4"/>
  <c r="AS3177" i="4"/>
  <c r="AT3178" i="4"/>
  <c r="AS3184" i="4"/>
  <c r="AT3185" i="4"/>
  <c r="AS3187" i="4"/>
  <c r="AS3189" i="4"/>
  <c r="AS3190" i="4"/>
  <c r="AT3196" i="4"/>
  <c r="AS3198" i="4"/>
  <c r="AT3200" i="4"/>
  <c r="AT3204" i="4"/>
  <c r="AS3206" i="4"/>
  <c r="AS3217" i="4"/>
  <c r="AT3218" i="4"/>
  <c r="AS3220" i="4"/>
  <c r="AT3221" i="4"/>
  <c r="AT3233" i="4"/>
  <c r="AS3238" i="4"/>
  <c r="AT3239" i="4"/>
  <c r="AS3241" i="4"/>
  <c r="AT3243" i="4"/>
  <c r="AS3249" i="4"/>
  <c r="AT3251" i="4"/>
  <c r="AS3256" i="4"/>
  <c r="AT3257" i="4"/>
  <c r="AS3259" i="4"/>
  <c r="AS3260" i="4"/>
  <c r="AS3263" i="4"/>
  <c r="AT3265" i="4"/>
  <c r="AS3267" i="4"/>
  <c r="AT3269" i="4"/>
  <c r="AS3275" i="4"/>
  <c r="AT3276" i="4"/>
  <c r="AS3278" i="4"/>
  <c r="AS3285" i="4"/>
  <c r="AS3053" i="4"/>
  <c r="AT3054" i="4"/>
  <c r="AS3056" i="4"/>
  <c r="AT3058" i="4"/>
  <c r="AS3060" i="4"/>
  <c r="AT3062" i="4"/>
  <c r="AS3064" i="4"/>
  <c r="AT3066" i="4"/>
  <c r="AS3071" i="4"/>
  <c r="AS3077" i="4"/>
  <c r="AT3078" i="4"/>
  <c r="AS3080" i="4"/>
  <c r="AS3083" i="4"/>
  <c r="AT3085" i="4"/>
  <c r="AS3087" i="4"/>
  <c r="AS3091" i="4"/>
  <c r="AT3093" i="4"/>
  <c r="AS3095" i="4"/>
  <c r="AT3097" i="4"/>
  <c r="AS3101" i="4"/>
  <c r="AT3102" i="4"/>
  <c r="AT3105" i="4"/>
  <c r="AS3107" i="4"/>
  <c r="AT3109" i="4"/>
  <c r="AT3112" i="4"/>
  <c r="AS3117" i="4"/>
  <c r="AS3120" i="4"/>
  <c r="AS3123" i="4"/>
  <c r="AT3125" i="4"/>
  <c r="AT3129" i="4"/>
  <c r="AS3131" i="4"/>
  <c r="AT3136" i="4"/>
  <c r="AS3138" i="4"/>
  <c r="AS3141" i="4"/>
  <c r="AS3144" i="4"/>
  <c r="AS3148" i="4"/>
  <c r="AS3155" i="4"/>
  <c r="AT3157" i="4"/>
  <c r="AS3163" i="4"/>
  <c r="AS3167" i="4"/>
  <c r="AS3175" i="4"/>
  <c r="AT3176" i="4"/>
  <c r="AS3181" i="4"/>
  <c r="AT3183" i="4"/>
  <c r="AT3186" i="4"/>
  <c r="AS3191" i="4"/>
  <c r="AT3193" i="4"/>
  <c r="AS3203" i="4"/>
  <c r="AS3207" i="4"/>
  <c r="AT3212" i="4"/>
  <c r="AS3224" i="4"/>
  <c r="AT3226" i="4"/>
  <c r="AT3230" i="4"/>
  <c r="AS3232" i="4"/>
  <c r="AT3244" i="4"/>
  <c r="AS3246" i="4"/>
  <c r="AS3253" i="4"/>
  <c r="AS3261" i="4"/>
  <c r="AS3264" i="4"/>
  <c r="AT3266" i="4"/>
  <c r="AT3274" i="4"/>
  <c r="AS3305" i="4"/>
  <c r="AS3309" i="4"/>
  <c r="AS3229" i="4"/>
  <c r="AS3233" i="4"/>
  <c r="AS3240" i="4"/>
  <c r="AT3249" i="4"/>
  <c r="AT3256" i="4"/>
  <c r="AS3258" i="4"/>
  <c r="AT3263" i="4"/>
  <c r="AS3265" i="4"/>
  <c r="AS3364" i="4"/>
  <c r="AS3382" i="4"/>
  <c r="AT3387" i="4"/>
  <c r="AS3389" i="4"/>
  <c r="AT3398" i="4"/>
  <c r="AT3406" i="4"/>
  <c r="AT3418" i="4"/>
  <c r="AT3425" i="4"/>
  <c r="AS3513" i="4"/>
  <c r="AT3532" i="4"/>
  <c r="AT3562" i="4"/>
  <c r="AS3567" i="4"/>
  <c r="AS3664" i="4"/>
  <c r="AT3686" i="4"/>
  <c r="AT3284" i="4"/>
  <c r="AS3293" i="4"/>
  <c r="AT3319" i="4"/>
  <c r="AS3321" i="4"/>
  <c r="AT3353" i="4"/>
  <c r="AS3372" i="4"/>
  <c r="AS3401" i="4"/>
  <c r="AT3403" i="4"/>
  <c r="AS3413" i="4"/>
  <c r="AT3415" i="4"/>
  <c r="AS3428" i="4"/>
  <c r="AT3430" i="4"/>
  <c r="AT3441" i="4"/>
  <c r="AT3456" i="4"/>
  <c r="AT3478" i="4"/>
  <c r="AS3484" i="4"/>
  <c r="AT3494" i="4"/>
  <c r="AS3503" i="4"/>
  <c r="AT3523" i="4"/>
  <c r="AT3540" i="4"/>
  <c r="AS3542" i="4"/>
  <c r="AT3563" i="4"/>
  <c r="AT3599" i="4"/>
  <c r="AS3604" i="4"/>
  <c r="AS3616" i="4"/>
  <c r="AS3620" i="4"/>
  <c r="AS3635" i="4"/>
  <c r="AS3703" i="4"/>
  <c r="AS3706" i="4"/>
  <c r="AS3709" i="4"/>
  <c r="AS3717" i="4"/>
  <c r="AT3723" i="4"/>
  <c r="AS3729" i="4"/>
  <c r="AS3746" i="4"/>
  <c r="AT3749" i="4"/>
  <c r="AT3756" i="4"/>
  <c r="AS3758" i="4"/>
  <c r="AS3762" i="4"/>
  <c r="AT3766" i="4"/>
  <c r="AT3282" i="4"/>
  <c r="AS3284" i="4"/>
  <c r="AS3291" i="4"/>
  <c r="AS3295" i="4"/>
  <c r="AS3301" i="4"/>
  <c r="AT3302" i="4"/>
  <c r="AS3303" i="4"/>
  <c r="AS3304" i="4"/>
  <c r="AT3305" i="4"/>
  <c r="AT3306" i="4"/>
  <c r="AS3312" i="4"/>
  <c r="AT3313" i="4"/>
  <c r="AS3319" i="4"/>
  <c r="AT3320" i="4"/>
  <c r="AS3323" i="4"/>
  <c r="AT3324" i="4"/>
  <c r="AS3327" i="4"/>
  <c r="AT3329" i="4"/>
  <c r="AT3333" i="4"/>
  <c r="AS3335" i="4"/>
  <c r="AT3336" i="4"/>
  <c r="AS3338" i="4"/>
  <c r="AT3339" i="4"/>
  <c r="AT3340" i="4"/>
  <c r="AS3341" i="4"/>
  <c r="AS3342" i="4"/>
  <c r="AT3343" i="4"/>
  <c r="AT3344" i="4"/>
  <c r="AS3346" i="4"/>
  <c r="AT3347" i="4"/>
  <c r="AS3353" i="4"/>
  <c r="AT3358" i="4"/>
  <c r="AS3363" i="4"/>
  <c r="AT3365" i="4"/>
  <c r="AT3368" i="4"/>
  <c r="AS3369" i="4"/>
  <c r="AT3376" i="4"/>
  <c r="AS3388" i="4"/>
  <c r="AT3390" i="4"/>
  <c r="AS3392" i="4"/>
  <c r="AT3397" i="4"/>
  <c r="AT3401" i="4"/>
  <c r="AS3403" i="4"/>
  <c r="AT3405" i="4"/>
  <c r="AS3415" i="4"/>
  <c r="AT3417" i="4"/>
  <c r="AS3423" i="4"/>
  <c r="AS3426" i="4"/>
  <c r="AS3430" i="4"/>
  <c r="AT3432" i="4"/>
  <c r="AS3434" i="4"/>
  <c r="AS3441" i="4"/>
  <c r="AS3445" i="4"/>
  <c r="AS3448" i="4"/>
  <c r="AT3449" i="4"/>
  <c r="AT3450" i="4"/>
  <c r="AS3452" i="4"/>
  <c r="AS3456" i="4"/>
  <c r="AT3458" i="4"/>
  <c r="AS3467" i="4"/>
  <c r="AS3471" i="4"/>
  <c r="AT3472" i="4"/>
  <c r="AS3474" i="4"/>
  <c r="AT3475" i="4"/>
  <c r="AS3478" i="4"/>
  <c r="AS3481" i="4"/>
  <c r="AS3482" i="4"/>
  <c r="AT3492" i="4"/>
  <c r="AS3497" i="4"/>
  <c r="AT3498" i="4"/>
  <c r="AS3500" i="4"/>
  <c r="AS3501" i="4"/>
  <c r="AS3505" i="4"/>
  <c r="AT3506" i="4"/>
  <c r="AT3507" i="4"/>
  <c r="AS3509" i="4"/>
  <c r="AT3510" i="4"/>
  <c r="AS3512" i="4"/>
  <c r="AS3516" i="4"/>
  <c r="AS3520" i="4"/>
  <c r="AT3521" i="4"/>
  <c r="AS3529" i="4"/>
  <c r="AT3530" i="4"/>
  <c r="AT3531" i="4"/>
  <c r="AS3533" i="4"/>
  <c r="AT3534" i="4"/>
  <c r="AS3536" i="4"/>
  <c r="AT3537" i="4"/>
  <c r="AT3538" i="4"/>
  <c r="AS3540" i="4"/>
  <c r="AS3543" i="4"/>
  <c r="AT3546" i="4"/>
  <c r="AS3552" i="4"/>
  <c r="AS3555" i="4"/>
  <c r="AT3561" i="4"/>
  <c r="AS3566" i="4"/>
  <c r="AT3568" i="4"/>
  <c r="AT3574" i="4"/>
  <c r="AS3576" i="4"/>
  <c r="AS3580" i="4"/>
  <c r="AT3581" i="4"/>
  <c r="AT3586" i="4"/>
  <c r="AS3588" i="4"/>
  <c r="AT3589" i="4"/>
  <c r="AS3592" i="4"/>
  <c r="AT3593" i="4"/>
  <c r="AS3602" i="4"/>
  <c r="AS3606" i="4"/>
  <c r="AS3610" i="4"/>
  <c r="AS3617" i="4"/>
  <c r="AT3619" i="4"/>
  <c r="AS3625" i="4"/>
  <c r="AT3631" i="4"/>
  <c r="AS3633" i="4"/>
  <c r="AT3641" i="4"/>
  <c r="AS3643" i="4"/>
  <c r="AT3645" i="4"/>
  <c r="AS3647" i="4"/>
  <c r="AT3649" i="4"/>
  <c r="AT3657" i="4"/>
  <c r="AS3658" i="4"/>
  <c r="AS3659" i="4"/>
  <c r="AT3660" i="4"/>
  <c r="AS3663" i="4"/>
  <c r="AT3665" i="4"/>
  <c r="AS3666" i="4"/>
  <c r="AS3667" i="4"/>
  <c r="AT3669" i="4"/>
  <c r="AT3677" i="4"/>
  <c r="AS3679" i="4"/>
  <c r="AT3681" i="4"/>
  <c r="AS3682" i="4"/>
  <c r="AS3683" i="4"/>
  <c r="AT3685" i="4"/>
  <c r="AS3687" i="4"/>
  <c r="AT3693" i="4"/>
  <c r="AS3695" i="4"/>
  <c r="AT3696" i="4"/>
  <c r="AT3699" i="4"/>
  <c r="AS3710" i="4"/>
  <c r="AT3712" i="4"/>
  <c r="AS3714" i="4"/>
  <c r="AT3720" i="4"/>
  <c r="AS3730" i="4"/>
  <c r="AS3733" i="4"/>
  <c r="AT3734" i="4"/>
  <c r="AT3738" i="4"/>
  <c r="AS3740" i="4"/>
  <c r="AT3742" i="4"/>
  <c r="AT3750" i="4"/>
  <c r="AT3761" i="4"/>
  <c r="AS3763" i="4"/>
  <c r="AT3764" i="4"/>
  <c r="AS3769" i="4"/>
  <c r="AT3874" i="4"/>
  <c r="AT3780" i="4"/>
  <c r="AT3788" i="4"/>
  <c r="AT3812" i="4"/>
  <c r="AT3828" i="4"/>
  <c r="AT3832" i="4"/>
  <c r="AS3834" i="4"/>
  <c r="AT3840" i="4"/>
  <c r="AT3847" i="4"/>
  <c r="AS3853" i="4"/>
  <c r="AS3874" i="4"/>
  <c r="AT3875" i="4"/>
  <c r="AT3883" i="4"/>
  <c r="AS3904" i="4"/>
  <c r="AS3913" i="4"/>
  <c r="AT3918" i="4"/>
  <c r="AT3922" i="4"/>
  <c r="AT3923" i="4"/>
  <c r="AS3924" i="4"/>
  <c r="AS3925" i="4"/>
  <c r="AT3926" i="4"/>
  <c r="AT3927" i="4"/>
  <c r="AS3929" i="4"/>
  <c r="AS3933" i="4"/>
  <c r="AT3934" i="4"/>
  <c r="AT3935" i="4"/>
  <c r="AS3937" i="4"/>
  <c r="AT3938" i="4"/>
  <c r="AT3942" i="4"/>
  <c r="AT3946" i="4"/>
  <c r="AS3948" i="4"/>
  <c r="AT3950" i="4"/>
  <c r="AS3966" i="4"/>
  <c r="AS3970" i="4"/>
  <c r="AT3974" i="4"/>
  <c r="AT3979" i="4"/>
  <c r="AT3983" i="4"/>
  <c r="AS3989" i="4"/>
  <c r="AS3993" i="4"/>
  <c r="AT3995" i="4"/>
  <c r="AS4000" i="4"/>
  <c r="AS4003" i="4"/>
  <c r="AT4005" i="4"/>
  <c r="AT4023" i="4"/>
  <c r="AT4024" i="4"/>
  <c r="AS4025" i="4"/>
  <c r="AS4026" i="4"/>
  <c r="AT4027" i="4"/>
  <c r="AT4028" i="4"/>
  <c r="AS4035" i="4"/>
  <c r="AS4055" i="4"/>
  <c r="AT4057" i="4"/>
  <c r="AT4061" i="4"/>
  <c r="AS4062" i="4"/>
  <c r="AS4067" i="4"/>
  <c r="AT4088" i="4"/>
  <c r="AS4097" i="4"/>
  <c r="AS4104" i="4"/>
  <c r="AS4120" i="4"/>
  <c r="AT4126" i="4"/>
  <c r="AS4132" i="4"/>
  <c r="AS4140" i="4"/>
  <c r="AS4143" i="4"/>
  <c r="AT4148" i="4"/>
  <c r="AT3774" i="4"/>
  <c r="AS3776" i="4"/>
  <c r="AT3777" i="4"/>
  <c r="AT3778" i="4"/>
  <c r="AS3780" i="4"/>
  <c r="AT3781" i="4"/>
  <c r="AS3784" i="4"/>
  <c r="AT3790" i="4"/>
  <c r="AS3796" i="4"/>
  <c r="AS3800" i="4"/>
  <c r="AT3801" i="4"/>
  <c r="AT3802" i="4"/>
  <c r="AT3806" i="4"/>
  <c r="AS3808" i="4"/>
  <c r="AT3813" i="4"/>
  <c r="AS3816" i="4"/>
  <c r="AT3822" i="4"/>
  <c r="AS3823" i="4"/>
  <c r="AS3828" i="4"/>
  <c r="AS3855" i="4"/>
  <c r="AT3857" i="4"/>
  <c r="AS3859" i="4"/>
  <c r="AT3865" i="4"/>
  <c r="AS3871" i="4"/>
  <c r="AT3876" i="4"/>
  <c r="AT3887" i="4"/>
  <c r="AT3888" i="4"/>
  <c r="AS3893" i="4"/>
  <c r="AT3787" i="4"/>
  <c r="AS3789" i="4"/>
  <c r="AT3791" i="4"/>
  <c r="AS3793" i="4"/>
  <c r="AT3795" i="4"/>
  <c r="AS3797" i="4"/>
  <c r="AS3809" i="4"/>
  <c r="AT3811" i="4"/>
  <c r="AT3815" i="4"/>
  <c r="AT3819" i="4"/>
  <c r="AS3825" i="4"/>
  <c r="AT3831" i="4"/>
  <c r="AT3835" i="4"/>
  <c r="AS3841" i="4"/>
  <c r="AT3850" i="4"/>
  <c r="AS3852" i="4"/>
  <c r="AT3870" i="4"/>
  <c r="AS3875" i="4"/>
  <c r="AS3883" i="4"/>
  <c r="AT3893" i="4"/>
  <c r="AS3895" i="4"/>
  <c r="AT3907" i="4"/>
  <c r="AS3909" i="4"/>
  <c r="AS3912" i="4"/>
  <c r="AT3913" i="4"/>
  <c r="AT3916" i="4"/>
  <c r="AT3917" i="4"/>
  <c r="AS3923" i="4"/>
  <c r="AS3927" i="4"/>
  <c r="AS3931" i="4"/>
  <c r="AS3935" i="4"/>
  <c r="AT3937" i="4"/>
  <c r="AS3946" i="4"/>
  <c r="AS3950" i="4"/>
  <c r="AS3956" i="4"/>
  <c r="AT3970" i="4"/>
  <c r="AS3979" i="4"/>
  <c r="AS3983" i="4"/>
  <c r="AT3993" i="4"/>
  <c r="AS3995" i="4"/>
  <c r="AS3999" i="4"/>
  <c r="AS4005" i="4"/>
  <c r="AT4007" i="4"/>
  <c r="AS4009" i="4"/>
  <c r="AS4020" i="4"/>
  <c r="AT4022" i="4"/>
  <c r="AT4026" i="4"/>
  <c r="AS4028" i="4"/>
  <c r="AT4035" i="4"/>
  <c r="AT4055" i="4"/>
  <c r="AT4058" i="4"/>
  <c r="AT4059" i="4"/>
  <c r="AS4061" i="4"/>
  <c r="AS4065" i="4"/>
  <c r="AT4067" i="4"/>
  <c r="AS4076" i="4"/>
  <c r="AT4086" i="4"/>
  <c r="AS4088" i="4"/>
  <c r="AT4093" i="4"/>
  <c r="AT4097" i="4"/>
  <c r="AT4100" i="4"/>
  <c r="AS4103" i="4"/>
  <c r="AT4104" i="4"/>
  <c r="AT4107" i="4"/>
  <c r="AS4118" i="4"/>
  <c r="AT4120" i="4"/>
  <c r="AS4122" i="4"/>
  <c r="AS4126" i="4"/>
  <c r="AT4132" i="4"/>
  <c r="AS4134" i="4"/>
  <c r="AT4135" i="4"/>
  <c r="AS4138" i="4"/>
  <c r="AS4141" i="4"/>
  <c r="AT4143" i="4"/>
  <c r="AS4148" i="4"/>
  <c r="AT4150" i="4"/>
  <c r="AT4162" i="4"/>
  <c r="AS4168" i="4"/>
  <c r="AT4177" i="4"/>
  <c r="AS4179" i="4"/>
  <c r="AT4181" i="4"/>
  <c r="AT4188" i="4"/>
  <c r="AT4079" i="4"/>
  <c r="AS4081" i="4"/>
  <c r="AT4083" i="4"/>
  <c r="AS4085" i="4"/>
  <c r="AS4092" i="4"/>
  <c r="AS4096" i="4"/>
  <c r="AT4102" i="4"/>
  <c r="AS4106" i="4"/>
  <c r="AS4109" i="4"/>
  <c r="AS4123" i="4"/>
  <c r="AT4129" i="4"/>
  <c r="AS4146" i="4"/>
  <c r="AS4153" i="4"/>
  <c r="AT4159" i="4"/>
  <c r="AS4200" i="4"/>
  <c r="AS4204" i="4"/>
  <c r="AT4210" i="4"/>
  <c r="AS4216" i="4"/>
  <c r="AT4218" i="4"/>
  <c r="AT4258" i="4"/>
  <c r="AT4280" i="4"/>
  <c r="AT4303" i="4"/>
  <c r="AT4307" i="4"/>
  <c r="AT4322" i="4"/>
  <c r="AS4324" i="4"/>
  <c r="AT4363" i="4"/>
  <c r="AT4372" i="4"/>
  <c r="AT4418" i="4"/>
  <c r="AS4474" i="4"/>
  <c r="AT4476" i="4"/>
  <c r="AT4480" i="4"/>
  <c r="AS4493" i="4"/>
  <c r="AT4498" i="4"/>
  <c r="AT4502" i="4"/>
  <c r="AT4157" i="4"/>
  <c r="AT4160" i="4"/>
  <c r="AS4162" i="4"/>
  <c r="AT4164" i="4"/>
  <c r="AS4170" i="4"/>
  <c r="AS4177" i="4"/>
  <c r="AS4181" i="4"/>
  <c r="AT4182" i="4"/>
  <c r="AS4192" i="4"/>
  <c r="AT4193" i="4"/>
  <c r="AT4204" i="4"/>
  <c r="AS4224" i="4"/>
  <c r="AS4225" i="4"/>
  <c r="AT4226" i="4"/>
  <c r="AT4249" i="4"/>
  <c r="AT4264" i="4"/>
  <c r="AS4269" i="4"/>
  <c r="AT4270" i="4"/>
  <c r="AT4273" i="4"/>
  <c r="AS4283" i="4"/>
  <c r="AT4285" i="4"/>
  <c r="AS4288" i="4"/>
  <c r="AT4293" i="4"/>
  <c r="AT4297" i="4"/>
  <c r="AT4301" i="4"/>
  <c r="AS4315" i="4"/>
  <c r="AT4316" i="4"/>
  <c r="AS4318" i="4"/>
  <c r="AT4320" i="4"/>
  <c r="AS4322" i="4"/>
  <c r="AS4326" i="4"/>
  <c r="AS4336" i="4"/>
  <c r="AT4344" i="4"/>
  <c r="AT4350" i="4"/>
  <c r="AS4353" i="4"/>
  <c r="AS4357" i="4"/>
  <c r="AS4363" i="4"/>
  <c r="AS4372" i="4"/>
  <c r="AT4377" i="4"/>
  <c r="AS4386" i="4"/>
  <c r="AS4389" i="4"/>
  <c r="AS4397" i="4"/>
  <c r="AT4403" i="4"/>
  <c r="AS4404" i="4"/>
  <c r="AS4414" i="4"/>
  <c r="AS4418" i="4"/>
  <c r="AT4420" i="4"/>
  <c r="AS4426" i="4"/>
  <c r="AT4433" i="4"/>
  <c r="AS4436" i="4"/>
  <c r="AS4439" i="4"/>
  <c r="AS4450" i="4"/>
  <c r="AT4473" i="4"/>
  <c r="AS4491" i="4"/>
  <c r="AT4493" i="4"/>
  <c r="AS4498" i="4"/>
  <c r="AT4507" i="4"/>
  <c r="AS4510" i="4"/>
  <c r="AS4521" i="4"/>
  <c r="AT4533" i="4"/>
  <c r="AS4536" i="4"/>
  <c r="AS4152" i="4"/>
  <c r="AS4156" i="4"/>
  <c r="AT4169" i="4"/>
  <c r="AS4171" i="4"/>
  <c r="AS4174" i="4"/>
  <c r="AT4176" i="4"/>
  <c r="AS4178" i="4"/>
  <c r="AT4187" i="4"/>
  <c r="AS4189" i="4"/>
  <c r="AT4194" i="4"/>
  <c r="AS4196" i="4"/>
  <c r="AT4197" i="4"/>
  <c r="AT4205" i="4"/>
  <c r="AS4211" i="4"/>
  <c r="AS4215" i="4"/>
  <c r="AT4217" i="4"/>
  <c r="AT4220" i="4"/>
  <c r="AS4229" i="4"/>
  <c r="AS4236" i="4"/>
  <c r="AT4237" i="4"/>
  <c r="AS4239" i="4"/>
  <c r="AS4252" i="4"/>
  <c r="AT4257" i="4"/>
  <c r="AT4261" i="4"/>
  <c r="AT4265" i="4"/>
  <c r="AT4275" i="4"/>
  <c r="AT4279" i="4"/>
  <c r="AS4281" i="4"/>
  <c r="AT4291" i="4"/>
  <c r="AT4294" i="4"/>
  <c r="AS4296" i="4"/>
  <c r="AS4300" i="4"/>
  <c r="AT4302" i="4"/>
  <c r="AT4306" i="4"/>
  <c r="AS4316" i="4"/>
  <c r="AS4319" i="4"/>
  <c r="AT4321" i="4"/>
  <c r="AT4325" i="4"/>
  <c r="AT4328" i="4"/>
  <c r="AS4330" i="4"/>
  <c r="AT4332" i="4"/>
  <c r="AS4350" i="4"/>
  <c r="AS4354" i="4"/>
  <c r="AT4362" i="4"/>
  <c r="AS4367" i="4"/>
  <c r="AT4368" i="4"/>
  <c r="AS4370" i="4"/>
  <c r="AT4385" i="4"/>
  <c r="AT4388" i="4"/>
  <c r="AS4390" i="4"/>
  <c r="AS4398" i="4"/>
  <c r="AT4400" i="4"/>
  <c r="AS4402" i="4"/>
  <c r="AT4404" i="4"/>
  <c r="AS4408" i="4"/>
  <c r="AS4412" i="4"/>
  <c r="AT4417" i="4"/>
  <c r="AS4423" i="4"/>
  <c r="AS4433" i="4"/>
  <c r="AS4437" i="4"/>
  <c r="AT4439" i="4"/>
  <c r="AS4441" i="4"/>
  <c r="AS4444" i="4"/>
  <c r="AS4453" i="4"/>
  <c r="AT4458" i="4"/>
  <c r="AS4461" i="4"/>
  <c r="AS4464" i="4"/>
  <c r="AT4467" i="4"/>
  <c r="AS4469" i="4"/>
  <c r="AT4475" i="4"/>
  <c r="AT4479" i="4"/>
  <c r="AT4483" i="4"/>
  <c r="AS4485" i="4"/>
  <c r="AS4495" i="4"/>
  <c r="AT4497" i="4"/>
  <c r="AT4501" i="4"/>
  <c r="AT4520" i="4"/>
  <c r="AS4522" i="4"/>
  <c r="AT4531" i="4"/>
  <c r="AS4533" i="4"/>
  <c r="AT8" i="4"/>
  <c r="AT14" i="4"/>
  <c r="AS20" i="4"/>
  <c r="AS41" i="4"/>
  <c r="AT45" i="4"/>
  <c r="AS66" i="4"/>
  <c r="AT104" i="4"/>
  <c r="AS115" i="4"/>
  <c r="AS117" i="4"/>
  <c r="AT118" i="4"/>
  <c r="AT119" i="4"/>
  <c r="AS120" i="4"/>
  <c r="AS130" i="4"/>
  <c r="AS167" i="4"/>
  <c r="AT170" i="4"/>
  <c r="AT176" i="4"/>
  <c r="AT182" i="4"/>
  <c r="AS188" i="4"/>
  <c r="AS220" i="4"/>
  <c r="AS235" i="4"/>
  <c r="AT237" i="4"/>
  <c r="AS238" i="4"/>
  <c r="AT239" i="4"/>
  <c r="AS241" i="4"/>
  <c r="AT248" i="4"/>
  <c r="AS259" i="4"/>
  <c r="AT260" i="4"/>
  <c r="AT261" i="4"/>
  <c r="AS265" i="4"/>
  <c r="AT266" i="4"/>
  <c r="AS268" i="4"/>
  <c r="AT269" i="4"/>
  <c r="AS271" i="4"/>
  <c r="AT274" i="4"/>
  <c r="AS285" i="4"/>
  <c r="AS293" i="4"/>
  <c r="AS298" i="4"/>
  <c r="AS304" i="4"/>
  <c r="AS326" i="4"/>
  <c r="AS350" i="4"/>
  <c r="AS353" i="4"/>
  <c r="AT361" i="4"/>
  <c r="AT370" i="4"/>
  <c r="AT380" i="4"/>
  <c r="AS382" i="4"/>
  <c r="AT387" i="4"/>
  <c r="AT404" i="4"/>
  <c r="AT406" i="4"/>
  <c r="AS412" i="4"/>
  <c r="AS418" i="4"/>
  <c r="AT5" i="4"/>
  <c r="AS10" i="4"/>
  <c r="AT12" i="4"/>
  <c r="AS14" i="4"/>
  <c r="AS18" i="4"/>
  <c r="AT19" i="4"/>
  <c r="AT60" i="4"/>
  <c r="AT74" i="4"/>
  <c r="AT84" i="4"/>
  <c r="AS86" i="4"/>
  <c r="AT110" i="4"/>
  <c r="AT132" i="4"/>
  <c r="AT135" i="4"/>
  <c r="AS137" i="4"/>
  <c r="AT147" i="4"/>
  <c r="AS148" i="4"/>
  <c r="AS151" i="4"/>
  <c r="AT160" i="4"/>
  <c r="AT173" i="4"/>
  <c r="AS176" i="4"/>
  <c r="AT178" i="4"/>
  <c r="AT187" i="4"/>
  <c r="AS200" i="4"/>
  <c r="AT208" i="4"/>
  <c r="AS212" i="4"/>
  <c r="AS215" i="4"/>
  <c r="AS218" i="4"/>
  <c r="AT219" i="4"/>
  <c r="AS222" i="4"/>
  <c r="AT224" i="4"/>
  <c r="AS225" i="4"/>
  <c r="AS247" i="4"/>
  <c r="AT249" i="4"/>
  <c r="AT252" i="4"/>
  <c r="AS284" i="4"/>
  <c r="AT285" i="4"/>
  <c r="AS287" i="4"/>
  <c r="AS294" i="4"/>
  <c r="AS296" i="4"/>
  <c r="AS299" i="4"/>
  <c r="AS302" i="4"/>
  <c r="AT303" i="4"/>
  <c r="AT304" i="4"/>
  <c r="AT307" i="4"/>
  <c r="AT310" i="4"/>
  <c r="AT314" i="4"/>
  <c r="AT317" i="4"/>
  <c r="AT319" i="4"/>
  <c r="AS325" i="4"/>
  <c r="AT326" i="4"/>
  <c r="AS333" i="4"/>
  <c r="AS336" i="4"/>
  <c r="AS348" i="4"/>
  <c r="AT356" i="4"/>
  <c r="AS366" i="4"/>
  <c r="AS370" i="4"/>
  <c r="AS408" i="4"/>
  <c r="AT409" i="4"/>
  <c r="AT427" i="4"/>
  <c r="AS435" i="4"/>
  <c r="AS4" i="4"/>
  <c r="AS11" i="4"/>
  <c r="AT13" i="4"/>
  <c r="AS15" i="4"/>
  <c r="AT17" i="4"/>
  <c r="AS19" i="4"/>
  <c r="AT21" i="4"/>
  <c r="AS23" i="4"/>
  <c r="AT25" i="4"/>
  <c r="AS30" i="4"/>
  <c r="AT42" i="4"/>
  <c r="AT44" i="4"/>
  <c r="AT47" i="4"/>
  <c r="AS49" i="4"/>
  <c r="AT50" i="4"/>
  <c r="AS51" i="4"/>
  <c r="AS52" i="4"/>
  <c r="AT53" i="4"/>
  <c r="AS60" i="4"/>
  <c r="AS65" i="4"/>
  <c r="AT66" i="4"/>
  <c r="AT69" i="4"/>
  <c r="AT72" i="4"/>
  <c r="AS74" i="4"/>
  <c r="AS77" i="4"/>
  <c r="AT83" i="4"/>
  <c r="AS84" i="4"/>
  <c r="AS88" i="4"/>
  <c r="AS91" i="4"/>
  <c r="AS94" i="4"/>
  <c r="AS96" i="4"/>
  <c r="AS99" i="4"/>
  <c r="AT106" i="4"/>
  <c r="AT108" i="4"/>
  <c r="AS109" i="4"/>
  <c r="AT111" i="4"/>
  <c r="AS112" i="4"/>
  <c r="AS114" i="4"/>
  <c r="AT117" i="4"/>
  <c r="AT128" i="4"/>
  <c r="AS132" i="4"/>
  <c r="AS135" i="4"/>
  <c r="AS138" i="4"/>
  <c r="AS142" i="4"/>
  <c r="AS149" i="4"/>
  <c r="AS152" i="4"/>
  <c r="AS154" i="4"/>
  <c r="AS157" i="4"/>
  <c r="AS160" i="4"/>
  <c r="AT161" i="4"/>
  <c r="AT169" i="4"/>
  <c r="AS173" i="4"/>
  <c r="AS177" i="4"/>
  <c r="AT181" i="4"/>
  <c r="AS183" i="4"/>
  <c r="AS187" i="4"/>
  <c r="AT189" i="4"/>
  <c r="AS191" i="4"/>
  <c r="AT193" i="4"/>
  <c r="AS195" i="4"/>
  <c r="AT197" i="4"/>
  <c r="AS202" i="4"/>
  <c r="AS204" i="4"/>
  <c r="AS210" i="4"/>
  <c r="AS213" i="4"/>
  <c r="AT221" i="4"/>
  <c r="AS223" i="4"/>
  <c r="AT225" i="4"/>
  <c r="AS227" i="4"/>
  <c r="AT229" i="4"/>
  <c r="AT232" i="4"/>
  <c r="AT235" i="4"/>
  <c r="AS236" i="4"/>
  <c r="AT238" i="4"/>
  <c r="AT241" i="4"/>
  <c r="AS242" i="4"/>
  <c r="AS248" i="4"/>
  <c r="AT250" i="4"/>
  <c r="AT253" i="4"/>
  <c r="AT256" i="4"/>
  <c r="AT259" i="4"/>
  <c r="AS261" i="4"/>
  <c r="AT265" i="4"/>
  <c r="AT268" i="4"/>
  <c r="AT273" i="4"/>
  <c r="AS275" i="4"/>
  <c r="AS277" i="4"/>
  <c r="AT289" i="4"/>
  <c r="AS290" i="4"/>
  <c r="AT291" i="4"/>
  <c r="AT293" i="4"/>
  <c r="AS297" i="4"/>
  <c r="AS300" i="4"/>
  <c r="AT301" i="4"/>
  <c r="AS303" i="4"/>
  <c r="AT305" i="4"/>
  <c r="AT308" i="4"/>
  <c r="AT311" i="4"/>
  <c r="AS313" i="4"/>
  <c r="AT315" i="4"/>
  <c r="AS323" i="4"/>
  <c r="AT327" i="4"/>
  <c r="AS331" i="4"/>
  <c r="AS334" i="4"/>
  <c r="AT335" i="4"/>
  <c r="AT336" i="4"/>
  <c r="AS338" i="4"/>
  <c r="AS341" i="4"/>
  <c r="AS342" i="4"/>
  <c r="AT351" i="4"/>
  <c r="AT353" i="4"/>
  <c r="AT354" i="4"/>
  <c r="AT358" i="4"/>
  <c r="AT363" i="4"/>
  <c r="AT366" i="4"/>
  <c r="AT369" i="4"/>
  <c r="AS371" i="4"/>
  <c r="AS374" i="4"/>
  <c r="AS378" i="4"/>
  <c r="AS381" i="4"/>
  <c r="AT382" i="4"/>
  <c r="AT383" i="4"/>
  <c r="AS385" i="4"/>
  <c r="AS391" i="4"/>
  <c r="AS394" i="4"/>
  <c r="AS397" i="4"/>
  <c r="AT401" i="4"/>
  <c r="AT403" i="4"/>
  <c r="AS411" i="4"/>
  <c r="AT413" i="4"/>
  <c r="AS417" i="4"/>
  <c r="AS422" i="4"/>
  <c r="AS433" i="4"/>
  <c r="AS440" i="4"/>
  <c r="AS437" i="4"/>
  <c r="AT439" i="4"/>
  <c r="AT447" i="4"/>
  <c r="AT459" i="4"/>
  <c r="AS586" i="4"/>
  <c r="AS592" i="4"/>
  <c r="AS596" i="4"/>
  <c r="AS599" i="4"/>
  <c r="AT601" i="4"/>
  <c r="AS602" i="4"/>
  <c r="AS608" i="4"/>
  <c r="AS609" i="4"/>
  <c r="AT612" i="4"/>
  <c r="AS614" i="4"/>
  <c r="AS615" i="4"/>
  <c r="AT616" i="4"/>
  <c r="AT617" i="4"/>
  <c r="AS624" i="4"/>
  <c r="AS627" i="4"/>
  <c r="AS629" i="4"/>
  <c r="AT636" i="4"/>
  <c r="AT643" i="4"/>
  <c r="AS644" i="4"/>
  <c r="AS645" i="4"/>
  <c r="AS648" i="4"/>
  <c r="AS651" i="4"/>
  <c r="AT655" i="4"/>
  <c r="AT660" i="4"/>
  <c r="AS665" i="4"/>
  <c r="AT667" i="4"/>
  <c r="AS670" i="4"/>
  <c r="AT678" i="4"/>
  <c r="AS682" i="4"/>
  <c r="AS684" i="4"/>
  <c r="AS686" i="4"/>
  <c r="AT687" i="4"/>
  <c r="AT693" i="4"/>
  <c r="AT695" i="4"/>
  <c r="AT698" i="4"/>
  <c r="AT701" i="4"/>
  <c r="AT704" i="4"/>
  <c r="AT707" i="4"/>
  <c r="AS708" i="4"/>
  <c r="AS711" i="4"/>
  <c r="AS717" i="4"/>
  <c r="AT719" i="4"/>
  <c r="AS720" i="4"/>
  <c r="AT722" i="4"/>
  <c r="AS723" i="4"/>
  <c r="AT725" i="4"/>
  <c r="AS730" i="4"/>
  <c r="AT732" i="4"/>
  <c r="AT735" i="4"/>
  <c r="AS739" i="4"/>
  <c r="AS741" i="4"/>
  <c r="AT745" i="4"/>
  <c r="AT751" i="4"/>
  <c r="AS755" i="4"/>
  <c r="AS756" i="4"/>
  <c r="AT759" i="4"/>
  <c r="AT762" i="4"/>
  <c r="AT765" i="4"/>
  <c r="AT767" i="4"/>
  <c r="AS771" i="4"/>
  <c r="AS777" i="4"/>
  <c r="AS780" i="4"/>
  <c r="AS784" i="4"/>
  <c r="AS790" i="4"/>
  <c r="AT794" i="4"/>
  <c r="AT796" i="4"/>
  <c r="AT799" i="4"/>
  <c r="AT804" i="4"/>
  <c r="AS807" i="4"/>
  <c r="AS814" i="4"/>
  <c r="AS819" i="4"/>
  <c r="AT826" i="4"/>
  <c r="AT831" i="4"/>
  <c r="AS832" i="4"/>
  <c r="AT836" i="4"/>
  <c r="AT841" i="4"/>
  <c r="AT842" i="4"/>
  <c r="AT846" i="4"/>
  <c r="AS848" i="4"/>
  <c r="AT854" i="4"/>
  <c r="AS855" i="4"/>
  <c r="AT856" i="4"/>
  <c r="AS859" i="4"/>
  <c r="AS860" i="4"/>
  <c r="AS865" i="4"/>
  <c r="AS867" i="4"/>
  <c r="AT868" i="4"/>
  <c r="AT869" i="4"/>
  <c r="AS870" i="4"/>
  <c r="AT872" i="4"/>
  <c r="AT878" i="4"/>
  <c r="AS882" i="4"/>
  <c r="AT883" i="4"/>
  <c r="AT886" i="4"/>
  <c r="AT887" i="4"/>
  <c r="AT889" i="4"/>
  <c r="AT892" i="4"/>
  <c r="AT893" i="4"/>
  <c r="AT895" i="4"/>
  <c r="AT900" i="4"/>
  <c r="AT903" i="4"/>
  <c r="AS904" i="4"/>
  <c r="AS909" i="4"/>
  <c r="AT914" i="4"/>
  <c r="AS916" i="4"/>
  <c r="AT917" i="4"/>
  <c r="AT918" i="4"/>
  <c r="AT921" i="4"/>
  <c r="AT924" i="4"/>
  <c r="AS926" i="4"/>
  <c r="AS928" i="4"/>
  <c r="AT939" i="4"/>
  <c r="AS940" i="4"/>
  <c r="AT941" i="4"/>
  <c r="AT943" i="4"/>
  <c r="AT944" i="4"/>
  <c r="AS947" i="4"/>
  <c r="AS948" i="4"/>
  <c r="AT950" i="4"/>
  <c r="AS952" i="4"/>
  <c r="AT954" i="4"/>
  <c r="AT959" i="4"/>
  <c r="AS961" i="4"/>
  <c r="AS964" i="4"/>
  <c r="AS967" i="4"/>
  <c r="AT971" i="4"/>
  <c r="AT973" i="4"/>
  <c r="AT976" i="4"/>
  <c r="AT980" i="4"/>
  <c r="AT982" i="4"/>
  <c r="AS984" i="4"/>
  <c r="AT986" i="4"/>
  <c r="AS995" i="4"/>
  <c r="AS1000" i="4"/>
  <c r="AT1007" i="4"/>
  <c r="AT463" i="4"/>
  <c r="AT467" i="4"/>
  <c r="AT469" i="4"/>
  <c r="AS470" i="4"/>
  <c r="AS471" i="4"/>
  <c r="AT472" i="4"/>
  <c r="AT475" i="4"/>
  <c r="AS476" i="4"/>
  <c r="AT478" i="4"/>
  <c r="AS480" i="4"/>
  <c r="AT487" i="4"/>
  <c r="AT491" i="4"/>
  <c r="AS492" i="4"/>
  <c r="AT495" i="4"/>
  <c r="AS496" i="4"/>
  <c r="AS497" i="4"/>
  <c r="AT499" i="4"/>
  <c r="AT501" i="4"/>
  <c r="AT502" i="4"/>
  <c r="AS506" i="4"/>
  <c r="AT513" i="4"/>
  <c r="AS517" i="4"/>
  <c r="AS520" i="4"/>
  <c r="AS521" i="4"/>
  <c r="AS523" i="4"/>
  <c r="AS524" i="4"/>
  <c r="AS527" i="4"/>
  <c r="AT528" i="4"/>
  <c r="AT529" i="4"/>
  <c r="AS531" i="4"/>
  <c r="AT532" i="4"/>
  <c r="AT539" i="4"/>
  <c r="AS541" i="4"/>
  <c r="AT542" i="4"/>
  <c r="AS544" i="4"/>
  <c r="AS547" i="4"/>
  <c r="AT548" i="4"/>
  <c r="AS551" i="4"/>
  <c r="AT559" i="4"/>
  <c r="AS561" i="4"/>
  <c r="AS564" i="4"/>
  <c r="AS567" i="4"/>
  <c r="AT568" i="4"/>
  <c r="AS570" i="4"/>
  <c r="AT573" i="4"/>
  <c r="AS575" i="4"/>
  <c r="AS576" i="4"/>
  <c r="AS579" i="4"/>
  <c r="AT581" i="4"/>
  <c r="AS590" i="4"/>
  <c r="AS593" i="4"/>
  <c r="AS597" i="4"/>
  <c r="AS600" i="4"/>
  <c r="AS603" i="4"/>
  <c r="AS610" i="4"/>
  <c r="AT614" i="4"/>
  <c r="AS616" i="4"/>
  <c r="AT620" i="4"/>
  <c r="AS625" i="4"/>
  <c r="AT629" i="4"/>
  <c r="AT640" i="4"/>
  <c r="AS642" i="4"/>
  <c r="AS1012" i="4"/>
  <c r="AS1013" i="4"/>
  <c r="AT1015" i="4"/>
  <c r="AS1016" i="4"/>
  <c r="AS1017" i="4"/>
  <c r="AS1019" i="4"/>
  <c r="AS1020" i="4"/>
  <c r="AS1022" i="4"/>
  <c r="AS1027" i="4"/>
  <c r="AT1028" i="4"/>
  <c r="AT1029" i="4"/>
  <c r="AT1035" i="4"/>
  <c r="AS1037" i="4"/>
  <c r="AT1038" i="4"/>
  <c r="AT1042" i="4"/>
  <c r="AS1046" i="4"/>
  <c r="AS1059" i="4"/>
  <c r="AT1067" i="4"/>
  <c r="AS1070" i="4"/>
  <c r="AS1071" i="4"/>
  <c r="AS438" i="4"/>
  <c r="AS443" i="4"/>
  <c r="AS446" i="4"/>
  <c r="AT448" i="4"/>
  <c r="AS450" i="4"/>
  <c r="AT451" i="4"/>
  <c r="AT457" i="4"/>
  <c r="AS649" i="4"/>
  <c r="AS660" i="4"/>
  <c r="AS667" i="4"/>
  <c r="AT668" i="4"/>
  <c r="AT670" i="4"/>
  <c r="AT671" i="4"/>
  <c r="AS672" i="4"/>
  <c r="AS678" i="4"/>
  <c r="AT684" i="4"/>
  <c r="AS687" i="4"/>
  <c r="AT688" i="4"/>
  <c r="AS689" i="4"/>
  <c r="AS690" i="4"/>
  <c r="AS693" i="4"/>
  <c r="AT694" i="4"/>
  <c r="AS698" i="4"/>
  <c r="AS701" i="4"/>
  <c r="AT703" i="4"/>
  <c r="AS704" i="4"/>
  <c r="AT706" i="4"/>
  <c r="AS707" i="4"/>
  <c r="AT718" i="4"/>
  <c r="AS719" i="4"/>
  <c r="AT721" i="4"/>
  <c r="AS722" i="4"/>
  <c r="AT724" i="4"/>
  <c r="AS725" i="4"/>
  <c r="AT727" i="4"/>
  <c r="AS732" i="4"/>
  <c r="AS735" i="4"/>
  <c r="AT739" i="4"/>
  <c r="AT741" i="4"/>
  <c r="AS744" i="4"/>
  <c r="AS745" i="4"/>
  <c r="AT748" i="4"/>
  <c r="AT749" i="4"/>
  <c r="AS750" i="4"/>
  <c r="AS751" i="4"/>
  <c r="AS757" i="4"/>
  <c r="AS759" i="4"/>
  <c r="AT761" i="4"/>
  <c r="AS762" i="4"/>
  <c r="AS765" i="4"/>
  <c r="AS767" i="4"/>
  <c r="AT768" i="4"/>
  <c r="AT771" i="4"/>
  <c r="AT777" i="4"/>
  <c r="AT780" i="4"/>
  <c r="AT784" i="4"/>
  <c r="AS788" i="4"/>
  <c r="AT790" i="4"/>
  <c r="AS796" i="4"/>
  <c r="AT798" i="4"/>
  <c r="AT800" i="4"/>
  <c r="AT805" i="4"/>
  <c r="AS806" i="4"/>
  <c r="AT810" i="4"/>
  <c r="AT825" i="4"/>
  <c r="AS826" i="4"/>
  <c r="AT827" i="4"/>
  <c r="AT830" i="4"/>
  <c r="AS836" i="4"/>
  <c r="AT840" i="4"/>
  <c r="AS841" i="4"/>
  <c r="AS842" i="4"/>
  <c r="AT843" i="4"/>
  <c r="AS846" i="4"/>
  <c r="AT851" i="4"/>
  <c r="AS852" i="4"/>
  <c r="AT855" i="4"/>
  <c r="AT857" i="4"/>
  <c r="AS861" i="4"/>
  <c r="AT867" i="4"/>
  <c r="AS869" i="4"/>
  <c r="AT870" i="4"/>
  <c r="AT871" i="4"/>
  <c r="AS872" i="4"/>
  <c r="AT874" i="4"/>
  <c r="AS877" i="4"/>
  <c r="AS881" i="4"/>
  <c r="AT888" i="4"/>
  <c r="AT891" i="4"/>
  <c r="AT894" i="4"/>
  <c r="AT898" i="4"/>
  <c r="AS900" i="4"/>
  <c r="AT904" i="4"/>
  <c r="AT909" i="4"/>
  <c r="AS911" i="4"/>
  <c r="AT913" i="4"/>
  <c r="AS917" i="4"/>
  <c r="AS918" i="4"/>
  <c r="AS921" i="4"/>
  <c r="AS924" i="4"/>
  <c r="AT928" i="4"/>
  <c r="AT929" i="4"/>
  <c r="AT932" i="4"/>
  <c r="AT935" i="4"/>
  <c r="AT937" i="4"/>
  <c r="AS938" i="4"/>
  <c r="AS949" i="4"/>
  <c r="AS953" i="4"/>
  <c r="AT969" i="4"/>
  <c r="AS975" i="4"/>
  <c r="AS985" i="4"/>
  <c r="AT994" i="4"/>
  <c r="AT1008" i="4"/>
  <c r="AT429" i="4"/>
  <c r="AT431" i="4"/>
  <c r="AS436" i="4"/>
  <c r="AS441" i="4"/>
  <c r="AT443" i="4"/>
  <c r="AS444" i="4"/>
  <c r="AS445" i="4"/>
  <c r="AS448" i="4"/>
  <c r="AS451" i="4"/>
  <c r="AS454" i="4"/>
  <c r="AT456" i="4"/>
  <c r="AS459" i="4"/>
  <c r="AS460" i="4"/>
  <c r="AT461" i="4"/>
  <c r="AT462" i="4"/>
  <c r="AS469" i="4"/>
  <c r="AT470" i="4"/>
  <c r="AS472" i="4"/>
  <c r="AS474" i="4"/>
  <c r="AS475" i="4"/>
  <c r="AS478" i="4"/>
  <c r="AT480" i="4"/>
  <c r="AS484" i="4"/>
  <c r="AT492" i="4"/>
  <c r="AT496" i="4"/>
  <c r="AS498" i="4"/>
  <c r="AS499" i="4"/>
  <c r="AS502" i="4"/>
  <c r="AS504" i="4"/>
  <c r="AT506" i="4"/>
  <c r="AS507" i="4"/>
  <c r="AT518" i="4"/>
  <c r="AT521" i="4"/>
  <c r="AT524" i="4"/>
  <c r="AT527" i="4"/>
  <c r="AS528" i="4"/>
  <c r="AT531" i="4"/>
  <c r="AS537" i="4"/>
  <c r="AS539" i="4"/>
  <c r="AT540" i="4"/>
  <c r="AT543" i="4"/>
  <c r="AT544" i="4"/>
  <c r="AT547" i="4"/>
  <c r="AT551" i="4"/>
  <c r="AS555" i="4"/>
  <c r="AS558" i="4"/>
  <c r="AT561" i="4"/>
  <c r="AS565" i="4"/>
  <c r="AS569" i="4"/>
  <c r="AS588" i="4"/>
  <c r="AT590" i="4"/>
  <c r="AS594" i="4"/>
  <c r="AS617" i="4"/>
  <c r="AT627" i="4"/>
  <c r="AT632" i="4"/>
  <c r="AS634" i="4"/>
  <c r="AS636" i="4"/>
  <c r="AT638" i="4"/>
  <c r="AT641" i="4"/>
  <c r="AT648" i="4"/>
  <c r="AS650" i="4"/>
  <c r="AS655" i="4"/>
  <c r="AT958" i="4"/>
  <c r="AS960" i="4"/>
  <c r="AS963" i="4"/>
  <c r="AT965" i="4"/>
  <c r="AS966" i="4"/>
  <c r="AT970" i="4"/>
  <c r="AT972" i="4"/>
  <c r="AS977" i="4"/>
  <c r="AT978" i="4"/>
  <c r="AT979" i="4"/>
  <c r="AS983" i="4"/>
  <c r="AT984" i="4"/>
  <c r="AT985" i="4"/>
  <c r="AS986" i="4"/>
  <c r="AS989" i="4"/>
  <c r="AT991" i="4"/>
  <c r="AT993" i="4"/>
  <c r="AT995" i="4"/>
  <c r="AT996" i="4"/>
  <c r="AS997" i="4"/>
  <c r="AT1001" i="4"/>
  <c r="AS1002" i="4"/>
  <c r="AT1004" i="4"/>
  <c r="AS1005" i="4"/>
  <c r="AS1007" i="4"/>
  <c r="AS1008" i="4"/>
  <c r="AS1011" i="4"/>
  <c r="AT1012" i="4"/>
  <c r="AT1013" i="4"/>
  <c r="AS1014" i="4"/>
  <c r="AS1015" i="4"/>
  <c r="AT1017" i="4"/>
  <c r="AS1018" i="4"/>
  <c r="AT1020" i="4"/>
  <c r="AT1030" i="4"/>
  <c r="AT1033" i="4"/>
  <c r="AS1034" i="4"/>
  <c r="AS1035" i="4"/>
  <c r="AT1036" i="4"/>
  <c r="AT1037" i="4"/>
  <c r="AS1038" i="4"/>
  <c r="AS1048" i="4"/>
  <c r="AS1050" i="4"/>
  <c r="AT1054" i="4"/>
  <c r="AS1055" i="4"/>
  <c r="AT1060" i="4"/>
  <c r="AT1063" i="4"/>
  <c r="AS1064" i="4"/>
  <c r="AS1066" i="4"/>
  <c r="AS1067" i="4"/>
  <c r="AS1069" i="4"/>
  <c r="AT1070" i="4"/>
  <c r="AT1071" i="4"/>
  <c r="AS1073" i="4"/>
  <c r="AS1075" i="4"/>
  <c r="AS1077" i="4"/>
  <c r="AS1080" i="4"/>
  <c r="AT1082" i="4"/>
  <c r="AT1083" i="4"/>
  <c r="AT1093" i="4"/>
  <c r="AT1098" i="4"/>
  <c r="AS1100" i="4"/>
  <c r="AS1102" i="4"/>
  <c r="AS1106" i="4"/>
  <c r="AS1109" i="4"/>
  <c r="AS1110" i="4"/>
  <c r="AT1111" i="4"/>
  <c r="AS1112" i="4"/>
  <c r="AS1113" i="4"/>
  <c r="AT1115" i="4"/>
  <c r="AS1116" i="4"/>
  <c r="AT1125" i="4"/>
  <c r="AT1130" i="4"/>
  <c r="AT1131" i="4"/>
  <c r="AS1134" i="4"/>
  <c r="AS1135" i="4"/>
  <c r="AS1138" i="4"/>
  <c r="AT1142" i="4"/>
  <c r="AT1144" i="4"/>
  <c r="AT1147" i="4"/>
  <c r="AT1150" i="4"/>
  <c r="AT1166" i="4"/>
  <c r="AS1169" i="4"/>
  <c r="AT1171" i="4"/>
  <c r="AS1174" i="4"/>
  <c r="AS1175" i="4"/>
  <c r="AS1177" i="4"/>
  <c r="AT1178" i="4"/>
  <c r="AS1182" i="4"/>
  <c r="AT1183" i="4"/>
  <c r="AS1185" i="4"/>
  <c r="AS1188" i="4"/>
  <c r="AT1189" i="4"/>
  <c r="AT1190" i="4"/>
  <c r="AT1194" i="4"/>
  <c r="AT1205" i="4"/>
  <c r="AS1214" i="4"/>
  <c r="AT1219" i="4"/>
  <c r="AT1224" i="4"/>
  <c r="AS1225" i="4"/>
  <c r="AT1228" i="4"/>
  <c r="AT1229" i="4"/>
  <c r="AS1231" i="4"/>
  <c r="AT1233" i="4"/>
  <c r="AS1234" i="4"/>
  <c r="AT1236" i="4"/>
  <c r="AT1238" i="4"/>
  <c r="AT1242" i="4"/>
  <c r="AT1246" i="4"/>
  <c r="AS1249" i="4"/>
  <c r="AS1251" i="4"/>
  <c r="AT1255" i="4"/>
  <c r="AS1259" i="4"/>
  <c r="AS1261" i="4"/>
  <c r="AT1265" i="4"/>
  <c r="AS1268" i="4"/>
  <c r="AT1271" i="4"/>
  <c r="AS1272" i="4"/>
  <c r="AS1273" i="4"/>
  <c r="AT1274" i="4"/>
  <c r="AT1276" i="4"/>
  <c r="AS1279" i="4"/>
  <c r="AT1286" i="4"/>
  <c r="AS1289" i="4"/>
  <c r="AS1290" i="4"/>
  <c r="AT1291" i="4"/>
  <c r="AS1295" i="4"/>
  <c r="AT1299" i="4"/>
  <c r="AT1301" i="4"/>
  <c r="AT1303" i="4"/>
  <c r="AS1311" i="4"/>
  <c r="AS1313" i="4"/>
  <c r="AT1316" i="4"/>
  <c r="AS1317" i="4"/>
  <c r="AT1318" i="4"/>
  <c r="AS1334" i="4"/>
  <c r="AS1337" i="4"/>
  <c r="AT1338" i="4"/>
  <c r="AS1345" i="4"/>
  <c r="AT1347" i="4"/>
  <c r="AS1351" i="4"/>
  <c r="AT1359" i="4"/>
  <c r="AT1361" i="4"/>
  <c r="AT1364" i="4"/>
  <c r="AT1368" i="4"/>
  <c r="AT1369" i="4"/>
  <c r="AT1374" i="4"/>
  <c r="AT1375" i="4"/>
  <c r="AS1378" i="4"/>
  <c r="AT1381" i="4"/>
  <c r="AS1389" i="4"/>
  <c r="AS1390" i="4"/>
  <c r="AT1392" i="4"/>
  <c r="AS1393" i="4"/>
  <c r="AS1397" i="4"/>
  <c r="AS1401" i="4"/>
  <c r="AT1405" i="4"/>
  <c r="AT1407" i="4"/>
  <c r="AS1412" i="4"/>
  <c r="AS1414" i="4"/>
  <c r="AS1415" i="4"/>
  <c r="AS1419" i="4"/>
  <c r="AT1424" i="4"/>
  <c r="AT1437" i="4"/>
  <c r="AS1460" i="4"/>
  <c r="AT1075" i="4"/>
  <c r="AT1077" i="4"/>
  <c r="AS1079" i="4"/>
  <c r="AT1081" i="4"/>
  <c r="AS1083" i="4"/>
  <c r="AT1087" i="4"/>
  <c r="AS1090" i="4"/>
  <c r="AT1094" i="4"/>
  <c r="AT1100" i="4"/>
  <c r="AT1102" i="4"/>
  <c r="AS1104" i="4"/>
  <c r="AT1106" i="4"/>
  <c r="AS1107" i="4"/>
  <c r="AS1108" i="4"/>
  <c r="AS1111" i="4"/>
  <c r="AS1114" i="4"/>
  <c r="AT1116" i="4"/>
  <c r="AT1124" i="4"/>
  <c r="AS1125" i="4"/>
  <c r="AT1128" i="4"/>
  <c r="AT1129" i="4"/>
  <c r="AS1131" i="4"/>
  <c r="AT1135" i="4"/>
  <c r="AS1137" i="4"/>
  <c r="AT1138" i="4"/>
  <c r="AS1142" i="4"/>
  <c r="AS1144" i="4"/>
  <c r="AT1146" i="4"/>
  <c r="AS1147" i="4"/>
  <c r="AT1148" i="4"/>
  <c r="AT1149" i="4"/>
  <c r="AT1152" i="4"/>
  <c r="AS1154" i="4"/>
  <c r="AS1157" i="4"/>
  <c r="AT1161" i="4"/>
  <c r="AT1165" i="4"/>
  <c r="AT1167" i="4"/>
  <c r="AS1171" i="4"/>
  <c r="AS1173" i="4"/>
  <c r="AS1176" i="4"/>
  <c r="AS1178" i="4"/>
  <c r="AT1182" i="4"/>
  <c r="AT1185" i="4"/>
  <c r="AS1189" i="4"/>
  <c r="AT1192" i="4"/>
  <c r="AT1202" i="4"/>
  <c r="AT1208" i="4"/>
  <c r="AT1209" i="4"/>
  <c r="AT1212" i="4"/>
  <c r="AS1213" i="4"/>
  <c r="AS1217" i="4"/>
  <c r="AT1218" i="4"/>
  <c r="AS1219" i="4"/>
  <c r="AS1221" i="4"/>
  <c r="AT1225" i="4"/>
  <c r="AT1230" i="4"/>
  <c r="AT1231" i="4"/>
  <c r="AS1232" i="4"/>
  <c r="AS1233" i="4"/>
  <c r="AT1235" i="4"/>
  <c r="AS1236" i="4"/>
  <c r="AS1242" i="4"/>
  <c r="AT1247" i="4"/>
  <c r="AS1248" i="4"/>
  <c r="AT1251" i="4"/>
  <c r="AS1254" i="4"/>
  <c r="AS1255" i="4"/>
  <c r="AT1259" i="4"/>
  <c r="AT1264" i="4"/>
  <c r="AS1265" i="4"/>
  <c r="AS1271" i="4"/>
  <c r="AT1272" i="4"/>
  <c r="AS1276" i="4"/>
  <c r="AT1281" i="4"/>
  <c r="AS1282" i="4"/>
  <c r="AS1288" i="4"/>
  <c r="AS1291" i="4"/>
  <c r="AS1296" i="4"/>
  <c r="AS1301" i="4"/>
  <c r="AT1305" i="4"/>
  <c r="AT1311" i="4"/>
  <c r="AT1313" i="4"/>
  <c r="AS1315" i="4"/>
  <c r="AT1321" i="4"/>
  <c r="AT1324" i="4"/>
  <c r="AT1326" i="4"/>
  <c r="AS1327" i="4"/>
  <c r="AS1328" i="4"/>
  <c r="AS1333" i="4"/>
  <c r="AT1334" i="4"/>
  <c r="AT1339" i="4"/>
  <c r="AT1346" i="4"/>
  <c r="AS1347" i="4"/>
  <c r="AT1348" i="4"/>
  <c r="AT1351" i="4"/>
  <c r="AT1354" i="4"/>
  <c r="AS1355" i="4"/>
  <c r="AS1356" i="4"/>
  <c r="AS1358" i="4"/>
  <c r="AS1359" i="4"/>
  <c r="AS1372" i="4"/>
  <c r="AS1374" i="4"/>
  <c r="AS1375" i="4"/>
  <c r="AS1377" i="4"/>
  <c r="AT1378" i="4"/>
  <c r="AT1384" i="4"/>
  <c r="AT1389" i="4"/>
  <c r="AT1390" i="4"/>
  <c r="AT1393" i="4"/>
  <c r="AS1394" i="4"/>
  <c r="AS1405" i="4"/>
  <c r="AT1406" i="4"/>
  <c r="AT1408" i="4"/>
  <c r="AT1409" i="4"/>
  <c r="AT1412" i="4"/>
  <c r="AT1414" i="4"/>
  <c r="AT1415" i="4"/>
  <c r="AS1416" i="4"/>
  <c r="AT1425" i="4"/>
  <c r="AT1456" i="4"/>
  <c r="AT1426" i="4"/>
  <c r="AS1427" i="4"/>
  <c r="AS1432" i="4"/>
  <c r="AS1434" i="4"/>
  <c r="AT1436" i="4"/>
  <c r="AT1441" i="4"/>
  <c r="AS1442" i="4"/>
  <c r="AT1443" i="4"/>
  <c r="AS1444" i="4"/>
  <c r="AS1445" i="4"/>
  <c r="AT1446" i="4"/>
  <c r="AS1447" i="4"/>
  <c r="AS1448" i="4"/>
  <c r="AT1450" i="4"/>
  <c r="AS1451" i="4"/>
  <c r="AT1452" i="4"/>
  <c r="AS1454" i="4"/>
  <c r="AS1457" i="4"/>
  <c r="AS1459" i="4"/>
  <c r="AT1465" i="4"/>
  <c r="AT1471" i="4"/>
  <c r="AT1490" i="4"/>
  <c r="AS1491" i="4"/>
  <c r="AT1501" i="4"/>
  <c r="AT1503" i="4"/>
  <c r="AS1505" i="4"/>
  <c r="AT1508" i="4"/>
  <c r="AT1511" i="4"/>
  <c r="AS1516" i="4"/>
  <c r="AS1519" i="4"/>
  <c r="AS1521" i="4"/>
  <c r="AT1525" i="4"/>
  <c r="AT1531" i="4"/>
  <c r="AT1535" i="4"/>
  <c r="AT1542" i="4"/>
  <c r="AT1544" i="4"/>
  <c r="AT1546" i="4"/>
  <c r="AS1549" i="4"/>
  <c r="AS1550" i="4"/>
  <c r="AT1552" i="4"/>
  <c r="AT1555" i="4"/>
  <c r="AS1557" i="4"/>
  <c r="AT1558" i="4"/>
  <c r="AS1562" i="4"/>
  <c r="AT1565" i="4"/>
  <c r="AT1567" i="4"/>
  <c r="AT1570" i="4"/>
  <c r="AS1572" i="4"/>
  <c r="AS1574" i="4"/>
  <c r="AT1576" i="4"/>
  <c r="AT1581" i="4"/>
  <c r="AS1585" i="4"/>
  <c r="AS1594" i="4"/>
  <c r="AS1597" i="4"/>
  <c r="AS1599" i="4"/>
  <c r="AS1601" i="4"/>
  <c r="AS1604" i="4"/>
  <c r="AS1607" i="4"/>
  <c r="AT1608" i="4"/>
  <c r="AT1612" i="4"/>
  <c r="AT1615" i="4"/>
  <c r="AS1617" i="4"/>
  <c r="AT1618" i="4"/>
  <c r="AS1622" i="4"/>
  <c r="AS1624" i="4"/>
  <c r="AT1626" i="4"/>
  <c r="AS1627" i="4"/>
  <c r="AT1628" i="4"/>
  <c r="AS1630" i="4"/>
  <c r="AS1631" i="4"/>
  <c r="AT1633" i="4"/>
  <c r="AS1637" i="4"/>
  <c r="AT1638" i="4"/>
  <c r="AS1642" i="4"/>
  <c r="AT1643" i="4"/>
  <c r="AS1644" i="4"/>
  <c r="AS1645" i="4"/>
  <c r="AT1648" i="4"/>
  <c r="AT1654" i="4"/>
  <c r="AT1655" i="4"/>
  <c r="AS1656" i="4"/>
  <c r="AS1657" i="4"/>
  <c r="AS1659" i="4"/>
  <c r="AS1661" i="4"/>
  <c r="AT1664" i="4"/>
  <c r="AS1667" i="4"/>
  <c r="AT1668" i="4"/>
  <c r="AT1669" i="4"/>
  <c r="AS1670" i="4"/>
  <c r="AS1671" i="4"/>
  <c r="AT1672" i="4"/>
  <c r="AT1673" i="4"/>
  <c r="AS1678" i="4"/>
  <c r="AS1679" i="4"/>
  <c r="AS1681" i="4"/>
  <c r="AT1684" i="4"/>
  <c r="AT1685" i="4"/>
  <c r="AS1691" i="4"/>
  <c r="AT1696" i="4"/>
  <c r="AT1699" i="4"/>
  <c r="AT1701" i="4"/>
  <c r="AS1705" i="4"/>
  <c r="AT1708" i="4"/>
  <c r="AT1709" i="4"/>
  <c r="AS1710" i="4"/>
  <c r="AS1711" i="4"/>
  <c r="AT1713" i="4"/>
  <c r="AS1714" i="4"/>
  <c r="AS1715" i="4"/>
  <c r="AT1716" i="4"/>
  <c r="AS1718" i="4"/>
  <c r="AT1724" i="4"/>
  <c r="AS1728" i="4"/>
  <c r="AS1738" i="4"/>
  <c r="AT1746" i="4"/>
  <c r="AT1751" i="4"/>
  <c r="AT1756" i="4"/>
  <c r="AT1764" i="4"/>
  <c r="AT1765" i="4"/>
  <c r="AS1769" i="4"/>
  <c r="AT1772" i="4"/>
  <c r="AS1780" i="4"/>
  <c r="AS1782" i="4"/>
  <c r="AT1785" i="4"/>
  <c r="AT1797" i="4"/>
  <c r="AT1798" i="4"/>
  <c r="AS1800" i="4"/>
  <c r="AS1803" i="4"/>
  <c r="AT1805" i="4"/>
  <c r="AS1808" i="4"/>
  <c r="AS1810" i="4"/>
  <c r="AS1811" i="4"/>
  <c r="AS1813" i="4"/>
  <c r="AT1820" i="4"/>
  <c r="AT1822" i="4"/>
  <c r="AT1827" i="4"/>
  <c r="AT1830" i="4"/>
  <c r="AS1831" i="4"/>
  <c r="AT1833" i="4"/>
  <c r="AT1835" i="4"/>
  <c r="AT1836" i="4"/>
  <c r="AS1838" i="4"/>
  <c r="AT1843" i="4"/>
  <c r="AT1846" i="4"/>
  <c r="AT1849" i="4"/>
  <c r="AS1852" i="4"/>
  <c r="AS1854" i="4"/>
  <c r="AS1855" i="4"/>
  <c r="AT1856" i="4"/>
  <c r="AS1860" i="4"/>
  <c r="AS1862" i="4"/>
  <c r="AS1865" i="4"/>
  <c r="AS1866" i="4"/>
  <c r="AT1871" i="4"/>
  <c r="AT1877" i="4"/>
  <c r="AT1878" i="4"/>
  <c r="AS1885" i="4"/>
  <c r="AT1893" i="4"/>
  <c r="AT1894" i="4"/>
  <c r="AS1896" i="4"/>
  <c r="AS1901" i="4"/>
  <c r="AT1910" i="4"/>
  <c r="AS1914" i="4"/>
  <c r="AS1917" i="4"/>
  <c r="AS1919" i="4"/>
  <c r="AS1920" i="4"/>
  <c r="AT1924" i="4"/>
  <c r="AS1929" i="4"/>
  <c r="AT1930" i="4"/>
  <c r="AT1935" i="4"/>
  <c r="AS1942" i="4"/>
  <c r="AT1945" i="4"/>
  <c r="AT1948" i="4"/>
  <c r="AS1949" i="4"/>
  <c r="AT1951" i="4"/>
  <c r="AS1955" i="4"/>
  <c r="AS1963" i="4"/>
  <c r="AT1968" i="4"/>
  <c r="AT1971" i="4"/>
  <c r="AT1974" i="4"/>
  <c r="AS1981" i="4"/>
  <c r="AT1987" i="4"/>
  <c r="AS1997" i="4"/>
  <c r="AT2000" i="4"/>
  <c r="AS2001" i="4"/>
  <c r="AS2002" i="4"/>
  <c r="AT2004" i="4"/>
  <c r="AS2013" i="4"/>
  <c r="AT2020" i="4"/>
  <c r="AS2025" i="4"/>
  <c r="AT2027" i="4"/>
  <c r="AS2028" i="4"/>
  <c r="AT2031" i="4"/>
  <c r="AS2036" i="4"/>
  <c r="AT2038" i="4"/>
  <c r="AS2040" i="4"/>
  <c r="AT2041" i="4"/>
  <c r="AS2043" i="4"/>
  <c r="AS2076" i="4"/>
  <c r="AT2078" i="4"/>
  <c r="AS2079" i="4"/>
  <c r="AT2081" i="4"/>
  <c r="AS2082" i="4"/>
  <c r="AS2090" i="4"/>
  <c r="AT2091" i="4"/>
  <c r="AT2095" i="4"/>
  <c r="AS2109" i="4"/>
  <c r="AT2110" i="4"/>
  <c r="AS2111" i="4"/>
  <c r="AT2121" i="4"/>
  <c r="AS2122" i="4"/>
  <c r="AT2123" i="4"/>
  <c r="AT2148" i="4"/>
  <c r="AT2164" i="4"/>
  <c r="AT2167" i="4"/>
  <c r="AT2169" i="4"/>
  <c r="AT2174" i="4"/>
  <c r="AS2178" i="4"/>
  <c r="AT2196" i="4"/>
  <c r="AT2199" i="4"/>
  <c r="AS2231" i="4"/>
  <c r="AT2233" i="4"/>
  <c r="AS2245" i="4"/>
  <c r="AS2250" i="4"/>
  <c r="AT2262" i="4"/>
  <c r="AS2263" i="4"/>
  <c r="AS2268" i="4"/>
  <c r="AT2269" i="4"/>
  <c r="AS2273" i="4"/>
  <c r="AS2311" i="4"/>
  <c r="AS2388" i="4"/>
  <c r="AS2394" i="4"/>
  <c r="AS2406" i="4"/>
  <c r="AS2410" i="4"/>
  <c r="AS2418" i="4"/>
  <c r="AS2431" i="4"/>
  <c r="AS2509" i="4"/>
  <c r="AS2517" i="4"/>
  <c r="AS2524" i="4"/>
  <c r="AS2452" i="4"/>
  <c r="AS2514" i="4"/>
  <c r="AS1429" i="4"/>
  <c r="AT1432" i="4"/>
  <c r="AT1434" i="4"/>
  <c r="AT1435" i="4"/>
  <c r="AS1437" i="4"/>
  <c r="AS1439" i="4"/>
  <c r="AT1442" i="4"/>
  <c r="AT1445" i="4"/>
  <c r="AS1449" i="4"/>
  <c r="AT1451" i="4"/>
  <c r="AS1453" i="4"/>
  <c r="AT1454" i="4"/>
  <c r="AT1455" i="4"/>
  <c r="AS1458" i="4"/>
  <c r="AT1463" i="4"/>
  <c r="AS1471" i="4"/>
  <c r="AS1476" i="4"/>
  <c r="AS1477" i="4"/>
  <c r="AT1486" i="4"/>
  <c r="AS1487" i="4"/>
  <c r="AT1488" i="4"/>
  <c r="AT1489" i="4"/>
  <c r="AT1491" i="4"/>
  <c r="AT1493" i="4"/>
  <c r="AS1494" i="4"/>
  <c r="AS1499" i="4"/>
  <c r="AT1505" i="4"/>
  <c r="AS1511" i="4"/>
  <c r="AT1512" i="4"/>
  <c r="AT1513" i="4"/>
  <c r="AS1514" i="4"/>
  <c r="AT1515" i="4"/>
  <c r="AT1516" i="4"/>
  <c r="AT1518" i="4"/>
  <c r="AT1519" i="4"/>
  <c r="AT1523" i="4"/>
  <c r="AS1524" i="4"/>
  <c r="AS1525" i="4"/>
  <c r="AT1526" i="4"/>
  <c r="AS1528" i="4"/>
  <c r="AS1531" i="4"/>
  <c r="AT1532" i="4"/>
  <c r="AT1533" i="4"/>
  <c r="AS1534" i="4"/>
  <c r="AS1535" i="4"/>
  <c r="AT1539" i="4"/>
  <c r="AS1541" i="4"/>
  <c r="AS1542" i="4"/>
  <c r="AT1545" i="4"/>
  <c r="AT1547" i="4"/>
  <c r="AS1548" i="4"/>
  <c r="AS1552" i="4"/>
  <c r="AS1555" i="4"/>
  <c r="AS1558" i="4"/>
  <c r="AS1565" i="4"/>
  <c r="AS1567" i="4"/>
  <c r="AT1568" i="4"/>
  <c r="AT1572" i="4"/>
  <c r="AS1573" i="4"/>
  <c r="AS1576" i="4"/>
  <c r="AS1581" i="4"/>
  <c r="AT1585" i="4"/>
  <c r="AS1589" i="4"/>
  <c r="AS1590" i="4"/>
  <c r="AS1598" i="4"/>
  <c r="AT1599" i="4"/>
  <c r="AT1610" i="4"/>
  <c r="AS1612" i="4"/>
  <c r="AT1613" i="4"/>
  <c r="AS1615" i="4"/>
  <c r="AS1618" i="4"/>
  <c r="AT1622" i="4"/>
  <c r="AT1624" i="4"/>
  <c r="AT1627" i="4"/>
  <c r="AT1630" i="4"/>
  <c r="AT1631" i="4"/>
  <c r="AT1634" i="4"/>
  <c r="AS1638" i="4"/>
  <c r="AT1645" i="4"/>
  <c r="AT1647" i="4"/>
  <c r="AS1654" i="4"/>
  <c r="AS1655" i="4"/>
  <c r="AS1658" i="4"/>
  <c r="AT1659" i="4"/>
  <c r="AS1664" i="4"/>
  <c r="AT1667" i="4"/>
  <c r="AT1670" i="4"/>
  <c r="AT1671" i="4"/>
  <c r="AS1672" i="4"/>
  <c r="AS1682" i="4"/>
  <c r="AT1683" i="4"/>
  <c r="AT1688" i="4"/>
  <c r="AT1691" i="4"/>
  <c r="AS1692" i="4"/>
  <c r="AS1696" i="4"/>
  <c r="AS1699" i="4"/>
  <c r="AS1701" i="4"/>
  <c r="AT1705" i="4"/>
  <c r="AT1710" i="4"/>
  <c r="AT1711" i="4"/>
  <c r="AS1713" i="4"/>
  <c r="AT1714" i="4"/>
  <c r="AT1715" i="4"/>
  <c r="AS1717" i="4"/>
  <c r="AT1718" i="4"/>
  <c r="AS1722" i="4"/>
  <c r="AS1739" i="4"/>
  <c r="AS1741" i="4"/>
  <c r="AT1742" i="4"/>
  <c r="AT1745" i="4"/>
  <c r="AT1748" i="4"/>
  <c r="AT1749" i="4"/>
  <c r="AS1751" i="4"/>
  <c r="AS1754" i="4"/>
  <c r="AS1756" i="4"/>
  <c r="AS1757" i="4"/>
  <c r="AT1758" i="4"/>
  <c r="AS1759" i="4"/>
  <c r="AT1763" i="4"/>
  <c r="AT1770" i="4"/>
  <c r="AS1775" i="4"/>
  <c r="AS1778" i="4"/>
  <c r="AT1782" i="4"/>
  <c r="AS1785" i="4"/>
  <c r="AT1786" i="4"/>
  <c r="AS1787" i="4"/>
  <c r="AT1795" i="4"/>
  <c r="AT1800" i="4"/>
  <c r="AT1803" i="4"/>
  <c r="AT1804" i="4"/>
  <c r="AS1805" i="4"/>
  <c r="AT1808" i="4"/>
  <c r="AT1814" i="4"/>
  <c r="AT1816" i="4"/>
  <c r="AT1818" i="4"/>
  <c r="AS1819" i="4"/>
  <c r="AS1824" i="4"/>
  <c r="AT1825" i="4"/>
  <c r="AS1827" i="4"/>
  <c r="AT1831" i="4"/>
  <c r="AS1833" i="4"/>
  <c r="AS1835" i="4"/>
  <c r="AT1837" i="4"/>
  <c r="AS1843" i="4"/>
  <c r="AS1846" i="4"/>
  <c r="AT1850" i="4"/>
  <c r="AS1851" i="4"/>
  <c r="AT1852" i="4"/>
  <c r="AS1861" i="4"/>
  <c r="AT1868" i="4"/>
  <c r="AS1871" i="4"/>
  <c r="AS1878" i="4"/>
  <c r="AS1880" i="4"/>
  <c r="AT1881" i="4"/>
  <c r="AS1883" i="4"/>
  <c r="AT1885" i="4"/>
  <c r="AT1889" i="4"/>
  <c r="AT1892" i="4"/>
  <c r="AS1893" i="4"/>
  <c r="AS1894" i="4"/>
  <c r="AT1895" i="4"/>
  <c r="AS1897" i="4"/>
  <c r="AT1901" i="4"/>
  <c r="AT1903" i="4"/>
  <c r="AT1907" i="4"/>
  <c r="AT1908" i="4"/>
  <c r="AS1913" i="4"/>
  <c r="AT1919" i="4"/>
  <c r="AT1920" i="4"/>
  <c r="AS1921" i="4"/>
  <c r="AS1923" i="4"/>
  <c r="AS1930" i="4"/>
  <c r="AS1932" i="4"/>
  <c r="AT1936" i="4"/>
  <c r="AT1942" i="4"/>
  <c r="AS1945" i="4"/>
  <c r="AS1947" i="4"/>
  <c r="AS1948" i="4"/>
  <c r="AS1951" i="4"/>
  <c r="AT1953" i="4"/>
  <c r="AS1954" i="4"/>
  <c r="AT1955" i="4"/>
  <c r="AS1959" i="4"/>
  <c r="AS1961" i="4"/>
  <c r="AT1963" i="4"/>
  <c r="AT1965" i="4"/>
  <c r="AS1967" i="4"/>
  <c r="AT1972" i="4"/>
  <c r="AS1988" i="4"/>
  <c r="AT1996" i="4"/>
  <c r="AS2004" i="4"/>
  <c r="AT2010" i="4"/>
  <c r="AS2012" i="4"/>
  <c r="AT2013" i="4"/>
  <c r="AT2033" i="4"/>
  <c r="AT2035" i="4"/>
  <c r="AS2042" i="4"/>
  <c r="AS2054" i="4"/>
  <c r="AS2057" i="4"/>
  <c r="AT2058" i="4"/>
  <c r="AT2059" i="4"/>
  <c r="AS2061" i="4"/>
  <c r="AT2062" i="4"/>
  <c r="AT2063" i="4"/>
  <c r="AS2065" i="4"/>
  <c r="AS2084" i="4"/>
  <c r="AT2085" i="4"/>
  <c r="AS2088" i="4"/>
  <c r="AS2089" i="4"/>
  <c r="AT2092" i="4"/>
  <c r="AS2095" i="4"/>
  <c r="AT2098" i="4"/>
  <c r="AT2101" i="4"/>
  <c r="AT2103" i="4"/>
  <c r="AS2104" i="4"/>
  <c r="AS2105" i="4"/>
  <c r="AT2106" i="4"/>
  <c r="AS2114" i="4"/>
  <c r="AT2115" i="4"/>
  <c r="AT2117" i="4"/>
  <c r="AT2130" i="4"/>
  <c r="AT2132" i="4"/>
  <c r="AT2134" i="4"/>
  <c r="AT2135" i="4"/>
  <c r="AT2138" i="4"/>
  <c r="AT2143" i="4"/>
  <c r="AS2145" i="4"/>
  <c r="AT2146" i="4"/>
  <c r="AS2151" i="4"/>
  <c r="AT2152" i="4"/>
  <c r="AT2156" i="4"/>
  <c r="AT2162" i="4"/>
  <c r="AS2163" i="4"/>
  <c r="AS2174" i="4"/>
  <c r="AS2177" i="4"/>
  <c r="AT2179" i="4"/>
  <c r="AS2181" i="4"/>
  <c r="AS2184" i="4"/>
  <c r="AS2186" i="4"/>
  <c r="AS2189" i="4"/>
  <c r="AT2191" i="4"/>
  <c r="AS2192" i="4"/>
  <c r="AT2193" i="4"/>
  <c r="AT2194" i="4"/>
  <c r="AS2213" i="4"/>
  <c r="AT2214" i="4"/>
  <c r="AT2220" i="4"/>
  <c r="AT2229" i="4"/>
  <c r="AS2309" i="4"/>
  <c r="AS2333" i="4"/>
  <c r="AS2412" i="4"/>
  <c r="AS2511" i="4"/>
  <c r="AT2291" i="4"/>
  <c r="AT2297" i="4"/>
  <c r="AS2315" i="4"/>
  <c r="AT2328" i="4"/>
  <c r="AS2340" i="4"/>
  <c r="AS2369" i="4"/>
  <c r="AT2371" i="4"/>
  <c r="AT2373" i="4"/>
  <c r="AS2374" i="4"/>
  <c r="AS2398" i="4"/>
  <c r="AS2415" i="4"/>
  <c r="AT2420" i="4"/>
  <c r="AT2446" i="4"/>
  <c r="AT2455" i="4"/>
  <c r="AS2466" i="4"/>
  <c r="AS2473" i="4"/>
  <c r="AS2498" i="4"/>
  <c r="AT2513" i="4"/>
  <c r="AT2523" i="4"/>
  <c r="AS2569" i="4"/>
  <c r="AT2577" i="4"/>
  <c r="AS2578" i="4"/>
  <c r="AS2583" i="4"/>
  <c r="AT2614" i="4"/>
  <c r="AT2628" i="4"/>
  <c r="AS2634" i="4"/>
  <c r="AS2660" i="4"/>
  <c r="AS2666" i="4"/>
  <c r="AT2674" i="4"/>
  <c r="AT2692" i="4"/>
  <c r="AS2693" i="4"/>
  <c r="AS2704" i="4"/>
  <c r="AS2714" i="4"/>
  <c r="AS2243" i="4"/>
  <c r="AS2261" i="4"/>
  <c r="AS2266" i="4"/>
  <c r="AS2274" i="4"/>
  <c r="AS2293" i="4"/>
  <c r="AT2311" i="4"/>
  <c r="AS2312" i="4"/>
  <c r="AT2314" i="4"/>
  <c r="AT2320" i="4"/>
  <c r="AS2334" i="4"/>
  <c r="AT2349" i="4"/>
  <c r="AS2358" i="4"/>
  <c r="AS2370" i="4"/>
  <c r="AS2378" i="4"/>
  <c r="AS2386" i="4"/>
  <c r="AS2395" i="4"/>
  <c r="AT2397" i="4"/>
  <c r="AT2414" i="4"/>
  <c r="AS2419" i="4"/>
  <c r="AT2427" i="4"/>
  <c r="AT2437" i="4"/>
  <c r="AS2439" i="4"/>
  <c r="AT2461" i="4"/>
  <c r="AT2468" i="4"/>
  <c r="AS2469" i="4"/>
  <c r="AS2474" i="4"/>
  <c r="AT2486" i="4"/>
  <c r="AS2493" i="4"/>
  <c r="AS2499" i="4"/>
  <c r="AT2507" i="4"/>
  <c r="AT2511" i="4"/>
  <c r="AS2512" i="4"/>
  <c r="AT2514" i="4"/>
  <c r="AS2515" i="4"/>
  <c r="AS2537" i="4"/>
  <c r="AS2555" i="4"/>
  <c r="AS2597" i="4"/>
  <c r="AS2640" i="4"/>
  <c r="AS2641" i="4"/>
  <c r="AS2655" i="4"/>
  <c r="AS2669" i="4"/>
  <c r="AT2700" i="4"/>
  <c r="AS2701" i="4"/>
  <c r="AT1961" i="4"/>
  <c r="AS1965" i="4"/>
  <c r="AT1966" i="4"/>
  <c r="AS1974" i="4"/>
  <c r="AT1979" i="4"/>
  <c r="AT1984" i="4"/>
  <c r="AS1985" i="4"/>
  <c r="AT1988" i="4"/>
  <c r="AS1994" i="4"/>
  <c r="AS2000" i="4"/>
  <c r="AT2001" i="4"/>
  <c r="AT2002" i="4"/>
  <c r="AS2003" i="4"/>
  <c r="AT2005" i="4"/>
  <c r="AS2010" i="4"/>
  <c r="AT2011" i="4"/>
  <c r="AS2018" i="4"/>
  <c r="AS2022" i="4"/>
  <c r="AT2026" i="4"/>
  <c r="AT2034" i="4"/>
  <c r="AS2038" i="4"/>
  <c r="AT2040" i="4"/>
  <c r="AT2043" i="4"/>
  <c r="AS2047" i="4"/>
  <c r="AS2049" i="4"/>
  <c r="AS2050" i="4"/>
  <c r="AS2053" i="4"/>
  <c r="AS2058" i="4"/>
  <c r="AS2059" i="4"/>
  <c r="AT2061" i="4"/>
  <c r="AT2065" i="4"/>
  <c r="AT2068" i="4"/>
  <c r="AT2070" i="4"/>
  <c r="AS2073" i="4"/>
  <c r="AT2082" i="4"/>
  <c r="AS2083" i="4"/>
  <c r="AS2085" i="4"/>
  <c r="AS2086" i="4"/>
  <c r="AT2097" i="4"/>
  <c r="AS2098" i="4"/>
  <c r="AS2101" i="4"/>
  <c r="AT2107" i="4"/>
  <c r="AS2108" i="4"/>
  <c r="AT2111" i="4"/>
  <c r="AT2116" i="4"/>
  <c r="AS2117" i="4"/>
  <c r="AT2118" i="4"/>
  <c r="AS2119" i="4"/>
  <c r="AS2123" i="4"/>
  <c r="AT2126" i="4"/>
  <c r="AT2129" i="4"/>
  <c r="AT2131" i="4"/>
  <c r="AS2132" i="4"/>
  <c r="AS2134" i="4"/>
  <c r="AS2135" i="4"/>
  <c r="AT2140" i="4"/>
  <c r="AT2149" i="4"/>
  <c r="AS2150" i="4"/>
  <c r="AT2155" i="4"/>
  <c r="AS2157" i="4"/>
  <c r="AT2160" i="4"/>
  <c r="AS2162" i="4"/>
  <c r="AT2163" i="4"/>
  <c r="AS2166" i="4"/>
  <c r="AS2167" i="4"/>
  <c r="AS2176" i="4"/>
  <c r="AT2178" i="4"/>
  <c r="AS2180" i="4"/>
  <c r="AS2183" i="4"/>
  <c r="AT2190" i="4"/>
  <c r="AT2192" i="4"/>
  <c r="AS2193" i="4"/>
  <c r="AT2195" i="4"/>
  <c r="AT2201" i="4"/>
  <c r="AT2207" i="4"/>
  <c r="AT2213" i="4"/>
  <c r="AS2214" i="4"/>
  <c r="AS2220" i="4"/>
  <c r="AT2221" i="4"/>
  <c r="AT2227" i="4"/>
  <c r="AS2229" i="4"/>
  <c r="AT2232" i="4"/>
  <c r="AS2236" i="4"/>
  <c r="AT2237" i="4"/>
  <c r="AT2238" i="4"/>
  <c r="AS2242" i="4"/>
  <c r="AS2247" i="4"/>
  <c r="AS2249" i="4"/>
  <c r="AT2255" i="4"/>
  <c r="AT2261" i="4"/>
  <c r="AT2266" i="4"/>
  <c r="AS2269" i="4"/>
  <c r="AT2274" i="4"/>
  <c r="AS2278" i="4"/>
  <c r="AT2280" i="4"/>
  <c r="AS2284" i="4"/>
  <c r="AT2290" i="4"/>
  <c r="AT2292" i="4"/>
  <c r="AT2293" i="4"/>
  <c r="AS2294" i="4"/>
  <c r="AT2296" i="4"/>
  <c r="AT2299" i="4"/>
  <c r="AT2303" i="4"/>
  <c r="AS2305" i="4"/>
  <c r="AT2306" i="4"/>
  <c r="AS2307" i="4"/>
  <c r="AT2310" i="4"/>
  <c r="AS2313" i="4"/>
  <c r="AS2317" i="4"/>
  <c r="AT2318" i="4"/>
  <c r="AT2321" i="4"/>
  <c r="AT2329" i="4"/>
  <c r="AS2332" i="4"/>
  <c r="AT2337" i="4"/>
  <c r="AS2345" i="4"/>
  <c r="AS2347" i="4"/>
  <c r="AT2350" i="4"/>
  <c r="AS2353" i="4"/>
  <c r="AT2358" i="4"/>
  <c r="AT2370" i="4"/>
  <c r="AS2376" i="4"/>
  <c r="AT2378" i="4"/>
  <c r="AS2380" i="4"/>
  <c r="AT2381" i="4"/>
  <c r="AT2384" i="4"/>
  <c r="AT2386" i="4"/>
  <c r="AT2391" i="4"/>
  <c r="AS2393" i="4"/>
  <c r="AT2399" i="4"/>
  <c r="AT2409" i="4"/>
  <c r="AT2415" i="4"/>
  <c r="AT2419" i="4"/>
  <c r="AS2427" i="4"/>
  <c r="AS2429" i="4"/>
  <c r="AS2434" i="4"/>
  <c r="AT2438" i="4"/>
  <c r="AT2439" i="4"/>
  <c r="AS2441" i="4"/>
  <c r="AS2443" i="4"/>
  <c r="AS2450" i="4"/>
  <c r="AS2458" i="4"/>
  <c r="AT2459" i="4"/>
  <c r="AS2460" i="4"/>
  <c r="AS2461" i="4"/>
  <c r="AS2463" i="4"/>
  <c r="AT2469" i="4"/>
  <c r="AS2470" i="4"/>
  <c r="AS2481" i="4"/>
  <c r="AS2484" i="4"/>
  <c r="AT2490" i="4"/>
  <c r="AS2494" i="4"/>
  <c r="AT2496" i="4"/>
  <c r="AT2498" i="4"/>
  <c r="AT2499" i="4"/>
  <c r="AT2501" i="4"/>
  <c r="AS2505" i="4"/>
  <c r="AT2506" i="4"/>
  <c r="AS2507" i="4"/>
  <c r="AT2512" i="4"/>
  <c r="AT2515" i="4"/>
  <c r="AT2518" i="4"/>
  <c r="AS2519" i="4"/>
  <c r="AS2526" i="4"/>
  <c r="AT2527" i="4"/>
  <c r="AS2534" i="4"/>
  <c r="AT2537" i="4"/>
  <c r="AS2539" i="4"/>
  <c r="AT2540" i="4"/>
  <c r="AS2542" i="4"/>
  <c r="AS2546" i="4"/>
  <c r="AT2547" i="4"/>
  <c r="AS2550" i="4"/>
  <c r="AS2552" i="4"/>
  <c r="AT2553" i="4"/>
  <c r="AT2555" i="4"/>
  <c r="AS2557" i="4"/>
  <c r="AT2567" i="4"/>
  <c r="AS2574" i="4"/>
  <c r="AS2575" i="4"/>
  <c r="AT2579" i="4"/>
  <c r="AT2581" i="4"/>
  <c r="AS2587" i="4"/>
  <c r="AT2588" i="4"/>
  <c r="AS2590" i="4"/>
  <c r="AT2591" i="4"/>
  <c r="AS2592" i="4"/>
  <c r="AT2597" i="4"/>
  <c r="AT2599" i="4"/>
  <c r="AT2603" i="4"/>
  <c r="AT2611" i="4"/>
  <c r="AS2614" i="4"/>
  <c r="AT2637" i="4"/>
  <c r="AT2640" i="4"/>
  <c r="AS2642" i="4"/>
  <c r="AS2644" i="4"/>
  <c r="AS2650" i="4"/>
  <c r="AS2652" i="4"/>
  <c r="AT2655" i="4"/>
  <c r="AS2657" i="4"/>
  <c r="AS2663" i="4"/>
  <c r="AT2667" i="4"/>
  <c r="AT2669" i="4"/>
  <c r="AS2672" i="4"/>
  <c r="AS2678" i="4"/>
  <c r="AS2679" i="4"/>
  <c r="AS2687" i="4"/>
  <c r="AT2688" i="4"/>
  <c r="AS2689" i="4"/>
  <c r="AS2690" i="4"/>
  <c r="AT2694" i="4"/>
  <c r="AS2702" i="4"/>
  <c r="AS2710" i="4"/>
  <c r="AT2711" i="4"/>
  <c r="AS2950" i="4"/>
  <c r="AT2964" i="4"/>
  <c r="AT2973" i="4"/>
  <c r="AT2975" i="4"/>
  <c r="AS2993" i="4"/>
  <c r="AT3008" i="4"/>
  <c r="AT3022" i="4"/>
  <c r="AS3026" i="4"/>
  <c r="AS3032" i="4"/>
  <c r="AT3050" i="4"/>
  <c r="AS3069" i="4"/>
  <c r="AT3070" i="4"/>
  <c r="AT3088" i="4"/>
  <c r="AT3108" i="4"/>
  <c r="AS3114" i="4"/>
  <c r="AT3124" i="4"/>
  <c r="AT3130" i="4"/>
  <c r="AT3141" i="4"/>
  <c r="AT3148" i="4"/>
  <c r="AS3180" i="4"/>
  <c r="AS3227" i="4"/>
  <c r="AS3252" i="4"/>
  <c r="AS3262" i="4"/>
  <c r="AT3270" i="4"/>
  <c r="AS3287" i="4"/>
  <c r="AS3297" i="4"/>
  <c r="AT2712" i="4"/>
  <c r="AT2714" i="4"/>
  <c r="AS2716" i="4"/>
  <c r="AT2719" i="4"/>
  <c r="AS2722" i="4"/>
  <c r="AT2731" i="4"/>
  <c r="AS2736" i="4"/>
  <c r="AT2737" i="4"/>
  <c r="AS2742" i="4"/>
  <c r="AT2743" i="4"/>
  <c r="AS2747" i="4"/>
  <c r="AT2750" i="4"/>
  <c r="AT2752" i="4"/>
  <c r="AS2756" i="4"/>
  <c r="AT2763" i="4"/>
  <c r="AS2766" i="4"/>
  <c r="AS2767" i="4"/>
  <c r="AT2768" i="4"/>
  <c r="AS2769" i="4"/>
  <c r="AS2770" i="4"/>
  <c r="AT2771" i="4"/>
  <c r="AS2772" i="4"/>
  <c r="AS2774" i="4"/>
  <c r="AS2777" i="4"/>
  <c r="AT2784" i="4"/>
  <c r="AT2786" i="4"/>
  <c r="AS2787" i="4"/>
  <c r="AT2790" i="4"/>
  <c r="AT2797" i="4"/>
  <c r="AS2798" i="4"/>
  <c r="AT2799" i="4"/>
  <c r="AT2801" i="4"/>
  <c r="AT2803" i="4"/>
  <c r="AS2804" i="4"/>
  <c r="AS2805" i="4"/>
  <c r="AT2811" i="4"/>
  <c r="AS2815" i="4"/>
  <c r="AS2816" i="4"/>
  <c r="AS2819" i="4"/>
  <c r="AS2820" i="4"/>
  <c r="AT2821" i="4"/>
  <c r="AS2827" i="4"/>
  <c r="AS2832" i="4"/>
  <c r="AT2834" i="4"/>
  <c r="AS2835" i="4"/>
  <c r="AS2836" i="4"/>
  <c r="AT2838" i="4"/>
  <c r="AS2839" i="4"/>
  <c r="AS2842" i="4"/>
  <c r="AS2844" i="4"/>
  <c r="AT2853" i="4"/>
  <c r="AT2855" i="4"/>
  <c r="AS2857" i="4"/>
  <c r="AT2860" i="4"/>
  <c r="AT2869" i="4"/>
  <c r="AT2873" i="4"/>
  <c r="AT2879" i="4"/>
  <c r="AS2895" i="4"/>
  <c r="AS2898" i="4"/>
  <c r="AT2901" i="4"/>
  <c r="AS2913" i="4"/>
  <c r="AT2914" i="4"/>
  <c r="AS2915" i="4"/>
  <c r="AT2919" i="4"/>
  <c r="AS2923" i="4"/>
  <c r="AS2926" i="4"/>
  <c r="AS2930" i="4"/>
  <c r="AS2932" i="4"/>
  <c r="AS2939" i="4"/>
  <c r="AS2941" i="4"/>
  <c r="AT2944" i="4"/>
  <c r="AT2947" i="4"/>
  <c r="AT2950" i="4"/>
  <c r="AS2952" i="4"/>
  <c r="AT2953" i="4"/>
  <c r="AS2955" i="4"/>
  <c r="AT2956" i="4"/>
  <c r="AS2959" i="4"/>
  <c r="AT2960" i="4"/>
  <c r="AS2962" i="4"/>
  <c r="AT2965" i="4"/>
  <c r="AS2966" i="4"/>
  <c r="AS2968" i="4"/>
  <c r="AT2971" i="4"/>
  <c r="AS2975" i="4"/>
  <c r="AT2976" i="4"/>
  <c r="AT2978" i="4"/>
  <c r="AT2985" i="4"/>
  <c r="AS2992" i="4"/>
  <c r="AT3002" i="4"/>
  <c r="AT3004" i="4"/>
  <c r="AS3011" i="4"/>
  <c r="AT3013" i="4"/>
  <c r="AS3014" i="4"/>
  <c r="AT3016" i="4"/>
  <c r="AS3022" i="4"/>
  <c r="AT3023" i="4"/>
  <c r="AT3026" i="4"/>
  <c r="AT3028" i="4"/>
  <c r="AS3033" i="4"/>
  <c r="AT3040" i="4"/>
  <c r="AS3041" i="4"/>
  <c r="AT3043" i="4"/>
  <c r="AS3044" i="4"/>
  <c r="AS3049" i="4"/>
  <c r="AT3051" i="4"/>
  <c r="AT3055" i="4"/>
  <c r="AT3068" i="4"/>
  <c r="AT3083" i="4"/>
  <c r="AS3084" i="4"/>
  <c r="AT3089" i="4"/>
  <c r="AS3094" i="4"/>
  <c r="AT3128" i="4"/>
  <c r="AT3138" i="4"/>
  <c r="AS2901" i="4"/>
  <c r="AS2910" i="4"/>
  <c r="AS2916" i="4"/>
  <c r="AT2920" i="4"/>
  <c r="AT2926" i="4"/>
  <c r="AT2929" i="4"/>
  <c r="AT2932" i="4"/>
  <c r="AS2934" i="4"/>
  <c r="AS2936" i="4"/>
  <c r="AT2945" i="4"/>
  <c r="AT2948" i="4"/>
  <c r="AT2951" i="4"/>
  <c r="AT2954" i="4"/>
  <c r="AS2960" i="4"/>
  <c r="AS2969" i="4"/>
  <c r="AT2972" i="4"/>
  <c r="AT2979" i="4"/>
  <c r="AS2982" i="4"/>
  <c r="AS2987" i="4"/>
  <c r="AT2989" i="4"/>
  <c r="AT2991" i="4"/>
  <c r="AS2999" i="4"/>
  <c r="AT3005" i="4"/>
  <c r="AS3009" i="4"/>
  <c r="AT3010" i="4"/>
  <c r="AS3031" i="4"/>
  <c r="AS3036" i="4"/>
  <c r="AT3041" i="4"/>
  <c r="AT3049" i="4"/>
  <c r="AT3052" i="4"/>
  <c r="AT3059" i="4"/>
  <c r="AT3061" i="4"/>
  <c r="AS3062" i="4"/>
  <c r="AT3067" i="4"/>
  <c r="AS3068" i="4"/>
  <c r="AT3072" i="4"/>
  <c r="AS3074" i="4"/>
  <c r="AT3084" i="4"/>
  <c r="AT3087" i="4"/>
  <c r="AT3090" i="4"/>
  <c r="AT3091" i="4"/>
  <c r="AS3092" i="4"/>
  <c r="AT3094" i="4"/>
  <c r="AT3096" i="4"/>
  <c r="AS3099" i="4"/>
  <c r="AT3107" i="4"/>
  <c r="AS3111" i="4"/>
  <c r="AS3122" i="4"/>
  <c r="AT3123" i="4"/>
  <c r="AT3126" i="4"/>
  <c r="AS3127" i="4"/>
  <c r="AT3135" i="4"/>
  <c r="AT3139" i="4"/>
  <c r="AT3147" i="4"/>
  <c r="AS3151" i="4"/>
  <c r="AT3153" i="4"/>
  <c r="AT3156" i="4"/>
  <c r="AS3221" i="4"/>
  <c r="AS3277" i="4"/>
  <c r="AT2716" i="4"/>
  <c r="AS2723" i="4"/>
  <c r="AS2727" i="4"/>
  <c r="AS2729" i="4"/>
  <c r="AT2734" i="4"/>
  <c r="AS2735" i="4"/>
  <c r="AT2739" i="4"/>
  <c r="AS2750" i="4"/>
  <c r="AS2752" i="4"/>
  <c r="AT2755" i="4"/>
  <c r="AT2758" i="4"/>
  <c r="AT2759" i="4"/>
  <c r="AS2760" i="4"/>
  <c r="AS2761" i="4"/>
  <c r="AT2767" i="4"/>
  <c r="AS2773" i="4"/>
  <c r="AS2776" i="4"/>
  <c r="AT2778" i="4"/>
  <c r="AS2784" i="4"/>
  <c r="AT2787" i="4"/>
  <c r="AS2790" i="4"/>
  <c r="AT2793" i="4"/>
  <c r="AS2794" i="4"/>
  <c r="AS2799" i="4"/>
  <c r="AT2810" i="4"/>
  <c r="AS2813" i="4"/>
  <c r="AT2816" i="4"/>
  <c r="AT2836" i="4"/>
  <c r="AS2837" i="4"/>
  <c r="AS2838" i="4"/>
  <c r="AS2843" i="4"/>
  <c r="AT2844" i="4"/>
  <c r="AS2859" i="4"/>
  <c r="AT2863" i="4"/>
  <c r="AS2864" i="4"/>
  <c r="AS2866" i="4"/>
  <c r="AS2867" i="4"/>
  <c r="AT2877" i="4"/>
  <c r="AS2878" i="4"/>
  <c r="AS2882" i="4"/>
  <c r="AT2883" i="4"/>
  <c r="AS2884" i="4"/>
  <c r="AT2891" i="4"/>
  <c r="AS2892" i="4"/>
  <c r="AT2898" i="4"/>
  <c r="AS2899" i="4"/>
  <c r="AS2907" i="4"/>
  <c r="AS2917" i="4"/>
  <c r="AT2918" i="4"/>
  <c r="AS2931" i="4"/>
  <c r="AT2933" i="4"/>
  <c r="AT2939" i="4"/>
  <c r="AS2942" i="4"/>
  <c r="N16" i="5"/>
  <c r="V16" i="5"/>
  <c r="S4" i="5"/>
  <c r="S20" i="5"/>
  <c r="AS3156" i="4"/>
  <c r="AS3158" i="4"/>
  <c r="AT3159" i="4"/>
  <c r="AT3161" i="4"/>
  <c r="AS3165" i="4"/>
  <c r="AS3168" i="4"/>
  <c r="AS3171" i="4"/>
  <c r="AT3172" i="4"/>
  <c r="AS3174" i="4"/>
  <c r="AT3179" i="4"/>
  <c r="AT3182" i="4"/>
  <c r="AT3188" i="4"/>
  <c r="AT3189" i="4"/>
  <c r="AT3192" i="4"/>
  <c r="AT3194" i="4"/>
  <c r="AS3195" i="4"/>
  <c r="AS3196" i="4"/>
  <c r="AT3199" i="4"/>
  <c r="AS3202" i="4"/>
  <c r="AT3203" i="4"/>
  <c r="AT3205" i="4"/>
  <c r="AT3211" i="4"/>
  <c r="AS3212" i="4"/>
  <c r="AS3213" i="4"/>
  <c r="AS3216" i="4"/>
  <c r="AT3222" i="4"/>
  <c r="AS3225" i="4"/>
  <c r="AS3237" i="4"/>
  <c r="AT3245" i="4"/>
  <c r="AT3253" i="4"/>
  <c r="AT3254" i="4"/>
  <c r="AT3259" i="4"/>
  <c r="AS3266" i="4"/>
  <c r="AT3268" i="4"/>
  <c r="AS3269" i="4"/>
  <c r="AS3270" i="4"/>
  <c r="AS3272" i="4"/>
  <c r="AS3279" i="4"/>
  <c r="AS3280" i="4"/>
  <c r="AT3281" i="4"/>
  <c r="AS3282" i="4"/>
  <c r="AT3286" i="4"/>
  <c r="AT3308" i="4"/>
  <c r="AS3328" i="4"/>
  <c r="AT3332" i="4"/>
  <c r="AS3334" i="4"/>
  <c r="AT3335" i="4"/>
  <c r="AT3341" i="4"/>
  <c r="AS3348" i="4"/>
  <c r="AS3352" i="4"/>
  <c r="AS3360" i="4"/>
  <c r="AT3361" i="4"/>
  <c r="AS3368" i="4"/>
  <c r="AT3370" i="4"/>
  <c r="AS3375" i="4"/>
  <c r="AT3378" i="4"/>
  <c r="AS3381" i="4"/>
  <c r="AT3383" i="4"/>
  <c r="AS3391" i="4"/>
  <c r="AT3395" i="4"/>
  <c r="AS3396" i="4"/>
  <c r="AT3404" i="4"/>
  <c r="AS3407" i="4"/>
  <c r="AT3413" i="4"/>
  <c r="AT3416" i="4"/>
  <c r="AS3417" i="4"/>
  <c r="AT3424" i="4"/>
  <c r="AT3427" i="4"/>
  <c r="AT3428" i="4"/>
  <c r="AS3433" i="4"/>
  <c r="AT3436" i="4"/>
  <c r="AS3439" i="4"/>
  <c r="AT3451" i="4"/>
  <c r="AS3454" i="4"/>
  <c r="AT3455" i="4"/>
  <c r="AS3457" i="4"/>
  <c r="AT3461" i="4"/>
  <c r="AT3470" i="4"/>
  <c r="AT3480" i="4"/>
  <c r="AT3488" i="4"/>
  <c r="AS3498" i="4"/>
  <c r="AT3501" i="4"/>
  <c r="AT3508" i="4"/>
  <c r="AT3513" i="4"/>
  <c r="AS3514" i="4"/>
  <c r="AS3515" i="4"/>
  <c r="AS3518" i="4"/>
  <c r="AT3519" i="4"/>
  <c r="AT3526" i="4"/>
  <c r="AT3529" i="4"/>
  <c r="AS3541" i="4"/>
  <c r="AS3547" i="4"/>
  <c r="AT3549" i="4"/>
  <c r="AS3554" i="4"/>
  <c r="AT3559" i="4"/>
  <c r="AS3564" i="4"/>
  <c r="AS3575" i="4"/>
  <c r="AT3577" i="4"/>
  <c r="AS3589" i="4"/>
  <c r="AT3604" i="4"/>
  <c r="AT3636" i="4"/>
  <c r="AS3660" i="4"/>
  <c r="AS3686" i="4"/>
  <c r="AS3715" i="4"/>
  <c r="AS3727" i="4"/>
  <c r="AS3737" i="4"/>
  <c r="AS3754" i="4"/>
  <c r="AS3760" i="4"/>
  <c r="AS3777" i="4"/>
  <c r="AS3786" i="4"/>
  <c r="AS3810" i="4"/>
  <c r="AS3813" i="4"/>
  <c r="AS3826" i="4"/>
  <c r="AS3829" i="4"/>
  <c r="AS3840" i="4"/>
  <c r="AS3153" i="4"/>
  <c r="AT3154" i="4"/>
  <c r="AS3157" i="4"/>
  <c r="AS3159" i="4"/>
  <c r="AT3165" i="4"/>
  <c r="AT3171" i="4"/>
  <c r="AS3172" i="4"/>
  <c r="AS3182" i="4"/>
  <c r="AT3190" i="4"/>
  <c r="AS3192" i="4"/>
  <c r="AS3197" i="4"/>
  <c r="AT3198" i="4"/>
  <c r="AT3202" i="4"/>
  <c r="AS3205" i="4"/>
  <c r="AT3208" i="4"/>
  <c r="AS3210" i="4"/>
  <c r="AS3211" i="4"/>
  <c r="AT3213" i="4"/>
  <c r="AS3214" i="4"/>
  <c r="AS3219" i="4"/>
  <c r="AT3225" i="4"/>
  <c r="AS3231" i="4"/>
  <c r="AS3235" i="4"/>
  <c r="AS3236" i="4"/>
  <c r="AS3239" i="4"/>
  <c r="AT3240" i="4"/>
  <c r="AS3243" i="4"/>
  <c r="AS3245" i="4"/>
  <c r="AS3247" i="4"/>
  <c r="AT3248" i="4"/>
  <c r="AT3250" i="4"/>
  <c r="AS3254" i="4"/>
  <c r="AT3255" i="4"/>
  <c r="AS3257" i="4"/>
  <c r="AT3258" i="4"/>
  <c r="AT3260" i="4"/>
  <c r="AT3261" i="4"/>
  <c r="AS3271" i="4"/>
  <c r="AT3273" i="4"/>
  <c r="AS3276" i="4"/>
  <c r="AT3280" i="4"/>
  <c r="AT3283" i="4"/>
  <c r="AT3285" i="4"/>
  <c r="AT3292" i="4"/>
  <c r="AT3293" i="4"/>
  <c r="AT3296" i="4"/>
  <c r="AS3298" i="4"/>
  <c r="AS3308" i="4"/>
  <c r="AT3314" i="4"/>
  <c r="AS3315" i="4"/>
  <c r="AS3317" i="4"/>
  <c r="AS3320" i="4"/>
  <c r="AT3321" i="4"/>
  <c r="AS3324" i="4"/>
  <c r="AT3325" i="4"/>
  <c r="AT3328" i="4"/>
  <c r="AS3332" i="4"/>
  <c r="AT3334" i="4"/>
  <c r="AS3339" i="4"/>
  <c r="AS3345" i="4"/>
  <c r="AS3349" i="4"/>
  <c r="AS3351" i="4"/>
  <c r="AS3361" i="4"/>
  <c r="AT3364" i="4"/>
  <c r="AS3365" i="4"/>
  <c r="AT3372" i="4"/>
  <c r="AT3375" i="4"/>
  <c r="AS3378" i="4"/>
  <c r="AT3382" i="4"/>
  <c r="AT3389" i="4"/>
  <c r="AT3399" i="4"/>
  <c r="AS3402" i="4"/>
  <c r="AS3404" i="4"/>
  <c r="AS3412" i="4"/>
  <c r="AT3419" i="4"/>
  <c r="AT3421" i="4"/>
  <c r="AS3424" i="4"/>
  <c r="AT3426" i="4"/>
  <c r="AT3431" i="4"/>
  <c r="AT3433" i="4"/>
  <c r="AT3439" i="4"/>
  <c r="AT3442" i="4"/>
  <c r="AS3451" i="4"/>
  <c r="AT3452" i="4"/>
  <c r="AS3455" i="4"/>
  <c r="AT3457" i="4"/>
  <c r="AS3460" i="4"/>
  <c r="AT3462" i="4"/>
  <c r="AS3466" i="4"/>
  <c r="AT3467" i="4"/>
  <c r="AS3468" i="4"/>
  <c r="AS3470" i="4"/>
  <c r="AT3479" i="4"/>
  <c r="AT3481" i="4"/>
  <c r="AT3484" i="4"/>
  <c r="AS3486" i="4"/>
  <c r="AS3488" i="4"/>
  <c r="AT3490" i="4"/>
  <c r="AS3494" i="4"/>
  <c r="AT3497" i="4"/>
  <c r="AT3500" i="4"/>
  <c r="AT3512" i="4"/>
  <c r="AT3514" i="4"/>
  <c r="AS3517" i="4"/>
  <c r="AT3518" i="4"/>
  <c r="AT3522" i="4"/>
  <c r="AT3535" i="4"/>
  <c r="AT3544" i="4"/>
  <c r="AT3547" i="4"/>
  <c r="AS3556" i="4"/>
  <c r="AT3557" i="4"/>
  <c r="AT3558" i="4"/>
  <c r="AS3559" i="4"/>
  <c r="AT3560" i="4"/>
  <c r="AT3566" i="4"/>
  <c r="AT3567" i="4"/>
  <c r="AS3572" i="4"/>
  <c r="AT3576" i="4"/>
  <c r="AS3577" i="4"/>
  <c r="AT3595" i="4"/>
  <c r="AS3597" i="4"/>
  <c r="AS3622" i="4"/>
  <c r="AS3626" i="4"/>
  <c r="AT3653" i="4"/>
  <c r="AS3655" i="4"/>
  <c r="AS3673" i="4"/>
  <c r="AS3702" i="4"/>
  <c r="AS3705" i="4"/>
  <c r="AS3721" i="4"/>
  <c r="AS3766" i="4"/>
  <c r="AS3781" i="4"/>
  <c r="AS3799" i="4"/>
  <c r="AS3820" i="4"/>
  <c r="AS3578" i="4"/>
  <c r="AS3584" i="4"/>
  <c r="AT3587" i="4"/>
  <c r="AS3594" i="4"/>
  <c r="AT3605" i="4"/>
  <c r="AT3613" i="4"/>
  <c r="AS3618" i="4"/>
  <c r="AT3622" i="4"/>
  <c r="AT3627" i="4"/>
  <c r="AS3629" i="4"/>
  <c r="AT3630" i="4"/>
  <c r="AS3632" i="4"/>
  <c r="AT3633" i="4"/>
  <c r="AS3638" i="4"/>
  <c r="AT3640" i="4"/>
  <c r="AS3641" i="4"/>
  <c r="AS3644" i="4"/>
  <c r="AT3646" i="4"/>
  <c r="AT3652" i="4"/>
  <c r="AS3653" i="4"/>
  <c r="AT3656" i="4"/>
  <c r="AT3658" i="4"/>
  <c r="AT3661" i="4"/>
  <c r="AS3662" i="4"/>
  <c r="AT3664" i="4"/>
  <c r="AS3668" i="4"/>
  <c r="AT3670" i="4"/>
  <c r="AT3682" i="4"/>
  <c r="AS3685" i="4"/>
  <c r="AT3689" i="4"/>
  <c r="AS3691" i="4"/>
  <c r="AS3694" i="4"/>
  <c r="AS3696" i="4"/>
  <c r="AT3704" i="4"/>
  <c r="AS3707" i="4"/>
  <c r="AT3711" i="4"/>
  <c r="AS3713" i="4"/>
  <c r="AT3715" i="4"/>
  <c r="AS3716" i="4"/>
  <c r="AS3719" i="4"/>
  <c r="AT3721" i="4"/>
  <c r="AS3728" i="4"/>
  <c r="AT3731" i="4"/>
  <c r="AT3732" i="4"/>
  <c r="AT3735" i="4"/>
  <c r="AS3736" i="4"/>
  <c r="AS3739" i="4"/>
  <c r="AS3741" i="4"/>
  <c r="AS3756" i="4"/>
  <c r="AS3759" i="4"/>
  <c r="AT3762" i="4"/>
  <c r="AT3770" i="4"/>
  <c r="AT3775" i="4"/>
  <c r="AT3779" i="4"/>
  <c r="AS3788" i="4"/>
  <c r="AS3792" i="4"/>
  <c r="AS3794" i="4"/>
  <c r="AS3801" i="4"/>
  <c r="AT3805" i="4"/>
  <c r="AS3812" i="4"/>
  <c r="AS3814" i="4"/>
  <c r="AT3820" i="4"/>
  <c r="AS3821" i="4"/>
  <c r="AS3824" i="4"/>
  <c r="AT3827" i="4"/>
  <c r="AT3830" i="4"/>
  <c r="AS3833" i="4"/>
  <c r="AT3836" i="4"/>
  <c r="AS3837" i="4"/>
  <c r="AS3838" i="4"/>
  <c r="AT3842" i="4"/>
  <c r="AT3849" i="4"/>
  <c r="AT3879" i="4"/>
  <c r="AS3926" i="4"/>
  <c r="AT3947" i="4"/>
  <c r="AS3975" i="4"/>
  <c r="AT3981" i="4"/>
  <c r="AS3991" i="4"/>
  <c r="AS4006" i="4"/>
  <c r="AS4030" i="4"/>
  <c r="AT4053" i="4"/>
  <c r="AS4082" i="4"/>
  <c r="AS4094" i="4"/>
  <c r="AS4100" i="4"/>
  <c r="AS4116" i="4"/>
  <c r="AS4130" i="4"/>
  <c r="AS4183" i="4"/>
  <c r="AT3578" i="4"/>
  <c r="AS3581" i="4"/>
  <c r="AS3587" i="4"/>
  <c r="AT3590" i="4"/>
  <c r="AT3591" i="4"/>
  <c r="AS3595" i="4"/>
  <c r="AS3605" i="4"/>
  <c r="AS3607" i="4"/>
  <c r="AT3609" i="4"/>
  <c r="AT3612" i="4"/>
  <c r="AT3616" i="4"/>
  <c r="AT3618" i="4"/>
  <c r="AT3620" i="4"/>
  <c r="AT3623" i="4"/>
  <c r="AT3626" i="4"/>
  <c r="AS3630" i="4"/>
  <c r="AT3632" i="4"/>
  <c r="AS3636" i="4"/>
  <c r="AT3639" i="4"/>
  <c r="AT3644" i="4"/>
  <c r="AT3647" i="4"/>
  <c r="AT3648" i="4"/>
  <c r="AT3655" i="4"/>
  <c r="AS3661" i="4"/>
  <c r="AT3663" i="4"/>
  <c r="AT3666" i="4"/>
  <c r="AT3668" i="4"/>
  <c r="AT3671" i="4"/>
  <c r="AS3675" i="4"/>
  <c r="AS3677" i="4"/>
  <c r="AT3678" i="4"/>
  <c r="AT3680" i="4"/>
  <c r="AT3691" i="4"/>
  <c r="AS3693" i="4"/>
  <c r="AT3694" i="4"/>
  <c r="AT3697" i="4"/>
  <c r="AS3698" i="4"/>
  <c r="AS3704" i="4"/>
  <c r="AT3707" i="4"/>
  <c r="AS3711" i="4"/>
  <c r="AT3713" i="4"/>
  <c r="AT3716" i="4"/>
  <c r="AT3719" i="4"/>
  <c r="AT3722" i="4"/>
  <c r="AS3723" i="4"/>
  <c r="AT3725" i="4"/>
  <c r="AT3728" i="4"/>
  <c r="AT3737" i="4"/>
  <c r="AT3739" i="4"/>
  <c r="AS3743" i="4"/>
  <c r="AS3745" i="4"/>
  <c r="AT3751" i="4"/>
  <c r="AT3753" i="4"/>
  <c r="AS3755" i="4"/>
  <c r="AT3765" i="4"/>
  <c r="AT3773" i="4"/>
  <c r="AT3776" i="4"/>
  <c r="AS3779" i="4"/>
  <c r="AT3782" i="4"/>
  <c r="AT3786" i="4"/>
  <c r="AS3791" i="4"/>
  <c r="AT3792" i="4"/>
  <c r="AT3794" i="4"/>
  <c r="AT3796" i="4"/>
  <c r="AS3804" i="4"/>
  <c r="AS3805" i="4"/>
  <c r="AT3814" i="4"/>
  <c r="AT3816" i="4"/>
  <c r="AS3822" i="4"/>
  <c r="AT3825" i="4"/>
  <c r="AS3830" i="4"/>
  <c r="AT3833" i="4"/>
  <c r="AT3834" i="4"/>
  <c r="AS3836" i="4"/>
  <c r="AS3839" i="4"/>
  <c r="AS3844" i="4"/>
  <c r="AS3845" i="4"/>
  <c r="AS3849" i="4"/>
  <c r="AT3853" i="4"/>
  <c r="AS3864" i="4"/>
  <c r="AS3873" i="4"/>
  <c r="AT3892" i="4"/>
  <c r="AT3901" i="4"/>
  <c r="AS3903" i="4"/>
  <c r="AS3918" i="4"/>
  <c r="AT3932" i="4"/>
  <c r="AS3953" i="4"/>
  <c r="AT3957" i="4"/>
  <c r="AS3962" i="4"/>
  <c r="AS3968" i="4"/>
  <c r="AS3973" i="4"/>
  <c r="AS3977" i="4"/>
  <c r="AS3984" i="4"/>
  <c r="AS4016" i="4"/>
  <c r="AS4023" i="4"/>
  <c r="AS4043" i="4"/>
  <c r="AT4062" i="4"/>
  <c r="AS4089" i="4"/>
  <c r="AS4159" i="4"/>
  <c r="AS3854" i="4"/>
  <c r="AS3856" i="4"/>
  <c r="AT3861" i="4"/>
  <c r="AT3864" i="4"/>
  <c r="AS3865" i="4"/>
  <c r="AT3866" i="4"/>
  <c r="AT3869" i="4"/>
  <c r="AT3878" i="4"/>
  <c r="AS3880" i="4"/>
  <c r="AT3881" i="4"/>
  <c r="AT3882" i="4"/>
  <c r="AS3886" i="4"/>
  <c r="AS3887" i="4"/>
  <c r="AT3889" i="4"/>
  <c r="AS3890" i="4"/>
  <c r="AT3894" i="4"/>
  <c r="AS3897" i="4"/>
  <c r="AT3898" i="4"/>
  <c r="AS3899" i="4"/>
  <c r="AT3900" i="4"/>
  <c r="AS3902" i="4"/>
  <c r="AT3903" i="4"/>
  <c r="AS3907" i="4"/>
  <c r="AS3910" i="4"/>
  <c r="AS3915" i="4"/>
  <c r="AS3916" i="4"/>
  <c r="AS3922" i="4"/>
  <c r="AT3925" i="4"/>
  <c r="AT3930" i="4"/>
  <c r="AS3932" i="4"/>
  <c r="AS3936" i="4"/>
  <c r="AT3943" i="4"/>
  <c r="AS3949" i="4"/>
  <c r="AT3960" i="4"/>
  <c r="AT3965" i="4"/>
  <c r="AT3976" i="4"/>
  <c r="AT3985" i="4"/>
  <c r="AT3987" i="4"/>
  <c r="AT3992" i="4"/>
  <c r="AT3998" i="4"/>
  <c r="AS4008" i="4"/>
  <c r="AT4011" i="4"/>
  <c r="AS4019" i="4"/>
  <c r="AS4022" i="4"/>
  <c r="AS4024" i="4"/>
  <c r="AT4030" i="4"/>
  <c r="AT4033" i="4"/>
  <c r="AS4034" i="4"/>
  <c r="AT4038" i="4"/>
  <c r="AT4039" i="4"/>
  <c r="AS4040" i="4"/>
  <c r="AS4041" i="4"/>
  <c r="AS4047" i="4"/>
  <c r="AT4056" i="4"/>
  <c r="AT4060" i="4"/>
  <c r="AT4063" i="4"/>
  <c r="AS4064" i="4"/>
  <c r="AT4066" i="4"/>
  <c r="AS4070" i="4"/>
  <c r="AT4072" i="4"/>
  <c r="AS4073" i="4"/>
  <c r="AT4075" i="4"/>
  <c r="AS4079" i="4"/>
  <c r="AS4080" i="4"/>
  <c r="AT4081" i="4"/>
  <c r="AT4084" i="4"/>
  <c r="AS4090" i="4"/>
  <c r="AT4094" i="4"/>
  <c r="AS4095" i="4"/>
  <c r="AT4098" i="4"/>
  <c r="AT4101" i="4"/>
  <c r="AT4110" i="4"/>
  <c r="AT4116" i="4"/>
  <c r="AS4121" i="4"/>
  <c r="AT4124" i="4"/>
  <c r="AT4130" i="4"/>
  <c r="AS4133" i="4"/>
  <c r="AS4136" i="4"/>
  <c r="AT4137" i="4"/>
  <c r="AT4141" i="4"/>
  <c r="AT4144" i="4"/>
  <c r="AT4149" i="4"/>
  <c r="AT4151" i="4"/>
  <c r="AS4155" i="4"/>
  <c r="AT4156" i="4"/>
  <c r="AT4163" i="4"/>
  <c r="AS4164" i="4"/>
  <c r="AT4166" i="4"/>
  <c r="AT4172" i="4"/>
  <c r="AS4173" i="4"/>
  <c r="AS4175" i="4"/>
  <c r="AT4178" i="4"/>
  <c r="AT4179" i="4"/>
  <c r="AT4185" i="4"/>
  <c r="AS4191" i="4"/>
  <c r="AS4195" i="4"/>
  <c r="AS4226" i="4"/>
  <c r="AS4270" i="4"/>
  <c r="AS4280" i="4"/>
  <c r="AS4359" i="4"/>
  <c r="AS4383" i="4"/>
  <c r="AT3854" i="4"/>
  <c r="AT3856" i="4"/>
  <c r="AS3858" i="4"/>
  <c r="AS3861" i="4"/>
  <c r="AT3862" i="4"/>
  <c r="AS3866" i="4"/>
  <c r="AS3876" i="4"/>
  <c r="AT3877" i="4"/>
  <c r="AS3882" i="4"/>
  <c r="AS3884" i="4"/>
  <c r="AT3890" i="4"/>
  <c r="AS3891" i="4"/>
  <c r="AS3894" i="4"/>
  <c r="AS3896" i="4"/>
  <c r="AT3897" i="4"/>
  <c r="AS3901" i="4"/>
  <c r="AT3904" i="4"/>
  <c r="AT3910" i="4"/>
  <c r="AS3921" i="4"/>
  <c r="AT3924" i="4"/>
  <c r="AT3928" i="4"/>
  <c r="AT3929" i="4"/>
  <c r="AS3930" i="4"/>
  <c r="AT3931" i="4"/>
  <c r="AT3936" i="4"/>
  <c r="AT3939" i="4"/>
  <c r="AS3941" i="4"/>
  <c r="AS3943" i="4"/>
  <c r="AS3945" i="4"/>
  <c r="AT3949" i="4"/>
  <c r="AT3964" i="4"/>
  <c r="AT3966" i="4"/>
  <c r="AT3975" i="4"/>
  <c r="AT3978" i="4"/>
  <c r="AS3981" i="4"/>
  <c r="AT3984" i="4"/>
  <c r="AS3985" i="4"/>
  <c r="AS3992" i="4"/>
  <c r="AS3994" i="4"/>
  <c r="AT3997" i="4"/>
  <c r="AS3998" i="4"/>
  <c r="AT4006" i="4"/>
  <c r="AS4011" i="4"/>
  <c r="AT4014" i="4"/>
  <c r="AS4018" i="4"/>
  <c r="AT4020" i="4"/>
  <c r="AS4021" i="4"/>
  <c r="AT4025" i="4"/>
  <c r="AT4037" i="4"/>
  <c r="AS4044" i="4"/>
  <c r="AS4054" i="4"/>
  <c r="AS4056" i="4"/>
  <c r="AS4059" i="4"/>
  <c r="AT4070" i="4"/>
  <c r="AS4072" i="4"/>
  <c r="AT4076" i="4"/>
  <c r="AS4077" i="4"/>
  <c r="AS4087" i="4"/>
  <c r="AT4090" i="4"/>
  <c r="AS4091" i="4"/>
  <c r="AT4095" i="4"/>
  <c r="AS4101" i="4"/>
  <c r="AS4110" i="4"/>
  <c r="AT4118" i="4"/>
  <c r="AT4119" i="4"/>
  <c r="AT4121" i="4"/>
  <c r="AT4125" i="4"/>
  <c r="AT4127" i="4"/>
  <c r="AT4128" i="4"/>
  <c r="AT4131" i="4"/>
  <c r="AT4133" i="4"/>
  <c r="AT4134" i="4"/>
  <c r="AS4135" i="4"/>
  <c r="AT4138" i="4"/>
  <c r="AS4139" i="4"/>
  <c r="AS4142" i="4"/>
  <c r="AT4145" i="4"/>
  <c r="AS4149" i="4"/>
  <c r="AT4155" i="4"/>
  <c r="AS4161" i="4"/>
  <c r="AS4163" i="4"/>
  <c r="AS4166" i="4"/>
  <c r="AT4167" i="4"/>
  <c r="AT4175" i="4"/>
  <c r="AT4184" i="4"/>
  <c r="AS4186" i="4"/>
  <c r="AT4207" i="4"/>
  <c r="AS4220" i="4"/>
  <c r="AS4233" i="4"/>
  <c r="AS4237" i="4"/>
  <c r="AT4246" i="4"/>
  <c r="AT4250" i="4"/>
  <c r="AS4289" i="4"/>
  <c r="AS4303" i="4"/>
  <c r="AT4186" i="4"/>
  <c r="AS4187" i="4"/>
  <c r="AS4193" i="4"/>
  <c r="AS4198" i="4"/>
  <c r="AT4201" i="4"/>
  <c r="AS4205" i="4"/>
  <c r="AT4214" i="4"/>
  <c r="AS4217" i="4"/>
  <c r="AS4230" i="4"/>
  <c r="AT4234" i="4"/>
  <c r="AS4235" i="4"/>
  <c r="AT4239" i="4"/>
  <c r="AT4248" i="4"/>
  <c r="AS4250" i="4"/>
  <c r="AT4251" i="4"/>
  <c r="AT4253" i="4"/>
  <c r="AT4254" i="4"/>
  <c r="AS4255" i="4"/>
  <c r="AS4256" i="4"/>
  <c r="AS4259" i="4"/>
  <c r="AS4263" i="4"/>
  <c r="AT4267" i="4"/>
  <c r="AS4276" i="4"/>
  <c r="AT4277" i="4"/>
  <c r="AS4279" i="4"/>
  <c r="AT4283" i="4"/>
  <c r="AS4284" i="4"/>
  <c r="AT4286" i="4"/>
  <c r="AS4287" i="4"/>
  <c r="AS4290" i="4"/>
  <c r="AS4295" i="4"/>
  <c r="AS4298" i="4"/>
  <c r="AS4304" i="4"/>
  <c r="AS4307" i="4"/>
  <c r="AT4315" i="4"/>
  <c r="AT4318" i="4"/>
  <c r="AT4327" i="4"/>
  <c r="AS4329" i="4"/>
  <c r="AT4334" i="4"/>
  <c r="AS4341" i="4"/>
  <c r="AT4342" i="4"/>
  <c r="AT4348" i="4"/>
  <c r="AS4371" i="4"/>
  <c r="AS4376" i="4"/>
  <c r="AT4395" i="4"/>
  <c r="AT4408" i="4"/>
  <c r="AT4414" i="4"/>
  <c r="AS4430" i="4"/>
  <c r="AT4434" i="4"/>
  <c r="AS4440" i="4"/>
  <c r="AS4452" i="4"/>
  <c r="AT4453" i="4"/>
  <c r="AT4522" i="4"/>
  <c r="AS4185" i="4"/>
  <c r="AT4198" i="4"/>
  <c r="AT4199" i="4"/>
  <c r="AS4201" i="4"/>
  <c r="AT4203" i="4"/>
  <c r="AS4219" i="4"/>
  <c r="AT4224" i="4"/>
  <c r="AT4227" i="4"/>
  <c r="AT4230" i="4"/>
  <c r="AS4231" i="4"/>
  <c r="AT4235" i="4"/>
  <c r="AS4242" i="4"/>
  <c r="AT4244" i="4"/>
  <c r="AS4246" i="4"/>
  <c r="AS4251" i="4"/>
  <c r="AS4253" i="4"/>
  <c r="AS4254" i="4"/>
  <c r="AT4256" i="4"/>
  <c r="AS4258" i="4"/>
  <c r="AT4260" i="4"/>
  <c r="AT4262" i="4"/>
  <c r="AT4263" i="4"/>
  <c r="AT4266" i="4"/>
  <c r="AS4274" i="4"/>
  <c r="AT4276" i="4"/>
  <c r="AS4277" i="4"/>
  <c r="AS4278" i="4"/>
  <c r="AT4281" i="4"/>
  <c r="AT4282" i="4"/>
  <c r="AT4290" i="4"/>
  <c r="AS4293" i="4"/>
  <c r="AT4295" i="4"/>
  <c r="AS4299" i="4"/>
  <c r="AS4306" i="4"/>
  <c r="AT4310" i="4"/>
  <c r="AS4311" i="4"/>
  <c r="AT4312" i="4"/>
  <c r="AS4323" i="4"/>
  <c r="AT4324" i="4"/>
  <c r="AS4328" i="4"/>
  <c r="AT4329" i="4"/>
  <c r="AT4331" i="4"/>
  <c r="AS4334" i="4"/>
  <c r="AT4338" i="4"/>
  <c r="AS4351" i="4"/>
  <c r="AT4353" i="4"/>
  <c r="AT4356" i="4"/>
  <c r="AS4380" i="4"/>
  <c r="AT4384" i="4"/>
  <c r="AT4392" i="4"/>
  <c r="AS4411" i="4"/>
  <c r="AS4420" i="4"/>
  <c r="AT4422" i="4"/>
  <c r="AT4425" i="4"/>
  <c r="AT4455" i="4"/>
  <c r="AS4457" i="4"/>
  <c r="AS4477" i="4"/>
  <c r="AS4484" i="4"/>
  <c r="AT4487" i="4"/>
  <c r="AS4504" i="4"/>
  <c r="AT4516" i="4"/>
  <c r="U15" i="5"/>
  <c r="O15" i="5"/>
  <c r="AT4351" i="4"/>
  <c r="AT4355" i="4"/>
  <c r="AT4358" i="4"/>
  <c r="AS4369" i="4"/>
  <c r="AT4373" i="4"/>
  <c r="AT4380" i="4"/>
  <c r="AT4387" i="4"/>
  <c r="AT4398" i="4"/>
  <c r="AS4399" i="4"/>
  <c r="AS4400" i="4"/>
  <c r="AS4405" i="4"/>
  <c r="AT4411" i="4"/>
  <c r="AT4413" i="4"/>
  <c r="AT4415" i="4"/>
  <c r="AT4423" i="4"/>
  <c r="AS4424" i="4"/>
  <c r="AT4427" i="4"/>
  <c r="AT4430" i="4"/>
  <c r="AT4432" i="4"/>
  <c r="AT4435" i="4"/>
  <c r="AS4455" i="4"/>
  <c r="AT4457" i="4"/>
  <c r="AT4460" i="4"/>
  <c r="AS4473" i="4"/>
  <c r="AT4481" i="4"/>
  <c r="AT4489" i="4"/>
  <c r="AT4504" i="4"/>
  <c r="AT4510" i="4"/>
  <c r="AS4511" i="4"/>
  <c r="AT4512" i="4"/>
  <c r="AT4518" i="4"/>
  <c r="AS4520" i="4"/>
  <c r="AT4521" i="4"/>
  <c r="AT4526" i="4"/>
  <c r="AT4529" i="4"/>
  <c r="AT4532" i="4"/>
  <c r="AT4534" i="4"/>
  <c r="AT4535" i="4"/>
  <c r="AS4539" i="4"/>
  <c r="AS4540" i="4"/>
  <c r="N6" i="5"/>
  <c r="O18" i="5"/>
  <c r="AT4337" i="4"/>
  <c r="AS4342" i="4"/>
  <c r="AS4343" i="4"/>
  <c r="AS4358" i="4"/>
  <c r="AS4360" i="4"/>
  <c r="AT4361" i="4"/>
  <c r="AT4369" i="4"/>
  <c r="AT4378" i="4"/>
  <c r="AS4379" i="4"/>
  <c r="AT4383" i="4"/>
  <c r="AS4384" i="4"/>
  <c r="AT4391" i="4"/>
  <c r="AT4394" i="4"/>
  <c r="AT4399" i="4"/>
  <c r="AS4401" i="4"/>
  <c r="AT4402" i="4"/>
  <c r="AS4403" i="4"/>
  <c r="AS4406" i="4"/>
  <c r="AT4410" i="4"/>
  <c r="AT4416" i="4"/>
  <c r="AS4417" i="4"/>
  <c r="AT4421" i="4"/>
  <c r="AT4424" i="4"/>
  <c r="AS4429" i="4"/>
  <c r="AT4431" i="4"/>
  <c r="AT4441" i="4"/>
  <c r="AS4447" i="4"/>
  <c r="AS4456" i="4"/>
  <c r="AT4461" i="4"/>
  <c r="AT4463" i="4"/>
  <c r="AT4466" i="4"/>
  <c r="AT4469" i="4"/>
  <c r="AS4481" i="4"/>
  <c r="AT4482" i="4"/>
  <c r="AT4490" i="4"/>
  <c r="AT4492" i="4"/>
  <c r="AS4497" i="4"/>
  <c r="AS4501" i="4"/>
  <c r="AS4509" i="4"/>
  <c r="AT4515" i="4"/>
  <c r="AS4518" i="4"/>
  <c r="AS4531" i="4"/>
  <c r="AS4534" i="4"/>
  <c r="AT4536" i="4"/>
  <c r="AS4537" i="4"/>
  <c r="AT4539" i="4"/>
  <c r="AS4541" i="4"/>
  <c r="N17" i="5"/>
  <c r="N9" i="5"/>
  <c r="N5" i="5"/>
  <c r="O17" i="5"/>
  <c r="T21" i="5"/>
  <c r="N14" i="5"/>
  <c r="O8" i="5"/>
  <c r="K24" i="5"/>
  <c r="O14" i="5"/>
  <c r="N13" i="5"/>
  <c r="O10" i="5"/>
  <c r="O7" i="5"/>
  <c r="O6" i="5"/>
  <c r="S5" i="5"/>
  <c r="S14" i="5"/>
  <c r="U7" i="5"/>
  <c r="S10" i="5"/>
  <c r="U4" i="5"/>
  <c r="L24" i="5"/>
  <c r="V5" i="5"/>
  <c r="T10" i="5"/>
  <c r="U23" i="5"/>
  <c r="V4" i="5"/>
  <c r="M24" i="5"/>
  <c r="S8" i="5"/>
  <c r="T9" i="5"/>
  <c r="S19" i="5"/>
  <c r="U22" i="5"/>
  <c r="V23" i="5"/>
  <c r="N4" i="5"/>
  <c r="O5" i="5"/>
  <c r="S7" i="5"/>
  <c r="T8" i="5"/>
  <c r="O16" i="5"/>
  <c r="U11" i="5"/>
  <c r="N11" i="5"/>
  <c r="U21" i="5"/>
  <c r="V22" i="5"/>
  <c r="N23" i="5"/>
  <c r="O4" i="5"/>
  <c r="S6" i="5"/>
  <c r="T7" i="5"/>
  <c r="V12" i="5"/>
  <c r="N7" i="5"/>
  <c r="U20" i="5"/>
  <c r="V21" i="5"/>
  <c r="N22" i="5"/>
  <c r="O23" i="5"/>
  <c r="T6" i="5"/>
  <c r="S18" i="5"/>
  <c r="O12" i="5"/>
  <c r="V8" i="5"/>
  <c r="U5" i="5"/>
  <c r="U19" i="5"/>
  <c r="V20" i="5"/>
  <c r="N21" i="5"/>
  <c r="O22" i="5"/>
  <c r="Q24" i="5"/>
  <c r="T5" i="5"/>
  <c r="U12" i="5"/>
  <c r="V13" i="5"/>
  <c r="S17" i="5"/>
  <c r="T18" i="5"/>
  <c r="T17" i="5"/>
  <c r="U10" i="5"/>
  <c r="V11" i="5"/>
  <c r="N12" i="5"/>
  <c r="O13" i="5"/>
  <c r="S15" i="5"/>
  <c r="T16" i="5"/>
  <c r="T15" i="5"/>
  <c r="U8" i="5"/>
  <c r="V9" i="5"/>
  <c r="N10" i="5"/>
  <c r="O11" i="5"/>
  <c r="S13" i="5"/>
  <c r="T14" i="5"/>
  <c r="T13" i="5"/>
  <c r="U6" i="5"/>
  <c r="V7" i="5"/>
  <c r="N8" i="5"/>
  <c r="O9" i="5"/>
  <c r="S11" i="5"/>
  <c r="T12" i="5"/>
  <c r="T11" i="5"/>
  <c r="S9" i="5"/>
  <c r="U18" i="5"/>
  <c r="V19" i="5"/>
  <c r="N20" i="5"/>
  <c r="O21" i="5"/>
  <c r="S23" i="5"/>
  <c r="T4" i="5"/>
  <c r="R24" i="5"/>
  <c r="U14" i="5"/>
  <c r="V15" i="5"/>
  <c r="T20" i="5"/>
  <c r="U13" i="5"/>
  <c r="V14" i="5"/>
  <c r="N15" i="5"/>
  <c r="T19" i="5"/>
  <c r="S16" i="5"/>
  <c r="V10" i="5"/>
  <c r="U17" i="5"/>
  <c r="V18" i="5"/>
  <c r="N19" i="5"/>
  <c r="O20" i="5"/>
  <c r="S22" i="5"/>
  <c r="T23" i="5"/>
  <c r="U9" i="5"/>
  <c r="S12" i="5"/>
  <c r="V6" i="5"/>
  <c r="U16" i="5"/>
  <c r="V17" i="5"/>
  <c r="N18" i="5"/>
  <c r="O19" i="5"/>
  <c r="S21" i="5"/>
  <c r="T22" i="5"/>
  <c r="AS97" i="4"/>
  <c r="AS256" i="4"/>
  <c r="AT288" i="4"/>
  <c r="AT375" i="4"/>
  <c r="AS518" i="4"/>
  <c r="AS637" i="4"/>
  <c r="AT750" i="4"/>
  <c r="AT839" i="4"/>
  <c r="AS898" i="4"/>
  <c r="AT1069" i="4"/>
  <c r="AS1991" i="4"/>
  <c r="AT2008" i="4"/>
  <c r="AT2204" i="4"/>
  <c r="AS2235" i="4"/>
  <c r="AT2436" i="4"/>
  <c r="AT2440" i="4"/>
  <c r="AS2929" i="4"/>
  <c r="AS3286" i="4"/>
  <c r="AS3306" i="4"/>
  <c r="AT3447" i="4"/>
  <c r="AT3503" i="4"/>
  <c r="AS3671" i="4"/>
  <c r="AS3678" i="4"/>
  <c r="AS71" i="4"/>
  <c r="AS129" i="4"/>
  <c r="AS219" i="4"/>
  <c r="AT236" i="4"/>
  <c r="AS253" i="4"/>
  <c r="AT372" i="4"/>
  <c r="AS556" i="4"/>
  <c r="AT819" i="4"/>
  <c r="AT998" i="4"/>
  <c r="AT1112" i="4"/>
  <c r="AT1261" i="4"/>
  <c r="AT1356" i="4"/>
  <c r="AS1384" i="4"/>
  <c r="AT1387" i="4"/>
  <c r="AS1492" i="4"/>
  <c r="AS1982" i="4"/>
  <c r="AS2232" i="4"/>
  <c r="AT2376" i="4"/>
  <c r="AS2437" i="4"/>
  <c r="AT2631" i="4"/>
  <c r="AS3331" i="4"/>
  <c r="AS3421" i="4"/>
  <c r="AT3714" i="4"/>
  <c r="AS216" i="4"/>
  <c r="AS250" i="4"/>
  <c r="AS349" i="4"/>
  <c r="AS369" i="4"/>
  <c r="AS406" i="4"/>
  <c r="AS457" i="4"/>
  <c r="AS542" i="4"/>
  <c r="AT133" i="4"/>
  <c r="AT233" i="4"/>
  <c r="AS332" i="4"/>
  <c r="AT440" i="4"/>
  <c r="AS495" i="4"/>
  <c r="AT556" i="4"/>
  <c r="AT594" i="4"/>
  <c r="AS628" i="4"/>
  <c r="AT683" i="4"/>
  <c r="AT758" i="4"/>
  <c r="AT816" i="4"/>
  <c r="AS864" i="4"/>
  <c r="AS878" i="4"/>
  <c r="AS968" i="4"/>
  <c r="AS1029" i="4"/>
  <c r="AS1060" i="4"/>
  <c r="AS1353" i="4"/>
  <c r="AT1367" i="4"/>
  <c r="AS1381" i="4"/>
  <c r="AT1438" i="4"/>
  <c r="AS1513" i="4"/>
  <c r="AS1817" i="4"/>
  <c r="AT1943" i="4"/>
  <c r="AS1979" i="4"/>
  <c r="AT1982" i="4"/>
  <c r="AS2602" i="4"/>
  <c r="AT2618" i="4"/>
  <c r="AT3036" i="4"/>
  <c r="AS3228" i="4"/>
  <c r="AS3162" i="4"/>
  <c r="AT3169" i="4"/>
  <c r="AS490" i="4"/>
  <c r="AS503" i="4"/>
  <c r="AT674" i="4"/>
  <c r="AS716" i="4"/>
  <c r="AS726" i="4"/>
  <c r="AT820" i="4"/>
  <c r="AT833" i="4"/>
  <c r="AS1045" i="4"/>
  <c r="AS1168" i="4"/>
  <c r="AT1279" i="4"/>
  <c r="AT1295" i="4"/>
  <c r="AS1312" i="4"/>
  <c r="AT1315" i="4"/>
  <c r="AS1365" i="4"/>
  <c r="AT1427" i="4"/>
  <c r="AT1444" i="4"/>
  <c r="AS1507" i="4"/>
  <c r="AT1510" i="4"/>
  <c r="AS1690" i="4"/>
  <c r="AT1693" i="4"/>
  <c r="AT1776" i="4"/>
  <c r="AS1842" i="4"/>
  <c r="AS1956" i="4"/>
  <c r="AT1959" i="4"/>
  <c r="AS2007" i="4"/>
  <c r="AS2175" i="4"/>
  <c r="AS2226" i="4"/>
  <c r="AT2487" i="4"/>
  <c r="AS2522" i="4"/>
  <c r="AS2535" i="4"/>
  <c r="AT1292" i="4"/>
  <c r="AS1362" i="4"/>
  <c r="AT1550" i="4"/>
  <c r="AS1773" i="4"/>
  <c r="AS1839" i="4"/>
  <c r="AS2034" i="4"/>
  <c r="AS2137" i="4"/>
  <c r="AS2179" i="4"/>
  <c r="AT2186" i="4"/>
  <c r="AS2282" i="4"/>
  <c r="AT2313" i="4"/>
  <c r="AT2334" i="4"/>
  <c r="AS2529" i="4"/>
  <c r="AS2758" i="4"/>
  <c r="AS2802" i="4"/>
  <c r="AT3173" i="4"/>
  <c r="AT3582" i="4"/>
  <c r="AT131" i="4"/>
  <c r="AT211" i="4"/>
  <c r="AS239" i="4"/>
  <c r="AS245" i="4"/>
  <c r="AS352" i="4"/>
  <c r="AS420" i="4"/>
  <c r="AT639" i="4"/>
  <c r="AS652" i="4"/>
  <c r="AS668" i="4"/>
  <c r="AS710" i="4"/>
  <c r="AT753" i="4"/>
  <c r="AS913" i="4"/>
  <c r="AS936" i="4"/>
  <c r="AS1032" i="4"/>
  <c r="AS1081" i="4"/>
  <c r="AT1159" i="4"/>
  <c r="AT1362" i="4"/>
  <c r="AS1408" i="4"/>
  <c r="AT1421" i="4"/>
  <c r="AS1501" i="4"/>
  <c r="AS1770" i="4"/>
  <c r="AT1773" i="4"/>
  <c r="AS1836" i="4"/>
  <c r="AT1926" i="4"/>
  <c r="AS2031" i="4"/>
  <c r="AS2172" i="4"/>
  <c r="AS2670" i="4"/>
  <c r="AT3309" i="4"/>
  <c r="AS3371" i="4"/>
  <c r="AT3385" i="4"/>
  <c r="AT3464" i="4"/>
  <c r="AS4115" i="4"/>
  <c r="AS54" i="4"/>
  <c r="AT71" i="4"/>
  <c r="AS254" i="4"/>
  <c r="AT271" i="4"/>
  <c r="AS402" i="4"/>
  <c r="AT420" i="4"/>
  <c r="AS442" i="4"/>
  <c r="AT579" i="4"/>
  <c r="AT619" i="4"/>
  <c r="AS681" i="4"/>
  <c r="AT1252" i="4"/>
  <c r="AT1467" i="4"/>
  <c r="AT1556" i="4"/>
  <c r="AS1588" i="4"/>
  <c r="AS1636" i="4"/>
  <c r="AT1866" i="4"/>
  <c r="AS1973" i="4"/>
  <c r="AT2028" i="4"/>
  <c r="AS2041" i="4"/>
  <c r="AT2264" i="4"/>
  <c r="AS2298" i="4"/>
  <c r="AT2301" i="4"/>
  <c r="AS2338" i="4"/>
  <c r="AT2341" i="4"/>
  <c r="AS2357" i="4"/>
  <c r="AS2475" i="4"/>
  <c r="AS2686" i="4"/>
  <c r="AS2862" i="4"/>
  <c r="AS3096" i="4"/>
  <c r="AT3099" i="4"/>
  <c r="AT3170" i="4"/>
  <c r="AS3199" i="4"/>
  <c r="AS3521" i="4"/>
  <c r="AT3988" i="4"/>
  <c r="AS4294" i="4"/>
  <c r="AS4314" i="4"/>
  <c r="AS4382" i="4"/>
  <c r="AS4438" i="4"/>
  <c r="AS4445" i="4"/>
  <c r="AT4459" i="4"/>
  <c r="AT399" i="4"/>
  <c r="AT999" i="4"/>
  <c r="AT1039" i="4"/>
  <c r="AS1061" i="4"/>
  <c r="AS1208" i="4"/>
  <c r="AT1344" i="4"/>
  <c r="AT1461" i="4"/>
  <c r="AS1582" i="4"/>
  <c r="AS2173" i="4"/>
  <c r="AS2322" i="4"/>
  <c r="AS2486" i="4"/>
  <c r="AS2513" i="4"/>
  <c r="AS2662" i="4"/>
  <c r="AS2732" i="4"/>
  <c r="AS464" i="4"/>
  <c r="AS510" i="4"/>
  <c r="AS516" i="4"/>
  <c r="AS626" i="4"/>
  <c r="AS632" i="4"/>
  <c r="AT675" i="4"/>
  <c r="AT733" i="4"/>
  <c r="AS782" i="4"/>
  <c r="AT791" i="4"/>
  <c r="AS822" i="4"/>
  <c r="AS1052" i="4"/>
  <c r="AS1058" i="4"/>
  <c r="AS1202" i="4"/>
  <c r="AT1341" i="4"/>
  <c r="AT1439" i="4"/>
  <c r="AT1458" i="4"/>
  <c r="AS1662" i="4"/>
  <c r="AS1742" i="4"/>
  <c r="AT1882" i="4"/>
  <c r="AT2022" i="4"/>
  <c r="AS2032" i="4"/>
  <c r="AS2126" i="4"/>
  <c r="AS2159" i="4"/>
  <c r="AS3076" i="4"/>
  <c r="AT3086" i="4"/>
  <c r="AT3388" i="4"/>
  <c r="AT3972" i="4"/>
  <c r="AS452" i="4"/>
  <c r="AS458" i="4"/>
  <c r="AT507" i="4"/>
  <c r="AS568" i="4"/>
  <c r="AT623" i="4"/>
  <c r="AT859" i="4"/>
  <c r="AS884" i="4"/>
  <c r="AS890" i="4"/>
  <c r="AS1006" i="4"/>
  <c r="AT1049" i="4"/>
  <c r="AT1199" i="4"/>
  <c r="AS1332" i="4"/>
  <c r="AT1335" i="4"/>
  <c r="AT1579" i="4"/>
  <c r="AS1685" i="4"/>
  <c r="AT1739" i="4"/>
  <c r="AS1845" i="4"/>
  <c r="AT2016" i="4"/>
  <c r="AS2292" i="4"/>
  <c r="AS2462" i="4"/>
  <c r="AT2587" i="4"/>
  <c r="AT2633" i="4"/>
  <c r="AS2659" i="4"/>
  <c r="AS2870" i="4"/>
  <c r="AS2904" i="4"/>
  <c r="AS3124" i="4"/>
  <c r="AS3765" i="4"/>
  <c r="AS3772" i="4"/>
  <c r="AT4243" i="4"/>
  <c r="AT1639" i="4"/>
  <c r="AT1679" i="4"/>
  <c r="AT1719" i="4"/>
  <c r="AS1762" i="4"/>
  <c r="AS1768" i="4"/>
  <c r="AS1933" i="4"/>
  <c r="AS1939" i="4"/>
  <c r="AS2071" i="4"/>
  <c r="AS2077" i="4"/>
  <c r="AS2147" i="4"/>
  <c r="AS2153" i="4"/>
  <c r="AT2173" i="4"/>
  <c r="AT2216" i="4"/>
  <c r="AS2279" i="4"/>
  <c r="AS2319" i="4"/>
  <c r="AS2329" i="4"/>
  <c r="AS2520" i="4"/>
  <c r="AT2681" i="4"/>
  <c r="AS2707" i="4"/>
  <c r="AS2726" i="4"/>
  <c r="AT2904" i="4"/>
  <c r="AT2996" i="4"/>
  <c r="AT3545" i="4"/>
  <c r="AS3627" i="4"/>
  <c r="AS3690" i="4"/>
  <c r="AS3997" i="4"/>
  <c r="AS4014" i="4"/>
  <c r="AS4108" i="4"/>
  <c r="AT4122" i="4"/>
  <c r="AT4209" i="4"/>
  <c r="AT4236" i="4"/>
  <c r="AS4240" i="4"/>
  <c r="AT4396" i="4"/>
  <c r="AS4502" i="4"/>
  <c r="AS1302" i="4"/>
  <c r="AS1308" i="4"/>
  <c r="AS1342" i="4"/>
  <c r="AS1348" i="4"/>
  <c r="AS1382" i="4"/>
  <c r="AS1388" i="4"/>
  <c r="AS1422" i="4"/>
  <c r="AS1428" i="4"/>
  <c r="AS1462" i="4"/>
  <c r="AS1468" i="4"/>
  <c r="AT1759" i="4"/>
  <c r="AS1927" i="4"/>
  <c r="AT2153" i="4"/>
  <c r="AS2240" i="4"/>
  <c r="AT2243" i="4"/>
  <c r="AS2326" i="4"/>
  <c r="AS2402" i="4"/>
  <c r="AT2520" i="4"/>
  <c r="AT2576" i="4"/>
  <c r="AT2609" i="4"/>
  <c r="AT2704" i="4"/>
  <c r="AT2713" i="4"/>
  <c r="AS2720" i="4"/>
  <c r="AT2776" i="4"/>
  <c r="AS2875" i="4"/>
  <c r="AS2954" i="4"/>
  <c r="AS2990" i="4"/>
  <c r="AT2993" i="4"/>
  <c r="AT2606" i="4"/>
  <c r="AS2682" i="4"/>
  <c r="AT2756" i="4"/>
  <c r="AT2773" i="4"/>
  <c r="AS3007" i="4"/>
  <c r="AS3088" i="4"/>
  <c r="AS3118" i="4"/>
  <c r="AT3121" i="4"/>
  <c r="AS3377" i="4"/>
  <c r="AT3570" i="4"/>
  <c r="AT3603" i="4"/>
  <c r="AS3624" i="4"/>
  <c r="AT3994" i="4"/>
  <c r="AT4206" i="4"/>
  <c r="AS462" i="4"/>
  <c r="AT479" i="4"/>
  <c r="AS662" i="4"/>
  <c r="AT679" i="4"/>
  <c r="AS862" i="4"/>
  <c r="AT879" i="4"/>
  <c r="AS1062" i="4"/>
  <c r="AT1079" i="4"/>
  <c r="AT1499" i="4"/>
  <c r="AT1840" i="4"/>
  <c r="AS2106" i="4"/>
  <c r="AS2138" i="4"/>
  <c r="AT2316" i="4"/>
  <c r="AS2320" i="4"/>
  <c r="AT2600" i="4"/>
  <c r="AS2675" i="4"/>
  <c r="AS2902" i="4"/>
  <c r="AS2984" i="4"/>
  <c r="AS3081" i="4"/>
  <c r="AS3108" i="4"/>
  <c r="AS3125" i="4"/>
  <c r="AS3234" i="4"/>
  <c r="AT3422" i="4"/>
  <c r="AT3852" i="4"/>
  <c r="AS3988" i="4"/>
  <c r="AT3991" i="4"/>
  <c r="AS4151" i="4"/>
  <c r="AS4203" i="4"/>
  <c r="AS4285" i="4"/>
  <c r="AS2006" i="4"/>
  <c r="AT2080" i="4"/>
  <c r="AS2120" i="4"/>
  <c r="AT2187" i="4"/>
  <c r="AS2422" i="4"/>
  <c r="AT2456" i="4"/>
  <c r="AS2502" i="4"/>
  <c r="AS2619" i="4"/>
  <c r="AT2644" i="4"/>
  <c r="AS2667" i="4"/>
  <c r="AT2673" i="4"/>
  <c r="AT2733" i="4"/>
  <c r="AT2736" i="4"/>
  <c r="AS2762" i="4"/>
  <c r="AS2775" i="4"/>
  <c r="AS2782" i="4"/>
  <c r="AS2807" i="4"/>
  <c r="AS2829" i="4"/>
  <c r="AS2972" i="4"/>
  <c r="AT3238" i="4"/>
  <c r="AS3436" i="4"/>
  <c r="AT3448" i="4"/>
  <c r="AS3548" i="4"/>
  <c r="AT3584" i="4"/>
  <c r="AS3611" i="4"/>
  <c r="AS3621" i="4"/>
  <c r="AT3624" i="4"/>
  <c r="AS3628" i="4"/>
  <c r="AS3642" i="4"/>
  <c r="AS3656" i="4"/>
  <c r="AT3797" i="4"/>
  <c r="AS4086" i="4"/>
  <c r="AT4089" i="4"/>
  <c r="AT4274" i="4"/>
  <c r="AS4387" i="4"/>
  <c r="AS4432" i="4"/>
  <c r="AS4446" i="4"/>
  <c r="AT4471" i="4"/>
  <c r="AS4489" i="4"/>
  <c r="AT2003" i="4"/>
  <c r="AT2256" i="4"/>
  <c r="AS2302" i="4"/>
  <c r="AS2572" i="4"/>
  <c r="AT2616" i="4"/>
  <c r="AS2626" i="4"/>
  <c r="AS2759" i="4"/>
  <c r="AS2779" i="4"/>
  <c r="AS3028" i="4"/>
  <c r="AT3499" i="4"/>
  <c r="AT3555" i="4"/>
  <c r="AT3588" i="4"/>
  <c r="AS3608" i="4"/>
  <c r="AT2604" i="4"/>
  <c r="AT2613" i="4"/>
  <c r="AS2623" i="4"/>
  <c r="AT2664" i="4"/>
  <c r="AT2884" i="4"/>
  <c r="AS2957" i="4"/>
  <c r="AS3775" i="4"/>
  <c r="AS3906" i="4"/>
  <c r="AS3957" i="4"/>
  <c r="AS1911" i="4"/>
  <c r="AT1928" i="4"/>
  <c r="AS2051" i="4"/>
  <c r="AS2238" i="4"/>
  <c r="AT2241" i="4"/>
  <c r="AS2257" i="4"/>
  <c r="AS2372" i="4"/>
  <c r="AT2416" i="4"/>
  <c r="AS2426" i="4"/>
  <c r="AS2559" i="4"/>
  <c r="AS2579" i="4"/>
  <c r="AS2620" i="4"/>
  <c r="AT2687" i="4"/>
  <c r="AS2922" i="4"/>
  <c r="AT2988" i="4"/>
  <c r="AS2995" i="4"/>
  <c r="AT3064" i="4"/>
  <c r="AT3315" i="4"/>
  <c r="AS3410" i="4"/>
  <c r="AT3493" i="4"/>
  <c r="AS3549" i="4"/>
  <c r="AT3552" i="4"/>
  <c r="AT3726" i="4"/>
  <c r="AS3987" i="4"/>
  <c r="AT4000" i="4"/>
  <c r="AT4017" i="4"/>
  <c r="AS4057" i="4"/>
  <c r="AS4337" i="4"/>
  <c r="AS4409" i="4"/>
  <c r="AS4507" i="4"/>
  <c r="AT2942" i="4"/>
  <c r="AS3128" i="4"/>
  <c r="AT3219" i="4"/>
  <c r="AT3355" i="4"/>
  <c r="AT3391" i="4"/>
  <c r="AS3469" i="4"/>
  <c r="AS3495" i="4"/>
  <c r="AS3508" i="4"/>
  <c r="AT3585" i="4"/>
  <c r="AT3608" i="4"/>
  <c r="AS3612" i="4"/>
  <c r="AT3615" i="4"/>
  <c r="AS3773" i="4"/>
  <c r="AT3859" i="4"/>
  <c r="AT3909" i="4"/>
  <c r="AS4105" i="4"/>
  <c r="AS4112" i="4"/>
  <c r="AS4145" i="4"/>
  <c r="AS4214" i="4"/>
  <c r="AT4406" i="4"/>
  <c r="AS4486" i="4"/>
  <c r="AS4503" i="4"/>
  <c r="AS2127" i="4"/>
  <c r="AS2139" i="4"/>
  <c r="AS2927" i="4"/>
  <c r="AS3024" i="4"/>
  <c r="AS3119" i="4"/>
  <c r="AT3235" i="4"/>
  <c r="AS3248" i="4"/>
  <c r="AT3303" i="4"/>
  <c r="AS3336" i="4"/>
  <c r="AS3599" i="4"/>
  <c r="AS3674" i="4"/>
  <c r="AS3684" i="4"/>
  <c r="AT3845" i="4"/>
  <c r="AT3906" i="4"/>
  <c r="AT3963" i="4"/>
  <c r="AT4041" i="4"/>
  <c r="AS4049" i="4"/>
  <c r="AT4183" i="4"/>
  <c r="AT4200" i="4"/>
  <c r="AT2124" i="4"/>
  <c r="AT2224" i="4"/>
  <c r="AT2324" i="4"/>
  <c r="AT2424" i="4"/>
  <c r="AT2524" i="4"/>
  <c r="AT2624" i="4"/>
  <c r="AT2724" i="4"/>
  <c r="AT2824" i="4"/>
  <c r="AT2924" i="4"/>
  <c r="AS3008" i="4"/>
  <c r="AS3018" i="4"/>
  <c r="AS3242" i="4"/>
  <c r="AT3392" i="4"/>
  <c r="AS3463" i="4"/>
  <c r="AS3476" i="4"/>
  <c r="AS3593" i="4"/>
  <c r="AT3596" i="4"/>
  <c r="AT3803" i="4"/>
  <c r="AS3817" i="4"/>
  <c r="AT4003" i="4"/>
  <c r="AS4017" i="4"/>
  <c r="AT4049" i="4"/>
  <c r="AS4208" i="4"/>
  <c r="AS4340" i="4"/>
  <c r="AS4448" i="4"/>
  <c r="AT4451" i="4"/>
  <c r="AS3042" i="4"/>
  <c r="AS3048" i="4"/>
  <c r="AS3251" i="4"/>
  <c r="AT3386" i="4"/>
  <c r="AS3461" i="4"/>
  <c r="AT3642" i="4"/>
  <c r="AT3675" i="4"/>
  <c r="AS3847" i="4"/>
  <c r="AS3868" i="4"/>
  <c r="AS3900" i="4"/>
  <c r="AS3934" i="4"/>
  <c r="AT3969" i="4"/>
  <c r="AS3982" i="4"/>
  <c r="AS4157" i="4"/>
  <c r="AS4331" i="4"/>
  <c r="AT4448" i="4"/>
  <c r="AS4514" i="4"/>
  <c r="AS3374" i="4"/>
  <c r="AT3515" i="4"/>
  <c r="AS3519" i="4"/>
  <c r="AT3606" i="4"/>
  <c r="AS3770" i="4"/>
  <c r="AT3829" i="4"/>
  <c r="AS3851" i="4"/>
  <c r="AS3928" i="4"/>
  <c r="AS4292" i="4"/>
  <c r="AS4385" i="4"/>
  <c r="AS4435" i="4"/>
  <c r="AT2928" i="4"/>
  <c r="AT2931" i="4"/>
  <c r="AS3289" i="4"/>
  <c r="AS3311" i="4"/>
  <c r="AS3397" i="4"/>
  <c r="AS3425" i="4"/>
  <c r="AS3431" i="4"/>
  <c r="AS3544" i="4"/>
  <c r="AS3591" i="4"/>
  <c r="AT3709" i="4"/>
  <c r="AS3726" i="4"/>
  <c r="AS3747" i="4"/>
  <c r="AS3869" i="4"/>
  <c r="AS4027" i="4"/>
  <c r="AS4037" i="4"/>
  <c r="AS4066" i="4"/>
  <c r="AS4111" i="4"/>
  <c r="AT4154" i="4"/>
  <c r="AS4232" i="4"/>
  <c r="AS4265" i="4"/>
  <c r="AS4312" i="4"/>
  <c r="AT4449" i="4"/>
  <c r="AS4471" i="4"/>
  <c r="AT3228" i="4"/>
  <c r="AS3354" i="4"/>
  <c r="AS3489" i="4"/>
  <c r="AS3562" i="4"/>
  <c r="AT3625" i="4"/>
  <c r="AS3669" i="4"/>
  <c r="AS3692" i="4"/>
  <c r="AS3738" i="4"/>
  <c r="AT3748" i="4"/>
  <c r="AS3767" i="4"/>
  <c r="AT3808" i="4"/>
  <c r="AS3842" i="4"/>
  <c r="AS3867" i="4"/>
  <c r="AS3967" i="4"/>
  <c r="AT3982" i="4"/>
  <c r="AT4008" i="4"/>
  <c r="AS4063" i="4"/>
  <c r="AS4248" i="4"/>
  <c r="AS4272" i="4"/>
  <c r="AS4355" i="4"/>
  <c r="AS4394" i="4"/>
  <c r="AS4528" i="4"/>
  <c r="AT3348" i="4"/>
  <c r="AT3351" i="4"/>
  <c r="AS3411" i="4"/>
  <c r="AS3654" i="4"/>
  <c r="AS3735" i="4"/>
  <c r="AT3745" i="4"/>
  <c r="AS3832" i="4"/>
  <c r="AT3846" i="4"/>
  <c r="AT3989" i="4"/>
  <c r="AS4002" i="4"/>
  <c r="AT4029" i="4"/>
  <c r="AS4060" i="4"/>
  <c r="AS4074" i="4"/>
  <c r="AT4136" i="4"/>
  <c r="AS4202" i="4"/>
  <c r="AS4266" i="4"/>
  <c r="AS4349" i="4"/>
  <c r="AT4352" i="4"/>
  <c r="AS4454" i="4"/>
  <c r="AS4458" i="4"/>
  <c r="AT4468" i="4"/>
  <c r="AS4515" i="4"/>
  <c r="AS3483" i="4"/>
  <c r="AT3486" i="4"/>
  <c r="AT3553" i="4"/>
  <c r="AT3556" i="4"/>
  <c r="AS3651" i="4"/>
  <c r="AS3689" i="4"/>
  <c r="AS3742" i="4"/>
  <c r="AS3802" i="4"/>
  <c r="AT3839" i="4"/>
  <c r="AS3857" i="4"/>
  <c r="AS3888" i="4"/>
  <c r="AS4160" i="4"/>
  <c r="AS4167" i="4"/>
  <c r="AT4245" i="4"/>
  <c r="AS4388" i="4"/>
  <c r="AS4427" i="4"/>
  <c r="AS4465" i="4"/>
  <c r="AS4492" i="4"/>
  <c r="AS4505" i="4"/>
  <c r="AS3337" i="4"/>
  <c r="AT3408" i="4"/>
  <c r="AT3411" i="4"/>
  <c r="AT3465" i="4"/>
  <c r="AT3550" i="4"/>
  <c r="AS3614" i="4"/>
  <c r="AS3648" i="4"/>
  <c r="AS3732" i="4"/>
  <c r="AS3768" i="4"/>
  <c r="AS3778" i="4"/>
  <c r="AT3809" i="4"/>
  <c r="AS3843" i="4"/>
  <c r="AT3871" i="4"/>
  <c r="AT4009" i="4"/>
  <c r="AT4074" i="4"/>
  <c r="AS4127" i="4"/>
  <c r="AT4202" i="4"/>
  <c r="AS4249" i="4"/>
  <c r="AS4346" i="4"/>
  <c r="AS4451" i="4"/>
  <c r="AT4454" i="4"/>
  <c r="AS4512" i="4"/>
  <c r="AS3697" i="4"/>
  <c r="AS3752" i="4"/>
  <c r="AS3818" i="4"/>
  <c r="AT3821" i="4"/>
  <c r="AS3848" i="4"/>
  <c r="AT3851" i="4"/>
  <c r="AS3878" i="4"/>
  <c r="AS3885" i="4"/>
  <c r="AS4051" i="4"/>
  <c r="AT4054" i="4"/>
  <c r="AS4068" i="4"/>
  <c r="AS4075" i="4"/>
  <c r="AS4107" i="4"/>
  <c r="AT4142" i="4"/>
  <c r="AS4172" i="4"/>
  <c r="AT4242" i="4"/>
  <c r="AT4397" i="4"/>
  <c r="AT4509" i="4"/>
  <c r="AS4525" i="4"/>
  <c r="AS4506" i="4"/>
  <c r="AS3551" i="4"/>
  <c r="AS3631" i="4"/>
  <c r="AS3774" i="4"/>
  <c r="AT3848" i="4"/>
  <c r="AS3872" i="4"/>
  <c r="AT3885" i="4"/>
  <c r="AT4021" i="4"/>
  <c r="AS4048" i="4"/>
  <c r="AT4051" i="4"/>
  <c r="AS4058" i="4"/>
  <c r="AS4114" i="4"/>
  <c r="AT4139" i="4"/>
  <c r="AT4436" i="4"/>
  <c r="AT3747" i="4"/>
  <c r="AS3787" i="4"/>
  <c r="AS3827" i="4"/>
  <c r="AS3863" i="4"/>
  <c r="AS3892" i="4"/>
  <c r="AS3914" i="4"/>
  <c r="AS4032" i="4"/>
  <c r="AS4045" i="4"/>
  <c r="AT4048" i="4"/>
  <c r="AS4260" i="4"/>
  <c r="AS4308" i="4"/>
  <c r="AS4442" i="4"/>
  <c r="AT4445" i="4"/>
  <c r="AS4478" i="4"/>
  <c r="AS4535" i="4"/>
  <c r="AS3712" i="4"/>
  <c r="AS3718" i="4"/>
  <c r="AT3741" i="4"/>
  <c r="AT3744" i="4"/>
  <c r="AT3769" i="4"/>
  <c r="AS3911" i="4"/>
  <c r="AS4052" i="4"/>
  <c r="AS4212" i="4"/>
  <c r="AS4218" i="4"/>
  <c r="AS4247" i="4"/>
  <c r="AS4267" i="4"/>
  <c r="AS4305" i="4"/>
  <c r="AT3784" i="4"/>
  <c r="AS3860" i="4"/>
  <c r="AS3908" i="4"/>
  <c r="AS4042" i="4"/>
  <c r="AT4045" i="4"/>
  <c r="AS4078" i="4"/>
  <c r="AT4221" i="4"/>
  <c r="AS4257" i="4"/>
  <c r="AT4289" i="4"/>
  <c r="AS4302" i="4"/>
  <c r="AT4389" i="4"/>
  <c r="AT4442" i="4"/>
  <c r="AS4472" i="4"/>
  <c r="AS4529" i="4"/>
  <c r="AS3947" i="4"/>
  <c r="AS4147" i="4"/>
  <c r="AS4347" i="4"/>
  <c r="AT4541" i="4"/>
  <c r="AS3807" i="4"/>
  <c r="AS4007" i="4"/>
  <c r="AS4207" i="4"/>
  <c r="AS4407" i="4"/>
  <c r="S24" i="5" l="1"/>
  <c r="T24" i="5"/>
  <c r="U24" i="5"/>
  <c r="N24" i="5"/>
  <c r="V24" i="5"/>
  <c r="O24" i="5"/>
  <c r="G9" i="2"/>
  <c r="G10" i="2"/>
  <c r="G11" i="2"/>
  <c r="G12" i="2"/>
  <c r="G13" i="2"/>
  <c r="G14" i="2"/>
  <c r="G15" i="2"/>
  <c r="G16" i="2"/>
  <c r="G17" i="2"/>
  <c r="G18" i="2"/>
  <c r="G19" i="2"/>
  <c r="G20" i="2"/>
  <c r="G21" i="2"/>
  <c r="G22" i="2"/>
  <c r="G23" i="2"/>
  <c r="G24" i="2"/>
  <c r="G25" i="2"/>
  <c r="G26" i="2"/>
  <c r="G27" i="2"/>
  <c r="G8" i="2"/>
  <c r="F9" i="2"/>
  <c r="F10" i="2"/>
  <c r="F11" i="2"/>
  <c r="F12" i="2"/>
  <c r="F13" i="2"/>
  <c r="F14" i="2"/>
  <c r="F15" i="2"/>
  <c r="F16" i="2"/>
  <c r="F17" i="2"/>
  <c r="F18" i="2"/>
  <c r="F19" i="2"/>
  <c r="F20" i="2"/>
  <c r="F21" i="2"/>
  <c r="F22" i="2"/>
  <c r="F23" i="2"/>
  <c r="F24" i="2"/>
  <c r="F25" i="2"/>
  <c r="F26" i="2"/>
  <c r="F27" i="2"/>
  <c r="F8" i="2"/>
  <c r="D6" i="3"/>
  <c r="E6" i="3"/>
  <c r="F6" i="3"/>
  <c r="G6" i="3"/>
  <c r="C6" i="3"/>
  <c r="C9" i="3" s="1"/>
  <c r="C8" i="3" l="1"/>
  <c r="G28" i="2"/>
  <c r="F28" i="2"/>
  <c r="Z61" i="1"/>
  <c r="AC61" i="1"/>
  <c r="M4" i="1"/>
  <c r="M5" i="1"/>
  <c r="M6" i="1"/>
  <c r="M10" i="1"/>
  <c r="M11" i="1"/>
  <c r="M12" i="1"/>
  <c r="M13" i="1"/>
  <c r="M14" i="1"/>
  <c r="M326" i="1"/>
  <c r="M18" i="1"/>
  <c r="M19" i="1"/>
  <c r="M20" i="1"/>
  <c r="M21" i="1"/>
  <c r="M23" i="1"/>
  <c r="M24" i="1"/>
  <c r="M25" i="1"/>
  <c r="M26" i="1"/>
  <c r="M37" i="1"/>
  <c r="M38" i="1"/>
  <c r="M39" i="1"/>
  <c r="M40" i="1"/>
  <c r="M41" i="1"/>
  <c r="M42" i="1"/>
  <c r="M43" i="1"/>
  <c r="M44" i="1"/>
  <c r="M46" i="1"/>
  <c r="M47" i="1"/>
  <c r="M48" i="1"/>
  <c r="M49" i="1"/>
  <c r="M51" i="1"/>
  <c r="M30" i="1"/>
  <c r="M52" i="1"/>
  <c r="M53" i="1"/>
  <c r="M54" i="1"/>
  <c r="M169" i="1"/>
  <c r="M170" i="1"/>
  <c r="M171" i="1"/>
  <c r="M55" i="1"/>
  <c r="M172" i="1"/>
  <c r="M56" i="1"/>
  <c r="M173" i="1"/>
  <c r="M57" i="1"/>
  <c r="M31" i="1"/>
  <c r="M58" i="1"/>
  <c r="M59" i="1"/>
  <c r="M60" i="1"/>
  <c r="M174" i="1"/>
  <c r="M175" i="1"/>
  <c r="M32" i="1"/>
  <c r="M33" i="1"/>
  <c r="M61" i="1"/>
  <c r="M62" i="1"/>
  <c r="M63" i="1"/>
  <c r="M64" i="1"/>
  <c r="M65" i="1"/>
  <c r="M68" i="1"/>
  <c r="M69" i="1"/>
  <c r="M70" i="1"/>
  <c r="M72" i="1"/>
  <c r="M73" i="1"/>
  <c r="M78" i="1"/>
  <c r="M79" i="1"/>
  <c r="M82" i="1"/>
  <c r="M83" i="1"/>
  <c r="M84" i="1"/>
  <c r="M85" i="1"/>
  <c r="M86" i="1"/>
  <c r="M87" i="1"/>
  <c r="M95" i="1"/>
  <c r="M96" i="1"/>
  <c r="M97" i="1"/>
  <c r="M98" i="1"/>
  <c r="M99" i="1"/>
  <c r="M100" i="1"/>
  <c r="M101" i="1"/>
  <c r="M102" i="1"/>
  <c r="M103" i="1"/>
  <c r="M108" i="1"/>
  <c r="M117" i="1"/>
  <c r="M119" i="1"/>
  <c r="M120" i="1"/>
  <c r="M122" i="1"/>
  <c r="M123" i="1"/>
  <c r="M125" i="1"/>
  <c r="M126" i="1"/>
  <c r="M127" i="1"/>
  <c r="M130" i="1"/>
  <c r="M131" i="1"/>
  <c r="M132" i="1"/>
  <c r="M133" i="1"/>
  <c r="M134" i="1"/>
  <c r="M141" i="1"/>
  <c r="M177" i="1"/>
  <c r="M142" i="1"/>
  <c r="M159" i="1"/>
  <c r="M161" i="1"/>
  <c r="M162" i="1"/>
  <c r="M163" i="1"/>
  <c r="M164" i="1"/>
  <c r="M165" i="1"/>
  <c r="M178" i="1"/>
  <c r="M179" i="1"/>
  <c r="M180" i="1"/>
  <c r="M181" i="1"/>
  <c r="M185" i="1"/>
  <c r="M187" i="1"/>
  <c r="M190" i="1"/>
  <c r="M191" i="1"/>
  <c r="M192" i="1"/>
  <c r="M195" i="1"/>
  <c r="M198" i="1"/>
  <c r="M199" i="1"/>
  <c r="M200" i="1"/>
  <c r="M202" i="1"/>
  <c r="M203" i="1"/>
  <c r="M204" i="1"/>
  <c r="M205" i="1"/>
  <c r="M207" i="1"/>
  <c r="M208" i="1"/>
  <c r="M210" i="1"/>
  <c r="M212" i="1"/>
  <c r="M213" i="1"/>
  <c r="M215" i="1"/>
  <c r="M216" i="1"/>
  <c r="M220" i="1"/>
  <c r="M221" i="1"/>
  <c r="M222" i="1"/>
  <c r="M223" i="1"/>
  <c r="M224" i="1"/>
  <c r="M225" i="1"/>
  <c r="M226" i="1"/>
  <c r="M227" i="1"/>
  <c r="M228" i="1"/>
  <c r="M230" i="1"/>
  <c r="M231" i="1"/>
  <c r="M232" i="1"/>
  <c r="M233" i="1"/>
  <c r="M234" i="1"/>
  <c r="M235" i="1"/>
  <c r="M236" i="1"/>
  <c r="M237" i="1"/>
  <c r="M238" i="1"/>
  <c r="M239" i="1"/>
  <c r="M240" i="1"/>
  <c r="M241" i="1"/>
  <c r="M242" i="1"/>
  <c r="M243" i="1"/>
  <c r="M253" i="1"/>
  <c r="M254" i="1"/>
  <c r="M255" i="1"/>
  <c r="M256" i="1"/>
  <c r="M258" i="1"/>
  <c r="M260" i="1"/>
  <c r="M261" i="1"/>
  <c r="M262" i="1"/>
  <c r="M263" i="1"/>
  <c r="M264" i="1"/>
  <c r="M265" i="1"/>
  <c r="M266" i="1"/>
  <c r="M267" i="1"/>
  <c r="M268" i="1"/>
  <c r="M269" i="1"/>
  <c r="M270" i="1"/>
  <c r="M272" i="1"/>
  <c r="M273" i="1"/>
  <c r="M274" i="1"/>
  <c r="M275" i="1"/>
  <c r="M276" i="1"/>
  <c r="M277" i="1"/>
  <c r="M278" i="1"/>
  <c r="M279" i="1"/>
  <c r="M281" i="1"/>
  <c r="M282" i="1"/>
  <c r="M283" i="1"/>
  <c r="M284" i="1"/>
  <c r="M287" i="1"/>
  <c r="M289" i="1"/>
  <c r="M290" i="1"/>
  <c r="M292" i="1"/>
  <c r="M293" i="1"/>
  <c r="M294" i="1"/>
  <c r="M295" i="1"/>
  <c r="M296" i="1"/>
  <c r="M297" i="1"/>
  <c r="M299" i="1"/>
  <c r="M300" i="1"/>
  <c r="M301" i="1"/>
  <c r="M302" i="1"/>
  <c r="M303" i="1"/>
  <c r="M306" i="1"/>
  <c r="M308" i="1"/>
  <c r="M309" i="1"/>
  <c r="M310" i="1"/>
  <c r="M313" i="1"/>
  <c r="M314" i="1"/>
  <c r="M315" i="1"/>
  <c r="M316" i="1"/>
  <c r="M317" i="1"/>
  <c r="M318" i="1"/>
  <c r="M319" i="1"/>
  <c r="M320" i="1"/>
  <c r="M321" i="1"/>
  <c r="M322" i="1"/>
  <c r="M323" i="1"/>
  <c r="M330" i="1"/>
  <c r="M328" i="1"/>
  <c r="M257" i="1"/>
  <c r="M329" i="1"/>
  <c r="M331" i="1"/>
  <c r="M332" i="1"/>
  <c r="M333" i="1"/>
  <c r="M334" i="1"/>
  <c r="M336" i="1"/>
  <c r="M337" i="1"/>
  <c r="M338" i="1"/>
  <c r="M339" i="1"/>
  <c r="M340" i="1"/>
  <c r="M341" i="1"/>
  <c r="M342" i="1"/>
  <c r="M343" i="1"/>
  <c r="M344" i="1"/>
  <c r="AC4" i="1"/>
  <c r="AC5" i="1"/>
  <c r="AC6" i="1"/>
  <c r="AC10" i="1"/>
  <c r="AC11" i="1"/>
  <c r="AC12" i="1"/>
  <c r="AC13" i="1"/>
  <c r="AC14" i="1"/>
  <c r="AC326" i="1"/>
  <c r="AC18" i="1"/>
  <c r="AC19" i="1"/>
  <c r="AC20" i="1"/>
  <c r="AC21" i="1"/>
  <c r="AC23" i="1"/>
  <c r="AC24" i="1"/>
  <c r="AC25" i="1"/>
  <c r="AC26" i="1"/>
  <c r="AC37" i="1"/>
  <c r="AC38" i="1"/>
  <c r="AC39" i="1"/>
  <c r="AC40" i="1"/>
  <c r="AC41" i="1"/>
  <c r="AC42" i="1"/>
  <c r="AC43" i="1"/>
  <c r="AC44" i="1"/>
  <c r="AC46" i="1"/>
  <c r="AC47" i="1"/>
  <c r="AC48" i="1"/>
  <c r="AC49" i="1"/>
  <c r="AC51" i="1"/>
  <c r="AC30" i="1"/>
  <c r="AC52" i="1"/>
  <c r="AC53" i="1"/>
  <c r="AC54" i="1"/>
  <c r="AC169" i="1"/>
  <c r="AC170" i="1"/>
  <c r="AC171" i="1"/>
  <c r="AC55" i="1"/>
  <c r="AC172" i="1"/>
  <c r="AC56" i="1"/>
  <c r="AC173" i="1"/>
  <c r="AC57" i="1"/>
  <c r="AC31" i="1"/>
  <c r="AC58" i="1"/>
  <c r="AC59" i="1"/>
  <c r="AC60" i="1"/>
  <c r="AC174" i="1"/>
  <c r="AC175" i="1"/>
  <c r="AC32" i="1"/>
  <c r="AC33" i="1"/>
  <c r="AC62" i="1"/>
  <c r="AC63" i="1"/>
  <c r="AC64" i="1"/>
  <c r="AC65" i="1"/>
  <c r="AC68" i="1"/>
  <c r="AC69" i="1"/>
  <c r="AC70" i="1"/>
  <c r="AC72" i="1"/>
  <c r="AC73" i="1"/>
  <c r="AC78" i="1"/>
  <c r="AC79" i="1"/>
  <c r="AC82" i="1"/>
  <c r="AC83" i="1"/>
  <c r="AC84" i="1"/>
  <c r="AC85" i="1"/>
  <c r="AC86" i="1"/>
  <c r="AC87" i="1"/>
  <c r="AC95" i="1"/>
  <c r="AC96" i="1"/>
  <c r="AC97" i="1"/>
  <c r="AC98" i="1"/>
  <c r="AC99" i="1"/>
  <c r="AC100" i="1"/>
  <c r="AC101" i="1"/>
  <c r="AC102" i="1"/>
  <c r="AC103" i="1"/>
  <c r="AC108" i="1"/>
  <c r="AC117" i="1"/>
  <c r="AC119" i="1"/>
  <c r="AC120" i="1"/>
  <c r="AC122" i="1"/>
  <c r="AC123" i="1"/>
  <c r="AC125" i="1"/>
  <c r="AC126" i="1"/>
  <c r="AC127" i="1"/>
  <c r="AC130" i="1"/>
  <c r="AC131" i="1"/>
  <c r="AC132" i="1"/>
  <c r="AC133" i="1"/>
  <c r="AC134" i="1"/>
  <c r="AC141" i="1"/>
  <c r="AC177" i="1"/>
  <c r="AC142" i="1"/>
  <c r="AC159" i="1"/>
  <c r="AC161" i="1"/>
  <c r="AC162" i="1"/>
  <c r="AC163" i="1"/>
  <c r="AC164" i="1"/>
  <c r="AC165" i="1"/>
  <c r="AC178" i="1"/>
  <c r="AC179" i="1"/>
  <c r="AC180" i="1"/>
  <c r="AC181" i="1"/>
  <c r="AC185" i="1"/>
  <c r="AC187" i="1"/>
  <c r="AC190" i="1"/>
  <c r="AC191" i="1"/>
  <c r="AC192" i="1"/>
  <c r="AC195" i="1"/>
  <c r="AC198" i="1"/>
  <c r="AC199" i="1"/>
  <c r="AC200" i="1"/>
  <c r="AC202" i="1"/>
  <c r="AC203" i="1"/>
  <c r="AC204" i="1"/>
  <c r="AC205" i="1"/>
  <c r="AC207" i="1"/>
  <c r="AC208" i="1"/>
  <c r="AC210" i="1"/>
  <c r="AC212" i="1"/>
  <c r="AC213" i="1"/>
  <c r="AC215" i="1"/>
  <c r="AC216" i="1"/>
  <c r="AC220" i="1"/>
  <c r="AC221" i="1"/>
  <c r="AC222" i="1"/>
  <c r="AC223" i="1"/>
  <c r="AC224" i="1"/>
  <c r="AC225" i="1"/>
  <c r="AC226" i="1"/>
  <c r="AC227" i="1"/>
  <c r="AC228" i="1"/>
  <c r="AC230" i="1"/>
  <c r="AC231" i="1"/>
  <c r="AC232" i="1"/>
  <c r="AC233" i="1"/>
  <c r="AC234" i="1"/>
  <c r="AC235" i="1"/>
  <c r="AC236" i="1"/>
  <c r="AC237" i="1"/>
  <c r="AC238" i="1"/>
  <c r="AC239" i="1"/>
  <c r="AC240" i="1"/>
  <c r="AC241" i="1"/>
  <c r="AC242" i="1"/>
  <c r="AC243" i="1"/>
  <c r="AC253" i="1"/>
  <c r="AC254" i="1"/>
  <c r="AC255" i="1"/>
  <c r="AC256" i="1"/>
  <c r="AC258" i="1"/>
  <c r="AC260" i="1"/>
  <c r="AC261" i="1"/>
  <c r="AC262" i="1"/>
  <c r="AC263" i="1"/>
  <c r="AC264" i="1"/>
  <c r="AC265" i="1"/>
  <c r="AC266" i="1"/>
  <c r="AC267" i="1"/>
  <c r="AC268" i="1"/>
  <c r="AC269" i="1"/>
  <c r="AC270" i="1"/>
  <c r="AC272" i="1"/>
  <c r="AC273" i="1"/>
  <c r="AC274" i="1"/>
  <c r="AC275" i="1"/>
  <c r="AC276" i="1"/>
  <c r="AC277" i="1"/>
  <c r="AC278" i="1"/>
  <c r="AC279" i="1"/>
  <c r="AC281" i="1"/>
  <c r="AC282" i="1"/>
  <c r="AC283" i="1"/>
  <c r="AC284" i="1"/>
  <c r="AC287" i="1"/>
  <c r="AC289" i="1"/>
  <c r="AC290" i="1"/>
  <c r="AC292" i="1"/>
  <c r="AC293" i="1"/>
  <c r="AC294" i="1"/>
  <c r="AC295" i="1"/>
  <c r="AC296" i="1"/>
  <c r="AC297" i="1"/>
  <c r="AC299" i="1"/>
  <c r="AC300" i="1"/>
  <c r="AC301" i="1"/>
  <c r="AC302" i="1"/>
  <c r="AC303" i="1"/>
  <c r="AC306" i="1"/>
  <c r="AC308" i="1"/>
  <c r="AC309" i="1"/>
  <c r="AC310" i="1"/>
  <c r="AC313" i="1"/>
  <c r="AC314" i="1"/>
  <c r="AC315" i="1"/>
  <c r="AC316" i="1"/>
  <c r="AC317" i="1"/>
  <c r="AC318" i="1"/>
  <c r="AC319" i="1"/>
  <c r="AC320" i="1"/>
  <c r="AC321" i="1"/>
  <c r="AC322" i="1"/>
  <c r="AC323" i="1"/>
  <c r="AC330" i="1"/>
  <c r="AC328" i="1"/>
  <c r="AC257" i="1"/>
  <c r="AC329" i="1"/>
  <c r="AC331" i="1"/>
  <c r="AC332" i="1"/>
  <c r="AC333" i="1"/>
  <c r="AC334" i="1"/>
  <c r="AC336" i="1"/>
  <c r="AC337" i="1"/>
  <c r="AC338" i="1"/>
  <c r="AC339" i="1"/>
  <c r="AC340" i="1"/>
  <c r="AC341" i="1"/>
  <c r="AC342" i="1"/>
  <c r="AC343" i="1"/>
  <c r="AC344" i="1"/>
  <c r="Z4" i="1"/>
  <c r="Z5" i="1"/>
  <c r="Z6" i="1"/>
  <c r="Z10" i="1"/>
  <c r="Z11" i="1"/>
  <c r="Z12" i="1"/>
  <c r="Z13" i="1"/>
  <c r="Z14" i="1"/>
  <c r="Z326" i="1"/>
  <c r="Z18" i="1"/>
  <c r="Z19" i="1"/>
  <c r="Z20" i="1"/>
  <c r="Z21" i="1"/>
  <c r="Z23" i="1"/>
  <c r="Z24" i="1"/>
  <c r="Z25" i="1"/>
  <c r="Z26" i="1"/>
  <c r="Z37" i="1"/>
  <c r="Z38" i="1"/>
  <c r="Z39" i="1"/>
  <c r="Z40" i="1"/>
  <c r="Z41" i="1"/>
  <c r="Z42" i="1"/>
  <c r="Z43" i="1"/>
  <c r="Z44" i="1"/>
  <c r="Z46" i="1"/>
  <c r="Z47" i="1"/>
  <c r="Z48" i="1"/>
  <c r="Z49" i="1"/>
  <c r="Z51" i="1"/>
  <c r="Z30" i="1"/>
  <c r="Z52" i="1"/>
  <c r="Z53" i="1"/>
  <c r="Z54" i="1"/>
  <c r="Z169" i="1"/>
  <c r="Z170" i="1"/>
  <c r="Z171" i="1"/>
  <c r="Z55" i="1"/>
  <c r="Z172" i="1"/>
  <c r="Z56" i="1"/>
  <c r="Z173" i="1"/>
  <c r="Z57" i="1"/>
  <c r="Z31" i="1"/>
  <c r="Z58" i="1"/>
  <c r="Z59" i="1"/>
  <c r="Z60" i="1"/>
  <c r="Z174" i="1"/>
  <c r="Z175" i="1"/>
  <c r="Z32" i="1"/>
  <c r="Z33" i="1"/>
  <c r="Z62" i="1"/>
  <c r="Z63" i="1"/>
  <c r="Z64" i="1"/>
  <c r="Z65" i="1"/>
  <c r="Z68" i="1"/>
  <c r="Z69" i="1"/>
  <c r="Z70" i="1"/>
  <c r="Z72" i="1"/>
  <c r="Z73" i="1"/>
  <c r="Z78" i="1"/>
  <c r="Z79" i="1"/>
  <c r="Z82" i="1"/>
  <c r="Z83" i="1"/>
  <c r="Z84" i="1"/>
  <c r="Z85" i="1"/>
  <c r="Z86" i="1"/>
  <c r="Z87" i="1"/>
  <c r="Z95" i="1"/>
  <c r="Z96" i="1"/>
  <c r="Z97" i="1"/>
  <c r="Z98" i="1"/>
  <c r="Z99" i="1"/>
  <c r="Z100" i="1"/>
  <c r="Z101" i="1"/>
  <c r="Z102" i="1"/>
  <c r="Z103" i="1"/>
  <c r="Z108" i="1"/>
  <c r="Z117" i="1"/>
  <c r="Z119" i="1"/>
  <c r="Z120" i="1"/>
  <c r="Z122" i="1"/>
  <c r="Z123" i="1"/>
  <c r="Z125" i="1"/>
  <c r="Z126" i="1"/>
  <c r="Z127" i="1"/>
  <c r="Z130" i="1"/>
  <c r="Z131" i="1"/>
  <c r="Z132" i="1"/>
  <c r="Z133" i="1"/>
  <c r="Z134" i="1"/>
  <c r="Z141" i="1"/>
  <c r="Z177" i="1"/>
  <c r="Z142" i="1"/>
  <c r="Z159" i="1"/>
  <c r="Z161" i="1"/>
  <c r="Z162" i="1"/>
  <c r="Z163" i="1"/>
  <c r="Z164" i="1"/>
  <c r="Z165" i="1"/>
  <c r="Z178" i="1"/>
  <c r="Z179" i="1"/>
  <c r="Z180" i="1"/>
  <c r="Z181" i="1"/>
  <c r="Z185" i="1"/>
  <c r="Z187" i="1"/>
  <c r="Z190" i="1"/>
  <c r="Z191" i="1"/>
  <c r="Z192" i="1"/>
  <c r="Z195" i="1"/>
  <c r="Z198" i="1"/>
  <c r="Z199" i="1"/>
  <c r="Z200" i="1"/>
  <c r="Z202" i="1"/>
  <c r="Z203" i="1"/>
  <c r="Z204" i="1"/>
  <c r="Z205" i="1"/>
  <c r="Z207" i="1"/>
  <c r="Z208" i="1"/>
  <c r="Z210" i="1"/>
  <c r="Z212" i="1"/>
  <c r="Z213" i="1"/>
  <c r="Z215" i="1"/>
  <c r="Z216" i="1"/>
  <c r="Z220" i="1"/>
  <c r="Z221" i="1"/>
  <c r="Z222" i="1"/>
  <c r="Z223" i="1"/>
  <c r="Z224" i="1"/>
  <c r="Z225" i="1"/>
  <c r="Z226" i="1"/>
  <c r="Z227" i="1"/>
  <c r="Z228" i="1"/>
  <c r="Z230" i="1"/>
  <c r="Z231" i="1"/>
  <c r="Z232" i="1"/>
  <c r="Z233" i="1"/>
  <c r="Z234" i="1"/>
  <c r="Z235" i="1"/>
  <c r="Z236" i="1"/>
  <c r="Z237" i="1"/>
  <c r="Z238" i="1"/>
  <c r="Z239" i="1"/>
  <c r="Z240" i="1"/>
  <c r="Z241" i="1"/>
  <c r="Z242" i="1"/>
  <c r="Z243" i="1"/>
  <c r="Z253" i="1"/>
  <c r="Z254" i="1"/>
  <c r="Z255" i="1"/>
  <c r="Z256" i="1"/>
  <c r="Z258" i="1"/>
  <c r="Z260" i="1"/>
  <c r="Z261" i="1"/>
  <c r="Z262" i="1"/>
  <c r="Z263" i="1"/>
  <c r="Z264" i="1"/>
  <c r="Z265" i="1"/>
  <c r="Z266" i="1"/>
  <c r="Z267" i="1"/>
  <c r="Z268" i="1"/>
  <c r="Z269" i="1"/>
  <c r="Z270" i="1"/>
  <c r="Z272" i="1"/>
  <c r="Z273" i="1"/>
  <c r="Z274" i="1"/>
  <c r="Z275" i="1"/>
  <c r="Z276" i="1"/>
  <c r="Z277" i="1"/>
  <c r="Z278" i="1"/>
  <c r="Z279" i="1"/>
  <c r="Z281" i="1"/>
  <c r="Z282" i="1"/>
  <c r="Z283" i="1"/>
  <c r="Z284" i="1"/>
  <c r="Z287" i="1"/>
  <c r="Z289" i="1"/>
  <c r="Z290" i="1"/>
  <c r="Z292" i="1"/>
  <c r="Z293" i="1"/>
  <c r="Z294" i="1"/>
  <c r="Z295" i="1"/>
  <c r="Z296" i="1"/>
  <c r="Z297" i="1"/>
  <c r="Z299" i="1"/>
  <c r="Z300" i="1"/>
  <c r="Z301" i="1"/>
  <c r="Z302" i="1"/>
  <c r="Z303" i="1"/>
  <c r="Z306" i="1"/>
  <c r="Z308" i="1"/>
  <c r="Z309" i="1"/>
  <c r="Z310" i="1"/>
  <c r="Z313" i="1"/>
  <c r="Z314" i="1"/>
  <c r="Z315" i="1"/>
  <c r="Z316" i="1"/>
  <c r="Z317" i="1"/>
  <c r="Z318" i="1"/>
  <c r="Z319" i="1"/>
  <c r="Z320" i="1"/>
  <c r="Z321" i="1"/>
  <c r="Z322" i="1"/>
  <c r="Z323" i="1"/>
  <c r="Z330" i="1"/>
  <c r="Z328" i="1"/>
  <c r="Z257" i="1"/>
  <c r="Z329" i="1"/>
  <c r="Z331" i="1"/>
  <c r="Z332" i="1"/>
  <c r="Z333" i="1"/>
  <c r="Z334" i="1"/>
  <c r="Z336" i="1"/>
  <c r="Z337" i="1"/>
  <c r="Z338" i="1"/>
  <c r="Z339" i="1"/>
  <c r="Z340" i="1"/>
  <c r="Z341" i="1"/>
  <c r="Z342" i="1"/>
  <c r="Z343" i="1"/>
  <c r="Z344" i="1"/>
  <c r="W4" i="1"/>
  <c r="W5" i="1"/>
  <c r="W6" i="1"/>
  <c r="W10" i="1"/>
  <c r="W11" i="1"/>
  <c r="W12" i="1"/>
  <c r="W13" i="1"/>
  <c r="W14" i="1"/>
  <c r="W326" i="1"/>
  <c r="W18" i="1"/>
  <c r="W19" i="1"/>
  <c r="W20" i="1"/>
  <c r="W21" i="1"/>
  <c r="W23" i="1"/>
  <c r="W24" i="1"/>
  <c r="W25" i="1"/>
  <c r="W26" i="1"/>
  <c r="W37" i="1"/>
  <c r="W38" i="1"/>
  <c r="W39" i="1"/>
  <c r="W40" i="1"/>
  <c r="W41" i="1"/>
  <c r="W42" i="1"/>
  <c r="W43" i="1"/>
  <c r="W44" i="1"/>
  <c r="W46" i="1"/>
  <c r="W47" i="1"/>
  <c r="W48" i="1"/>
  <c r="W49" i="1"/>
  <c r="W51" i="1"/>
  <c r="W30" i="1"/>
  <c r="W52" i="1"/>
  <c r="W53" i="1"/>
  <c r="W54" i="1"/>
  <c r="W169" i="1"/>
  <c r="W170" i="1"/>
  <c r="W171" i="1"/>
  <c r="W55" i="1"/>
  <c r="W172" i="1"/>
  <c r="W56" i="1"/>
  <c r="W173" i="1"/>
  <c r="W57" i="1"/>
  <c r="W31" i="1"/>
  <c r="W58" i="1"/>
  <c r="W59" i="1"/>
  <c r="W60" i="1"/>
  <c r="W174" i="1"/>
  <c r="W175" i="1"/>
  <c r="W32" i="1"/>
  <c r="W33" i="1"/>
  <c r="W61" i="1"/>
  <c r="W62" i="1"/>
  <c r="W63" i="1"/>
  <c r="W64" i="1"/>
  <c r="W65" i="1"/>
  <c r="W68" i="1"/>
  <c r="W69" i="1"/>
  <c r="W70" i="1"/>
  <c r="W72" i="1"/>
  <c r="W73" i="1"/>
  <c r="W78" i="1"/>
  <c r="W79" i="1"/>
  <c r="W82" i="1"/>
  <c r="W83" i="1"/>
  <c r="W84" i="1"/>
  <c r="W85" i="1"/>
  <c r="W86" i="1"/>
  <c r="W87" i="1"/>
  <c r="W95" i="1"/>
  <c r="W96" i="1"/>
  <c r="W97" i="1"/>
  <c r="W98" i="1"/>
  <c r="W99" i="1"/>
  <c r="W100" i="1"/>
  <c r="W101" i="1"/>
  <c r="W102" i="1"/>
  <c r="W103" i="1"/>
  <c r="W108" i="1"/>
  <c r="W117" i="1"/>
  <c r="W119" i="1"/>
  <c r="W120" i="1"/>
  <c r="W122" i="1"/>
  <c r="W123" i="1"/>
  <c r="W125" i="1"/>
  <c r="W126" i="1"/>
  <c r="W127" i="1"/>
  <c r="W130" i="1"/>
  <c r="W131" i="1"/>
  <c r="W132" i="1"/>
  <c r="W133" i="1"/>
  <c r="W134" i="1"/>
  <c r="W141" i="1"/>
  <c r="W177" i="1"/>
  <c r="W142" i="1"/>
  <c r="W159" i="1"/>
  <c r="W161" i="1"/>
  <c r="W162" i="1"/>
  <c r="W163" i="1"/>
  <c r="W164" i="1"/>
  <c r="W165" i="1"/>
  <c r="W178" i="1"/>
  <c r="W179" i="1"/>
  <c r="W180" i="1"/>
  <c r="W181" i="1"/>
  <c r="W185" i="1"/>
  <c r="W187" i="1"/>
  <c r="W190" i="1"/>
  <c r="W191" i="1"/>
  <c r="W192" i="1"/>
  <c r="W195" i="1"/>
  <c r="W198" i="1"/>
  <c r="W199" i="1"/>
  <c r="W200" i="1"/>
  <c r="W202" i="1"/>
  <c r="W203" i="1"/>
  <c r="W204" i="1"/>
  <c r="W205" i="1"/>
  <c r="W207" i="1"/>
  <c r="W208" i="1"/>
  <c r="W210" i="1"/>
  <c r="W212" i="1"/>
  <c r="W213" i="1"/>
  <c r="W215" i="1"/>
  <c r="W216" i="1"/>
  <c r="W220" i="1"/>
  <c r="W221" i="1"/>
  <c r="W222" i="1"/>
  <c r="W223" i="1"/>
  <c r="W224" i="1"/>
  <c r="W225" i="1"/>
  <c r="W226" i="1"/>
  <c r="W227" i="1"/>
  <c r="W228" i="1"/>
  <c r="W230" i="1"/>
  <c r="W231" i="1"/>
  <c r="W232" i="1"/>
  <c r="W233" i="1"/>
  <c r="W234" i="1"/>
  <c r="W235" i="1"/>
  <c r="W236" i="1"/>
  <c r="W237" i="1"/>
  <c r="W238" i="1"/>
  <c r="W239" i="1"/>
  <c r="W240" i="1"/>
  <c r="W241" i="1"/>
  <c r="W242" i="1"/>
  <c r="W243" i="1"/>
  <c r="W253" i="1"/>
  <c r="W254" i="1"/>
  <c r="W255" i="1"/>
  <c r="W256" i="1"/>
  <c r="W258" i="1"/>
  <c r="W260" i="1"/>
  <c r="W261" i="1"/>
  <c r="W262" i="1"/>
  <c r="W263" i="1"/>
  <c r="W264" i="1"/>
  <c r="W265" i="1"/>
  <c r="W266" i="1"/>
  <c r="W267" i="1"/>
  <c r="W268" i="1"/>
  <c r="W269" i="1"/>
  <c r="W270" i="1"/>
  <c r="W272" i="1"/>
  <c r="W273" i="1"/>
  <c r="W274" i="1"/>
  <c r="W275" i="1"/>
  <c r="W276" i="1"/>
  <c r="W277" i="1"/>
  <c r="W278" i="1"/>
  <c r="W279" i="1"/>
  <c r="W281" i="1"/>
  <c r="W282" i="1"/>
  <c r="W283" i="1"/>
  <c r="W284" i="1"/>
  <c r="W287" i="1"/>
  <c r="W289" i="1"/>
  <c r="W290" i="1"/>
  <c r="W292" i="1"/>
  <c r="W293" i="1"/>
  <c r="W294" i="1"/>
  <c r="W295" i="1"/>
  <c r="W296" i="1"/>
  <c r="W297" i="1"/>
  <c r="W299" i="1"/>
  <c r="W300" i="1"/>
  <c r="W301" i="1"/>
  <c r="W302" i="1"/>
  <c r="W303" i="1"/>
  <c r="W306" i="1"/>
  <c r="W308" i="1"/>
  <c r="W309" i="1"/>
  <c r="W310" i="1"/>
  <c r="W313" i="1"/>
  <c r="W314" i="1"/>
  <c r="W315" i="1"/>
  <c r="W316" i="1"/>
  <c r="W317" i="1"/>
  <c r="W318" i="1"/>
  <c r="W319" i="1"/>
  <c r="W320" i="1"/>
  <c r="W321" i="1"/>
  <c r="W322" i="1"/>
  <c r="W323" i="1"/>
  <c r="W330" i="1"/>
  <c r="W328" i="1"/>
  <c r="W257" i="1"/>
  <c r="W329" i="1"/>
  <c r="W331" i="1"/>
  <c r="W332" i="1"/>
  <c r="W333" i="1"/>
  <c r="W334" i="1"/>
  <c r="W336" i="1"/>
  <c r="W337" i="1"/>
  <c r="W338" i="1"/>
  <c r="W339" i="1"/>
  <c r="W340" i="1"/>
  <c r="W341" i="1"/>
  <c r="W342" i="1"/>
  <c r="W343" i="1"/>
  <c r="W344" i="1"/>
  <c r="T4" i="1"/>
  <c r="T5" i="1"/>
  <c r="T6" i="1"/>
  <c r="T10" i="1"/>
  <c r="T11" i="1"/>
  <c r="T12" i="1"/>
  <c r="T13" i="1"/>
  <c r="T14" i="1"/>
  <c r="T326" i="1"/>
  <c r="T18" i="1"/>
  <c r="T19" i="1"/>
  <c r="T20" i="1"/>
  <c r="T21" i="1"/>
  <c r="T23" i="1"/>
  <c r="T24" i="1"/>
  <c r="T25" i="1"/>
  <c r="T26" i="1"/>
  <c r="T37" i="1"/>
  <c r="T38" i="1"/>
  <c r="T39" i="1"/>
  <c r="T40" i="1"/>
  <c r="T41" i="1"/>
  <c r="T42" i="1"/>
  <c r="T43" i="1"/>
  <c r="T44" i="1"/>
  <c r="T46" i="1"/>
  <c r="T47" i="1"/>
  <c r="T48" i="1"/>
  <c r="T49" i="1"/>
  <c r="T51" i="1"/>
  <c r="T30" i="1"/>
  <c r="T52" i="1"/>
  <c r="T53" i="1"/>
  <c r="T54" i="1"/>
  <c r="T169" i="1"/>
  <c r="T170" i="1"/>
  <c r="T171" i="1"/>
  <c r="T55" i="1"/>
  <c r="T172" i="1"/>
  <c r="T56" i="1"/>
  <c r="T173" i="1"/>
  <c r="T57" i="1"/>
  <c r="T31" i="1"/>
  <c r="T58" i="1"/>
  <c r="T59" i="1"/>
  <c r="T60" i="1"/>
  <c r="T174" i="1"/>
  <c r="T175" i="1"/>
  <c r="T32" i="1"/>
  <c r="T33" i="1"/>
  <c r="T61" i="1"/>
  <c r="T62" i="1"/>
  <c r="T63" i="1"/>
  <c r="T64" i="1"/>
  <c r="T65" i="1"/>
  <c r="T68" i="1"/>
  <c r="T69" i="1"/>
  <c r="T70" i="1"/>
  <c r="T72" i="1"/>
  <c r="T73" i="1"/>
  <c r="T78" i="1"/>
  <c r="T79" i="1"/>
  <c r="T82" i="1"/>
  <c r="T83" i="1"/>
  <c r="T84" i="1"/>
  <c r="T85" i="1"/>
  <c r="T86" i="1"/>
  <c r="T87" i="1"/>
  <c r="T95" i="1"/>
  <c r="T96" i="1"/>
  <c r="T97" i="1"/>
  <c r="T98" i="1"/>
  <c r="T99" i="1"/>
  <c r="T100" i="1"/>
  <c r="T101" i="1"/>
  <c r="T102" i="1"/>
  <c r="T103" i="1"/>
  <c r="T108" i="1"/>
  <c r="T117" i="1"/>
  <c r="T119" i="1"/>
  <c r="T120" i="1"/>
  <c r="T122" i="1"/>
  <c r="T123" i="1"/>
  <c r="T125" i="1"/>
  <c r="T126" i="1"/>
  <c r="T127" i="1"/>
  <c r="T130" i="1"/>
  <c r="T131" i="1"/>
  <c r="T132" i="1"/>
  <c r="T133" i="1"/>
  <c r="T134" i="1"/>
  <c r="T141" i="1"/>
  <c r="T177" i="1"/>
  <c r="T142" i="1"/>
  <c r="T159" i="1"/>
  <c r="T161" i="1"/>
  <c r="T162" i="1"/>
  <c r="T163" i="1"/>
  <c r="T164" i="1"/>
  <c r="T165" i="1"/>
  <c r="T178" i="1"/>
  <c r="T179" i="1"/>
  <c r="T180" i="1"/>
  <c r="T181" i="1"/>
  <c r="T185" i="1"/>
  <c r="T187" i="1"/>
  <c r="T190" i="1"/>
  <c r="T191" i="1"/>
  <c r="T192" i="1"/>
  <c r="T195" i="1"/>
  <c r="T198" i="1"/>
  <c r="T199" i="1"/>
  <c r="T200" i="1"/>
  <c r="T202" i="1"/>
  <c r="T203" i="1"/>
  <c r="T204" i="1"/>
  <c r="T205" i="1"/>
  <c r="T207" i="1"/>
  <c r="T208" i="1"/>
  <c r="T210" i="1"/>
  <c r="T212" i="1"/>
  <c r="T213" i="1"/>
  <c r="T215" i="1"/>
  <c r="T216" i="1"/>
  <c r="T220" i="1"/>
  <c r="T221" i="1"/>
  <c r="T222" i="1"/>
  <c r="T223" i="1"/>
  <c r="T224" i="1"/>
  <c r="T225" i="1"/>
  <c r="T226" i="1"/>
  <c r="T227" i="1"/>
  <c r="T228" i="1"/>
  <c r="T230" i="1"/>
  <c r="T231" i="1"/>
  <c r="T232" i="1"/>
  <c r="T233" i="1"/>
  <c r="T234" i="1"/>
  <c r="T235" i="1"/>
  <c r="T236" i="1"/>
  <c r="T237" i="1"/>
  <c r="T238" i="1"/>
  <c r="T239" i="1"/>
  <c r="T240" i="1"/>
  <c r="T241" i="1"/>
  <c r="T242" i="1"/>
  <c r="T243" i="1"/>
  <c r="T253" i="1"/>
  <c r="T254" i="1"/>
  <c r="T255" i="1"/>
  <c r="T256" i="1"/>
  <c r="T258" i="1"/>
  <c r="T260" i="1"/>
  <c r="T261" i="1"/>
  <c r="T262" i="1"/>
  <c r="T263" i="1"/>
  <c r="T264" i="1"/>
  <c r="T265" i="1"/>
  <c r="T266" i="1"/>
  <c r="T267" i="1"/>
  <c r="T268" i="1"/>
  <c r="T269" i="1"/>
  <c r="T270" i="1"/>
  <c r="T272" i="1"/>
  <c r="T273" i="1"/>
  <c r="T274" i="1"/>
  <c r="T275" i="1"/>
  <c r="T276" i="1"/>
  <c r="T277" i="1"/>
  <c r="T278" i="1"/>
  <c r="T279" i="1"/>
  <c r="T281" i="1"/>
  <c r="T282" i="1"/>
  <c r="T283" i="1"/>
  <c r="T284" i="1"/>
  <c r="T287" i="1"/>
  <c r="T289" i="1"/>
  <c r="T290" i="1"/>
  <c r="T292" i="1"/>
  <c r="T293" i="1"/>
  <c r="T294" i="1"/>
  <c r="T295" i="1"/>
  <c r="T296" i="1"/>
  <c r="T297" i="1"/>
  <c r="T299" i="1"/>
  <c r="T300" i="1"/>
  <c r="T301" i="1"/>
  <c r="T302" i="1"/>
  <c r="T303" i="1"/>
  <c r="T306" i="1"/>
  <c r="T308" i="1"/>
  <c r="T309" i="1"/>
  <c r="T310" i="1"/>
  <c r="T313" i="1"/>
  <c r="T314" i="1"/>
  <c r="T315" i="1"/>
  <c r="T316" i="1"/>
  <c r="T317" i="1"/>
  <c r="T318" i="1"/>
  <c r="T319" i="1"/>
  <c r="T320" i="1"/>
  <c r="T321" i="1"/>
  <c r="T322" i="1"/>
  <c r="T323" i="1"/>
  <c r="T330" i="1"/>
  <c r="T328" i="1"/>
  <c r="T257" i="1"/>
  <c r="T329" i="1"/>
  <c r="T331" i="1"/>
  <c r="T332" i="1"/>
  <c r="T333" i="1"/>
  <c r="T334" i="1"/>
  <c r="T336" i="1"/>
  <c r="T337" i="1"/>
  <c r="T338" i="1"/>
  <c r="T339" i="1"/>
  <c r="T340" i="1"/>
  <c r="T341" i="1"/>
  <c r="T342" i="1"/>
  <c r="T343" i="1"/>
  <c r="T344" i="1"/>
  <c r="AC345" i="1" l="1"/>
  <c r="AB345" i="1"/>
  <c r="AA345" i="1"/>
  <c r="Y345" i="1"/>
  <c r="X345" i="1"/>
  <c r="U345" i="1"/>
  <c r="V345" i="1"/>
  <c r="S345" i="1"/>
  <c r="R345" i="1"/>
  <c r="P345" i="1"/>
  <c r="O345" i="1"/>
  <c r="L345" i="1"/>
  <c r="K345" i="1"/>
  <c r="Q345" i="1" l="1"/>
  <c r="N347" i="1" s="1"/>
  <c r="Z345" i="1"/>
  <c r="W345" i="1"/>
  <c r="M345" i="1"/>
  <c r="T345" i="1"/>
  <c r="P347"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cnakalema\Documents\My Data Sources\PBS-SQL-DB2_PBSSQL PBS_NDP Tina_CG_QtrlyPerformance_Final.odc" keepAlive="1" name="PBS-SQL-DB2_PBSSQL PBS_NDP Tina_CG_QtrlyPerformance_Final" type="5" refreshedVersion="5" background="1" saveData="1">
    <dbPr connection="Provider=SQLOLEDB.1;Integrated Security=SSPI;Persist Security Info=True;Initial Catalog=PBS_NDP;Data Source=PBS-SQL-DB2\PBSSQL;Use Procedure for Prepare=1;Auto Translate=True;Packet Size=4096;Workstation ID=PBS-SQL-FO;Use Encryption for Data=False;Tag with column collation when possible=False" command="&quot;PBS_NDP&quot;.&quot;CG&quot;.&quot;Tina_CG_QtrlyPerformance_Final&quot;" commandType="3"/>
  </connection>
</connections>
</file>

<file path=xl/sharedStrings.xml><?xml version="1.0" encoding="utf-8"?>
<sst xmlns="http://schemas.openxmlformats.org/spreadsheetml/2006/main" count="79196" uniqueCount="2582">
  <si>
    <t xml:space="preserve">Project Cost </t>
  </si>
  <si>
    <t>FY 2024/25</t>
  </si>
  <si>
    <t>FY 2025/26</t>
  </si>
  <si>
    <t>FY 2026/27</t>
  </si>
  <si>
    <t>FY 2027/28</t>
  </si>
  <si>
    <t>Sn</t>
  </si>
  <si>
    <t>Programme Code</t>
  </si>
  <si>
    <t>Programme Name</t>
  </si>
  <si>
    <t>Vote Code</t>
  </si>
  <si>
    <t>Vote Name</t>
  </si>
  <si>
    <t>Project Code</t>
  </si>
  <si>
    <t>Project Name</t>
  </si>
  <si>
    <t>Project Classification</t>
  </si>
  <si>
    <t xml:space="preserve">START DATE </t>
  </si>
  <si>
    <t>END DATE</t>
  </si>
  <si>
    <t>G.O.U</t>
  </si>
  <si>
    <t>External Financing (EF)</t>
  </si>
  <si>
    <t>Total</t>
  </si>
  <si>
    <t>O/w Arrears</t>
  </si>
  <si>
    <t>GOU 24/25</t>
  </si>
  <si>
    <t>EF 24/25</t>
  </si>
  <si>
    <t>Total 24/25</t>
  </si>
  <si>
    <t>GOU 25/26</t>
  </si>
  <si>
    <t>EF 25/26</t>
  </si>
  <si>
    <t>Total 25/26</t>
  </si>
  <si>
    <t>GOU 26/27</t>
  </si>
  <si>
    <t>EF 26/27</t>
  </si>
  <si>
    <t>Total 26/27</t>
  </si>
  <si>
    <t>GOU 27/28</t>
  </si>
  <si>
    <t>EF 27/28</t>
  </si>
  <si>
    <t>Total 27/28</t>
  </si>
  <si>
    <t>01</t>
  </si>
  <si>
    <t>Agro-Industralisation</t>
  </si>
  <si>
    <t>010</t>
  </si>
  <si>
    <t>Ministry of Agriculture, Animal Industry and Fisheries</t>
  </si>
  <si>
    <t>1263</t>
  </si>
  <si>
    <t>Infrastructure Project</t>
  </si>
  <si>
    <t>1618</t>
  </si>
  <si>
    <t xml:space="preserve"> Retooling of Ministry Agriculture, Animal Industry and Fisheries</t>
  </si>
  <si>
    <t>Retooling Project</t>
  </si>
  <si>
    <t>1661</t>
  </si>
  <si>
    <t xml:space="preserve"> Irrigation For Climate Resilience Project Profile</t>
  </si>
  <si>
    <t>1709</t>
  </si>
  <si>
    <t xml:space="preserve"> Rice Development Project Phase II</t>
  </si>
  <si>
    <t>1759</t>
  </si>
  <si>
    <t>1772</t>
  </si>
  <si>
    <t xml:space="preserve"> National Oil Seeds Project</t>
  </si>
  <si>
    <t>011</t>
  </si>
  <si>
    <t>Ministry of Local Government</t>
  </si>
  <si>
    <t>019</t>
  </si>
  <si>
    <t>Minstry of Water and Environment</t>
  </si>
  <si>
    <t>121</t>
  </si>
  <si>
    <t>Dairy Development Authority (DDA)</t>
  </si>
  <si>
    <t>1751</t>
  </si>
  <si>
    <t xml:space="preserve"> Retooling of Diary Development Authority</t>
  </si>
  <si>
    <t>125</t>
  </si>
  <si>
    <t>National Animal Genetic Resource Centre and Data Bank (NAGRC&amp;DB)</t>
  </si>
  <si>
    <t>1752</t>
  </si>
  <si>
    <t xml:space="preserve"> Retooling of the National Animal Genetic Resources Centre and Data Bank</t>
  </si>
  <si>
    <t>142</t>
  </si>
  <si>
    <t>National Agricultural Research Organization</t>
  </si>
  <si>
    <t>1619</t>
  </si>
  <si>
    <t xml:space="preserve"> Retooling of National Agricultural Research Organization</t>
  </si>
  <si>
    <t>152</t>
  </si>
  <si>
    <t>National Agricultural Advisory Services (NAADS)</t>
  </si>
  <si>
    <t>1754</t>
  </si>
  <si>
    <t xml:space="preserve"> Retooling of National Agricultural Advisory Services Secretariat</t>
  </si>
  <si>
    <t>155</t>
  </si>
  <si>
    <t>Cotton Development Organization</t>
  </si>
  <si>
    <t>1756</t>
  </si>
  <si>
    <t xml:space="preserve"> Retooling for Cotton Development Organization</t>
  </si>
  <si>
    <t>160</t>
  </si>
  <si>
    <t>Uganda Coffee Development Authority (UCDA)</t>
  </si>
  <si>
    <t>1683</t>
  </si>
  <si>
    <t xml:space="preserve"> Retooling of Uganda Coffee Development Authority</t>
  </si>
  <si>
    <t>02</t>
  </si>
  <si>
    <t xml:space="preserve"> Mineral Development</t>
  </si>
  <si>
    <t>017</t>
  </si>
  <si>
    <t>Ministry of Energy and Mineral Development</t>
  </si>
  <si>
    <t>Exploratory studies and acquisition of Natural Resource Data</t>
  </si>
  <si>
    <t>1594</t>
  </si>
  <si>
    <t xml:space="preserve"> Retooling of Ministry of Energy and Mineral Development (Phase II)</t>
  </si>
  <si>
    <t>01/07/2020</t>
  </si>
  <si>
    <t>30/06/2025</t>
  </si>
  <si>
    <t>1793</t>
  </si>
  <si>
    <t xml:space="preserve"> Midstream Petroleum Infrastructure Development Project Phase II</t>
  </si>
  <si>
    <t>30/06/2028</t>
  </si>
  <si>
    <t>03</t>
  </si>
  <si>
    <t xml:space="preserve"> Sustainable Development of Petroleum Resources</t>
  </si>
  <si>
    <t>1611</t>
  </si>
  <si>
    <t xml:space="preserve"> Petroleum Exploration and Promotion of Frontier Basins</t>
  </si>
  <si>
    <t>139</t>
  </si>
  <si>
    <t>Petroleum Authority of Uganda</t>
  </si>
  <si>
    <t>1596</t>
  </si>
  <si>
    <t xml:space="preserve"> Retooling of Petroleum Authority of Uganda</t>
  </si>
  <si>
    <t>1612</t>
  </si>
  <si>
    <t xml:space="preserve"> National Petroleum Data Repository Infrastructure</t>
  </si>
  <si>
    <t>04</t>
  </si>
  <si>
    <t xml:space="preserve"> Manufacturing</t>
  </si>
  <si>
    <t>015</t>
  </si>
  <si>
    <t>Ministry of Trade, Industry and Co-Operatives</t>
  </si>
  <si>
    <t>1689</t>
  </si>
  <si>
    <t xml:space="preserve"> Retooling of Ministry of Trade and Industry</t>
  </si>
  <si>
    <t>05</t>
  </si>
  <si>
    <t xml:space="preserve"> Tourism Development</t>
  </si>
  <si>
    <t>022</t>
  </si>
  <si>
    <t>Ministry of Tourism, Wildlife and Antiquities</t>
  </si>
  <si>
    <t>1609</t>
  </si>
  <si>
    <t xml:space="preserve"> Retooling of Ministry of Tourism, Wildlife and Antiquities</t>
  </si>
  <si>
    <t>1699</t>
  </si>
  <si>
    <t xml:space="preserve"> Development of Museums and Heritage Sites for Cultural Tourism (Phase II)</t>
  </si>
  <si>
    <t>1700</t>
  </si>
  <si>
    <t xml:space="preserve"> Mt. Rwenzori Tourism Infrastructure Development Project (Phase II)</t>
  </si>
  <si>
    <t>1701</t>
  </si>
  <si>
    <t xml:space="preserve"> Development of Source of the Nile (Phase II)</t>
  </si>
  <si>
    <t>117</t>
  </si>
  <si>
    <t>Uganda Tourism Board</t>
  </si>
  <si>
    <t>1676</t>
  </si>
  <si>
    <t xml:space="preserve"> Retooling of Uganda Tourism Board</t>
  </si>
  <si>
    <t>06</t>
  </si>
  <si>
    <t xml:space="preserve"> Natural Resources, Environment, Climate Change, Land and Water Management</t>
  </si>
  <si>
    <t>1520</t>
  </si>
  <si>
    <t xml:space="preserve"> Building Resilient Communities, Wetland Ecosystems and Associated Catchments in Uganda</t>
  </si>
  <si>
    <t>012</t>
  </si>
  <si>
    <t>Ministry of Lands, Housing and Urban Development</t>
  </si>
  <si>
    <t>1763</t>
  </si>
  <si>
    <t xml:space="preserve"> Land Valuation Infrastructure Project</t>
  </si>
  <si>
    <t>1417</t>
  </si>
  <si>
    <t xml:space="preserve"> Farm Income Enhancement and Forestry Conservation Programme Phase II</t>
  </si>
  <si>
    <t>1533</t>
  </si>
  <si>
    <t xml:space="preserve"> Water and Sanitation Development Facility  Central-Phase II</t>
  </si>
  <si>
    <t>1534</t>
  </si>
  <si>
    <t xml:space="preserve"> Water and Sanitation Development Facility  North-Phase II</t>
  </si>
  <si>
    <t>1562</t>
  </si>
  <si>
    <t xml:space="preserve"> Lake Victoria Water and Sanitation (LVWATSAN) Phase 3</t>
  </si>
  <si>
    <t>1613</t>
  </si>
  <si>
    <t xml:space="preserve"> Investing in Forests and Protected Areas for Climate-Smart Development</t>
  </si>
  <si>
    <t>1614</t>
  </si>
  <si>
    <t xml:space="preserve"> Support to Rural Water Supply and Sanitation Project</t>
  </si>
  <si>
    <t>1638</t>
  </si>
  <si>
    <t xml:space="preserve"> Retooling of Ministry of Water and Environment</t>
  </si>
  <si>
    <t>1660</t>
  </si>
  <si>
    <t xml:space="preserve"> Strengthening Water Utilities Regulation Project</t>
  </si>
  <si>
    <t>1662</t>
  </si>
  <si>
    <t xml:space="preserve"> Water Management Zones Project Phase 2</t>
  </si>
  <si>
    <t>1666</t>
  </si>
  <si>
    <t xml:space="preserve"> Development of Solar Powered Irrigation and Water Supply Systems</t>
  </si>
  <si>
    <t>1697</t>
  </si>
  <si>
    <t xml:space="preserve"> National Wetlands Restoration Project</t>
  </si>
  <si>
    <t>1761</t>
  </si>
  <si>
    <t xml:space="preserve"> Strengthening Drought Resilience for Smaller household farmers and the Pastoralists in the IGAD region (DRESS-EA Project)</t>
  </si>
  <si>
    <t>1762</t>
  </si>
  <si>
    <t xml:space="preserve"> Potable Water Project</t>
  </si>
  <si>
    <t>1770</t>
  </si>
  <si>
    <t xml:space="preserve"> Water and Sanitation Development Facility Karamoja</t>
  </si>
  <si>
    <t>1781</t>
  </si>
  <si>
    <t xml:space="preserve"> Feacal Sludge Management Project (FSMP)</t>
  </si>
  <si>
    <t>1790</t>
  </si>
  <si>
    <t xml:space="preserve"> Water for Production Regional Centre - Karamoja</t>
  </si>
  <si>
    <t>1791</t>
  </si>
  <si>
    <t xml:space="preserve"> Water for Production Regional Centre - Central</t>
  </si>
  <si>
    <t>109</t>
  </si>
  <si>
    <t xml:space="preserve">Uganda National Meteorological Authority </t>
  </si>
  <si>
    <t>1678</t>
  </si>
  <si>
    <t xml:space="preserve"> Retooling of Uganda National Meteorological Authority</t>
  </si>
  <si>
    <t>150</t>
  </si>
  <si>
    <t>National Environment Management Authority</t>
  </si>
  <si>
    <t>1639</t>
  </si>
  <si>
    <t xml:space="preserve"> Retooling of National Environment Management Authority</t>
  </si>
  <si>
    <t>156</t>
  </si>
  <si>
    <t>Uganda Land Commission</t>
  </si>
  <si>
    <t>1633</t>
  </si>
  <si>
    <t xml:space="preserve"> Retooling of Uganda Land Commission</t>
  </si>
  <si>
    <t>157</t>
  </si>
  <si>
    <t>National Forestry Authority (NFA)</t>
  </si>
  <si>
    <t>1679</t>
  </si>
  <si>
    <t xml:space="preserve"> Retooling of National Forestry Authority</t>
  </si>
  <si>
    <t>07</t>
  </si>
  <si>
    <t xml:space="preserve"> Private Sector Development</t>
  </si>
  <si>
    <t>008</t>
  </si>
  <si>
    <t>Ministry of Finance, Planning and Economic Development</t>
  </si>
  <si>
    <t>Social Project</t>
  </si>
  <si>
    <t>136</t>
  </si>
  <si>
    <t>Uganda Export Promotion Board</t>
  </si>
  <si>
    <t>1688</t>
  </si>
  <si>
    <t xml:space="preserve"> Retooling of Uganda Export Promotion Board</t>
  </si>
  <si>
    <t>138</t>
  </si>
  <si>
    <t>Uganda Investment Authority</t>
  </si>
  <si>
    <t>1624</t>
  </si>
  <si>
    <t xml:space="preserve"> Retooling of Uganda Investment Authority</t>
  </si>
  <si>
    <t>154</t>
  </si>
  <si>
    <t>Uganda National Bureau of Standards</t>
  </si>
  <si>
    <t>1675</t>
  </si>
  <si>
    <t xml:space="preserve"> Retooling of Uganda National Bureau of Standards</t>
  </si>
  <si>
    <t>161</t>
  </si>
  <si>
    <t>Uganda Free Zones Authority</t>
  </si>
  <si>
    <t>1755</t>
  </si>
  <si>
    <t xml:space="preserve"> Retooling of the Uganda Free Zones Authority</t>
  </si>
  <si>
    <t>162</t>
  </si>
  <si>
    <t>Uganda Microfinance Regulatory Authority</t>
  </si>
  <si>
    <t>1776</t>
  </si>
  <si>
    <t xml:space="preserve"> Retooling of Uganda Microfinance Regulatory Authority</t>
  </si>
  <si>
    <t>08</t>
  </si>
  <si>
    <t xml:space="preserve"> Sustainable Energy Development</t>
  </si>
  <si>
    <t>1183</t>
  </si>
  <si>
    <t xml:space="preserve"> Karuma Hydroelectricity Power Project</t>
  </si>
  <si>
    <t>16/12/2011</t>
  </si>
  <si>
    <t>01/07/2017</t>
  </si>
  <si>
    <t>1429</t>
  </si>
  <si>
    <t xml:space="preserve"> ORIO Mini Hydro Power and Rural Electrification Project</t>
  </si>
  <si>
    <t>1610</t>
  </si>
  <si>
    <t xml:space="preserve"> Liquefied Petroleum Gas (LPG) Supply and Infrastructure Intervention</t>
  </si>
  <si>
    <t>1654</t>
  </si>
  <si>
    <t xml:space="preserve"> Power Supply to industrial parks and Power Transmission Line Extension</t>
  </si>
  <si>
    <t>1655</t>
  </si>
  <si>
    <t xml:space="preserve"> Kikagati Nsongezi Transmission Line</t>
  </si>
  <si>
    <t>1775</t>
  </si>
  <si>
    <t xml:space="preserve"> Electricity Access Scale Up Project</t>
  </si>
  <si>
    <t>09</t>
  </si>
  <si>
    <t xml:space="preserve"> Intergrated Transport Infrastructure and Services</t>
  </si>
  <si>
    <t>016</t>
  </si>
  <si>
    <t>Ministry of Works and Transport</t>
  </si>
  <si>
    <t>1373</t>
  </si>
  <si>
    <t xml:space="preserve"> Entebbe Airport Rehabilitation Phase 1</t>
  </si>
  <si>
    <t>1421</t>
  </si>
  <si>
    <t xml:space="preserve"> Development of the Construction Industry</t>
  </si>
  <si>
    <t>1456</t>
  </si>
  <si>
    <t xml:space="preserve"> Multinational Lake Victoria Martime Comm. &amp; Transport Project</t>
  </si>
  <si>
    <t>1563</t>
  </si>
  <si>
    <t xml:space="preserve"> URC Capacity Building Project</t>
  </si>
  <si>
    <t>1564</t>
  </si>
  <si>
    <t xml:space="preserve"> Community Roads Improvement Project</t>
  </si>
  <si>
    <t>1617</t>
  </si>
  <si>
    <t xml:space="preserve"> Retooling of Ministry of Works and Transport</t>
  </si>
  <si>
    <t>1659</t>
  </si>
  <si>
    <t xml:space="preserve"> Rehabilitation of the Tororo, Gulu railway line</t>
  </si>
  <si>
    <t>1703</t>
  </si>
  <si>
    <t xml:space="preserve"> Rehabilitation of District Roads Project</t>
  </si>
  <si>
    <t>1705</t>
  </si>
  <si>
    <t xml:space="preserve"> Rehabilitation and Upgrading of Urban Roads Project</t>
  </si>
  <si>
    <t>1774</t>
  </si>
  <si>
    <t xml:space="preserve"> Streamlining Management of Motor Vehicle Registration</t>
  </si>
  <si>
    <t>113</t>
  </si>
  <si>
    <t>Uganda National Roads Authority</t>
  </si>
  <si>
    <t>0267</t>
  </si>
  <si>
    <t xml:space="preserve"> IMPROVEMENT FERRY SERVICES.</t>
  </si>
  <si>
    <t>1320</t>
  </si>
  <si>
    <t xml:space="preserve"> Construction of 66 Selected Bridges</t>
  </si>
  <si>
    <t>1402</t>
  </si>
  <si>
    <t xml:space="preserve"> Rwenkunye -Apac- Lira -Acholibur Road</t>
  </si>
  <si>
    <t>1404</t>
  </si>
  <si>
    <t xml:space="preserve"> Kibuye -Busega- Mpigi</t>
  </si>
  <si>
    <t>1546</t>
  </si>
  <si>
    <t xml:space="preserve"> Kisoro-Nkuringo-Rubugiri-Muko Road</t>
  </si>
  <si>
    <t>1616</t>
  </si>
  <si>
    <t xml:space="preserve"> Retooling of Uganda National Roads Authority</t>
  </si>
  <si>
    <t>1657</t>
  </si>
  <si>
    <t xml:space="preserve"> Moyo-Yumbe-Koboko road</t>
  </si>
  <si>
    <t>1692</t>
  </si>
  <si>
    <t>1693</t>
  </si>
  <si>
    <t xml:space="preserve"> Rehabilitation of Kampala-Jinja Highway(72 KM)</t>
  </si>
  <si>
    <t>1694</t>
  </si>
  <si>
    <t xml:space="preserve"> Rehabilitation  of Mityana-Mubende Road(100KM)</t>
  </si>
  <si>
    <t>1695</t>
  </si>
  <si>
    <t xml:space="preserve"> Rehabilitation of Packwach-Nebbi Section 2 Road (33 Km)</t>
  </si>
  <si>
    <t>1769</t>
  </si>
  <si>
    <t xml:space="preserve"> Upgrading of Kitgum-Kidepo Road (115 Km)</t>
  </si>
  <si>
    <t>1771</t>
  </si>
  <si>
    <t xml:space="preserve"> Land Acquisition Project II</t>
  </si>
  <si>
    <t>122</t>
  </si>
  <si>
    <t>Kampala Capital City Authority (KCCA)</t>
  </si>
  <si>
    <t>1658</t>
  </si>
  <si>
    <t xml:space="preserve"> Kampala City Roads Rehabilitation Project</t>
  </si>
  <si>
    <t>1686</t>
  </si>
  <si>
    <t xml:space="preserve"> Retooling of Kampala Capital City Authority</t>
  </si>
  <si>
    <t>10</t>
  </si>
  <si>
    <t xml:space="preserve"> Sustainable Urbanization and Housing </t>
  </si>
  <si>
    <t>1528</t>
  </si>
  <si>
    <t xml:space="preserve"> Hoima Oil Refinery Proximity Development Master Plan</t>
  </si>
  <si>
    <t>1632</t>
  </si>
  <si>
    <t xml:space="preserve"> Retooling of Ministry of Lands, Housing and Urban Development</t>
  </si>
  <si>
    <t>11</t>
  </si>
  <si>
    <t xml:space="preserve"> Digital Transformation</t>
  </si>
  <si>
    <t>020</t>
  </si>
  <si>
    <t>Ministry of ICT and National Guidance</t>
  </si>
  <si>
    <t>1600</t>
  </si>
  <si>
    <t xml:space="preserve"> Retooling of Ministry of ICT &amp; National Guidance</t>
  </si>
  <si>
    <t>126</t>
  </si>
  <si>
    <t>National Information Technology Authority</t>
  </si>
  <si>
    <t>1615</t>
  </si>
  <si>
    <t xml:space="preserve"> Government Network (GOVNET) Project</t>
  </si>
  <si>
    <t>1653</t>
  </si>
  <si>
    <t xml:space="preserve"> Retooling of National Information &amp; Technology Authority</t>
  </si>
  <si>
    <t>12</t>
  </si>
  <si>
    <t xml:space="preserve"> Human Capital Development</t>
  </si>
  <si>
    <t>013</t>
  </si>
  <si>
    <t>Ministry of Education and Sports</t>
  </si>
  <si>
    <t>1308</t>
  </si>
  <si>
    <t xml:space="preserve"> Development and Improvement of Special Needs Education (SNE)</t>
  </si>
  <si>
    <t>1432</t>
  </si>
  <si>
    <t xml:space="preserve"> OFID Funded Vocational Project Phase II</t>
  </si>
  <si>
    <t>1601</t>
  </si>
  <si>
    <t xml:space="preserve"> Retooling of Ministry of Education and Sports</t>
  </si>
  <si>
    <t>1665</t>
  </si>
  <si>
    <t xml:space="preserve"> Uganda Secondary Education Expansion Project</t>
  </si>
  <si>
    <t>014</t>
  </si>
  <si>
    <t>Ministry of Health</t>
  </si>
  <si>
    <t>1243</t>
  </si>
  <si>
    <t xml:space="preserve"> Rehabilitation and Construction of General Hospitals</t>
  </si>
  <si>
    <t>1566</t>
  </si>
  <si>
    <t xml:space="preserve"> Retooling of Ministry of Health</t>
  </si>
  <si>
    <t>1768</t>
  </si>
  <si>
    <t xml:space="preserve"> Uganda Covid-19 Response and Emergency Preparedness Project (UCREPP)</t>
  </si>
  <si>
    <t>107</t>
  </si>
  <si>
    <t>Uganda Aids Commission (UAC)</t>
  </si>
  <si>
    <t>1634</t>
  </si>
  <si>
    <t xml:space="preserve"> Retooling of Uganda AIDS Commission</t>
  </si>
  <si>
    <t>111</t>
  </si>
  <si>
    <t>National Curriculum Development Centre (NCDC)</t>
  </si>
  <si>
    <t>1567</t>
  </si>
  <si>
    <t xml:space="preserve"> Retooling of National Medical Stores</t>
  </si>
  <si>
    <t>114</t>
  </si>
  <si>
    <t>Uganda Cancer Institute</t>
  </si>
  <si>
    <t>1570</t>
  </si>
  <si>
    <t xml:space="preserve"> Retooling of Uganda Cancer Institute</t>
  </si>
  <si>
    <t>115</t>
  </si>
  <si>
    <t>Uganda Heart Institute</t>
  </si>
  <si>
    <t>1568</t>
  </si>
  <si>
    <t xml:space="preserve"> Retooling of Uganda Heart Institute</t>
  </si>
  <si>
    <t>116</t>
  </si>
  <si>
    <t>Uganda National Medical Stores</t>
  </si>
  <si>
    <t>127</t>
  </si>
  <si>
    <t>Uganda Virus Research Institute (UVRI)</t>
  </si>
  <si>
    <t>1569</t>
  </si>
  <si>
    <t xml:space="preserve"> Retooling of Uganda Virus Research Institute</t>
  </si>
  <si>
    <t>128</t>
  </si>
  <si>
    <t>Uganda National Examination Board (UNEB)</t>
  </si>
  <si>
    <t>1649</t>
  </si>
  <si>
    <t xml:space="preserve"> Retooling of Uganda National Examinations Board</t>
  </si>
  <si>
    <t>132</t>
  </si>
  <si>
    <t>Education Service Commission (ESC)</t>
  </si>
  <si>
    <t>1602</t>
  </si>
  <si>
    <t xml:space="preserve"> Retooling of Education Service Commission</t>
  </si>
  <si>
    <t>134</t>
  </si>
  <si>
    <t>Health Service Commission (HSC)</t>
  </si>
  <si>
    <t>1635</t>
  </si>
  <si>
    <t xml:space="preserve"> Retooling of Health Service Commission</t>
  </si>
  <si>
    <t>151</t>
  </si>
  <si>
    <t>Uganda Blood Transfusion Service (UBTS)</t>
  </si>
  <si>
    <t>1672</t>
  </si>
  <si>
    <t xml:space="preserve"> Retooling of Uganda Blood Transfusion services</t>
  </si>
  <si>
    <t>165</t>
  </si>
  <si>
    <t>Uganda Business and Technical Examination Board</t>
  </si>
  <si>
    <t>1748</t>
  </si>
  <si>
    <t xml:space="preserve"> Retooling of the Uganda Business and Technical  Examination Board</t>
  </si>
  <si>
    <t>301</t>
  </si>
  <si>
    <t>Makerere University</t>
  </si>
  <si>
    <t>1603</t>
  </si>
  <si>
    <t xml:space="preserve"> Retooling of Makerere University</t>
  </si>
  <si>
    <t>302</t>
  </si>
  <si>
    <t>Mbarara University</t>
  </si>
  <si>
    <t>1650</t>
  </si>
  <si>
    <t xml:space="preserve"> Retooling of Mbarara University of Science and Technology</t>
  </si>
  <si>
    <t>303</t>
  </si>
  <si>
    <t>Makerere University Business School</t>
  </si>
  <si>
    <t>1607</t>
  </si>
  <si>
    <t xml:space="preserve"> Retooling of Makerere University Business School</t>
  </si>
  <si>
    <t>304</t>
  </si>
  <si>
    <t>Kyambogo University</t>
  </si>
  <si>
    <t>1604</t>
  </si>
  <si>
    <t xml:space="preserve"> Retooling of Kyambogo University</t>
  </si>
  <si>
    <t>305</t>
  </si>
  <si>
    <t>Busitema University</t>
  </si>
  <si>
    <t>1606</t>
  </si>
  <si>
    <t xml:space="preserve"> Retooling of Busitema University</t>
  </si>
  <si>
    <t>306</t>
  </si>
  <si>
    <t>Muni University</t>
  </si>
  <si>
    <t>1685</t>
  </si>
  <si>
    <t xml:space="preserve"> Retooling of Muni University</t>
  </si>
  <si>
    <t>308</t>
  </si>
  <si>
    <t>Soroti University</t>
  </si>
  <si>
    <t>1680</t>
  </si>
  <si>
    <t xml:space="preserve"> Retooling of Soroti University</t>
  </si>
  <si>
    <t>309</t>
  </si>
  <si>
    <t>Gulu University</t>
  </si>
  <si>
    <t>1608</t>
  </si>
  <si>
    <t xml:space="preserve"> Retooling of Gulu University</t>
  </si>
  <si>
    <t>1797</t>
  </si>
  <si>
    <t xml:space="preserve"> Gulu University Infrastructure Development Project Phase II</t>
  </si>
  <si>
    <t>313</t>
  </si>
  <si>
    <t>Mountains of the moon University</t>
  </si>
  <si>
    <t>1777</t>
  </si>
  <si>
    <t xml:space="preserve"> Mountains of the Moon University Retooling Project</t>
  </si>
  <si>
    <t>401</t>
  </si>
  <si>
    <t>Mulago National Referral Hospital</t>
  </si>
  <si>
    <t>1637</t>
  </si>
  <si>
    <t xml:space="preserve"> Retooling of Mulago National Referral Hospital</t>
  </si>
  <si>
    <t>402</t>
  </si>
  <si>
    <t>Butabika Hospital</t>
  </si>
  <si>
    <t>1572</t>
  </si>
  <si>
    <t xml:space="preserve"> Retooling of Butabika National Referral Hospital</t>
  </si>
  <si>
    <t>403</t>
  </si>
  <si>
    <t>Arua Regional Referral Hospital</t>
  </si>
  <si>
    <t>1581</t>
  </si>
  <si>
    <t xml:space="preserve"> Retooling of Arua Regional Referral Hospital</t>
  </si>
  <si>
    <t>404</t>
  </si>
  <si>
    <t>Fort Portal Regional Referral Hospital</t>
  </si>
  <si>
    <t>1576</t>
  </si>
  <si>
    <t xml:space="preserve"> Retooling of Fort Portal Regional Referral Hospital</t>
  </si>
  <si>
    <t>406</t>
  </si>
  <si>
    <t>Hoima Hospital</t>
  </si>
  <si>
    <t>1584</t>
  </si>
  <si>
    <t xml:space="preserve"> Retooling of Hoima Regional Referral Hospital</t>
  </si>
  <si>
    <t>407</t>
  </si>
  <si>
    <t>Jinja Hospital</t>
  </si>
  <si>
    <t>1636</t>
  </si>
  <si>
    <t xml:space="preserve"> Retooling of Jinja Regional Referral Hospital</t>
  </si>
  <si>
    <t>408</t>
  </si>
  <si>
    <t>Kabale Hospital</t>
  </si>
  <si>
    <t>1582</t>
  </si>
  <si>
    <t xml:space="preserve"> Retooling of Kabale Regional Referral Hospital</t>
  </si>
  <si>
    <t>409</t>
  </si>
  <si>
    <t>Masaka Hospital</t>
  </si>
  <si>
    <t>1586</t>
  </si>
  <si>
    <t xml:space="preserve"> Retooling of Masaka Regional Referral Hospital</t>
  </si>
  <si>
    <t>410</t>
  </si>
  <si>
    <t>Mbale Hospital</t>
  </si>
  <si>
    <t>1580</t>
  </si>
  <si>
    <t xml:space="preserve"> Retooling of Mbale Regional Referral Hospital</t>
  </si>
  <si>
    <t>411</t>
  </si>
  <si>
    <t>Soroti Hospital</t>
  </si>
  <si>
    <t>1587</t>
  </si>
  <si>
    <t xml:space="preserve"> Retooling of Soroti Regional Referral Hospital</t>
  </si>
  <si>
    <t>412</t>
  </si>
  <si>
    <t>Lira Hospital</t>
  </si>
  <si>
    <t>1583</t>
  </si>
  <si>
    <t xml:space="preserve"> Retooling of Lira Regional Hospital</t>
  </si>
  <si>
    <t>413</t>
  </si>
  <si>
    <t>Mbarara Regional Referral Hospital</t>
  </si>
  <si>
    <t>1578</t>
  </si>
  <si>
    <t xml:space="preserve"> Retooling of Mbarara Regional Referral Hospital</t>
  </si>
  <si>
    <t>414</t>
  </si>
  <si>
    <t>Mubende Regional Referral Hospital</t>
  </si>
  <si>
    <t>1579</t>
  </si>
  <si>
    <t xml:space="preserve"> Retooling of Mubende Regional Referral Hospital</t>
  </si>
  <si>
    <t>415</t>
  </si>
  <si>
    <t>Moroto Regional Referral Hospital</t>
  </si>
  <si>
    <t>1577</t>
  </si>
  <si>
    <t xml:space="preserve"> Retooling of Moroto Regional Referral Hospital</t>
  </si>
  <si>
    <t>416</t>
  </si>
  <si>
    <t>Naguru National Referral Hospital</t>
  </si>
  <si>
    <t>1571</t>
  </si>
  <si>
    <t xml:space="preserve"> Retooling of National Trauma Centre, Naguru</t>
  </si>
  <si>
    <t>417</t>
  </si>
  <si>
    <t>Kiruddu National Referral Hospital</t>
  </si>
  <si>
    <t>1574</t>
  </si>
  <si>
    <t xml:space="preserve"> Retooling of Kiruddu National Referral Hospital</t>
  </si>
  <si>
    <t>418</t>
  </si>
  <si>
    <t>Kawempe National Referral Hospital</t>
  </si>
  <si>
    <t>1575</t>
  </si>
  <si>
    <t xml:space="preserve"> Retooling of Kawempe National Referral Hospital</t>
  </si>
  <si>
    <t>419</t>
  </si>
  <si>
    <t>Entebbe Regional Referral Hospital</t>
  </si>
  <si>
    <t>1588</t>
  </si>
  <si>
    <t xml:space="preserve"> Retooling of Entebbe Regional Referral Hospital</t>
  </si>
  <si>
    <t>13</t>
  </si>
  <si>
    <t xml:space="preserve"> Innovation, Technology Development and Transfer</t>
  </si>
  <si>
    <t>002</t>
  </si>
  <si>
    <t>State House</t>
  </si>
  <si>
    <t>1513</t>
  </si>
  <si>
    <t xml:space="preserve"> National Science, Technology, Engineering and Innovation Skills Enhancement Project (NSTEIC)</t>
  </si>
  <si>
    <t>110</t>
  </si>
  <si>
    <t>Uganda Industrial Research Institute (UIRI)</t>
  </si>
  <si>
    <t>1598</t>
  </si>
  <si>
    <t xml:space="preserve"> Retooling of Uganda Industrial Research Institute</t>
  </si>
  <si>
    <t>14</t>
  </si>
  <si>
    <t xml:space="preserve"> Public Sector Transformation</t>
  </si>
  <si>
    <t>005</t>
  </si>
  <si>
    <t xml:space="preserve">Ministry of Public Service </t>
  </si>
  <si>
    <t>1682</t>
  </si>
  <si>
    <t xml:space="preserve"> Retooling of Public Service</t>
  </si>
  <si>
    <t>147</t>
  </si>
  <si>
    <t>Local Government Finance Commission (LGFC)</t>
  </si>
  <si>
    <t>1651</t>
  </si>
  <si>
    <t xml:space="preserve"> Retooling of Local Government Finance Commission</t>
  </si>
  <si>
    <t>15</t>
  </si>
  <si>
    <t xml:space="preserve"> Community Mobilization and Mindset Change</t>
  </si>
  <si>
    <t>018</t>
  </si>
  <si>
    <t>Ministry of Gender, Labour and Social Development</t>
  </si>
  <si>
    <t>1627</t>
  </si>
  <si>
    <t xml:space="preserve"> Retooling of Ministry of Gender, Labour and Social Development and its Institutions.</t>
  </si>
  <si>
    <t>16</t>
  </si>
  <si>
    <t xml:space="preserve"> Governance and security</t>
  </si>
  <si>
    <t>001</t>
  </si>
  <si>
    <t>Office of the President</t>
  </si>
  <si>
    <t>1589</t>
  </si>
  <si>
    <t xml:space="preserve"> Retooling of Office of the President</t>
  </si>
  <si>
    <t>1590</t>
  </si>
  <si>
    <t xml:space="preserve"> Retooling of State House</t>
  </si>
  <si>
    <t>004</t>
  </si>
  <si>
    <t>Ministry of Defence and Veteran Affairs</t>
  </si>
  <si>
    <t>1178</t>
  </si>
  <si>
    <t xml:space="preserve"> UPDF Peace Keeping Mission in Somalia</t>
  </si>
  <si>
    <t>1630</t>
  </si>
  <si>
    <t xml:space="preserve"> Retooling of Ministry of Defense and Veteran Affairs</t>
  </si>
  <si>
    <t>1702</t>
  </si>
  <si>
    <t xml:space="preserve"> Construction of National Military Museum</t>
  </si>
  <si>
    <t>006</t>
  </si>
  <si>
    <t>Ministry of Foreign Affairs</t>
  </si>
  <si>
    <t>1591</t>
  </si>
  <si>
    <t xml:space="preserve"> Retooling of Ministry of Foreign Affairs</t>
  </si>
  <si>
    <t>007</t>
  </si>
  <si>
    <t>Ministry of Justice and Constitutional Affairs</t>
  </si>
  <si>
    <t>1242</t>
  </si>
  <si>
    <t xml:space="preserve"> JLOS House Project</t>
  </si>
  <si>
    <t>1647</t>
  </si>
  <si>
    <t xml:space="preserve"> Retooling of Ministry of Justice and Constitutional Affairs</t>
  </si>
  <si>
    <t>009</t>
  </si>
  <si>
    <t>Ministry of Internal Affairs</t>
  </si>
  <si>
    <t>1641</t>
  </si>
  <si>
    <t xml:space="preserve"> Retooling of Ministry of Internal Affairs</t>
  </si>
  <si>
    <t>021</t>
  </si>
  <si>
    <t>Ministry of East African Community Affairs</t>
  </si>
  <si>
    <t>1691</t>
  </si>
  <si>
    <t xml:space="preserve"> Retooling of Ministry of East African Affairs</t>
  </si>
  <si>
    <t>102</t>
  </si>
  <si>
    <t>Electoral Commission (EC)</t>
  </si>
  <si>
    <t>1687</t>
  </si>
  <si>
    <t xml:space="preserve"> Retooling of Electoral Commission</t>
  </si>
  <si>
    <t>103</t>
  </si>
  <si>
    <t>Inspectorate of Government (IG)</t>
  </si>
  <si>
    <t>1684</t>
  </si>
  <si>
    <t xml:space="preserve"> Retooling of Inspectorate of Government</t>
  </si>
  <si>
    <t>105</t>
  </si>
  <si>
    <t>Uganda Law Reform Commission,</t>
  </si>
  <si>
    <t>1668</t>
  </si>
  <si>
    <t xml:space="preserve"> Retooling the Uganda Law Reform Commission</t>
  </si>
  <si>
    <t>106</t>
  </si>
  <si>
    <t>Uganda Human Rights Commission</t>
  </si>
  <si>
    <t>1670</t>
  </si>
  <si>
    <t xml:space="preserve"> Retooling the Uganda Human Rights Commission</t>
  </si>
  <si>
    <t>112</t>
  </si>
  <si>
    <t>Directorate of Ethics and Integrity (DEI)</t>
  </si>
  <si>
    <t>1620</t>
  </si>
  <si>
    <t xml:space="preserve"> Retooling of Directorate of Ethics and Integrity</t>
  </si>
  <si>
    <t>119</t>
  </si>
  <si>
    <t>Uganda Registration Services Bureau</t>
  </si>
  <si>
    <t>1648</t>
  </si>
  <si>
    <t xml:space="preserve"> Retooling of Uganda Registration Services Bureau</t>
  </si>
  <si>
    <t>120</t>
  </si>
  <si>
    <t>National Citizenship and Immigration Control</t>
  </si>
  <si>
    <t>1671</t>
  </si>
  <si>
    <t xml:space="preserve"> Retooling the National Citizenship and Immigration Control</t>
  </si>
  <si>
    <t>129</t>
  </si>
  <si>
    <t>Financial Intelligence Authority (FIA)</t>
  </si>
  <si>
    <t>1623</t>
  </si>
  <si>
    <t xml:space="preserve"> Retooling of Financial Intelligence Authority</t>
  </si>
  <si>
    <t>131</t>
  </si>
  <si>
    <t>Office of the Auditor General (OAG)</t>
  </si>
  <si>
    <t>1690</t>
  </si>
  <si>
    <t xml:space="preserve"> Retooling of  Office of the Auditor General</t>
  </si>
  <si>
    <t>133</t>
  </si>
  <si>
    <t xml:space="preserve">Directorate of Public Prosecutions </t>
  </si>
  <si>
    <t>1346</t>
  </si>
  <si>
    <t>1645</t>
  </si>
  <si>
    <t xml:space="preserve"> Retooling of Office of the Director of Public Prosecutions</t>
  </si>
  <si>
    <t>135</t>
  </si>
  <si>
    <t>Directorate of Government Analytical Laboratory (DGAL)</t>
  </si>
  <si>
    <t>1642</t>
  </si>
  <si>
    <t xml:space="preserve"> Retooling of Directorate of Government Analytical Laboratory</t>
  </si>
  <si>
    <t>137</t>
  </si>
  <si>
    <t>National Identification and Regulatory Authority</t>
  </si>
  <si>
    <t>1667</t>
  </si>
  <si>
    <t xml:space="preserve"> Retooling the National Identification and Registration Authority</t>
  </si>
  <si>
    <t>144</t>
  </si>
  <si>
    <t>Uganda Police Force</t>
  </si>
  <si>
    <t>1669</t>
  </si>
  <si>
    <t xml:space="preserve"> Retooling the Uganda Police Force</t>
  </si>
  <si>
    <t>145</t>
  </si>
  <si>
    <t>Uganda Prisons Service</t>
  </si>
  <si>
    <t>1643</t>
  </si>
  <si>
    <t xml:space="preserve"> Retooling of Uganda Prisons Service</t>
  </si>
  <si>
    <t>153</t>
  </si>
  <si>
    <t>Public Procurement &amp; Disposal of Public Assets (PPDA)</t>
  </si>
  <si>
    <t>1621</t>
  </si>
  <si>
    <t xml:space="preserve"> Retooling of Public Procurement and Disposal of Public Assets Authority</t>
  </si>
  <si>
    <t>158</t>
  </si>
  <si>
    <t>Internal Security Organization (ISO)</t>
  </si>
  <si>
    <t>1593</t>
  </si>
  <si>
    <t xml:space="preserve"> Retooling of Internal Security Organization</t>
  </si>
  <si>
    <t>159</t>
  </si>
  <si>
    <t>External Security Organization (ESO)</t>
  </si>
  <si>
    <t>1631</t>
  </si>
  <si>
    <t xml:space="preserve"> Retooling of External Security Organization</t>
  </si>
  <si>
    <t>311</t>
  </si>
  <si>
    <t>Law Development Centre</t>
  </si>
  <si>
    <t>1640</t>
  </si>
  <si>
    <t xml:space="preserve"> Retooling of the Law Development Centre</t>
  </si>
  <si>
    <t>505</t>
  </si>
  <si>
    <t>Uganda High Commission in Kenya, Nairobi</t>
  </si>
  <si>
    <t>1731</t>
  </si>
  <si>
    <t xml:space="preserve"> Retooling of Mission in Nairobi - Kenya</t>
  </si>
  <si>
    <t>507</t>
  </si>
  <si>
    <t>Uganda High Commission in Nigeria, Abuja</t>
  </si>
  <si>
    <t>1729</t>
  </si>
  <si>
    <t xml:space="preserve"> Retooling of Mission in Abuja - Nigeria</t>
  </si>
  <si>
    <t>510</t>
  </si>
  <si>
    <t>Uganda Embassy in the United States, Washington</t>
  </si>
  <si>
    <t>1745</t>
  </si>
  <si>
    <t xml:space="preserve"> Retooling of Mission in Washington -USA</t>
  </si>
  <si>
    <t>512</t>
  </si>
  <si>
    <t>Uganda Embassy in Ethiopia, Addis Ababa</t>
  </si>
  <si>
    <t>1727</t>
  </si>
  <si>
    <t xml:space="preserve"> Retooling of Mission in Addis Ababa - Ethiopia</t>
  </si>
  <si>
    <t>517</t>
  </si>
  <si>
    <t>Uganda Embassy in Denmark, Copenhagen</t>
  </si>
  <si>
    <t>1737</t>
  </si>
  <si>
    <t xml:space="preserve"> Retooling of Mission in Copenhagen - Denmark</t>
  </si>
  <si>
    <t>520</t>
  </si>
  <si>
    <t>Uganda Embassy in DRC, Kinshasa</t>
  </si>
  <si>
    <t>1720</t>
  </si>
  <si>
    <t xml:space="preserve"> Retooling of Mission in Kinshasa - D.R Congo</t>
  </si>
  <si>
    <t>521</t>
  </si>
  <si>
    <t>Uganda Embassy in Sudan, Khartoum</t>
  </si>
  <si>
    <t>1719</t>
  </si>
  <si>
    <t xml:space="preserve"> Retooling of Mission in Khartoum - Sudan</t>
  </si>
  <si>
    <t>526</t>
  </si>
  <si>
    <t>Uganda Embassy in Australia, Canberra</t>
  </si>
  <si>
    <t>1712</t>
  </si>
  <si>
    <t xml:space="preserve"> Retooling Mission in Canberra</t>
  </si>
  <si>
    <t>530</t>
  </si>
  <si>
    <t>Uganda Consulate in China, Guangzhou</t>
  </si>
  <si>
    <t>1710</t>
  </si>
  <si>
    <t xml:space="preserve"> Retooling of Uganda Mission in Guangzhou</t>
  </si>
  <si>
    <t>532</t>
  </si>
  <si>
    <t>Uganda Embassy in Somalia, Mogadishu</t>
  </si>
  <si>
    <t>1714</t>
  </si>
  <si>
    <t xml:space="preserve"> Retooling of Mission in Mogadishu</t>
  </si>
  <si>
    <t>533</t>
  </si>
  <si>
    <t>Uganda Embassy in Malaysia, Kuala Lumpur</t>
  </si>
  <si>
    <t>1716</t>
  </si>
  <si>
    <t xml:space="preserve"> Retooling of Mission in Kualar Lumpur</t>
  </si>
  <si>
    <t>534</t>
  </si>
  <si>
    <t>Uganda Consulate in Kenya, Mombasa</t>
  </si>
  <si>
    <t>1718</t>
  </si>
  <si>
    <t xml:space="preserve"> Retooling of Mission in Mombasa</t>
  </si>
  <si>
    <t>535</t>
  </si>
  <si>
    <t>Uganda Embassy in Algeria, Algiers</t>
  </si>
  <si>
    <t>1722</t>
  </si>
  <si>
    <t xml:space="preserve"> Retooling of Mission in Algiers</t>
  </si>
  <si>
    <t>536</t>
  </si>
  <si>
    <t>Uganda Embassy in Qatar, Doha</t>
  </si>
  <si>
    <t>1715</t>
  </si>
  <si>
    <t xml:space="preserve"> Retooling of Mission in Qatar Doha</t>
  </si>
  <si>
    <t>1726</t>
  </si>
  <si>
    <t xml:space="preserve"> Retooling Mission in Beijing - China</t>
  </si>
  <si>
    <t>1734</t>
  </si>
  <si>
    <t xml:space="preserve"> Retooling of Mission in Bujumbura - Burundi</t>
  </si>
  <si>
    <t>1736</t>
  </si>
  <si>
    <t xml:space="preserve"> Retooling of Mission in Tehran - Iran</t>
  </si>
  <si>
    <t>1739</t>
  </si>
  <si>
    <t xml:space="preserve"> Retooling of Mission in Moscow , Russia</t>
  </si>
  <si>
    <t>1741</t>
  </si>
  <si>
    <t xml:space="preserve"> Retooling of Mission in Brussels - Belgium</t>
  </si>
  <si>
    <t>17</t>
  </si>
  <si>
    <t xml:space="preserve"> Regional Development </t>
  </si>
  <si>
    <t>003</t>
  </si>
  <si>
    <t>Office of the Prime Minister</t>
  </si>
  <si>
    <t>1673</t>
  </si>
  <si>
    <t xml:space="preserve"> Retooling of Office of the Prime Minister</t>
  </si>
  <si>
    <t>1652</t>
  </si>
  <si>
    <t xml:space="preserve"> Retooling of Ministry of Local Government</t>
  </si>
  <si>
    <t>1704</t>
  </si>
  <si>
    <t xml:space="preserve"> Local Government Revenue Managment Information System</t>
  </si>
  <si>
    <t>1760</t>
  </si>
  <si>
    <t xml:space="preserve"> Rural Development and Food Security in Northern Uganda</t>
  </si>
  <si>
    <t>18</t>
  </si>
  <si>
    <t xml:space="preserve"> Development Plan Implementation</t>
  </si>
  <si>
    <t>1521</t>
  </si>
  <si>
    <t xml:space="preserve"> Resource Enhancement and Accountability Programme (REAP)</t>
  </si>
  <si>
    <t>1625</t>
  </si>
  <si>
    <t xml:space="preserve"> Retooling of Ministry of Finance, Planning and Economic Development</t>
  </si>
  <si>
    <t>108</t>
  </si>
  <si>
    <t>National Planning Authority</t>
  </si>
  <si>
    <t>1629</t>
  </si>
  <si>
    <t xml:space="preserve"> Retooling of National Planning Authority</t>
  </si>
  <si>
    <t>124</t>
  </si>
  <si>
    <t>Equal Opportunities Commission</t>
  </si>
  <si>
    <t>1628</t>
  </si>
  <si>
    <t xml:space="preserve"> Retooling of Equal Opportunities Commission</t>
  </si>
  <si>
    <t>141</t>
  </si>
  <si>
    <t>Uganda Revenue Authority</t>
  </si>
  <si>
    <t>1622</t>
  </si>
  <si>
    <t xml:space="preserve"> Retooling of Uganda Revenue Authority</t>
  </si>
  <si>
    <t>143</t>
  </si>
  <si>
    <t>Uganda Bureau of Statistics</t>
  </si>
  <si>
    <t>1626</t>
  </si>
  <si>
    <t xml:space="preserve"> Retooling of Uganda Bureau of Statistics</t>
  </si>
  <si>
    <t>149</t>
  </si>
  <si>
    <t>National Population Council</t>
  </si>
  <si>
    <t>1758</t>
  </si>
  <si>
    <t xml:space="preserve"> Retooling of National Population Council</t>
  </si>
  <si>
    <t>19</t>
  </si>
  <si>
    <t xml:space="preserve"> Administration of Justice</t>
  </si>
  <si>
    <t>101</t>
  </si>
  <si>
    <t>Judiciary (courts of Judicature)</t>
  </si>
  <si>
    <t>1556</t>
  </si>
  <si>
    <t xml:space="preserve"> Construction of the Supreme Court and Court of Appeal Buildings</t>
  </si>
  <si>
    <t>1644</t>
  </si>
  <si>
    <t xml:space="preserve"> Retooling of the Judiciary</t>
  </si>
  <si>
    <t>148</t>
  </si>
  <si>
    <t>Judicial Service Commission (JSC)</t>
  </si>
  <si>
    <t>1646</t>
  </si>
  <si>
    <t xml:space="preserve"> Retooling of Judicial Service Commission</t>
  </si>
  <si>
    <t>20</t>
  </si>
  <si>
    <t xml:space="preserve"> Legislation, Oversight and Representation</t>
  </si>
  <si>
    <t>104</t>
  </si>
  <si>
    <t>Parliamentary Commission</t>
  </si>
  <si>
    <t>0355</t>
  </si>
  <si>
    <t xml:space="preserve"> REHABILITATION OF PARLIAMENT</t>
  </si>
  <si>
    <t>1708</t>
  </si>
  <si>
    <t xml:space="preserve"> Retooling of Parliamentary Commission</t>
  </si>
  <si>
    <t>529</t>
  </si>
  <si>
    <t>Uganda Embassy in Burundi, Bujumbura</t>
  </si>
  <si>
    <t>513</t>
  </si>
  <si>
    <t>Uganda Embassy in China, Beijing</t>
  </si>
  <si>
    <t>Uganda Embassy in Iran, Tehran</t>
  </si>
  <si>
    <t>Uganda Embassy in Russia, Moscow</t>
  </si>
  <si>
    <t>Uganda Embassy in Belgium, Brussels</t>
  </si>
  <si>
    <t>524</t>
  </si>
  <si>
    <t>525</t>
  </si>
  <si>
    <t>518</t>
  </si>
  <si>
    <t>509</t>
  </si>
  <si>
    <t>Uganda High Commission in Rwanda, Kigali</t>
  </si>
  <si>
    <t>1725</t>
  </si>
  <si>
    <t>Retooling of Mission in Kigali - Rwanda</t>
  </si>
  <si>
    <t>508</t>
  </si>
  <si>
    <t>Uganda High Commission in South Africa, Pretoria</t>
  </si>
  <si>
    <t>502</t>
  </si>
  <si>
    <t>503</t>
  </si>
  <si>
    <t>504</t>
  </si>
  <si>
    <t>Uganda High Commission in Canada, Ottawa</t>
  </si>
  <si>
    <t>Uganda High Commission in India, New Delhi</t>
  </si>
  <si>
    <t>Retooling of Mission in London - United Kingdom</t>
  </si>
  <si>
    <t>Uganda High Commission in London, United Kingdom</t>
  </si>
  <si>
    <t>Retooling of Mission in Ottawa - Canada</t>
  </si>
  <si>
    <t>Retooling of Mission in New Delhi - INDIA</t>
  </si>
  <si>
    <t>Retooling of Mission in Pretoria - South Africa</t>
  </si>
  <si>
    <t>Proposed Upgrading of Namagumba - Budadiri - Nalugugu Road</t>
  </si>
  <si>
    <t>Proposed upgrading of Kyenjojo (Kihura) - Bwizi - Rwamanja - Kahunge (68 km)/Mpala - Bwizi (37 km)</t>
  </si>
  <si>
    <t>Construction of Masindi Port Bridge</t>
  </si>
  <si>
    <t>Proposed Upgrading of Katine Ochero(72.9km)</t>
  </si>
  <si>
    <t>30/06/2027</t>
  </si>
  <si>
    <t>30/06/2029</t>
  </si>
  <si>
    <t>30/06/2030</t>
  </si>
  <si>
    <t>Kampala City Lighting and Infrastructure Improvement Project (KCLIIP)</t>
  </si>
  <si>
    <t>NATIONAL OIL SPILL RESPONSE AND MONITORING INFRASTRUCTURE PROJECT.</t>
  </si>
  <si>
    <t>Clean Energy Access Project</t>
  </si>
  <si>
    <t xml:space="preserve">Energy and Minerals land Acquisition and Infrastructure Studies Project </t>
  </si>
  <si>
    <t>30/06/2026</t>
  </si>
  <si>
    <t>Enhancing Resilience of Communities and Fragile Ecosystems to Climate Change Risk in Katonga and Mpologoma Catchments Project</t>
  </si>
  <si>
    <t>Uganda Climate Smart Agricultural Transformation Project (UCSATP)</t>
  </si>
  <si>
    <t xml:space="preserve">Enhancing Agricultural Production, Quality and Standards for Market Access Project </t>
  </si>
  <si>
    <t>Uganda Business and Technical Examinations Board Infrastructure Development Project</t>
  </si>
  <si>
    <t>023</t>
  </si>
  <si>
    <t>Ministry of Kampala Capital City and Metropolitan Affairs</t>
  </si>
  <si>
    <t>GKMA Urban Development Project</t>
  </si>
  <si>
    <t>167</t>
  </si>
  <si>
    <t>Ministry of Science, Technology and Innovation</t>
  </si>
  <si>
    <t>1493</t>
  </si>
  <si>
    <t>Developing A Market - Oriented &amp; Enviromentally Sustainable Beef Meat Industry</t>
  </si>
  <si>
    <t>1323</t>
  </si>
  <si>
    <t>The Project on Irrigation Scheme Development in Central and Eastern Uganda (PISD)-JICA Supported Project</t>
  </si>
  <si>
    <t>31/12/2025</t>
  </si>
  <si>
    <t>1325</t>
  </si>
  <si>
    <t>NAGRC Strategic Intervention for Animal Genetics Improvement Project</t>
  </si>
  <si>
    <t>1208</t>
  </si>
  <si>
    <t>Support to National Authorising Officer</t>
  </si>
  <si>
    <t>30/6/2025</t>
  </si>
  <si>
    <t>30/6/2026</t>
  </si>
  <si>
    <t>30/6/2027</t>
  </si>
  <si>
    <t>30/6/2028</t>
  </si>
  <si>
    <t>1773</t>
  </si>
  <si>
    <t>Mineral Regulation Infrastructure Project</t>
  </si>
  <si>
    <t>1696</t>
  </si>
  <si>
    <t>1698</t>
  </si>
  <si>
    <t>Development of Sustainable Cashew Nut Value Chain in Uganda</t>
  </si>
  <si>
    <t>Establishment of Value addition and Agro processing plants in Uganda</t>
  </si>
  <si>
    <t>FY 2028/29</t>
  </si>
  <si>
    <t>GOU 28/29</t>
  </si>
  <si>
    <t>EF 28/29</t>
  </si>
  <si>
    <t>Total 28/29</t>
  </si>
  <si>
    <t xml:space="preserve">      </t>
  </si>
  <si>
    <t>Grand Total</t>
  </si>
  <si>
    <t>Sum of GOU 24/25</t>
  </si>
  <si>
    <t>Sum of EF 24/25</t>
  </si>
  <si>
    <t>Sum of GOU 25/26</t>
  </si>
  <si>
    <t>Sum of EF 25/26</t>
  </si>
  <si>
    <t>Sum of GOU 26/27</t>
  </si>
  <si>
    <t>Sum of EF 26/27</t>
  </si>
  <si>
    <t>Sum of GOU 27/28</t>
  </si>
  <si>
    <t>Sum of EF 27/28</t>
  </si>
  <si>
    <t>Sum of GOU 28/29</t>
  </si>
  <si>
    <t>Sum of EF 28/29</t>
  </si>
  <si>
    <t>GoU</t>
  </si>
  <si>
    <t>EF</t>
  </si>
  <si>
    <t>FY 24/25</t>
  </si>
  <si>
    <t>FY 25/26</t>
  </si>
  <si>
    <t>FY 26/27</t>
  </si>
  <si>
    <t>FY 27/28</t>
  </si>
  <si>
    <t>FY 28/29</t>
  </si>
  <si>
    <t>Sum of Total 24/25</t>
  </si>
  <si>
    <t>Percentage Share (Total)</t>
  </si>
  <si>
    <t>o/w GoU share (%)</t>
  </si>
  <si>
    <t>Vote_Code</t>
  </si>
  <si>
    <t>Vote_Name</t>
  </si>
  <si>
    <t>Programme_Code</t>
  </si>
  <si>
    <t>Programme_Name</t>
  </si>
  <si>
    <t>SubProgramme_Code</t>
  </si>
  <si>
    <t>SubProgramme_Name</t>
  </si>
  <si>
    <t>Sub_SubProgramme_Code</t>
  </si>
  <si>
    <t>Sub_SubProgramme_Name</t>
  </si>
  <si>
    <t>Department_Code</t>
  </si>
  <si>
    <t>Department_Name</t>
  </si>
  <si>
    <t>Project_Code</t>
  </si>
  <si>
    <t>Project_Name</t>
  </si>
  <si>
    <t>Budget_Output_Code</t>
  </si>
  <si>
    <t>Budget_Output_Description</t>
  </si>
  <si>
    <t>Item_Code</t>
  </si>
  <si>
    <t>Item_Description</t>
  </si>
  <si>
    <t>Supplement_Amount</t>
  </si>
  <si>
    <t>Virement_Increase</t>
  </si>
  <si>
    <t>Virement_Decrease</t>
  </si>
  <si>
    <t>Virement_Amount</t>
  </si>
  <si>
    <t>Revised_Budget</t>
  </si>
  <si>
    <t>Arrears</t>
  </si>
  <si>
    <t>Y1_GoU</t>
  </si>
  <si>
    <t>Ext_Fin</t>
  </si>
  <si>
    <t>GoUQ1R</t>
  </si>
  <si>
    <t>GoUQ1E</t>
  </si>
  <si>
    <t>ExtFinQ1R</t>
  </si>
  <si>
    <t>ExtFinQ1E</t>
  </si>
  <si>
    <t>GoUQ2R</t>
  </si>
  <si>
    <t>GoUQ2E</t>
  </si>
  <si>
    <t>ExtFinQ2R</t>
  </si>
  <si>
    <t>ExtFinQ2E</t>
  </si>
  <si>
    <t>GoUQ3R</t>
  </si>
  <si>
    <t>GoUQ3E</t>
  </si>
  <si>
    <t>ExtFinQ3R</t>
  </si>
  <si>
    <t>ExtFinQ3E</t>
  </si>
  <si>
    <t>GoUQ4R</t>
  </si>
  <si>
    <t>GoUQ4E</t>
  </si>
  <si>
    <t>ExtFinQ4R</t>
  </si>
  <si>
    <t>ExtFinQ4E</t>
  </si>
  <si>
    <t>GOU REL</t>
  </si>
  <si>
    <t>EXT REL</t>
  </si>
  <si>
    <t>GOU EXP</t>
  </si>
  <si>
    <t>EXT EXP</t>
  </si>
  <si>
    <t>TOTAL RELEASES</t>
  </si>
  <si>
    <t>TOTAL EXP</t>
  </si>
  <si>
    <t>Capital composition</t>
  </si>
  <si>
    <t xml:space="preserve">Governance And Security  </t>
  </si>
  <si>
    <t>Institutional Coordination</t>
  </si>
  <si>
    <t>Policy, planning and support services</t>
  </si>
  <si>
    <t>Finance and Administration</t>
  </si>
  <si>
    <t>Retooling of Office of the President</t>
  </si>
  <si>
    <t>000003</t>
  </si>
  <si>
    <t>Facilities and Equipment Management</t>
  </si>
  <si>
    <t xml:space="preserve">Maintenance-Transport Equipment </t>
  </si>
  <si>
    <t>312219</t>
  </si>
  <si>
    <t>Other Transport equipment - Acquisition</t>
  </si>
  <si>
    <t>Innovation, Technology Development And Transfer</t>
  </si>
  <si>
    <t>STI  Ecosystem Development</t>
  </si>
  <si>
    <t>STI Support Services</t>
  </si>
  <si>
    <t>STI Support Centres</t>
  </si>
  <si>
    <t>National Science, Technology, Engineering and Innovation Skills Enhancement Project (NSTEIC)</t>
  </si>
  <si>
    <t>000034</t>
  </si>
  <si>
    <t xml:space="preserve">Education and Skills Development  </t>
  </si>
  <si>
    <t>282301</t>
  </si>
  <si>
    <t>Transfers to Government Institutions</t>
  </si>
  <si>
    <t>Policy and Legislation Processes</t>
  </si>
  <si>
    <t>Policy, Planning and Support Services</t>
  </si>
  <si>
    <t>Retooling of State House</t>
  </si>
  <si>
    <t>313111</t>
  </si>
  <si>
    <t xml:space="preserve">   Residential Buildings - Improvement</t>
  </si>
  <si>
    <t>Natural Resources, Environment, Climate Change, Land And Water</t>
  </si>
  <si>
    <t>Environment and Natural Resources Management</t>
  </si>
  <si>
    <t>Disaster Preparedness and Refugee  Management</t>
  </si>
  <si>
    <t>Disaster</t>
  </si>
  <si>
    <t>0922</t>
  </si>
  <si>
    <t>HUMANITARIAN ASSISTANCE</t>
  </si>
  <si>
    <t>560066</t>
  </si>
  <si>
    <t>Support to Disaster Victims</t>
  </si>
  <si>
    <t>342111</t>
  </si>
  <si>
    <t>Land - Acquisition</t>
  </si>
  <si>
    <t>Refugee Protection &amp; Migration Management</t>
  </si>
  <si>
    <t>000</t>
  </si>
  <si>
    <t/>
  </si>
  <si>
    <t>1499</t>
  </si>
  <si>
    <t>Development Response to Displacement Impacts Project (DRDIP)</t>
  </si>
  <si>
    <t>460049</t>
  </si>
  <si>
    <t xml:space="preserve">Refugee Management </t>
  </si>
  <si>
    <t>211104</t>
  </si>
  <si>
    <t>Employee Gratuity</t>
  </si>
  <si>
    <t>221009</t>
  </si>
  <si>
    <t>Welfare and Entertainment</t>
  </si>
  <si>
    <t>221011</t>
  </si>
  <si>
    <t>Printing, Stationery, Photocopying and Binding</t>
  </si>
  <si>
    <t>Refugees</t>
  </si>
  <si>
    <t>212102</t>
  </si>
  <si>
    <t>Medical expenses (Employees)</t>
  </si>
  <si>
    <t>226001</t>
  </si>
  <si>
    <t>Insurances</t>
  </si>
  <si>
    <t>Regional Balanced Development</t>
  </si>
  <si>
    <t>Production and productivity</t>
  </si>
  <si>
    <t>Affirmative Action Programs</t>
  </si>
  <si>
    <t>1486</t>
  </si>
  <si>
    <t>Development Initiative for Northern Uganda</t>
  </si>
  <si>
    <t>510008</t>
  </si>
  <si>
    <t>Northern Uganda Affairs</t>
  </si>
  <si>
    <t>224003</t>
  </si>
  <si>
    <t>Agricultural Supplies and Services</t>
  </si>
  <si>
    <t>227004</t>
  </si>
  <si>
    <t>Fuel, Lubricants and Oils</t>
  </si>
  <si>
    <t>228001</t>
  </si>
  <si>
    <t>Maintenance-Buildings and Structures</t>
  </si>
  <si>
    <t>0022</t>
  </si>
  <si>
    <t>SUPPORT TO LUWERO TRIANGLE</t>
  </si>
  <si>
    <t>510007</t>
  </si>
  <si>
    <t>Luwero-Rwenzori Affairs</t>
  </si>
  <si>
    <t>1251</t>
  </si>
  <si>
    <t>Support to Teso Development</t>
  </si>
  <si>
    <t>560065</t>
  </si>
  <si>
    <t>Teso Affairs</t>
  </si>
  <si>
    <t>312212</t>
  </si>
  <si>
    <t>Light Vehicles - Acquisition</t>
  </si>
  <si>
    <t>1252</t>
  </si>
  <si>
    <t>Support to Bunyoro Development</t>
  </si>
  <si>
    <t>140034</t>
  </si>
  <si>
    <t>Bunyoro Affairs</t>
  </si>
  <si>
    <t>223006</t>
  </si>
  <si>
    <t>Water</t>
  </si>
  <si>
    <t xml:space="preserve">Ministry of Defence </t>
  </si>
  <si>
    <t>Security</t>
  </si>
  <si>
    <t>National Defence (UPDF)</t>
  </si>
  <si>
    <t>UPDF Peace Keeping Mission in Somalia</t>
  </si>
  <si>
    <t>460139</t>
  </si>
  <si>
    <t>AMISOM Operational services</t>
  </si>
  <si>
    <t>212103</t>
  </si>
  <si>
    <t>Incapacity benefits (Employees)</t>
  </si>
  <si>
    <t>Retooling of Ministry of Defense and Veteran Affairs</t>
  </si>
  <si>
    <t xml:space="preserve">Public Sector Transformation </t>
  </si>
  <si>
    <t xml:space="preserve">Human Resource Management </t>
  </si>
  <si>
    <t>Finance and administration</t>
  </si>
  <si>
    <t>Retooling of Public Service</t>
  </si>
  <si>
    <t>000004</t>
  </si>
  <si>
    <t>Finance and Accounting</t>
  </si>
  <si>
    <t>312235</t>
  </si>
  <si>
    <t>Furniture and Fittings - Acquisition</t>
  </si>
  <si>
    <t xml:space="preserve">Ministry of Finance, Planning and Economic Development </t>
  </si>
  <si>
    <t xml:space="preserve">Private Sector Development </t>
  </si>
  <si>
    <t>Enabling Environment</t>
  </si>
  <si>
    <t>Development Policy and Investment Promotion</t>
  </si>
  <si>
    <t>1289</t>
  </si>
  <si>
    <t>Competitiveness and Enterprise Development Project-CEDP</t>
  </si>
  <si>
    <t>190006</t>
  </si>
  <si>
    <t>Business Development Services (CEDP)</t>
  </si>
  <si>
    <t>222001</t>
  </si>
  <si>
    <t>Information and Communication Technology Services.</t>
  </si>
  <si>
    <t>228003</t>
  </si>
  <si>
    <t xml:space="preserve">Maintenance-Machinery &amp; Equipment Other than Transport Equipment </t>
  </si>
  <si>
    <t>1706</t>
  </si>
  <si>
    <t>Investment for Industrial Transformation and Employment Project (INVITE)</t>
  </si>
  <si>
    <t>190011</t>
  </si>
  <si>
    <t>Investment climate advisory</t>
  </si>
  <si>
    <t>263402</t>
  </si>
  <si>
    <t>Transfer to Other Government Units</t>
  </si>
  <si>
    <t>Economic Development Policy and Research</t>
  </si>
  <si>
    <t>225203</t>
  </si>
  <si>
    <t>Appraisal and Feasibility Studies for Capital Works</t>
  </si>
  <si>
    <t>560024</t>
  </si>
  <si>
    <t xml:space="preserve">Management of ICT systems and infrastructure </t>
  </si>
  <si>
    <t>312231</t>
  </si>
  <si>
    <t xml:space="preserve">Office Equipment - Acquisition </t>
  </si>
  <si>
    <t>Financial  Sector Development</t>
  </si>
  <si>
    <t>1288</t>
  </si>
  <si>
    <t>Project for Financial Inclusion in Rural Areas (PROFIRA)</t>
  </si>
  <si>
    <t>560027</t>
  </si>
  <si>
    <t xml:space="preserve">Coordination and oversight of microfinance services </t>
  </si>
  <si>
    <t>Financial Services</t>
  </si>
  <si>
    <t xml:space="preserve">Development Plan Implementation </t>
  </si>
  <si>
    <t>Development Planning, Research, Evaluation and Statistics</t>
  </si>
  <si>
    <t>Macroeconomic Policy and Management</t>
  </si>
  <si>
    <t>Resource Enhancement and Accountability Programme (REAP)</t>
  </si>
  <si>
    <t>560068</t>
  </si>
  <si>
    <t>Domestic Revenue and Foreign Aid Policy</t>
  </si>
  <si>
    <t>221002</t>
  </si>
  <si>
    <t>Workshops, Meetings and Seminars</t>
  </si>
  <si>
    <t>Resource Mobilization and Budgeting</t>
  </si>
  <si>
    <t>Budget Preparation, Execution and Monitoring</t>
  </si>
  <si>
    <t>560021</t>
  </si>
  <si>
    <t>Inter-Governmental Fiscal Transfer Reform Programme</t>
  </si>
  <si>
    <t>221003</t>
  </si>
  <si>
    <t>Staff Training</t>
  </si>
  <si>
    <t>228002</t>
  </si>
  <si>
    <t>227001</t>
  </si>
  <si>
    <t>Travel inland</t>
  </si>
  <si>
    <t>Budget Policy and Evaluation</t>
  </si>
  <si>
    <t>560018</t>
  </si>
  <si>
    <t>Coordination of the Budget Cycle</t>
  </si>
  <si>
    <t>Deficit Financing and Cash Management</t>
  </si>
  <si>
    <t>221008</t>
  </si>
  <si>
    <t xml:space="preserve">Information and Communication Technology Supplies.  </t>
  </si>
  <si>
    <t>Accountability Systems and Service Delivery</t>
  </si>
  <si>
    <t>560016</t>
  </si>
  <si>
    <t xml:space="preserve">Coordination of Planning, Monitoring and Reporting </t>
  </si>
  <si>
    <t>221001</t>
  </si>
  <si>
    <t>Advertising and Public Relations</t>
  </si>
  <si>
    <t>Retooling of Ministry of Finance, Planning and Economic Development</t>
  </si>
  <si>
    <t>460024</t>
  </si>
  <si>
    <t>Ministerial and Top Management Services</t>
  </si>
  <si>
    <t>221017</t>
  </si>
  <si>
    <t>Membership dues and Subscription fees.</t>
  </si>
  <si>
    <t>313221</t>
  </si>
  <si>
    <t>Light ICT hardware  - Improvement</t>
  </si>
  <si>
    <t>225204</t>
  </si>
  <si>
    <t>Monitoring and Supervision of capital work</t>
  </si>
  <si>
    <t>Public Financial Management</t>
  </si>
  <si>
    <t>211106</t>
  </si>
  <si>
    <t>Allowances (Incl. Casuals, Temporary, sitting allowances)</t>
  </si>
  <si>
    <t>Financial Management Services</t>
  </si>
  <si>
    <t xml:space="preserve">Agro-Industrialization </t>
  </si>
  <si>
    <t xml:space="preserve">Institutional Strengthening and Coordination </t>
  </si>
  <si>
    <t>Animal Resources</t>
  </si>
  <si>
    <t>Animal Production</t>
  </si>
  <si>
    <t>1358</t>
  </si>
  <si>
    <t>Meat Export Support Services</t>
  </si>
  <si>
    <t>010068</t>
  </si>
  <si>
    <t>Support to Goat Breeding Programme</t>
  </si>
  <si>
    <t>Retooling of Ministry Agriculture, Animal Industry and Fisheries</t>
  </si>
  <si>
    <t>000013</t>
  </si>
  <si>
    <t>HIV/AIDS Mainstreaming</t>
  </si>
  <si>
    <t>Agricultural Production and Productivity</t>
  </si>
  <si>
    <t>Agriculture Infrastructure and Mechanization Development</t>
  </si>
  <si>
    <t>000017</t>
  </si>
  <si>
    <t>Infrastructure Development and Management</t>
  </si>
  <si>
    <t>312141</t>
  </si>
  <si>
    <t>Irrigation and drainage Channels - Acquisition</t>
  </si>
  <si>
    <t xml:space="preserve">AGRO-INDUSTRIALIZATION </t>
  </si>
  <si>
    <t>Agicultural Infrastructure, Mechanisation and Water for Agricultural Production</t>
  </si>
  <si>
    <t>1357</t>
  </si>
  <si>
    <t>Improving Access and Use of Agricultural Equipment and Mechanisation through the use of labour saving technologies</t>
  </si>
  <si>
    <t>312139</t>
  </si>
  <si>
    <t>Other Structures - Acquisition</t>
  </si>
  <si>
    <t>010057</t>
  </si>
  <si>
    <t>Mechanisation service centres and farm access roads</t>
  </si>
  <si>
    <t>227002</t>
  </si>
  <si>
    <t>Travel abroad</t>
  </si>
  <si>
    <t>312211</t>
  </si>
  <si>
    <t>Heavy Vehicles - Acquisition</t>
  </si>
  <si>
    <t>010065</t>
  </si>
  <si>
    <t xml:space="preserve">Support to agricultural mechanisation </t>
  </si>
  <si>
    <t>211102</t>
  </si>
  <si>
    <t xml:space="preserve">Contract Staff Salaries </t>
  </si>
  <si>
    <t>212101</t>
  </si>
  <si>
    <t>Social Security Contributions</t>
  </si>
  <si>
    <t>Building Resilient Communities, Wetland Ecosystems and Associated Catchments in Uganda</t>
  </si>
  <si>
    <t>282303</t>
  </si>
  <si>
    <t>Transfers to Other Private Entities</t>
  </si>
  <si>
    <t>Irrigation For Climate Resilience Project Profile</t>
  </si>
  <si>
    <t>010069</t>
  </si>
  <si>
    <t>Support to irrigation schemes</t>
  </si>
  <si>
    <t>Agricultural Infrastructure, Mechanisation and Water for Agricultural Production</t>
  </si>
  <si>
    <t>Developing a Market - Oriented &amp; Environmentally Sustainable Beef Meat Industry</t>
  </si>
  <si>
    <t>010053</t>
  </si>
  <si>
    <t>Improved market access for livestock and livestock products</t>
  </si>
  <si>
    <t>221014</t>
  </si>
  <si>
    <t>Bank Charges and other Bank related costs</t>
  </si>
  <si>
    <t>Animal Health</t>
  </si>
  <si>
    <t>1330</t>
  </si>
  <si>
    <t>Livestock Diseases Control Project Phase 2</t>
  </si>
  <si>
    <t>010074</t>
  </si>
  <si>
    <t>Vector and disease control</t>
  </si>
  <si>
    <t>225201</t>
  </si>
  <si>
    <t>Consultancy Services-Capital</t>
  </si>
  <si>
    <t>225101</t>
  </si>
  <si>
    <t>Consultancy Services</t>
  </si>
  <si>
    <t>312423</t>
  </si>
  <si>
    <t>Computer Software - Acquisition</t>
  </si>
  <si>
    <t>Crop Resources</t>
  </si>
  <si>
    <t>Agriculture Cluster Development Project (ACDP)</t>
  </si>
  <si>
    <t>000063</t>
  </si>
  <si>
    <t>Quality Assurance Systems</t>
  </si>
  <si>
    <t>223001</t>
  </si>
  <si>
    <t>Property Management Expenses</t>
  </si>
  <si>
    <t>1425</t>
  </si>
  <si>
    <t>Multisectoral Food Safety &amp; Nutrition Project</t>
  </si>
  <si>
    <t>010052</t>
  </si>
  <si>
    <t>Food and nutrition technology promotion</t>
  </si>
  <si>
    <t>1508</t>
  </si>
  <si>
    <t>National Oil Palm Project</t>
  </si>
  <si>
    <t>010058</t>
  </si>
  <si>
    <t>Oil Palm value chain promotion</t>
  </si>
  <si>
    <t>National Oil Seeds Project</t>
  </si>
  <si>
    <t>010049</t>
  </si>
  <si>
    <t>Crop production technology promotion</t>
  </si>
  <si>
    <t>Crop Inspection and Certification</t>
  </si>
  <si>
    <t>281401</t>
  </si>
  <si>
    <t>Rent</t>
  </si>
  <si>
    <t>010054</t>
  </si>
  <si>
    <t>Inputs distribution</t>
  </si>
  <si>
    <t>Crop Production</t>
  </si>
  <si>
    <t>1316</t>
  </si>
  <si>
    <t>Enhancing National Food Security through increased Rice production in Eastern Uganda</t>
  </si>
  <si>
    <t>1386</t>
  </si>
  <si>
    <t>Crop Pests and Diseases Control Phase II</t>
  </si>
  <si>
    <t>010041</t>
  </si>
  <si>
    <t>Cashew  Nut Value Chain promotion</t>
  </si>
  <si>
    <t>221004</t>
  </si>
  <si>
    <t>Recruitment Expenses</t>
  </si>
  <si>
    <t>221012</t>
  </si>
  <si>
    <t>Small Office Equipment</t>
  </si>
  <si>
    <t>223004</t>
  </si>
  <si>
    <t>Guard and Security services</t>
  </si>
  <si>
    <t>223005</t>
  </si>
  <si>
    <t xml:space="preserve">Electricity </t>
  </si>
  <si>
    <t>Fisheries Resources</t>
  </si>
  <si>
    <t>Aquaculture Management and Development</t>
  </si>
  <si>
    <t>1494</t>
  </si>
  <si>
    <t>Promoting Commercial Aquaculture Project</t>
  </si>
  <si>
    <t>000014</t>
  </si>
  <si>
    <t>Administrative and Support Services</t>
  </si>
  <si>
    <t>Fisheries Resource Management and Development</t>
  </si>
  <si>
    <t>010075</t>
  </si>
  <si>
    <t>Water resources management</t>
  </si>
  <si>
    <t>1444</t>
  </si>
  <si>
    <t>Agriculture Value Chain Development</t>
  </si>
  <si>
    <t>Agricultural Planning and Development</t>
  </si>
  <si>
    <t xml:space="preserve">Storage, Agro-Processing and Value addition </t>
  </si>
  <si>
    <t>010059</t>
  </si>
  <si>
    <t>Post-harvest handling, storage and processing</t>
  </si>
  <si>
    <t>Agricultural Market Access and Competitiveness</t>
  </si>
  <si>
    <t>000073</t>
  </si>
  <si>
    <t>Marketing and Value addition</t>
  </si>
  <si>
    <t>Support to External Markets for Flowers, Fruits and Vegetables</t>
  </si>
  <si>
    <t>Local Government Administration and Development</t>
  </si>
  <si>
    <t>1509</t>
  </si>
  <si>
    <t>Local Economic Growth (LEGS) Support Project</t>
  </si>
  <si>
    <t>000046</t>
  </si>
  <si>
    <t>Local economic development support services</t>
  </si>
  <si>
    <t>Local Councils Development Department</t>
  </si>
  <si>
    <t>1360</t>
  </si>
  <si>
    <t>Markets and Agricultural Trade Improvements Programme (MATIP 2)</t>
  </si>
  <si>
    <t>010055</t>
  </si>
  <si>
    <t>Market access infrastructure</t>
  </si>
  <si>
    <t>313121</t>
  </si>
  <si>
    <t xml:space="preserve">  Non-Residential Buildings  - Improvement</t>
  </si>
  <si>
    <t xml:space="preserve">Water Resources Management </t>
  </si>
  <si>
    <t xml:space="preserve">Local Economic Development </t>
  </si>
  <si>
    <t>Local Economic Development Support Services</t>
  </si>
  <si>
    <t>Infrastructure Development</t>
  </si>
  <si>
    <t>1381</t>
  </si>
  <si>
    <t>Programme for Restoration of Livelihoods in Northern Region (PRELNOR)</t>
  </si>
  <si>
    <t>Local Government Inspection and Assessment</t>
  </si>
  <si>
    <t>Urban Inspection Department</t>
  </si>
  <si>
    <t>National Oil Seed Project</t>
  </si>
  <si>
    <t>Retooling of Ministry of Local Government</t>
  </si>
  <si>
    <t>Capacity Building of Leaders</t>
  </si>
  <si>
    <t>000015</t>
  </si>
  <si>
    <t xml:space="preserve">Monitoring and Evaluation </t>
  </si>
  <si>
    <t xml:space="preserve">Ministry of Lands, Housing &amp; Urban Development </t>
  </si>
  <si>
    <t xml:space="preserve">Land Management </t>
  </si>
  <si>
    <t>Land, Administration and Management</t>
  </si>
  <si>
    <t>Land Sector Reform Coordination Unit</t>
  </si>
  <si>
    <t>140035</t>
  </si>
  <si>
    <t>Land Information Management</t>
  </si>
  <si>
    <t>Valuation</t>
  </si>
  <si>
    <t>Land Valuation Infrastructure Project</t>
  </si>
  <si>
    <t>140031</t>
  </si>
  <si>
    <t>Efficient and functional Land Valuation Management Information System (LAVMIS)</t>
  </si>
  <si>
    <t>224011</t>
  </si>
  <si>
    <t>Research Expenses</t>
  </si>
  <si>
    <t xml:space="preserve">Sustainable Urbanisation And Housing </t>
  </si>
  <si>
    <t>Physical Planning  and Urbanization;</t>
  </si>
  <si>
    <t>Physical Planning and Urban Development</t>
  </si>
  <si>
    <t>1514</t>
  </si>
  <si>
    <t>Uganda Support to Municipal Infrastructure Development (USMID II)</t>
  </si>
  <si>
    <t>000012</t>
  </si>
  <si>
    <t>Legal and Advisory Services</t>
  </si>
  <si>
    <t>Physical Planning</t>
  </si>
  <si>
    <t>1310</t>
  </si>
  <si>
    <t>Albertine Region Sustainable Development Project</t>
  </si>
  <si>
    <t>225202</t>
  </si>
  <si>
    <t>Environment Impact Assessment for Capital Works</t>
  </si>
  <si>
    <t>Hoima Oil Refinery Proximity Development Master Plan</t>
  </si>
  <si>
    <t>280004</t>
  </si>
  <si>
    <t>Economic and physical development services</t>
  </si>
  <si>
    <t>Urban Development</t>
  </si>
  <si>
    <t>280003</t>
  </si>
  <si>
    <t>Develop and Implement Physical Development Plans</t>
  </si>
  <si>
    <t>280010</t>
  </si>
  <si>
    <t>Urban Development Services</t>
  </si>
  <si>
    <t>Planning and Quality Assurance</t>
  </si>
  <si>
    <t>Retooling of Ministry of Lands, Housing and Urban Development</t>
  </si>
  <si>
    <t>312221</t>
  </si>
  <si>
    <t>Light ICT hardware - Acquisition</t>
  </si>
  <si>
    <t>Human Capital Development</t>
  </si>
  <si>
    <t>Education,Sports and skills</t>
  </si>
  <si>
    <t>Higher Education</t>
  </si>
  <si>
    <t>University Education and Training</t>
  </si>
  <si>
    <t>1491</t>
  </si>
  <si>
    <t>African Centers of Excellence II</t>
  </si>
  <si>
    <t>120007</t>
  </si>
  <si>
    <t>Support Services</t>
  </si>
  <si>
    <t>Retooling of Ministry of Education and Sports</t>
  </si>
  <si>
    <t>312229</t>
  </si>
  <si>
    <t>Other ICT Equipment - Acquisition</t>
  </si>
  <si>
    <t>Basic and Secondary Education</t>
  </si>
  <si>
    <t>Uganda Secondary Education Expansion Project</t>
  </si>
  <si>
    <t>320117</t>
  </si>
  <si>
    <t>Delivery of Instructional Materials</t>
  </si>
  <si>
    <t>Secondary Education</t>
  </si>
  <si>
    <t>Technical Vocational Education and Training</t>
  </si>
  <si>
    <t>1338</t>
  </si>
  <si>
    <t>Skills Development Project</t>
  </si>
  <si>
    <t>OFID Funded Vocational Project Phase II</t>
  </si>
  <si>
    <t>TVET Trainers’ Training Research and Innovation Department</t>
  </si>
  <si>
    <t>TVET Operations and Management Department</t>
  </si>
  <si>
    <t xml:space="preserve">Population Health, Safety and Management </t>
  </si>
  <si>
    <t>Strategy, Policy and Development</t>
  </si>
  <si>
    <t>1440</t>
  </si>
  <si>
    <t>Uganda Reproductive Maternal &amp; Child Health Services Improvement Project</t>
  </si>
  <si>
    <t>000002</t>
  </si>
  <si>
    <t>Construction management</t>
  </si>
  <si>
    <t>320063</t>
  </si>
  <si>
    <t>Health Financing and Budgeting</t>
  </si>
  <si>
    <t>Health Infrastructure</t>
  </si>
  <si>
    <t>1539</t>
  </si>
  <si>
    <t>Italian support to Health Sector Development Plan- Karamoja Infrastructure Development Project Phase II</t>
  </si>
  <si>
    <t>Planning, Financing and Policy</t>
  </si>
  <si>
    <t>282103</t>
  </si>
  <si>
    <t xml:space="preserve">Scholarships and related costs </t>
  </si>
  <si>
    <t>Public Health Services</t>
  </si>
  <si>
    <t>0220</t>
  </si>
  <si>
    <t>Global Fund for AIDS, TB and Malaria</t>
  </si>
  <si>
    <t>1436</t>
  </si>
  <si>
    <t>GAVI Vaccines and Health Sector Dev't Plan Support</t>
  </si>
  <si>
    <t>Uganda Covid-19 Response and Emergency Preparedness Project (UCREPP)</t>
  </si>
  <si>
    <t>Communicable Diseases Prevention &amp; Control</t>
  </si>
  <si>
    <t>320022</t>
  </si>
  <si>
    <t>Immunisation services</t>
  </si>
  <si>
    <t>320066</t>
  </si>
  <si>
    <t xml:space="preserve">Health System Strengthening </t>
  </si>
  <si>
    <t>Immunisation Services</t>
  </si>
  <si>
    <t>Integrated Transport Infrastructure And Services</t>
  </si>
  <si>
    <t>Transport Regulation</t>
  </si>
  <si>
    <t>Multimodal Transport Regulation</t>
  </si>
  <si>
    <t>Transport Regulation and Safety</t>
  </si>
  <si>
    <t>Streamlining Management of Motor Vehicle Registration</t>
  </si>
  <si>
    <t>260018</t>
  </si>
  <si>
    <t>Motor Vehicle Registration</t>
  </si>
  <si>
    <t>Land Use and Transport Planning</t>
  </si>
  <si>
    <t>Policy and Planning</t>
  </si>
  <si>
    <t>Retooling of Ministry of Works and Transport</t>
  </si>
  <si>
    <t>Transport Infrastructure and Services Development</t>
  </si>
  <si>
    <t>Construction Standards and Quality Assurance</t>
  </si>
  <si>
    <t>Construction Standards and Quality Management</t>
  </si>
  <si>
    <t>Development of the Construction Industry</t>
  </si>
  <si>
    <t>260003</t>
  </si>
  <si>
    <t>Feasibility and Detailed engineering studies</t>
  </si>
  <si>
    <t>INTEGRATED TRANSPORT INFRASTRUCTURE AND SERVICES</t>
  </si>
  <si>
    <t>282302</t>
  </si>
  <si>
    <t>Transfers to Non-Government Organisations</t>
  </si>
  <si>
    <t>Maritime Administration</t>
  </si>
  <si>
    <t>Multinational Lake Victoria Martime Comm. &amp; Transport Project</t>
  </si>
  <si>
    <t>260017</t>
  </si>
  <si>
    <t>Inland Water Transport Safety</t>
  </si>
  <si>
    <t>313235</t>
  </si>
  <si>
    <t>Furniture and Fittings - Improvement</t>
  </si>
  <si>
    <t>Rail, Air and Inland Water Transport</t>
  </si>
  <si>
    <t>Transport Infrastructure and Services</t>
  </si>
  <si>
    <t>1097</t>
  </si>
  <si>
    <t>New Standard Gauge Railway Line</t>
  </si>
  <si>
    <t>1489</t>
  </si>
  <si>
    <t>Development of Kabaale Airport</t>
  </si>
  <si>
    <t>Rehabilitation of the Tororo, Gulu railway line</t>
  </si>
  <si>
    <t>260012</t>
  </si>
  <si>
    <t>Transport Infrastructure Corridor</t>
  </si>
  <si>
    <t>260022</t>
  </si>
  <si>
    <t>Railway Services</t>
  </si>
  <si>
    <t>Transport Asset Management</t>
  </si>
  <si>
    <t>District, Urban and Community Access Roads</t>
  </si>
  <si>
    <t>Roads and Bridges</t>
  </si>
  <si>
    <t>1558</t>
  </si>
  <si>
    <t>Rural Bridges Infrastructure Development</t>
  </si>
  <si>
    <t>221007</t>
  </si>
  <si>
    <t>Books, Periodicals &amp; Newspapers</t>
  </si>
  <si>
    <t>273102</t>
  </si>
  <si>
    <t>Incapacity, death benefits and funeral expenses</t>
  </si>
  <si>
    <t>Community Roads Improvement Project</t>
  </si>
  <si>
    <t>260007</t>
  </si>
  <si>
    <t>Road construction and upgrade</t>
  </si>
  <si>
    <t>312131</t>
  </si>
  <si>
    <t>Roads and Bridges - Acquisition</t>
  </si>
  <si>
    <t>Rehabilitation of District Roads Project</t>
  </si>
  <si>
    <t>000022</t>
  </si>
  <si>
    <t>Research and Development</t>
  </si>
  <si>
    <t>Mineral Development</t>
  </si>
  <si>
    <t>Mineral exploration, development and value addition</t>
  </si>
  <si>
    <t>Mineral Exploration, Development &amp; Value Addition</t>
  </si>
  <si>
    <t>Geological Survey Department</t>
  </si>
  <si>
    <t>1542</t>
  </si>
  <si>
    <t>Airborne Geophysical Survey and Geological Mapping of Karamoja</t>
  </si>
  <si>
    <t>060003</t>
  </si>
  <si>
    <t>Mineral exploration and development</t>
  </si>
  <si>
    <t>Mines Department</t>
  </si>
  <si>
    <t>1353</t>
  </si>
  <si>
    <t>Mineral Wealth and Mining Infrastructure Development</t>
  </si>
  <si>
    <t>060006</t>
  </si>
  <si>
    <t>Mining Management</t>
  </si>
  <si>
    <t>Sustainable  Petroleum Development</t>
  </si>
  <si>
    <t xml:space="preserve">Upstream </t>
  </si>
  <si>
    <t>Petroleum Exploration, Development, Production, Value Addition and Distribution and Petroleum Products</t>
  </si>
  <si>
    <t>Petroleum Exploration, Development and Production (Upstream) Department</t>
  </si>
  <si>
    <t>Petroleum Exploration and Promotion of Frontier Basins</t>
  </si>
  <si>
    <t>080001</t>
  </si>
  <si>
    <t xml:space="preserve">Exploration and development
</t>
  </si>
  <si>
    <t>080003</t>
  </si>
  <si>
    <t xml:space="preserve">Production and processing facilities development
</t>
  </si>
  <si>
    <t xml:space="preserve">Midstream </t>
  </si>
  <si>
    <t>Midstream Petroleum Department</t>
  </si>
  <si>
    <t>1352</t>
  </si>
  <si>
    <t>Midstream Petroleum Infrastructure Development Project</t>
  </si>
  <si>
    <t>Production and processing facilities development</t>
  </si>
  <si>
    <t>080004</t>
  </si>
  <si>
    <t>Petroleum Investment Promotion</t>
  </si>
  <si>
    <t>Sustainable Energy Development</t>
  </si>
  <si>
    <t>Generation</t>
  </si>
  <si>
    <t>Energy Planning, Management &amp; Infrastructure Dev't</t>
  </si>
  <si>
    <t>1143</t>
  </si>
  <si>
    <t>Isimba Hydro Power Project</t>
  </si>
  <si>
    <t>240004</t>
  </si>
  <si>
    <t>Power plant Development</t>
  </si>
  <si>
    <t>312136</t>
  </si>
  <si>
    <t>Power lines, stations and plants - Acquisition</t>
  </si>
  <si>
    <t>Electrical Power Department</t>
  </si>
  <si>
    <t>1351</t>
  </si>
  <si>
    <t>Nyagak III Hydro Power Project</t>
  </si>
  <si>
    <t>Power Plant Development</t>
  </si>
  <si>
    <t>Transmission and Distribution</t>
  </si>
  <si>
    <t>1426</t>
  </si>
  <si>
    <t>Grid Expansion and Reinforcement Project - Lira,Gulu, Nebbi to Arua Transmission Line</t>
  </si>
  <si>
    <t>240012</t>
  </si>
  <si>
    <t>Transmission Network Development and Rehabilitation</t>
  </si>
  <si>
    <t>1492</t>
  </si>
  <si>
    <t>Kampala Metropolitan Transmission System Improvement Project</t>
  </si>
  <si>
    <t>Kikagati Nsongezi Transmission Line</t>
  </si>
  <si>
    <t>Rural Electrification Management</t>
  </si>
  <si>
    <t>1262</t>
  </si>
  <si>
    <t>Rural Electrification Project</t>
  </si>
  <si>
    <t>240016</t>
  </si>
  <si>
    <t>Electricity Connections</t>
  </si>
  <si>
    <t>SUSTAINABLE ENERGY DEVELOPMENT</t>
  </si>
  <si>
    <t>1518</t>
  </si>
  <si>
    <t>Uganda Rural Electrification Access Project (UREAP)</t>
  </si>
  <si>
    <t>240015</t>
  </si>
  <si>
    <t xml:space="preserve">Distribution Network Expansion </t>
  </si>
  <si>
    <t>Policy and Planning Department</t>
  </si>
  <si>
    <t>Retooling of Ministry of Energy and Mineral Development (Phase II)</t>
  </si>
  <si>
    <t>000005</t>
  </si>
  <si>
    <t>Human Resource Management</t>
  </si>
  <si>
    <t>224001</t>
  </si>
  <si>
    <t>Medical Supplies and Services</t>
  </si>
  <si>
    <t>000006</t>
  </si>
  <si>
    <t>Planning and Budgeting services</t>
  </si>
  <si>
    <t>000011</t>
  </si>
  <si>
    <t>Communication and Public Relations</t>
  </si>
  <si>
    <t>000039</t>
  </si>
  <si>
    <t xml:space="preserve">Policies, Regulations and Standards </t>
  </si>
  <si>
    <t>240002</t>
  </si>
  <si>
    <t xml:space="preserve">Atomic Energy Regulation </t>
  </si>
  <si>
    <t>Energy Efficiency</t>
  </si>
  <si>
    <t>Transmission Network Development and rehabilitation</t>
  </si>
  <si>
    <t xml:space="preserve">Labour and employment services </t>
  </si>
  <si>
    <t>Labour and Employment services</t>
  </si>
  <si>
    <t>Labour and Industrial relations</t>
  </si>
  <si>
    <t>1778</t>
  </si>
  <si>
    <t>Enhancing Growth and Productivity Opportunities for Women Enterprises</t>
  </si>
  <si>
    <t>000042</t>
  </si>
  <si>
    <t>Projects Management</t>
  </si>
  <si>
    <t>221005</t>
  </si>
  <si>
    <t>Official Ceremonies and State Functions</t>
  </si>
  <si>
    <t>223003</t>
  </si>
  <si>
    <t>Rent-Produced Assets-to private entities</t>
  </si>
  <si>
    <t>000084</t>
  </si>
  <si>
    <t>Enterprise Development</t>
  </si>
  <si>
    <t>Community Mobilization And Mindset Change</t>
  </si>
  <si>
    <t xml:space="preserve">Strengthening institutional support </t>
  </si>
  <si>
    <t>Adminstration, Planning and support services</t>
  </si>
  <si>
    <t>Retooling of Ministry of Gender, Labour and Social Development and its Institutions.</t>
  </si>
  <si>
    <t>Ministry of Water and Environment</t>
  </si>
  <si>
    <t xml:space="preserve">Directorate of Water Development </t>
  </si>
  <si>
    <t>Water for Production</t>
  </si>
  <si>
    <t>1396</t>
  </si>
  <si>
    <t>Water for Production Regional Center-North based in Lira (WfPRC-N)</t>
  </si>
  <si>
    <t>1397</t>
  </si>
  <si>
    <t>Water for Production Regional Center-East based in Mbale (WfPRC-E)</t>
  </si>
  <si>
    <t>1398</t>
  </si>
  <si>
    <t>Water for Production Regional Center-West based in Mbarara (WfPRC-W)</t>
  </si>
  <si>
    <t>1523</t>
  </si>
  <si>
    <t>Water for Production Phase II</t>
  </si>
  <si>
    <t>1559</t>
  </si>
  <si>
    <t>Drought Resilience in Karamoja Sub-Region Project</t>
  </si>
  <si>
    <t>Development of Solar Powered Irrigation and Water Supply Systems</t>
  </si>
  <si>
    <t>Directorate of Water Resources Management</t>
  </si>
  <si>
    <t xml:space="preserve">Trans-Boundary Water Resources Mangement </t>
  </si>
  <si>
    <t>1424</t>
  </si>
  <si>
    <t xml:space="preserve">Multi-Lateral Lakes Edward &amp; Albert Integrated Fisheries and Water Resources Management </t>
  </si>
  <si>
    <t>312213</t>
  </si>
  <si>
    <t>Water Vessels - Acquisition</t>
  </si>
  <si>
    <t>Directorate of Environmental Affairs</t>
  </si>
  <si>
    <t>Farm Income Enhancement and Forestry Conservation Programme Phase II</t>
  </si>
  <si>
    <t>140020</t>
  </si>
  <si>
    <t>Advocacy, sensitization and information management</t>
  </si>
  <si>
    <t>140025</t>
  </si>
  <si>
    <t>Natural Capital Assets</t>
  </si>
  <si>
    <t>242003</t>
  </si>
  <si>
    <t>Other</t>
  </si>
  <si>
    <t>Climate Change Department</t>
  </si>
  <si>
    <t>Investing in Forests and Protected Areas for Climate-Smart Development</t>
  </si>
  <si>
    <t>312412</t>
  </si>
  <si>
    <t>Cultivated Plants - Acquisition</t>
  </si>
  <si>
    <t>Forestry Support Services</t>
  </si>
  <si>
    <t>140021</t>
  </si>
  <si>
    <t>Ecosystems Restoration and Protection</t>
  </si>
  <si>
    <t xml:space="preserve">Wetland Management Services </t>
  </si>
  <si>
    <t>National Wetlands Restoration Project</t>
  </si>
  <si>
    <t>1530</t>
  </si>
  <si>
    <t>Integrated Water Resources Management and Development Project (IWMDP)</t>
  </si>
  <si>
    <t>Retooling of Ministry of Water and Environment</t>
  </si>
  <si>
    <t xml:space="preserve">Water and Environment Sector Liaison </t>
  </si>
  <si>
    <t>Administration and Support Services</t>
  </si>
  <si>
    <t>1487</t>
  </si>
  <si>
    <t>Enhancing Resilience of Communities to Climate Change</t>
  </si>
  <si>
    <t>1302</t>
  </si>
  <si>
    <t>Support for Hydro-Power Devt and Operations on River Nile</t>
  </si>
  <si>
    <t>140024</t>
  </si>
  <si>
    <t>International Water Resources Management</t>
  </si>
  <si>
    <t xml:space="preserve">Water Quality Managemnet </t>
  </si>
  <si>
    <t>1522</t>
  </si>
  <si>
    <t>Inner Murchison Bay Cleanup Project</t>
  </si>
  <si>
    <t>Potable Water Project</t>
  </si>
  <si>
    <t>Water Resources monitoring and Assessment</t>
  </si>
  <si>
    <t>140022</t>
  </si>
  <si>
    <t>Integrated Catchment based Infrastructure</t>
  </si>
  <si>
    <t xml:space="preserve">Water Resources planning &amp; Regulation </t>
  </si>
  <si>
    <t>NATURAL RESOURCES, ENVIRONMENT, CLIMATE CHANGE, LAND AND WATER</t>
  </si>
  <si>
    <t xml:space="preserve">Water Resources Regulation </t>
  </si>
  <si>
    <t>Water Management Zones Project Phase 2</t>
  </si>
  <si>
    <t>1188</t>
  </si>
  <si>
    <t>Protection of Lake Victoria - Kampala Sanitation Program</t>
  </si>
  <si>
    <t>313135</t>
  </si>
  <si>
    <t>Water Plants, pipelines and sewerage networks - Improvement</t>
  </si>
  <si>
    <t>1193</t>
  </si>
  <si>
    <t>Kampala Water- Lake Victoria Water &amp; Sanitation project</t>
  </si>
  <si>
    <t>312135</t>
  </si>
  <si>
    <t>Water Plants, pipelines and sewerage networks - Acquisition</t>
  </si>
  <si>
    <t>1529</t>
  </si>
  <si>
    <t>Strategic Towns Water Supply and Sanitation Project (STWSSP)</t>
  </si>
  <si>
    <t>Water and Sanitation Development Facility  North-Phase II</t>
  </si>
  <si>
    <t>Rural Water Supply and Sanitation</t>
  </si>
  <si>
    <t>1347</t>
  </si>
  <si>
    <t>Solar Powered Mini-Piped Water Schemes in rural Areas</t>
  </si>
  <si>
    <t>Support to Rural Water Supply and Sanitation Project</t>
  </si>
  <si>
    <t>Urban Water Supply and Sanitation</t>
  </si>
  <si>
    <t>1438</t>
  </si>
  <si>
    <t>Water Service Acceleration Project (SCAP 100%)</t>
  </si>
  <si>
    <t>1524</t>
  </si>
  <si>
    <t>Water and Sanitation Development Facility East-Phase II</t>
  </si>
  <si>
    <t>222002</t>
  </si>
  <si>
    <t>Postage and Courier</t>
  </si>
  <si>
    <t>1525</t>
  </si>
  <si>
    <t>Water and Sanitation Development Facility-South West-Phase II</t>
  </si>
  <si>
    <t>1532</t>
  </si>
  <si>
    <t>100% Service Coverage Acceleration Project umbrellas (SCAP 100 umbrellas)</t>
  </si>
  <si>
    <t>312299</t>
  </si>
  <si>
    <t>Other Machinery and Equipment- Acquisition</t>
  </si>
  <si>
    <t>HUMAN CAPITAL DEVELOPMENT</t>
  </si>
  <si>
    <t>100% Service Coverage Acceleration Project-umbrellas (SCAP 100- umbrellas)</t>
  </si>
  <si>
    <t>Water and Sanitation Development Facility  Central-Phase II</t>
  </si>
  <si>
    <t>Lake Victoria Water and Sanitation (LVWATSAN) Phase 3</t>
  </si>
  <si>
    <t>212201</t>
  </si>
  <si>
    <t>Water and Sanitation Development Facility Karamoja</t>
  </si>
  <si>
    <t>Urban Water Utility Regulation Department</t>
  </si>
  <si>
    <t>Strengthening Water Utilities Regulation Project</t>
  </si>
  <si>
    <t>Digital Transformation</t>
  </si>
  <si>
    <t>Research, Innovation and ICT skills development</t>
  </si>
  <si>
    <t>Retooling of Ministry of ICT &amp; National Guidance</t>
  </si>
  <si>
    <t>000019</t>
  </si>
  <si>
    <t>ICT Services</t>
  </si>
  <si>
    <t xml:space="preserve">Enabling Environment </t>
  </si>
  <si>
    <t xml:space="preserve">Tourism Development </t>
  </si>
  <si>
    <t>Infrastructure, Product Development and Conservation</t>
  </si>
  <si>
    <t>Policy Research and Planning</t>
  </si>
  <si>
    <t>Mt. Rwenzori Tourism Infrastructure Development Project (Phase II)</t>
  </si>
  <si>
    <t>120010</t>
  </si>
  <si>
    <t>Product Modernization and Development</t>
  </si>
  <si>
    <t>Tourism, Wildlife Conservation and Museums</t>
  </si>
  <si>
    <t>Museums and Monuments</t>
  </si>
  <si>
    <t>Development of Museums and Heritage Sites for Cultural Tourism (Phase II)</t>
  </si>
  <si>
    <t>120013</t>
  </si>
  <si>
    <t xml:space="preserve">Cultural Heritage Sites Development and Maintanance  </t>
  </si>
  <si>
    <t>313139</t>
  </si>
  <si>
    <t>Other Structures - Improvement</t>
  </si>
  <si>
    <t>Tourism</t>
  </si>
  <si>
    <t>Development of Source of the Nile (Phase II)</t>
  </si>
  <si>
    <t>312111</t>
  </si>
  <si>
    <t>Residential Buildings - Acquisition</t>
  </si>
  <si>
    <t>Regulation and Skills Development</t>
  </si>
  <si>
    <t>Retooling of Ministry of Tourism, Wildlife and Antiquities</t>
  </si>
  <si>
    <t>Judiciary (Courts of Judicature)</t>
  </si>
  <si>
    <t>Administration Of Justice</t>
  </si>
  <si>
    <t>Judiciary General Administration</t>
  </si>
  <si>
    <t>Retooling of the Judiciary</t>
  </si>
  <si>
    <t>Law Reform Commission (LRC)</t>
  </si>
  <si>
    <t>Access to Justice</t>
  </si>
  <si>
    <t>General administration and support services</t>
  </si>
  <si>
    <t>Retooling the Uganda Law Reform Commission</t>
  </si>
  <si>
    <t>Uganda Human Rights Commission (UHRC)</t>
  </si>
  <si>
    <t>General Administration and Support Services</t>
  </si>
  <si>
    <t>Finance and Adminstration</t>
  </si>
  <si>
    <t>Retooling the Uganda Human Rights Commission</t>
  </si>
  <si>
    <t>National HIV&amp;AIDS Response Coordination</t>
  </si>
  <si>
    <t>Corporate Support Services</t>
  </si>
  <si>
    <t>Retooling of Uganda AIDS Commission</t>
  </si>
  <si>
    <t>Uganda National Meteorological Authority (UNMA)</t>
  </si>
  <si>
    <t>National Meteorological Services</t>
  </si>
  <si>
    <t>Retooling of Uganda National Meteorological Authority</t>
  </si>
  <si>
    <t>221020</t>
  </si>
  <si>
    <t xml:space="preserve"> Litigation and related expenses</t>
  </si>
  <si>
    <t>140013</t>
  </si>
  <si>
    <t xml:space="preserve">Weather information processing  </t>
  </si>
  <si>
    <t>312222</t>
  </si>
  <si>
    <t>Heavy ICT hardware - Acquisition</t>
  </si>
  <si>
    <t>140014</t>
  </si>
  <si>
    <t>Weather observation and forecasting</t>
  </si>
  <si>
    <t>140017</t>
  </si>
  <si>
    <t>Meteorological Research</t>
  </si>
  <si>
    <t>Uganda National Roads Authority (UNRA)</t>
  </si>
  <si>
    <t>National Roads Maintenance and Construction</t>
  </si>
  <si>
    <t>1041</t>
  </si>
  <si>
    <t>Kyenjojo- Hoima-Masindi -Kigumba road</t>
  </si>
  <si>
    <t>1281</t>
  </si>
  <si>
    <t>Tirinyi-Pallisa-Kumi/Kamonkoli Road</t>
  </si>
  <si>
    <t>1544</t>
  </si>
  <si>
    <t>Kisoro-Lake Bunyonyi Road</t>
  </si>
  <si>
    <t>Roads and Bridges Development</t>
  </si>
  <si>
    <t>1279</t>
  </si>
  <si>
    <t>Seeta-Kyaliwajjala-Matugga-Wakiso-Buloba-Nsangi</t>
  </si>
  <si>
    <t>1403</t>
  </si>
  <si>
    <t>Soroti -Katakwi- Moroto -Lokitonyala Road</t>
  </si>
  <si>
    <t>Network Planning and Engineering</t>
  </si>
  <si>
    <t>Retooling of Uganda National Roads Authority</t>
  </si>
  <si>
    <t>Road Infrastructure Protection</t>
  </si>
  <si>
    <t>IMPROVEMENT FERRY SERVICES.</t>
  </si>
  <si>
    <t>260005</t>
  </si>
  <si>
    <t>Landing sites and ferry construction</t>
  </si>
  <si>
    <t>1313</t>
  </si>
  <si>
    <t>North Eastern Road-Corridor Asset Management Project</t>
  </si>
  <si>
    <t>260010</t>
  </si>
  <si>
    <t>Road Rehabilitation</t>
  </si>
  <si>
    <t>1554</t>
  </si>
  <si>
    <t>Nakalama-Tirinyi-Mbale Road</t>
  </si>
  <si>
    <t>1555</t>
  </si>
  <si>
    <t>Fortportal -Hima Road</t>
  </si>
  <si>
    <t>Rehabilitation of Kampala-Jinja Highway (72 Km)</t>
  </si>
  <si>
    <t>Rehabilitation of Mityana-Mubende Road (100 Km)</t>
  </si>
  <si>
    <t>Uganda Cancer Institute (UCI)</t>
  </si>
  <si>
    <t>Cancer Services</t>
  </si>
  <si>
    <t>Finance &amp; Administration</t>
  </si>
  <si>
    <t>1527</t>
  </si>
  <si>
    <t>Establishment of an Oncology Centre in Northern Uganda</t>
  </si>
  <si>
    <t>Uganda Heart Institute (UHI)</t>
  </si>
  <si>
    <t>Heart Services</t>
  </si>
  <si>
    <t>1526</t>
  </si>
  <si>
    <t>Uganda Heart Institute Infrastructure Development Project</t>
  </si>
  <si>
    <t>Construction Management</t>
  </si>
  <si>
    <t>Retooling of Uganda Heart Institute</t>
  </si>
  <si>
    <t>Facilities Maintenance</t>
  </si>
  <si>
    <t>312233</t>
  </si>
  <si>
    <t>Medical, Laboratory and Research &amp; appliances - Acquisition</t>
  </si>
  <si>
    <t>Pharmaceutical and Medical Supplies</t>
  </si>
  <si>
    <t>Coporate Services</t>
  </si>
  <si>
    <t>Retooling of National Medical Stores</t>
  </si>
  <si>
    <t>Uganda  Tourism Board (UTB)</t>
  </si>
  <si>
    <t>Marketing and Promotion</t>
  </si>
  <si>
    <t xml:space="preserve">General Administration and Support Services </t>
  </si>
  <si>
    <t>Retooling of Uganda Tourism Board</t>
  </si>
  <si>
    <t>National Citizenship and Immigration Control (NCIC)</t>
  </si>
  <si>
    <t>General administration, planning, policy and support services</t>
  </si>
  <si>
    <t>Retooling the National Citizenship and Immigration Control</t>
  </si>
  <si>
    <t>Dairy Development and Regulation</t>
  </si>
  <si>
    <t>Corporate Services</t>
  </si>
  <si>
    <t>Retooling of Diary Development Authority</t>
  </si>
  <si>
    <t>Urban Commercial and Production Services</t>
  </si>
  <si>
    <t>Retooling of Kampala Capital City Authority</t>
  </si>
  <si>
    <t>228004</t>
  </si>
  <si>
    <t>Maintenance-Other Fixed Assets</t>
  </si>
  <si>
    <t>Urban Road Network Development</t>
  </si>
  <si>
    <t>Kampala City Roads Rehabilitation Project</t>
  </si>
  <si>
    <t>Engineering and Techinical Services</t>
  </si>
  <si>
    <t>1295</t>
  </si>
  <si>
    <t>2ND Kampala Institutional and Infrastructure Development Project (KIIDP 2)</t>
  </si>
  <si>
    <t>260027</t>
  </si>
  <si>
    <t>Drainage Structures Services</t>
  </si>
  <si>
    <t>313131</t>
  </si>
  <si>
    <t>Roads and Bridges - Improvement</t>
  </si>
  <si>
    <t>Education and Social Services</t>
  </si>
  <si>
    <t>Community sensitization and empowerment</t>
  </si>
  <si>
    <t>Gender, Community and Economic Development</t>
  </si>
  <si>
    <t>Gender and Community Services</t>
  </si>
  <si>
    <t>263310</t>
  </si>
  <si>
    <t>Sector Development Grant</t>
  </si>
  <si>
    <t xml:space="preserve">Breeding and Genetic Improvement </t>
  </si>
  <si>
    <t xml:space="preserve"> Breeding and Production </t>
  </si>
  <si>
    <t>Retooling of the National Animal Genetic Resources Centre and Data Bank</t>
  </si>
  <si>
    <t>312121</t>
  </si>
  <si>
    <t>Non-Residential Buildings - Acquisition</t>
  </si>
  <si>
    <t>010005</t>
  </si>
  <si>
    <t>Animal Genetic  Resources Databank strengthened and maintained</t>
  </si>
  <si>
    <t>010006</t>
  </si>
  <si>
    <t>Breeding, production and multiplication of fish and livestock</t>
  </si>
  <si>
    <t>313233</t>
  </si>
  <si>
    <t>Medical, Laboratory and Research &amp; appliances - Improvement</t>
  </si>
  <si>
    <t>010007</t>
  </si>
  <si>
    <t>Conservation and utilization of indigenous Animal Genetic resources</t>
  </si>
  <si>
    <t>313411</t>
  </si>
  <si>
    <t>Cultivated Animals - Improvement</t>
  </si>
  <si>
    <t>010004</t>
  </si>
  <si>
    <t>Animal Feeds Production</t>
  </si>
  <si>
    <t>National Information Technologies Authority</t>
  </si>
  <si>
    <t>DIGITAL TRANSFORMATION</t>
  </si>
  <si>
    <t xml:space="preserve">E-Services  </t>
  </si>
  <si>
    <t>Electronic Public Services  Delivery</t>
  </si>
  <si>
    <t>E- Government Services</t>
  </si>
  <si>
    <t>1400</t>
  </si>
  <si>
    <t>Regional Communication Infrastructure Programme</t>
  </si>
  <si>
    <t>300002</t>
  </si>
  <si>
    <t>E-services</t>
  </si>
  <si>
    <t>Headquarters</t>
  </si>
  <si>
    <t>Retooling of Uganda National Examinations Board</t>
  </si>
  <si>
    <t>Human Resource Management for Health</t>
  </si>
  <si>
    <t>Retooling of Health Service Commission</t>
  </si>
  <si>
    <t xml:space="preserve">Forensic and General Scientific Services </t>
  </si>
  <si>
    <t>Retooling of Directorate of Government Analytical Laboratory</t>
  </si>
  <si>
    <t>Uganda Export Promotion Board (UEPB)</t>
  </si>
  <si>
    <t>Strengthening Private Sector Institutional and Organizational Capacity</t>
  </si>
  <si>
    <t>Export Market Development, Export Promotion and Customized Advisory Services</t>
  </si>
  <si>
    <t>Retooling of Uganda Export Promotion Board</t>
  </si>
  <si>
    <t>312216</t>
  </si>
  <si>
    <t>Cycles - Acquisition</t>
  </si>
  <si>
    <t>National Identification and Registration Authority (NIRA)</t>
  </si>
  <si>
    <t xml:space="preserve">Finance &amp; Administration services </t>
  </si>
  <si>
    <t>Retooling the National Identification and Registration Authority</t>
  </si>
  <si>
    <t>Uganda Investment Authority (UIA)</t>
  </si>
  <si>
    <t xml:space="preserve">Manufacturing </t>
  </si>
  <si>
    <t>Industrial and Technological Development</t>
  </si>
  <si>
    <t>Investment Promotion and Facilitation</t>
  </si>
  <si>
    <t>Industrial Park Facilitation</t>
  </si>
  <si>
    <t>0994</t>
  </si>
  <si>
    <t>Development of Industrial Parks</t>
  </si>
  <si>
    <t>000048</t>
  </si>
  <si>
    <t>Industrial Park Development and Management</t>
  </si>
  <si>
    <t>Retooling of Uganda Investment Authority</t>
  </si>
  <si>
    <t>Petroleum Authority of Uganda (PAU)</t>
  </si>
  <si>
    <t>SUSTAINABLE  PETROLEUM DEVELOPMENT</t>
  </si>
  <si>
    <t>Retooling of Petroleum Authority of Uganda</t>
  </si>
  <si>
    <t>National Agricultural Research Organization (NARO)</t>
  </si>
  <si>
    <t>Agricultural Research</t>
  </si>
  <si>
    <t>NARO-SECRETARIATE</t>
  </si>
  <si>
    <t>Retooling of National Agricultural Research Organization</t>
  </si>
  <si>
    <t>010008</t>
  </si>
  <si>
    <t>Capacity Strengthening</t>
  </si>
  <si>
    <t>010010</t>
  </si>
  <si>
    <t>Technology Generation</t>
  </si>
  <si>
    <t>010011</t>
  </si>
  <si>
    <t>Technology Promotion</t>
  </si>
  <si>
    <t>226002</t>
  </si>
  <si>
    <t>Licenses</t>
  </si>
  <si>
    <t>National Livestock Resources Research Institute (NaLIRRI)</t>
  </si>
  <si>
    <t>1560</t>
  </si>
  <si>
    <t>Relocation and Operationalisation of the National Livestock Resources Research Institute(NALIRRI)</t>
  </si>
  <si>
    <t>Logistics and Engineering</t>
  </si>
  <si>
    <t>0385</t>
  </si>
  <si>
    <t>Assistance to Uganda Police</t>
  </si>
  <si>
    <t>Prisons Production</t>
  </si>
  <si>
    <t>1395</t>
  </si>
  <si>
    <t>The Maize seed &amp; Cotton production project under Uganda Prisons Service</t>
  </si>
  <si>
    <t>460055</t>
  </si>
  <si>
    <t>Production &amp; productivity enhancement</t>
  </si>
  <si>
    <t>1443</t>
  </si>
  <si>
    <t>Revitilisation of prison Industries</t>
  </si>
  <si>
    <t>312311</t>
  </si>
  <si>
    <t>Classified Assets - Acquisition</t>
  </si>
  <si>
    <t>Uganda National Bureau of Standards (UNBS)</t>
  </si>
  <si>
    <t xml:space="preserve"> Standards and Measurement Systems’ promotion</t>
  </si>
  <si>
    <t>Retooling of Uganda National Bureau of Standards</t>
  </si>
  <si>
    <t>313129</t>
  </si>
  <si>
    <t xml:space="preserve">  Other Buildings other than dwellings - Improvement</t>
  </si>
  <si>
    <t>Uganda Land Commission (ULC)</t>
  </si>
  <si>
    <t xml:space="preserve">Finance and Administration </t>
  </si>
  <si>
    <t>Retooling of Uganda Land Commission</t>
  </si>
  <si>
    <t>000010</t>
  </si>
  <si>
    <t>Leadership and Management</t>
  </si>
  <si>
    <t>Coffee Development</t>
  </si>
  <si>
    <t xml:space="preserve">Corporate Services </t>
  </si>
  <si>
    <t>Retooling of Uganda Coffee Development Authority</t>
  </si>
  <si>
    <t xml:space="preserve">Facilities Maintenance </t>
  </si>
  <si>
    <t>HR and Administration</t>
  </si>
  <si>
    <t>Retooling of the Uganda Free Zones Authority</t>
  </si>
  <si>
    <t>Retooling of Uganda Microfinance Regulatory Authority</t>
  </si>
  <si>
    <t>164</t>
  </si>
  <si>
    <t>National Council for Higher Education</t>
  </si>
  <si>
    <t>General Administration and support services</t>
  </si>
  <si>
    <t>Finance, Planning and Administration</t>
  </si>
  <si>
    <t>1749</t>
  </si>
  <si>
    <t>Retooling of the National Council of Higher Education</t>
  </si>
  <si>
    <t>Technical and Vocational Examination Assessment and Certification</t>
  </si>
  <si>
    <t>Retooling of the Uganda Business and Technical  Examination Board</t>
  </si>
  <si>
    <t>224008</t>
  </si>
  <si>
    <t>Educational Materials and Services</t>
  </si>
  <si>
    <t xml:space="preserve">Support Services </t>
  </si>
  <si>
    <t>Office of the University secretary</t>
  </si>
  <si>
    <t>Retooling of Makerere University</t>
  </si>
  <si>
    <t>313137</t>
  </si>
  <si>
    <t>Information Communication Technology network lines - Improvement</t>
  </si>
  <si>
    <t>Central Administration</t>
  </si>
  <si>
    <t>0368</t>
  </si>
  <si>
    <t>MBARARA UNIV.OF SCIENCE And TECHN.</t>
  </si>
  <si>
    <t>320013</t>
  </si>
  <si>
    <t>Estates Management</t>
  </si>
  <si>
    <t>312149</t>
  </si>
  <si>
    <t>Other Land Improvements - Acquisition</t>
  </si>
  <si>
    <t>Retooling of Mbarara University of Science and Technology</t>
  </si>
  <si>
    <t>312137</t>
  </si>
  <si>
    <t>Information Communication Technology network lines - Acquisition</t>
  </si>
  <si>
    <t>313229</t>
  </si>
  <si>
    <t>Other ICT Equipment - Improvement</t>
  </si>
  <si>
    <t>Strategy and Projects</t>
  </si>
  <si>
    <t>Retooling of Makerere University Business School</t>
  </si>
  <si>
    <t>Directorate of Planning and Development</t>
  </si>
  <si>
    <t>Retooling of Kyambogo University</t>
  </si>
  <si>
    <t>University Secretary</t>
  </si>
  <si>
    <t>Retooling of Busitema University</t>
  </si>
  <si>
    <t>312129</t>
  </si>
  <si>
    <t xml:space="preserve"> Other Buildings other than dwellings - Acquisition</t>
  </si>
  <si>
    <t>Retooling of Muni University</t>
  </si>
  <si>
    <t>Facilities maintenance</t>
  </si>
  <si>
    <t>307</t>
  </si>
  <si>
    <t>Kabale University</t>
  </si>
  <si>
    <t>1605</t>
  </si>
  <si>
    <t>Retooling of Kabale University</t>
  </si>
  <si>
    <t>Retooling of Soroti University</t>
  </si>
  <si>
    <t>310</t>
  </si>
  <si>
    <t>Lira University</t>
  </si>
  <si>
    <t>1414</t>
  </si>
  <si>
    <t>Support to Lira University Infrastructure Development</t>
  </si>
  <si>
    <t xml:space="preserve">GOVERNANCE AND SECURITY  </t>
  </si>
  <si>
    <t>Legal Training</t>
  </si>
  <si>
    <t xml:space="preserve">General administration and support services </t>
  </si>
  <si>
    <t>Retooling of the Law Development Centre</t>
  </si>
  <si>
    <t>312</t>
  </si>
  <si>
    <t>Uganda Management Institute</t>
  </si>
  <si>
    <t xml:space="preserve">Projects &amp; Consultancies </t>
  </si>
  <si>
    <t>1106</t>
  </si>
  <si>
    <t xml:space="preserve">Support to UMI Infrastructure Development </t>
  </si>
  <si>
    <t>312232</t>
  </si>
  <si>
    <t>Electrical machinery - Acquisition</t>
  </si>
  <si>
    <t>Mountains of the Moon University</t>
  </si>
  <si>
    <t>Support Services Programme</t>
  </si>
  <si>
    <t>Mountains of the Moon University Retooling Project</t>
  </si>
  <si>
    <t>352899</t>
  </si>
  <si>
    <t>Other Domestic  Arrears Budgeting</t>
  </si>
  <si>
    <t>Provision of Specialised Mental Health Services</t>
  </si>
  <si>
    <t>Retooling of Butabika National Referral Hospital</t>
  </si>
  <si>
    <t>Arua Hospital</t>
  </si>
  <si>
    <t>Regional Referral Hospital Services</t>
  </si>
  <si>
    <t>Retooling of Arua Regional Referral Hospital</t>
  </si>
  <si>
    <t>Fort Portal Hospital</t>
  </si>
  <si>
    <t>Retooling of Fort Portal Regional Referral Hospital</t>
  </si>
  <si>
    <t>Retooling of Hoima Regional Referral Hospital</t>
  </si>
  <si>
    <t>Retooling of Jinja Regional Referral Hospital</t>
  </si>
  <si>
    <t>Retooling of Masaka Regional Referral Hospital</t>
  </si>
  <si>
    <t>Retooling of Mbale Regional Referral Hospital</t>
  </si>
  <si>
    <t>Retooling of Soroti Regional Referral Hospital</t>
  </si>
  <si>
    <t>Retooling of Lira Regional Hospital</t>
  </si>
  <si>
    <t>312424</t>
  </si>
  <si>
    <t>Computer databases - Acquisition</t>
  </si>
  <si>
    <t>Mbarara Regional  Hospital</t>
  </si>
  <si>
    <t>Retooling of Mbarara Regional Referral Hospital</t>
  </si>
  <si>
    <t>Retooling of Mubende Regional Referral Hospital</t>
  </si>
  <si>
    <t>Retooling of National Trauma Centre, Naguru</t>
  </si>
  <si>
    <t xml:space="preserve"> Support Services </t>
  </si>
  <si>
    <t>Retooling of Kiruddu National Referral Hospital</t>
  </si>
  <si>
    <t>Retooling of Kawempe National Referral Hospital</t>
  </si>
  <si>
    <t>Retooling of Entebbe Regional Referral Hospital</t>
  </si>
  <si>
    <t>420</t>
  </si>
  <si>
    <t>Mulago Specialized Women and Neonatal Hospital</t>
  </si>
  <si>
    <t>Mulago Specialized Women and Neonatal Hospital Services</t>
  </si>
  <si>
    <t>1573</t>
  </si>
  <si>
    <t>Retooling of Mulago Specialized Women and Neonatal Hospital</t>
  </si>
  <si>
    <t>Overseas Mission Services</t>
  </si>
  <si>
    <t xml:space="preserve">High Commission in Kigali, Rwanda </t>
  </si>
  <si>
    <t>Embassy in Addis Ababa, Ethiopia</t>
  </si>
  <si>
    <t>Retooling of Mission in Addis Ababa - Ethiopia</t>
  </si>
  <si>
    <t xml:space="preserve">Embassy in Beijing, China </t>
  </si>
  <si>
    <t>Retooling of Mission in Beijing - China</t>
  </si>
  <si>
    <t>Embassy in Canberra, Australia</t>
  </si>
  <si>
    <t>Retooling Mission in Canberra</t>
  </si>
  <si>
    <t>Embassy in Algiers, Algeria</t>
  </si>
  <si>
    <t>Retooling of Mission in Algiers</t>
  </si>
  <si>
    <t>Strengthening Accountability</t>
  </si>
  <si>
    <t>Local Government Revenue Managment Information System</t>
  </si>
  <si>
    <t>390022</t>
  </si>
  <si>
    <t>Automation of Local Revenue management</t>
  </si>
  <si>
    <t>260013</t>
  </si>
  <si>
    <t>Infrastructure Planning</t>
  </si>
  <si>
    <t>000044</t>
  </si>
  <si>
    <t xml:space="preserve">Stastistical Services </t>
  </si>
  <si>
    <t>1428</t>
  </si>
  <si>
    <t>Energy for Rural Transformation (ERT) Phase III</t>
  </si>
  <si>
    <t>National Referral Hospital Services</t>
  </si>
  <si>
    <t>Retooling of Mulago National Referral Hospital</t>
  </si>
  <si>
    <t>1078</t>
  </si>
  <si>
    <t>Karamoja Intergrated Disarmament Programme</t>
  </si>
  <si>
    <t>510006</t>
  </si>
  <si>
    <t>Karamoja Affairs</t>
  </si>
  <si>
    <t>Development Assistance and Regional Cooperation</t>
  </si>
  <si>
    <t>560076</t>
  </si>
  <si>
    <t>Debt Financing Mobilization</t>
  </si>
  <si>
    <t>Retooling of Moroto Regional Referral Hospital</t>
  </si>
  <si>
    <t>501</t>
  </si>
  <si>
    <t>Uganda Mission at the United Nations, New York</t>
  </si>
  <si>
    <t>Permanent Mission at the United Nations, New York</t>
  </si>
  <si>
    <t>1740</t>
  </si>
  <si>
    <t>Retooling of Mission in New york - USA</t>
  </si>
  <si>
    <t>522</t>
  </si>
  <si>
    <t>Uganda Embassy in France, Paris</t>
  </si>
  <si>
    <t>Embassy in Paris, France</t>
  </si>
  <si>
    <t>1742</t>
  </si>
  <si>
    <t>Retooling of Mission in Paris - France</t>
  </si>
  <si>
    <t>528</t>
  </si>
  <si>
    <t>Uganda Embassy in United Arab Emirates, Abudhabi</t>
  </si>
  <si>
    <t>Embassy in Abu Dhabi, United Arab Emirates</t>
  </si>
  <si>
    <t>1744</t>
  </si>
  <si>
    <t>Retooling Mission in Abu Dhabi</t>
  </si>
  <si>
    <t xml:space="preserve"> Embassy in Mogadishu, Somalia</t>
  </si>
  <si>
    <t>Retooling of Mission in Mogadishu</t>
  </si>
  <si>
    <t>609</t>
  </si>
  <si>
    <t>Local Governments 09</t>
  </si>
  <si>
    <t>District , Urban and Community Access Roads</t>
  </si>
  <si>
    <t>Roads and Engineering</t>
  </si>
  <si>
    <t>1384</t>
  </si>
  <si>
    <t>Works and Transport Development</t>
  </si>
  <si>
    <t>612</t>
  </si>
  <si>
    <t>Local Governments 12</t>
  </si>
  <si>
    <t>Education and Sports</t>
  </si>
  <si>
    <t>Education</t>
  </si>
  <si>
    <t>1383</t>
  </si>
  <si>
    <t>Education Development</t>
  </si>
  <si>
    <t>320157</t>
  </si>
  <si>
    <t>Pre- Primary and Primary Education</t>
  </si>
  <si>
    <t>263311</t>
  </si>
  <si>
    <t>Transitional Development Grant</t>
  </si>
  <si>
    <t>320159</t>
  </si>
  <si>
    <t>Secondary Education Services</t>
  </si>
  <si>
    <t>Uganda Bureau of Statistics (UBOS)</t>
  </si>
  <si>
    <t>Retooling of Uganda Bureau of Statistics</t>
  </si>
  <si>
    <t>010047</t>
  </si>
  <si>
    <t xml:space="preserve">Crop Pests and Disease control </t>
  </si>
  <si>
    <t>Rice Development Project Phase II</t>
  </si>
  <si>
    <t>010040</t>
  </si>
  <si>
    <t>Aquaculture promotion</t>
  </si>
  <si>
    <t>010062</t>
  </si>
  <si>
    <t>Quality Assurance and Control for fisheries</t>
  </si>
  <si>
    <t>Education and Skills Development</t>
  </si>
  <si>
    <t>010014</t>
  </si>
  <si>
    <t>Support to Farm Level production</t>
  </si>
  <si>
    <t>223002</t>
  </si>
  <si>
    <t>Property Rates</t>
  </si>
  <si>
    <t>146</t>
  </si>
  <si>
    <t>Public Service Commission (PSC)</t>
  </si>
  <si>
    <t>Public Service Selection and Recruitment</t>
  </si>
  <si>
    <t>1674</t>
  </si>
  <si>
    <t>Retooling of Public Service Commission</t>
  </si>
  <si>
    <t xml:space="preserve">Policy and  Planning </t>
  </si>
  <si>
    <t>Retooling of National Population Council</t>
  </si>
  <si>
    <t>Agricultural Value Chain &amp; Agribusiness Development</t>
  </si>
  <si>
    <t>Technical &amp; Agribusines Services</t>
  </si>
  <si>
    <t>Retooling of National Agricultural Advisory Services Secretariat</t>
  </si>
  <si>
    <t>010012</t>
  </si>
  <si>
    <t>Regional Farm Service Centres</t>
  </si>
  <si>
    <t>010013</t>
  </si>
  <si>
    <t>Support to agro-processing &amp; value addition</t>
  </si>
  <si>
    <t>Anti-Corruption and Accountability</t>
  </si>
  <si>
    <t>Operations</t>
  </si>
  <si>
    <t>Retooling of Public Procurement and Disposal of Public Assets Authority</t>
  </si>
  <si>
    <t>Cotton Development</t>
  </si>
  <si>
    <t xml:space="preserve">Technical Services </t>
  </si>
  <si>
    <t>Retooling for Cotton Development Organization</t>
  </si>
  <si>
    <t>140044</t>
  </si>
  <si>
    <t>Land fund services</t>
  </si>
  <si>
    <t>Institutional Development</t>
  </si>
  <si>
    <t>Finance Administration</t>
  </si>
  <si>
    <t>Retooling of National Forestry Authority</t>
  </si>
  <si>
    <t>Strengthening  Internal security</t>
  </si>
  <si>
    <t>General Administration and Support services</t>
  </si>
  <si>
    <t>Retooling of Internal Security Organization</t>
  </si>
  <si>
    <t>320026</t>
  </si>
  <si>
    <t>Library services</t>
  </si>
  <si>
    <t>Retooling of Gulu University</t>
  </si>
  <si>
    <t>140015</t>
  </si>
  <si>
    <t>Weather and climate monitoring</t>
  </si>
  <si>
    <t>Industrial Research</t>
  </si>
  <si>
    <t>Retooling of Uganda Industrial Research Institute</t>
  </si>
  <si>
    <t>Land Acquisition Project II</t>
  </si>
  <si>
    <t>1311</t>
  </si>
  <si>
    <t>Upgrading Rukungiri-Kihihi-Ishasha/Kanungu Road</t>
  </si>
  <si>
    <t>1490</t>
  </si>
  <si>
    <t>Luwero - Butalangu Road</t>
  </si>
  <si>
    <t>1176</t>
  </si>
  <si>
    <t>Hoima- Wanseko Road</t>
  </si>
  <si>
    <t>Moyo-Yumbe-Koboko road</t>
  </si>
  <si>
    <t>Rehabilitation of Packwach-Nebbi Section 2 Road (33 Km)</t>
  </si>
  <si>
    <t>1120</t>
  </si>
  <si>
    <t>1345</t>
  </si>
  <si>
    <t>ADB Support to UCI</t>
  </si>
  <si>
    <t>Uganda Registration Services Bureau (URSB)</t>
  </si>
  <si>
    <t>Retooling of Uganda Registration Services Bureau</t>
  </si>
  <si>
    <t>224005</t>
  </si>
  <si>
    <t>Laboratory supplies and  services</t>
  </si>
  <si>
    <t>282104</t>
  </si>
  <si>
    <t>Compensation to 3rd Parties</t>
  </si>
  <si>
    <t>Economic Policy Monitoring,Evaluation &amp; Inspection</t>
  </si>
  <si>
    <t>Administration and Human Resource</t>
  </si>
  <si>
    <t xml:space="preserve">Executive support </t>
  </si>
  <si>
    <t>Redressing imbalances and promoting equal opportunites</t>
  </si>
  <si>
    <t>Administration, Finance and Planning</t>
  </si>
  <si>
    <t>Retooling of Equal Opportunities Commission</t>
  </si>
  <si>
    <t>Retooling of National Information &amp; Technology Authority</t>
  </si>
  <si>
    <t>Virus  Research</t>
  </si>
  <si>
    <t>Administration &amp; Support Services</t>
  </si>
  <si>
    <t>Retooling of Uganda Virus Research Institute</t>
  </si>
  <si>
    <t>Support to Audit services</t>
  </si>
  <si>
    <t>Corporate and Technical Support Services</t>
  </si>
  <si>
    <t>Retooling of  Office of the Auditor General</t>
  </si>
  <si>
    <t>Management of Education Service Personnel</t>
  </si>
  <si>
    <t>Education Services</t>
  </si>
  <si>
    <t>Retooling of Education Service Commission</t>
  </si>
  <si>
    <t>313231</t>
  </si>
  <si>
    <t>Office Equipment  - Improvement</t>
  </si>
  <si>
    <t xml:space="preserve">Finance and Corporate Services </t>
  </si>
  <si>
    <t>300011</t>
  </si>
  <si>
    <t>Grants to ICT Innovators</t>
  </si>
  <si>
    <t>Legislation, Oversight And Representation</t>
  </si>
  <si>
    <t>Institutional Capacity</t>
  </si>
  <si>
    <t xml:space="preserve">General Administration and support to Parliament </t>
  </si>
  <si>
    <t>Retooling of Parliamentary Commission</t>
  </si>
  <si>
    <t>National Planning Authority (NPA)</t>
  </si>
  <si>
    <t>Government Structures and Systems</t>
  </si>
  <si>
    <t xml:space="preserve"> Finance and Administration</t>
  </si>
  <si>
    <t>Retooling of National Planning Authority</t>
  </si>
  <si>
    <t>140012</t>
  </si>
  <si>
    <t>Applied meteorology,data and climate services</t>
  </si>
  <si>
    <t>224010</t>
  </si>
  <si>
    <t>Protective Gear</t>
  </si>
  <si>
    <t>Strengthening Drought Resilience for Smaller household farmers and the Pastoralists in the IGAD region (DRESS-EA Project)</t>
  </si>
  <si>
    <t>1531</t>
  </si>
  <si>
    <t>South Western Cluster (SWC) Project</t>
  </si>
  <si>
    <t>312132</t>
  </si>
  <si>
    <t>Airports and Airfields - Acquisition</t>
  </si>
  <si>
    <t>1284</t>
  </si>
  <si>
    <t>Development of new Kampala Port in Bukasa</t>
  </si>
  <si>
    <t>Rehabilitation and Upgrading of Urban Roads Project</t>
  </si>
  <si>
    <t>260002</t>
  </si>
  <si>
    <t>District , Urban and Community Access Road Maintenance</t>
  </si>
  <si>
    <t>221010</t>
  </si>
  <si>
    <t>Special Meals and Drinks</t>
  </si>
  <si>
    <t xml:space="preserve">Downstream </t>
  </si>
  <si>
    <t>Petroleum Supply  (Downstream) Department</t>
  </si>
  <si>
    <t>Liquefied Petroleum Gas (LPG) Supply and Infrastructure Intervention</t>
  </si>
  <si>
    <t>1259</t>
  </si>
  <si>
    <t>Kampala-Entebbe Transmission Line</t>
  </si>
  <si>
    <t>1409</t>
  </si>
  <si>
    <t>Mirama -Kabale 132kv Transmission Project</t>
  </si>
  <si>
    <t>1517</t>
  </si>
  <si>
    <t>Bridging the demand gap through the accelerated rural electrification Programme (TBEA)</t>
  </si>
  <si>
    <t>300008</t>
  </si>
  <si>
    <t>Information and Systems Management</t>
  </si>
  <si>
    <t>313211</t>
  </si>
  <si>
    <t>Heavy Vehicles - Improvement</t>
  </si>
  <si>
    <t>1540</t>
  </si>
  <si>
    <t>Development of Secondary Education Phase II</t>
  </si>
  <si>
    <t>Special Needs Education</t>
  </si>
  <si>
    <t>Special Needs and Inclusive Education</t>
  </si>
  <si>
    <t>Development and Improvement of Special Needs Education (SNE)</t>
  </si>
  <si>
    <t>320011</t>
  </si>
  <si>
    <t>Equipment Maintenance</t>
  </si>
  <si>
    <t>OFID funded Vocational Project Phase II</t>
  </si>
  <si>
    <t>Ministry of  Trade, Industry and Co-operatives</t>
  </si>
  <si>
    <t>Industry and Technology</t>
  </si>
  <si>
    <t>1495</t>
  </si>
  <si>
    <t>Rural Industrial Development Project (OVOP Project Phase III)</t>
  </si>
  <si>
    <t>0932</t>
  </si>
  <si>
    <t>Northern Uganda War Recovery Plan</t>
  </si>
  <si>
    <t>Retooling of Office of the Prime Minister</t>
  </si>
  <si>
    <t>Land Forces</t>
  </si>
  <si>
    <t>0023</t>
  </si>
  <si>
    <t>Defence Equipment Project</t>
  </si>
  <si>
    <t>460136</t>
  </si>
  <si>
    <t xml:space="preserve">Combat readiness </t>
  </si>
  <si>
    <t xml:space="preserve">Ministry of Foreign Affairs </t>
  </si>
  <si>
    <t>Retooling of Ministry of Foreign Affairs</t>
  </si>
  <si>
    <t xml:space="preserve">Ministry of Justice and Constitutional Affairs </t>
  </si>
  <si>
    <t>Retooling of Ministry of Justice and Constitutional Affairs</t>
  </si>
  <si>
    <t>Macroeconomic Policy</t>
  </si>
  <si>
    <t>252101</t>
  </si>
  <si>
    <t>Subsidies to private enterprises-To Private Enterprises</t>
  </si>
  <si>
    <t>313219</t>
  </si>
  <si>
    <t>Other Transport equipment - Improvement</t>
  </si>
  <si>
    <t xml:space="preserve">Planning and Budgeting </t>
  </si>
  <si>
    <t>0906</t>
  </si>
  <si>
    <t>GULU UNIVERSITY</t>
  </si>
  <si>
    <t xml:space="preserve">Embassy in Washington, United States </t>
  </si>
  <si>
    <t>Retooling of Mission in Washington -USA</t>
  </si>
  <si>
    <t>523</t>
  </si>
  <si>
    <t>Uganda Embassy in Germany, Berlin</t>
  </si>
  <si>
    <t>Embassy in Berlin, Germany</t>
  </si>
  <si>
    <t>1717</t>
  </si>
  <si>
    <t>Retooling of Mission in Berlin , Germany</t>
  </si>
  <si>
    <t>601</t>
  </si>
  <si>
    <t>Local Governments 01</t>
  </si>
  <si>
    <t>District Production Services</t>
  </si>
  <si>
    <t>Production and Marketing</t>
  </si>
  <si>
    <t>0100</t>
  </si>
  <si>
    <t>Production Development</t>
  </si>
  <si>
    <t>010060</t>
  </si>
  <si>
    <t>Productivity enhancement technology promotion</t>
  </si>
  <si>
    <t>Primary Health Care</t>
  </si>
  <si>
    <t>Health</t>
  </si>
  <si>
    <t>1385</t>
  </si>
  <si>
    <t>Health Development</t>
  </si>
  <si>
    <t>221006</t>
  </si>
  <si>
    <t>Commissions and related charges</t>
  </si>
  <si>
    <t>224004</t>
  </si>
  <si>
    <t>Beddings, Clothing, Footwear and related Services</t>
  </si>
  <si>
    <t>190034</t>
  </si>
  <si>
    <t>Business Development Services (SDP)</t>
  </si>
  <si>
    <t>221016</t>
  </si>
  <si>
    <t>Systems Recurrent costs</t>
  </si>
  <si>
    <t xml:space="preserve">Ministry of Internal Affairs </t>
  </si>
  <si>
    <t>Retooling of Ministry of Internal Affairs</t>
  </si>
  <si>
    <t>000008</t>
  </si>
  <si>
    <t>Records Management</t>
  </si>
  <si>
    <t>Agriculture Extension Services</t>
  </si>
  <si>
    <t>Agriculture Investment and Enterprise Development</t>
  </si>
  <si>
    <t>1663</t>
  </si>
  <si>
    <t>China-Uganda South-South Cooperation Project Phase III</t>
  </si>
  <si>
    <t>1356</t>
  </si>
  <si>
    <t>Uganda National Examination Board (UNEB) Infrastructure Development Project</t>
  </si>
  <si>
    <t>Uganda Revenue Authority (URA)</t>
  </si>
  <si>
    <t>Retooling of Uganda Revenue Authority</t>
  </si>
  <si>
    <t>211107</t>
  </si>
  <si>
    <t>Boards, Committees and Council Allowances</t>
  </si>
  <si>
    <t>010009</t>
  </si>
  <si>
    <t>Research Partnerships</t>
  </si>
  <si>
    <t>262201</t>
  </si>
  <si>
    <t>Contributions to International Organisations-Capital</t>
  </si>
  <si>
    <t>282201</t>
  </si>
  <si>
    <t>Contributions to Non-Government Institutions</t>
  </si>
  <si>
    <t>Management and Administration</t>
  </si>
  <si>
    <t>Retooling of Uganda Prisons Service</t>
  </si>
  <si>
    <t>313212</t>
  </si>
  <si>
    <t>Light Vehicles - Improvement</t>
  </si>
  <si>
    <t>313149</t>
  </si>
  <si>
    <t>Other Land Improvements - Improvement</t>
  </si>
  <si>
    <t>300015</t>
  </si>
  <si>
    <t>Support to Regional ICT Hubs</t>
  </si>
  <si>
    <t>Engineering and Technical Services</t>
  </si>
  <si>
    <t>Construction of the Supreme Court and Court of Appeal Buildings</t>
  </si>
  <si>
    <t>Retooling of Inspectorate of Government</t>
  </si>
  <si>
    <t>Rehabilitation of Parliament</t>
  </si>
  <si>
    <t>1319</t>
  </si>
  <si>
    <t>Kampala Flyover</t>
  </si>
  <si>
    <t>260001</t>
  </si>
  <si>
    <t>Bridge construction</t>
  </si>
  <si>
    <t>Rwenkunye -Apac- Lira -Acholibur Road</t>
  </si>
  <si>
    <t>1275</t>
  </si>
  <si>
    <t>Olwiyo-Gulu-Kitgum Road</t>
  </si>
  <si>
    <t>1277</t>
  </si>
  <si>
    <t>Kampala Nothern Bypass Phase 2</t>
  </si>
  <si>
    <t>Road Construction and upgrade</t>
  </si>
  <si>
    <t>1322</t>
  </si>
  <si>
    <t>Upgrading of Muyembe-Nakapiripirit (92 km)</t>
  </si>
  <si>
    <t>Retooling of Uganda Cancer Institute</t>
  </si>
  <si>
    <t>Monitoring and Evaluation</t>
  </si>
  <si>
    <t>140027</t>
  </si>
  <si>
    <t xml:space="preserve">Support to Affliated insititutions </t>
  </si>
  <si>
    <t>223007</t>
  </si>
  <si>
    <t>Other Utilities- (fuel, gas, firewood, charcoal)</t>
  </si>
  <si>
    <t>560019</t>
  </si>
  <si>
    <t>Data Management and Dissemination</t>
  </si>
  <si>
    <t>Karuma Hydroelectricity Power Project</t>
  </si>
  <si>
    <t>ORIO Mini Hydro Power and Rural Electrification Project</t>
  </si>
  <si>
    <t>1391</t>
  </si>
  <si>
    <t>Lira-Gulu-Agago 132KV transmission project</t>
  </si>
  <si>
    <t>1497</t>
  </si>
  <si>
    <t>Masaka-Mbarara Grid Expansion Line</t>
  </si>
  <si>
    <t>240001</t>
  </si>
  <si>
    <t>Affordable Energy Services</t>
  </si>
  <si>
    <t>000057</t>
  </si>
  <si>
    <t>Social and security safeguards</t>
  </si>
  <si>
    <t>Rehabilitation and Construction of General Hospitals</t>
  </si>
  <si>
    <t>000007</t>
  </si>
  <si>
    <t>Procurement and Disposal Services</t>
  </si>
  <si>
    <t>227003</t>
  </si>
  <si>
    <t>Carriage, Haulage, Freight and transport hire</t>
  </si>
  <si>
    <t>URC Capacity Building Project</t>
  </si>
  <si>
    <t>Entebbe Airport Rehabilitation Phase 1</t>
  </si>
  <si>
    <t>312215</t>
  </si>
  <si>
    <t>Train Engines and Wagons - Acquisition</t>
  </si>
  <si>
    <t>312421</t>
  </si>
  <si>
    <t>Research and Development - Acquisition</t>
  </si>
  <si>
    <t>313232</t>
  </si>
  <si>
    <t>Electrical machinery - Improvement</t>
  </si>
  <si>
    <t>282105</t>
  </si>
  <si>
    <t>Court Awards</t>
  </si>
  <si>
    <t>224002</t>
  </si>
  <si>
    <t>Veterinary supplies and services</t>
  </si>
  <si>
    <t>312411</t>
  </si>
  <si>
    <t>Cultivated Animals - Acquisition</t>
  </si>
  <si>
    <t>ICT Infrastructure</t>
  </si>
  <si>
    <t>IT infrastructure</t>
  </si>
  <si>
    <t>Technical Services</t>
  </si>
  <si>
    <t>Government Network (GOVNET) Project</t>
  </si>
  <si>
    <t>300003</t>
  </si>
  <si>
    <t xml:space="preserve">ICT infrastructure deployment
</t>
  </si>
  <si>
    <t>Directorate of Public Prosecution (DPP)</t>
  </si>
  <si>
    <t>Management and Support Services</t>
  </si>
  <si>
    <t>Finance  and Administration</t>
  </si>
  <si>
    <t>Retooling of Office of the Director of Public Prosecutions</t>
  </si>
  <si>
    <t>224009</t>
  </si>
  <si>
    <t>Classified Expenditure</t>
  </si>
  <si>
    <t>Petroleum Regulation and Monitoring</t>
  </si>
  <si>
    <t>ICT and Data Management</t>
  </si>
  <si>
    <t>National Petroleum Data Repository Infrastructure</t>
  </si>
  <si>
    <t>080009</t>
  </si>
  <si>
    <t xml:space="preserve">Petroleum Data Management </t>
  </si>
  <si>
    <t>Retooling the Uganda Police Force</t>
  </si>
  <si>
    <t>Retooling of Kabale Regional Referral Hospital</t>
  </si>
  <si>
    <t>High Commission in Abuja, Nigeria</t>
  </si>
  <si>
    <t>Retooling of Mission in Abuja - Nigeria</t>
  </si>
  <si>
    <t>Embassy in Khartoum, Sudan</t>
  </si>
  <si>
    <t>Retooling of Mission in Khartoum - Sudan</t>
  </si>
  <si>
    <t>527</t>
  </si>
  <si>
    <t>Uganda Embassy in South Sudan, Juba</t>
  </si>
  <si>
    <t>Embassy in Juba, South Sudan</t>
  </si>
  <si>
    <t>1711</t>
  </si>
  <si>
    <t>Retooling of Mission in Juba</t>
  </si>
  <si>
    <t xml:space="preserve"> Consulate in Guangzhou, China</t>
  </si>
  <si>
    <t>Retooling of Uganda Mission in Guangzhou</t>
  </si>
  <si>
    <t xml:space="preserve"> Embassy in Doha, Qatar</t>
  </si>
  <si>
    <t>Retooling of Mission in Qatar Doha</t>
  </si>
  <si>
    <t>0265</t>
  </si>
  <si>
    <t>Atiak-Moyo-Afoji</t>
  </si>
  <si>
    <t>0952</t>
  </si>
  <si>
    <t>Upgrading of Masaka - Bukakata Road</t>
  </si>
  <si>
    <t>Kibuye -Busega- Mpigi</t>
  </si>
  <si>
    <t>Road Construction and Upgrade</t>
  </si>
  <si>
    <t>1040</t>
  </si>
  <si>
    <t>Kapchorwa - Suam Road</t>
  </si>
  <si>
    <t>1280</t>
  </si>
  <si>
    <t>Najjanankumbi-Busabala Road and Nambole-Namilyango-Seeta</t>
  </si>
  <si>
    <t>1536</t>
  </si>
  <si>
    <t>Upgrading Kitala - Gerenge Road</t>
  </si>
  <si>
    <t>Upgrading of Kitgum-Kidepo Road (115 Km)</t>
  </si>
  <si>
    <t>Rehabilitation of Masaka Town Roads (7.3 KM)</t>
  </si>
  <si>
    <t>140026</t>
  </si>
  <si>
    <t>Regional Water Resources Management</t>
  </si>
  <si>
    <t>Power Supply to industrial parks and Power Transmission Line Extension</t>
  </si>
  <si>
    <t>Electricity Access Scale Up Project</t>
  </si>
  <si>
    <t>140023</t>
  </si>
  <si>
    <t>International Cooperation and support to MDAs, LGs and NGOs.</t>
  </si>
  <si>
    <t>Retooling of Ministry of Health</t>
  </si>
  <si>
    <t>Retooling of Ministry of Trade and Industry</t>
  </si>
  <si>
    <t xml:space="preserve">Stastistical services </t>
  </si>
  <si>
    <t>313133</t>
  </si>
  <si>
    <t>Railways and subways - Improvement</t>
  </si>
  <si>
    <t>000058</t>
  </si>
  <si>
    <t>Stakeholder Management</t>
  </si>
  <si>
    <t>Agriculture Extension and Skills Management</t>
  </si>
  <si>
    <t>Crop Protection</t>
  </si>
  <si>
    <t>010056</t>
  </si>
  <si>
    <t>Marketing and value addition</t>
  </si>
  <si>
    <t>1293</t>
  </si>
  <si>
    <t>Support to Refugee Settlement</t>
  </si>
  <si>
    <t>National Environment Management Authority (NEMA)</t>
  </si>
  <si>
    <t>Environmental Management</t>
  </si>
  <si>
    <t>Environment Compliance</t>
  </si>
  <si>
    <t>Retooling of National Environment Management Authority</t>
  </si>
  <si>
    <t>516</t>
  </si>
  <si>
    <t>Uganda Embassy in Saudi Arabia, Riyadh</t>
  </si>
  <si>
    <t>Embassy in Riyadh, Saudi Arabia</t>
  </si>
  <si>
    <t>1738</t>
  </si>
  <si>
    <t>Retooling Mission in Riyadh- SAUDI ARABIA</t>
  </si>
  <si>
    <t>Consulate in Mombasa, Kenya</t>
  </si>
  <si>
    <t>Retooling of Mission in Mombasa</t>
  </si>
  <si>
    <t>606</t>
  </si>
  <si>
    <t>Local Governments 06</t>
  </si>
  <si>
    <t>District Natural Resources</t>
  </si>
  <si>
    <t>Natural Resources Management</t>
  </si>
  <si>
    <t>1382</t>
  </si>
  <si>
    <t>Water and Environment Development</t>
  </si>
  <si>
    <t>610</t>
  </si>
  <si>
    <t>Local Governments 10</t>
  </si>
  <si>
    <t>120031</t>
  </si>
  <si>
    <t>Tourism information Management System services (TIMS)</t>
  </si>
  <si>
    <t>Ethics and Integrity</t>
  </si>
  <si>
    <t>General  Administration and Support Services</t>
  </si>
  <si>
    <t>Retooling of Directorate of Ethics and Integrity</t>
  </si>
  <si>
    <t>Construction of 66 Selected Bridges</t>
  </si>
  <si>
    <t>460050</t>
  </si>
  <si>
    <t>Security and ICT Infrastructure</t>
  </si>
  <si>
    <t>Enhancing Prosecution Services for all (EPSFA)</t>
  </si>
  <si>
    <t>300013</t>
  </si>
  <si>
    <t>Parish Development Model Equipment</t>
  </si>
  <si>
    <t>300014</t>
  </si>
  <si>
    <t>Support to UICT</t>
  </si>
  <si>
    <t>140048</t>
  </si>
  <si>
    <t>Nabyeya Forestry College</t>
  </si>
  <si>
    <t>260019</t>
  </si>
  <si>
    <t>Road Safety Services</t>
  </si>
  <si>
    <t>320079</t>
  </si>
  <si>
    <t xml:space="preserve">Staff Development </t>
  </si>
  <si>
    <t>JLOS House Project</t>
  </si>
  <si>
    <t>Debt Policy and Management</t>
  </si>
  <si>
    <t>223901</t>
  </si>
  <si>
    <t>Rent-(Produced Assets) to other govt. units</t>
  </si>
  <si>
    <t>010066</t>
  </si>
  <si>
    <t>Support to Agricultural Training Institutions</t>
  </si>
  <si>
    <t>313222</t>
  </si>
  <si>
    <t>Heavy ICT hardware - Improvement</t>
  </si>
  <si>
    <t>229201</t>
  </si>
  <si>
    <t>Sale of goods purchased for resale</t>
  </si>
  <si>
    <t>Safe Blood Provision</t>
  </si>
  <si>
    <t>Retooling of Uganda Blood Transfusion services</t>
  </si>
  <si>
    <t>320005</t>
  </si>
  <si>
    <t>Blood safety management</t>
  </si>
  <si>
    <t>010017</t>
  </si>
  <si>
    <t>Machinery acquisition and maintenance</t>
  </si>
  <si>
    <t>1418</t>
  </si>
  <si>
    <t>Support to Kabale University Infrastructure Development</t>
  </si>
  <si>
    <t>Embassy in Copenhagen, Denmark</t>
  </si>
  <si>
    <t>Retooling of Mission in Copenhagen - Denmark</t>
  </si>
  <si>
    <t xml:space="preserve"> Embassy in Kuala Lumpur, Malaysia</t>
  </si>
  <si>
    <t>Retooling of Mission in Kualar Lumpur</t>
  </si>
  <si>
    <t>Planning and Development</t>
  </si>
  <si>
    <t>1681</t>
  </si>
  <si>
    <t>Retooling of National Curriculum Development Centre</t>
  </si>
  <si>
    <t>1274</t>
  </si>
  <si>
    <t>Musita-Lumino-Busia/Majanji Road</t>
  </si>
  <si>
    <t>1547</t>
  </si>
  <si>
    <t>Kebisoni-Kisizi-Muhanga Road</t>
  </si>
  <si>
    <t>Tertiary Education Infrastructure</t>
  </si>
  <si>
    <t>Community Health Management</t>
  </si>
  <si>
    <t xml:space="preserve">Public Health </t>
  </si>
  <si>
    <t>300016</t>
  </si>
  <si>
    <t>Parish Development Model Operations</t>
  </si>
  <si>
    <t xml:space="preserve">Policy, Planning and Support Services </t>
  </si>
  <si>
    <t>Retooling of Ministry of East African Affairs</t>
  </si>
  <si>
    <t>1512</t>
  </si>
  <si>
    <t>Uganda National Airline Project</t>
  </si>
  <si>
    <t>260025</t>
  </si>
  <si>
    <t xml:space="preserve">Uganda National Airlines </t>
  </si>
  <si>
    <t>320036</t>
  </si>
  <si>
    <t>Research, Innovation and Technology Transfer</t>
  </si>
  <si>
    <t>460100</t>
  </si>
  <si>
    <t>Support to Access to Justice Secretariat</t>
  </si>
  <si>
    <t>440009</t>
  </si>
  <si>
    <t>Support to Uganda Broadcasting Corporation</t>
  </si>
  <si>
    <t>Democratic Processes</t>
  </si>
  <si>
    <t>Retooling of Electoral Commission</t>
  </si>
  <si>
    <t>1496</t>
  </si>
  <si>
    <t>Construction of the IGG Head Office Building Project</t>
  </si>
  <si>
    <t>313421</t>
  </si>
  <si>
    <t>Research and Development - Improvement</t>
  </si>
  <si>
    <t>Kisoro-Nkuringo-Rubugiri-Muko Road</t>
  </si>
  <si>
    <t>1553</t>
  </si>
  <si>
    <t>Ishaka-Rugazi-Katunguru Road</t>
  </si>
  <si>
    <t>000041</t>
  </si>
  <si>
    <t>Consultancy services</t>
  </si>
  <si>
    <t>Sanitation and Environmental Services</t>
  </si>
  <si>
    <t>320135</t>
  </si>
  <si>
    <t>Sanitation and hygiene Services</t>
  </si>
  <si>
    <t>405</t>
  </si>
  <si>
    <t>Gulu Hospital</t>
  </si>
  <si>
    <t>1585</t>
  </si>
  <si>
    <t>Retooling of Gulu Regional Referral Hospital</t>
  </si>
  <si>
    <t>617</t>
  </si>
  <si>
    <t>Local Governments 17</t>
  </si>
  <si>
    <t>District and Urban Administration</t>
  </si>
  <si>
    <t>Administration</t>
  </si>
  <si>
    <t>9998</t>
  </si>
  <si>
    <t>Local Government Development Programmes</t>
  </si>
  <si>
    <t>Directorate of Finance and Administration</t>
  </si>
  <si>
    <t>Procurement</t>
  </si>
  <si>
    <t>Retooling of Financial Intelligence Authority</t>
  </si>
  <si>
    <t>Decentralization and Local Economic Development</t>
  </si>
  <si>
    <t xml:space="preserve">Governance and  leadership </t>
  </si>
  <si>
    <t>Retooling of Local Government Finance Commission</t>
  </si>
  <si>
    <t>140002</t>
  </si>
  <si>
    <t>Production and supply of Forest Products and services</t>
  </si>
  <si>
    <t>240007</t>
  </si>
  <si>
    <t xml:space="preserve">Electricity Disputes management </t>
  </si>
  <si>
    <t>273105</t>
  </si>
  <si>
    <t>Gratuity</t>
  </si>
  <si>
    <t>Promotion of STEM/STEI</t>
  </si>
  <si>
    <t>313214</t>
  </si>
  <si>
    <t>Aircrafts - Improvement</t>
  </si>
  <si>
    <t>Retooling of Judicial Service Commission</t>
  </si>
  <si>
    <t>Strengthening External Security</t>
  </si>
  <si>
    <t>Administration and Finance</t>
  </si>
  <si>
    <t>Retooling of External Security Organization</t>
  </si>
  <si>
    <t>312234</t>
  </si>
  <si>
    <t>Precision and optical instruments - Acquisition</t>
  </si>
  <si>
    <t>High Commission in Nairobi, Kenya</t>
  </si>
  <si>
    <t>Retooling of Mission in Nairobi - Kenya</t>
  </si>
  <si>
    <t>506</t>
  </si>
  <si>
    <t>Uganda High Commission in Tanzania, Dar es Salaam</t>
  </si>
  <si>
    <t>High Commission in  Dar es Salaam, Tanzania</t>
  </si>
  <si>
    <t>1730</t>
  </si>
  <si>
    <t>Retooling of Mission in Dar es saalam - Tanzania</t>
  </si>
  <si>
    <t>519</t>
  </si>
  <si>
    <t>Uganda Embassy in Italy, Rome</t>
  </si>
  <si>
    <t>Embassy in Rome, Italy</t>
  </si>
  <si>
    <t>1721</t>
  </si>
  <si>
    <t>Retooling of Mission in Rome - Italy</t>
  </si>
  <si>
    <t>Embassy in Kinshasa, DRC</t>
  </si>
  <si>
    <t>Retooling of Mission in Kinshasa - D.R Congo</t>
  </si>
  <si>
    <t>1276</t>
  </si>
  <si>
    <t>Mubende-Kakumiro-Kagadi Road</t>
  </si>
  <si>
    <t>260009</t>
  </si>
  <si>
    <t>Road Maintenance</t>
  </si>
  <si>
    <t>1550</t>
  </si>
  <si>
    <t>Namunsi-Sironko/Muyembe-Kapchorwa Section I</t>
  </si>
  <si>
    <t>Revenue collection and mobilisation</t>
  </si>
  <si>
    <t>560064</t>
  </si>
  <si>
    <t>Resettlement of IDPs</t>
  </si>
  <si>
    <t>224007</t>
  </si>
  <si>
    <t>Relief Supplies</t>
  </si>
  <si>
    <t>Sum of GOU REL</t>
  </si>
  <si>
    <t>Sum of EXT REL</t>
  </si>
  <si>
    <t>Sum of GOU EXP</t>
  </si>
  <si>
    <t>Sum of Ext_Fin</t>
  </si>
  <si>
    <t>Sum of EXT EXP</t>
  </si>
  <si>
    <t>Sum of Y1_GoU</t>
  </si>
  <si>
    <t>Budget</t>
  </si>
  <si>
    <t>Release</t>
  </si>
  <si>
    <t>Expenditure</t>
  </si>
  <si>
    <t>Budget Performance (%)</t>
  </si>
  <si>
    <t>Absorption Performance (%)</t>
  </si>
  <si>
    <t>Overall budget Performance (%)</t>
  </si>
  <si>
    <t>Overall absorption performance (%)</t>
  </si>
  <si>
    <t>TOTAL</t>
  </si>
  <si>
    <t>Ext. Finaning FY 22/23 (Ushs bn)</t>
  </si>
  <si>
    <t>GoU FY 22/23 (Ushs bn)</t>
  </si>
  <si>
    <t>TOTAL FY 22-23 (Ushs bn)</t>
  </si>
  <si>
    <t>166</t>
  </si>
  <si>
    <t>National Council of Sports</t>
  </si>
  <si>
    <t>1747</t>
  </si>
  <si>
    <t>Retooling of National Council of Sports</t>
  </si>
  <si>
    <t>1794</t>
  </si>
  <si>
    <t xml:space="preserve"> Atiak-Moyo-Afoji</t>
  </si>
  <si>
    <t>30/6/2024</t>
  </si>
  <si>
    <t xml:space="preserve"> Hoima- Wanseko Road</t>
  </si>
  <si>
    <t xml:space="preserve"> Musita-Lumino-Busia/Majanji Road</t>
  </si>
  <si>
    <t xml:space="preserve"> Kampala Nothern Bypass Phase 2</t>
  </si>
  <si>
    <t xml:space="preserve"> Seeta-Kyaliwajjala-Matugga-Wakiso-Buloba-Nsangi</t>
  </si>
  <si>
    <t xml:space="preserve"> Najjanankumbi-Busabala Road and Nambole-Namilyango-Seeta</t>
  </si>
  <si>
    <t xml:space="preserve"> Upgrading Rukungiri-Kihihi-Ishasha/Kanungu Road</t>
  </si>
  <si>
    <t xml:space="preserve"> North Eastern Road-Corridor Asset Management Project</t>
  </si>
  <si>
    <t xml:space="preserve"> Upgrading of Muyembe-Nakapiripirit (92 km)</t>
  </si>
  <si>
    <t xml:space="preserve"> Luwero - Butalangu Road</t>
  </si>
  <si>
    <t>1798</t>
  </si>
  <si>
    <t>1784</t>
  </si>
  <si>
    <t>Construction of the Institute for Security and Strategic Studies - Uganda Infrastructure Development Project</t>
  </si>
  <si>
    <t>1782</t>
  </si>
  <si>
    <t>Mitigating Human Wildlife Conflict Project (MHWCP)</t>
  </si>
  <si>
    <t>1803</t>
  </si>
  <si>
    <t>1804</t>
  </si>
  <si>
    <t>Development and Expansion of Health Training Institutions</t>
  </si>
  <si>
    <t>Uganda Skills Development in Refugee and Host Communities</t>
  </si>
  <si>
    <t>ANNEX III: PROJECTS FOR EXTENSION INTO THE PUBLIC INVESTMENT PLAN FOR FY 2024/25</t>
  </si>
  <si>
    <t>SN</t>
  </si>
  <si>
    <t>Start Date</t>
  </si>
  <si>
    <t>Revised end date</t>
  </si>
  <si>
    <t>Project value</t>
  </si>
  <si>
    <t>GoU Budget FY 23/24 (Ushs. Bn)</t>
  </si>
  <si>
    <t>EF Budget FY 2023/24 (Ushs. Bn)</t>
  </si>
  <si>
    <t>Total Budget FY 2023/24 (Ushs. Bn)</t>
  </si>
  <si>
    <t>Justification for extension</t>
  </si>
  <si>
    <t>DC Decision</t>
  </si>
  <si>
    <t>Extend</t>
  </si>
  <si>
    <t>Completion of outstanding preparatory activities precedent to the civil works. The outstanding preparatory activities under Phase I relate to compensation of Project Affected Persons (PAPs), swamp dredging and reclamation works. Responsible entities that include; MoFPED, MoWT and MoLHUD should finalize the modality to compensate all the outstanding PAPs in line with the Cabinet resolution (352 (CT 2023)) of 25th September, 2023.</t>
  </si>
  <si>
    <t>The project has outstanding works amounting to UGX. 206 Billion Relating to installation of Air Traffic Management and control system, power supply, meteorological station, sight lighting. These are key in operationalization of the airport.</t>
  </si>
  <si>
    <t>The DC approved the rescoping of the project to include interventions under the refugee host districts in line with the Presidential Directive.</t>
  </si>
  <si>
    <t>01/07/2012</t>
  </si>
  <si>
    <t>The project still has outstanding works and undisbursed loan balance of USD 16.2 Million from the EXIM Bank of China. Hon. MOFPED wrote to the Bank requesting extension of the LDD and negotiations on the same are still ongoing.</t>
  </si>
  <si>
    <t>01/07/2018</t>
  </si>
  <si>
    <t>The project still has outstanding works of UGX 11.6bn and undisbursed loan balance of UGX 57.8million from the EXIM Bank of China. Hon. MOFPED wrote to the Bank requesting extension of the LDD and negotiations on the same are still ongoing.</t>
  </si>
  <si>
    <t>The project has outstanding contractual obligations expected to end on 24 September, 2024, financing closure is scheduled for October, 2024 and the Vote will require additional time to monitor defects</t>
  </si>
  <si>
    <t>The project received an cost extension for the financing from AfDB to conclude outstanding works</t>
  </si>
  <si>
    <t xml:space="preserve">The project has ongoing works namely: Extension of Water Supply in Informal Settlements and Network Restructuring and Rehabilitation. G.O.U has secured funds from AFD (€ 45,000,000) to finance the pending activities up to June 2028. </t>
  </si>
  <si>
    <t>The project was extended to cater for Defects Liability Period.</t>
  </si>
  <si>
    <t>Ongoing contractual obligations.</t>
  </si>
  <si>
    <t>The project has ongoing contractual obligations.</t>
  </si>
  <si>
    <t>Externacing Financing Obligations.</t>
  </si>
  <si>
    <t>21</t>
  </si>
  <si>
    <t>The project has outstanding controctual obligations</t>
  </si>
  <si>
    <t>22</t>
  </si>
  <si>
    <t>The project has ongoing commitments pertaining to construction of regional police stations, procurement of classified equipment and construction police barracks and accommodation facilities.The Vote’s successor project is at profile stage.</t>
  </si>
  <si>
    <t>23</t>
  </si>
  <si>
    <t>The project has outstanding contractual obligations on the additional scope of Mbale and Shen Kapeeka Industrial parks.</t>
  </si>
  <si>
    <t>24</t>
  </si>
  <si>
    <t>Contractual obligations under the project of UGX 65 bn Vs a budget allocation of UGX 39.208 bn in FY 2023/24.</t>
  </si>
  <si>
    <t>25</t>
  </si>
  <si>
    <t>Construction of the multipurpose building is at 78% civil works, mechanical works at 87% external works at 51%. Procured theatre equipmentThe project had challenges of price escalations with the contractor and is in advanced stages of acquiring additional financing from ADB to complete pending activities.</t>
  </si>
  <si>
    <t>26</t>
  </si>
  <si>
    <t>Pending ongoing works with the water reservoir system and transport equipment due to delayed funding causing a disbursement of only 11% out of the UGX 84 Bn that had been allocated.</t>
  </si>
  <si>
    <t>27</t>
  </si>
  <si>
    <t xml:space="preserve">Sustainable Urbanization and Housing </t>
  </si>
  <si>
    <t xml:space="preserve">Ministry of Lands, Housing and Urban Development </t>
  </si>
  <si>
    <t xml:space="preserve">Uganda Support to Municipal Infrastructure Development (USMID II)
</t>
  </si>
  <si>
    <t>Ongoing contractual obligations such as ongoing civil works of additional urban roads of 48.7km under construction valued at UGX 208 bn which may not be completed by the program closure.</t>
  </si>
  <si>
    <t>29</t>
  </si>
  <si>
    <t>According to the financing agreement, CEDP operations continue till September 30th 2024. The Project has outstanding Contractual Obligations of up to Ushs. 11.3billion with budget allocation for FY 2023/24 of Ushs. 2.3 billion under GoU and Ushs.36.8billion under external financing</t>
  </si>
  <si>
    <t>30</t>
  </si>
  <si>
    <t>The Grant is set to expire on 31st Dec, 2023, however, the additional grant financing has been approved pending the final grant making process. The extension is up to 31st Dec, 2026.</t>
  </si>
  <si>
    <t>31</t>
  </si>
  <si>
    <t>The new Grant that was set to end in December 2023 was approved up to 2027.</t>
  </si>
  <si>
    <t>33</t>
  </si>
  <si>
    <t>34</t>
  </si>
  <si>
    <t>Contractual obligations of UGX 30.35 billion for 51 schools that were transferred to UPDF Engineering Brigade for construction in 2023/24 and 76 schools in FY 2024/25.</t>
  </si>
  <si>
    <t>35</t>
  </si>
  <si>
    <t>The project is implementing a presidential directive on the establishment of a plant for the manufacture and assembling of tractors and is running up to FY 2025/26. and progress is at 10%</t>
  </si>
  <si>
    <t>36</t>
  </si>
  <si>
    <t>The project's Financing Agreement was extended up to 31st December, 2024.</t>
  </si>
  <si>
    <t>37</t>
  </si>
  <si>
    <t>The project's Financing Agreement was extended by IsDB up to 01st August, 2024.</t>
  </si>
  <si>
    <t>38</t>
  </si>
  <si>
    <t xml:space="preserve">The project received an extension from the AfDB to 30/06/2025. This was based on delays on commencement. MAAIF further requested for an extension up to June 2025 due to delayed completion of designs of the Acomai Irrigation Scheme and lack of funds for Compensation of PAPs. </t>
  </si>
  <si>
    <t>40</t>
  </si>
  <si>
    <t xml:space="preserve">Mbarara University of Science and Technology </t>
  </si>
  <si>
    <t>Contractual obligations with National Enterprise Corporation (NEC) amounting to UGX 5.59 bn Vs budget allocation of UGX 3.4 bn in FY 2023/24</t>
  </si>
  <si>
    <t>41</t>
  </si>
  <si>
    <t>Contractual obligations with outstanding balances of UGX 11.519 bn due to inadequate releases over the project’s life time amounting to UGX 17.6 bn Vs allocation of UGX 21.3 bn</t>
  </si>
  <si>
    <t>42</t>
  </si>
  <si>
    <t>Contractual obligations to the contactor amounting to UGX 27.1 bn vs an allocation of UGX 2.3 bn in FY 2023/24</t>
  </si>
  <si>
    <t>43</t>
  </si>
  <si>
    <t xml:space="preserve">The Construction is incomplete due to procurement delays and inadequate disbursement of project funds.  </t>
  </si>
  <si>
    <t>44</t>
  </si>
  <si>
    <t>30/12/2025</t>
  </si>
  <si>
    <t>The project has ongoing contractual obligations pertaining to construction of 5 regional Offices for the Resident State Attorneys running up to May 2025.</t>
  </si>
  <si>
    <t xml:space="preserve">  </t>
  </si>
  <si>
    <t>Establishment of Regional Oncology and Diagonistic Centers in Arua, Mbale and Mbarara</t>
  </si>
  <si>
    <t>30/6/2029</t>
  </si>
  <si>
    <t>Kapchorwa- Suam</t>
  </si>
  <si>
    <t>Kyenjojo-Hoima-Masindi-Kigumba Road</t>
  </si>
  <si>
    <t xml:space="preserve">1281 </t>
  </si>
  <si>
    <t>Tirinyi - Palisa-Kumi/ Kamokholi Road</t>
  </si>
  <si>
    <t xml:space="preserve">1319 </t>
  </si>
  <si>
    <t xml:space="preserve">1403 </t>
  </si>
  <si>
    <t>Soroti-Katakwi-Moroto</t>
  </si>
  <si>
    <t xml:space="preserve">1692 </t>
  </si>
  <si>
    <t>Rehabilitation of Masaka Town Roads</t>
  </si>
  <si>
    <t xml:space="preserve">1356 </t>
  </si>
  <si>
    <t>Markets and Agricultural Trade Improvement Project 3 (MATIP 3)</t>
  </si>
  <si>
    <t>Kampala City Roads and Bridges Upgrading Project</t>
  </si>
  <si>
    <t>Kyambogo University Infrastructure Project II</t>
  </si>
  <si>
    <t>Enhancement of Prisons Production Systems and Value Addition Project</t>
  </si>
  <si>
    <t>Construction and Equipping of the Planning House</t>
  </si>
  <si>
    <t>Strengthening the National Regulatory Infrastructure for Radiation Safety and Nuclear Security</t>
  </si>
  <si>
    <t xml:space="preserve">                    -  </t>
  </si>
  <si>
    <t xml:space="preserve">            -  </t>
  </si>
  <si>
    <t>31/03/2014</t>
  </si>
  <si>
    <t xml:space="preserve"> -   </t>
  </si>
  <si>
    <t>Upgrading of Iganga- Bulopa - Kamuli Road (57.2Km)</t>
  </si>
  <si>
    <t>Upgrading of Mpigi-Kasanje-Buwaya,Nateete-Nakawuka-Kisubi and Connecting Roads (71.15Km)</t>
  </si>
  <si>
    <t>Reconstruction of Masaka-Mutukula Road (89.5Km)</t>
  </si>
  <si>
    <t>Upgrading  of Jinja-Mbulamuti-Kamuli-Bukungu Road (127Km) from Gravel to Paved Standard</t>
  </si>
  <si>
    <t>Upgrading of Kumi-Ngora-Brooks Corner-Serere-Kagwara Road</t>
  </si>
  <si>
    <t>Row Labels</t>
  </si>
  <si>
    <t>1787</t>
  </si>
  <si>
    <t>1788</t>
  </si>
  <si>
    <t>1789</t>
  </si>
  <si>
    <t>Water for Production Regional Centre-West Phase II</t>
  </si>
  <si>
    <t>Water for Production Regional Centre - North Phase II</t>
  </si>
  <si>
    <t>Water for Production Regional Centre - East Phase II</t>
  </si>
  <si>
    <t>ANNEX 1 : Public Investment Plan and Multi Year Project Commitments 2024/25 - 2028/29 (Ushs Billion)</t>
  </si>
  <si>
    <t>O/w GoU Arrears</t>
  </si>
  <si>
    <t>O/w GoU Counterpart Funding</t>
  </si>
  <si>
    <t>O/w GoU Contractual commitments</t>
  </si>
  <si>
    <t>O/w Non-contractual commitments</t>
  </si>
  <si>
    <t>Rehabilitation of Matugga-Kapeeka Road (42km)</t>
  </si>
  <si>
    <t>Rehabilitation of Busunju-Kiboga-Hoima Road (145km)</t>
  </si>
  <si>
    <t>Rehabilitation of Karuma-Packwach Road (106km)</t>
  </si>
  <si>
    <t>Upgrading of Kayunga-Bbale-Galiraya Road (88.5km)</t>
  </si>
  <si>
    <t>Emergency Reconstruction of selected sections along Kampala -Masaka Road</t>
  </si>
  <si>
    <t>Construction of New Ssezibwa Bridge</t>
  </si>
  <si>
    <t>Upgrading of Hamurwa Kerere Kanungu Kanyantorogo Butogota Buhoma/ Hamayanja Ifasha Ikumba Road (143km) from Gravel to Paved Standard</t>
  </si>
  <si>
    <t>Multinational Lakes Edward and Albert Integrated Water Resources Management Project (LEAF III)</t>
  </si>
  <si>
    <t>Strategic Towns Water Supply and Sanitation Project</t>
  </si>
  <si>
    <t>Construction of 400kv Karuma-Tororo Transmission Line and 132kv Ntinda Substation</t>
  </si>
  <si>
    <t>Rural Electrification and Connectivity Project</t>
  </si>
  <si>
    <t>Land Economic Competitiveness Project</t>
  </si>
  <si>
    <t xml:space="preserve">Law Development Center </t>
  </si>
  <si>
    <t>Law Development Center Infrastructure Development Project</t>
  </si>
  <si>
    <t>Coffee Value Chain Development Project</t>
  </si>
  <si>
    <t>Private Sector Development</t>
  </si>
  <si>
    <t>163</t>
  </si>
  <si>
    <t>Uganda Retirements Benefits Regulatory Authority</t>
  </si>
  <si>
    <t>Retooling of Uganda Retirements Benefits Regulatory Authority</t>
  </si>
  <si>
    <t>Count of Project Code</t>
  </si>
  <si>
    <t>Sum of Total</t>
  </si>
  <si>
    <t xml:space="preserve"> Rehabilitation of Parliament</t>
  </si>
  <si>
    <t>1278</t>
  </si>
  <si>
    <t>Kampala – Jinja Expressway</t>
  </si>
  <si>
    <t>1786</t>
  </si>
  <si>
    <t>1802</t>
  </si>
  <si>
    <t>1799</t>
  </si>
  <si>
    <t>1801</t>
  </si>
  <si>
    <t>1828</t>
  </si>
  <si>
    <t>1795</t>
  </si>
  <si>
    <t>1815</t>
  </si>
  <si>
    <t>1816</t>
  </si>
  <si>
    <t>1818</t>
  </si>
  <si>
    <t>1820</t>
  </si>
  <si>
    <t>1822</t>
  </si>
  <si>
    <t>1785</t>
  </si>
  <si>
    <t>1796</t>
  </si>
  <si>
    <t>1800</t>
  </si>
  <si>
    <t>1812</t>
  </si>
  <si>
    <t>1780</t>
  </si>
  <si>
    <t>1829</t>
  </si>
  <si>
    <t xml:space="preserve"> Kisoro-Mgahinga National Park Headquarters Road</t>
  </si>
  <si>
    <t>1656</t>
  </si>
  <si>
    <t>1545</t>
  </si>
  <si>
    <t>Construction of Muko - Katuna Road (66.6 km)</t>
  </si>
  <si>
    <t xml:space="preserve"> Uganda Heart Institute Infrastructure Development Project</t>
  </si>
  <si>
    <t>1783</t>
  </si>
  <si>
    <t>Construction of Food Safety and Engineering Testing Laboratories</t>
  </si>
  <si>
    <t>Gulu Regional Referral Hospital</t>
  </si>
  <si>
    <t xml:space="preserve"> Retooling of Mission in Tanzania - Dar es Salaam</t>
  </si>
  <si>
    <t>514</t>
  </si>
  <si>
    <t>Uganda Embassy in Switzerland, Geneva</t>
  </si>
  <si>
    <t>1724</t>
  </si>
  <si>
    <t xml:space="preserve"> Retooling of Mission in Geneva - Switzerland</t>
  </si>
  <si>
    <t xml:space="preserve"> Retooling Mission in Riyadh - Saudi Arabia</t>
  </si>
  <si>
    <t xml:space="preserve"> Retooling of Mission in Rome - Italy</t>
  </si>
  <si>
    <t xml:space="preserve"> Retooling Mission in Juba, South Sudan</t>
  </si>
  <si>
    <t>Uganda Embassy in United Arab Emirates, Abu Dhabi</t>
  </si>
  <si>
    <t xml:space="preserve"> Retooling Mission in Abu Dhabi, United Arab Emirates</t>
  </si>
  <si>
    <t xml:space="preserve"> Italian support to Health Sector Decelopment Plan- Karamoja Infrastructure Development Project Phase II</t>
  </si>
  <si>
    <t xml:space="preserve"> Support for Hydro-Power Devt and Operations on River Nile</t>
  </si>
  <si>
    <t xml:space="preserve"> 100% Service Coverage Acceleration Project-umbrellas (SCAP 100- umbrellas)</t>
  </si>
  <si>
    <t>ANNEX 1 : Public Investment Plan and Multi Year Project Commitments 2024/25 - 2028-29 (Ushs Billion)</t>
  </si>
  <si>
    <t>Amount</t>
  </si>
  <si>
    <t>Multi-Year Commitments (Ushs. Billion)</t>
  </si>
  <si>
    <t>Sum of Total 25/26</t>
  </si>
  <si>
    <t>Sum of Total 26/27</t>
  </si>
  <si>
    <t>Sum of Total 27/28</t>
  </si>
  <si>
    <t>Sum of Total 28/29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</si>
</sst>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_(* #,##0.0_);_(* \(#,##0.0\);_(* &quot;-&quot;??_);_(@_)"/>
    <numFmt numFmtId="166" formatCode="_(* #,##0_);_(* \(#,##0\);_(* &quot;-&quot;??_);_(@_)"/>
    <numFmt numFmtId="167" formatCode="0.0%"/>
    <numFmt numFmtId="168" formatCode="_(* #,##0.000_);_(* \(#,##0.000\);_(* &quot;-&quot;??_);_(@_)"/>
    <numFmt numFmtId="169" formatCode="m/d/yyyy"/>
  </numFmts>
  <fonts count="26" x14ac:knownFonts="1">
    <font>
      <sz val="11"/>
      <color theme="1"/>
      <name val="Calibri"/>
      <family val="2"/>
      <scheme val="minor"/>
    </font>
    <font>
      <sz val="11"/>
      <color theme="1"/>
      <name val="Calibri"/>
      <family val="2"/>
      <scheme val="minor"/>
    </font>
    <font>
      <sz val="8"/>
      <name val="Calibri"/>
      <family val="2"/>
      <scheme val="minor"/>
    </font>
    <font>
      <b/>
      <sz val="11"/>
      <color theme="1"/>
      <name val="Calibri"/>
      <family val="2"/>
      <scheme val="minor"/>
    </font>
    <font>
      <b/>
      <sz val="11"/>
      <name val="Bookman Old Style"/>
      <family val="1"/>
    </font>
    <font>
      <sz val="11"/>
      <name val="Bookman Old Style"/>
      <family val="1"/>
    </font>
    <font>
      <sz val="12"/>
      <name val="Bookman Old Style"/>
      <family val="1"/>
    </font>
    <font>
      <b/>
      <sz val="12"/>
      <name val="Bookman Old Style"/>
      <family val="1"/>
    </font>
    <font>
      <sz val="11"/>
      <name val="Calibri"/>
      <family val="2"/>
      <scheme val="minor"/>
    </font>
    <font>
      <b/>
      <sz val="18"/>
      <color theme="1"/>
      <name val="Bookman Old Style"/>
      <family val="1"/>
    </font>
    <font>
      <b/>
      <sz val="12"/>
      <color theme="1"/>
      <name val="Bookman Old Style"/>
      <family val="1"/>
    </font>
    <font>
      <sz val="12"/>
      <color theme="1"/>
      <name val="Bookman Old Style"/>
      <family val="1"/>
    </font>
    <font>
      <b/>
      <sz val="14"/>
      <color theme="1"/>
      <name val="Bookman Old Style"/>
      <family val="1"/>
    </font>
    <font>
      <sz val="12"/>
      <color theme="1"/>
      <name val="Arial"/>
      <family val="2"/>
    </font>
    <font>
      <b/>
      <sz val="18"/>
      <color theme="1"/>
      <name val="Times New Roman"/>
      <family val="1"/>
    </font>
    <font>
      <sz val="18"/>
      <color theme="1"/>
      <name val="Times New Roman"/>
      <family val="1"/>
    </font>
    <font>
      <b/>
      <sz val="18"/>
      <name val="Times New Roman"/>
      <family val="1"/>
    </font>
    <font>
      <sz val="18"/>
      <color theme="1"/>
      <name val="Bookman Old Style"/>
      <family val="1"/>
    </font>
    <font>
      <sz val="18"/>
      <name val="Bookman Old Style"/>
      <family val="1"/>
    </font>
    <font>
      <sz val="18"/>
      <color theme="1"/>
      <name val="Bookman Old Style"/>
      <family val="1"/>
    </font>
    <font>
      <b/>
      <sz val="16"/>
      <color theme="1"/>
      <name val="Times New Roman"/>
      <family val="1"/>
    </font>
    <font>
      <sz val="11"/>
      <color theme="1"/>
      <name val="Times New Roman"/>
      <family val="1"/>
    </font>
    <font>
      <b/>
      <sz val="11"/>
      <name val="Times New Roman"/>
      <family val="1"/>
    </font>
    <font>
      <sz val="11"/>
      <color theme="1"/>
      <name val="Bookman Old Style"/>
      <family val="1"/>
    </font>
    <font>
      <sz val="11"/>
      <color rgb="FFFF0000"/>
      <name val="Bookman Old Style"/>
      <family val="1"/>
    </font>
    <font>
      <sz val="18"/>
      <color theme="1"/>
      <name val="Bookman Old Style"/>
      <family val="1"/>
    </font>
  </fonts>
  <fills count="14">
    <fill>
      <patternFill patternType="none"/>
    </fill>
    <fill>
      <patternFill patternType="gray125"/>
    </fill>
    <fill>
      <patternFill patternType="solid">
        <fgColor theme="0" tint="-0.34998626667073579"/>
        <bgColor theme="4" tint="0.79998168889431442"/>
      </patternFill>
    </fill>
    <fill>
      <patternFill patternType="solid">
        <fgColor theme="0"/>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249977111117893"/>
        <bgColor indexed="64"/>
      </patternFill>
    </fill>
    <fill>
      <patternFill patternType="solid">
        <fgColor rgb="FFFF0000"/>
        <bgColor indexed="64"/>
      </patternFill>
    </fill>
    <fill>
      <patternFill patternType="solid">
        <fgColor rgb="FF7030A0"/>
        <bgColor indexed="64"/>
      </patternFill>
    </fill>
    <fill>
      <patternFill patternType="solid">
        <fgColor theme="4" tint="0.79998168889431442"/>
        <bgColor theme="4" tint="0.79998168889431442"/>
      </patternFill>
    </fill>
  </fills>
  <borders count="2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top style="thin">
        <color theme="4" tint="0.39997558519241921"/>
      </top>
      <bottom/>
      <diagonal/>
    </border>
  </borders>
  <cellStyleXfs count="6">
    <xf numFmtId="0" fontId="0" fillId="0" borderId="0"/>
    <xf numFmtId="16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cellStyleXfs>
  <cellXfs count="233">
    <xf numFmtId="0" fontId="0" fillId="0" borderId="0" xfId="0"/>
    <xf numFmtId="0" fontId="0" fillId="0" borderId="0" xfId="0" pivotButton="1"/>
    <xf numFmtId="165" fontId="0" fillId="0" borderId="0" xfId="0" applyNumberFormat="1"/>
    <xf numFmtId="166" fontId="0" fillId="0" borderId="0" xfId="1" applyNumberFormat="1" applyFont="1"/>
    <xf numFmtId="0" fontId="0" fillId="0" borderId="0" xfId="0" applyAlignment="1">
      <alignment wrapText="1"/>
    </xf>
    <xf numFmtId="9" fontId="0" fillId="0" borderId="0" xfId="4" applyFont="1"/>
    <xf numFmtId="167" fontId="0" fillId="0" borderId="0" xfId="4" applyNumberFormat="1" applyFont="1"/>
    <xf numFmtId="167" fontId="3" fillId="0" borderId="0" xfId="0" applyNumberFormat="1" applyFont="1"/>
    <xf numFmtId="0" fontId="3" fillId="0" borderId="0" xfId="0" applyFont="1" applyAlignment="1">
      <alignment wrapText="1"/>
    </xf>
    <xf numFmtId="0" fontId="0" fillId="0" borderId="0" xfId="0" applyAlignment="1">
      <alignment vertical="center"/>
    </xf>
    <xf numFmtId="0" fontId="3" fillId="0" borderId="0" xfId="0" applyFont="1" applyAlignment="1">
      <alignment vertical="center"/>
    </xf>
    <xf numFmtId="41" fontId="0" fillId="0" borderId="0" xfId="5" applyFont="1"/>
    <xf numFmtId="166" fontId="0" fillId="0" borderId="0" xfId="0" applyNumberFormat="1"/>
    <xf numFmtId="0" fontId="5" fillId="0" borderId="1" xfId="0" applyFont="1" applyBorder="1"/>
    <xf numFmtId="0" fontId="5" fillId="0" borderId="1" xfId="0" applyFont="1" applyBorder="1" applyAlignment="1">
      <alignment wrapText="1"/>
    </xf>
    <xf numFmtId="0" fontId="4" fillId="0" borderId="4" xfId="0" applyFont="1" applyBorder="1" applyAlignment="1">
      <alignment horizontal="center" vertical="center"/>
    </xf>
    <xf numFmtId="0" fontId="4" fillId="0" borderId="5" xfId="0" applyFont="1" applyBorder="1" applyAlignment="1">
      <alignment wrapText="1"/>
    </xf>
    <xf numFmtId="0" fontId="4" fillId="0" borderId="8" xfId="0" applyFont="1" applyBorder="1" applyAlignment="1">
      <alignment vertical="center"/>
    </xf>
    <xf numFmtId="0" fontId="4" fillId="0" borderId="5" xfId="0" applyFont="1" applyBorder="1" applyAlignment="1">
      <alignment vertical="center"/>
    </xf>
    <xf numFmtId="0" fontId="4" fillId="0" borderId="5" xfId="0" applyFont="1" applyBorder="1" applyAlignment="1">
      <alignment vertical="center" wrapText="1"/>
    </xf>
    <xf numFmtId="0" fontId="4" fillId="0" borderId="4" xfId="0" applyFont="1" applyBorder="1" applyAlignment="1">
      <alignment wrapText="1"/>
    </xf>
    <xf numFmtId="43" fontId="6" fillId="0" borderId="4" xfId="0" applyNumberFormat="1" applyFont="1" applyBorder="1" applyAlignment="1">
      <alignment horizontal="center" vertical="center"/>
    </xf>
    <xf numFmtId="167" fontId="6" fillId="0" borderId="4" xfId="4" applyNumberFormat="1" applyFont="1" applyBorder="1" applyAlignment="1">
      <alignment horizontal="center" vertical="center"/>
    </xf>
    <xf numFmtId="43" fontId="7" fillId="0" borderId="4" xfId="0" applyNumberFormat="1" applyFont="1" applyBorder="1" applyAlignment="1">
      <alignment horizontal="center" vertical="center"/>
    </xf>
    <xf numFmtId="167" fontId="7" fillId="0" borderId="4" xfId="4" applyNumberFormat="1" applyFont="1" applyBorder="1" applyAlignment="1">
      <alignment horizontal="center" vertical="center"/>
    </xf>
    <xf numFmtId="0" fontId="8" fillId="0" borderId="0" xfId="0" applyFont="1"/>
    <xf numFmtId="14" fontId="0" fillId="0" borderId="0" xfId="0" applyNumberFormat="1"/>
    <xf numFmtId="0" fontId="10" fillId="2" borderId="17" xfId="0" applyFont="1" applyFill="1" applyBorder="1" applyAlignment="1">
      <alignment vertical="center" wrapText="1"/>
    </xf>
    <xf numFmtId="0" fontId="10" fillId="2" borderId="4" xfId="0" applyFont="1" applyFill="1" applyBorder="1" applyAlignment="1">
      <alignment vertical="center" wrapText="1"/>
    </xf>
    <xf numFmtId="0" fontId="10" fillId="2" borderId="18" xfId="0" applyFont="1" applyFill="1" applyBorder="1" applyAlignment="1">
      <alignment vertical="center" wrapText="1"/>
    </xf>
    <xf numFmtId="0" fontId="11" fillId="0" borderId="17" xfId="0" applyFont="1" applyBorder="1" applyAlignment="1">
      <alignment vertical="center" wrapText="1"/>
    </xf>
    <xf numFmtId="0" fontId="11" fillId="0" borderId="4" xfId="0" applyFont="1" applyBorder="1" applyAlignment="1">
      <alignment vertical="center" wrapText="1"/>
    </xf>
    <xf numFmtId="0" fontId="11" fillId="0" borderId="4" xfId="0" quotePrefix="1" applyFont="1" applyBorder="1" applyAlignment="1">
      <alignment horizontal="left" vertical="center" wrapText="1"/>
    </xf>
    <xf numFmtId="0" fontId="11" fillId="0" borderId="4" xfId="0" applyFont="1" applyBorder="1" applyAlignment="1">
      <alignment horizontal="left" vertical="center" wrapText="1"/>
    </xf>
    <xf numFmtId="14" fontId="11" fillId="0" borderId="4" xfId="0" applyNumberFormat="1" applyFont="1" applyBorder="1" applyAlignment="1">
      <alignment horizontal="left" vertical="center" wrapText="1"/>
    </xf>
    <xf numFmtId="41" fontId="11" fillId="0" borderId="4" xfId="5" applyFont="1" applyBorder="1" applyAlignment="1">
      <alignment horizontal="left" vertical="center" wrapText="1"/>
    </xf>
    <xf numFmtId="41" fontId="11" fillId="0" borderId="1" xfId="5" applyFont="1" applyBorder="1" applyAlignment="1">
      <alignment horizontal="left" vertical="center" wrapText="1"/>
    </xf>
    <xf numFmtId="14" fontId="11" fillId="0" borderId="18" xfId="0" applyNumberFormat="1" applyFont="1" applyBorder="1" applyAlignment="1">
      <alignment horizontal="left" vertical="center" wrapText="1"/>
    </xf>
    <xf numFmtId="0" fontId="11" fillId="0" borderId="1" xfId="5" applyNumberFormat="1" applyFont="1" applyBorder="1" applyAlignment="1">
      <alignment horizontal="left" vertical="center" wrapText="1"/>
    </xf>
    <xf numFmtId="41" fontId="0" fillId="0" borderId="4" xfId="5" applyFont="1" applyBorder="1" applyAlignment="1">
      <alignment vertical="center" wrapText="1"/>
    </xf>
    <xf numFmtId="14" fontId="11" fillId="3" borderId="4" xfId="0" applyNumberFormat="1" applyFont="1" applyFill="1" applyBorder="1" applyAlignment="1">
      <alignment horizontal="left" vertical="center" wrapText="1"/>
    </xf>
    <xf numFmtId="0" fontId="11" fillId="0" borderId="1" xfId="5" applyNumberFormat="1" applyFont="1" applyBorder="1" applyAlignment="1">
      <alignment horizontal="left" vertical="center"/>
    </xf>
    <xf numFmtId="14" fontId="11" fillId="0" borderId="19" xfId="0" applyNumberFormat="1" applyFont="1" applyBorder="1" applyAlignment="1">
      <alignment horizontal="left" vertical="center" wrapText="1"/>
    </xf>
    <xf numFmtId="0" fontId="11" fillId="0" borderId="4" xfId="0" applyFont="1" applyBorder="1" applyAlignment="1">
      <alignment vertical="top" wrapText="1"/>
    </xf>
    <xf numFmtId="0" fontId="11" fillId="0" borderId="4" xfId="0" applyFont="1" applyBorder="1" applyAlignment="1">
      <alignment horizontal="left" vertical="top" wrapText="1"/>
    </xf>
    <xf numFmtId="14" fontId="11" fillId="0" borderId="4" xfId="0" applyNumberFormat="1" applyFont="1" applyBorder="1" applyAlignment="1">
      <alignment horizontal="left" vertical="top" wrapText="1"/>
    </xf>
    <xf numFmtId="165" fontId="11" fillId="0" borderId="4" xfId="1" applyNumberFormat="1" applyFont="1" applyBorder="1" applyAlignment="1">
      <alignment horizontal="left" vertical="top" wrapText="1"/>
    </xf>
    <xf numFmtId="2" fontId="11" fillId="0" borderId="4" xfId="5" applyNumberFormat="1" applyFont="1" applyBorder="1" applyAlignment="1">
      <alignment horizontal="left" vertical="center" wrapText="1"/>
    </xf>
    <xf numFmtId="0" fontId="11" fillId="0" borderId="5" xfId="0" applyFont="1" applyBorder="1" applyAlignment="1">
      <alignment vertical="center" wrapText="1"/>
    </xf>
    <xf numFmtId="0" fontId="11" fillId="0" borderId="5" xfId="0" applyFont="1" applyBorder="1" applyAlignment="1">
      <alignment horizontal="left" vertical="center" wrapText="1"/>
    </xf>
    <xf numFmtId="14" fontId="11" fillId="0" borderId="5" xfId="0" applyNumberFormat="1" applyFont="1" applyBorder="1" applyAlignment="1">
      <alignment horizontal="left" vertical="center" wrapText="1"/>
    </xf>
    <xf numFmtId="0" fontId="0" fillId="4" borderId="20" xfId="0" applyFill="1" applyBorder="1" applyAlignment="1">
      <alignment vertical="center"/>
    </xf>
    <xf numFmtId="0" fontId="0" fillId="4" borderId="21" xfId="0" applyFill="1" applyBorder="1" applyAlignment="1">
      <alignment vertical="center" wrapText="1"/>
    </xf>
    <xf numFmtId="41" fontId="12" fillId="4" borderId="21" xfId="5" applyFont="1" applyFill="1" applyBorder="1" applyAlignment="1">
      <alignment vertical="center" wrapText="1"/>
    </xf>
    <xf numFmtId="0" fontId="0" fillId="4" borderId="22" xfId="0" applyFill="1" applyBorder="1" applyAlignment="1">
      <alignment vertical="center" wrapText="1"/>
    </xf>
    <xf numFmtId="43" fontId="16" fillId="0" borderId="5" xfId="3" applyFont="1" applyFill="1" applyBorder="1" applyAlignment="1">
      <alignment vertical="top"/>
    </xf>
    <xf numFmtId="43" fontId="16" fillId="0" borderId="5" xfId="3" applyFont="1" applyFill="1" applyBorder="1" applyAlignment="1">
      <alignment vertical="top" wrapText="1"/>
    </xf>
    <xf numFmtId="165" fontId="17" fillId="0" borderId="4" xfId="1" applyNumberFormat="1" applyFont="1" applyFill="1" applyBorder="1" applyAlignment="1">
      <alignment horizontal="left" vertical="top"/>
    </xf>
    <xf numFmtId="165" fontId="17" fillId="0" borderId="13" xfId="1" applyNumberFormat="1" applyFont="1" applyFill="1" applyBorder="1" applyAlignment="1">
      <alignment horizontal="left" vertical="top"/>
    </xf>
    <xf numFmtId="0" fontId="0" fillId="0" borderId="0" xfId="0" applyAlignment="1">
      <alignment horizontal="left"/>
    </xf>
    <xf numFmtId="164" fontId="0" fillId="0" borderId="0" xfId="0" applyNumberFormat="1"/>
    <xf numFmtId="165" fontId="19" fillId="0" borderId="4" xfId="1" applyNumberFormat="1" applyFont="1" applyFill="1" applyBorder="1" applyAlignment="1">
      <alignment horizontal="left" vertical="top"/>
    </xf>
    <xf numFmtId="0" fontId="21" fillId="0" borderId="4" xfId="2" applyFont="1" applyBorder="1"/>
    <xf numFmtId="0" fontId="20" fillId="0" borderId="5" xfId="2" applyFont="1" applyBorder="1" applyAlignment="1">
      <alignment vertical="center"/>
    </xf>
    <xf numFmtId="0" fontId="20" fillId="0" borderId="5" xfId="2" applyFont="1" applyBorder="1" applyAlignment="1">
      <alignment horizontal="center" vertical="center"/>
    </xf>
    <xf numFmtId="0" fontId="21" fillId="0" borderId="5" xfId="2" applyFont="1" applyBorder="1" applyAlignment="1">
      <alignment horizontal="left"/>
    </xf>
    <xf numFmtId="2" fontId="22" fillId="0" borderId="5" xfId="2" applyNumberFormat="1" applyFont="1" applyBorder="1" applyAlignment="1">
      <alignment wrapText="1"/>
    </xf>
    <xf numFmtId="0" fontId="22" fillId="0" borderId="5" xfId="2" applyFont="1" applyBorder="1" applyAlignment="1">
      <alignment vertical="top" wrapText="1"/>
    </xf>
    <xf numFmtId="0" fontId="22" fillId="0" borderId="5" xfId="2" applyFont="1" applyBorder="1" applyAlignment="1">
      <alignment horizontal="left" vertical="top"/>
    </xf>
    <xf numFmtId="43" fontId="22" fillId="0" borderId="5" xfId="3" applyFont="1" applyFill="1" applyBorder="1" applyAlignment="1">
      <alignment vertical="top"/>
    </xf>
    <xf numFmtId="43" fontId="22" fillId="0" borderId="5" xfId="3" applyFont="1" applyFill="1" applyBorder="1" applyAlignment="1">
      <alignment vertical="top" wrapText="1"/>
    </xf>
    <xf numFmtId="0" fontId="22" fillId="0" borderId="5" xfId="2" applyFont="1" applyBorder="1" applyAlignment="1">
      <alignment horizontal="center" vertical="top" wrapText="1"/>
    </xf>
    <xf numFmtId="0" fontId="22" fillId="3" borderId="5" xfId="2" applyFont="1" applyFill="1" applyBorder="1" applyAlignment="1">
      <alignment horizontal="center" vertical="top" wrapText="1"/>
    </xf>
    <xf numFmtId="0" fontId="22" fillId="0" borderId="9" xfId="2" applyFont="1" applyBorder="1" applyAlignment="1">
      <alignment vertical="top" wrapText="1"/>
    </xf>
    <xf numFmtId="0" fontId="23" fillId="0" borderId="4" xfId="0" applyFont="1" applyBorder="1"/>
    <xf numFmtId="49" fontId="23" fillId="0" borderId="4" xfId="0" applyNumberFormat="1" applyFont="1" applyBorder="1" applyAlignment="1">
      <alignment horizontal="center" vertical="center"/>
    </xf>
    <xf numFmtId="0" fontId="23" fillId="0" borderId="4" xfId="0" applyFont="1" applyBorder="1" applyAlignment="1">
      <alignment wrapText="1"/>
    </xf>
    <xf numFmtId="49" fontId="23" fillId="0" borderId="4" xfId="0" applyNumberFormat="1" applyFont="1" applyBorder="1"/>
    <xf numFmtId="14" fontId="23" fillId="0" borderId="4" xfId="0" applyNumberFormat="1" applyFont="1" applyBorder="1" applyAlignment="1">
      <alignment horizontal="right"/>
    </xf>
    <xf numFmtId="165" fontId="23" fillId="0" borderId="4" xfId="1" applyNumberFormat="1" applyFont="1" applyBorder="1" applyAlignment="1">
      <alignment horizontal="left" vertical="top"/>
    </xf>
    <xf numFmtId="168" fontId="23" fillId="0" borderId="4" xfId="1" applyNumberFormat="1" applyFont="1" applyBorder="1" applyAlignment="1">
      <alignment horizontal="left" vertical="top"/>
    </xf>
    <xf numFmtId="168" fontId="24" fillId="0" borderId="4" xfId="1" applyNumberFormat="1" applyFont="1" applyFill="1" applyBorder="1" applyAlignment="1">
      <alignment horizontal="left" vertical="top"/>
    </xf>
    <xf numFmtId="168" fontId="24" fillId="3" borderId="4" xfId="1" applyNumberFormat="1" applyFont="1" applyFill="1" applyBorder="1" applyAlignment="1">
      <alignment horizontal="left" vertical="top"/>
    </xf>
    <xf numFmtId="168" fontId="23" fillId="3" borderId="4" xfId="1" applyNumberFormat="1" applyFont="1" applyFill="1" applyBorder="1" applyAlignment="1">
      <alignment horizontal="left" vertical="top"/>
    </xf>
    <xf numFmtId="165" fontId="23" fillId="0" borderId="13" xfId="1" applyNumberFormat="1" applyFont="1" applyBorder="1" applyAlignment="1">
      <alignment horizontal="left" vertical="top"/>
    </xf>
    <xf numFmtId="0" fontId="0" fillId="5" borderId="0" xfId="0" applyFill="1"/>
    <xf numFmtId="0" fontId="23" fillId="5" borderId="4" xfId="0" applyFont="1" applyFill="1" applyBorder="1"/>
    <xf numFmtId="49" fontId="23" fillId="5" borderId="4" xfId="0" applyNumberFormat="1" applyFont="1" applyFill="1" applyBorder="1" applyAlignment="1">
      <alignment horizontal="center" vertical="center"/>
    </xf>
    <xf numFmtId="0" fontId="23" fillId="5" borderId="4" xfId="0" applyFont="1" applyFill="1" applyBorder="1" applyAlignment="1">
      <alignment wrapText="1"/>
    </xf>
    <xf numFmtId="49" fontId="23" fillId="5" borderId="4" xfId="0" applyNumberFormat="1" applyFont="1" applyFill="1" applyBorder="1"/>
    <xf numFmtId="14" fontId="23" fillId="5" borderId="4" xfId="0" applyNumberFormat="1" applyFont="1" applyFill="1" applyBorder="1" applyAlignment="1">
      <alignment horizontal="right"/>
    </xf>
    <xf numFmtId="165" fontId="23" fillId="5" borderId="4" xfId="1" applyNumberFormat="1" applyFont="1" applyFill="1" applyBorder="1" applyAlignment="1">
      <alignment horizontal="left" vertical="top"/>
    </xf>
    <xf numFmtId="168" fontId="23" fillId="5" borderId="4" xfId="1" applyNumberFormat="1" applyFont="1" applyFill="1" applyBorder="1" applyAlignment="1">
      <alignment horizontal="left" vertical="top"/>
    </xf>
    <xf numFmtId="165" fontId="23" fillId="5" borderId="13" xfId="1" applyNumberFormat="1" applyFont="1" applyFill="1" applyBorder="1" applyAlignment="1">
      <alignment horizontal="left" vertical="top"/>
    </xf>
    <xf numFmtId="49" fontId="23" fillId="0" borderId="4" xfId="0" quotePrefix="1" applyNumberFormat="1" applyFont="1" applyBorder="1"/>
    <xf numFmtId="168" fontId="24" fillId="5" borderId="4" xfId="1" applyNumberFormat="1" applyFont="1" applyFill="1" applyBorder="1" applyAlignment="1">
      <alignment horizontal="left" vertical="top"/>
    </xf>
    <xf numFmtId="165" fontId="23" fillId="0" borderId="4" xfId="1" applyNumberFormat="1" applyFont="1" applyFill="1" applyBorder="1" applyAlignment="1">
      <alignment horizontal="left" vertical="top"/>
    </xf>
    <xf numFmtId="168" fontId="23" fillId="0" borderId="4" xfId="1" applyNumberFormat="1" applyFont="1" applyFill="1" applyBorder="1" applyAlignment="1">
      <alignment horizontal="left" vertical="top"/>
    </xf>
    <xf numFmtId="168" fontId="23" fillId="6" borderId="4" xfId="1" applyNumberFormat="1" applyFont="1" applyFill="1" applyBorder="1" applyAlignment="1">
      <alignment horizontal="left" vertical="top"/>
    </xf>
    <xf numFmtId="165" fontId="23" fillId="0" borderId="13" xfId="1" applyNumberFormat="1" applyFont="1" applyFill="1" applyBorder="1" applyAlignment="1">
      <alignment horizontal="left" vertical="top"/>
    </xf>
    <xf numFmtId="168" fontId="23" fillId="7" borderId="4" xfId="1" applyNumberFormat="1" applyFont="1" applyFill="1" applyBorder="1" applyAlignment="1">
      <alignment horizontal="left" vertical="top"/>
    </xf>
    <xf numFmtId="168" fontId="23" fillId="8" borderId="4" xfId="1" applyNumberFormat="1" applyFont="1" applyFill="1" applyBorder="1" applyAlignment="1">
      <alignment horizontal="left" vertical="top"/>
    </xf>
    <xf numFmtId="49" fontId="23" fillId="5" borderId="4" xfId="0" quotePrefix="1" applyNumberFormat="1" applyFont="1" applyFill="1" applyBorder="1"/>
    <xf numFmtId="168" fontId="23" fillId="9" borderId="4" xfId="1" applyNumberFormat="1" applyFont="1" applyFill="1" applyBorder="1" applyAlignment="1">
      <alignment horizontal="left" vertical="top"/>
    </xf>
    <xf numFmtId="49" fontId="5" fillId="0" borderId="4" xfId="0" applyNumberFormat="1" applyFont="1" applyBorder="1" applyAlignment="1">
      <alignment horizontal="center" vertical="center"/>
    </xf>
    <xf numFmtId="0" fontId="5" fillId="0" borderId="4" xfId="0" applyFont="1" applyBorder="1" applyAlignment="1">
      <alignment wrapText="1"/>
    </xf>
    <xf numFmtId="49" fontId="5" fillId="0" borderId="4" xfId="0" applyNumberFormat="1" applyFont="1" applyBorder="1"/>
    <xf numFmtId="14" fontId="5" fillId="0" borderId="4" xfId="0" applyNumberFormat="1" applyFont="1" applyBorder="1" applyAlignment="1">
      <alignment horizontal="right"/>
    </xf>
    <xf numFmtId="165" fontId="5" fillId="0" borderId="4" xfId="1" applyNumberFormat="1" applyFont="1" applyBorder="1" applyAlignment="1">
      <alignment horizontal="left" vertical="top"/>
    </xf>
    <xf numFmtId="168" fontId="5" fillId="0" borderId="4" xfId="1" applyNumberFormat="1" applyFont="1" applyBorder="1" applyAlignment="1">
      <alignment horizontal="left" vertical="top"/>
    </xf>
    <xf numFmtId="165" fontId="5" fillId="0" borderId="13" xfId="1" applyNumberFormat="1" applyFont="1" applyBorder="1" applyAlignment="1">
      <alignment horizontal="left" vertical="top"/>
    </xf>
    <xf numFmtId="0" fontId="8" fillId="5" borderId="0" xfId="0" applyFont="1" applyFill="1"/>
    <xf numFmtId="168" fontId="23" fillId="10" borderId="4" xfId="1" applyNumberFormat="1" applyFont="1" applyFill="1" applyBorder="1" applyAlignment="1">
      <alignment horizontal="left" vertical="top"/>
    </xf>
    <xf numFmtId="0" fontId="23" fillId="0" borderId="4" xfId="0" applyFont="1" applyBorder="1" applyAlignment="1">
      <alignment vertical="center" wrapText="1"/>
    </xf>
    <xf numFmtId="165" fontId="23" fillId="0" borderId="5" xfId="1" applyNumberFormat="1" applyFont="1" applyBorder="1" applyAlignment="1">
      <alignment horizontal="left" vertical="top"/>
    </xf>
    <xf numFmtId="168" fontId="23" fillId="0" borderId="5" xfId="1" applyNumberFormat="1" applyFont="1" applyBorder="1" applyAlignment="1">
      <alignment horizontal="left" vertical="top"/>
    </xf>
    <xf numFmtId="0" fontId="23" fillId="0" borderId="5" xfId="0" applyFont="1" applyBorder="1"/>
    <xf numFmtId="49" fontId="23" fillId="0" borderId="5" xfId="0" applyNumberFormat="1" applyFont="1" applyBorder="1" applyAlignment="1">
      <alignment horizontal="center" vertical="center"/>
    </xf>
    <xf numFmtId="0" fontId="23" fillId="0" borderId="5" xfId="0" applyFont="1" applyBorder="1" applyAlignment="1">
      <alignment wrapText="1"/>
    </xf>
    <xf numFmtId="49" fontId="23" fillId="0" borderId="5" xfId="0" applyNumberFormat="1" applyFont="1" applyBorder="1"/>
    <xf numFmtId="14" fontId="23" fillId="0" borderId="5" xfId="0" applyNumberFormat="1" applyFont="1" applyBorder="1" applyAlignment="1">
      <alignment horizontal="right"/>
    </xf>
    <xf numFmtId="168" fontId="23" fillId="9" borderId="5" xfId="1" applyNumberFormat="1" applyFont="1" applyFill="1" applyBorder="1" applyAlignment="1">
      <alignment horizontal="left" vertical="top"/>
    </xf>
    <xf numFmtId="168" fontId="23" fillId="10" borderId="5" xfId="1" applyNumberFormat="1" applyFont="1" applyFill="1" applyBorder="1" applyAlignment="1">
      <alignment horizontal="left" vertical="top"/>
    </xf>
    <xf numFmtId="165" fontId="23" fillId="9" borderId="4" xfId="1" applyNumberFormat="1" applyFont="1" applyFill="1" applyBorder="1" applyAlignment="1">
      <alignment horizontal="left" vertical="top"/>
    </xf>
    <xf numFmtId="165" fontId="23" fillId="3" borderId="4" xfId="1" applyNumberFormat="1" applyFont="1" applyFill="1" applyBorder="1" applyAlignment="1">
      <alignment horizontal="left" vertical="top"/>
    </xf>
    <xf numFmtId="165" fontId="23" fillId="7" borderId="4" xfId="1" applyNumberFormat="1" applyFont="1" applyFill="1" applyBorder="1" applyAlignment="1">
      <alignment horizontal="left" vertical="top"/>
    </xf>
    <xf numFmtId="49" fontId="23" fillId="11" borderId="4" xfId="0" applyNumberFormat="1" applyFont="1" applyFill="1" applyBorder="1" applyAlignment="1">
      <alignment horizontal="center" vertical="center"/>
    </xf>
    <xf numFmtId="0" fontId="23" fillId="11" borderId="4" xfId="0" applyFont="1" applyFill="1" applyBorder="1" applyAlignment="1">
      <alignment wrapText="1"/>
    </xf>
    <xf numFmtId="49" fontId="23" fillId="11" borderId="4" xfId="0" applyNumberFormat="1" applyFont="1" applyFill="1" applyBorder="1"/>
    <xf numFmtId="0" fontId="23" fillId="11" borderId="0" xfId="0" applyFont="1" applyFill="1" applyAlignment="1">
      <alignment horizontal="left"/>
    </xf>
    <xf numFmtId="0" fontId="23" fillId="11" borderId="5" xfId="0" applyFont="1" applyFill="1" applyBorder="1" applyAlignment="1">
      <alignment wrapText="1"/>
    </xf>
    <xf numFmtId="14" fontId="23" fillId="11" borderId="4" xfId="0" applyNumberFormat="1" applyFont="1" applyFill="1" applyBorder="1" applyAlignment="1">
      <alignment horizontal="right"/>
    </xf>
    <xf numFmtId="165" fontId="23" fillId="11" borderId="4" xfId="1" applyNumberFormat="1" applyFont="1" applyFill="1" applyBorder="1" applyAlignment="1">
      <alignment horizontal="left" vertical="top"/>
    </xf>
    <xf numFmtId="0" fontId="0" fillId="11" borderId="0" xfId="0" applyFill="1"/>
    <xf numFmtId="165" fontId="23" fillId="3" borderId="5" xfId="1" applyNumberFormat="1" applyFont="1" applyFill="1" applyBorder="1" applyAlignment="1">
      <alignment horizontal="left" vertical="top"/>
    </xf>
    <xf numFmtId="165" fontId="23" fillId="9" borderId="5" xfId="1" applyNumberFormat="1" applyFont="1" applyFill="1" applyBorder="1" applyAlignment="1">
      <alignment horizontal="left" vertical="top"/>
    </xf>
    <xf numFmtId="165" fontId="23" fillId="10" borderId="4" xfId="1" applyNumberFormat="1" applyFont="1" applyFill="1" applyBorder="1" applyAlignment="1">
      <alignment horizontal="left" vertical="top"/>
    </xf>
    <xf numFmtId="165" fontId="23" fillId="10" borderId="5" xfId="1" applyNumberFormat="1" applyFont="1" applyFill="1" applyBorder="1" applyAlignment="1">
      <alignment horizontal="left" vertical="top"/>
    </xf>
    <xf numFmtId="0" fontId="0" fillId="3" borderId="0" xfId="0" applyFill="1"/>
    <xf numFmtId="165" fontId="19" fillId="0" borderId="13" xfId="1" applyNumberFormat="1" applyFont="1" applyFill="1" applyBorder="1" applyAlignment="1">
      <alignment horizontal="left" vertical="top"/>
    </xf>
    <xf numFmtId="0" fontId="23" fillId="12" borderId="4" xfId="0" applyFont="1" applyFill="1" applyBorder="1"/>
    <xf numFmtId="49" fontId="23" fillId="12" borderId="5" xfId="0" applyNumberFormat="1" applyFont="1" applyFill="1" applyBorder="1" applyAlignment="1">
      <alignment horizontal="center" vertical="center"/>
    </xf>
    <xf numFmtId="0" fontId="23" fillId="12" borderId="5" xfId="0" applyFont="1" applyFill="1" applyBorder="1" applyAlignment="1">
      <alignment wrapText="1"/>
    </xf>
    <xf numFmtId="49" fontId="23" fillId="12" borderId="5" xfId="0" applyNumberFormat="1" applyFont="1" applyFill="1" applyBorder="1"/>
    <xf numFmtId="0" fontId="23" fillId="12" borderId="0" xfId="0" applyFont="1" applyFill="1" applyAlignment="1">
      <alignment horizontal="left"/>
    </xf>
    <xf numFmtId="0" fontId="23" fillId="12" borderId="0" xfId="0" applyFont="1" applyFill="1"/>
    <xf numFmtId="14" fontId="23" fillId="12" borderId="4" xfId="0" applyNumberFormat="1" applyFont="1" applyFill="1" applyBorder="1" applyAlignment="1">
      <alignment horizontal="right"/>
    </xf>
    <xf numFmtId="165" fontId="23" fillId="12" borderId="4" xfId="1" applyNumberFormat="1" applyFont="1" applyFill="1" applyBorder="1" applyAlignment="1">
      <alignment horizontal="left" vertical="top"/>
    </xf>
    <xf numFmtId="0" fontId="0" fillId="12" borderId="0" xfId="0" applyFill="1"/>
    <xf numFmtId="0" fontId="23" fillId="12" borderId="5" xfId="0" applyFont="1" applyFill="1" applyBorder="1"/>
    <xf numFmtId="0" fontId="23" fillId="12" borderId="4" xfId="0" applyFont="1" applyFill="1" applyBorder="1" applyAlignment="1">
      <alignment wrapText="1"/>
    </xf>
    <xf numFmtId="49" fontId="23" fillId="12" borderId="5" xfId="0" applyNumberFormat="1" applyFont="1" applyFill="1" applyBorder="1" applyAlignment="1">
      <alignment horizontal="left"/>
    </xf>
    <xf numFmtId="49" fontId="23" fillId="12" borderId="4" xfId="0" applyNumberFormat="1" applyFont="1" applyFill="1" applyBorder="1" applyAlignment="1">
      <alignment horizontal="center" vertical="center"/>
    </xf>
    <xf numFmtId="49" fontId="23" fillId="12" borderId="4" xfId="0" applyNumberFormat="1" applyFont="1" applyFill="1" applyBorder="1"/>
    <xf numFmtId="165" fontId="23" fillId="12" borderId="5" xfId="1" applyNumberFormat="1" applyFont="1" applyFill="1" applyBorder="1" applyAlignment="1">
      <alignment horizontal="left" vertical="top"/>
    </xf>
    <xf numFmtId="164" fontId="3" fillId="13" borderId="25" xfId="0" applyNumberFormat="1" applyFont="1" applyFill="1" applyBorder="1"/>
    <xf numFmtId="0" fontId="3" fillId="13" borderId="25" xfId="0" applyFont="1" applyFill="1" applyBorder="1" applyAlignment="1">
      <alignment horizontal="left"/>
    </xf>
    <xf numFmtId="10" fontId="0" fillId="0" borderId="0" xfId="4" applyNumberFormat="1" applyFont="1"/>
    <xf numFmtId="165" fontId="25" fillId="0" borderId="4" xfId="1" applyNumberFormat="1" applyFont="1" applyFill="1" applyBorder="1" applyAlignment="1">
      <alignment horizontal="left" vertical="top"/>
    </xf>
    <xf numFmtId="165" fontId="18" fillId="0" borderId="4" xfId="1" applyNumberFormat="1" applyFont="1" applyFill="1" applyBorder="1" applyAlignment="1">
      <alignment horizontal="left" vertical="top"/>
    </xf>
    <xf numFmtId="165" fontId="17" fillId="0" borderId="5" xfId="1" applyNumberFormat="1" applyFont="1" applyFill="1" applyBorder="1" applyAlignment="1">
      <alignment horizontal="left" vertical="top"/>
    </xf>
    <xf numFmtId="0" fontId="14" fillId="0" borderId="5" xfId="2" applyFont="1" applyBorder="1" applyAlignment="1">
      <alignment vertical="center"/>
    </xf>
    <xf numFmtId="0" fontId="14" fillId="0" borderId="5" xfId="2" applyFont="1" applyBorder="1" applyAlignment="1">
      <alignment horizontal="center" vertical="center"/>
    </xf>
    <xf numFmtId="0" fontId="15" fillId="0" borderId="5" xfId="2" applyFont="1" applyBorder="1" applyAlignment="1">
      <alignment horizontal="left"/>
    </xf>
    <xf numFmtId="2" fontId="16" fillId="0" borderId="5" xfId="2" applyNumberFormat="1" applyFont="1" applyBorder="1" applyAlignment="1">
      <alignment wrapText="1"/>
    </xf>
    <xf numFmtId="0" fontId="16" fillId="0" borderId="5" xfId="2" applyFont="1" applyBorder="1" applyAlignment="1">
      <alignment vertical="top" wrapText="1"/>
    </xf>
    <xf numFmtId="0" fontId="16" fillId="0" borderId="5" xfId="2" applyFont="1" applyBorder="1" applyAlignment="1">
      <alignment horizontal="left" vertical="top"/>
    </xf>
    <xf numFmtId="0" fontId="16" fillId="0" borderId="5" xfId="2" applyFont="1" applyBorder="1" applyAlignment="1">
      <alignment horizontal="center" vertical="top" wrapText="1"/>
    </xf>
    <xf numFmtId="0" fontId="16" fillId="0" borderId="9" xfId="2" applyFont="1" applyBorder="1" applyAlignment="1">
      <alignment vertical="top" wrapText="1"/>
    </xf>
    <xf numFmtId="0" fontId="17" fillId="0" borderId="4" xfId="0" applyFont="1" applyBorder="1"/>
    <xf numFmtId="49" fontId="17" fillId="0" borderId="4" xfId="0" applyNumberFormat="1" applyFont="1" applyBorder="1" applyAlignment="1">
      <alignment horizontal="center" vertical="center"/>
    </xf>
    <xf numFmtId="0" fontId="17" fillId="0" borderId="4" xfId="0" applyFont="1" applyBorder="1" applyAlignment="1">
      <alignment wrapText="1"/>
    </xf>
    <xf numFmtId="49" fontId="17" fillId="0" borderId="4" xfId="0" applyNumberFormat="1" applyFont="1" applyBorder="1"/>
    <xf numFmtId="14" fontId="17" fillId="0" borderId="4" xfId="0" applyNumberFormat="1" applyFont="1" applyBorder="1" applyAlignment="1">
      <alignment horizontal="right"/>
    </xf>
    <xf numFmtId="49" fontId="17" fillId="0" borderId="4" xfId="0" quotePrefix="1" applyNumberFormat="1" applyFont="1" applyBorder="1"/>
    <xf numFmtId="49" fontId="25" fillId="0" borderId="4" xfId="0" applyNumberFormat="1" applyFont="1" applyBorder="1" applyAlignment="1">
      <alignment horizontal="center" vertical="center"/>
    </xf>
    <xf numFmtId="0" fontId="25" fillId="0" borderId="4" xfId="0" applyFont="1" applyBorder="1" applyAlignment="1">
      <alignment wrapText="1"/>
    </xf>
    <xf numFmtId="49" fontId="25" fillId="0" borderId="4" xfId="0" applyNumberFormat="1" applyFont="1" applyBorder="1"/>
    <xf numFmtId="14" fontId="25" fillId="0" borderId="4" xfId="0" applyNumberFormat="1" applyFont="1" applyBorder="1" applyAlignment="1">
      <alignment horizontal="right"/>
    </xf>
    <xf numFmtId="165" fontId="25" fillId="0" borderId="13" xfId="1" applyNumberFormat="1" applyFont="1" applyFill="1" applyBorder="1" applyAlignment="1">
      <alignment horizontal="left" vertical="top"/>
    </xf>
    <xf numFmtId="0" fontId="17" fillId="0" borderId="4" xfId="0" applyFont="1" applyBorder="1" applyAlignment="1">
      <alignment horizontal="left" vertical="center" wrapText="1"/>
    </xf>
    <xf numFmtId="169" fontId="25" fillId="0" borderId="4" xfId="0" applyNumberFormat="1" applyFont="1" applyBorder="1" applyAlignment="1">
      <alignment horizontal="right"/>
    </xf>
    <xf numFmtId="49" fontId="18" fillId="0" borderId="4" xfId="0" applyNumberFormat="1" applyFont="1" applyBorder="1" applyAlignment="1">
      <alignment horizontal="center" vertical="center"/>
    </xf>
    <xf numFmtId="0" fontId="18" fillId="0" borderId="4" xfId="0" applyFont="1" applyBorder="1" applyAlignment="1">
      <alignment wrapText="1"/>
    </xf>
    <xf numFmtId="49" fontId="18" fillId="0" borderId="4" xfId="0" applyNumberFormat="1" applyFont="1" applyBorder="1"/>
    <xf numFmtId="14" fontId="18" fillId="0" borderId="4" xfId="0" applyNumberFormat="1" applyFont="1" applyBorder="1" applyAlignment="1">
      <alignment horizontal="right"/>
    </xf>
    <xf numFmtId="0" fontId="13" fillId="0" borderId="4" xfId="0" applyFont="1" applyBorder="1"/>
    <xf numFmtId="0" fontId="17" fillId="0" borderId="4" xfId="0" applyFont="1" applyBorder="1" applyAlignment="1">
      <alignment vertical="center" wrapText="1"/>
    </xf>
    <xf numFmtId="0" fontId="17" fillId="0" borderId="4" xfId="0" quotePrefix="1" applyFont="1" applyBorder="1" applyAlignment="1">
      <alignment wrapText="1"/>
    </xf>
    <xf numFmtId="49" fontId="19" fillId="0" borderId="4" xfId="0" applyNumberFormat="1" applyFont="1" applyBorder="1"/>
    <xf numFmtId="0" fontId="19" fillId="0" borderId="4" xfId="0" applyFont="1" applyBorder="1" applyAlignment="1">
      <alignment wrapText="1"/>
    </xf>
    <xf numFmtId="14" fontId="19" fillId="0" borderId="4" xfId="0" applyNumberFormat="1" applyFont="1" applyBorder="1" applyAlignment="1">
      <alignment horizontal="right"/>
    </xf>
    <xf numFmtId="0" fontId="17" fillId="0" borderId="5" xfId="0" applyFont="1" applyBorder="1"/>
    <xf numFmtId="49" fontId="17" fillId="0" borderId="5" xfId="0" applyNumberFormat="1" applyFont="1" applyBorder="1" applyAlignment="1">
      <alignment horizontal="center" vertical="center"/>
    </xf>
    <xf numFmtId="49" fontId="17" fillId="0" borderId="5" xfId="0" applyNumberFormat="1" applyFont="1" applyBorder="1"/>
    <xf numFmtId="14" fontId="17" fillId="0" borderId="5" xfId="0" applyNumberFormat="1" applyFont="1" applyBorder="1" applyAlignment="1">
      <alignment horizontal="right"/>
    </xf>
    <xf numFmtId="14" fontId="17" fillId="0" borderId="6" xfId="0" applyNumberFormat="1" applyFont="1" applyBorder="1" applyAlignment="1">
      <alignment horizontal="right"/>
    </xf>
    <xf numFmtId="165" fontId="9" fillId="0" borderId="10" xfId="0" applyNumberFormat="1" applyFont="1" applyBorder="1" applyAlignment="1">
      <alignment horizontal="left" vertical="top"/>
    </xf>
    <xf numFmtId="165" fontId="9" fillId="0" borderId="11" xfId="0" applyNumberFormat="1" applyFont="1" applyBorder="1" applyAlignment="1">
      <alignment horizontal="left" vertical="top"/>
    </xf>
    <xf numFmtId="165" fontId="9" fillId="0" borderId="12" xfId="0" applyNumberFormat="1" applyFont="1" applyBorder="1" applyAlignment="1">
      <alignment horizontal="left" vertical="top"/>
    </xf>
    <xf numFmtId="0" fontId="9" fillId="0" borderId="11" xfId="0" applyFont="1" applyBorder="1" applyAlignment="1">
      <alignment horizontal="left" vertical="top"/>
    </xf>
    <xf numFmtId="9" fontId="0" fillId="0" borderId="0" xfId="4" applyFont="1" applyFill="1"/>
    <xf numFmtId="0" fontId="3" fillId="0" borderId="4" xfId="0" applyFont="1" applyBorder="1"/>
    <xf numFmtId="41" fontId="0" fillId="0" borderId="4" xfId="5" applyFont="1" applyBorder="1"/>
    <xf numFmtId="41" fontId="0" fillId="0" borderId="0" xfId="0" applyNumberFormat="1"/>
    <xf numFmtId="0" fontId="14" fillId="0" borderId="1" xfId="2" applyFont="1" applyBorder="1" applyAlignment="1">
      <alignment horizontal="center" vertical="center"/>
    </xf>
    <xf numFmtId="0" fontId="14" fillId="0" borderId="2" xfId="2" applyFont="1" applyBorder="1" applyAlignment="1">
      <alignment horizontal="center" vertical="center"/>
    </xf>
    <xf numFmtId="0" fontId="14" fillId="0" borderId="3" xfId="2" applyFont="1" applyBorder="1" applyAlignment="1">
      <alignment horizontal="center" vertical="center"/>
    </xf>
    <xf numFmtId="2" fontId="16" fillId="0" borderId="4" xfId="2" applyNumberFormat="1" applyFont="1" applyBorder="1" applyAlignment="1">
      <alignment horizontal="center" wrapText="1"/>
    </xf>
    <xf numFmtId="2" fontId="16" fillId="0" borderId="6" xfId="2" applyNumberFormat="1" applyFont="1" applyBorder="1" applyAlignment="1">
      <alignment horizontal="center" wrapText="1"/>
    </xf>
    <xf numFmtId="2" fontId="16" fillId="0" borderId="7" xfId="2" applyNumberFormat="1" applyFont="1" applyBorder="1" applyAlignment="1">
      <alignment horizontal="center" wrapText="1"/>
    </xf>
    <xf numFmtId="2" fontId="16" fillId="0" borderId="8" xfId="2" applyNumberFormat="1" applyFont="1" applyBorder="1" applyAlignment="1">
      <alignment horizontal="center" wrapText="1"/>
    </xf>
    <xf numFmtId="2" fontId="16" fillId="0" borderId="1" xfId="2" applyNumberFormat="1" applyFont="1" applyBorder="1" applyAlignment="1">
      <alignment horizontal="center" wrapText="1"/>
    </xf>
    <xf numFmtId="2" fontId="16" fillId="0" borderId="2" xfId="2" applyNumberFormat="1" applyFont="1" applyBorder="1" applyAlignment="1">
      <alignment horizontal="center" wrapText="1"/>
    </xf>
    <xf numFmtId="2" fontId="16" fillId="0" borderId="3" xfId="2" applyNumberFormat="1" applyFont="1" applyBorder="1" applyAlignment="1">
      <alignment horizontal="center" wrapText="1"/>
    </xf>
    <xf numFmtId="2" fontId="22" fillId="0" borderId="23" xfId="2" applyNumberFormat="1" applyFont="1" applyBorder="1" applyAlignment="1">
      <alignment horizontal="center" wrapText="1"/>
    </xf>
    <xf numFmtId="2" fontId="22" fillId="0" borderId="0" xfId="2" applyNumberFormat="1" applyFont="1" applyAlignment="1">
      <alignment horizontal="center" wrapText="1"/>
    </xf>
    <xf numFmtId="0" fontId="20" fillId="0" borderId="1" xfId="2" applyFont="1" applyBorder="1" applyAlignment="1">
      <alignment horizontal="center" vertical="center"/>
    </xf>
    <xf numFmtId="0" fontId="20" fillId="0" borderId="2" xfId="2" applyFont="1" applyBorder="1" applyAlignment="1">
      <alignment horizontal="center" vertical="center"/>
    </xf>
    <xf numFmtId="0" fontId="20" fillId="0" borderId="3" xfId="2" applyFont="1" applyBorder="1" applyAlignment="1">
      <alignment horizontal="center" vertical="center"/>
    </xf>
    <xf numFmtId="2" fontId="22" fillId="0" borderId="6" xfId="2" applyNumberFormat="1" applyFont="1" applyBorder="1" applyAlignment="1">
      <alignment horizontal="center" wrapText="1"/>
    </xf>
    <xf numFmtId="2" fontId="22" fillId="0" borderId="7" xfId="2" applyNumberFormat="1" applyFont="1" applyBorder="1" applyAlignment="1">
      <alignment horizontal="center" wrapText="1"/>
    </xf>
    <xf numFmtId="2" fontId="22" fillId="0" borderId="8" xfId="2" applyNumberFormat="1" applyFont="1" applyBorder="1" applyAlignment="1">
      <alignment horizontal="center" wrapText="1"/>
    </xf>
    <xf numFmtId="2" fontId="22" fillId="0" borderId="1" xfId="2" applyNumberFormat="1" applyFont="1" applyBorder="1" applyAlignment="1">
      <alignment horizontal="center" wrapText="1"/>
    </xf>
    <xf numFmtId="2" fontId="22" fillId="0" borderId="2" xfId="2" applyNumberFormat="1" applyFont="1" applyBorder="1" applyAlignment="1">
      <alignment horizontal="center" wrapText="1"/>
    </xf>
    <xf numFmtId="2" fontId="22" fillId="0" borderId="3" xfId="2" applyNumberFormat="1" applyFont="1" applyBorder="1" applyAlignment="1">
      <alignment horizontal="center" wrapText="1"/>
    </xf>
    <xf numFmtId="2" fontId="22" fillId="0" borderId="24" xfId="2" applyNumberFormat="1" applyFont="1" applyBorder="1" applyAlignment="1">
      <alignment horizont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4" fillId="0" borderId="3" xfId="0" applyFont="1" applyBorder="1" applyAlignment="1">
      <alignment horizontal="center"/>
    </xf>
    <xf numFmtId="0" fontId="4" fillId="0" borderId="4" xfId="0" applyFont="1" applyBorder="1" applyAlignment="1">
      <alignment horizontal="center"/>
    </xf>
    <xf numFmtId="0" fontId="4" fillId="0" borderId="4" xfId="0" applyFont="1" applyBorder="1" applyAlignment="1">
      <alignment vertical="center"/>
    </xf>
  </cellXfs>
  <cellStyles count="6">
    <cellStyle name="Comma" xfId="1" builtinId="3"/>
    <cellStyle name="Comma [0]" xfId="5" builtinId="6"/>
    <cellStyle name="Comma 4 2" xfId="3" xr:uid="{00000000-0005-0000-0000-000002000000}"/>
    <cellStyle name="Normal" xfId="0" builtinId="0"/>
    <cellStyle name="Normal 5 2" xfId="2" xr:uid="{00000000-0005-0000-0000-000004000000}"/>
    <cellStyle name="Percent" xfId="4" builtinId="5"/>
  </cellStyles>
  <dxfs count="2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6" formatCode="_(* #,##0_);_(* \(#,##0\);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65" formatCode="_(* #,##0.0_);_(* \(#,##0.0\);_(* &quot;-&quot;??_);_(@_)"/>
    </dxf>
    <dxf>
      <numFmt numFmtId="165" formatCode="_(* #,##0.0_);_(* \(#,##0.0\);_(* &quot;-&quot;??_);_(@_)"/>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65" formatCode="_(* #,##0.0_);_(* \(#,##0.0\);_(* &quot;-&quot;??_);_(@_)"/>
    </dxf>
    <dxf>
      <numFmt numFmtId="165" formatCode="_(* #,##0.0_);_(* \(#,##0.0\);_(* &quot;-&quot;??_);_(@_)"/>
    </dxf>
    <dxf>
      <font>
        <b/>
        <i val="0"/>
        <strike val="0"/>
        <condense val="0"/>
        <extend val="0"/>
        <outline val="0"/>
        <shadow val="0"/>
        <u val="none"/>
        <vertAlign val="baseline"/>
        <sz val="11"/>
        <color theme="1"/>
        <name val="Bookman Old Style"/>
        <scheme val="none"/>
      </font>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medium">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theme="1"/>
        <name val="Bookman Old Style"/>
        <scheme val="none"/>
      </font>
      <numFmt numFmtId="165" formatCode="_(* #,##0.0_);_(* \(#,##0.0\);_(* &quot;-&quot;??_);_(@_)"/>
      <fill>
        <patternFill>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medium">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medium">
          <color indexed="64"/>
        </left>
        <right style="thin">
          <color indexed="64"/>
        </right>
        <top style="medium">
          <color indexed="64"/>
        </top>
        <bottom style="medium">
          <color indexed="64"/>
        </bottom>
      </border>
    </dxf>
    <dxf>
      <font>
        <b val="0"/>
        <strike val="0"/>
        <outline val="0"/>
        <shadow val="0"/>
        <u val="none"/>
        <vertAlign val="baseline"/>
        <sz val="11"/>
        <color theme="1"/>
        <name val="Bookman Old Style"/>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numFmt numFmtId="19" formatCode="dd/mm/yyyy"/>
      <alignment horizontal="right" vertical="bottom" textRotation="0" wrapText="0"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1"/>
        <color theme="1"/>
        <name val="Bookman Old Style"/>
        <scheme val="none"/>
      </font>
      <numFmt numFmtId="169" formatCode="m/d/yyyy"/>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numFmt numFmtId="19" formatCode="dd/mm/yyyy"/>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1"/>
        <color theme="1"/>
        <name val="Bookman Old Style"/>
        <scheme val="none"/>
      </font>
      <numFmt numFmtId="169" formatCode="m/d/yyyy"/>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1"/>
        <color theme="1"/>
        <name val="Bookman Old Style"/>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1"/>
        <color theme="1"/>
        <name val="Bookman Old Style"/>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numFmt numFmtId="30" formatCode="@"/>
      <border diagonalUp="0" diagonalDown="0" outline="0">
        <left style="thin">
          <color indexed="64"/>
        </left>
        <right style="thin">
          <color indexed="64"/>
        </right>
        <top style="thin">
          <color indexed="64"/>
        </top>
        <bottom/>
      </border>
    </dxf>
    <dxf>
      <font>
        <b val="0"/>
        <strike val="0"/>
        <outline val="0"/>
        <shadow val="0"/>
        <u val="none"/>
        <vertAlign val="baseline"/>
        <sz val="11"/>
        <color theme="1"/>
        <name val="Bookman Old Style"/>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1"/>
        <color theme="1"/>
        <name val="Bookman Old Style"/>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numFmt numFmtId="30" formatCode="@"/>
      <border diagonalUp="0" diagonalDown="0" outline="0">
        <left style="thin">
          <color indexed="64"/>
        </left>
        <right style="thin">
          <color indexed="64"/>
        </right>
        <top style="thin">
          <color indexed="64"/>
        </top>
        <bottom/>
      </border>
    </dxf>
    <dxf>
      <font>
        <b val="0"/>
        <strike val="0"/>
        <outline val="0"/>
        <shadow val="0"/>
        <u val="none"/>
        <vertAlign val="baseline"/>
        <sz val="11"/>
        <color theme="1"/>
        <name val="Bookman Old Style"/>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1"/>
        <color theme="1"/>
        <name val="Bookman Old Style"/>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1"/>
        <color theme="1"/>
        <name val="Bookman Old Style"/>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ookman Old Style"/>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1"/>
        <color theme="1"/>
        <name val="Bookman Old Style"/>
        <scheme val="none"/>
      </font>
      <border diagonalUp="0" diagonalDown="0" outline="0">
        <left style="thin">
          <color indexed="64"/>
        </left>
        <right style="thin">
          <color indexed="64"/>
        </right>
        <top style="thin">
          <color indexed="64"/>
        </top>
        <bottom style="thin">
          <color indexed="64"/>
        </bottom>
      </border>
    </dxf>
    <dxf>
      <border outline="0">
        <top style="thin">
          <color indexed="64"/>
        </top>
      </border>
    </dxf>
    <dxf>
      <font>
        <b val="0"/>
        <strike val="0"/>
        <outline val="0"/>
        <shadow val="0"/>
        <u val="none"/>
        <vertAlign val="baseline"/>
        <sz val="11"/>
        <color theme="1"/>
        <name val="Bookman Old Style"/>
        <scheme val="none"/>
      </font>
    </dxf>
    <dxf>
      <font>
        <b/>
        <i val="0"/>
        <strike val="0"/>
        <condense val="0"/>
        <extend val="0"/>
        <outline val="0"/>
        <shadow val="0"/>
        <u val="none"/>
        <vertAlign val="baseline"/>
        <sz val="11"/>
        <color auto="1"/>
        <name val="Times New Roman"/>
        <scheme val="none"/>
      </font>
      <alignment horizontal="general" vertical="top" textRotation="0" wrapText="1" indent="0" justifyLastLine="0" shrinkToFit="0" readingOrder="0"/>
      <border diagonalUp="0" diagonalDown="0" outline="0">
        <left style="thin">
          <color indexed="64"/>
        </left>
        <right style="thin">
          <color indexed="64"/>
        </right>
        <top/>
        <bottom/>
      </border>
    </dxf>
    <dxf>
      <numFmt numFmtId="164" formatCode="_(* #,##0.00_);_(* \(#,##0.00\);_(* &quot;-&quot;??_);_(@_)"/>
    </dxf>
    <dxf>
      <alignment horizontal="left"/>
    </dxf>
    <dxf>
      <alignment horizontal="left"/>
    </dxf>
    <dxf>
      <alignment vertical="top"/>
    </dxf>
    <dxf>
      <alignment vertical="top"/>
    </dxf>
    <dxf>
      <alignment vertical="top"/>
    </dxf>
    <dxf>
      <alignment horizontal="left"/>
    </dxf>
    <dxf>
      <alignment horizontal="left"/>
    </dxf>
    <dxf>
      <alignment horizontal="left"/>
    </dxf>
    <dxf>
      <numFmt numFmtId="164" formatCode="_(* #,##0.00_);_(* \(#,##0.00\);_(* &quot;-&quot;??_);_(@_)"/>
    </dxf>
    <dxf>
      <numFmt numFmtId="164" formatCode="_(* #,##0.00_);_(* \(#,##0.00\);_(* &quot;-&quot;??_);_(@_)"/>
    </dxf>
    <dxf>
      <numFmt numFmtId="33" formatCode="_-* #,##0_-;\-* #,##0_-;_-* &quot;-&quot;_-;_-@_-"/>
    </dxf>
    <dxf>
      <font>
        <b/>
        <i val="0"/>
        <strike val="0"/>
        <condense val="0"/>
        <extend val="0"/>
        <outline val="0"/>
        <shadow val="0"/>
        <u val="none"/>
        <vertAlign val="baseline"/>
        <sz val="18"/>
        <color theme="1"/>
        <name val="Bookman Old Style"/>
        <family val="1"/>
        <scheme val="none"/>
      </font>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medium">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i val="0"/>
        <strike val="0"/>
        <condense val="0"/>
        <extend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medium">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thin">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theme="1"/>
        <name val="Bookman Old Style"/>
        <family val="1"/>
        <scheme val="none"/>
      </font>
      <numFmt numFmtId="165" formatCode="_(* #,##0.0_);_(* \(#,##0.0\);_(* &quot;-&quot;??_);_(@_)"/>
      <alignment horizontal="left" vertical="top" textRotation="0" wrapText="0" indent="0" justifyLastLine="0" shrinkToFit="0" readingOrder="0"/>
      <border diagonalUp="0" diagonalDown="0" outline="0">
        <left style="medium">
          <color indexed="64"/>
        </left>
        <right style="thin">
          <color indexed="64"/>
        </right>
        <top style="medium">
          <color indexed="64"/>
        </top>
        <bottom style="medium">
          <color indexed="64"/>
        </bottom>
      </border>
    </dxf>
    <dxf>
      <font>
        <b val="0"/>
        <strike val="0"/>
        <outline val="0"/>
        <shadow val="0"/>
        <u val="none"/>
        <vertAlign val="baseline"/>
        <sz val="18"/>
        <color theme="1"/>
        <name val="Bookman Old Style"/>
        <scheme val="none"/>
      </font>
      <numFmt numFmtId="165" formatCode="_(* #,##0.0_);_(* \(#,##0.0\);_(* &quot;-&quot;??_);_(@_)"/>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numFmt numFmtId="19" formatCode="dd/mm/yyyy"/>
      <alignment horizontal="right" vertical="bottom" textRotation="0" wrapText="0"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8"/>
        <color theme="1"/>
        <name val="Bookman Old Style"/>
        <scheme val="none"/>
      </font>
      <numFmt numFmtId="169" formatCode="m/d/yyyy"/>
      <fill>
        <patternFill patternType="none">
          <fgColor indexed="64"/>
          <bgColor auto="1"/>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numFmt numFmtId="19" formatCode="dd/mm/yyyy"/>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8"/>
        <color theme="1"/>
        <name val="Bookman Old Style"/>
        <scheme val="none"/>
      </font>
      <numFmt numFmtId="16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8"/>
        <color theme="1"/>
        <name val="Bookman Old Style"/>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8"/>
        <color theme="1"/>
        <name val="Bookman Old Style"/>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numFmt numFmtId="30" formatCode="@"/>
      <border diagonalUp="0" diagonalDown="0" outline="0">
        <left style="thin">
          <color indexed="64"/>
        </left>
        <right style="thin">
          <color indexed="64"/>
        </right>
        <top style="thin">
          <color indexed="64"/>
        </top>
        <bottom/>
      </border>
    </dxf>
    <dxf>
      <font>
        <b val="0"/>
        <strike val="0"/>
        <outline val="0"/>
        <shadow val="0"/>
        <u val="none"/>
        <vertAlign val="baseline"/>
        <sz val="18"/>
        <color theme="1"/>
        <name val="Bookman Old Style"/>
        <scheme val="none"/>
      </font>
      <numFmt numFmtId="30" formatCode="@"/>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8"/>
        <color theme="1"/>
        <name val="Bookman Old Style"/>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numFmt numFmtId="30" formatCode="@"/>
      <border diagonalUp="0" diagonalDown="0" outline="0">
        <left style="thin">
          <color indexed="64"/>
        </left>
        <right style="thin">
          <color indexed="64"/>
        </right>
        <top style="thin">
          <color indexed="64"/>
        </top>
        <bottom/>
      </border>
    </dxf>
    <dxf>
      <font>
        <b val="0"/>
        <strike val="0"/>
        <outline val="0"/>
        <shadow val="0"/>
        <u val="none"/>
        <vertAlign val="baseline"/>
        <sz val="18"/>
        <color theme="1"/>
        <name val="Bookman Old Style"/>
        <scheme val="none"/>
      </font>
      <numFmt numFmtId="30" formatCode="@"/>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8"/>
        <color theme="1"/>
        <name val="Bookman Old Style"/>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8"/>
        <color theme="1"/>
        <name val="Bookman Old Style"/>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theme="1"/>
        <name val="Bookman Old Style"/>
        <family val="1"/>
        <scheme val="none"/>
      </font>
      <border diagonalUp="0" diagonalDown="0" outline="0">
        <left style="thin">
          <color indexed="64"/>
        </left>
        <right style="thin">
          <color indexed="64"/>
        </right>
        <top style="thin">
          <color indexed="64"/>
        </top>
        <bottom/>
      </border>
    </dxf>
    <dxf>
      <font>
        <b val="0"/>
        <strike val="0"/>
        <outline val="0"/>
        <shadow val="0"/>
        <u val="none"/>
        <vertAlign val="baseline"/>
        <sz val="18"/>
        <color theme="1"/>
        <name val="Bookman Old Style"/>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font>
      <fill>
        <patternFill patternType="none">
          <fgColor indexed="64"/>
          <bgColor auto="1"/>
        </patternFill>
      </fill>
    </dxf>
    <dxf>
      <border outline="0">
        <top style="thin">
          <color indexed="64"/>
        </top>
      </border>
    </dxf>
    <dxf>
      <font>
        <b val="0"/>
        <strike val="0"/>
        <outline val="0"/>
        <shadow val="0"/>
        <u val="none"/>
        <vertAlign val="baseline"/>
        <sz val="18"/>
        <color theme="1"/>
        <name val="Bookman Old Style"/>
        <scheme val="none"/>
      </font>
      <fill>
        <patternFill patternType="none">
          <fgColor indexed="64"/>
          <bgColor auto="1"/>
        </patternFill>
      </fill>
    </dxf>
    <dxf>
      <font>
        <b/>
        <i val="0"/>
        <strike val="0"/>
        <condense val="0"/>
        <extend val="0"/>
        <outline val="0"/>
        <shadow val="0"/>
        <u val="none"/>
        <vertAlign val="baseline"/>
        <sz val="18"/>
        <color auto="1"/>
        <name val="Times New Roman"/>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pivotCacheDefinition" Target="pivotCache/pivotCacheDefinition3.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Sheet2!$B$32</c:f>
              <c:strCache>
                <c:ptCount val="1"/>
                <c:pt idx="0">
                  <c:v>GoU</c:v>
                </c:pt>
              </c:strCache>
            </c:strRef>
          </c:tx>
          <c:spPr>
            <a:solidFill>
              <a:schemeClr val="accent1"/>
            </a:solidFill>
            <a:ln>
              <a:noFill/>
            </a:ln>
            <a:effectLst/>
          </c:spPr>
          <c:invertIfNegative val="0"/>
          <c:dLbls>
            <c:dLbl>
              <c:idx val="2"/>
              <c:layout>
                <c:manualLayout>
                  <c:x val="-3.0555555555555555E-2"/>
                  <c:y val="1.85185185185185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B-4230-8BF6-E737A2A63F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Sheet2!$C$31:$G$31</c:f>
              <c:strCache>
                <c:ptCount val="5"/>
                <c:pt idx="0">
                  <c:v>FY 24/25</c:v>
                </c:pt>
                <c:pt idx="1">
                  <c:v>FY 25/26</c:v>
                </c:pt>
                <c:pt idx="2">
                  <c:v>FY 26/27</c:v>
                </c:pt>
                <c:pt idx="3">
                  <c:v>FY 27/28</c:v>
                </c:pt>
                <c:pt idx="4">
                  <c:v>FY 28/29</c:v>
                </c:pt>
              </c:strCache>
            </c:strRef>
          </c:cat>
          <c:val>
            <c:numRef>
              <c:f>Sheet2!$C$32:$G$32</c:f>
              <c:numCache>
                <c:formatCode>_(* #,##0_);_(* \(#,##0\);_(* "-"??_);_(@_)</c:formatCode>
                <c:ptCount val="5"/>
                <c:pt idx="0">
                  <c:v>11476.334310123015</c:v>
                </c:pt>
                <c:pt idx="1">
                  <c:v>4145.3092262140008</c:v>
                </c:pt>
                <c:pt idx="2">
                  <c:v>3204.3572912260001</c:v>
                </c:pt>
                <c:pt idx="3">
                  <c:v>1519.0575276759998</c:v>
                </c:pt>
                <c:pt idx="4">
                  <c:v>1292.512821</c:v>
                </c:pt>
              </c:numCache>
            </c:numRef>
          </c:val>
          <c:extLst>
            <c:ext xmlns:c16="http://schemas.microsoft.com/office/drawing/2014/chart" uri="{C3380CC4-5D6E-409C-BE32-E72D297353CC}">
              <c16:uniqueId val="{00000000-995B-4230-8BF6-E737A2A63F99}"/>
            </c:ext>
          </c:extLst>
        </c:ser>
        <c:ser>
          <c:idx val="1"/>
          <c:order val="1"/>
          <c:tx>
            <c:strRef>
              <c:f>Sheet2!$B$33</c:f>
              <c:strCache>
                <c:ptCount val="1"/>
                <c:pt idx="0">
                  <c:v>EF</c:v>
                </c:pt>
              </c:strCache>
            </c:strRef>
          </c:tx>
          <c:spPr>
            <a:solidFill>
              <a:schemeClr val="accent2"/>
            </a:solidFill>
            <a:ln>
              <a:noFill/>
            </a:ln>
            <a:effectLst/>
          </c:spPr>
          <c:invertIfNegative val="0"/>
          <c:dLbls>
            <c:dLbl>
              <c:idx val="0"/>
              <c:layout>
                <c:manualLayout>
                  <c:x val="9.7222222222222168E-2"/>
                  <c:y val="2.31481481481481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B-4230-8BF6-E737A2A63F99}"/>
                </c:ext>
              </c:extLst>
            </c:dLbl>
            <c:dLbl>
              <c:idx val="1"/>
              <c:layout>
                <c:manualLayout>
                  <c:x val="5.2777777777777778E-2"/>
                  <c:y val="-6.94444444444444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B-4230-8BF6-E737A2A63F99}"/>
                </c:ext>
              </c:extLst>
            </c:dLbl>
            <c:dLbl>
              <c:idx val="2"/>
              <c:layout>
                <c:manualLayout>
                  <c:x val="6.1111111111111109E-2"/>
                  <c:y val="-8.33333333333333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B-4230-8BF6-E737A2A63F99}"/>
                </c:ext>
              </c:extLst>
            </c:dLbl>
            <c:dLbl>
              <c:idx val="3"/>
              <c:layout>
                <c:manualLayout>
                  <c:x val="5.2777777777777778E-2"/>
                  <c:y val="-9.72222222222222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B-4230-8BF6-E737A2A63F99}"/>
                </c:ext>
              </c:extLst>
            </c:dLbl>
            <c:dLbl>
              <c:idx val="4"/>
              <c:layout>
                <c:manualLayout>
                  <c:x val="4.1666666666666664E-2"/>
                  <c:y val="-0.111111111111111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B-4230-8BF6-E737A2A63F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Sheet2!$C$31:$G$31</c:f>
              <c:strCache>
                <c:ptCount val="5"/>
                <c:pt idx="0">
                  <c:v>FY 24/25</c:v>
                </c:pt>
                <c:pt idx="1">
                  <c:v>FY 25/26</c:v>
                </c:pt>
                <c:pt idx="2">
                  <c:v>FY 26/27</c:v>
                </c:pt>
                <c:pt idx="3">
                  <c:v>FY 27/28</c:v>
                </c:pt>
                <c:pt idx="4">
                  <c:v>FY 28/29</c:v>
                </c:pt>
              </c:strCache>
            </c:strRef>
          </c:cat>
          <c:val>
            <c:numRef>
              <c:f>Sheet2!$C$33:$G$33</c:f>
              <c:numCache>
                <c:formatCode>_(* #,##0_);_(* \(#,##0\);_(* "-"??_);_(@_)</c:formatCode>
                <c:ptCount val="5"/>
                <c:pt idx="0">
                  <c:v>10808.867551465386</c:v>
                </c:pt>
                <c:pt idx="1">
                  <c:v>4099.2907670751038</c:v>
                </c:pt>
                <c:pt idx="2">
                  <c:v>3677.3425646416194</c:v>
                </c:pt>
                <c:pt idx="3">
                  <c:v>1211.3736481954381</c:v>
                </c:pt>
                <c:pt idx="4">
                  <c:v>12.27</c:v>
                </c:pt>
              </c:numCache>
            </c:numRef>
          </c:val>
          <c:extLst>
            <c:ext xmlns:c16="http://schemas.microsoft.com/office/drawing/2014/chart" uri="{C3380CC4-5D6E-409C-BE32-E72D297353CC}">
              <c16:uniqueId val="{00000001-995B-4230-8BF6-E737A2A63F99}"/>
            </c:ext>
          </c:extLst>
        </c:ser>
        <c:dLbls>
          <c:showLegendKey val="0"/>
          <c:showVal val="0"/>
          <c:showCatName val="0"/>
          <c:showSerName val="0"/>
          <c:showPercent val="0"/>
          <c:showBubbleSize val="0"/>
        </c:dLbls>
        <c:gapWidth val="219"/>
        <c:overlap val="-27"/>
        <c:axId val="474982760"/>
        <c:axId val="474983152"/>
      </c:barChart>
      <c:catAx>
        <c:axId val="474982760"/>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74983152"/>
        <c:crosses val="autoZero"/>
        <c:auto val="1"/>
        <c:lblAlgn val="ctr"/>
        <c:lblOffset val="100"/>
        <c:noMultiLvlLbl val="0"/>
      </c:catAx>
      <c:valAx>
        <c:axId val="4749831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MYCs (Ushs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74982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Graphs!$B$4</c:f>
              <c:strCache>
                <c:ptCount val="1"/>
                <c:pt idx="0">
                  <c:v>GoU</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Graphs!$C$3:$G$3</c:f>
              <c:strCache>
                <c:ptCount val="5"/>
                <c:pt idx="0">
                  <c:v>FY 24/25</c:v>
                </c:pt>
                <c:pt idx="1">
                  <c:v>FY 25/26</c:v>
                </c:pt>
                <c:pt idx="2">
                  <c:v>FY 26/27</c:v>
                </c:pt>
                <c:pt idx="3">
                  <c:v>FY 27/28</c:v>
                </c:pt>
                <c:pt idx="4">
                  <c:v>FY 28/29</c:v>
                </c:pt>
              </c:strCache>
            </c:strRef>
          </c:cat>
          <c:val>
            <c:numRef>
              <c:f>Graphs!$C$4:$G$4</c:f>
              <c:numCache>
                <c:formatCode>_(* #,##0_);_(* \(#,##0\);_(* "-"??_);_(@_)</c:formatCode>
                <c:ptCount val="5"/>
                <c:pt idx="0">
                  <c:v>11476.334310123015</c:v>
                </c:pt>
                <c:pt idx="1">
                  <c:v>4145.3092262140008</c:v>
                </c:pt>
                <c:pt idx="2">
                  <c:v>3204.3572912260001</c:v>
                </c:pt>
                <c:pt idx="3">
                  <c:v>1519.0575276759998</c:v>
                </c:pt>
                <c:pt idx="4">
                  <c:v>1292.512821</c:v>
                </c:pt>
              </c:numCache>
            </c:numRef>
          </c:val>
          <c:extLst>
            <c:ext xmlns:c16="http://schemas.microsoft.com/office/drawing/2014/chart" uri="{C3380CC4-5D6E-409C-BE32-E72D297353CC}">
              <c16:uniqueId val="{00000000-9C77-41D0-8EDB-CAE6046BE787}"/>
            </c:ext>
          </c:extLst>
        </c:ser>
        <c:ser>
          <c:idx val="1"/>
          <c:order val="1"/>
          <c:tx>
            <c:strRef>
              <c:f>Graphs!$B$5</c:f>
              <c:strCache>
                <c:ptCount val="1"/>
                <c:pt idx="0">
                  <c:v>EF</c:v>
                </c:pt>
              </c:strCache>
            </c:strRef>
          </c:tx>
          <c:spPr>
            <a:solidFill>
              <a:schemeClr val="accent2"/>
            </a:solidFill>
            <a:ln>
              <a:noFill/>
            </a:ln>
            <a:effectLst/>
          </c:spPr>
          <c:invertIfNegative val="0"/>
          <c:dLbls>
            <c:dLbl>
              <c:idx val="0"/>
              <c:layout>
                <c:manualLayout>
                  <c:x val="6.6666666666666666E-2"/>
                  <c:y val="1.38888888888888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F-4315-A2A9-0D2C5B9027D6}"/>
                </c:ext>
              </c:extLst>
            </c:dLbl>
            <c:dLbl>
              <c:idx val="1"/>
              <c:layout>
                <c:manualLayout>
                  <c:x val="8.3333333333333332E-3"/>
                  <c:y val="-7.87037037037037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77-41D0-8EDB-CAE6046BE787}"/>
                </c:ext>
              </c:extLst>
            </c:dLbl>
            <c:dLbl>
              <c:idx val="2"/>
              <c:layout>
                <c:manualLayout>
                  <c:x val="2.5000000000000001E-2"/>
                  <c:y val="-4.629629629629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7-41D0-8EDB-CAE6046BE787}"/>
                </c:ext>
              </c:extLst>
            </c:dLbl>
            <c:dLbl>
              <c:idx val="3"/>
              <c:layout>
                <c:manualLayout>
                  <c:x val="3.3333333333333437E-2"/>
                  <c:y val="-4.629629629629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77-41D0-8EDB-CAE6046BE7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Graphs!$C$3:$G$3</c:f>
              <c:strCache>
                <c:ptCount val="5"/>
                <c:pt idx="0">
                  <c:v>FY 24/25</c:v>
                </c:pt>
                <c:pt idx="1">
                  <c:v>FY 25/26</c:v>
                </c:pt>
                <c:pt idx="2">
                  <c:v>FY 26/27</c:v>
                </c:pt>
                <c:pt idx="3">
                  <c:v>FY 27/28</c:v>
                </c:pt>
                <c:pt idx="4">
                  <c:v>FY 28/29</c:v>
                </c:pt>
              </c:strCache>
            </c:strRef>
          </c:cat>
          <c:val>
            <c:numRef>
              <c:f>Graphs!$C$5:$G$5</c:f>
              <c:numCache>
                <c:formatCode>_(* #,##0_);_(* \(#,##0\);_(* "-"??_);_(@_)</c:formatCode>
                <c:ptCount val="5"/>
                <c:pt idx="0">
                  <c:v>10808.867551465386</c:v>
                </c:pt>
                <c:pt idx="1">
                  <c:v>4099.2907670751038</c:v>
                </c:pt>
                <c:pt idx="2">
                  <c:v>3677.3425646416194</c:v>
                </c:pt>
                <c:pt idx="3">
                  <c:v>1211.3736481954381</c:v>
                </c:pt>
                <c:pt idx="4">
                  <c:v>12.27</c:v>
                </c:pt>
              </c:numCache>
            </c:numRef>
          </c:val>
          <c:extLst>
            <c:ext xmlns:c16="http://schemas.microsoft.com/office/drawing/2014/chart" uri="{C3380CC4-5D6E-409C-BE32-E72D297353CC}">
              <c16:uniqueId val="{00000001-9C77-41D0-8EDB-CAE6046BE787}"/>
            </c:ext>
          </c:extLst>
        </c:ser>
        <c:dLbls>
          <c:dLblPos val="outEnd"/>
          <c:showLegendKey val="0"/>
          <c:showVal val="1"/>
          <c:showCatName val="0"/>
          <c:showSerName val="0"/>
          <c:showPercent val="0"/>
          <c:showBubbleSize val="0"/>
        </c:dLbls>
        <c:gapWidth val="219"/>
        <c:overlap val="-27"/>
        <c:axId val="474985896"/>
        <c:axId val="474985112"/>
      </c:barChart>
      <c:catAx>
        <c:axId val="474985896"/>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74985112"/>
        <c:crosses val="autoZero"/>
        <c:auto val="1"/>
        <c:lblAlgn val="ctr"/>
        <c:lblOffset val="100"/>
        <c:noMultiLvlLbl val="0"/>
      </c:catAx>
      <c:valAx>
        <c:axId val="4749851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900"/>
                  <a:t>Multi-Year</a:t>
                </a:r>
                <a:r>
                  <a:rPr lang="en-GB" sz="900" baseline="0"/>
                  <a:t> </a:t>
                </a:r>
                <a:r>
                  <a:rPr lang="en-GB" sz="900"/>
                  <a:t>Commitments in Ushs Billion</a:t>
                </a:r>
              </a:p>
            </c:rich>
          </c:tx>
          <c:overlay val="0"/>
          <c:spPr>
            <a:noFill/>
            <a:ln>
              <a:noFill/>
            </a:ln>
            <a:effectLst/>
          </c:spPr>
        </c:title>
        <c:numFmt formatCode="_(* #,##0_);_(* \(#,##0\);_(* &quot;-&quot;??_);_(@_)"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74985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15240</xdr:colOff>
      <xdr:row>33</xdr:row>
      <xdr:rowOff>179070</xdr:rowOff>
    </xdr:from>
    <xdr:to>
      <xdr:col>5</xdr:col>
      <xdr:colOff>259080</xdr:colOff>
      <xdr:row>48</xdr:row>
      <xdr:rowOff>179070</xdr:rowOff>
    </xdr:to>
    <xdr:graphicFrame macro="">
      <xdr:nvGraphicFramePr>
        <xdr:cNvPr id="2" name="Chart 1">
          <a:extLst>
            <a:ext uri="{FF2B5EF4-FFF2-40B4-BE49-F238E27FC236}">
              <a16:creationId xmlns:a16="http://schemas.microsoft.com/office/drawing/2014/main" id="{A0301B07-116E-35AD-168F-56C80D3A71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438150</xdr:colOff>
      <xdr:row>11</xdr:row>
      <xdr:rowOff>185737</xdr:rowOff>
    </xdr:from>
    <xdr:to>
      <xdr:col>18</xdr:col>
      <xdr:colOff>133350</xdr:colOff>
      <xdr:row>26</xdr:row>
      <xdr:rowOff>71437</xdr:rowOff>
    </xdr:to>
    <xdr:graphicFrame macro="">
      <xdr:nvGraphicFramePr>
        <xdr:cNvPr id="2" name="Chart 1">
          <a:extLst>
            <a:ext uri="{FF2B5EF4-FFF2-40B4-BE49-F238E27FC236}">
              <a16:creationId xmlns:a16="http://schemas.microsoft.com/office/drawing/2014/main" id="{C48EE005-D74A-9FCD-BD54-3416A1240D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swn05d\afr1\Documents%20and%20Settings\aespejo\My%20Local%20Documents\Uganda%20-%20BOP%20files\Total%20exercise\Documents%20and%20Settings\aespejo\My%20Local%20Documents\Uganda%20-%20BOP%20files\UG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M/MTEF/By%20Sector/LINEDATA%20FY%202020-21__%20%2007-05-21h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CM\MTEF\By%20Sector\LINEDATA%20FY%202020-21__%20%2007-05-21h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FY%202022-23%20BUDGET/07th%20%20September%202021-added%20NTR%20and%20projects%20-%20NDP%20III%20Project%20Classification/input_projec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C%20TORs\MYC%20Validation%20workshop\Regional%20Devt%20MYC\MoLG%20MYC%20Template%20Uganda%20-%20Consoli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FY%202022-23%20BUDGET/07th%20%20September%202021-added%20NTR%20and%20projects%20-%20NDP%20III%20Project%20Classification/macrofram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sers\Laptop%20Garage\Desktop\MYC%20Consolidation%20folder\MYC%20Database%20FY%202023-24.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Laptop%20Garage\Desktop\MYC%20Consolidation%20folder\MYC%20Database%20FY%202023-24.xlsx" TargetMode="External"/><Relationship Id="rId1" Type="http://schemas.openxmlformats.org/officeDocument/2006/relationships/externalLinkPath" Target="/Users/Laptop%20Garage/Desktop/MYC%20Consolidation%20folder/MYC%20Database%20FY%20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seit01"/>
      <sheetName val="TOC"/>
      <sheetName val="Chartout"/>
      <sheetName val="SEI"/>
      <sheetName val="Con"/>
      <sheetName val="Asm"/>
      <sheetName val="AltAsm"/>
      <sheetName val="InOutQ"/>
      <sheetName val="InOutM"/>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ControlSheet"/>
      <sheetName val="WETA"/>
      <sheetName val="WETA-Consistency"/>
      <sheetName val="UGHUB"/>
      <sheetName val="Quarterly Program"/>
      <sheetName val="Sheet2"/>
      <sheetName val="Gin:D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down and Summary (2)"/>
      <sheetName val="Summary DST (2)"/>
      <sheetName val="Donor FY21-22"/>
      <sheetName val="MTEF BY VOTE"/>
      <sheetName val="Projects FY10-11"/>
      <sheetName val="Projects"/>
      <sheetName val="Wage Changes"/>
      <sheetName val="Wages"/>
      <sheetName val="Development"/>
      <sheetName val="Non-Wage Recurrent"/>
      <sheetName val="MTEF"/>
      <sheetName val="Projects-new"/>
      <sheetName val="Resource 2012-13"/>
      <sheetName val="Summary MTEF"/>
      <sheetName val="Changes"/>
      <sheetName val="CG Vs LGs"/>
      <sheetName val="wage % share"/>
      <sheetName val="Rev Res Env "/>
      <sheetName val="emma"/>
      <sheetName val="1 BCC Resource "/>
      <sheetName val="Rev Donor projects"/>
      <sheetName val="Adjustments "/>
      <sheetName val="Res Env (Nov12)"/>
      <sheetName val="Resource (2)"/>
      <sheetName val="Cuts raise 6.5Bn"/>
      <sheetName val="Wage Allocation"/>
      <sheetName val="Public Service Wage 2010-11"/>
      <sheetName val="Resource"/>
      <sheetName val="Sheet1"/>
      <sheetName val="PAF"/>
      <sheetName val="Projects sector"/>
      <sheetName val="Sector break down"/>
      <sheetName val="Wage"/>
      <sheetName val="Votes"/>
      <sheetName val="Wage Changes for MTEF"/>
      <sheetName val="Summary"/>
      <sheetName val="Summary DST"/>
      <sheetName val="Rundown"/>
      <sheetName val="Hon. MoFPED"/>
      <sheetName val="DB Rundown"/>
      <sheetName val="DB New "/>
      <sheetName val="Res. Env Summary"/>
      <sheetName val="Summary MTEF (GoU)"/>
      <sheetName val="LG"/>
      <sheetName val="Original rundwon"/>
      <sheetName val="Changes in Resource"/>
      <sheetName val="DB"/>
      <sheetName val="Wage mode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down and Summary (2)"/>
      <sheetName val="Summary DST (2)"/>
      <sheetName val="Donor FY21-22"/>
      <sheetName val="MTEF BY VOTE"/>
      <sheetName val="Projects FY10-11"/>
      <sheetName val="Projects"/>
      <sheetName val="Wage Changes"/>
      <sheetName val="Wages"/>
      <sheetName val="Development"/>
      <sheetName val="Non-Wage Recurrent"/>
      <sheetName val="MTEF"/>
      <sheetName val="Projects-new"/>
      <sheetName val="Resource 2012-13"/>
      <sheetName val="Summary MTEF"/>
      <sheetName val="Changes"/>
      <sheetName val="CG Vs LGs"/>
      <sheetName val="wage % share"/>
      <sheetName val="Rev Res Env "/>
      <sheetName val="emma"/>
      <sheetName val="1 BCC Resource "/>
      <sheetName val="Rev Donor projects"/>
      <sheetName val="Adjustments "/>
      <sheetName val="Res Env (Nov12)"/>
      <sheetName val="Resource (2)"/>
      <sheetName val="Cuts raise 6.5Bn"/>
      <sheetName val="Wage Allocation"/>
      <sheetName val="Public Service Wage 2010-11"/>
      <sheetName val="Resource"/>
      <sheetName val="Sheet1"/>
      <sheetName val="PAF"/>
      <sheetName val="Projects sector"/>
      <sheetName val="Sector break down"/>
      <sheetName val="Wage"/>
      <sheetName val="Votes"/>
      <sheetName val="Wage Changes for MTEF"/>
      <sheetName val="Summary"/>
      <sheetName val="Summary DST"/>
      <sheetName val="Rundown"/>
      <sheetName val="Hon. MoFPED"/>
      <sheetName val="DB Rundown"/>
      <sheetName val="DB New "/>
      <sheetName val="Res. Env Summary"/>
      <sheetName val="Summary MTEF (GoU)"/>
      <sheetName val="LG"/>
      <sheetName val="Original rundwon"/>
      <sheetName val="Changes in Resource"/>
      <sheetName val="DB"/>
      <sheetName val="Wage mode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Discounting"/>
      <sheetName val="Sectors"/>
      <sheetName val="NCB &amp; PPPs"/>
      <sheetName val="Donor projects"/>
      <sheetName val="Projects mf"/>
      <sheetName val="Debt service"/>
      <sheetName val="Interest adjustment"/>
      <sheetName val="Imports"/>
      <sheetName val="Resettlement"/>
      <sheetName val="Donors"/>
      <sheetName val="Votes"/>
      <sheetName val="Years"/>
      <sheetName val="Spending types"/>
    </sheetNames>
    <sheetDataSet>
      <sheetData sheetId="0"/>
      <sheetData sheetId="1">
        <row r="3">
          <cell r="B3" t="str">
            <v>Private capex</v>
          </cell>
          <cell r="D3">
            <v>0.1851992195665807</v>
          </cell>
          <cell r="E3" t="str">
            <v>HPPs</v>
          </cell>
          <cell r="CO3" t="str">
            <v>L</v>
          </cell>
        </row>
        <row r="4">
          <cell r="B4" t="str">
            <v>GOU capex</v>
          </cell>
          <cell r="D4" t="str">
            <v>n/a</v>
          </cell>
          <cell r="E4" t="str">
            <v>HPPs</v>
          </cell>
          <cell r="CO4">
            <v>0</v>
          </cell>
        </row>
        <row r="5">
          <cell r="B5" t="str">
            <v>Resettlement</v>
          </cell>
          <cell r="D5" t="str">
            <v>n/a</v>
          </cell>
          <cell r="E5" t="str">
            <v>HPPs</v>
          </cell>
          <cell r="CO5">
            <v>0</v>
          </cell>
        </row>
        <row r="6">
          <cell r="B6" t="str">
            <v>Loan insurance</v>
          </cell>
          <cell r="D6" t="str">
            <v>n/a</v>
          </cell>
          <cell r="E6" t="str">
            <v>HPPs</v>
          </cell>
          <cell r="CO6">
            <v>0</v>
          </cell>
        </row>
        <row r="7">
          <cell r="B7" t="str">
            <v>Management fees</v>
          </cell>
          <cell r="D7" t="str">
            <v>n/a</v>
          </cell>
          <cell r="E7" t="str">
            <v>HPPs</v>
          </cell>
          <cell r="CO7">
            <v>0</v>
          </cell>
        </row>
        <row r="8">
          <cell r="B8" t="str">
            <v>Externally financed capex</v>
          </cell>
          <cell r="D8">
            <v>0.26800000000000002</v>
          </cell>
          <cell r="E8" t="str">
            <v>HPPs</v>
          </cell>
          <cell r="CO8" t="str">
            <v>L</v>
          </cell>
        </row>
        <row r="9">
          <cell r="B9" t="str">
            <v>Resettlement</v>
          </cell>
          <cell r="D9" t="str">
            <v>n/a</v>
          </cell>
          <cell r="E9" t="str">
            <v>HPPs</v>
          </cell>
          <cell r="CO9">
            <v>0</v>
          </cell>
        </row>
        <row r="10">
          <cell r="B10" t="str">
            <v>Management fees</v>
          </cell>
          <cell r="D10" t="str">
            <v>n/a</v>
          </cell>
          <cell r="E10" t="str">
            <v>HPPs</v>
          </cell>
          <cell r="CO10">
            <v>0</v>
          </cell>
        </row>
        <row r="11">
          <cell r="B11" t="str">
            <v>Externally financed capex</v>
          </cell>
          <cell r="D11">
            <v>0.26800000000000002</v>
          </cell>
          <cell r="E11" t="str">
            <v>HPPs</v>
          </cell>
          <cell r="CO11" t="str">
            <v>L</v>
          </cell>
        </row>
        <row r="12">
          <cell r="B12" t="str">
            <v>GOU capex</v>
          </cell>
          <cell r="D12" t="str">
            <v>n/a</v>
          </cell>
          <cell r="E12" t="str">
            <v>HPPs</v>
          </cell>
          <cell r="CO12">
            <v>0</v>
          </cell>
        </row>
        <row r="13">
          <cell r="B13" t="str">
            <v>Management fees</v>
          </cell>
          <cell r="D13" t="str">
            <v>n/a</v>
          </cell>
          <cell r="E13" t="str">
            <v>HPPs</v>
          </cell>
          <cell r="CO13">
            <v>0</v>
          </cell>
        </row>
        <row r="14">
          <cell r="B14" t="str">
            <v>Externally financed capex</v>
          </cell>
          <cell r="D14">
            <v>0.1851992195665807</v>
          </cell>
          <cell r="E14" t="str">
            <v>HPPs</v>
          </cell>
          <cell r="CO14" t="str">
            <v>L</v>
          </cell>
        </row>
        <row r="15">
          <cell r="B15" t="str">
            <v>GOU capex</v>
          </cell>
          <cell r="D15" t="str">
            <v>n/a</v>
          </cell>
          <cell r="E15" t="str">
            <v>HPPs</v>
          </cell>
          <cell r="CO15">
            <v>0</v>
          </cell>
        </row>
        <row r="16">
          <cell r="B16" t="str">
            <v>Loan insurance</v>
          </cell>
          <cell r="D16" t="str">
            <v>n/a</v>
          </cell>
          <cell r="E16" t="str">
            <v>HPPs</v>
          </cell>
          <cell r="CO16">
            <v>0</v>
          </cell>
        </row>
        <row r="17">
          <cell r="B17" t="str">
            <v>Management fees</v>
          </cell>
          <cell r="D17" t="str">
            <v>n/a</v>
          </cell>
          <cell r="E17" t="str">
            <v>HPPs</v>
          </cell>
          <cell r="CO17">
            <v>0</v>
          </cell>
        </row>
        <row r="18">
          <cell r="B18" t="str">
            <v>Externally financed capex</v>
          </cell>
          <cell r="D18">
            <v>0.19</v>
          </cell>
          <cell r="E18" t="str">
            <v>PPPs</v>
          </cell>
          <cell r="CO18" t="str">
            <v>L</v>
          </cell>
        </row>
        <row r="19">
          <cell r="B19" t="str">
            <v>Externally financed capex</v>
          </cell>
          <cell r="D19">
            <v>0.1851992195665807</v>
          </cell>
          <cell r="E19" t="str">
            <v>SGR</v>
          </cell>
          <cell r="CO19" t="str">
            <v>L</v>
          </cell>
        </row>
        <row r="20">
          <cell r="B20" t="str">
            <v>GOU capex</v>
          </cell>
          <cell r="D20" t="str">
            <v>n/a</v>
          </cell>
          <cell r="E20" t="str">
            <v>SGR</v>
          </cell>
          <cell r="CO20">
            <v>0</v>
          </cell>
        </row>
        <row r="21">
          <cell r="B21" t="str">
            <v>Resettlement</v>
          </cell>
          <cell r="D21" t="str">
            <v>n/a</v>
          </cell>
          <cell r="E21" t="str">
            <v>SGR</v>
          </cell>
          <cell r="CO21">
            <v>0</v>
          </cell>
        </row>
        <row r="22">
          <cell r="B22" t="str">
            <v>Loan insurance</v>
          </cell>
          <cell r="D22" t="str">
            <v>n/a</v>
          </cell>
          <cell r="E22" t="str">
            <v>SGR</v>
          </cell>
          <cell r="CO22">
            <v>0</v>
          </cell>
        </row>
        <row r="23">
          <cell r="B23" t="str">
            <v>Management fees</v>
          </cell>
          <cell r="D23" t="str">
            <v>n/a</v>
          </cell>
          <cell r="E23" t="str">
            <v>SGR</v>
          </cell>
          <cell r="CO23">
            <v>0</v>
          </cell>
        </row>
        <row r="24">
          <cell r="B24" t="str">
            <v>Externally financed capex</v>
          </cell>
          <cell r="D24">
            <v>0.17</v>
          </cell>
          <cell r="E24" t="str">
            <v>Other non-concessional projects</v>
          </cell>
          <cell r="CO24" t="str">
            <v>L</v>
          </cell>
        </row>
        <row r="25">
          <cell r="B25" t="str">
            <v>Externally financed capex</v>
          </cell>
          <cell r="D25">
            <v>0.3</v>
          </cell>
          <cell r="E25" t="str">
            <v>Other non-concessional projects</v>
          </cell>
          <cell r="CO25" t="str">
            <v>L</v>
          </cell>
        </row>
        <row r="26">
          <cell r="B26" t="str">
            <v>Externally financed capex</v>
          </cell>
          <cell r="D26">
            <v>0.3</v>
          </cell>
          <cell r="E26" t="str">
            <v>Other non-concessional projects</v>
          </cell>
          <cell r="CO26" t="str">
            <v>L</v>
          </cell>
        </row>
        <row r="27">
          <cell r="B27" t="str">
            <v>Externally financed capex</v>
          </cell>
          <cell r="D27">
            <v>0.224</v>
          </cell>
          <cell r="E27" t="str">
            <v>Other non-concessional projects</v>
          </cell>
          <cell r="CO27" t="str">
            <v>L</v>
          </cell>
        </row>
        <row r="28">
          <cell r="B28" t="str">
            <v>Externally financed capex</v>
          </cell>
          <cell r="D28">
            <v>0.224</v>
          </cell>
          <cell r="E28" t="str">
            <v>Other non-concessional projects</v>
          </cell>
          <cell r="CO28" t="str">
            <v>L</v>
          </cell>
        </row>
        <row r="29">
          <cell r="B29" t="str">
            <v>Externally financed capex</v>
          </cell>
          <cell r="D29">
            <v>0.3</v>
          </cell>
          <cell r="E29" t="str">
            <v>Other non-concessional projects</v>
          </cell>
          <cell r="CO29" t="str">
            <v>L</v>
          </cell>
        </row>
        <row r="30">
          <cell r="B30" t="str">
            <v>Externally financed capex</v>
          </cell>
          <cell r="D30">
            <v>0.3</v>
          </cell>
          <cell r="E30" t="str">
            <v>Other non-concessional projects</v>
          </cell>
          <cell r="CO30" t="str">
            <v>L</v>
          </cell>
        </row>
        <row r="31">
          <cell r="B31" t="str">
            <v>Externally financed capex</v>
          </cell>
          <cell r="D31">
            <v>0.3</v>
          </cell>
          <cell r="E31" t="str">
            <v>Other non-concessional projects</v>
          </cell>
          <cell r="CO31" t="str">
            <v>L</v>
          </cell>
        </row>
        <row r="32">
          <cell r="B32" t="str">
            <v>Externally financed capex</v>
          </cell>
          <cell r="D32">
            <v>0.17</v>
          </cell>
          <cell r="E32" t="str">
            <v>Other non-concessional projects</v>
          </cell>
          <cell r="CO32" t="str">
            <v>L</v>
          </cell>
        </row>
        <row r="33">
          <cell r="B33" t="str">
            <v>Externally financed capex</v>
          </cell>
          <cell r="D33">
            <v>0.17</v>
          </cell>
          <cell r="E33" t="str">
            <v>Other non-concessional projects</v>
          </cell>
          <cell r="CO33" t="str">
            <v>L</v>
          </cell>
        </row>
        <row r="34">
          <cell r="B34" t="str">
            <v>Externally financed capex</v>
          </cell>
          <cell r="D34">
            <v>0.3</v>
          </cell>
          <cell r="E34" t="str">
            <v>Other non-concessional projects</v>
          </cell>
          <cell r="CO34" t="str">
            <v>L</v>
          </cell>
        </row>
        <row r="35">
          <cell r="B35" t="str">
            <v>Externally financed capex</v>
          </cell>
          <cell r="D35">
            <v>0.20699999999999999</v>
          </cell>
          <cell r="E35" t="str">
            <v>Other non-concessional projects</v>
          </cell>
          <cell r="CO35" t="str">
            <v>L</v>
          </cell>
        </row>
        <row r="36">
          <cell r="B36" t="str">
            <v>Externally financed capex</v>
          </cell>
          <cell r="D36">
            <v>0.3</v>
          </cell>
          <cell r="E36" t="str">
            <v>Other non-concessional projects</v>
          </cell>
          <cell r="CO36" t="str">
            <v>L</v>
          </cell>
        </row>
        <row r="37">
          <cell r="B37" t="str">
            <v>Externally financed capex</v>
          </cell>
          <cell r="D37">
            <v>0</v>
          </cell>
          <cell r="E37" t="str">
            <v>Other non-concessional projects</v>
          </cell>
          <cell r="CO37" t="str">
            <v>L</v>
          </cell>
        </row>
        <row r="38">
          <cell r="B38" t="str">
            <v>Externally financed capex</v>
          </cell>
          <cell r="D38">
            <v>0.3</v>
          </cell>
          <cell r="E38" t="str">
            <v>Other non-concessional projects</v>
          </cell>
          <cell r="CO38" t="str">
            <v>L</v>
          </cell>
        </row>
        <row r="39">
          <cell r="B39" t="str">
            <v>Externally financed capex</v>
          </cell>
          <cell r="D39">
            <v>0.26800000000000002</v>
          </cell>
          <cell r="E39" t="str">
            <v>Other non-concessional projects</v>
          </cell>
          <cell r="CO39" t="str">
            <v>L</v>
          </cell>
        </row>
        <row r="40">
          <cell r="B40" t="str">
            <v>Externally financed capex</v>
          </cell>
          <cell r="D40">
            <v>0</v>
          </cell>
          <cell r="E40" t="str">
            <v>Other non-concessional projects</v>
          </cell>
          <cell r="CO40" t="str">
            <v>L</v>
          </cell>
        </row>
        <row r="41">
          <cell r="B41" t="str">
            <v>Externally financed capex</v>
          </cell>
          <cell r="D41">
            <v>0.26300000000000001</v>
          </cell>
          <cell r="E41" t="str">
            <v>Other non-concessional projects</v>
          </cell>
          <cell r="CO41" t="str">
            <v>L</v>
          </cell>
        </row>
        <row r="42">
          <cell r="B42" t="str">
            <v>Externally financed capex</v>
          </cell>
          <cell r="D42">
            <v>0.23599999999999999</v>
          </cell>
          <cell r="E42" t="str">
            <v>Other non-concessional projects</v>
          </cell>
          <cell r="CO42" t="str">
            <v>L</v>
          </cell>
        </row>
        <row r="43">
          <cell r="B43" t="str">
            <v>Externally financed capex</v>
          </cell>
          <cell r="D43">
            <v>0.3</v>
          </cell>
          <cell r="E43" t="str">
            <v>Other non-concessional projects</v>
          </cell>
          <cell r="CO43" t="str">
            <v>L</v>
          </cell>
        </row>
        <row r="44">
          <cell r="B44" t="str">
            <v>Externally financed capex</v>
          </cell>
          <cell r="D44">
            <v>0.3</v>
          </cell>
          <cell r="E44" t="str">
            <v>Other non-concessional projects</v>
          </cell>
          <cell r="CO44" t="str">
            <v>L</v>
          </cell>
        </row>
        <row r="45">
          <cell r="B45" t="str">
            <v>Externally financed capex</v>
          </cell>
          <cell r="D45">
            <v>0.224</v>
          </cell>
          <cell r="E45" t="str">
            <v>Other non-concessional projects</v>
          </cell>
          <cell r="CO45" t="str">
            <v>L</v>
          </cell>
        </row>
        <row r="46">
          <cell r="B46" t="str">
            <v>Externally financed capex</v>
          </cell>
          <cell r="D46">
            <v>0.191</v>
          </cell>
          <cell r="E46" t="str">
            <v>Other non-concessional projects</v>
          </cell>
          <cell r="CO46" t="str">
            <v>L</v>
          </cell>
        </row>
        <row r="47">
          <cell r="B47" t="str">
            <v>Externally financed capex</v>
          </cell>
          <cell r="D47">
            <v>0.191</v>
          </cell>
          <cell r="E47" t="str">
            <v>Other non-concessional projects</v>
          </cell>
          <cell r="CO47" t="str">
            <v>L</v>
          </cell>
        </row>
        <row r="48">
          <cell r="B48" t="str">
            <v>Externally financed capex</v>
          </cell>
          <cell r="D48">
            <v>0.191</v>
          </cell>
          <cell r="E48" t="str">
            <v>Other non-concessional projects</v>
          </cell>
          <cell r="CO48" t="str">
            <v>L</v>
          </cell>
        </row>
        <row r="49">
          <cell r="B49" t="str">
            <v>Externally financed capex</v>
          </cell>
          <cell r="D49">
            <v>0.191</v>
          </cell>
          <cell r="E49" t="str">
            <v>Other non-concessional projects</v>
          </cell>
          <cell r="CO49" t="str">
            <v>L</v>
          </cell>
        </row>
        <row r="50">
          <cell r="B50" t="str">
            <v>Externally financed capex</v>
          </cell>
          <cell r="D50">
            <v>0.191</v>
          </cell>
          <cell r="E50" t="str">
            <v>Other non-concessional projects</v>
          </cell>
          <cell r="CO50" t="str">
            <v>L</v>
          </cell>
        </row>
        <row r="51">
          <cell r="B51" t="str">
            <v>Externally financed capex</v>
          </cell>
          <cell r="D51">
            <v>0.191</v>
          </cell>
          <cell r="E51" t="str">
            <v>Other non-concessional projects</v>
          </cell>
          <cell r="CO51" t="str">
            <v>L</v>
          </cell>
        </row>
        <row r="52">
          <cell r="B52" t="str">
            <v>Externally financed capex</v>
          </cell>
          <cell r="D52">
            <v>0.191</v>
          </cell>
          <cell r="E52" t="str">
            <v>Other non-concessional projects</v>
          </cell>
          <cell r="CO52" t="str">
            <v>L</v>
          </cell>
        </row>
        <row r="53">
          <cell r="B53" t="str">
            <v>Externally financed capex</v>
          </cell>
          <cell r="D53">
            <v>0.191</v>
          </cell>
          <cell r="E53" t="str">
            <v>Other non-concessional projects</v>
          </cell>
          <cell r="CO53" t="str">
            <v>L</v>
          </cell>
        </row>
        <row r="54">
          <cell r="B54" t="str">
            <v>Externally financed capex</v>
          </cell>
          <cell r="D54">
            <v>0.191</v>
          </cell>
          <cell r="E54" t="str">
            <v>Other non-concessional projects</v>
          </cell>
          <cell r="CO54" t="str">
            <v>L</v>
          </cell>
        </row>
        <row r="55">
          <cell r="B55" t="str">
            <v>Externally financed capex</v>
          </cell>
          <cell r="D55">
            <v>0.3</v>
          </cell>
          <cell r="E55" t="str">
            <v>Other non-concessional projects</v>
          </cell>
          <cell r="CO55" t="str">
            <v>L</v>
          </cell>
        </row>
        <row r="56">
          <cell r="B56" t="str">
            <v>Externally financed capex</v>
          </cell>
          <cell r="D56">
            <v>0.3</v>
          </cell>
          <cell r="E56" t="str">
            <v>Other non-concessional projects</v>
          </cell>
          <cell r="CO56" t="str">
            <v>L</v>
          </cell>
        </row>
        <row r="57">
          <cell r="B57" t="str">
            <v>Resettlement</v>
          </cell>
          <cell r="D57" t="str">
            <v>n/a</v>
          </cell>
          <cell r="E57" t="str">
            <v>PPPs</v>
          </cell>
          <cell r="CO57">
            <v>0</v>
          </cell>
        </row>
        <row r="58">
          <cell r="B58" t="str">
            <v>Private capex</v>
          </cell>
          <cell r="D58" t="str">
            <v>n/a</v>
          </cell>
          <cell r="E58" t="str">
            <v>PPPs</v>
          </cell>
          <cell r="CO58">
            <v>0</v>
          </cell>
        </row>
        <row r="59">
          <cell r="B59" t="str">
            <v>Resettlement</v>
          </cell>
          <cell r="D59" t="str">
            <v>n/a</v>
          </cell>
          <cell r="E59" t="str">
            <v>PPPs</v>
          </cell>
          <cell r="CO59">
            <v>0</v>
          </cell>
        </row>
        <row r="60">
          <cell r="B60" t="str">
            <v>Private capex</v>
          </cell>
          <cell r="D60" t="str">
            <v>n/a</v>
          </cell>
          <cell r="E60" t="str">
            <v>PPPs</v>
          </cell>
          <cell r="CO60">
            <v>0</v>
          </cell>
        </row>
        <row r="61">
          <cell r="B61" t="str">
            <v>Resettlement</v>
          </cell>
          <cell r="D61" t="str">
            <v>n/a</v>
          </cell>
          <cell r="E61" t="str">
            <v>PPPs</v>
          </cell>
          <cell r="CO61">
            <v>0</v>
          </cell>
        </row>
        <row r="62">
          <cell r="B62" t="str">
            <v>Private capex</v>
          </cell>
          <cell r="D62" t="str">
            <v>n/a</v>
          </cell>
          <cell r="E62" t="str">
            <v>PPPs</v>
          </cell>
          <cell r="CO62">
            <v>0</v>
          </cell>
        </row>
        <row r="63">
          <cell r="B63" t="str">
            <v>Externally financed capex</v>
          </cell>
          <cell r="D63">
            <v>0.47</v>
          </cell>
          <cell r="E63" t="str">
            <v>Concessional loans</v>
          </cell>
          <cell r="CO63" t="str">
            <v>L</v>
          </cell>
        </row>
        <row r="64">
          <cell r="B64" t="str">
            <v>Externally financed capex</v>
          </cell>
          <cell r="D64">
            <v>0.47</v>
          </cell>
          <cell r="E64" t="str">
            <v>Concessional loans</v>
          </cell>
          <cell r="CO64" t="str">
            <v>L</v>
          </cell>
        </row>
        <row r="65">
          <cell r="B65" t="str">
            <v>Externally financed capex</v>
          </cell>
          <cell r="D65">
            <v>0.47</v>
          </cell>
          <cell r="E65" t="str">
            <v>Concessional loans</v>
          </cell>
          <cell r="CO65" t="str">
            <v>L</v>
          </cell>
        </row>
        <row r="66">
          <cell r="B66" t="str">
            <v>Externally financed capex</v>
          </cell>
          <cell r="D66">
            <v>0.47</v>
          </cell>
          <cell r="E66" t="str">
            <v>Concessional loans</v>
          </cell>
          <cell r="CO66" t="str">
            <v>L</v>
          </cell>
        </row>
        <row r="67">
          <cell r="B67" t="str">
            <v>Externally financed capex</v>
          </cell>
          <cell r="D67">
            <v>0.47</v>
          </cell>
          <cell r="E67" t="str">
            <v>Concessional loans</v>
          </cell>
          <cell r="CO67" t="str">
            <v>L</v>
          </cell>
        </row>
        <row r="68">
          <cell r="B68" t="str">
            <v>Externally financed capex</v>
          </cell>
          <cell r="D68">
            <v>0.47</v>
          </cell>
          <cell r="E68" t="str">
            <v>Concessional loans</v>
          </cell>
          <cell r="CO68" t="str">
            <v>L</v>
          </cell>
        </row>
        <row r="69">
          <cell r="B69" t="str">
            <v>Externally financed capex</v>
          </cell>
          <cell r="D69">
            <v>0.47</v>
          </cell>
          <cell r="E69" t="str">
            <v>Concessional loans</v>
          </cell>
          <cell r="CO69" t="str">
            <v>L</v>
          </cell>
        </row>
        <row r="70">
          <cell r="B70" t="str">
            <v>Externally financed capex</v>
          </cell>
          <cell r="D70">
            <v>0.47</v>
          </cell>
          <cell r="E70" t="str">
            <v>Concessional loans</v>
          </cell>
          <cell r="CO70" t="str">
            <v>L</v>
          </cell>
        </row>
        <row r="71">
          <cell r="B71" t="str">
            <v>Externally financed capex</v>
          </cell>
          <cell r="D71">
            <v>0.47</v>
          </cell>
          <cell r="E71" t="str">
            <v>Concessional loans</v>
          </cell>
          <cell r="CO71" t="str">
            <v>L</v>
          </cell>
        </row>
        <row r="72">
          <cell r="B72" t="str">
            <v>Externally financed capex</v>
          </cell>
          <cell r="D72">
            <v>0.36</v>
          </cell>
          <cell r="E72" t="str">
            <v>Concessional loans</v>
          </cell>
          <cell r="CO72" t="str">
            <v>L</v>
          </cell>
        </row>
        <row r="73">
          <cell r="B73" t="str">
            <v>Externally financed capex</v>
          </cell>
          <cell r="D73">
            <v>0.36</v>
          </cell>
          <cell r="E73" t="str">
            <v>Concessional loans</v>
          </cell>
          <cell r="CO73" t="str">
            <v>L</v>
          </cell>
        </row>
        <row r="74">
          <cell r="B74" t="str">
            <v>Externally financed capex</v>
          </cell>
          <cell r="D74">
            <v>0.47</v>
          </cell>
          <cell r="E74" t="str">
            <v>Concessional loans</v>
          </cell>
          <cell r="CO74" t="str">
            <v>L</v>
          </cell>
        </row>
        <row r="75">
          <cell r="B75" t="str">
            <v>Externally financed capex</v>
          </cell>
          <cell r="D75">
            <v>0.47</v>
          </cell>
          <cell r="E75" t="str">
            <v>Concessional loans</v>
          </cell>
          <cell r="CO75" t="str">
            <v>L</v>
          </cell>
        </row>
        <row r="76">
          <cell r="B76" t="str">
            <v>Externally financed capex</v>
          </cell>
          <cell r="D76">
            <v>0.47</v>
          </cell>
          <cell r="E76" t="str">
            <v>Concessional loans</v>
          </cell>
          <cell r="CO76" t="str">
            <v>L</v>
          </cell>
        </row>
        <row r="77">
          <cell r="B77" t="str">
            <v>Externally financed capex</v>
          </cell>
          <cell r="D77">
            <v>0.47</v>
          </cell>
          <cell r="E77" t="str">
            <v>Concessional loans</v>
          </cell>
          <cell r="CO77" t="str">
            <v>L</v>
          </cell>
        </row>
        <row r="78">
          <cell r="B78" t="str">
            <v>Externally financed capex</v>
          </cell>
          <cell r="D78">
            <v>0.47</v>
          </cell>
          <cell r="E78" t="str">
            <v>Concessional loans</v>
          </cell>
          <cell r="CO78" t="str">
            <v>L</v>
          </cell>
        </row>
        <row r="79">
          <cell r="B79" t="str">
            <v>Externally financed capex</v>
          </cell>
          <cell r="D79">
            <v>0.47</v>
          </cell>
          <cell r="E79" t="str">
            <v>Concessional loans</v>
          </cell>
          <cell r="CO79" t="str">
            <v>L</v>
          </cell>
        </row>
        <row r="80">
          <cell r="B80" t="str">
            <v>Externally financed capex</v>
          </cell>
          <cell r="D80">
            <v>0.36</v>
          </cell>
          <cell r="E80" t="str">
            <v>Concessional loans</v>
          </cell>
          <cell r="CO80" t="str">
            <v>L</v>
          </cell>
        </row>
        <row r="81">
          <cell r="B81" t="str">
            <v>Externally financed capex</v>
          </cell>
          <cell r="D81">
            <v>0.36</v>
          </cell>
          <cell r="E81" t="str">
            <v>Concessional loans</v>
          </cell>
          <cell r="CO81" t="str">
            <v>L</v>
          </cell>
        </row>
        <row r="82">
          <cell r="B82" t="str">
            <v>Externally financed capex</v>
          </cell>
          <cell r="D82">
            <v>0.36</v>
          </cell>
          <cell r="E82" t="str">
            <v>Concessional loans</v>
          </cell>
          <cell r="CO82" t="str">
            <v>L</v>
          </cell>
        </row>
        <row r="83">
          <cell r="B83" t="str">
            <v>Externally financed capex</v>
          </cell>
          <cell r="D83">
            <v>0.4</v>
          </cell>
          <cell r="E83" t="str">
            <v>Concessional loans</v>
          </cell>
          <cell r="CO83" t="str">
            <v>L</v>
          </cell>
        </row>
        <row r="84">
          <cell r="B84" t="str">
            <v>Externally financed capex</v>
          </cell>
          <cell r="D84">
            <v>0.36</v>
          </cell>
          <cell r="E84" t="str">
            <v>Concessional loans</v>
          </cell>
          <cell r="CO84" t="str">
            <v>L</v>
          </cell>
        </row>
        <row r="85">
          <cell r="B85" t="str">
            <v>Externally financed capex</v>
          </cell>
          <cell r="D85">
            <v>0.47</v>
          </cell>
          <cell r="E85" t="str">
            <v>Concessional loans</v>
          </cell>
          <cell r="CO85" t="str">
            <v>L</v>
          </cell>
        </row>
        <row r="86">
          <cell r="B86" t="str">
            <v>Externally financed capex</v>
          </cell>
          <cell r="D86">
            <v>0.47</v>
          </cell>
          <cell r="E86" t="str">
            <v>Concessional loans</v>
          </cell>
          <cell r="CO86" t="str">
            <v>L</v>
          </cell>
        </row>
        <row r="87">
          <cell r="B87" t="str">
            <v>Externally financed capex</v>
          </cell>
          <cell r="D87">
            <v>0.47</v>
          </cell>
          <cell r="E87" t="str">
            <v>Concessional loans</v>
          </cell>
          <cell r="CO87" t="str">
            <v>L</v>
          </cell>
        </row>
        <row r="88">
          <cell r="B88" t="str">
            <v>Externally financed capex</v>
          </cell>
          <cell r="D88">
            <v>0.47</v>
          </cell>
          <cell r="E88" t="str">
            <v>Concessional loans</v>
          </cell>
          <cell r="CO88" t="str">
            <v>L</v>
          </cell>
        </row>
        <row r="89">
          <cell r="B89" t="str">
            <v>Externally financed capex</v>
          </cell>
          <cell r="D89">
            <v>0.47</v>
          </cell>
          <cell r="E89" t="str">
            <v>Concessional loans</v>
          </cell>
          <cell r="CO89" t="str">
            <v>L</v>
          </cell>
        </row>
        <row r="90">
          <cell r="B90" t="str">
            <v>Externally financed capex</v>
          </cell>
          <cell r="D90">
            <v>0.47</v>
          </cell>
          <cell r="E90" t="str">
            <v>Concessional loans</v>
          </cell>
          <cell r="CO90" t="str">
            <v>L</v>
          </cell>
        </row>
        <row r="91">
          <cell r="B91" t="str">
            <v>Externally financed capex</v>
          </cell>
          <cell r="D91">
            <v>0.47</v>
          </cell>
          <cell r="E91" t="str">
            <v>Concessional loans</v>
          </cell>
          <cell r="CO91" t="str">
            <v>L</v>
          </cell>
        </row>
        <row r="92">
          <cell r="B92" t="str">
            <v>Externally financed capex</v>
          </cell>
          <cell r="D92">
            <v>0.47</v>
          </cell>
          <cell r="E92" t="str">
            <v>Concessional loans</v>
          </cell>
          <cell r="CO92" t="str">
            <v>L</v>
          </cell>
        </row>
        <row r="93">
          <cell r="B93" t="str">
            <v>Externally financed capex</v>
          </cell>
          <cell r="D93">
            <v>0.47</v>
          </cell>
          <cell r="E93" t="str">
            <v>Concessional loans</v>
          </cell>
          <cell r="CO93" t="str">
            <v>L</v>
          </cell>
        </row>
        <row r="94">
          <cell r="B94" t="str">
            <v>Externally financed capex</v>
          </cell>
          <cell r="D94">
            <v>0.47</v>
          </cell>
          <cell r="E94" t="str">
            <v>Concessional loans</v>
          </cell>
          <cell r="CO94" t="str">
            <v>L</v>
          </cell>
        </row>
        <row r="95">
          <cell r="B95" t="str">
            <v>Externally financed capex</v>
          </cell>
          <cell r="D95">
            <v>0.36</v>
          </cell>
          <cell r="E95" t="str">
            <v>Concessional loans</v>
          </cell>
          <cell r="CO95" t="str">
            <v>L</v>
          </cell>
        </row>
        <row r="96">
          <cell r="B96" t="str">
            <v>Externally financed capex</v>
          </cell>
          <cell r="D96">
            <v>0.36</v>
          </cell>
          <cell r="E96" t="str">
            <v>Concessional loans</v>
          </cell>
          <cell r="CO96" t="str">
            <v>L</v>
          </cell>
        </row>
        <row r="97">
          <cell r="B97" t="str">
            <v>Externally financed capex</v>
          </cell>
          <cell r="D97">
            <v>0.36</v>
          </cell>
          <cell r="E97" t="str">
            <v>Concessional loans</v>
          </cell>
          <cell r="CO97" t="str">
            <v>L</v>
          </cell>
        </row>
        <row r="98">
          <cell r="B98" t="str">
            <v>Externally financed capex</v>
          </cell>
          <cell r="D98">
            <v>0.36</v>
          </cell>
          <cell r="E98" t="str">
            <v>Concessional loans</v>
          </cell>
          <cell r="CO98" t="str">
            <v>L</v>
          </cell>
        </row>
        <row r="99">
          <cell r="B99" t="str">
            <v>Externally financed capex</v>
          </cell>
          <cell r="D99">
            <v>0.47</v>
          </cell>
          <cell r="E99" t="str">
            <v>Concessional loans</v>
          </cell>
          <cell r="CO99" t="str">
            <v>L</v>
          </cell>
        </row>
        <row r="100">
          <cell r="B100" t="str">
            <v>Externally financed capex</v>
          </cell>
          <cell r="D100">
            <v>0.47</v>
          </cell>
          <cell r="E100" t="str">
            <v>Concessional loans</v>
          </cell>
          <cell r="CO100" t="str">
            <v>L</v>
          </cell>
        </row>
        <row r="101">
          <cell r="B101" t="str">
            <v>Externally financed capex</v>
          </cell>
          <cell r="D101">
            <v>0.47</v>
          </cell>
          <cell r="E101" t="str">
            <v>Concessional loans</v>
          </cell>
          <cell r="CO101" t="str">
            <v>L</v>
          </cell>
        </row>
        <row r="102">
          <cell r="B102" t="str">
            <v>Externally financed capex</v>
          </cell>
          <cell r="D102">
            <v>0.47</v>
          </cell>
          <cell r="E102" t="str">
            <v>Concessional loans</v>
          </cell>
          <cell r="CO102" t="str">
            <v>L</v>
          </cell>
        </row>
        <row r="103">
          <cell r="B103" t="str">
            <v>Externally financed capex</v>
          </cell>
          <cell r="D103">
            <v>0.47</v>
          </cell>
          <cell r="E103" t="str">
            <v>Concessional loans</v>
          </cell>
          <cell r="CO103" t="str">
            <v>L</v>
          </cell>
        </row>
        <row r="104">
          <cell r="B104" t="str">
            <v>Externally financed capex</v>
          </cell>
          <cell r="D104">
            <v>0.47</v>
          </cell>
          <cell r="E104" t="str">
            <v>Concessional loans</v>
          </cell>
          <cell r="CO104" t="str">
            <v>L</v>
          </cell>
        </row>
        <row r="105">
          <cell r="B105" t="str">
            <v>Externally financed capex</v>
          </cell>
          <cell r="D105">
            <v>0.47</v>
          </cell>
          <cell r="E105" t="str">
            <v>Concessional loans</v>
          </cell>
          <cell r="CO105" t="str">
            <v>L</v>
          </cell>
        </row>
        <row r="106">
          <cell r="B106" t="str">
            <v>Externally financed capex</v>
          </cell>
          <cell r="D106">
            <v>0.47</v>
          </cell>
          <cell r="E106" t="str">
            <v>Concessional loans</v>
          </cell>
          <cell r="CO106" t="str">
            <v>L</v>
          </cell>
        </row>
        <row r="107">
          <cell r="B107" t="str">
            <v>Externally financed capex</v>
          </cell>
          <cell r="D107">
            <v>0.47</v>
          </cell>
          <cell r="E107" t="str">
            <v>Concessional loans</v>
          </cell>
          <cell r="CO107" t="str">
            <v>L</v>
          </cell>
        </row>
        <row r="108">
          <cell r="B108" t="str">
            <v>Externally financed capex</v>
          </cell>
          <cell r="D108">
            <v>0.47</v>
          </cell>
          <cell r="E108" t="str">
            <v>Concessional loans</v>
          </cell>
          <cell r="CO108" t="str">
            <v>L</v>
          </cell>
        </row>
        <row r="109">
          <cell r="B109" t="str">
            <v>Externally financed capex</v>
          </cell>
          <cell r="D109">
            <v>0.47</v>
          </cell>
          <cell r="E109" t="str">
            <v>Concessional loans</v>
          </cell>
          <cell r="CO109" t="str">
            <v>L</v>
          </cell>
        </row>
        <row r="110">
          <cell r="B110" t="str">
            <v>Externally financed capex</v>
          </cell>
          <cell r="D110">
            <v>0.4</v>
          </cell>
          <cell r="E110" t="str">
            <v>Concessional loans</v>
          </cell>
          <cell r="CO110" t="str">
            <v>L</v>
          </cell>
        </row>
        <row r="111">
          <cell r="B111" t="str">
            <v>Externally financed capex</v>
          </cell>
          <cell r="D111">
            <v>0.4</v>
          </cell>
          <cell r="E111" t="str">
            <v>Concessional loans</v>
          </cell>
          <cell r="CO111" t="str">
            <v>L</v>
          </cell>
        </row>
        <row r="112">
          <cell r="B112" t="str">
            <v>Externally financed capex</v>
          </cell>
          <cell r="D112">
            <v>0.47</v>
          </cell>
          <cell r="E112" t="str">
            <v>Concessional loans</v>
          </cell>
          <cell r="CO112" t="str">
            <v>L</v>
          </cell>
        </row>
        <row r="113">
          <cell r="B113" t="str">
            <v>Externally financed capex</v>
          </cell>
          <cell r="D113">
            <v>0.47</v>
          </cell>
          <cell r="E113" t="str">
            <v>Concessional loans</v>
          </cell>
          <cell r="CO113" t="str">
            <v>L</v>
          </cell>
        </row>
        <row r="114">
          <cell r="B114" t="str">
            <v>Externally financed capex</v>
          </cell>
          <cell r="D114">
            <v>0.37</v>
          </cell>
          <cell r="E114" t="str">
            <v>Concessional loans</v>
          </cell>
          <cell r="CO114" t="str">
            <v>L</v>
          </cell>
        </row>
        <row r="115">
          <cell r="B115" t="str">
            <v>Externally financed capex</v>
          </cell>
          <cell r="D115">
            <v>0.47</v>
          </cell>
          <cell r="E115" t="str">
            <v>Concessional loans</v>
          </cell>
          <cell r="CO115" t="str">
            <v>L</v>
          </cell>
        </row>
        <row r="116">
          <cell r="B116" t="str">
            <v>Externally financed capex</v>
          </cell>
          <cell r="D116">
            <v>0.47</v>
          </cell>
          <cell r="E116" t="str">
            <v>Concessional loans</v>
          </cell>
          <cell r="CO116" t="str">
            <v>L</v>
          </cell>
        </row>
        <row r="117">
          <cell r="B117" t="str">
            <v>Externally financed capex</v>
          </cell>
          <cell r="D117">
            <v>0.4</v>
          </cell>
          <cell r="E117" t="str">
            <v>Concessional loans</v>
          </cell>
          <cell r="CO117" t="str">
            <v>L</v>
          </cell>
        </row>
        <row r="118">
          <cell r="B118" t="str">
            <v>Externally financed capex</v>
          </cell>
          <cell r="D118">
            <v>0.4</v>
          </cell>
          <cell r="E118" t="str">
            <v>Concessional loans</v>
          </cell>
          <cell r="CO118" t="str">
            <v>L</v>
          </cell>
        </row>
        <row r="119">
          <cell r="B119" t="str">
            <v>Externally financed capex</v>
          </cell>
          <cell r="D119">
            <v>0.36</v>
          </cell>
          <cell r="E119" t="str">
            <v>Concessional loans</v>
          </cell>
          <cell r="CO119" t="str">
            <v>L</v>
          </cell>
        </row>
        <row r="120">
          <cell r="B120" t="str">
            <v>Externally financed capex</v>
          </cell>
          <cell r="D120">
            <v>0.36</v>
          </cell>
          <cell r="E120" t="str">
            <v>Concessional loans</v>
          </cell>
          <cell r="CO120" t="str">
            <v>L</v>
          </cell>
        </row>
        <row r="121">
          <cell r="B121" t="str">
            <v>Externally financed capex</v>
          </cell>
          <cell r="D121">
            <v>0.47</v>
          </cell>
          <cell r="E121" t="str">
            <v>Concessional loans</v>
          </cell>
          <cell r="CO121" t="str">
            <v>L</v>
          </cell>
        </row>
        <row r="122">
          <cell r="B122" t="str">
            <v>Externally financed capex</v>
          </cell>
          <cell r="D122">
            <v>0.47</v>
          </cell>
          <cell r="E122" t="str">
            <v>Concessional loans</v>
          </cell>
          <cell r="CO122" t="str">
            <v>L</v>
          </cell>
        </row>
        <row r="123">
          <cell r="B123" t="str">
            <v>Externally financed capex</v>
          </cell>
          <cell r="D123">
            <v>0.47</v>
          </cell>
          <cell r="E123" t="str">
            <v>Concessional loans</v>
          </cell>
          <cell r="CO123" t="str">
            <v>L</v>
          </cell>
        </row>
        <row r="124">
          <cell r="B124" t="str">
            <v>Externally financed capex</v>
          </cell>
          <cell r="D124">
            <v>0.47</v>
          </cell>
          <cell r="E124" t="str">
            <v>Concessional loans</v>
          </cell>
          <cell r="CO124" t="str">
            <v>L</v>
          </cell>
        </row>
        <row r="125">
          <cell r="B125" t="str">
            <v>Externally financed capex</v>
          </cell>
          <cell r="D125">
            <v>0.36</v>
          </cell>
          <cell r="E125" t="str">
            <v>Concessional loans</v>
          </cell>
          <cell r="CO125" t="str">
            <v>L</v>
          </cell>
        </row>
        <row r="126">
          <cell r="B126" t="str">
            <v>Externally financed capex</v>
          </cell>
          <cell r="D126">
            <v>0.36</v>
          </cell>
          <cell r="E126" t="str">
            <v>Concessional loans</v>
          </cell>
          <cell r="CO126" t="str">
            <v>L</v>
          </cell>
        </row>
        <row r="127">
          <cell r="B127" t="str">
            <v>Externally financed capex</v>
          </cell>
          <cell r="D127">
            <v>0.36</v>
          </cell>
          <cell r="E127" t="str">
            <v>Concessional loans</v>
          </cell>
          <cell r="CO127" t="str">
            <v>L</v>
          </cell>
        </row>
        <row r="128">
          <cell r="B128" t="str">
            <v>Externally financed capex</v>
          </cell>
          <cell r="D128">
            <v>0.36</v>
          </cell>
          <cell r="E128" t="str">
            <v>Concessional loans</v>
          </cell>
          <cell r="CO128" t="str">
            <v>L</v>
          </cell>
        </row>
        <row r="129">
          <cell r="B129" t="str">
            <v>Externally financed capex</v>
          </cell>
          <cell r="D129">
            <v>0.36</v>
          </cell>
          <cell r="E129" t="str">
            <v>Concessional loans</v>
          </cell>
          <cell r="CO129" t="str">
            <v>L</v>
          </cell>
        </row>
        <row r="130">
          <cell r="B130" t="str">
            <v>Externally financed capex</v>
          </cell>
          <cell r="D130">
            <v>0.47</v>
          </cell>
          <cell r="E130" t="str">
            <v>Concessional loans</v>
          </cell>
          <cell r="CO130" t="str">
            <v>L</v>
          </cell>
        </row>
        <row r="131">
          <cell r="B131" t="str">
            <v>Externally financed capex</v>
          </cell>
          <cell r="D131">
            <v>0.47</v>
          </cell>
          <cell r="E131" t="str">
            <v>Concessional loans</v>
          </cell>
          <cell r="CO131" t="str">
            <v>L</v>
          </cell>
        </row>
        <row r="132">
          <cell r="B132" t="str">
            <v>Externally financed capex</v>
          </cell>
          <cell r="D132">
            <v>0.47</v>
          </cell>
          <cell r="E132" t="str">
            <v>Concessional loans</v>
          </cell>
          <cell r="CO132" t="str">
            <v>L</v>
          </cell>
        </row>
        <row r="133">
          <cell r="B133" t="str">
            <v>Externally financed capex</v>
          </cell>
          <cell r="D133">
            <v>0.47</v>
          </cell>
          <cell r="E133" t="str">
            <v>Concessional loans</v>
          </cell>
          <cell r="CO133" t="str">
            <v>L</v>
          </cell>
        </row>
        <row r="134">
          <cell r="B134" t="str">
            <v>Externally financed capex</v>
          </cell>
          <cell r="D134">
            <v>0.47</v>
          </cell>
          <cell r="E134" t="str">
            <v>Concessional loans</v>
          </cell>
          <cell r="CO134" t="str">
            <v>L</v>
          </cell>
        </row>
        <row r="135">
          <cell r="B135" t="str">
            <v>Externally financed capex</v>
          </cell>
          <cell r="D135">
            <v>0.47</v>
          </cell>
          <cell r="E135" t="str">
            <v>Concessional loans</v>
          </cell>
          <cell r="CO135" t="str">
            <v>L</v>
          </cell>
        </row>
        <row r="136">
          <cell r="B136" t="str">
            <v>Externally financed capex</v>
          </cell>
          <cell r="D136">
            <v>0.47</v>
          </cell>
          <cell r="E136" t="str">
            <v>Concessional loans</v>
          </cell>
          <cell r="CO136" t="str">
            <v>L</v>
          </cell>
        </row>
        <row r="137">
          <cell r="B137" t="str">
            <v>Externally financed capex</v>
          </cell>
          <cell r="D137">
            <v>0.47</v>
          </cell>
          <cell r="E137" t="str">
            <v>Concessional loans</v>
          </cell>
          <cell r="CO137" t="str">
            <v>L</v>
          </cell>
        </row>
        <row r="138">
          <cell r="B138" t="str">
            <v>Externally financed capex</v>
          </cell>
          <cell r="D138">
            <v>0.47</v>
          </cell>
          <cell r="E138" t="str">
            <v>Concessional loans</v>
          </cell>
          <cell r="CO138" t="str">
            <v>L</v>
          </cell>
        </row>
        <row r="139">
          <cell r="B139" t="str">
            <v>Externally financed capex</v>
          </cell>
          <cell r="D139">
            <v>0.47</v>
          </cell>
          <cell r="E139" t="str">
            <v>Concessional loans</v>
          </cell>
          <cell r="CO139" t="str">
            <v>L</v>
          </cell>
        </row>
        <row r="140">
          <cell r="B140" t="str">
            <v>Externally financed capex</v>
          </cell>
          <cell r="D140">
            <v>0.47</v>
          </cell>
          <cell r="E140" t="str">
            <v>Concessional loans</v>
          </cell>
          <cell r="CO140" t="str">
            <v>L</v>
          </cell>
        </row>
        <row r="141">
          <cell r="B141" t="str">
            <v>Externally financed capex</v>
          </cell>
          <cell r="D141">
            <v>0.47</v>
          </cell>
          <cell r="E141" t="str">
            <v>Concessional loans</v>
          </cell>
          <cell r="CO141" t="str">
            <v>L</v>
          </cell>
        </row>
        <row r="142">
          <cell r="B142" t="str">
            <v>Externally financed capex</v>
          </cell>
          <cell r="D142">
            <v>0.47</v>
          </cell>
          <cell r="E142" t="str">
            <v>Concessional loans</v>
          </cell>
          <cell r="CO142" t="str">
            <v>L</v>
          </cell>
        </row>
        <row r="143">
          <cell r="B143" t="str">
            <v>Externally financed capex</v>
          </cell>
          <cell r="D143">
            <v>0.47</v>
          </cell>
          <cell r="E143" t="str">
            <v>Concessional loans</v>
          </cell>
          <cell r="CO143" t="str">
            <v>L</v>
          </cell>
        </row>
        <row r="144">
          <cell r="B144" t="str">
            <v>Externally financed capex</v>
          </cell>
          <cell r="D144">
            <v>0.47</v>
          </cell>
          <cell r="E144" t="str">
            <v>Concessional loans</v>
          </cell>
          <cell r="CO144" t="str">
            <v>L</v>
          </cell>
        </row>
        <row r="145">
          <cell r="B145" t="str">
            <v>Externally financed capex</v>
          </cell>
          <cell r="D145">
            <v>0.5</v>
          </cell>
          <cell r="E145" t="str">
            <v>Concessional loans</v>
          </cell>
          <cell r="CO145" t="str">
            <v>L</v>
          </cell>
        </row>
        <row r="146">
          <cell r="B146" t="str">
            <v>Externally financed capex</v>
          </cell>
          <cell r="D146">
            <v>0.5</v>
          </cell>
          <cell r="E146" t="str">
            <v>Concessional loans</v>
          </cell>
          <cell r="CO146" t="str">
            <v>L</v>
          </cell>
        </row>
        <row r="147">
          <cell r="B147" t="str">
            <v>Externally financed capex</v>
          </cell>
          <cell r="D147">
            <v>0.47</v>
          </cell>
          <cell r="E147" t="str">
            <v>Concessional loans</v>
          </cell>
          <cell r="CO147" t="str">
            <v>L</v>
          </cell>
        </row>
        <row r="148">
          <cell r="B148" t="str">
            <v>Externally financed capex</v>
          </cell>
          <cell r="D148">
            <v>0.47</v>
          </cell>
          <cell r="E148" t="str">
            <v>Concessional loans</v>
          </cell>
          <cell r="CO148" t="str">
            <v>L</v>
          </cell>
        </row>
        <row r="149">
          <cell r="B149" t="str">
            <v>Externally financed capex</v>
          </cell>
          <cell r="D149">
            <v>0.47</v>
          </cell>
          <cell r="E149" t="str">
            <v>Concessional loans</v>
          </cell>
          <cell r="CO149" t="str">
            <v>L</v>
          </cell>
        </row>
        <row r="150">
          <cell r="B150" t="str">
            <v>Externally financed capex</v>
          </cell>
          <cell r="D150">
            <v>0.36</v>
          </cell>
          <cell r="E150" t="str">
            <v>Concessional loans</v>
          </cell>
          <cell r="CO150" t="str">
            <v>L</v>
          </cell>
        </row>
        <row r="151">
          <cell r="B151" t="str">
            <v>Externally financed capex</v>
          </cell>
          <cell r="D151">
            <v>0.47</v>
          </cell>
          <cell r="E151" t="str">
            <v>Concessional loans</v>
          </cell>
          <cell r="CO151" t="str">
            <v>L</v>
          </cell>
        </row>
        <row r="152">
          <cell r="B152" t="str">
            <v>Externally financed capex</v>
          </cell>
          <cell r="D152">
            <v>0.47</v>
          </cell>
          <cell r="E152" t="str">
            <v>Concessional loans</v>
          </cell>
          <cell r="CO152" t="str">
            <v>L</v>
          </cell>
        </row>
        <row r="153">
          <cell r="B153" t="str">
            <v>Externally financed capex</v>
          </cell>
          <cell r="D153">
            <v>0.47</v>
          </cell>
          <cell r="E153" t="str">
            <v>Concessional loans</v>
          </cell>
          <cell r="CO153" t="str">
            <v>L</v>
          </cell>
        </row>
        <row r="154">
          <cell r="B154" t="str">
            <v>Externally financed capex</v>
          </cell>
          <cell r="D154">
            <v>0.47</v>
          </cell>
          <cell r="E154" t="str">
            <v>Concessional loans</v>
          </cell>
          <cell r="CO154" t="str">
            <v>L</v>
          </cell>
        </row>
        <row r="155">
          <cell r="B155" t="str">
            <v>Externally financed capex</v>
          </cell>
          <cell r="D155">
            <v>0.47</v>
          </cell>
          <cell r="E155" t="str">
            <v>Concessional loans</v>
          </cell>
          <cell r="CO155" t="str">
            <v>L</v>
          </cell>
        </row>
        <row r="156">
          <cell r="B156" t="str">
            <v>Externally financed capex</v>
          </cell>
          <cell r="D156">
            <v>0.47</v>
          </cell>
          <cell r="E156" t="str">
            <v>Concessional loans</v>
          </cell>
          <cell r="CO156" t="str">
            <v>L</v>
          </cell>
        </row>
        <row r="157">
          <cell r="B157" t="str">
            <v>Externally financed capex</v>
          </cell>
          <cell r="D157">
            <v>0.47</v>
          </cell>
          <cell r="E157" t="str">
            <v>Concessional loans</v>
          </cell>
          <cell r="CO157" t="str">
            <v>L</v>
          </cell>
        </row>
        <row r="158">
          <cell r="B158" t="str">
            <v>Externally financed capex</v>
          </cell>
          <cell r="D158">
            <v>0.47</v>
          </cell>
          <cell r="E158" t="str">
            <v>Concessional loans</v>
          </cell>
          <cell r="CO158" t="str">
            <v>L</v>
          </cell>
        </row>
        <row r="159">
          <cell r="B159" t="str">
            <v>Externally financed capex</v>
          </cell>
          <cell r="D159">
            <v>0.47</v>
          </cell>
          <cell r="E159" t="str">
            <v>Concessional loans</v>
          </cell>
          <cell r="CO159" t="str">
            <v>L</v>
          </cell>
        </row>
        <row r="160">
          <cell r="B160" t="str">
            <v>Externally financed capex</v>
          </cell>
          <cell r="D160">
            <v>0.47</v>
          </cell>
          <cell r="E160" t="str">
            <v>Concessional loans</v>
          </cell>
          <cell r="CO160" t="str">
            <v>L</v>
          </cell>
        </row>
        <row r="161">
          <cell r="B161" t="str">
            <v>Externally financed capex</v>
          </cell>
          <cell r="D161">
            <v>0.4</v>
          </cell>
          <cell r="E161" t="str">
            <v>Concessional loans</v>
          </cell>
          <cell r="CO161" t="str">
            <v>L</v>
          </cell>
        </row>
        <row r="162">
          <cell r="B162" t="str">
            <v>Externally financed capex</v>
          </cell>
          <cell r="D162">
            <v>0.4</v>
          </cell>
          <cell r="E162" t="str">
            <v>Concessional loans</v>
          </cell>
          <cell r="CO162" t="str">
            <v>L</v>
          </cell>
        </row>
        <row r="163">
          <cell r="B163" t="str">
            <v>Externally financed capex</v>
          </cell>
          <cell r="D163">
            <v>0.4</v>
          </cell>
          <cell r="E163" t="str">
            <v>Concessional loans</v>
          </cell>
          <cell r="CO163" t="str">
            <v>L</v>
          </cell>
        </row>
        <row r="164">
          <cell r="B164" t="str">
            <v>Externally financed capex</v>
          </cell>
          <cell r="D164">
            <v>0.4</v>
          </cell>
          <cell r="E164" t="str">
            <v>Concessional loans</v>
          </cell>
          <cell r="CO164" t="str">
            <v>L</v>
          </cell>
        </row>
        <row r="165">
          <cell r="B165" t="str">
            <v>Externally financed capex</v>
          </cell>
          <cell r="D165">
            <v>0.4</v>
          </cell>
          <cell r="E165" t="str">
            <v>Concessional loans</v>
          </cell>
          <cell r="CO165" t="str">
            <v>L</v>
          </cell>
        </row>
        <row r="166">
          <cell r="B166" t="str">
            <v>Externally financed capex</v>
          </cell>
          <cell r="D166">
            <v>0.4</v>
          </cell>
          <cell r="E166" t="str">
            <v>Concessional loans</v>
          </cell>
          <cell r="CO166" t="str">
            <v>L</v>
          </cell>
        </row>
        <row r="167">
          <cell r="B167" t="str">
            <v>Externally financed capex</v>
          </cell>
          <cell r="D167">
            <v>0.47</v>
          </cell>
          <cell r="E167" t="str">
            <v>Concessional loans</v>
          </cell>
          <cell r="CO167" t="str">
            <v>L</v>
          </cell>
        </row>
        <row r="168">
          <cell r="B168" t="str">
            <v>Externally financed capex</v>
          </cell>
          <cell r="D168">
            <v>0.47</v>
          </cell>
          <cell r="E168" t="str">
            <v>Concessional loans</v>
          </cell>
          <cell r="CO168" t="str">
            <v>L</v>
          </cell>
        </row>
        <row r="169">
          <cell r="B169" t="str">
            <v>Externally financed capex</v>
          </cell>
          <cell r="D169">
            <v>0.47</v>
          </cell>
          <cell r="E169" t="str">
            <v>Concessional loans</v>
          </cell>
          <cell r="CO169" t="str">
            <v>L</v>
          </cell>
        </row>
        <row r="170">
          <cell r="B170" t="str">
            <v>Externally financed capex</v>
          </cell>
          <cell r="D170">
            <v>0.47</v>
          </cell>
          <cell r="E170" t="str">
            <v>Concessional loans</v>
          </cell>
          <cell r="CO170" t="str">
            <v>L</v>
          </cell>
        </row>
        <row r="171">
          <cell r="B171" t="str">
            <v>Externally financed capex</v>
          </cell>
          <cell r="D171">
            <v>0.47</v>
          </cell>
          <cell r="E171" t="str">
            <v>Concessional loans</v>
          </cell>
          <cell r="CO171" t="str">
            <v>L</v>
          </cell>
        </row>
        <row r="172">
          <cell r="B172" t="str">
            <v>Externally financed capex</v>
          </cell>
          <cell r="D172">
            <v>0.47</v>
          </cell>
          <cell r="E172" t="str">
            <v>Concessional loans</v>
          </cell>
          <cell r="CO172" t="str">
            <v>L</v>
          </cell>
        </row>
        <row r="173">
          <cell r="B173" t="str">
            <v>Externally financed capex</v>
          </cell>
          <cell r="D173">
            <v>0.47</v>
          </cell>
          <cell r="E173" t="str">
            <v>Concessional loans</v>
          </cell>
          <cell r="CO173" t="str">
            <v>L</v>
          </cell>
        </row>
        <row r="174">
          <cell r="B174" t="str">
            <v>Externally financed capex</v>
          </cell>
          <cell r="D174">
            <v>0.47</v>
          </cell>
          <cell r="E174" t="str">
            <v>Concessional loans</v>
          </cell>
          <cell r="CO174" t="str">
            <v>L</v>
          </cell>
        </row>
        <row r="175">
          <cell r="B175" t="str">
            <v>Externally financed capex</v>
          </cell>
          <cell r="D175">
            <v>0.47</v>
          </cell>
          <cell r="E175" t="str">
            <v>Concessional loans</v>
          </cell>
          <cell r="CO175" t="str">
            <v>L</v>
          </cell>
        </row>
        <row r="176">
          <cell r="B176" t="str">
            <v>Externally financed capex</v>
          </cell>
          <cell r="D176">
            <v>0.47</v>
          </cell>
          <cell r="E176" t="str">
            <v>Concessional loans</v>
          </cell>
          <cell r="CO176" t="str">
            <v>L</v>
          </cell>
        </row>
        <row r="177">
          <cell r="B177" t="str">
            <v>Externally financed capex</v>
          </cell>
          <cell r="D177">
            <v>0.47</v>
          </cell>
          <cell r="E177" t="str">
            <v>Concessional loans</v>
          </cell>
          <cell r="CO177" t="str">
            <v>L</v>
          </cell>
        </row>
        <row r="178">
          <cell r="B178" t="str">
            <v>Externally financed capex</v>
          </cell>
          <cell r="D178">
            <v>0.47</v>
          </cell>
          <cell r="E178" t="str">
            <v>Concessional loans</v>
          </cell>
          <cell r="CO178" t="str">
            <v>L</v>
          </cell>
        </row>
        <row r="179">
          <cell r="B179" t="str">
            <v>Externally financed capex</v>
          </cell>
          <cell r="D179">
            <v>0.47</v>
          </cell>
          <cell r="E179" t="str">
            <v>Concessional loans</v>
          </cell>
          <cell r="CO179" t="str">
            <v>L</v>
          </cell>
        </row>
        <row r="180">
          <cell r="B180" t="str">
            <v>Externally financed capex</v>
          </cell>
          <cell r="D180">
            <v>0.47</v>
          </cell>
          <cell r="E180" t="str">
            <v>Concessional loans</v>
          </cell>
          <cell r="CO180" t="str">
            <v>L</v>
          </cell>
        </row>
        <row r="181">
          <cell r="B181" t="str">
            <v>Externally financed capex</v>
          </cell>
          <cell r="D181">
            <v>0.47</v>
          </cell>
          <cell r="E181" t="str">
            <v>Concessional loans</v>
          </cell>
          <cell r="CO181" t="str">
            <v>L</v>
          </cell>
        </row>
        <row r="182">
          <cell r="B182" t="str">
            <v>Externally financed capex</v>
          </cell>
          <cell r="D182">
            <v>0.47</v>
          </cell>
          <cell r="E182" t="str">
            <v>Concessional loans</v>
          </cell>
          <cell r="CO182" t="str">
            <v>L</v>
          </cell>
        </row>
        <row r="183">
          <cell r="B183" t="str">
            <v>Externally financed capex</v>
          </cell>
          <cell r="D183">
            <v>0.47</v>
          </cell>
          <cell r="E183" t="str">
            <v>Concessional loans</v>
          </cell>
          <cell r="CO183" t="str">
            <v>L</v>
          </cell>
        </row>
        <row r="184">
          <cell r="B184" t="str">
            <v>Externally financed capex</v>
          </cell>
          <cell r="D184">
            <v>0.47</v>
          </cell>
          <cell r="E184" t="str">
            <v>Concessional loans</v>
          </cell>
          <cell r="CO184" t="str">
            <v>L</v>
          </cell>
        </row>
        <row r="185">
          <cell r="B185" t="str">
            <v>Externally financed capex</v>
          </cell>
          <cell r="D185">
            <v>0.47</v>
          </cell>
          <cell r="E185" t="str">
            <v>Concessional loans</v>
          </cell>
          <cell r="CO185" t="str">
            <v>L</v>
          </cell>
        </row>
        <row r="186">
          <cell r="B186" t="str">
            <v>Externally financed capex</v>
          </cell>
          <cell r="D186">
            <v>0.47</v>
          </cell>
          <cell r="E186" t="str">
            <v>Concessional loans</v>
          </cell>
          <cell r="CO186" t="str">
            <v>L</v>
          </cell>
        </row>
        <row r="187">
          <cell r="B187" t="str">
            <v>Externally financed capex</v>
          </cell>
          <cell r="D187">
            <v>0.47</v>
          </cell>
          <cell r="E187" t="str">
            <v>Concessional loans</v>
          </cell>
          <cell r="CO187" t="str">
            <v>L</v>
          </cell>
        </row>
        <row r="188">
          <cell r="B188" t="str">
            <v>Externally financed capex</v>
          </cell>
          <cell r="D188">
            <v>0.4</v>
          </cell>
          <cell r="E188" t="str">
            <v>Concessional loans</v>
          </cell>
          <cell r="CO188" t="str">
            <v>L</v>
          </cell>
        </row>
        <row r="189">
          <cell r="B189" t="str">
            <v>Externally financed capex</v>
          </cell>
          <cell r="D189">
            <v>0.4</v>
          </cell>
          <cell r="E189" t="str">
            <v>Concessional loans</v>
          </cell>
          <cell r="CO189" t="str">
            <v>L</v>
          </cell>
        </row>
        <row r="190">
          <cell r="B190" t="str">
            <v>Externally financed capex</v>
          </cell>
          <cell r="D190">
            <v>0.4</v>
          </cell>
          <cell r="E190" t="str">
            <v>Concessional loans</v>
          </cell>
          <cell r="CO190" t="str">
            <v>L</v>
          </cell>
        </row>
        <row r="191">
          <cell r="B191" t="str">
            <v>Externally financed capex</v>
          </cell>
          <cell r="D191">
            <v>0.47</v>
          </cell>
          <cell r="E191" t="str">
            <v>Concessional loans</v>
          </cell>
          <cell r="CO191" t="str">
            <v>L</v>
          </cell>
        </row>
        <row r="192">
          <cell r="B192" t="str">
            <v>Externally financed capex</v>
          </cell>
          <cell r="D192">
            <v>0.4</v>
          </cell>
          <cell r="E192" t="str">
            <v>Concessional loans</v>
          </cell>
          <cell r="CO192" t="str">
            <v>L</v>
          </cell>
        </row>
        <row r="193">
          <cell r="B193" t="str">
            <v>Externally financed capex</v>
          </cell>
          <cell r="D193">
            <v>0.4</v>
          </cell>
          <cell r="E193" t="str">
            <v>Concessional loans</v>
          </cell>
          <cell r="CO193" t="str">
            <v>L</v>
          </cell>
        </row>
        <row r="194">
          <cell r="B194" t="str">
            <v>Externally financed capex</v>
          </cell>
          <cell r="D194">
            <v>0.36</v>
          </cell>
          <cell r="E194" t="str">
            <v>Concessional loans</v>
          </cell>
          <cell r="CO194" t="str">
            <v>L</v>
          </cell>
        </row>
        <row r="195">
          <cell r="B195" t="str">
            <v>Externally financed capex</v>
          </cell>
          <cell r="D195">
            <v>0.47</v>
          </cell>
          <cell r="E195" t="str">
            <v>Concessional loans</v>
          </cell>
          <cell r="CO195" t="str">
            <v>L</v>
          </cell>
        </row>
        <row r="196">
          <cell r="B196" t="str">
            <v>Externally financed capex</v>
          </cell>
          <cell r="D196">
            <v>0.47</v>
          </cell>
          <cell r="E196" t="str">
            <v>Concessional loans</v>
          </cell>
          <cell r="CO196" t="str">
            <v>L</v>
          </cell>
        </row>
        <row r="197">
          <cell r="B197" t="str">
            <v>Externally financed capex</v>
          </cell>
          <cell r="D197">
            <v>0.47</v>
          </cell>
          <cell r="E197" t="str">
            <v>Concessional loans</v>
          </cell>
          <cell r="CO197" t="str">
            <v>L</v>
          </cell>
        </row>
        <row r="198">
          <cell r="B198" t="str">
            <v>Externally financed capex</v>
          </cell>
          <cell r="D198">
            <v>0.4</v>
          </cell>
          <cell r="E198" t="str">
            <v>Concessional loans</v>
          </cell>
          <cell r="CO198" t="str">
            <v>L</v>
          </cell>
        </row>
        <row r="199">
          <cell r="B199" t="str">
            <v>Externally financed capex</v>
          </cell>
          <cell r="D199">
            <v>0.47</v>
          </cell>
          <cell r="E199" t="str">
            <v>Concessional loans</v>
          </cell>
          <cell r="CO199" t="str">
            <v>L</v>
          </cell>
        </row>
        <row r="200">
          <cell r="B200" t="str">
            <v>Externally financed capex</v>
          </cell>
          <cell r="D200">
            <v>0.47</v>
          </cell>
          <cell r="E200" t="str">
            <v>Concessional loans</v>
          </cell>
          <cell r="CO200" t="str">
            <v>L</v>
          </cell>
        </row>
        <row r="201">
          <cell r="B201" t="str">
            <v>Externally financed capex</v>
          </cell>
          <cell r="D201">
            <v>0.47</v>
          </cell>
          <cell r="E201" t="str">
            <v>Concessional loans</v>
          </cell>
          <cell r="CO201" t="str">
            <v>L</v>
          </cell>
        </row>
        <row r="202">
          <cell r="B202" t="str">
            <v>Externally financed capex</v>
          </cell>
          <cell r="D202">
            <v>0.47</v>
          </cell>
          <cell r="E202" t="str">
            <v>Concessional loans</v>
          </cell>
          <cell r="CO202" t="str">
            <v>L</v>
          </cell>
        </row>
        <row r="203">
          <cell r="B203" t="str">
            <v>Externally financed capex</v>
          </cell>
          <cell r="D203">
            <v>0.47</v>
          </cell>
          <cell r="E203" t="str">
            <v>Concessional loans</v>
          </cell>
          <cell r="CO203" t="str">
            <v>L</v>
          </cell>
        </row>
        <row r="204">
          <cell r="B204" t="str">
            <v>Externally financed capex</v>
          </cell>
          <cell r="D204">
            <v>0.47</v>
          </cell>
          <cell r="E204" t="str">
            <v>Concessional loans</v>
          </cell>
          <cell r="CO204" t="str">
            <v>L</v>
          </cell>
        </row>
        <row r="205">
          <cell r="B205" t="str">
            <v>Externally financed capex</v>
          </cell>
          <cell r="D205">
            <v>0.47</v>
          </cell>
          <cell r="E205" t="str">
            <v>Concessional loans</v>
          </cell>
          <cell r="CO205" t="str">
            <v>L</v>
          </cell>
        </row>
        <row r="206">
          <cell r="B206" t="str">
            <v>Externally financed capex</v>
          </cell>
          <cell r="D206">
            <v>0.47</v>
          </cell>
          <cell r="E206" t="str">
            <v>Concessional loans</v>
          </cell>
          <cell r="CO206" t="str">
            <v>L</v>
          </cell>
        </row>
        <row r="207">
          <cell r="B207" t="str">
            <v>Externally financed capex</v>
          </cell>
          <cell r="D207">
            <v>0.47</v>
          </cell>
          <cell r="E207" t="str">
            <v>Concessional loans</v>
          </cell>
          <cell r="CO207" t="str">
            <v>L</v>
          </cell>
        </row>
        <row r="208">
          <cell r="B208" t="str">
            <v>Externally financed capex</v>
          </cell>
          <cell r="D208">
            <v>0.47</v>
          </cell>
          <cell r="E208" t="str">
            <v>Concessional loans</v>
          </cell>
          <cell r="CO208" t="str">
            <v>L</v>
          </cell>
        </row>
        <row r="209">
          <cell r="B209" t="str">
            <v>Externally financed capex</v>
          </cell>
          <cell r="D209">
            <v>0.47</v>
          </cell>
          <cell r="E209" t="str">
            <v>Concessional loans</v>
          </cell>
          <cell r="CO209" t="str">
            <v>L</v>
          </cell>
        </row>
        <row r="210">
          <cell r="B210" t="str">
            <v>Externally financed capex</v>
          </cell>
          <cell r="D210">
            <v>0.47</v>
          </cell>
          <cell r="E210" t="str">
            <v>Concessional loans</v>
          </cell>
          <cell r="CO210" t="str">
            <v>L</v>
          </cell>
        </row>
        <row r="211">
          <cell r="B211" t="str">
            <v>Externally financed capex</v>
          </cell>
          <cell r="D211">
            <v>0.47</v>
          </cell>
          <cell r="E211" t="str">
            <v>Concessional loans</v>
          </cell>
          <cell r="CO211" t="str">
            <v>L</v>
          </cell>
        </row>
        <row r="212">
          <cell r="B212" t="str">
            <v>Externally financed capex</v>
          </cell>
          <cell r="D212">
            <v>0.47</v>
          </cell>
          <cell r="E212" t="str">
            <v>Concessional loans</v>
          </cell>
          <cell r="CO212" t="str">
            <v>L</v>
          </cell>
        </row>
        <row r="213">
          <cell r="B213" t="str">
            <v>Externally financed capex</v>
          </cell>
          <cell r="D213">
            <v>0.47</v>
          </cell>
          <cell r="E213" t="str">
            <v>Concessional loans</v>
          </cell>
          <cell r="CO213" t="str">
            <v>L</v>
          </cell>
        </row>
        <row r="214">
          <cell r="B214" t="str">
            <v>Externally financed capex</v>
          </cell>
          <cell r="D214">
            <v>0.47</v>
          </cell>
          <cell r="E214" t="str">
            <v>Concessional loans</v>
          </cell>
          <cell r="CO214" t="str">
            <v>L</v>
          </cell>
        </row>
        <row r="215">
          <cell r="B215" t="str">
            <v>Externally financed capex</v>
          </cell>
          <cell r="D215">
            <v>0.47</v>
          </cell>
          <cell r="E215" t="str">
            <v>Concessional loans</v>
          </cell>
          <cell r="CO215" t="str">
            <v>L</v>
          </cell>
        </row>
        <row r="216">
          <cell r="B216" t="str">
            <v>Externally financed capex</v>
          </cell>
          <cell r="D216">
            <v>0.47</v>
          </cell>
          <cell r="E216" t="str">
            <v>Concessional loans</v>
          </cell>
          <cell r="CO216" t="str">
            <v>L</v>
          </cell>
        </row>
        <row r="217">
          <cell r="B217" t="str">
            <v>Externally financed capex</v>
          </cell>
          <cell r="D217">
            <v>1</v>
          </cell>
          <cell r="E217" t="str">
            <v>Grants</v>
          </cell>
          <cell r="CO217" t="str">
            <v>G</v>
          </cell>
        </row>
        <row r="218">
          <cell r="B218" t="str">
            <v>Externally financed capex</v>
          </cell>
          <cell r="D218">
            <v>1</v>
          </cell>
          <cell r="E218" t="str">
            <v>Grants</v>
          </cell>
          <cell r="CO218" t="str">
            <v>G</v>
          </cell>
        </row>
        <row r="219">
          <cell r="B219" t="str">
            <v>Externally financed capex</v>
          </cell>
          <cell r="D219">
            <v>1</v>
          </cell>
          <cell r="E219" t="str">
            <v>Grants</v>
          </cell>
          <cell r="CO219" t="str">
            <v>G</v>
          </cell>
        </row>
        <row r="220">
          <cell r="B220" t="str">
            <v>Externally financed capex</v>
          </cell>
          <cell r="D220">
            <v>1</v>
          </cell>
          <cell r="E220" t="str">
            <v>Grants</v>
          </cell>
          <cell r="CO220" t="str">
            <v>G</v>
          </cell>
        </row>
        <row r="221">
          <cell r="B221" t="str">
            <v>Externally financed capex</v>
          </cell>
          <cell r="D221">
            <v>1</v>
          </cell>
          <cell r="E221" t="str">
            <v>Grants</v>
          </cell>
          <cell r="CO221" t="str">
            <v>G</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MDAMYC"/>
      <sheetName val="Summary"/>
      <sheetName val="MTEF"/>
      <sheetName val="MTEF Check"/>
      <sheetName val="Dropdowns"/>
      <sheetName val="DC Decisions"/>
      <sheetName val="Codes"/>
      <sheetName val="MoLG MYC Template Uganda - Con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ns"/>
      <sheetName val="revenue"/>
      <sheetName val="GOU spending"/>
      <sheetName val="projects"/>
      <sheetName val="ext debt service"/>
      <sheetName val="fiscal shs"/>
      <sheetName val="fiscal%GDP"/>
      <sheetName val="fiscal xHIPC"/>
      <sheetName val="monetary "/>
      <sheetName val="BoP "/>
      <sheetName val="BOU fx cashflow"/>
      <sheetName val="fiscal impulse"/>
      <sheetName val="SEI "/>
      <sheetName val="dashboard"/>
      <sheetName val="dashboard data"/>
    </sheetNames>
    <sheetDataSet>
      <sheetData sheetId="0"/>
      <sheetData sheetId="1">
        <row r="3">
          <cell r="C3" t="str">
            <v>2000/1</v>
          </cell>
          <cell r="D3" t="str">
            <v>2001/2</v>
          </cell>
          <cell r="E3" t="str">
            <v>2002/3</v>
          </cell>
          <cell r="F3" t="str">
            <v>2003/4</v>
          </cell>
          <cell r="G3" t="str">
            <v>2004/5</v>
          </cell>
          <cell r="H3" t="str">
            <v>2005/6</v>
          </cell>
          <cell r="I3" t="str">
            <v>2006/7</v>
          </cell>
          <cell r="J3" t="str">
            <v>2007/8</v>
          </cell>
          <cell r="K3" t="str">
            <v>2008/9</v>
          </cell>
          <cell r="L3" t="str">
            <v>2009/10</v>
          </cell>
          <cell r="M3" t="str">
            <v>2010/11</v>
          </cell>
          <cell r="N3" t="str">
            <v>2011/12</v>
          </cell>
          <cell r="O3" t="str">
            <v>2012/13</v>
          </cell>
          <cell r="P3" t="str">
            <v>2013/14</v>
          </cell>
          <cell r="Q3" t="str">
            <v>2014/15</v>
          </cell>
          <cell r="R3" t="str">
            <v>2015/16</v>
          </cell>
          <cell r="S3" t="str">
            <v>2016/17</v>
          </cell>
          <cell r="T3" t="str">
            <v>2017/18</v>
          </cell>
          <cell r="U3" t="str">
            <v>2018/19</v>
          </cell>
          <cell r="V3" t="str">
            <v>2019/20</v>
          </cell>
          <cell r="W3" t="str">
            <v>2020/21</v>
          </cell>
          <cell r="X3" t="str">
            <v>2021/22</v>
          </cell>
          <cell r="Y3" t="str">
            <v>2022/23</v>
          </cell>
          <cell r="Z3" t="str">
            <v>2023/24</v>
          </cell>
        </row>
      </sheetData>
      <sheetData sheetId="2"/>
      <sheetData sheetId="3">
        <row r="3">
          <cell r="T3">
            <v>612</v>
          </cell>
        </row>
      </sheetData>
      <sheetData sheetId="4">
        <row r="21">
          <cell r="E21">
            <v>213.59894812335949</v>
          </cell>
        </row>
      </sheetData>
      <sheetData sheetId="5">
        <row r="16">
          <cell r="C16">
            <v>53.295788945591241</v>
          </cell>
        </row>
      </sheetData>
      <sheetData sheetId="6">
        <row r="5">
          <cell r="Q5">
            <v>11059.112038022891</v>
          </cell>
        </row>
      </sheetData>
      <sheetData sheetId="7">
        <row r="5">
          <cell r="Q5">
            <v>0.11046212012289182</v>
          </cell>
        </row>
      </sheetData>
      <sheetData sheetId="8">
        <row r="5">
          <cell r="B5">
            <v>9772.8659561755903</v>
          </cell>
        </row>
      </sheetData>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MYC Templates"/>
      <sheetName val="MYCS FY 23-24"/>
      <sheetName val="Graphs"/>
      <sheetName val="Vote MYC variance"/>
      <sheetName val="MYC FY 2023-24"/>
      <sheetName val="Project level analysis"/>
      <sheetName val="Annex 1"/>
      <sheetName val="MYCS FY 23-24 Variance"/>
      <sheetName val="MTEF"/>
      <sheetName val="MTEF 2BCC"/>
      <sheetName val="MYC Database FY 2023-24"/>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2"/>
      <sheetName val="MYC Templates"/>
      <sheetName val="MYCS FY 23-24"/>
      <sheetName val="Graphs"/>
      <sheetName val="Vote MYC variance"/>
      <sheetName val="MYC FY 2023-24"/>
      <sheetName val="Project level analysis"/>
      <sheetName val="Annex 1"/>
      <sheetName val="MYCS FY 23-24 Variance"/>
      <sheetName val="MTEF"/>
      <sheetName val="MTEF 2BCC"/>
      <sheetName val="MYC Database FY 2023-24"/>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 PC" refreshedDate="45370.66683159722" createdVersion="8" refreshedVersion="8" minRefreshableVersion="3" recordCount="4540" xr:uid="{00000000-000A-0000-FFFF-FFFF00000000}">
  <cacheSource type="worksheet">
    <worksheetSource name="Table_PBS_SQL_DB2_PBSSQL_PBS_NDP_Tina_CG_QtrlyPerformance_Final"/>
  </cacheSource>
  <cacheFields count="47">
    <cacheField name="Vote_Code" numFmtId="0">
      <sharedItems/>
    </cacheField>
    <cacheField name="Vote_Name" numFmtId="0">
      <sharedItems/>
    </cacheField>
    <cacheField name="Programme_Code" numFmtId="0">
      <sharedItems count="20">
        <s v="16"/>
        <s v="13"/>
        <s v="06"/>
        <s v="17"/>
        <s v="14"/>
        <s v="07"/>
        <s v="18"/>
        <s v="01"/>
        <s v="10"/>
        <s v="12"/>
        <s v="09"/>
        <s v="02"/>
        <s v="03"/>
        <s v="08"/>
        <s v="15"/>
        <s v="11"/>
        <s v="05"/>
        <s v="19"/>
        <s v="04"/>
        <s v="20"/>
      </sharedItems>
    </cacheField>
    <cacheField name="Programme_Name" numFmtId="0">
      <sharedItems count="20">
        <s v="Governance And Security  "/>
        <s v="Innovation, Technology Development And Transfer"/>
        <s v="Natural Resources, Environment, Climate Change, Land And Water"/>
        <s v="Regional Balanced Development"/>
        <s v="Public Sector Transformation "/>
        <s v="Private Sector Development "/>
        <s v="Development Plan Implementation "/>
        <s v="Agro-Industrialization "/>
        <s v="Sustainable Urbanisation And Housing "/>
        <s v="Human Capital Development"/>
        <s v="Integrated Transport Infrastructure And Services"/>
        <s v="Mineral Development"/>
        <s v="Sustainable  Petroleum Development"/>
        <s v="Sustainable Energy Development"/>
        <s v="Community Mobilization And Mindset Change"/>
        <s v="Digital Transformation"/>
        <s v="Tourism Development "/>
        <s v="Administration Of Justice"/>
        <s v="Manufacturing "/>
        <s v="Legislation, Oversight And Representation"/>
      </sharedItems>
    </cacheField>
    <cacheField name="SubProgramme_Code" numFmtId="0">
      <sharedItems/>
    </cacheField>
    <cacheField name="SubProgramme_Name" numFmtId="0">
      <sharedItems/>
    </cacheField>
    <cacheField name="Sub_SubProgramme_Code" numFmtId="0">
      <sharedItems/>
    </cacheField>
    <cacheField name="Sub_SubProgramme_Name" numFmtId="0">
      <sharedItems/>
    </cacheField>
    <cacheField name="Department_Code" numFmtId="0">
      <sharedItems/>
    </cacheField>
    <cacheField name="Department_Name" numFmtId="0">
      <sharedItems/>
    </cacheField>
    <cacheField name="Project_Code" numFmtId="0">
      <sharedItems/>
    </cacheField>
    <cacheField name="Project_Name" numFmtId="0">
      <sharedItems/>
    </cacheField>
    <cacheField name="Budget_Output_Code" numFmtId="0">
      <sharedItems/>
    </cacheField>
    <cacheField name="Budget_Output_Description" numFmtId="0">
      <sharedItems/>
    </cacheField>
    <cacheField name="Item_Code" numFmtId="0">
      <sharedItems containsMixedTypes="1" containsNumber="1" containsInteger="1" minValue="228002" maxValue="228002"/>
    </cacheField>
    <cacheField name="Item_Description" numFmtId="0">
      <sharedItems/>
    </cacheField>
    <cacheField name="Supplement_Amount" numFmtId="41">
      <sharedItems containsSemiMixedTypes="0" containsString="0" containsNumber="1" minValue="0" maxValue="176943000000"/>
    </cacheField>
    <cacheField name="Virement_Increase" numFmtId="41">
      <sharedItems containsSemiMixedTypes="0" containsString="0" containsNumber="1" containsInteger="1" minValue="0" maxValue="40579582923"/>
    </cacheField>
    <cacheField name="Virement_Decrease" numFmtId="41">
      <sharedItems containsSemiMixedTypes="0" containsString="0" containsNumber="1" minValue="0" maxValue="50219786702"/>
    </cacheField>
    <cacheField name="Virement_Amount" numFmtId="41">
      <sharedItems containsSemiMixedTypes="0" containsString="0" containsNumber="1" minValue="-50219786702" maxValue="40579582923"/>
    </cacheField>
    <cacheField name="Revised_Budget" numFmtId="41">
      <sharedItems containsSemiMixedTypes="0" containsString="0" containsNumber="1" minValue="0" maxValue="1928780653937"/>
    </cacheField>
    <cacheField name="Arrears" numFmtId="41">
      <sharedItems containsSemiMixedTypes="0" containsString="0" containsNumber="1" containsInteger="1" minValue="0" maxValue="674323380"/>
    </cacheField>
    <cacheField name="Y1_GoU" numFmtId="41">
      <sharedItems containsSemiMixedTypes="0" containsString="0" containsNumber="1" minValue="0" maxValue="1928780653937"/>
    </cacheField>
    <cacheField name="Ext_Fin" numFmtId="41">
      <sharedItems containsSemiMixedTypes="0" containsString="0" containsNumber="1" minValue="0" maxValue="643655884584"/>
    </cacheField>
    <cacheField name="GoUQ1R" numFmtId="41">
      <sharedItems containsSemiMixedTypes="0" containsString="0" containsNumber="1" minValue="0" maxValue="466534491370"/>
    </cacheField>
    <cacheField name="GoUQ1E" numFmtId="41">
      <sharedItems containsSemiMixedTypes="0" containsString="0" containsNumber="1" minValue="-442346080" maxValue="466534491370"/>
    </cacheField>
    <cacheField name="ExtFinQ1R" numFmtId="41">
      <sharedItems containsSemiMixedTypes="0" containsString="0" containsNumber="1" minValue="0" maxValue="183051937349"/>
    </cacheField>
    <cacheField name="ExtFinQ1E" numFmtId="41">
      <sharedItems containsSemiMixedTypes="0" containsString="0" containsNumber="1" minValue="0" maxValue="72138345251"/>
    </cacheField>
    <cacheField name="GoUQ2R" numFmtId="41">
      <sharedItems containsSemiMixedTypes="0" containsString="0" containsNumber="1" minValue="0" maxValue="369682054189"/>
    </cacheField>
    <cacheField name="GoUQ2E" numFmtId="41">
      <sharedItems containsSemiMixedTypes="0" containsString="0" containsNumber="1" minValue="-349000000" maxValue="369682054189"/>
    </cacheField>
    <cacheField name="ExtFinQ2R" numFmtId="41">
      <sharedItems containsSemiMixedTypes="0" containsString="0" containsNumber="1" minValue="0" maxValue="150853362045"/>
    </cacheField>
    <cacheField name="ExtFinQ2E" numFmtId="41">
      <sharedItems containsSemiMixedTypes="0" containsString="0" containsNumber="1" minValue="-215742323.65209985" maxValue="144276690501.76736"/>
    </cacheField>
    <cacheField name="GoUQ3R" numFmtId="41">
      <sharedItems containsSemiMixedTypes="0" containsString="0" containsNumber="1" minValue="0" maxValue="381782054188"/>
    </cacheField>
    <cacheField name="GoUQ3E" numFmtId="41">
      <sharedItems containsSemiMixedTypes="0" containsString="0" containsNumber="1" minValue="-77500000" maxValue="381782054188"/>
    </cacheField>
    <cacheField name="ExtFinQ3R" numFmtId="41">
      <sharedItems containsSemiMixedTypes="0" containsString="0" containsNumber="1" minValue="0" maxValue="189584728147.34058"/>
    </cacheField>
    <cacheField name="ExtFinQ3E" numFmtId="41">
      <sharedItems containsSemiMixedTypes="0" containsString="0" containsNumber="1" minValue="0" maxValue="71744768483"/>
    </cacheField>
    <cacheField name="GoUQ4R" numFmtId="41">
      <sharedItems containsSemiMixedTypes="0" containsString="0" containsNumber="1" minValue="0" maxValue="710782054189"/>
    </cacheField>
    <cacheField name="GoUQ4E" numFmtId="41">
      <sharedItems containsSemiMixedTypes="0" containsString="0" containsNumber="1" minValue="-691581731" maxValue="710782054189"/>
    </cacheField>
    <cacheField name="ExtFinQ4R" numFmtId="41">
      <sharedItems containsSemiMixedTypes="0" containsString="0" containsNumber="1" minValue="-37525364349.534103" maxValue="205831981581"/>
    </cacheField>
    <cacheField name="ExtFinQ4E" numFmtId="41">
      <sharedItems containsSemiMixedTypes="0" containsString="0" containsNumber="1" minValue="-37525364349.534103" maxValue="205831981581"/>
    </cacheField>
    <cacheField name="GOU REL" numFmtId="41">
      <sharedItems containsSemiMixedTypes="0" containsString="0" containsNumber="1" minValue="0" maxValue="1928780653936"/>
    </cacheField>
    <cacheField name="EXT REL" numFmtId="41">
      <sharedItems containsSemiMixedTypes="0" containsString="0" containsNumber="1" minValue="0" maxValue="523490027541.34058"/>
    </cacheField>
    <cacheField name="GOU EXP" numFmtId="41">
      <sharedItems containsSemiMixedTypes="0" containsString="0" containsNumber="1" minValue="-349000000" maxValue="1928780653936"/>
    </cacheField>
    <cacheField name="EXT EXP" numFmtId="41">
      <sharedItems containsSemiMixedTypes="0" containsString="0" containsNumber="1" minValue="0" maxValue="216415035752.76736"/>
    </cacheField>
    <cacheField name="TOTAL RELEASES" numFmtId="41">
      <sharedItems containsSemiMixedTypes="0" containsString="0" containsNumber="1" minValue="0" maxValue="1928780653936"/>
    </cacheField>
    <cacheField name="TOTAL EXP" numFmtId="41">
      <sharedItems containsSemiMixedTypes="0" containsString="0" containsNumber="1" minValue="-349000000" maxValue="1928780653936"/>
    </cacheField>
    <cacheField name="Capital composition" numFmtId="4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 PC" refreshedDate="45370.66683159722" createdVersion="8" refreshedVersion="8" minRefreshableVersion="3" recordCount="322" xr:uid="{00000000-000A-0000-FFFF-FFFF01000000}">
  <cacheSource type="worksheet">
    <worksheetSource name="Table8"/>
  </cacheSource>
  <cacheFields count="29">
    <cacheField name="Sn" numFmtId="0">
      <sharedItems containsSemiMixedTypes="0" containsString="0" containsNumber="1" containsInteger="1" minValue="1" maxValue="322"/>
    </cacheField>
    <cacheField name="Programme Code" numFmtId="49">
      <sharedItems count="20">
        <s v="01"/>
        <s v="02"/>
        <s v="03"/>
        <s v="04"/>
        <s v="05"/>
        <s v="06"/>
        <s v="07"/>
        <s v="08"/>
        <s v="09"/>
        <s v="10"/>
        <s v="11"/>
        <s v="12"/>
        <s v="13"/>
        <s v="14"/>
        <s v="15"/>
        <s v="16"/>
        <s v="17"/>
        <s v="18"/>
        <s v="19"/>
        <s v="20"/>
      </sharedItems>
    </cacheField>
    <cacheField name="Programme Name" numFmtId="0">
      <sharedItems count="22">
        <s v="Agro-Industralisation"/>
        <s v=" Mineral Development"/>
        <s v=" Sustainable Development of Petroleum Resources"/>
        <s v=" Manufacturing"/>
        <s v=" Tourism Development"/>
        <s v=" Natural Resources, Environment, Climate Change, Land and Water Management"/>
        <s v=" Private Sector Development"/>
        <s v=" Sustainable Energy Development"/>
        <s v=" Intergrated Transport Infrastructure and Services"/>
        <s v=" Sustainable Urbanization and Housing "/>
        <s v=" Digital Transformation"/>
        <s v=" Human Capital Development"/>
        <s v=" Innovation, Technology Development and Transfer"/>
        <s v=" Public Sector Transformation"/>
        <s v=" Community Mobilization and Mindset Change"/>
        <s v=" Governance and security"/>
        <s v=" Regional Development "/>
        <s v=" Development Plan Implementation"/>
        <s v=" Administration of Justice"/>
        <s v=" Legislation, Oversight and Representation"/>
        <s v="Private Sector Development" u="1"/>
        <s v="Development Plan Implementation" u="1"/>
      </sharedItems>
    </cacheField>
    <cacheField name="Vote Code" numFmtId="0">
      <sharedItems count="138">
        <s v="010"/>
        <s v="019"/>
        <s v="121"/>
        <s v="125"/>
        <s v="142"/>
        <s v="152"/>
        <s v="155"/>
        <s v="160"/>
        <s v="017"/>
        <s v="139"/>
        <s v="015"/>
        <s v="138"/>
        <s v="022"/>
        <s v="117"/>
        <s v="012"/>
        <s v="109"/>
        <s v="150"/>
        <s v="156"/>
        <s v="157"/>
        <s v="136"/>
        <s v="154"/>
        <s v="161"/>
        <s v="162"/>
        <s v="008"/>
        <s v="163"/>
        <s v="016"/>
        <s v="113"/>
        <s v="122"/>
        <s v="023"/>
        <s v="020"/>
        <s v="126"/>
        <s v="013"/>
        <s v="014"/>
        <s v="107"/>
        <s v="111"/>
        <s v="114"/>
        <s v="115"/>
        <s v="116"/>
        <s v="127"/>
        <s v="128"/>
        <s v="132"/>
        <s v="134"/>
        <s v="151"/>
        <s v="164"/>
        <s v="165"/>
        <s v="166"/>
        <s v="301"/>
        <s v="302"/>
        <s v="303"/>
        <s v="304"/>
        <s v="305"/>
        <s v="307"/>
        <s v="306"/>
        <s v="308"/>
        <s v="309"/>
        <s v="313"/>
        <s v="401"/>
        <s v="402"/>
        <s v="403"/>
        <s v="404"/>
        <s v="406"/>
        <s v="407"/>
        <s v="408"/>
        <s v="409"/>
        <s v="410"/>
        <s v="411"/>
        <s v="412"/>
        <s v="413"/>
        <s v="414"/>
        <s v="415"/>
        <s v="416"/>
        <s v="417"/>
        <s v="418"/>
        <s v="419"/>
        <s v="167"/>
        <s v="110"/>
        <s v="005"/>
        <s v="147"/>
        <s v="011"/>
        <s v="018"/>
        <s v="001"/>
        <s v="002"/>
        <s v="004"/>
        <s v="006"/>
        <s v="007"/>
        <s v="009"/>
        <s v="021"/>
        <s v="102"/>
        <s v="103"/>
        <s v="105"/>
        <s v="106"/>
        <s v="112"/>
        <s v="119"/>
        <s v="120"/>
        <s v="129"/>
        <s v="131"/>
        <s v="133"/>
        <s v="135"/>
        <s v="137"/>
        <s v="144"/>
        <s v="145"/>
        <s v="153"/>
        <s v="158"/>
        <s v="159"/>
        <s v="311"/>
        <s v="502"/>
        <s v="503"/>
        <s v="504"/>
        <s v="505"/>
        <s v="507"/>
        <s v="508"/>
        <s v="509"/>
        <s v="510"/>
        <s v="512"/>
        <s v="517"/>
        <s v="520"/>
        <s v="521"/>
        <s v="526"/>
        <s v="530"/>
        <s v="532"/>
        <s v="533"/>
        <s v="534"/>
        <s v="535"/>
        <s v="536"/>
        <s v="513"/>
        <s v="529"/>
        <s v="524"/>
        <s v="525"/>
        <s v="518"/>
        <s v="003"/>
        <s v="108"/>
        <s v="124"/>
        <s v="141"/>
        <s v="143"/>
        <s v="149"/>
        <s v="101"/>
        <s v="148"/>
        <s v="104"/>
      </sharedItems>
    </cacheField>
    <cacheField name="Vote Name" numFmtId="0">
      <sharedItems/>
    </cacheField>
    <cacheField name="Project Code" numFmtId="0">
      <sharedItems containsMixedTypes="1" containsNumber="1" containsInteger="1" minValue="1728" maxValue="1832" count="318">
        <s v="1618"/>
        <s v="1661"/>
        <s v="1709"/>
        <s v="1357"/>
        <s v="1263"/>
        <s v="1444"/>
        <s v="1772"/>
        <n v="1786"/>
        <n v="1802"/>
        <s v="1323"/>
        <s v="1493"/>
        <s v="1508"/>
        <s v="1523"/>
        <s v="1559"/>
        <s v="1751"/>
        <s v="1752"/>
        <s v="1325"/>
        <s v="1560"/>
        <s v="1619"/>
        <s v="1754"/>
        <s v="1756"/>
        <s v="1683"/>
        <s v="1787"/>
        <s v="1788"/>
        <s v="1789"/>
        <s v="1520"/>
        <s v="1666"/>
        <s v="1790"/>
        <s v="1791"/>
        <s v="1696"/>
        <s v="1698"/>
        <n v="1831"/>
        <s v="1773"/>
        <s v="1793"/>
        <s v="1611"/>
        <s v="1610"/>
        <s v="1596"/>
        <s v="1612"/>
        <n v="1780"/>
        <s v="1689"/>
        <s v="0994"/>
        <s v="1609"/>
        <s v="1699"/>
        <s v="1700"/>
        <s v="1701"/>
        <s v="1782"/>
        <s v="1676"/>
        <s v="1763"/>
        <s v="1417"/>
        <s v="1613"/>
        <s v="1638"/>
        <s v="1662"/>
        <s v="1697"/>
        <s v="1761"/>
        <s v="1762"/>
        <n v="1799"/>
        <s v="1678"/>
        <s v="1639"/>
        <s v="1633"/>
        <s v="1679"/>
        <s v="1522"/>
        <n v="1829"/>
        <s v="1688"/>
        <s v="1624"/>
        <s v="1675"/>
        <s v="1755"/>
        <s v="1776"/>
        <s v="1289"/>
        <s v="1778"/>
        <n v="1832"/>
        <s v="1183"/>
        <s v="1429"/>
        <s v="1654"/>
        <s v="1655"/>
        <s v="1775"/>
        <n v="1800"/>
        <n v="1801"/>
        <s v="1594"/>
        <s v="1143"/>
        <s v="1517"/>
        <s v="1409"/>
        <s v="1518"/>
        <n v="1812"/>
        <n v="1827"/>
        <n v="1828"/>
        <s v="1421"/>
        <s v="1456"/>
        <s v="1563"/>
        <s v="1564"/>
        <s v="1617"/>
        <s v="1659"/>
        <s v="1703"/>
        <s v="1705"/>
        <s v="1774"/>
        <s v="1284"/>
        <s v="1489"/>
        <s v="1558"/>
        <s v="0265"/>
        <s v="0267"/>
        <s v="1176"/>
        <s v="1274"/>
        <s v="1277"/>
        <s v="1279"/>
        <s v="1280"/>
        <s v="1311"/>
        <s v="1313"/>
        <s v="1320"/>
        <s v="1322"/>
        <s v="1402"/>
        <s v="1404"/>
        <s v="1490"/>
        <s v="1546"/>
        <s v="1616"/>
        <s v="1657"/>
        <s v="1693"/>
        <s v="1694"/>
        <s v="1695"/>
        <s v="1769"/>
        <s v="1771"/>
        <s v="1794"/>
        <n v="1785"/>
        <n v="1795"/>
        <n v="1796"/>
        <s v="1040"/>
        <s v="1041"/>
        <s v="1281 "/>
        <s v="1319 "/>
        <s v="1403 "/>
        <s v="1692 "/>
        <s v="1658"/>
        <n v="1779"/>
        <n v="1815"/>
        <s v="1798"/>
        <n v="1807"/>
        <n v="1808"/>
        <n v="1809"/>
        <n v="1810"/>
        <n v="1816"/>
        <s v="1097"/>
        <s v="1373"/>
        <n v="1818"/>
        <n v="1819"/>
        <n v="1820"/>
        <n v="1821"/>
        <n v="1822"/>
        <n v="1823"/>
        <n v="1824"/>
        <s v="1528"/>
        <s v="1514"/>
        <s v="1632"/>
        <n v="1798"/>
        <s v="1600"/>
        <s v="1615"/>
        <s v="1653"/>
        <s v="1533"/>
        <s v="1534"/>
        <s v="1562"/>
        <s v="1614"/>
        <s v="1660"/>
        <s v="1770"/>
        <s v="1781"/>
        <s v="1530"/>
        <s v="1686"/>
        <s v="1308"/>
        <s v="1432"/>
        <s v="1601"/>
        <s v="1665"/>
        <s v="1803"/>
        <s v="1804"/>
        <s v="1540"/>
        <s v="1243"/>
        <s v="1566"/>
        <s v="1436"/>
        <s v="0220"/>
        <s v="1768"/>
        <s v="1634"/>
        <s v="1567"/>
        <s v="1120"/>
        <s v="1345"/>
        <s v="1570"/>
        <n v="1806"/>
        <s v="1568"/>
        <s v="1569"/>
        <s v="1356 "/>
        <s v="1649"/>
        <s v="1602"/>
        <s v="1635"/>
        <s v="1672"/>
        <s v="1749"/>
        <s v="1748"/>
        <n v="1792"/>
        <s v="1747"/>
        <s v="1603"/>
        <s v="0368"/>
        <s v="1650"/>
        <s v="1607"/>
        <n v="1814"/>
        <s v="1604"/>
        <s v="1606"/>
        <s v="1418"/>
        <s v="1605"/>
        <s v="1414"/>
        <s v="1685"/>
        <s v="1680"/>
        <s v="1608"/>
        <s v="1797"/>
        <s v="1777"/>
        <s v="1637"/>
        <s v="1572"/>
        <s v="1581"/>
        <s v="1576"/>
        <s v="1584"/>
        <s v="1636"/>
        <s v="1582"/>
        <s v="1586"/>
        <s v="1580"/>
        <s v="1587"/>
        <s v="1583"/>
        <s v="1578"/>
        <s v="1579"/>
        <s v="1577"/>
        <s v="1571"/>
        <s v="1574"/>
        <s v="1575"/>
        <s v="1588"/>
        <s v="1193"/>
        <s v="1438"/>
        <s v="1524"/>
        <s v="1525"/>
        <s v="1529"/>
        <s v="1531"/>
        <n v="1825"/>
        <n v="1826"/>
        <s v="1513"/>
        <s v="1598"/>
        <s v="1682"/>
        <s v="1651"/>
        <s v="1704"/>
        <s v="1627"/>
        <s v="1589"/>
        <s v="1590"/>
        <s v="1178"/>
        <s v="1630"/>
        <s v="1702"/>
        <s v="1591"/>
        <s v="1242"/>
        <s v="1647"/>
        <s v="1641"/>
        <s v="1691"/>
        <s v="1687"/>
        <s v="1496"/>
        <s v="1684"/>
        <s v="1668"/>
        <s v="1670"/>
        <s v="1620"/>
        <s v="1648"/>
        <s v="1671"/>
        <s v="1623"/>
        <s v="1690"/>
        <s v="1346"/>
        <s v="1645"/>
        <s v="1642"/>
        <s v="1667"/>
        <s v="1669"/>
        <s v="0385"/>
        <s v="1443"/>
        <s v="1643"/>
        <n v="1813"/>
        <s v="1621"/>
        <s v="1593"/>
        <s v="1784"/>
        <s v="1631"/>
        <s v="1640"/>
        <n v="1733"/>
        <n v="1743"/>
        <n v="1735"/>
        <s v="1731"/>
        <s v="1729"/>
        <n v="1728"/>
        <s v="1725"/>
        <s v="1745"/>
        <s v="1727"/>
        <s v="1737"/>
        <s v="1720"/>
        <s v="1719"/>
        <s v="1712"/>
        <s v="1710"/>
        <s v="1714"/>
        <s v="1716"/>
        <s v="1718"/>
        <s v="1722"/>
        <s v="1715"/>
        <s v="1726"/>
        <s v="1734"/>
        <s v="1736"/>
        <s v="1739"/>
        <s v="1741"/>
        <n v="1830"/>
        <s v="1509"/>
        <n v="1811"/>
        <s v="1652"/>
        <s v="1760"/>
        <s v="1673"/>
        <s v="1521"/>
        <s v="1625"/>
        <s v="1208"/>
        <s v="1629"/>
        <n v="1817"/>
        <s v="1628"/>
        <s v="1622"/>
        <s v="1626"/>
        <s v="1758"/>
        <s v="1556"/>
        <s v="1644"/>
        <s v="1646"/>
        <s v="0355"/>
        <s v="1708"/>
        <n v="1778" u="1"/>
      </sharedItems>
    </cacheField>
    <cacheField name="Project Name" numFmtId="0">
      <sharedItems count="321">
        <s v=" Retooling of Ministry Agriculture, Animal Industry and Fisheries"/>
        <s v=" Irrigation For Climate Resilience Project Profile"/>
        <s v=" Rice Development Project Phase II"/>
        <s v="Improving Access and Use of Agricultural Equipment and Mechanisation through the use of labour saving technologies"/>
        <s v="Agriculture Cluster Development Project (ACDP)"/>
        <s v="Agriculture Value Chain Development"/>
        <s v=" National Oil Seeds Project"/>
        <s v="Uganda Climate Smart Agricultural Transformation Project (UCSATP)"/>
        <s v="Enhancing Agricultural Production, Quality and Standards for Market Access Project "/>
        <s v="The Project on Irrigation Scheme Development in Central and Eastern Uganda (PISD)-JICA Supported Project"/>
        <s v="Developing A Market - Oriented &amp; Enviromentally Sustainable Beef Meat Industry"/>
        <s v="National Oil Palm Project"/>
        <s v="Water for Production Phase II"/>
        <s v="Drought Resilience in Karamoja Sub-Region Project"/>
        <s v=" Retooling of Diary Development Authority"/>
        <s v=" Retooling of the National Animal Genetic Resources Centre and Data Bank"/>
        <s v="NAGRC Strategic Intervention for Animal Genetics Improvement Project"/>
        <s v="Relocation and Operationalisation of the National Livestock Resources Research Institute(NALIRRI)"/>
        <s v=" Retooling of National Agricultural Research Organization"/>
        <s v=" Retooling of National Agricultural Advisory Services Secretariat"/>
        <s v=" Retooling for Cotton Development Organization"/>
        <s v=" Retooling of Uganda Coffee Development Authority"/>
        <s v="Water for Production Regional Centre-West Phase II"/>
        <s v="Water for Production Regional Centre - North Phase II"/>
        <s v="Water for Production Regional Centre - East Phase II"/>
        <s v="Building Resilient Communities, Wetland Ecosystems and Associated Catchments in Uganda"/>
        <s v=" Development of Solar Powered Irrigation and Water Supply Systems"/>
        <s v=" Water for Production Regional Centre - Karamoja"/>
        <s v=" Water for Production Regional Centre - Central"/>
        <s v="Development of Sustainable Cashew Nut Value Chain in Uganda"/>
        <s v="Establishment of Value addition and Agro processing plants in Uganda"/>
        <s v="Coffee Value Chain Development Project"/>
        <s v="Mineral Regulation Infrastructure Project"/>
        <s v=" Midstream Petroleum Infrastructure Development Project Phase II"/>
        <s v=" Petroleum Exploration and Promotion of Frontier Basins"/>
        <s v=" Liquefied Petroleum Gas (LPG) Supply and Infrastructure Intervention"/>
        <s v=" Retooling of Petroleum Authority of Uganda"/>
        <s v=" National Petroleum Data Repository Infrastructure"/>
        <s v="NATIONAL OIL SPILL RESPONSE AND MONITORING INFRASTRUCTURE PROJECT."/>
        <s v=" Retooling of Ministry of Trade and Industry"/>
        <s v="Development of Industrial Parks"/>
        <s v=" Retooling of Ministry of Tourism, Wildlife and Antiquities"/>
        <s v=" Development of Museums and Heritage Sites for Cultural Tourism (Phase II)"/>
        <s v=" Mt. Rwenzori Tourism Infrastructure Development Project (Phase II)"/>
        <s v=" Development of Source of the Nile (Phase II)"/>
        <s v="Mitigating Human Wildlife Conflict Project (MHWCP)"/>
        <s v=" Retooling of Uganda Tourism Board"/>
        <s v=" Land Valuation Infrastructure Project"/>
        <s v=" Farm Income Enhancement and Forestry Conservation Programme Phase II"/>
        <s v=" Building Resilient Communities, Wetland Ecosystems and Associated Catchments in Uganda"/>
        <s v=" Investing in Forests and Protected Areas for Climate-Smart Development"/>
        <s v=" Retooling of Ministry of Water and Environment"/>
        <s v=" Water Management Zones Project Phase 2"/>
        <s v=" National Wetlands Restoration Project"/>
        <s v=" Strengthening Drought Resilience for Smaller household farmers and the Pastoralists in the IGAD region (DRESS-EA Project)"/>
        <s v=" Potable Water Project"/>
        <s v="Enhancing Resilience of Communities and Fragile Ecosystems to Climate Change Risk in Katonga and Mpologoma Catchments Project"/>
        <s v=" Retooling of Uganda National Meteorological Authority"/>
        <s v=" Retooling of National Environment Management Authority"/>
        <s v=" Retooling of Uganda Land Commission"/>
        <s v=" Retooling of National Forestry Authority"/>
        <s v="Inner Murchison Bay Cleanup Project"/>
        <s v="Land Economic Competitiveness Project"/>
        <s v=" Retooling of Uganda Export Promotion Board"/>
        <s v=" Retooling of Uganda Investment Authority"/>
        <s v=" Retooling of Uganda National Bureau of Standards"/>
        <s v=" Retooling of the Uganda Free Zones Authority"/>
        <s v=" Retooling of Uganda Microfinance Regulatory Authority"/>
        <s v="Competitiveness and Enterprise Development Project-CEDP"/>
        <s v="Enhancing Growth and Productivity Opportunities for Women Enterprises"/>
        <s v="Retooling of Uganda Retirements Benefits Regulatory Authority"/>
        <s v=" Karuma Hydroelectricity Power Project"/>
        <s v=" ORIO Mini Hydro Power and Rural Electrification Project"/>
        <s v=" Power Supply to industrial parks and Power Transmission Line Extension"/>
        <s v=" Kikagati Nsongezi Transmission Line"/>
        <s v=" Electricity Access Scale Up Project"/>
        <s v="Clean Energy Access Project"/>
        <s v="Energy and Minerals land Acquisition and Infrastructure Studies Project "/>
        <s v=" Retooling of Ministry of Energy and Mineral Development (Phase II)"/>
        <s v="Isimba Hydro Power Project"/>
        <s v="Bridging the demand gap through the accelerated rural electrification Programme (TBEA)"/>
        <s v="Mirama -Kabale 132kv Transmission Project"/>
        <s v="Uganda Rural Electrification Access Project (UREAP)"/>
        <s v="Strengthening the National Regulatory Infrastructure for Radiation Safety and Nuclear Security"/>
        <s v="Construction of 400kv Karuma-Tororo Transmission Line and 132kv Ntinda Substation"/>
        <s v="Rural Electrification and Connectivity Project"/>
        <s v=" Development of the Construction Industry"/>
        <s v=" Multinational Lake Victoria Martime Comm. &amp; Transport Project"/>
        <s v=" URC Capacity Building Project"/>
        <s v=" Community Roads Improvement Project"/>
        <s v=" Retooling of Ministry of Works and Transport"/>
        <s v=" Rehabilitation of the Tororo, Gulu railway line"/>
        <s v=" Rehabilitation of District Roads Project"/>
        <s v=" Rehabilitation and Upgrading of Urban Roads Project"/>
        <s v=" Streamlining Management of Motor Vehicle Registration"/>
        <s v="Development of new Kampala Port in Bukasa"/>
        <s v="Development of Kabaale Airport"/>
        <s v="Rural Bridges Infrastructure Development"/>
        <s v=" Atiak-Moyo-Afoji"/>
        <s v=" IMPROVEMENT FERRY SERVICES."/>
        <s v=" Hoima- Wanseko Road"/>
        <s v=" Musita-Lumino-Busia/Majanji Road"/>
        <s v=" Kampala Nothern Bypass Phase 2"/>
        <s v=" Seeta-Kyaliwajjala-Matugga-Wakiso-Buloba-Nsangi"/>
        <s v=" Najjanankumbi-Busabala Road and Nambole-Namilyango-Seeta"/>
        <s v=" Upgrading Rukungiri-Kihihi-Ishasha/Kanungu Road"/>
        <s v=" North Eastern Road-Corridor Asset Management Project"/>
        <s v=" Construction of 66 Selected Bridges"/>
        <s v=" Upgrading of Muyembe-Nakapiripirit (92 km)"/>
        <s v=" Rwenkunye -Apac- Lira -Acholibur Road"/>
        <s v=" Kibuye -Busega- Mpigi"/>
        <s v=" Luwero - Butalangu Road"/>
        <s v=" Kisoro-Nkuringo-Rubugiri-Muko Road"/>
        <s v=" Retooling of Uganda National Roads Authority"/>
        <s v=" Moyo-Yumbe-Koboko road"/>
        <s v=" Rehabilitation of Kampala-Jinja Highway(72 KM)"/>
        <s v=" Rehabilitation  of Mityana-Mubende Road(100KM)"/>
        <s v=" Rehabilitation of Packwach-Nebbi Section 2 Road (33 Km)"/>
        <s v=" Upgrading of Kitgum-Kidepo Road (115 Km)"/>
        <s v=" Land Acquisition Project II"/>
        <s v="Proposed Upgrading of Namagumba - Budadiri - Nalugugu Road"/>
        <s v="Proposed upgrading of Kyenjojo (Kihura) - Bwizi - Rwamanja - Kahunge (68 km)/Mpala - Bwizi (37 km)"/>
        <s v="Construction of Masindi Port Bridge"/>
        <s v="Proposed Upgrading of Katine Ochero(72.9km)"/>
        <s v="Kapchorwa- Suam"/>
        <s v="Kyenjojo-Hoima-Masindi-Kigumba Road"/>
        <s v="Tirinyi - Palisa-Kumi/ Kamokholi Road"/>
        <s v="Kampala Flyover"/>
        <s v="Soroti-Katakwi-Moroto"/>
        <s v="Rehabilitation of Masaka Town Roads"/>
        <s v=" Kampala City Roads Rehabilitation Project"/>
        <s v="Kampala City Lighting and Infrastructure Improvement Project (KCLIIP)"/>
        <s v="Kampala City Roads and Bridges Upgrading Project"/>
        <s v="GKMA Urban Development Project"/>
        <s v="Upgrading of Iganga- Bulopa - Kamuli Road (57.2Km)"/>
        <s v="Upgrading of Mpigi-Kasanje-Buwaya,Nateete-Nakawuka-Kisubi and Connecting Roads (71.15Km)"/>
        <s v="Reconstruction of Masaka-Mutukula Road (89.5Km)"/>
        <s v="Upgrading  of Jinja-Mbulamuti-Kamuli-Bukungu Road (127Km) from Gravel to Paved Standard"/>
        <s v="Upgrading of Kumi-Ngora-Brooks Corner-Serere-Kagwara Road"/>
        <s v="New Standard Gauge Railway Line"/>
        <s v=" Entebbe Airport Rehabilitation Phase 1"/>
        <s v="Rehabilitation of Matugga-Kapeeka Road (42km)"/>
        <s v="Rehabilitation of Busunju-Kiboga-Hoima Road (145km)"/>
        <s v="Rehabilitation of Karuma-Packwach Road (106km)"/>
        <s v="Upgrading of Kayunga-Bbale-Galiraya Road (88.5km)"/>
        <s v="Emergency Reconstruction of selected sections along Kampala -Masaka Road"/>
        <s v="Construction of New Ssezibwa Bridge"/>
        <s v="Upgrading of Hamurwa Kerere Kanungu Kanyantorogo Butogota Buhoma/ Hamayanja Ifasha Ikumba Road (143km) from Gravel to Paved Standard"/>
        <s v=" Hoima Oil Refinery Proximity Development Master Plan"/>
        <s v="Uganda Support to Municipal Infrastructure Development (USMID II)_x000a_"/>
        <s v=" Retooling of Ministry of Lands, Housing and Urban Development"/>
        <s v=" Retooling of Ministry of ICT &amp; National Guidance"/>
        <s v=" Government Network (GOVNET) Project"/>
        <s v=" Retooling of National Information &amp; Technology Authority"/>
        <s v=" Water and Sanitation Development Facility  Central-Phase II"/>
        <s v=" Water and Sanitation Development Facility  North-Phase II"/>
        <s v=" Lake Victoria Water and Sanitation (LVWATSAN) Phase 3"/>
        <s v=" Support to Rural Water Supply and Sanitation Project"/>
        <s v=" Strengthening Water Utilities Regulation Project"/>
        <s v=" Water and Sanitation Development Facility Karamoja"/>
        <s v=" Feacal Sludge Management Project (FSMP)"/>
        <s v="Integrated Water Resources Management and Development Project (IWMDP)"/>
        <s v=" Retooling of Kampala Capital City Authority"/>
        <s v=" Development and Improvement of Special Needs Education (SNE)"/>
        <s v=" OFID Funded Vocational Project Phase II"/>
        <s v=" Retooling of Ministry of Education and Sports"/>
        <s v=" Uganda Secondary Education Expansion Project"/>
        <s v="Development and Expansion of Health Training Institutions"/>
        <s v="Uganda Skills Development in Refugee and Host Communities"/>
        <s v="Development of Secondary Education Phase II"/>
        <s v=" Rehabilitation and Construction of General Hospitals"/>
        <s v=" Retooling of Ministry of Health"/>
        <s v="GAVI Vaccines and Health Sector Dev't Plan Support"/>
        <s v="Global Fund for AIDS, TB and Malaria"/>
        <s v=" Uganda Covid-19 Response and Emergency Preparedness Project (UCREPP)"/>
        <s v=" Retooling of Uganda AIDS Commission"/>
        <s v=" Retooling of National Medical Stores"/>
        <s v="Uganda Cancer Institute"/>
        <s v="ADB Support to UCI"/>
        <s v=" Retooling of Uganda Cancer Institute"/>
        <s v="Establishment of Regional Oncology and Diagonistic Centers in Arua, Mbale and Mbarara"/>
        <s v=" Retooling of Uganda Heart Institute"/>
        <s v=" Retooling of Uganda Virus Research Institute"/>
        <s v="Uganda National Examination Board (UNEB) Infrastructure Development Project"/>
        <s v=" Retooling of Uganda National Examinations Board"/>
        <s v=" Retooling of Education Service Commission"/>
        <s v=" Retooling of Health Service Commission"/>
        <s v=" Retooling of Uganda Blood Transfusion services"/>
        <s v="Retooling of the National Council of Higher Education"/>
        <s v=" Retooling of the Uganda Business and Technical  Examination Board"/>
        <s v="Uganda Business and Technical Examinations Board Infrastructure Development Project"/>
        <s v="Retooling of National Council of Sports"/>
        <s v=" Retooling of Makerere University"/>
        <s v="Mbarara University of Science and Technology "/>
        <s v=" Retooling of Mbarara University of Science and Technology"/>
        <s v=" Retooling of Makerere University Business School"/>
        <s v="Kyambogo University Infrastructure Project II"/>
        <s v=" Retooling of Kyambogo University"/>
        <s v=" Retooling of Busitema University"/>
        <s v="Support to Kabale University Infrastructure Development"/>
        <s v="Retooling of Kabale University"/>
        <s v="Support to Lira University Infrastructure Development"/>
        <s v=" Retooling of Muni University"/>
        <s v=" Retooling of Soroti University"/>
        <s v=" Retooling of Gulu University"/>
        <s v=" Gulu University Infrastructure Development Project Phase II"/>
        <s v=" Mountains of the Moon University Retooling Project"/>
        <s v=" Retooling of Mulago National Referral Hospital"/>
        <s v=" Retooling of Butabika National Referral Hospital"/>
        <s v=" Retooling of Arua Regional Referral Hospital"/>
        <s v=" Retooling of Fort Portal Regional Referral Hospital"/>
        <s v=" Retooling of Hoima Regional Referral Hospital"/>
        <s v=" Retooling of Jinja Regional Referral Hospital"/>
        <s v=" Retooling of Kabale Regional Referral Hospital"/>
        <s v=" Retooling of Masaka Regional Referral Hospital"/>
        <s v=" Retooling of Mbale Regional Referral Hospital"/>
        <s v=" Retooling of Soroti Regional Referral Hospital"/>
        <s v=" Retooling of Lira Regional Hospital"/>
        <s v=" Retooling of Mbarara Regional Referral Hospital"/>
        <s v=" Retooling of Mubende Regional Referral Hospital"/>
        <s v=" Retooling of Moroto Regional Referral Hospital"/>
        <s v=" Retooling of National Trauma Centre, Naguru"/>
        <s v=" Retooling of Kiruddu National Referral Hospital"/>
        <s v=" Retooling of Kawempe National Referral Hospital"/>
        <s v=" Retooling of Entebbe Regional Referral Hospital"/>
        <s v="Kampala Water- Lake Victoria Water &amp; Sanitation project"/>
        <s v="Water Service Acceleration Project (SCAP 100%)"/>
        <s v="Water and Sanitation Development Facility East-Phase II"/>
        <s v="Water and Sanitation Development Facility-South West-Phase II"/>
        <s v="Strategic Towns Water Supply and Sanitation Project (STWSSP)"/>
        <s v="South Western Cluster (SWC) Project"/>
        <s v="Multinational Lakes Edward and Albert Integrated Water Resources Management Project (LEAF III)"/>
        <s v="Strategic Towns Water Supply and Sanitation Project"/>
        <s v=" National Science, Technology, Engineering and Innovation Skills Enhancement Project (NSTEIC)"/>
        <s v=" Retooling of Uganda Industrial Research Institute"/>
        <s v=" Retooling of Public Service"/>
        <s v=" Retooling of Local Government Finance Commission"/>
        <s v=" Local Government Revenue Managment Information System"/>
        <s v=" Retooling of Ministry of Gender, Labour and Social Development and its Institutions."/>
        <s v=" Retooling of Office of the President"/>
        <s v=" Retooling of State House"/>
        <s v=" UPDF Peace Keeping Mission in Somalia"/>
        <s v=" Retooling of Ministry of Defense and Veteran Affairs"/>
        <s v=" Construction of National Military Museum"/>
        <s v=" Retooling of Ministry of Foreign Affairs"/>
        <s v=" JLOS House Project"/>
        <s v=" Retooling of Ministry of Justice and Constitutional Affairs"/>
        <s v=" Retooling of Ministry of Internal Affairs"/>
        <s v=" Retooling of Ministry of East African Affairs"/>
        <s v=" Retooling of Electoral Commission"/>
        <s v="Construction of the IGG Head Office Building Project"/>
        <s v=" Retooling of Inspectorate of Government"/>
        <s v=" Retooling the Uganda Law Reform Commission"/>
        <s v=" Retooling the Uganda Human Rights Commission"/>
        <s v=" Retooling of Directorate of Ethics and Integrity"/>
        <s v=" Retooling of Uganda Registration Services Bureau"/>
        <s v=" Retooling the National Citizenship and Immigration Control"/>
        <s v=" Retooling of Financial Intelligence Authority"/>
        <s v=" Retooling of  Office of the Auditor General"/>
        <s v="Enhancing Prosecution Services for all (EPSFA)"/>
        <s v=" Retooling of Office of the Director of Public Prosecutions"/>
        <s v=" Retooling of Directorate of Government Analytical Laboratory"/>
        <s v=" Retooling the National Identification and Registration Authority"/>
        <s v=" Retooling the Uganda Police Force"/>
        <s v="Assistance to Uganda Police"/>
        <s v="Revitilisation of prison Industries"/>
        <s v=" Retooling of Uganda Prisons Service"/>
        <s v="Enhancement of Prisons Production Systems and Value Addition Project"/>
        <s v=" Retooling of Public Procurement and Disposal of Public Assets Authority"/>
        <s v=" Retooling of Internal Security Organization"/>
        <s v="Construction of the Institute for Security and Strategic Studies - Uganda Infrastructure Development Project"/>
        <s v=" Retooling of External Security Organization"/>
        <s v=" Retooling of the Law Development Centre"/>
        <s v="Retooling of Mission in London - United Kingdom"/>
        <s v="Retooling of Mission in Ottawa - Canada"/>
        <s v="Retooling of Mission in New Delhi - INDIA"/>
        <s v=" Retooling of Mission in Nairobi - Kenya"/>
        <s v=" Retooling of Mission in Abuja - Nigeria"/>
        <s v="Retooling of Mission in Pretoria - South Africa"/>
        <s v="Retooling of Mission in Kigali - Rwanda"/>
        <s v=" Retooling of Mission in Washington -USA"/>
        <s v=" Retooling of Mission in Addis Ababa - Ethiopia"/>
        <s v=" Retooling of Mission in Copenhagen - Denmark"/>
        <s v=" Retooling of Mission in Kinshasa - D.R Congo"/>
        <s v=" Retooling of Mission in Khartoum - Sudan"/>
        <s v=" Retooling Mission in Canberra"/>
        <s v=" Retooling of Uganda Mission in Guangzhou"/>
        <s v=" Retooling of Mission in Mogadishu"/>
        <s v=" Retooling of Mission in Kualar Lumpur"/>
        <s v=" Retooling of Mission in Mombasa"/>
        <s v=" Retooling of Mission in Algiers"/>
        <s v=" Retooling of Mission in Qatar Doha"/>
        <s v=" Retooling Mission in Beijing - China"/>
        <s v=" Retooling of Mission in Bujumbura - Burundi"/>
        <s v=" Retooling of Mission in Tehran - Iran"/>
        <s v=" Retooling of Mission in Moscow , Russia"/>
        <s v=" Retooling of Mission in Brussels - Belgium"/>
        <s v="Law Development Center Infrastructure Development Project"/>
        <s v="Local Economic Growth (LEGS) Support Project"/>
        <s v="Markets and Agricultural Trade Improvement Project 3 (MATIP 3)"/>
        <s v=" Retooling of Ministry of Local Government"/>
        <s v=" Rural Development and Food Security in Northern Uganda"/>
        <s v=" Retooling of Office of the Prime Minister"/>
        <s v=" Resource Enhancement and Accountability Programme (REAP)"/>
        <s v=" Retooling of Ministry of Finance, Planning and Economic Development"/>
        <s v="Support to National Authorising Officer"/>
        <s v=" Retooling of National Planning Authority"/>
        <s v="Construction and Equipping of the Planning House"/>
        <s v=" Retooling of Equal Opportunities Commission"/>
        <s v=" Retooling of Uganda Revenue Authority"/>
        <s v=" Retooling of Uganda Bureau of Statistics"/>
        <s v=" Retooling of National Population Council"/>
        <s v=" Construction of the Supreme Court and Court of Appeal Buildings"/>
        <s v=" Retooling of the Judiciary"/>
        <s v=" Retooling of Judicial Service Commission"/>
        <s v=" Rehabilitation of Parliament"/>
        <s v=" Retooling of Parliamentary Commission"/>
        <s v=" Agriculture Cluster Development Project (ACDP)" u="1"/>
        <s v=" Support to External Markets for Flowers, Fruits and Vegetables" u="1"/>
        <s v=" Rehabilitation of Masaka Town Roads (7.3 KM)" u="1"/>
        <s v=" Enhancing Prosecution Services for all (EPSFA)" u="1"/>
      </sharedItems>
    </cacheField>
    <cacheField name="Project Classification" numFmtId="0">
      <sharedItems/>
    </cacheField>
    <cacheField name="START DATE " numFmtId="0">
      <sharedItems containsDate="1" containsMixedTypes="1" minDate="2003-01-07T00:00:00" maxDate="2024-07-02T00:00:00"/>
    </cacheField>
    <cacheField name="END DATE" numFmtId="0">
      <sharedItems containsDate="1" containsMixedTypes="1" minDate="2024-08-01T00:00:00" maxDate="2029-07-01T00:00:00" count="27">
        <s v="30/6/2025"/>
        <s v="30/6/2026"/>
        <d v="2026-06-30T00:00:00"/>
        <d v="2025-09-30T00:00:00"/>
        <d v="2025-06-30T00:00:00"/>
        <s v="30/6/2027"/>
        <s v="30/06/2028"/>
        <s v="31/12/2025"/>
        <d v="2025-04-12T00:00:00"/>
        <s v="30/6/2028"/>
        <s v="30/06/2025"/>
        <s v="30/06/2029"/>
        <d v="2029-06-30T00:00:00"/>
        <s v="30/06/2027"/>
        <d v="2028-06-30T00:00:00"/>
        <s v="30/06/2026"/>
        <d v="2024-12-31T00:00:00"/>
        <s v="30/6/2024"/>
        <s v="30/06/2030"/>
        <s v="30/6/2029"/>
        <d v="2027-06-30T00:00:00"/>
        <s v="30/12/2025"/>
        <d v="2025-08-01T00:00:00"/>
        <e v="#REF!" u="1"/>
        <d v="2024-08-01T00:00:00" u="1"/>
        <s v="30/12/2024" u="1"/>
        <s v="30/9/2024" u="1"/>
      </sharedItems>
    </cacheField>
    <cacheField name="G.O.U" numFmtId="165">
      <sharedItems containsString="0" containsBlank="1" containsNumber="1" minValue="0" maxValue="2886"/>
    </cacheField>
    <cacheField name="External Financing (EF)" numFmtId="165">
      <sharedItems containsString="0" containsBlank="1" containsNumber="1" minValue="0" maxValue="7137"/>
    </cacheField>
    <cacheField name="Total" numFmtId="165">
      <sharedItems containsSemiMixedTypes="0" containsString="0" containsNumber="1" minValue="5.3214999999999998E-2" maxValue="10023"/>
    </cacheField>
    <cacheField name="GOU 24/25" numFmtId="165">
      <sharedItems containsString="0" containsBlank="1" containsNumber="1" minValue="0" maxValue="1451.7370000000001"/>
    </cacheField>
    <cacheField name="O/w Arrears" numFmtId="165">
      <sharedItems containsBlank="1" containsMixedTypes="1" containsNumber="1" minValue="0" maxValue="180.90989999999999"/>
    </cacheField>
    <cacheField name="EF 24/25" numFmtId="165">
      <sharedItems containsBlank="1" containsMixedTypes="1" containsNumber="1" minValue="0" maxValue="2206.59"/>
    </cacheField>
    <cacheField name="Total 24/25" numFmtId="165">
      <sharedItems containsSemiMixedTypes="0" containsString="0" containsNumber="1" minValue="0" maxValue="3658.3270000000002"/>
    </cacheField>
    <cacheField name="GOU 25/26" numFmtId="165">
      <sharedItems containsString="0" containsBlank="1" containsNumber="1" minValue="0" maxValue="314"/>
    </cacheField>
    <cacheField name="EF 25/26" numFmtId="165">
      <sharedItems containsBlank="1" containsMixedTypes="1" containsNumber="1" minValue="0" maxValue="685.7"/>
    </cacheField>
    <cacheField name="Total 25/26" numFmtId="165">
      <sharedItems containsSemiMixedTypes="0" containsString="0" containsNumber="1" minValue="0" maxValue="692.5"/>
    </cacheField>
    <cacheField name="GOU 26/27" numFmtId="165">
      <sharedItems containsString="0" containsBlank="1" containsNumber="1" minValue="0" maxValue="449.5"/>
    </cacheField>
    <cacheField name="EF 26/27" numFmtId="165">
      <sharedItems containsString="0" containsBlank="1" containsNumber="1" minValue="0" maxValue="917.6"/>
    </cacheField>
    <cacheField name="Total 26/27" numFmtId="165">
      <sharedItems containsSemiMixedTypes="0" containsString="0" containsNumber="1" minValue="0" maxValue="924.4"/>
    </cacheField>
    <cacheField name="GOU 27/28" numFmtId="165">
      <sharedItems containsString="0" containsBlank="1" containsNumber="1" minValue="0" maxValue="243.2"/>
    </cacheField>
    <cacheField name="EF 27/28" numFmtId="165">
      <sharedItems containsString="0" containsBlank="1" containsNumber="1" minValue="0" maxValue="366.05149130466003"/>
    </cacheField>
    <cacheField name="Total 27/28" numFmtId="165">
      <sharedItems containsSemiMixedTypes="0" containsString="0" containsNumber="1" minValue="0" maxValue="403.07"/>
    </cacheField>
    <cacheField name="GOU 28/29" numFmtId="165">
      <sharedItems containsString="0" containsBlank="1" containsNumber="1" minValue="0" maxValue="607.70582100000001"/>
    </cacheField>
    <cacheField name="EF 28/29" numFmtId="165">
      <sharedItems containsBlank="1" containsMixedTypes="1" containsNumber="1" minValue="0" maxValue="12.27"/>
    </cacheField>
    <cacheField name="Total 28/29" numFmtId="165">
      <sharedItems containsSemiMixedTypes="0" containsString="0" containsNumber="1" minValue="0" maxValue="607.70582100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 PC" refreshedDate="45370.666831944443" createdVersion="8" refreshedVersion="8" minRefreshableVersion="3" recordCount="322" xr:uid="{00000000-000A-0000-FFFF-FFFF02000000}">
  <cacheSource type="worksheet">
    <worksheetSource name="Table84"/>
  </cacheSource>
  <cacheFields count="32">
    <cacheField name="Sn" numFmtId="0">
      <sharedItems containsSemiMixedTypes="0" containsString="0" containsNumber="1" containsInteger="1" minValue="1" maxValue="322"/>
    </cacheField>
    <cacheField name="Programme Code" numFmtId="49">
      <sharedItems/>
    </cacheField>
    <cacheField name="Programme Name" numFmtId="0">
      <sharedItems/>
    </cacheField>
    <cacheField name="Vote Code" numFmtId="49">
      <sharedItems/>
    </cacheField>
    <cacheField name="Vote Name" numFmtId="0">
      <sharedItems/>
    </cacheField>
    <cacheField name="Project Code" numFmtId="0">
      <sharedItems containsMixedTypes="1" containsNumber="1" containsInteger="1" minValue="1728" maxValue="1832" count="316">
        <s v="1618"/>
        <s v="1661"/>
        <s v="1709"/>
        <s v="1357"/>
        <s v="1263"/>
        <s v="1444"/>
        <s v="1772"/>
        <n v="1786"/>
        <n v="1802"/>
        <s v="1323"/>
        <s v="1493"/>
        <s v="1696"/>
        <s v="1698"/>
        <s v="1509"/>
        <s v="1751"/>
        <s v="1752"/>
        <s v="1325"/>
        <s v="1619"/>
        <s v="1754"/>
        <s v="1756"/>
        <s v="1683"/>
        <s v="1773"/>
        <s v="1793"/>
        <s v="1611"/>
        <s v="1610"/>
        <s v="1596"/>
        <s v="1612"/>
        <n v="1780"/>
        <s v="1689"/>
        <s v="1609"/>
        <s v="1699"/>
        <s v="1700"/>
        <s v="1701"/>
        <s v="1782"/>
        <s v="1676"/>
        <s v="1520"/>
        <s v="1763"/>
        <s v="1417"/>
        <s v="1613"/>
        <s v="1638"/>
        <s v="1662"/>
        <s v="1666"/>
        <s v="1697"/>
        <s v="1761"/>
        <s v="1762"/>
        <s v="1790"/>
        <s v="1791"/>
        <n v="1799"/>
        <s v="1678"/>
        <s v="1639"/>
        <s v="1633"/>
        <s v="1679"/>
        <s v="1688"/>
        <s v="1624"/>
        <s v="1675"/>
        <s v="1755"/>
        <s v="1776"/>
        <s v="1778"/>
        <s v="1183"/>
        <s v="1429"/>
        <s v="1654"/>
        <s v="1655"/>
        <s v="1775"/>
        <n v="1800"/>
        <n v="1801"/>
        <s v="1594"/>
        <s v="1097"/>
        <s v="1373"/>
        <s v="1421"/>
        <s v="1456"/>
        <s v="1558"/>
        <s v="1563"/>
        <s v="1564"/>
        <s v="1617"/>
        <s v="1659"/>
        <s v="1703"/>
        <s v="1705"/>
        <s v="1774"/>
        <s v="0265"/>
        <s v="0267"/>
        <s v="1176"/>
        <s v="1274"/>
        <s v="1277"/>
        <s v="1279"/>
        <s v="1280"/>
        <s v="1311"/>
        <s v="1313"/>
        <s v="1320"/>
        <s v="1322"/>
        <s v="1402"/>
        <s v="1404"/>
        <s v="1490"/>
        <s v="1546"/>
        <s v="1616"/>
        <s v="1657"/>
        <s v="1693"/>
        <s v="1694"/>
        <s v="1695"/>
        <s v="1769"/>
        <s v="1771"/>
        <s v="1794"/>
        <n v="1785"/>
        <n v="1795"/>
        <n v="1796"/>
        <s v="1658"/>
        <s v="1686"/>
        <n v="1779"/>
        <s v="1798"/>
        <s v="1528"/>
        <s v="1632"/>
        <n v="1798"/>
        <s v="1600"/>
        <s v="1615"/>
        <s v="1653"/>
        <s v="1533"/>
        <s v="1534"/>
        <s v="1562"/>
        <s v="1614"/>
        <s v="1660"/>
        <s v="1770"/>
        <s v="1781"/>
        <s v="1308"/>
        <s v="1432"/>
        <s v="1601"/>
        <s v="1665"/>
        <s v="1803"/>
        <s v="1804"/>
        <s v="1243"/>
        <s v="1566"/>
        <s v="1768"/>
        <s v="1634"/>
        <s v="1567"/>
        <s v="1570"/>
        <s v="1568"/>
        <s v="1569"/>
        <s v="1649"/>
        <s v="1602"/>
        <s v="1635"/>
        <s v="1672"/>
        <s v="1749"/>
        <s v="1748"/>
        <n v="1792"/>
        <s v="1747"/>
        <s v="1603"/>
        <s v="1650"/>
        <s v="1607"/>
        <s v="1604"/>
        <s v="1606"/>
        <s v="1605"/>
        <s v="1685"/>
        <s v="1680"/>
        <s v="1608"/>
        <s v="1797"/>
        <s v="1777"/>
        <s v="1637"/>
        <s v="1572"/>
        <s v="1581"/>
        <s v="1576"/>
        <s v="1584"/>
        <s v="1636"/>
        <s v="1582"/>
        <s v="1586"/>
        <s v="1580"/>
        <s v="1587"/>
        <s v="1583"/>
        <s v="1578"/>
        <s v="1579"/>
        <s v="1577"/>
        <s v="1571"/>
        <s v="1574"/>
        <s v="1575"/>
        <s v="1588"/>
        <s v="1513"/>
        <s v="1598"/>
        <s v="1682"/>
        <s v="1651"/>
        <s v="1627"/>
        <s v="1589"/>
        <s v="1590"/>
        <s v="1178"/>
        <s v="1630"/>
        <s v="1702"/>
        <s v="1591"/>
        <s v="1242"/>
        <s v="1647"/>
        <s v="1641"/>
        <s v="1691"/>
        <s v="1687"/>
        <s v="1684"/>
        <s v="1668"/>
        <s v="1670"/>
        <s v="1620"/>
        <s v="1648"/>
        <s v="1671"/>
        <s v="1623"/>
        <s v="1690"/>
        <s v="1645"/>
        <s v="1642"/>
        <s v="1667"/>
        <s v="1669"/>
        <s v="1643"/>
        <s v="1443"/>
        <s v="1621"/>
        <s v="1593"/>
        <s v="1784"/>
        <s v="1631"/>
        <s v="1640"/>
        <n v="1733"/>
        <n v="1743"/>
        <n v="1735"/>
        <s v="1731"/>
        <s v="1729"/>
        <n v="1728"/>
        <s v="1725"/>
        <s v="1745"/>
        <s v="1727"/>
        <s v="1737"/>
        <s v="1720"/>
        <s v="1719"/>
        <s v="1712"/>
        <s v="1710"/>
        <s v="1714"/>
        <s v="1716"/>
        <s v="1718"/>
        <s v="1722"/>
        <s v="1715"/>
        <s v="1726"/>
        <s v="1734"/>
        <s v="1736"/>
        <s v="1739"/>
        <s v="1741"/>
        <s v="1673"/>
        <s v="1652"/>
        <s v="1704"/>
        <s v="1760"/>
        <s v="1521"/>
        <s v="1625"/>
        <s v="1208"/>
        <s v="1629"/>
        <s v="1628"/>
        <s v="1622"/>
        <s v="1626"/>
        <s v="1758"/>
        <s v="1556"/>
        <s v="1644"/>
        <s v="1646"/>
        <s v="0355"/>
        <s v="1708"/>
        <n v="1817"/>
        <n v="1813"/>
        <n v="1806"/>
        <n v="1814"/>
        <n v="1815"/>
        <n v="1809"/>
        <n v="1810"/>
        <n v="1807"/>
        <n v="1816"/>
        <n v="1808"/>
        <n v="1811"/>
        <n v="1812"/>
        <s v="1789"/>
        <s v="1788"/>
        <s v="1787"/>
        <n v="1818"/>
        <n v="1819"/>
        <n v="1820"/>
        <n v="1821"/>
        <n v="1822"/>
        <n v="1823"/>
        <n v="1824"/>
        <n v="1825"/>
        <n v="1826"/>
        <n v="1827"/>
        <n v="1828"/>
        <n v="1829"/>
        <n v="1830"/>
        <n v="1831"/>
        <n v="1832"/>
        <s v="1345"/>
        <s v="0385"/>
        <s v="1517"/>
        <s v="1289"/>
        <s v="1496"/>
        <s v="1489"/>
        <s v="1284"/>
        <s v="1540"/>
        <s v="1559"/>
        <s v="1346"/>
        <s v="1436"/>
        <s v="0220"/>
        <s v="1522"/>
        <s v="1530"/>
        <s v="1143"/>
        <s v="1319 "/>
        <s v="1193"/>
        <s v="1040"/>
        <s v="1041"/>
        <s v="0368"/>
        <s v="1409"/>
        <s v="1508"/>
        <s v="1692 "/>
        <s v="1560"/>
        <s v="1403 "/>
        <s v="1531"/>
        <s v="1529"/>
        <s v="1418"/>
        <s v="1414"/>
        <s v="1281 "/>
        <s v="1120"/>
        <s v="1356 "/>
        <s v="1518"/>
        <s v="1514"/>
        <s v="1524"/>
        <s v="1525"/>
        <s v="1523"/>
        <s v="1438"/>
      </sharedItems>
    </cacheField>
    <cacheField name="Project Name" numFmtId="0">
      <sharedItems/>
    </cacheField>
    <cacheField name="Project Classification" numFmtId="0">
      <sharedItems/>
    </cacheField>
    <cacheField name="START DATE " numFmtId="0">
      <sharedItems containsDate="1" containsMixedTypes="1" minDate="2003-01-07T00:00:00" maxDate="2024-07-02T00:00:00"/>
    </cacheField>
    <cacheField name="END DATE" numFmtId="0">
      <sharedItems containsDate="1" containsMixedTypes="1" minDate="2024-12-31T00:00:00" maxDate="2029-07-01T00:00:00"/>
    </cacheField>
    <cacheField name="G.O.U" numFmtId="165">
      <sharedItems containsString="0" containsBlank="1" containsNumber="1" minValue="0" maxValue="2886"/>
    </cacheField>
    <cacheField name="External Financing (EF)" numFmtId="165">
      <sharedItems containsString="0" containsBlank="1" containsNumber="1" minValue="0" maxValue="7137"/>
    </cacheField>
    <cacheField name="Total" numFmtId="0">
      <sharedItems containsSemiMixedTypes="0" containsString="0" containsNumber="1" minValue="5.3214999999999998E-2" maxValue="10023"/>
    </cacheField>
    <cacheField name="GOU 24/25" numFmtId="0">
      <sharedItems containsString="0" containsBlank="1" containsNumber="1" minValue="0" maxValue="1554.8"/>
    </cacheField>
    <cacheField name="O/w GoU Arrears" numFmtId="0">
      <sharedItems containsBlank="1" containsMixedTypes="1" containsNumber="1" minValue="0" maxValue="180.90989999999999"/>
    </cacheField>
    <cacheField name="O/w GoU Counterpart Funding" numFmtId="0">
      <sharedItems containsBlank="1" containsMixedTypes="1" containsNumber="1" minValue="0" maxValue="770.6"/>
    </cacheField>
    <cacheField name="O/w GoU Contractual commitments" numFmtId="0">
      <sharedItems containsString="0" containsBlank="1" containsNumber="1" minValue="0" maxValue="910.95500000000004"/>
    </cacheField>
    <cacheField name="O/w Non-contractual commitments" numFmtId="0">
      <sharedItems containsString="0" containsBlank="1" containsNumber="1" minValue="5.2300000000000003E-3" maxValue="966.23589600000003"/>
    </cacheField>
    <cacheField name="EF 24/25" numFmtId="165">
      <sharedItems containsBlank="1" containsMixedTypes="1" containsNumber="1" minValue="0" maxValue="2206.59"/>
    </cacheField>
    <cacheField name="Total 24/25" numFmtId="0">
      <sharedItems containsSemiMixedTypes="0" containsString="0" containsNumber="1" minValue="0" maxValue="3658.3270000000002"/>
    </cacheField>
    <cacheField name="GOU 25/26" numFmtId="165">
      <sharedItems containsString="0" containsBlank="1" containsNumber="1" minValue="0" maxValue="314"/>
    </cacheField>
    <cacheField name="EF 25/26" numFmtId="165">
      <sharedItems containsString="0" containsBlank="1" containsNumber="1" minValue="0" maxValue="917.6"/>
    </cacheField>
    <cacheField name="Total 25/26" numFmtId="165">
      <sharedItems containsSemiMixedTypes="0" containsString="0" containsNumber="1" minValue="0" maxValue="924.4"/>
    </cacheField>
    <cacheField name="GOU 26/27" numFmtId="165">
      <sharedItems containsString="0" containsBlank="1" containsNumber="1" minValue="0" maxValue="449.5"/>
    </cacheField>
    <cacheField name="EF 26/27" numFmtId="165">
      <sharedItems containsString="0" containsBlank="1" containsNumber="1" minValue="0" maxValue="599.6"/>
    </cacheField>
    <cacheField name="Total 26/27" numFmtId="165">
      <sharedItems containsSemiMixedTypes="0" containsString="0" containsNumber="1" minValue="0" maxValue="798.57999999999993"/>
    </cacheField>
    <cacheField name="GOU 27/28" numFmtId="165">
      <sharedItems containsString="0" containsBlank="1" containsNumber="1" minValue="0" maxValue="243.2"/>
    </cacheField>
    <cacheField name="EF 27/28" numFmtId="165">
      <sharedItems containsString="0" containsBlank="1" containsNumber="1" minValue="0" maxValue="246.47"/>
    </cacheField>
    <cacheField name="Total 27/28" numFmtId="165">
      <sharedItems containsSemiMixedTypes="0" containsString="0" containsNumber="1" minValue="0" maxValue="403.07"/>
    </cacheField>
    <cacheField name="GOU 28/29" numFmtId="165">
      <sharedItems containsString="0" containsBlank="1" containsNumber="1" minValue="0" maxValue="607.70582100000001"/>
    </cacheField>
    <cacheField name="EF 28/29" numFmtId="165">
      <sharedItems containsBlank="1" containsMixedTypes="1" containsNumber="1" containsInteger="1" minValue="0" maxValue="0"/>
    </cacheField>
    <cacheField name="Total 28/29" numFmtId="165">
      <sharedItems containsSemiMixedTypes="0" containsString="0" containsNumber="1" minValue="0" maxValue="607.705821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40">
  <r>
    <s v="001"/>
    <s v="Office of the President"/>
    <x v="0"/>
    <x v="0"/>
    <s v="01"/>
    <s v="Institutional Coordination"/>
    <s v="02"/>
    <s v="Policy, planning and support services"/>
    <s v="001"/>
    <s v="Finance and Administration"/>
    <s v="1589"/>
    <s v="Retooling of Office of the President"/>
    <s v="000003"/>
    <s v="Facilities and Equipment Management"/>
    <n v="228002"/>
    <s v="Maintenance-Transport Equipment "/>
    <n v="0"/>
    <n v="0"/>
    <n v="0"/>
    <n v="0"/>
    <n v="500000000"/>
    <n v="0"/>
    <n v="500000000"/>
    <n v="0"/>
    <n v="0"/>
    <n v="0"/>
    <n v="0"/>
    <n v="0"/>
    <n v="500000000"/>
    <n v="0"/>
    <n v="0"/>
    <n v="0"/>
    <n v="0"/>
    <n v="3980000"/>
    <n v="0"/>
    <n v="0"/>
    <n v="0"/>
    <n v="460884400"/>
    <n v="0"/>
    <n v="0"/>
    <n v="500000000"/>
    <n v="0"/>
    <n v="464864400"/>
    <n v="0"/>
    <n v="500000000"/>
    <n v="464864400"/>
    <s v="Recurrent"/>
  </r>
  <r>
    <s v="001"/>
    <s v="Office of the President"/>
    <x v="0"/>
    <x v="0"/>
    <s v="01"/>
    <s v="Institutional Coordination"/>
    <s v="02"/>
    <s v="Policy, planning and support services"/>
    <s v="001"/>
    <s v="Finance and Administration"/>
    <s v="1589"/>
    <s v="Retooling of Office of the President"/>
    <s v="000003"/>
    <s v="Facilities and Equipment Management"/>
    <s v="312219"/>
    <s v="Other Transport equipment - Acquisition"/>
    <n v="0"/>
    <n v="0"/>
    <n v="0"/>
    <n v="0"/>
    <n v="7036616164"/>
    <n v="0"/>
    <n v="7036616164"/>
    <n v="0"/>
    <n v="0"/>
    <n v="0"/>
    <n v="0"/>
    <n v="0"/>
    <n v="5000000000"/>
    <n v="0"/>
    <n v="0"/>
    <n v="0"/>
    <n v="295306079"/>
    <n v="0"/>
    <n v="0"/>
    <n v="0"/>
    <n v="1741310084"/>
    <n v="7019971818"/>
    <n v="0"/>
    <n v="0"/>
    <n v="7036616163"/>
    <n v="0"/>
    <n v="7019971818"/>
    <n v="0"/>
    <n v="7036616163"/>
    <n v="7019971818"/>
    <s v="Capital"/>
  </r>
  <r>
    <s v="002"/>
    <s v="State House"/>
    <x v="1"/>
    <x v="1"/>
    <s v="03"/>
    <s v="STI  Ecosystem Development"/>
    <s v="04"/>
    <s v="STI Support Services"/>
    <s v="002"/>
    <s v="STI Support Centres"/>
    <s v="1513"/>
    <s v="National Science, Technology, Engineering and Innovation Skills Enhancement Project (NSTEIC)"/>
    <s v="000034"/>
    <s v="Education and Skills Development  "/>
    <s v="282301"/>
    <s v="Transfers to Government Institutions"/>
    <n v="0"/>
    <n v="0"/>
    <n v="0"/>
    <n v="0"/>
    <n v="56750124838"/>
    <n v="0"/>
    <n v="12500000000"/>
    <n v="44250124838"/>
    <n v="0"/>
    <n v="0"/>
    <n v="0"/>
    <n v="0"/>
    <n v="0"/>
    <n v="0"/>
    <n v="0"/>
    <n v="0"/>
    <n v="0"/>
    <n v="0"/>
    <n v="0"/>
    <n v="0"/>
    <n v="12500000000"/>
    <n v="12500000000"/>
    <n v="0"/>
    <n v="0"/>
    <n v="12500000000"/>
    <n v="0"/>
    <n v="12500000000"/>
    <n v="0"/>
    <n v="12500000000"/>
    <n v="12500000000"/>
    <s v="Recurrent"/>
  </r>
  <r>
    <s v="002"/>
    <s v="State House"/>
    <x v="0"/>
    <x v="0"/>
    <s v="03"/>
    <s v="Policy and Legislation Processes"/>
    <s v="02"/>
    <s v="Policy, planning and support services"/>
    <s v="001"/>
    <s v="Finance and Administration"/>
    <s v="1590"/>
    <s v="Retooling of State House"/>
    <s v="000003"/>
    <s v="Facilities and Equipment Management"/>
    <s v="313111"/>
    <s v="   Residential Buildings - Improvement"/>
    <n v="0"/>
    <n v="0"/>
    <n v="0"/>
    <n v="0"/>
    <n v="29540000000"/>
    <n v="0"/>
    <n v="29540000000"/>
    <n v="0"/>
    <n v="14585000000"/>
    <n v="0"/>
    <n v="0"/>
    <n v="0"/>
    <n v="1726810043"/>
    <n v="0"/>
    <n v="0"/>
    <n v="0"/>
    <n v="0"/>
    <n v="0"/>
    <n v="0"/>
    <n v="0"/>
    <n v="13228189952"/>
    <n v="29539999995"/>
    <n v="0"/>
    <n v="0"/>
    <n v="29539999995"/>
    <n v="0"/>
    <n v="29539999995"/>
    <n v="0"/>
    <n v="29539999995"/>
    <n v="29539999995"/>
    <s v="Capital"/>
  </r>
  <r>
    <s v="003"/>
    <s v="Office of the Prime Minister"/>
    <x v="2"/>
    <x v="2"/>
    <s v="01"/>
    <s v="Environment and Natural Resources Management"/>
    <s v="03"/>
    <s v="Disaster Preparedness and Refugee  Management"/>
    <s v="001"/>
    <s v="Disaster"/>
    <s v="0922"/>
    <s v="HUMANITARIAN ASSISTANCE"/>
    <s v="560066"/>
    <s v="Support to Disaster Victims"/>
    <s v="342111"/>
    <s v="Land - Acquisition"/>
    <n v="0"/>
    <n v="0"/>
    <n v="0"/>
    <n v="0"/>
    <n v="120000000"/>
    <n v="0"/>
    <n v="120000000"/>
    <n v="0"/>
    <n v="120000000"/>
    <n v="0"/>
    <n v="0"/>
    <n v="0"/>
    <n v="0"/>
    <n v="0"/>
    <n v="0"/>
    <n v="0"/>
    <n v="0"/>
    <n v="0"/>
    <n v="0"/>
    <n v="0"/>
    <n v="0"/>
    <n v="0"/>
    <n v="0"/>
    <n v="0"/>
    <n v="120000000"/>
    <n v="0"/>
    <n v="0"/>
    <n v="0"/>
    <n v="120000000"/>
    <n v="0"/>
    <s v="Capital"/>
  </r>
  <r>
    <s v="003"/>
    <s v="Office of the Prime Minister"/>
    <x v="0"/>
    <x v="0"/>
    <s v="07"/>
    <s v="Refugee Protection &amp; Migration Management"/>
    <s v="03"/>
    <s v="Disaster Preparedness and Refugee  Management"/>
    <s v="000"/>
    <s v=""/>
    <s v="1499"/>
    <s v="Development Response to Displacement Impacts Project (DRDIP)"/>
    <s v="460049"/>
    <s v="Refugee Management "/>
    <s v="211104"/>
    <s v="Employee Gratuity"/>
    <n v="0"/>
    <n v="0"/>
    <n v="0"/>
    <n v="0"/>
    <n v="0"/>
    <n v="0"/>
    <n v="0"/>
    <n v="0"/>
    <n v="0"/>
    <n v="0"/>
    <n v="0"/>
    <n v="0"/>
    <n v="0"/>
    <n v="0"/>
    <n v="484118100"/>
    <n v="484118100"/>
    <n v="0"/>
    <n v="0"/>
    <n v="12960000"/>
    <n v="12960000"/>
    <n v="0"/>
    <n v="0"/>
    <n v="496541084"/>
    <n v="496541084"/>
    <n v="0"/>
    <n v="993619184"/>
    <n v="0"/>
    <n v="993619184"/>
    <n v="993619184"/>
    <n v="993619184"/>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1009"/>
    <s v="Welfare and Entertainment"/>
    <n v="0"/>
    <n v="0"/>
    <n v="0"/>
    <n v="0"/>
    <n v="0"/>
    <n v="0"/>
    <n v="0"/>
    <n v="0"/>
    <n v="0"/>
    <n v="0"/>
    <n v="25500000"/>
    <n v="25500000"/>
    <n v="0"/>
    <n v="0"/>
    <n v="51000000"/>
    <n v="51000000"/>
    <n v="0"/>
    <n v="0"/>
    <n v="1350000"/>
    <n v="1350000"/>
    <n v="0"/>
    <n v="0"/>
    <n v="71714727"/>
    <n v="71714727"/>
    <n v="0"/>
    <n v="149564727"/>
    <n v="0"/>
    <n v="149564727"/>
    <n v="149564727"/>
    <n v="149564727"/>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1011"/>
    <s v="Printing, Stationery, Photocopying and Binding"/>
    <n v="0"/>
    <n v="0"/>
    <n v="0"/>
    <n v="0"/>
    <n v="0"/>
    <n v="0"/>
    <n v="0"/>
    <n v="0"/>
    <n v="0"/>
    <n v="0"/>
    <n v="2422000"/>
    <n v="2422000"/>
    <n v="0"/>
    <n v="0"/>
    <n v="2484000"/>
    <n v="2484000"/>
    <n v="0"/>
    <n v="0"/>
    <n v="85802500"/>
    <n v="85802500"/>
    <n v="0"/>
    <n v="0"/>
    <n v="24491500"/>
    <n v="24491500"/>
    <n v="0"/>
    <n v="115200000"/>
    <n v="0"/>
    <n v="115200000"/>
    <n v="115200000"/>
    <n v="11520000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11104"/>
    <s v="Employee Gratuity"/>
    <n v="0"/>
    <n v="0"/>
    <n v="0"/>
    <n v="0"/>
    <n v="1078887436"/>
    <n v="0"/>
    <n v="0"/>
    <n v="1078887436"/>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12102"/>
    <s v="Medical expenses (Employees)"/>
    <n v="0"/>
    <n v="0"/>
    <n v="0"/>
    <n v="0"/>
    <n v="291600000"/>
    <n v="0"/>
    <n v="0"/>
    <n v="2916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1011"/>
    <s v="Printing, Stationery, Photocopying and Binding"/>
    <n v="0"/>
    <n v="0"/>
    <n v="0"/>
    <n v="0"/>
    <n v="120000000"/>
    <n v="0"/>
    <n v="0"/>
    <n v="1200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6001"/>
    <s v="Insurances"/>
    <n v="0"/>
    <n v="0"/>
    <n v="0"/>
    <n v="0"/>
    <n v="200000000"/>
    <n v="0"/>
    <n v="0"/>
    <n v="200000000"/>
    <n v="0"/>
    <n v="0"/>
    <n v="0"/>
    <n v="0"/>
    <n v="0"/>
    <n v="0"/>
    <n v="0"/>
    <n v="0"/>
    <n v="0"/>
    <n v="0"/>
    <n v="0"/>
    <n v="0"/>
    <n v="0"/>
    <n v="0"/>
    <n v="0"/>
    <n v="0"/>
    <n v="0"/>
    <n v="0"/>
    <n v="0"/>
    <n v="0"/>
    <n v="0"/>
    <n v="0"/>
    <s v="Recurrent"/>
  </r>
  <r>
    <s v="003"/>
    <s v="Office of the Prime Minister"/>
    <x v="3"/>
    <x v="3"/>
    <s v="01"/>
    <s v="Production and productivity"/>
    <s v="02"/>
    <s v="Affirmative Action Programs"/>
    <s v="000"/>
    <s v=""/>
    <s v="1486"/>
    <s v="Development Initiative for Northern Uganda"/>
    <s v="510008"/>
    <s v="Northern Uganda Affairs"/>
    <s v="212102"/>
    <s v="Medical expenses (Employees)"/>
    <n v="0"/>
    <n v="0"/>
    <n v="0"/>
    <n v="0"/>
    <n v="0"/>
    <n v="0"/>
    <n v="0"/>
    <n v="0"/>
    <n v="0"/>
    <n v="0"/>
    <n v="88331075"/>
    <n v="0"/>
    <n v="0"/>
    <n v="0"/>
    <n v="0"/>
    <n v="0"/>
    <n v="0"/>
    <n v="0"/>
    <n v="0"/>
    <n v="0"/>
    <n v="0"/>
    <n v="0"/>
    <n v="61051756"/>
    <n v="61051756"/>
    <n v="0"/>
    <n v="149382831"/>
    <n v="0"/>
    <n v="61051756"/>
    <n v="149382831"/>
    <n v="61051756"/>
    <s v="Recurrent"/>
  </r>
  <r>
    <s v="003"/>
    <s v="Office of the Prime Minister"/>
    <x v="3"/>
    <x v="3"/>
    <s v="01"/>
    <s v="Production and productivity"/>
    <s v="02"/>
    <s v="Affirmative Action Programs"/>
    <s v="000"/>
    <s v=""/>
    <s v="1486"/>
    <s v="Development Initiative for Northern Uganda"/>
    <s v="510008"/>
    <s v="Northern Uganda Affairs"/>
    <s v="224003"/>
    <s v="Agricultural Supplies and Services"/>
    <n v="0"/>
    <n v="0"/>
    <n v="0"/>
    <n v="0"/>
    <n v="0"/>
    <n v="0"/>
    <n v="0"/>
    <n v="0"/>
    <n v="0"/>
    <n v="0"/>
    <n v="1000000000"/>
    <n v="0"/>
    <n v="0"/>
    <n v="0"/>
    <n v="0"/>
    <n v="0"/>
    <n v="0"/>
    <n v="0"/>
    <n v="276117000"/>
    <n v="276117000"/>
    <n v="0"/>
    <n v="0"/>
    <n v="0"/>
    <n v="0"/>
    <n v="0"/>
    <n v="1276117000"/>
    <n v="0"/>
    <n v="276117000"/>
    <n v="1276117000"/>
    <n v="276117000"/>
    <s v="Recurrent"/>
  </r>
  <r>
    <s v="003"/>
    <s v="Office of the Prime Minister"/>
    <x v="3"/>
    <x v="3"/>
    <s v="01"/>
    <s v="Production and productivity"/>
    <s v="02"/>
    <s v="Affirmative Action Programs"/>
    <s v="000"/>
    <s v=""/>
    <s v="1486"/>
    <s v="Development Initiative for Northern Uganda"/>
    <s v="510008"/>
    <s v="Northern Uganda Affairs"/>
    <s v="227004"/>
    <s v="Fuel, Lubricants and Oils"/>
    <n v="0"/>
    <n v="0"/>
    <n v="0"/>
    <n v="0"/>
    <n v="0"/>
    <n v="0"/>
    <n v="0"/>
    <n v="0"/>
    <n v="0"/>
    <n v="0"/>
    <n v="200000000"/>
    <n v="7616000"/>
    <n v="0"/>
    <n v="0"/>
    <n v="81816000"/>
    <n v="81816000"/>
    <n v="0"/>
    <n v="0"/>
    <n v="60000000"/>
    <n v="60000000"/>
    <n v="0"/>
    <n v="0"/>
    <n v="20568000"/>
    <n v="20568000"/>
    <n v="0"/>
    <n v="362384000"/>
    <n v="0"/>
    <n v="170000000"/>
    <n v="362384000"/>
    <n v="170000000"/>
    <s v="Recurrent"/>
  </r>
  <r>
    <s v="003"/>
    <s v="Office of the Prime Minister"/>
    <x v="3"/>
    <x v="3"/>
    <s v="01"/>
    <s v="Production and productivity"/>
    <s v="02"/>
    <s v="Affirmative Action Programs"/>
    <s v="000"/>
    <s v=""/>
    <s v="1486"/>
    <s v="Development Initiative for Northern Uganda"/>
    <s v="510008"/>
    <s v="Northern Uganda Affairs"/>
    <s v="228001"/>
    <s v="Maintenance-Buildings and Structures"/>
    <n v="0"/>
    <n v="0"/>
    <n v="0"/>
    <n v="0"/>
    <n v="0"/>
    <n v="0"/>
    <n v="0"/>
    <n v="0"/>
    <n v="0"/>
    <n v="0"/>
    <n v="109000000"/>
    <n v="0"/>
    <n v="0"/>
    <n v="0"/>
    <n v="0"/>
    <n v="0"/>
    <n v="0"/>
    <n v="0"/>
    <n v="0"/>
    <n v="0"/>
    <n v="0"/>
    <n v="0"/>
    <n v="0"/>
    <n v="0"/>
    <n v="0"/>
    <n v="109000000"/>
    <n v="0"/>
    <n v="0"/>
    <n v="109000000"/>
    <n v="0"/>
    <s v="Recurrent"/>
  </r>
  <r>
    <s v="003"/>
    <s v="Office of the Prime Minister"/>
    <x v="3"/>
    <x v="3"/>
    <s v="01"/>
    <s v="Production and productivity"/>
    <s v="02"/>
    <s v="Affirmative Action Programs"/>
    <s v="001"/>
    <s v="Affirmative Action Programs"/>
    <s v="0022"/>
    <s v="SUPPORT TO LUWERO TRIANGLE"/>
    <s v="510007"/>
    <s v="Luwero-Rwenzori Affairs"/>
    <s v="224003"/>
    <s v="Agricultural Supplies and Services"/>
    <n v="0"/>
    <n v="0"/>
    <n v="0"/>
    <n v="0"/>
    <n v="75000000"/>
    <n v="0"/>
    <n v="75000000"/>
    <n v="0"/>
    <n v="0"/>
    <n v="0"/>
    <n v="0"/>
    <n v="0"/>
    <n v="0"/>
    <n v="0"/>
    <n v="0"/>
    <n v="0"/>
    <n v="75000000"/>
    <n v="0"/>
    <n v="0"/>
    <n v="0"/>
    <n v="0"/>
    <n v="0"/>
    <n v="0"/>
    <n v="0"/>
    <n v="75000000"/>
    <n v="0"/>
    <n v="0"/>
    <n v="0"/>
    <n v="75000000"/>
    <n v="0"/>
    <s v="Recurrent"/>
  </r>
  <r>
    <s v="003"/>
    <s v="Office of the Prime Minister"/>
    <x v="3"/>
    <x v="3"/>
    <s v="01"/>
    <s v="Production and productivity"/>
    <s v="02"/>
    <s v="Affirmative Action Programs"/>
    <s v="001"/>
    <s v="Affirmative Action Programs"/>
    <s v="1251"/>
    <s v="Support to Teso Development"/>
    <s v="560065"/>
    <s v="Teso Affairs"/>
    <s v="312212"/>
    <s v="Light Vehicles - Acquisition"/>
    <n v="0"/>
    <n v="0"/>
    <n v="0"/>
    <n v="0"/>
    <n v="1149000000"/>
    <n v="0"/>
    <n v="1149000000"/>
    <n v="0"/>
    <n v="0"/>
    <n v="0"/>
    <n v="0"/>
    <n v="0"/>
    <n v="589000000"/>
    <n v="0"/>
    <n v="0"/>
    <n v="0"/>
    <n v="0"/>
    <n v="0"/>
    <n v="0"/>
    <n v="0"/>
    <n v="560000000"/>
    <n v="1149000000"/>
    <n v="0"/>
    <n v="0"/>
    <n v="1149000000"/>
    <n v="0"/>
    <n v="1149000000"/>
    <n v="0"/>
    <n v="1149000000"/>
    <n v="1149000000"/>
    <s v="Capital"/>
  </r>
  <r>
    <s v="003"/>
    <s v="Office of the Prime Minister"/>
    <x v="3"/>
    <x v="3"/>
    <s v="01"/>
    <s v="Production and productivity"/>
    <s v="02"/>
    <s v="Affirmative Action Programs"/>
    <s v="001"/>
    <s v="Affirmative Action Programs"/>
    <s v="1252"/>
    <s v="Support to Bunyoro Development"/>
    <s v="140034"/>
    <s v="Bunyoro Affairs"/>
    <s v="312212"/>
    <s v="Light Vehicles - Acquisition"/>
    <n v="0"/>
    <n v="0"/>
    <n v="0"/>
    <n v="0"/>
    <n v="268000000"/>
    <n v="0"/>
    <n v="268000000"/>
    <n v="0"/>
    <n v="0"/>
    <n v="0"/>
    <n v="0"/>
    <n v="0"/>
    <n v="0"/>
    <n v="0"/>
    <n v="0"/>
    <n v="0"/>
    <n v="0"/>
    <n v="0"/>
    <n v="0"/>
    <n v="0"/>
    <n v="268000000"/>
    <n v="0"/>
    <n v="0"/>
    <n v="0"/>
    <n v="268000000"/>
    <n v="0"/>
    <n v="0"/>
    <n v="0"/>
    <n v="268000000"/>
    <n v="0"/>
    <s v="Capital"/>
  </r>
  <r>
    <s v="003"/>
    <s v="Office of the Prime Minister"/>
    <x v="3"/>
    <x v="3"/>
    <s v="01"/>
    <s v="Production and productivity"/>
    <s v="02"/>
    <s v="Affirmative Action Programs"/>
    <s v="001"/>
    <s v="Affirmative Action Programs"/>
    <s v="1486"/>
    <s v="Development Initiative for Northern Uganda"/>
    <s v="510008"/>
    <s v="Northern Uganda Affairs"/>
    <s v="223006"/>
    <s v="Water"/>
    <n v="0"/>
    <n v="0"/>
    <n v="0"/>
    <n v="0"/>
    <n v="15000000"/>
    <n v="0"/>
    <n v="0"/>
    <n v="15000000"/>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12103"/>
    <s v="Incapacity benefits (Employees)"/>
    <n v="0"/>
    <n v="0"/>
    <n v="0"/>
    <n v="0"/>
    <n v="11913608225"/>
    <n v="0"/>
    <n v="0"/>
    <n v="11913608225"/>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7004"/>
    <s v="Fuel, Lubricants and Oils"/>
    <n v="0"/>
    <n v="0"/>
    <n v="0"/>
    <n v="0"/>
    <n v="2489501326.2909999"/>
    <n v="0"/>
    <n v="0"/>
    <n v="2489501326.2909999"/>
    <n v="0"/>
    <n v="0"/>
    <n v="0"/>
    <n v="0"/>
    <n v="0"/>
    <n v="0"/>
    <n v="0"/>
    <n v="0"/>
    <n v="0"/>
    <n v="0"/>
    <n v="0"/>
    <n v="0"/>
    <n v="0"/>
    <n v="0"/>
    <n v="0"/>
    <n v="0"/>
    <n v="0"/>
    <n v="0"/>
    <n v="0"/>
    <n v="0"/>
    <n v="0"/>
    <n v="0"/>
    <s v="Recurrent"/>
  </r>
  <r>
    <s v="004"/>
    <s v="Ministry of Defence "/>
    <x v="0"/>
    <x v="0"/>
    <s v="02"/>
    <s v="Security"/>
    <s v="02"/>
    <s v="Policy, planning and support services"/>
    <s v="001"/>
    <s v="Finance and Administration"/>
    <s v="1630"/>
    <s v="Retooling of Ministry of Defense and Veteran Affairs"/>
    <s v="000003"/>
    <s v="Facilities and Equipment Management"/>
    <s v="312212"/>
    <s v="Light Vehicles - Acquisition"/>
    <n v="0"/>
    <n v="0"/>
    <n v="0"/>
    <n v="0"/>
    <n v="1255580352"/>
    <n v="0"/>
    <n v="1255580352"/>
    <n v="0"/>
    <n v="313895088"/>
    <n v="0"/>
    <n v="0"/>
    <n v="0"/>
    <n v="313895088"/>
    <n v="350739998"/>
    <n v="0"/>
    <n v="0"/>
    <n v="313895088"/>
    <n v="200000000"/>
    <n v="0"/>
    <n v="0"/>
    <n v="313895088"/>
    <n v="704840354"/>
    <n v="0"/>
    <n v="0"/>
    <n v="1255580352"/>
    <n v="0"/>
    <n v="1255580352"/>
    <n v="0"/>
    <n v="1255580352"/>
    <n v="1255580352"/>
    <s v="Capital"/>
  </r>
  <r>
    <s v="005"/>
    <s v="Ministry of Public Service "/>
    <x v="4"/>
    <x v="4"/>
    <s v="03"/>
    <s v="Human Resource Management "/>
    <s v="04"/>
    <s v="Policy, planning and support services"/>
    <s v="002"/>
    <s v="Finance and Administration"/>
    <s v="1682"/>
    <s v="Retooling of Public Service"/>
    <s v="000004"/>
    <s v="Finance and Accounting"/>
    <s v="312235"/>
    <s v="Furniture and Fittings - Acquisition"/>
    <n v="0"/>
    <n v="0"/>
    <n v="0"/>
    <n v="0"/>
    <n v="200000000"/>
    <n v="0"/>
    <n v="200000000"/>
    <n v="0"/>
    <n v="0"/>
    <n v="0"/>
    <n v="0"/>
    <n v="0"/>
    <n v="0"/>
    <n v="0"/>
    <n v="0"/>
    <n v="0"/>
    <n v="0"/>
    <n v="0"/>
    <n v="0"/>
    <n v="0"/>
    <n v="97750000"/>
    <n v="97549999"/>
    <n v="0"/>
    <n v="0"/>
    <n v="97750000"/>
    <n v="0"/>
    <n v="97549999"/>
    <n v="0"/>
    <n v="97750000"/>
    <n v="97549999"/>
    <s v="Capital"/>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2001"/>
    <s v="Information and Communication Technology Services."/>
    <n v="0"/>
    <n v="0"/>
    <n v="0"/>
    <n v="0"/>
    <n v="0"/>
    <n v="0"/>
    <n v="0"/>
    <n v="0"/>
    <n v="0"/>
    <n v="0"/>
    <n v="7560000"/>
    <n v="61456"/>
    <n v="0"/>
    <n v="0"/>
    <n v="22680000"/>
    <n v="6904489"/>
    <n v="0"/>
    <n v="0"/>
    <n v="0"/>
    <n v="0"/>
    <n v="0"/>
    <n v="0"/>
    <n v="22680000"/>
    <n v="12532128"/>
    <n v="0"/>
    <n v="52920000"/>
    <n v="0"/>
    <n v="19498073"/>
    <n v="52920000"/>
    <n v="19498073"/>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8003"/>
    <s v="Maintenance-Machinery &amp; Equipment Other than Transport Equipment "/>
    <n v="0"/>
    <n v="0"/>
    <n v="0"/>
    <n v="0"/>
    <n v="0"/>
    <n v="0"/>
    <n v="0"/>
    <n v="0"/>
    <n v="0"/>
    <n v="0"/>
    <n v="3600000"/>
    <n v="1800000"/>
    <n v="0"/>
    <n v="0"/>
    <n v="10800000"/>
    <n v="2478000"/>
    <n v="0"/>
    <n v="0"/>
    <n v="0"/>
    <n v="0"/>
    <n v="0"/>
    <n v="0"/>
    <n v="10800000"/>
    <n v="8037500"/>
    <n v="0"/>
    <n v="25200000"/>
    <n v="0"/>
    <n v="12315500"/>
    <n v="25200000"/>
    <n v="12315500"/>
    <s v="Recurrent"/>
  </r>
  <r>
    <s v="008"/>
    <s v="Ministry of Finance, Planning and Economic Development "/>
    <x v="5"/>
    <x v="5"/>
    <s v="01"/>
    <s v="Enabling Environment"/>
    <s v="03"/>
    <s v="Development Policy and Investment Promotion"/>
    <s v="000"/>
    <s v=""/>
    <s v="1706"/>
    <s v="Investment for Industrial Transformation and Employment Project (INVITE)"/>
    <s v="190011"/>
    <s v="Investment climate advisory"/>
    <s v="263402"/>
    <s v="Transfer to Other Government Units"/>
    <n v="0"/>
    <n v="0"/>
    <n v="0"/>
    <n v="0"/>
    <n v="0"/>
    <n v="0"/>
    <n v="0"/>
    <n v="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5203"/>
    <s v="Appraisal and Feasibility Studies for Capital Works"/>
    <n v="0"/>
    <n v="0"/>
    <n v="1041877300"/>
    <n v="-1041877300"/>
    <n v="9376896140"/>
    <n v="0"/>
    <n v="0"/>
    <n v="1041877344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8003"/>
    <s v="Maintenance-Machinery &amp; Equipment Other than Transport Equipment "/>
    <n v="0"/>
    <n v="0"/>
    <n v="0"/>
    <n v="0"/>
    <n v="14400000"/>
    <n v="0"/>
    <n v="0"/>
    <n v="144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560024"/>
    <s v="Management of ICT systems and infrastructure "/>
    <s v="312231"/>
    <s v="Office Equipment - Acquisition "/>
    <n v="0"/>
    <n v="0"/>
    <n v="0"/>
    <n v="0"/>
    <n v="1158192000"/>
    <n v="0"/>
    <n v="0"/>
    <n v="1158192000"/>
    <n v="0"/>
    <n v="0"/>
    <n v="0"/>
    <n v="0"/>
    <n v="0"/>
    <n v="0"/>
    <n v="0"/>
    <n v="0"/>
    <n v="0"/>
    <n v="0"/>
    <n v="0"/>
    <n v="0"/>
    <n v="0"/>
    <n v="0"/>
    <n v="0"/>
    <n v="0"/>
    <n v="0"/>
    <n v="0"/>
    <n v="0"/>
    <n v="0"/>
    <n v="0"/>
    <n v="0"/>
    <s v="Capital"/>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21009"/>
    <s v="Welfare and Entertainment"/>
    <n v="0"/>
    <n v="0"/>
    <n v="0"/>
    <n v="0"/>
    <n v="0"/>
    <n v="0"/>
    <n v="0"/>
    <n v="0"/>
    <n v="0"/>
    <n v="0"/>
    <n v="5000000"/>
    <n v="4237460"/>
    <n v="0"/>
    <n v="0"/>
    <n v="5000000"/>
    <n v="4430499"/>
    <n v="0"/>
    <n v="0"/>
    <n v="0"/>
    <n v="0"/>
    <n v="0"/>
    <n v="0"/>
    <n v="5000000"/>
    <n v="5125999"/>
    <n v="0"/>
    <n v="15000000"/>
    <n v="0"/>
    <n v="13793958"/>
    <n v="15000000"/>
    <n v="13793958"/>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12102"/>
    <s v="Medical expenses (Employees)"/>
    <n v="0"/>
    <n v="0"/>
    <n v="0"/>
    <n v="0"/>
    <n v="100000000"/>
    <n v="0"/>
    <n v="100000000"/>
    <n v="0"/>
    <n v="100000000"/>
    <n v="73700000"/>
    <n v="0"/>
    <n v="0"/>
    <n v="0"/>
    <n v="0"/>
    <n v="0"/>
    <n v="0"/>
    <n v="0"/>
    <n v="25351412"/>
    <n v="0"/>
    <n v="0"/>
    <n v="0"/>
    <n v="900000"/>
    <n v="0"/>
    <n v="0"/>
    <n v="100000000"/>
    <n v="0"/>
    <n v="99951412"/>
    <n v="0"/>
    <n v="100000000"/>
    <n v="99951412"/>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7004"/>
    <s v="Fuel, Lubricants and Oils"/>
    <n v="0"/>
    <n v="0"/>
    <n v="0"/>
    <n v="0"/>
    <n v="100000000"/>
    <n v="0"/>
    <n v="70000000"/>
    <n v="30000000"/>
    <n v="50000000"/>
    <n v="27335724"/>
    <n v="0"/>
    <n v="0"/>
    <n v="0"/>
    <n v="22210305"/>
    <n v="0"/>
    <n v="0"/>
    <n v="10000000"/>
    <n v="10453971"/>
    <n v="0"/>
    <n v="0"/>
    <n v="10000000"/>
    <n v="10000000"/>
    <n v="0"/>
    <n v="0"/>
    <n v="70000000"/>
    <n v="0"/>
    <n v="70000000"/>
    <n v="0"/>
    <n v="70000000"/>
    <n v="70000000"/>
    <s v="Recurrent"/>
  </r>
  <r>
    <s v="008"/>
    <s v="Ministry of Finance, Planning and Economic Development "/>
    <x v="6"/>
    <x v="6"/>
    <s v="01"/>
    <s v="Development Planning, Research, Evaluation and Statistics"/>
    <s v="06"/>
    <s v="Macroeconomic Policy and Management"/>
    <s v="000"/>
    <s v=""/>
    <s v="1521"/>
    <s v="Resource Enhancement and Accountability Programme (REAP)"/>
    <s v="560068"/>
    <s v="Domestic Revenue and Foreign Aid Policy"/>
    <s v="221002"/>
    <s v="Workshops, Meetings and Seminars"/>
    <n v="0"/>
    <n v="0"/>
    <n v="0"/>
    <n v="0"/>
    <n v="0"/>
    <n v="0"/>
    <n v="0"/>
    <n v="0"/>
    <n v="0"/>
    <n v="0"/>
    <n v="0"/>
    <n v="0"/>
    <n v="0"/>
    <n v="0"/>
    <n v="75000000"/>
    <n v="47170668"/>
    <n v="0"/>
    <n v="0"/>
    <n v="0"/>
    <n v="0"/>
    <n v="0"/>
    <n v="0"/>
    <n v="150000000"/>
    <n v="128289181"/>
    <n v="0"/>
    <n v="225000000"/>
    <n v="0"/>
    <n v="175459849"/>
    <n v="225000000"/>
    <n v="175459849"/>
    <s v="Recurrent"/>
  </r>
  <r>
    <s v="008"/>
    <s v="Ministry of Finance, Planning and Economic Development "/>
    <x v="6"/>
    <x v="6"/>
    <s v="02"/>
    <s v="Resource Mobilization and Budgeting"/>
    <s v="01"/>
    <s v="Budget Preparation, Execution and Monitoring"/>
    <s v="000"/>
    <s v=""/>
    <s v="1521"/>
    <s v="Resource Enhancement and Accountability Programme (REAP)"/>
    <s v="560021"/>
    <s v="Inter-Governmental Fiscal Transfer Reform Programme"/>
    <s v="221003"/>
    <s v="Staff Training"/>
    <n v="0"/>
    <n v="0"/>
    <n v="0"/>
    <n v="0"/>
    <n v="0"/>
    <n v="0"/>
    <n v="0"/>
    <n v="0"/>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0"/>
    <s v=""/>
    <s v="1521"/>
    <s v="Resource Enhancement and Accountability Programme (REAP)"/>
    <s v="560021"/>
    <s v="Inter-Governmental Fiscal Transfer Reform Programme"/>
    <s v="228002"/>
    <s v="Maintenance-Transport Equipment "/>
    <n v="0"/>
    <n v="0"/>
    <n v="0"/>
    <n v="0"/>
    <n v="0"/>
    <n v="0"/>
    <n v="0"/>
    <n v="0"/>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0"/>
    <s v=""/>
    <s v="1521"/>
    <s v="Resource Enhancement and Accountability Programme (REAP)"/>
    <s v="560024"/>
    <s v="Management of ICT systems and infrastructure "/>
    <s v="221011"/>
    <s v="Printing, Stationery, Photocopying and Binding"/>
    <n v="0"/>
    <n v="0"/>
    <n v="0"/>
    <n v="0"/>
    <n v="0"/>
    <n v="0"/>
    <n v="0"/>
    <n v="0"/>
    <n v="0"/>
    <n v="0"/>
    <n v="0"/>
    <n v="0"/>
    <n v="0"/>
    <n v="0"/>
    <n v="50000000"/>
    <n v="49934000"/>
    <n v="0"/>
    <n v="0"/>
    <n v="0"/>
    <n v="0"/>
    <n v="0"/>
    <n v="0"/>
    <n v="100000000"/>
    <n v="100000000"/>
    <n v="0"/>
    <n v="150000000"/>
    <n v="0"/>
    <n v="149934000"/>
    <n v="150000000"/>
    <n v="149934000"/>
    <s v="Recurrent"/>
  </r>
  <r>
    <s v="008"/>
    <s v="Ministry of Finance, Planning and Economic Development "/>
    <x v="6"/>
    <x v="6"/>
    <s v="02"/>
    <s v="Resource Mobilization and Budgeting"/>
    <s v="01"/>
    <s v="Budget Preparation, Execution and Monitoring"/>
    <s v="000"/>
    <s v=""/>
    <s v="1521"/>
    <s v="Resource Enhancement and Accountability Programme (REAP)"/>
    <s v="560024"/>
    <s v="Management of ICT systems and infrastructure "/>
    <s v="227001"/>
    <s v="Travel inland"/>
    <n v="0"/>
    <n v="0"/>
    <n v="0"/>
    <n v="0"/>
    <n v="0"/>
    <n v="0"/>
    <n v="0"/>
    <n v="0"/>
    <n v="0"/>
    <n v="0"/>
    <n v="0"/>
    <n v="0"/>
    <n v="0"/>
    <n v="0"/>
    <n v="55000000"/>
    <n v="0"/>
    <n v="0"/>
    <n v="0"/>
    <n v="0"/>
    <n v="0"/>
    <n v="0"/>
    <n v="0"/>
    <n v="110000000"/>
    <n v="98305550"/>
    <n v="0"/>
    <n v="165000000"/>
    <n v="0"/>
    <n v="98305550"/>
    <n v="165000000"/>
    <n v="9830555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18"/>
    <s v="Coordination of the Budget Cycle"/>
    <s v="221002"/>
    <s v="Workshops, Meetings and Seminars"/>
    <n v="0"/>
    <n v="0"/>
    <n v="0"/>
    <n v="0"/>
    <n v="132400000"/>
    <n v="0"/>
    <n v="0"/>
    <n v="132400000"/>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2001"/>
    <s v="Information and Communication Technology Services."/>
    <n v="0"/>
    <n v="0"/>
    <n v="0"/>
    <n v="0"/>
    <n v="43702976"/>
    <n v="0"/>
    <n v="43702976"/>
    <n v="0"/>
    <n v="10925744"/>
    <n v="3750000"/>
    <n v="0"/>
    <n v="0"/>
    <n v="10925744"/>
    <n v="17900000"/>
    <n v="0"/>
    <n v="0"/>
    <n v="10925744"/>
    <n v="8250000"/>
    <n v="0"/>
    <n v="0"/>
    <n v="10925744"/>
    <n v="13802976"/>
    <n v="0"/>
    <n v="0"/>
    <n v="43702976"/>
    <n v="0"/>
    <n v="43702976"/>
    <n v="0"/>
    <n v="43702976"/>
    <n v="43702976"/>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4"/>
    <s v="Management of ICT systems and infrastructure "/>
    <s v="221003"/>
    <s v="Staff Training"/>
    <n v="0"/>
    <n v="0"/>
    <n v="0"/>
    <n v="0"/>
    <n v="724540024"/>
    <n v="0"/>
    <n v="98566336"/>
    <n v="625973688"/>
    <n v="0"/>
    <n v="0"/>
    <n v="0"/>
    <n v="0"/>
    <n v="49283168"/>
    <n v="48823707"/>
    <n v="0"/>
    <n v="0"/>
    <n v="24641584"/>
    <n v="0"/>
    <n v="0"/>
    <n v="0"/>
    <n v="24641584"/>
    <n v="49160950"/>
    <n v="0"/>
    <n v="0"/>
    <n v="98566336"/>
    <n v="0"/>
    <n v="97984657"/>
    <n v="0"/>
    <n v="98566336"/>
    <n v="97984657"/>
    <s v="Recurrent"/>
  </r>
  <r>
    <s v="008"/>
    <s v="Ministry of Finance, Planning and Economic Development "/>
    <x v="6"/>
    <x v="6"/>
    <s v="02"/>
    <s v="Resource Mobilization and Budgeting"/>
    <s v="02"/>
    <s v="Deficit Financing and Cash Management"/>
    <s v="000"/>
    <s v=""/>
    <s v="1521"/>
    <s v="Resource Enhancement and Accountability Programme (REAP)"/>
    <s v="560024"/>
    <s v="Management of ICT systems and infrastructure "/>
    <s v="221008"/>
    <s v="Information and Communication Technology Supplies.  "/>
    <n v="0"/>
    <n v="0"/>
    <n v="0"/>
    <n v="0"/>
    <n v="0"/>
    <n v="0"/>
    <n v="0"/>
    <n v="0"/>
    <n v="0"/>
    <n v="0"/>
    <n v="0"/>
    <n v="0"/>
    <n v="0"/>
    <n v="0"/>
    <n v="10000000"/>
    <n v="8476337"/>
    <n v="0"/>
    <n v="0"/>
    <n v="0"/>
    <n v="0"/>
    <n v="0"/>
    <n v="0"/>
    <n v="20000000"/>
    <n v="12454415"/>
    <n v="0"/>
    <n v="30000000"/>
    <n v="0"/>
    <n v="20930752"/>
    <n v="30000000"/>
    <n v="20930752"/>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21001"/>
    <s v="Advertising and Public Relations"/>
    <n v="0"/>
    <n v="0"/>
    <n v="0"/>
    <n v="0"/>
    <n v="132811764"/>
    <n v="0"/>
    <n v="132811764"/>
    <n v="0"/>
    <n v="88185717"/>
    <n v="88170000"/>
    <n v="0"/>
    <n v="0"/>
    <n v="33202941"/>
    <n v="4990000"/>
    <n v="0"/>
    <n v="0"/>
    <n v="5711553"/>
    <n v="16576271"/>
    <n v="0"/>
    <n v="0"/>
    <n v="5711553"/>
    <n v="22885128"/>
    <n v="0"/>
    <n v="0"/>
    <n v="132811764"/>
    <n v="0"/>
    <n v="132621399"/>
    <n v="0"/>
    <n v="132811764"/>
    <n v="132621399"/>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221017"/>
    <s v="Membership dues and Subscription fees."/>
    <n v="0"/>
    <n v="0"/>
    <n v="0"/>
    <n v="0"/>
    <n v="2500000000"/>
    <n v="0"/>
    <n v="2500000000"/>
    <n v="0"/>
    <n v="0"/>
    <n v="0"/>
    <n v="0"/>
    <n v="0"/>
    <n v="1250000000"/>
    <n v="1249858680"/>
    <n v="0"/>
    <n v="0"/>
    <n v="625000000"/>
    <n v="623445000"/>
    <n v="0"/>
    <n v="0"/>
    <n v="625000000"/>
    <n v="625076320"/>
    <n v="0"/>
    <n v="0"/>
    <n v="2500000000"/>
    <n v="0"/>
    <n v="2498380000"/>
    <n v="0"/>
    <n v="2500000000"/>
    <n v="2498380000"/>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313221"/>
    <s v="Light ICT hardware  - Improvement"/>
    <n v="0"/>
    <n v="0"/>
    <n v="23997491.5"/>
    <n v="-23997491.5"/>
    <n v="215977423.5"/>
    <n v="0"/>
    <n v="239974915"/>
    <n v="0"/>
    <n v="0"/>
    <n v="0"/>
    <n v="0"/>
    <n v="0"/>
    <n v="107988712"/>
    <n v="0"/>
    <n v="0"/>
    <n v="0"/>
    <n v="53994356"/>
    <n v="60158052"/>
    <n v="0"/>
    <n v="0"/>
    <n v="53994355"/>
    <n v="155801900"/>
    <n v="0"/>
    <n v="0"/>
    <n v="215977423"/>
    <n v="0"/>
    <n v="215959952"/>
    <n v="0"/>
    <n v="215977423"/>
    <n v="215959952"/>
    <s v="Capital"/>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225204"/>
    <s v="Monitoring and Supervision of capital work"/>
    <n v="2258000000"/>
    <n v="700000000"/>
    <n v="0"/>
    <n v="700000000"/>
    <n v="3008000000"/>
    <n v="0"/>
    <n v="50000000"/>
    <n v="0"/>
    <n v="20000000"/>
    <n v="19423000"/>
    <n v="0"/>
    <n v="0"/>
    <n v="1129000000"/>
    <n v="586202710"/>
    <n v="0"/>
    <n v="0"/>
    <n v="729500000"/>
    <n v="1268362808"/>
    <n v="0"/>
    <n v="0"/>
    <n v="1129500000"/>
    <n v="1133973099"/>
    <n v="0"/>
    <n v="0"/>
    <n v="3008000000"/>
    <n v="0"/>
    <n v="3007961617"/>
    <n v="0"/>
    <n v="3008000000"/>
    <n v="3007961617"/>
    <s v="Recurrent"/>
  </r>
  <r>
    <s v="008"/>
    <s v="Ministry of Finance, Planning and Economic Development "/>
    <x v="6"/>
    <x v="6"/>
    <s v="04"/>
    <s v="Accountability Systems and Service Delivery"/>
    <s v="08"/>
    <s v="Public Financial Management"/>
    <s v="000"/>
    <s v=""/>
    <s v="1521"/>
    <s v="Resource Enhancement and Accountability Programme (REAP)"/>
    <s v="560024"/>
    <s v="Management of ICT systems and infrastructure "/>
    <s v="211106"/>
    <s v="Allowances (Incl. Casuals, Temporary, sitting allowances)"/>
    <n v="0"/>
    <n v="0"/>
    <n v="0"/>
    <n v="0"/>
    <n v="0"/>
    <n v="0"/>
    <n v="0"/>
    <n v="0"/>
    <n v="0"/>
    <n v="0"/>
    <n v="0"/>
    <n v="0"/>
    <n v="0"/>
    <n v="0"/>
    <n v="98999999"/>
    <n v="98999999"/>
    <n v="0"/>
    <n v="0"/>
    <n v="0"/>
    <n v="0"/>
    <n v="0"/>
    <n v="0"/>
    <n v="197999998"/>
    <n v="99737591"/>
    <n v="0"/>
    <n v="296999997"/>
    <n v="0"/>
    <n v="198737590"/>
    <n v="296999997"/>
    <n v="198737590"/>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1009"/>
    <s v="Welfare and Entertainment"/>
    <n v="0"/>
    <n v="0"/>
    <n v="0"/>
    <n v="0"/>
    <n v="84000000"/>
    <n v="0"/>
    <n v="84000000"/>
    <n v="0"/>
    <n v="29000000"/>
    <n v="29000000"/>
    <n v="0"/>
    <n v="0"/>
    <n v="42000000"/>
    <n v="30519000"/>
    <n v="0"/>
    <n v="0"/>
    <n v="6500000"/>
    <n v="17980000"/>
    <n v="0"/>
    <n v="0"/>
    <n v="6500000"/>
    <n v="6500000"/>
    <n v="0"/>
    <n v="0"/>
    <n v="84000000"/>
    <n v="0"/>
    <n v="83999000"/>
    <n v="0"/>
    <n v="84000000"/>
    <n v="83999000"/>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1011"/>
    <s v="Printing, Stationery, Photocopying and Binding"/>
    <n v="0"/>
    <n v="0"/>
    <n v="0"/>
    <n v="0"/>
    <n v="430806288"/>
    <n v="0"/>
    <n v="430806288"/>
    <n v="0"/>
    <n v="37701572"/>
    <n v="0"/>
    <n v="0"/>
    <n v="0"/>
    <n v="215403144"/>
    <n v="139672800"/>
    <n v="0"/>
    <n v="0"/>
    <n v="88850786"/>
    <n v="200421429"/>
    <n v="0"/>
    <n v="0"/>
    <n v="88850786"/>
    <n v="10128459"/>
    <n v="0"/>
    <n v="0"/>
    <n v="430806288"/>
    <n v="0"/>
    <n v="350222688"/>
    <n v="0"/>
    <n v="430806288"/>
    <n v="350222688"/>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2001"/>
    <s v="Information and Communication Technology Services."/>
    <n v="0"/>
    <n v="0"/>
    <n v="0"/>
    <n v="0"/>
    <n v="102880000"/>
    <n v="0"/>
    <n v="102880000"/>
    <n v="0"/>
    <n v="0"/>
    <n v="0"/>
    <n v="0"/>
    <n v="0"/>
    <n v="51440000"/>
    <n v="49030000"/>
    <n v="0"/>
    <n v="0"/>
    <n v="25720000"/>
    <n v="28130000"/>
    <n v="0"/>
    <n v="0"/>
    <n v="25720000"/>
    <n v="25720000"/>
    <n v="0"/>
    <n v="0"/>
    <n v="102880000"/>
    <n v="0"/>
    <n v="102880000"/>
    <n v="0"/>
    <n v="102880000"/>
    <n v="102880000"/>
    <s v="Recurrent"/>
  </r>
  <r>
    <s v="010"/>
    <s v="Ministry of Agriculture, Animal Industry and Fisheries"/>
    <x v="7"/>
    <x v="7"/>
    <s v="01"/>
    <s v="Institutional Strengthening and Coordination "/>
    <s v="03"/>
    <s v="Animal Resources"/>
    <s v="002"/>
    <s v="Animal Production"/>
    <s v="1358"/>
    <s v="Meat Export Support Services"/>
    <s v="010068"/>
    <s v="Support to Goat Breeding Programme"/>
    <s v="224003"/>
    <s v="Agricultural Supplies and Services"/>
    <n v="0"/>
    <n v="0"/>
    <n v="0"/>
    <n v="0"/>
    <n v="1400000000"/>
    <n v="0"/>
    <n v="1400000000"/>
    <n v="0"/>
    <n v="0"/>
    <n v="0"/>
    <n v="0"/>
    <n v="0"/>
    <n v="250000000"/>
    <n v="0"/>
    <n v="0"/>
    <n v="0"/>
    <n v="500000000"/>
    <n v="0"/>
    <n v="0"/>
    <n v="0"/>
    <n v="0"/>
    <n v="750000000"/>
    <n v="0"/>
    <n v="0"/>
    <n v="750000000"/>
    <n v="0"/>
    <n v="750000000"/>
    <n v="0"/>
    <n v="750000000"/>
    <n v="75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13"/>
    <s v="HIV/AIDS Mainstreaming"/>
    <s v="211106"/>
    <s v="Allowances (Incl. Casuals, Temporary, sitting allowances)"/>
    <n v="0"/>
    <n v="0"/>
    <n v="0"/>
    <n v="0"/>
    <n v="150000000"/>
    <n v="0"/>
    <n v="150000000"/>
    <n v="0"/>
    <n v="0"/>
    <n v="0"/>
    <n v="0"/>
    <n v="0"/>
    <n v="70000000"/>
    <n v="70000000"/>
    <n v="0"/>
    <n v="0"/>
    <n v="40000000"/>
    <n v="22600000"/>
    <n v="0"/>
    <n v="0"/>
    <n v="40000000"/>
    <n v="57400000"/>
    <n v="0"/>
    <n v="0"/>
    <n v="150000000"/>
    <n v="0"/>
    <n v="150000000"/>
    <n v="0"/>
    <n v="150000000"/>
    <n v="150000000"/>
    <s v="Recurrent"/>
  </r>
  <r>
    <s v="010"/>
    <s v="Ministry of Agriculture, Animal Industry and Fisheries"/>
    <x v="7"/>
    <x v="7"/>
    <s v="02"/>
    <s v="Agricultural Production and Productivity"/>
    <s v="02"/>
    <s v="Agriculture Infrastructure and Mechanization Development"/>
    <s v="000"/>
    <s v=""/>
    <s v="1323"/>
    <s v="The Project on Irrigation Scheme Development in Central and Eastern Uganda (PISD)-JICA Supported Project"/>
    <s v="000017"/>
    <s v="Infrastructure Development and Management"/>
    <s v="312141"/>
    <s v="Irrigation and drainage Channels - Acquisition"/>
    <n v="0"/>
    <n v="0"/>
    <n v="0"/>
    <n v="0"/>
    <n v="0"/>
    <n v="0"/>
    <n v="0"/>
    <n v="0"/>
    <n v="0"/>
    <n v="0"/>
    <n v="9302500000"/>
    <n v="9302500000"/>
    <n v="0"/>
    <n v="0"/>
    <n v="52500000"/>
    <n v="52500000"/>
    <n v="0"/>
    <n v="0"/>
    <n v="9302500000"/>
    <n v="9302500000"/>
    <n v="0"/>
    <n v="0"/>
    <n v="0"/>
    <n v="0"/>
    <n v="0"/>
    <n v="18657500000"/>
    <n v="0"/>
    <n v="18657500000"/>
    <n v="18657500000"/>
    <n v="18657500000"/>
    <s v="Capital"/>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23"/>
    <s v="The Project on Irrigation Scheme Development in Central and Eastern Uganda (PISD)-JICA Supported Project"/>
    <s v="000017"/>
    <s v="Infrastructure Development and Management"/>
    <s v="211106"/>
    <s v="Allowances (Incl. Casuals, Temporary, sitting allowances)"/>
    <n v="0"/>
    <n v="0"/>
    <n v="0"/>
    <n v="0"/>
    <n v="1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23"/>
    <s v="The Project on Irrigation Scheme Development in Central and Eastern Uganda (PISD)-JICA Supported Project"/>
    <s v="000017"/>
    <s v="Infrastructure Development and Management"/>
    <s v="227001"/>
    <s v="Travel inland"/>
    <n v="0"/>
    <n v="0"/>
    <n v="0"/>
    <n v="0"/>
    <n v="15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23"/>
    <s v="The Project on Irrigation Scheme Development in Central and Eastern Uganda (PISD)-JICA Supported Project"/>
    <s v="000017"/>
    <s v="Infrastructure Development and Management"/>
    <s v="227004"/>
    <s v="Fuel, Lubricants and Oils"/>
    <n v="0"/>
    <n v="0"/>
    <n v="0"/>
    <n v="0"/>
    <n v="6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23"/>
    <s v="The Project on Irrigation Scheme Development in Central and Eastern Uganda (PISD)-JICA Supported Project"/>
    <s v="000017"/>
    <s v="Infrastructure Development and Management"/>
    <s v="312141"/>
    <s v="Irrigation and drainage Channels - Acquisition"/>
    <n v="0"/>
    <n v="0"/>
    <n v="0"/>
    <n v="0"/>
    <n v="37210000000"/>
    <n v="0"/>
    <n v="0"/>
    <n v="0"/>
    <n v="0"/>
    <n v="0"/>
    <n v="0"/>
    <n v="0"/>
    <n v="0"/>
    <n v="0"/>
    <n v="0"/>
    <n v="0"/>
    <n v="0"/>
    <n v="0"/>
    <n v="0"/>
    <n v="0"/>
    <n v="0"/>
    <n v="0"/>
    <n v="0"/>
    <n v="0"/>
    <n v="0"/>
    <n v="0"/>
    <n v="0"/>
    <n v="0"/>
    <n v="0"/>
    <n v="0"/>
    <s v="Capital"/>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23"/>
    <s v="The Project on Irrigation Scheme Development in Central and Eastern Uganda (PISD)-JICA Supported Project"/>
    <s v="000017"/>
    <s v="Infrastructure Development and Management"/>
    <s v="342111"/>
    <s v="Land - Acquisition"/>
    <n v="0"/>
    <n v="0"/>
    <n v="0"/>
    <n v="0"/>
    <n v="200000000"/>
    <n v="0"/>
    <n v="0"/>
    <n v="0"/>
    <n v="0"/>
    <n v="0"/>
    <n v="0"/>
    <n v="0"/>
    <n v="0"/>
    <n v="0"/>
    <n v="0"/>
    <n v="0"/>
    <n v="0"/>
    <n v="0"/>
    <n v="0"/>
    <n v="0"/>
    <n v="0"/>
    <n v="0"/>
    <n v="0"/>
    <n v="0"/>
    <n v="0"/>
    <n v="0"/>
    <n v="0"/>
    <n v="0"/>
    <n v="0"/>
    <n v="0"/>
    <s v="Capital"/>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00017"/>
    <s v="Infrastructure Development and Management"/>
    <s v="225204"/>
    <s v="Monitoring and Supervision of capital work"/>
    <n v="0"/>
    <n v="0"/>
    <n v="0"/>
    <n v="0"/>
    <n v="2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00017"/>
    <s v="Infrastructure Development and Management"/>
    <s v="227004"/>
    <s v="Fuel, Lubricants and Oils"/>
    <n v="0"/>
    <n v="0"/>
    <n v="0"/>
    <n v="0"/>
    <n v="20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00017"/>
    <s v="Infrastructure Development and Management"/>
    <s v="228003"/>
    <s v="Maintenance-Machinery &amp; Equipment Other than Transport Equipment "/>
    <n v="0"/>
    <n v="0"/>
    <n v="0"/>
    <n v="0"/>
    <n v="4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00017"/>
    <s v="Infrastructure Development and Management"/>
    <s v="312139"/>
    <s v="Other Structures - Acquisition"/>
    <n v="0"/>
    <n v="0"/>
    <n v="0"/>
    <n v="0"/>
    <n v="4000000000"/>
    <n v="0"/>
    <n v="0"/>
    <n v="0"/>
    <n v="0"/>
    <n v="0"/>
    <n v="0"/>
    <n v="0"/>
    <n v="0"/>
    <n v="0"/>
    <n v="0"/>
    <n v="0"/>
    <n v="0"/>
    <n v="0"/>
    <n v="0"/>
    <n v="0"/>
    <n v="0"/>
    <n v="0"/>
    <n v="0"/>
    <n v="0"/>
    <n v="0"/>
    <n v="0"/>
    <n v="0"/>
    <n v="0"/>
    <n v="0"/>
    <n v="0"/>
    <s v="Capital"/>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57"/>
    <s v="Mechanisation service centres and farm access roads"/>
    <s v="211106"/>
    <s v="Allowances (Incl. Casuals, Temporary, sitting allowances)"/>
    <n v="0"/>
    <n v="0"/>
    <n v="0"/>
    <n v="0"/>
    <n v="13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57"/>
    <s v="Mechanisation service centres and farm access roads"/>
    <s v="221003"/>
    <s v="Staff Training"/>
    <n v="0"/>
    <n v="0"/>
    <n v="0"/>
    <n v="0"/>
    <n v="2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57"/>
    <s v="Mechanisation service centres and farm access roads"/>
    <s v="227002"/>
    <s v="Travel abroad"/>
    <n v="0"/>
    <n v="0"/>
    <n v="0"/>
    <n v="0"/>
    <n v="3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57"/>
    <s v="Mechanisation service centres and farm access roads"/>
    <s v="228003"/>
    <s v="Maintenance-Machinery &amp; Equipment Other than Transport Equipment "/>
    <n v="0"/>
    <n v="0"/>
    <n v="0"/>
    <n v="0"/>
    <n v="20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57"/>
    <s v="Mechanisation service centres and farm access roads"/>
    <s v="312139"/>
    <s v="Other Structures - Acquisition"/>
    <n v="0"/>
    <n v="0"/>
    <n v="0"/>
    <n v="0"/>
    <n v="10000000000"/>
    <n v="0"/>
    <n v="0"/>
    <n v="0"/>
    <n v="0"/>
    <n v="0"/>
    <n v="0"/>
    <n v="0"/>
    <n v="0"/>
    <n v="0"/>
    <n v="0"/>
    <n v="0"/>
    <n v="0"/>
    <n v="0"/>
    <n v="0"/>
    <n v="0"/>
    <n v="0"/>
    <n v="0"/>
    <n v="0"/>
    <n v="0"/>
    <n v="0"/>
    <n v="0"/>
    <n v="0"/>
    <n v="0"/>
    <n v="0"/>
    <n v="0"/>
    <s v="Capital"/>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57"/>
    <s v="Mechanisation service centres and farm access roads"/>
    <s v="312211"/>
    <s v="Heavy Vehicles - Acquisition"/>
    <n v="0"/>
    <n v="0"/>
    <n v="0"/>
    <n v="0"/>
    <n v="34500000000"/>
    <n v="0"/>
    <n v="0"/>
    <n v="0"/>
    <n v="0"/>
    <n v="0"/>
    <n v="0"/>
    <n v="0"/>
    <n v="0"/>
    <n v="0"/>
    <n v="0"/>
    <n v="0"/>
    <n v="0"/>
    <n v="0"/>
    <n v="0"/>
    <n v="0"/>
    <n v="0"/>
    <n v="0"/>
    <n v="0"/>
    <n v="0"/>
    <n v="0"/>
    <n v="0"/>
    <n v="0"/>
    <n v="0"/>
    <n v="0"/>
    <n v="0"/>
    <s v="Capital"/>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57"/>
    <s v="Mechanisation service centres and farm access roads"/>
    <s v="312212"/>
    <s v="Light Vehicles - Acquisition"/>
    <n v="0"/>
    <n v="0"/>
    <n v="0"/>
    <n v="0"/>
    <n v="1000000000"/>
    <n v="0"/>
    <n v="0"/>
    <n v="0"/>
    <n v="0"/>
    <n v="0"/>
    <n v="0"/>
    <n v="0"/>
    <n v="0"/>
    <n v="0"/>
    <n v="0"/>
    <n v="0"/>
    <n v="0"/>
    <n v="0"/>
    <n v="0"/>
    <n v="0"/>
    <n v="0"/>
    <n v="0"/>
    <n v="0"/>
    <n v="0"/>
    <n v="0"/>
    <n v="0"/>
    <n v="0"/>
    <n v="0"/>
    <n v="0"/>
    <n v="0"/>
    <s v="Capital"/>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65"/>
    <s v="Support to agricultural mechanisation "/>
    <s v="211102"/>
    <s v="Contract Staff Salaries "/>
    <n v="0"/>
    <n v="0"/>
    <n v="0"/>
    <n v="0"/>
    <n v="675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65"/>
    <s v="Support to agricultural mechanisation "/>
    <s v="212101"/>
    <s v="Social Security Contributions"/>
    <n v="0"/>
    <n v="0"/>
    <n v="0"/>
    <n v="0"/>
    <n v="75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65"/>
    <s v="Support to agricultural mechanisation "/>
    <s v="221009"/>
    <s v="Welfare and Entertainment"/>
    <n v="0"/>
    <n v="0"/>
    <n v="0"/>
    <n v="0"/>
    <n v="3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357"/>
    <s v="Improving Access and Use of Agricultural Equipment and Mechanisation through the use of labour saving technologies"/>
    <s v="010065"/>
    <s v="Support to agricultural mechanisation "/>
    <s v="225204"/>
    <s v="Monitoring and Supervision of capital work"/>
    <n v="0"/>
    <n v="0"/>
    <n v="0"/>
    <n v="0"/>
    <n v="3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520"/>
    <s v="Building Resilient Communities, Wetland Ecosystems and Associated Catchments in Uganda"/>
    <s v="000017"/>
    <s v="Infrastructure Development and Management"/>
    <s v="225203"/>
    <s v="Appraisal and Feasibility Studies for Capital Works"/>
    <n v="0"/>
    <n v="0"/>
    <n v="0"/>
    <n v="0"/>
    <n v="8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520"/>
    <s v="Building Resilient Communities, Wetland Ecosystems and Associated Catchments in Uganda"/>
    <s v="000017"/>
    <s v="Infrastructure Development and Management"/>
    <s v="225204"/>
    <s v="Monitoring and Supervision of capital work"/>
    <n v="0"/>
    <n v="0"/>
    <n v="0"/>
    <n v="0"/>
    <n v="1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520"/>
    <s v="Building Resilient Communities, Wetland Ecosystems and Associated Catchments in Uganda"/>
    <s v="000017"/>
    <s v="Infrastructure Development and Management"/>
    <s v="227004"/>
    <s v="Fuel, Lubricants and Oils"/>
    <n v="0"/>
    <n v="0"/>
    <n v="0"/>
    <n v="0"/>
    <n v="4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520"/>
    <s v="Building Resilient Communities, Wetland Ecosystems and Associated Catchments in Uganda"/>
    <s v="000017"/>
    <s v="Infrastructure Development and Management"/>
    <s v="282303"/>
    <s v="Transfers to Other Private Entities"/>
    <n v="0"/>
    <n v="0"/>
    <n v="0"/>
    <n v="0"/>
    <n v="400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661"/>
    <s v="Irrigation For Climate Resilience Project Profile"/>
    <s v="010069"/>
    <s v="Support to irrigation schemes"/>
    <s v="225204"/>
    <s v="Monitoring and Supervision of capital work"/>
    <n v="0"/>
    <n v="0"/>
    <n v="0"/>
    <n v="0"/>
    <n v="65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661"/>
    <s v="Irrigation For Climate Resilience Project Profile"/>
    <s v="010069"/>
    <s v="Support to irrigation schemes"/>
    <s v="227004"/>
    <s v="Fuel, Lubricants and Oils"/>
    <n v="0"/>
    <n v="0"/>
    <n v="0"/>
    <n v="0"/>
    <n v="4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icultural Infrastructure, Mechanisation and Water for Agricultural Production"/>
    <s v="1661"/>
    <s v="Irrigation For Climate Resilience Project Profile"/>
    <s v="010069"/>
    <s v="Support to irrigation schemes"/>
    <s v="228002"/>
    <s v="Maintenance-Transport Equipment "/>
    <n v="0"/>
    <n v="0"/>
    <n v="0"/>
    <n v="0"/>
    <n v="20000000"/>
    <n v="0"/>
    <n v="0"/>
    <n v="0"/>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23"/>
    <s v="The Project on Irrigation Scheme Development in Central and Eastern Uganda (PISD)-JICA Supported Project"/>
    <s v="000017"/>
    <s v="Infrastructure Development and Management"/>
    <s v="227004"/>
    <s v="Fuel, Lubricants and Oils"/>
    <n v="0"/>
    <n v="0"/>
    <n v="0"/>
    <n v="0"/>
    <n v="0"/>
    <n v="0"/>
    <n v="60000000"/>
    <n v="0"/>
    <n v="0"/>
    <n v="0"/>
    <n v="0"/>
    <n v="0"/>
    <n v="15000000"/>
    <n v="0"/>
    <n v="0"/>
    <n v="0"/>
    <n v="20000000"/>
    <n v="5000000"/>
    <n v="0"/>
    <n v="0"/>
    <n v="10000000"/>
    <n v="45000000"/>
    <n v="0"/>
    <n v="0"/>
    <n v="45000000"/>
    <n v="0"/>
    <n v="50000000"/>
    <n v="0"/>
    <n v="45000000"/>
    <n v="5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00017"/>
    <s v="Infrastructure Development and Management"/>
    <s v="225204"/>
    <s v="Monitoring and Supervision of capital work"/>
    <n v="0"/>
    <n v="0"/>
    <n v="0"/>
    <n v="0"/>
    <n v="0"/>
    <n v="0"/>
    <n v="200000000"/>
    <n v="0"/>
    <n v="0"/>
    <n v="0"/>
    <n v="0"/>
    <n v="0"/>
    <n v="50000000"/>
    <n v="49930000"/>
    <n v="0"/>
    <n v="0"/>
    <n v="50000000"/>
    <n v="3052000"/>
    <n v="0"/>
    <n v="0"/>
    <n v="100000000"/>
    <n v="134550000"/>
    <n v="0"/>
    <n v="0"/>
    <n v="200000000"/>
    <n v="0"/>
    <n v="187532000"/>
    <n v="0"/>
    <n v="200000000"/>
    <n v="187532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57"/>
    <s v="Mechanisation service centres and farm access roads"/>
    <s v="228003"/>
    <s v="Maintenance-Machinery &amp; Equipment Other than Transport Equipment "/>
    <n v="0"/>
    <n v="0"/>
    <n v="0"/>
    <n v="0"/>
    <n v="0"/>
    <n v="0"/>
    <n v="2000000000"/>
    <n v="0"/>
    <n v="0"/>
    <n v="0"/>
    <n v="0"/>
    <n v="0"/>
    <n v="1000000000"/>
    <n v="866700700"/>
    <n v="0"/>
    <n v="0"/>
    <n v="1000000000"/>
    <n v="1066775200"/>
    <n v="0"/>
    <n v="0"/>
    <n v="0"/>
    <n v="55314100"/>
    <n v="0"/>
    <n v="0"/>
    <n v="2000000000"/>
    <n v="0"/>
    <n v="1988790000"/>
    <n v="0"/>
    <n v="2000000000"/>
    <n v="198879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57"/>
    <s v="Mechanisation service centres and farm access roads"/>
    <s v="312211"/>
    <s v="Heavy Vehicles - Acquisition"/>
    <n v="0"/>
    <n v="0"/>
    <n v="0"/>
    <n v="0"/>
    <n v="0"/>
    <n v="0"/>
    <n v="34500000000"/>
    <n v="0"/>
    <n v="1000000000"/>
    <n v="0"/>
    <n v="0"/>
    <n v="0"/>
    <n v="14500000000"/>
    <n v="13999999999"/>
    <n v="0"/>
    <n v="0"/>
    <n v="17000000000"/>
    <n v="12250000000"/>
    <n v="0"/>
    <n v="0"/>
    <n v="2000000000"/>
    <n v="8249999999"/>
    <n v="0"/>
    <n v="0"/>
    <n v="34500000000"/>
    <n v="0"/>
    <n v="34499999998"/>
    <n v="0"/>
    <n v="34500000000"/>
    <n v="34499999998"/>
    <s v="Capital"/>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65"/>
    <s v="Support to agricultural mechanisation "/>
    <s v="225204"/>
    <s v="Monitoring and Supervision of capital work"/>
    <n v="0"/>
    <n v="0"/>
    <n v="0"/>
    <n v="0"/>
    <n v="0"/>
    <n v="0"/>
    <n v="300000000"/>
    <n v="0"/>
    <n v="300000000"/>
    <n v="97599418"/>
    <n v="0"/>
    <n v="0"/>
    <n v="0"/>
    <n v="202387496"/>
    <n v="0"/>
    <n v="0"/>
    <n v="0"/>
    <n v="0"/>
    <n v="0"/>
    <n v="0"/>
    <n v="0"/>
    <n v="13086"/>
    <n v="0"/>
    <n v="0"/>
    <n v="300000000"/>
    <n v="0"/>
    <n v="300000000"/>
    <n v="0"/>
    <n v="300000000"/>
    <n v="30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520"/>
    <s v="Building Resilient Communities, Wetland Ecosystems and Associated Catchments in Uganda"/>
    <s v="000017"/>
    <s v="Infrastructure Development and Management"/>
    <s v="282303"/>
    <s v="Transfers to Other Private Entities"/>
    <n v="0"/>
    <n v="0"/>
    <n v="0"/>
    <n v="0"/>
    <n v="0"/>
    <n v="0"/>
    <n v="4000000000"/>
    <n v="0"/>
    <n v="0"/>
    <n v="0"/>
    <n v="0"/>
    <n v="0"/>
    <n v="3000000000"/>
    <n v="0"/>
    <n v="0"/>
    <n v="0"/>
    <n v="1000000000"/>
    <n v="0"/>
    <n v="0"/>
    <n v="0"/>
    <n v="0"/>
    <n v="4000000000"/>
    <n v="0"/>
    <n v="0"/>
    <n v="4000000000"/>
    <n v="0"/>
    <n v="4000000000"/>
    <n v="0"/>
    <n v="4000000000"/>
    <n v="4000000000"/>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12101"/>
    <s v="Social Security Contributions"/>
    <n v="0"/>
    <n v="0"/>
    <n v="0"/>
    <n v="0"/>
    <n v="0"/>
    <n v="0"/>
    <n v="0"/>
    <n v="0"/>
    <n v="0"/>
    <n v="0"/>
    <n v="11252048.25"/>
    <n v="9001638.5999999996"/>
    <n v="0"/>
    <n v="0"/>
    <n v="11252048.25"/>
    <n v="9001638.5999999996"/>
    <n v="0"/>
    <n v="0"/>
    <n v="11252048.25"/>
    <n v="9001638.5999999996"/>
    <n v="0"/>
    <n v="0"/>
    <n v="0"/>
    <n v="0"/>
    <n v="0"/>
    <n v="33756144.75"/>
    <n v="0"/>
    <n v="27004915.799999997"/>
    <n v="33756144.75"/>
    <n v="27004915.799999997"/>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1002"/>
    <s v="Workshops, Meetings and Seminars"/>
    <n v="0"/>
    <n v="0"/>
    <n v="0"/>
    <n v="0"/>
    <n v="0"/>
    <n v="0"/>
    <n v="0"/>
    <n v="0"/>
    <n v="0"/>
    <n v="0"/>
    <n v="42562145"/>
    <n v="42562145"/>
    <n v="0"/>
    <n v="0"/>
    <n v="42562145"/>
    <n v="42562145"/>
    <n v="0"/>
    <n v="0"/>
    <n v="42562145"/>
    <n v="42562145"/>
    <n v="0"/>
    <n v="0"/>
    <n v="0"/>
    <n v="0"/>
    <n v="0"/>
    <n v="127686435"/>
    <n v="0"/>
    <n v="127686435"/>
    <n v="127686435"/>
    <n v="127686435"/>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1014"/>
    <s v="Bank Charges and other Bank related costs"/>
    <n v="0"/>
    <n v="0"/>
    <n v="0"/>
    <n v="0"/>
    <n v="0"/>
    <n v="0"/>
    <n v="0"/>
    <n v="0"/>
    <n v="0"/>
    <n v="0"/>
    <n v="500000"/>
    <n v="400000"/>
    <n v="0"/>
    <n v="0"/>
    <n v="500000"/>
    <n v="400000"/>
    <n v="0"/>
    <n v="0"/>
    <n v="500000"/>
    <n v="400000"/>
    <n v="0"/>
    <n v="0"/>
    <n v="0"/>
    <n v="0"/>
    <n v="0"/>
    <n v="1500000"/>
    <n v="0"/>
    <n v="1200000"/>
    <n v="1500000"/>
    <n v="1200000"/>
    <s v="Recurrent"/>
  </r>
  <r>
    <s v="010"/>
    <s v="Ministry of Agriculture, Animal Industry and Fisheries"/>
    <x v="7"/>
    <x v="7"/>
    <s v="02"/>
    <s v="Agricultural Production and Productivity"/>
    <s v="03"/>
    <s v="Animal Resources"/>
    <s v="001"/>
    <s v="Animal Health"/>
    <s v="1330"/>
    <s v="Livestock Diseases Control Project Phase 2"/>
    <s v="010074"/>
    <s v="Vector and disease control"/>
    <s v="212101"/>
    <s v="Social Security Contributions"/>
    <n v="0"/>
    <n v="0"/>
    <n v="0"/>
    <n v="0"/>
    <n v="5800000"/>
    <n v="0"/>
    <n v="5800000"/>
    <n v="0"/>
    <n v="0"/>
    <n v="0"/>
    <n v="0"/>
    <n v="0"/>
    <n v="0"/>
    <n v="0"/>
    <n v="0"/>
    <n v="0"/>
    <n v="0"/>
    <n v="0"/>
    <n v="0"/>
    <n v="0"/>
    <n v="5800000"/>
    <n v="5460000"/>
    <n v="0"/>
    <n v="0"/>
    <n v="5800000"/>
    <n v="0"/>
    <n v="5460000"/>
    <n v="0"/>
    <n v="5800000"/>
    <n v="5460000"/>
    <s v="Recurrent"/>
  </r>
  <r>
    <s v="010"/>
    <s v="Ministry of Agriculture, Animal Industry and Fisheries"/>
    <x v="7"/>
    <x v="7"/>
    <s v="02"/>
    <s v="Agricultural Production and Productivity"/>
    <s v="03"/>
    <s v="Animal Resources"/>
    <s v="001"/>
    <s v="Animal Health"/>
    <s v="1330"/>
    <s v="Livestock Diseases Control Project Phase 2"/>
    <s v="010074"/>
    <s v="Vector and disease control"/>
    <s v="224003"/>
    <s v="Agricultural Supplies and Services"/>
    <n v="0"/>
    <n v="0"/>
    <n v="0"/>
    <n v="0"/>
    <n v="5500000000"/>
    <n v="0"/>
    <n v="5500000000"/>
    <n v="0"/>
    <n v="0"/>
    <n v="0"/>
    <n v="0"/>
    <n v="0"/>
    <n v="2000000000"/>
    <n v="601066920"/>
    <n v="0"/>
    <n v="0"/>
    <n v="0"/>
    <n v="1394350000"/>
    <n v="0"/>
    <n v="0"/>
    <n v="2000000000"/>
    <n v="2002285324"/>
    <n v="0"/>
    <n v="0"/>
    <n v="4000000000"/>
    <n v="0"/>
    <n v="3997702244"/>
    <n v="0"/>
    <n v="4000000000"/>
    <n v="3997702244"/>
    <s v="Recurrent"/>
  </r>
  <r>
    <s v="010"/>
    <s v="Ministry of Agriculture, Animal Industry and Fisheries"/>
    <x v="7"/>
    <x v="7"/>
    <s v="02"/>
    <s v="Agricultural Production and Productivity"/>
    <s v="03"/>
    <s v="Animal Resources"/>
    <s v="001"/>
    <s v="Animal Health"/>
    <s v="1330"/>
    <s v="Livestock Diseases Control Project Phase 2"/>
    <s v="010074"/>
    <s v="Vector and disease control"/>
    <s v="227001"/>
    <s v="Travel inland"/>
    <n v="0"/>
    <n v="0"/>
    <n v="0"/>
    <n v="0"/>
    <n v="200000000"/>
    <n v="0"/>
    <n v="200000000"/>
    <n v="0"/>
    <n v="0"/>
    <n v="0"/>
    <n v="0"/>
    <n v="0"/>
    <n v="50000000"/>
    <n v="50000000"/>
    <n v="0"/>
    <n v="0"/>
    <n v="75000000"/>
    <n v="40568000"/>
    <n v="0"/>
    <n v="0"/>
    <n v="75000000"/>
    <n v="109376940"/>
    <n v="0"/>
    <n v="0"/>
    <n v="200000000"/>
    <n v="0"/>
    <n v="199944940"/>
    <n v="0"/>
    <n v="200000000"/>
    <n v="199944940"/>
    <s v="Recurrent"/>
  </r>
  <r>
    <s v="010"/>
    <s v="Ministry of Agriculture, Animal Industry and Fisheries"/>
    <x v="7"/>
    <x v="7"/>
    <s v="02"/>
    <s v="Agricultural Production and Productivity"/>
    <s v="03"/>
    <s v="Animal Resources"/>
    <s v="001"/>
    <s v="Animal Health"/>
    <s v="1330"/>
    <s v="Livestock Diseases Control Project Phase 2"/>
    <s v="010074"/>
    <s v="Vector and disease control"/>
    <s v="227002"/>
    <s v="Travel abroad"/>
    <n v="0"/>
    <n v="0"/>
    <n v="0"/>
    <n v="0"/>
    <n v="80000000"/>
    <n v="0"/>
    <n v="80000000"/>
    <n v="0"/>
    <n v="40000000"/>
    <n v="17670000"/>
    <n v="0"/>
    <n v="0"/>
    <n v="0"/>
    <n v="43427791"/>
    <n v="0"/>
    <n v="0"/>
    <n v="30000000"/>
    <n v="8330000"/>
    <n v="0"/>
    <n v="0"/>
    <n v="10000000"/>
    <n v="10572209"/>
    <n v="0"/>
    <n v="0"/>
    <n v="80000000"/>
    <n v="0"/>
    <n v="80000000"/>
    <n v="0"/>
    <n v="80000000"/>
    <n v="8000000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00017"/>
    <s v="Infrastructure Development and Management"/>
    <s v="225201"/>
    <s v="Consultancy Services-Capital"/>
    <n v="0"/>
    <n v="0"/>
    <n v="0"/>
    <n v="0"/>
    <n v="345000000"/>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00017"/>
    <s v="Infrastructure Development and Management"/>
    <s v="225204"/>
    <s v="Monitoring and Supervision of capital work"/>
    <n v="0"/>
    <n v="0"/>
    <n v="0"/>
    <n v="0"/>
    <n v="453494501"/>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00017"/>
    <s v="Infrastructure Development and Management"/>
    <s v="312139"/>
    <s v="Other Structures - Acquisition"/>
    <n v="0"/>
    <n v="0"/>
    <n v="0"/>
    <n v="0"/>
    <n v="6497037200"/>
    <n v="0"/>
    <n v="0"/>
    <n v="0"/>
    <n v="0"/>
    <n v="0"/>
    <n v="0"/>
    <n v="0"/>
    <n v="0"/>
    <n v="0"/>
    <n v="0"/>
    <n v="0"/>
    <n v="0"/>
    <n v="0"/>
    <n v="0"/>
    <n v="0"/>
    <n v="0"/>
    <n v="0"/>
    <n v="0"/>
    <n v="0"/>
    <n v="0"/>
    <n v="0"/>
    <n v="0"/>
    <n v="0"/>
    <n v="0"/>
    <n v="0"/>
    <s v="Capital"/>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11102"/>
    <s v="Contract Staff Salaries "/>
    <n v="0"/>
    <n v="0"/>
    <n v="0"/>
    <n v="0"/>
    <n v="675073746"/>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11106"/>
    <s v="Allowances (Incl. Casuals, Temporary, sitting allowances)"/>
    <n v="0"/>
    <n v="0"/>
    <n v="0"/>
    <n v="0"/>
    <n v="200000000"/>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12101"/>
    <s v="Social Security Contributions"/>
    <n v="0"/>
    <n v="0"/>
    <n v="0"/>
    <n v="0"/>
    <n v="75008193"/>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1001"/>
    <s v="Advertising and Public Relations"/>
    <n v="0"/>
    <n v="0"/>
    <n v="0"/>
    <n v="0"/>
    <n v="469596540"/>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1002"/>
    <s v="Workshops, Meetings and Seminars"/>
    <n v="0"/>
    <n v="0"/>
    <n v="0"/>
    <n v="0"/>
    <n v="170248580"/>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1003"/>
    <s v="Staff Training"/>
    <n v="0"/>
    <n v="0"/>
    <n v="0"/>
    <n v="0"/>
    <n v="17656604"/>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1009"/>
    <s v="Welfare and Entertainment"/>
    <n v="0"/>
    <n v="0"/>
    <n v="0"/>
    <n v="0"/>
    <n v="32183412"/>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1011"/>
    <s v="Printing, Stationery, Photocopying and Binding"/>
    <n v="0"/>
    <n v="0"/>
    <n v="0"/>
    <n v="0"/>
    <n v="282086802"/>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1014"/>
    <s v="Bank Charges and other Bank related costs"/>
    <n v="0"/>
    <n v="0"/>
    <n v="0"/>
    <n v="0"/>
    <n v="2000000"/>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5101"/>
    <s v="Consultancy Services"/>
    <n v="0"/>
    <n v="0"/>
    <n v="0"/>
    <n v="0"/>
    <n v="2696000000"/>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6001"/>
    <s v="Insurances"/>
    <n v="0"/>
    <n v="0"/>
    <n v="0"/>
    <n v="0"/>
    <n v="40000000"/>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7001"/>
    <s v="Travel inland"/>
    <n v="0"/>
    <n v="0"/>
    <n v="0"/>
    <n v="0"/>
    <n v="2856750057"/>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7004"/>
    <s v="Fuel, Lubricants and Oils"/>
    <n v="0"/>
    <n v="0"/>
    <n v="0"/>
    <n v="0"/>
    <n v="245260000"/>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228002"/>
    <s v="Maintenance-Transport Equipment "/>
    <n v="0"/>
    <n v="0"/>
    <n v="0"/>
    <n v="0"/>
    <n v="88200704"/>
    <n v="0"/>
    <n v="0"/>
    <n v="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mentally Sustainable Beef Meat Industry"/>
    <s v="010053"/>
    <s v="Improved market access for livestock and livestock products"/>
    <s v="312423"/>
    <s v="Computer Software - Acquisition"/>
    <n v="0"/>
    <n v="0"/>
    <n v="0"/>
    <n v="0"/>
    <n v="347970940"/>
    <n v="0"/>
    <n v="0"/>
    <n v="0"/>
    <n v="0"/>
    <n v="0"/>
    <n v="0"/>
    <n v="0"/>
    <n v="0"/>
    <n v="0"/>
    <n v="0"/>
    <n v="0"/>
    <n v="0"/>
    <n v="0"/>
    <n v="0"/>
    <n v="0"/>
    <n v="0"/>
    <n v="0"/>
    <n v="0"/>
    <n v="0"/>
    <n v="0"/>
    <n v="0"/>
    <n v="0"/>
    <n v="0"/>
    <n v="0"/>
    <n v="0"/>
    <s v="Capital"/>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12101"/>
    <s v="Social Security Contributions"/>
    <n v="0"/>
    <n v="0"/>
    <n v="0"/>
    <n v="0"/>
    <n v="0"/>
    <n v="0"/>
    <n v="30000000"/>
    <n v="45008193"/>
    <n v="0"/>
    <n v="0"/>
    <n v="0"/>
    <n v="0"/>
    <n v="30000000"/>
    <n v="0"/>
    <n v="0"/>
    <n v="0"/>
    <n v="0"/>
    <n v="5100000"/>
    <n v="0"/>
    <n v="0"/>
    <n v="0"/>
    <n v="24856000"/>
    <n v="0"/>
    <n v="0"/>
    <n v="30000000"/>
    <n v="0"/>
    <n v="29956000"/>
    <n v="0"/>
    <n v="30000000"/>
    <n v="2995600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1009"/>
    <s v="Welfare and Entertainment"/>
    <n v="0"/>
    <n v="0"/>
    <n v="0"/>
    <n v="0"/>
    <n v="0"/>
    <n v="0"/>
    <n v="0"/>
    <n v="32183412"/>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0"/>
    <s v=""/>
    <s v="1263"/>
    <s v="Agriculture Cluster Development Project (ACDP)"/>
    <s v="000017"/>
    <s v="Infrastructure Development and Management"/>
    <s v="225201"/>
    <s v="Consultancy Services-Capital"/>
    <n v="0"/>
    <n v="0"/>
    <n v="0"/>
    <n v="0"/>
    <n v="0"/>
    <n v="0"/>
    <n v="0"/>
    <n v="0"/>
    <n v="0"/>
    <n v="0"/>
    <n v="350000000"/>
    <n v="280000000"/>
    <n v="0"/>
    <n v="0"/>
    <n v="0"/>
    <n v="0"/>
    <n v="0"/>
    <n v="0"/>
    <n v="650000000"/>
    <n v="520000000"/>
    <n v="0"/>
    <n v="0"/>
    <n v="0"/>
    <n v="0"/>
    <n v="0"/>
    <n v="1000000000"/>
    <n v="0"/>
    <n v="800000000"/>
    <n v="1000000000"/>
    <n v="800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11106"/>
    <s v="Allowances (Incl. Casuals, Temporary, sitting allowances)"/>
    <n v="0"/>
    <n v="0"/>
    <n v="0"/>
    <n v="0"/>
    <n v="0"/>
    <n v="0"/>
    <n v="0"/>
    <n v="0"/>
    <n v="0"/>
    <n v="0"/>
    <n v="5250000"/>
    <n v="4200000"/>
    <n v="0"/>
    <n v="0"/>
    <n v="5250000"/>
    <n v="4200000"/>
    <n v="0"/>
    <n v="0"/>
    <n v="5250000"/>
    <n v="4200000"/>
    <n v="0"/>
    <n v="0"/>
    <n v="0"/>
    <n v="0"/>
    <n v="0"/>
    <n v="15750000"/>
    <n v="0"/>
    <n v="12600000"/>
    <n v="15750000"/>
    <n v="126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1002"/>
    <s v="Workshops, Meetings and Seminars"/>
    <n v="0"/>
    <n v="0"/>
    <n v="0"/>
    <n v="0"/>
    <n v="0"/>
    <n v="0"/>
    <n v="0"/>
    <n v="0"/>
    <n v="0"/>
    <n v="0"/>
    <n v="200000000"/>
    <n v="160000000"/>
    <n v="0"/>
    <n v="0"/>
    <n v="10000000"/>
    <n v="8000000"/>
    <n v="0"/>
    <n v="0"/>
    <n v="400000000"/>
    <n v="320000000"/>
    <n v="0"/>
    <n v="0"/>
    <n v="0"/>
    <n v="0"/>
    <n v="0"/>
    <n v="610000000"/>
    <n v="0"/>
    <n v="488000000"/>
    <n v="610000000"/>
    <n v="488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3001"/>
    <s v="Property Management Expenses"/>
    <n v="0"/>
    <n v="0"/>
    <n v="0"/>
    <n v="0"/>
    <n v="0"/>
    <n v="0"/>
    <n v="0"/>
    <n v="0"/>
    <n v="0"/>
    <n v="0"/>
    <n v="2000000"/>
    <n v="1600000"/>
    <n v="0"/>
    <n v="0"/>
    <n v="2000000"/>
    <n v="1600000"/>
    <n v="0"/>
    <n v="0"/>
    <n v="4000000"/>
    <n v="3200000"/>
    <n v="0"/>
    <n v="0"/>
    <n v="0"/>
    <n v="0"/>
    <n v="0"/>
    <n v="8000000"/>
    <n v="0"/>
    <n v="6400000"/>
    <n v="8000000"/>
    <n v="64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7002"/>
    <s v="Travel abroad"/>
    <n v="0"/>
    <n v="0"/>
    <n v="0"/>
    <n v="0"/>
    <n v="0"/>
    <n v="0"/>
    <n v="0"/>
    <n v="0"/>
    <n v="0"/>
    <n v="0"/>
    <n v="75000000"/>
    <n v="60000000"/>
    <n v="0"/>
    <n v="0"/>
    <n v="0"/>
    <n v="0"/>
    <n v="0"/>
    <n v="0"/>
    <n v="0"/>
    <n v="0"/>
    <n v="0"/>
    <n v="0"/>
    <n v="0"/>
    <n v="0"/>
    <n v="0"/>
    <n v="75000000"/>
    <n v="0"/>
    <n v="60000000"/>
    <n v="75000000"/>
    <n v="60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63402"/>
    <s v="Transfer to Other Government Units"/>
    <n v="0"/>
    <n v="0"/>
    <n v="0"/>
    <n v="0"/>
    <n v="0"/>
    <n v="0"/>
    <n v="0"/>
    <n v="0"/>
    <n v="0"/>
    <n v="0"/>
    <n v="1440000000"/>
    <n v="1152000000"/>
    <n v="0"/>
    <n v="0"/>
    <n v="14000000"/>
    <n v="11200000"/>
    <n v="0"/>
    <n v="0"/>
    <n v="4440000000"/>
    <n v="3552000000"/>
    <n v="0"/>
    <n v="0"/>
    <n v="0"/>
    <n v="0"/>
    <n v="0"/>
    <n v="5894000000"/>
    <n v="0"/>
    <n v="4715200000"/>
    <n v="5894000000"/>
    <n v="4715200000"/>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11104"/>
    <s v="Employee Gratuity"/>
    <n v="0"/>
    <n v="0"/>
    <n v="0"/>
    <n v="0"/>
    <n v="0"/>
    <n v="0"/>
    <n v="0"/>
    <n v="0"/>
    <n v="0"/>
    <n v="0"/>
    <n v="133750000"/>
    <n v="107000000"/>
    <n v="0"/>
    <n v="0"/>
    <n v="0"/>
    <n v="0"/>
    <n v="0"/>
    <n v="0"/>
    <n v="0"/>
    <n v="0"/>
    <n v="0"/>
    <n v="0"/>
    <n v="0"/>
    <n v="0"/>
    <n v="0"/>
    <n v="133750000"/>
    <n v="0"/>
    <n v="107000000"/>
    <n v="133750000"/>
    <n v="107000000"/>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1001"/>
    <s v="Advertising and Public Relations"/>
    <n v="0"/>
    <n v="0"/>
    <n v="0"/>
    <n v="0"/>
    <n v="0"/>
    <n v="0"/>
    <n v="0"/>
    <n v="0"/>
    <n v="0"/>
    <n v="0"/>
    <n v="87500000"/>
    <n v="70000000"/>
    <n v="0"/>
    <n v="0"/>
    <n v="65751855.620102875"/>
    <n v="57644086.899824724"/>
    <n v="0"/>
    <n v="0"/>
    <n v="117807673.25133021"/>
    <n v="94246138.601064175"/>
    <n v="0"/>
    <n v="0"/>
    <n v="0"/>
    <n v="0"/>
    <n v="0"/>
    <n v="271059528.87143308"/>
    <n v="0"/>
    <n v="221890225.50088888"/>
    <n v="271059528.87143308"/>
    <n v="221890225.50088888"/>
    <s v="Recurrent"/>
  </r>
  <r>
    <s v="010"/>
    <s v="Ministry of Agriculture, Animal Industry and Fisheries"/>
    <x v="7"/>
    <x v="7"/>
    <s v="02"/>
    <s v="Agricultural Production and Productivity"/>
    <s v="04"/>
    <s v="Crop Resources"/>
    <s v="000"/>
    <s v=""/>
    <s v="1508"/>
    <s v="National Oil Palm Project"/>
    <s v="010058"/>
    <s v="Oil Palm value chain promotion"/>
    <s v="211104"/>
    <s v="Employee Gratuity"/>
    <n v="0"/>
    <n v="0"/>
    <n v="0"/>
    <n v="0"/>
    <n v="0"/>
    <n v="0"/>
    <n v="0"/>
    <n v="0"/>
    <n v="0"/>
    <n v="0"/>
    <n v="152400750"/>
    <n v="121920600"/>
    <n v="0"/>
    <n v="0"/>
    <n v="52400750"/>
    <n v="41920600"/>
    <n v="0"/>
    <n v="0"/>
    <n v="152400750"/>
    <n v="121920600"/>
    <n v="0"/>
    <n v="0"/>
    <n v="0"/>
    <n v="0"/>
    <n v="0"/>
    <n v="357202250"/>
    <n v="0"/>
    <n v="285761800"/>
    <n v="357202250"/>
    <n v="285761800"/>
    <s v="Recurrent"/>
  </r>
  <r>
    <s v="010"/>
    <s v="Ministry of Agriculture, Animal Industry and Fisheries"/>
    <x v="7"/>
    <x v="7"/>
    <s v="02"/>
    <s v="Agricultural Production and Productivity"/>
    <s v="04"/>
    <s v="Crop Resources"/>
    <s v="000"/>
    <s v=""/>
    <s v="1772"/>
    <s v="National Oil Seeds Project"/>
    <s v="010049"/>
    <s v="Crop production technology promotion"/>
    <s v="312212"/>
    <s v="Light Vehicles - Acquisition"/>
    <n v="0"/>
    <n v="0"/>
    <n v="0"/>
    <n v="0"/>
    <n v="0"/>
    <n v="0"/>
    <n v="0"/>
    <n v="0"/>
    <n v="0"/>
    <n v="0"/>
    <n v="1000000000"/>
    <n v="0"/>
    <n v="0"/>
    <n v="0"/>
    <n v="20000000"/>
    <n v="8000000"/>
    <n v="0"/>
    <n v="0"/>
    <n v="1000000000"/>
    <n v="100000000"/>
    <n v="0"/>
    <n v="0"/>
    <n v="0"/>
    <n v="0"/>
    <n v="0"/>
    <n v="2020000000"/>
    <n v="0"/>
    <n v="108000000"/>
    <n v="2020000000"/>
    <n v="108000000"/>
    <s v="Capital"/>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2001"/>
    <s v="Information and Communication Technology Services."/>
    <n v="0"/>
    <n v="0"/>
    <n v="0"/>
    <n v="0"/>
    <n v="232000000"/>
    <n v="0"/>
    <n v="0"/>
    <n v="232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81401"/>
    <s v="Rent"/>
    <n v="0"/>
    <n v="0"/>
    <n v="0"/>
    <n v="0"/>
    <n v="375000000"/>
    <n v="0"/>
    <n v="0"/>
    <n v="375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10054"/>
    <s v="Inputs distribution"/>
    <s v="227001"/>
    <s v="Travel inland"/>
    <n v="0"/>
    <n v="0"/>
    <n v="0"/>
    <n v="0"/>
    <n v="3000000000"/>
    <n v="0"/>
    <n v="0"/>
    <n v="30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4003"/>
    <s v="Agricultural Supplies and Services"/>
    <n v="0"/>
    <n v="0"/>
    <n v="0"/>
    <n v="0"/>
    <n v="777005000"/>
    <n v="0"/>
    <n v="0"/>
    <n v="777005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86"/>
    <s v="Crop Pests and Diseases Control Phase II"/>
    <s v="000063"/>
    <s v="Quality Assurance Systems"/>
    <s v="221008"/>
    <s v="Information and Communication Technology Supplies.  "/>
    <n v="0"/>
    <n v="0"/>
    <n v="0"/>
    <n v="0"/>
    <n v="500000000"/>
    <n v="0"/>
    <n v="500000000"/>
    <n v="0"/>
    <n v="0"/>
    <n v="0"/>
    <n v="0"/>
    <n v="0"/>
    <n v="0"/>
    <n v="0"/>
    <n v="0"/>
    <n v="0"/>
    <n v="500000000"/>
    <n v="0"/>
    <n v="0"/>
    <n v="0"/>
    <n v="0"/>
    <n v="500000000"/>
    <n v="0"/>
    <n v="0"/>
    <n v="500000000"/>
    <n v="0"/>
    <n v="500000000"/>
    <n v="0"/>
    <n v="500000000"/>
    <n v="500000000"/>
    <s v="Recurrent"/>
  </r>
  <r>
    <s v="010"/>
    <s v="Ministry of Agriculture, Animal Industry and Fisheries"/>
    <x v="7"/>
    <x v="7"/>
    <s v="02"/>
    <s v="Agricultural Production and Productivity"/>
    <s v="04"/>
    <s v="Crop Resources"/>
    <s v="002"/>
    <s v="Crop Production"/>
    <s v="1386"/>
    <s v="Crop Pests and Diseases Control Phase II"/>
    <s v="000063"/>
    <s v="Quality Assurance Systems"/>
    <s v="227004"/>
    <s v="Fuel, Lubricants and Oils"/>
    <n v="0"/>
    <n v="0"/>
    <n v="0"/>
    <n v="0"/>
    <n v="50000000"/>
    <n v="0"/>
    <n v="50000000"/>
    <n v="0"/>
    <n v="0"/>
    <n v="0"/>
    <n v="0"/>
    <n v="0"/>
    <n v="0"/>
    <n v="0"/>
    <n v="0"/>
    <n v="0"/>
    <n v="25000000"/>
    <n v="25000000"/>
    <n v="0"/>
    <n v="0"/>
    <n v="25000000"/>
    <n v="25000000"/>
    <n v="0"/>
    <n v="0"/>
    <n v="50000000"/>
    <n v="0"/>
    <n v="50000000"/>
    <n v="0"/>
    <n v="50000000"/>
    <n v="5000000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1001"/>
    <s v="Advertising and Public Relations"/>
    <n v="0"/>
    <n v="0"/>
    <n v="0"/>
    <n v="0"/>
    <n v="500000000"/>
    <n v="0"/>
    <n v="0"/>
    <n v="5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7002"/>
    <s v="Travel abroad"/>
    <n v="0"/>
    <n v="0"/>
    <n v="0"/>
    <n v="0"/>
    <n v="120000000"/>
    <n v="0"/>
    <n v="40000000"/>
    <n v="80000000"/>
    <n v="0"/>
    <n v="0"/>
    <n v="0"/>
    <n v="0"/>
    <n v="0"/>
    <n v="0"/>
    <n v="0"/>
    <n v="0"/>
    <n v="20000000"/>
    <n v="18848000"/>
    <n v="0"/>
    <n v="0"/>
    <n v="20000000"/>
    <n v="21152000"/>
    <n v="0"/>
    <n v="0"/>
    <n v="40000000"/>
    <n v="0"/>
    <n v="40000000"/>
    <n v="0"/>
    <n v="40000000"/>
    <n v="40000000"/>
    <s v="Recurrent"/>
  </r>
  <r>
    <s v="010"/>
    <s v="Ministry of Agriculture, Animal Industry and Fisheries"/>
    <x v="7"/>
    <x v="7"/>
    <s v="02"/>
    <s v="Agricultural Production and Productivity"/>
    <s v="04"/>
    <s v="Crop Resources"/>
    <s v="002"/>
    <s v="Crop Production"/>
    <s v="1508"/>
    <s v="National Oil Palm Project"/>
    <s v="010058"/>
    <s v="Oil Palm value chain promotion"/>
    <s v="227002"/>
    <s v="Travel abroad"/>
    <n v="0"/>
    <n v="0"/>
    <n v="0"/>
    <n v="0"/>
    <n v="40000000"/>
    <n v="0"/>
    <n v="40000000"/>
    <n v="0"/>
    <n v="0"/>
    <n v="0"/>
    <n v="0"/>
    <n v="0"/>
    <n v="20000000"/>
    <n v="0"/>
    <n v="0"/>
    <n v="0"/>
    <n v="20000000"/>
    <n v="23950667"/>
    <n v="0"/>
    <n v="0"/>
    <n v="0"/>
    <n v="16049333"/>
    <n v="0"/>
    <n v="0"/>
    <n v="40000000"/>
    <n v="0"/>
    <n v="40000000"/>
    <n v="0"/>
    <n v="40000000"/>
    <n v="40000000"/>
    <s v="Recurrent"/>
  </r>
  <r>
    <s v="010"/>
    <s v="Ministry of Agriculture, Animal Industry and Fisheries"/>
    <x v="7"/>
    <x v="7"/>
    <s v="02"/>
    <s v="Agricultural Production and Productivity"/>
    <s v="04"/>
    <s v="Crop Resources"/>
    <s v="002"/>
    <s v="Crop Production"/>
    <s v="1508"/>
    <s v="National Oil Palm Project"/>
    <s v="010058"/>
    <s v="Oil Palm value chain promotion"/>
    <s v="228002"/>
    <s v="Maintenance-Transport Equipment "/>
    <n v="0"/>
    <n v="0"/>
    <n v="0"/>
    <n v="0"/>
    <n v="120000000"/>
    <n v="0"/>
    <n v="0"/>
    <n v="12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63402"/>
    <s v="Transfer to Other Government Units"/>
    <n v="0"/>
    <n v="0"/>
    <n v="0"/>
    <n v="0"/>
    <n v="1200000000"/>
    <n v="0"/>
    <n v="0"/>
    <n v="12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696"/>
    <s v="Development of Sustainable Cashew Nut Value Chain in Uganda"/>
    <s v="010041"/>
    <s v="Cashew  Nut Value Chain promotion"/>
    <s v="211106"/>
    <s v="Allowances (Incl. Casuals, Temporary, sitting allowances)"/>
    <n v="0"/>
    <n v="0"/>
    <n v="0"/>
    <n v="0"/>
    <n v="15000000"/>
    <n v="0"/>
    <n v="15000000"/>
    <n v="0"/>
    <n v="0"/>
    <n v="0"/>
    <n v="0"/>
    <n v="0"/>
    <n v="0"/>
    <n v="0"/>
    <n v="0"/>
    <n v="0"/>
    <n v="8000000"/>
    <n v="0"/>
    <n v="0"/>
    <n v="0"/>
    <n v="0"/>
    <n v="8000000"/>
    <n v="0"/>
    <n v="0"/>
    <n v="8000000"/>
    <n v="0"/>
    <n v="8000000"/>
    <n v="0"/>
    <n v="8000000"/>
    <n v="800000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12102"/>
    <s v="Medical expenses (Employees)"/>
    <n v="0"/>
    <n v="102500000"/>
    <n v="0"/>
    <n v="102500000"/>
    <n v="102500000"/>
    <n v="0"/>
    <n v="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12103"/>
    <s v="Incapacity benefits (Employees)"/>
    <n v="0"/>
    <n v="32000000"/>
    <n v="0"/>
    <n v="32000000"/>
    <n v="32000000"/>
    <n v="0"/>
    <n v="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1004"/>
    <s v="Recruitment Expenses"/>
    <n v="0"/>
    <n v="100000000"/>
    <n v="0"/>
    <n v="100000000"/>
    <n v="100000000"/>
    <n v="0"/>
    <n v="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1012"/>
    <s v="Small Office Equipment"/>
    <n v="0"/>
    <n v="299350000"/>
    <n v="0"/>
    <n v="299350000"/>
    <n v="299350000"/>
    <n v="0"/>
    <n v="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3001"/>
    <s v="Property Management Expenses"/>
    <n v="0"/>
    <n v="75000000"/>
    <n v="0"/>
    <n v="75000000"/>
    <n v="75000000"/>
    <n v="0"/>
    <n v="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3004"/>
    <s v="Guard and Security services"/>
    <n v="0"/>
    <n v="24000000"/>
    <n v="0"/>
    <n v="24000000"/>
    <n v="24000000"/>
    <n v="0"/>
    <n v="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3005"/>
    <s v="Electricity "/>
    <n v="0"/>
    <n v="75000000"/>
    <n v="0"/>
    <n v="75000000"/>
    <n v="75000000"/>
    <n v="0"/>
    <n v="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3006"/>
    <s v="Water"/>
    <n v="0"/>
    <n v="75000000"/>
    <n v="0"/>
    <n v="75000000"/>
    <n v="75000000"/>
    <n v="0"/>
    <n v="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8003"/>
    <s v="Maintenance-Machinery &amp; Equipment Other than Transport Equipment "/>
    <n v="0"/>
    <n v="1000000"/>
    <n v="0"/>
    <n v="1000000"/>
    <n v="1000000"/>
    <n v="0"/>
    <n v="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81401"/>
    <s v="Rent"/>
    <n v="0"/>
    <n v="784000000"/>
    <n v="0"/>
    <n v="784000000"/>
    <n v="784000000"/>
    <n v="0"/>
    <n v="0"/>
    <n v="0"/>
    <n v="0"/>
    <n v="0"/>
    <n v="0"/>
    <n v="0"/>
    <n v="0"/>
    <n v="0"/>
    <n v="0"/>
    <n v="0"/>
    <n v="0"/>
    <n v="0"/>
    <n v="0"/>
    <n v="0"/>
    <n v="0"/>
    <n v="0"/>
    <n v="0"/>
    <n v="0"/>
    <n v="0"/>
    <n v="0"/>
    <n v="0"/>
    <n v="0"/>
    <n v="0"/>
    <n v="0"/>
    <s v="Recurrent"/>
  </r>
  <r>
    <s v="010"/>
    <s v="Ministry of Agriculture, Animal Industry and Fisheries"/>
    <x v="7"/>
    <x v="7"/>
    <s v="02"/>
    <s v="Agricultural Production and Productivity"/>
    <s v="05"/>
    <s v="Fisheries Resources"/>
    <s v="001"/>
    <s v="Aquaculture Management and Development"/>
    <s v="1494"/>
    <s v="Promoting Commercial Aquaculture Project"/>
    <s v="000014"/>
    <s v="Administrative and Support Services"/>
    <s v="225101"/>
    <s v="Consultancy Services"/>
    <n v="0"/>
    <n v="0"/>
    <n v="0"/>
    <n v="0"/>
    <n v="500000000"/>
    <n v="0"/>
    <n v="500000000"/>
    <n v="0"/>
    <n v="0"/>
    <n v="0"/>
    <n v="0"/>
    <n v="0"/>
    <n v="100000000"/>
    <n v="80781000"/>
    <n v="0"/>
    <n v="0"/>
    <n v="400000000"/>
    <n v="417858000"/>
    <n v="0"/>
    <n v="0"/>
    <n v="0"/>
    <n v="1361000"/>
    <n v="0"/>
    <n v="0"/>
    <n v="500000000"/>
    <n v="0"/>
    <n v="500000000"/>
    <n v="0"/>
    <n v="500000000"/>
    <n v="500000000"/>
    <s v="Recurrent"/>
  </r>
  <r>
    <s v="010"/>
    <s v="Ministry of Agriculture, Animal Industry and Fisheries"/>
    <x v="7"/>
    <x v="7"/>
    <s v="02"/>
    <s v="Agricultural Production and Productivity"/>
    <s v="05"/>
    <s v="Fisheries Resources"/>
    <s v="003"/>
    <s v="Fisheries Resource Management and Development"/>
    <s v="1494"/>
    <s v="Promoting Commercial Aquaculture Project"/>
    <s v="010075"/>
    <s v="Water resources management"/>
    <s v="221011"/>
    <s v="Printing, Stationery, Photocopying and Binding"/>
    <n v="0"/>
    <n v="0"/>
    <n v="0"/>
    <n v="0"/>
    <n v="40000000"/>
    <n v="0"/>
    <n v="40000000"/>
    <n v="0"/>
    <n v="0"/>
    <n v="0"/>
    <n v="0"/>
    <n v="0"/>
    <n v="0"/>
    <n v="0"/>
    <n v="0"/>
    <n v="0"/>
    <n v="10000000"/>
    <n v="0"/>
    <n v="0"/>
    <n v="0"/>
    <n v="30000000"/>
    <n v="40000000"/>
    <n v="0"/>
    <n v="0"/>
    <n v="40000000"/>
    <n v="0"/>
    <n v="40000000"/>
    <n v="0"/>
    <n v="40000000"/>
    <n v="4000000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11102"/>
    <s v="Contract Staff Salaries "/>
    <n v="0"/>
    <n v="0"/>
    <n v="0"/>
    <n v="0"/>
    <n v="0"/>
    <n v="0"/>
    <n v="0"/>
    <n v="0"/>
    <n v="0"/>
    <n v="0"/>
    <n v="424312000"/>
    <n v="1735240000"/>
    <n v="0"/>
    <n v="0"/>
    <n v="124312000"/>
    <n v="124312000"/>
    <n v="0"/>
    <n v="0"/>
    <n v="424312000"/>
    <n v="1735240000"/>
    <n v="0"/>
    <n v="0"/>
    <n v="0"/>
    <n v="0"/>
    <n v="0"/>
    <n v="972936000"/>
    <n v="0"/>
    <n v="3594792000"/>
    <n v="972936000"/>
    <n v="359479200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27001"/>
    <s v="Travel inland"/>
    <n v="0"/>
    <n v="0"/>
    <n v="0"/>
    <n v="0"/>
    <n v="0"/>
    <n v="0"/>
    <n v="0"/>
    <n v="0"/>
    <n v="0"/>
    <n v="0"/>
    <n v="1925300000"/>
    <n v="1540240000"/>
    <n v="0"/>
    <n v="0"/>
    <n v="25300000"/>
    <n v="20240000"/>
    <n v="0"/>
    <n v="0"/>
    <n v="1925300000"/>
    <n v="1540240000"/>
    <n v="0"/>
    <n v="0"/>
    <n v="0"/>
    <n v="0"/>
    <n v="0"/>
    <n v="3875900000"/>
    <n v="0"/>
    <n v="3100720000"/>
    <n v="3875900000"/>
    <n v="310072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7004"/>
    <s v="Fuel, Lubricants and Oils"/>
    <n v="0"/>
    <n v="0"/>
    <n v="0"/>
    <n v="0"/>
    <n v="120000000"/>
    <n v="0"/>
    <n v="120000000"/>
    <n v="0"/>
    <n v="0"/>
    <n v="0"/>
    <n v="0"/>
    <n v="0"/>
    <n v="40000000"/>
    <n v="40000000"/>
    <n v="0"/>
    <n v="0"/>
    <n v="40000000"/>
    <n v="40000000"/>
    <n v="0"/>
    <n v="0"/>
    <n v="40000000"/>
    <n v="40000000"/>
    <n v="0"/>
    <n v="0"/>
    <n v="120000000"/>
    <n v="0"/>
    <n v="120000000"/>
    <n v="0"/>
    <n v="120000000"/>
    <n v="120000000"/>
    <s v="Recurrent"/>
  </r>
  <r>
    <s v="010"/>
    <s v="Ministry of Agriculture, Animal Industry and Fisheries"/>
    <x v="7"/>
    <x v="7"/>
    <s v="03"/>
    <s v="Storage, Agro-Processing and Value addition "/>
    <s v="03"/>
    <s v="Animal Resources"/>
    <s v="000"/>
    <s v=""/>
    <s v="1493"/>
    <s v="Developing a Market - Oriented &amp; Environmentally Sustainable Beef Meat Industry"/>
    <s v="010059"/>
    <s v="Post-harvest handling, storage and processing"/>
    <s v="224003"/>
    <s v="Agricultural Supplies and Services"/>
    <n v="0"/>
    <n v="0"/>
    <n v="0"/>
    <n v="0"/>
    <n v="0"/>
    <n v="0"/>
    <n v="0"/>
    <n v="0"/>
    <n v="0"/>
    <n v="0"/>
    <n v="63348350"/>
    <n v="50678680"/>
    <n v="0"/>
    <n v="0"/>
    <n v="63348350"/>
    <n v="50678680"/>
    <n v="0"/>
    <n v="0"/>
    <n v="63348350"/>
    <n v="50678680"/>
    <n v="0"/>
    <n v="0"/>
    <n v="0"/>
    <n v="0"/>
    <n v="0"/>
    <n v="190045050"/>
    <n v="0"/>
    <n v="152036040"/>
    <n v="190045050"/>
    <n v="152036040"/>
    <s v="Recurrent"/>
  </r>
  <r>
    <s v="010"/>
    <s v="Ministry of Agriculture, Animal Industry and Fisheries"/>
    <x v="7"/>
    <x v="7"/>
    <s v="03"/>
    <s v="Storage, Agro-Processing and Value addition "/>
    <s v="03"/>
    <s v="Animal Resources"/>
    <s v="002"/>
    <s v="Animal Production"/>
    <s v="1493"/>
    <s v="Developing A Market - Oriented &amp; Enviromentally Sustainable Beef Meat Industry"/>
    <s v="010059"/>
    <s v="Post-harvest handling, storage and processing"/>
    <s v="224003"/>
    <s v="Agricultural Supplies and Services"/>
    <n v="0"/>
    <n v="0"/>
    <n v="0"/>
    <n v="0"/>
    <n v="253393400"/>
    <n v="0"/>
    <n v="0"/>
    <n v="0"/>
    <n v="0"/>
    <n v="0"/>
    <n v="0"/>
    <n v="0"/>
    <n v="0"/>
    <n v="0"/>
    <n v="0"/>
    <n v="0"/>
    <n v="0"/>
    <n v="0"/>
    <n v="0"/>
    <n v="0"/>
    <n v="0"/>
    <n v="0"/>
    <n v="0"/>
    <n v="0"/>
    <n v="0"/>
    <n v="0"/>
    <n v="0"/>
    <n v="0"/>
    <n v="0"/>
    <n v="0"/>
    <s v="Recurrent"/>
  </r>
  <r>
    <s v="010"/>
    <s v="Ministry of Agriculture, Animal Industry and Fisheries"/>
    <x v="7"/>
    <x v="7"/>
    <s v="03"/>
    <s v="Storage, Agro-Processing and Value addition "/>
    <s v="03"/>
    <s v="Animal Resources"/>
    <s v="002"/>
    <s v="Animal Production"/>
    <s v="1493"/>
    <s v="Developing A Market - Oriented &amp; Enviromentally Sustainable Beef Meat Industry"/>
    <s v="010059"/>
    <s v="Post-harvest handling, storage and processing"/>
    <s v="227002"/>
    <s v="Travel abroad"/>
    <n v="0"/>
    <n v="0"/>
    <n v="0"/>
    <n v="0"/>
    <n v="50000000"/>
    <n v="0"/>
    <n v="0"/>
    <n v="0"/>
    <n v="0"/>
    <n v="0"/>
    <n v="0"/>
    <n v="0"/>
    <n v="0"/>
    <n v="0"/>
    <n v="0"/>
    <n v="0"/>
    <n v="0"/>
    <n v="0"/>
    <n v="0"/>
    <n v="0"/>
    <n v="0"/>
    <n v="0"/>
    <n v="0"/>
    <n v="0"/>
    <n v="0"/>
    <n v="0"/>
    <n v="0"/>
    <n v="0"/>
    <n v="0"/>
    <n v="0"/>
    <s v="Recurrent"/>
  </r>
  <r>
    <s v="010"/>
    <s v="Ministry of Agriculture, Animal Industry and Fisheries"/>
    <x v="7"/>
    <x v="7"/>
    <s v="03"/>
    <s v="Storage, Agro-Processing and Value addition "/>
    <s v="03"/>
    <s v="Animal Resources"/>
    <s v="002"/>
    <s v="Animal Production"/>
    <s v="1493"/>
    <s v="Developing A Market - Oriented &amp; Enviromentally Sustainable Beef Meat Industry"/>
    <s v="010059"/>
    <s v="Post-harvest handling, storage and processing"/>
    <s v="312212"/>
    <s v="Light Vehicles - Acquisition"/>
    <n v="0"/>
    <n v="0"/>
    <n v="0"/>
    <n v="0"/>
    <n v="3473039321"/>
    <n v="0"/>
    <n v="0"/>
    <n v="0"/>
    <n v="0"/>
    <n v="0"/>
    <n v="0"/>
    <n v="0"/>
    <n v="0"/>
    <n v="0"/>
    <n v="0"/>
    <n v="0"/>
    <n v="0"/>
    <n v="0"/>
    <n v="0"/>
    <n v="0"/>
    <n v="0"/>
    <n v="0"/>
    <n v="0"/>
    <n v="0"/>
    <n v="0"/>
    <n v="0"/>
    <n v="0"/>
    <n v="0"/>
    <n v="0"/>
    <n v="0"/>
    <s v="Capital"/>
  </r>
  <r>
    <s v="010"/>
    <s v="Ministry of Agriculture, Animal Industry and Fisheries"/>
    <x v="7"/>
    <x v="7"/>
    <s v="03"/>
    <s v="Storage, Agro-Processing and Value addition "/>
    <s v="03"/>
    <s v="Animal Resources"/>
    <s v="002"/>
    <s v="Animal Production"/>
    <s v="1493"/>
    <s v="Developing a Market - Oriented &amp; Environmentally Sustainable Beef Meat Industry"/>
    <s v="010059"/>
    <s v="Post-harvest handling, storage and processing"/>
    <s v="312212"/>
    <s v="Light Vehicles - Acquisition"/>
    <n v="0"/>
    <n v="0"/>
    <n v="0"/>
    <n v="0"/>
    <n v="0"/>
    <n v="0"/>
    <n v="0"/>
    <n v="3473039321"/>
    <n v="0"/>
    <n v="0"/>
    <n v="0"/>
    <n v="0"/>
    <n v="0"/>
    <n v="0"/>
    <n v="0"/>
    <n v="0"/>
    <n v="0"/>
    <n v="0"/>
    <n v="0"/>
    <n v="0"/>
    <n v="0"/>
    <n v="0"/>
    <n v="0"/>
    <n v="0"/>
    <n v="0"/>
    <n v="0"/>
    <n v="0"/>
    <n v="0"/>
    <n v="0"/>
    <n v="0"/>
    <s v="Capital"/>
  </r>
  <r>
    <s v="010"/>
    <s v="Ministry of Agriculture, Animal Industry and Fisheries"/>
    <x v="7"/>
    <x v="7"/>
    <s v="03"/>
    <s v="Storage, Agro-Processing and Value addition "/>
    <s v="04"/>
    <s v="Crop Resources"/>
    <s v="001"/>
    <s v="Crop Inspection and Certification"/>
    <s v="1263"/>
    <s v="Agriculture Cluster Development Project (ACDP)"/>
    <s v="010059"/>
    <s v="Post-harvest handling, storage and processing"/>
    <s v="221011"/>
    <s v="Printing, Stationery, Photocopying and Binding"/>
    <n v="0"/>
    <n v="0"/>
    <n v="0"/>
    <n v="0"/>
    <n v="50000000"/>
    <n v="0"/>
    <n v="0"/>
    <n v="50000000"/>
    <n v="0"/>
    <n v="0"/>
    <n v="0"/>
    <n v="0"/>
    <n v="0"/>
    <n v="0"/>
    <n v="0"/>
    <n v="0"/>
    <n v="0"/>
    <n v="0"/>
    <n v="0"/>
    <n v="0"/>
    <n v="0"/>
    <n v="0"/>
    <n v="0"/>
    <n v="0"/>
    <n v="0"/>
    <n v="0"/>
    <n v="0"/>
    <n v="0"/>
    <n v="0"/>
    <n v="0"/>
    <s v="Recurrent"/>
  </r>
  <r>
    <s v="010"/>
    <s v="Ministry of Agriculture, Animal Industry and Fisheries"/>
    <x v="7"/>
    <x v="7"/>
    <s v="03"/>
    <s v="Storage, Agro-Processing and Value addition "/>
    <s v="04"/>
    <s v="Crop Resources"/>
    <s v="001"/>
    <s v="Crop Inspection and Certification"/>
    <s v="1263"/>
    <s v="Agriculture Cluster Development Project (ACDP)"/>
    <s v="010059"/>
    <s v="Post-harvest handling, storage and processing"/>
    <s v="225204"/>
    <s v="Monitoring and Supervision of capital work"/>
    <n v="0"/>
    <n v="0"/>
    <n v="0"/>
    <n v="0"/>
    <n v="2250000000"/>
    <n v="0"/>
    <n v="0"/>
    <n v="2250000000"/>
    <n v="0"/>
    <n v="0"/>
    <n v="0"/>
    <n v="0"/>
    <n v="0"/>
    <n v="0"/>
    <n v="0"/>
    <n v="0"/>
    <n v="0"/>
    <n v="0"/>
    <n v="0"/>
    <n v="0"/>
    <n v="0"/>
    <n v="0"/>
    <n v="0"/>
    <n v="0"/>
    <n v="0"/>
    <n v="0"/>
    <n v="0"/>
    <n v="0"/>
    <n v="0"/>
    <n v="0"/>
    <s v="Recurrent"/>
  </r>
  <r>
    <s v="010"/>
    <s v="Ministry of Agriculture, Animal Industry and Fisheries"/>
    <x v="7"/>
    <x v="7"/>
    <s v="04"/>
    <s v="Agricultural Market Access and Competitiveness"/>
    <s v="03"/>
    <s v="Animal Resources"/>
    <s v="002"/>
    <s v="Animal Production"/>
    <s v="1358"/>
    <s v="Meat Export Support Services"/>
    <s v="000073"/>
    <s v="Marketing and Value addition"/>
    <s v="225204"/>
    <s v="Monitoring and Supervision of capital work"/>
    <n v="0"/>
    <n v="0"/>
    <n v="0"/>
    <n v="0"/>
    <n v="500000000"/>
    <n v="0"/>
    <n v="500000000"/>
    <n v="0"/>
    <n v="300000000"/>
    <n v="0"/>
    <n v="0"/>
    <n v="0"/>
    <n v="100000000"/>
    <n v="306078400"/>
    <n v="0"/>
    <n v="0"/>
    <n v="100000000"/>
    <n v="88691000"/>
    <n v="0"/>
    <n v="0"/>
    <n v="0"/>
    <n v="105139000"/>
    <n v="0"/>
    <n v="0"/>
    <n v="500000000"/>
    <n v="0"/>
    <n v="499908400"/>
    <n v="0"/>
    <n v="500000000"/>
    <n v="499908400"/>
    <s v="Recurrent"/>
  </r>
  <r>
    <s v="010"/>
    <s v="Ministry of Agriculture, Animal Industry and Fisheries"/>
    <x v="7"/>
    <x v="7"/>
    <s v="04"/>
    <s v="Agricultural Market Access and Competitiveness"/>
    <s v="04"/>
    <s v="Crop Resources"/>
    <s v="001"/>
    <s v="Crop Inspection and Certification"/>
    <s v="1263"/>
    <s v="Agriculture Cluster Development Project (ACDP)"/>
    <s v="000073"/>
    <s v="Marketing and Value addition"/>
    <s v="225201"/>
    <s v="Consultancy Services-Capital"/>
    <n v="0"/>
    <n v="0"/>
    <n v="0"/>
    <n v="0"/>
    <n v="1000000000"/>
    <n v="0"/>
    <n v="0"/>
    <n v="1000000000"/>
    <n v="0"/>
    <n v="0"/>
    <n v="0"/>
    <n v="0"/>
    <n v="0"/>
    <n v="0"/>
    <n v="0"/>
    <n v="0"/>
    <n v="0"/>
    <n v="0"/>
    <n v="0"/>
    <n v="0"/>
    <n v="0"/>
    <n v="0"/>
    <n v="0"/>
    <n v="0"/>
    <n v="0"/>
    <n v="0"/>
    <n v="0"/>
    <n v="0"/>
    <n v="0"/>
    <n v="0"/>
    <s v="Recurrent"/>
  </r>
  <r>
    <s v="010"/>
    <s v="Ministry of Agriculture, Animal Industry and Fisheries"/>
    <x v="7"/>
    <x v="7"/>
    <s v="04"/>
    <s v="Agricultural Market Access and Competitiveness"/>
    <s v="04"/>
    <s v="Crop Resources"/>
    <s v="001"/>
    <s v="Crop Inspection and Certification"/>
    <s v="1759"/>
    <s v="Support to External Markets for Flowers, Fruits and Vegetables"/>
    <s v="000063"/>
    <s v="Quality Assurance Systems"/>
    <s v="211102"/>
    <s v="Contract Staff Salaries "/>
    <n v="0"/>
    <n v="0"/>
    <n v="0"/>
    <n v="0"/>
    <n v="720000000"/>
    <n v="0"/>
    <n v="720000000"/>
    <n v="0"/>
    <n v="180000000"/>
    <n v="81404530"/>
    <n v="0"/>
    <n v="0"/>
    <n v="184963748"/>
    <n v="205928816"/>
    <n v="0"/>
    <n v="0"/>
    <n v="175036252"/>
    <n v="252666654"/>
    <n v="0"/>
    <n v="0"/>
    <n v="180000000"/>
    <n v="180000000"/>
    <n v="0"/>
    <n v="0"/>
    <n v="720000000"/>
    <n v="0"/>
    <n v="720000000"/>
    <n v="0"/>
    <n v="720000000"/>
    <n v="720000000"/>
    <s v="Recurrent"/>
  </r>
  <r>
    <s v="010"/>
    <s v="Ministry of Agriculture, Animal Industry and Fisheries"/>
    <x v="7"/>
    <x v="7"/>
    <s v="04"/>
    <s v="Agricultural Market Access and Competitiveness"/>
    <s v="04"/>
    <s v="Crop Resources"/>
    <s v="001"/>
    <s v="Crop Inspection and Certification"/>
    <s v="1759"/>
    <s v="Support to External Markets for Flowers, Fruits and Vegetables"/>
    <s v="000063"/>
    <s v="Quality Assurance Systems"/>
    <s v="212101"/>
    <s v="Social Security Contributions"/>
    <n v="0"/>
    <n v="0"/>
    <n v="0"/>
    <n v="0"/>
    <n v="80000000"/>
    <n v="0"/>
    <n v="80000000"/>
    <n v="0"/>
    <n v="0"/>
    <n v="0"/>
    <n v="0"/>
    <n v="0"/>
    <n v="0"/>
    <n v="0"/>
    <n v="0"/>
    <n v="0"/>
    <n v="40000000"/>
    <n v="0"/>
    <n v="0"/>
    <n v="0"/>
    <n v="0"/>
    <n v="0"/>
    <n v="0"/>
    <n v="0"/>
    <n v="40000000"/>
    <n v="0"/>
    <n v="0"/>
    <n v="0"/>
    <n v="40000000"/>
    <n v="0"/>
    <s v="Recurrent"/>
  </r>
  <r>
    <s v="010"/>
    <s v="Ministry of Agriculture, Animal Industry and Fisheries"/>
    <x v="7"/>
    <x v="7"/>
    <s v="04"/>
    <s v="Agricultural Market Access and Competitiveness"/>
    <s v="05"/>
    <s v="Fisheries Resources"/>
    <s v="003"/>
    <s v="Fisheries Resource Management and Development"/>
    <s v="1494"/>
    <s v="Promoting Commercial Aquaculture Project"/>
    <s v="000073"/>
    <s v="Marketing and Value addition"/>
    <s v="211102"/>
    <s v="Contract Staff Salaries "/>
    <n v="0"/>
    <n v="0"/>
    <n v="0"/>
    <n v="0"/>
    <n v="126000000"/>
    <n v="0"/>
    <n v="126000000"/>
    <n v="0"/>
    <n v="31500000"/>
    <n v="26995557"/>
    <n v="0"/>
    <n v="0"/>
    <n v="32368656"/>
    <n v="1178036"/>
    <n v="0"/>
    <n v="0"/>
    <n v="30631344"/>
    <n v="61680343"/>
    <n v="0"/>
    <n v="0"/>
    <n v="31500000"/>
    <n v="36146064"/>
    <n v="0"/>
    <n v="0"/>
    <n v="126000000"/>
    <n v="0"/>
    <n v="126000000"/>
    <n v="0"/>
    <n v="126000000"/>
    <n v="126000000"/>
    <s v="Recurrent"/>
  </r>
  <r>
    <s v="010"/>
    <s v="Ministry of Agriculture, Animal Industry and Fisheries"/>
    <x v="7"/>
    <x v="7"/>
    <s v="04"/>
    <s v="Agricultural Market Access and Competitiveness"/>
    <s v="05"/>
    <s v="Fisheries Resources"/>
    <s v="003"/>
    <s v="Fisheries Resource Management and Development"/>
    <s v="1494"/>
    <s v="Promoting Commercial Aquaculture Project"/>
    <s v="000073"/>
    <s v="Marketing and Value addition"/>
    <s v="227002"/>
    <s v="Travel abroad"/>
    <n v="0"/>
    <n v="0"/>
    <n v="0"/>
    <n v="0"/>
    <n v="80000000"/>
    <n v="0"/>
    <n v="80000000"/>
    <n v="0"/>
    <n v="0"/>
    <n v="0"/>
    <n v="0"/>
    <n v="0"/>
    <n v="0"/>
    <n v="0"/>
    <n v="0"/>
    <n v="0"/>
    <n v="40000000"/>
    <n v="37506000"/>
    <n v="0"/>
    <n v="0"/>
    <n v="40000000"/>
    <n v="42494000"/>
    <n v="0"/>
    <n v="0"/>
    <n v="80000000"/>
    <n v="0"/>
    <n v="80000000"/>
    <n v="0"/>
    <n v="80000000"/>
    <n v="800000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1001"/>
    <s v="Advertising and Public Relations"/>
    <n v="0"/>
    <n v="0"/>
    <n v="0"/>
    <n v="0"/>
    <n v="0"/>
    <n v="0"/>
    <n v="0"/>
    <n v="0"/>
    <n v="0"/>
    <n v="0"/>
    <n v="9000000"/>
    <n v="7650000"/>
    <n v="0"/>
    <n v="0"/>
    <n v="0"/>
    <n v="0"/>
    <n v="0"/>
    <n v="0"/>
    <n v="0"/>
    <n v="0"/>
    <n v="0"/>
    <n v="0"/>
    <n v="0"/>
    <n v="0"/>
    <n v="0"/>
    <n v="9000000"/>
    <n v="0"/>
    <n v="7650000"/>
    <n v="9000000"/>
    <n v="765000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1002"/>
    <s v="Workshops, Meetings and Seminars"/>
    <n v="0"/>
    <n v="0"/>
    <n v="0"/>
    <n v="0"/>
    <n v="175000000"/>
    <n v="0"/>
    <n v="25000000"/>
    <n v="150000000"/>
    <n v="0"/>
    <n v="0"/>
    <n v="0"/>
    <n v="0"/>
    <n v="12500000"/>
    <n v="0"/>
    <n v="0"/>
    <n v="0"/>
    <n v="12500000"/>
    <n v="0"/>
    <n v="0"/>
    <n v="0"/>
    <n v="0"/>
    <n v="24999999"/>
    <n v="0"/>
    <n v="0"/>
    <n v="25000000"/>
    <n v="0"/>
    <n v="24999999"/>
    <n v="0"/>
    <n v="25000000"/>
    <n v="24999999"/>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1008"/>
    <s v="Information and Communication Technology Supplies.  "/>
    <n v="0"/>
    <n v="0"/>
    <n v="0"/>
    <n v="0"/>
    <n v="2000000000"/>
    <n v="0"/>
    <n v="0"/>
    <n v="2000000000"/>
    <n v="0"/>
    <n v="0"/>
    <n v="0"/>
    <n v="0"/>
    <n v="0"/>
    <n v="0"/>
    <n v="0"/>
    <n v="0"/>
    <n v="0"/>
    <n v="0"/>
    <n v="0"/>
    <n v="0"/>
    <n v="0"/>
    <n v="0"/>
    <n v="0"/>
    <n v="0"/>
    <n v="0"/>
    <n v="0"/>
    <n v="0"/>
    <n v="0"/>
    <n v="0"/>
    <n v="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4003"/>
    <s v="Agricultural Supplies and Services"/>
    <n v="0"/>
    <n v="0"/>
    <n v="0"/>
    <n v="0"/>
    <n v="8896500000"/>
    <n v="0"/>
    <n v="0"/>
    <n v="8896500000"/>
    <n v="0"/>
    <n v="0"/>
    <n v="0"/>
    <n v="0"/>
    <n v="0"/>
    <n v="0"/>
    <n v="0"/>
    <n v="0"/>
    <n v="0"/>
    <n v="0"/>
    <n v="0"/>
    <n v="0"/>
    <n v="0"/>
    <n v="0"/>
    <n v="0"/>
    <n v="0"/>
    <n v="0"/>
    <n v="0"/>
    <n v="0"/>
    <n v="0"/>
    <n v="0"/>
    <n v="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5204"/>
    <s v="Monitoring and Supervision of capital work"/>
    <n v="0"/>
    <n v="0"/>
    <n v="0"/>
    <n v="0"/>
    <n v="430000000"/>
    <n v="0"/>
    <n v="10000000"/>
    <n v="420000000"/>
    <n v="0"/>
    <n v="0"/>
    <n v="0"/>
    <n v="0"/>
    <n v="5000000"/>
    <n v="2860000"/>
    <n v="0"/>
    <n v="0"/>
    <n v="5000000"/>
    <n v="5000000"/>
    <n v="0"/>
    <n v="0"/>
    <n v="0"/>
    <n v="2140000"/>
    <n v="0"/>
    <n v="0"/>
    <n v="10000000"/>
    <n v="0"/>
    <n v="10000000"/>
    <n v="0"/>
    <n v="10000000"/>
    <n v="100000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1002"/>
    <s v="Workshops, Meetings and Seminars"/>
    <n v="0"/>
    <n v="0"/>
    <n v="0"/>
    <n v="0"/>
    <n v="0"/>
    <n v="0"/>
    <n v="0"/>
    <n v="0"/>
    <n v="0"/>
    <n v="0"/>
    <n v="130000000"/>
    <n v="124836186"/>
    <n v="0"/>
    <n v="0"/>
    <n v="0"/>
    <n v="0"/>
    <n v="0"/>
    <n v="0"/>
    <n v="100000000"/>
    <n v="47914000"/>
    <n v="0"/>
    <n v="0"/>
    <n v="100000000"/>
    <n v="97370000"/>
    <n v="0"/>
    <n v="330000000"/>
    <n v="0"/>
    <n v="270120186"/>
    <n v="330000000"/>
    <n v="270120186"/>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1017"/>
    <s v="Membership dues and Subscription fees."/>
    <n v="0"/>
    <n v="0"/>
    <n v="0"/>
    <n v="0"/>
    <n v="0"/>
    <n v="0"/>
    <n v="0"/>
    <n v="0"/>
    <n v="0"/>
    <n v="0"/>
    <n v="0"/>
    <n v="0"/>
    <n v="0"/>
    <n v="0"/>
    <n v="0"/>
    <n v="0"/>
    <n v="0"/>
    <n v="0"/>
    <n v="6000000"/>
    <n v="6000000"/>
    <n v="0"/>
    <n v="0"/>
    <n v="0"/>
    <n v="0"/>
    <n v="0"/>
    <n v="6000000"/>
    <n v="0"/>
    <n v="6000000"/>
    <n v="6000000"/>
    <n v="60000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313121"/>
    <s v="  Non-Residential Buildings  - Improvement"/>
    <n v="0"/>
    <n v="0"/>
    <n v="0"/>
    <n v="0"/>
    <n v="0"/>
    <n v="0"/>
    <n v="0"/>
    <n v="0"/>
    <n v="0"/>
    <n v="0"/>
    <n v="0"/>
    <n v="0"/>
    <n v="0"/>
    <n v="0"/>
    <n v="0"/>
    <n v="0"/>
    <n v="0"/>
    <n v="0"/>
    <n v="12150077687"/>
    <n v="12150077687"/>
    <n v="0"/>
    <n v="0"/>
    <n v="16678472314"/>
    <n v="16678472314"/>
    <n v="0"/>
    <n v="28828550001"/>
    <n v="0"/>
    <n v="28828550001"/>
    <n v="28828550001"/>
    <n v="28828550001"/>
    <s v="Capital"/>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1017"/>
    <s v="Membership dues and Subscription fees."/>
    <n v="0"/>
    <n v="0"/>
    <n v="0"/>
    <n v="0"/>
    <n v="12000000"/>
    <n v="0"/>
    <n v="6000000"/>
    <n v="6000000"/>
    <n v="0"/>
    <n v="0"/>
    <n v="0"/>
    <n v="0"/>
    <n v="1500000"/>
    <n v="0"/>
    <n v="0"/>
    <n v="0"/>
    <n v="0"/>
    <n v="0"/>
    <n v="0"/>
    <n v="0"/>
    <n v="0"/>
    <n v="1500000"/>
    <n v="0"/>
    <n v="0"/>
    <n v="1500000"/>
    <n v="0"/>
    <n v="1500000"/>
    <n v="0"/>
    <n v="1500000"/>
    <n v="150000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3005"/>
    <s v="Electricity "/>
    <n v="0"/>
    <n v="0"/>
    <n v="0"/>
    <n v="0"/>
    <n v="20000000"/>
    <n v="0"/>
    <n v="20000000"/>
    <n v="0"/>
    <n v="0"/>
    <n v="0"/>
    <n v="0"/>
    <n v="0"/>
    <n v="5000000"/>
    <n v="5000000"/>
    <n v="0"/>
    <n v="0"/>
    <n v="5000000"/>
    <n v="0"/>
    <n v="0"/>
    <n v="0"/>
    <n v="0"/>
    <n v="5000000"/>
    <n v="0"/>
    <n v="0"/>
    <n v="10000000"/>
    <n v="0"/>
    <n v="10000000"/>
    <n v="0"/>
    <n v="10000000"/>
    <n v="1000000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5201"/>
    <s v="Consultancy Services-Capital"/>
    <n v="0"/>
    <n v="0"/>
    <n v="0"/>
    <n v="0"/>
    <n v="450000000"/>
    <n v="0"/>
    <n v="100000000"/>
    <n v="350000000"/>
    <n v="0"/>
    <n v="0"/>
    <n v="0"/>
    <n v="0"/>
    <n v="5000000"/>
    <n v="0"/>
    <n v="0"/>
    <n v="0"/>
    <n v="50000000"/>
    <n v="0"/>
    <n v="0"/>
    <n v="0"/>
    <n v="45000000"/>
    <n v="100000000"/>
    <n v="0"/>
    <n v="0"/>
    <n v="100000000"/>
    <n v="0"/>
    <n v="100000000"/>
    <n v="0"/>
    <n v="100000000"/>
    <n v="10000000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5204"/>
    <s v="Monitoring and Supervision of capital work"/>
    <n v="700000000"/>
    <n v="0"/>
    <n v="0"/>
    <n v="0"/>
    <n v="3200000000"/>
    <n v="0"/>
    <n v="0"/>
    <n v="2500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7001"/>
    <s v="Travel inland"/>
    <n v="0"/>
    <n v="0"/>
    <n v="0"/>
    <n v="0"/>
    <n v="500000000"/>
    <n v="0"/>
    <n v="100000000"/>
    <n v="400000000"/>
    <n v="0"/>
    <n v="0"/>
    <n v="0"/>
    <n v="0"/>
    <n v="25000000"/>
    <n v="24890500"/>
    <n v="0"/>
    <n v="0"/>
    <n v="10000000"/>
    <n v="10108000"/>
    <n v="0"/>
    <n v="0"/>
    <n v="65000000"/>
    <n v="64965000"/>
    <n v="0"/>
    <n v="0"/>
    <n v="100000000"/>
    <n v="0"/>
    <n v="99963500"/>
    <n v="0"/>
    <n v="100000000"/>
    <n v="9996350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1002"/>
    <s v="Workshops, Meetings and Seminars"/>
    <n v="0"/>
    <n v="0"/>
    <n v="0"/>
    <n v="0"/>
    <n v="425000000"/>
    <n v="0"/>
    <n v="25000000"/>
    <n v="400000000"/>
    <n v="0"/>
    <n v="0"/>
    <n v="0"/>
    <n v="0"/>
    <n v="11586580"/>
    <n v="0"/>
    <n v="0"/>
    <n v="0"/>
    <n v="11586580"/>
    <n v="10261000"/>
    <n v="0"/>
    <n v="0"/>
    <n v="0"/>
    <n v="12912159"/>
    <n v="0"/>
    <n v="0"/>
    <n v="23173160"/>
    <n v="0"/>
    <n v="23173159"/>
    <n v="0"/>
    <n v="23173160"/>
    <n v="23173159"/>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4003"/>
    <s v="Agricultural Supplies and Services"/>
    <n v="0"/>
    <n v="0"/>
    <n v="0"/>
    <n v="0"/>
    <n v="592948773"/>
    <n v="0"/>
    <n v="0"/>
    <n v="592948773"/>
    <n v="0"/>
    <n v="0"/>
    <n v="0"/>
    <n v="0"/>
    <n v="0"/>
    <n v="0"/>
    <n v="0"/>
    <n v="0"/>
    <n v="0"/>
    <n v="0"/>
    <n v="0"/>
    <n v="0"/>
    <n v="0"/>
    <n v="0"/>
    <n v="0"/>
    <n v="0"/>
    <n v="0"/>
    <n v="0"/>
    <n v="0"/>
    <n v="0"/>
    <n v="0"/>
    <n v="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7004"/>
    <s v="Fuel, Lubricants and Oils"/>
    <n v="0"/>
    <n v="0"/>
    <n v="0"/>
    <n v="0"/>
    <n v="140000000"/>
    <n v="0"/>
    <n v="20000000"/>
    <n v="120000000"/>
    <n v="0"/>
    <n v="0"/>
    <n v="0"/>
    <n v="0"/>
    <n v="10000000"/>
    <n v="0"/>
    <n v="0"/>
    <n v="0"/>
    <n v="10000000"/>
    <n v="10000000"/>
    <n v="0"/>
    <n v="0"/>
    <n v="0"/>
    <n v="9999556"/>
    <n v="0"/>
    <n v="0"/>
    <n v="20000000"/>
    <n v="0"/>
    <n v="19999556"/>
    <n v="0"/>
    <n v="20000000"/>
    <n v="19999556"/>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1011"/>
    <s v="Printing, Stationery, Photocopying and Binding"/>
    <n v="0"/>
    <n v="0"/>
    <n v="0"/>
    <n v="0"/>
    <n v="0"/>
    <n v="0"/>
    <n v="0"/>
    <n v="0"/>
    <n v="0"/>
    <n v="0"/>
    <n v="10000000"/>
    <n v="7564970"/>
    <n v="0"/>
    <n v="0"/>
    <n v="0"/>
    <n v="0"/>
    <n v="0"/>
    <n v="0"/>
    <n v="0"/>
    <n v="0"/>
    <n v="0"/>
    <n v="0"/>
    <n v="50000000"/>
    <n v="28078133"/>
    <n v="0"/>
    <n v="60000000"/>
    <n v="0"/>
    <n v="35643103"/>
    <n v="60000000"/>
    <n v="35643103"/>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5203"/>
    <s v="Appraisal and Feasibility Studies for Capital Works"/>
    <n v="0"/>
    <n v="0"/>
    <n v="0"/>
    <n v="0"/>
    <n v="0"/>
    <n v="0"/>
    <n v="0"/>
    <n v="0"/>
    <n v="0"/>
    <n v="0"/>
    <n v="10000000"/>
    <n v="10000000"/>
    <n v="0"/>
    <n v="0"/>
    <n v="0"/>
    <n v="0"/>
    <n v="0"/>
    <n v="0"/>
    <n v="0"/>
    <n v="0"/>
    <n v="0"/>
    <n v="0"/>
    <n v="740000000"/>
    <n v="0"/>
    <n v="0"/>
    <n v="750000000"/>
    <n v="0"/>
    <n v="10000000"/>
    <n v="750000000"/>
    <n v="10000000"/>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8002"/>
    <s v="Maintenance-Transport Equipment "/>
    <n v="0"/>
    <n v="0"/>
    <n v="0"/>
    <n v="0"/>
    <n v="0"/>
    <n v="0"/>
    <n v="0"/>
    <n v="0"/>
    <n v="0"/>
    <n v="0"/>
    <n v="0"/>
    <n v="0"/>
    <n v="0"/>
    <n v="0"/>
    <n v="0"/>
    <n v="0"/>
    <n v="0"/>
    <n v="0"/>
    <n v="0"/>
    <n v="0"/>
    <n v="0"/>
    <n v="0"/>
    <n v="35000000"/>
    <n v="2560000"/>
    <n v="0"/>
    <n v="35000000"/>
    <n v="0"/>
    <n v="2560000"/>
    <n v="35000000"/>
    <n v="256000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11106"/>
    <s v="Allowances (Incl. Casuals, Temporary, sitting allowances)"/>
    <n v="0"/>
    <n v="0"/>
    <n v="0"/>
    <n v="0"/>
    <n v="458591000"/>
    <n v="0"/>
    <n v="0"/>
    <n v="458591000"/>
    <n v="0"/>
    <n v="0"/>
    <n v="0"/>
    <n v="0"/>
    <n v="0"/>
    <n v="0"/>
    <n v="0"/>
    <n v="0"/>
    <n v="0"/>
    <n v="0"/>
    <n v="0"/>
    <n v="0"/>
    <n v="0"/>
    <n v="0"/>
    <n v="0"/>
    <n v="0"/>
    <n v="0"/>
    <n v="0"/>
    <n v="0"/>
    <n v="0"/>
    <n v="0"/>
    <n v="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1002"/>
    <s v="Workshops, Meetings and Seminars"/>
    <n v="0"/>
    <n v="0"/>
    <n v="0"/>
    <n v="0"/>
    <n v="295351000"/>
    <n v="0"/>
    <n v="10031000"/>
    <n v="285320000"/>
    <n v="0"/>
    <n v="0"/>
    <n v="0"/>
    <n v="0"/>
    <n v="2500000"/>
    <n v="0"/>
    <n v="0"/>
    <n v="0"/>
    <n v="0"/>
    <n v="0"/>
    <n v="0"/>
    <n v="0"/>
    <n v="0"/>
    <n v="2500000"/>
    <n v="0"/>
    <n v="0"/>
    <n v="2500000"/>
    <n v="0"/>
    <n v="2500000"/>
    <n v="0"/>
    <n v="2500000"/>
    <n v="250000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5203"/>
    <s v="Appraisal and Feasibility Studies for Capital Works"/>
    <n v="0"/>
    <n v="0"/>
    <n v="0"/>
    <n v="0"/>
    <n v="808861474"/>
    <n v="0"/>
    <n v="0"/>
    <n v="808861474"/>
    <n v="0"/>
    <n v="0"/>
    <n v="0"/>
    <n v="0"/>
    <n v="0"/>
    <n v="0"/>
    <n v="0"/>
    <n v="0"/>
    <n v="0"/>
    <n v="0"/>
    <n v="0"/>
    <n v="0"/>
    <n v="0"/>
    <n v="0"/>
    <n v="0"/>
    <n v="0"/>
    <n v="0"/>
    <n v="0"/>
    <n v="0"/>
    <n v="0"/>
    <n v="0"/>
    <n v="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7004"/>
    <s v="Fuel, Lubricants and Oils"/>
    <n v="0"/>
    <n v="0"/>
    <n v="0"/>
    <n v="0"/>
    <n v="267780000"/>
    <n v="0"/>
    <n v="34595000"/>
    <n v="233185000"/>
    <n v="0"/>
    <n v="0"/>
    <n v="0"/>
    <n v="0"/>
    <n v="8648750"/>
    <n v="3510000"/>
    <n v="0"/>
    <n v="0"/>
    <n v="0"/>
    <n v="0"/>
    <n v="0"/>
    <n v="0"/>
    <n v="0"/>
    <n v="5138750"/>
    <n v="0"/>
    <n v="0"/>
    <n v="8648750"/>
    <n v="0"/>
    <n v="8648750"/>
    <n v="0"/>
    <n v="8648750"/>
    <n v="864875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63402"/>
    <s v="Transfer to Other Government Units"/>
    <n v="799435782"/>
    <n v="0"/>
    <n v="0"/>
    <n v="0"/>
    <n v="799435782"/>
    <n v="0"/>
    <n v="0"/>
    <n v="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1003"/>
    <s v="Staff Training"/>
    <n v="0"/>
    <n v="0"/>
    <n v="0"/>
    <n v="0"/>
    <n v="80000000"/>
    <n v="0"/>
    <n v="0"/>
    <n v="8000000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2001"/>
    <s v="Information and Communication Technology Services."/>
    <n v="0"/>
    <n v="0"/>
    <n v="0"/>
    <n v="0"/>
    <n v="10000000"/>
    <n v="0"/>
    <n v="2000000"/>
    <n v="8000000"/>
    <n v="0"/>
    <n v="0"/>
    <n v="0"/>
    <n v="0"/>
    <n v="1000000"/>
    <n v="1000000"/>
    <n v="0"/>
    <n v="0"/>
    <n v="1000000"/>
    <n v="1000000"/>
    <n v="0"/>
    <n v="0"/>
    <n v="0"/>
    <n v="0"/>
    <n v="0"/>
    <n v="0"/>
    <n v="2000000"/>
    <n v="0"/>
    <n v="2000000"/>
    <n v="0"/>
    <n v="2000000"/>
    <n v="20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63402"/>
    <s v="Transfer to Other Government Units"/>
    <n v="799435782"/>
    <n v="0"/>
    <n v="0"/>
    <n v="0"/>
    <n v="799435782"/>
    <n v="0"/>
    <n v="0"/>
    <n v="0"/>
    <n v="0"/>
    <n v="0"/>
    <n v="0"/>
    <n v="0"/>
    <n v="0"/>
    <n v="0"/>
    <n v="0"/>
    <n v="0"/>
    <n v="0"/>
    <n v="0"/>
    <n v="0"/>
    <n v="0"/>
    <n v="0"/>
    <n v="0"/>
    <n v="0"/>
    <n v="0"/>
    <n v="0"/>
    <n v="0"/>
    <n v="0"/>
    <n v="0"/>
    <n v="0"/>
    <n v="0"/>
    <s v="Recurrent"/>
  </r>
  <r>
    <s v="011"/>
    <s v="Ministry of Local Government"/>
    <x v="3"/>
    <x v="3"/>
    <s v="02"/>
    <s v="Infrastructure Development"/>
    <s v="03"/>
    <s v="Policy, planning and support services"/>
    <s v="001"/>
    <s v="Finance and Administration"/>
    <s v="1652"/>
    <s v="Retooling of Ministry of Local Government"/>
    <s v="000003"/>
    <s v="Facilities and Equipment Management"/>
    <s v="263402"/>
    <s v="Transfer to Other Government Units"/>
    <n v="1900263593.9999998"/>
    <n v="0"/>
    <n v="0"/>
    <n v="0"/>
    <n v="1900263593.9999998"/>
    <n v="0"/>
    <n v="0"/>
    <n v="0"/>
    <n v="0"/>
    <n v="0"/>
    <n v="0"/>
    <n v="0"/>
    <n v="0"/>
    <n v="0"/>
    <n v="0"/>
    <n v="0"/>
    <n v="0"/>
    <n v="0"/>
    <n v="0"/>
    <n v="0"/>
    <n v="1900263594"/>
    <n v="1604916468"/>
    <n v="0"/>
    <n v="0"/>
    <n v="1900263594"/>
    <n v="0"/>
    <n v="1604916468"/>
    <n v="0"/>
    <n v="1900263594"/>
    <n v="1604916468"/>
    <s v="Recurrent"/>
  </r>
  <r>
    <s v="011"/>
    <s v="Ministry of Local Government"/>
    <x v="3"/>
    <x v="3"/>
    <s v="03"/>
    <s v="Capacity Building of Leaders"/>
    <s v="03"/>
    <s v="Policy, planning and support services"/>
    <s v="001"/>
    <s v="Finance and Administration"/>
    <s v="1652"/>
    <s v="Retooling of Ministry of Local Government"/>
    <s v="000015"/>
    <s v="Monitoring and Evaluation "/>
    <s v="211106"/>
    <s v="Allowances (Incl. Casuals, Temporary, sitting allowances)"/>
    <n v="0"/>
    <n v="0"/>
    <n v="0"/>
    <n v="0"/>
    <n v="247605216"/>
    <n v="0"/>
    <n v="247605216"/>
    <n v="0"/>
    <n v="102654000"/>
    <n v="96523000"/>
    <n v="0"/>
    <n v="0"/>
    <n v="21148608"/>
    <n v="23800000"/>
    <n v="0"/>
    <n v="0"/>
    <n v="22752000"/>
    <n v="19675000"/>
    <n v="0"/>
    <n v="0"/>
    <n v="101050000"/>
    <n v="107606600"/>
    <n v="0"/>
    <n v="0"/>
    <n v="247604608"/>
    <n v="0"/>
    <n v="247604600"/>
    <n v="0"/>
    <n v="247604608"/>
    <n v="24760460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8003"/>
    <s v="Maintenance-Machinery &amp; Equipment Other than Transport Equipment "/>
    <n v="0"/>
    <n v="0"/>
    <n v="0"/>
    <n v="0"/>
    <n v="205000040"/>
    <n v="0"/>
    <n v="205000040"/>
    <n v="0"/>
    <n v="0"/>
    <n v="0"/>
    <n v="0"/>
    <n v="0"/>
    <n v="102500020"/>
    <n v="0"/>
    <n v="0"/>
    <n v="0"/>
    <n v="102500020"/>
    <n v="104568000"/>
    <n v="0"/>
    <n v="0"/>
    <n v="0"/>
    <n v="100424695"/>
    <n v="0"/>
    <n v="0"/>
    <n v="205000040"/>
    <n v="0"/>
    <n v="204992695"/>
    <n v="0"/>
    <n v="205000040"/>
    <n v="204992695"/>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4011"/>
    <s v="Research Expenses"/>
    <n v="0"/>
    <n v="0"/>
    <n v="0"/>
    <n v="0"/>
    <n v="100000000"/>
    <n v="0"/>
    <n v="100000000"/>
    <n v="0"/>
    <n v="0"/>
    <n v="0"/>
    <n v="0"/>
    <n v="0"/>
    <n v="25000000"/>
    <n v="3000000"/>
    <n v="0"/>
    <n v="0"/>
    <n v="50000000"/>
    <n v="0"/>
    <n v="0"/>
    <n v="0"/>
    <n v="25000000"/>
    <n v="97000000"/>
    <n v="0"/>
    <n v="0"/>
    <n v="100000000"/>
    <n v="0"/>
    <n v="100000000"/>
    <n v="0"/>
    <n v="100000000"/>
    <n v="100000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8003"/>
    <s v="Maintenance-Machinery &amp; Equipment Other than Transport Equipment "/>
    <n v="0"/>
    <n v="0"/>
    <n v="0"/>
    <n v="0"/>
    <n v="50000000"/>
    <n v="0"/>
    <n v="50000000"/>
    <n v="0"/>
    <n v="0"/>
    <n v="0"/>
    <n v="0"/>
    <n v="0"/>
    <n v="12500000"/>
    <n v="0"/>
    <n v="0"/>
    <n v="0"/>
    <n v="37500000"/>
    <n v="0"/>
    <n v="0"/>
    <n v="0"/>
    <n v="0"/>
    <n v="50000000"/>
    <n v="0"/>
    <n v="0"/>
    <n v="50000000"/>
    <n v="0"/>
    <n v="50000000"/>
    <n v="0"/>
    <n v="50000000"/>
    <n v="50000000"/>
    <s v="Recurrent"/>
  </r>
  <r>
    <s v="012"/>
    <s v="Ministry of Lands, Housing &amp; Urban Development "/>
    <x v="8"/>
    <x v="8"/>
    <s v="01"/>
    <s v="Physical Planning  and Urbanization;"/>
    <s v="03"/>
    <s v="Physical Planning and Urban Development"/>
    <s v="000"/>
    <s v=""/>
    <s v="1514"/>
    <s v="Uganda Support to Municipal Infrastructure Development (USMID II)"/>
    <s v="000012"/>
    <s v="Legal and Advisory Services"/>
    <s v="221002"/>
    <s v="Workshops, Meetings and Seminars"/>
    <n v="0"/>
    <n v="0"/>
    <n v="0"/>
    <n v="0"/>
    <n v="0"/>
    <n v="0"/>
    <n v="0"/>
    <n v="0"/>
    <n v="0"/>
    <n v="0"/>
    <n v="83090208.053166389"/>
    <n v="74000000"/>
    <n v="0"/>
    <n v="0"/>
    <n v="0"/>
    <n v="0"/>
    <n v="0"/>
    <n v="0"/>
    <n v="23450000"/>
    <n v="29874996.773551889"/>
    <n v="0"/>
    <n v="0"/>
    <n v="11313017.055097228"/>
    <n v="6983658.2214669511"/>
    <n v="0"/>
    <n v="117853225.10826361"/>
    <n v="0"/>
    <n v="110858654.99501884"/>
    <n v="117853225.10826361"/>
    <n v="110858654.99501884"/>
    <s v="Recurrent"/>
  </r>
  <r>
    <s v="012"/>
    <s v="Ministry of Lands, Housing &amp; Urban Development "/>
    <x v="8"/>
    <x v="8"/>
    <s v="01"/>
    <s v="Physical Planning  and Urbanization;"/>
    <s v="03"/>
    <s v="Physical Planning and Urban Development"/>
    <s v="000"/>
    <s v=""/>
    <s v="1514"/>
    <s v="Uganda Support to Municipal Infrastructure Development (USMID II)"/>
    <s v="000012"/>
    <s v="Legal and Advisory Services"/>
    <s v="227004"/>
    <s v="Fuel, Lubricants and Oils"/>
    <n v="0"/>
    <n v="0"/>
    <n v="0"/>
    <n v="0"/>
    <n v="0"/>
    <n v="0"/>
    <n v="0"/>
    <n v="0"/>
    <n v="0"/>
    <n v="0"/>
    <n v="100000000"/>
    <n v="100000000"/>
    <n v="0"/>
    <n v="0"/>
    <n v="0"/>
    <n v="0"/>
    <n v="0"/>
    <n v="0"/>
    <n v="199000000"/>
    <n v="253523426.77768984"/>
    <n v="0"/>
    <n v="0"/>
    <n v="96003854.753277108"/>
    <n v="59264306.442299508"/>
    <n v="0"/>
    <n v="395003854.75327712"/>
    <n v="0"/>
    <n v="412787733.2199893"/>
    <n v="395003854.75327712"/>
    <n v="412787733.2199893"/>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5201"/>
    <s v="Consultancy Services-Capital"/>
    <n v="0"/>
    <n v="0"/>
    <n v="0"/>
    <n v="0"/>
    <n v="1500000000"/>
    <n v="0"/>
    <n v="0"/>
    <n v="15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5202"/>
    <s v="Environment Impact Assessment for Capital Works"/>
    <n v="0"/>
    <n v="0"/>
    <n v="0"/>
    <n v="0"/>
    <n v="300000000"/>
    <n v="0"/>
    <n v="0"/>
    <n v="3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5204"/>
    <s v="Monitoring and Supervision of capital work"/>
    <n v="0"/>
    <n v="0"/>
    <n v="0"/>
    <n v="0"/>
    <n v="1459450000"/>
    <n v="0"/>
    <n v="0"/>
    <n v="145945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7001"/>
    <s v="Travel inland"/>
    <n v="0"/>
    <n v="0"/>
    <n v="0"/>
    <n v="0"/>
    <n v="400000000"/>
    <n v="0"/>
    <n v="0"/>
    <n v="4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1008"/>
    <s v="Information and Communication Technology Supplies.  "/>
    <n v="0"/>
    <n v="0"/>
    <n v="0"/>
    <n v="0"/>
    <n v="20000000"/>
    <n v="0"/>
    <n v="20000000"/>
    <n v="0"/>
    <n v="0"/>
    <n v="0"/>
    <n v="0"/>
    <n v="0"/>
    <n v="7000000"/>
    <n v="0"/>
    <n v="0"/>
    <n v="0"/>
    <n v="3000000"/>
    <n v="0"/>
    <n v="0"/>
    <n v="0"/>
    <n v="10000000"/>
    <n v="20000000"/>
    <n v="0"/>
    <n v="0"/>
    <n v="20000000"/>
    <n v="0"/>
    <n v="20000000"/>
    <n v="0"/>
    <n v="20000000"/>
    <n v="2000000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7001"/>
    <s v="Travel inland"/>
    <n v="0"/>
    <n v="0"/>
    <n v="0"/>
    <n v="0"/>
    <n v="80000000"/>
    <n v="0"/>
    <n v="80000000"/>
    <n v="0"/>
    <n v="0"/>
    <n v="0"/>
    <n v="0"/>
    <n v="0"/>
    <n v="45000000"/>
    <n v="44940000"/>
    <n v="0"/>
    <n v="0"/>
    <n v="20000000"/>
    <n v="19360000"/>
    <n v="0"/>
    <n v="0"/>
    <n v="15000000"/>
    <n v="15700000"/>
    <n v="0"/>
    <n v="0"/>
    <n v="80000000"/>
    <n v="0"/>
    <n v="80000000"/>
    <n v="0"/>
    <n v="80000000"/>
    <n v="8000000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8003"/>
    <s v="Maintenance-Machinery &amp; Equipment Other than Transport Equipment "/>
    <n v="0"/>
    <n v="0"/>
    <n v="0"/>
    <n v="0"/>
    <n v="8380458"/>
    <n v="0"/>
    <n v="8380458"/>
    <n v="0"/>
    <n v="0"/>
    <n v="0"/>
    <n v="0"/>
    <n v="0"/>
    <n v="5000000"/>
    <n v="0"/>
    <n v="0"/>
    <n v="0"/>
    <n v="0"/>
    <n v="0"/>
    <n v="0"/>
    <n v="0"/>
    <n v="2400000"/>
    <n v="7400000"/>
    <n v="0"/>
    <n v="0"/>
    <n v="7400000"/>
    <n v="0"/>
    <n v="7400000"/>
    <n v="0"/>
    <n v="7400000"/>
    <n v="740000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11102"/>
    <s v="Contract Staff Salaries "/>
    <n v="0"/>
    <n v="0"/>
    <n v="0"/>
    <n v="0"/>
    <n v="4223871250"/>
    <n v="0"/>
    <n v="0"/>
    <n v="422387125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25204"/>
    <s v="Monitoring and Supervision of capital work"/>
    <n v="0"/>
    <n v="0"/>
    <n v="0"/>
    <n v="0"/>
    <n v="500000000"/>
    <n v="0"/>
    <n v="0"/>
    <n v="5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27001"/>
    <s v="Travel inland"/>
    <n v="0"/>
    <n v="0"/>
    <n v="0"/>
    <n v="0"/>
    <n v="782170082"/>
    <n v="0"/>
    <n v="0"/>
    <n v="782170082"/>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27004"/>
    <s v="Fuel, Lubricants and Oils"/>
    <n v="0"/>
    <n v="0"/>
    <n v="0"/>
    <n v="0"/>
    <n v="458000000"/>
    <n v="0"/>
    <n v="0"/>
    <n v="458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28002"/>
    <s v="Maintenance-Transport Equipment "/>
    <n v="0"/>
    <n v="0"/>
    <n v="0"/>
    <n v="0"/>
    <n v="384500000"/>
    <n v="0"/>
    <n v="0"/>
    <n v="3845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1012"/>
    <s v="Small Office Equipment"/>
    <n v="0"/>
    <n v="0"/>
    <n v="0"/>
    <n v="0"/>
    <n v="300000000"/>
    <n v="0"/>
    <n v="0"/>
    <n v="300000000"/>
    <n v="0"/>
    <n v="0"/>
    <n v="0"/>
    <n v="0"/>
    <n v="0"/>
    <n v="0"/>
    <n v="0"/>
    <n v="0"/>
    <n v="0"/>
    <n v="0"/>
    <n v="0"/>
    <n v="0"/>
    <n v="0"/>
    <n v="0"/>
    <n v="0"/>
    <n v="0"/>
    <n v="0"/>
    <n v="0"/>
    <n v="0"/>
    <n v="0"/>
    <n v="0"/>
    <n v="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1002"/>
    <s v="Workshops, Meetings and Seminars"/>
    <n v="0"/>
    <n v="0"/>
    <n v="0"/>
    <n v="0"/>
    <n v="12000000"/>
    <n v="0"/>
    <n v="12000000"/>
    <n v="0"/>
    <n v="0"/>
    <n v="0"/>
    <n v="0"/>
    <n v="0"/>
    <n v="0"/>
    <n v="0"/>
    <n v="0"/>
    <n v="0"/>
    <n v="0"/>
    <n v="0"/>
    <n v="0"/>
    <n v="0"/>
    <n v="12000000"/>
    <n v="12000000"/>
    <n v="0"/>
    <n v="0"/>
    <n v="12000000"/>
    <n v="0"/>
    <n v="12000000"/>
    <n v="0"/>
    <n v="12000000"/>
    <n v="1200000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312221"/>
    <s v="Light ICT hardware - Acquisition"/>
    <n v="0"/>
    <n v="0"/>
    <n v="0"/>
    <n v="0"/>
    <n v="600000000"/>
    <n v="0"/>
    <n v="600000000"/>
    <n v="0"/>
    <n v="0"/>
    <n v="0"/>
    <n v="0"/>
    <n v="0"/>
    <n v="314400000"/>
    <n v="0"/>
    <n v="0"/>
    <n v="0"/>
    <n v="223606149"/>
    <n v="0"/>
    <n v="0"/>
    <n v="0"/>
    <n v="61993851"/>
    <n v="595632200"/>
    <n v="0"/>
    <n v="0"/>
    <n v="600000000"/>
    <n v="0"/>
    <n v="595632200"/>
    <n v="0"/>
    <n v="600000000"/>
    <n v="595632200"/>
    <s v="Capital"/>
  </r>
  <r>
    <s v="013"/>
    <s v="Ministry of Education and Sports"/>
    <x v="9"/>
    <x v="9"/>
    <s v="01"/>
    <s v="Education,Sports and skills"/>
    <s v="02"/>
    <s v="Higher Education"/>
    <s v="001"/>
    <s v="University Education and Training"/>
    <s v="1491"/>
    <s v="African Centers of Excellence II"/>
    <s v="120007"/>
    <s v="Support Services"/>
    <s v="221009"/>
    <s v="Welfare and Entertainment"/>
    <n v="0"/>
    <n v="0"/>
    <n v="0"/>
    <n v="0"/>
    <n v="2000000"/>
    <n v="0"/>
    <n v="2000000"/>
    <n v="0"/>
    <n v="0"/>
    <n v="0"/>
    <n v="0"/>
    <n v="0"/>
    <n v="500000"/>
    <n v="500000"/>
    <n v="0"/>
    <n v="0"/>
    <n v="500000"/>
    <n v="500000"/>
    <n v="0"/>
    <n v="0"/>
    <n v="500000"/>
    <n v="500000"/>
    <n v="0"/>
    <n v="0"/>
    <n v="1500000"/>
    <n v="0"/>
    <n v="1500000"/>
    <n v="0"/>
    <n v="1500000"/>
    <n v="1500000"/>
    <s v="Recurrent"/>
  </r>
  <r>
    <s v="013"/>
    <s v="Ministry of Education and Sports"/>
    <x v="9"/>
    <x v="9"/>
    <s v="01"/>
    <s v="Education,Sports and skills"/>
    <s v="04"/>
    <s v="Policy, planning and support services"/>
    <s v="001"/>
    <s v="Finance and Administration"/>
    <s v="1601"/>
    <s v="Retooling of Ministry of Education and Sports"/>
    <s v="000003"/>
    <s v="Facilities and Equipment Management"/>
    <s v="312229"/>
    <s v="Other ICT Equipment - Acquisition"/>
    <n v="0"/>
    <n v="0"/>
    <n v="0"/>
    <n v="0"/>
    <n v="850000000"/>
    <n v="0"/>
    <n v="850000000"/>
    <n v="0"/>
    <n v="0"/>
    <n v="0"/>
    <n v="0"/>
    <n v="0"/>
    <n v="100000000"/>
    <n v="0"/>
    <n v="0"/>
    <n v="0"/>
    <n v="600000000"/>
    <n v="0"/>
    <n v="0"/>
    <n v="0"/>
    <n v="150000000"/>
    <n v="830454319"/>
    <n v="0"/>
    <n v="0"/>
    <n v="850000000"/>
    <n v="0"/>
    <n v="830454319"/>
    <n v="0"/>
    <n v="850000000"/>
    <n v="830454319"/>
    <s v="Capital"/>
  </r>
  <r>
    <s v="013"/>
    <s v="Ministry of Education and Sports"/>
    <x v="9"/>
    <x v="9"/>
    <s v="01"/>
    <s v="Education,Sports and skills"/>
    <s v="04"/>
    <s v="Policy, planning and support services"/>
    <s v="001"/>
    <s v="Finance and Administration"/>
    <s v="1601"/>
    <s v="Retooling of Ministry of Education and Sports"/>
    <s v="000017"/>
    <s v="Infrastructure Development and Management"/>
    <s v="211106"/>
    <s v="Allowances (Incl. Casuals, Temporary, sitting allowances)"/>
    <n v="0"/>
    <n v="0"/>
    <n v="0"/>
    <n v="0"/>
    <n v="100000000"/>
    <n v="0"/>
    <n v="100000000"/>
    <n v="0"/>
    <n v="0"/>
    <n v="0"/>
    <n v="0"/>
    <n v="0"/>
    <n v="25000000"/>
    <n v="24862000"/>
    <n v="0"/>
    <n v="0"/>
    <n v="75000000"/>
    <n v="69202000"/>
    <n v="0"/>
    <n v="0"/>
    <n v="0"/>
    <n v="5936000"/>
    <n v="0"/>
    <n v="0"/>
    <n v="100000000"/>
    <n v="0"/>
    <n v="100000000"/>
    <n v="0"/>
    <n v="100000000"/>
    <n v="100000000"/>
    <s v="Recurrent"/>
  </r>
  <r>
    <s v="013"/>
    <s v="Ministry of Education and Sports"/>
    <x v="9"/>
    <x v="9"/>
    <s v="01"/>
    <s v="Education,Sports and skills"/>
    <s v="05"/>
    <s v="Basic and Secondary Education"/>
    <s v="000"/>
    <s v=""/>
    <s v="1665"/>
    <s v="Uganda Secondary Education Expansion Project"/>
    <s v="320117"/>
    <s v="Delivery of Instructional Materials"/>
    <s v="312235"/>
    <s v="Furniture and Fittings - Acquisition"/>
    <n v="0"/>
    <n v="0"/>
    <n v="0"/>
    <n v="0"/>
    <n v="0"/>
    <n v="0"/>
    <n v="0"/>
    <n v="0"/>
    <n v="0"/>
    <n v="0"/>
    <n v="0"/>
    <n v="0"/>
    <n v="0"/>
    <n v="0"/>
    <n v="0"/>
    <n v="0"/>
    <n v="0"/>
    <n v="0"/>
    <n v="0"/>
    <n v="0"/>
    <n v="0"/>
    <n v="0"/>
    <n v="0"/>
    <n v="70998469"/>
    <n v="0"/>
    <n v="0"/>
    <n v="0"/>
    <n v="70998469"/>
    <n v="0"/>
    <n v="70998469"/>
    <s v="Capital"/>
  </r>
  <r>
    <s v="013"/>
    <s v="Ministry of Education and Sports"/>
    <x v="9"/>
    <x v="9"/>
    <s v="01"/>
    <s v="Education,Sports and skills"/>
    <s v="05"/>
    <s v="Basic and Secondary Education"/>
    <s v="002"/>
    <s v="Secondary Education"/>
    <s v="1665"/>
    <s v="Uganda Secondary Education Expansion Project"/>
    <s v="000017"/>
    <s v="Infrastructure Development and Management"/>
    <s v="211102"/>
    <s v="Contract Staff Salaries "/>
    <n v="0"/>
    <n v="0"/>
    <n v="0"/>
    <n v="0"/>
    <n v="792000000"/>
    <n v="0"/>
    <n v="0"/>
    <n v="7920000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000017"/>
    <s v="Infrastructure Development and Management"/>
    <s v="212101"/>
    <s v="Social Security Contributions"/>
    <n v="0"/>
    <n v="0"/>
    <n v="0"/>
    <n v="0"/>
    <n v="79200000"/>
    <n v="0"/>
    <n v="0"/>
    <n v="792000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120007"/>
    <s v="Support Services"/>
    <s v="221001"/>
    <s v="Advertising and Public Relations"/>
    <n v="0"/>
    <n v="0"/>
    <n v="0"/>
    <n v="0"/>
    <n v="68000000"/>
    <n v="0"/>
    <n v="68000000"/>
    <n v="0"/>
    <n v="0"/>
    <n v="0"/>
    <n v="0"/>
    <n v="0"/>
    <n v="17000000"/>
    <n v="0"/>
    <n v="0"/>
    <n v="0"/>
    <n v="17000000"/>
    <n v="0"/>
    <n v="0"/>
    <n v="0"/>
    <n v="0"/>
    <n v="34000000"/>
    <n v="0"/>
    <n v="0"/>
    <n v="34000000"/>
    <n v="0"/>
    <n v="34000000"/>
    <n v="0"/>
    <n v="34000000"/>
    <n v="34000000"/>
    <s v="Recurrent"/>
  </r>
  <r>
    <s v="013"/>
    <s v="Ministry of Education and Sports"/>
    <x v="9"/>
    <x v="9"/>
    <s v="01"/>
    <s v="Education,Sports and skills"/>
    <s v="07"/>
    <s v="Technical Vocational Education and Training"/>
    <s v="000"/>
    <s v=""/>
    <s v="1338"/>
    <s v="Skills Development Project"/>
    <s v="120007"/>
    <s v="Support Services"/>
    <s v="221012"/>
    <s v="Small Office Equipment"/>
    <n v="0"/>
    <n v="0"/>
    <n v="0"/>
    <n v="0"/>
    <n v="0"/>
    <n v="0"/>
    <n v="0"/>
    <n v="0"/>
    <n v="0"/>
    <n v="0"/>
    <n v="13819559"/>
    <n v="13819559"/>
    <n v="0"/>
    <n v="0"/>
    <n v="43860637.328722127"/>
    <n v="20248857"/>
    <n v="0"/>
    <n v="0"/>
    <n v="6429298"/>
    <n v="6429298"/>
    <n v="0"/>
    <n v="0"/>
    <n v="0"/>
    <n v="0"/>
    <n v="0"/>
    <n v="64109494.328722127"/>
    <n v="0"/>
    <n v="40497714"/>
    <n v="64109494.328722127"/>
    <n v="40497714"/>
    <s v="Recurrent"/>
  </r>
  <r>
    <s v="013"/>
    <s v="Ministry of Education and Sports"/>
    <x v="9"/>
    <x v="9"/>
    <s v="01"/>
    <s v="Education,Sports and skills"/>
    <s v="07"/>
    <s v="Technical Vocational Education and Training"/>
    <s v="000"/>
    <s v=""/>
    <s v="1338"/>
    <s v="Skills Development Project"/>
    <s v="120007"/>
    <s v="Support Services"/>
    <s v="225101"/>
    <s v="Consultancy Services"/>
    <n v="0"/>
    <n v="0"/>
    <n v="0"/>
    <n v="0"/>
    <n v="0"/>
    <n v="0"/>
    <n v="0"/>
    <n v="0"/>
    <n v="0"/>
    <n v="0"/>
    <n v="49362000"/>
    <n v="49362000"/>
    <n v="0"/>
    <n v="0"/>
    <n v="157898295.58339965"/>
    <n v="110251000"/>
    <n v="0"/>
    <n v="0"/>
    <n v="23145474"/>
    <n v="0"/>
    <n v="0"/>
    <n v="0"/>
    <n v="0"/>
    <n v="0"/>
    <n v="0"/>
    <n v="230405769.58339965"/>
    <n v="0"/>
    <n v="159613000"/>
    <n v="230405769.58339965"/>
    <n v="159613000"/>
    <s v="Recurrent"/>
  </r>
  <r>
    <s v="013"/>
    <s v="Ministry of Education and Sports"/>
    <x v="9"/>
    <x v="9"/>
    <s v="01"/>
    <s v="Education,Sports and skills"/>
    <s v="07"/>
    <s v="Technical Vocational Education and Training"/>
    <s v="000"/>
    <s v=""/>
    <s v="1432"/>
    <s v="OFID Funded Vocational Project Phase II"/>
    <s v="120007"/>
    <s v="Support Services"/>
    <s v="211102"/>
    <s v="Contract Staff Salaries "/>
    <n v="0"/>
    <n v="0"/>
    <n v="0"/>
    <n v="0"/>
    <n v="0"/>
    <n v="0"/>
    <n v="0"/>
    <n v="0"/>
    <n v="0"/>
    <n v="0"/>
    <n v="657215388"/>
    <n v="563213626"/>
    <n v="0"/>
    <n v="0"/>
    <n v="1153035443"/>
    <n v="560254030"/>
    <n v="0"/>
    <n v="0"/>
    <n v="169017355"/>
    <n v="286208471"/>
    <n v="0"/>
    <n v="0"/>
    <n v="161395333"/>
    <n v="288942819"/>
    <n v="0"/>
    <n v="2140663519"/>
    <n v="0"/>
    <n v="1698618946"/>
    <n v="2140663519"/>
    <n v="1698618946"/>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1011"/>
    <s v="Printing, Stationery, Photocopying and Binding"/>
    <n v="0"/>
    <n v="0"/>
    <n v="0"/>
    <n v="0"/>
    <n v="80000000"/>
    <n v="0"/>
    <n v="80000000"/>
    <n v="0"/>
    <n v="0"/>
    <n v="0"/>
    <n v="0"/>
    <n v="0"/>
    <n v="20000000"/>
    <n v="0"/>
    <n v="0"/>
    <n v="0"/>
    <n v="20000000"/>
    <n v="0"/>
    <n v="0"/>
    <n v="0"/>
    <n v="40000000"/>
    <n v="80000000"/>
    <n v="0"/>
    <n v="0"/>
    <n v="80000000"/>
    <n v="0"/>
    <n v="80000000"/>
    <n v="0"/>
    <n v="80000000"/>
    <n v="8000000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1001"/>
    <s v="Advertising and Public Relations"/>
    <n v="0"/>
    <n v="0"/>
    <n v="0"/>
    <n v="0"/>
    <n v="259493999"/>
    <n v="0"/>
    <n v="39124000"/>
    <n v="220369999"/>
    <n v="0"/>
    <n v="0"/>
    <n v="0"/>
    <n v="0"/>
    <n v="9781000"/>
    <n v="0"/>
    <n v="0"/>
    <n v="0"/>
    <n v="9781000"/>
    <n v="0"/>
    <n v="0"/>
    <n v="0"/>
    <n v="0"/>
    <n v="19562000"/>
    <n v="0"/>
    <n v="0"/>
    <n v="19562000"/>
    <n v="0"/>
    <n v="19562000"/>
    <n v="0"/>
    <n v="19562000"/>
    <n v="1956200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3005"/>
    <s v="Electricity "/>
    <n v="0"/>
    <n v="0"/>
    <n v="0"/>
    <n v="0"/>
    <n v="50230000"/>
    <n v="0"/>
    <n v="0"/>
    <n v="50230000"/>
    <n v="0"/>
    <n v="0"/>
    <n v="0"/>
    <n v="0"/>
    <n v="0"/>
    <n v="0"/>
    <n v="0"/>
    <n v="0"/>
    <n v="0"/>
    <n v="0"/>
    <n v="0"/>
    <n v="0"/>
    <n v="0"/>
    <n v="0"/>
    <n v="0"/>
    <n v="0"/>
    <n v="0"/>
    <n v="0"/>
    <n v="0"/>
    <n v="0"/>
    <n v="0"/>
    <n v="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8002"/>
    <s v="Maintenance-Transport Equipment "/>
    <n v="0"/>
    <n v="0"/>
    <n v="0"/>
    <n v="0"/>
    <n v="160857531.75"/>
    <n v="0"/>
    <n v="40857531.75"/>
    <n v="120000000"/>
    <n v="0"/>
    <n v="0"/>
    <n v="0"/>
    <n v="0"/>
    <n v="10214383"/>
    <n v="0"/>
    <n v="0"/>
    <n v="0"/>
    <n v="10214383"/>
    <n v="0"/>
    <n v="0"/>
    <n v="0"/>
    <n v="0"/>
    <n v="20428766"/>
    <n v="0"/>
    <n v="0"/>
    <n v="20428766"/>
    <n v="0"/>
    <n v="20428766"/>
    <n v="0"/>
    <n v="20428766"/>
    <n v="20428766"/>
    <s v="Recurrent"/>
  </r>
  <r>
    <s v="014"/>
    <s v="Ministry of Health"/>
    <x v="9"/>
    <x v="9"/>
    <s v="02"/>
    <s v="Population Health, Safety and Management "/>
    <s v="02"/>
    <s v="Strategy, Policy and Development"/>
    <s v="000"/>
    <s v=""/>
    <s v="1440"/>
    <s v="Uganda Reproductive Maternal &amp; Child Health Services Improvement Project"/>
    <s v="000002"/>
    <s v="Construction management"/>
    <s v="212101"/>
    <s v="Social Security Contributions"/>
    <n v="0"/>
    <n v="0"/>
    <n v="0"/>
    <n v="0"/>
    <n v="0"/>
    <n v="0"/>
    <n v="0"/>
    <n v="0"/>
    <n v="0"/>
    <n v="0"/>
    <n v="0"/>
    <n v="0"/>
    <n v="0"/>
    <n v="0"/>
    <n v="436246349"/>
    <n v="0"/>
    <n v="0"/>
    <n v="0"/>
    <n v="0"/>
    <n v="13724105"/>
    <n v="0"/>
    <n v="0"/>
    <n v="0"/>
    <n v="0"/>
    <n v="0"/>
    <n v="436246349"/>
    <n v="0"/>
    <n v="13724105"/>
    <n v="436246349"/>
    <n v="13724105"/>
    <s v="Recurrent"/>
  </r>
  <r>
    <s v="014"/>
    <s v="Ministry of Health"/>
    <x v="9"/>
    <x v="9"/>
    <s v="02"/>
    <s v="Population Health, Safety and Management "/>
    <s v="02"/>
    <s v="Strategy, Policy and Development"/>
    <s v="000"/>
    <s v=""/>
    <s v="1440"/>
    <s v="Uganda Reproductive Maternal &amp; Child Health Services Improvement Project"/>
    <s v="320063"/>
    <s v="Health Financing and Budgeting"/>
    <s v="263402"/>
    <s v="Transfer to Other Government Units"/>
    <n v="0"/>
    <n v="0"/>
    <n v="0"/>
    <n v="0"/>
    <n v="0"/>
    <n v="0"/>
    <n v="0"/>
    <n v="0"/>
    <n v="0"/>
    <n v="0"/>
    <n v="0"/>
    <n v="0"/>
    <n v="0"/>
    <n v="0"/>
    <n v="34150000000"/>
    <n v="26545072606.189999"/>
    <n v="0"/>
    <n v="0"/>
    <n v="0"/>
    <n v="362858846"/>
    <n v="0"/>
    <n v="0"/>
    <n v="0"/>
    <n v="0"/>
    <n v="0"/>
    <n v="34150000000"/>
    <n v="0"/>
    <n v="26907931452.189999"/>
    <n v="34150000000"/>
    <n v="26907931452.189999"/>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1001"/>
    <s v="Advertising and Public Relations"/>
    <n v="0"/>
    <n v="0"/>
    <n v="0"/>
    <n v="0"/>
    <n v="40000000"/>
    <n v="0"/>
    <n v="40000000"/>
    <n v="0"/>
    <n v="0"/>
    <n v="0"/>
    <n v="0"/>
    <n v="0"/>
    <n v="6240000"/>
    <n v="0"/>
    <n v="0"/>
    <n v="0"/>
    <n v="6000000"/>
    <n v="2480000"/>
    <n v="0"/>
    <n v="0"/>
    <n v="0"/>
    <n v="9200000"/>
    <n v="0"/>
    <n v="0"/>
    <n v="12240000"/>
    <n v="0"/>
    <n v="11680000"/>
    <n v="0"/>
    <n v="12240000"/>
    <n v="11680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82103"/>
    <s v="Scholarships and related costs "/>
    <n v="0"/>
    <n v="0"/>
    <n v="0"/>
    <n v="0"/>
    <n v="8935500"/>
    <n v="0"/>
    <n v="0"/>
    <n v="8935500"/>
    <n v="0"/>
    <n v="0"/>
    <n v="0"/>
    <n v="0"/>
    <n v="0"/>
    <n v="0"/>
    <n v="0"/>
    <n v="0"/>
    <n v="0"/>
    <n v="0"/>
    <n v="0"/>
    <n v="0"/>
    <n v="0"/>
    <n v="0"/>
    <n v="0"/>
    <n v="0"/>
    <n v="0"/>
    <n v="0"/>
    <n v="0"/>
    <n v="0"/>
    <n v="0"/>
    <n v="0"/>
    <s v="Recurrent"/>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21009"/>
    <s v="Welfare and Entertainment"/>
    <n v="0"/>
    <n v="0"/>
    <n v="0"/>
    <n v="0"/>
    <n v="50000000"/>
    <n v="0"/>
    <n v="50000000"/>
    <n v="0"/>
    <n v="0"/>
    <n v="0"/>
    <n v="0"/>
    <n v="0"/>
    <n v="50000000"/>
    <n v="34000000"/>
    <n v="0"/>
    <n v="0"/>
    <n v="0"/>
    <n v="0"/>
    <n v="0"/>
    <n v="0"/>
    <n v="0"/>
    <n v="16000000"/>
    <n v="0"/>
    <n v="0"/>
    <n v="50000000"/>
    <n v="0"/>
    <n v="50000000"/>
    <n v="0"/>
    <n v="50000000"/>
    <n v="50000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312235"/>
    <s v="Furniture and Fittings - Acquisition"/>
    <n v="0"/>
    <n v="0"/>
    <n v="0"/>
    <n v="0"/>
    <n v="52000000"/>
    <n v="0"/>
    <n v="52000000"/>
    <n v="0"/>
    <n v="0"/>
    <n v="0"/>
    <n v="0"/>
    <n v="0"/>
    <n v="52000000"/>
    <n v="4450000"/>
    <n v="0"/>
    <n v="0"/>
    <n v="0"/>
    <n v="0"/>
    <n v="0"/>
    <n v="0"/>
    <n v="0"/>
    <n v="46000000"/>
    <n v="0"/>
    <n v="0"/>
    <n v="52000000"/>
    <n v="0"/>
    <n v="50450000"/>
    <n v="0"/>
    <n v="52000000"/>
    <n v="50450000"/>
    <s v="Capital"/>
  </r>
  <r>
    <s v="014"/>
    <s v="Ministry of Health"/>
    <x v="9"/>
    <x v="9"/>
    <s v="02"/>
    <s v="Population Health, Safety and Management "/>
    <s v="05"/>
    <s v="Public Health Services"/>
    <s v="000"/>
    <s v=""/>
    <s v="0220"/>
    <s v="Global Fund for AIDS, TB and Malaria"/>
    <s v="000003"/>
    <s v="Facilities and Equipment Management"/>
    <s v="221001"/>
    <s v="Advertising and Public Relations"/>
    <n v="0"/>
    <n v="0"/>
    <n v="0"/>
    <n v="0"/>
    <n v="0"/>
    <n v="0"/>
    <n v="0"/>
    <n v="0"/>
    <n v="0"/>
    <n v="0"/>
    <n v="1279989036"/>
    <n v="647225588"/>
    <n v="0"/>
    <n v="0"/>
    <n v="1279989036"/>
    <n v="851556256"/>
    <n v="0"/>
    <n v="0"/>
    <n v="0"/>
    <n v="1022801921"/>
    <n v="0"/>
    <n v="0"/>
    <n v="0"/>
    <n v="0"/>
    <n v="0"/>
    <n v="2559978072"/>
    <n v="0"/>
    <n v="2521583765"/>
    <n v="2559978072"/>
    <n v="2521583765"/>
    <s v="Recurrent"/>
  </r>
  <r>
    <s v="014"/>
    <s v="Ministry of Health"/>
    <x v="9"/>
    <x v="9"/>
    <s v="02"/>
    <s v="Population Health, Safety and Management "/>
    <s v="05"/>
    <s v="Public Health Services"/>
    <s v="000"/>
    <s v=""/>
    <s v="0220"/>
    <s v="Global Fund for AIDS, TB and Malaria"/>
    <s v="000003"/>
    <s v="Facilities and Equipment Management"/>
    <s v="227002"/>
    <s v="Travel abroad"/>
    <n v="0"/>
    <n v="0"/>
    <n v="0"/>
    <n v="0"/>
    <n v="0"/>
    <n v="0"/>
    <n v="0"/>
    <n v="0"/>
    <n v="0"/>
    <n v="0"/>
    <n v="182040000"/>
    <n v="30003656"/>
    <n v="0"/>
    <n v="0"/>
    <n v="0"/>
    <n v="132956750"/>
    <n v="0"/>
    <n v="0"/>
    <n v="0"/>
    <n v="18424388"/>
    <n v="0"/>
    <n v="0"/>
    <n v="0"/>
    <n v="0"/>
    <n v="0"/>
    <n v="182040000"/>
    <n v="0"/>
    <n v="181384794"/>
    <n v="182040000"/>
    <n v="181384794"/>
    <s v="Recurrent"/>
  </r>
  <r>
    <s v="014"/>
    <s v="Ministry of Health"/>
    <x v="9"/>
    <x v="9"/>
    <s v="02"/>
    <s v="Population Health, Safety and Management "/>
    <s v="05"/>
    <s v="Public Health Services"/>
    <s v="000"/>
    <s v=""/>
    <s v="1436"/>
    <s v="GAVI Vaccines and Health Sector Dev't Plan Support"/>
    <s v="000015"/>
    <s v="Monitoring and Evaluation "/>
    <s v="211102"/>
    <s v="Contract Staff Salaries "/>
    <n v="0"/>
    <n v="0"/>
    <n v="0"/>
    <n v="0"/>
    <n v="0"/>
    <n v="0"/>
    <n v="0"/>
    <n v="0"/>
    <n v="0"/>
    <n v="0"/>
    <n v="1645380000"/>
    <n v="115331226"/>
    <n v="0"/>
    <n v="0"/>
    <n v="0"/>
    <n v="496742915"/>
    <n v="0"/>
    <n v="0"/>
    <n v="0"/>
    <n v="266696549"/>
    <n v="0"/>
    <n v="0"/>
    <n v="0"/>
    <n v="317364967"/>
    <n v="0"/>
    <n v="1645380000"/>
    <n v="0"/>
    <n v="1196135657"/>
    <n v="1645380000"/>
    <n v="1196135657"/>
    <s v="Recurrent"/>
  </r>
  <r>
    <s v="014"/>
    <s v="Ministry of Health"/>
    <x v="9"/>
    <x v="9"/>
    <s v="02"/>
    <s v="Population Health, Safety and Management "/>
    <s v="05"/>
    <s v="Public Health Services"/>
    <s v="000"/>
    <s v=""/>
    <s v="1436"/>
    <s v="GAVI Vaccines and Health Sector Dev't Plan Support"/>
    <s v="000015"/>
    <s v="Monitoring and Evaluation "/>
    <s v="227004"/>
    <s v="Fuel, Lubricants and Oils"/>
    <n v="0"/>
    <n v="0"/>
    <n v="0"/>
    <n v="0"/>
    <n v="0"/>
    <n v="0"/>
    <n v="0"/>
    <n v="0"/>
    <n v="0"/>
    <n v="0"/>
    <n v="12218900"/>
    <n v="0"/>
    <n v="0"/>
    <n v="0"/>
    <n v="36656700"/>
    <n v="48875600"/>
    <n v="0"/>
    <n v="0"/>
    <n v="0"/>
    <n v="0"/>
    <n v="0"/>
    <n v="0"/>
    <n v="0"/>
    <n v="0"/>
    <n v="0"/>
    <n v="48875600"/>
    <n v="0"/>
    <n v="48875600"/>
    <n v="48875600"/>
    <n v="48875600"/>
    <s v="Recurrent"/>
  </r>
  <r>
    <s v="014"/>
    <s v="Ministry of Health"/>
    <x v="9"/>
    <x v="9"/>
    <s v="02"/>
    <s v="Population Health, Safety and Management "/>
    <s v="05"/>
    <s v="Public Health Services"/>
    <s v="000"/>
    <s v=""/>
    <s v="1436"/>
    <s v="GAVI Vaccines and Health Sector Dev't Plan Support"/>
    <s v="000015"/>
    <s v="Monitoring and Evaluation "/>
    <s v="282301"/>
    <s v="Transfers to Government Institutions"/>
    <n v="0"/>
    <n v="0"/>
    <n v="0"/>
    <n v="0"/>
    <n v="0"/>
    <n v="0"/>
    <n v="0"/>
    <n v="0"/>
    <n v="0"/>
    <n v="0"/>
    <n v="11882617242"/>
    <n v="6819536070"/>
    <n v="0"/>
    <n v="0"/>
    <n v="0"/>
    <n v="1508776000"/>
    <n v="0"/>
    <n v="0"/>
    <n v="0"/>
    <n v="3025823545"/>
    <n v="0"/>
    <n v="0"/>
    <n v="0"/>
    <n v="492376117"/>
    <n v="0"/>
    <n v="11882617242"/>
    <n v="0"/>
    <n v="11846511732"/>
    <n v="11882617242"/>
    <n v="11846511732"/>
    <s v="Recurrent"/>
  </r>
  <r>
    <s v="014"/>
    <s v="Ministry of Health"/>
    <x v="9"/>
    <x v="9"/>
    <s v="02"/>
    <s v="Population Health, Safety and Management "/>
    <s v="05"/>
    <s v="Public Health Services"/>
    <s v="000"/>
    <s v=""/>
    <s v="1768"/>
    <s v="Uganda Covid-19 Response and Emergency Preparedness Project (UCREPP)"/>
    <s v="000003"/>
    <s v="Facilities and Equipment Management"/>
    <s v="312211"/>
    <s v="Heavy Vehicles - Acquisition"/>
    <n v="0"/>
    <n v="0"/>
    <n v="0"/>
    <n v="0"/>
    <n v="0"/>
    <n v="0"/>
    <n v="0"/>
    <n v="0"/>
    <n v="0"/>
    <n v="0"/>
    <n v="0"/>
    <n v="0"/>
    <n v="0"/>
    <n v="0"/>
    <n v="504000000"/>
    <n v="0"/>
    <n v="0"/>
    <n v="0"/>
    <n v="372960000"/>
    <n v="0"/>
    <n v="0"/>
    <n v="0"/>
    <n v="241920000"/>
    <n v="0"/>
    <n v="0"/>
    <n v="1118880000"/>
    <n v="0"/>
    <n v="0"/>
    <n v="1118880000"/>
    <n v="0"/>
    <s v="Capital"/>
  </r>
  <r>
    <s v="014"/>
    <s v="Ministry of Health"/>
    <x v="9"/>
    <x v="9"/>
    <s v="02"/>
    <s v="Population Health, Safety and Management "/>
    <s v="05"/>
    <s v="Public Health Services"/>
    <s v="000"/>
    <s v=""/>
    <s v="1768"/>
    <s v="Uganda Covid-19 Response and Emergency Preparedness Project (UCREPP)"/>
    <s v="000015"/>
    <s v="Monitoring and Evaluation "/>
    <s v="228002"/>
    <s v="Maintenance-Transport Equipment "/>
    <n v="0"/>
    <n v="0"/>
    <n v="0"/>
    <n v="0"/>
    <n v="0"/>
    <n v="0"/>
    <n v="0"/>
    <n v="0"/>
    <n v="0"/>
    <n v="0"/>
    <n v="0"/>
    <n v="0"/>
    <n v="0"/>
    <n v="0"/>
    <n v="214000000"/>
    <n v="0"/>
    <n v="0"/>
    <n v="0"/>
    <n v="158374800"/>
    <n v="0"/>
    <n v="0"/>
    <n v="0"/>
    <n v="102739600"/>
    <n v="4335000"/>
    <n v="0"/>
    <n v="475114400"/>
    <n v="0"/>
    <n v="4335000"/>
    <n v="475114400"/>
    <n v="43350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12101"/>
    <s v="Social Security Contributions"/>
    <n v="0"/>
    <n v="0"/>
    <n v="0"/>
    <n v="0"/>
    <n v="980741644"/>
    <n v="0"/>
    <n v="223584280"/>
    <n v="757157364"/>
    <n v="0"/>
    <n v="0"/>
    <n v="0"/>
    <n v="0"/>
    <n v="0"/>
    <n v="0"/>
    <n v="0"/>
    <n v="0"/>
    <n v="219430079"/>
    <n v="172958750"/>
    <n v="0"/>
    <n v="0"/>
    <n v="4154201"/>
    <n v="22958242"/>
    <n v="0"/>
    <n v="0"/>
    <n v="223584280"/>
    <n v="0"/>
    <n v="195916992"/>
    <n v="0"/>
    <n v="223584280"/>
    <n v="195916992"/>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1009"/>
    <s v="Welfare and Entertainment"/>
    <n v="0"/>
    <n v="0"/>
    <n v="0"/>
    <n v="0"/>
    <n v="200690000"/>
    <n v="0"/>
    <n v="30000000"/>
    <n v="170690000"/>
    <n v="0"/>
    <n v="0"/>
    <n v="0"/>
    <n v="0"/>
    <n v="0"/>
    <n v="0"/>
    <n v="0"/>
    <n v="0"/>
    <n v="7999999"/>
    <n v="7980000"/>
    <n v="0"/>
    <n v="0"/>
    <n v="22000001"/>
    <n v="21999999"/>
    <n v="0"/>
    <n v="0"/>
    <n v="30000000"/>
    <n v="0"/>
    <n v="29979999"/>
    <n v="0"/>
    <n v="30000000"/>
    <n v="29979999"/>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2001"/>
    <s v="Information and Communication Technology Services."/>
    <n v="0"/>
    <n v="0"/>
    <n v="0"/>
    <n v="0"/>
    <n v="40000000"/>
    <n v="0"/>
    <n v="40000000"/>
    <n v="0"/>
    <n v="0"/>
    <n v="0"/>
    <n v="0"/>
    <n v="0"/>
    <n v="0"/>
    <n v="0"/>
    <n v="0"/>
    <n v="0"/>
    <n v="0"/>
    <n v="0"/>
    <n v="0"/>
    <n v="0"/>
    <n v="40000000"/>
    <n v="40000000"/>
    <n v="0"/>
    <n v="0"/>
    <n v="40000000"/>
    <n v="0"/>
    <n v="40000000"/>
    <n v="0"/>
    <n v="40000000"/>
    <n v="400000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312423"/>
    <s v="Computer Software - Acquisition"/>
    <n v="0"/>
    <n v="0"/>
    <n v="0"/>
    <n v="0"/>
    <n v="1127058256"/>
    <n v="0"/>
    <n v="0"/>
    <n v="1127058256"/>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12101"/>
    <s v="Social Security Contributions"/>
    <n v="0"/>
    <n v="0"/>
    <n v="0"/>
    <n v="0"/>
    <n v="164538000"/>
    <n v="0"/>
    <n v="0"/>
    <n v="164538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21009"/>
    <s v="Welfare and Entertainment"/>
    <n v="0"/>
    <n v="0"/>
    <n v="0"/>
    <n v="0"/>
    <n v="51531800"/>
    <n v="0"/>
    <n v="0"/>
    <n v="515318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320022"/>
    <s v="Immunisation services"/>
    <s v="227001"/>
    <s v="Travel inland"/>
    <n v="0"/>
    <n v="0"/>
    <n v="0"/>
    <n v="0"/>
    <n v="27893790621"/>
    <n v="0"/>
    <n v="0"/>
    <n v="27893790621"/>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320066"/>
    <s v="Health System Strengthening "/>
    <s v="221011"/>
    <s v="Printing, Stationery, Photocopying and Binding"/>
    <n v="0"/>
    <n v="0"/>
    <n v="0"/>
    <n v="0"/>
    <n v="388706200"/>
    <n v="0"/>
    <n v="0"/>
    <n v="3887062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03"/>
    <s v="Facilities and Equipment Management"/>
    <s v="282301"/>
    <s v="Transfers to Government Institutions"/>
    <n v="0"/>
    <n v="0"/>
    <n v="0"/>
    <n v="0"/>
    <n v="1058399994"/>
    <n v="0"/>
    <n v="0"/>
    <n v="1058399994"/>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03"/>
    <s v="Facilities and Equipment Management"/>
    <s v="312211"/>
    <s v="Heavy Vehicles - Acquisition"/>
    <n v="0"/>
    <n v="0"/>
    <n v="0"/>
    <n v="0"/>
    <n v="1008000000"/>
    <n v="0"/>
    <n v="0"/>
    <n v="1008000000"/>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21011"/>
    <s v="Printing, Stationery, Photocopying and Binding"/>
    <n v="0"/>
    <n v="0"/>
    <n v="0"/>
    <n v="0"/>
    <n v="554292000"/>
    <n v="0"/>
    <n v="0"/>
    <n v="554292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312212"/>
    <s v="Light Vehicles - Acquisition"/>
    <n v="0"/>
    <n v="0"/>
    <n v="0"/>
    <n v="0"/>
    <n v="4050000000"/>
    <n v="0"/>
    <n v="0"/>
    <n v="4050000000"/>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768"/>
    <s v="Uganda Covid-19 Response and Emergency Preparedness Project (UCREPP)"/>
    <s v="320022"/>
    <s v="Immunisation Services"/>
    <s v="263402"/>
    <s v="Transfer to Other Government Units"/>
    <n v="0"/>
    <n v="0"/>
    <n v="0"/>
    <n v="0"/>
    <n v="473634000"/>
    <n v="0"/>
    <n v="0"/>
    <n v="473634000"/>
    <n v="0"/>
    <n v="0"/>
    <n v="0"/>
    <n v="0"/>
    <n v="0"/>
    <n v="0"/>
    <n v="0"/>
    <n v="0"/>
    <n v="0"/>
    <n v="0"/>
    <n v="0"/>
    <n v="0"/>
    <n v="0"/>
    <n v="0"/>
    <n v="0"/>
    <n v="0"/>
    <n v="0"/>
    <n v="0"/>
    <n v="0"/>
    <n v="0"/>
    <n v="0"/>
    <n v="0"/>
    <s v="Recurrent"/>
  </r>
  <r>
    <s v="016"/>
    <s v="Ministry of Works and Transport"/>
    <x v="10"/>
    <x v="10"/>
    <s v="01"/>
    <s v="Transport Regulation"/>
    <s v="05"/>
    <s v="Multimodal Transport Regulation"/>
    <s v="002"/>
    <s v="Transport Regulation and Safety"/>
    <s v="1774"/>
    <s v="Streamlining Management of Motor Vehicle Registration"/>
    <s v="260018"/>
    <s v="Motor Vehicle Registration"/>
    <s v="225201"/>
    <s v="Consultancy Services-Capital"/>
    <n v="0"/>
    <n v="0"/>
    <n v="0"/>
    <n v="0"/>
    <n v="4500000000"/>
    <n v="0"/>
    <n v="4500000000"/>
    <n v="0"/>
    <n v="200000000"/>
    <n v="1326870"/>
    <n v="0"/>
    <n v="0"/>
    <n v="4300000000"/>
    <n v="4498673130"/>
    <n v="0"/>
    <n v="0"/>
    <n v="0"/>
    <n v="0"/>
    <n v="0"/>
    <n v="0"/>
    <n v="0"/>
    <n v="0"/>
    <n v="0"/>
    <n v="0"/>
    <n v="4500000000"/>
    <n v="0"/>
    <n v="4500000000"/>
    <n v="0"/>
    <n v="4500000000"/>
    <n v="4500000000"/>
    <s v="Recurrent"/>
  </r>
  <r>
    <s v="016"/>
    <s v="Ministry of Works and Transport"/>
    <x v="10"/>
    <x v="10"/>
    <s v="02"/>
    <s v="Land Use and Transport Planning"/>
    <s v="04"/>
    <s v="Policy, planning and support services"/>
    <s v="002"/>
    <s v="Policy and Planning"/>
    <s v="1617"/>
    <s v="Retooling of Ministry of Works and Transport"/>
    <s v="000003"/>
    <s v="Facilities and Equipment Management"/>
    <s v="221008"/>
    <s v="Information and Communication Technology Supplies.  "/>
    <n v="0"/>
    <n v="0"/>
    <n v="0"/>
    <n v="0"/>
    <n v="210000000"/>
    <n v="0"/>
    <n v="210000000"/>
    <n v="0"/>
    <n v="70000000"/>
    <n v="0"/>
    <n v="0"/>
    <n v="0"/>
    <n v="35700000"/>
    <n v="75919720"/>
    <n v="0"/>
    <n v="0"/>
    <n v="52500000"/>
    <n v="22279800"/>
    <n v="0"/>
    <n v="0"/>
    <n v="51800000"/>
    <n v="101220199"/>
    <n v="0"/>
    <n v="0"/>
    <n v="210000000"/>
    <n v="0"/>
    <n v="199419719"/>
    <n v="0"/>
    <n v="210000000"/>
    <n v="199419719"/>
    <s v="Recurrent"/>
  </r>
  <r>
    <s v="016"/>
    <s v="Ministry of Works and Transport"/>
    <x v="10"/>
    <x v="10"/>
    <s v="02"/>
    <s v="Land Use and Transport Planning"/>
    <s v="04"/>
    <s v="Policy, planning and support services"/>
    <s v="002"/>
    <s v="Policy and Planning"/>
    <s v="1617"/>
    <s v="Retooling of Ministry of Works and Transport"/>
    <s v="000003"/>
    <s v="Facilities and Equipment Management"/>
    <s v="312235"/>
    <s v="Furniture and Fittings - Acquisition"/>
    <n v="0"/>
    <n v="0"/>
    <n v="0"/>
    <n v="0"/>
    <n v="50000000"/>
    <n v="0"/>
    <n v="50000000"/>
    <n v="0"/>
    <n v="0"/>
    <n v="0"/>
    <n v="0"/>
    <n v="0"/>
    <n v="25000000"/>
    <n v="0"/>
    <n v="0"/>
    <n v="0"/>
    <n v="12500000"/>
    <n v="37500000"/>
    <n v="0"/>
    <n v="0"/>
    <n v="0"/>
    <n v="0"/>
    <n v="0"/>
    <n v="0"/>
    <n v="37500000"/>
    <n v="0"/>
    <n v="37500000"/>
    <n v="0"/>
    <n v="37500000"/>
    <n v="37500000"/>
    <s v="Capital"/>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3"/>
    <s v="Feasibility and Detailed engineering studies"/>
    <s v="221012"/>
    <s v="Small Office Equipment"/>
    <n v="0"/>
    <n v="0"/>
    <n v="0"/>
    <n v="0"/>
    <n v="200000000"/>
    <n v="0"/>
    <n v="200000000"/>
    <n v="0"/>
    <n v="0"/>
    <n v="0"/>
    <n v="0"/>
    <n v="0"/>
    <n v="166000000"/>
    <n v="13500000"/>
    <n v="0"/>
    <n v="0"/>
    <n v="0"/>
    <n v="149760000"/>
    <n v="0"/>
    <n v="0"/>
    <n v="34000000"/>
    <n v="36740000"/>
    <n v="0"/>
    <n v="0"/>
    <n v="200000000"/>
    <n v="0"/>
    <n v="200000000"/>
    <n v="0"/>
    <n v="200000000"/>
    <n v="20000000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3"/>
    <s v="Feasibility and Detailed engineering studies"/>
    <s v="228001"/>
    <s v="Maintenance-Buildings and Structures"/>
    <n v="0"/>
    <n v="0"/>
    <n v="0"/>
    <n v="0"/>
    <n v="0"/>
    <n v="0"/>
    <n v="0"/>
    <n v="0"/>
    <n v="0"/>
    <n v="0"/>
    <n v="0"/>
    <n v="0"/>
    <n v="0"/>
    <n v="0"/>
    <n v="0"/>
    <n v="0"/>
    <n v="0"/>
    <n v="0"/>
    <n v="0"/>
    <n v="0"/>
    <n v="0"/>
    <n v="0"/>
    <n v="0"/>
    <n v="0"/>
    <n v="0"/>
    <n v="0"/>
    <n v="0"/>
    <n v="0"/>
    <n v="0"/>
    <n v="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3"/>
    <s v="Feasibility and Detailed engineering studies"/>
    <s v="282302"/>
    <s v="Transfers to Non-Government Organisations"/>
    <n v="3488000000"/>
    <n v="0"/>
    <n v="0"/>
    <n v="0"/>
    <n v="3488000000"/>
    <n v="0"/>
    <n v="0"/>
    <n v="0"/>
    <n v="0"/>
    <n v="0"/>
    <n v="0"/>
    <n v="0"/>
    <n v="0"/>
    <n v="0"/>
    <n v="0"/>
    <n v="0"/>
    <n v="3488000000"/>
    <n v="0"/>
    <n v="0"/>
    <n v="0"/>
    <n v="0"/>
    <n v="3488000000"/>
    <n v="0"/>
    <n v="0"/>
    <n v="3488000000"/>
    <n v="0"/>
    <n v="3488000000"/>
    <n v="0"/>
    <n v="3488000000"/>
    <n v="348800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11106"/>
    <s v="Allowances (Incl. Casuals, Temporary, sitting allowances)"/>
    <n v="0"/>
    <n v="0"/>
    <n v="0"/>
    <n v="0"/>
    <n v="100000000"/>
    <n v="0"/>
    <n v="100000000"/>
    <n v="0"/>
    <n v="25000000"/>
    <n v="25000000"/>
    <n v="0"/>
    <n v="0"/>
    <n v="25000000"/>
    <n v="25000000"/>
    <n v="0"/>
    <n v="0"/>
    <n v="25000000"/>
    <n v="23509213"/>
    <n v="0"/>
    <n v="0"/>
    <n v="25000000"/>
    <n v="26490787"/>
    <n v="0"/>
    <n v="0"/>
    <n v="100000000"/>
    <n v="0"/>
    <n v="100000000"/>
    <n v="0"/>
    <n v="100000000"/>
    <n v="10000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21011"/>
    <s v="Printing, Stationery, Photocopying and Binding"/>
    <n v="0"/>
    <n v="0"/>
    <n v="0"/>
    <n v="0"/>
    <n v="40000000"/>
    <n v="0"/>
    <n v="40000000"/>
    <n v="0"/>
    <n v="15000000"/>
    <n v="0"/>
    <n v="0"/>
    <n v="0"/>
    <n v="13200000"/>
    <n v="0"/>
    <n v="0"/>
    <n v="0"/>
    <n v="1600000"/>
    <n v="0"/>
    <n v="0"/>
    <n v="0"/>
    <n v="10200000"/>
    <n v="36445393"/>
    <n v="0"/>
    <n v="0"/>
    <n v="40000000"/>
    <n v="0"/>
    <n v="36445393"/>
    <n v="0"/>
    <n v="40000000"/>
    <n v="36445393"/>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27001"/>
    <s v="Travel inland"/>
    <n v="0"/>
    <n v="0"/>
    <n v="0"/>
    <n v="0"/>
    <n v="70000000"/>
    <n v="0"/>
    <n v="70000000"/>
    <n v="0"/>
    <n v="17500000"/>
    <n v="17500000"/>
    <n v="0"/>
    <n v="0"/>
    <n v="17500000"/>
    <n v="17500000"/>
    <n v="0"/>
    <n v="0"/>
    <n v="17500000"/>
    <n v="17500000"/>
    <n v="0"/>
    <n v="0"/>
    <n v="17500000"/>
    <n v="17500000"/>
    <n v="0"/>
    <n v="0"/>
    <n v="70000000"/>
    <n v="0"/>
    <n v="70000000"/>
    <n v="0"/>
    <n v="70000000"/>
    <n v="7000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313235"/>
    <s v="Furniture and Fittings - Improvement"/>
    <n v="0"/>
    <n v="0"/>
    <n v="0"/>
    <n v="0"/>
    <n v="90000000"/>
    <n v="0"/>
    <n v="90000000"/>
    <n v="0"/>
    <n v="0"/>
    <n v="0"/>
    <n v="0"/>
    <n v="0"/>
    <n v="29700000"/>
    <n v="0"/>
    <n v="0"/>
    <n v="0"/>
    <n v="14400000"/>
    <n v="0"/>
    <n v="0"/>
    <n v="0"/>
    <n v="45900000"/>
    <n v="4929999"/>
    <n v="0"/>
    <n v="0"/>
    <n v="90000000"/>
    <n v="0"/>
    <n v="4929999"/>
    <n v="0"/>
    <n v="90000000"/>
    <n v="4929999"/>
    <s v="Capital"/>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3004"/>
    <s v="Guard and Security services"/>
    <n v="0"/>
    <n v="0"/>
    <n v="0"/>
    <n v="0"/>
    <n v="211026000"/>
    <n v="0"/>
    <n v="211026000"/>
    <n v="0"/>
    <n v="52756500"/>
    <n v="52756500"/>
    <n v="0"/>
    <n v="0"/>
    <n v="69638580"/>
    <n v="69638580"/>
    <n v="0"/>
    <n v="0"/>
    <n v="35874420"/>
    <n v="35874420"/>
    <n v="0"/>
    <n v="0"/>
    <n v="52756500"/>
    <n v="52756500"/>
    <n v="0"/>
    <n v="0"/>
    <n v="211026000"/>
    <n v="0"/>
    <n v="211026000"/>
    <n v="0"/>
    <n v="211026000"/>
    <n v="211026000"/>
    <s v="Recurrent"/>
  </r>
  <r>
    <s v="016"/>
    <s v="Ministry of Works and Transport"/>
    <x v="10"/>
    <x v="10"/>
    <s v="03"/>
    <s v="Transport Infrastructure and Services Development"/>
    <s v="06"/>
    <s v="Rail, Air and Inland Water Transport"/>
    <s v="001"/>
    <s v="Transport Infrastructure and Services"/>
    <s v="1489"/>
    <s v="Development of Kabaale Airport"/>
    <s v="000017"/>
    <s v="Infrastructure Development and Management"/>
    <s v="221012"/>
    <s v="Small Office Equipment"/>
    <n v="0"/>
    <n v="0"/>
    <n v="0"/>
    <n v="0"/>
    <n v="20000000"/>
    <n v="0"/>
    <n v="20000000"/>
    <n v="0"/>
    <n v="0"/>
    <n v="0"/>
    <n v="0"/>
    <n v="0"/>
    <n v="0"/>
    <n v="0"/>
    <n v="0"/>
    <n v="0"/>
    <n v="15000000"/>
    <n v="8780000"/>
    <n v="0"/>
    <n v="0"/>
    <n v="5000000"/>
    <n v="11220000"/>
    <n v="0"/>
    <n v="0"/>
    <n v="20000000"/>
    <n v="0"/>
    <n v="20000000"/>
    <n v="0"/>
    <n v="20000000"/>
    <n v="20000000"/>
    <s v="Recurrent"/>
  </r>
  <r>
    <s v="016"/>
    <s v="Ministry of Works and Transport"/>
    <x v="10"/>
    <x v="10"/>
    <s v="03"/>
    <s v="Transport Infrastructure and Services Development"/>
    <s v="06"/>
    <s v="Rail, Air and Inland Water Transport"/>
    <s v="001"/>
    <s v="Transport Infrastructure and Services"/>
    <s v="1489"/>
    <s v="Development of Kabaale Airport"/>
    <s v="000017"/>
    <s v="Infrastructure Development and Management"/>
    <s v="227001"/>
    <s v="Travel inland"/>
    <n v="0"/>
    <n v="0"/>
    <n v="0"/>
    <n v="0"/>
    <n v="100000000"/>
    <n v="0"/>
    <n v="100000000"/>
    <n v="0"/>
    <n v="25000000"/>
    <n v="23000000"/>
    <n v="0"/>
    <n v="0"/>
    <n v="15000000"/>
    <n v="14820000"/>
    <n v="0"/>
    <n v="0"/>
    <n v="35000000"/>
    <n v="34897102"/>
    <n v="0"/>
    <n v="0"/>
    <n v="25000000"/>
    <n v="25282898"/>
    <n v="0"/>
    <n v="0"/>
    <n v="100000000"/>
    <n v="0"/>
    <n v="98000000"/>
    <n v="0"/>
    <n v="100000000"/>
    <n v="98000000"/>
    <s v="Recurrent"/>
  </r>
  <r>
    <s v="016"/>
    <s v="Ministry of Works and Transport"/>
    <x v="10"/>
    <x v="10"/>
    <s v="03"/>
    <s v="Transport Infrastructure and Services Development"/>
    <s v="06"/>
    <s v="Rail, Air and Inland Water Transport"/>
    <s v="001"/>
    <s v="Transport Infrastructure and Services"/>
    <s v="1659"/>
    <s v="Rehabilitation of the Tororo, Gulu railway line"/>
    <s v="260012"/>
    <s v="Transport Infrastructure Corridor"/>
    <s v="227001"/>
    <s v="Travel inland"/>
    <n v="0"/>
    <n v="0"/>
    <n v="0"/>
    <n v="0"/>
    <n v="30000000"/>
    <n v="0"/>
    <n v="30000000"/>
    <n v="0"/>
    <n v="5000000"/>
    <n v="5000000"/>
    <n v="0"/>
    <n v="0"/>
    <n v="7500000"/>
    <n v="5215000"/>
    <n v="0"/>
    <n v="0"/>
    <n v="9900000"/>
    <n v="9807215"/>
    <n v="0"/>
    <n v="0"/>
    <n v="7600000"/>
    <n v="7777785"/>
    <n v="0"/>
    <n v="0"/>
    <n v="30000000"/>
    <n v="0"/>
    <n v="27800000"/>
    <n v="0"/>
    <n v="30000000"/>
    <n v="27800000"/>
    <s v="Recurrent"/>
  </r>
  <r>
    <s v="016"/>
    <s v="Ministry of Works and Transport"/>
    <x v="10"/>
    <x v="10"/>
    <s v="03"/>
    <s v="Transport Infrastructure and Services Development"/>
    <s v="06"/>
    <s v="Rail, Air and Inland Water Transport"/>
    <s v="001"/>
    <s v="Transport Infrastructure and Services"/>
    <s v="1659"/>
    <s v="Rehabilitation of the Tororo, Gulu railway line"/>
    <s v="260022"/>
    <s v="Railway Services"/>
    <s v="212101"/>
    <s v="Social Security Contributions"/>
    <n v="0"/>
    <n v="0"/>
    <n v="0"/>
    <n v="0"/>
    <n v="18000000"/>
    <n v="0"/>
    <n v="18000000"/>
    <n v="0"/>
    <n v="0"/>
    <n v="0"/>
    <n v="0"/>
    <n v="0"/>
    <n v="9000000"/>
    <n v="9000000"/>
    <n v="0"/>
    <n v="0"/>
    <n v="4500000"/>
    <n v="4500000"/>
    <n v="0"/>
    <n v="0"/>
    <n v="4500000"/>
    <n v="4500000"/>
    <n v="0"/>
    <n v="0"/>
    <n v="18000000"/>
    <n v="0"/>
    <n v="18000000"/>
    <n v="0"/>
    <n v="18000000"/>
    <n v="1800000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21007"/>
    <s v="Books, Periodicals &amp; Newspapers"/>
    <n v="0"/>
    <n v="0"/>
    <n v="0"/>
    <n v="0"/>
    <n v="3000000"/>
    <n v="0"/>
    <n v="3000000"/>
    <n v="0"/>
    <n v="0"/>
    <n v="0"/>
    <n v="0"/>
    <n v="0"/>
    <n v="990000"/>
    <n v="0"/>
    <n v="0"/>
    <n v="0"/>
    <n v="480000"/>
    <n v="0"/>
    <n v="0"/>
    <n v="0"/>
    <n v="0"/>
    <n v="1470000"/>
    <n v="0"/>
    <n v="0"/>
    <n v="1470000"/>
    <n v="0"/>
    <n v="1470000"/>
    <n v="0"/>
    <n v="1470000"/>
    <n v="147000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25204"/>
    <s v="Monitoring and Supervision of capital work"/>
    <n v="0"/>
    <n v="0"/>
    <n v="0"/>
    <n v="0"/>
    <n v="500000000"/>
    <n v="0"/>
    <n v="500000000"/>
    <n v="0"/>
    <n v="50000000"/>
    <n v="50000000"/>
    <n v="0"/>
    <n v="0"/>
    <n v="165000000"/>
    <n v="161000000"/>
    <n v="0"/>
    <n v="0"/>
    <n v="160000000"/>
    <n v="155597980"/>
    <n v="0"/>
    <n v="0"/>
    <n v="70000000"/>
    <n v="78402020"/>
    <n v="0"/>
    <n v="0"/>
    <n v="445000000"/>
    <n v="0"/>
    <n v="445000000"/>
    <n v="0"/>
    <n v="445000000"/>
    <n v="44500000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73102"/>
    <s v="Incapacity, death benefits and funeral expenses"/>
    <n v="0"/>
    <n v="0"/>
    <n v="0"/>
    <n v="0"/>
    <n v="5000000"/>
    <n v="0"/>
    <n v="5000000"/>
    <n v="0"/>
    <n v="0"/>
    <n v="0"/>
    <n v="0"/>
    <n v="0"/>
    <n v="5000000"/>
    <n v="1000000"/>
    <n v="0"/>
    <n v="0"/>
    <n v="0"/>
    <n v="4000000"/>
    <n v="0"/>
    <n v="0"/>
    <n v="0"/>
    <n v="0"/>
    <n v="0"/>
    <n v="0"/>
    <n v="5000000"/>
    <n v="0"/>
    <n v="5000000"/>
    <n v="0"/>
    <n v="5000000"/>
    <n v="5000000"/>
    <s v="Recurrent"/>
  </r>
  <r>
    <s v="016"/>
    <s v="Ministry of Works and Transport"/>
    <x v="10"/>
    <x v="10"/>
    <s v="04"/>
    <s v="Transport Asset Management"/>
    <s v="02"/>
    <s v="District, Urban and Community Access Roads"/>
    <s v="001"/>
    <s v="Roads and Bridges"/>
    <s v="1564"/>
    <s v="Community Roads Improvement Project"/>
    <s v="260003"/>
    <s v="Feasibility and Detailed engineering studies"/>
    <s v="225201"/>
    <s v="Consultancy Services-Capital"/>
    <n v="0"/>
    <n v="0"/>
    <n v="0"/>
    <n v="0"/>
    <n v="300000000"/>
    <n v="0"/>
    <n v="300000000"/>
    <n v="0"/>
    <n v="0"/>
    <n v="0"/>
    <n v="0"/>
    <n v="0"/>
    <n v="100000000"/>
    <n v="0"/>
    <n v="0"/>
    <n v="0"/>
    <n v="0"/>
    <n v="94080000"/>
    <n v="0"/>
    <n v="0"/>
    <n v="0"/>
    <n v="5920000"/>
    <n v="0"/>
    <n v="0"/>
    <n v="100000000"/>
    <n v="0"/>
    <n v="100000000"/>
    <n v="0"/>
    <n v="100000000"/>
    <n v="100000000"/>
    <s v="Recurrent"/>
  </r>
  <r>
    <s v="016"/>
    <s v="Ministry of Works and Transport"/>
    <x v="10"/>
    <x v="10"/>
    <s v="04"/>
    <s v="Transport Asset Management"/>
    <s v="02"/>
    <s v="District, Urban and Community Access Roads"/>
    <s v="001"/>
    <s v="Roads and Bridges"/>
    <s v="1564"/>
    <s v="Community Roads Improvement Project"/>
    <s v="260007"/>
    <s v="Road construction and upgrade"/>
    <s v="221001"/>
    <s v="Advertising and Public Relations"/>
    <n v="0"/>
    <n v="0"/>
    <n v="0"/>
    <n v="0"/>
    <n v="5000000"/>
    <n v="0"/>
    <n v="5000000"/>
    <n v="0"/>
    <n v="0"/>
    <n v="0"/>
    <n v="0"/>
    <n v="0"/>
    <n v="1650000"/>
    <n v="0"/>
    <n v="0"/>
    <n v="0"/>
    <n v="800000"/>
    <n v="0"/>
    <n v="0"/>
    <n v="0"/>
    <n v="0"/>
    <n v="2450000"/>
    <n v="0"/>
    <n v="0"/>
    <n v="2450000"/>
    <n v="0"/>
    <n v="2450000"/>
    <n v="0"/>
    <n v="2450000"/>
    <n v="2450000"/>
    <s v="Recurrent"/>
  </r>
  <r>
    <s v="016"/>
    <s v="Ministry of Works and Transport"/>
    <x v="10"/>
    <x v="10"/>
    <s v="04"/>
    <s v="Transport Asset Management"/>
    <s v="02"/>
    <s v="District, Urban and Community Access Roads"/>
    <s v="001"/>
    <s v="Roads and Bridges"/>
    <s v="1564"/>
    <s v="Community Roads Improvement Project"/>
    <s v="260007"/>
    <s v="Road construction and upgrade"/>
    <s v="312131"/>
    <s v="Roads and Bridges - Acquisition"/>
    <n v="0"/>
    <n v="0"/>
    <n v="2400000000"/>
    <n v="-2400000000"/>
    <n v="43190000000"/>
    <n v="0"/>
    <n v="45590000000"/>
    <n v="0"/>
    <n v="0"/>
    <n v="0"/>
    <n v="0"/>
    <n v="0"/>
    <n v="14044700000"/>
    <n v="9445849112"/>
    <n v="0"/>
    <n v="0"/>
    <n v="8009001311"/>
    <n v="6849906991"/>
    <n v="0"/>
    <n v="0"/>
    <n v="1200000000"/>
    <n v="6957945185"/>
    <n v="0"/>
    <n v="0"/>
    <n v="23253701311"/>
    <n v="0"/>
    <n v="23253701288"/>
    <n v="0"/>
    <n v="23253701311"/>
    <n v="23253701288"/>
    <s v="Capital"/>
  </r>
  <r>
    <s v="016"/>
    <s v="Ministry of Works and Transport"/>
    <x v="10"/>
    <x v="10"/>
    <s v="04"/>
    <s v="Transport Asset Management"/>
    <s v="02"/>
    <s v="District, Urban and Community Access Roads"/>
    <s v="001"/>
    <s v="Roads and Bridges"/>
    <s v="1703"/>
    <s v="Rehabilitation of District Roads Project"/>
    <s v="000022"/>
    <s v="Research and Development"/>
    <s v="221008"/>
    <s v="Information and Communication Technology Supplies.  "/>
    <n v="0"/>
    <n v="0"/>
    <n v="0"/>
    <n v="0"/>
    <n v="300000000"/>
    <n v="0"/>
    <n v="300000000"/>
    <n v="0"/>
    <n v="0"/>
    <n v="0"/>
    <n v="0"/>
    <n v="0"/>
    <n v="0"/>
    <n v="0"/>
    <n v="0"/>
    <n v="0"/>
    <n v="48000000"/>
    <n v="48000000"/>
    <n v="0"/>
    <n v="0"/>
    <n v="0"/>
    <n v="0"/>
    <n v="0"/>
    <n v="0"/>
    <n v="48000000"/>
    <n v="0"/>
    <n v="48000000"/>
    <n v="0"/>
    <n v="48000000"/>
    <n v="48000000"/>
    <s v="Recurrent"/>
  </r>
  <r>
    <s v="016"/>
    <s v="Ministry of Works and Transport"/>
    <x v="10"/>
    <x v="10"/>
    <s v="04"/>
    <s v="Transport Asset Management"/>
    <s v="02"/>
    <s v="District, Urban and Community Access Roads"/>
    <s v="001"/>
    <s v="Roads and Bridges"/>
    <s v="1703"/>
    <s v="Rehabilitation of District Roads Project"/>
    <s v="000022"/>
    <s v="Research and Development"/>
    <s v="227001"/>
    <s v="Travel inland"/>
    <n v="0"/>
    <n v="0"/>
    <n v="0"/>
    <n v="0"/>
    <n v="350000000"/>
    <n v="0"/>
    <n v="350000000"/>
    <n v="0"/>
    <n v="60000000"/>
    <n v="60000000"/>
    <n v="0"/>
    <n v="0"/>
    <n v="87500000"/>
    <n v="87500000"/>
    <n v="0"/>
    <n v="0"/>
    <n v="87500000"/>
    <n v="86400000"/>
    <n v="0"/>
    <n v="0"/>
    <n v="20000000"/>
    <n v="21099379"/>
    <n v="0"/>
    <n v="0"/>
    <n v="255000000"/>
    <n v="0"/>
    <n v="254999379"/>
    <n v="0"/>
    <n v="255000000"/>
    <n v="254999379"/>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7001"/>
    <s v="Travel inland"/>
    <n v="0"/>
    <n v="0"/>
    <n v="0"/>
    <n v="0"/>
    <n v="300000000"/>
    <n v="0"/>
    <n v="300000000"/>
    <n v="0"/>
    <n v="0"/>
    <n v="0"/>
    <n v="0"/>
    <n v="0"/>
    <n v="100000000"/>
    <n v="43350000"/>
    <n v="0"/>
    <n v="0"/>
    <n v="20000000"/>
    <n v="36376000"/>
    <n v="0"/>
    <n v="0"/>
    <n v="24120000"/>
    <n v="64394000"/>
    <n v="0"/>
    <n v="0"/>
    <n v="144120000"/>
    <n v="0"/>
    <n v="144120000"/>
    <n v="0"/>
    <n v="144120000"/>
    <n v="144120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8003"/>
    <s v="Maintenance-Machinery &amp; Equipment Other than Transport Equipment "/>
    <n v="0"/>
    <n v="0"/>
    <n v="0"/>
    <n v="0"/>
    <n v="100000000"/>
    <n v="0"/>
    <n v="100000000"/>
    <n v="0"/>
    <n v="0"/>
    <n v="0"/>
    <n v="0"/>
    <n v="0"/>
    <n v="0"/>
    <n v="0"/>
    <n v="0"/>
    <n v="0"/>
    <n v="10000000"/>
    <n v="0"/>
    <n v="0"/>
    <n v="0"/>
    <n v="12060000"/>
    <n v="22060000"/>
    <n v="0"/>
    <n v="0"/>
    <n v="22060000"/>
    <n v="0"/>
    <n v="22060000"/>
    <n v="0"/>
    <n v="22060000"/>
    <n v="2206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3006"/>
    <s v="Water"/>
    <n v="0"/>
    <n v="0"/>
    <n v="0"/>
    <n v="0"/>
    <n v="70000000"/>
    <n v="0"/>
    <n v="70000000"/>
    <n v="0"/>
    <n v="0"/>
    <n v="0"/>
    <n v="0"/>
    <n v="0"/>
    <n v="27500000"/>
    <n v="27500000"/>
    <n v="0"/>
    <n v="0"/>
    <n v="0"/>
    <n v="0"/>
    <n v="0"/>
    <n v="0"/>
    <n v="5000000"/>
    <n v="5000000"/>
    <n v="0"/>
    <n v="0"/>
    <n v="32500000"/>
    <n v="0"/>
    <n v="32500000"/>
    <n v="0"/>
    <n v="32500000"/>
    <n v="325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5101"/>
    <s v="Consultancy Services"/>
    <n v="0"/>
    <n v="0"/>
    <n v="0"/>
    <n v="0"/>
    <n v="800000000"/>
    <n v="0"/>
    <n v="800000000"/>
    <n v="0"/>
    <n v="0"/>
    <n v="0"/>
    <n v="0"/>
    <n v="0"/>
    <n v="280000000"/>
    <n v="11659193"/>
    <n v="0"/>
    <n v="0"/>
    <n v="0"/>
    <n v="267949641"/>
    <n v="0"/>
    <n v="0"/>
    <n v="10000000"/>
    <n v="46622459"/>
    <n v="0"/>
    <n v="0"/>
    <n v="290000000"/>
    <n v="0"/>
    <n v="326231293"/>
    <n v="0"/>
    <n v="290000000"/>
    <n v="326231293"/>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7001"/>
    <s v="Travel inland"/>
    <n v="0"/>
    <n v="0"/>
    <n v="0"/>
    <n v="0"/>
    <n v="250000000"/>
    <n v="0"/>
    <n v="250000000"/>
    <n v="0"/>
    <n v="0"/>
    <n v="0"/>
    <n v="0"/>
    <n v="0"/>
    <n v="120000000"/>
    <n v="120000000"/>
    <n v="0"/>
    <n v="0"/>
    <n v="79250000"/>
    <n v="0"/>
    <n v="0"/>
    <n v="0"/>
    <n v="50750000"/>
    <n v="133348636"/>
    <n v="0"/>
    <n v="0"/>
    <n v="250000000"/>
    <n v="0"/>
    <n v="253348636"/>
    <n v="0"/>
    <n v="250000000"/>
    <n v="253348636"/>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8003"/>
    <s v="Maintenance-Machinery &amp; Equipment Other than Transport Equipment "/>
    <n v="0"/>
    <n v="0"/>
    <n v="0"/>
    <n v="0"/>
    <n v="200000000"/>
    <n v="0"/>
    <n v="200000000"/>
    <n v="0"/>
    <n v="0"/>
    <n v="0"/>
    <n v="0"/>
    <n v="0"/>
    <n v="50000000"/>
    <n v="0"/>
    <n v="0"/>
    <n v="0"/>
    <n v="0"/>
    <n v="25000000"/>
    <n v="0"/>
    <n v="0"/>
    <n v="0"/>
    <n v="25000000"/>
    <n v="0"/>
    <n v="0"/>
    <n v="50000000"/>
    <n v="0"/>
    <n v="50000000"/>
    <n v="0"/>
    <n v="50000000"/>
    <n v="50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7004"/>
    <s v="Fuel, Lubricants and Oils"/>
    <n v="0"/>
    <n v="0"/>
    <n v="0"/>
    <n v="0"/>
    <n v="180000000"/>
    <n v="0"/>
    <n v="180000000"/>
    <n v="0"/>
    <n v="0"/>
    <n v="0"/>
    <n v="0"/>
    <n v="0"/>
    <n v="70000000"/>
    <n v="70000000"/>
    <n v="0"/>
    <n v="0"/>
    <n v="30000000"/>
    <n v="0"/>
    <n v="0"/>
    <n v="0"/>
    <n v="44362500"/>
    <n v="74362500"/>
    <n v="0"/>
    <n v="0"/>
    <n v="144362500"/>
    <n v="0"/>
    <n v="144362500"/>
    <n v="0"/>
    <n v="144362500"/>
    <n v="1443625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1001"/>
    <s v="Advertising and Public Relations"/>
    <n v="0"/>
    <n v="0"/>
    <n v="0"/>
    <n v="0"/>
    <n v="20000000"/>
    <n v="0"/>
    <n v="20000000"/>
    <n v="0"/>
    <n v="0"/>
    <n v="0"/>
    <n v="0"/>
    <n v="0"/>
    <n v="5000000"/>
    <n v="0"/>
    <n v="0"/>
    <n v="0"/>
    <n v="0"/>
    <n v="0"/>
    <n v="0"/>
    <n v="0"/>
    <n v="0"/>
    <n v="5000000"/>
    <n v="0"/>
    <n v="0"/>
    <n v="5000000"/>
    <n v="0"/>
    <n v="5000000"/>
    <n v="0"/>
    <n v="5000000"/>
    <n v="5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1002"/>
    <s v="Workshops, Meetings and Seminars"/>
    <n v="0"/>
    <n v="0"/>
    <n v="0"/>
    <n v="0"/>
    <n v="500000000"/>
    <n v="0"/>
    <n v="500000000"/>
    <n v="0"/>
    <n v="0"/>
    <n v="0"/>
    <n v="0"/>
    <n v="0"/>
    <n v="200000000"/>
    <n v="192500000"/>
    <n v="0"/>
    <n v="0"/>
    <n v="150000000"/>
    <n v="153778872"/>
    <n v="0"/>
    <n v="0"/>
    <n v="150000000"/>
    <n v="153721128"/>
    <n v="0"/>
    <n v="0"/>
    <n v="500000000"/>
    <n v="0"/>
    <n v="500000000"/>
    <n v="0"/>
    <n v="500000000"/>
    <n v="50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227001"/>
    <s v="Travel inland"/>
    <n v="0"/>
    <n v="0"/>
    <n v="0"/>
    <n v="0"/>
    <n v="730000000"/>
    <n v="0"/>
    <n v="730000000"/>
    <n v="0"/>
    <n v="0"/>
    <n v="0"/>
    <n v="0"/>
    <n v="0"/>
    <n v="182500000"/>
    <n v="147851420"/>
    <n v="0"/>
    <n v="0"/>
    <n v="547500000"/>
    <n v="549147580"/>
    <n v="0"/>
    <n v="0"/>
    <n v="0"/>
    <n v="34117437"/>
    <n v="0"/>
    <n v="0"/>
    <n v="730000000"/>
    <n v="0"/>
    <n v="731116437"/>
    <n v="0"/>
    <n v="730000000"/>
    <n v="731116437"/>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5204"/>
    <s v="Monitoring and Supervision of capital work"/>
    <n v="0"/>
    <n v="0"/>
    <n v="0"/>
    <n v="0"/>
    <n v="400000000"/>
    <n v="0"/>
    <n v="400000000"/>
    <n v="0"/>
    <n v="0"/>
    <n v="0"/>
    <n v="0"/>
    <n v="0"/>
    <n v="210000000"/>
    <n v="106550000"/>
    <n v="0"/>
    <n v="0"/>
    <n v="100000000"/>
    <n v="201003000"/>
    <n v="0"/>
    <n v="0"/>
    <n v="0"/>
    <n v="2447000"/>
    <n v="0"/>
    <n v="0"/>
    <n v="310000000"/>
    <n v="0"/>
    <n v="310000000"/>
    <n v="0"/>
    <n v="310000000"/>
    <n v="310000000"/>
    <s v="Recurrent"/>
  </r>
  <r>
    <s v="017"/>
    <s v="Ministry of Energy and Mineral Development"/>
    <x v="13"/>
    <x v="13"/>
    <s v="01"/>
    <s v="Generation"/>
    <s v="02"/>
    <s v="Energy Planning, Management &amp; Infrastructure Dev't"/>
    <s v="000"/>
    <s v=""/>
    <s v="1143"/>
    <s v="Isimba Hydro Power Project"/>
    <s v="240004"/>
    <s v="Power plant Development"/>
    <s v="312136"/>
    <s v="Power lines, stations and plants - Acquisition"/>
    <n v="0"/>
    <n v="0"/>
    <n v="0"/>
    <n v="0"/>
    <n v="0"/>
    <n v="0"/>
    <n v="0"/>
    <n v="0"/>
    <n v="0"/>
    <n v="0"/>
    <n v="0"/>
    <n v="0"/>
    <n v="0"/>
    <n v="0"/>
    <n v="0"/>
    <n v="0"/>
    <n v="0"/>
    <n v="0"/>
    <n v="0"/>
    <n v="0"/>
    <n v="0"/>
    <n v="0"/>
    <n v="29108031293"/>
    <n v="29108031293"/>
    <n v="0"/>
    <n v="29108031293"/>
    <n v="0"/>
    <n v="29108031293"/>
    <n v="29108031293"/>
    <n v="29108031293"/>
    <s v="Capital"/>
  </r>
  <r>
    <s v="017"/>
    <s v="Ministry of Energy and Mineral Development"/>
    <x v="13"/>
    <x v="13"/>
    <s v="01"/>
    <s v="Generation"/>
    <s v="02"/>
    <s v="Energy Planning, Management &amp; Infrastructure Dev't"/>
    <s v="001"/>
    <s v="Electrical Power Department"/>
    <s v="1351"/>
    <s v="Nyagak III Hydro Power Project"/>
    <s v="240004"/>
    <s v="Power Plant Development"/>
    <s v="227004"/>
    <s v="Fuel, Lubricants and Oils"/>
    <n v="0"/>
    <n v="0"/>
    <n v="0"/>
    <n v="0"/>
    <n v="250000000"/>
    <n v="0"/>
    <n v="250000000"/>
    <n v="0"/>
    <n v="0"/>
    <n v="0"/>
    <n v="0"/>
    <n v="0"/>
    <n v="30153618"/>
    <n v="30153618"/>
    <n v="0"/>
    <n v="0"/>
    <n v="30984638"/>
    <n v="30984638"/>
    <n v="0"/>
    <n v="0"/>
    <n v="40000000"/>
    <n v="40000000"/>
    <n v="0"/>
    <n v="0"/>
    <n v="101138256"/>
    <n v="0"/>
    <n v="101138256"/>
    <n v="0"/>
    <n v="101138256"/>
    <n v="101138256"/>
    <s v="Recurrent"/>
  </r>
  <r>
    <s v="017"/>
    <s v="Ministry of Energy and Mineral Development"/>
    <x v="13"/>
    <x v="13"/>
    <s v="02"/>
    <s v="Transmission and Distribution"/>
    <s v="02"/>
    <s v="Energy Planning, Management &amp; Infrastructure Dev't"/>
    <s v="000"/>
    <s v=""/>
    <s v="1426"/>
    <s v="Grid Expansion and Reinforcement Project - Lira,Gulu, Nebbi to Arua Transmission Line"/>
    <s v="240012"/>
    <s v="Transmission Network Development and Rehabilitation"/>
    <s v="263402"/>
    <s v="Transfer to Other Government Units"/>
    <n v="0"/>
    <n v="0"/>
    <n v="0"/>
    <n v="0"/>
    <n v="0"/>
    <n v="0"/>
    <n v="0"/>
    <n v="0"/>
    <n v="0"/>
    <n v="0"/>
    <n v="0"/>
    <n v="0"/>
    <n v="0"/>
    <n v="0"/>
    <n v="0"/>
    <n v="0"/>
    <n v="0"/>
    <n v="0"/>
    <n v="0"/>
    <n v="0"/>
    <n v="0"/>
    <n v="0"/>
    <n v="7246429676"/>
    <n v="7246429676"/>
    <n v="0"/>
    <n v="7246429676"/>
    <n v="0"/>
    <n v="7246429676"/>
    <n v="7246429676"/>
    <n v="7246429676"/>
    <s v="Recurrent"/>
  </r>
  <r>
    <s v="017"/>
    <s v="Ministry of Energy and Mineral Development"/>
    <x v="13"/>
    <x v="13"/>
    <s v="02"/>
    <s v="Transmission and Distribution"/>
    <s v="02"/>
    <s v="Energy Planning, Management &amp; Infrastructure Dev't"/>
    <s v="000"/>
    <s v=""/>
    <s v="1492"/>
    <s v="Kampala Metropolitan Transmission System Improvement Project"/>
    <s v="240012"/>
    <s v="Transmission Network Development and Rehabilitation"/>
    <s v="263402"/>
    <s v="Transfer to Other Government Units"/>
    <n v="0"/>
    <n v="0"/>
    <n v="0"/>
    <n v="0"/>
    <n v="0"/>
    <n v="0"/>
    <n v="0"/>
    <n v="0"/>
    <n v="0"/>
    <n v="0"/>
    <n v="0"/>
    <n v="0"/>
    <n v="0"/>
    <n v="0"/>
    <n v="0"/>
    <n v="0"/>
    <n v="0"/>
    <n v="0"/>
    <n v="0"/>
    <n v="0"/>
    <n v="0"/>
    <n v="0"/>
    <n v="115255130434"/>
    <n v="115255130434"/>
    <n v="0"/>
    <n v="115255130434"/>
    <n v="0"/>
    <n v="115255130434"/>
    <n v="115255130434"/>
    <n v="115255130434"/>
    <s v="Recurrent"/>
  </r>
  <r>
    <s v="017"/>
    <s v="Ministry of Energy and Mineral Development"/>
    <x v="13"/>
    <x v="13"/>
    <s v="02"/>
    <s v="Transmission and Distribution"/>
    <s v="02"/>
    <s v="Energy Planning, Management &amp; Infrastructure Dev't"/>
    <s v="001"/>
    <s v="Electrical Power Department"/>
    <s v="1655"/>
    <s v="Kikagati Nsongezi Transmission Line"/>
    <s v="240012"/>
    <s v="Transmission Network Development and Rehabilitation"/>
    <s v="263402"/>
    <s v="Transfer to Other Government Units"/>
    <n v="0"/>
    <n v="0"/>
    <n v="0"/>
    <n v="0"/>
    <n v="11380000000"/>
    <n v="0"/>
    <n v="4000000000"/>
    <n v="7380000000"/>
    <n v="0"/>
    <n v="0"/>
    <n v="0"/>
    <n v="0"/>
    <n v="700000000"/>
    <n v="700000000"/>
    <n v="0"/>
    <n v="0"/>
    <n v="0"/>
    <n v="0"/>
    <n v="0"/>
    <n v="0"/>
    <n v="0"/>
    <n v="0"/>
    <n v="0"/>
    <n v="0"/>
    <n v="700000000"/>
    <n v="0"/>
    <n v="700000000"/>
    <n v="0"/>
    <n v="700000000"/>
    <n v="700000000"/>
    <s v="Recurrent"/>
  </r>
  <r>
    <s v="017"/>
    <s v="Ministry of Energy and Mineral Development"/>
    <x v="13"/>
    <x v="13"/>
    <s v="02"/>
    <s v="Transmission and Distribution"/>
    <s v="02"/>
    <s v="Energy Planning, Management &amp; Infrastructure Dev't"/>
    <s v="006"/>
    <s v="Rural Electrification Management"/>
    <s v="1262"/>
    <s v="Rural Electrification Project"/>
    <s v="240016"/>
    <s v="Electricity Connections"/>
    <s v="312136"/>
    <s v="Power lines, stations and plants - Acquisition"/>
    <n v="0"/>
    <n v="0"/>
    <n v="0"/>
    <n v="0"/>
    <n v="12400000000"/>
    <n v="0"/>
    <n v="12400000000"/>
    <n v="0"/>
    <n v="0"/>
    <n v="0"/>
    <n v="0"/>
    <n v="0"/>
    <n v="12400000000"/>
    <n v="6296000000"/>
    <n v="0"/>
    <n v="0"/>
    <n v="0"/>
    <n v="0"/>
    <n v="0"/>
    <n v="0"/>
    <n v="0"/>
    <n v="6103999894"/>
    <n v="0"/>
    <n v="0"/>
    <n v="12400000000"/>
    <n v="0"/>
    <n v="12399999894"/>
    <n v="0"/>
    <n v="12400000000"/>
    <n v="12399999894"/>
    <s v="Capital"/>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11102"/>
    <s v="Contract Staff Salaries "/>
    <n v="0"/>
    <n v="1775000000"/>
    <n v="0"/>
    <n v="1775000000"/>
    <n v="1775000000"/>
    <n v="0"/>
    <n v="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12101"/>
    <s v="Social Security Contributions"/>
    <n v="0"/>
    <n v="177000000"/>
    <n v="0"/>
    <n v="177000000"/>
    <n v="177000000"/>
    <n v="0"/>
    <n v="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1002"/>
    <s v="Workshops, Meetings and Seminars"/>
    <n v="0"/>
    <n v="336000000"/>
    <n v="0"/>
    <n v="336000000"/>
    <n v="336000000"/>
    <n v="0"/>
    <n v="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1003"/>
    <s v="Staff Training"/>
    <n v="0"/>
    <n v="4440000000"/>
    <n v="0"/>
    <n v="4440000000"/>
    <n v="4440000000"/>
    <n v="0"/>
    <n v="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1011"/>
    <s v="Printing, Stationery, Photocopying and Binding"/>
    <n v="0"/>
    <n v="0"/>
    <n v="0"/>
    <n v="0"/>
    <n v="31800000"/>
    <n v="0"/>
    <n v="31800000"/>
    <n v="0"/>
    <n v="0"/>
    <n v="0"/>
    <n v="0"/>
    <n v="0"/>
    <n v="31800000"/>
    <n v="0"/>
    <n v="0"/>
    <n v="0"/>
    <n v="0"/>
    <n v="0"/>
    <n v="0"/>
    <n v="0"/>
    <n v="0"/>
    <n v="21500016"/>
    <n v="0"/>
    <n v="0"/>
    <n v="31800000"/>
    <n v="0"/>
    <n v="21500016"/>
    <n v="0"/>
    <n v="31800000"/>
    <n v="21500016"/>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5101"/>
    <s v="Consultancy Services"/>
    <n v="0"/>
    <n v="80000000"/>
    <n v="0"/>
    <n v="80000000"/>
    <n v="80000000"/>
    <n v="0"/>
    <n v="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5202"/>
    <s v="Environment Impact Assessment for Capital Works"/>
    <n v="0"/>
    <n v="1100000000"/>
    <n v="0"/>
    <n v="1100000000"/>
    <n v="1100000000"/>
    <n v="0"/>
    <n v="0"/>
    <n v="0"/>
    <n v="0"/>
    <n v="0"/>
    <n v="0"/>
    <n v="0"/>
    <n v="0"/>
    <n v="0"/>
    <n v="0"/>
    <n v="0"/>
    <n v="0"/>
    <n v="0"/>
    <n v="0"/>
    <n v="0"/>
    <n v="0"/>
    <n v="0"/>
    <n v="0"/>
    <n v="0"/>
    <n v="0"/>
    <n v="0"/>
    <n v="0"/>
    <n v="0"/>
    <n v="0"/>
    <n v="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24001"/>
    <s v="Medical Supplies and Services"/>
    <n v="0"/>
    <n v="0"/>
    <n v="0"/>
    <n v="0"/>
    <n v="60000000"/>
    <n v="0"/>
    <n v="60000000"/>
    <n v="0"/>
    <n v="0"/>
    <n v="0"/>
    <n v="0"/>
    <n v="0"/>
    <n v="10000000"/>
    <n v="10000000"/>
    <n v="0"/>
    <n v="0"/>
    <n v="20000000"/>
    <n v="20000000"/>
    <n v="0"/>
    <n v="0"/>
    <n v="0"/>
    <n v="0"/>
    <n v="0"/>
    <n v="0"/>
    <n v="30000000"/>
    <n v="0"/>
    <n v="30000000"/>
    <n v="0"/>
    <n v="30000000"/>
    <n v="3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6"/>
    <s v="Planning and Budgeting services"/>
    <s v="225203"/>
    <s v="Appraisal and Feasibility Studies for Capital Works"/>
    <n v="0"/>
    <n v="0"/>
    <n v="0"/>
    <n v="0"/>
    <n v="1502000000"/>
    <n v="0"/>
    <n v="1502000000"/>
    <n v="0"/>
    <n v="0"/>
    <n v="0"/>
    <n v="0"/>
    <n v="0"/>
    <n v="500000000"/>
    <n v="328569000"/>
    <n v="0"/>
    <n v="0"/>
    <n v="750000000"/>
    <n v="560250000"/>
    <n v="0"/>
    <n v="0"/>
    <n v="0"/>
    <n v="361181000"/>
    <n v="0"/>
    <n v="0"/>
    <n v="1250000000"/>
    <n v="0"/>
    <n v="1250000000"/>
    <n v="0"/>
    <n v="1250000000"/>
    <n v="125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11"/>
    <s v="Communication and Public Relations"/>
    <s v="221001"/>
    <s v="Advertising and Public Relations"/>
    <n v="0"/>
    <n v="0"/>
    <n v="0"/>
    <n v="0"/>
    <n v="100000000"/>
    <n v="0"/>
    <n v="100000000"/>
    <n v="0"/>
    <n v="0"/>
    <n v="0"/>
    <n v="0"/>
    <n v="0"/>
    <n v="60000000"/>
    <n v="40890000"/>
    <n v="0"/>
    <n v="0"/>
    <n v="4000000"/>
    <n v="23110000"/>
    <n v="0"/>
    <n v="0"/>
    <n v="26000000"/>
    <n v="26000000"/>
    <n v="0"/>
    <n v="0"/>
    <n v="90000000"/>
    <n v="0"/>
    <n v="90000000"/>
    <n v="0"/>
    <n v="90000000"/>
    <n v="9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39"/>
    <s v="Policies, Regulations and Standards "/>
    <s v="221012"/>
    <s v="Small Office Equipment"/>
    <n v="0"/>
    <n v="0"/>
    <n v="0"/>
    <n v="0"/>
    <n v="4000000"/>
    <n v="0"/>
    <n v="4000000"/>
    <n v="0"/>
    <n v="0"/>
    <n v="0"/>
    <n v="0"/>
    <n v="0"/>
    <n v="2000000"/>
    <n v="2000000"/>
    <n v="0"/>
    <n v="0"/>
    <n v="200000"/>
    <n v="200000"/>
    <n v="0"/>
    <n v="0"/>
    <n v="0"/>
    <n v="0"/>
    <n v="0"/>
    <n v="0"/>
    <n v="2200000"/>
    <n v="0"/>
    <n v="2200000"/>
    <n v="0"/>
    <n v="2200000"/>
    <n v="22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240002"/>
    <s v="Atomic Energy Regulation "/>
    <s v="263402"/>
    <s v="Transfer to Other Government Units"/>
    <n v="0"/>
    <n v="0"/>
    <n v="0"/>
    <n v="0"/>
    <n v="11236000000"/>
    <n v="0"/>
    <n v="11236000000"/>
    <n v="0"/>
    <n v="2809000000"/>
    <n v="2809000000"/>
    <n v="0"/>
    <n v="0"/>
    <n v="2809000000"/>
    <n v="2809000000"/>
    <n v="0"/>
    <n v="0"/>
    <n v="2809000000"/>
    <n v="2809000000"/>
    <n v="0"/>
    <n v="0"/>
    <n v="2809000000"/>
    <n v="2809000000"/>
    <n v="0"/>
    <n v="0"/>
    <n v="11236000000"/>
    <n v="0"/>
    <n v="11236000000"/>
    <n v="0"/>
    <n v="11236000000"/>
    <n v="11236000000"/>
    <s v="Recurrent"/>
  </r>
  <r>
    <s v="017"/>
    <s v="Ministry of Energy and Mineral Development"/>
    <x v="13"/>
    <x v="13"/>
    <s v="04"/>
    <s v="Energy Efficiency"/>
    <s v="02"/>
    <s v="Energy Planning, Management &amp; Infrastructure Dev't"/>
    <s v="000"/>
    <s v=""/>
    <s v="1492"/>
    <s v="Kampala Metropolitan Transmission System Improvement Project"/>
    <s v="240012"/>
    <s v="Transmission Network Development and rehabilitation"/>
    <s v="263402"/>
    <s v="Transfer to Other Government Units"/>
    <n v="0"/>
    <n v="0"/>
    <n v="0"/>
    <n v="0"/>
    <n v="0"/>
    <n v="0"/>
    <n v="0"/>
    <n v="0"/>
    <n v="0"/>
    <n v="0"/>
    <n v="0"/>
    <n v="0"/>
    <n v="0"/>
    <n v="0"/>
    <n v="0"/>
    <n v="0"/>
    <n v="0"/>
    <n v="0"/>
    <n v="0"/>
    <n v="0"/>
    <n v="0"/>
    <n v="0"/>
    <n v="115255130434"/>
    <n v="115255130434"/>
    <n v="0"/>
    <n v="115255130434"/>
    <n v="0"/>
    <n v="115255130434"/>
    <n v="115255130434"/>
    <n v="115255130434"/>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17"/>
    <s v="Infrastructure Development and Management"/>
    <s v="221002"/>
    <s v="Workshops, Meetings and Seminars"/>
    <n v="103200000"/>
    <n v="0"/>
    <n v="0"/>
    <n v="0"/>
    <n v="1032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17"/>
    <s v="Infrastructure Development and Management"/>
    <s v="221003"/>
    <s v="Staff Training"/>
    <n v="70000000"/>
    <n v="0"/>
    <n v="0"/>
    <n v="0"/>
    <n v="700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17"/>
    <s v="Infrastructure Development and Management"/>
    <s v="221009"/>
    <s v="Welfare and Entertainment"/>
    <n v="65000000"/>
    <n v="0"/>
    <n v="0"/>
    <n v="0"/>
    <n v="650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17"/>
    <s v="Infrastructure Development and Management"/>
    <s v="227001"/>
    <s v="Travel inland"/>
    <n v="100000000"/>
    <n v="0"/>
    <n v="0"/>
    <n v="0"/>
    <n v="1000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17"/>
    <s v="Infrastructure Development and Management"/>
    <s v="263402"/>
    <s v="Transfer to Other Government Units"/>
    <n v="1222068402"/>
    <n v="0"/>
    <n v="0"/>
    <n v="0"/>
    <n v="1222068402"/>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34"/>
    <s v="Education and Skills Development  "/>
    <s v="221001"/>
    <s v="Advertising and Public Relations"/>
    <n v="6000000"/>
    <n v="0"/>
    <n v="0"/>
    <n v="0"/>
    <n v="60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34"/>
    <s v="Education and Skills Development  "/>
    <s v="221002"/>
    <s v="Workshops, Meetings and Seminars"/>
    <n v="2601465200"/>
    <n v="0"/>
    <n v="0"/>
    <n v="0"/>
    <n v="26014652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34"/>
    <s v="Education and Skills Development  "/>
    <s v="263402"/>
    <s v="Transfer to Other Government Units"/>
    <n v="708780000"/>
    <n v="0"/>
    <n v="0"/>
    <n v="0"/>
    <n v="70878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1001"/>
    <s v="Advertising and Public Relations"/>
    <n v="338595500"/>
    <n v="0"/>
    <n v="0"/>
    <n v="0"/>
    <n v="3385955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1002"/>
    <s v="Workshops, Meetings and Seminars"/>
    <n v="921137898"/>
    <n v="0"/>
    <n v="0"/>
    <n v="0"/>
    <n v="921137898"/>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1005"/>
    <s v="Official Ceremonies and State Functions"/>
    <n v="95450000"/>
    <n v="0"/>
    <n v="0"/>
    <n v="0"/>
    <n v="9545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1007"/>
    <s v="Books, Periodicals &amp; Newspapers"/>
    <n v="380000"/>
    <n v="0"/>
    <n v="0"/>
    <n v="0"/>
    <n v="38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1009"/>
    <s v="Welfare and Entertainment"/>
    <n v="35550000"/>
    <n v="0"/>
    <n v="0"/>
    <n v="0"/>
    <n v="3555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1011"/>
    <s v="Printing, Stationery, Photocopying and Binding"/>
    <n v="27173000"/>
    <n v="0"/>
    <n v="0"/>
    <n v="0"/>
    <n v="27173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2001"/>
    <s v="Information and Communication Technology Services."/>
    <n v="90000000"/>
    <n v="0"/>
    <n v="0"/>
    <n v="0"/>
    <n v="900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3003"/>
    <s v="Rent-Produced Assets-to private entities"/>
    <n v="63000000"/>
    <n v="0"/>
    <n v="0"/>
    <n v="0"/>
    <n v="630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7001"/>
    <s v="Travel inland"/>
    <n v="10000000"/>
    <n v="0"/>
    <n v="0"/>
    <n v="0"/>
    <n v="100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27004"/>
    <s v="Fuel, Lubricants and Oils"/>
    <n v="45000000"/>
    <n v="0"/>
    <n v="0"/>
    <n v="0"/>
    <n v="450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42"/>
    <s v="Projects Management"/>
    <s v="263402"/>
    <s v="Transfer to Other Government Units"/>
    <n v="5000000000"/>
    <n v="0"/>
    <n v="0"/>
    <n v="0"/>
    <n v="50000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84"/>
    <s v="Enterprise Development"/>
    <s v="221002"/>
    <s v="Workshops, Meetings and Seminars"/>
    <n v="97200000"/>
    <n v="0"/>
    <n v="0"/>
    <n v="0"/>
    <n v="97200000"/>
    <n v="0"/>
    <n v="0"/>
    <n v="0"/>
    <n v="0"/>
    <n v="0"/>
    <n v="0"/>
    <n v="0"/>
    <n v="0"/>
    <n v="0"/>
    <n v="0"/>
    <n v="0"/>
    <n v="0"/>
    <n v="0"/>
    <n v="0"/>
    <n v="0"/>
    <n v="0"/>
    <n v="0"/>
    <n v="0"/>
    <n v="0"/>
    <n v="0"/>
    <n v="0"/>
    <n v="0"/>
    <n v="0"/>
    <n v="0"/>
    <n v="0"/>
    <s v="Recurrent"/>
  </r>
  <r>
    <s v="018"/>
    <s v="Ministry of Gender, Labour and Social Development"/>
    <x v="9"/>
    <x v="9"/>
    <s v="04"/>
    <s v="Labour and employment services "/>
    <s v="04"/>
    <s v="Labour and Employment services"/>
    <s v="002"/>
    <s v="Labour and Industrial relations"/>
    <s v="1778"/>
    <s v="Enhancing Growth and Productivity Opportunities for Women Enterprises"/>
    <s v="000084"/>
    <s v="Enterprise Development"/>
    <s v="263402"/>
    <s v="Transfer to Other Government Units"/>
    <n v="10000000000"/>
    <n v="0"/>
    <n v="0"/>
    <n v="0"/>
    <n v="10000000000"/>
    <n v="0"/>
    <n v="0"/>
    <n v="0"/>
    <n v="0"/>
    <n v="0"/>
    <n v="0"/>
    <n v="0"/>
    <n v="0"/>
    <n v="0"/>
    <n v="0"/>
    <n v="0"/>
    <n v="0"/>
    <n v="0"/>
    <n v="0"/>
    <n v="0"/>
    <n v="0"/>
    <n v="0"/>
    <n v="0"/>
    <n v="0"/>
    <n v="0"/>
    <n v="0"/>
    <n v="0"/>
    <n v="0"/>
    <n v="0"/>
    <n v="0"/>
    <s v="Recurrent"/>
  </r>
  <r>
    <s v="018"/>
    <s v="Ministry of Gender, Labour and Social Development"/>
    <x v="14"/>
    <x v="14"/>
    <s v="02"/>
    <s v="Strengthening institutional support "/>
    <s v="01"/>
    <s v="Adminstration, Planning and support services"/>
    <s v="004"/>
    <s v="Policy and Planning"/>
    <s v="1627"/>
    <s v="Retooling of Ministry of Gender, Labour and Social Development and its Institutions."/>
    <s v="000003"/>
    <s v="Facilities and Equipment Management"/>
    <s v="312212"/>
    <s v="Light Vehicles - Acquisition"/>
    <n v="1500000000"/>
    <n v="0"/>
    <n v="0"/>
    <n v="0"/>
    <n v="1500000000"/>
    <n v="0"/>
    <n v="0"/>
    <n v="0"/>
    <n v="0"/>
    <n v="0"/>
    <n v="0"/>
    <n v="0"/>
    <n v="0"/>
    <n v="0"/>
    <n v="0"/>
    <n v="0"/>
    <n v="0"/>
    <n v="0"/>
    <n v="0"/>
    <n v="0"/>
    <n v="750000000"/>
    <n v="739004345"/>
    <n v="0"/>
    <n v="0"/>
    <n v="750000000"/>
    <n v="0"/>
    <n v="739004345"/>
    <n v="0"/>
    <n v="750000000"/>
    <n v="739004345"/>
    <s v="Capital"/>
  </r>
  <r>
    <s v="018"/>
    <s v="Ministry of Gender, Labour and Social Development"/>
    <x v="14"/>
    <x v="14"/>
    <s v="02"/>
    <s v="Strengthening institutional support "/>
    <s v="01"/>
    <s v="Adminstration, Planning and support services"/>
    <s v="004"/>
    <s v="Policy and Planning"/>
    <s v="1627"/>
    <s v="Retooling of Ministry of Gender, Labour and Social Development and its Institutions."/>
    <s v="000003"/>
    <s v="Facilities and Equipment Management"/>
    <s v="312231"/>
    <s v="Office Equipment - Acquisition "/>
    <n v="0"/>
    <n v="0"/>
    <n v="0"/>
    <n v="0"/>
    <n v="450854145"/>
    <n v="0"/>
    <n v="450854145"/>
    <n v="0"/>
    <n v="0"/>
    <n v="0"/>
    <n v="0"/>
    <n v="0"/>
    <n v="100000000"/>
    <n v="0"/>
    <n v="0"/>
    <n v="0"/>
    <n v="350854145"/>
    <n v="0"/>
    <n v="0"/>
    <n v="0"/>
    <n v="0"/>
    <n v="370962245"/>
    <n v="0"/>
    <n v="0"/>
    <n v="450854145"/>
    <n v="0"/>
    <n v="370962245"/>
    <n v="0"/>
    <n v="450854145"/>
    <n v="370962245"/>
    <s v="Capital"/>
  </r>
  <r>
    <s v="018"/>
    <s v="Ministry of Gender, Labour and Social Development"/>
    <x v="14"/>
    <x v="14"/>
    <s v="02"/>
    <s v="Strengthening institutional support "/>
    <s v="01"/>
    <s v="Adminstration, Planning and support services"/>
    <s v="004"/>
    <s v="Policy and Planning"/>
    <s v="1627"/>
    <s v="Retooling of Ministry of Gender, Labour and Social Development and its Institutions."/>
    <s v="000003"/>
    <s v="Facilities and Equipment Management"/>
    <s v="312235"/>
    <s v="Furniture and Fittings - Acquisition"/>
    <n v="0"/>
    <n v="0"/>
    <n v="0"/>
    <n v="0"/>
    <n v="100000000"/>
    <n v="0"/>
    <n v="100000000"/>
    <n v="0"/>
    <n v="0"/>
    <n v="0"/>
    <n v="0"/>
    <n v="0"/>
    <n v="25000000"/>
    <n v="0"/>
    <n v="0"/>
    <n v="0"/>
    <n v="75000000"/>
    <n v="4780000"/>
    <n v="0"/>
    <n v="0"/>
    <n v="0"/>
    <n v="100000000"/>
    <n v="0"/>
    <n v="0"/>
    <n v="100000000"/>
    <n v="0"/>
    <n v="104780000"/>
    <n v="0"/>
    <n v="100000000"/>
    <n v="104780000"/>
    <s v="Capital"/>
  </r>
  <r>
    <s v="019"/>
    <s v="Ministry of Water and Environment"/>
    <x v="7"/>
    <x v="7"/>
    <s v="02"/>
    <s v="Agricultural Production and Productivity"/>
    <s v="03"/>
    <s v="Directorate of Water Development "/>
    <s v="000"/>
    <s v=""/>
    <s v="1661"/>
    <s v="Irrigation For Climate Resilience Project Profile"/>
    <s v="000003"/>
    <s v="Facilities and Equipment Management"/>
    <s v="227004"/>
    <s v="Fuel, Lubricants and Oils"/>
    <n v="0"/>
    <n v="0"/>
    <n v="0"/>
    <n v="0"/>
    <n v="0"/>
    <n v="0"/>
    <n v="0"/>
    <n v="0"/>
    <n v="0"/>
    <n v="0"/>
    <n v="21081513.765050016"/>
    <n v="0"/>
    <n v="0"/>
    <n v="0"/>
    <n v="12550000"/>
    <n v="0"/>
    <n v="0"/>
    <n v="0"/>
    <n v="0"/>
    <n v="0"/>
    <n v="0"/>
    <n v="0"/>
    <n v="0"/>
    <n v="0"/>
    <n v="0"/>
    <n v="33631513.765050016"/>
    <n v="0"/>
    <n v="0"/>
    <n v="33631513.765050016"/>
    <n v="0"/>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5202"/>
    <s v="Environment Impact Assessment for Capital Works"/>
    <n v="0"/>
    <n v="0"/>
    <n v="0"/>
    <n v="0"/>
    <n v="0"/>
    <n v="0"/>
    <n v="0"/>
    <n v="0"/>
    <n v="0"/>
    <n v="0"/>
    <n v="605004382.13205934"/>
    <n v="113399038.2"/>
    <n v="0"/>
    <n v="0"/>
    <n v="360164126.75"/>
    <n v="0"/>
    <n v="0"/>
    <n v="0"/>
    <n v="0"/>
    <n v="0"/>
    <n v="0"/>
    <n v="0"/>
    <n v="0"/>
    <n v="0"/>
    <n v="0"/>
    <n v="965168508.88205934"/>
    <n v="0"/>
    <n v="113399038.2"/>
    <n v="965168508.88205934"/>
    <n v="113399038.2"/>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8002"/>
    <s v="Maintenance-Transport Equipment "/>
    <n v="0"/>
    <n v="0"/>
    <n v="0"/>
    <n v="0"/>
    <n v="0"/>
    <n v="0"/>
    <n v="0"/>
    <n v="0"/>
    <n v="0"/>
    <n v="0"/>
    <n v="81470391.841029957"/>
    <n v="3934800.75"/>
    <n v="0"/>
    <n v="0"/>
    <n v="48500000"/>
    <n v="0"/>
    <n v="0"/>
    <n v="0"/>
    <n v="0"/>
    <n v="0"/>
    <n v="0"/>
    <n v="0"/>
    <n v="0"/>
    <n v="0"/>
    <n v="0"/>
    <n v="129970391.84102996"/>
    <n v="0"/>
    <n v="3934800.75"/>
    <n v="129970391.84102996"/>
    <n v="3934800.75"/>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1009"/>
    <s v="Welfare and Entertainment"/>
    <n v="0"/>
    <n v="0"/>
    <n v="0"/>
    <n v="0"/>
    <n v="10000000"/>
    <n v="0"/>
    <n v="10000000"/>
    <n v="0"/>
    <n v="0"/>
    <n v="0"/>
    <n v="0"/>
    <n v="0"/>
    <n v="2500000"/>
    <n v="2500000"/>
    <n v="0"/>
    <n v="0"/>
    <n v="2500000"/>
    <n v="2500000"/>
    <n v="0"/>
    <n v="0"/>
    <n v="0"/>
    <n v="0"/>
    <n v="0"/>
    <n v="0"/>
    <n v="5000000"/>
    <n v="0"/>
    <n v="5000000"/>
    <n v="0"/>
    <n v="5000000"/>
    <n v="50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8002"/>
    <s v="Maintenance-Transport Equipment "/>
    <n v="0"/>
    <n v="0"/>
    <n v="0"/>
    <n v="0"/>
    <n v="200000000"/>
    <n v="0"/>
    <n v="200000000"/>
    <n v="0"/>
    <n v="0"/>
    <n v="0"/>
    <n v="0"/>
    <n v="0"/>
    <n v="50000000"/>
    <n v="50000000"/>
    <n v="0"/>
    <n v="0"/>
    <n v="50000000"/>
    <n v="50000000"/>
    <n v="0"/>
    <n v="0"/>
    <n v="0"/>
    <n v="0"/>
    <n v="0"/>
    <n v="0"/>
    <n v="100000000"/>
    <n v="0"/>
    <n v="100000000"/>
    <n v="0"/>
    <n v="100000000"/>
    <n v="1000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17"/>
    <s v="Infrastructure Development and Management"/>
    <s v="225201"/>
    <s v="Consultancy Services-Capital"/>
    <n v="0"/>
    <n v="0"/>
    <n v="0"/>
    <n v="0"/>
    <n v="3132852247"/>
    <n v="0"/>
    <n v="3132852247"/>
    <n v="0"/>
    <n v="0"/>
    <n v="0"/>
    <n v="0"/>
    <n v="0"/>
    <n v="405000000"/>
    <n v="405000000"/>
    <n v="0"/>
    <n v="0"/>
    <n v="500000000"/>
    <n v="500000000"/>
    <n v="0"/>
    <n v="0"/>
    <n v="300000000"/>
    <n v="300000000"/>
    <n v="0"/>
    <n v="0"/>
    <n v="1205000000"/>
    <n v="0"/>
    <n v="1205000000"/>
    <n v="0"/>
    <n v="1205000000"/>
    <n v="1205000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21009"/>
    <s v="Welfare and Entertainment"/>
    <n v="0"/>
    <n v="0"/>
    <n v="0"/>
    <n v="0"/>
    <n v="52150000"/>
    <n v="0"/>
    <n v="52150000"/>
    <n v="0"/>
    <n v="0"/>
    <n v="0"/>
    <n v="0"/>
    <n v="0"/>
    <n v="13037500"/>
    <n v="13037500"/>
    <n v="0"/>
    <n v="0"/>
    <n v="13037500"/>
    <n v="13037500"/>
    <n v="0"/>
    <n v="0"/>
    <n v="0"/>
    <n v="0"/>
    <n v="0"/>
    <n v="0"/>
    <n v="26075000"/>
    <n v="0"/>
    <n v="26075000"/>
    <n v="0"/>
    <n v="26075000"/>
    <n v="26075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22001"/>
    <s v="Information and Communication Technology Services."/>
    <n v="0"/>
    <n v="0"/>
    <n v="0"/>
    <n v="0"/>
    <n v="11500000"/>
    <n v="0"/>
    <n v="11500000"/>
    <n v="0"/>
    <n v="0"/>
    <n v="0"/>
    <n v="0"/>
    <n v="0"/>
    <n v="2875000"/>
    <n v="0"/>
    <n v="0"/>
    <n v="0"/>
    <n v="2875000"/>
    <n v="5749999"/>
    <n v="0"/>
    <n v="0"/>
    <n v="0"/>
    <n v="0"/>
    <n v="0"/>
    <n v="0"/>
    <n v="5750000"/>
    <n v="0"/>
    <n v="5749999"/>
    <n v="0"/>
    <n v="5750000"/>
    <n v="5749999"/>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23006"/>
    <s v="Water"/>
    <n v="0"/>
    <n v="0"/>
    <n v="0"/>
    <n v="0"/>
    <n v="8500000"/>
    <n v="0"/>
    <n v="8500000"/>
    <n v="0"/>
    <n v="0"/>
    <n v="0"/>
    <n v="0"/>
    <n v="0"/>
    <n v="2125000"/>
    <n v="2125000"/>
    <n v="0"/>
    <n v="0"/>
    <n v="2125000"/>
    <n v="2125000"/>
    <n v="0"/>
    <n v="0"/>
    <n v="4250000"/>
    <n v="4250000"/>
    <n v="0"/>
    <n v="0"/>
    <n v="8500000"/>
    <n v="0"/>
    <n v="8500000"/>
    <n v="0"/>
    <n v="8500000"/>
    <n v="85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1009"/>
    <s v="Welfare and Entertainment"/>
    <n v="0"/>
    <n v="0"/>
    <n v="0"/>
    <n v="0"/>
    <n v="37300000"/>
    <n v="0"/>
    <n v="37300000"/>
    <n v="0"/>
    <n v="0"/>
    <n v="0"/>
    <n v="0"/>
    <n v="0"/>
    <n v="9325000"/>
    <n v="9325000"/>
    <n v="0"/>
    <n v="0"/>
    <n v="9325000"/>
    <n v="9325000"/>
    <n v="0"/>
    <n v="0"/>
    <n v="18650000"/>
    <n v="18650000"/>
    <n v="0"/>
    <n v="0"/>
    <n v="37300000"/>
    <n v="0"/>
    <n v="37300000"/>
    <n v="0"/>
    <n v="37300000"/>
    <n v="373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17"/>
    <s v="Infrastructure Development and Management"/>
    <s v="225201"/>
    <s v="Consultancy Services-Capital"/>
    <n v="0"/>
    <n v="0"/>
    <n v="0"/>
    <n v="0"/>
    <n v="3494391943"/>
    <n v="0"/>
    <n v="3494391943"/>
    <n v="0"/>
    <n v="0"/>
    <n v="0"/>
    <n v="0"/>
    <n v="0"/>
    <n v="873598000"/>
    <n v="873598000"/>
    <n v="0"/>
    <n v="0"/>
    <n v="0"/>
    <n v="0"/>
    <n v="0"/>
    <n v="0"/>
    <n v="0"/>
    <n v="0"/>
    <n v="0"/>
    <n v="0"/>
    <n v="873598000"/>
    <n v="0"/>
    <n v="873598000"/>
    <n v="0"/>
    <n v="873598000"/>
    <n v="873598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17"/>
    <s v="Infrastructure Development and Management"/>
    <s v="225204"/>
    <s v="Monitoring and Supervision of capital work"/>
    <n v="0"/>
    <n v="0"/>
    <n v="0"/>
    <n v="0"/>
    <n v="156270000"/>
    <n v="0"/>
    <n v="156270000"/>
    <n v="0"/>
    <n v="0"/>
    <n v="0"/>
    <n v="0"/>
    <n v="0"/>
    <n v="39067500"/>
    <n v="39067500"/>
    <n v="0"/>
    <n v="0"/>
    <n v="39067500"/>
    <n v="39067500"/>
    <n v="0"/>
    <n v="0"/>
    <n v="0"/>
    <n v="0"/>
    <n v="0"/>
    <n v="0"/>
    <n v="78135000"/>
    <n v="0"/>
    <n v="78135000"/>
    <n v="0"/>
    <n v="78135000"/>
    <n v="78135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17"/>
    <s v="Infrastructure Development and Management"/>
    <s v="227001"/>
    <s v="Travel inland"/>
    <n v="0"/>
    <n v="0"/>
    <n v="0"/>
    <n v="0"/>
    <n v="320000000"/>
    <n v="0"/>
    <n v="320000000"/>
    <n v="0"/>
    <n v="0"/>
    <n v="0"/>
    <n v="0"/>
    <n v="0"/>
    <n v="40000000"/>
    <n v="40000000"/>
    <n v="0"/>
    <n v="0"/>
    <n v="80000000"/>
    <n v="80000000"/>
    <n v="0"/>
    <n v="0"/>
    <n v="0"/>
    <n v="0"/>
    <n v="0"/>
    <n v="0"/>
    <n v="120000000"/>
    <n v="0"/>
    <n v="120000000"/>
    <n v="0"/>
    <n v="120000000"/>
    <n v="120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17"/>
    <s v="Infrastructure Development and Management"/>
    <s v="312139"/>
    <s v="Other Structures - Acquisition"/>
    <n v="0"/>
    <n v="0"/>
    <n v="0"/>
    <n v="0"/>
    <n v="11849565057"/>
    <n v="0"/>
    <n v="11849565057"/>
    <n v="0"/>
    <n v="0"/>
    <n v="0"/>
    <n v="0"/>
    <n v="0"/>
    <n v="3500000000"/>
    <n v="3500000000"/>
    <n v="0"/>
    <n v="0"/>
    <n v="1500000000"/>
    <n v="1500000000"/>
    <n v="0"/>
    <n v="0"/>
    <n v="2850000000"/>
    <n v="2850000000"/>
    <n v="0"/>
    <n v="0"/>
    <n v="7850000000"/>
    <n v="0"/>
    <n v="7850000000"/>
    <n v="0"/>
    <n v="7850000000"/>
    <n v="7850000000"/>
    <s v="Capital"/>
  </r>
  <r>
    <s v="019"/>
    <s v="Ministry of Water and Environment"/>
    <x v="7"/>
    <x v="7"/>
    <s v="02"/>
    <s v="Agricultural Production and Productivity"/>
    <s v="03"/>
    <s v="Directorate of Water Development "/>
    <s v="004"/>
    <s v="Water for Production"/>
    <s v="1398"/>
    <s v="Water for Production Regional Center-West based in Mbarara (WfPRC-W)"/>
    <s v="000017"/>
    <s v="Infrastructure Development and Management"/>
    <s v="342111"/>
    <s v="Land - Acquisition"/>
    <n v="0"/>
    <n v="0"/>
    <n v="0"/>
    <n v="0"/>
    <n v="150000000"/>
    <n v="0"/>
    <n v="150000000"/>
    <n v="0"/>
    <n v="0"/>
    <n v="0"/>
    <n v="0"/>
    <n v="0"/>
    <n v="0"/>
    <n v="0"/>
    <n v="0"/>
    <n v="0"/>
    <n v="150000000"/>
    <n v="150000000"/>
    <n v="0"/>
    <n v="0"/>
    <n v="0"/>
    <n v="0"/>
    <n v="0"/>
    <n v="0"/>
    <n v="150000000"/>
    <n v="0"/>
    <n v="150000000"/>
    <n v="0"/>
    <n v="150000000"/>
    <n v="150000000"/>
    <s v="Capital"/>
  </r>
  <r>
    <s v="019"/>
    <s v="Ministry of Water and Environment"/>
    <x v="7"/>
    <x v="7"/>
    <s v="02"/>
    <s v="Agricultural Production and Productivity"/>
    <s v="03"/>
    <s v="Directorate of Water Development "/>
    <s v="004"/>
    <s v="Water for Production"/>
    <s v="1523"/>
    <s v="Water for Production Phase II"/>
    <s v="000003"/>
    <s v="Facilities and Equipment Management"/>
    <s v="221001"/>
    <s v="Advertising and Public Relations"/>
    <n v="0"/>
    <n v="0"/>
    <n v="0"/>
    <n v="0"/>
    <n v="60000000"/>
    <n v="0"/>
    <n v="60000000"/>
    <n v="0"/>
    <n v="0"/>
    <n v="0"/>
    <n v="0"/>
    <n v="0"/>
    <n v="15000000"/>
    <n v="3750000"/>
    <n v="0"/>
    <n v="0"/>
    <n v="15000000"/>
    <n v="26250000"/>
    <n v="0"/>
    <n v="0"/>
    <n v="4000000"/>
    <n v="4000000"/>
    <n v="0"/>
    <n v="0"/>
    <n v="34000000"/>
    <n v="0"/>
    <n v="34000000"/>
    <n v="0"/>
    <n v="34000000"/>
    <n v="340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3005"/>
    <s v="Electricity "/>
    <n v="0"/>
    <n v="0"/>
    <n v="0"/>
    <n v="0"/>
    <n v="50100000"/>
    <n v="0"/>
    <n v="50100000"/>
    <n v="0"/>
    <n v="0"/>
    <n v="0"/>
    <n v="0"/>
    <n v="0"/>
    <n v="12525000"/>
    <n v="12525000"/>
    <n v="0"/>
    <n v="0"/>
    <n v="12525000"/>
    <n v="12525000"/>
    <n v="0"/>
    <n v="0"/>
    <n v="0"/>
    <n v="0"/>
    <n v="0"/>
    <n v="0"/>
    <n v="25050000"/>
    <n v="0"/>
    <n v="25050000"/>
    <n v="0"/>
    <n v="25050000"/>
    <n v="2505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1001"/>
    <s v="Advertising and Public Relations"/>
    <n v="0"/>
    <n v="0"/>
    <n v="0"/>
    <n v="0"/>
    <n v="6000000"/>
    <n v="0"/>
    <n v="6000000"/>
    <n v="0"/>
    <n v="0"/>
    <n v="0"/>
    <n v="0"/>
    <n v="0"/>
    <n v="0"/>
    <n v="0"/>
    <n v="0"/>
    <n v="0"/>
    <n v="1500000"/>
    <n v="1500000"/>
    <n v="0"/>
    <n v="0"/>
    <n v="4500000"/>
    <n v="4500000"/>
    <n v="0"/>
    <n v="0"/>
    <n v="6000000"/>
    <n v="0"/>
    <n v="6000000"/>
    <n v="0"/>
    <n v="6000000"/>
    <n v="6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3005"/>
    <s v="Electricity "/>
    <n v="0"/>
    <n v="0"/>
    <n v="0"/>
    <n v="0"/>
    <n v="3200000"/>
    <n v="0"/>
    <n v="3200000"/>
    <n v="0"/>
    <n v="0"/>
    <n v="0"/>
    <n v="0"/>
    <n v="0"/>
    <n v="800000"/>
    <n v="800000"/>
    <n v="0"/>
    <n v="0"/>
    <n v="800000"/>
    <n v="800000"/>
    <n v="0"/>
    <n v="0"/>
    <n v="1600000"/>
    <n v="1600000"/>
    <n v="0"/>
    <n v="0"/>
    <n v="3200000"/>
    <n v="0"/>
    <n v="3200000"/>
    <n v="0"/>
    <n v="3200000"/>
    <n v="3200000"/>
    <s v="Recurrent"/>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223004"/>
    <s v="Guard and Security services"/>
    <n v="0"/>
    <n v="0"/>
    <n v="0"/>
    <n v="0"/>
    <n v="24000000"/>
    <n v="0"/>
    <n v="24000000"/>
    <n v="0"/>
    <n v="0"/>
    <n v="0"/>
    <n v="0"/>
    <n v="0"/>
    <n v="6000000"/>
    <n v="6000000"/>
    <n v="0"/>
    <n v="0"/>
    <n v="6000000"/>
    <n v="6000000"/>
    <n v="0"/>
    <n v="0"/>
    <n v="12000000"/>
    <n v="12000000"/>
    <n v="0"/>
    <n v="0"/>
    <n v="24000000"/>
    <n v="0"/>
    <n v="24000000"/>
    <n v="0"/>
    <n v="24000000"/>
    <n v="24000000"/>
    <s v="Recurrent"/>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228002"/>
    <s v="Maintenance-Transport Equipment "/>
    <n v="0"/>
    <n v="0"/>
    <n v="0"/>
    <n v="0"/>
    <n v="68000000"/>
    <n v="0"/>
    <n v="18000000"/>
    <n v="50000000"/>
    <n v="0"/>
    <n v="0"/>
    <n v="0"/>
    <n v="0"/>
    <n v="4500000"/>
    <n v="4500000"/>
    <n v="0"/>
    <n v="0"/>
    <n v="4500000"/>
    <n v="4500000"/>
    <n v="0"/>
    <n v="0"/>
    <n v="9000000"/>
    <n v="9000000"/>
    <n v="0"/>
    <n v="0"/>
    <n v="18000000"/>
    <n v="0"/>
    <n v="18000000"/>
    <n v="0"/>
    <n v="18000000"/>
    <n v="1800000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7001"/>
    <s v="Travel inland"/>
    <n v="0"/>
    <n v="0"/>
    <n v="0"/>
    <n v="0"/>
    <n v="495746732"/>
    <n v="0"/>
    <n v="68000000"/>
    <n v="427746732"/>
    <n v="0"/>
    <n v="0"/>
    <n v="0"/>
    <n v="0"/>
    <n v="17000000"/>
    <n v="2370000"/>
    <n v="0"/>
    <n v="0"/>
    <n v="17000000"/>
    <n v="30717925"/>
    <n v="0"/>
    <n v="0"/>
    <n v="0"/>
    <n v="912075"/>
    <n v="0"/>
    <n v="0"/>
    <n v="34000000"/>
    <n v="0"/>
    <n v="34000000"/>
    <n v="0"/>
    <n v="34000000"/>
    <n v="340000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03"/>
    <s v="Facilities and Equipment Management"/>
    <s v="221003"/>
    <s v="Staff Training"/>
    <n v="0"/>
    <n v="0"/>
    <n v="0"/>
    <n v="0"/>
    <n v="50000000"/>
    <n v="0"/>
    <n v="50000000"/>
    <n v="0"/>
    <n v="0"/>
    <n v="0"/>
    <n v="0"/>
    <n v="0"/>
    <n v="10000000"/>
    <n v="2475000"/>
    <n v="0"/>
    <n v="0"/>
    <n v="12500000"/>
    <n v="20025000"/>
    <n v="0"/>
    <n v="0"/>
    <n v="27500000"/>
    <n v="27500000"/>
    <n v="0"/>
    <n v="0"/>
    <n v="50000000"/>
    <n v="0"/>
    <n v="50000000"/>
    <n v="0"/>
    <n v="50000000"/>
    <n v="50000000"/>
    <s v="Recurrent"/>
  </r>
  <r>
    <s v="019"/>
    <s v="Ministry of Water and Environment"/>
    <x v="7"/>
    <x v="7"/>
    <s v="03"/>
    <s v="Water Resources Management "/>
    <s v="02"/>
    <s v="Directorate of Water Resources Management"/>
    <s v="001"/>
    <s v="Trans-Boundary Water Resources Mangement "/>
    <s v="1424"/>
    <s v="Multi-Lateral Lakes Edward &amp; Albert Integrated Fisheries and Water Resources Management "/>
    <s v="000017"/>
    <s v="Infrastructure Development and Management"/>
    <s v="312213"/>
    <s v="Water Vessels - Acquisition"/>
    <n v="0"/>
    <n v="800000000"/>
    <n v="0"/>
    <n v="800000000"/>
    <n v="800000000"/>
    <n v="0"/>
    <n v="0"/>
    <n v="0"/>
    <n v="0"/>
    <n v="0"/>
    <n v="0"/>
    <n v="0"/>
    <n v="0"/>
    <n v="0"/>
    <n v="0"/>
    <n v="0"/>
    <n v="0"/>
    <n v="0"/>
    <n v="0"/>
    <n v="0"/>
    <n v="0"/>
    <n v="0"/>
    <n v="0"/>
    <n v="0"/>
    <n v="0"/>
    <n v="0"/>
    <n v="0"/>
    <n v="0"/>
    <n v="0"/>
    <n v="0"/>
    <s v="Capital"/>
  </r>
  <r>
    <s v="019"/>
    <s v="Ministry of Water and Environment"/>
    <x v="2"/>
    <x v="2"/>
    <s v="01"/>
    <s v="Environment and Natural Resources Management"/>
    <s v="01"/>
    <s v="Directorate of Environmental Affairs"/>
    <s v="000"/>
    <s v=""/>
    <s v="1417"/>
    <s v="Farm Income Enhancement and Forestry Conservation Programme Phase II"/>
    <s v="140020"/>
    <s v="Advocacy, sensitization and information management"/>
    <s v="225201"/>
    <s v="Consultancy Services-Capital"/>
    <n v="0"/>
    <n v="0"/>
    <n v="0"/>
    <n v="0"/>
    <n v="0"/>
    <n v="0"/>
    <n v="0"/>
    <n v="0"/>
    <n v="0"/>
    <n v="0"/>
    <n v="317500000"/>
    <n v="317500000"/>
    <n v="0"/>
    <n v="0"/>
    <n v="0"/>
    <n v="0"/>
    <n v="0"/>
    <n v="0"/>
    <n v="0"/>
    <n v="0"/>
    <n v="0"/>
    <n v="0"/>
    <n v="0"/>
    <n v="0"/>
    <n v="0"/>
    <n v="317500000"/>
    <n v="0"/>
    <n v="317500000"/>
    <n v="317500000"/>
    <n v="317500000"/>
    <s v="Recurrent"/>
  </r>
  <r>
    <s v="019"/>
    <s v="Ministry of Water and Environment"/>
    <x v="2"/>
    <x v="2"/>
    <s v="01"/>
    <s v="Environment and Natural Resources Management"/>
    <s v="01"/>
    <s v="Directorate of Environmental Affairs"/>
    <s v="000"/>
    <s v=""/>
    <s v="1417"/>
    <s v="Farm Income Enhancement and Forestry Conservation Programme Phase II"/>
    <s v="140020"/>
    <s v="Advocacy, sensitization and information management"/>
    <s v="227001"/>
    <s v="Travel inland"/>
    <n v="0"/>
    <n v="0"/>
    <n v="0"/>
    <n v="0"/>
    <n v="0"/>
    <n v="0"/>
    <n v="0"/>
    <n v="0"/>
    <n v="0"/>
    <n v="0"/>
    <n v="0"/>
    <n v="0"/>
    <n v="0"/>
    <n v="0"/>
    <n v="21386000"/>
    <n v="21386000"/>
    <n v="0"/>
    <n v="0"/>
    <n v="9560000"/>
    <n v="9560000"/>
    <n v="0"/>
    <n v="0"/>
    <n v="0"/>
    <n v="0"/>
    <n v="0"/>
    <n v="30946000"/>
    <n v="0"/>
    <n v="30946000"/>
    <n v="30946000"/>
    <n v="30946000"/>
    <s v="Recurrent"/>
  </r>
  <r>
    <s v="019"/>
    <s v="Ministry of Water and Environment"/>
    <x v="2"/>
    <x v="2"/>
    <s v="01"/>
    <s v="Environment and Natural Resources Management"/>
    <s v="01"/>
    <s v="Directorate of Environmental Affairs"/>
    <s v="000"/>
    <s v=""/>
    <s v="1417"/>
    <s v="Farm Income Enhancement and Forestry Conservation Programme Phase II"/>
    <s v="140025"/>
    <s v="Natural Capital Assets"/>
    <s v="242003"/>
    <s v="Other"/>
    <n v="0"/>
    <n v="0"/>
    <n v="0"/>
    <n v="0"/>
    <n v="0"/>
    <n v="0"/>
    <n v="0"/>
    <n v="0"/>
    <n v="0"/>
    <n v="0"/>
    <n v="171489400"/>
    <n v="171489400"/>
    <n v="0"/>
    <n v="0"/>
    <n v="1313715583"/>
    <n v="1313715583"/>
    <n v="0"/>
    <n v="0"/>
    <n v="0"/>
    <n v="0"/>
    <n v="0"/>
    <n v="0"/>
    <n v="0"/>
    <n v="0"/>
    <n v="0"/>
    <n v="1485204983"/>
    <n v="0"/>
    <n v="1485204983"/>
    <n v="1485204983"/>
    <n v="1485204983"/>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27004"/>
    <s v="Fuel, Lubricants and Oils"/>
    <n v="0"/>
    <n v="0"/>
    <n v="0"/>
    <n v="0"/>
    <n v="63000000"/>
    <n v="0"/>
    <n v="17000000"/>
    <n v="46000000"/>
    <n v="0"/>
    <n v="0"/>
    <n v="0"/>
    <n v="0"/>
    <n v="4250000"/>
    <n v="4250000"/>
    <n v="0"/>
    <n v="0"/>
    <n v="4250000"/>
    <n v="4250000"/>
    <n v="0"/>
    <n v="0"/>
    <n v="8500000"/>
    <n v="8500000"/>
    <n v="0"/>
    <n v="0"/>
    <n v="17000000"/>
    <n v="0"/>
    <n v="17000000"/>
    <n v="0"/>
    <n v="17000000"/>
    <n v="17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39"/>
    <s v="Policies, Regulations and Standards "/>
    <s v="227001"/>
    <s v="Travel inland"/>
    <n v="0"/>
    <n v="0"/>
    <n v="0"/>
    <n v="0"/>
    <n v="20000000"/>
    <n v="0"/>
    <n v="20000000"/>
    <n v="0"/>
    <n v="0"/>
    <n v="0"/>
    <n v="0"/>
    <n v="0"/>
    <n v="5000000"/>
    <n v="4353000"/>
    <n v="0"/>
    <n v="0"/>
    <n v="5000000"/>
    <n v="5647000"/>
    <n v="0"/>
    <n v="0"/>
    <n v="10000000"/>
    <n v="10000000"/>
    <n v="0"/>
    <n v="0"/>
    <n v="20000000"/>
    <n v="0"/>
    <n v="20000000"/>
    <n v="0"/>
    <n v="20000000"/>
    <n v="2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5"/>
    <s v="Natural Capital Assets"/>
    <s v="312412"/>
    <s v="Cultivated Plants - Acquisition"/>
    <n v="0"/>
    <n v="3155000000"/>
    <n v="0"/>
    <n v="3155000000"/>
    <n v="3155000000"/>
    <n v="0"/>
    <n v="0"/>
    <n v="0"/>
    <n v="0"/>
    <n v="0"/>
    <n v="0"/>
    <n v="0"/>
    <n v="0"/>
    <n v="0"/>
    <n v="0"/>
    <n v="0"/>
    <n v="0"/>
    <n v="0"/>
    <n v="0"/>
    <n v="0"/>
    <n v="1800000000"/>
    <n v="1799995955"/>
    <n v="0"/>
    <n v="0"/>
    <n v="1800000000"/>
    <n v="0"/>
    <n v="1799995955"/>
    <n v="0"/>
    <n v="1800000000"/>
    <n v="1799995955"/>
    <s v="Capital"/>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03"/>
    <s v="Facilities and Equipment Management"/>
    <s v="211106"/>
    <s v="Allowances (Incl. Casuals, Temporary, sitting allowances)"/>
    <n v="0"/>
    <n v="0"/>
    <n v="0"/>
    <n v="0"/>
    <n v="190000000"/>
    <n v="0"/>
    <n v="70000000"/>
    <n v="120000000"/>
    <n v="0"/>
    <n v="0"/>
    <n v="0"/>
    <n v="0"/>
    <n v="17500000"/>
    <n v="17405000"/>
    <n v="0"/>
    <n v="0"/>
    <n v="17500000"/>
    <n v="17411000"/>
    <n v="0"/>
    <n v="0"/>
    <n v="0"/>
    <n v="184000"/>
    <n v="0"/>
    <n v="0"/>
    <n v="35000000"/>
    <n v="0"/>
    <n v="35000000"/>
    <n v="0"/>
    <n v="35000000"/>
    <n v="35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03"/>
    <s v="Facilities and Equipment Management"/>
    <s v="225202"/>
    <s v="Environment Impact Assessment for Capital Works"/>
    <n v="0"/>
    <n v="0"/>
    <n v="0"/>
    <n v="0"/>
    <n v="3500000000"/>
    <n v="0"/>
    <n v="500000000"/>
    <n v="300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5"/>
    <s v="Monitoring and Evaluation "/>
    <s v="225101"/>
    <s v="Consultancy Services"/>
    <n v="0"/>
    <n v="0"/>
    <n v="0"/>
    <n v="0"/>
    <n v="500000000"/>
    <n v="0"/>
    <n v="500000000"/>
    <n v="0"/>
    <n v="0"/>
    <n v="0"/>
    <n v="0"/>
    <n v="0"/>
    <n v="125000000"/>
    <n v="0"/>
    <n v="0"/>
    <n v="0"/>
    <n v="150000000"/>
    <n v="260281000"/>
    <n v="0"/>
    <n v="0"/>
    <n v="0"/>
    <n v="14719000"/>
    <n v="0"/>
    <n v="0"/>
    <n v="275000000"/>
    <n v="0"/>
    <n v="275000000"/>
    <n v="0"/>
    <n v="275000000"/>
    <n v="275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5"/>
    <s v="Monitoring and Evaluation "/>
    <s v="227001"/>
    <s v="Travel inland"/>
    <n v="0"/>
    <n v="0"/>
    <n v="0"/>
    <n v="0"/>
    <n v="30000000"/>
    <n v="0"/>
    <n v="30000000"/>
    <n v="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1"/>
    <s v="Ecosystems Restoration and Protection"/>
    <s v="225201"/>
    <s v="Consultancy Services-Capital"/>
    <n v="0"/>
    <n v="0"/>
    <n v="0"/>
    <n v="0"/>
    <n v="2900000000"/>
    <n v="0"/>
    <n v="200000000"/>
    <n v="2700000000"/>
    <n v="0"/>
    <n v="0"/>
    <n v="0"/>
    <n v="0"/>
    <n v="50000000"/>
    <n v="20660000"/>
    <n v="0"/>
    <n v="0"/>
    <n v="0"/>
    <n v="29340000"/>
    <n v="0"/>
    <n v="0"/>
    <n v="0"/>
    <n v="0"/>
    <n v="0"/>
    <n v="0"/>
    <n v="50000000"/>
    <n v="0"/>
    <n v="50000000"/>
    <n v="0"/>
    <n v="50000000"/>
    <n v="50000000"/>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2001"/>
    <s v="Information and Communication Technology Services."/>
    <n v="0"/>
    <n v="0"/>
    <n v="0"/>
    <n v="0"/>
    <n v="4000000"/>
    <n v="0"/>
    <n v="4000000"/>
    <n v="0"/>
    <n v="0"/>
    <n v="0"/>
    <n v="0"/>
    <n v="0"/>
    <n v="1000000"/>
    <n v="0"/>
    <n v="0"/>
    <n v="0"/>
    <n v="1000000"/>
    <n v="2000000"/>
    <n v="0"/>
    <n v="0"/>
    <n v="2000000"/>
    <n v="2000000"/>
    <n v="0"/>
    <n v="0"/>
    <n v="4000000"/>
    <n v="0"/>
    <n v="4000000"/>
    <n v="0"/>
    <n v="4000000"/>
    <n v="4000000"/>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3006"/>
    <s v="Water"/>
    <n v="0"/>
    <n v="0"/>
    <n v="0"/>
    <n v="0"/>
    <n v="8000000"/>
    <n v="0"/>
    <n v="8000000"/>
    <n v="0"/>
    <n v="0"/>
    <n v="0"/>
    <n v="0"/>
    <n v="0"/>
    <n v="2000000"/>
    <n v="2000000"/>
    <n v="0"/>
    <n v="0"/>
    <n v="2000000"/>
    <n v="0"/>
    <n v="0"/>
    <n v="0"/>
    <n v="4000000"/>
    <n v="8000000"/>
    <n v="0"/>
    <n v="0"/>
    <n v="8000000"/>
    <n v="0"/>
    <n v="10000000"/>
    <n v="0"/>
    <n v="8000000"/>
    <n v="10000000"/>
    <s v="Recurrent"/>
  </r>
  <r>
    <s v="019"/>
    <s v="Ministry of Water and Environment"/>
    <x v="2"/>
    <x v="2"/>
    <s v="01"/>
    <s v="Environment and Natural Resources Management"/>
    <s v="04"/>
    <s v="Policy, Planning and Support Services"/>
    <s v="000"/>
    <s v=""/>
    <s v="1530"/>
    <s v="Integrated Water Resources Management and Development Project (IWMDP)"/>
    <s v="000006"/>
    <s v="Planning and Budgeting services"/>
    <s v="221008"/>
    <s v="Information and Communication Technology Supplies.  "/>
    <n v="0"/>
    <n v="0"/>
    <n v="0"/>
    <n v="0"/>
    <n v="0"/>
    <n v="0"/>
    <n v="0"/>
    <n v="0"/>
    <n v="0"/>
    <n v="0"/>
    <n v="9757270"/>
    <n v="0"/>
    <n v="0"/>
    <n v="0"/>
    <n v="9000000"/>
    <n v="26169400"/>
    <n v="0"/>
    <n v="0"/>
    <n v="0"/>
    <n v="0"/>
    <n v="0"/>
    <n v="0"/>
    <n v="0"/>
    <n v="0"/>
    <n v="0"/>
    <n v="18757270"/>
    <n v="0"/>
    <n v="26169400"/>
    <n v="18757270"/>
    <n v="26169400"/>
    <s v="Recurrent"/>
  </r>
  <r>
    <s v="019"/>
    <s v="Ministry of Water and Environment"/>
    <x v="2"/>
    <x v="2"/>
    <s v="01"/>
    <s v="Environment and Natural Resources Management"/>
    <s v="04"/>
    <s v="Policy, Planning and Support Services"/>
    <s v="000"/>
    <s v=""/>
    <s v="1530"/>
    <s v="Integrated Water Resources Management and Development Project (IWMDP)"/>
    <s v="000006"/>
    <s v="Planning and Budgeting services"/>
    <s v="225201"/>
    <s v="Consultancy Services-Capital"/>
    <n v="0"/>
    <n v="0"/>
    <n v="0"/>
    <n v="0"/>
    <n v="0"/>
    <n v="0"/>
    <n v="0"/>
    <n v="0"/>
    <n v="0"/>
    <n v="0"/>
    <n v="66132611"/>
    <n v="0"/>
    <n v="0"/>
    <n v="0"/>
    <n v="61000000"/>
    <n v="3300000"/>
    <n v="0"/>
    <n v="0"/>
    <n v="0"/>
    <n v="0"/>
    <n v="0"/>
    <n v="0"/>
    <n v="0"/>
    <n v="0"/>
    <n v="0"/>
    <n v="127132611"/>
    <n v="0"/>
    <n v="3300000"/>
    <n v="127132611"/>
    <n v="3300000"/>
    <s v="Recurrent"/>
  </r>
  <r>
    <s v="019"/>
    <s v="Ministry of Water and Environment"/>
    <x v="2"/>
    <x v="2"/>
    <s v="01"/>
    <s v="Environment and Natural Resources Management"/>
    <s v="04"/>
    <s v="Policy, Planning and Support Services"/>
    <s v="002"/>
    <s v="Policy and Planning"/>
    <s v="1638"/>
    <s v="Retooling of Ministry of Water and Environment"/>
    <s v="000017"/>
    <s v="Infrastructure Development and Management"/>
    <s v="228001"/>
    <s v="Maintenance-Buildings and Structures"/>
    <n v="0"/>
    <n v="0"/>
    <n v="0"/>
    <n v="0"/>
    <n v="0"/>
    <n v="0"/>
    <n v="0"/>
    <n v="0"/>
    <n v="0"/>
    <n v="0"/>
    <n v="0"/>
    <n v="0"/>
    <n v="0"/>
    <n v="0"/>
    <n v="0"/>
    <n v="0"/>
    <n v="0"/>
    <n v="0"/>
    <n v="0"/>
    <n v="0"/>
    <n v="0"/>
    <n v="0"/>
    <n v="0"/>
    <n v="0"/>
    <n v="0"/>
    <n v="0"/>
    <n v="0"/>
    <n v="0"/>
    <n v="0"/>
    <n v="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1001"/>
    <s v="Advertising and Public Relations"/>
    <n v="0"/>
    <n v="0"/>
    <n v="0"/>
    <n v="0"/>
    <n v="20000000"/>
    <n v="0"/>
    <n v="10000000"/>
    <n v="10000000"/>
    <n v="0"/>
    <n v="0"/>
    <n v="0"/>
    <n v="0"/>
    <n v="0"/>
    <n v="0"/>
    <n v="0"/>
    <n v="0"/>
    <n v="2500000"/>
    <n v="2500000"/>
    <n v="0"/>
    <n v="0"/>
    <n v="0"/>
    <n v="0"/>
    <n v="0"/>
    <n v="0"/>
    <n v="2500000"/>
    <n v="0"/>
    <n v="2500000"/>
    <n v="0"/>
    <n v="2500000"/>
    <n v="25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4"/>
    <s v="Administration and Support Services"/>
    <s v="225204"/>
    <s v="Monitoring and Supervision of capital work"/>
    <n v="0"/>
    <n v="0"/>
    <n v="0"/>
    <n v="0"/>
    <n v="30000000"/>
    <n v="0"/>
    <n v="30000000"/>
    <n v="0"/>
    <n v="0"/>
    <n v="0"/>
    <n v="0"/>
    <n v="0"/>
    <n v="0"/>
    <n v="0"/>
    <n v="0"/>
    <n v="0"/>
    <n v="7500000"/>
    <n v="7500000"/>
    <n v="0"/>
    <n v="0"/>
    <n v="22500000"/>
    <n v="22500000"/>
    <n v="0"/>
    <n v="0"/>
    <n v="30000000"/>
    <n v="0"/>
    <n v="30000000"/>
    <n v="0"/>
    <n v="30000000"/>
    <n v="3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7"/>
    <s v="Infrastructure Development and Management"/>
    <s v="225101"/>
    <s v="Consultancy Services"/>
    <n v="0"/>
    <n v="0"/>
    <n v="0"/>
    <n v="0"/>
    <n v="500000000"/>
    <n v="0"/>
    <n v="500000000"/>
    <n v="0"/>
    <n v="0"/>
    <n v="0"/>
    <n v="0"/>
    <n v="0"/>
    <n v="300000000"/>
    <n v="170954428"/>
    <n v="0"/>
    <n v="0"/>
    <n v="198703138"/>
    <n v="227696822"/>
    <n v="0"/>
    <n v="0"/>
    <n v="1296862"/>
    <n v="101348750"/>
    <n v="0"/>
    <n v="0"/>
    <n v="500000000"/>
    <n v="0"/>
    <n v="500000000"/>
    <n v="0"/>
    <n v="500000000"/>
    <n v="50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7"/>
    <s v="Infrastructure Development and Management"/>
    <s v="312139"/>
    <s v="Other Structures - Acquisition"/>
    <n v="0"/>
    <n v="0"/>
    <n v="0"/>
    <n v="0"/>
    <n v="700000000"/>
    <n v="0"/>
    <n v="700000000"/>
    <n v="0"/>
    <n v="0"/>
    <n v="0"/>
    <n v="0"/>
    <n v="0"/>
    <n v="175000000"/>
    <n v="0"/>
    <n v="0"/>
    <n v="0"/>
    <n v="300000000"/>
    <n v="475000000"/>
    <n v="0"/>
    <n v="0"/>
    <n v="225000000"/>
    <n v="225000000"/>
    <n v="0"/>
    <n v="0"/>
    <n v="700000000"/>
    <n v="0"/>
    <n v="700000000"/>
    <n v="0"/>
    <n v="700000000"/>
    <n v="700000000"/>
    <s v="Capital"/>
  </r>
  <r>
    <s v="019"/>
    <s v="Ministry of Water and Environment"/>
    <x v="2"/>
    <x v="2"/>
    <s v="03"/>
    <s v="Water Resources Management "/>
    <s v="02"/>
    <s v="Directorate of Water Resources Management"/>
    <s v="000"/>
    <s v=""/>
    <s v="1487"/>
    <s v="Enhancing Resilience of Communities to Climate Change"/>
    <s v="000014"/>
    <s v="Administrative and Support Services"/>
    <s v="211102"/>
    <s v="Contract Staff Salaries "/>
    <n v="0"/>
    <n v="0"/>
    <n v="0"/>
    <n v="0"/>
    <n v="0"/>
    <n v="0"/>
    <n v="0"/>
    <n v="0"/>
    <n v="0"/>
    <n v="0"/>
    <n v="300000000"/>
    <n v="75000000"/>
    <n v="0"/>
    <n v="0"/>
    <n v="0"/>
    <n v="0"/>
    <n v="0"/>
    <n v="0"/>
    <n v="0"/>
    <n v="0"/>
    <n v="0"/>
    <n v="0"/>
    <n v="0"/>
    <n v="0"/>
    <n v="0"/>
    <n v="300000000"/>
    <n v="0"/>
    <n v="75000000"/>
    <n v="300000000"/>
    <n v="75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4"/>
    <s v="Administrative and Support Services"/>
    <s v="221007"/>
    <s v="Books, Periodicals &amp; Newspapers"/>
    <n v="0"/>
    <n v="0"/>
    <n v="0"/>
    <n v="0"/>
    <n v="10000000"/>
    <n v="0"/>
    <n v="10000000"/>
    <n v="0"/>
    <n v="0"/>
    <n v="0"/>
    <n v="0"/>
    <n v="0"/>
    <n v="2500000"/>
    <n v="2500000"/>
    <n v="0"/>
    <n v="0"/>
    <n v="2500000"/>
    <n v="2500000"/>
    <n v="0"/>
    <n v="0"/>
    <n v="0"/>
    <n v="0"/>
    <n v="0"/>
    <n v="0"/>
    <n v="5000000"/>
    <n v="0"/>
    <n v="5000000"/>
    <n v="0"/>
    <n v="5000000"/>
    <n v="5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5"/>
    <s v="Monitoring and Evaluation "/>
    <s v="225204"/>
    <s v="Monitoring and Supervision of capital work"/>
    <n v="0"/>
    <n v="0"/>
    <n v="0"/>
    <n v="0"/>
    <n v="71036000"/>
    <n v="0"/>
    <n v="71036000"/>
    <n v="0"/>
    <n v="0"/>
    <n v="0"/>
    <n v="0"/>
    <n v="0"/>
    <n v="17759000"/>
    <n v="17759000"/>
    <n v="0"/>
    <n v="0"/>
    <n v="17759000"/>
    <n v="17652000"/>
    <n v="0"/>
    <n v="0"/>
    <n v="15000000"/>
    <n v="15107000"/>
    <n v="0"/>
    <n v="0"/>
    <n v="50518000"/>
    <n v="0"/>
    <n v="50518000"/>
    <n v="0"/>
    <n v="50518000"/>
    <n v="50518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7"/>
    <s v="Infrastructure Development and Management"/>
    <s v="228002"/>
    <s v="Maintenance-Transport Equipment "/>
    <n v="0"/>
    <n v="0"/>
    <n v="0"/>
    <n v="0"/>
    <n v="5000000"/>
    <n v="0"/>
    <n v="5000000"/>
    <n v="0"/>
    <n v="0"/>
    <n v="0"/>
    <n v="0"/>
    <n v="0"/>
    <n v="1250000"/>
    <n v="625000"/>
    <n v="0"/>
    <n v="0"/>
    <n v="1250000"/>
    <n v="971480"/>
    <n v="0"/>
    <n v="0"/>
    <n v="0"/>
    <n v="1528520"/>
    <n v="0"/>
    <n v="0"/>
    <n v="2500000"/>
    <n v="0"/>
    <n v="3125000"/>
    <n v="0"/>
    <n v="2500000"/>
    <n v="3125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227001"/>
    <s v="Travel inland"/>
    <n v="0"/>
    <n v="0"/>
    <n v="0"/>
    <n v="0"/>
    <n v="180000000"/>
    <n v="0"/>
    <n v="180000000"/>
    <n v="0"/>
    <n v="0"/>
    <n v="0"/>
    <n v="0"/>
    <n v="0"/>
    <n v="45000000"/>
    <n v="44590000"/>
    <n v="0"/>
    <n v="0"/>
    <n v="45000000"/>
    <n v="40880010"/>
    <n v="0"/>
    <n v="0"/>
    <n v="90000000"/>
    <n v="94529990"/>
    <n v="0"/>
    <n v="0"/>
    <n v="180000000"/>
    <n v="0"/>
    <n v="180000000"/>
    <n v="0"/>
    <n v="180000000"/>
    <n v="18000000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27001"/>
    <s v="Travel inland"/>
    <n v="0"/>
    <n v="0"/>
    <n v="0"/>
    <n v="0"/>
    <n v="28284900"/>
    <n v="0"/>
    <n v="28284900"/>
    <n v="0"/>
    <n v="0"/>
    <n v="0"/>
    <n v="0"/>
    <n v="0"/>
    <n v="7071250"/>
    <n v="7071250"/>
    <n v="0"/>
    <n v="0"/>
    <n v="7071250"/>
    <n v="7071250"/>
    <n v="0"/>
    <n v="0"/>
    <n v="14142400"/>
    <n v="14142400"/>
    <n v="0"/>
    <n v="0"/>
    <n v="28284900"/>
    <n v="0"/>
    <n v="28284900"/>
    <n v="0"/>
    <n v="28284900"/>
    <n v="2828490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27004"/>
    <s v="Fuel, Lubricants and Oils"/>
    <n v="0"/>
    <n v="0"/>
    <n v="0"/>
    <n v="0"/>
    <n v="17000000"/>
    <n v="0"/>
    <n v="17000000"/>
    <n v="0"/>
    <n v="0"/>
    <n v="0"/>
    <n v="0"/>
    <n v="0"/>
    <n v="4250000"/>
    <n v="4250000"/>
    <n v="0"/>
    <n v="0"/>
    <n v="4250000"/>
    <n v="4250000"/>
    <n v="0"/>
    <n v="0"/>
    <n v="8500000"/>
    <n v="8500000"/>
    <n v="0"/>
    <n v="0"/>
    <n v="17000000"/>
    <n v="0"/>
    <n v="17000000"/>
    <n v="0"/>
    <n v="17000000"/>
    <n v="17000000"/>
    <s v="Recurrent"/>
  </r>
  <r>
    <s v="019"/>
    <s v="Ministry of Water and Environment"/>
    <x v="2"/>
    <x v="2"/>
    <s v="03"/>
    <s v="Water Resources Management "/>
    <s v="02"/>
    <s v="Directorate of Water Resources Management"/>
    <s v="002"/>
    <s v="Water Quality Managemnet "/>
    <s v="1522"/>
    <s v="Inner Murchison Bay Cleanup Project"/>
    <s v="000017"/>
    <s v="Infrastructure Development and Management"/>
    <s v="225204"/>
    <s v="Monitoring and Supervision of capital work"/>
    <n v="0"/>
    <n v="0"/>
    <n v="0"/>
    <n v="0"/>
    <n v="300000000"/>
    <n v="0"/>
    <n v="300000000"/>
    <n v="0"/>
    <n v="0"/>
    <n v="0"/>
    <n v="0"/>
    <n v="0"/>
    <n v="90819250"/>
    <n v="90819250"/>
    <n v="0"/>
    <n v="0"/>
    <n v="75000000"/>
    <n v="75000000"/>
    <n v="0"/>
    <n v="0"/>
    <n v="25019512"/>
    <n v="25019512"/>
    <n v="0"/>
    <n v="0"/>
    <n v="190838762"/>
    <n v="0"/>
    <n v="190838762"/>
    <n v="0"/>
    <n v="190838762"/>
    <n v="190838762"/>
    <s v="Recurrent"/>
  </r>
  <r>
    <s v="019"/>
    <s v="Ministry of Water and Environment"/>
    <x v="2"/>
    <x v="2"/>
    <s v="03"/>
    <s v="Water Resources Management "/>
    <s v="02"/>
    <s v="Directorate of Water Resources Management"/>
    <s v="002"/>
    <s v="Water Quality Managemnet "/>
    <s v="1522"/>
    <s v="Inner Murchison Bay Cleanup Project"/>
    <s v="000017"/>
    <s v="Infrastructure Development and Management"/>
    <s v="227001"/>
    <s v="Travel inland"/>
    <n v="0"/>
    <n v="0"/>
    <n v="0"/>
    <n v="0"/>
    <n v="70000000"/>
    <n v="0"/>
    <n v="70000000"/>
    <n v="0"/>
    <n v="0"/>
    <n v="0"/>
    <n v="0"/>
    <n v="0"/>
    <n v="17500000"/>
    <n v="17500000"/>
    <n v="0"/>
    <n v="0"/>
    <n v="17500000"/>
    <n v="17500000"/>
    <n v="0"/>
    <n v="0"/>
    <n v="35000000"/>
    <n v="35000000"/>
    <n v="0"/>
    <n v="0"/>
    <n v="70000000"/>
    <n v="0"/>
    <n v="70000000"/>
    <n v="0"/>
    <n v="70000000"/>
    <n v="70000000"/>
    <s v="Recurrent"/>
  </r>
  <r>
    <s v="019"/>
    <s v="Ministry of Water and Environment"/>
    <x v="2"/>
    <x v="2"/>
    <s v="03"/>
    <s v="Water Resources Management "/>
    <s v="02"/>
    <s v="Directorate of Water Resources Management"/>
    <s v="002"/>
    <s v="Water Quality Managemnet "/>
    <s v="1522"/>
    <s v="Inner Murchison Bay Cleanup Project"/>
    <s v="000017"/>
    <s v="Infrastructure Development and Management"/>
    <s v="312139"/>
    <s v="Other Structures - Acquisition"/>
    <n v="0"/>
    <n v="0"/>
    <n v="0"/>
    <n v="0"/>
    <n v="50000000"/>
    <n v="0"/>
    <n v="50000000"/>
    <n v="0"/>
    <n v="0"/>
    <n v="0"/>
    <n v="0"/>
    <n v="0"/>
    <n v="0"/>
    <n v="0"/>
    <n v="0"/>
    <n v="0"/>
    <n v="0"/>
    <n v="0"/>
    <n v="0"/>
    <n v="0"/>
    <n v="0"/>
    <n v="0"/>
    <n v="0"/>
    <n v="0"/>
    <n v="0"/>
    <n v="0"/>
    <n v="0"/>
    <n v="0"/>
    <n v="0"/>
    <n v="0"/>
    <s v="Capital"/>
  </r>
  <r>
    <s v="019"/>
    <s v="Ministry of Water and Environment"/>
    <x v="2"/>
    <x v="2"/>
    <s v="03"/>
    <s v="Water Resources Management "/>
    <s v="02"/>
    <s v="Directorate of Water Resources Management"/>
    <s v="002"/>
    <s v="Water Quality Managemnet "/>
    <s v="1762"/>
    <s v="Potable Water Project"/>
    <s v="000015"/>
    <s v="Monitoring and Evaluation "/>
    <s v="221009"/>
    <s v="Welfare and Entertainment"/>
    <n v="0"/>
    <n v="0"/>
    <n v="0"/>
    <n v="0"/>
    <n v="10000000"/>
    <n v="0"/>
    <n v="10000000"/>
    <n v="0"/>
    <n v="0"/>
    <n v="0"/>
    <n v="0"/>
    <n v="0"/>
    <n v="2500000"/>
    <n v="2500000"/>
    <n v="0"/>
    <n v="0"/>
    <n v="2500000"/>
    <n v="1215000"/>
    <n v="0"/>
    <n v="0"/>
    <n v="5000000"/>
    <n v="6285000"/>
    <n v="0"/>
    <n v="0"/>
    <n v="10000000"/>
    <n v="0"/>
    <n v="10000000"/>
    <n v="0"/>
    <n v="10000000"/>
    <n v="1000000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000014"/>
    <s v="Administrative and Support Services"/>
    <s v="221009"/>
    <s v="Welfare and Entertainment"/>
    <n v="0"/>
    <n v="0"/>
    <n v="0"/>
    <n v="0"/>
    <n v="10000000"/>
    <n v="0"/>
    <n v="10000000"/>
    <n v="0"/>
    <n v="0"/>
    <n v="0"/>
    <n v="0"/>
    <n v="0"/>
    <n v="2500000"/>
    <n v="2500000"/>
    <n v="0"/>
    <n v="0"/>
    <n v="2500000"/>
    <n v="2500000"/>
    <n v="0"/>
    <n v="0"/>
    <n v="0"/>
    <n v="0"/>
    <n v="0"/>
    <n v="0"/>
    <n v="5000000"/>
    <n v="0"/>
    <n v="5000000"/>
    <n v="0"/>
    <n v="5000000"/>
    <n v="500000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140022"/>
    <s v="Integrated Catchment based Infrastructure"/>
    <s v="227004"/>
    <s v="Fuel, Lubricants and Oils"/>
    <n v="0"/>
    <n v="0"/>
    <n v="0"/>
    <n v="0"/>
    <n v="85745200"/>
    <n v="0"/>
    <n v="60000000"/>
    <n v="25745200"/>
    <n v="0"/>
    <n v="0"/>
    <n v="0"/>
    <n v="0"/>
    <n v="15000000"/>
    <n v="15000000"/>
    <n v="0"/>
    <n v="0"/>
    <n v="15000000"/>
    <n v="15000000"/>
    <n v="0"/>
    <n v="0"/>
    <n v="30000000"/>
    <n v="30000000"/>
    <n v="0"/>
    <n v="0"/>
    <n v="60000000"/>
    <n v="0"/>
    <n v="60000000"/>
    <n v="0"/>
    <n v="60000000"/>
    <n v="6000000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on and Support Services"/>
    <s v="227004"/>
    <s v="Fuel, Lubricants and Oils"/>
    <n v="0"/>
    <n v="0"/>
    <n v="0"/>
    <n v="0"/>
    <n v="0"/>
    <n v="0"/>
    <n v="0"/>
    <n v="4000000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ve and Support Services"/>
    <s v="211102"/>
    <s v="Contract Staff Salaries "/>
    <n v="0"/>
    <n v="0"/>
    <n v="0"/>
    <n v="0"/>
    <n v="815283202"/>
    <n v="0"/>
    <n v="0"/>
    <n v="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ve and Support Services"/>
    <s v="212101"/>
    <s v="Social Security Contributions"/>
    <n v="0"/>
    <n v="0"/>
    <n v="0"/>
    <n v="0"/>
    <n v="33576735"/>
    <n v="0"/>
    <n v="0"/>
    <n v="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ve and Support Services"/>
    <s v="221011"/>
    <s v="Printing, Stationery, Photocopying and Binding"/>
    <n v="0"/>
    <n v="0"/>
    <n v="0"/>
    <n v="0"/>
    <n v="16000000"/>
    <n v="0"/>
    <n v="0"/>
    <n v="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ve and Support Services"/>
    <s v="227001"/>
    <s v="Travel inland"/>
    <n v="0"/>
    <n v="0"/>
    <n v="0"/>
    <n v="0"/>
    <n v="50000000"/>
    <n v="0"/>
    <n v="0"/>
    <n v="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ve and Support Services"/>
    <s v="227004"/>
    <s v="Fuel, Lubricants and Oils"/>
    <n v="0"/>
    <n v="0"/>
    <n v="0"/>
    <n v="0"/>
    <n v="40000000"/>
    <n v="0"/>
    <n v="0"/>
    <n v="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140022"/>
    <s v="Integrated Catchment based Infrastructure"/>
    <s v="225201"/>
    <s v="Consultancy Services-Capital"/>
    <n v="0"/>
    <n v="0"/>
    <n v="0"/>
    <n v="0"/>
    <n v="17051935000"/>
    <n v="0"/>
    <n v="0"/>
    <n v="1705193500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140022"/>
    <s v="Integrated Catchment based Infrastructure"/>
    <s v="227001"/>
    <s v="Travel inland"/>
    <n v="0"/>
    <n v="0"/>
    <n v="0"/>
    <n v="0"/>
    <n v="60000000"/>
    <n v="0"/>
    <n v="60000000"/>
    <n v="0"/>
    <n v="0"/>
    <n v="0"/>
    <n v="0"/>
    <n v="0"/>
    <n v="15000000"/>
    <n v="14955250"/>
    <n v="0"/>
    <n v="0"/>
    <n v="15000000"/>
    <n v="15044750"/>
    <n v="0"/>
    <n v="0"/>
    <n v="30000000"/>
    <n v="29999661"/>
    <n v="0"/>
    <n v="0"/>
    <n v="60000000"/>
    <n v="0"/>
    <n v="59999661"/>
    <n v="0"/>
    <n v="60000000"/>
    <n v="59999661"/>
    <s v="Recurrent"/>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23001"/>
    <s v="Property Management Expenses"/>
    <n v="0"/>
    <n v="0"/>
    <n v="0"/>
    <n v="0"/>
    <n v="9600000"/>
    <n v="0"/>
    <n v="9600000"/>
    <n v="0"/>
    <n v="0"/>
    <n v="0"/>
    <n v="0"/>
    <n v="0"/>
    <n v="2400000"/>
    <n v="2400000"/>
    <n v="0"/>
    <n v="0"/>
    <n v="2400000"/>
    <n v="1682400"/>
    <n v="0"/>
    <n v="0"/>
    <n v="4800000"/>
    <n v="5517600"/>
    <n v="0"/>
    <n v="0"/>
    <n v="9600000"/>
    <n v="0"/>
    <n v="9600000"/>
    <n v="0"/>
    <n v="9600000"/>
    <n v="9600000"/>
    <s v="Recurrent"/>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312139"/>
    <s v="Other Structures - Acquisition"/>
    <n v="0"/>
    <n v="0"/>
    <n v="0"/>
    <n v="0"/>
    <n v="505295000"/>
    <n v="0"/>
    <n v="505295000"/>
    <n v="0"/>
    <n v="0"/>
    <n v="0"/>
    <n v="0"/>
    <n v="0"/>
    <n v="126323750"/>
    <n v="126323750"/>
    <n v="0"/>
    <n v="0"/>
    <n v="126323750"/>
    <n v="126323750"/>
    <n v="0"/>
    <n v="0"/>
    <n v="250000000"/>
    <n v="250000000"/>
    <n v="0"/>
    <n v="0"/>
    <n v="502647500"/>
    <n v="0"/>
    <n v="502647500"/>
    <n v="0"/>
    <n v="502647500"/>
    <n v="502647500"/>
    <s v="Capital"/>
  </r>
  <r>
    <s v="019"/>
    <s v="Ministry of Water and Environment"/>
    <x v="9"/>
    <x v="9"/>
    <s v="02"/>
    <s v="Population Health, Safety and Management "/>
    <s v="03"/>
    <s v="Directorate of Water Development "/>
    <s v="000"/>
    <s v=""/>
    <s v="1188"/>
    <s v="Protection of Lake Victoria - Kampala Sanitation Program"/>
    <s v="000017"/>
    <s v="Infrastructure Development and Management"/>
    <s v="313135"/>
    <s v="Water Plants, pipelines and sewerage networks - Improvement"/>
    <n v="0"/>
    <n v="0"/>
    <n v="0"/>
    <n v="0"/>
    <n v="0"/>
    <n v="0"/>
    <n v="0"/>
    <n v="0"/>
    <n v="0"/>
    <n v="0"/>
    <n v="138805986"/>
    <n v="138805986"/>
    <n v="0"/>
    <n v="0"/>
    <n v="0"/>
    <n v="0"/>
    <n v="0"/>
    <n v="0"/>
    <n v="0"/>
    <n v="0"/>
    <n v="0"/>
    <n v="0"/>
    <n v="0"/>
    <n v="0"/>
    <n v="0"/>
    <n v="138805986"/>
    <n v="0"/>
    <n v="138805986"/>
    <n v="138805986"/>
    <n v="138805986"/>
    <s v="Capital"/>
  </r>
  <r>
    <s v="019"/>
    <s v="Ministry of Water and Environment"/>
    <x v="9"/>
    <x v="9"/>
    <s v="02"/>
    <s v="Population Health, Safety and Management "/>
    <s v="03"/>
    <s v="Directorate of Water Development "/>
    <s v="000"/>
    <s v=""/>
    <s v="1193"/>
    <s v="Kampala Water- Lake Victoria Water &amp; Sanitation project"/>
    <s v="000017"/>
    <s v="Infrastructure Development and Management"/>
    <s v="312135"/>
    <s v="Water Plants, pipelines and sewerage networks - Acquisition"/>
    <n v="0"/>
    <n v="0"/>
    <n v="0"/>
    <n v="0"/>
    <n v="0"/>
    <n v="0"/>
    <n v="0"/>
    <n v="0"/>
    <n v="0"/>
    <n v="0"/>
    <n v="8092070491.6217632"/>
    <n v="8092070491.6217632"/>
    <n v="0"/>
    <n v="0"/>
    <n v="138149156660"/>
    <n v="14632259132.349422"/>
    <n v="0"/>
    <n v="0"/>
    <n v="12798460908"/>
    <n v="21653155126.684502"/>
    <n v="0"/>
    <n v="0"/>
    <n v="0"/>
    <n v="0"/>
    <n v="0"/>
    <n v="159039688059.62177"/>
    <n v="0"/>
    <n v="44377484750.655685"/>
    <n v="159039688059.62177"/>
    <n v="44377484750.655685"/>
    <s v="Capital"/>
  </r>
  <r>
    <s v="019"/>
    <s v="Ministry of Water and Environment"/>
    <x v="9"/>
    <x v="9"/>
    <s v="02"/>
    <s v="Population Health, Safety and Management "/>
    <s v="03"/>
    <s v="Directorate of Water Development "/>
    <s v="000"/>
    <s v=""/>
    <s v="1529"/>
    <s v="Strategic Towns Water Supply and Sanitation Project (STWSSP)"/>
    <s v="000003"/>
    <s v="Facilities and Equipment Management"/>
    <s v="221001"/>
    <s v="Advertising and Public Relations"/>
    <n v="0"/>
    <n v="0"/>
    <n v="0"/>
    <n v="0"/>
    <n v="0"/>
    <n v="0"/>
    <n v="0"/>
    <n v="0"/>
    <n v="0"/>
    <n v="0"/>
    <n v="35000000"/>
    <n v="35000000"/>
    <n v="0"/>
    <n v="0"/>
    <n v="55250.25"/>
    <n v="35000000"/>
    <n v="0"/>
    <n v="0"/>
    <n v="20000000"/>
    <n v="20000000"/>
    <n v="0"/>
    <n v="0"/>
    <n v="0"/>
    <n v="0"/>
    <n v="0"/>
    <n v="55055250.25"/>
    <n v="0"/>
    <n v="90000000"/>
    <n v="55055250.25"/>
    <n v="90000000"/>
    <s v="Recurrent"/>
  </r>
  <r>
    <s v="019"/>
    <s v="Ministry of Water and Environment"/>
    <x v="9"/>
    <x v="9"/>
    <s v="02"/>
    <s v="Population Health, Safety and Management "/>
    <s v="03"/>
    <s v="Directorate of Water Development "/>
    <s v="000"/>
    <s v=""/>
    <s v="1530"/>
    <s v="Integrated Water Resources Management and Development Project (IWMDP)"/>
    <s v="000017"/>
    <s v="Infrastructure Development and Management"/>
    <s v="312135"/>
    <s v="Water Plants, pipelines and sewerage networks - Acquisition"/>
    <n v="0"/>
    <n v="0"/>
    <n v="0"/>
    <n v="0"/>
    <n v="0"/>
    <n v="0"/>
    <n v="0"/>
    <n v="0"/>
    <n v="0"/>
    <n v="0"/>
    <n v="61209281338.581001"/>
    <n v="17946502207.581001"/>
    <n v="0"/>
    <n v="0"/>
    <n v="57394914481"/>
    <n v="27080774338.240196"/>
    <n v="0"/>
    <n v="0"/>
    <n v="0"/>
    <n v="4579634677"/>
    <n v="0"/>
    <n v="0"/>
    <n v="0"/>
    <n v="0"/>
    <n v="0"/>
    <n v="118604195819.58099"/>
    <n v="0"/>
    <n v="49606911222.821198"/>
    <n v="118604195819.58099"/>
    <n v="49606911222.821198"/>
    <s v="Capital"/>
  </r>
  <r>
    <s v="019"/>
    <s v="Ministry of Water and Environment"/>
    <x v="9"/>
    <x v="9"/>
    <s v="02"/>
    <s v="Population Health, Safety and Management "/>
    <s v="03"/>
    <s v="Directorate of Water Development "/>
    <s v="000"/>
    <s v=""/>
    <s v="1534"/>
    <s v="Water and Sanitation Development Facility  North-Phase II"/>
    <s v="000017"/>
    <s v="Infrastructure Development and Management"/>
    <s v="312135"/>
    <s v="Water Plants, pipelines and sewerage networks - Acquisition"/>
    <n v="0"/>
    <n v="0"/>
    <n v="0"/>
    <n v="0"/>
    <n v="0"/>
    <n v="0"/>
    <n v="0"/>
    <n v="0"/>
    <n v="0"/>
    <n v="0"/>
    <n v="9560000000"/>
    <n v="2590726101"/>
    <n v="0"/>
    <n v="0"/>
    <n v="0"/>
    <n v="5865706353"/>
    <n v="0"/>
    <n v="0"/>
    <n v="0"/>
    <n v="2578606748"/>
    <n v="0"/>
    <n v="0"/>
    <n v="0"/>
    <n v="0"/>
    <n v="0"/>
    <n v="9560000000"/>
    <n v="0"/>
    <n v="11035039202"/>
    <n v="9560000000"/>
    <n v="11035039202"/>
    <s v="Capital"/>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1011"/>
    <s v="Printing, Stationery, Photocopying and Binding"/>
    <n v="0"/>
    <n v="0"/>
    <n v="0"/>
    <n v="0"/>
    <n v="15000000"/>
    <n v="0"/>
    <n v="15000000"/>
    <n v="0"/>
    <n v="0"/>
    <n v="0"/>
    <n v="0"/>
    <n v="0"/>
    <n v="3750000"/>
    <n v="3750000"/>
    <n v="0"/>
    <n v="0"/>
    <n v="3750000"/>
    <n v="1736250"/>
    <n v="0"/>
    <n v="0"/>
    <n v="0"/>
    <n v="3750000"/>
    <n v="0"/>
    <n v="0"/>
    <n v="7500000"/>
    <n v="0"/>
    <n v="9236250"/>
    <n v="0"/>
    <n v="7500000"/>
    <n v="923625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11106"/>
    <s v="Allowances (Incl. Casuals, Temporary, sitting allowances)"/>
    <n v="0"/>
    <n v="0"/>
    <n v="0"/>
    <n v="0"/>
    <n v="120000000"/>
    <n v="0"/>
    <n v="120000000"/>
    <n v="0"/>
    <n v="0"/>
    <n v="0"/>
    <n v="0"/>
    <n v="0"/>
    <n v="40100000"/>
    <n v="40100000"/>
    <n v="0"/>
    <n v="0"/>
    <n v="30000000"/>
    <n v="27980000"/>
    <n v="0"/>
    <n v="0"/>
    <n v="49900000"/>
    <n v="51920000"/>
    <n v="0"/>
    <n v="0"/>
    <n v="120000000"/>
    <n v="0"/>
    <n v="120000000"/>
    <n v="0"/>
    <n v="120000000"/>
    <n v="12000000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25101"/>
    <s v="Consultancy Services"/>
    <n v="0"/>
    <n v="0"/>
    <n v="0"/>
    <n v="0"/>
    <n v="64000000"/>
    <n v="0"/>
    <n v="64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27001"/>
    <s v="Travel inland"/>
    <n v="0"/>
    <n v="0"/>
    <n v="0"/>
    <n v="0"/>
    <n v="158576100"/>
    <n v="0"/>
    <n v="80000000"/>
    <n v="78576100"/>
    <n v="0"/>
    <n v="0"/>
    <n v="0"/>
    <n v="0"/>
    <n v="35000000"/>
    <n v="35000000"/>
    <n v="0"/>
    <n v="0"/>
    <n v="20000000"/>
    <n v="20000000"/>
    <n v="0"/>
    <n v="0"/>
    <n v="25000000"/>
    <n v="25000000"/>
    <n v="0"/>
    <n v="0"/>
    <n v="80000000"/>
    <n v="0"/>
    <n v="80000000"/>
    <n v="0"/>
    <n v="80000000"/>
    <n v="8000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12101"/>
    <s v="Social Security Contributions"/>
    <n v="0"/>
    <n v="0"/>
    <n v="0"/>
    <n v="0"/>
    <n v="222791000"/>
    <n v="0"/>
    <n v="222791000"/>
    <n v="0"/>
    <n v="0"/>
    <n v="0"/>
    <n v="0"/>
    <n v="0"/>
    <n v="55697750"/>
    <n v="0"/>
    <n v="0"/>
    <n v="0"/>
    <n v="55697750"/>
    <n v="65509188"/>
    <n v="0"/>
    <n v="0"/>
    <n v="111395500"/>
    <n v="157281812"/>
    <n v="0"/>
    <n v="0"/>
    <n v="222791000"/>
    <n v="0"/>
    <n v="222791000"/>
    <n v="0"/>
    <n v="222791000"/>
    <n v="222791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1008"/>
    <s v="Information and Communication Technology Supplies.  "/>
    <n v="0"/>
    <n v="0"/>
    <n v="0"/>
    <n v="0"/>
    <n v="150000000"/>
    <n v="0"/>
    <n v="150000000"/>
    <n v="0"/>
    <n v="0"/>
    <n v="0"/>
    <n v="0"/>
    <n v="0"/>
    <n v="0"/>
    <n v="0"/>
    <n v="0"/>
    <n v="0"/>
    <n v="37500000"/>
    <n v="37500000"/>
    <n v="0"/>
    <n v="0"/>
    <n v="50000000"/>
    <n v="49450000"/>
    <n v="0"/>
    <n v="0"/>
    <n v="87500000"/>
    <n v="0"/>
    <n v="86950000"/>
    <n v="0"/>
    <n v="87500000"/>
    <n v="8695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312235"/>
    <s v="Furniture and Fittings - Acquisition"/>
    <n v="0"/>
    <n v="0"/>
    <n v="0"/>
    <n v="0"/>
    <n v="210000000"/>
    <n v="0"/>
    <n v="210000000"/>
    <n v="0"/>
    <n v="0"/>
    <n v="0"/>
    <n v="0"/>
    <n v="0"/>
    <n v="52500000"/>
    <n v="19350029"/>
    <n v="0"/>
    <n v="0"/>
    <n v="52500000"/>
    <n v="53821971"/>
    <n v="0"/>
    <n v="0"/>
    <n v="0"/>
    <n v="31828000"/>
    <n v="0"/>
    <n v="0"/>
    <n v="105000000"/>
    <n v="0"/>
    <n v="105000000"/>
    <n v="0"/>
    <n v="105000000"/>
    <n v="105000000"/>
    <s v="Capital"/>
  </r>
  <r>
    <s v="019"/>
    <s v="Ministry of Water and Environment"/>
    <x v="9"/>
    <x v="9"/>
    <s v="02"/>
    <s v="Population Health, Safety and Management "/>
    <s v="03"/>
    <s v="Directorate of Water Development "/>
    <s v="001"/>
    <s v="Rural Water Supply and Sanitation"/>
    <s v="1666"/>
    <s v="Development of Solar Powered Irrigation and Water Supply Systems"/>
    <s v="000003"/>
    <s v="Facilities and Equipment Management"/>
    <s v="225203"/>
    <s v="Appraisal and Feasibility Studies for Capital Works"/>
    <n v="0"/>
    <n v="0"/>
    <n v="0"/>
    <n v="0"/>
    <n v="108293290"/>
    <n v="0"/>
    <n v="108293290"/>
    <n v="0"/>
    <n v="0"/>
    <n v="0"/>
    <n v="0"/>
    <n v="0"/>
    <n v="0"/>
    <n v="0"/>
    <n v="0"/>
    <n v="0"/>
    <n v="27073250"/>
    <n v="10960000"/>
    <n v="0"/>
    <n v="0"/>
    <n v="0"/>
    <n v="16113250"/>
    <n v="0"/>
    <n v="0"/>
    <n v="27073250"/>
    <n v="0"/>
    <n v="27073250"/>
    <n v="0"/>
    <n v="27073250"/>
    <n v="27073250"/>
    <s v="Recurrent"/>
  </r>
  <r>
    <s v="019"/>
    <s v="Ministry of Water and Environment"/>
    <x v="9"/>
    <x v="9"/>
    <s v="02"/>
    <s v="Population Health, Safety and Management "/>
    <s v="03"/>
    <s v="Directorate of Water Development "/>
    <s v="002"/>
    <s v="Urban Water Supply and Sanitation"/>
    <s v="1438"/>
    <s v="Water Service Acceleration Project (SCAP 100%)"/>
    <s v="000017"/>
    <s v="Infrastructure Development and Management"/>
    <s v="342111"/>
    <s v="Land - Acquisition"/>
    <n v="0"/>
    <n v="0"/>
    <n v="0"/>
    <n v="0"/>
    <n v="0"/>
    <n v="0"/>
    <n v="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1011"/>
    <s v="Printing, Stationery, Photocopying and Binding"/>
    <n v="0"/>
    <n v="0"/>
    <n v="0"/>
    <n v="0"/>
    <n v="92000000"/>
    <n v="0"/>
    <n v="92000000"/>
    <n v="0"/>
    <n v="0"/>
    <n v="0"/>
    <n v="0"/>
    <n v="0"/>
    <n v="15000000"/>
    <n v="15000000"/>
    <n v="0"/>
    <n v="0"/>
    <n v="23000000"/>
    <n v="23000000"/>
    <n v="0"/>
    <n v="0"/>
    <n v="54000000"/>
    <n v="54000000"/>
    <n v="0"/>
    <n v="0"/>
    <n v="92000000"/>
    <n v="0"/>
    <n v="92000000"/>
    <n v="0"/>
    <n v="92000000"/>
    <n v="92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2001"/>
    <s v="Information and Communication Technology Services."/>
    <n v="0"/>
    <n v="0"/>
    <n v="0"/>
    <n v="0"/>
    <n v="4000000"/>
    <n v="0"/>
    <n v="4000000"/>
    <n v="0"/>
    <n v="0"/>
    <n v="0"/>
    <n v="0"/>
    <n v="0"/>
    <n v="1000000"/>
    <n v="1000000"/>
    <n v="0"/>
    <n v="0"/>
    <n v="1000000"/>
    <n v="1000000"/>
    <n v="0"/>
    <n v="0"/>
    <n v="2000000"/>
    <n v="2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2002"/>
    <s v="Postage and Courier"/>
    <n v="0"/>
    <n v="0"/>
    <n v="0"/>
    <n v="0"/>
    <n v="4000000"/>
    <n v="0"/>
    <n v="4000000"/>
    <n v="0"/>
    <n v="0"/>
    <n v="0"/>
    <n v="0"/>
    <n v="0"/>
    <n v="1000000"/>
    <n v="1000000"/>
    <n v="0"/>
    <n v="0"/>
    <n v="2000000"/>
    <n v="2000000"/>
    <n v="0"/>
    <n v="0"/>
    <n v="1000000"/>
    <n v="1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8003"/>
    <s v="Maintenance-Machinery &amp; Equipment Other than Transport Equipment "/>
    <n v="0"/>
    <n v="0"/>
    <n v="0"/>
    <n v="0"/>
    <n v="12000000"/>
    <n v="0"/>
    <n v="12000000"/>
    <n v="0"/>
    <n v="0"/>
    <n v="0"/>
    <n v="0"/>
    <n v="0"/>
    <n v="3000000"/>
    <n v="3000000"/>
    <n v="0"/>
    <n v="0"/>
    <n v="3000000"/>
    <n v="3000000"/>
    <n v="0"/>
    <n v="0"/>
    <n v="6000000"/>
    <n v="6000000"/>
    <n v="0"/>
    <n v="0"/>
    <n v="12000000"/>
    <n v="0"/>
    <n v="12000000"/>
    <n v="0"/>
    <n v="12000000"/>
    <n v="12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312235"/>
    <s v="Furniture and Fittings - Acquisition"/>
    <n v="0"/>
    <n v="0"/>
    <n v="0"/>
    <n v="0"/>
    <n v="20000000"/>
    <n v="0"/>
    <n v="20000000"/>
    <n v="0"/>
    <n v="0"/>
    <n v="0"/>
    <n v="0"/>
    <n v="0"/>
    <n v="5000000"/>
    <n v="5000000"/>
    <n v="0"/>
    <n v="0"/>
    <n v="5000000"/>
    <n v="5000000"/>
    <n v="0"/>
    <n v="0"/>
    <n v="10000000"/>
    <n v="10000000"/>
    <n v="0"/>
    <n v="0"/>
    <n v="20000000"/>
    <n v="0"/>
    <n v="20000000"/>
    <n v="0"/>
    <n v="20000000"/>
    <n v="20000000"/>
    <s v="Capital"/>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1003"/>
    <s v="Staff Training"/>
    <n v="0"/>
    <n v="0"/>
    <n v="0"/>
    <n v="0"/>
    <n v="44000000"/>
    <n v="0"/>
    <n v="44000000"/>
    <n v="0"/>
    <n v="0"/>
    <n v="0"/>
    <n v="0"/>
    <n v="0"/>
    <n v="11000000"/>
    <n v="11000000"/>
    <n v="0"/>
    <n v="0"/>
    <n v="11000000"/>
    <n v="11000000"/>
    <n v="0"/>
    <n v="0"/>
    <n v="0"/>
    <n v="0"/>
    <n v="0"/>
    <n v="0"/>
    <n v="22000000"/>
    <n v="0"/>
    <n v="22000000"/>
    <n v="0"/>
    <n v="22000000"/>
    <n v="22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212101"/>
    <s v="Social Security Contributions"/>
    <n v="0"/>
    <n v="0"/>
    <n v="0"/>
    <n v="0"/>
    <n v="8000000"/>
    <n v="0"/>
    <n v="8000000"/>
    <n v="0"/>
    <n v="0"/>
    <n v="0"/>
    <n v="0"/>
    <n v="0"/>
    <n v="2000000"/>
    <n v="2000000"/>
    <n v="0"/>
    <n v="0"/>
    <n v="2000000"/>
    <n v="2000000"/>
    <n v="0"/>
    <n v="0"/>
    <n v="4000000"/>
    <n v="4000000"/>
    <n v="0"/>
    <n v="0"/>
    <n v="8000000"/>
    <n v="0"/>
    <n v="8000000"/>
    <n v="0"/>
    <n v="8000000"/>
    <n v="8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225201"/>
    <s v="Consultancy Services-Capital"/>
    <n v="0"/>
    <n v="0"/>
    <n v="0"/>
    <n v="0"/>
    <n v="80000000"/>
    <n v="0"/>
    <n v="80000000"/>
    <n v="0"/>
    <n v="0"/>
    <n v="0"/>
    <n v="0"/>
    <n v="0"/>
    <n v="20000000"/>
    <n v="20000000"/>
    <n v="0"/>
    <n v="0"/>
    <n v="20000000"/>
    <n v="20000000"/>
    <n v="0"/>
    <n v="0"/>
    <n v="40000000"/>
    <n v="40000000"/>
    <n v="0"/>
    <n v="0"/>
    <n v="80000000"/>
    <n v="0"/>
    <n v="80000000"/>
    <n v="0"/>
    <n v="80000000"/>
    <n v="80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225204"/>
    <s v="Monitoring and Supervision of capital work"/>
    <n v="0"/>
    <n v="0"/>
    <n v="0"/>
    <n v="0"/>
    <n v="200000000"/>
    <n v="0"/>
    <n v="200000000"/>
    <n v="0"/>
    <n v="0"/>
    <n v="0"/>
    <n v="0"/>
    <n v="0"/>
    <n v="25000000"/>
    <n v="25000000"/>
    <n v="0"/>
    <n v="0"/>
    <n v="50000000"/>
    <n v="50000000"/>
    <n v="0"/>
    <n v="0"/>
    <n v="25000000"/>
    <n v="25000000"/>
    <n v="0"/>
    <n v="0"/>
    <n v="100000000"/>
    <n v="0"/>
    <n v="100000000"/>
    <n v="0"/>
    <n v="100000000"/>
    <n v="100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12101"/>
    <s v="Social Security Contributions"/>
    <n v="0"/>
    <n v="0"/>
    <n v="0"/>
    <n v="0"/>
    <n v="16000000"/>
    <n v="0"/>
    <n v="16000000"/>
    <n v="0"/>
    <n v="0"/>
    <n v="0"/>
    <n v="0"/>
    <n v="0"/>
    <n v="4000000"/>
    <n v="0"/>
    <n v="0"/>
    <n v="0"/>
    <n v="4000000"/>
    <n v="4000000"/>
    <n v="0"/>
    <n v="0"/>
    <n v="8000000"/>
    <n v="12000000"/>
    <n v="0"/>
    <n v="0"/>
    <n v="16000000"/>
    <n v="0"/>
    <n v="16000000"/>
    <n v="0"/>
    <n v="16000000"/>
    <n v="16000000"/>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17"/>
    <s v="Infrastructure Development and Management"/>
    <s v="227001"/>
    <s v="Travel inland"/>
    <n v="0"/>
    <n v="0"/>
    <n v="0"/>
    <n v="0"/>
    <n v="60000000"/>
    <n v="0"/>
    <n v="60000000"/>
    <n v="0"/>
    <n v="0"/>
    <n v="0"/>
    <n v="0"/>
    <n v="0"/>
    <n v="0"/>
    <n v="0"/>
    <n v="0"/>
    <n v="0"/>
    <n v="40000000"/>
    <n v="39999625"/>
    <n v="0"/>
    <n v="0"/>
    <n v="20000000"/>
    <n v="20000375"/>
    <n v="0"/>
    <n v="0"/>
    <n v="60000000"/>
    <n v="0"/>
    <n v="60000000"/>
    <n v="0"/>
    <n v="60000000"/>
    <n v="60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21012"/>
    <s v="Small Office Equipment"/>
    <n v="0"/>
    <n v="0"/>
    <n v="0"/>
    <n v="0"/>
    <n v="0"/>
    <n v="0"/>
    <n v="10000000"/>
    <n v="0"/>
    <n v="0"/>
    <n v="0"/>
    <n v="0"/>
    <n v="0"/>
    <n v="2500000"/>
    <n v="2040000"/>
    <n v="0"/>
    <n v="0"/>
    <n v="2500000"/>
    <n v="2500000"/>
    <n v="0"/>
    <n v="0"/>
    <n v="0"/>
    <n v="460000"/>
    <n v="0"/>
    <n v="0"/>
    <n v="5000000"/>
    <n v="0"/>
    <n v="5000000"/>
    <n v="0"/>
    <n v="5000000"/>
    <n v="5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27001"/>
    <s v="Travel inland"/>
    <n v="0"/>
    <n v="0"/>
    <n v="0"/>
    <n v="0"/>
    <n v="0"/>
    <n v="0"/>
    <n v="210000000"/>
    <n v="0"/>
    <n v="0"/>
    <n v="0"/>
    <n v="0"/>
    <n v="0"/>
    <n v="52500000"/>
    <n v="52320000"/>
    <n v="0"/>
    <n v="0"/>
    <n v="52500000"/>
    <n v="51480000"/>
    <n v="0"/>
    <n v="0"/>
    <n v="78000000"/>
    <n v="79200000"/>
    <n v="0"/>
    <n v="0"/>
    <n v="183000000"/>
    <n v="0"/>
    <n v="183000000"/>
    <n v="0"/>
    <n v="183000000"/>
    <n v="183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312299"/>
    <s v="Other Machinery and Equipment- Acquisition"/>
    <n v="0"/>
    <n v="0"/>
    <n v="0"/>
    <n v="0"/>
    <n v="0"/>
    <n v="0"/>
    <n v="800000000"/>
    <n v="0"/>
    <n v="0"/>
    <n v="0"/>
    <n v="0"/>
    <n v="0"/>
    <n v="200000000"/>
    <n v="200000000"/>
    <n v="0"/>
    <n v="0"/>
    <n v="200000000"/>
    <n v="200000000"/>
    <n v="0"/>
    <n v="0"/>
    <n v="200000000"/>
    <n v="200000000"/>
    <n v="0"/>
    <n v="0"/>
    <n v="600000000"/>
    <n v="0"/>
    <n v="600000000"/>
    <n v="0"/>
    <n v="600000000"/>
    <n v="600000000"/>
    <s v="Capital"/>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17"/>
    <s v="Infrastructure Development and Management"/>
    <s v="312136"/>
    <s v="Power lines, stations and plants - Acquisition"/>
    <n v="0"/>
    <n v="0"/>
    <n v="0"/>
    <n v="0"/>
    <n v="0"/>
    <n v="0"/>
    <n v="2200000000"/>
    <n v="0"/>
    <n v="0"/>
    <n v="0"/>
    <n v="0"/>
    <n v="0"/>
    <n v="500000000"/>
    <n v="500000000"/>
    <n v="0"/>
    <n v="0"/>
    <n v="500000000"/>
    <n v="500000000"/>
    <n v="0"/>
    <n v="0"/>
    <n v="400000000"/>
    <n v="399999999"/>
    <n v="0"/>
    <n v="0"/>
    <n v="1400000000"/>
    <n v="0"/>
    <n v="1399999999"/>
    <n v="0"/>
    <n v="1400000000"/>
    <n v="1399999999"/>
    <s v="Capital"/>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11102"/>
    <s v="Contract Staff Salaries "/>
    <n v="0"/>
    <n v="0"/>
    <n v="0"/>
    <n v="0"/>
    <n v="190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11106"/>
    <s v="Allowances (Incl. Casuals, Temporary, sitting allowances)"/>
    <n v="0"/>
    <n v="0"/>
    <n v="0"/>
    <n v="0"/>
    <n v="2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12101"/>
    <s v="Social Security Contributions"/>
    <n v="0"/>
    <n v="0"/>
    <n v="0"/>
    <n v="0"/>
    <n v="196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21001"/>
    <s v="Advertising and Public Relations"/>
    <n v="0"/>
    <n v="0"/>
    <n v="0"/>
    <n v="0"/>
    <n v="3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21008"/>
    <s v="Information and Communication Technology Supplies.  "/>
    <n v="0"/>
    <n v="0"/>
    <n v="0"/>
    <n v="0"/>
    <n v="2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21011"/>
    <s v="Printing, Stationery, Photocopying and Binding"/>
    <n v="0"/>
    <n v="0"/>
    <n v="0"/>
    <n v="0"/>
    <n v="4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21012"/>
    <s v="Small Office Equipment"/>
    <n v="0"/>
    <n v="0"/>
    <n v="0"/>
    <n v="0"/>
    <n v="1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25101"/>
    <s v="Consultancy Services"/>
    <n v="0"/>
    <n v="0"/>
    <n v="0"/>
    <n v="0"/>
    <n v="54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27001"/>
    <s v="Travel inland"/>
    <n v="0"/>
    <n v="0"/>
    <n v="0"/>
    <n v="0"/>
    <n v="21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227004"/>
    <s v="Fuel, Lubricants and Oils"/>
    <n v="0"/>
    <n v="0"/>
    <n v="0"/>
    <n v="0"/>
    <n v="19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312221"/>
    <s v="Light ICT hardware - Acquisition"/>
    <n v="0"/>
    <n v="0"/>
    <n v="0"/>
    <n v="0"/>
    <n v="30000000"/>
    <n v="0"/>
    <n v="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03"/>
    <s v="Facilities and Equipment Management"/>
    <s v="312299"/>
    <s v="Other Machinery and Equipment- Acquisition"/>
    <n v="0"/>
    <n v="0"/>
    <n v="0"/>
    <n v="0"/>
    <n v="800000000"/>
    <n v="0"/>
    <n v="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17"/>
    <s v="Infrastructure Development and Management"/>
    <s v="225203"/>
    <s v="Appraisal and Feasibility Studies for Capital Works"/>
    <n v="0"/>
    <n v="0"/>
    <n v="0"/>
    <n v="0"/>
    <n v="100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17"/>
    <s v="Infrastructure Development and Management"/>
    <s v="225204"/>
    <s v="Monitoring and Supervision of capital work"/>
    <n v="0"/>
    <n v="0"/>
    <n v="0"/>
    <n v="0"/>
    <n v="20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17"/>
    <s v="Infrastructure Development and Management"/>
    <s v="227001"/>
    <s v="Travel inland"/>
    <n v="0"/>
    <n v="0"/>
    <n v="0"/>
    <n v="0"/>
    <n v="21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17"/>
    <s v="Infrastructure Development and Management"/>
    <s v="227004"/>
    <s v="Fuel, Lubricants and Oils"/>
    <n v="0"/>
    <n v="0"/>
    <n v="0"/>
    <n v="0"/>
    <n v="19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17"/>
    <s v="Infrastructure Development and Management"/>
    <s v="228002"/>
    <s v="Maintenance-Transport Equipment "/>
    <n v="0"/>
    <n v="0"/>
    <n v="0"/>
    <n v="0"/>
    <n v="3000000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17"/>
    <s v="Infrastructure Development and Management"/>
    <s v="312135"/>
    <s v="Water Plants, pipelines and sewerage networks - Acquisition"/>
    <n v="0"/>
    <n v="0"/>
    <n v="1000000000"/>
    <n v="-1000000000"/>
    <n v="41636000000"/>
    <n v="0"/>
    <n v="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17"/>
    <s v="Infrastructure Development and Management"/>
    <s v="312136"/>
    <s v="Power lines, stations and plants - Acquisition"/>
    <n v="0"/>
    <n v="0"/>
    <n v="0"/>
    <n v="0"/>
    <n v="2200000000"/>
    <n v="0"/>
    <n v="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17"/>
    <s v="Infrastructure Development and Management"/>
    <s v="312221"/>
    <s v="Light ICT hardware - Acquisition"/>
    <n v="0"/>
    <n v="0"/>
    <n v="0"/>
    <n v="0"/>
    <n v="200000000"/>
    <n v="0"/>
    <n v="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32"/>
    <s v="100% Service Coverage Acceleration Project-umbrellas (SCAP 100- umbrellas)"/>
    <s v="000017"/>
    <s v="Infrastructure Development and Management"/>
    <s v="342111"/>
    <s v="Land - Acquisition"/>
    <n v="0"/>
    <n v="0"/>
    <n v="0"/>
    <n v="0"/>
    <n v="800000000"/>
    <n v="0"/>
    <n v="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12101"/>
    <s v="Social Security Contributions"/>
    <n v="0"/>
    <n v="0"/>
    <n v="0"/>
    <n v="0"/>
    <n v="92800000"/>
    <n v="0"/>
    <n v="92800000"/>
    <n v="0"/>
    <n v="0"/>
    <n v="0"/>
    <n v="0"/>
    <n v="0"/>
    <n v="23200000"/>
    <n v="23200000"/>
    <n v="0"/>
    <n v="0"/>
    <n v="23200000"/>
    <n v="23200000"/>
    <n v="0"/>
    <n v="0"/>
    <n v="46400000"/>
    <n v="46400000"/>
    <n v="0"/>
    <n v="0"/>
    <n v="92800000"/>
    <n v="0"/>
    <n v="92800000"/>
    <n v="0"/>
    <n v="92800000"/>
    <n v="928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1009"/>
    <s v="Welfare and Entertainment"/>
    <n v="0"/>
    <n v="0"/>
    <n v="0"/>
    <n v="0"/>
    <n v="64000000"/>
    <n v="0"/>
    <n v="64000000"/>
    <n v="0"/>
    <n v="0"/>
    <n v="0"/>
    <n v="0"/>
    <n v="0"/>
    <n v="16000000"/>
    <n v="16000000"/>
    <n v="0"/>
    <n v="0"/>
    <n v="16000000"/>
    <n v="16000000"/>
    <n v="0"/>
    <n v="0"/>
    <n v="16000000"/>
    <n v="16000000"/>
    <n v="0"/>
    <n v="0"/>
    <n v="48000000"/>
    <n v="0"/>
    <n v="48000000"/>
    <n v="0"/>
    <n v="48000000"/>
    <n v="48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1011"/>
    <s v="Printing, Stationery, Photocopying and Binding"/>
    <n v="0"/>
    <n v="0"/>
    <n v="0"/>
    <n v="0"/>
    <n v="106000000"/>
    <n v="0"/>
    <n v="106000000"/>
    <n v="0"/>
    <n v="0"/>
    <n v="0"/>
    <n v="0"/>
    <n v="0"/>
    <n v="26500000"/>
    <n v="26500000"/>
    <n v="0"/>
    <n v="0"/>
    <n v="26500000"/>
    <n v="26500000"/>
    <n v="0"/>
    <n v="0"/>
    <n v="12000000"/>
    <n v="12000000"/>
    <n v="0"/>
    <n v="0"/>
    <n v="65000000"/>
    <n v="0"/>
    <n v="65000000"/>
    <n v="0"/>
    <n v="65000000"/>
    <n v="65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17"/>
    <s v="Infrastructure Development and Management"/>
    <s v="225201"/>
    <s v="Consultancy Services-Capital"/>
    <n v="0"/>
    <n v="0"/>
    <n v="0"/>
    <n v="0"/>
    <n v="1500000000"/>
    <n v="0"/>
    <n v="1500000000"/>
    <n v="0"/>
    <n v="0"/>
    <n v="0"/>
    <n v="0"/>
    <n v="0"/>
    <n v="50000000"/>
    <n v="50000000"/>
    <n v="0"/>
    <n v="0"/>
    <n v="225000000"/>
    <n v="225000000"/>
    <n v="0"/>
    <n v="0"/>
    <n v="0"/>
    <n v="0"/>
    <n v="0"/>
    <n v="0"/>
    <n v="275000000"/>
    <n v="0"/>
    <n v="275000000"/>
    <n v="0"/>
    <n v="275000000"/>
    <n v="275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17"/>
    <s v="Infrastructure Development and Management"/>
    <s v="313121"/>
    <s v="  Non-Residential Buildings  - Improvement"/>
    <n v="0"/>
    <n v="0"/>
    <n v="0"/>
    <n v="0"/>
    <n v="60000000"/>
    <n v="0"/>
    <n v="60000000"/>
    <n v="0"/>
    <n v="0"/>
    <n v="0"/>
    <n v="0"/>
    <n v="0"/>
    <n v="15000000"/>
    <n v="15000000"/>
    <n v="0"/>
    <n v="0"/>
    <n v="15000000"/>
    <n v="15000000"/>
    <n v="0"/>
    <n v="0"/>
    <n v="0"/>
    <n v="0"/>
    <n v="0"/>
    <n v="0"/>
    <n v="30000000"/>
    <n v="0"/>
    <n v="30000000"/>
    <n v="0"/>
    <n v="30000000"/>
    <n v="30000000"/>
    <s v="Capital"/>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1009"/>
    <s v="Welfare and Entertainment"/>
    <n v="0"/>
    <n v="0"/>
    <n v="0"/>
    <n v="0"/>
    <n v="12000000"/>
    <n v="0"/>
    <n v="12000000"/>
    <n v="0"/>
    <n v="0"/>
    <n v="0"/>
    <n v="0"/>
    <n v="0"/>
    <n v="3000000"/>
    <n v="3000000"/>
    <n v="0"/>
    <n v="0"/>
    <n v="3000000"/>
    <n v="3000000"/>
    <n v="0"/>
    <n v="0"/>
    <n v="6000000"/>
    <n v="6000000"/>
    <n v="0"/>
    <n v="0"/>
    <n v="12000000"/>
    <n v="0"/>
    <n v="12000000"/>
    <n v="0"/>
    <n v="12000000"/>
    <n v="12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2002"/>
    <s v="Postage and Courier"/>
    <n v="0"/>
    <n v="0"/>
    <n v="0"/>
    <n v="0"/>
    <n v="400000"/>
    <n v="0"/>
    <n v="400000"/>
    <n v="0"/>
    <n v="0"/>
    <n v="0"/>
    <n v="0"/>
    <n v="0"/>
    <n v="100000"/>
    <n v="100000"/>
    <n v="0"/>
    <n v="0"/>
    <n v="100000"/>
    <n v="100000"/>
    <n v="0"/>
    <n v="0"/>
    <n v="200000"/>
    <n v="200000"/>
    <n v="0"/>
    <n v="0"/>
    <n v="400000"/>
    <n v="0"/>
    <n v="400000"/>
    <n v="0"/>
    <n v="400000"/>
    <n v="4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7004"/>
    <s v="Fuel, Lubricants and Oils"/>
    <n v="0"/>
    <n v="0"/>
    <n v="0"/>
    <n v="0"/>
    <n v="145000000"/>
    <n v="0"/>
    <n v="145000000"/>
    <n v="0"/>
    <n v="0"/>
    <n v="0"/>
    <n v="0"/>
    <n v="0"/>
    <n v="36250000"/>
    <n v="36250000"/>
    <n v="0"/>
    <n v="0"/>
    <n v="36250000"/>
    <n v="36250000"/>
    <n v="0"/>
    <n v="0"/>
    <n v="35000000"/>
    <n v="35000000"/>
    <n v="0"/>
    <n v="0"/>
    <n v="107500000"/>
    <n v="0"/>
    <n v="107500000"/>
    <n v="0"/>
    <n v="107500000"/>
    <n v="1075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17"/>
    <s v="Infrastructure Development and Management"/>
    <s v="225202"/>
    <s v="Environment Impact Assessment for Capital Works"/>
    <n v="0"/>
    <n v="0"/>
    <n v="0"/>
    <n v="0"/>
    <n v="90000000"/>
    <n v="0"/>
    <n v="90000000"/>
    <n v="0"/>
    <n v="0"/>
    <n v="0"/>
    <n v="0"/>
    <n v="0"/>
    <n v="22500000"/>
    <n v="22500000"/>
    <n v="0"/>
    <n v="0"/>
    <n v="22500000"/>
    <n v="22500000"/>
    <n v="0"/>
    <n v="0"/>
    <n v="45000000"/>
    <n v="45000000"/>
    <n v="0"/>
    <n v="0"/>
    <n v="90000000"/>
    <n v="0"/>
    <n v="90000000"/>
    <n v="0"/>
    <n v="90000000"/>
    <n v="90000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03"/>
    <s v="Facilities and Equipment Management"/>
    <s v="212201"/>
    <s v="Social Security Contributions"/>
    <n v="0"/>
    <n v="0"/>
    <n v="0"/>
    <n v="0"/>
    <n v="2500000"/>
    <n v="0"/>
    <n v="2500000"/>
    <n v="0"/>
    <n v="0"/>
    <n v="0"/>
    <n v="0"/>
    <n v="0"/>
    <n v="625000"/>
    <n v="0"/>
    <n v="0"/>
    <n v="0"/>
    <n v="625000"/>
    <n v="485801"/>
    <n v="0"/>
    <n v="0"/>
    <n v="1250000"/>
    <n v="0"/>
    <n v="0"/>
    <n v="0"/>
    <n v="2500000"/>
    <n v="0"/>
    <n v="485801"/>
    <n v="0"/>
    <n v="2500000"/>
    <n v="485801"/>
    <s v="Recurrent"/>
  </r>
  <r>
    <s v="019"/>
    <s v="Ministry of Water and Environment"/>
    <x v="9"/>
    <x v="9"/>
    <s v="02"/>
    <s v="Population Health, Safety and Management "/>
    <s v="03"/>
    <s v="Directorate of Water Development "/>
    <s v="002"/>
    <s v="Urban Water Supply and Sanitation"/>
    <s v="1562"/>
    <s v="Lake Victoria Water and Sanitation (LVWATSAN) Phase 3"/>
    <s v="000017"/>
    <s v="Infrastructure Development and Management"/>
    <s v="227001"/>
    <s v="Travel inland"/>
    <n v="0"/>
    <n v="0"/>
    <n v="0"/>
    <n v="0"/>
    <n v="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1008"/>
    <s v="Information and Communication Technology Supplies.  "/>
    <n v="0"/>
    <n v="0"/>
    <n v="0"/>
    <n v="0"/>
    <n v="40000000"/>
    <n v="0"/>
    <n v="40000000"/>
    <n v="0"/>
    <n v="0"/>
    <n v="0"/>
    <n v="0"/>
    <n v="0"/>
    <n v="10000000"/>
    <n v="10000000"/>
    <n v="0"/>
    <n v="0"/>
    <n v="10000000"/>
    <n v="10000000"/>
    <n v="0"/>
    <n v="0"/>
    <n v="0"/>
    <n v="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17"/>
    <s v="Infrastructure Development and Management"/>
    <s v="342111"/>
    <s v="Land - Acquisition"/>
    <n v="0"/>
    <n v="0"/>
    <n v="0"/>
    <n v="0"/>
    <n v="300000000"/>
    <n v="0"/>
    <n v="300000000"/>
    <n v="0"/>
    <n v="0"/>
    <n v="0"/>
    <n v="0"/>
    <n v="0"/>
    <n v="0"/>
    <n v="0"/>
    <n v="0"/>
    <n v="0"/>
    <n v="50000000"/>
    <n v="50000000"/>
    <n v="0"/>
    <n v="0"/>
    <n v="250000000"/>
    <n v="250000000"/>
    <n v="0"/>
    <n v="0"/>
    <n v="300000000"/>
    <n v="0"/>
    <n v="300000000"/>
    <n v="0"/>
    <n v="300000000"/>
    <n v="300000000"/>
    <s v="Capital"/>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1011"/>
    <s v="Printing, Stationery, Photocopying and Binding"/>
    <n v="0"/>
    <n v="0"/>
    <n v="0"/>
    <n v="0"/>
    <n v="85510000"/>
    <n v="0"/>
    <n v="85510000"/>
    <n v="0"/>
    <n v="0"/>
    <n v="0"/>
    <n v="0"/>
    <n v="0"/>
    <n v="21377500"/>
    <n v="3716000"/>
    <n v="0"/>
    <n v="0"/>
    <n v="21377500"/>
    <n v="25722697"/>
    <n v="0"/>
    <n v="0"/>
    <n v="0"/>
    <n v="13316303"/>
    <n v="0"/>
    <n v="0"/>
    <n v="42755000"/>
    <n v="0"/>
    <n v="42755000"/>
    <n v="0"/>
    <n v="42755000"/>
    <n v="42755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5204"/>
    <s v="Monitoring and Supervision of capital work"/>
    <n v="0"/>
    <n v="0"/>
    <n v="0"/>
    <n v="0"/>
    <n v="2917000000"/>
    <n v="0"/>
    <n v="2917000000"/>
    <n v="0"/>
    <n v="0"/>
    <n v="0"/>
    <n v="0"/>
    <n v="0"/>
    <n v="709000000"/>
    <n v="693550000"/>
    <n v="0"/>
    <n v="0"/>
    <n v="729250000"/>
    <n v="740453000"/>
    <n v="0"/>
    <n v="0"/>
    <n v="150000000"/>
    <n v="154247000"/>
    <n v="0"/>
    <n v="0"/>
    <n v="1588250000"/>
    <n v="0"/>
    <n v="1588250000"/>
    <n v="0"/>
    <n v="1588250000"/>
    <n v="158825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7001"/>
    <s v="Travel inland"/>
    <n v="0"/>
    <n v="0"/>
    <n v="0"/>
    <n v="0"/>
    <n v="260000000"/>
    <n v="0"/>
    <n v="260000000"/>
    <n v="0"/>
    <n v="0"/>
    <n v="0"/>
    <n v="0"/>
    <n v="0"/>
    <n v="65000000"/>
    <n v="63095000"/>
    <n v="0"/>
    <n v="0"/>
    <n v="65000000"/>
    <n v="44592000"/>
    <n v="0"/>
    <n v="0"/>
    <n v="0"/>
    <n v="22313000"/>
    <n v="0"/>
    <n v="0"/>
    <n v="130000000"/>
    <n v="0"/>
    <n v="130000000"/>
    <n v="0"/>
    <n v="130000000"/>
    <n v="130000000"/>
    <s v="Recurrent"/>
  </r>
  <r>
    <s v="019"/>
    <s v="Ministry of Water and Environment"/>
    <x v="9"/>
    <x v="9"/>
    <s v="03"/>
    <s v="Water Resources Management "/>
    <s v="02"/>
    <s v="Directorate of Water Resources Management"/>
    <s v="001"/>
    <s v="Trans-Boundary Water Resources Mangement "/>
    <s v="1424"/>
    <s v="Multi-Lateral Lakes Edward &amp; Albert Integrated Fisheries and Water Resources Management "/>
    <s v="000017"/>
    <s v="Infrastructure Development and Management"/>
    <s v="312213"/>
    <s v="Water Vessels - Acquisition"/>
    <n v="0"/>
    <n v="1000000000"/>
    <n v="0"/>
    <n v="1000000000"/>
    <n v="1000000000"/>
    <n v="0"/>
    <n v="0"/>
    <n v="0"/>
    <n v="0"/>
    <n v="0"/>
    <n v="0"/>
    <n v="0"/>
    <n v="0"/>
    <n v="0"/>
    <n v="0"/>
    <n v="0"/>
    <n v="0"/>
    <n v="0"/>
    <n v="0"/>
    <n v="0"/>
    <n v="0"/>
    <n v="0"/>
    <n v="0"/>
    <n v="0"/>
    <n v="0"/>
    <n v="0"/>
    <n v="0"/>
    <n v="0"/>
    <n v="0"/>
    <n v="0"/>
    <s v="Capital"/>
  </r>
  <r>
    <s v="019"/>
    <s v="Ministry of Water and Environment"/>
    <x v="9"/>
    <x v="9"/>
    <s v="03"/>
    <s v="Water Resources Management "/>
    <s v="02"/>
    <s v="Directorate of Water Resources Management"/>
    <s v="001"/>
    <s v="Trans-Boundary Water Resources Mangement "/>
    <s v="1424"/>
    <s v="Multi-Lateral Lakes Edward &amp; Albert Integrated Fisheries and Water Resources Management "/>
    <s v="140022"/>
    <s v="Integrated Catchment based Infrastructure"/>
    <s v="225201"/>
    <s v="Consultancy Services-Capital"/>
    <n v="0"/>
    <n v="1000000000"/>
    <n v="0"/>
    <n v="1000000000"/>
    <n v="1000000000"/>
    <n v="0"/>
    <n v="0"/>
    <n v="0"/>
    <n v="0"/>
    <n v="0"/>
    <n v="0"/>
    <n v="0"/>
    <n v="0"/>
    <n v="0"/>
    <n v="0"/>
    <n v="0"/>
    <n v="0"/>
    <n v="0"/>
    <n v="0"/>
    <n v="0"/>
    <n v="0"/>
    <n v="0"/>
    <n v="0"/>
    <n v="0"/>
    <n v="0"/>
    <n v="0"/>
    <n v="0"/>
    <n v="0"/>
    <n v="0"/>
    <n v="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3001"/>
    <s v="Property Management Expenses"/>
    <n v="0"/>
    <n v="0"/>
    <n v="0"/>
    <n v="0"/>
    <n v="96000000"/>
    <n v="0"/>
    <n v="96000000"/>
    <n v="0"/>
    <n v="0"/>
    <n v="0"/>
    <n v="0"/>
    <n v="0"/>
    <n v="24000000"/>
    <n v="7390000"/>
    <n v="0"/>
    <n v="0"/>
    <n v="36000000"/>
    <n v="24981358"/>
    <n v="0"/>
    <n v="0"/>
    <n v="1000000"/>
    <n v="28628642"/>
    <n v="0"/>
    <n v="0"/>
    <n v="61000000"/>
    <n v="0"/>
    <n v="61000000"/>
    <n v="0"/>
    <n v="61000000"/>
    <n v="61000000"/>
    <s v="Recurrent"/>
  </r>
  <r>
    <s v="020"/>
    <s v="Ministry of ICT and National Guidance"/>
    <x v="15"/>
    <x v="15"/>
    <s v="04"/>
    <s v="Enabling Environment "/>
    <s v="03"/>
    <s v="Policy, Planning and Support Services"/>
    <s v="003"/>
    <s v="Finance and Administration"/>
    <s v="1600"/>
    <s v="Retooling of Ministry of ICT &amp; National Guidance"/>
    <s v="000003"/>
    <s v="Facilities and Equipment Management"/>
    <s v="211106"/>
    <s v="Allowances (Incl. Casuals, Temporary, sitting allowances)"/>
    <n v="0"/>
    <n v="0"/>
    <n v="0"/>
    <n v="0"/>
    <n v="120000000"/>
    <n v="0"/>
    <n v="120000000"/>
    <n v="0"/>
    <n v="0"/>
    <n v="0"/>
    <n v="0"/>
    <n v="0"/>
    <n v="49500000"/>
    <n v="49456009"/>
    <n v="0"/>
    <n v="0"/>
    <n v="35250000"/>
    <n v="35293991"/>
    <n v="0"/>
    <n v="0"/>
    <n v="25250000"/>
    <n v="25250000"/>
    <n v="0"/>
    <n v="0"/>
    <n v="110000000"/>
    <n v="0"/>
    <n v="110000000"/>
    <n v="0"/>
    <n v="110000000"/>
    <n v="110000000"/>
    <s v="Recurrent"/>
  </r>
  <r>
    <s v="020"/>
    <s v="Ministry of ICT and National Guidance"/>
    <x v="15"/>
    <x v="15"/>
    <s v="04"/>
    <s v="Enabling Environment "/>
    <s v="03"/>
    <s v="Policy, Planning and Support Services"/>
    <s v="003"/>
    <s v="Finance and Administration"/>
    <s v="1600"/>
    <s v="Retooling of Ministry of ICT &amp; National Guidance"/>
    <s v="000003"/>
    <s v="Facilities and Equipment Management"/>
    <s v="221011"/>
    <s v="Printing, Stationery, Photocopying and Binding"/>
    <n v="0"/>
    <n v="0"/>
    <n v="0"/>
    <n v="0"/>
    <n v="20000000"/>
    <n v="0"/>
    <n v="20000000"/>
    <n v="0"/>
    <n v="0"/>
    <n v="0"/>
    <n v="0"/>
    <n v="0"/>
    <n v="2364894"/>
    <n v="2000000"/>
    <n v="0"/>
    <n v="0"/>
    <n v="8500000"/>
    <n v="8404000"/>
    <n v="0"/>
    <n v="0"/>
    <n v="4135106"/>
    <n v="4596000"/>
    <n v="0"/>
    <n v="0"/>
    <n v="15000000"/>
    <n v="0"/>
    <n v="15000000"/>
    <n v="0"/>
    <n v="15000000"/>
    <n v="15000000"/>
    <s v="Recurrent"/>
  </r>
  <r>
    <s v="022"/>
    <s v="Ministry of Tourism, Wildlife and Antiquities"/>
    <x v="16"/>
    <x v="16"/>
    <s v="02"/>
    <s v="Infrastructure, Product Development and Conservation"/>
    <s v="01"/>
    <s v="Policy, Planning and Support Services"/>
    <s v="002"/>
    <s v="Policy Research and Planning"/>
    <s v="1700"/>
    <s v="Mt. Rwenzori Tourism Infrastructure Development Project (Phase II)"/>
    <s v="120010"/>
    <s v="Product Modernization and Development"/>
    <s v="225201"/>
    <s v="Consultancy Services-Capital"/>
    <n v="0"/>
    <n v="0"/>
    <n v="0"/>
    <n v="0"/>
    <n v="50000000"/>
    <n v="0"/>
    <n v="50000000"/>
    <n v="0"/>
    <n v="0"/>
    <n v="0"/>
    <n v="0"/>
    <n v="0"/>
    <n v="0"/>
    <n v="0"/>
    <n v="0"/>
    <n v="0"/>
    <n v="50000000"/>
    <n v="0"/>
    <n v="0"/>
    <n v="0"/>
    <n v="0"/>
    <n v="49963752"/>
    <n v="0"/>
    <n v="0"/>
    <n v="50000000"/>
    <n v="0"/>
    <n v="49963752"/>
    <n v="0"/>
    <n v="50000000"/>
    <n v="49963752"/>
    <s v="Recurrent"/>
  </r>
  <r>
    <s v="022"/>
    <s v="Ministry of Tourism, Wildlife and Antiquities"/>
    <x v="16"/>
    <x v="16"/>
    <s v="02"/>
    <s v="Infrastructure, Product Development and Conservation"/>
    <s v="01"/>
    <s v="Policy, Planning and Support Services"/>
    <s v="002"/>
    <s v="Policy Research and Planning"/>
    <s v="1700"/>
    <s v="Mt. Rwenzori Tourism Infrastructure Development Project (Phase II)"/>
    <s v="120010"/>
    <s v="Product Modernization and Development"/>
    <s v="225204"/>
    <s v="Monitoring and Supervision of capital work"/>
    <n v="0"/>
    <n v="0"/>
    <n v="0"/>
    <n v="0"/>
    <n v="180000000"/>
    <n v="0"/>
    <n v="180000000"/>
    <n v="0"/>
    <n v="0"/>
    <n v="0"/>
    <n v="0"/>
    <n v="0"/>
    <n v="105000000"/>
    <n v="50895160"/>
    <n v="0"/>
    <n v="0"/>
    <n v="75000000"/>
    <n v="130314546"/>
    <n v="0"/>
    <n v="0"/>
    <n v="0"/>
    <n v="-25425"/>
    <n v="0"/>
    <n v="0"/>
    <n v="180000000"/>
    <n v="0"/>
    <n v="181184281"/>
    <n v="0"/>
    <n v="180000000"/>
    <n v="181184281"/>
    <s v="Recurrent"/>
  </r>
  <r>
    <s v="022"/>
    <s v="Ministry of Tourism, Wildlife and Antiquities"/>
    <x v="16"/>
    <x v="16"/>
    <s v="02"/>
    <s v="Infrastructure, Product Development and Conservation"/>
    <s v="01"/>
    <s v="Policy, Planning and Support Services"/>
    <s v="002"/>
    <s v="Policy Research and Planning"/>
    <s v="1700"/>
    <s v="Mt. Rwenzori Tourism Infrastructure Development Project (Phase II)"/>
    <s v="120010"/>
    <s v="Product Modernization and Development"/>
    <s v="227001"/>
    <s v="Travel inland"/>
    <n v="0"/>
    <n v="0"/>
    <n v="0"/>
    <n v="0"/>
    <n v="71400000"/>
    <n v="0"/>
    <n v="71400000"/>
    <n v="0"/>
    <n v="0"/>
    <n v="0"/>
    <n v="0"/>
    <n v="0"/>
    <n v="30000000"/>
    <n v="9332500"/>
    <n v="0"/>
    <n v="0"/>
    <n v="41400000"/>
    <n v="22920838"/>
    <n v="0"/>
    <n v="0"/>
    <n v="0"/>
    <n v="46960000"/>
    <n v="0"/>
    <n v="0"/>
    <n v="71400000"/>
    <n v="0"/>
    <n v="79213338"/>
    <n v="0"/>
    <n v="71400000"/>
    <n v="79213338"/>
    <s v="Recurrent"/>
  </r>
  <r>
    <s v="022"/>
    <s v="Ministry of Tourism, Wildlife and Antiquities"/>
    <x v="16"/>
    <x v="16"/>
    <s v="02"/>
    <s v="Infrastructure, Product Development and Conservation"/>
    <s v="02"/>
    <s v="Tourism, Wildlife Conservation and Museums"/>
    <s v="001"/>
    <s v="Museums and Monuments"/>
    <s v="1699"/>
    <s v="Development of Museums and Heritage Sites for Cultural Tourism (Phase II)"/>
    <s v="120013"/>
    <s v="Cultural Heritage Sites Development and Maintanance  "/>
    <s v="313139"/>
    <s v="Other Structures - Improvement"/>
    <n v="0"/>
    <n v="0"/>
    <n v="0"/>
    <n v="0"/>
    <n v="3189368404"/>
    <n v="0"/>
    <n v="3189368404"/>
    <n v="0"/>
    <n v="0"/>
    <n v="0"/>
    <n v="0"/>
    <n v="0"/>
    <n v="2097000000"/>
    <n v="1124780747"/>
    <n v="0"/>
    <n v="0"/>
    <n v="600000000"/>
    <n v="12444438"/>
    <n v="0"/>
    <n v="0"/>
    <n v="0"/>
    <n v="1258846720"/>
    <n v="0"/>
    <n v="0"/>
    <n v="2697000000"/>
    <n v="0"/>
    <n v="2396071905"/>
    <n v="0"/>
    <n v="2697000000"/>
    <n v="2396071905"/>
    <s v="Capital"/>
  </r>
  <r>
    <s v="022"/>
    <s v="Ministry of Tourism, Wildlife and Antiquities"/>
    <x v="16"/>
    <x v="16"/>
    <s v="02"/>
    <s v="Infrastructure, Product Development and Conservation"/>
    <s v="02"/>
    <s v="Tourism, Wildlife Conservation and Museums"/>
    <s v="002"/>
    <s v="Tourism"/>
    <s v="1701"/>
    <s v="Development of Source of the Nile (Phase II)"/>
    <s v="120010"/>
    <s v="Product Modernization and Development"/>
    <s v="312111"/>
    <s v="Residential Buildings - Acquisition"/>
    <n v="1E-4"/>
    <n v="0"/>
    <n v="0"/>
    <n v="0"/>
    <n v="1E-4"/>
    <n v="0"/>
    <n v="0"/>
    <n v="0"/>
    <n v="0"/>
    <n v="0"/>
    <n v="0"/>
    <n v="0"/>
    <n v="0"/>
    <n v="0"/>
    <n v="0"/>
    <n v="0"/>
    <n v="0"/>
    <n v="0"/>
    <n v="0"/>
    <n v="0"/>
    <n v="0"/>
    <n v="0"/>
    <n v="0"/>
    <n v="0"/>
    <n v="0"/>
    <n v="0"/>
    <n v="0"/>
    <n v="0"/>
    <n v="0"/>
    <n v="0"/>
    <s v="Capital"/>
  </r>
  <r>
    <s v="022"/>
    <s v="Ministry of Tourism, Wildlife and Antiquities"/>
    <x v="16"/>
    <x v="16"/>
    <s v="03"/>
    <s v="Regulation and Skills Development"/>
    <s v="01"/>
    <s v="Policy, Planning and Support Services"/>
    <s v="001"/>
    <s v="Administrative and Support Services"/>
    <s v="1609"/>
    <s v="Retooling of Ministry of Tourism, Wildlife and Antiquities"/>
    <s v="000003"/>
    <s v="Facilities and Equipment Management"/>
    <s v="225204"/>
    <s v="Monitoring and Supervision of capital work"/>
    <n v="0"/>
    <n v="0"/>
    <n v="0"/>
    <n v="0"/>
    <n v="80000000"/>
    <n v="0"/>
    <n v="80000000"/>
    <n v="0"/>
    <n v="0"/>
    <n v="0"/>
    <n v="0"/>
    <n v="0"/>
    <n v="40000000"/>
    <n v="37130000"/>
    <n v="0"/>
    <n v="0"/>
    <n v="40000000"/>
    <n v="0"/>
    <n v="0"/>
    <n v="0"/>
    <n v="0"/>
    <n v="42000000"/>
    <n v="0"/>
    <n v="0"/>
    <n v="80000000"/>
    <n v="0"/>
    <n v="79130000"/>
    <n v="0"/>
    <n v="80000000"/>
    <n v="79130000"/>
    <s v="Recurrent"/>
  </r>
  <r>
    <s v="022"/>
    <s v="Ministry of Tourism, Wildlife and Antiquities"/>
    <x v="16"/>
    <x v="16"/>
    <s v="03"/>
    <s v="Regulation and Skills Development"/>
    <s v="01"/>
    <s v="Policy, Planning and Support Services"/>
    <s v="002"/>
    <s v="Tourism"/>
    <s v="1609"/>
    <s v="Retooling of Ministry of Tourism, Wildlife and Antiquities"/>
    <s v="000003"/>
    <s v="Facilities and Equipment Management"/>
    <s v="312111"/>
    <s v="Residential Buildings - Acquisition"/>
    <n v="2800000000"/>
    <n v="0"/>
    <n v="0"/>
    <n v="0"/>
    <n v="2800000000"/>
    <n v="0"/>
    <n v="0"/>
    <n v="0"/>
    <n v="0"/>
    <n v="0"/>
    <n v="0"/>
    <n v="0"/>
    <n v="0"/>
    <n v="0"/>
    <n v="0"/>
    <n v="0"/>
    <n v="0"/>
    <n v="0"/>
    <n v="0"/>
    <n v="0"/>
    <n v="0"/>
    <n v="0"/>
    <n v="0"/>
    <n v="0"/>
    <n v="0"/>
    <n v="0"/>
    <n v="0"/>
    <n v="0"/>
    <n v="0"/>
    <n v="0"/>
    <s v="Capital"/>
  </r>
  <r>
    <s v="101"/>
    <s v="Judiciary (Courts of Judicature)"/>
    <x v="17"/>
    <x v="17"/>
    <s v="01"/>
    <s v="Institutional Coordination"/>
    <s v="02"/>
    <s v="Judiciary General Administration"/>
    <s v="011"/>
    <s v="Finance and Administration"/>
    <s v="1644"/>
    <s v="Retooling of the Judiciary"/>
    <s v="000003"/>
    <s v="Facilities and Equipment Management"/>
    <s v="312221"/>
    <s v="Light ICT hardware - Acquisition"/>
    <n v="0"/>
    <n v="0"/>
    <n v="0"/>
    <n v="0"/>
    <n v="339800000"/>
    <n v="0"/>
    <n v="339800000"/>
    <n v="0"/>
    <n v="0"/>
    <n v="0"/>
    <n v="0"/>
    <n v="0"/>
    <n v="339800000"/>
    <n v="0"/>
    <n v="0"/>
    <n v="0"/>
    <n v="0"/>
    <n v="89302400"/>
    <n v="0"/>
    <n v="0"/>
    <n v="0"/>
    <n v="250497600"/>
    <n v="0"/>
    <n v="0"/>
    <n v="339800000"/>
    <n v="0"/>
    <n v="339800000"/>
    <n v="0"/>
    <n v="339800000"/>
    <n v="339800000"/>
    <s v="Capital"/>
  </r>
  <r>
    <s v="105"/>
    <s v="Law Reform Commission (LRC)"/>
    <x v="0"/>
    <x v="0"/>
    <s v="04"/>
    <s v="Access to Justice"/>
    <s v="02"/>
    <s v="General administration and support services"/>
    <s v="001"/>
    <s v="Finance and Administration"/>
    <s v="1668"/>
    <s v="Retooling the Uganda Law Reform Commission"/>
    <s v="000003"/>
    <s v="Facilities and Equipment Management"/>
    <s v="312235"/>
    <s v="Furniture and Fittings - Acquisition"/>
    <n v="0"/>
    <n v="0"/>
    <n v="0"/>
    <n v="0"/>
    <n v="57600000"/>
    <n v="0"/>
    <n v="57600000"/>
    <n v="0"/>
    <n v="0"/>
    <n v="0"/>
    <n v="0"/>
    <n v="0"/>
    <n v="40004080"/>
    <n v="0"/>
    <n v="0"/>
    <n v="0"/>
    <n v="0"/>
    <n v="38700165"/>
    <n v="0"/>
    <n v="0"/>
    <n v="15601591"/>
    <n v="16850000"/>
    <n v="0"/>
    <n v="0"/>
    <n v="55605671"/>
    <n v="0"/>
    <n v="55550165"/>
    <n v="0"/>
    <n v="55605671"/>
    <n v="55550165"/>
    <s v="Capital"/>
  </r>
  <r>
    <s v="106"/>
    <s v="Uganda Human Rights Commission (UHRC)"/>
    <x v="0"/>
    <x v="0"/>
    <s v="01"/>
    <s v="Institutional Coordination"/>
    <s v="01"/>
    <s v="General Administration and Support Services"/>
    <s v="001"/>
    <s v="Finance and Adminstration"/>
    <s v="1670"/>
    <s v="Retooling the Uganda Human Rights Commission"/>
    <s v="000003"/>
    <s v="Facilities and Equipment Management"/>
    <s v="312235"/>
    <s v="Furniture and Fittings - Acquisition"/>
    <n v="0"/>
    <n v="0"/>
    <n v="0"/>
    <n v="0"/>
    <n v="201078401"/>
    <n v="0"/>
    <n v="201078401"/>
    <n v="0"/>
    <n v="0"/>
    <n v="0"/>
    <n v="0"/>
    <n v="0"/>
    <n v="0"/>
    <n v="0"/>
    <n v="0"/>
    <n v="0"/>
    <n v="201078401"/>
    <n v="0"/>
    <n v="0"/>
    <n v="0"/>
    <n v="0"/>
    <n v="201067781"/>
    <n v="0"/>
    <n v="0"/>
    <n v="201078401"/>
    <n v="0"/>
    <n v="201067781"/>
    <n v="0"/>
    <n v="201078401"/>
    <n v="201067781"/>
    <s v="Capital"/>
  </r>
  <r>
    <s v="107"/>
    <s v="Uganda Aids Commission (UAC)"/>
    <x v="9"/>
    <x v="9"/>
    <s v="02"/>
    <s v="Population Health, Safety and Management "/>
    <s v="01"/>
    <s v="National HIV&amp;AIDS Response Coordination"/>
    <s v="004"/>
    <s v="Corporate Support Services"/>
    <s v="1634"/>
    <s v="Retooling of Uganda AIDS Commission"/>
    <s v="000003"/>
    <s v="Facilities and Equipment Management"/>
    <s v="312235"/>
    <s v="Furniture and Fittings - Acquisition"/>
    <n v="0"/>
    <n v="0"/>
    <n v="0"/>
    <n v="0"/>
    <n v="120000000"/>
    <n v="0"/>
    <n v="120000000"/>
    <n v="0"/>
    <n v="0"/>
    <n v="0"/>
    <n v="0"/>
    <n v="0"/>
    <n v="120000000"/>
    <n v="0"/>
    <n v="0"/>
    <n v="0"/>
    <n v="0"/>
    <n v="115935000"/>
    <n v="0"/>
    <n v="0"/>
    <n v="0"/>
    <n v="4065000"/>
    <n v="0"/>
    <n v="0"/>
    <n v="120000000"/>
    <n v="0"/>
    <n v="120000000"/>
    <n v="0"/>
    <n v="120000000"/>
    <n v="120000000"/>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1020"/>
    <s v=" Litigation and related expenses"/>
    <n v="0"/>
    <n v="0"/>
    <n v="0"/>
    <n v="0"/>
    <n v="4000000"/>
    <n v="0"/>
    <n v="4000000"/>
    <n v="0"/>
    <n v="0"/>
    <n v="0"/>
    <n v="0"/>
    <n v="0"/>
    <n v="2000000"/>
    <n v="1912000"/>
    <n v="0"/>
    <n v="0"/>
    <n v="1000000"/>
    <n v="980000"/>
    <n v="0"/>
    <n v="0"/>
    <n v="0"/>
    <n v="0"/>
    <n v="0"/>
    <n v="0"/>
    <n v="3000000"/>
    <n v="0"/>
    <n v="2892000"/>
    <n v="0"/>
    <n v="3000000"/>
    <n v="2892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8002"/>
    <s v="Maintenance-Transport Equipment "/>
    <n v="0"/>
    <n v="0"/>
    <n v="0"/>
    <n v="0"/>
    <n v="129200000"/>
    <n v="0"/>
    <n v="129200000"/>
    <n v="0"/>
    <n v="0"/>
    <n v="0"/>
    <n v="0"/>
    <n v="0"/>
    <n v="59800000"/>
    <n v="27628275"/>
    <n v="0"/>
    <n v="0"/>
    <n v="32300000"/>
    <n v="20638000"/>
    <n v="0"/>
    <n v="0"/>
    <n v="32300000"/>
    <n v="69213725"/>
    <n v="0"/>
    <n v="0"/>
    <n v="124400000"/>
    <n v="0"/>
    <n v="117480000"/>
    <n v="0"/>
    <n v="124400000"/>
    <n v="11748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1011"/>
    <s v="Printing, Stationery, Photocopying and Binding"/>
    <n v="0"/>
    <n v="0"/>
    <n v="0"/>
    <n v="0"/>
    <n v="42000000"/>
    <n v="0"/>
    <n v="42000000"/>
    <n v="0"/>
    <n v="0"/>
    <n v="0"/>
    <n v="0"/>
    <n v="0"/>
    <n v="10000000"/>
    <n v="7810000"/>
    <n v="0"/>
    <n v="0"/>
    <n v="11000000"/>
    <n v="2552720"/>
    <n v="0"/>
    <n v="0"/>
    <n v="10000000"/>
    <n v="20637280"/>
    <n v="0"/>
    <n v="0"/>
    <n v="31000000"/>
    <n v="0"/>
    <n v="31000000"/>
    <n v="0"/>
    <n v="31000000"/>
    <n v="31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5101"/>
    <s v="Consultancy Services"/>
    <n v="0"/>
    <n v="0"/>
    <n v="0"/>
    <n v="0"/>
    <n v="30000000"/>
    <n v="0"/>
    <n v="30000000"/>
    <n v="0"/>
    <n v="0"/>
    <n v="0"/>
    <n v="0"/>
    <n v="0"/>
    <n v="0"/>
    <n v="0"/>
    <n v="0"/>
    <n v="0"/>
    <n v="0"/>
    <n v="0"/>
    <n v="0"/>
    <n v="0"/>
    <n v="0"/>
    <n v="0"/>
    <n v="0"/>
    <n v="0"/>
    <n v="0"/>
    <n v="0"/>
    <n v="0"/>
    <n v="0"/>
    <n v="0"/>
    <n v="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3"/>
    <s v="Weather information processing  "/>
    <s v="312222"/>
    <s v="Heavy ICT hardware - Acquisition"/>
    <n v="0"/>
    <n v="0"/>
    <n v="0"/>
    <n v="0"/>
    <n v="50000000"/>
    <n v="0"/>
    <n v="50000000"/>
    <n v="0"/>
    <n v="0"/>
    <n v="0"/>
    <n v="0"/>
    <n v="0"/>
    <n v="0"/>
    <n v="0"/>
    <n v="0"/>
    <n v="0"/>
    <n v="0"/>
    <n v="0"/>
    <n v="0"/>
    <n v="0"/>
    <n v="0"/>
    <n v="0"/>
    <n v="0"/>
    <n v="0"/>
    <n v="0"/>
    <n v="0"/>
    <n v="0"/>
    <n v="0"/>
    <n v="0"/>
    <n v="0"/>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1011"/>
    <s v="Printing, Stationery, Photocopying and Binding"/>
    <n v="0"/>
    <n v="0"/>
    <n v="0"/>
    <n v="0"/>
    <n v="38600000"/>
    <n v="0"/>
    <n v="38600000"/>
    <n v="0"/>
    <n v="0"/>
    <n v="0"/>
    <n v="0"/>
    <n v="0"/>
    <n v="9650000"/>
    <n v="4454040"/>
    <n v="0"/>
    <n v="0"/>
    <n v="9650000"/>
    <n v="0"/>
    <n v="0"/>
    <n v="0"/>
    <n v="0"/>
    <n v="14495959"/>
    <n v="0"/>
    <n v="0"/>
    <n v="19300000"/>
    <n v="0"/>
    <n v="18949999"/>
    <n v="0"/>
    <n v="19300000"/>
    <n v="18949999"/>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1009"/>
    <s v="Welfare and Entertainment"/>
    <n v="0"/>
    <n v="0"/>
    <n v="0"/>
    <n v="0"/>
    <n v="30000000"/>
    <n v="0"/>
    <n v="30000000"/>
    <n v="0"/>
    <n v="0"/>
    <n v="0"/>
    <n v="0"/>
    <n v="0"/>
    <n v="8000000"/>
    <n v="1000000"/>
    <n v="0"/>
    <n v="0"/>
    <n v="8000000"/>
    <n v="2000000"/>
    <n v="0"/>
    <n v="0"/>
    <n v="0"/>
    <n v="12954380"/>
    <n v="0"/>
    <n v="0"/>
    <n v="16000000"/>
    <n v="0"/>
    <n v="15954380"/>
    <n v="0"/>
    <n v="16000000"/>
    <n v="1595438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5204"/>
    <s v="Monitoring and Supervision of capital work"/>
    <n v="0"/>
    <n v="0"/>
    <n v="0"/>
    <n v="0"/>
    <n v="8000000"/>
    <n v="0"/>
    <n v="8000000"/>
    <n v="0"/>
    <n v="0"/>
    <n v="0"/>
    <n v="0"/>
    <n v="0"/>
    <n v="2000000"/>
    <n v="0"/>
    <n v="0"/>
    <n v="0"/>
    <n v="2000000"/>
    <n v="0"/>
    <n v="0"/>
    <n v="0"/>
    <n v="0"/>
    <n v="3100000"/>
    <n v="0"/>
    <n v="0"/>
    <n v="4000000"/>
    <n v="0"/>
    <n v="3100000"/>
    <n v="0"/>
    <n v="4000000"/>
    <n v="3100000"/>
    <s v="Recurrent"/>
  </r>
  <r>
    <s v="113"/>
    <s v="Uganda National Roads Authority (UNRA)"/>
    <x v="10"/>
    <x v="10"/>
    <s v="03"/>
    <s v="Transport Infrastructure and Services Development"/>
    <s v="01"/>
    <s v="National Roads Maintenance and Construction"/>
    <s v="000"/>
    <s v=""/>
    <s v="1041"/>
    <s v="Kyenjojo- Hoima-Masindi -Kigumba road"/>
    <s v="260007"/>
    <s v="Road construction and upgrade"/>
    <s v="225204"/>
    <s v="Monitoring and Supervision of capital work"/>
    <n v="0"/>
    <n v="0"/>
    <n v="0"/>
    <n v="0"/>
    <n v="0"/>
    <n v="0"/>
    <n v="0"/>
    <n v="0"/>
    <n v="0"/>
    <n v="0"/>
    <n v="400000000"/>
    <n v="400000000"/>
    <n v="0"/>
    <n v="0"/>
    <n v="2500000000"/>
    <n v="2500000000"/>
    <n v="0"/>
    <n v="0"/>
    <n v="0"/>
    <n v="0"/>
    <n v="0"/>
    <n v="0"/>
    <n v="4169451717"/>
    <n v="4169451717"/>
    <n v="0"/>
    <n v="7069451717"/>
    <n v="0"/>
    <n v="7069451717"/>
    <n v="7069451717"/>
    <n v="7069451717"/>
    <s v="Recurrent"/>
  </r>
  <r>
    <s v="113"/>
    <s v="Uganda National Roads Authority (UNRA)"/>
    <x v="10"/>
    <x v="10"/>
    <s v="03"/>
    <s v="Transport Infrastructure and Services Development"/>
    <s v="01"/>
    <s v="National Roads Maintenance and Construction"/>
    <s v="000"/>
    <s v=""/>
    <s v="1041"/>
    <s v="Kyenjojo- Hoima-Masindi -Kigumba road"/>
    <s v="260007"/>
    <s v="Road construction and upgrade"/>
    <s v="312131"/>
    <s v="Roads and Bridges - Acquisition"/>
    <n v="0"/>
    <n v="0"/>
    <n v="0"/>
    <n v="0"/>
    <n v="0"/>
    <n v="0"/>
    <n v="0"/>
    <n v="0"/>
    <n v="0"/>
    <n v="0"/>
    <n v="6300000000"/>
    <n v="6300000000"/>
    <n v="0"/>
    <n v="0"/>
    <n v="19577677237.560013"/>
    <n v="18270104265.751602"/>
    <n v="0"/>
    <n v="0"/>
    <n v="0"/>
    <n v="0"/>
    <n v="0"/>
    <n v="0"/>
    <n v="31487146682.248402"/>
    <n v="31487146682.248402"/>
    <n v="0"/>
    <n v="57364823919.808411"/>
    <n v="0"/>
    <n v="56057250948"/>
    <n v="57364823919.808411"/>
    <n v="56057250948"/>
    <s v="Capital"/>
  </r>
  <r>
    <s v="113"/>
    <s v="Uganda National Roads Authority (UNRA)"/>
    <x v="10"/>
    <x v="10"/>
    <s v="03"/>
    <s v="Transport Infrastructure and Services Development"/>
    <s v="01"/>
    <s v="National Roads Maintenance and Construction"/>
    <s v="000"/>
    <s v=""/>
    <s v="1281"/>
    <s v="Tirinyi-Pallisa-Kumi/Kamonkoli Road"/>
    <s v="260007"/>
    <s v="Road construction and upgrade"/>
    <s v="225204"/>
    <s v="Monitoring and Supervision of capital work"/>
    <n v="0"/>
    <n v="0"/>
    <n v="0"/>
    <n v="0"/>
    <n v="0"/>
    <n v="0"/>
    <n v="0"/>
    <n v="0"/>
    <n v="0"/>
    <n v="0"/>
    <n v="50000000"/>
    <n v="50000000"/>
    <n v="0"/>
    <n v="0"/>
    <n v="4661350386.6859999"/>
    <n v="4661350386.6859999"/>
    <n v="0"/>
    <n v="0"/>
    <n v="0"/>
    <n v="0"/>
    <n v="0"/>
    <n v="0"/>
    <n v="514903158.31400013"/>
    <n v="514903158.31400013"/>
    <n v="0"/>
    <n v="5226253545"/>
    <n v="0"/>
    <n v="5226253545"/>
    <n v="5226253545"/>
    <n v="5226253545"/>
    <s v="Recurrent"/>
  </r>
  <r>
    <s v="113"/>
    <s v="Uganda National Roads Authority (UNRA)"/>
    <x v="10"/>
    <x v="10"/>
    <s v="03"/>
    <s v="Transport Infrastructure and Services Development"/>
    <s v="01"/>
    <s v="National Roads Maintenance and Construction"/>
    <s v="000"/>
    <s v=""/>
    <s v="1281"/>
    <s v="Tirinyi-Pallisa-Kumi/Kamonkoli Road"/>
    <s v="260007"/>
    <s v="Road construction and upgrade"/>
    <s v="312131"/>
    <s v="Roads and Bridges - Acquisition"/>
    <n v="0"/>
    <n v="0"/>
    <n v="0"/>
    <n v="0"/>
    <n v="0"/>
    <n v="0"/>
    <n v="0"/>
    <n v="0"/>
    <n v="0"/>
    <n v="0"/>
    <n v="13000000000"/>
    <n v="13000000000"/>
    <n v="0"/>
    <n v="0"/>
    <n v="30417179500"/>
    <n v="30417179500"/>
    <n v="0"/>
    <n v="0"/>
    <n v="0"/>
    <n v="0"/>
    <n v="0"/>
    <n v="0"/>
    <n v="25540700369.5"/>
    <n v="25540700369.5"/>
    <n v="0"/>
    <n v="68957879869.5"/>
    <n v="0"/>
    <n v="68957879869.5"/>
    <n v="68957879869.5"/>
    <n v="68957879869.5"/>
    <s v="Capital"/>
  </r>
  <r>
    <s v="113"/>
    <s v="Uganda National Roads Authority (UNRA)"/>
    <x v="10"/>
    <x v="10"/>
    <s v="03"/>
    <s v="Transport Infrastructure and Services Development"/>
    <s v="01"/>
    <s v="National Roads Maintenance and Construction"/>
    <s v="000"/>
    <s v=""/>
    <s v="1544"/>
    <s v="Kisoro-Lake Bunyonyi Road"/>
    <s v="260007"/>
    <s v="Road construction and upgrade"/>
    <s v="312131"/>
    <s v="Roads and Bridges - Acquisition"/>
    <n v="0"/>
    <n v="0"/>
    <n v="0"/>
    <n v="0"/>
    <n v="0"/>
    <n v="0"/>
    <n v="0"/>
    <n v="0"/>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1"/>
    <s v="Roads and Bridges Development"/>
    <s v="1279"/>
    <s v="Seeta-Kyaliwajjala-Matugga-Wakiso-Buloba-Nsangi"/>
    <s v="260007"/>
    <s v="Road construction and upgrade"/>
    <s v="312131"/>
    <s v="Roads and Bridges - Acquisition"/>
    <n v="0"/>
    <n v="0"/>
    <n v="5845716311"/>
    <n v="-5845716311"/>
    <n v="52611446807"/>
    <n v="0"/>
    <n v="58457163118"/>
    <n v="0"/>
    <n v="0"/>
    <n v="0"/>
    <n v="0"/>
    <n v="0"/>
    <n v="10046492075"/>
    <n v="9696646852"/>
    <n v="0"/>
    <n v="0"/>
    <n v="10065376428"/>
    <n v="10065376428"/>
    <n v="0"/>
    <n v="0"/>
    <n v="10082478823"/>
    <n v="10432324047"/>
    <n v="0"/>
    <n v="0"/>
    <n v="30194347326"/>
    <n v="0"/>
    <n v="30194347327"/>
    <n v="0"/>
    <n v="30194347326"/>
    <n v="30194347327"/>
    <s v="Capital"/>
  </r>
  <r>
    <s v="113"/>
    <s v="Uganda National Roads Authority (UNRA)"/>
    <x v="10"/>
    <x v="10"/>
    <s v="03"/>
    <s v="Transport Infrastructure and Services Development"/>
    <s v="01"/>
    <s v="National Roads Maintenance and Construction"/>
    <s v="001"/>
    <s v="Roads and Bridges Development"/>
    <s v="1403"/>
    <s v="Soroti -Katakwi- Moroto -Lokitonyala Road"/>
    <s v="260007"/>
    <s v="Road construction and upgrade"/>
    <s v="312131"/>
    <s v="Roads and Bridges - Acquisition"/>
    <n v="0"/>
    <n v="0"/>
    <n v="0"/>
    <n v="0"/>
    <n v="64680805104"/>
    <n v="0"/>
    <n v="64680805104"/>
    <n v="0"/>
    <n v="0"/>
    <n v="0"/>
    <n v="0"/>
    <n v="0"/>
    <n v="30000000000"/>
    <n v="29777079107"/>
    <n v="0"/>
    <n v="0"/>
    <n v="23484305590"/>
    <n v="12325360707"/>
    <n v="0"/>
    <n v="0"/>
    <n v="11196499514"/>
    <n v="11196853356"/>
    <n v="0"/>
    <n v="0"/>
    <n v="64680805104"/>
    <n v="0"/>
    <n v="53299293170"/>
    <n v="0"/>
    <n v="64680805104"/>
    <n v="53299293170"/>
    <s v="Capital"/>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312235"/>
    <s v="Furniture and Fittings - Acquisition"/>
    <n v="0"/>
    <n v="0"/>
    <n v="0"/>
    <n v="0"/>
    <n v="210000000"/>
    <n v="0"/>
    <n v="210000000"/>
    <n v="0"/>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5"/>
    <s v="Road Infrastructure Protection"/>
    <s v="0267"/>
    <s v="IMPROVEMENT FERRY SERVICES."/>
    <s v="260005"/>
    <s v="Landing sites and ferry construction"/>
    <s v="227004"/>
    <s v="Fuel, Lubricants and Oils"/>
    <n v="0"/>
    <n v="0"/>
    <n v="0"/>
    <n v="0"/>
    <n v="100000000"/>
    <n v="0"/>
    <n v="100000000"/>
    <n v="0"/>
    <n v="0"/>
    <n v="0"/>
    <n v="0"/>
    <n v="0"/>
    <n v="100000000"/>
    <n v="94720712"/>
    <n v="0"/>
    <n v="0"/>
    <n v="0"/>
    <n v="5279288"/>
    <n v="0"/>
    <n v="0"/>
    <n v="0"/>
    <n v="0"/>
    <n v="0"/>
    <n v="0"/>
    <n v="100000000"/>
    <n v="0"/>
    <n v="100000000"/>
    <n v="0"/>
    <n v="100000000"/>
    <n v="100000000"/>
    <s v="Recurrent"/>
  </r>
  <r>
    <s v="113"/>
    <s v="Uganda National Roads Authority (UNRA)"/>
    <x v="10"/>
    <x v="10"/>
    <s v="03"/>
    <s v="Transport Infrastructure and Services Development"/>
    <s v="01"/>
    <s v="National Roads Maintenance and Construction"/>
    <s v="005"/>
    <s v="Road Infrastructure Protection"/>
    <s v="0267"/>
    <s v="IMPROVEMENT FERRY SERVICES."/>
    <s v="260005"/>
    <s v="Landing sites and ferry construction"/>
    <s v="312213"/>
    <s v="Water Vessels - Acquisition"/>
    <n v="0"/>
    <n v="0"/>
    <n v="1605160110"/>
    <n v="-1605160110"/>
    <n v="14446440998"/>
    <n v="0"/>
    <n v="16051601108"/>
    <n v="0"/>
    <n v="0"/>
    <n v="0"/>
    <n v="0"/>
    <n v="0"/>
    <n v="0"/>
    <n v="0"/>
    <n v="0"/>
    <n v="0"/>
    <n v="0"/>
    <n v="0"/>
    <n v="0"/>
    <n v="0"/>
    <n v="0"/>
    <n v="0"/>
    <n v="0"/>
    <n v="0"/>
    <n v="0"/>
    <n v="0"/>
    <n v="0"/>
    <n v="0"/>
    <n v="0"/>
    <n v="0"/>
    <s v="Capital"/>
  </r>
  <r>
    <s v="113"/>
    <s v="Uganda National Roads Authority (UNRA)"/>
    <x v="10"/>
    <x v="10"/>
    <s v="04"/>
    <s v="Transport Asset Management"/>
    <s v="01"/>
    <s v="National Roads Maintenance and Construction"/>
    <s v="001"/>
    <s v="Roads and Bridges Development"/>
    <s v="1313"/>
    <s v="North Eastern Road-Corridor Asset Management Project"/>
    <s v="260010"/>
    <s v="Road Rehabilitation"/>
    <s v="225204"/>
    <s v="Monitoring and Supervision of capital work"/>
    <n v="0"/>
    <n v="0"/>
    <n v="0"/>
    <n v="0"/>
    <n v="5819999999.691"/>
    <n v="0"/>
    <n v="182000000"/>
    <n v="5637999999.691"/>
    <n v="0"/>
    <n v="0"/>
    <n v="0"/>
    <n v="0"/>
    <n v="87586427"/>
    <n v="0"/>
    <n v="0"/>
    <n v="0"/>
    <n v="0"/>
    <n v="440000"/>
    <n v="0"/>
    <n v="0"/>
    <n v="94413573"/>
    <n v="96236224"/>
    <n v="0"/>
    <n v="0"/>
    <n v="182000000"/>
    <n v="0"/>
    <n v="96676224"/>
    <n v="0"/>
    <n v="182000000"/>
    <n v="96676224"/>
    <s v="Recurrent"/>
  </r>
  <r>
    <s v="113"/>
    <s v="Uganda National Roads Authority (UNRA)"/>
    <x v="10"/>
    <x v="10"/>
    <s v="04"/>
    <s v="Transport Asset Management"/>
    <s v="01"/>
    <s v="National Roads Maintenance and Construction"/>
    <s v="001"/>
    <s v="Roads and Bridges Development"/>
    <s v="1554"/>
    <s v="Nakalama-Tirinyi-Mbale Road"/>
    <s v="260010"/>
    <s v="Road Rehabilitation"/>
    <s v="225204"/>
    <s v="Monitoring and Supervision of capital work"/>
    <n v="0"/>
    <n v="0"/>
    <n v="0"/>
    <n v="0"/>
    <n v="10000000"/>
    <n v="0"/>
    <n v="10000000"/>
    <n v="0"/>
    <n v="0"/>
    <n v="0"/>
    <n v="0"/>
    <n v="0"/>
    <n v="625000"/>
    <n v="0"/>
    <n v="0"/>
    <n v="0"/>
    <n v="0"/>
    <n v="625000"/>
    <n v="0"/>
    <n v="0"/>
    <n v="0"/>
    <n v="0"/>
    <n v="0"/>
    <n v="0"/>
    <n v="625000"/>
    <n v="0"/>
    <n v="625000"/>
    <n v="0"/>
    <n v="625000"/>
    <n v="625000"/>
    <s v="Recurrent"/>
  </r>
  <r>
    <s v="113"/>
    <s v="Uganda National Roads Authority (UNRA)"/>
    <x v="10"/>
    <x v="10"/>
    <s v="04"/>
    <s v="Transport Asset Management"/>
    <s v="01"/>
    <s v="National Roads Maintenance and Construction"/>
    <s v="001"/>
    <s v="Roads and Bridges Development"/>
    <s v="1555"/>
    <s v="Fortportal -Hima Road"/>
    <s v="260010"/>
    <s v="Road Rehabilitation"/>
    <s v="312131"/>
    <s v="Roads and Bridges - Acquisition"/>
    <n v="0"/>
    <n v="0"/>
    <n v="3572659266"/>
    <n v="-3572659266"/>
    <n v="32153933401"/>
    <n v="0"/>
    <n v="35726592667"/>
    <n v="0"/>
    <n v="0"/>
    <n v="0"/>
    <n v="0"/>
    <n v="0"/>
    <n v="4000000000"/>
    <n v="0"/>
    <n v="0"/>
    <n v="0"/>
    <n v="0"/>
    <n v="0"/>
    <n v="0"/>
    <n v="0"/>
    <n v="15731048157"/>
    <n v="19727617582"/>
    <n v="0"/>
    <n v="0"/>
    <n v="19731048157"/>
    <n v="0"/>
    <n v="19727617582"/>
    <n v="0"/>
    <n v="19731048157"/>
    <n v="19727617582"/>
    <s v="Capital"/>
  </r>
  <r>
    <s v="113"/>
    <s v="Uganda National Roads Authority (UNRA)"/>
    <x v="10"/>
    <x v="10"/>
    <s v="04"/>
    <s v="Transport Asset Management"/>
    <s v="01"/>
    <s v="National Roads Maintenance and Construction"/>
    <s v="001"/>
    <s v="Roads and Bridges Development"/>
    <s v="1693"/>
    <s v="Rehabilitation of Kampala-Jinja Highway (72 Km)"/>
    <s v="260010"/>
    <s v="Road Rehabilitation"/>
    <s v="312131"/>
    <s v="Roads and Bridges - Acquisition"/>
    <n v="0"/>
    <n v="0"/>
    <n v="2766006095"/>
    <n v="-2766006095"/>
    <n v="24894054858"/>
    <n v="0"/>
    <n v="27660060953"/>
    <n v="0"/>
    <n v="0"/>
    <n v="0"/>
    <n v="0"/>
    <n v="0"/>
    <n v="5907017361"/>
    <n v="5907017361"/>
    <n v="0"/>
    <n v="0"/>
    <n v="0"/>
    <n v="0"/>
    <n v="0"/>
    <n v="0"/>
    <n v="11110411546"/>
    <n v="11110411545"/>
    <n v="0"/>
    <n v="0"/>
    <n v="17017428907"/>
    <n v="0"/>
    <n v="17017428906"/>
    <n v="0"/>
    <n v="17017428907"/>
    <n v="17017428906"/>
    <s v="Capital"/>
  </r>
  <r>
    <s v="113"/>
    <s v="Uganda National Roads Authority (UNRA)"/>
    <x v="10"/>
    <x v="10"/>
    <s v="04"/>
    <s v="Transport Asset Management"/>
    <s v="01"/>
    <s v="National Roads Maintenance and Construction"/>
    <s v="001"/>
    <s v="Roads and Bridges Development"/>
    <s v="1694"/>
    <s v="Rehabilitation of Mityana-Mubende Road (100 Km)"/>
    <s v="260010"/>
    <s v="Road Rehabilitation"/>
    <s v="225204"/>
    <s v="Monitoring and Supervision of capital work"/>
    <n v="0"/>
    <n v="0"/>
    <n v="0"/>
    <n v="0"/>
    <n v="2599999998"/>
    <n v="0"/>
    <n v="2599999998"/>
    <n v="0"/>
    <n v="0"/>
    <n v="0"/>
    <n v="0"/>
    <n v="0"/>
    <n v="450319400"/>
    <n v="447719400"/>
    <n v="0"/>
    <n v="0"/>
    <n v="169561600"/>
    <n v="-5310000"/>
    <n v="0"/>
    <n v="0"/>
    <n v="791803600"/>
    <n v="793888600"/>
    <n v="0"/>
    <n v="0"/>
    <n v="1411684600"/>
    <n v="0"/>
    <n v="1236298000"/>
    <n v="0"/>
    <n v="1411684600"/>
    <n v="1236298000"/>
    <s v="Recurrent"/>
  </r>
  <r>
    <s v="114"/>
    <s v="Uganda Cancer Institute (UCI)"/>
    <x v="9"/>
    <x v="9"/>
    <s v="02"/>
    <s v="Population Health, Safety and Management "/>
    <s v="01"/>
    <s v="Cancer Services"/>
    <s v="001"/>
    <s v="Finance &amp; Administration"/>
    <s v="1527"/>
    <s v="Establishment of an Oncology Centre in Northern Uganda"/>
    <s v="000017"/>
    <s v="Infrastructure Development and Management"/>
    <s v="225201"/>
    <s v="Consultancy Services-Capital"/>
    <n v="0"/>
    <n v="0"/>
    <n v="0"/>
    <n v="0"/>
    <n v="788240000"/>
    <n v="0"/>
    <n v="788240000"/>
    <n v="0"/>
    <n v="0"/>
    <n v="0"/>
    <n v="0"/>
    <n v="0"/>
    <n v="394120000"/>
    <n v="191168554"/>
    <n v="0"/>
    <n v="0"/>
    <n v="212850074"/>
    <n v="323275722"/>
    <n v="0"/>
    <n v="0"/>
    <n v="181269926"/>
    <n v="273795724"/>
    <n v="0"/>
    <n v="0"/>
    <n v="788240000"/>
    <n v="0"/>
    <n v="788240000"/>
    <n v="0"/>
    <n v="788240000"/>
    <n v="788240000"/>
    <s v="Recurrent"/>
  </r>
  <r>
    <s v="115"/>
    <s v="Uganda Heart Institute (UHI)"/>
    <x v="9"/>
    <x v="9"/>
    <s v="02"/>
    <s v="Population Health, Safety and Management "/>
    <s v="01"/>
    <s v="Heart Services"/>
    <s v="002"/>
    <s v="Support Services"/>
    <s v="1526"/>
    <s v="Uganda Heart Institute Infrastructure Development Project"/>
    <s v="000002"/>
    <s v="Construction Management"/>
    <s v="223005"/>
    <s v="Electricity "/>
    <n v="0"/>
    <n v="0"/>
    <n v="0"/>
    <n v="0"/>
    <n v="3000000"/>
    <n v="0"/>
    <n v="3000000"/>
    <n v="0"/>
    <n v="0"/>
    <n v="0"/>
    <n v="0"/>
    <n v="0"/>
    <n v="750000"/>
    <n v="0"/>
    <n v="0"/>
    <n v="0"/>
    <n v="750000"/>
    <n v="0"/>
    <n v="0"/>
    <n v="0"/>
    <n v="1500000"/>
    <n v="0"/>
    <n v="0"/>
    <n v="0"/>
    <n v="3000000"/>
    <n v="0"/>
    <n v="0"/>
    <n v="0"/>
    <n v="3000000"/>
    <n v="0"/>
    <s v="Recurrent"/>
  </r>
  <r>
    <s v="115"/>
    <s v="Uganda Heart Institute (UHI)"/>
    <x v="9"/>
    <x v="9"/>
    <s v="02"/>
    <s v="Population Health, Safety and Management "/>
    <s v="01"/>
    <s v="Heart Services"/>
    <s v="002"/>
    <s v="Support Services"/>
    <s v="1568"/>
    <s v="Retooling of Uganda Heart Institute"/>
    <s v="000003"/>
    <s v="Facilities Maintenance"/>
    <s v="221008"/>
    <s v="Information and Communication Technology Supplies.  "/>
    <n v="0"/>
    <n v="0"/>
    <n v="18249400"/>
    <n v="-18249400"/>
    <n v="164244600"/>
    <n v="0"/>
    <n v="0"/>
    <n v="0"/>
    <n v="0"/>
    <n v="0"/>
    <n v="0"/>
    <n v="0"/>
    <n v="0"/>
    <n v="0"/>
    <n v="0"/>
    <n v="0"/>
    <n v="0"/>
    <n v="0"/>
    <n v="0"/>
    <n v="0"/>
    <n v="0"/>
    <n v="0"/>
    <n v="0"/>
    <n v="0"/>
    <n v="0"/>
    <n v="0"/>
    <n v="0"/>
    <n v="0"/>
    <n v="0"/>
    <n v="0"/>
    <s v="Recurrent"/>
  </r>
  <r>
    <s v="115"/>
    <s v="Uganda Heart Institute (UHI)"/>
    <x v="9"/>
    <x v="9"/>
    <s v="02"/>
    <s v="Population Health, Safety and Management "/>
    <s v="01"/>
    <s v="Heart Services"/>
    <s v="002"/>
    <s v="Support Services"/>
    <s v="1568"/>
    <s v="Retooling of Uganda Heart Institute"/>
    <s v="000003"/>
    <s v="Facilities Maintenance"/>
    <s v="312219"/>
    <s v="Other Transport equipment - Acquisition"/>
    <n v="0"/>
    <n v="0"/>
    <n v="56200000"/>
    <n v="-56200000"/>
    <n v="505800000"/>
    <n v="0"/>
    <n v="0"/>
    <n v="0"/>
    <n v="0"/>
    <n v="0"/>
    <n v="0"/>
    <n v="0"/>
    <n v="0"/>
    <n v="0"/>
    <n v="0"/>
    <n v="0"/>
    <n v="0"/>
    <n v="0"/>
    <n v="0"/>
    <n v="0"/>
    <n v="0"/>
    <n v="0"/>
    <n v="0"/>
    <n v="0"/>
    <n v="0"/>
    <n v="0"/>
    <n v="0"/>
    <n v="0"/>
    <n v="0"/>
    <n v="0"/>
    <s v="Capital"/>
  </r>
  <r>
    <s v="115"/>
    <s v="Uganda Heart Institute (UHI)"/>
    <x v="9"/>
    <x v="9"/>
    <s v="02"/>
    <s v="Population Health, Safety and Management "/>
    <s v="01"/>
    <s v="Heart Services"/>
    <s v="002"/>
    <s v="Support Services"/>
    <s v="1568"/>
    <s v="Retooling of Uganda Heart Institute"/>
    <s v="000003"/>
    <s v="Facilities Maintenance"/>
    <s v="312231"/>
    <s v="Office Equipment - Acquisition "/>
    <n v="0"/>
    <n v="0"/>
    <n v="9300000"/>
    <n v="-9300000"/>
    <n v="83700000"/>
    <n v="0"/>
    <n v="0"/>
    <n v="0"/>
    <n v="0"/>
    <n v="0"/>
    <n v="0"/>
    <n v="0"/>
    <n v="0"/>
    <n v="0"/>
    <n v="0"/>
    <n v="0"/>
    <n v="0"/>
    <n v="0"/>
    <n v="0"/>
    <n v="0"/>
    <n v="0"/>
    <n v="0"/>
    <n v="0"/>
    <n v="0"/>
    <n v="0"/>
    <n v="0"/>
    <n v="0"/>
    <n v="0"/>
    <n v="0"/>
    <n v="0"/>
    <s v="Capital"/>
  </r>
  <r>
    <s v="115"/>
    <s v="Uganda Heart Institute (UHI)"/>
    <x v="9"/>
    <x v="9"/>
    <s v="02"/>
    <s v="Population Health, Safety and Management "/>
    <s v="01"/>
    <s v="Heart Services"/>
    <s v="002"/>
    <s v="Support Services"/>
    <s v="1568"/>
    <s v="Retooling of Uganda Heart Institute"/>
    <s v="000003"/>
    <s v="Facilities Maintenance"/>
    <s v="312233"/>
    <s v="Medical, Laboratory and Research &amp; appliances - Acquisition"/>
    <n v="0"/>
    <n v="0"/>
    <n v="0"/>
    <n v="0"/>
    <n v="1183795000"/>
    <n v="0"/>
    <n v="0"/>
    <n v="0"/>
    <n v="0"/>
    <n v="0"/>
    <n v="0"/>
    <n v="0"/>
    <n v="0"/>
    <n v="0"/>
    <n v="0"/>
    <n v="0"/>
    <n v="0"/>
    <n v="0"/>
    <n v="0"/>
    <n v="0"/>
    <n v="0"/>
    <n v="0"/>
    <n v="0"/>
    <n v="0"/>
    <n v="0"/>
    <n v="0"/>
    <n v="0"/>
    <n v="0"/>
    <n v="0"/>
    <n v="0"/>
    <s v="Capital"/>
  </r>
  <r>
    <s v="115"/>
    <s v="Uganda Heart Institute (UHI)"/>
    <x v="9"/>
    <x v="9"/>
    <s v="02"/>
    <s v="Population Health, Safety and Management "/>
    <s v="01"/>
    <s v="Heart Services"/>
    <s v="002"/>
    <s v="Support Services"/>
    <s v="1568"/>
    <s v="Retooling of Uganda Heart Institute"/>
    <s v="000003"/>
    <s v="Facilities Maintenance"/>
    <s v="312235"/>
    <s v="Furniture and Fittings - Acquisition"/>
    <n v="0"/>
    <n v="0"/>
    <n v="0"/>
    <n v="0"/>
    <n v="149155000"/>
    <n v="0"/>
    <n v="0"/>
    <n v="0"/>
    <n v="0"/>
    <n v="0"/>
    <n v="0"/>
    <n v="0"/>
    <n v="0"/>
    <n v="0"/>
    <n v="0"/>
    <n v="0"/>
    <n v="0"/>
    <n v="0"/>
    <n v="0"/>
    <n v="0"/>
    <n v="0"/>
    <n v="0"/>
    <n v="0"/>
    <n v="0"/>
    <n v="0"/>
    <n v="0"/>
    <n v="0"/>
    <n v="0"/>
    <n v="0"/>
    <n v="0"/>
    <s v="Capital"/>
  </r>
  <r>
    <s v="116"/>
    <s v="Uganda National Medical Stores"/>
    <x v="9"/>
    <x v="9"/>
    <s v="02"/>
    <s v="Population Health, Safety and Management "/>
    <s v="01"/>
    <s v="Pharmaceutical and Medical Supplies"/>
    <s v="002"/>
    <s v="Coporate Services"/>
    <s v="1567"/>
    <s v="Retooling of National Medical Stores"/>
    <s v="000003"/>
    <s v="Facilities and Equipment Management"/>
    <s v="312229"/>
    <s v="Other ICT Equipment - Acquisition"/>
    <n v="0"/>
    <n v="0"/>
    <n v="0"/>
    <n v="0"/>
    <n v="171813333"/>
    <n v="0"/>
    <n v="171813333"/>
    <n v="0"/>
    <n v="0"/>
    <n v="0"/>
    <n v="0"/>
    <n v="0"/>
    <n v="48240000"/>
    <n v="48240000"/>
    <n v="0"/>
    <n v="0"/>
    <n v="0"/>
    <n v="0"/>
    <n v="0"/>
    <n v="0"/>
    <n v="0"/>
    <n v="0"/>
    <n v="0"/>
    <n v="0"/>
    <n v="48240000"/>
    <n v="0"/>
    <n v="48240000"/>
    <n v="0"/>
    <n v="48240000"/>
    <n v="48240000"/>
    <s v="Capital"/>
  </r>
  <r>
    <s v="117"/>
    <s v="Uganda  Tourism Board (UTB)"/>
    <x v="16"/>
    <x v="16"/>
    <s v="01"/>
    <s v="Marketing and Promotion"/>
    <s v="03"/>
    <s v="General Administration and Support Services "/>
    <s v="001"/>
    <s v="Finance and Administration"/>
    <s v="1676"/>
    <s v="Retooling of Uganda Tourism Board"/>
    <s v="000003"/>
    <s v="Facilities and Equipment Management"/>
    <s v="312221"/>
    <s v="Light ICT hardware - Acquisition"/>
    <n v="0"/>
    <n v="0"/>
    <n v="0"/>
    <n v="0"/>
    <n v="80000000"/>
    <n v="0"/>
    <n v="80000000"/>
    <n v="0"/>
    <n v="0"/>
    <n v="0"/>
    <n v="0"/>
    <n v="0"/>
    <n v="31060502"/>
    <n v="0"/>
    <n v="0"/>
    <n v="0"/>
    <n v="8560845"/>
    <n v="0"/>
    <n v="0"/>
    <n v="0"/>
    <n v="5249224"/>
    <n v="44870506"/>
    <n v="0"/>
    <n v="0"/>
    <n v="44870571"/>
    <n v="0"/>
    <n v="44870506"/>
    <n v="0"/>
    <n v="44870571"/>
    <n v="44870506"/>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000017"/>
    <s v="Infrastructure Development and Management"/>
    <s v="312111"/>
    <s v="Residential Buildings - Acquisition"/>
    <n v="0"/>
    <n v="0"/>
    <n v="0"/>
    <n v="0"/>
    <n v="900000000"/>
    <n v="0"/>
    <n v="900000000"/>
    <n v="0"/>
    <n v="0"/>
    <n v="0"/>
    <n v="0"/>
    <n v="0"/>
    <n v="0"/>
    <n v="0"/>
    <n v="0"/>
    <n v="0"/>
    <n v="126801973"/>
    <n v="0"/>
    <n v="0"/>
    <n v="0"/>
    <n v="310000000"/>
    <n v="300426190"/>
    <n v="0"/>
    <n v="0"/>
    <n v="436801973"/>
    <n v="0"/>
    <n v="300426190"/>
    <n v="0"/>
    <n v="436801973"/>
    <n v="300426190"/>
    <s v="Capital"/>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221008"/>
    <s v="Information and Communication Technology Supplies.  "/>
    <n v="0"/>
    <n v="0"/>
    <n v="0"/>
    <n v="0"/>
    <n v="27050000"/>
    <n v="0"/>
    <n v="27050000"/>
    <n v="0"/>
    <n v="0"/>
    <n v="0"/>
    <n v="0"/>
    <n v="0"/>
    <n v="21000000"/>
    <n v="0"/>
    <n v="0"/>
    <n v="0"/>
    <n v="1000000"/>
    <n v="3147500"/>
    <n v="0"/>
    <n v="0"/>
    <n v="1000000"/>
    <n v="19852500"/>
    <n v="0"/>
    <n v="0"/>
    <n v="23000000"/>
    <n v="0"/>
    <n v="23000000"/>
    <n v="0"/>
    <n v="23000000"/>
    <n v="23000000"/>
    <s v="Recurrent"/>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223001"/>
    <s v="Property Management Expenses"/>
    <n v="0"/>
    <n v="0"/>
    <n v="0"/>
    <n v="0"/>
    <n v="25880600"/>
    <n v="0"/>
    <n v="25880600"/>
    <n v="0"/>
    <n v="0"/>
    <n v="0"/>
    <n v="0"/>
    <n v="0"/>
    <n v="25880600"/>
    <n v="20950350"/>
    <n v="0"/>
    <n v="0"/>
    <n v="0"/>
    <n v="0"/>
    <n v="0"/>
    <n v="0"/>
    <n v="0"/>
    <n v="4350000"/>
    <n v="0"/>
    <n v="0"/>
    <n v="25880600"/>
    <n v="0"/>
    <n v="25300350"/>
    <n v="0"/>
    <n v="25880600"/>
    <n v="25300350"/>
    <s v="Recurrent"/>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312212"/>
    <s v="Light Vehicles - Acquisition"/>
    <n v="0"/>
    <n v="0"/>
    <n v="0"/>
    <n v="0"/>
    <n v="1000000000"/>
    <n v="0"/>
    <n v="1000000000"/>
    <n v="0"/>
    <n v="0"/>
    <n v="0"/>
    <n v="0"/>
    <n v="0"/>
    <n v="0"/>
    <n v="0"/>
    <n v="0"/>
    <n v="0"/>
    <n v="0"/>
    <n v="0"/>
    <n v="0"/>
    <n v="0"/>
    <n v="0"/>
    <n v="0"/>
    <n v="0"/>
    <n v="0"/>
    <n v="0"/>
    <n v="0"/>
    <n v="0"/>
    <n v="0"/>
    <n v="0"/>
    <n v="0"/>
    <s v="Capital"/>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8004"/>
    <s v="Maintenance-Other Fixed Assets"/>
    <n v="0"/>
    <n v="0"/>
    <n v="6000000"/>
    <n v="-6000000"/>
    <n v="54000000"/>
    <n v="0"/>
    <n v="60000000"/>
    <n v="0"/>
    <n v="0"/>
    <n v="0"/>
    <n v="0"/>
    <n v="0"/>
    <n v="4010000"/>
    <n v="831000"/>
    <n v="0"/>
    <n v="0"/>
    <n v="20000000"/>
    <n v="0"/>
    <n v="0"/>
    <n v="0"/>
    <n v="29990000"/>
    <n v="36179297"/>
    <n v="0"/>
    <n v="0"/>
    <n v="54000000"/>
    <n v="0"/>
    <n v="37010297"/>
    <n v="0"/>
    <n v="54000000"/>
    <n v="37010297"/>
    <s v="Recurrent"/>
  </r>
  <r>
    <s v="122"/>
    <s v="Kampala Capital City Authority (KCCA)"/>
    <x v="10"/>
    <x v="10"/>
    <s v="03"/>
    <s v="Transport Infrastructure and Services Development"/>
    <s v="13"/>
    <s v="Urban Road Network Development"/>
    <s v="000"/>
    <s v=""/>
    <s v="1658"/>
    <s v="Kampala City Roads Rehabilitation Project"/>
    <s v="000017"/>
    <s v="Infrastructure Development and Management"/>
    <s v="211102"/>
    <s v="Contract Staff Salaries "/>
    <n v="0"/>
    <n v="0"/>
    <n v="0"/>
    <n v="0"/>
    <n v="0"/>
    <n v="0"/>
    <n v="0"/>
    <n v="0"/>
    <n v="0"/>
    <n v="0"/>
    <n v="2440000000"/>
    <n v="76479450"/>
    <n v="0"/>
    <n v="0"/>
    <n v="0"/>
    <n v="716030234"/>
    <n v="0"/>
    <n v="0"/>
    <n v="0"/>
    <n v="120432341"/>
    <n v="0"/>
    <n v="0"/>
    <n v="0"/>
    <n v="771252042"/>
    <n v="0"/>
    <n v="2440000000"/>
    <n v="0"/>
    <n v="1684194067"/>
    <n v="2440000000"/>
    <n v="1684194067"/>
    <s v="Recurrent"/>
  </r>
  <r>
    <s v="122"/>
    <s v="Kampala Capital City Authority (KCCA)"/>
    <x v="10"/>
    <x v="10"/>
    <s v="04"/>
    <s v="Transport Asset Management"/>
    <s v="13"/>
    <s v="Urban Road Network Development"/>
    <s v="002"/>
    <s v="Engineering and Techinical Services"/>
    <s v="1295"/>
    <s v="2ND Kampala Institutional and Infrastructure Development Project (KIIDP 2)"/>
    <s v="000002"/>
    <s v="Construction Management"/>
    <s v="312131"/>
    <s v="Roads and Bridges - Acquisition"/>
    <n v="2841051689"/>
    <n v="0"/>
    <n v="0"/>
    <n v="0"/>
    <n v="2841051689"/>
    <n v="0"/>
    <n v="0"/>
    <n v="0"/>
    <n v="0"/>
    <n v="0"/>
    <n v="0"/>
    <n v="0"/>
    <n v="0"/>
    <n v="0"/>
    <n v="0"/>
    <n v="0"/>
    <n v="0"/>
    <n v="0"/>
    <n v="0"/>
    <n v="0"/>
    <n v="0"/>
    <n v="0"/>
    <n v="0"/>
    <n v="0"/>
    <n v="0"/>
    <n v="0"/>
    <n v="0"/>
    <n v="0"/>
    <n v="0"/>
    <n v="0"/>
    <s v="Capital"/>
  </r>
  <r>
    <s v="122"/>
    <s v="Kampala Capital City Authority (KCCA)"/>
    <x v="10"/>
    <x v="10"/>
    <s v="04"/>
    <s v="Transport Asset Management"/>
    <s v="13"/>
    <s v="Urban Road Network Development"/>
    <s v="002"/>
    <s v="Engineering and Techinical Services"/>
    <s v="1295"/>
    <s v="2ND Kampala Institutional and Infrastructure Development Project (KIIDP 2)"/>
    <s v="260027"/>
    <s v="Drainage Structures Services"/>
    <s v="312141"/>
    <s v="Irrigation and drainage Channels - Acquisition"/>
    <n v="0"/>
    <n v="0"/>
    <n v="0"/>
    <n v="0"/>
    <n v="26443558809"/>
    <n v="0"/>
    <n v="0"/>
    <n v="26443558809"/>
    <n v="0"/>
    <n v="0"/>
    <n v="0"/>
    <n v="0"/>
    <n v="0"/>
    <n v="0"/>
    <n v="0"/>
    <n v="0"/>
    <n v="0"/>
    <n v="0"/>
    <n v="0"/>
    <n v="0"/>
    <n v="0"/>
    <n v="0"/>
    <n v="0"/>
    <n v="0"/>
    <n v="0"/>
    <n v="0"/>
    <n v="0"/>
    <n v="0"/>
    <n v="0"/>
    <n v="0"/>
    <s v="Capital"/>
  </r>
  <r>
    <s v="122"/>
    <s v="Kampala Capital City Authority (KCCA)"/>
    <x v="10"/>
    <x v="10"/>
    <s v="04"/>
    <s v="Transport Asset Management"/>
    <s v="13"/>
    <s v="Urban Road Network Development"/>
    <s v="002"/>
    <s v="Engineering and Techinical Services"/>
    <s v="1295"/>
    <s v="2ND Kampala Institutional and Infrastructure Development Project (KIIDP 2)"/>
    <s v="260027"/>
    <s v="Drainage Structures Services"/>
    <s v="313131"/>
    <s v="Roads and Bridges - Improvement"/>
    <n v="31461772160"/>
    <n v="0"/>
    <n v="0"/>
    <n v="0"/>
    <n v="31461772160"/>
    <n v="0"/>
    <n v="0"/>
    <n v="0"/>
    <n v="0"/>
    <n v="0"/>
    <n v="0"/>
    <n v="0"/>
    <n v="0"/>
    <n v="0"/>
    <n v="0"/>
    <n v="0"/>
    <n v="0"/>
    <n v="0"/>
    <n v="0"/>
    <n v="0"/>
    <n v="0"/>
    <n v="0"/>
    <n v="0"/>
    <n v="0"/>
    <n v="0"/>
    <n v="0"/>
    <n v="0"/>
    <n v="0"/>
    <n v="0"/>
    <n v="0"/>
    <s v="Capital"/>
  </r>
  <r>
    <s v="122"/>
    <s v="Kampala Capital City Authority (KCCA)"/>
    <x v="9"/>
    <x v="9"/>
    <s v="04"/>
    <s v="Labour and employment services "/>
    <s v="03"/>
    <s v="Education and Social Services"/>
    <s v="002"/>
    <s v="Education and Social Services"/>
    <s v="1686"/>
    <s v="Retooling of Kampala Capital City Authority"/>
    <s v="000003"/>
    <s v="Facilities and Equipment Management"/>
    <s v="313111"/>
    <s v="   Residential Buildings - Improvement"/>
    <n v="0"/>
    <n v="0"/>
    <n v="46780000"/>
    <n v="-46780000"/>
    <n v="421020000"/>
    <n v="0"/>
    <n v="467800000"/>
    <n v="0"/>
    <n v="0"/>
    <n v="0"/>
    <n v="0"/>
    <n v="0"/>
    <n v="138392760"/>
    <n v="134201210"/>
    <n v="0"/>
    <n v="0"/>
    <n v="282627240"/>
    <n v="155867526"/>
    <n v="0"/>
    <n v="0"/>
    <n v="0"/>
    <n v="130951264"/>
    <n v="0"/>
    <n v="0"/>
    <n v="421020000"/>
    <n v="0"/>
    <n v="421020000"/>
    <n v="0"/>
    <n v="421020000"/>
    <n v="421020000"/>
    <s v="Capital"/>
  </r>
  <r>
    <s v="122"/>
    <s v="Kampala Capital City Authority (KCCA)"/>
    <x v="14"/>
    <x v="14"/>
    <s v="01"/>
    <s v="Community sensitization and empowerment"/>
    <s v="04"/>
    <s v="Gender, Community and Economic Development"/>
    <s v="002"/>
    <s v="Gender and Community Services"/>
    <s v="1686"/>
    <s v="Retooling of Kampala Capital City Authority"/>
    <s v="000003"/>
    <s v="Facilities and Equipment Management"/>
    <s v="263310"/>
    <s v="Sector Development Grant"/>
    <n v="0"/>
    <n v="0"/>
    <n v="137600000"/>
    <n v="-137600000"/>
    <n v="1238400000"/>
    <n v="0"/>
    <n v="1376000000"/>
    <n v="0"/>
    <n v="0"/>
    <n v="0"/>
    <n v="0"/>
    <n v="0"/>
    <n v="458666667"/>
    <n v="279810597"/>
    <n v="0"/>
    <n v="0"/>
    <n v="321066667"/>
    <n v="6843312"/>
    <n v="0"/>
    <n v="0"/>
    <n v="68800000"/>
    <n v="541254954"/>
    <n v="0"/>
    <n v="0"/>
    <n v="848533334"/>
    <n v="0"/>
    <n v="827908863"/>
    <n v="0"/>
    <n v="848533334"/>
    <n v="827908863"/>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5101"/>
    <s v="Consultancy Services"/>
    <n v="0"/>
    <n v="0"/>
    <n v="0"/>
    <n v="0"/>
    <n v="1019529636"/>
    <n v="0"/>
    <n v="1019529636"/>
    <n v="0"/>
    <n v="1000000000"/>
    <n v="115512000"/>
    <n v="0"/>
    <n v="0"/>
    <n v="0"/>
    <n v="874488000"/>
    <n v="0"/>
    <n v="0"/>
    <n v="19529636"/>
    <n v="29529636"/>
    <n v="0"/>
    <n v="0"/>
    <n v="0"/>
    <n v="0"/>
    <n v="0"/>
    <n v="0"/>
    <n v="1019529636"/>
    <n v="0"/>
    <n v="1019529636"/>
    <n v="0"/>
    <n v="1019529636"/>
    <n v="1019529636"/>
    <s v="Recurrent"/>
  </r>
  <r>
    <s v="125"/>
    <s v="National Animal Genetic Resource Centre and Data Bank (NAGRC&amp;DB)"/>
    <x v="7"/>
    <x v="7"/>
    <s v="01"/>
    <s v="Institutional Strengthening and Coordination "/>
    <s v="01"/>
    <s v="Breeding and Genetic Improvement "/>
    <s v="001"/>
    <s v=" Breeding and Production "/>
    <s v="1752"/>
    <s v="Retooling of the National Animal Genetic Resources Centre and Data Bank"/>
    <s v="000003"/>
    <s v="Facilities and Equipment Management"/>
    <s v="312121"/>
    <s v="Non-Residential Buildings - Acquisition"/>
    <n v="0"/>
    <n v="0"/>
    <n v="0"/>
    <n v="0"/>
    <n v="200000000"/>
    <n v="0"/>
    <n v="200000000"/>
    <n v="0"/>
    <n v="0"/>
    <n v="0"/>
    <n v="0"/>
    <n v="0"/>
    <n v="0"/>
    <n v="0"/>
    <n v="0"/>
    <n v="0"/>
    <n v="200000000"/>
    <n v="200000000"/>
    <n v="0"/>
    <n v="0"/>
    <n v="0"/>
    <n v="0"/>
    <n v="0"/>
    <n v="0"/>
    <n v="200000000"/>
    <n v="0"/>
    <n v="200000000"/>
    <n v="0"/>
    <n v="200000000"/>
    <n v="20000000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5"/>
    <s v="Animal Genetic  Resources Databank strengthened and maintained"/>
    <s v="221008"/>
    <s v="Information and Communication Technology Supplies.  "/>
    <n v="0"/>
    <n v="0"/>
    <n v="0"/>
    <n v="0"/>
    <n v="5000000"/>
    <n v="0"/>
    <n v="5000000"/>
    <n v="0"/>
    <n v="0"/>
    <n v="0"/>
    <n v="0"/>
    <n v="0"/>
    <n v="0"/>
    <n v="0"/>
    <n v="0"/>
    <n v="0"/>
    <n v="5000000"/>
    <n v="5000000"/>
    <n v="0"/>
    <n v="0"/>
    <n v="0"/>
    <n v="0"/>
    <n v="0"/>
    <n v="0"/>
    <n v="5000000"/>
    <n v="0"/>
    <n v="5000000"/>
    <n v="0"/>
    <n v="5000000"/>
    <n v="5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5"/>
    <s v="Animal Genetic  Resources Databank strengthened and maintained"/>
    <s v="224003"/>
    <s v="Agricultural Supplies and Services"/>
    <n v="0"/>
    <n v="0"/>
    <n v="0"/>
    <n v="0"/>
    <n v="259000000"/>
    <n v="0"/>
    <n v="259000000"/>
    <n v="0"/>
    <n v="229000000"/>
    <n v="122788500"/>
    <n v="0"/>
    <n v="0"/>
    <n v="0"/>
    <n v="106097822"/>
    <n v="0"/>
    <n v="0"/>
    <n v="30000000"/>
    <n v="29963000"/>
    <n v="0"/>
    <n v="0"/>
    <n v="0"/>
    <n v="150678"/>
    <n v="0"/>
    <n v="0"/>
    <n v="259000000"/>
    <n v="0"/>
    <n v="259000000"/>
    <n v="0"/>
    <n v="259000000"/>
    <n v="259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8003"/>
    <s v="Maintenance-Machinery &amp; Equipment Other than Transport Equipment "/>
    <n v="0"/>
    <n v="0"/>
    <n v="0"/>
    <n v="0"/>
    <n v="190000000"/>
    <n v="0"/>
    <n v="190000000"/>
    <n v="0"/>
    <n v="190000000"/>
    <n v="17493000"/>
    <n v="0"/>
    <n v="0"/>
    <n v="0"/>
    <n v="167600000"/>
    <n v="0"/>
    <n v="0"/>
    <n v="0"/>
    <n v="4907000"/>
    <n v="0"/>
    <n v="0"/>
    <n v="0"/>
    <n v="0"/>
    <n v="0"/>
    <n v="0"/>
    <n v="190000000"/>
    <n v="0"/>
    <n v="190000000"/>
    <n v="0"/>
    <n v="190000000"/>
    <n v="19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3233"/>
    <s v="Medical, Laboratory and Research &amp; appliances - Improvement"/>
    <n v="0"/>
    <n v="0"/>
    <n v="0"/>
    <n v="0"/>
    <n v="410000000"/>
    <n v="0"/>
    <n v="410000000"/>
    <n v="0"/>
    <n v="410000000"/>
    <n v="0"/>
    <n v="0"/>
    <n v="0"/>
    <n v="0"/>
    <n v="410000000"/>
    <n v="0"/>
    <n v="0"/>
    <n v="0"/>
    <n v="0"/>
    <n v="0"/>
    <n v="0"/>
    <n v="0"/>
    <n v="0"/>
    <n v="0"/>
    <n v="0"/>
    <n v="410000000"/>
    <n v="0"/>
    <n v="410000000"/>
    <n v="0"/>
    <n v="410000000"/>
    <n v="41000000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7"/>
    <s v="Conservation and utilization of indigenous Animal Genetic resources"/>
    <s v="313411"/>
    <s v="Cultivated Animals - Improvement"/>
    <n v="0"/>
    <n v="0"/>
    <n v="0"/>
    <n v="0"/>
    <n v="397000000"/>
    <n v="0"/>
    <n v="397000000"/>
    <n v="0"/>
    <n v="397000000"/>
    <n v="0"/>
    <n v="0"/>
    <n v="0"/>
    <n v="0"/>
    <n v="397000000"/>
    <n v="0"/>
    <n v="0"/>
    <n v="0"/>
    <n v="0"/>
    <n v="0"/>
    <n v="0"/>
    <n v="0"/>
    <n v="0"/>
    <n v="0"/>
    <n v="0"/>
    <n v="397000000"/>
    <n v="0"/>
    <n v="397000000"/>
    <n v="0"/>
    <n v="397000000"/>
    <n v="397000000"/>
    <s v="Capital"/>
  </r>
  <r>
    <s v="125"/>
    <s v="National Animal Genetic Resource Centre and Data Bank (NAGRC&amp;DB)"/>
    <x v="7"/>
    <x v="7"/>
    <s v="03"/>
    <s v="Storage, Agro-Processing and Value addition "/>
    <s v="01"/>
    <s v="Breeding and Genetic Improvement "/>
    <s v="001"/>
    <s v=" Breeding and Production "/>
    <s v="1325"/>
    <s v="NAGRC Strategic Intervention for Animal Genetics Improvement Project"/>
    <s v="010004"/>
    <s v="Animal Feeds Production"/>
    <s v="224003"/>
    <s v="Agricultural Supplies and Services"/>
    <n v="0"/>
    <n v="0"/>
    <n v="0"/>
    <n v="0"/>
    <n v="50000000"/>
    <n v="0"/>
    <n v="50000000"/>
    <n v="0"/>
    <n v="0"/>
    <n v="0"/>
    <n v="0"/>
    <n v="0"/>
    <n v="0"/>
    <n v="0"/>
    <n v="0"/>
    <n v="0"/>
    <n v="50000000"/>
    <n v="49830926"/>
    <n v="0"/>
    <n v="0"/>
    <n v="0"/>
    <n v="169074"/>
    <n v="0"/>
    <n v="0"/>
    <n v="50000000"/>
    <n v="0"/>
    <n v="50000000"/>
    <n v="0"/>
    <n v="50000000"/>
    <n v="50000000"/>
    <s v="Recurrent"/>
  </r>
  <r>
    <s v="126"/>
    <s v="National Information Technologies Authority"/>
    <x v="15"/>
    <x v="15"/>
    <s v="02"/>
    <s v="E-Services  "/>
    <s v="03"/>
    <s v="Electronic Public Services  Delivery"/>
    <s v="001"/>
    <s v="E- Government Services"/>
    <s v="1400"/>
    <s v="Regional Communication Infrastructure Programme"/>
    <s v="300002"/>
    <s v="E-services"/>
    <s v="211102"/>
    <s v="Contract Staff Salaries "/>
    <n v="350000000"/>
    <n v="0"/>
    <n v="0"/>
    <n v="0"/>
    <n v="350000000"/>
    <n v="0"/>
    <n v="0"/>
    <n v="0"/>
    <n v="0"/>
    <n v="0"/>
    <n v="0"/>
    <n v="0"/>
    <n v="0"/>
    <n v="0"/>
    <n v="0"/>
    <n v="0"/>
    <n v="0"/>
    <n v="0"/>
    <n v="0"/>
    <n v="0"/>
    <n v="0"/>
    <n v="0"/>
    <n v="0"/>
    <n v="0"/>
    <n v="0"/>
    <n v="0"/>
    <n v="0"/>
    <n v="0"/>
    <n v="0"/>
    <n v="0"/>
    <s v="Recurrent"/>
  </r>
  <r>
    <s v="126"/>
    <s v="National Information Technologies Authority"/>
    <x v="15"/>
    <x v="15"/>
    <s v="02"/>
    <s v="E-Services  "/>
    <s v="03"/>
    <s v="Electronic Public Services  Delivery"/>
    <s v="001"/>
    <s v="E- Government Services"/>
    <s v="1400"/>
    <s v="Regional Communication Infrastructure Programme"/>
    <s v="300002"/>
    <s v="E-services"/>
    <s v="221002"/>
    <s v="Workshops, Meetings and Seminars"/>
    <n v="20000000"/>
    <n v="0"/>
    <n v="0"/>
    <n v="0"/>
    <n v="20000000"/>
    <n v="0"/>
    <n v="0"/>
    <n v="0"/>
    <n v="0"/>
    <n v="0"/>
    <n v="0"/>
    <n v="0"/>
    <n v="0"/>
    <n v="0"/>
    <n v="0"/>
    <n v="0"/>
    <n v="0"/>
    <n v="0"/>
    <n v="0"/>
    <n v="0"/>
    <n v="0"/>
    <n v="0"/>
    <n v="0"/>
    <n v="0"/>
    <n v="0"/>
    <n v="0"/>
    <n v="0"/>
    <n v="0"/>
    <n v="0"/>
    <n v="0"/>
    <s v="Recurrent"/>
  </r>
  <r>
    <s v="126"/>
    <s v="National Information Technologies Authority"/>
    <x v="15"/>
    <x v="15"/>
    <s v="02"/>
    <s v="E-Services  "/>
    <s v="03"/>
    <s v="Electronic Public Services  Delivery"/>
    <s v="001"/>
    <s v="E- Government Services"/>
    <s v="1400"/>
    <s v="Regional Communication Infrastructure Programme"/>
    <s v="300002"/>
    <s v="E-services"/>
    <s v="225101"/>
    <s v="Consultancy Services"/>
    <n v="743815400"/>
    <n v="0"/>
    <n v="0"/>
    <n v="0"/>
    <n v="743815400"/>
    <n v="0"/>
    <n v="0"/>
    <n v="0"/>
    <n v="0"/>
    <n v="0"/>
    <n v="0"/>
    <n v="0"/>
    <n v="0"/>
    <n v="0"/>
    <n v="0"/>
    <n v="0"/>
    <n v="0"/>
    <n v="0"/>
    <n v="0"/>
    <n v="0"/>
    <n v="0"/>
    <n v="0"/>
    <n v="0"/>
    <n v="0"/>
    <n v="0"/>
    <n v="0"/>
    <n v="0"/>
    <n v="0"/>
    <n v="0"/>
    <n v="0"/>
    <s v="Recurrent"/>
  </r>
  <r>
    <s v="126"/>
    <s v="National Information Technologies Authority"/>
    <x v="15"/>
    <x v="15"/>
    <s v="02"/>
    <s v="E-Services  "/>
    <s v="03"/>
    <s v="Electronic Public Services  Delivery"/>
    <s v="001"/>
    <s v="E- Government Services"/>
    <s v="1400"/>
    <s v="Regional Communication Infrastructure Programme"/>
    <s v="300002"/>
    <s v="E-services"/>
    <s v="312222"/>
    <s v="Heavy ICT hardware - Acquisition"/>
    <n v="4393522000"/>
    <n v="0"/>
    <n v="0"/>
    <n v="0"/>
    <n v="4393522000"/>
    <n v="0"/>
    <n v="0"/>
    <n v="0"/>
    <n v="0"/>
    <n v="0"/>
    <n v="0"/>
    <n v="0"/>
    <n v="0"/>
    <n v="0"/>
    <n v="0"/>
    <n v="0"/>
    <n v="0"/>
    <n v="0"/>
    <n v="0"/>
    <n v="0"/>
    <n v="0"/>
    <n v="0"/>
    <n v="0"/>
    <n v="0"/>
    <n v="0"/>
    <n v="0"/>
    <n v="0"/>
    <n v="0"/>
    <n v="0"/>
    <n v="0"/>
    <s v="Capital"/>
  </r>
  <r>
    <s v="128"/>
    <s v="Uganda National Examination Board (UNEB)"/>
    <x v="9"/>
    <x v="9"/>
    <s v="01"/>
    <s v="Education,Sports and skills"/>
    <s v="02"/>
    <s v="General Administration and Support Services"/>
    <s v="001"/>
    <s v="Headquarters"/>
    <s v="1649"/>
    <s v="Retooling of Uganda National Examinations Board"/>
    <s v="000003"/>
    <s v="Facilities Maintenance"/>
    <s v="312212"/>
    <s v="Light Vehicles - Acquisition"/>
    <n v="0"/>
    <n v="0"/>
    <n v="0"/>
    <n v="0"/>
    <n v="500000000"/>
    <n v="0"/>
    <n v="0"/>
    <n v="0"/>
    <n v="0"/>
    <n v="0"/>
    <n v="0"/>
    <n v="0"/>
    <n v="0"/>
    <n v="0"/>
    <n v="0"/>
    <n v="0"/>
    <n v="0"/>
    <n v="0"/>
    <n v="0"/>
    <n v="0"/>
    <n v="0"/>
    <n v="0"/>
    <n v="0"/>
    <n v="0"/>
    <n v="0"/>
    <n v="0"/>
    <n v="0"/>
    <n v="0"/>
    <n v="0"/>
    <n v="0"/>
    <s v="Capital"/>
  </r>
  <r>
    <s v="128"/>
    <s v="Uganda National Examination Board (UNEB)"/>
    <x v="9"/>
    <x v="9"/>
    <s v="01"/>
    <s v="Education,Sports and skills"/>
    <s v="02"/>
    <s v="General Administration and Support Services"/>
    <s v="001"/>
    <s v="Headquarters"/>
    <s v="1649"/>
    <s v="Retooling of Uganda National Examinations Board"/>
    <s v="000003"/>
    <s v="Facilities Maintenance"/>
    <s v="312221"/>
    <s v="Light ICT hardware - Acquisition"/>
    <n v="0"/>
    <n v="0"/>
    <n v="0"/>
    <n v="0"/>
    <n v="1126000000"/>
    <n v="0"/>
    <n v="0"/>
    <n v="0"/>
    <n v="0"/>
    <n v="0"/>
    <n v="0"/>
    <n v="0"/>
    <n v="0"/>
    <n v="0"/>
    <n v="0"/>
    <n v="0"/>
    <n v="0"/>
    <n v="0"/>
    <n v="0"/>
    <n v="0"/>
    <n v="0"/>
    <n v="0"/>
    <n v="0"/>
    <n v="0"/>
    <n v="0"/>
    <n v="0"/>
    <n v="0"/>
    <n v="0"/>
    <n v="0"/>
    <n v="0"/>
    <s v="Capital"/>
  </r>
  <r>
    <s v="128"/>
    <s v="Uganda National Examination Board (UNEB)"/>
    <x v="9"/>
    <x v="9"/>
    <s v="01"/>
    <s v="Education,Sports and skills"/>
    <s v="02"/>
    <s v="General Administration and Support Services"/>
    <s v="001"/>
    <s v="Headquarters"/>
    <s v="1649"/>
    <s v="Retooling of Uganda National Examinations Board"/>
    <s v="000003"/>
    <s v="Facilities Maintenance"/>
    <s v="312229"/>
    <s v="Other ICT Equipment - Acquisition"/>
    <n v="0"/>
    <n v="0"/>
    <n v="0"/>
    <n v="0"/>
    <n v="3900000000"/>
    <n v="0"/>
    <n v="0"/>
    <n v="0"/>
    <n v="0"/>
    <n v="0"/>
    <n v="0"/>
    <n v="0"/>
    <n v="0"/>
    <n v="0"/>
    <n v="0"/>
    <n v="0"/>
    <n v="0"/>
    <n v="0"/>
    <n v="0"/>
    <n v="0"/>
    <n v="0"/>
    <n v="0"/>
    <n v="0"/>
    <n v="0"/>
    <n v="0"/>
    <n v="0"/>
    <n v="0"/>
    <n v="0"/>
    <n v="0"/>
    <n v="0"/>
    <s v="Capital"/>
  </r>
  <r>
    <s v="128"/>
    <s v="Uganda National Examination Board (UNEB)"/>
    <x v="9"/>
    <x v="9"/>
    <s v="01"/>
    <s v="Education,Sports and skills"/>
    <s v="02"/>
    <s v="General Administration and Support Services"/>
    <s v="001"/>
    <s v="Headquarters"/>
    <s v="1649"/>
    <s v="Retooling of Uganda National Examinations Board"/>
    <s v="000003"/>
    <s v="Facilities Maintenance"/>
    <s v="312231"/>
    <s v="Office Equipment - Acquisition "/>
    <n v="0"/>
    <n v="0"/>
    <n v="0"/>
    <n v="0"/>
    <n v="700000000"/>
    <n v="0"/>
    <n v="0"/>
    <n v="0"/>
    <n v="0"/>
    <n v="0"/>
    <n v="0"/>
    <n v="0"/>
    <n v="0"/>
    <n v="0"/>
    <n v="0"/>
    <n v="0"/>
    <n v="0"/>
    <n v="0"/>
    <n v="0"/>
    <n v="0"/>
    <n v="0"/>
    <n v="0"/>
    <n v="0"/>
    <n v="0"/>
    <n v="0"/>
    <n v="0"/>
    <n v="0"/>
    <n v="0"/>
    <n v="0"/>
    <n v="0"/>
    <s v="Capital"/>
  </r>
  <r>
    <s v="128"/>
    <s v="Uganda National Examination Board (UNEB)"/>
    <x v="9"/>
    <x v="9"/>
    <s v="01"/>
    <s v="Education,Sports and skills"/>
    <s v="02"/>
    <s v="General Administration and Support Services"/>
    <s v="001"/>
    <s v="Headquarters"/>
    <s v="1649"/>
    <s v="Retooling of Uganda National Examinations Board"/>
    <s v="000003"/>
    <s v="Facilities Maintenance"/>
    <s v="312235"/>
    <s v="Furniture and Fittings - Acquisition"/>
    <n v="0"/>
    <n v="0"/>
    <n v="0"/>
    <n v="0"/>
    <n v="200000000"/>
    <n v="0"/>
    <n v="0"/>
    <n v="0"/>
    <n v="0"/>
    <n v="0"/>
    <n v="0"/>
    <n v="0"/>
    <n v="0"/>
    <n v="0"/>
    <n v="0"/>
    <n v="0"/>
    <n v="0"/>
    <n v="0"/>
    <n v="0"/>
    <n v="0"/>
    <n v="0"/>
    <n v="0"/>
    <n v="0"/>
    <n v="0"/>
    <n v="0"/>
    <n v="0"/>
    <n v="0"/>
    <n v="0"/>
    <n v="0"/>
    <n v="0"/>
    <s v="Capital"/>
  </r>
  <r>
    <s v="134"/>
    <s v="Health Service Commission (HSC)"/>
    <x v="9"/>
    <x v="9"/>
    <s v="02"/>
    <s v="Population Health, Safety and Management "/>
    <s v="01"/>
    <s v="Human Resource Management for Health"/>
    <s v="001"/>
    <s v="Finance and Administration"/>
    <s v="1635"/>
    <s v="Retooling of Health Service Commission"/>
    <s v="000003"/>
    <s v="Facilities Maintenance"/>
    <s v="312212"/>
    <s v="Light Vehicles - Acquisition"/>
    <n v="0"/>
    <n v="0"/>
    <n v="0"/>
    <n v="0"/>
    <n v="2000000000"/>
    <n v="0"/>
    <n v="0"/>
    <n v="0"/>
    <n v="0"/>
    <n v="0"/>
    <n v="0"/>
    <n v="0"/>
    <n v="0"/>
    <n v="0"/>
    <n v="0"/>
    <n v="0"/>
    <n v="0"/>
    <n v="0"/>
    <n v="0"/>
    <n v="0"/>
    <n v="0"/>
    <n v="0"/>
    <n v="0"/>
    <n v="0"/>
    <n v="0"/>
    <n v="0"/>
    <n v="0"/>
    <n v="0"/>
    <n v="0"/>
    <n v="0"/>
    <s v="Capital"/>
  </r>
  <r>
    <s v="134"/>
    <s v="Health Service Commission (HSC)"/>
    <x v="9"/>
    <x v="9"/>
    <s v="02"/>
    <s v="Population Health, Safety and Management "/>
    <s v="01"/>
    <s v="Human Resource Management for Health"/>
    <s v="001"/>
    <s v="Finance and Administration"/>
    <s v="1635"/>
    <s v="Retooling of Health Service Commission"/>
    <s v="000003"/>
    <s v="Facilities Maintenance"/>
    <s v="312235"/>
    <s v="Furniture and Fittings - Acquisition"/>
    <n v="0"/>
    <n v="0"/>
    <n v="0"/>
    <n v="0"/>
    <n v="48000000"/>
    <n v="0"/>
    <n v="0"/>
    <n v="0"/>
    <n v="0"/>
    <n v="0"/>
    <n v="0"/>
    <n v="0"/>
    <n v="0"/>
    <n v="0"/>
    <n v="0"/>
    <n v="0"/>
    <n v="0"/>
    <n v="0"/>
    <n v="0"/>
    <n v="0"/>
    <n v="0"/>
    <n v="0"/>
    <n v="0"/>
    <n v="0"/>
    <n v="0"/>
    <n v="0"/>
    <n v="0"/>
    <n v="0"/>
    <n v="0"/>
    <n v="0"/>
    <s v="Capital"/>
  </r>
  <r>
    <s v="135"/>
    <s v="Directorate of Government Analytical Laboratory (DGAL)"/>
    <x v="0"/>
    <x v="0"/>
    <s v="01"/>
    <s v="Institutional Coordination"/>
    <s v="01"/>
    <s v="Forensic and General Scientific Services "/>
    <s v="002"/>
    <s v="Administrative and Support Services"/>
    <s v="1642"/>
    <s v="Retooling of Directorate of Government Analytical Laboratory"/>
    <s v="000003"/>
    <s v="Facilities and Equipment Management"/>
    <s v="228003"/>
    <s v="Maintenance-Machinery &amp; Equipment Other than Transport Equipment "/>
    <n v="0"/>
    <n v="0"/>
    <n v="0"/>
    <n v="0"/>
    <n v="231240000"/>
    <n v="0"/>
    <n v="231240000"/>
    <n v="0"/>
    <n v="0"/>
    <n v="0"/>
    <n v="0"/>
    <n v="0"/>
    <n v="0"/>
    <n v="0"/>
    <n v="0"/>
    <n v="0"/>
    <n v="231240000"/>
    <n v="19575596"/>
    <n v="0"/>
    <n v="0"/>
    <n v="0"/>
    <n v="211664405"/>
    <n v="0"/>
    <n v="0"/>
    <n v="231240000"/>
    <n v="0"/>
    <n v="231240001"/>
    <n v="0"/>
    <n v="231240000"/>
    <n v="231240001"/>
    <s v="Recurrent"/>
  </r>
  <r>
    <s v="135"/>
    <s v="Directorate of Government Analytical Laboratory (DGAL)"/>
    <x v="0"/>
    <x v="0"/>
    <s v="01"/>
    <s v="Institutional Coordination"/>
    <s v="01"/>
    <s v="Forensic and General Scientific Services "/>
    <s v="002"/>
    <s v="Administrative and Support Services"/>
    <s v="1642"/>
    <s v="Retooling of Directorate of Government Analytical Laboratory"/>
    <s v="000003"/>
    <s v="Facilities and Equipment Management"/>
    <s v="312212"/>
    <s v="Light Vehicles - Acquisition"/>
    <n v="0"/>
    <n v="0"/>
    <n v="0"/>
    <n v="0"/>
    <n v="196577200"/>
    <n v="0"/>
    <n v="196577200"/>
    <n v="0"/>
    <n v="0"/>
    <n v="0"/>
    <n v="0"/>
    <n v="0"/>
    <n v="196577200"/>
    <n v="0"/>
    <n v="0"/>
    <n v="0"/>
    <n v="0"/>
    <n v="0"/>
    <n v="0"/>
    <n v="0"/>
    <n v="0"/>
    <n v="196577199"/>
    <n v="0"/>
    <n v="0"/>
    <n v="196577200"/>
    <n v="0"/>
    <n v="196577199"/>
    <n v="0"/>
    <n v="196577200"/>
    <n v="196577199"/>
    <s v="Capital"/>
  </r>
  <r>
    <s v="135"/>
    <s v="Directorate of Government Analytical Laboratory (DGAL)"/>
    <x v="0"/>
    <x v="0"/>
    <s v="01"/>
    <s v="Institutional Coordination"/>
    <s v="01"/>
    <s v="Forensic and General Scientific Services "/>
    <s v="002"/>
    <s v="Administrative and Support Services"/>
    <s v="1642"/>
    <s v="Retooling of Directorate of Government Analytical Laboratory"/>
    <s v="000003"/>
    <s v="Facilities and Equipment Management"/>
    <s v="312229"/>
    <s v="Other ICT Equipment - Acquisition"/>
    <n v="0"/>
    <n v="0"/>
    <n v="0"/>
    <n v="0"/>
    <n v="560000000"/>
    <n v="0"/>
    <n v="560000000"/>
    <n v="0"/>
    <n v="0"/>
    <n v="0"/>
    <n v="0"/>
    <n v="0"/>
    <n v="120000000"/>
    <n v="22414999"/>
    <n v="0"/>
    <n v="0"/>
    <n v="127306687"/>
    <n v="67340240"/>
    <n v="0"/>
    <n v="0"/>
    <n v="120000000"/>
    <n v="291068306"/>
    <n v="0"/>
    <n v="0"/>
    <n v="367306687"/>
    <n v="0"/>
    <n v="380823545"/>
    <n v="0"/>
    <n v="367306687"/>
    <n v="380823545"/>
    <s v="Capital"/>
  </r>
  <r>
    <s v="135"/>
    <s v="Directorate of Government Analytical Laboratory (DGAL)"/>
    <x v="0"/>
    <x v="0"/>
    <s v="01"/>
    <s v="Institutional Coordination"/>
    <s v="01"/>
    <s v="Forensic and General Scientific Services "/>
    <s v="002"/>
    <s v="Administrative and Support Services"/>
    <s v="1642"/>
    <s v="Retooling of Directorate of Government Analytical Laboratory"/>
    <s v="000003"/>
    <s v="Facilities and Equipment Management"/>
    <s v="312235"/>
    <s v="Furniture and Fittings - Acquisition"/>
    <n v="0"/>
    <n v="0"/>
    <n v="0"/>
    <n v="0"/>
    <n v="50000000"/>
    <n v="0"/>
    <n v="50000000"/>
    <n v="0"/>
    <n v="0"/>
    <n v="0"/>
    <n v="0"/>
    <n v="0"/>
    <n v="20000000"/>
    <n v="3186000"/>
    <n v="0"/>
    <n v="0"/>
    <n v="10000000"/>
    <n v="0"/>
    <n v="0"/>
    <n v="0"/>
    <n v="0"/>
    <n v="26813997"/>
    <n v="0"/>
    <n v="0"/>
    <n v="30000000"/>
    <n v="0"/>
    <n v="29999997"/>
    <n v="0"/>
    <n v="30000000"/>
    <n v="29999997"/>
    <s v="Capital"/>
  </r>
  <r>
    <s v="136"/>
    <s v="Uganda Export Promotion Board (UEPB)"/>
    <x v="5"/>
    <x v="5"/>
    <s v="02"/>
    <s v="Strengthening Private Sector Institutional and Organizational Capacity"/>
    <s v="01"/>
    <s v="Export Market Development, Export Promotion and Customized Advisory Services"/>
    <s v="001"/>
    <s v="Administration and Support Services"/>
    <s v="1688"/>
    <s v="Retooling of Uganda Export Promotion Board"/>
    <s v="000003"/>
    <s v="Facilities and Equipment Management"/>
    <s v="312216"/>
    <s v="Cycles - Acquisition"/>
    <n v="0"/>
    <n v="0"/>
    <n v="0"/>
    <n v="0"/>
    <n v="11000000"/>
    <n v="0"/>
    <n v="11000000"/>
    <n v="0"/>
    <n v="0"/>
    <n v="0"/>
    <n v="0"/>
    <n v="0"/>
    <n v="0"/>
    <n v="0"/>
    <n v="0"/>
    <n v="0"/>
    <n v="7879301"/>
    <n v="0"/>
    <n v="0"/>
    <n v="0"/>
    <n v="0"/>
    <n v="0"/>
    <n v="0"/>
    <n v="0"/>
    <n v="7879301"/>
    <n v="0"/>
    <n v="0"/>
    <n v="0"/>
    <n v="7879301"/>
    <n v="0"/>
    <s v="Capital"/>
  </r>
  <r>
    <s v="137"/>
    <s v="National Identification and Registration Authority (NIRA)"/>
    <x v="0"/>
    <x v="0"/>
    <s v="01"/>
    <s v="Institutional Coordination"/>
    <s v="02"/>
    <s v="Policy, Planning and Support Services"/>
    <s v="001"/>
    <s v="Finance &amp; Administration services "/>
    <s v="1667"/>
    <s v="Retooling the National Identification and Registration Authority"/>
    <s v="000003"/>
    <s v="Facilities and Equipment Management"/>
    <s v="312229"/>
    <s v="Other ICT Equipment - Acquisition"/>
    <n v="0"/>
    <n v="0"/>
    <n v="0"/>
    <n v="0"/>
    <n v="224250400"/>
    <n v="0"/>
    <n v="224250400"/>
    <n v="0"/>
    <n v="0"/>
    <n v="0"/>
    <n v="0"/>
    <n v="0"/>
    <n v="162887200"/>
    <n v="0"/>
    <n v="0"/>
    <n v="0"/>
    <n v="0"/>
    <n v="0"/>
    <n v="0"/>
    <n v="0"/>
    <n v="0"/>
    <n v="162887200"/>
    <n v="0"/>
    <n v="0"/>
    <n v="162887200"/>
    <n v="0"/>
    <n v="162887200"/>
    <n v="0"/>
    <n v="162887200"/>
    <n v="162887200"/>
    <s v="Capital"/>
  </r>
  <r>
    <s v="137"/>
    <s v="National Identification and Registration Authority (NIRA)"/>
    <x v="0"/>
    <x v="0"/>
    <s v="01"/>
    <s v="Institutional Coordination"/>
    <s v="02"/>
    <s v="Policy, Planning and Support Services"/>
    <s v="001"/>
    <s v="Finance &amp; Administration services "/>
    <s v="1667"/>
    <s v="Retooling the National Identification and Registration Authority"/>
    <s v="000003"/>
    <s v="Facilities and Equipment Management"/>
    <s v="312231"/>
    <s v="Office Equipment - Acquisition "/>
    <n v="0"/>
    <n v="0"/>
    <n v="0"/>
    <n v="0"/>
    <n v="353367667"/>
    <n v="0"/>
    <n v="353367667"/>
    <n v="0"/>
    <n v="0"/>
    <n v="0"/>
    <n v="0"/>
    <n v="0"/>
    <n v="349514156"/>
    <n v="0"/>
    <n v="0"/>
    <n v="0"/>
    <n v="0"/>
    <n v="0"/>
    <n v="0"/>
    <n v="0"/>
    <n v="0"/>
    <n v="349514157"/>
    <n v="0"/>
    <n v="0"/>
    <n v="349514156"/>
    <n v="0"/>
    <n v="349514157"/>
    <n v="0"/>
    <n v="349514156"/>
    <n v="349514157"/>
    <s v="Capital"/>
  </r>
  <r>
    <s v="138"/>
    <s v="Uganda Investment Authority (UIA)"/>
    <x v="18"/>
    <x v="18"/>
    <s v="01"/>
    <s v="Industrial and Technological Development"/>
    <s v="01"/>
    <s v="Investment Promotion and Facilitation"/>
    <s v="004"/>
    <s v="Industrial Park Facilitation"/>
    <s v="0994"/>
    <s v="Development of Industrial Parks"/>
    <s v="000048"/>
    <s v="Industrial Park Development and Management"/>
    <s v="225203"/>
    <s v="Appraisal and Feasibility Studies for Capital Works"/>
    <n v="0"/>
    <n v="0"/>
    <n v="0"/>
    <n v="0"/>
    <n v="3500000000"/>
    <n v="0"/>
    <n v="3500000000"/>
    <n v="0"/>
    <n v="0"/>
    <n v="0"/>
    <n v="0"/>
    <n v="0"/>
    <n v="620000000"/>
    <n v="0"/>
    <n v="0"/>
    <n v="0"/>
    <n v="0"/>
    <n v="0"/>
    <n v="0"/>
    <n v="0"/>
    <n v="0"/>
    <n v="620000000"/>
    <n v="0"/>
    <n v="0"/>
    <n v="620000000"/>
    <n v="0"/>
    <n v="620000000"/>
    <n v="0"/>
    <n v="620000000"/>
    <n v="620000000"/>
    <s v="Recurrent"/>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12221"/>
    <s v="Light ICT hardware - Acquisition"/>
    <n v="0"/>
    <n v="0"/>
    <n v="0"/>
    <n v="0"/>
    <n v="90000000"/>
    <n v="0"/>
    <n v="90000000"/>
    <n v="0"/>
    <n v="0"/>
    <n v="0"/>
    <n v="0"/>
    <n v="0"/>
    <n v="50000000"/>
    <n v="16078000"/>
    <n v="0"/>
    <n v="0"/>
    <n v="30000000"/>
    <n v="40218000"/>
    <n v="0"/>
    <n v="0"/>
    <n v="10000000"/>
    <n v="33704000"/>
    <n v="0"/>
    <n v="0"/>
    <n v="90000000"/>
    <n v="0"/>
    <n v="90000000"/>
    <n v="0"/>
    <n v="90000000"/>
    <n v="90000000"/>
    <s v="Capital"/>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12222"/>
    <s v="Heavy ICT hardware - Acquisition"/>
    <n v="0"/>
    <n v="0"/>
    <n v="0"/>
    <n v="0"/>
    <n v="50000000"/>
    <n v="0"/>
    <n v="50000000"/>
    <n v="0"/>
    <n v="0"/>
    <n v="0"/>
    <n v="0"/>
    <n v="0"/>
    <n v="30000000"/>
    <n v="0"/>
    <n v="0"/>
    <n v="0"/>
    <n v="20000000"/>
    <n v="14986000"/>
    <n v="0"/>
    <n v="0"/>
    <n v="0"/>
    <n v="35014000"/>
    <n v="0"/>
    <n v="0"/>
    <n v="50000000"/>
    <n v="0"/>
    <n v="50000000"/>
    <n v="0"/>
    <n v="50000000"/>
    <n v="50000000"/>
    <s v="Capital"/>
  </r>
  <r>
    <s v="139"/>
    <s v="Petroleum Authority of Uganda (PAU)"/>
    <x v="12"/>
    <x v="12"/>
    <s v="01"/>
    <s v="Upstream "/>
    <s v="02"/>
    <s v="Policy, Planning and Support Services"/>
    <s v="002"/>
    <s v="Finance and Administration"/>
    <s v="1596"/>
    <s v="Retooling of Petroleum Authority of Uganda"/>
    <s v="000002"/>
    <s v="Construction Management"/>
    <s v="312212"/>
    <s v="Light Vehicles - Acquisition"/>
    <n v="0"/>
    <n v="0"/>
    <n v="0"/>
    <n v="0"/>
    <n v="1200000000"/>
    <n v="0"/>
    <n v="0"/>
    <n v="0"/>
    <n v="0"/>
    <n v="0"/>
    <n v="0"/>
    <n v="0"/>
    <n v="0"/>
    <n v="0"/>
    <n v="0"/>
    <n v="0"/>
    <n v="0"/>
    <n v="0"/>
    <n v="0"/>
    <n v="0"/>
    <n v="0"/>
    <n v="0"/>
    <n v="0"/>
    <n v="0"/>
    <n v="0"/>
    <n v="0"/>
    <n v="0"/>
    <n v="0"/>
    <n v="0"/>
    <n v="0"/>
    <s v="Capital"/>
  </r>
  <r>
    <s v="139"/>
    <s v="Petroleum Authority of Uganda (PAU)"/>
    <x v="12"/>
    <x v="12"/>
    <s v="01"/>
    <s v="Upstream "/>
    <s v="02"/>
    <s v="Policy, Planning and Support Services"/>
    <s v="002"/>
    <s v="Finance and Administration"/>
    <s v="1596"/>
    <s v="Retooling of Petroleum Authority of Uganda"/>
    <s v="000003"/>
    <s v="Facilities and Equipment Management"/>
    <s v="312231"/>
    <s v="Office Equipment - Acquisition "/>
    <n v="0"/>
    <n v="0"/>
    <n v="0"/>
    <n v="0"/>
    <n v="140000000"/>
    <n v="0"/>
    <n v="0"/>
    <n v="0"/>
    <n v="0"/>
    <n v="0"/>
    <n v="0"/>
    <n v="0"/>
    <n v="0"/>
    <n v="0"/>
    <n v="0"/>
    <n v="0"/>
    <n v="0"/>
    <n v="0"/>
    <n v="0"/>
    <n v="0"/>
    <n v="0"/>
    <n v="0"/>
    <n v="0"/>
    <n v="0"/>
    <n v="0"/>
    <n v="0"/>
    <n v="0"/>
    <n v="0"/>
    <n v="0"/>
    <n v="0"/>
    <s v="Capital"/>
  </r>
  <r>
    <s v="139"/>
    <s v="Petroleum Authority of Uganda (PAU)"/>
    <x v="12"/>
    <x v="12"/>
    <s v="01"/>
    <s v="Upstream "/>
    <s v="02"/>
    <s v="Policy, Planning and Support Services"/>
    <s v="002"/>
    <s v="Finance and Administration"/>
    <s v="1596"/>
    <s v="Retooling of Petroleum Authority of Uganda"/>
    <s v="000003"/>
    <s v="Facilities and Equipment Management"/>
    <s v="312235"/>
    <s v="Furniture and Fittings - Acquisition"/>
    <n v="0"/>
    <n v="0"/>
    <n v="0"/>
    <n v="0"/>
    <n v="150000000"/>
    <n v="0"/>
    <n v="0"/>
    <n v="0"/>
    <n v="0"/>
    <n v="0"/>
    <n v="0"/>
    <n v="0"/>
    <n v="0"/>
    <n v="0"/>
    <n v="0"/>
    <n v="0"/>
    <n v="0"/>
    <n v="0"/>
    <n v="0"/>
    <n v="0"/>
    <n v="0"/>
    <n v="0"/>
    <n v="0"/>
    <n v="0"/>
    <n v="0"/>
    <n v="0"/>
    <n v="0"/>
    <n v="0"/>
    <n v="0"/>
    <n v="0"/>
    <s v="Capital"/>
  </r>
  <r>
    <s v="139"/>
    <s v="Petroleum Authority of Uganda (PAU)"/>
    <x v="12"/>
    <x v="12"/>
    <s v="01"/>
    <s v="Upstream "/>
    <s v="02"/>
    <s v="Policy, Planning and Support Services"/>
    <s v="002"/>
    <s v="Finance and Administration"/>
    <s v="1596"/>
    <s v="Retooling of Petroleum Authority of Uganda"/>
    <s v="000019"/>
    <s v="ICT Services"/>
    <s v="312229"/>
    <s v="Other ICT Equipment - Acquisition"/>
    <n v="0"/>
    <n v="0"/>
    <n v="0"/>
    <n v="0"/>
    <n v="3200000000"/>
    <n v="0"/>
    <n v="0"/>
    <n v="0"/>
    <n v="0"/>
    <n v="0"/>
    <n v="0"/>
    <n v="0"/>
    <n v="0"/>
    <n v="0"/>
    <n v="0"/>
    <n v="0"/>
    <n v="0"/>
    <n v="0"/>
    <n v="0"/>
    <n v="0"/>
    <n v="0"/>
    <n v="0"/>
    <n v="0"/>
    <n v="0"/>
    <n v="0"/>
    <n v="0"/>
    <n v="0"/>
    <n v="0"/>
    <n v="0"/>
    <n v="0"/>
    <s v="Capital"/>
  </r>
  <r>
    <s v="139"/>
    <s v="Petroleum Authority of Uganda (PAU)"/>
    <x v="12"/>
    <x v="12"/>
    <s v="01"/>
    <s v="Upstream "/>
    <s v="02"/>
    <s v="Policy, Planning and Support Services"/>
    <s v="002"/>
    <s v="Finance and Administration"/>
    <s v="1596"/>
    <s v="Retooling of Petroleum Authority of Uganda"/>
    <s v="000019"/>
    <s v="ICT Services"/>
    <s v="312423"/>
    <s v="Computer Software - Acquisition"/>
    <n v="0"/>
    <n v="0"/>
    <n v="0"/>
    <n v="0"/>
    <n v="3460000000"/>
    <n v="0"/>
    <n v="0"/>
    <n v="0"/>
    <n v="0"/>
    <n v="0"/>
    <n v="0"/>
    <n v="0"/>
    <n v="0"/>
    <n v="0"/>
    <n v="0"/>
    <n v="0"/>
    <n v="0"/>
    <n v="0"/>
    <n v="0"/>
    <n v="0"/>
    <n v="0"/>
    <n v="0"/>
    <n v="0"/>
    <n v="0"/>
    <n v="0"/>
    <n v="0"/>
    <n v="0"/>
    <n v="0"/>
    <n v="0"/>
    <n v="0"/>
    <s v="Capital"/>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12"/>
    <s v="Small Office Equipment"/>
    <n v="0"/>
    <n v="0"/>
    <n v="0"/>
    <n v="0"/>
    <n v="2605000"/>
    <n v="0"/>
    <n v="2605000"/>
    <n v="0"/>
    <n v="0"/>
    <n v="0"/>
    <n v="0"/>
    <n v="0"/>
    <n v="1302500"/>
    <n v="0"/>
    <n v="0"/>
    <n v="0"/>
    <n v="1302500"/>
    <n v="2605000"/>
    <n v="0"/>
    <n v="0"/>
    <n v="0"/>
    <n v="0"/>
    <n v="0"/>
    <n v="0"/>
    <n v="2605000"/>
    <n v="0"/>
    <n v="2605000"/>
    <n v="0"/>
    <n v="2605000"/>
    <n v="2605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5204"/>
    <s v="Monitoring and Supervision of capital work"/>
    <n v="0"/>
    <n v="0"/>
    <n v="0"/>
    <n v="0"/>
    <n v="17228000"/>
    <n v="0"/>
    <n v="17228000"/>
    <n v="0"/>
    <n v="0"/>
    <n v="0"/>
    <n v="0"/>
    <n v="0"/>
    <n v="8614000"/>
    <n v="0"/>
    <n v="0"/>
    <n v="0"/>
    <n v="8614000"/>
    <n v="17228000"/>
    <n v="0"/>
    <n v="0"/>
    <n v="0"/>
    <n v="0"/>
    <n v="0"/>
    <n v="0"/>
    <n v="17228000"/>
    <n v="0"/>
    <n v="17228000"/>
    <n v="0"/>
    <n v="17228000"/>
    <n v="17228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11106"/>
    <s v="Allowances (Incl. Casuals, Temporary, sitting allowances)"/>
    <n v="0"/>
    <n v="0"/>
    <n v="0"/>
    <n v="0"/>
    <n v="250961000"/>
    <n v="0"/>
    <n v="250961000"/>
    <n v="0"/>
    <n v="0"/>
    <n v="0"/>
    <n v="0"/>
    <n v="0"/>
    <n v="150978500"/>
    <n v="27362000"/>
    <n v="0"/>
    <n v="0"/>
    <n v="99982500"/>
    <n v="149830500"/>
    <n v="0"/>
    <n v="0"/>
    <n v="0"/>
    <n v="73768500"/>
    <n v="0"/>
    <n v="0"/>
    <n v="250961000"/>
    <n v="0"/>
    <n v="250961000"/>
    <n v="0"/>
    <n v="250961000"/>
    <n v="250961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1007"/>
    <s v="Books, Periodicals &amp; Newspapers"/>
    <n v="0"/>
    <n v="0"/>
    <n v="0"/>
    <n v="0"/>
    <n v="8153000"/>
    <n v="0"/>
    <n v="8153000"/>
    <n v="0"/>
    <n v="0"/>
    <n v="0"/>
    <n v="0"/>
    <n v="0"/>
    <n v="7953000"/>
    <n v="0"/>
    <n v="0"/>
    <n v="0"/>
    <n v="200000"/>
    <n v="7753000"/>
    <n v="0"/>
    <n v="0"/>
    <n v="0"/>
    <n v="400000"/>
    <n v="0"/>
    <n v="0"/>
    <n v="8153000"/>
    <n v="0"/>
    <n v="8153000"/>
    <n v="0"/>
    <n v="8153000"/>
    <n v="8153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4003"/>
    <s v="Agricultural Supplies and Services"/>
    <n v="0"/>
    <n v="0"/>
    <n v="0"/>
    <n v="0"/>
    <n v="1084728000"/>
    <n v="0"/>
    <n v="1084728000"/>
    <n v="0"/>
    <n v="950000000"/>
    <n v="459000000"/>
    <n v="0"/>
    <n v="0"/>
    <n v="134728000"/>
    <n v="63125995"/>
    <n v="0"/>
    <n v="0"/>
    <n v="0"/>
    <n v="450602005"/>
    <n v="0"/>
    <n v="0"/>
    <n v="0"/>
    <n v="112000000"/>
    <n v="0"/>
    <n v="0"/>
    <n v="1084728000"/>
    <n v="0"/>
    <n v="1084728000"/>
    <n v="0"/>
    <n v="1084728000"/>
    <n v="1084728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6002"/>
    <s v="Licenses"/>
    <n v="0"/>
    <n v="0"/>
    <n v="0"/>
    <n v="0"/>
    <n v="62000000"/>
    <n v="0"/>
    <n v="62000000"/>
    <n v="0"/>
    <n v="0"/>
    <n v="0"/>
    <n v="0"/>
    <n v="0"/>
    <n v="15000000"/>
    <n v="14995000"/>
    <n v="0"/>
    <n v="0"/>
    <n v="47000000"/>
    <n v="15836000"/>
    <n v="0"/>
    <n v="0"/>
    <n v="0"/>
    <n v="31169000"/>
    <n v="0"/>
    <n v="0"/>
    <n v="62000000"/>
    <n v="0"/>
    <n v="62000000"/>
    <n v="0"/>
    <n v="62000000"/>
    <n v="62000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4011"/>
    <s v="Research Expenses"/>
    <n v="0"/>
    <n v="0"/>
    <n v="0"/>
    <n v="0"/>
    <n v="302030000"/>
    <n v="0"/>
    <n v="302030000"/>
    <n v="0"/>
    <n v="0"/>
    <n v="0"/>
    <n v="0"/>
    <n v="0"/>
    <n v="259508968"/>
    <n v="189508968"/>
    <n v="0"/>
    <n v="0"/>
    <n v="42521032"/>
    <n v="112521032"/>
    <n v="0"/>
    <n v="0"/>
    <n v="0"/>
    <n v="0"/>
    <n v="0"/>
    <n v="0"/>
    <n v="302030000"/>
    <n v="0"/>
    <n v="302030000"/>
    <n v="0"/>
    <n v="302030000"/>
    <n v="302030000"/>
    <s v="Recurrent"/>
  </r>
  <r>
    <s v="144"/>
    <s v="Uganda Police Force"/>
    <x v="0"/>
    <x v="0"/>
    <s v="02"/>
    <s v="Security"/>
    <s v="03"/>
    <s v="General Administration and Support Services"/>
    <s v="008"/>
    <s v="Logistics and Engineering"/>
    <s v="0385"/>
    <s v="Assistance to Uganda Police"/>
    <s v="000017"/>
    <s v="Infrastructure Development and Management"/>
    <s v="312121"/>
    <s v="Non-Residential Buildings - Acquisition"/>
    <n v="0"/>
    <n v="0"/>
    <n v="0"/>
    <n v="0"/>
    <n v="24989608000"/>
    <n v="0"/>
    <n v="24989608000"/>
    <n v="0"/>
    <n v="1994588261"/>
    <n v="1945588261"/>
    <n v="0"/>
    <n v="0"/>
    <n v="22247402000"/>
    <n v="11246787848"/>
    <n v="0"/>
    <n v="0"/>
    <n v="747617739"/>
    <n v="11751224954"/>
    <n v="0"/>
    <n v="0"/>
    <n v="0"/>
    <n v="46006945"/>
    <n v="0"/>
    <n v="0"/>
    <n v="24989608000"/>
    <n v="0"/>
    <n v="24989608008"/>
    <n v="0"/>
    <n v="24989608000"/>
    <n v="24989608008"/>
    <s v="Capital"/>
  </r>
  <r>
    <s v="145"/>
    <s v="Uganda Prisons Service"/>
    <x v="0"/>
    <x v="0"/>
    <s v="02"/>
    <s v="Security"/>
    <s v="04"/>
    <s v="Prisons Production"/>
    <s v="001"/>
    <s v="Projects Management"/>
    <s v="1395"/>
    <s v="The Maize seed &amp; Cotton production project under Uganda Prisons Service"/>
    <s v="000003"/>
    <s v="Facilities and Equipment Management"/>
    <s v="225201"/>
    <s v="Consultancy Services-Capital"/>
    <n v="0"/>
    <n v="0"/>
    <n v="0"/>
    <n v="0"/>
    <n v="1000000000"/>
    <n v="0"/>
    <n v="1000000000"/>
    <n v="0"/>
    <n v="0"/>
    <n v="0"/>
    <n v="0"/>
    <n v="0"/>
    <n v="200000000"/>
    <n v="47302000"/>
    <n v="0"/>
    <n v="0"/>
    <n v="200000000"/>
    <n v="115656400"/>
    <n v="0"/>
    <n v="0"/>
    <n v="600000000"/>
    <n v="837041600"/>
    <n v="0"/>
    <n v="0"/>
    <n v="1000000000"/>
    <n v="0"/>
    <n v="1000000000"/>
    <n v="0"/>
    <n v="1000000000"/>
    <n v="1000000000"/>
    <s v="Recurrent"/>
  </r>
  <r>
    <s v="145"/>
    <s v="Uganda Prisons Service"/>
    <x v="0"/>
    <x v="0"/>
    <s v="02"/>
    <s v="Security"/>
    <s v="04"/>
    <s v="Prisons Production"/>
    <s v="001"/>
    <s v="Projects Management"/>
    <s v="1395"/>
    <s v="The Maize seed &amp; Cotton production project under Uganda Prisons Service"/>
    <s v="000003"/>
    <s v="Facilities and Equipment Management"/>
    <s v="225203"/>
    <s v="Appraisal and Feasibility Studies for Capital Works"/>
    <n v="0"/>
    <n v="0"/>
    <n v="0"/>
    <n v="0"/>
    <n v="250000000"/>
    <n v="0"/>
    <n v="250000000"/>
    <n v="0"/>
    <n v="0"/>
    <n v="0"/>
    <n v="0"/>
    <n v="0"/>
    <n v="150000000"/>
    <n v="0"/>
    <n v="0"/>
    <n v="0"/>
    <n v="100000000"/>
    <n v="99677054"/>
    <n v="0"/>
    <n v="0"/>
    <n v="0"/>
    <n v="150322946"/>
    <n v="0"/>
    <n v="0"/>
    <n v="250000000"/>
    <n v="0"/>
    <n v="250000000"/>
    <n v="0"/>
    <n v="250000000"/>
    <n v="250000000"/>
    <s v="Recurrent"/>
  </r>
  <r>
    <s v="145"/>
    <s v="Uganda Prisons Service"/>
    <x v="0"/>
    <x v="0"/>
    <s v="02"/>
    <s v="Security"/>
    <s v="04"/>
    <s v="Prisons Production"/>
    <s v="001"/>
    <s v="Projects Management"/>
    <s v="1395"/>
    <s v="The Maize seed &amp; Cotton production project under Uganda Prisons Service"/>
    <s v="460055"/>
    <s v="Production &amp; productivity enhancement"/>
    <s v="225101"/>
    <s v="Consultancy Services"/>
    <n v="0"/>
    <n v="0"/>
    <n v="0"/>
    <n v="0"/>
    <n v="300000000"/>
    <n v="0"/>
    <n v="300000000"/>
    <n v="0"/>
    <n v="0"/>
    <n v="0"/>
    <n v="0"/>
    <n v="0"/>
    <n v="300000000"/>
    <n v="299650001"/>
    <n v="0"/>
    <n v="0"/>
    <n v="0"/>
    <n v="0"/>
    <n v="0"/>
    <n v="0"/>
    <n v="0"/>
    <n v="350000"/>
    <n v="0"/>
    <n v="0"/>
    <n v="300000000"/>
    <n v="0"/>
    <n v="300000001"/>
    <n v="0"/>
    <n v="300000000"/>
    <n v="300000001"/>
    <s v="Recurrent"/>
  </r>
  <r>
    <s v="145"/>
    <s v="Uganda Prisons Service"/>
    <x v="0"/>
    <x v="0"/>
    <s v="02"/>
    <s v="Security"/>
    <s v="04"/>
    <s v="Prisons Production"/>
    <s v="001"/>
    <s v="Projects Management"/>
    <s v="1443"/>
    <s v="Revitilisation of prison Industries"/>
    <s v="460055"/>
    <s v="Production &amp; productivity enhancement"/>
    <s v="312311"/>
    <s v="Classified Assets - Acquisition"/>
    <n v="0"/>
    <n v="0"/>
    <n v="0"/>
    <n v="0"/>
    <n v="136000000"/>
    <n v="0"/>
    <n v="136000000"/>
    <n v="0"/>
    <n v="0"/>
    <n v="0"/>
    <n v="0"/>
    <n v="0"/>
    <n v="0"/>
    <n v="0"/>
    <n v="0"/>
    <n v="0"/>
    <n v="68000000"/>
    <n v="0"/>
    <n v="0"/>
    <n v="0"/>
    <n v="68000000"/>
    <n v="136000000"/>
    <n v="0"/>
    <n v="0"/>
    <n v="136000000"/>
    <n v="0"/>
    <n v="136000000"/>
    <n v="0"/>
    <n v="136000000"/>
    <n v="136000000"/>
    <s v="Capital"/>
  </r>
  <r>
    <s v="154"/>
    <s v="Uganda National Bureau of Standards (UNBS)"/>
    <x v="5"/>
    <x v="5"/>
    <s v="01"/>
    <s v="Enabling Environment"/>
    <s v="04"/>
    <s v=" Standards and Measurement Systems’ promotion"/>
    <s v="003"/>
    <s v="Finance and Administration"/>
    <s v="1675"/>
    <s v="Retooling of Uganda National Bureau of Standards"/>
    <s v="000003"/>
    <s v="Facilities and Equipment Management"/>
    <s v="313129"/>
    <s v="  Other Buildings other than dwellings - Improvement"/>
    <n v="0"/>
    <n v="0"/>
    <n v="0"/>
    <n v="0"/>
    <n v="500000000"/>
    <n v="0"/>
    <n v="500000000"/>
    <n v="0"/>
    <n v="0"/>
    <n v="0"/>
    <n v="0"/>
    <n v="0"/>
    <n v="500000000"/>
    <n v="500000000"/>
    <n v="0"/>
    <n v="0"/>
    <n v="0"/>
    <n v="0"/>
    <n v="0"/>
    <n v="0"/>
    <n v="0"/>
    <n v="0"/>
    <n v="0"/>
    <n v="0"/>
    <n v="500000000"/>
    <n v="0"/>
    <n v="500000000"/>
    <n v="0"/>
    <n v="500000000"/>
    <n v="500000000"/>
    <s v="Capital"/>
  </r>
  <r>
    <s v="156"/>
    <s v="Uganda Land Commission (ULC)"/>
    <x v="2"/>
    <x v="2"/>
    <s v="02"/>
    <s v="Land Management "/>
    <s v="01"/>
    <s v="General Administration and Support Services"/>
    <s v="001"/>
    <s v="Finance and Administration "/>
    <s v="1633"/>
    <s v="Retooling of Uganda Land Commission"/>
    <s v="000010"/>
    <s v="Leadership and Management"/>
    <s v="221009"/>
    <s v="Welfare and Entertainment"/>
    <n v="0"/>
    <n v="0"/>
    <n v="0"/>
    <n v="0"/>
    <n v="141600000"/>
    <n v="0"/>
    <n v="141600000"/>
    <n v="0"/>
    <n v="0"/>
    <n v="0"/>
    <n v="0"/>
    <n v="0"/>
    <n v="70000000"/>
    <n v="0"/>
    <n v="0"/>
    <n v="0"/>
    <n v="30000000"/>
    <n v="27774000"/>
    <n v="0"/>
    <n v="0"/>
    <n v="41600000"/>
    <n v="113826000"/>
    <n v="0"/>
    <n v="0"/>
    <n v="141600000"/>
    <n v="0"/>
    <n v="141600000"/>
    <n v="0"/>
    <n v="141600000"/>
    <n v="141600000"/>
    <s v="Recurrent"/>
  </r>
  <r>
    <s v="156"/>
    <s v="Uganda Land Commission (ULC)"/>
    <x v="2"/>
    <x v="2"/>
    <s v="02"/>
    <s v="Land Management "/>
    <s v="01"/>
    <s v="General Administration and Support Services"/>
    <s v="001"/>
    <s v="Finance and Administration "/>
    <s v="1633"/>
    <s v="Retooling of Uganda Land Commission"/>
    <s v="000010"/>
    <s v="Leadership and Management"/>
    <s v="221017"/>
    <s v="Membership dues and Subscription fees."/>
    <n v="0"/>
    <n v="0"/>
    <n v="0"/>
    <n v="0"/>
    <n v="30000000"/>
    <n v="0"/>
    <n v="30000000"/>
    <n v="0"/>
    <n v="0"/>
    <n v="0"/>
    <n v="0"/>
    <n v="0"/>
    <n v="7500000"/>
    <n v="0"/>
    <n v="0"/>
    <n v="0"/>
    <n v="10000000"/>
    <n v="1806500"/>
    <n v="0"/>
    <n v="0"/>
    <n v="10000000"/>
    <n v="25693500"/>
    <n v="0"/>
    <n v="0"/>
    <n v="27500000"/>
    <n v="0"/>
    <n v="27500000"/>
    <n v="0"/>
    <n v="27500000"/>
    <n v="27500000"/>
    <s v="Recurrent"/>
  </r>
  <r>
    <s v="156"/>
    <s v="Uganda Land Commission (ULC)"/>
    <x v="2"/>
    <x v="2"/>
    <s v="02"/>
    <s v="Land Management "/>
    <s v="01"/>
    <s v="General Administration and Support Services"/>
    <s v="001"/>
    <s v="Finance and Administration "/>
    <s v="1633"/>
    <s v="Retooling of Uganda Land Commission"/>
    <s v="000010"/>
    <s v="Leadership and Management"/>
    <s v="222002"/>
    <s v="Postage and Courier"/>
    <n v="0"/>
    <n v="0"/>
    <n v="0"/>
    <n v="0"/>
    <n v="6000000"/>
    <n v="0"/>
    <n v="6000000"/>
    <n v="0"/>
    <n v="0"/>
    <n v="0"/>
    <n v="0"/>
    <n v="0"/>
    <n v="3000000"/>
    <n v="2000000"/>
    <n v="0"/>
    <n v="0"/>
    <n v="1500000"/>
    <n v="65600"/>
    <n v="0"/>
    <n v="0"/>
    <n v="1500000"/>
    <n v="3934400"/>
    <n v="0"/>
    <n v="0"/>
    <n v="6000000"/>
    <n v="0"/>
    <n v="6000000"/>
    <n v="0"/>
    <n v="6000000"/>
    <n v="6000000"/>
    <s v="Recurrent"/>
  </r>
  <r>
    <s v="156"/>
    <s v="Uganda Land Commission (ULC)"/>
    <x v="2"/>
    <x v="2"/>
    <s v="02"/>
    <s v="Land Management "/>
    <s v="01"/>
    <s v="General Administration and Support Services"/>
    <s v="001"/>
    <s v="Finance and Administration "/>
    <s v="1633"/>
    <s v="Retooling of Uganda Land Commission"/>
    <s v="000039"/>
    <s v="Policies, Regulations and Standards "/>
    <s v="211106"/>
    <s v="Allowances (Incl. Casuals, Temporary, sitting allowances)"/>
    <n v="0"/>
    <n v="0"/>
    <n v="0"/>
    <n v="0"/>
    <n v="25000000"/>
    <n v="0"/>
    <n v="25000000"/>
    <n v="0"/>
    <n v="0"/>
    <n v="0"/>
    <n v="0"/>
    <n v="0"/>
    <n v="25000000"/>
    <n v="7810000"/>
    <n v="0"/>
    <n v="0"/>
    <n v="0"/>
    <n v="12200000"/>
    <n v="0"/>
    <n v="0"/>
    <n v="0"/>
    <n v="4990000"/>
    <n v="0"/>
    <n v="0"/>
    <n v="25000000"/>
    <n v="0"/>
    <n v="25000000"/>
    <n v="0"/>
    <n v="25000000"/>
    <n v="25000000"/>
    <s v="Recurrent"/>
  </r>
  <r>
    <s v="156"/>
    <s v="Uganda Land Commission (ULC)"/>
    <x v="2"/>
    <x v="2"/>
    <s v="02"/>
    <s v="Land Management "/>
    <s v="01"/>
    <s v="General Administration and Support Services"/>
    <s v="001"/>
    <s v="Finance and Administration "/>
    <s v="1633"/>
    <s v="Retooling of Uganda Land Commission"/>
    <s v="000039"/>
    <s v="Policies, Regulations and Standards "/>
    <s v="221011"/>
    <s v="Printing, Stationery, Photocopying and Binding"/>
    <n v="0"/>
    <n v="0"/>
    <n v="0"/>
    <n v="0"/>
    <n v="75000000"/>
    <n v="0"/>
    <n v="75000000"/>
    <n v="0"/>
    <n v="0"/>
    <n v="0"/>
    <n v="0"/>
    <n v="0"/>
    <n v="40000000"/>
    <n v="9212000"/>
    <n v="0"/>
    <n v="0"/>
    <n v="10000000"/>
    <n v="4920000"/>
    <n v="0"/>
    <n v="0"/>
    <n v="25000000"/>
    <n v="60868000"/>
    <n v="0"/>
    <n v="0"/>
    <n v="75000000"/>
    <n v="0"/>
    <n v="75000000"/>
    <n v="0"/>
    <n v="75000000"/>
    <n v="75000000"/>
    <s v="Recurrent"/>
  </r>
  <r>
    <s v="156"/>
    <s v="Uganda Land Commission (ULC)"/>
    <x v="2"/>
    <x v="2"/>
    <s v="02"/>
    <s v="Land Management "/>
    <s v="01"/>
    <s v="General Administration and Support Services"/>
    <s v="001"/>
    <s v="Finance and Administration "/>
    <s v="1633"/>
    <s v="Retooling of Uganda Land Commission"/>
    <s v="140035"/>
    <s v="Land Information Management"/>
    <s v="221002"/>
    <s v="Workshops, Meetings and Seminars"/>
    <n v="0"/>
    <n v="0"/>
    <n v="0"/>
    <n v="0"/>
    <n v="1000000000"/>
    <n v="0"/>
    <n v="1000000000"/>
    <n v="0"/>
    <n v="0"/>
    <n v="0"/>
    <n v="0"/>
    <n v="0"/>
    <n v="417338144"/>
    <n v="0"/>
    <n v="0"/>
    <n v="0"/>
    <n v="350000000"/>
    <n v="650959880"/>
    <n v="0"/>
    <n v="0"/>
    <n v="160000000"/>
    <n v="276378264"/>
    <n v="0"/>
    <n v="0"/>
    <n v="927338144"/>
    <n v="0"/>
    <n v="927338144"/>
    <n v="0"/>
    <n v="927338144"/>
    <n v="927338144"/>
    <s v="Recurrent"/>
  </r>
  <r>
    <s v="160"/>
    <s v="Uganda Coffee Development Authority (UCDA)"/>
    <x v="7"/>
    <x v="7"/>
    <s v="01"/>
    <s v="Institutional Strengthening and Coordination "/>
    <s v="01"/>
    <s v="Coffee Development"/>
    <s v="001"/>
    <s v="Corporate Services "/>
    <s v="1683"/>
    <s v="Retooling of Uganda Coffee Development Authority"/>
    <s v="000003"/>
    <s v="Facilities and Equipment Management"/>
    <s v="221008"/>
    <s v="Information and Communication Technology Supplies.  "/>
    <n v="0"/>
    <n v="0"/>
    <n v="0"/>
    <n v="0"/>
    <n v="0"/>
    <n v="0"/>
    <n v="143630057"/>
    <n v="0"/>
    <n v="0"/>
    <n v="0"/>
    <n v="0"/>
    <n v="0"/>
    <n v="10000000"/>
    <n v="0"/>
    <n v="0"/>
    <n v="0"/>
    <n v="80000000"/>
    <n v="0"/>
    <n v="0"/>
    <n v="0"/>
    <n v="0"/>
    <n v="89992700"/>
    <n v="0"/>
    <n v="0"/>
    <n v="90000000"/>
    <n v="0"/>
    <n v="89992700"/>
    <n v="0"/>
    <n v="90000000"/>
    <n v="89992700"/>
    <s v="Recurrent"/>
  </r>
  <r>
    <s v="160"/>
    <s v="Uganda Coffee Development Authority (UCDA)"/>
    <x v="7"/>
    <x v="7"/>
    <s v="01"/>
    <s v="Institutional Strengthening and Coordination "/>
    <s v="01"/>
    <s v="Coffee Development"/>
    <s v="001"/>
    <s v="Corporate Services "/>
    <s v="1683"/>
    <s v="Retooling of Uganda Coffee Development Authority"/>
    <s v="000003"/>
    <s v="Facilities Maintenance "/>
    <s v="221008"/>
    <s v="Information and Communication Technology Supplies.  "/>
    <n v="0"/>
    <n v="0"/>
    <n v="0"/>
    <n v="0"/>
    <n v="143630057"/>
    <n v="0"/>
    <n v="0"/>
    <n v="0"/>
    <n v="0"/>
    <n v="0"/>
    <n v="0"/>
    <n v="0"/>
    <n v="0"/>
    <n v="0"/>
    <n v="0"/>
    <n v="0"/>
    <n v="0"/>
    <n v="0"/>
    <n v="0"/>
    <n v="0"/>
    <n v="0"/>
    <n v="0"/>
    <n v="0"/>
    <n v="0"/>
    <n v="0"/>
    <n v="0"/>
    <n v="0"/>
    <n v="0"/>
    <n v="0"/>
    <n v="0"/>
    <s v="Recurrent"/>
  </r>
  <r>
    <s v="160"/>
    <s v="Uganda Coffee Development Authority (UCDA)"/>
    <x v="7"/>
    <x v="7"/>
    <s v="01"/>
    <s v="Institutional Strengthening and Coordination "/>
    <s v="01"/>
    <s v="Coffee Development"/>
    <s v="001"/>
    <s v="Corporate Services "/>
    <s v="1683"/>
    <s v="Retooling of Uganda Coffee Development Authority"/>
    <s v="000003"/>
    <s v="Facilities Maintenance "/>
    <s v="221012"/>
    <s v="Small Office Equipment"/>
    <n v="0"/>
    <n v="0"/>
    <n v="0"/>
    <n v="0"/>
    <n v="135000000"/>
    <n v="0"/>
    <n v="0"/>
    <n v="0"/>
    <n v="0"/>
    <n v="0"/>
    <n v="0"/>
    <n v="0"/>
    <n v="0"/>
    <n v="0"/>
    <n v="0"/>
    <n v="0"/>
    <n v="0"/>
    <n v="0"/>
    <n v="0"/>
    <n v="0"/>
    <n v="0"/>
    <n v="0"/>
    <n v="0"/>
    <n v="0"/>
    <n v="0"/>
    <n v="0"/>
    <n v="0"/>
    <n v="0"/>
    <n v="0"/>
    <n v="0"/>
    <s v="Recurrent"/>
  </r>
  <r>
    <s v="160"/>
    <s v="Uganda Coffee Development Authority (UCDA)"/>
    <x v="7"/>
    <x v="7"/>
    <s v="01"/>
    <s v="Institutional Strengthening and Coordination "/>
    <s v="01"/>
    <s v="Coffee Development"/>
    <s v="001"/>
    <s v="Corporate Services "/>
    <s v="1683"/>
    <s v="Retooling of Uganda Coffee Development Authority"/>
    <s v="000003"/>
    <s v="Facilities Maintenance "/>
    <s v="228001"/>
    <s v="Maintenance-Buildings and Structures"/>
    <n v="0"/>
    <n v="0"/>
    <n v="0"/>
    <n v="0"/>
    <n v="620000000"/>
    <n v="0"/>
    <n v="0"/>
    <n v="0"/>
    <n v="0"/>
    <n v="0"/>
    <n v="0"/>
    <n v="0"/>
    <n v="0"/>
    <n v="0"/>
    <n v="0"/>
    <n v="0"/>
    <n v="0"/>
    <n v="0"/>
    <n v="0"/>
    <n v="0"/>
    <n v="0"/>
    <n v="0"/>
    <n v="0"/>
    <n v="0"/>
    <n v="0"/>
    <n v="0"/>
    <n v="0"/>
    <n v="0"/>
    <n v="0"/>
    <n v="0"/>
    <s v="Recurrent"/>
  </r>
  <r>
    <s v="160"/>
    <s v="Uganda Coffee Development Authority (UCDA)"/>
    <x v="7"/>
    <x v="7"/>
    <s v="01"/>
    <s v="Institutional Strengthening and Coordination "/>
    <s v="01"/>
    <s v="Coffee Development"/>
    <s v="001"/>
    <s v="Corporate Services "/>
    <s v="1683"/>
    <s v="Retooling of Uganda Coffee Development Authority"/>
    <s v="000003"/>
    <s v="Facilities Maintenance "/>
    <s v="312212"/>
    <s v="Light Vehicles - Acquisition"/>
    <n v="0"/>
    <n v="0"/>
    <n v="0"/>
    <n v="0"/>
    <n v="250000000"/>
    <n v="0"/>
    <n v="0"/>
    <n v="0"/>
    <n v="0"/>
    <n v="0"/>
    <n v="0"/>
    <n v="0"/>
    <n v="0"/>
    <n v="0"/>
    <n v="0"/>
    <n v="0"/>
    <n v="0"/>
    <n v="0"/>
    <n v="0"/>
    <n v="0"/>
    <n v="0"/>
    <n v="0"/>
    <n v="0"/>
    <n v="0"/>
    <n v="0"/>
    <n v="0"/>
    <n v="0"/>
    <n v="0"/>
    <n v="0"/>
    <n v="0"/>
    <s v="Capital"/>
  </r>
  <r>
    <s v="160"/>
    <s v="Uganda Coffee Development Authority (UCDA)"/>
    <x v="7"/>
    <x v="7"/>
    <s v="01"/>
    <s v="Institutional Strengthening and Coordination "/>
    <s v="01"/>
    <s v="Coffee Development"/>
    <s v="001"/>
    <s v="Corporate Services "/>
    <s v="1683"/>
    <s v="Retooling of Uganda Coffee Development Authority"/>
    <s v="000003"/>
    <s v="Facilities Maintenance "/>
    <s v="313121"/>
    <s v="  Non-Residential Buildings  - Improvement"/>
    <n v="0"/>
    <n v="0"/>
    <n v="0"/>
    <n v="0"/>
    <n v="3124203152"/>
    <n v="0"/>
    <n v="0"/>
    <n v="0"/>
    <n v="0"/>
    <n v="0"/>
    <n v="0"/>
    <n v="0"/>
    <n v="0"/>
    <n v="0"/>
    <n v="0"/>
    <n v="0"/>
    <n v="0"/>
    <n v="0"/>
    <n v="0"/>
    <n v="0"/>
    <n v="0"/>
    <n v="0"/>
    <n v="0"/>
    <n v="0"/>
    <n v="0"/>
    <n v="0"/>
    <n v="0"/>
    <n v="0"/>
    <n v="0"/>
    <n v="0"/>
    <s v="Capital"/>
  </r>
  <r>
    <s v="161"/>
    <s v="Uganda Free Zones Authority"/>
    <x v="5"/>
    <x v="5"/>
    <s v="01"/>
    <s v="Enabling Environment"/>
    <s v="03"/>
    <s v="General Administration and Support Services"/>
    <s v="002"/>
    <s v="HR and Administration"/>
    <s v="1755"/>
    <s v="Retooling of the Uganda Free Zones Authority"/>
    <s v="000002"/>
    <s v="Construction Management"/>
    <s v="211106"/>
    <s v="Allowances (Incl. Casuals, Temporary, sitting allowances)"/>
    <n v="0"/>
    <n v="0"/>
    <n v="0"/>
    <n v="0"/>
    <n v="45480000"/>
    <n v="0"/>
    <n v="45480000"/>
    <n v="0"/>
    <n v="0"/>
    <n v="0"/>
    <n v="0"/>
    <n v="0"/>
    <n v="0"/>
    <n v="0"/>
    <n v="0"/>
    <n v="0"/>
    <n v="45480000"/>
    <n v="20698000"/>
    <n v="0"/>
    <n v="0"/>
    <n v="0"/>
    <n v="24782000"/>
    <n v="0"/>
    <n v="0"/>
    <n v="45480000"/>
    <n v="0"/>
    <n v="45480000"/>
    <n v="0"/>
    <n v="45480000"/>
    <n v="45480000"/>
    <s v="Recurrent"/>
  </r>
  <r>
    <s v="161"/>
    <s v="Uganda Free Zones Authority"/>
    <x v="5"/>
    <x v="5"/>
    <s v="01"/>
    <s v="Enabling Environment"/>
    <s v="03"/>
    <s v="General Administration and Support Services"/>
    <s v="002"/>
    <s v="HR and Administration"/>
    <s v="1755"/>
    <s v="Retooling of the Uganda Free Zones Authority"/>
    <s v="000002"/>
    <s v="Construction Management"/>
    <s v="312139"/>
    <s v="Other Structures - Acquisition"/>
    <n v="0"/>
    <n v="0"/>
    <n v="0"/>
    <n v="0"/>
    <n v="52360000"/>
    <n v="0"/>
    <n v="52360000"/>
    <n v="0"/>
    <n v="0"/>
    <n v="0"/>
    <n v="0"/>
    <n v="0"/>
    <n v="0"/>
    <n v="0"/>
    <n v="0"/>
    <n v="0"/>
    <n v="52360000"/>
    <n v="413000"/>
    <n v="0"/>
    <n v="0"/>
    <n v="0"/>
    <n v="52360000"/>
    <n v="0"/>
    <n v="0"/>
    <n v="52360000"/>
    <n v="0"/>
    <n v="52773000"/>
    <n v="0"/>
    <n v="52360000"/>
    <n v="52773000"/>
    <s v="Capital"/>
  </r>
  <r>
    <s v="162"/>
    <s v="Uganda Microfinance Regulatory Authority"/>
    <x v="5"/>
    <x v="5"/>
    <s v="01"/>
    <s v="Enabling Environment"/>
    <s v="01"/>
    <s v="General Administration and Support Services"/>
    <s v="001"/>
    <s v="Finance and Administration"/>
    <s v="1776"/>
    <s v="Retooling of Uganda Microfinance Regulatory Authority"/>
    <s v="000003"/>
    <s v="Facilities and Equipment Management"/>
    <s v="312221"/>
    <s v="Light ICT hardware - Acquisition"/>
    <n v="0"/>
    <n v="0"/>
    <n v="0"/>
    <n v="0"/>
    <n v="250000000"/>
    <n v="0"/>
    <n v="250000000"/>
    <n v="0"/>
    <n v="0"/>
    <n v="0"/>
    <n v="0"/>
    <n v="0"/>
    <n v="9000000"/>
    <n v="0"/>
    <n v="0"/>
    <n v="0"/>
    <n v="218000000"/>
    <n v="32627000"/>
    <n v="0"/>
    <n v="0"/>
    <n v="0"/>
    <n v="194372998"/>
    <n v="0"/>
    <n v="0"/>
    <n v="227000000"/>
    <n v="0"/>
    <n v="226999998"/>
    <n v="0"/>
    <n v="227000000"/>
    <n v="226999998"/>
    <s v="Capital"/>
  </r>
  <r>
    <s v="164"/>
    <s v="National Council for Higher Education"/>
    <x v="9"/>
    <x v="9"/>
    <s v="01"/>
    <s v="Education,Sports and skills"/>
    <s v="02"/>
    <s v="General Administration and support services"/>
    <s v="001"/>
    <s v="Finance, Planning and Administration"/>
    <s v="1749"/>
    <s v="Retooling of the National Council of Higher Education"/>
    <s v="000002"/>
    <s v="Construction Management"/>
    <s v="312121"/>
    <s v="Non-Residential Buildings - Acquisition"/>
    <n v="0"/>
    <n v="0"/>
    <n v="0"/>
    <n v="0"/>
    <n v="2000000000"/>
    <n v="0"/>
    <n v="2000000000"/>
    <n v="0"/>
    <n v="0"/>
    <n v="0"/>
    <n v="0"/>
    <n v="0"/>
    <n v="0"/>
    <n v="0"/>
    <n v="0"/>
    <n v="0"/>
    <n v="0"/>
    <n v="0"/>
    <n v="0"/>
    <n v="0"/>
    <n v="0"/>
    <n v="0"/>
    <n v="0"/>
    <n v="0"/>
    <n v="0"/>
    <n v="0"/>
    <n v="0"/>
    <n v="0"/>
    <n v="0"/>
    <n v="0"/>
    <s v="Capital"/>
  </r>
  <r>
    <s v="164"/>
    <s v="National Council for Higher Education"/>
    <x v="9"/>
    <x v="9"/>
    <s v="01"/>
    <s v="Education,Sports and skills"/>
    <s v="02"/>
    <s v="General Administration and support services"/>
    <s v="001"/>
    <s v="Finance, Planning and Administration"/>
    <s v="1749"/>
    <s v="Retooling of the National Council of Higher Education"/>
    <s v="000003"/>
    <s v="Facilities and Equipment Management"/>
    <s v="312212"/>
    <s v="Light Vehicles - Acquisition"/>
    <n v="0"/>
    <n v="0"/>
    <n v="0"/>
    <n v="0"/>
    <n v="580000000"/>
    <n v="0"/>
    <n v="580000000"/>
    <n v="0"/>
    <n v="0"/>
    <n v="0"/>
    <n v="0"/>
    <n v="0"/>
    <n v="0"/>
    <n v="0"/>
    <n v="0"/>
    <n v="0"/>
    <n v="0"/>
    <n v="0"/>
    <n v="0"/>
    <n v="0"/>
    <n v="580000000"/>
    <n v="576005025"/>
    <n v="0"/>
    <n v="0"/>
    <n v="580000000"/>
    <n v="0"/>
    <n v="576005025"/>
    <n v="0"/>
    <n v="580000000"/>
    <n v="576005025"/>
    <s v="Capital"/>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Maintenance"/>
    <s v="224008"/>
    <s v="Educational Materials and Services"/>
    <n v="0"/>
    <n v="0"/>
    <n v="0"/>
    <n v="0"/>
    <n v="72000000"/>
    <n v="0"/>
    <n v="0"/>
    <n v="0"/>
    <n v="0"/>
    <n v="0"/>
    <n v="0"/>
    <n v="0"/>
    <n v="0"/>
    <n v="0"/>
    <n v="0"/>
    <n v="0"/>
    <n v="0"/>
    <n v="0"/>
    <n v="0"/>
    <n v="0"/>
    <n v="0"/>
    <n v="0"/>
    <n v="0"/>
    <n v="0"/>
    <n v="0"/>
    <n v="0"/>
    <n v="0"/>
    <n v="0"/>
    <n v="0"/>
    <n v="0"/>
    <s v="Recurrent"/>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Maintenance"/>
    <s v="312212"/>
    <s v="Light Vehicles - Acquisition"/>
    <n v="0"/>
    <n v="0"/>
    <n v="0"/>
    <n v="0"/>
    <n v="1040000000"/>
    <n v="0"/>
    <n v="0"/>
    <n v="0"/>
    <n v="0"/>
    <n v="0"/>
    <n v="0"/>
    <n v="0"/>
    <n v="0"/>
    <n v="0"/>
    <n v="0"/>
    <n v="0"/>
    <n v="0"/>
    <n v="0"/>
    <n v="0"/>
    <n v="0"/>
    <n v="0"/>
    <n v="0"/>
    <n v="0"/>
    <n v="0"/>
    <n v="0"/>
    <n v="0"/>
    <n v="0"/>
    <n v="0"/>
    <n v="0"/>
    <n v="0"/>
    <s v="Capital"/>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Maintenance"/>
    <s v="312221"/>
    <s v="Light ICT hardware - Acquisition"/>
    <n v="0"/>
    <n v="0"/>
    <n v="0"/>
    <n v="0"/>
    <n v="59000000"/>
    <n v="0"/>
    <n v="0"/>
    <n v="0"/>
    <n v="0"/>
    <n v="0"/>
    <n v="0"/>
    <n v="0"/>
    <n v="0"/>
    <n v="0"/>
    <n v="0"/>
    <n v="0"/>
    <n v="0"/>
    <n v="0"/>
    <n v="0"/>
    <n v="0"/>
    <n v="0"/>
    <n v="0"/>
    <n v="0"/>
    <n v="0"/>
    <n v="0"/>
    <n v="0"/>
    <n v="0"/>
    <n v="0"/>
    <n v="0"/>
    <n v="0"/>
    <s v="Capital"/>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Maintenance"/>
    <s v="312229"/>
    <s v="Other ICT Equipment - Acquisition"/>
    <n v="0"/>
    <n v="0"/>
    <n v="0"/>
    <n v="0"/>
    <n v="12000000"/>
    <n v="0"/>
    <n v="0"/>
    <n v="0"/>
    <n v="0"/>
    <n v="0"/>
    <n v="0"/>
    <n v="0"/>
    <n v="0"/>
    <n v="0"/>
    <n v="0"/>
    <n v="0"/>
    <n v="0"/>
    <n v="0"/>
    <n v="0"/>
    <n v="0"/>
    <n v="0"/>
    <n v="0"/>
    <n v="0"/>
    <n v="0"/>
    <n v="0"/>
    <n v="0"/>
    <n v="0"/>
    <n v="0"/>
    <n v="0"/>
    <n v="0"/>
    <s v="Capital"/>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Maintenance"/>
    <s v="312235"/>
    <s v="Furniture and Fittings - Acquisition"/>
    <n v="0"/>
    <n v="0"/>
    <n v="0"/>
    <n v="0"/>
    <n v="17000000"/>
    <n v="0"/>
    <n v="0"/>
    <n v="0"/>
    <n v="0"/>
    <n v="0"/>
    <n v="0"/>
    <n v="0"/>
    <n v="0"/>
    <n v="0"/>
    <n v="0"/>
    <n v="0"/>
    <n v="0"/>
    <n v="0"/>
    <n v="0"/>
    <n v="0"/>
    <n v="0"/>
    <n v="0"/>
    <n v="0"/>
    <n v="0"/>
    <n v="0"/>
    <n v="0"/>
    <n v="0"/>
    <n v="0"/>
    <n v="0"/>
    <n v="0"/>
    <s v="Capital"/>
  </r>
  <r>
    <s v="301"/>
    <s v="Makerere University"/>
    <x v="9"/>
    <x v="9"/>
    <s v="01"/>
    <s v="Education,Sports and skills"/>
    <s v="02"/>
    <s v="Support Services "/>
    <s v="003"/>
    <s v="Office of the University secretary"/>
    <s v="1603"/>
    <s v="Retooling of Makerere University"/>
    <s v="000003"/>
    <s v="Facilities and Equipment Management"/>
    <s v="312233"/>
    <s v="Medical, Laboratory and Research &amp; appliances - Acquisition"/>
    <n v="0"/>
    <n v="0"/>
    <n v="0"/>
    <n v="0"/>
    <n v="0"/>
    <n v="0"/>
    <n v="1000000000"/>
    <n v="0"/>
    <n v="0"/>
    <n v="0"/>
    <n v="0"/>
    <n v="0"/>
    <n v="106113243"/>
    <n v="0"/>
    <n v="0"/>
    <n v="0"/>
    <n v="0"/>
    <n v="0"/>
    <n v="0"/>
    <n v="0"/>
    <n v="652193796"/>
    <n v="757817720"/>
    <n v="0"/>
    <n v="0"/>
    <n v="758307039"/>
    <n v="0"/>
    <n v="757817720"/>
    <n v="0"/>
    <n v="758307039"/>
    <n v="757817720"/>
    <s v="Capital"/>
  </r>
  <r>
    <s v="301"/>
    <s v="Makerere University"/>
    <x v="9"/>
    <x v="9"/>
    <s v="01"/>
    <s v="Education,Sports and skills"/>
    <s v="02"/>
    <s v="Support Services "/>
    <s v="003"/>
    <s v="Office of the University secretary"/>
    <s v="1603"/>
    <s v="Retooling of Makerere University"/>
    <s v="000003"/>
    <s v="Facilities Maintenance"/>
    <s v="312212"/>
    <s v="Light Vehicles - Acquisition"/>
    <n v="0"/>
    <n v="600000000"/>
    <n v="0"/>
    <n v="600000000"/>
    <n v="600000000"/>
    <n v="0"/>
    <n v="0"/>
    <n v="0"/>
    <n v="0"/>
    <n v="0"/>
    <n v="0"/>
    <n v="0"/>
    <n v="0"/>
    <n v="0"/>
    <n v="0"/>
    <n v="0"/>
    <n v="0"/>
    <n v="0"/>
    <n v="0"/>
    <n v="0"/>
    <n v="0"/>
    <n v="0"/>
    <n v="0"/>
    <n v="0"/>
    <n v="0"/>
    <n v="0"/>
    <n v="0"/>
    <n v="0"/>
    <n v="0"/>
    <n v="0"/>
    <s v="Capital"/>
  </r>
  <r>
    <s v="301"/>
    <s v="Makerere University"/>
    <x v="9"/>
    <x v="9"/>
    <s v="01"/>
    <s v="Education,Sports and skills"/>
    <s v="02"/>
    <s v="Support Services "/>
    <s v="003"/>
    <s v="Office of the University secretary"/>
    <s v="1603"/>
    <s v="Retooling of Makerere University"/>
    <s v="000003"/>
    <s v="Facilities Maintenance"/>
    <s v="312229"/>
    <s v="Other ICT Equipment - Acquisition"/>
    <n v="0"/>
    <n v="0"/>
    <n v="0"/>
    <n v="0"/>
    <n v="890000000"/>
    <n v="0"/>
    <n v="0"/>
    <n v="0"/>
    <n v="0"/>
    <n v="0"/>
    <n v="0"/>
    <n v="0"/>
    <n v="0"/>
    <n v="0"/>
    <n v="0"/>
    <n v="0"/>
    <n v="0"/>
    <n v="0"/>
    <n v="0"/>
    <n v="0"/>
    <n v="0"/>
    <n v="0"/>
    <n v="0"/>
    <n v="0"/>
    <n v="0"/>
    <n v="0"/>
    <n v="0"/>
    <n v="0"/>
    <n v="0"/>
    <n v="0"/>
    <s v="Capital"/>
  </r>
  <r>
    <s v="301"/>
    <s v="Makerere University"/>
    <x v="9"/>
    <x v="9"/>
    <s v="01"/>
    <s v="Education,Sports and skills"/>
    <s v="02"/>
    <s v="Support Services "/>
    <s v="003"/>
    <s v="Office of the University secretary"/>
    <s v="1603"/>
    <s v="Retooling of Makerere University"/>
    <s v="000003"/>
    <s v="Facilities Maintenance"/>
    <s v="312231"/>
    <s v="Office Equipment - Acquisition "/>
    <n v="0"/>
    <n v="0"/>
    <n v="0"/>
    <n v="0"/>
    <n v="918000000"/>
    <n v="0"/>
    <n v="0"/>
    <n v="0"/>
    <n v="0"/>
    <n v="0"/>
    <n v="0"/>
    <n v="0"/>
    <n v="0"/>
    <n v="0"/>
    <n v="0"/>
    <n v="0"/>
    <n v="0"/>
    <n v="0"/>
    <n v="0"/>
    <n v="0"/>
    <n v="0"/>
    <n v="0"/>
    <n v="0"/>
    <n v="0"/>
    <n v="0"/>
    <n v="0"/>
    <n v="0"/>
    <n v="0"/>
    <n v="0"/>
    <n v="0"/>
    <s v="Capital"/>
  </r>
  <r>
    <s v="301"/>
    <s v="Makerere University"/>
    <x v="9"/>
    <x v="9"/>
    <s v="01"/>
    <s v="Education,Sports and skills"/>
    <s v="02"/>
    <s v="Support Services "/>
    <s v="003"/>
    <s v="Office of the University secretary"/>
    <s v="1603"/>
    <s v="Retooling of Makerere University"/>
    <s v="000003"/>
    <s v="Facilities Maintenance"/>
    <s v="312233"/>
    <s v="Medical, Laboratory and Research &amp; appliances - Acquisition"/>
    <n v="0"/>
    <n v="0"/>
    <n v="0"/>
    <n v="0"/>
    <n v="1000000000"/>
    <n v="0"/>
    <n v="0"/>
    <n v="0"/>
    <n v="0"/>
    <n v="0"/>
    <n v="0"/>
    <n v="0"/>
    <n v="0"/>
    <n v="0"/>
    <n v="0"/>
    <n v="0"/>
    <n v="0"/>
    <n v="0"/>
    <n v="0"/>
    <n v="0"/>
    <n v="0"/>
    <n v="0"/>
    <n v="0"/>
    <n v="0"/>
    <n v="0"/>
    <n v="0"/>
    <n v="0"/>
    <n v="0"/>
    <n v="0"/>
    <n v="0"/>
    <s v="Capital"/>
  </r>
  <r>
    <s v="301"/>
    <s v="Makerere University"/>
    <x v="9"/>
    <x v="9"/>
    <s v="01"/>
    <s v="Education,Sports and skills"/>
    <s v="02"/>
    <s v="Support Services "/>
    <s v="003"/>
    <s v="Office of the University secretary"/>
    <s v="1603"/>
    <s v="Retooling of Makerere University"/>
    <s v="000003"/>
    <s v="Facilities Maintenance"/>
    <s v="312235"/>
    <s v="Furniture and Fittings - Acquisition"/>
    <n v="0"/>
    <n v="0"/>
    <n v="0"/>
    <n v="0"/>
    <n v="215000000"/>
    <n v="0"/>
    <n v="0"/>
    <n v="0"/>
    <n v="0"/>
    <n v="0"/>
    <n v="0"/>
    <n v="0"/>
    <n v="0"/>
    <n v="0"/>
    <n v="0"/>
    <n v="0"/>
    <n v="0"/>
    <n v="0"/>
    <n v="0"/>
    <n v="0"/>
    <n v="0"/>
    <n v="0"/>
    <n v="0"/>
    <n v="0"/>
    <n v="0"/>
    <n v="0"/>
    <n v="0"/>
    <n v="0"/>
    <n v="0"/>
    <n v="0"/>
    <s v="Capital"/>
  </r>
  <r>
    <s v="301"/>
    <s v="Makerere University"/>
    <x v="9"/>
    <x v="9"/>
    <s v="01"/>
    <s v="Education,Sports and skills"/>
    <s v="02"/>
    <s v="Support Services "/>
    <s v="003"/>
    <s v="Office of the University secretary"/>
    <s v="1603"/>
    <s v="Retooling of Makerere University"/>
    <s v="000003"/>
    <s v="Facilities Maintenance"/>
    <s v="313111"/>
    <s v="   Residential Buildings - Improvement"/>
    <n v="8000000000"/>
    <n v="0"/>
    <n v="0"/>
    <n v="0"/>
    <n v="8000000000"/>
    <n v="0"/>
    <n v="0"/>
    <n v="0"/>
    <n v="0"/>
    <n v="0"/>
    <n v="0"/>
    <n v="0"/>
    <n v="0"/>
    <n v="0"/>
    <n v="0"/>
    <n v="0"/>
    <n v="0"/>
    <n v="0"/>
    <n v="0"/>
    <n v="0"/>
    <n v="0"/>
    <n v="0"/>
    <n v="0"/>
    <n v="0"/>
    <n v="0"/>
    <n v="0"/>
    <n v="0"/>
    <n v="0"/>
    <n v="0"/>
    <n v="0"/>
    <s v="Capital"/>
  </r>
  <r>
    <s v="301"/>
    <s v="Makerere University"/>
    <x v="9"/>
    <x v="9"/>
    <s v="01"/>
    <s v="Education,Sports and skills"/>
    <s v="02"/>
    <s v="Support Services "/>
    <s v="003"/>
    <s v="Office of the University secretary"/>
    <s v="1603"/>
    <s v="Retooling of Makerere University"/>
    <s v="000003"/>
    <s v="Facilities Maintenance"/>
    <s v="313137"/>
    <s v="Information Communication Technology network lines - Improvement"/>
    <n v="0"/>
    <n v="0"/>
    <n v="0"/>
    <n v="0"/>
    <n v="386000000"/>
    <n v="0"/>
    <n v="0"/>
    <n v="0"/>
    <n v="0"/>
    <n v="0"/>
    <n v="0"/>
    <n v="0"/>
    <n v="0"/>
    <n v="0"/>
    <n v="0"/>
    <n v="0"/>
    <n v="0"/>
    <n v="0"/>
    <n v="0"/>
    <n v="0"/>
    <n v="0"/>
    <n v="0"/>
    <n v="0"/>
    <n v="0"/>
    <n v="0"/>
    <n v="0"/>
    <n v="0"/>
    <n v="0"/>
    <n v="0"/>
    <n v="0"/>
    <s v="Capital"/>
  </r>
  <r>
    <s v="302"/>
    <s v="Mbarara University"/>
    <x v="9"/>
    <x v="9"/>
    <s v="01"/>
    <s v="Education,Sports and skills"/>
    <s v="02"/>
    <s v="General Administration and Support Services"/>
    <s v="001"/>
    <s v="Central Administration"/>
    <s v="0368"/>
    <s v="MBARARA UNIV.OF SCIENCE And TECHN."/>
    <s v="320013"/>
    <s v="Estates Management"/>
    <s v="312149"/>
    <s v="Other Land Improvements - Acquisition"/>
    <n v="0"/>
    <n v="0"/>
    <n v="0"/>
    <n v="0"/>
    <n v="11000000"/>
    <n v="0"/>
    <n v="11000000"/>
    <n v="0"/>
    <n v="0"/>
    <n v="0"/>
    <n v="0"/>
    <n v="0"/>
    <n v="0"/>
    <n v="0"/>
    <n v="0"/>
    <n v="0"/>
    <n v="0"/>
    <n v="0"/>
    <n v="0"/>
    <n v="0"/>
    <n v="0"/>
    <n v="0"/>
    <n v="0"/>
    <n v="0"/>
    <n v="0"/>
    <n v="0"/>
    <n v="0"/>
    <n v="0"/>
    <n v="0"/>
    <n v="0"/>
    <s v="Capital"/>
  </r>
  <r>
    <s v="302"/>
    <s v="Mbarara University"/>
    <x v="9"/>
    <x v="9"/>
    <s v="01"/>
    <s v="Education,Sports and skills"/>
    <s v="02"/>
    <s v="General Administration and Support Services"/>
    <s v="001"/>
    <s v="Central Administration"/>
    <s v="1650"/>
    <s v="Retooling of Mbarara University of Science and Technology"/>
    <s v="000003"/>
    <s v="Facilities and Equipment Management"/>
    <s v="312137"/>
    <s v="Information Communication Technology network lines - Acquisition"/>
    <n v="0"/>
    <n v="0"/>
    <n v="0"/>
    <n v="0"/>
    <n v="0"/>
    <n v="0"/>
    <n v="51200000"/>
    <n v="0"/>
    <n v="0"/>
    <n v="0"/>
    <n v="0"/>
    <n v="0"/>
    <n v="0"/>
    <n v="0"/>
    <n v="0"/>
    <n v="0"/>
    <n v="0"/>
    <n v="0"/>
    <n v="0"/>
    <n v="0"/>
    <n v="0"/>
    <n v="0"/>
    <n v="0"/>
    <n v="0"/>
    <n v="0"/>
    <n v="0"/>
    <n v="0"/>
    <n v="0"/>
    <n v="0"/>
    <n v="0"/>
    <s v="Capital"/>
  </r>
  <r>
    <s v="302"/>
    <s v="Mbarara University"/>
    <x v="9"/>
    <x v="9"/>
    <s v="01"/>
    <s v="Education,Sports and skills"/>
    <s v="02"/>
    <s v="General Administration and Support Services"/>
    <s v="001"/>
    <s v="Central Administration"/>
    <s v="1650"/>
    <s v="Retooling of Mbarara University of Science and Technology"/>
    <s v="000003"/>
    <s v="Facilities Maintenance"/>
    <s v="312137"/>
    <s v="Information Communication Technology network lines - Acquisition"/>
    <n v="0"/>
    <n v="0"/>
    <n v="0"/>
    <n v="0"/>
    <n v="51200000"/>
    <n v="0"/>
    <n v="0"/>
    <n v="0"/>
    <n v="0"/>
    <n v="0"/>
    <n v="0"/>
    <n v="0"/>
    <n v="0"/>
    <n v="0"/>
    <n v="0"/>
    <n v="0"/>
    <n v="0"/>
    <n v="0"/>
    <n v="0"/>
    <n v="0"/>
    <n v="0"/>
    <n v="0"/>
    <n v="0"/>
    <n v="0"/>
    <n v="0"/>
    <n v="0"/>
    <n v="0"/>
    <n v="0"/>
    <n v="0"/>
    <n v="0"/>
    <s v="Capital"/>
  </r>
  <r>
    <s v="302"/>
    <s v="Mbarara University"/>
    <x v="9"/>
    <x v="9"/>
    <s v="01"/>
    <s v="Education,Sports and skills"/>
    <s v="02"/>
    <s v="General Administration and Support Services"/>
    <s v="001"/>
    <s v="Central Administration"/>
    <s v="1650"/>
    <s v="Retooling of Mbarara University of Science and Technology"/>
    <s v="000003"/>
    <s v="Facilities Maintenance"/>
    <s v="312229"/>
    <s v="Other ICT Equipment - Acquisition"/>
    <n v="100000000"/>
    <n v="0"/>
    <n v="0"/>
    <n v="0"/>
    <n v="150000000"/>
    <n v="0"/>
    <n v="0"/>
    <n v="0"/>
    <n v="0"/>
    <n v="0"/>
    <n v="0"/>
    <n v="0"/>
    <n v="0"/>
    <n v="0"/>
    <n v="0"/>
    <n v="0"/>
    <n v="0"/>
    <n v="0"/>
    <n v="0"/>
    <n v="0"/>
    <n v="0"/>
    <n v="0"/>
    <n v="0"/>
    <n v="0"/>
    <n v="0"/>
    <n v="0"/>
    <n v="0"/>
    <n v="0"/>
    <n v="0"/>
    <n v="0"/>
    <s v="Capital"/>
  </r>
  <r>
    <s v="302"/>
    <s v="Mbarara University"/>
    <x v="9"/>
    <x v="9"/>
    <s v="01"/>
    <s v="Education,Sports and skills"/>
    <s v="02"/>
    <s v="General Administration and Support Services"/>
    <s v="001"/>
    <s v="Central Administration"/>
    <s v="1650"/>
    <s v="Retooling of Mbarara University of Science and Technology"/>
    <s v="000003"/>
    <s v="Facilities Maintenance"/>
    <s v="312233"/>
    <s v="Medical, Laboratory and Research &amp; appliances - Acquisition"/>
    <n v="0"/>
    <n v="0"/>
    <n v="0"/>
    <n v="0"/>
    <n v="191861400"/>
    <n v="0"/>
    <n v="0"/>
    <n v="0"/>
    <n v="0"/>
    <n v="0"/>
    <n v="0"/>
    <n v="0"/>
    <n v="0"/>
    <n v="0"/>
    <n v="0"/>
    <n v="0"/>
    <n v="0"/>
    <n v="0"/>
    <n v="0"/>
    <n v="0"/>
    <n v="0"/>
    <n v="0"/>
    <n v="0"/>
    <n v="0"/>
    <n v="0"/>
    <n v="0"/>
    <n v="0"/>
    <n v="0"/>
    <n v="0"/>
    <n v="0"/>
    <s v="Capital"/>
  </r>
  <r>
    <s v="302"/>
    <s v="Mbarara University"/>
    <x v="9"/>
    <x v="9"/>
    <s v="01"/>
    <s v="Education,Sports and skills"/>
    <s v="02"/>
    <s v="General Administration and Support Services"/>
    <s v="001"/>
    <s v="Central Administration"/>
    <s v="1650"/>
    <s v="Retooling of Mbarara University of Science and Technology"/>
    <s v="000003"/>
    <s v="Facilities Maintenance"/>
    <s v="312235"/>
    <s v="Furniture and Fittings - Acquisition"/>
    <n v="135876500"/>
    <n v="0"/>
    <n v="0"/>
    <n v="0"/>
    <n v="219876500"/>
    <n v="0"/>
    <n v="0"/>
    <n v="0"/>
    <n v="0"/>
    <n v="0"/>
    <n v="0"/>
    <n v="0"/>
    <n v="0"/>
    <n v="0"/>
    <n v="0"/>
    <n v="0"/>
    <n v="0"/>
    <n v="0"/>
    <n v="0"/>
    <n v="0"/>
    <n v="0"/>
    <n v="0"/>
    <n v="0"/>
    <n v="0"/>
    <n v="0"/>
    <n v="0"/>
    <n v="0"/>
    <n v="0"/>
    <n v="0"/>
    <n v="0"/>
    <s v="Capital"/>
  </r>
  <r>
    <s v="302"/>
    <s v="Mbarara University"/>
    <x v="9"/>
    <x v="9"/>
    <s v="01"/>
    <s v="Education,Sports and skills"/>
    <s v="02"/>
    <s v="General Administration and Support Services"/>
    <s v="001"/>
    <s v="Central Administration"/>
    <s v="1650"/>
    <s v="Retooling of Mbarara University of Science and Technology"/>
    <s v="000003"/>
    <s v="Facilities Maintenance"/>
    <s v="313229"/>
    <s v="Other ICT Equipment - Improvement"/>
    <n v="0"/>
    <n v="0"/>
    <n v="0"/>
    <n v="0"/>
    <n v="18800000"/>
    <n v="0"/>
    <n v="0"/>
    <n v="0"/>
    <n v="0"/>
    <n v="0"/>
    <n v="0"/>
    <n v="0"/>
    <n v="0"/>
    <n v="0"/>
    <n v="0"/>
    <n v="0"/>
    <n v="0"/>
    <n v="0"/>
    <n v="0"/>
    <n v="0"/>
    <n v="0"/>
    <n v="0"/>
    <n v="0"/>
    <n v="0"/>
    <n v="0"/>
    <n v="0"/>
    <n v="0"/>
    <n v="0"/>
    <n v="0"/>
    <n v="0"/>
    <s v="Capital"/>
  </r>
  <r>
    <s v="303"/>
    <s v="Makerere University Business School"/>
    <x v="9"/>
    <x v="9"/>
    <s v="01"/>
    <s v="Education,Sports and skills"/>
    <s v="02"/>
    <s v="General Administration and support services"/>
    <s v="003"/>
    <s v="Strategy and Projects"/>
    <s v="1607"/>
    <s v="Retooling of Makerere University Business School"/>
    <s v="000002"/>
    <s v="Construction management"/>
    <s v="225201"/>
    <s v="Consultancy Services-Capital"/>
    <n v="0"/>
    <n v="0"/>
    <n v="0"/>
    <n v="0"/>
    <n v="360000000"/>
    <n v="0"/>
    <n v="360000000"/>
    <n v="0"/>
    <n v="0"/>
    <n v="0"/>
    <n v="0"/>
    <n v="0"/>
    <n v="0"/>
    <n v="0"/>
    <n v="0"/>
    <n v="0"/>
    <n v="0"/>
    <n v="0"/>
    <n v="0"/>
    <n v="0"/>
    <n v="0"/>
    <n v="0"/>
    <n v="0"/>
    <n v="0"/>
    <n v="0"/>
    <n v="0"/>
    <n v="0"/>
    <n v="0"/>
    <n v="0"/>
    <n v="0"/>
    <s v="Recurrent"/>
  </r>
  <r>
    <s v="304"/>
    <s v="Kyambogo University"/>
    <x v="9"/>
    <x v="9"/>
    <s v="01"/>
    <s v="Education,Sports and skills"/>
    <s v="02"/>
    <s v="General Administration and support services"/>
    <s v="003"/>
    <s v="Directorate of Planning and Development"/>
    <s v="1604"/>
    <s v="Retooling of Kyambogo University"/>
    <s v="000003"/>
    <s v="Facilities and Equipment Management"/>
    <s v="312221"/>
    <s v="Light ICT hardware - Acquisition"/>
    <n v="0"/>
    <n v="0"/>
    <n v="0"/>
    <n v="0"/>
    <n v="331753923"/>
    <n v="0"/>
    <n v="331753923"/>
    <n v="0"/>
    <n v="0"/>
    <n v="0"/>
    <n v="0"/>
    <n v="0"/>
    <n v="0"/>
    <n v="0"/>
    <n v="0"/>
    <n v="0"/>
    <n v="331753923"/>
    <n v="0"/>
    <n v="0"/>
    <n v="0"/>
    <n v="0"/>
    <n v="331753923"/>
    <n v="0"/>
    <n v="0"/>
    <n v="331753923"/>
    <n v="0"/>
    <n v="331753923"/>
    <n v="0"/>
    <n v="331753923"/>
    <n v="331753923"/>
    <s v="Capital"/>
  </r>
  <r>
    <s v="305"/>
    <s v="Busitema University"/>
    <x v="9"/>
    <x v="9"/>
    <s v="01"/>
    <s v="Education,Sports and skills"/>
    <s v="02"/>
    <s v="General Administration and Support Services"/>
    <s v="005"/>
    <s v="University Secretary"/>
    <s v="1606"/>
    <s v="Retooling of Busitema University"/>
    <s v="000002"/>
    <s v="Construction management"/>
    <s v="312129"/>
    <s v=" Other Buildings other than dwellings - Acquisition"/>
    <n v="0"/>
    <n v="0"/>
    <n v="0"/>
    <n v="0"/>
    <n v="140000000"/>
    <n v="0"/>
    <n v="140000000"/>
    <n v="0"/>
    <n v="0"/>
    <n v="0"/>
    <n v="0"/>
    <n v="0"/>
    <n v="120000000"/>
    <n v="0"/>
    <n v="0"/>
    <n v="0"/>
    <n v="20000000"/>
    <n v="0"/>
    <n v="0"/>
    <n v="0"/>
    <n v="0"/>
    <n v="139999193"/>
    <n v="0"/>
    <n v="0"/>
    <n v="140000000"/>
    <n v="0"/>
    <n v="139999193"/>
    <n v="0"/>
    <n v="140000000"/>
    <n v="139999193"/>
    <s v="Capital"/>
  </r>
  <r>
    <s v="305"/>
    <s v="Busitema University"/>
    <x v="9"/>
    <x v="9"/>
    <s v="01"/>
    <s v="Education,Sports and skills"/>
    <s v="02"/>
    <s v="General Administration and Support Services"/>
    <s v="005"/>
    <s v="University Secretary"/>
    <s v="1606"/>
    <s v="Retooling of Busitema University"/>
    <s v="000002"/>
    <s v="Construction management"/>
    <s v="313111"/>
    <s v="   Residential Buildings - Improvement"/>
    <n v="0"/>
    <n v="0"/>
    <n v="0"/>
    <n v="0"/>
    <n v="58485742"/>
    <n v="0"/>
    <n v="58485742"/>
    <n v="0"/>
    <n v="0"/>
    <n v="0"/>
    <n v="0"/>
    <n v="0"/>
    <n v="54000000"/>
    <n v="0"/>
    <n v="0"/>
    <n v="0"/>
    <n v="4484742"/>
    <n v="0"/>
    <n v="0"/>
    <n v="0"/>
    <n v="0"/>
    <n v="58400000"/>
    <n v="0"/>
    <n v="0"/>
    <n v="58484742"/>
    <n v="0"/>
    <n v="58400000"/>
    <n v="0"/>
    <n v="58484742"/>
    <n v="58400000"/>
    <s v="Capital"/>
  </r>
  <r>
    <s v="305"/>
    <s v="Busitema University"/>
    <x v="9"/>
    <x v="9"/>
    <s v="01"/>
    <s v="Education,Sports and skills"/>
    <s v="02"/>
    <s v="General Administration and Support Services"/>
    <s v="005"/>
    <s v="University Secretary"/>
    <s v="1606"/>
    <s v="Retooling of Busitema University"/>
    <s v="000003"/>
    <s v="Facilities and Equipment Management"/>
    <s v="312233"/>
    <s v="Medical, Laboratory and Research &amp; appliances - Acquisition"/>
    <n v="0"/>
    <n v="0"/>
    <n v="0"/>
    <n v="0"/>
    <n v="182000000"/>
    <n v="0"/>
    <n v="182000000"/>
    <n v="0"/>
    <n v="0"/>
    <n v="0"/>
    <n v="0"/>
    <n v="0"/>
    <n v="0"/>
    <n v="0"/>
    <n v="0"/>
    <n v="0"/>
    <n v="132000000"/>
    <n v="0"/>
    <n v="0"/>
    <n v="0"/>
    <n v="0"/>
    <n v="132000000"/>
    <n v="0"/>
    <n v="0"/>
    <n v="132000000"/>
    <n v="0"/>
    <n v="132000000"/>
    <n v="0"/>
    <n v="132000000"/>
    <n v="132000000"/>
    <s v="Capital"/>
  </r>
  <r>
    <s v="306"/>
    <s v="Muni University"/>
    <x v="9"/>
    <x v="9"/>
    <s v="01"/>
    <s v="Education,Sports and skills"/>
    <s v="02"/>
    <s v="General Administration and Support Services"/>
    <s v="002"/>
    <s v="Central Administration"/>
    <s v="1685"/>
    <s v="Retooling of Muni University"/>
    <s v="000002"/>
    <s v="Construction Management"/>
    <s v="225201"/>
    <s v="Consultancy Services-Capital"/>
    <n v="0"/>
    <n v="0"/>
    <n v="0"/>
    <n v="0"/>
    <n v="80000000"/>
    <n v="0"/>
    <n v="80000000"/>
    <n v="0"/>
    <n v="0"/>
    <n v="0"/>
    <n v="0"/>
    <n v="0"/>
    <n v="0"/>
    <n v="0"/>
    <n v="0"/>
    <n v="0"/>
    <n v="10000000"/>
    <n v="0"/>
    <n v="0"/>
    <n v="0"/>
    <n v="5000000"/>
    <n v="14810000"/>
    <n v="0"/>
    <n v="0"/>
    <n v="15000000"/>
    <n v="0"/>
    <n v="14810000"/>
    <n v="0"/>
    <n v="15000000"/>
    <n v="14810000"/>
    <s v="Recurrent"/>
  </r>
  <r>
    <s v="306"/>
    <s v="Muni University"/>
    <x v="9"/>
    <x v="9"/>
    <s v="01"/>
    <s v="Education,Sports and skills"/>
    <s v="02"/>
    <s v="General Administration and Support Services"/>
    <s v="002"/>
    <s v="Central Administration"/>
    <s v="1685"/>
    <s v="Retooling of Muni University"/>
    <s v="000002"/>
    <s v="Construction Management"/>
    <s v="313139"/>
    <s v="Other Structures - Improvement"/>
    <n v="0"/>
    <n v="0"/>
    <n v="0"/>
    <n v="0"/>
    <n v="15000000"/>
    <n v="0"/>
    <n v="15000000"/>
    <n v="0"/>
    <n v="0"/>
    <n v="0"/>
    <n v="0"/>
    <n v="0"/>
    <n v="0"/>
    <n v="0"/>
    <n v="0"/>
    <n v="0"/>
    <n v="0"/>
    <n v="0"/>
    <n v="0"/>
    <n v="0"/>
    <n v="15000000"/>
    <n v="13476179"/>
    <n v="0"/>
    <n v="0"/>
    <n v="15000000"/>
    <n v="0"/>
    <n v="13476179"/>
    <n v="0"/>
    <n v="15000000"/>
    <n v="13476179"/>
    <s v="Capital"/>
  </r>
  <r>
    <s v="306"/>
    <s v="Muni University"/>
    <x v="9"/>
    <x v="9"/>
    <s v="01"/>
    <s v="Education,Sports and skills"/>
    <s v="02"/>
    <s v="General Administration and Support Services"/>
    <s v="002"/>
    <s v="Central Administration"/>
    <s v="1685"/>
    <s v="Retooling of Muni University"/>
    <s v="000003"/>
    <s v="Facilities maintenance"/>
    <s v="312212"/>
    <s v="Light Vehicles - Acquisition"/>
    <n v="0"/>
    <n v="0"/>
    <n v="0"/>
    <n v="0"/>
    <n v="250000000"/>
    <n v="0"/>
    <n v="0"/>
    <n v="0"/>
    <n v="0"/>
    <n v="0"/>
    <n v="0"/>
    <n v="0"/>
    <n v="0"/>
    <n v="0"/>
    <n v="0"/>
    <n v="0"/>
    <n v="0"/>
    <n v="0"/>
    <n v="0"/>
    <n v="0"/>
    <n v="0"/>
    <n v="0"/>
    <n v="0"/>
    <n v="0"/>
    <n v="0"/>
    <n v="0"/>
    <n v="0"/>
    <n v="0"/>
    <n v="0"/>
    <n v="0"/>
    <s v="Capital"/>
  </r>
  <r>
    <s v="306"/>
    <s v="Muni University"/>
    <x v="9"/>
    <x v="9"/>
    <s v="01"/>
    <s v="Education,Sports and skills"/>
    <s v="02"/>
    <s v="General Administration and Support Services"/>
    <s v="002"/>
    <s v="Central Administration"/>
    <s v="1685"/>
    <s v="Retooling of Muni University"/>
    <s v="000003"/>
    <s v="Facilities maintenance"/>
    <s v="312229"/>
    <s v="Other ICT Equipment - Acquisition"/>
    <n v="0"/>
    <n v="0"/>
    <n v="0"/>
    <n v="0"/>
    <n v="162500000"/>
    <n v="0"/>
    <n v="0"/>
    <n v="0"/>
    <n v="0"/>
    <n v="0"/>
    <n v="0"/>
    <n v="0"/>
    <n v="0"/>
    <n v="0"/>
    <n v="0"/>
    <n v="0"/>
    <n v="0"/>
    <n v="0"/>
    <n v="0"/>
    <n v="0"/>
    <n v="0"/>
    <n v="0"/>
    <n v="0"/>
    <n v="0"/>
    <n v="0"/>
    <n v="0"/>
    <n v="0"/>
    <n v="0"/>
    <n v="0"/>
    <n v="0"/>
    <s v="Capital"/>
  </r>
  <r>
    <s v="306"/>
    <s v="Muni University"/>
    <x v="9"/>
    <x v="9"/>
    <s v="01"/>
    <s v="Education,Sports and skills"/>
    <s v="02"/>
    <s v="General Administration and Support Services"/>
    <s v="002"/>
    <s v="Central Administration"/>
    <s v="1685"/>
    <s v="Retooling of Muni University"/>
    <s v="000003"/>
    <s v="Facilities maintenance"/>
    <s v="312231"/>
    <s v="Office Equipment - Acquisition "/>
    <n v="0"/>
    <n v="0"/>
    <n v="0"/>
    <n v="0"/>
    <n v="51247000"/>
    <n v="0"/>
    <n v="0"/>
    <n v="0"/>
    <n v="0"/>
    <n v="0"/>
    <n v="0"/>
    <n v="0"/>
    <n v="0"/>
    <n v="0"/>
    <n v="0"/>
    <n v="0"/>
    <n v="0"/>
    <n v="0"/>
    <n v="0"/>
    <n v="0"/>
    <n v="0"/>
    <n v="0"/>
    <n v="0"/>
    <n v="0"/>
    <n v="0"/>
    <n v="0"/>
    <n v="0"/>
    <n v="0"/>
    <n v="0"/>
    <n v="0"/>
    <s v="Capital"/>
  </r>
  <r>
    <s v="306"/>
    <s v="Muni University"/>
    <x v="9"/>
    <x v="9"/>
    <s v="01"/>
    <s v="Education,Sports and skills"/>
    <s v="02"/>
    <s v="General Administration and Support Services"/>
    <s v="002"/>
    <s v="Central Administration"/>
    <s v="1685"/>
    <s v="Retooling of Muni University"/>
    <s v="000003"/>
    <s v="Facilities maintenance"/>
    <s v="312233"/>
    <s v="Medical, Laboratory and Research &amp; appliances - Acquisition"/>
    <n v="0"/>
    <n v="0"/>
    <n v="0"/>
    <n v="0"/>
    <n v="414253000"/>
    <n v="0"/>
    <n v="0"/>
    <n v="0"/>
    <n v="0"/>
    <n v="0"/>
    <n v="0"/>
    <n v="0"/>
    <n v="0"/>
    <n v="0"/>
    <n v="0"/>
    <n v="0"/>
    <n v="0"/>
    <n v="0"/>
    <n v="0"/>
    <n v="0"/>
    <n v="0"/>
    <n v="0"/>
    <n v="0"/>
    <n v="0"/>
    <n v="0"/>
    <n v="0"/>
    <n v="0"/>
    <n v="0"/>
    <n v="0"/>
    <n v="0"/>
    <s v="Capital"/>
  </r>
  <r>
    <s v="306"/>
    <s v="Muni University"/>
    <x v="9"/>
    <x v="9"/>
    <s v="01"/>
    <s v="Education,Sports and skills"/>
    <s v="02"/>
    <s v="General Administration and Support Services"/>
    <s v="002"/>
    <s v="Central Administration"/>
    <s v="1685"/>
    <s v="Retooling of Muni University"/>
    <s v="000003"/>
    <s v="Facilities maintenance"/>
    <s v="312412"/>
    <s v="Cultivated Plants - Acquisition"/>
    <n v="0"/>
    <n v="0"/>
    <n v="0"/>
    <n v="0"/>
    <n v="30000000"/>
    <n v="0"/>
    <n v="0"/>
    <n v="0"/>
    <n v="0"/>
    <n v="0"/>
    <n v="0"/>
    <n v="0"/>
    <n v="0"/>
    <n v="0"/>
    <n v="0"/>
    <n v="0"/>
    <n v="0"/>
    <n v="0"/>
    <n v="0"/>
    <n v="0"/>
    <n v="0"/>
    <n v="0"/>
    <n v="0"/>
    <n v="0"/>
    <n v="0"/>
    <n v="0"/>
    <n v="0"/>
    <n v="0"/>
    <n v="0"/>
    <n v="0"/>
    <s v="Capital"/>
  </r>
  <r>
    <s v="307"/>
    <s v="Kabale University"/>
    <x v="9"/>
    <x v="9"/>
    <s v="01"/>
    <s v="Education,Sports and skills"/>
    <s v="02"/>
    <s v="General Administration and Support Services"/>
    <s v="002"/>
    <s v="Central Administration"/>
    <s v="1605"/>
    <s v="Retooling of Kabale University"/>
    <s v="000003"/>
    <s v="Facilities and Equipment Management"/>
    <s v="312221"/>
    <s v="Light ICT hardware - Acquisition"/>
    <n v="0"/>
    <n v="0"/>
    <n v="0"/>
    <n v="0"/>
    <n v="65000000"/>
    <n v="0"/>
    <n v="65000000"/>
    <n v="0"/>
    <n v="0"/>
    <n v="0"/>
    <n v="0"/>
    <n v="0"/>
    <n v="0"/>
    <n v="0"/>
    <n v="0"/>
    <n v="0"/>
    <n v="0"/>
    <n v="0"/>
    <n v="0"/>
    <n v="0"/>
    <n v="0"/>
    <n v="0"/>
    <n v="0"/>
    <n v="0"/>
    <n v="0"/>
    <n v="0"/>
    <n v="0"/>
    <n v="0"/>
    <n v="0"/>
    <n v="0"/>
    <s v="Capital"/>
  </r>
  <r>
    <s v="307"/>
    <s v="Kabale University"/>
    <x v="9"/>
    <x v="9"/>
    <s v="01"/>
    <s v="Education,Sports and skills"/>
    <s v="02"/>
    <s v="General Administration and Support Services"/>
    <s v="002"/>
    <s v="Central Administration"/>
    <s v="1605"/>
    <s v="Retooling of Kabale University"/>
    <s v="000003"/>
    <s v="Facilities and Equipment Management"/>
    <s v="312235"/>
    <s v="Furniture and Fittings - Acquisition"/>
    <n v="0"/>
    <n v="0"/>
    <n v="0"/>
    <n v="0"/>
    <n v="200000000"/>
    <n v="0"/>
    <n v="200000000"/>
    <n v="0"/>
    <n v="0"/>
    <n v="0"/>
    <n v="0"/>
    <n v="0"/>
    <n v="40000000"/>
    <n v="0"/>
    <n v="0"/>
    <n v="0"/>
    <n v="80000000"/>
    <n v="0"/>
    <n v="0"/>
    <n v="0"/>
    <n v="0"/>
    <n v="120000000"/>
    <n v="0"/>
    <n v="0"/>
    <n v="120000000"/>
    <n v="0"/>
    <n v="120000000"/>
    <n v="0"/>
    <n v="120000000"/>
    <n v="120000000"/>
    <s v="Capital"/>
  </r>
  <r>
    <s v="308"/>
    <s v="Soroti University"/>
    <x v="9"/>
    <x v="9"/>
    <s v="01"/>
    <s v="Education,Sports and skills"/>
    <s v="02"/>
    <s v="General Administration and support services"/>
    <s v="001"/>
    <s v="Central Administration"/>
    <s v="1680"/>
    <s v="Retooling of Soroti University"/>
    <s v="000002"/>
    <s v="Construction Management"/>
    <s v="312233"/>
    <s v="Medical, Laboratory and Research &amp; appliances - Acquisition"/>
    <n v="0"/>
    <n v="0"/>
    <n v="0"/>
    <n v="0"/>
    <n v="1355000000"/>
    <n v="0"/>
    <n v="1355000000"/>
    <n v="0"/>
    <n v="0"/>
    <n v="0"/>
    <n v="0"/>
    <n v="0"/>
    <n v="0"/>
    <n v="0"/>
    <n v="0"/>
    <n v="0"/>
    <n v="175000000"/>
    <n v="43003860"/>
    <n v="0"/>
    <n v="0"/>
    <n v="0"/>
    <n v="131996140"/>
    <n v="0"/>
    <n v="0"/>
    <n v="175000000"/>
    <n v="0"/>
    <n v="175000000"/>
    <n v="0"/>
    <n v="175000000"/>
    <n v="175000000"/>
    <s v="Capital"/>
  </r>
  <r>
    <s v="310"/>
    <s v="Lira University"/>
    <x v="9"/>
    <x v="9"/>
    <s v="01"/>
    <s v="Education,Sports and skills"/>
    <s v="02"/>
    <s v="General Administration and Support Services"/>
    <s v="002"/>
    <s v="Central Administration"/>
    <s v="1414"/>
    <s v="Support to Lira University Infrastructure Development"/>
    <s v="000002"/>
    <s v="Construction Management"/>
    <s v="312129"/>
    <s v=" Other Buildings other than dwellings - Acquisition"/>
    <n v="0"/>
    <n v="0"/>
    <n v="0"/>
    <n v="0"/>
    <n v="600000000"/>
    <n v="0"/>
    <n v="600000000"/>
    <n v="0"/>
    <n v="0"/>
    <n v="0"/>
    <n v="0"/>
    <n v="0"/>
    <n v="600000000"/>
    <n v="0"/>
    <n v="0"/>
    <n v="0"/>
    <n v="0"/>
    <n v="0"/>
    <n v="0"/>
    <n v="0"/>
    <n v="0"/>
    <n v="600000000"/>
    <n v="0"/>
    <n v="0"/>
    <n v="600000000"/>
    <n v="0"/>
    <n v="600000000"/>
    <n v="0"/>
    <n v="600000000"/>
    <n v="600000000"/>
    <s v="Capital"/>
  </r>
  <r>
    <s v="310"/>
    <s v="Lira University"/>
    <x v="9"/>
    <x v="9"/>
    <s v="01"/>
    <s v="Education,Sports and skills"/>
    <s v="02"/>
    <s v="General Administration and Support Services"/>
    <s v="002"/>
    <s v="Central Administration"/>
    <s v="1414"/>
    <s v="Support to Lira University Infrastructure Development"/>
    <s v="000003"/>
    <s v="Facilities and Equipment Management"/>
    <s v="312212"/>
    <s v="Light Vehicles - Acquisition"/>
    <n v="0"/>
    <n v="0"/>
    <n v="0"/>
    <n v="0"/>
    <n v="0"/>
    <n v="0"/>
    <n v="260000000"/>
    <n v="0"/>
    <n v="0"/>
    <n v="0"/>
    <n v="0"/>
    <n v="0"/>
    <n v="260000000"/>
    <n v="0"/>
    <n v="0"/>
    <n v="0"/>
    <n v="0"/>
    <n v="0"/>
    <n v="0"/>
    <n v="0"/>
    <n v="0"/>
    <n v="260000000"/>
    <n v="0"/>
    <n v="0"/>
    <n v="260000000"/>
    <n v="0"/>
    <n v="260000000"/>
    <n v="0"/>
    <n v="260000000"/>
    <n v="260000000"/>
    <s v="Capital"/>
  </r>
  <r>
    <s v="310"/>
    <s v="Lira University"/>
    <x v="9"/>
    <x v="9"/>
    <s v="01"/>
    <s v="Education,Sports and skills"/>
    <s v="02"/>
    <s v="General Administration and Support Services"/>
    <s v="002"/>
    <s v="Central Administration"/>
    <s v="1414"/>
    <s v="Support to Lira University Infrastructure Development"/>
    <s v="000003"/>
    <s v="Facilities and Equipment Management"/>
    <s v="312235"/>
    <s v="Furniture and Fittings - Acquisition"/>
    <n v="0"/>
    <n v="0"/>
    <n v="0"/>
    <n v="0"/>
    <n v="0"/>
    <n v="0"/>
    <n v="100000000"/>
    <n v="0"/>
    <n v="60000000"/>
    <n v="0"/>
    <n v="0"/>
    <n v="0"/>
    <n v="40000000"/>
    <n v="96240000"/>
    <n v="0"/>
    <n v="0"/>
    <n v="0"/>
    <n v="1700000"/>
    <n v="0"/>
    <n v="0"/>
    <n v="0"/>
    <n v="2060000"/>
    <n v="0"/>
    <n v="0"/>
    <n v="100000000"/>
    <n v="0"/>
    <n v="100000000"/>
    <n v="0"/>
    <n v="100000000"/>
    <n v="100000000"/>
    <s v="Capital"/>
  </r>
  <r>
    <s v="310"/>
    <s v="Lira University"/>
    <x v="9"/>
    <x v="9"/>
    <s v="01"/>
    <s v="Education,Sports and skills"/>
    <s v="02"/>
    <s v="General Administration and Support Services"/>
    <s v="002"/>
    <s v="Central Administration"/>
    <s v="1414"/>
    <s v="Support to Lira University Infrastructure Development"/>
    <s v="000003"/>
    <s v="Facilities Maintenance"/>
    <s v="312131"/>
    <s v="Roads and Bridges - Acquisition"/>
    <n v="0"/>
    <n v="0"/>
    <n v="0"/>
    <n v="0"/>
    <n v="50000000"/>
    <n v="0"/>
    <n v="0"/>
    <n v="0"/>
    <n v="0"/>
    <n v="0"/>
    <n v="0"/>
    <n v="0"/>
    <n v="0"/>
    <n v="0"/>
    <n v="0"/>
    <n v="0"/>
    <n v="0"/>
    <n v="0"/>
    <n v="0"/>
    <n v="0"/>
    <n v="0"/>
    <n v="0"/>
    <n v="0"/>
    <n v="0"/>
    <n v="0"/>
    <n v="0"/>
    <n v="0"/>
    <n v="0"/>
    <n v="0"/>
    <n v="0"/>
    <s v="Capital"/>
  </r>
  <r>
    <s v="310"/>
    <s v="Lira University"/>
    <x v="9"/>
    <x v="9"/>
    <s v="01"/>
    <s v="Education,Sports and skills"/>
    <s v="02"/>
    <s v="General Administration and Support Services"/>
    <s v="002"/>
    <s v="Central Administration"/>
    <s v="1414"/>
    <s v="Support to Lira University Infrastructure Development"/>
    <s v="000003"/>
    <s v="Facilities Maintenance"/>
    <s v="312212"/>
    <s v="Light Vehicles - Acquisition"/>
    <n v="0"/>
    <n v="0"/>
    <n v="0"/>
    <n v="0"/>
    <n v="260000000"/>
    <n v="0"/>
    <n v="0"/>
    <n v="0"/>
    <n v="0"/>
    <n v="0"/>
    <n v="0"/>
    <n v="0"/>
    <n v="0"/>
    <n v="0"/>
    <n v="0"/>
    <n v="0"/>
    <n v="0"/>
    <n v="0"/>
    <n v="0"/>
    <n v="0"/>
    <n v="0"/>
    <n v="0"/>
    <n v="0"/>
    <n v="0"/>
    <n v="0"/>
    <n v="0"/>
    <n v="0"/>
    <n v="0"/>
    <n v="0"/>
    <n v="0"/>
    <s v="Capital"/>
  </r>
  <r>
    <s v="310"/>
    <s v="Lira University"/>
    <x v="9"/>
    <x v="9"/>
    <s v="01"/>
    <s v="Education,Sports and skills"/>
    <s v="02"/>
    <s v="General Administration and Support Services"/>
    <s v="002"/>
    <s v="Central Administration"/>
    <s v="1414"/>
    <s v="Support to Lira University Infrastructure Development"/>
    <s v="000003"/>
    <s v="Facilities Maintenance"/>
    <s v="312233"/>
    <s v="Medical, Laboratory and Research &amp; appliances - Acquisition"/>
    <n v="0"/>
    <n v="0"/>
    <n v="0"/>
    <n v="0"/>
    <n v="200000000"/>
    <n v="0"/>
    <n v="0"/>
    <n v="0"/>
    <n v="0"/>
    <n v="0"/>
    <n v="0"/>
    <n v="0"/>
    <n v="0"/>
    <n v="0"/>
    <n v="0"/>
    <n v="0"/>
    <n v="0"/>
    <n v="0"/>
    <n v="0"/>
    <n v="0"/>
    <n v="0"/>
    <n v="0"/>
    <n v="0"/>
    <n v="0"/>
    <n v="0"/>
    <n v="0"/>
    <n v="0"/>
    <n v="0"/>
    <n v="0"/>
    <n v="0"/>
    <s v="Capital"/>
  </r>
  <r>
    <s v="310"/>
    <s v="Lira University"/>
    <x v="9"/>
    <x v="9"/>
    <s v="01"/>
    <s v="Education,Sports and skills"/>
    <s v="02"/>
    <s v="General Administration and Support Services"/>
    <s v="002"/>
    <s v="Central Administration"/>
    <s v="1414"/>
    <s v="Support to Lira University Infrastructure Development"/>
    <s v="000003"/>
    <s v="Facilities Maintenance"/>
    <s v="312235"/>
    <s v="Furniture and Fittings - Acquisition"/>
    <n v="0"/>
    <n v="0"/>
    <n v="0"/>
    <n v="0"/>
    <n v="100000000"/>
    <n v="0"/>
    <n v="0"/>
    <n v="0"/>
    <n v="0"/>
    <n v="0"/>
    <n v="0"/>
    <n v="0"/>
    <n v="0"/>
    <n v="0"/>
    <n v="0"/>
    <n v="0"/>
    <n v="0"/>
    <n v="0"/>
    <n v="0"/>
    <n v="0"/>
    <n v="0"/>
    <n v="0"/>
    <n v="0"/>
    <n v="0"/>
    <n v="0"/>
    <n v="0"/>
    <n v="0"/>
    <n v="0"/>
    <n v="0"/>
    <n v="0"/>
    <s v="Capital"/>
  </r>
  <r>
    <s v="311"/>
    <s v="Law Development Centre"/>
    <x v="0"/>
    <x v="0"/>
    <s v="04"/>
    <s v="Access to Justice"/>
    <s v="01"/>
    <s v="Legal Training"/>
    <s v="002"/>
    <s v="General administration and support services "/>
    <s v="1640"/>
    <s v="Retooling of the Law Development Centre"/>
    <s v="000003"/>
    <s v="Facilities and Equipment Management"/>
    <s v="312212"/>
    <s v="Light Vehicles - Acquisition"/>
    <n v="0"/>
    <n v="0"/>
    <n v="45000000"/>
    <n v="-45000000"/>
    <n v="405000000"/>
    <n v="0"/>
    <n v="0"/>
    <n v="0"/>
    <n v="0"/>
    <n v="0"/>
    <n v="0"/>
    <n v="0"/>
    <n v="0"/>
    <n v="0"/>
    <n v="0"/>
    <n v="0"/>
    <n v="0"/>
    <n v="0"/>
    <n v="0"/>
    <n v="0"/>
    <n v="0"/>
    <n v="0"/>
    <n v="0"/>
    <n v="0"/>
    <n v="0"/>
    <n v="0"/>
    <n v="0"/>
    <n v="0"/>
    <n v="0"/>
    <n v="0"/>
    <s v="Capital"/>
  </r>
  <r>
    <s v="311"/>
    <s v="Law Development Centre"/>
    <x v="0"/>
    <x v="0"/>
    <s v="04"/>
    <s v="Access to Justice"/>
    <s v="01"/>
    <s v="Legal Training"/>
    <s v="002"/>
    <s v="General administration and support services "/>
    <s v="1640"/>
    <s v="Retooling of the Law Development Centre"/>
    <s v="000003"/>
    <s v="Facilities and Equipment Management"/>
    <s v="312221"/>
    <s v="Light ICT hardware - Acquisition"/>
    <n v="0"/>
    <n v="0"/>
    <n v="0"/>
    <n v="0"/>
    <n v="100000000"/>
    <n v="0"/>
    <n v="0"/>
    <n v="0"/>
    <n v="0"/>
    <n v="0"/>
    <n v="0"/>
    <n v="0"/>
    <n v="0"/>
    <n v="0"/>
    <n v="0"/>
    <n v="0"/>
    <n v="0"/>
    <n v="0"/>
    <n v="0"/>
    <n v="0"/>
    <n v="0"/>
    <n v="0"/>
    <n v="0"/>
    <n v="0"/>
    <n v="0"/>
    <n v="0"/>
    <n v="0"/>
    <n v="0"/>
    <n v="0"/>
    <n v="0"/>
    <s v="Capital"/>
  </r>
  <r>
    <s v="311"/>
    <s v="Law Development Centre"/>
    <x v="0"/>
    <x v="0"/>
    <s v="04"/>
    <s v="Access to Justice"/>
    <s v="01"/>
    <s v="Legal Training"/>
    <s v="002"/>
    <s v="General administration and support services "/>
    <s v="1640"/>
    <s v="Retooling of the Law Development Centre"/>
    <s v="000003"/>
    <s v="Facilities and Equipment Management"/>
    <s v="312231"/>
    <s v="Office Equipment - Acquisition "/>
    <n v="0"/>
    <n v="0"/>
    <n v="120000000"/>
    <n v="-120000000"/>
    <n v="1080000000"/>
    <n v="0"/>
    <n v="0"/>
    <n v="0"/>
    <n v="0"/>
    <n v="0"/>
    <n v="0"/>
    <n v="0"/>
    <n v="0"/>
    <n v="0"/>
    <n v="0"/>
    <n v="0"/>
    <n v="0"/>
    <n v="0"/>
    <n v="0"/>
    <n v="0"/>
    <n v="0"/>
    <n v="0"/>
    <n v="0"/>
    <n v="0"/>
    <n v="0"/>
    <n v="0"/>
    <n v="0"/>
    <n v="0"/>
    <n v="0"/>
    <n v="0"/>
    <s v="Capital"/>
  </r>
  <r>
    <s v="311"/>
    <s v="Law Development Centre"/>
    <x v="0"/>
    <x v="0"/>
    <s v="04"/>
    <s v="Access to Justice"/>
    <s v="01"/>
    <s v="Legal Training"/>
    <s v="002"/>
    <s v="General administration and support services "/>
    <s v="1640"/>
    <s v="Retooling of the Law Development Centre"/>
    <s v="000003"/>
    <s v="Facilities and Equipment Management"/>
    <s v="312235"/>
    <s v="Furniture and Fittings - Acquisition"/>
    <n v="0"/>
    <n v="0"/>
    <n v="10000000"/>
    <n v="-10000000"/>
    <n v="290000000"/>
    <n v="0"/>
    <n v="0"/>
    <n v="0"/>
    <n v="0"/>
    <n v="0"/>
    <n v="0"/>
    <n v="0"/>
    <n v="0"/>
    <n v="0"/>
    <n v="0"/>
    <n v="0"/>
    <n v="0"/>
    <n v="0"/>
    <n v="0"/>
    <n v="0"/>
    <n v="0"/>
    <n v="0"/>
    <n v="0"/>
    <n v="0"/>
    <n v="0"/>
    <n v="0"/>
    <n v="0"/>
    <n v="0"/>
    <n v="0"/>
    <n v="0"/>
    <s v="Capital"/>
  </r>
  <r>
    <s v="312"/>
    <s v="Uganda Management Institute"/>
    <x v="9"/>
    <x v="9"/>
    <s v="01"/>
    <s v="Education,Sports and skills"/>
    <s v="02"/>
    <s v="General Administration and support services"/>
    <s v="014"/>
    <s v="Projects &amp; Consultancies "/>
    <s v="1106"/>
    <s v="Support to UMI Infrastructure Development "/>
    <s v="000003"/>
    <s v="Facilities and Equipment Management"/>
    <s v="312232"/>
    <s v="Electrical machinery - Acquisition"/>
    <n v="0"/>
    <n v="0"/>
    <n v="0"/>
    <n v="0"/>
    <n v="94000000"/>
    <n v="0"/>
    <n v="94000000"/>
    <n v="0"/>
    <n v="0"/>
    <n v="0"/>
    <n v="0"/>
    <n v="0"/>
    <n v="54000000"/>
    <n v="0"/>
    <n v="0"/>
    <n v="0"/>
    <n v="40000000"/>
    <n v="0"/>
    <n v="0"/>
    <n v="0"/>
    <n v="0"/>
    <n v="93179880"/>
    <n v="0"/>
    <n v="0"/>
    <n v="94000000"/>
    <n v="0"/>
    <n v="93179880"/>
    <n v="0"/>
    <n v="94000000"/>
    <n v="93179880"/>
    <s v="Capital"/>
  </r>
  <r>
    <s v="313"/>
    <s v="Mountains of the Moon University"/>
    <x v="9"/>
    <x v="9"/>
    <s v="01"/>
    <s v="Education,Sports and skills"/>
    <s v="02"/>
    <s v="Support Services Programme"/>
    <s v="002"/>
    <s v="University Secretary"/>
    <s v="1777"/>
    <s v="Mountains of the Moon University Retooling Project"/>
    <s v="000002"/>
    <s v="Construction Management"/>
    <s v="312121"/>
    <s v="Non-Residential Buildings - Acquisition"/>
    <n v="3100018860"/>
    <n v="0"/>
    <n v="0"/>
    <n v="0"/>
    <n v="6537593518"/>
    <n v="0"/>
    <n v="3437574658"/>
    <n v="0"/>
    <n v="0"/>
    <n v="-442346080"/>
    <n v="0"/>
    <n v="0"/>
    <n v="0"/>
    <n v="0"/>
    <n v="0"/>
    <n v="0"/>
    <n v="2540298203"/>
    <n v="0"/>
    <n v="0"/>
    <n v="0"/>
    <n v="3369201796"/>
    <n v="5909299999"/>
    <n v="0"/>
    <n v="0"/>
    <n v="5909499999"/>
    <n v="0"/>
    <n v="5466953919"/>
    <n v="0"/>
    <n v="5909499999"/>
    <n v="5466953919"/>
    <s v="Capital"/>
  </r>
  <r>
    <s v="313"/>
    <s v="Mountains of the Moon University"/>
    <x v="9"/>
    <x v="9"/>
    <s v="01"/>
    <s v="Education,Sports and skills"/>
    <s v="02"/>
    <s v="Support Services Programme"/>
    <s v="002"/>
    <s v="University Secretary"/>
    <s v="1777"/>
    <s v="Mountains of the Moon University Retooling Project"/>
    <s v="000002"/>
    <s v="Construction Management"/>
    <s v="352899"/>
    <s v="Other Domestic  Arrears Budgeting"/>
    <n v="450000000"/>
    <n v="0"/>
    <n v="0"/>
    <n v="0"/>
    <n v="450000000"/>
    <n v="0"/>
    <n v="0"/>
    <n v="0"/>
    <n v="0"/>
    <n v="0"/>
    <n v="0"/>
    <n v="0"/>
    <n v="0"/>
    <n v="0"/>
    <n v="0"/>
    <n v="0"/>
    <n v="0"/>
    <n v="0"/>
    <n v="0"/>
    <n v="0"/>
    <n v="450000000"/>
    <n v="450000000"/>
    <n v="0"/>
    <n v="0"/>
    <n v="450000000"/>
    <n v="0"/>
    <n v="450000000"/>
    <n v="0"/>
    <n v="450000000"/>
    <n v="450000000"/>
    <s v="Capital"/>
  </r>
  <r>
    <s v="402"/>
    <s v="Butabika Hospital"/>
    <x v="9"/>
    <x v="9"/>
    <s v="02"/>
    <s v="Population Health, Safety and Management "/>
    <s v="01"/>
    <s v="Provision of Specialised Mental Health Services"/>
    <s v="003"/>
    <s v="Support Services"/>
    <s v="1572"/>
    <s v="Retooling of Butabika National Referral Hospital"/>
    <s v="000003"/>
    <s v="Facilities and Equipment Management"/>
    <s v="312231"/>
    <s v="Office Equipment - Acquisition "/>
    <n v="0"/>
    <n v="0"/>
    <n v="0"/>
    <n v="0"/>
    <n v="0"/>
    <n v="0"/>
    <n v="47384347"/>
    <n v="0"/>
    <n v="0"/>
    <n v="0"/>
    <n v="0"/>
    <n v="0"/>
    <n v="0"/>
    <n v="0"/>
    <n v="0"/>
    <n v="0"/>
    <n v="47384347"/>
    <n v="30193100"/>
    <n v="0"/>
    <n v="0"/>
    <n v="0"/>
    <n v="17191247"/>
    <n v="0"/>
    <n v="0"/>
    <n v="47384347"/>
    <n v="0"/>
    <n v="47384347"/>
    <n v="0"/>
    <n v="47384347"/>
    <n v="47384347"/>
    <s v="Capital"/>
  </r>
  <r>
    <s v="402"/>
    <s v="Butabika Hospital"/>
    <x v="9"/>
    <x v="9"/>
    <s v="02"/>
    <s v="Population Health, Safety and Management "/>
    <s v="01"/>
    <s v="Provision of Specialised Mental Health Services"/>
    <s v="003"/>
    <s v="Support Services"/>
    <s v="1572"/>
    <s v="Retooling of Butabika National Referral Hospital"/>
    <s v="000003"/>
    <s v="Facilities Maintenance"/>
    <s v="312137"/>
    <s v="Information Communication Technology network lines - Acquisition"/>
    <n v="0"/>
    <n v="0"/>
    <n v="0"/>
    <n v="0"/>
    <n v="35000000"/>
    <n v="0"/>
    <n v="0"/>
    <n v="0"/>
    <n v="0"/>
    <n v="0"/>
    <n v="0"/>
    <n v="0"/>
    <n v="0"/>
    <n v="0"/>
    <n v="0"/>
    <n v="0"/>
    <n v="0"/>
    <n v="0"/>
    <n v="0"/>
    <n v="0"/>
    <n v="0"/>
    <n v="0"/>
    <n v="0"/>
    <n v="0"/>
    <n v="0"/>
    <n v="0"/>
    <n v="0"/>
    <n v="0"/>
    <n v="0"/>
    <n v="0"/>
    <s v="Capital"/>
  </r>
  <r>
    <s v="402"/>
    <s v="Butabika Hospital"/>
    <x v="9"/>
    <x v="9"/>
    <s v="02"/>
    <s v="Population Health, Safety and Management "/>
    <s v="01"/>
    <s v="Provision of Specialised Mental Health Services"/>
    <s v="003"/>
    <s v="Support Services"/>
    <s v="1572"/>
    <s v="Retooling of Butabika National Referral Hospital"/>
    <s v="000003"/>
    <s v="Facilities Maintenance"/>
    <s v="312221"/>
    <s v="Light ICT hardware - Acquisition"/>
    <n v="0"/>
    <n v="0"/>
    <n v="0"/>
    <n v="0"/>
    <n v="22500000"/>
    <n v="0"/>
    <n v="0"/>
    <n v="0"/>
    <n v="0"/>
    <n v="0"/>
    <n v="0"/>
    <n v="0"/>
    <n v="0"/>
    <n v="0"/>
    <n v="0"/>
    <n v="0"/>
    <n v="0"/>
    <n v="0"/>
    <n v="0"/>
    <n v="0"/>
    <n v="0"/>
    <n v="0"/>
    <n v="0"/>
    <n v="0"/>
    <n v="0"/>
    <n v="0"/>
    <n v="0"/>
    <n v="0"/>
    <n v="0"/>
    <n v="0"/>
    <s v="Capital"/>
  </r>
  <r>
    <s v="402"/>
    <s v="Butabika Hospital"/>
    <x v="9"/>
    <x v="9"/>
    <s v="02"/>
    <s v="Population Health, Safety and Management "/>
    <s v="01"/>
    <s v="Provision of Specialised Mental Health Services"/>
    <s v="003"/>
    <s v="Support Services"/>
    <s v="1572"/>
    <s v="Retooling of Butabika National Referral Hospital"/>
    <s v="000003"/>
    <s v="Facilities Maintenance"/>
    <s v="312222"/>
    <s v="Heavy ICT hardware - Acquisition"/>
    <n v="0"/>
    <n v="0"/>
    <n v="0"/>
    <n v="0"/>
    <n v="30000000"/>
    <n v="0"/>
    <n v="0"/>
    <n v="0"/>
    <n v="0"/>
    <n v="0"/>
    <n v="0"/>
    <n v="0"/>
    <n v="0"/>
    <n v="0"/>
    <n v="0"/>
    <n v="0"/>
    <n v="0"/>
    <n v="0"/>
    <n v="0"/>
    <n v="0"/>
    <n v="0"/>
    <n v="0"/>
    <n v="0"/>
    <n v="0"/>
    <n v="0"/>
    <n v="0"/>
    <n v="0"/>
    <n v="0"/>
    <n v="0"/>
    <n v="0"/>
    <s v="Capital"/>
  </r>
  <r>
    <s v="402"/>
    <s v="Butabika Hospital"/>
    <x v="9"/>
    <x v="9"/>
    <s v="02"/>
    <s v="Population Health, Safety and Management "/>
    <s v="01"/>
    <s v="Provision of Specialised Mental Health Services"/>
    <s v="003"/>
    <s v="Support Services"/>
    <s v="1572"/>
    <s v="Retooling of Butabika National Referral Hospital"/>
    <s v="000003"/>
    <s v="Facilities Maintenance"/>
    <s v="312231"/>
    <s v="Office Equipment - Acquisition "/>
    <n v="0"/>
    <n v="0"/>
    <n v="0"/>
    <n v="0"/>
    <n v="47384347"/>
    <n v="0"/>
    <n v="0"/>
    <n v="0"/>
    <n v="0"/>
    <n v="0"/>
    <n v="0"/>
    <n v="0"/>
    <n v="0"/>
    <n v="0"/>
    <n v="0"/>
    <n v="0"/>
    <n v="0"/>
    <n v="0"/>
    <n v="0"/>
    <n v="0"/>
    <n v="0"/>
    <n v="0"/>
    <n v="0"/>
    <n v="0"/>
    <n v="0"/>
    <n v="0"/>
    <n v="0"/>
    <n v="0"/>
    <n v="0"/>
    <n v="0"/>
    <s v="Capital"/>
  </r>
  <r>
    <s v="402"/>
    <s v="Butabika Hospital"/>
    <x v="9"/>
    <x v="9"/>
    <s v="02"/>
    <s v="Population Health, Safety and Management "/>
    <s v="01"/>
    <s v="Provision of Specialised Mental Health Services"/>
    <s v="003"/>
    <s v="Support Services"/>
    <s v="1572"/>
    <s v="Retooling of Butabika National Referral Hospital"/>
    <s v="000003"/>
    <s v="Facilities Maintenance"/>
    <s v="312233"/>
    <s v="Medical, Laboratory and Research &amp; appliances - Acquisition"/>
    <n v="0"/>
    <n v="0"/>
    <n v="0"/>
    <n v="0"/>
    <n v="1760000000"/>
    <n v="0"/>
    <n v="0"/>
    <n v="0"/>
    <n v="0"/>
    <n v="0"/>
    <n v="0"/>
    <n v="0"/>
    <n v="0"/>
    <n v="0"/>
    <n v="0"/>
    <n v="0"/>
    <n v="0"/>
    <n v="0"/>
    <n v="0"/>
    <n v="0"/>
    <n v="0"/>
    <n v="0"/>
    <n v="0"/>
    <n v="0"/>
    <n v="0"/>
    <n v="0"/>
    <n v="0"/>
    <n v="0"/>
    <n v="0"/>
    <n v="0"/>
    <s v="Capital"/>
  </r>
  <r>
    <s v="402"/>
    <s v="Butabika Hospital"/>
    <x v="9"/>
    <x v="9"/>
    <s v="02"/>
    <s v="Population Health, Safety and Management "/>
    <s v="01"/>
    <s v="Provision of Specialised Mental Health Services"/>
    <s v="003"/>
    <s v="Support Services"/>
    <s v="1572"/>
    <s v="Retooling of Butabika National Referral Hospital"/>
    <s v="000003"/>
    <s v="Facilities Maintenance"/>
    <s v="312235"/>
    <s v="Furniture and Fittings - Acquisition"/>
    <n v="0"/>
    <n v="0"/>
    <n v="0"/>
    <n v="0"/>
    <n v="390000000"/>
    <n v="0"/>
    <n v="0"/>
    <n v="0"/>
    <n v="0"/>
    <n v="0"/>
    <n v="0"/>
    <n v="0"/>
    <n v="0"/>
    <n v="0"/>
    <n v="0"/>
    <n v="0"/>
    <n v="0"/>
    <n v="0"/>
    <n v="0"/>
    <n v="0"/>
    <n v="0"/>
    <n v="0"/>
    <n v="0"/>
    <n v="0"/>
    <n v="0"/>
    <n v="0"/>
    <n v="0"/>
    <n v="0"/>
    <n v="0"/>
    <n v="0"/>
    <s v="Capital"/>
  </r>
  <r>
    <s v="403"/>
    <s v="Arua Hospital"/>
    <x v="9"/>
    <x v="9"/>
    <s v="02"/>
    <s v="Population Health, Safety and Management "/>
    <s v="01"/>
    <s v="Regional Referral Hospital Services"/>
    <s v="002"/>
    <s v="Support Services"/>
    <s v="1581"/>
    <s v="Retooling of Arua Regional Referral Hospital"/>
    <s v="000002"/>
    <s v="Construction Management"/>
    <s v="312111"/>
    <s v="Residential Buildings - Acquisition"/>
    <n v="0"/>
    <n v="0"/>
    <n v="0"/>
    <n v="0"/>
    <n v="2000000000"/>
    <n v="0"/>
    <n v="2000000000"/>
    <n v="0"/>
    <n v="0"/>
    <n v="0"/>
    <n v="0"/>
    <n v="0"/>
    <n v="2000000000"/>
    <n v="845096716"/>
    <n v="0"/>
    <n v="0"/>
    <n v="0"/>
    <n v="578063243"/>
    <n v="0"/>
    <n v="0"/>
    <n v="0"/>
    <n v="576840041"/>
    <n v="0"/>
    <n v="0"/>
    <n v="2000000000"/>
    <n v="0"/>
    <n v="2000000000"/>
    <n v="0"/>
    <n v="2000000000"/>
    <n v="2000000000"/>
    <s v="Capital"/>
  </r>
  <r>
    <s v="403"/>
    <s v="Arua Hospital"/>
    <x v="9"/>
    <x v="9"/>
    <s v="02"/>
    <s v="Population Health, Safety and Management "/>
    <s v="01"/>
    <s v="Regional Referral Hospital Services"/>
    <s v="002"/>
    <s v="Support Services"/>
    <s v="1581"/>
    <s v="Retooling of Arua Regional Referral Hospital"/>
    <s v="000003"/>
    <s v="Facilities Maintenance"/>
    <s v="312235"/>
    <s v="Furniture and Fittings - Acquisition"/>
    <n v="0"/>
    <n v="0"/>
    <n v="0"/>
    <n v="0"/>
    <n v="100000000"/>
    <n v="0"/>
    <n v="0"/>
    <n v="0"/>
    <n v="0"/>
    <n v="0"/>
    <n v="0"/>
    <n v="0"/>
    <n v="0"/>
    <n v="0"/>
    <n v="0"/>
    <n v="0"/>
    <n v="0"/>
    <n v="0"/>
    <n v="0"/>
    <n v="0"/>
    <n v="0"/>
    <n v="0"/>
    <n v="0"/>
    <n v="0"/>
    <n v="0"/>
    <n v="0"/>
    <n v="0"/>
    <n v="0"/>
    <n v="0"/>
    <n v="0"/>
    <s v="Capital"/>
  </r>
  <r>
    <s v="403"/>
    <s v="Arua Hospital"/>
    <x v="9"/>
    <x v="9"/>
    <s v="02"/>
    <s v="Population Health, Safety and Management "/>
    <s v="01"/>
    <s v="Regional Referral Hospital Services"/>
    <s v="002"/>
    <s v="Support Services"/>
    <s v="1581"/>
    <s v="Retooling of Arua Regional Referral Hospital"/>
    <s v="000003"/>
    <s v="Facilities Maintenance"/>
    <s v="313233"/>
    <s v="Medical, Laboratory and Research &amp; appliances - Improvement"/>
    <n v="0"/>
    <n v="0"/>
    <n v="0"/>
    <n v="0"/>
    <n v="80000000"/>
    <n v="0"/>
    <n v="0"/>
    <n v="0"/>
    <n v="0"/>
    <n v="0"/>
    <n v="0"/>
    <n v="0"/>
    <n v="0"/>
    <n v="0"/>
    <n v="0"/>
    <n v="0"/>
    <n v="0"/>
    <n v="0"/>
    <n v="0"/>
    <n v="0"/>
    <n v="0"/>
    <n v="0"/>
    <n v="0"/>
    <n v="0"/>
    <n v="0"/>
    <n v="0"/>
    <n v="0"/>
    <n v="0"/>
    <n v="0"/>
    <n v="0"/>
    <s v="Capital"/>
  </r>
  <r>
    <s v="404"/>
    <s v="Fort Portal Hospital"/>
    <x v="9"/>
    <x v="9"/>
    <s v="02"/>
    <s v="Population Health, Safety and Management "/>
    <s v="01"/>
    <s v="Regional Referral Hospital Services"/>
    <s v="002"/>
    <s v="Support Services"/>
    <s v="1576"/>
    <s v="Retooling of Fort Portal Regional Referral Hospital"/>
    <s v="000003"/>
    <s v="Facilities and Equipment Management"/>
    <s v="312233"/>
    <s v="Medical, Laboratory and Research &amp; appliances - Acquisition"/>
    <n v="0"/>
    <n v="0"/>
    <n v="0"/>
    <n v="0"/>
    <n v="200000000"/>
    <n v="0"/>
    <n v="200000000"/>
    <n v="0"/>
    <n v="0"/>
    <n v="0"/>
    <n v="0"/>
    <n v="0"/>
    <n v="66666667"/>
    <n v="0"/>
    <n v="0"/>
    <n v="0"/>
    <n v="50853333"/>
    <n v="0"/>
    <n v="0"/>
    <n v="0"/>
    <n v="82480000"/>
    <n v="199882196"/>
    <n v="0"/>
    <n v="0"/>
    <n v="200000000"/>
    <n v="0"/>
    <n v="199882196"/>
    <n v="0"/>
    <n v="200000000"/>
    <n v="199882196"/>
    <s v="Capital"/>
  </r>
  <r>
    <s v="406"/>
    <s v="Hoima Hospital"/>
    <x v="9"/>
    <x v="9"/>
    <s v="02"/>
    <s v="Population Health, Safety and Management "/>
    <s v="01"/>
    <s v="Regional Referral Hospital Services"/>
    <s v="002"/>
    <s v="Support Services"/>
    <s v="1584"/>
    <s v="Retooling of Hoima Regional Referral Hospital"/>
    <s v="000002"/>
    <s v="Construction Management"/>
    <s v="312121"/>
    <s v="Non-Residential Buildings - Acquisition"/>
    <n v="0"/>
    <n v="0"/>
    <n v="0"/>
    <n v="0"/>
    <n v="5650000000"/>
    <n v="0"/>
    <n v="5650000000"/>
    <n v="0"/>
    <n v="0"/>
    <n v="0"/>
    <n v="0"/>
    <n v="0"/>
    <n v="1803333333"/>
    <n v="896152442"/>
    <n v="0"/>
    <n v="0"/>
    <n v="1467118667"/>
    <n v="516132525"/>
    <n v="0"/>
    <n v="0"/>
    <n v="2379548000"/>
    <n v="4122058379"/>
    <n v="0"/>
    <n v="0"/>
    <n v="5650000000"/>
    <n v="0"/>
    <n v="5534343346"/>
    <n v="0"/>
    <n v="5650000000"/>
    <n v="5534343346"/>
    <s v="Capital"/>
  </r>
  <r>
    <s v="406"/>
    <s v="Hoima Hospital"/>
    <x v="9"/>
    <x v="9"/>
    <s v="02"/>
    <s v="Population Health, Safety and Management "/>
    <s v="01"/>
    <s v="Regional Referral Hospital Services"/>
    <s v="002"/>
    <s v="Support Services"/>
    <s v="1584"/>
    <s v="Retooling of Hoima Regional Referral Hospital"/>
    <s v="000003"/>
    <s v="Facilities and Equipment Management"/>
    <s v="312221"/>
    <s v="Light ICT hardware - Acquisition"/>
    <n v="0"/>
    <n v="0"/>
    <n v="0"/>
    <n v="0"/>
    <n v="0"/>
    <n v="0"/>
    <n v="20000000"/>
    <n v="0"/>
    <n v="0"/>
    <n v="0"/>
    <n v="0"/>
    <n v="0"/>
    <n v="20000000"/>
    <n v="0"/>
    <n v="0"/>
    <n v="0"/>
    <n v="0"/>
    <n v="0"/>
    <n v="0"/>
    <n v="0"/>
    <n v="0"/>
    <n v="20000000"/>
    <n v="0"/>
    <n v="0"/>
    <n v="20000000"/>
    <n v="0"/>
    <n v="20000000"/>
    <n v="0"/>
    <n v="20000000"/>
    <n v="20000000"/>
    <s v="Capital"/>
  </r>
  <r>
    <s v="406"/>
    <s v="Hoima Hospital"/>
    <x v="9"/>
    <x v="9"/>
    <s v="02"/>
    <s v="Population Health, Safety and Management "/>
    <s v="01"/>
    <s v="Regional Referral Hospital Services"/>
    <s v="002"/>
    <s v="Support Services"/>
    <s v="1584"/>
    <s v="Retooling of Hoima Regional Referral Hospital"/>
    <s v="000003"/>
    <s v="Facilities maintenance"/>
    <s v="312221"/>
    <s v="Light ICT hardware - Acquisition"/>
    <n v="0"/>
    <n v="0"/>
    <n v="0"/>
    <n v="0"/>
    <n v="20000000"/>
    <n v="0"/>
    <n v="0"/>
    <n v="0"/>
    <n v="0"/>
    <n v="0"/>
    <n v="0"/>
    <n v="0"/>
    <n v="0"/>
    <n v="0"/>
    <n v="0"/>
    <n v="0"/>
    <n v="0"/>
    <n v="0"/>
    <n v="0"/>
    <n v="0"/>
    <n v="0"/>
    <n v="0"/>
    <n v="0"/>
    <n v="0"/>
    <n v="0"/>
    <n v="0"/>
    <n v="0"/>
    <n v="0"/>
    <n v="0"/>
    <n v="0"/>
    <s v="Capital"/>
  </r>
  <r>
    <s v="406"/>
    <s v="Hoima Hospital"/>
    <x v="9"/>
    <x v="9"/>
    <s v="02"/>
    <s v="Population Health, Safety and Management "/>
    <s v="01"/>
    <s v="Regional Referral Hospital Services"/>
    <s v="002"/>
    <s v="Support Services"/>
    <s v="1584"/>
    <s v="Retooling of Hoima Regional Referral Hospital"/>
    <s v="000003"/>
    <s v="Facilities maintenance"/>
    <s v="312233"/>
    <s v="Medical, Laboratory and Research &amp; appliances - Acquisition"/>
    <n v="0"/>
    <n v="0"/>
    <n v="0"/>
    <n v="0"/>
    <n v="80000000"/>
    <n v="0"/>
    <n v="0"/>
    <n v="0"/>
    <n v="0"/>
    <n v="0"/>
    <n v="0"/>
    <n v="0"/>
    <n v="0"/>
    <n v="0"/>
    <n v="0"/>
    <n v="0"/>
    <n v="0"/>
    <n v="0"/>
    <n v="0"/>
    <n v="0"/>
    <n v="0"/>
    <n v="0"/>
    <n v="0"/>
    <n v="0"/>
    <n v="0"/>
    <n v="0"/>
    <n v="0"/>
    <n v="0"/>
    <n v="0"/>
    <n v="0"/>
    <s v="Capital"/>
  </r>
  <r>
    <s v="406"/>
    <s v="Hoima Hospital"/>
    <x v="9"/>
    <x v="9"/>
    <s v="02"/>
    <s v="Population Health, Safety and Management "/>
    <s v="01"/>
    <s v="Regional Referral Hospital Services"/>
    <s v="002"/>
    <s v="Support Services"/>
    <s v="1584"/>
    <s v="Retooling of Hoima Regional Referral Hospital"/>
    <s v="000003"/>
    <s v="Facilities maintenance"/>
    <s v="312235"/>
    <s v="Furniture and Fittings - Acquisition"/>
    <n v="0"/>
    <n v="0"/>
    <n v="0"/>
    <n v="0"/>
    <n v="20000000"/>
    <n v="0"/>
    <n v="0"/>
    <n v="0"/>
    <n v="0"/>
    <n v="0"/>
    <n v="0"/>
    <n v="0"/>
    <n v="0"/>
    <n v="0"/>
    <n v="0"/>
    <n v="0"/>
    <n v="0"/>
    <n v="0"/>
    <n v="0"/>
    <n v="0"/>
    <n v="0"/>
    <n v="0"/>
    <n v="0"/>
    <n v="0"/>
    <n v="0"/>
    <n v="0"/>
    <n v="0"/>
    <n v="0"/>
    <n v="0"/>
    <n v="0"/>
    <s v="Capital"/>
  </r>
  <r>
    <s v="407"/>
    <s v="Jinja Hospital"/>
    <x v="9"/>
    <x v="9"/>
    <s v="02"/>
    <s v="Population Health, Safety and Management "/>
    <s v="01"/>
    <s v="Regional Referral Hospital Services"/>
    <s v="002"/>
    <s v="Support Services"/>
    <s v="1636"/>
    <s v="Retooling of Jinja Regional Referral Hospital"/>
    <s v="000003"/>
    <s v="Facilities maintenance"/>
    <s v="228003"/>
    <s v="Maintenance-Machinery &amp; Equipment Other than Transport Equipment "/>
    <n v="0"/>
    <n v="0"/>
    <n v="0"/>
    <n v="0"/>
    <n v="89000000"/>
    <n v="0"/>
    <n v="0"/>
    <n v="0"/>
    <n v="0"/>
    <n v="0"/>
    <n v="0"/>
    <n v="0"/>
    <n v="0"/>
    <n v="0"/>
    <n v="0"/>
    <n v="0"/>
    <n v="0"/>
    <n v="0"/>
    <n v="0"/>
    <n v="0"/>
    <n v="0"/>
    <n v="0"/>
    <n v="0"/>
    <n v="0"/>
    <n v="0"/>
    <n v="0"/>
    <n v="0"/>
    <n v="0"/>
    <n v="0"/>
    <n v="0"/>
    <s v="Recurrent"/>
  </r>
  <r>
    <s v="409"/>
    <s v="Masaka Hospital"/>
    <x v="9"/>
    <x v="9"/>
    <s v="02"/>
    <s v="Population Health, Safety and Management "/>
    <s v="01"/>
    <s v="Regional Referral Hospital Services"/>
    <s v="002"/>
    <s v="Support Services"/>
    <s v="1586"/>
    <s v="Retooling of Masaka Regional Referral Hospital"/>
    <s v="000003"/>
    <s v="Facilities and Equipment Management"/>
    <s v="228003"/>
    <s v="Maintenance-Machinery &amp; Equipment Other than Transport Equipment "/>
    <n v="0"/>
    <n v="0"/>
    <n v="0"/>
    <n v="0"/>
    <n v="300000000"/>
    <n v="0"/>
    <n v="300000000"/>
    <n v="0"/>
    <n v="0"/>
    <n v="0"/>
    <n v="0"/>
    <n v="0"/>
    <n v="90000000"/>
    <n v="29239447"/>
    <n v="0"/>
    <n v="0"/>
    <n v="20000000"/>
    <n v="80752400"/>
    <n v="0"/>
    <n v="0"/>
    <n v="190000000"/>
    <n v="190008153"/>
    <n v="0"/>
    <n v="0"/>
    <n v="300000000"/>
    <n v="0"/>
    <n v="300000000"/>
    <n v="0"/>
    <n v="300000000"/>
    <n v="300000000"/>
    <s v="Recurrent"/>
  </r>
  <r>
    <s v="410"/>
    <s v="Mbale Hospital"/>
    <x v="9"/>
    <x v="9"/>
    <s v="02"/>
    <s v="Population Health, Safety and Management "/>
    <s v="01"/>
    <s v="Regional Referral Hospital Services"/>
    <s v="002"/>
    <s v="Support Services"/>
    <s v="1580"/>
    <s v="Retooling of Mbale Regional Referral Hospital"/>
    <s v="000003"/>
    <s v="Facilities and Equipment Management"/>
    <s v="312231"/>
    <s v="Office Equipment - Acquisition "/>
    <n v="0"/>
    <n v="0"/>
    <n v="0"/>
    <n v="0"/>
    <n v="0"/>
    <n v="0"/>
    <n v="100000000"/>
    <n v="0"/>
    <n v="0"/>
    <n v="0"/>
    <n v="0"/>
    <n v="0"/>
    <n v="0"/>
    <n v="0"/>
    <n v="0"/>
    <n v="0"/>
    <n v="100000000"/>
    <n v="19280008"/>
    <n v="0"/>
    <n v="0"/>
    <n v="0"/>
    <n v="44692932"/>
    <n v="0"/>
    <n v="0"/>
    <n v="100000000"/>
    <n v="0"/>
    <n v="63972940"/>
    <n v="0"/>
    <n v="100000000"/>
    <n v="63972940"/>
    <s v="Capital"/>
  </r>
  <r>
    <s v="410"/>
    <s v="Mbale Hospital"/>
    <x v="9"/>
    <x v="9"/>
    <s v="02"/>
    <s v="Population Health, Safety and Management "/>
    <s v="01"/>
    <s v="Regional Referral Hospital Services"/>
    <s v="002"/>
    <s v="Support Services"/>
    <s v="1580"/>
    <s v="Retooling of Mbale Regional Referral Hospital"/>
    <s v="000003"/>
    <s v="Facilities Maintenance"/>
    <s v="312121"/>
    <s v="Non-Residential Buildings - Acquisition"/>
    <n v="0"/>
    <n v="0"/>
    <n v="0"/>
    <n v="0"/>
    <n v="3500000000"/>
    <n v="0"/>
    <n v="0"/>
    <n v="0"/>
    <n v="0"/>
    <n v="0"/>
    <n v="0"/>
    <n v="0"/>
    <n v="0"/>
    <n v="0"/>
    <n v="0"/>
    <n v="0"/>
    <n v="0"/>
    <n v="0"/>
    <n v="0"/>
    <n v="0"/>
    <n v="0"/>
    <n v="0"/>
    <n v="0"/>
    <n v="0"/>
    <n v="0"/>
    <n v="0"/>
    <n v="0"/>
    <n v="0"/>
    <n v="0"/>
    <n v="0"/>
    <s v="Capital"/>
  </r>
  <r>
    <s v="410"/>
    <s v="Mbale Hospital"/>
    <x v="9"/>
    <x v="9"/>
    <s v="02"/>
    <s v="Population Health, Safety and Management "/>
    <s v="01"/>
    <s v="Regional Referral Hospital Services"/>
    <s v="002"/>
    <s v="Support Services"/>
    <s v="1580"/>
    <s v="Retooling of Mbale Regional Referral Hospital"/>
    <s v="000003"/>
    <s v="Facilities Maintenance"/>
    <s v="312231"/>
    <s v="Office Equipment - Acquisition "/>
    <n v="0"/>
    <n v="0"/>
    <n v="0"/>
    <n v="0"/>
    <n v="100000000"/>
    <n v="0"/>
    <n v="0"/>
    <n v="0"/>
    <n v="0"/>
    <n v="0"/>
    <n v="0"/>
    <n v="0"/>
    <n v="0"/>
    <n v="0"/>
    <n v="0"/>
    <n v="0"/>
    <n v="0"/>
    <n v="0"/>
    <n v="0"/>
    <n v="0"/>
    <n v="0"/>
    <n v="0"/>
    <n v="0"/>
    <n v="0"/>
    <n v="0"/>
    <n v="0"/>
    <n v="0"/>
    <n v="0"/>
    <n v="0"/>
    <n v="0"/>
    <s v="Capital"/>
  </r>
  <r>
    <s v="410"/>
    <s v="Mbale Hospital"/>
    <x v="9"/>
    <x v="9"/>
    <s v="02"/>
    <s v="Population Health, Safety and Management "/>
    <s v="01"/>
    <s v="Regional Referral Hospital Services"/>
    <s v="002"/>
    <s v="Support Services"/>
    <s v="1580"/>
    <s v="Retooling of Mbale Regional Referral Hospital"/>
    <s v="000003"/>
    <s v="Facilities Maintenance"/>
    <s v="312233"/>
    <s v="Medical, Laboratory and Research &amp; appliances - Acquisition"/>
    <n v="0"/>
    <n v="0"/>
    <n v="0"/>
    <n v="0"/>
    <n v="217000000"/>
    <n v="0"/>
    <n v="0"/>
    <n v="0"/>
    <n v="0"/>
    <n v="0"/>
    <n v="0"/>
    <n v="0"/>
    <n v="0"/>
    <n v="0"/>
    <n v="0"/>
    <n v="0"/>
    <n v="0"/>
    <n v="0"/>
    <n v="0"/>
    <n v="0"/>
    <n v="0"/>
    <n v="0"/>
    <n v="0"/>
    <n v="0"/>
    <n v="0"/>
    <n v="0"/>
    <n v="0"/>
    <n v="0"/>
    <n v="0"/>
    <n v="0"/>
    <s v="Capital"/>
  </r>
  <r>
    <s v="411"/>
    <s v="Soroti Hospital"/>
    <x v="9"/>
    <x v="9"/>
    <s v="02"/>
    <s v="Population Health, Safety and Management "/>
    <s v="01"/>
    <s v="Regional Referral Hospital Services"/>
    <s v="002"/>
    <s v="Support Services"/>
    <s v="1587"/>
    <s v="Retooling of Soroti Regional Referral Hospital"/>
    <s v="000003"/>
    <s v="Facilities Maintenance"/>
    <s v="312233"/>
    <s v="Medical, Laboratory and Research &amp; appliances - Acquisition"/>
    <n v="0"/>
    <n v="0"/>
    <n v="0"/>
    <n v="0"/>
    <n v="200000000"/>
    <n v="0"/>
    <n v="0"/>
    <n v="0"/>
    <n v="0"/>
    <n v="0"/>
    <n v="0"/>
    <n v="0"/>
    <n v="0"/>
    <n v="0"/>
    <n v="0"/>
    <n v="0"/>
    <n v="0"/>
    <n v="0"/>
    <n v="0"/>
    <n v="0"/>
    <n v="0"/>
    <n v="0"/>
    <n v="0"/>
    <n v="0"/>
    <n v="0"/>
    <n v="0"/>
    <n v="0"/>
    <n v="0"/>
    <n v="0"/>
    <n v="0"/>
    <s v="Capital"/>
  </r>
  <r>
    <s v="412"/>
    <s v="Lira Hospital"/>
    <x v="9"/>
    <x v="9"/>
    <s v="02"/>
    <s v="Population Health, Safety and Management "/>
    <s v="01"/>
    <s v="Regional Referral Hospital Services"/>
    <s v="002"/>
    <s v="Support Services"/>
    <s v="1583"/>
    <s v="Retooling of Lira Regional Hospital"/>
    <s v="000003"/>
    <s v="Facilities and Equipment Management"/>
    <s v="312235"/>
    <s v="Furniture and Fittings - Acquisition"/>
    <n v="0"/>
    <n v="0"/>
    <n v="0"/>
    <n v="0"/>
    <n v="0"/>
    <n v="0"/>
    <n v="30000000"/>
    <n v="0"/>
    <n v="0"/>
    <n v="0"/>
    <n v="0"/>
    <n v="0"/>
    <n v="20000000"/>
    <n v="0"/>
    <n v="0"/>
    <n v="0"/>
    <n v="0"/>
    <n v="0"/>
    <n v="0"/>
    <n v="0"/>
    <n v="10000000"/>
    <n v="30000000"/>
    <n v="0"/>
    <n v="0"/>
    <n v="30000000"/>
    <n v="0"/>
    <n v="30000000"/>
    <n v="0"/>
    <n v="30000000"/>
    <n v="30000000"/>
    <s v="Capital"/>
  </r>
  <r>
    <s v="412"/>
    <s v="Lira Hospital"/>
    <x v="9"/>
    <x v="9"/>
    <s v="02"/>
    <s v="Population Health, Safety and Management "/>
    <s v="01"/>
    <s v="Regional Referral Hospital Services"/>
    <s v="002"/>
    <s v="Support Services"/>
    <s v="1583"/>
    <s v="Retooling of Lira Regional Hospital"/>
    <s v="000003"/>
    <s v="Facilities maintenance"/>
    <s v="312229"/>
    <s v="Other ICT Equipment - Acquisition"/>
    <n v="0"/>
    <n v="0"/>
    <n v="0"/>
    <n v="0"/>
    <n v="60000000"/>
    <n v="0"/>
    <n v="0"/>
    <n v="0"/>
    <n v="0"/>
    <n v="0"/>
    <n v="0"/>
    <n v="0"/>
    <n v="0"/>
    <n v="0"/>
    <n v="0"/>
    <n v="0"/>
    <n v="0"/>
    <n v="0"/>
    <n v="0"/>
    <n v="0"/>
    <n v="0"/>
    <n v="0"/>
    <n v="0"/>
    <n v="0"/>
    <n v="0"/>
    <n v="0"/>
    <n v="0"/>
    <n v="0"/>
    <n v="0"/>
    <n v="0"/>
    <s v="Capital"/>
  </r>
  <r>
    <s v="412"/>
    <s v="Lira Hospital"/>
    <x v="9"/>
    <x v="9"/>
    <s v="02"/>
    <s v="Population Health, Safety and Management "/>
    <s v="01"/>
    <s v="Regional Referral Hospital Services"/>
    <s v="002"/>
    <s v="Support Services"/>
    <s v="1583"/>
    <s v="Retooling of Lira Regional Hospital"/>
    <s v="000003"/>
    <s v="Facilities maintenance"/>
    <s v="312233"/>
    <s v="Medical, Laboratory and Research &amp; appliances - Acquisition"/>
    <n v="0"/>
    <n v="0"/>
    <n v="0"/>
    <n v="0"/>
    <n v="80000000"/>
    <n v="0"/>
    <n v="0"/>
    <n v="0"/>
    <n v="0"/>
    <n v="0"/>
    <n v="0"/>
    <n v="0"/>
    <n v="0"/>
    <n v="0"/>
    <n v="0"/>
    <n v="0"/>
    <n v="0"/>
    <n v="0"/>
    <n v="0"/>
    <n v="0"/>
    <n v="0"/>
    <n v="0"/>
    <n v="0"/>
    <n v="0"/>
    <n v="0"/>
    <n v="0"/>
    <n v="0"/>
    <n v="0"/>
    <n v="0"/>
    <n v="0"/>
    <s v="Capital"/>
  </r>
  <r>
    <s v="412"/>
    <s v="Lira Hospital"/>
    <x v="9"/>
    <x v="9"/>
    <s v="02"/>
    <s v="Population Health, Safety and Management "/>
    <s v="01"/>
    <s v="Regional Referral Hospital Services"/>
    <s v="002"/>
    <s v="Support Services"/>
    <s v="1583"/>
    <s v="Retooling of Lira Regional Hospital"/>
    <s v="000003"/>
    <s v="Facilities maintenance"/>
    <s v="312235"/>
    <s v="Furniture and Fittings - Acquisition"/>
    <n v="0"/>
    <n v="0"/>
    <n v="0"/>
    <n v="0"/>
    <n v="30000000"/>
    <n v="0"/>
    <n v="0"/>
    <n v="0"/>
    <n v="0"/>
    <n v="0"/>
    <n v="0"/>
    <n v="0"/>
    <n v="0"/>
    <n v="0"/>
    <n v="0"/>
    <n v="0"/>
    <n v="0"/>
    <n v="0"/>
    <n v="0"/>
    <n v="0"/>
    <n v="0"/>
    <n v="0"/>
    <n v="0"/>
    <n v="0"/>
    <n v="0"/>
    <n v="0"/>
    <n v="0"/>
    <n v="0"/>
    <n v="0"/>
    <n v="0"/>
    <s v="Capital"/>
  </r>
  <r>
    <s v="412"/>
    <s v="Lira Hospital"/>
    <x v="9"/>
    <x v="9"/>
    <s v="02"/>
    <s v="Population Health, Safety and Management "/>
    <s v="01"/>
    <s v="Regional Referral Hospital Services"/>
    <s v="002"/>
    <s v="Support Services"/>
    <s v="1583"/>
    <s v="Retooling of Lira Regional Hospital"/>
    <s v="000003"/>
    <s v="Facilities maintenance"/>
    <s v="312424"/>
    <s v="Computer databases - Acquisition"/>
    <n v="0"/>
    <n v="0"/>
    <n v="0"/>
    <n v="0"/>
    <n v="30000000"/>
    <n v="0"/>
    <n v="0"/>
    <n v="0"/>
    <n v="0"/>
    <n v="0"/>
    <n v="0"/>
    <n v="0"/>
    <n v="0"/>
    <n v="0"/>
    <n v="0"/>
    <n v="0"/>
    <n v="0"/>
    <n v="0"/>
    <n v="0"/>
    <n v="0"/>
    <n v="0"/>
    <n v="0"/>
    <n v="0"/>
    <n v="0"/>
    <n v="0"/>
    <n v="0"/>
    <n v="0"/>
    <n v="0"/>
    <n v="0"/>
    <n v="0"/>
    <s v="Capital"/>
  </r>
  <r>
    <s v="413"/>
    <s v="Mbarara Regional  Hospital"/>
    <x v="9"/>
    <x v="9"/>
    <s v="02"/>
    <s v="Population Health, Safety and Management "/>
    <s v="01"/>
    <s v="Regional Referral Hospital Services"/>
    <s v="002"/>
    <s v="Support Services"/>
    <s v="1578"/>
    <s v="Retooling of Mbarara Regional Referral Hospital"/>
    <s v="000002"/>
    <s v="Construction Management"/>
    <s v="312111"/>
    <s v="Residential Buildings - Acquisition"/>
    <n v="0"/>
    <n v="0"/>
    <n v="0"/>
    <n v="0"/>
    <n v="1550000000"/>
    <n v="0"/>
    <n v="1550000000"/>
    <n v="0"/>
    <n v="0"/>
    <n v="0"/>
    <n v="0"/>
    <n v="0"/>
    <n v="364166667"/>
    <n v="321553422"/>
    <n v="0"/>
    <n v="0"/>
    <n v="369322333"/>
    <n v="664817451"/>
    <n v="0"/>
    <n v="0"/>
    <n v="816511000"/>
    <n v="885182549"/>
    <n v="0"/>
    <n v="0"/>
    <n v="1550000000"/>
    <n v="0"/>
    <n v="1871553422"/>
    <n v="0"/>
    <n v="1550000000"/>
    <n v="1871553422"/>
    <s v="Capital"/>
  </r>
  <r>
    <s v="414"/>
    <s v="Mubende Regional Referral Hospital"/>
    <x v="9"/>
    <x v="9"/>
    <s v="02"/>
    <s v="Population Health, Safety and Management "/>
    <s v="01"/>
    <s v="Regional Referral Hospital Services"/>
    <s v="002"/>
    <s v="Support Services"/>
    <s v="1579"/>
    <s v="Retooling of Mubende Regional Referral Hospital"/>
    <s v="000003"/>
    <s v="Facilities Maintenance"/>
    <s v="312221"/>
    <s v="Light ICT hardware - Acquisition"/>
    <n v="0"/>
    <n v="0"/>
    <n v="0"/>
    <n v="0"/>
    <n v="90000000"/>
    <n v="0"/>
    <n v="0"/>
    <n v="0"/>
    <n v="0"/>
    <n v="0"/>
    <n v="0"/>
    <n v="0"/>
    <n v="0"/>
    <n v="0"/>
    <n v="0"/>
    <n v="0"/>
    <n v="0"/>
    <n v="0"/>
    <n v="0"/>
    <n v="0"/>
    <n v="0"/>
    <n v="0"/>
    <n v="0"/>
    <n v="0"/>
    <n v="0"/>
    <n v="0"/>
    <n v="0"/>
    <n v="0"/>
    <n v="0"/>
    <n v="0"/>
    <s v="Capital"/>
  </r>
  <r>
    <s v="414"/>
    <s v="Mubende Regional Referral Hospital"/>
    <x v="9"/>
    <x v="9"/>
    <s v="02"/>
    <s v="Population Health, Safety and Management "/>
    <s v="01"/>
    <s v="Regional Referral Hospital Services"/>
    <s v="002"/>
    <s v="Support Services"/>
    <s v="1579"/>
    <s v="Retooling of Mubende Regional Referral Hospital"/>
    <s v="000003"/>
    <s v="Facilities Maintenance"/>
    <s v="312233"/>
    <s v="Medical, Laboratory and Research &amp; appliances - Acquisition"/>
    <n v="0"/>
    <n v="0"/>
    <n v="0"/>
    <n v="0"/>
    <n v="200000000"/>
    <n v="0"/>
    <n v="0"/>
    <n v="0"/>
    <n v="0"/>
    <n v="0"/>
    <n v="0"/>
    <n v="0"/>
    <n v="0"/>
    <n v="0"/>
    <n v="0"/>
    <n v="0"/>
    <n v="0"/>
    <n v="0"/>
    <n v="0"/>
    <n v="0"/>
    <n v="0"/>
    <n v="0"/>
    <n v="0"/>
    <n v="0"/>
    <n v="0"/>
    <n v="0"/>
    <n v="0"/>
    <n v="0"/>
    <n v="0"/>
    <n v="0"/>
    <s v="Capital"/>
  </r>
  <r>
    <s v="414"/>
    <s v="Mubende Regional Referral Hospital"/>
    <x v="9"/>
    <x v="9"/>
    <s v="02"/>
    <s v="Population Health, Safety and Management "/>
    <s v="01"/>
    <s v="Regional Referral Hospital Services"/>
    <s v="002"/>
    <s v="Support Services"/>
    <s v="1579"/>
    <s v="Retooling of Mubende Regional Referral Hospital"/>
    <s v="000003"/>
    <s v="Facilities Maintenance"/>
    <s v="312235"/>
    <s v="Furniture and Fittings - Acquisition"/>
    <n v="0"/>
    <n v="0"/>
    <n v="0"/>
    <n v="0"/>
    <n v="200000000"/>
    <n v="0"/>
    <n v="0"/>
    <n v="0"/>
    <n v="0"/>
    <n v="0"/>
    <n v="0"/>
    <n v="0"/>
    <n v="0"/>
    <n v="0"/>
    <n v="0"/>
    <n v="0"/>
    <n v="0"/>
    <n v="0"/>
    <n v="0"/>
    <n v="0"/>
    <n v="0"/>
    <n v="0"/>
    <n v="0"/>
    <n v="0"/>
    <n v="0"/>
    <n v="0"/>
    <n v="0"/>
    <n v="0"/>
    <n v="0"/>
    <n v="0"/>
    <s v="Capital"/>
  </r>
  <r>
    <s v="416"/>
    <s v="Naguru National Referral Hospital"/>
    <x v="9"/>
    <x v="9"/>
    <s v="02"/>
    <s v="Population Health, Safety and Management "/>
    <s v="01"/>
    <s v="Regional Referral Hospital Services"/>
    <s v="002"/>
    <s v="Support Services"/>
    <s v="1571"/>
    <s v="Retooling of National Trauma Centre, Naguru"/>
    <s v="000003"/>
    <s v="Facilities and Equipment Management"/>
    <s v="225203"/>
    <s v="Appraisal and Feasibility Studies for Capital Works"/>
    <n v="0"/>
    <n v="0"/>
    <n v="0"/>
    <n v="0"/>
    <n v="20000000"/>
    <n v="0"/>
    <n v="20000000"/>
    <n v="0"/>
    <n v="0"/>
    <n v="0"/>
    <n v="0"/>
    <n v="0"/>
    <n v="0"/>
    <n v="0"/>
    <n v="0"/>
    <n v="0"/>
    <n v="0"/>
    <n v="0"/>
    <n v="0"/>
    <n v="0"/>
    <n v="20000000"/>
    <n v="20000000"/>
    <n v="0"/>
    <n v="0"/>
    <n v="20000000"/>
    <n v="0"/>
    <n v="20000000"/>
    <n v="0"/>
    <n v="20000000"/>
    <n v="20000000"/>
    <s v="Recurrent"/>
  </r>
  <r>
    <s v="416"/>
    <s v="Naguru National Referral Hospital"/>
    <x v="9"/>
    <x v="9"/>
    <s v="02"/>
    <s v="Population Health, Safety and Management "/>
    <s v="01"/>
    <s v="Regional Referral Hospital Services"/>
    <s v="002"/>
    <s v="Support Services"/>
    <s v="1571"/>
    <s v="Retooling of National Trauma Centre, Naguru"/>
    <s v="000003"/>
    <s v="Facilities and Equipment Management"/>
    <s v="313229"/>
    <s v="Other ICT Equipment - Improvement"/>
    <n v="0"/>
    <n v="0"/>
    <n v="0"/>
    <n v="0"/>
    <n v="15000000"/>
    <n v="0"/>
    <n v="15000000"/>
    <n v="0"/>
    <n v="0"/>
    <n v="0"/>
    <n v="0"/>
    <n v="0"/>
    <n v="0"/>
    <n v="0"/>
    <n v="0"/>
    <n v="0"/>
    <n v="15000000"/>
    <n v="0"/>
    <n v="0"/>
    <n v="0"/>
    <n v="0"/>
    <n v="14927354"/>
    <n v="0"/>
    <n v="0"/>
    <n v="15000000"/>
    <n v="0"/>
    <n v="14927354"/>
    <n v="0"/>
    <n v="15000000"/>
    <n v="14927354"/>
    <s v="Capital"/>
  </r>
  <r>
    <s v="417"/>
    <s v="Kiruddu National Referral Hospital"/>
    <x v="9"/>
    <x v="9"/>
    <s v="02"/>
    <s v="Population Health, Safety and Management "/>
    <s v="01"/>
    <s v="Regional Referral Hospital Services"/>
    <s v="002"/>
    <s v=" Support Services "/>
    <s v="1574"/>
    <s v="Retooling of Kiruddu National Referral Hospital"/>
    <s v="000003"/>
    <s v="Facilities and Equipment Management"/>
    <s v="312235"/>
    <s v="Furniture and Fittings - Acquisition"/>
    <n v="0"/>
    <n v="0"/>
    <n v="0"/>
    <n v="0"/>
    <n v="200000000"/>
    <n v="0"/>
    <n v="200000000"/>
    <n v="0"/>
    <n v="0"/>
    <n v="0"/>
    <n v="0"/>
    <n v="0"/>
    <n v="45000000"/>
    <n v="0"/>
    <n v="0"/>
    <n v="0"/>
    <n v="155000000"/>
    <n v="0"/>
    <n v="0"/>
    <n v="0"/>
    <n v="0"/>
    <n v="199750670"/>
    <n v="0"/>
    <n v="0"/>
    <n v="200000000"/>
    <n v="0"/>
    <n v="199750670"/>
    <n v="0"/>
    <n v="200000000"/>
    <n v="199750670"/>
    <s v="Capital"/>
  </r>
  <r>
    <s v="418"/>
    <s v="Kawempe National Referral Hospital"/>
    <x v="9"/>
    <x v="9"/>
    <s v="02"/>
    <s v="Population Health, Safety and Management "/>
    <s v="01"/>
    <s v="Regional Referral Hospital Services"/>
    <s v="004"/>
    <s v="Support Services"/>
    <s v="1575"/>
    <s v="Retooling of Kawempe National Referral Hospital"/>
    <s v="000002"/>
    <s v="Construction Management"/>
    <s v="313121"/>
    <s v="  Non-Residential Buildings  - Improvement"/>
    <n v="0"/>
    <n v="0"/>
    <n v="0"/>
    <n v="0"/>
    <n v="150000000"/>
    <n v="0"/>
    <n v="150000000"/>
    <n v="0"/>
    <n v="0"/>
    <n v="0"/>
    <n v="0"/>
    <n v="0"/>
    <n v="100000000"/>
    <n v="95220999"/>
    <n v="0"/>
    <n v="0"/>
    <n v="50000000"/>
    <n v="0"/>
    <n v="0"/>
    <n v="0"/>
    <n v="0"/>
    <n v="54779001"/>
    <n v="0"/>
    <n v="0"/>
    <n v="150000000"/>
    <n v="0"/>
    <n v="150000000"/>
    <n v="0"/>
    <n v="150000000"/>
    <n v="150000000"/>
    <s v="Capital"/>
  </r>
  <r>
    <s v="419"/>
    <s v="Entebbe Regional Referral Hospital"/>
    <x v="9"/>
    <x v="9"/>
    <s v="02"/>
    <s v="Population Health, Safety and Management "/>
    <s v="01"/>
    <s v="Regional Referral Hospital Services"/>
    <s v="001"/>
    <s v="Support Services"/>
    <s v="1588"/>
    <s v="Retooling of Entebbe Regional Referral Hospital"/>
    <s v="000002"/>
    <s v="Construction Management"/>
    <s v="228001"/>
    <s v="Maintenance-Buildings and Structures"/>
    <n v="0"/>
    <n v="0"/>
    <n v="0"/>
    <n v="0"/>
    <n v="197000000"/>
    <n v="0"/>
    <n v="197000000"/>
    <n v="0"/>
    <n v="0"/>
    <n v="0"/>
    <n v="0"/>
    <n v="0"/>
    <n v="57250000"/>
    <n v="1200000"/>
    <n v="0"/>
    <n v="0"/>
    <n v="139340000"/>
    <n v="194868150"/>
    <n v="0"/>
    <n v="0"/>
    <n v="0"/>
    <n v="521850"/>
    <n v="0"/>
    <n v="0"/>
    <n v="196590000"/>
    <n v="0"/>
    <n v="196590000"/>
    <n v="0"/>
    <n v="196590000"/>
    <n v="196590000"/>
    <s v="Recurrent"/>
  </r>
  <r>
    <s v="419"/>
    <s v="Entebbe Regional Referral Hospital"/>
    <x v="9"/>
    <x v="9"/>
    <s v="02"/>
    <s v="Population Health, Safety and Management "/>
    <s v="01"/>
    <s v="Regional Referral Hospital Services"/>
    <s v="001"/>
    <s v="Support Services"/>
    <s v="1588"/>
    <s v="Retooling of Entebbe Regional Referral Hospital"/>
    <s v="000003"/>
    <s v="Facilities and Equipment Management"/>
    <s v="228004"/>
    <s v="Maintenance-Other Fixed Assets"/>
    <n v="0"/>
    <n v="0"/>
    <n v="0"/>
    <n v="0"/>
    <n v="60000000"/>
    <n v="0"/>
    <n v="60000000"/>
    <n v="0"/>
    <n v="0"/>
    <n v="0"/>
    <n v="0"/>
    <n v="0"/>
    <n v="21000000"/>
    <n v="0"/>
    <n v="0"/>
    <n v="0"/>
    <n v="38752000"/>
    <n v="59750480"/>
    <n v="0"/>
    <n v="0"/>
    <n v="0"/>
    <n v="1520"/>
    <n v="0"/>
    <n v="0"/>
    <n v="59752000"/>
    <n v="0"/>
    <n v="59752000"/>
    <n v="0"/>
    <n v="59752000"/>
    <n v="59752000"/>
    <s v="Recurrent"/>
  </r>
  <r>
    <s v="420"/>
    <s v="Mulago Specialized Women and Neonatal Hospital"/>
    <x v="9"/>
    <x v="9"/>
    <s v="02"/>
    <s v="Population Health, Safety and Management "/>
    <s v="01"/>
    <s v="Mulago Specialized Women and Neonatal Hospital Services"/>
    <s v="001"/>
    <s v="Administration and Support Services"/>
    <s v="1573"/>
    <s v="Retooling of Mulago Specialized Women and Neonatal Hospital"/>
    <s v="000003"/>
    <s v="Facilities and Equipment Management"/>
    <s v="312221"/>
    <s v="Light ICT hardware - Acquisition"/>
    <n v="0"/>
    <n v="0"/>
    <n v="0"/>
    <n v="0"/>
    <n v="250000000"/>
    <n v="0"/>
    <n v="250000000"/>
    <n v="0"/>
    <n v="0"/>
    <n v="0"/>
    <n v="0"/>
    <n v="0"/>
    <n v="250000000"/>
    <n v="0"/>
    <n v="0"/>
    <n v="0"/>
    <n v="0"/>
    <n v="0"/>
    <n v="0"/>
    <n v="0"/>
    <n v="0"/>
    <n v="208143800"/>
    <n v="0"/>
    <n v="0"/>
    <n v="250000000"/>
    <n v="0"/>
    <n v="208143800"/>
    <n v="0"/>
    <n v="250000000"/>
    <n v="208143800"/>
    <s v="Capital"/>
  </r>
  <r>
    <s v="509"/>
    <s v="Uganda High Commission in Rwanda, Kigali"/>
    <x v="0"/>
    <x v="0"/>
    <s v="01"/>
    <s v="Institutional Coordination"/>
    <s v="01"/>
    <s v="Overseas Mission Services"/>
    <s v="001"/>
    <s v="High Commission in Kigali, Rwanda "/>
    <s v="1725"/>
    <s v="Retooling of Mission in Kigali - Rwanda"/>
    <s v="000003"/>
    <s v="Facilities and Equipment Management"/>
    <s v="312231"/>
    <s v="Office Equipment - Acquisition "/>
    <n v="0"/>
    <n v="0"/>
    <n v="0"/>
    <n v="0"/>
    <n v="62050552"/>
    <n v="0"/>
    <n v="62050552"/>
    <n v="0"/>
    <n v="0"/>
    <n v="0"/>
    <n v="0"/>
    <n v="0"/>
    <n v="21683517"/>
    <n v="21683517"/>
    <n v="0"/>
    <n v="0"/>
    <n v="20183517.5"/>
    <n v="20183517.5"/>
    <n v="0"/>
    <n v="0"/>
    <n v="20183517.5"/>
    <n v="20183517.5"/>
    <n v="0"/>
    <n v="0"/>
    <n v="62050552"/>
    <n v="0"/>
    <n v="62050552"/>
    <n v="0"/>
    <n v="62050552"/>
    <n v="62050552"/>
    <s v="Capital"/>
  </r>
  <r>
    <s v="509"/>
    <s v="Uganda High Commission in Rwanda, Kigali"/>
    <x v="0"/>
    <x v="0"/>
    <s v="01"/>
    <s v="Institutional Coordination"/>
    <s v="01"/>
    <s v="Overseas Mission Services"/>
    <s v="001"/>
    <s v="High Commission in Kigali, Rwanda "/>
    <s v="1725"/>
    <s v="Retooling of Mission in Kigali - Rwanda"/>
    <s v="000003"/>
    <s v="Facilities and Equipment Management"/>
    <s v="312235"/>
    <s v="Furniture and Fittings - Acquisition"/>
    <n v="0"/>
    <n v="0"/>
    <n v="0"/>
    <n v="0"/>
    <n v="65000000"/>
    <n v="0"/>
    <n v="65000000"/>
    <n v="0"/>
    <n v="0"/>
    <n v="0"/>
    <n v="0"/>
    <n v="0"/>
    <n v="22500000"/>
    <n v="22500000"/>
    <n v="0"/>
    <n v="0"/>
    <n v="21250000"/>
    <n v="21250000"/>
    <n v="0"/>
    <n v="0"/>
    <n v="21250000"/>
    <n v="21250000"/>
    <n v="0"/>
    <n v="0"/>
    <n v="65000000"/>
    <n v="0"/>
    <n v="65000000"/>
    <n v="0"/>
    <n v="65000000"/>
    <n v="65000000"/>
    <s v="Capital"/>
  </r>
  <r>
    <s v="512"/>
    <s v="Uganda Embassy in Ethiopia, Addis Ababa"/>
    <x v="0"/>
    <x v="0"/>
    <s v="01"/>
    <s v="Institutional Coordination"/>
    <s v="01"/>
    <s v="Overseas Mission Services"/>
    <s v="001"/>
    <s v="Embassy in Addis Ababa, Ethiopia"/>
    <s v="1727"/>
    <s v="Retooling of Mission in Addis Ababa - Ethiopia"/>
    <s v="000003"/>
    <s v="Facilities and Equipment Management"/>
    <s v="225201"/>
    <s v="Consultancy Services-Capital"/>
    <n v="0"/>
    <n v="0"/>
    <n v="0"/>
    <n v="0"/>
    <n v="400000000"/>
    <n v="0"/>
    <n v="400000000"/>
    <n v="0"/>
    <n v="0"/>
    <n v="0"/>
    <n v="0"/>
    <n v="0"/>
    <n v="133333333"/>
    <n v="0"/>
    <n v="0"/>
    <n v="0"/>
    <n v="133333333"/>
    <n v="0"/>
    <n v="0"/>
    <n v="0"/>
    <n v="133333333"/>
    <n v="350019872"/>
    <n v="0"/>
    <n v="0"/>
    <n v="399999999"/>
    <n v="0"/>
    <n v="350019872"/>
    <n v="0"/>
    <n v="399999999"/>
    <n v="350019872"/>
    <s v="Recurrent"/>
  </r>
  <r>
    <s v="513"/>
    <s v="Uganda Embassy in China, Beijing"/>
    <x v="0"/>
    <x v="0"/>
    <s v="01"/>
    <s v="Institutional Coordination"/>
    <s v="01"/>
    <s v="Overseas Mission Services"/>
    <s v="001"/>
    <s v="Embassy in Beijing, China "/>
    <s v="1726"/>
    <s v="Retooling of Mission in Beijing - China"/>
    <s v="000003"/>
    <s v="Facilities and Equipment Management"/>
    <s v="312221"/>
    <s v="Light ICT hardware - Acquisition"/>
    <n v="0"/>
    <n v="0"/>
    <n v="0"/>
    <n v="0"/>
    <n v="42000000"/>
    <n v="0"/>
    <n v="42000000"/>
    <n v="0"/>
    <n v="0"/>
    <n v="0"/>
    <n v="0"/>
    <n v="0"/>
    <n v="14000000"/>
    <n v="14000000"/>
    <n v="0"/>
    <n v="0"/>
    <n v="28000000"/>
    <n v="28000000"/>
    <n v="0"/>
    <n v="0"/>
    <n v="0"/>
    <n v="0"/>
    <n v="0"/>
    <n v="0"/>
    <n v="42000000"/>
    <n v="0"/>
    <n v="42000000"/>
    <n v="0"/>
    <n v="42000000"/>
    <n v="42000000"/>
    <s v="Capital"/>
  </r>
  <r>
    <s v="526"/>
    <s v="Uganda Embassy in Australia, Canberra"/>
    <x v="0"/>
    <x v="0"/>
    <s v="01"/>
    <s v="Institutional Coordination"/>
    <s v="01"/>
    <s v="Overseas Mission Services"/>
    <s v="001"/>
    <s v="Embassy in Canberra, Australia"/>
    <s v="1712"/>
    <s v="Retooling Mission in Canberra"/>
    <s v="000003"/>
    <s v="Facilities and Equipment Management"/>
    <s v="312219"/>
    <s v="Other Transport equipment - Acquisition"/>
    <n v="0"/>
    <n v="0"/>
    <n v="0"/>
    <n v="0"/>
    <n v="400000000"/>
    <n v="0"/>
    <n v="400000000"/>
    <n v="0"/>
    <n v="400000000"/>
    <n v="0"/>
    <n v="0"/>
    <n v="0"/>
    <n v="0"/>
    <n v="0"/>
    <n v="0"/>
    <n v="0"/>
    <n v="0"/>
    <n v="400000000"/>
    <n v="0"/>
    <n v="0"/>
    <n v="0"/>
    <n v="0"/>
    <n v="0"/>
    <n v="0"/>
    <n v="400000000"/>
    <n v="0"/>
    <n v="400000000"/>
    <n v="0"/>
    <n v="400000000"/>
    <n v="400000000"/>
    <s v="Capital"/>
  </r>
  <r>
    <s v="535"/>
    <s v="Uganda Embassy in Algeria, Algiers"/>
    <x v="0"/>
    <x v="0"/>
    <s v="01"/>
    <s v="Institutional Coordination"/>
    <s v="01"/>
    <s v="Overseas Mission Services"/>
    <s v="001"/>
    <s v="Embassy in Algiers, Algeria"/>
    <s v="1722"/>
    <s v="Retooling of Mission in Algiers"/>
    <s v="000003"/>
    <s v="Facilities and Equipment Management"/>
    <s v="312111"/>
    <s v="Residential Buildings - Acquisition"/>
    <n v="0"/>
    <n v="0"/>
    <n v="0"/>
    <n v="0"/>
    <n v="900000000"/>
    <n v="0"/>
    <n v="900000000"/>
    <n v="0"/>
    <n v="0"/>
    <n v="0"/>
    <n v="0"/>
    <n v="0"/>
    <n v="0"/>
    <n v="0"/>
    <n v="0"/>
    <n v="0"/>
    <n v="0"/>
    <n v="0"/>
    <n v="0"/>
    <n v="0"/>
    <n v="900000000"/>
    <n v="0"/>
    <n v="0"/>
    <n v="0"/>
    <n v="900000000"/>
    <n v="0"/>
    <n v="0"/>
    <n v="0"/>
    <n v="900000000"/>
    <n v="0"/>
    <s v="Capital"/>
  </r>
  <r>
    <s v="011"/>
    <s v="Ministry of Local Government"/>
    <x v="4"/>
    <x v="4"/>
    <s v="01"/>
    <s v="Strengthening Accountability"/>
    <s v="02"/>
    <s v="Local Government Inspection and Assessment"/>
    <s v="004"/>
    <s v="Urban Inspection Department"/>
    <s v="1704"/>
    <s v="Local Government Revenue Managment Information System"/>
    <s v="390022"/>
    <s v="Automation of Local Revenue management"/>
    <s v="227004"/>
    <s v="Fuel, Lubricants and Oils"/>
    <n v="0"/>
    <n v="0"/>
    <n v="0"/>
    <n v="0"/>
    <n v="20000000"/>
    <n v="0"/>
    <n v="20000000"/>
    <n v="0"/>
    <n v="0"/>
    <n v="0"/>
    <n v="0"/>
    <n v="0"/>
    <n v="10000000"/>
    <n v="10000000"/>
    <n v="0"/>
    <n v="0"/>
    <n v="10000000"/>
    <n v="10000000"/>
    <n v="0"/>
    <n v="0"/>
    <n v="0"/>
    <n v="0"/>
    <n v="0"/>
    <n v="0"/>
    <n v="20000000"/>
    <n v="0"/>
    <n v="20000000"/>
    <n v="0"/>
    <n v="20000000"/>
    <n v="2000000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7001"/>
    <s v="Travel inland"/>
    <n v="0"/>
    <n v="0"/>
    <n v="0"/>
    <n v="0"/>
    <n v="1395000000"/>
    <n v="0"/>
    <n v="100000000"/>
    <n v="1295000000"/>
    <n v="0"/>
    <n v="0"/>
    <n v="0"/>
    <n v="0"/>
    <n v="50000000"/>
    <n v="49343372"/>
    <n v="0"/>
    <n v="0"/>
    <n v="50000000"/>
    <n v="50646628"/>
    <n v="0"/>
    <n v="0"/>
    <n v="0"/>
    <n v="10000"/>
    <n v="0"/>
    <n v="0"/>
    <n v="100000000"/>
    <n v="0"/>
    <n v="100000000"/>
    <n v="0"/>
    <n v="100000000"/>
    <n v="10000000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000014"/>
    <s v="Administrative and Support Services"/>
    <s v="221011"/>
    <s v="Printing, Stationery, Photocopying and Binding"/>
    <n v="0"/>
    <n v="0"/>
    <n v="0"/>
    <n v="0"/>
    <n v="15000000"/>
    <n v="0"/>
    <n v="10000000"/>
    <n v="5000000"/>
    <n v="0"/>
    <n v="0"/>
    <n v="0"/>
    <n v="0"/>
    <n v="2500000"/>
    <n v="2500000"/>
    <n v="0"/>
    <n v="0"/>
    <n v="2500000"/>
    <n v="1342500"/>
    <n v="0"/>
    <n v="0"/>
    <n v="5000000"/>
    <n v="6157500"/>
    <n v="0"/>
    <n v="0"/>
    <n v="10000000"/>
    <n v="0"/>
    <n v="10000000"/>
    <n v="0"/>
    <n v="10000000"/>
    <n v="1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21007"/>
    <s v="Books, Periodicals &amp; Newspapers"/>
    <n v="0"/>
    <n v="0"/>
    <n v="0"/>
    <n v="0"/>
    <n v="4000000"/>
    <n v="0"/>
    <n v="4000000"/>
    <n v="0"/>
    <n v="0"/>
    <n v="0"/>
    <n v="0"/>
    <n v="0"/>
    <n v="1000000"/>
    <n v="432000"/>
    <n v="0"/>
    <n v="0"/>
    <n v="1000000"/>
    <n v="1568000"/>
    <n v="0"/>
    <n v="0"/>
    <n v="0"/>
    <n v="0"/>
    <n v="0"/>
    <n v="0"/>
    <n v="2000000"/>
    <n v="0"/>
    <n v="2000000"/>
    <n v="0"/>
    <n v="2000000"/>
    <n v="2000000"/>
    <s v="Recurrent"/>
  </r>
  <r>
    <s v="003"/>
    <s v="Office of the Prime Minister"/>
    <x v="3"/>
    <x v="3"/>
    <s v="01"/>
    <s v="Production and productivity"/>
    <s v="02"/>
    <s v="Affirmative Action Programs"/>
    <s v="001"/>
    <s v="Affirmative Action Programs"/>
    <s v="1486"/>
    <s v="Development Initiative for Northern Uganda"/>
    <s v="510008"/>
    <s v="Northern Uganda Affairs"/>
    <s v="224003"/>
    <s v="Agricultural Supplies and Services"/>
    <n v="0"/>
    <n v="0"/>
    <n v="0"/>
    <n v="0"/>
    <n v="1000000000"/>
    <n v="0"/>
    <n v="0"/>
    <n v="10000000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120007"/>
    <s v="Support Services"/>
    <s v="227004"/>
    <s v="Fuel, Lubricants and Oils"/>
    <n v="0"/>
    <n v="0"/>
    <n v="0"/>
    <n v="0"/>
    <n v="40000000"/>
    <n v="0"/>
    <n v="40000000"/>
    <n v="0"/>
    <n v="0"/>
    <n v="0"/>
    <n v="0"/>
    <n v="0"/>
    <n v="15851250"/>
    <n v="10000000"/>
    <n v="0"/>
    <n v="0"/>
    <n v="10000000"/>
    <n v="10000000"/>
    <n v="0"/>
    <n v="0"/>
    <n v="0"/>
    <n v="5851250"/>
    <n v="0"/>
    <n v="0"/>
    <n v="25851250"/>
    <n v="0"/>
    <n v="25851250"/>
    <n v="0"/>
    <n v="25851250"/>
    <n v="25851250"/>
    <s v="Recurrent"/>
  </r>
  <r>
    <s v="016"/>
    <s v="Ministry of Works and Transport"/>
    <x v="10"/>
    <x v="10"/>
    <s v="04"/>
    <s v="Transport Asset Management"/>
    <s v="02"/>
    <s v="District, Urban and Community Access Roads"/>
    <s v="001"/>
    <s v="Roads and Bridges"/>
    <s v="1703"/>
    <s v="Rehabilitation of District Roads Project"/>
    <s v="260013"/>
    <s v="Infrastructure Planning"/>
    <s v="211106"/>
    <s v="Allowances (Incl. Casuals, Temporary, sitting allowances)"/>
    <n v="0"/>
    <n v="0"/>
    <n v="0"/>
    <n v="0"/>
    <n v="180000000"/>
    <n v="0"/>
    <n v="180000000"/>
    <n v="0"/>
    <n v="25000000"/>
    <n v="25000000"/>
    <n v="0"/>
    <n v="0"/>
    <n v="45000000"/>
    <n v="45000000"/>
    <n v="0"/>
    <n v="0"/>
    <n v="64800000"/>
    <n v="64800000"/>
    <n v="0"/>
    <n v="0"/>
    <n v="45200000"/>
    <n v="45200000"/>
    <n v="0"/>
    <n v="0"/>
    <n v="180000000"/>
    <n v="0"/>
    <n v="180000000"/>
    <n v="0"/>
    <n v="180000000"/>
    <n v="18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44"/>
    <s v="Stastistical Services "/>
    <s v="221003"/>
    <s v="Staff Training"/>
    <n v="0"/>
    <n v="0"/>
    <n v="0"/>
    <n v="0"/>
    <n v="40000000"/>
    <n v="0"/>
    <n v="40000000"/>
    <n v="0"/>
    <n v="0"/>
    <n v="0"/>
    <n v="0"/>
    <n v="0"/>
    <n v="20000000"/>
    <n v="20000000"/>
    <n v="0"/>
    <n v="0"/>
    <n v="2000000"/>
    <n v="1100000"/>
    <n v="0"/>
    <n v="0"/>
    <n v="0"/>
    <n v="900000"/>
    <n v="0"/>
    <n v="0"/>
    <n v="22000000"/>
    <n v="0"/>
    <n v="22000000"/>
    <n v="0"/>
    <n v="22000000"/>
    <n v="220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7004"/>
    <s v="Fuel, Lubricants and Oils"/>
    <n v="0"/>
    <n v="0"/>
    <n v="0"/>
    <n v="0"/>
    <n v="549000000"/>
    <n v="0"/>
    <n v="549000000"/>
    <n v="0"/>
    <n v="0"/>
    <n v="0"/>
    <n v="0"/>
    <n v="0"/>
    <n v="150000000"/>
    <n v="150000000"/>
    <n v="0"/>
    <n v="0"/>
    <n v="0"/>
    <n v="0"/>
    <n v="0"/>
    <n v="0"/>
    <n v="10000000"/>
    <n v="10000000"/>
    <n v="0"/>
    <n v="0"/>
    <n v="160000000"/>
    <n v="0"/>
    <n v="160000000"/>
    <n v="0"/>
    <n v="160000000"/>
    <n v="160000000"/>
    <s v="Recurrent"/>
  </r>
  <r>
    <s v="003"/>
    <s v="Office of the Prime Minister"/>
    <x v="3"/>
    <x v="3"/>
    <s v="01"/>
    <s v="Production and productivity"/>
    <s v="02"/>
    <s v="Affirmative Action Programs"/>
    <s v="001"/>
    <s v="Affirmative Action Programs"/>
    <s v="1486"/>
    <s v="Development Initiative for Northern Uganda"/>
    <s v="510008"/>
    <s v="Northern Uganda Affairs"/>
    <s v="228002"/>
    <s v="Maintenance-Transport Equipment "/>
    <n v="0"/>
    <n v="0"/>
    <n v="0"/>
    <n v="0"/>
    <n v="80000000"/>
    <n v="0"/>
    <n v="0"/>
    <n v="80000000"/>
    <n v="0"/>
    <n v="0"/>
    <n v="0"/>
    <n v="0"/>
    <n v="0"/>
    <n v="0"/>
    <n v="0"/>
    <n v="0"/>
    <n v="0"/>
    <n v="0"/>
    <n v="0"/>
    <n v="0"/>
    <n v="0"/>
    <n v="0"/>
    <n v="0"/>
    <n v="0"/>
    <n v="0"/>
    <n v="0"/>
    <n v="0"/>
    <n v="0"/>
    <n v="0"/>
    <n v="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11106"/>
    <s v="Allowances (Incl. Casuals, Temporary, sitting allowances)"/>
    <n v="0"/>
    <n v="0"/>
    <n v="0"/>
    <n v="0"/>
    <n v="70871000"/>
    <n v="0"/>
    <n v="70871000"/>
    <n v="0"/>
    <n v="0"/>
    <n v="0"/>
    <n v="0"/>
    <n v="0"/>
    <n v="28437000"/>
    <n v="22254600"/>
    <n v="0"/>
    <n v="0"/>
    <n v="42434000"/>
    <n v="42647800"/>
    <n v="0"/>
    <n v="0"/>
    <n v="0"/>
    <n v="5968600"/>
    <n v="0"/>
    <n v="0"/>
    <n v="70871000"/>
    <n v="0"/>
    <n v="70871000"/>
    <n v="0"/>
    <n v="70871000"/>
    <n v="7087100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3"/>
    <s v="Feasibility and Detailed engineering studies"/>
    <s v="227001"/>
    <s v="Travel inland"/>
    <n v="0"/>
    <n v="0"/>
    <n v="0"/>
    <n v="0"/>
    <n v="150000000"/>
    <n v="0"/>
    <n v="150000000"/>
    <n v="0"/>
    <n v="37500000"/>
    <n v="37500000"/>
    <n v="0"/>
    <n v="0"/>
    <n v="49500000"/>
    <n v="49500000"/>
    <n v="0"/>
    <n v="0"/>
    <n v="24000000"/>
    <n v="24000000"/>
    <n v="0"/>
    <n v="0"/>
    <n v="39000000"/>
    <n v="39000000"/>
    <n v="0"/>
    <n v="0"/>
    <n v="150000000"/>
    <n v="0"/>
    <n v="150000000"/>
    <n v="0"/>
    <n v="150000000"/>
    <n v="15000000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ve and Support Services"/>
    <s v="221009"/>
    <s v="Welfare and Entertainment"/>
    <n v="0"/>
    <n v="0"/>
    <n v="0"/>
    <n v="0"/>
    <n v="20000000"/>
    <n v="0"/>
    <n v="0"/>
    <n v="0"/>
    <n v="0"/>
    <n v="0"/>
    <n v="0"/>
    <n v="0"/>
    <n v="0"/>
    <n v="0"/>
    <n v="0"/>
    <n v="0"/>
    <n v="0"/>
    <n v="0"/>
    <n v="0"/>
    <n v="0"/>
    <n v="0"/>
    <n v="0"/>
    <n v="0"/>
    <n v="0"/>
    <n v="0"/>
    <n v="0"/>
    <n v="0"/>
    <n v="0"/>
    <n v="0"/>
    <n v="0"/>
    <s v="Recurrent"/>
  </r>
  <r>
    <s v="401"/>
    <s v="Mulago National Referral Hospital"/>
    <x v="9"/>
    <x v="9"/>
    <s v="02"/>
    <s v="Population Health, Safety and Management "/>
    <s v="01"/>
    <s v="National Referral Hospital Services"/>
    <s v="001"/>
    <s v="General Administration and Support Services"/>
    <s v="1637"/>
    <s v="Retooling of Mulago National Referral Hospital"/>
    <s v="000003"/>
    <s v="Facilities and Equipment Management"/>
    <s v="228003"/>
    <s v="Maintenance-Machinery &amp; Equipment Other than Transport Equipment "/>
    <n v="0"/>
    <n v="0"/>
    <n v="0"/>
    <n v="0"/>
    <n v="3000000000"/>
    <n v="0"/>
    <n v="3000000000"/>
    <n v="0"/>
    <n v="0"/>
    <n v="0"/>
    <n v="0"/>
    <n v="0"/>
    <n v="0"/>
    <n v="0"/>
    <n v="0"/>
    <n v="0"/>
    <n v="0"/>
    <n v="0"/>
    <n v="0"/>
    <n v="0"/>
    <n v="3000000000"/>
    <n v="3000000000"/>
    <n v="0"/>
    <n v="0"/>
    <n v="3000000000"/>
    <n v="0"/>
    <n v="3000000000"/>
    <n v="0"/>
    <n v="3000000000"/>
    <n v="300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7001"/>
    <s v="Travel inland"/>
    <n v="0"/>
    <n v="0"/>
    <n v="0"/>
    <n v="0"/>
    <n v="500000000"/>
    <n v="0"/>
    <n v="500000000"/>
    <n v="0"/>
    <n v="0"/>
    <n v="0"/>
    <n v="0"/>
    <n v="0"/>
    <n v="135000000"/>
    <n v="89230000"/>
    <n v="0"/>
    <n v="0"/>
    <n v="200000000"/>
    <n v="241157335"/>
    <n v="0"/>
    <n v="0"/>
    <n v="165000000"/>
    <n v="169612668"/>
    <n v="0"/>
    <n v="0"/>
    <n v="500000000"/>
    <n v="0"/>
    <n v="500000003"/>
    <n v="0"/>
    <n v="500000000"/>
    <n v="500000003"/>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1011"/>
    <s v="Printing, Stationery, Photocopying and Binding"/>
    <n v="0"/>
    <n v="0"/>
    <n v="0"/>
    <n v="0"/>
    <n v="23000000"/>
    <n v="0"/>
    <n v="23000000"/>
    <n v="0"/>
    <n v="0"/>
    <n v="0"/>
    <n v="0"/>
    <n v="0"/>
    <n v="8000000"/>
    <n v="5724999"/>
    <n v="0"/>
    <n v="0"/>
    <n v="2500000"/>
    <n v="2076800"/>
    <n v="0"/>
    <n v="0"/>
    <n v="0"/>
    <n v="321020"/>
    <n v="0"/>
    <n v="0"/>
    <n v="10500000"/>
    <n v="0"/>
    <n v="8122819"/>
    <n v="0"/>
    <n v="10500000"/>
    <n v="8122819"/>
    <s v="Recurrent"/>
  </r>
  <r>
    <s v="003"/>
    <s v="Office of the Prime Minister"/>
    <x v="3"/>
    <x v="3"/>
    <s v="01"/>
    <s v="Production and productivity"/>
    <s v="02"/>
    <s v="Affirmative Action Programs"/>
    <s v="001"/>
    <s v="Affirmative Action Programs"/>
    <s v="1078"/>
    <s v="Karamoja Intergrated Disarmament Programme"/>
    <s v="510006"/>
    <s v="Karamoja Affairs"/>
    <s v="224003"/>
    <s v="Agricultural Supplies and Services"/>
    <n v="0"/>
    <n v="0"/>
    <n v="0"/>
    <n v="0"/>
    <n v="200000000"/>
    <n v="0"/>
    <n v="200000000"/>
    <n v="0"/>
    <n v="0"/>
    <n v="0"/>
    <n v="0"/>
    <n v="0"/>
    <n v="0"/>
    <n v="0"/>
    <n v="0"/>
    <n v="0"/>
    <n v="200000000"/>
    <n v="0"/>
    <n v="0"/>
    <n v="0"/>
    <n v="0"/>
    <n v="0"/>
    <n v="0"/>
    <n v="0"/>
    <n v="200000000"/>
    <n v="0"/>
    <n v="0"/>
    <n v="0"/>
    <n v="200000000"/>
    <n v="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3005"/>
    <s v="Electricity "/>
    <n v="0"/>
    <n v="0"/>
    <n v="0"/>
    <n v="0"/>
    <n v="30000000"/>
    <n v="0"/>
    <n v="30000000"/>
    <n v="0"/>
    <n v="0"/>
    <n v="0"/>
    <n v="0"/>
    <n v="0"/>
    <n v="15000000"/>
    <n v="15000000"/>
    <n v="0"/>
    <n v="0"/>
    <n v="0"/>
    <n v="0"/>
    <n v="0"/>
    <n v="0"/>
    <n v="0"/>
    <n v="0"/>
    <n v="0"/>
    <n v="0"/>
    <n v="15000000"/>
    <n v="0"/>
    <n v="15000000"/>
    <n v="0"/>
    <n v="15000000"/>
    <n v="15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11106"/>
    <s v="Allowances (Incl. Casuals, Temporary, sitting allowances)"/>
    <n v="0"/>
    <n v="0"/>
    <n v="0"/>
    <n v="0"/>
    <n v="40000000"/>
    <n v="0"/>
    <n v="40000000"/>
    <n v="0"/>
    <n v="0"/>
    <n v="0"/>
    <n v="0"/>
    <n v="0"/>
    <n v="0"/>
    <n v="0"/>
    <n v="0"/>
    <n v="0"/>
    <n v="10000000"/>
    <n v="9980000"/>
    <n v="0"/>
    <n v="0"/>
    <n v="30000000"/>
    <n v="30020000"/>
    <n v="0"/>
    <n v="0"/>
    <n v="40000000"/>
    <n v="0"/>
    <n v="40000000"/>
    <n v="0"/>
    <n v="40000000"/>
    <n v="4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4"/>
    <s v="Administrative and Support Services"/>
    <s v="227004"/>
    <s v="Fuel, Lubricants and Oils"/>
    <n v="0"/>
    <n v="0"/>
    <n v="0"/>
    <n v="0"/>
    <n v="52000000"/>
    <n v="0"/>
    <n v="52000000"/>
    <n v="0"/>
    <n v="0"/>
    <n v="0"/>
    <n v="0"/>
    <n v="0"/>
    <n v="13000000"/>
    <n v="11933750"/>
    <n v="0"/>
    <n v="0"/>
    <n v="13000000"/>
    <n v="13066250"/>
    <n v="0"/>
    <n v="0"/>
    <n v="6000000"/>
    <n v="7000000"/>
    <n v="0"/>
    <n v="0"/>
    <n v="32000000"/>
    <n v="0"/>
    <n v="32000000"/>
    <n v="0"/>
    <n v="32000000"/>
    <n v="3200000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7001"/>
    <s v="Travel inland"/>
    <n v="0"/>
    <n v="0"/>
    <n v="0"/>
    <n v="0"/>
    <n v="1600000000"/>
    <n v="0"/>
    <n v="0"/>
    <n v="160000000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ve and Support Services"/>
    <s v="221012"/>
    <s v="Small Office Equipment"/>
    <n v="0"/>
    <n v="0"/>
    <n v="0"/>
    <n v="0"/>
    <n v="5000000"/>
    <n v="0"/>
    <n v="0"/>
    <n v="0"/>
    <n v="0"/>
    <n v="0"/>
    <n v="0"/>
    <n v="0"/>
    <n v="0"/>
    <n v="0"/>
    <n v="0"/>
    <n v="0"/>
    <n v="0"/>
    <n v="0"/>
    <n v="0"/>
    <n v="0"/>
    <n v="0"/>
    <n v="0"/>
    <n v="0"/>
    <n v="0"/>
    <n v="0"/>
    <n v="0"/>
    <n v="0"/>
    <n v="0"/>
    <n v="0"/>
    <n v="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1011"/>
    <s v="Printing, Stationery, Photocopying and Binding"/>
    <n v="0"/>
    <n v="0"/>
    <n v="0"/>
    <n v="0"/>
    <n v="120000000"/>
    <n v="0"/>
    <n v="120000000"/>
    <n v="0"/>
    <n v="0"/>
    <n v="0"/>
    <n v="0"/>
    <n v="0"/>
    <n v="30000000"/>
    <n v="0"/>
    <n v="0"/>
    <n v="0"/>
    <n v="9000000"/>
    <n v="0"/>
    <n v="0"/>
    <n v="0"/>
    <n v="10854000"/>
    <n v="49854001"/>
    <n v="0"/>
    <n v="0"/>
    <n v="49854000"/>
    <n v="0"/>
    <n v="49854001"/>
    <n v="0"/>
    <n v="49854000"/>
    <n v="49854001"/>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11106"/>
    <s v="Allowances (Incl. Casuals, Temporary, sitting allowances)"/>
    <n v="0"/>
    <n v="0"/>
    <n v="0"/>
    <n v="0"/>
    <n v="500000000"/>
    <n v="0"/>
    <n v="0"/>
    <n v="500000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27004"/>
    <s v="Fuel, Lubricants and Oils"/>
    <n v="0"/>
    <n v="0"/>
    <n v="0"/>
    <n v="0"/>
    <n v="200000000"/>
    <n v="0"/>
    <n v="0"/>
    <n v="200000000"/>
    <n v="0"/>
    <n v="0"/>
    <n v="0"/>
    <n v="0"/>
    <n v="0"/>
    <n v="0"/>
    <n v="0"/>
    <n v="0"/>
    <n v="0"/>
    <n v="0"/>
    <n v="0"/>
    <n v="0"/>
    <n v="0"/>
    <n v="0"/>
    <n v="0"/>
    <n v="0"/>
    <n v="0"/>
    <n v="0"/>
    <n v="0"/>
    <n v="0"/>
    <n v="0"/>
    <n v="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1011"/>
    <s v="Printing, Stationery, Photocopying and Binding"/>
    <n v="0"/>
    <n v="0"/>
    <n v="0"/>
    <n v="0"/>
    <n v="200000000"/>
    <n v="0"/>
    <n v="200000000"/>
    <n v="0"/>
    <n v="0"/>
    <n v="0"/>
    <n v="0"/>
    <n v="0"/>
    <n v="50000000"/>
    <n v="43080000"/>
    <n v="0"/>
    <n v="0"/>
    <n v="100000000"/>
    <n v="327161"/>
    <n v="0"/>
    <n v="0"/>
    <n v="0"/>
    <n v="106592839"/>
    <n v="0"/>
    <n v="0"/>
    <n v="150000000"/>
    <n v="0"/>
    <n v="150000000"/>
    <n v="0"/>
    <n v="150000000"/>
    <n v="15000000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2001"/>
    <s v="Information and Communication Technology Services."/>
    <n v="0"/>
    <n v="0"/>
    <n v="0"/>
    <n v="0"/>
    <n v="22000000"/>
    <n v="0"/>
    <n v="0"/>
    <n v="22000000"/>
    <n v="0"/>
    <n v="0"/>
    <n v="0"/>
    <n v="0"/>
    <n v="0"/>
    <n v="0"/>
    <n v="0"/>
    <n v="0"/>
    <n v="0"/>
    <n v="0"/>
    <n v="0"/>
    <n v="0"/>
    <n v="0"/>
    <n v="0"/>
    <n v="0"/>
    <n v="0"/>
    <n v="0"/>
    <n v="0"/>
    <n v="0"/>
    <n v="0"/>
    <n v="0"/>
    <n v="0"/>
    <s v="Recurrent"/>
  </r>
  <r>
    <s v="410"/>
    <s v="Mbale Hospital"/>
    <x v="9"/>
    <x v="9"/>
    <s v="02"/>
    <s v="Population Health, Safety and Management "/>
    <s v="01"/>
    <s v="Regional Referral Hospital Services"/>
    <s v="002"/>
    <s v="Support Services"/>
    <s v="1580"/>
    <s v="Retooling of Mbale Regional Referral Hospital"/>
    <s v="000003"/>
    <s v="Facilities and Equipment Management"/>
    <s v="312233"/>
    <s v="Medical, Laboratory and Research &amp; appliances - Acquisition"/>
    <n v="0"/>
    <n v="0"/>
    <n v="0"/>
    <n v="0"/>
    <n v="0"/>
    <n v="0"/>
    <n v="217000000"/>
    <n v="0"/>
    <n v="0"/>
    <n v="0"/>
    <n v="0"/>
    <n v="0"/>
    <n v="0"/>
    <n v="0"/>
    <n v="0"/>
    <n v="0"/>
    <n v="217000000"/>
    <n v="4520000"/>
    <n v="0"/>
    <n v="0"/>
    <n v="0"/>
    <n v="212000000"/>
    <n v="0"/>
    <n v="0"/>
    <n v="217000000"/>
    <n v="0"/>
    <n v="216520000"/>
    <n v="0"/>
    <n v="217000000"/>
    <n v="216520000"/>
    <s v="Capital"/>
  </r>
  <r>
    <s v="412"/>
    <s v="Lira Hospital"/>
    <x v="9"/>
    <x v="9"/>
    <s v="02"/>
    <s v="Population Health, Safety and Management "/>
    <s v="01"/>
    <s v="Regional Referral Hospital Services"/>
    <s v="002"/>
    <s v="Support Services"/>
    <s v="1583"/>
    <s v="Retooling of Lira Regional Hospital"/>
    <s v="000003"/>
    <s v="Facilities and Equipment Management"/>
    <s v="312424"/>
    <s v="Computer databases - Acquisition"/>
    <n v="0"/>
    <n v="0"/>
    <n v="0"/>
    <n v="0"/>
    <n v="0"/>
    <n v="0"/>
    <n v="30000000"/>
    <n v="0"/>
    <n v="0"/>
    <n v="0"/>
    <n v="0"/>
    <n v="0"/>
    <n v="0"/>
    <n v="0"/>
    <n v="0"/>
    <n v="0"/>
    <n v="0"/>
    <n v="0"/>
    <n v="0"/>
    <n v="0"/>
    <n v="30000000"/>
    <n v="30000000"/>
    <n v="0"/>
    <n v="0"/>
    <n v="30000000"/>
    <n v="0"/>
    <n v="30000000"/>
    <n v="0"/>
    <n v="30000000"/>
    <n v="30000000"/>
    <s v="Capital"/>
  </r>
  <r>
    <s v="414"/>
    <s v="Mubende Regional Referral Hospital"/>
    <x v="9"/>
    <x v="9"/>
    <s v="02"/>
    <s v="Population Health, Safety and Management "/>
    <s v="01"/>
    <s v="Regional Referral Hospital Services"/>
    <s v="002"/>
    <s v="Support Services"/>
    <s v="1579"/>
    <s v="Retooling of Mubende Regional Referral Hospital"/>
    <s v="000002"/>
    <s v="Construction Management"/>
    <s v="312149"/>
    <s v="Other Land Improvements - Acquisition"/>
    <n v="0"/>
    <n v="0"/>
    <n v="0"/>
    <n v="0"/>
    <n v="110000000"/>
    <n v="0"/>
    <n v="110000000"/>
    <n v="0"/>
    <n v="0"/>
    <n v="0"/>
    <n v="0"/>
    <n v="0"/>
    <n v="0"/>
    <n v="0"/>
    <n v="0"/>
    <n v="0"/>
    <n v="0"/>
    <n v="0"/>
    <n v="0"/>
    <n v="0"/>
    <n v="110000000"/>
    <n v="110000000"/>
    <n v="0"/>
    <n v="0"/>
    <n v="110000000"/>
    <n v="0"/>
    <n v="110000000"/>
    <n v="0"/>
    <n v="110000000"/>
    <n v="110000000"/>
    <s v="Capital"/>
  </r>
  <r>
    <s v="414"/>
    <s v="Mubende Regional Referral Hospital"/>
    <x v="9"/>
    <x v="9"/>
    <s v="02"/>
    <s v="Population Health, Safety and Management "/>
    <s v="01"/>
    <s v="Regional Referral Hospital Services"/>
    <s v="002"/>
    <s v="Support Services"/>
    <s v="1579"/>
    <s v="Retooling of Mubende Regional Referral Hospital"/>
    <s v="000003"/>
    <s v="Facilities and Equipment Management"/>
    <s v="312221"/>
    <s v="Light ICT hardware - Acquisition"/>
    <n v="0"/>
    <n v="0"/>
    <n v="0"/>
    <n v="0"/>
    <n v="0"/>
    <n v="0"/>
    <n v="90000000"/>
    <n v="0"/>
    <n v="0"/>
    <n v="0"/>
    <n v="0"/>
    <n v="0"/>
    <n v="50000000"/>
    <n v="0"/>
    <n v="0"/>
    <n v="0"/>
    <n v="0"/>
    <n v="0"/>
    <n v="0"/>
    <n v="0"/>
    <n v="40000000"/>
    <n v="89983000"/>
    <n v="0"/>
    <n v="0"/>
    <n v="90000000"/>
    <n v="0"/>
    <n v="89983000"/>
    <n v="0"/>
    <n v="90000000"/>
    <n v="89983000"/>
    <s v="Capital"/>
  </r>
  <r>
    <s v="415"/>
    <s v="Moroto Regional Referral Hospital"/>
    <x v="9"/>
    <x v="9"/>
    <s v="02"/>
    <s v="Population Health, Safety and Management "/>
    <s v="01"/>
    <s v="Regional Referral Hospital Services"/>
    <s v="002"/>
    <s v="Support Services"/>
    <s v="1577"/>
    <s v="Retooling of Moroto Regional Referral Hospital"/>
    <s v="000003"/>
    <s v="Facilities and Equipment Management"/>
    <s v="312233"/>
    <s v="Medical, Laboratory and Research &amp; appliances - Acquisition"/>
    <n v="0"/>
    <n v="0"/>
    <n v="0"/>
    <n v="0"/>
    <n v="200000000"/>
    <n v="0"/>
    <n v="200000000"/>
    <n v="0"/>
    <n v="200000000"/>
    <n v="0"/>
    <n v="0"/>
    <n v="0"/>
    <n v="0"/>
    <n v="5000000"/>
    <n v="0"/>
    <n v="0"/>
    <n v="0"/>
    <n v="189707960"/>
    <n v="0"/>
    <n v="0"/>
    <n v="0"/>
    <n v="5000000"/>
    <n v="0"/>
    <n v="0"/>
    <n v="200000000"/>
    <n v="0"/>
    <n v="199707960"/>
    <n v="0"/>
    <n v="200000000"/>
    <n v="199707960"/>
    <s v="Capital"/>
  </r>
  <r>
    <s v="417"/>
    <s v="Kiruddu National Referral Hospital"/>
    <x v="9"/>
    <x v="9"/>
    <s v="02"/>
    <s v="Population Health, Safety and Management "/>
    <s v="01"/>
    <s v="Regional Referral Hospital Services"/>
    <s v="002"/>
    <s v=" Support Services "/>
    <s v="1574"/>
    <s v="Retooling of Kiruddu National Referral Hospital"/>
    <s v="000002"/>
    <s v="Construction Management"/>
    <s v="312149"/>
    <s v="Other Land Improvements - Acquisition"/>
    <n v="0"/>
    <n v="0"/>
    <n v="0"/>
    <n v="0"/>
    <n v="150000000"/>
    <n v="0"/>
    <n v="150000000"/>
    <n v="0"/>
    <n v="0"/>
    <n v="0"/>
    <n v="0"/>
    <n v="0"/>
    <n v="0"/>
    <n v="0"/>
    <n v="0"/>
    <n v="0"/>
    <n v="0"/>
    <n v="0"/>
    <n v="0"/>
    <n v="0"/>
    <n v="150000000"/>
    <n v="150000000"/>
    <n v="0"/>
    <n v="0"/>
    <n v="150000000"/>
    <n v="0"/>
    <n v="150000000"/>
    <n v="0"/>
    <n v="150000000"/>
    <n v="150000000"/>
    <s v="Capital"/>
  </r>
  <r>
    <s v="417"/>
    <s v="Kiruddu National Referral Hospital"/>
    <x v="9"/>
    <x v="9"/>
    <s v="02"/>
    <s v="Population Health, Safety and Management "/>
    <s v="01"/>
    <s v="Regional Referral Hospital Services"/>
    <s v="002"/>
    <s v=" Support Services "/>
    <s v="1574"/>
    <s v="Retooling of Kiruddu National Referral Hospital"/>
    <s v="000002"/>
    <s v="Construction Management"/>
    <s v="313111"/>
    <s v="   Residential Buildings - Improvement"/>
    <n v="0"/>
    <n v="0"/>
    <n v="0"/>
    <n v="0"/>
    <n v="150000000"/>
    <n v="0"/>
    <n v="150000000"/>
    <n v="0"/>
    <n v="0"/>
    <n v="0"/>
    <n v="0"/>
    <n v="0"/>
    <n v="0"/>
    <n v="0"/>
    <n v="0"/>
    <n v="0"/>
    <n v="135000000"/>
    <n v="0"/>
    <n v="0"/>
    <n v="0"/>
    <n v="15000000"/>
    <n v="150000000"/>
    <n v="0"/>
    <n v="0"/>
    <n v="150000000"/>
    <n v="0"/>
    <n v="150000000"/>
    <n v="0"/>
    <n v="150000000"/>
    <n v="150000000"/>
    <s v="Capital"/>
  </r>
  <r>
    <s v="417"/>
    <s v="Kiruddu National Referral Hospital"/>
    <x v="9"/>
    <x v="9"/>
    <s v="02"/>
    <s v="Population Health, Safety and Management "/>
    <s v="01"/>
    <s v="Regional Referral Hospital Services"/>
    <s v="002"/>
    <s v=" Support Services "/>
    <s v="1574"/>
    <s v="Retooling of Kiruddu National Referral Hospital"/>
    <s v="000003"/>
    <s v="Facilities and Equipment Management"/>
    <s v="312212"/>
    <s v="Light Vehicles - Acquisition"/>
    <n v="0"/>
    <n v="0"/>
    <n v="0"/>
    <n v="0"/>
    <n v="250000000"/>
    <n v="0"/>
    <n v="250000000"/>
    <n v="0"/>
    <n v="0"/>
    <n v="0"/>
    <n v="0"/>
    <n v="0"/>
    <n v="250000000"/>
    <n v="0"/>
    <n v="0"/>
    <n v="0"/>
    <n v="0"/>
    <n v="0"/>
    <n v="0"/>
    <n v="0"/>
    <n v="0"/>
    <n v="250000000"/>
    <n v="0"/>
    <n v="0"/>
    <n v="250000000"/>
    <n v="0"/>
    <n v="250000000"/>
    <n v="0"/>
    <n v="250000000"/>
    <n v="250000000"/>
    <s v="Capital"/>
  </r>
  <r>
    <s v="501"/>
    <s v="Uganda Mission at the United Nations, New York"/>
    <x v="0"/>
    <x v="0"/>
    <s v="01"/>
    <s v="Institutional Coordination"/>
    <s v="01"/>
    <s v="Overseas Mission Services"/>
    <s v="001"/>
    <s v="Permanent Mission at the United Nations, New York"/>
    <s v="1740"/>
    <s v="Retooling of Mission in New york - USA"/>
    <s v="000003"/>
    <s v="Facilities and Equipment Management"/>
    <s v="228004"/>
    <s v="Maintenance-Other Fixed Assets"/>
    <n v="1027305400"/>
    <n v="0"/>
    <n v="0"/>
    <n v="0"/>
    <n v="1027305400"/>
    <n v="0"/>
    <n v="0"/>
    <n v="0"/>
    <n v="0"/>
    <n v="0"/>
    <n v="0"/>
    <n v="0"/>
    <n v="0"/>
    <n v="0"/>
    <n v="0"/>
    <n v="0"/>
    <n v="0"/>
    <n v="0"/>
    <n v="0"/>
    <n v="0"/>
    <n v="1027305400"/>
    <n v="0"/>
    <n v="0"/>
    <n v="0"/>
    <n v="1027305400"/>
    <n v="0"/>
    <n v="0"/>
    <n v="0"/>
    <n v="1027305400"/>
    <n v="0"/>
    <s v="Recurrent"/>
  </r>
  <r>
    <s v="522"/>
    <s v="Uganda Embassy in France, Paris"/>
    <x v="0"/>
    <x v="0"/>
    <s v="01"/>
    <s v="Institutional Coordination"/>
    <s v="01"/>
    <s v="Overseas Mission Services"/>
    <s v="001"/>
    <s v="Embassy in Paris, France"/>
    <s v="1742"/>
    <s v="Retooling of Mission in Paris - France"/>
    <s v="000003"/>
    <s v="Facilities and Equipment Management"/>
    <s v="312221"/>
    <s v="Light ICT hardware - Acquisition"/>
    <n v="0"/>
    <n v="0"/>
    <n v="0"/>
    <n v="0"/>
    <n v="467200000"/>
    <n v="0"/>
    <n v="467200000"/>
    <n v="0"/>
    <n v="420480000"/>
    <n v="4733130.7834918704"/>
    <n v="0"/>
    <n v="0"/>
    <n v="0"/>
    <n v="0"/>
    <n v="0"/>
    <n v="0"/>
    <n v="0"/>
    <n v="0"/>
    <n v="0"/>
    <n v="0"/>
    <n v="0"/>
    <n v="0"/>
    <n v="0"/>
    <n v="0"/>
    <n v="420480000"/>
    <n v="0"/>
    <n v="4733130.7834918704"/>
    <n v="0"/>
    <n v="420480000"/>
    <n v="4733130.7834918704"/>
    <s v="Capital"/>
  </r>
  <r>
    <s v="528"/>
    <s v="Uganda Embassy in United Arab Emirates, Abudhabi"/>
    <x v="0"/>
    <x v="0"/>
    <s v="01"/>
    <s v="Institutional Coordination"/>
    <s v="01"/>
    <s v="Overseas Mission Services"/>
    <s v="001"/>
    <s v="Embassy in Abu Dhabi, United Arab Emirates"/>
    <s v="1744"/>
    <s v="Retooling Mission in Abu Dhabi"/>
    <s v="000003"/>
    <s v="Facilities and Equipment Management"/>
    <s v="312212"/>
    <s v="Light Vehicles - Acquisition"/>
    <n v="0"/>
    <n v="0"/>
    <n v="0"/>
    <n v="0"/>
    <n v="350000000"/>
    <n v="0"/>
    <n v="350000000"/>
    <n v="0"/>
    <n v="0"/>
    <n v="0"/>
    <n v="0"/>
    <n v="0"/>
    <n v="350000000"/>
    <n v="350000000"/>
    <n v="0"/>
    <n v="0"/>
    <n v="0"/>
    <n v="0"/>
    <n v="0"/>
    <n v="0"/>
    <n v="0"/>
    <n v="0"/>
    <n v="0"/>
    <n v="0"/>
    <n v="350000000"/>
    <n v="0"/>
    <n v="350000000"/>
    <n v="0"/>
    <n v="350000000"/>
    <n v="350000000"/>
    <s v="Capital"/>
  </r>
  <r>
    <s v="532"/>
    <s v="Uganda Embassy in Somalia, Mogadishu"/>
    <x v="0"/>
    <x v="0"/>
    <s v="01"/>
    <s v="Institutional Coordination"/>
    <s v="01"/>
    <s v="Overseas Mission Services"/>
    <s v="001"/>
    <s v=" Embassy in Mogadishu, Somalia"/>
    <s v="1714"/>
    <s v="Retooling of Mission in Mogadishu"/>
    <s v="000003"/>
    <s v="Facilities and Equipment Management"/>
    <s v="228001"/>
    <s v="Maintenance-Buildings and Structures"/>
    <n v="0"/>
    <n v="0"/>
    <n v="0"/>
    <n v="0"/>
    <n v="200000000"/>
    <n v="0"/>
    <n v="200000000"/>
    <n v="0"/>
    <n v="0"/>
    <n v="0"/>
    <n v="0"/>
    <n v="0"/>
    <n v="68130000"/>
    <n v="68130000"/>
    <n v="0"/>
    <n v="0"/>
    <n v="131870000"/>
    <n v="131870881.07888778"/>
    <n v="0"/>
    <n v="0"/>
    <n v="0"/>
    <n v="-881.07888777549999"/>
    <n v="0"/>
    <n v="0"/>
    <n v="200000000"/>
    <n v="0"/>
    <n v="200000000"/>
    <n v="0"/>
    <n v="200000000"/>
    <n v="200000000"/>
    <s v="Recurrent"/>
  </r>
  <r>
    <s v="609"/>
    <s v="Local Governments 09"/>
    <x v="10"/>
    <x v="10"/>
    <s v="04"/>
    <s v="Transport Asset Management"/>
    <s v="04"/>
    <s v="District , Urban and Community Access Roads"/>
    <s v="001"/>
    <s v="Roads and Engineering"/>
    <s v="1384"/>
    <s v="Works and Transport Development"/>
    <s v="000002"/>
    <s v="Construction Management"/>
    <s v="282301"/>
    <s v="Transfers to Government Institutions"/>
    <n v="0"/>
    <n v="0"/>
    <n v="0"/>
    <n v="0"/>
    <n v="0"/>
    <n v="0"/>
    <n v="29652850322"/>
    <n v="0"/>
    <n v="0"/>
    <n v="0"/>
    <n v="0"/>
    <n v="0"/>
    <n v="9884283441"/>
    <n v="9884283441"/>
    <n v="0"/>
    <n v="0"/>
    <n v="19768566881.571999"/>
    <n v="19768566881.571999"/>
    <n v="0"/>
    <n v="0"/>
    <n v="0"/>
    <n v="0"/>
    <n v="0"/>
    <n v="0"/>
    <n v="29652850322.571999"/>
    <n v="0"/>
    <n v="29652850322.571999"/>
    <n v="0"/>
    <n v="29652850322.571999"/>
    <n v="29652850322.571999"/>
    <s v="Recurrent"/>
  </r>
  <r>
    <s v="612"/>
    <s v="Local Governments 12"/>
    <x v="9"/>
    <x v="9"/>
    <s v="01"/>
    <s v="Education,Sports and skills"/>
    <s v="05"/>
    <s v="Education and Sports"/>
    <s v="001"/>
    <s v="Education"/>
    <s v="1383"/>
    <s v="Education Development"/>
    <s v="320157"/>
    <s v="Pre- Primary and Primary Education"/>
    <s v="263311"/>
    <s v="Transitional Development Grant"/>
    <n v="0"/>
    <n v="0"/>
    <n v="0"/>
    <n v="0"/>
    <n v="0"/>
    <n v="0"/>
    <n v="13561372017"/>
    <n v="0"/>
    <n v="0"/>
    <n v="0"/>
    <n v="0"/>
    <n v="0"/>
    <n v="0"/>
    <n v="0"/>
    <n v="0"/>
    <n v="0"/>
    <n v="0"/>
    <n v="0"/>
    <n v="0"/>
    <n v="0"/>
    <n v="0"/>
    <n v="0"/>
    <n v="0"/>
    <n v="0"/>
    <n v="0"/>
    <n v="0"/>
    <n v="0"/>
    <n v="0"/>
    <n v="0"/>
    <n v="0"/>
    <s v="Recurrent"/>
  </r>
  <r>
    <s v="612"/>
    <s v="Local Governments 12"/>
    <x v="9"/>
    <x v="9"/>
    <s v="01"/>
    <s v="Education,Sports and skills"/>
    <s v="05"/>
    <s v="Education and Sports"/>
    <s v="001"/>
    <s v="Education"/>
    <s v="1383"/>
    <s v="Education Development"/>
    <s v="320159"/>
    <s v="Secondary Education Services"/>
    <s v="263310"/>
    <s v="Sector Development Grant"/>
    <n v="0"/>
    <n v="0"/>
    <n v="0"/>
    <n v="0"/>
    <n v="0"/>
    <n v="0"/>
    <n v="155868181011"/>
    <n v="0"/>
    <n v="0"/>
    <n v="0"/>
    <n v="0"/>
    <n v="0"/>
    <n v="0"/>
    <n v="0"/>
    <n v="0"/>
    <n v="0"/>
    <n v="0"/>
    <n v="0"/>
    <n v="0"/>
    <n v="0"/>
    <n v="0"/>
    <n v="0"/>
    <n v="0"/>
    <n v="0"/>
    <n v="0"/>
    <n v="0"/>
    <n v="0"/>
    <n v="0"/>
    <n v="0"/>
    <n v="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312139"/>
    <s v="Other Structures - Acquisition"/>
    <n v="0"/>
    <n v="0"/>
    <n v="0"/>
    <n v="0"/>
    <n v="452464000"/>
    <n v="0"/>
    <n v="452464000"/>
    <n v="0"/>
    <n v="0"/>
    <n v="0"/>
    <n v="0"/>
    <n v="0"/>
    <n v="238116000"/>
    <n v="70000000"/>
    <n v="0"/>
    <n v="0"/>
    <n v="93116000"/>
    <n v="168116000"/>
    <n v="0"/>
    <n v="0"/>
    <n v="0"/>
    <n v="93116000"/>
    <n v="0"/>
    <n v="0"/>
    <n v="331232000"/>
    <n v="0"/>
    <n v="331232000"/>
    <n v="0"/>
    <n v="331232000"/>
    <n v="331232000"/>
    <s v="Capital"/>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1011"/>
    <s v="Printing, Stationery, Photocopying and Binding"/>
    <n v="0"/>
    <n v="0"/>
    <n v="0"/>
    <n v="0"/>
    <n v="86120000"/>
    <n v="0"/>
    <n v="0"/>
    <n v="86120000"/>
    <n v="0"/>
    <n v="0"/>
    <n v="0"/>
    <n v="0"/>
    <n v="0"/>
    <n v="0"/>
    <n v="0"/>
    <n v="0"/>
    <n v="0"/>
    <n v="0"/>
    <n v="0"/>
    <n v="0"/>
    <n v="0"/>
    <n v="0"/>
    <n v="0"/>
    <n v="0"/>
    <n v="0"/>
    <n v="0"/>
    <n v="0"/>
    <n v="0"/>
    <n v="0"/>
    <n v="0"/>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7004"/>
    <s v="Fuel, Lubricants and Oils"/>
    <n v="0"/>
    <n v="0"/>
    <n v="0"/>
    <n v="0"/>
    <n v="15000000"/>
    <n v="0"/>
    <n v="15000000"/>
    <n v="0"/>
    <n v="0"/>
    <n v="0"/>
    <n v="0"/>
    <n v="0"/>
    <n v="0"/>
    <n v="0"/>
    <n v="0"/>
    <n v="0"/>
    <n v="0"/>
    <n v="0"/>
    <n v="0"/>
    <n v="0"/>
    <n v="15000000"/>
    <n v="15000000"/>
    <n v="0"/>
    <n v="0"/>
    <n v="15000000"/>
    <n v="0"/>
    <n v="15000000"/>
    <n v="0"/>
    <n v="15000000"/>
    <n v="15000000"/>
    <s v="Recurrent"/>
  </r>
  <r>
    <s v="022"/>
    <s v="Ministry of Tourism, Wildlife and Antiquities"/>
    <x v="16"/>
    <x v="16"/>
    <s v="02"/>
    <s v="Infrastructure, Product Development and Conservation"/>
    <s v="02"/>
    <s v="Tourism, Wildlife Conservation and Museums"/>
    <s v="001"/>
    <s v="Museums and Monuments"/>
    <s v="1699"/>
    <s v="Development of Museums and Heritage Sites for Cultural Tourism (Phase II)"/>
    <s v="120013"/>
    <s v="Cultural Heritage Sites Development and Maintanance  "/>
    <s v="211106"/>
    <s v="Allowances (Incl. Casuals, Temporary, sitting allowances)"/>
    <n v="0"/>
    <n v="0"/>
    <n v="0"/>
    <n v="0"/>
    <n v="20000000"/>
    <n v="0"/>
    <n v="20000000"/>
    <n v="0"/>
    <n v="0"/>
    <n v="0"/>
    <n v="0"/>
    <n v="0"/>
    <n v="16000000"/>
    <n v="1650000"/>
    <n v="0"/>
    <n v="0"/>
    <n v="4000000"/>
    <n v="0"/>
    <n v="0"/>
    <n v="0"/>
    <n v="0"/>
    <n v="15288000"/>
    <n v="0"/>
    <n v="0"/>
    <n v="20000000"/>
    <n v="0"/>
    <n v="16938000"/>
    <n v="0"/>
    <n v="20000000"/>
    <n v="16938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15"/>
    <s v="Monitoring and Evaluation "/>
    <s v="227004"/>
    <s v="Fuel, Lubricants and Oils"/>
    <n v="0"/>
    <n v="0"/>
    <n v="0"/>
    <n v="0"/>
    <n v="160000000"/>
    <n v="0"/>
    <n v="160000000"/>
    <n v="0"/>
    <n v="0"/>
    <n v="0"/>
    <n v="0"/>
    <n v="0"/>
    <n v="70000000"/>
    <n v="70000000"/>
    <n v="0"/>
    <n v="0"/>
    <n v="45000000"/>
    <n v="45000000"/>
    <n v="0"/>
    <n v="0"/>
    <n v="45000000"/>
    <n v="45000000"/>
    <n v="0"/>
    <n v="0"/>
    <n v="160000000"/>
    <n v="0"/>
    <n v="160000000"/>
    <n v="0"/>
    <n v="160000000"/>
    <n v="160000000"/>
    <s v="Recurrent"/>
  </r>
  <r>
    <s v="010"/>
    <s v="Ministry of Agriculture, Animal Industry and Fisheries"/>
    <x v="7"/>
    <x v="7"/>
    <s v="04"/>
    <s v="Agricultural Market Access and Competitiveness"/>
    <s v="03"/>
    <s v="Animal Resources"/>
    <s v="002"/>
    <s v="Animal Production"/>
    <s v="1358"/>
    <s v="Meat Export Support Services"/>
    <s v="000073"/>
    <s v="Marketing and Value addition"/>
    <s v="227004"/>
    <s v="Fuel, Lubricants and Oils"/>
    <n v="0"/>
    <n v="0"/>
    <n v="0"/>
    <n v="0"/>
    <n v="200000000"/>
    <n v="0"/>
    <n v="200000000"/>
    <n v="0"/>
    <n v="0"/>
    <n v="0"/>
    <n v="0"/>
    <n v="0"/>
    <n v="40000000"/>
    <n v="19200000"/>
    <n v="0"/>
    <n v="0"/>
    <n v="40000000"/>
    <n v="20200000"/>
    <n v="0"/>
    <n v="0"/>
    <n v="50000000"/>
    <n v="90600000"/>
    <n v="0"/>
    <n v="0"/>
    <n v="130000000"/>
    <n v="0"/>
    <n v="130000000"/>
    <n v="0"/>
    <n v="130000000"/>
    <n v="13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0"/>
    <s v="Advocacy, sensitization and information management"/>
    <s v="221011"/>
    <s v="Printing, Stationery, Photocopying and Binding"/>
    <n v="0"/>
    <n v="0"/>
    <n v="0"/>
    <n v="0"/>
    <n v="40000000"/>
    <n v="0"/>
    <n v="40000000"/>
    <n v="0"/>
    <n v="0"/>
    <n v="0"/>
    <n v="0"/>
    <n v="0"/>
    <n v="10000000"/>
    <n v="0"/>
    <n v="0"/>
    <n v="0"/>
    <n v="10000000"/>
    <n v="14850000"/>
    <n v="0"/>
    <n v="0"/>
    <n v="20000000"/>
    <n v="20223000"/>
    <n v="0"/>
    <n v="0"/>
    <n v="40000000"/>
    <n v="0"/>
    <n v="35073000"/>
    <n v="0"/>
    <n v="40000000"/>
    <n v="35073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27004"/>
    <s v="Fuel, Lubricants and Oils"/>
    <n v="0"/>
    <n v="0"/>
    <n v="0"/>
    <n v="0"/>
    <n v="150000000"/>
    <n v="0"/>
    <n v="150000000"/>
    <n v="0"/>
    <n v="0"/>
    <n v="0"/>
    <n v="0"/>
    <n v="0"/>
    <n v="150000000"/>
    <n v="150000000"/>
    <n v="0"/>
    <n v="0"/>
    <n v="0"/>
    <n v="0"/>
    <n v="0"/>
    <n v="0"/>
    <n v="0"/>
    <n v="0"/>
    <n v="0"/>
    <n v="0"/>
    <n v="150000000"/>
    <n v="0"/>
    <n v="150000000"/>
    <n v="0"/>
    <n v="150000000"/>
    <n v="15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39"/>
    <s v="Policies, Regulations and Standards "/>
    <s v="211106"/>
    <s v="Allowances (Incl. Casuals, Temporary, sitting allowances)"/>
    <n v="0"/>
    <n v="0"/>
    <n v="0"/>
    <n v="0"/>
    <n v="660000000"/>
    <n v="0"/>
    <n v="60000000"/>
    <n v="600000000"/>
    <n v="0"/>
    <n v="0"/>
    <n v="0"/>
    <n v="0"/>
    <n v="15000000"/>
    <n v="15000000"/>
    <n v="0"/>
    <n v="0"/>
    <n v="15000000"/>
    <n v="14920000"/>
    <n v="0"/>
    <n v="0"/>
    <n v="0"/>
    <n v="80000"/>
    <n v="0"/>
    <n v="0"/>
    <n v="30000000"/>
    <n v="0"/>
    <n v="30000000"/>
    <n v="0"/>
    <n v="30000000"/>
    <n v="30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3004"/>
    <s v="Guard and Security services"/>
    <n v="0"/>
    <n v="0"/>
    <n v="0"/>
    <n v="0"/>
    <n v="0"/>
    <n v="0"/>
    <n v="0"/>
    <n v="0"/>
    <n v="0"/>
    <n v="0"/>
    <n v="2000000"/>
    <n v="1600000"/>
    <n v="0"/>
    <n v="0"/>
    <n v="2000000"/>
    <n v="1600000"/>
    <n v="0"/>
    <n v="0"/>
    <n v="2000000"/>
    <n v="1600000"/>
    <n v="0"/>
    <n v="0"/>
    <n v="0"/>
    <n v="0"/>
    <n v="0"/>
    <n v="6000000"/>
    <n v="0"/>
    <n v="4800000"/>
    <n v="6000000"/>
    <n v="48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7004"/>
    <s v="Fuel, Lubricants and Oils"/>
    <n v="0"/>
    <n v="0"/>
    <n v="0"/>
    <n v="0"/>
    <n v="0"/>
    <n v="0"/>
    <n v="0"/>
    <n v="0"/>
    <n v="0"/>
    <n v="0"/>
    <n v="169500000"/>
    <n v="135600000"/>
    <n v="0"/>
    <n v="0"/>
    <n v="69500000"/>
    <n v="55600000"/>
    <n v="0"/>
    <n v="0"/>
    <n v="269500000"/>
    <n v="215600000"/>
    <n v="0"/>
    <n v="0"/>
    <n v="0"/>
    <n v="0"/>
    <n v="0"/>
    <n v="508500000"/>
    <n v="0"/>
    <n v="406800000"/>
    <n v="508500000"/>
    <n v="4068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8002"/>
    <s v="Maintenance-Transport Equipment "/>
    <n v="0"/>
    <n v="0"/>
    <n v="0"/>
    <n v="0"/>
    <n v="0"/>
    <n v="0"/>
    <n v="0"/>
    <n v="0"/>
    <n v="0"/>
    <n v="0"/>
    <n v="96250000"/>
    <n v="77000000"/>
    <n v="0"/>
    <n v="0"/>
    <n v="56250000"/>
    <n v="45000000"/>
    <n v="0"/>
    <n v="0"/>
    <n v="96250000"/>
    <n v="77000000"/>
    <n v="0"/>
    <n v="0"/>
    <n v="0"/>
    <n v="0"/>
    <n v="0"/>
    <n v="248750000"/>
    <n v="0"/>
    <n v="199000000"/>
    <n v="248750000"/>
    <n v="199000000"/>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12101"/>
    <s v="Social Security Contributions"/>
    <n v="0"/>
    <n v="0"/>
    <n v="0"/>
    <n v="0"/>
    <n v="0"/>
    <n v="0"/>
    <n v="0"/>
    <n v="0"/>
    <n v="0"/>
    <n v="0"/>
    <n v="145703014.25"/>
    <n v="116562411.40000001"/>
    <n v="0"/>
    <n v="0"/>
    <n v="80134879.849853456"/>
    <n v="70253560.666958079"/>
    <n v="0"/>
    <n v="0"/>
    <n v="21142101.635035865"/>
    <n v="16913681.308028694"/>
    <n v="0"/>
    <n v="0"/>
    <n v="0"/>
    <n v="0"/>
    <n v="0"/>
    <n v="246979995.73488933"/>
    <n v="0"/>
    <n v="203729653.37498677"/>
    <n v="246979995.73488933"/>
    <n v="203729653.37498677"/>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4003"/>
    <s v="Agricultural Supplies and Services"/>
    <n v="0"/>
    <n v="0"/>
    <n v="0"/>
    <n v="0"/>
    <n v="0"/>
    <n v="0"/>
    <n v="0"/>
    <n v="0"/>
    <n v="0"/>
    <n v="0"/>
    <n v="501875000"/>
    <n v="401500000"/>
    <n v="0"/>
    <n v="0"/>
    <n v="73422905.442448214"/>
    <n v="64369230.371470943"/>
    <n v="0"/>
    <n v="0"/>
    <n v="675711154.43441546"/>
    <n v="540568923.54753232"/>
    <n v="0"/>
    <n v="0"/>
    <n v="0"/>
    <n v="0"/>
    <n v="0"/>
    <n v="1251009059.8768637"/>
    <n v="0"/>
    <n v="1006438153.9190032"/>
    <n v="1251009059.8768637"/>
    <n v="1006438153.9190032"/>
    <s v="Recurrent"/>
  </r>
  <r>
    <s v="010"/>
    <s v="Ministry of Agriculture, Animal Industry and Fisheries"/>
    <x v="7"/>
    <x v="7"/>
    <s v="02"/>
    <s v="Agricultural Production and Productivity"/>
    <s v="04"/>
    <s v="Crop Resources"/>
    <s v="000"/>
    <s v=""/>
    <s v="1508"/>
    <s v="National Oil Palm Project"/>
    <s v="010058"/>
    <s v="Oil Palm value chain promotion"/>
    <s v="211106"/>
    <s v="Allowances (Incl. Casuals, Temporary, sitting allowances)"/>
    <n v="0"/>
    <n v="0"/>
    <n v="0"/>
    <n v="0"/>
    <n v="0"/>
    <n v="0"/>
    <n v="0"/>
    <n v="0"/>
    <n v="0"/>
    <n v="0"/>
    <n v="375000000"/>
    <n v="300000000"/>
    <n v="0"/>
    <n v="0"/>
    <n v="75000000"/>
    <n v="60000000"/>
    <n v="0"/>
    <n v="0"/>
    <n v="375000000"/>
    <n v="300000000"/>
    <n v="0"/>
    <n v="0"/>
    <n v="0"/>
    <n v="0"/>
    <n v="0"/>
    <n v="825000000"/>
    <n v="0"/>
    <n v="660000000"/>
    <n v="825000000"/>
    <n v="660000000"/>
    <s v="Recurrent"/>
  </r>
  <r>
    <s v="010"/>
    <s v="Ministry of Agriculture, Animal Industry and Fisheries"/>
    <x v="7"/>
    <x v="7"/>
    <s v="02"/>
    <s v="Agricultural Production and Productivity"/>
    <s v="04"/>
    <s v="Crop Resources"/>
    <s v="000"/>
    <s v=""/>
    <s v="1508"/>
    <s v="National Oil Palm Project"/>
    <s v="010058"/>
    <s v="Oil Palm value chain promotion"/>
    <s v="221011"/>
    <s v="Printing, Stationery, Photocopying and Binding"/>
    <n v="0"/>
    <n v="0"/>
    <n v="0"/>
    <n v="0"/>
    <n v="0"/>
    <n v="0"/>
    <n v="0"/>
    <n v="0"/>
    <n v="0"/>
    <n v="0"/>
    <n v="100000000"/>
    <n v="80000000"/>
    <n v="0"/>
    <n v="0"/>
    <n v="50000000"/>
    <n v="40000000"/>
    <n v="0"/>
    <n v="0"/>
    <n v="100000000"/>
    <n v="80000000"/>
    <n v="0"/>
    <n v="0"/>
    <n v="0"/>
    <n v="0"/>
    <n v="0"/>
    <n v="250000000"/>
    <n v="0"/>
    <n v="200000000"/>
    <n v="250000000"/>
    <n v="200000000"/>
    <s v="Recurrent"/>
  </r>
  <r>
    <s v="010"/>
    <s v="Ministry of Agriculture, Animal Industry and Fisheries"/>
    <x v="7"/>
    <x v="7"/>
    <s v="02"/>
    <s v="Agricultural Production and Productivity"/>
    <s v="04"/>
    <s v="Crop Resources"/>
    <s v="000"/>
    <s v=""/>
    <s v="1508"/>
    <s v="National Oil Palm Project"/>
    <s v="010058"/>
    <s v="Oil Palm value chain promotion"/>
    <s v="224003"/>
    <s v="Agricultural Supplies and Services"/>
    <n v="0"/>
    <n v="0"/>
    <n v="0"/>
    <n v="0"/>
    <n v="0"/>
    <n v="0"/>
    <n v="0"/>
    <n v="0"/>
    <n v="0"/>
    <n v="0"/>
    <n v="350000000"/>
    <n v="280000000"/>
    <n v="0"/>
    <n v="0"/>
    <n v="50000000"/>
    <n v="40000000"/>
    <n v="0"/>
    <n v="0"/>
    <n v="350000000"/>
    <n v="280000000"/>
    <n v="0"/>
    <n v="0"/>
    <n v="0"/>
    <n v="0"/>
    <n v="0"/>
    <n v="750000000"/>
    <n v="0"/>
    <n v="600000000"/>
    <n v="750000000"/>
    <n v="60000000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12101"/>
    <s v="Social Security Contributions"/>
    <n v="0"/>
    <n v="0"/>
    <n v="0"/>
    <n v="0"/>
    <n v="499000000"/>
    <n v="0"/>
    <n v="0"/>
    <n v="499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10054"/>
    <s v="Inputs distribution"/>
    <s v="225201"/>
    <s v="Consultancy Services-Capital"/>
    <n v="0"/>
    <n v="0"/>
    <n v="0"/>
    <n v="0"/>
    <n v="3500000000"/>
    <n v="0"/>
    <n v="0"/>
    <n v="35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3005"/>
    <s v="Electricity "/>
    <n v="0"/>
    <n v="0"/>
    <n v="0"/>
    <n v="0"/>
    <n v="4200000"/>
    <n v="0"/>
    <n v="0"/>
    <n v="42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3006"/>
    <s v="Water"/>
    <n v="0"/>
    <n v="0"/>
    <n v="0"/>
    <n v="0"/>
    <n v="4200000"/>
    <n v="0"/>
    <n v="0"/>
    <n v="42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86"/>
    <s v="Crop Pests and Diseases Control Phase II"/>
    <s v="000063"/>
    <s v="Quality Assurance Systems"/>
    <s v="224003"/>
    <s v="Agricultural Supplies and Services"/>
    <n v="0"/>
    <n v="0"/>
    <n v="0"/>
    <n v="0"/>
    <n v="1000000000"/>
    <n v="0"/>
    <n v="1000000000"/>
    <n v="0"/>
    <n v="0"/>
    <n v="0"/>
    <n v="0"/>
    <n v="0"/>
    <n v="1000000000"/>
    <n v="0"/>
    <n v="0"/>
    <n v="0"/>
    <n v="0"/>
    <n v="68884160"/>
    <n v="0"/>
    <n v="0"/>
    <n v="0"/>
    <n v="930456661"/>
    <n v="0"/>
    <n v="0"/>
    <n v="1000000000"/>
    <n v="0"/>
    <n v="999340821"/>
    <n v="0"/>
    <n v="1000000000"/>
    <n v="999340821"/>
    <s v="Recurrent"/>
  </r>
  <r>
    <s v="010"/>
    <s v="Ministry of Agriculture, Animal Industry and Fisheries"/>
    <x v="7"/>
    <x v="7"/>
    <s v="02"/>
    <s v="Agricultural Production and Productivity"/>
    <s v="04"/>
    <s v="Crop Resources"/>
    <s v="002"/>
    <s v="Crop Production"/>
    <s v="1386"/>
    <s v="Crop Pests and Diseases Control Phase II"/>
    <s v="010047"/>
    <s v="Crop Pests and Disease control "/>
    <s v="224003"/>
    <s v="Agricultural Supplies and Services"/>
    <n v="0"/>
    <n v="0"/>
    <n v="0"/>
    <n v="0"/>
    <n v="100000000"/>
    <n v="0"/>
    <n v="100000000"/>
    <n v="0"/>
    <n v="0"/>
    <n v="0"/>
    <n v="0"/>
    <n v="0"/>
    <n v="50000000"/>
    <n v="0"/>
    <n v="0"/>
    <n v="0"/>
    <n v="50000000"/>
    <n v="0"/>
    <n v="0"/>
    <n v="0"/>
    <n v="0"/>
    <n v="100000000"/>
    <n v="0"/>
    <n v="0"/>
    <n v="100000000"/>
    <n v="0"/>
    <n v="100000000"/>
    <n v="0"/>
    <n v="100000000"/>
    <n v="100000000"/>
    <s v="Recurrent"/>
  </r>
  <r>
    <s v="010"/>
    <s v="Ministry of Agriculture, Animal Industry and Fisheries"/>
    <x v="7"/>
    <x v="7"/>
    <s v="02"/>
    <s v="Agricultural Production and Productivity"/>
    <s v="04"/>
    <s v="Crop Resources"/>
    <s v="002"/>
    <s v="Crop Production"/>
    <s v="1386"/>
    <s v="Crop Pests and Diseases Control Phase II"/>
    <s v="010047"/>
    <s v="Crop Pests and Disease control "/>
    <s v="227001"/>
    <s v="Travel inland"/>
    <n v="0"/>
    <n v="0"/>
    <n v="0"/>
    <n v="0"/>
    <n v="60000000"/>
    <n v="0"/>
    <n v="60000000"/>
    <n v="0"/>
    <n v="0"/>
    <n v="0"/>
    <n v="0"/>
    <n v="0"/>
    <n v="20000000"/>
    <n v="10000000"/>
    <n v="0"/>
    <n v="0"/>
    <n v="20000000"/>
    <n v="0"/>
    <n v="0"/>
    <n v="0"/>
    <n v="20000000"/>
    <n v="41783500"/>
    <n v="0"/>
    <n v="0"/>
    <n v="60000000"/>
    <n v="0"/>
    <n v="51783500"/>
    <n v="0"/>
    <n v="60000000"/>
    <n v="5178350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5204"/>
    <s v="Monitoring and Supervision of capital work"/>
    <n v="0"/>
    <n v="0"/>
    <n v="0"/>
    <n v="0"/>
    <n v="1300000000"/>
    <n v="0"/>
    <n v="1300000000"/>
    <n v="0"/>
    <n v="500000000"/>
    <n v="126504015"/>
    <n v="0"/>
    <n v="0"/>
    <n v="200000000"/>
    <n v="529633662"/>
    <n v="0"/>
    <n v="0"/>
    <n v="400000000"/>
    <n v="19010000"/>
    <n v="0"/>
    <n v="0"/>
    <n v="200000000"/>
    <n v="624793000"/>
    <n v="0"/>
    <n v="0"/>
    <n v="1300000000"/>
    <n v="0"/>
    <n v="1299940677"/>
    <n v="0"/>
    <n v="1300000000"/>
    <n v="1299940677"/>
    <s v="Recurrent"/>
  </r>
  <r>
    <s v="010"/>
    <s v="Ministry of Agriculture, Animal Industry and Fisheries"/>
    <x v="7"/>
    <x v="7"/>
    <s v="02"/>
    <s v="Agricultural Production and Productivity"/>
    <s v="04"/>
    <s v="Crop Resources"/>
    <s v="002"/>
    <s v="Crop Production"/>
    <s v="1508"/>
    <s v="National Oil Palm Project"/>
    <s v="010058"/>
    <s v="Oil Palm value chain promotion"/>
    <s v="211102"/>
    <s v="Contract Staff Salaries "/>
    <n v="0"/>
    <n v="0"/>
    <n v="0"/>
    <n v="0"/>
    <n v="3555990000"/>
    <n v="0"/>
    <n v="0"/>
    <n v="355599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12101"/>
    <s v="Social Security Contributions"/>
    <n v="0"/>
    <n v="0"/>
    <n v="0"/>
    <n v="0"/>
    <n v="395110000"/>
    <n v="0"/>
    <n v="0"/>
    <n v="39511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21002"/>
    <s v="Workshops, Meetings and Seminars"/>
    <n v="0"/>
    <n v="0"/>
    <n v="0"/>
    <n v="0"/>
    <n v="900000000"/>
    <n v="0"/>
    <n v="0"/>
    <n v="9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09"/>
    <s v="Rice Development Project Phase II"/>
    <s v="010069"/>
    <s v="Support to irrigation schemes"/>
    <s v="227004"/>
    <s v="Fuel, Lubricants and Oils"/>
    <n v="0"/>
    <n v="0"/>
    <n v="0"/>
    <n v="0"/>
    <n v="70000000"/>
    <n v="0"/>
    <n v="70000000"/>
    <n v="0"/>
    <n v="0"/>
    <n v="0"/>
    <n v="0"/>
    <n v="0"/>
    <n v="15000000"/>
    <n v="0"/>
    <n v="0"/>
    <n v="0"/>
    <n v="20000000"/>
    <n v="19500000"/>
    <n v="0"/>
    <n v="0"/>
    <n v="20000000"/>
    <n v="35500000"/>
    <n v="0"/>
    <n v="0"/>
    <n v="55000000"/>
    <n v="0"/>
    <n v="55000000"/>
    <n v="0"/>
    <n v="55000000"/>
    <n v="5500000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1003"/>
    <s v="Staff Training"/>
    <n v="0"/>
    <n v="0"/>
    <n v="0"/>
    <n v="0"/>
    <n v="500000000"/>
    <n v="0"/>
    <n v="0"/>
    <n v="5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8002"/>
    <s v="Maintenance-Transport Equipment "/>
    <n v="0"/>
    <n v="140000000"/>
    <n v="0"/>
    <n v="140000000"/>
    <n v="360000000"/>
    <n v="0"/>
    <n v="20000000"/>
    <n v="200000000"/>
    <n v="0"/>
    <n v="0"/>
    <n v="0"/>
    <n v="0"/>
    <n v="0"/>
    <n v="0"/>
    <n v="0"/>
    <n v="0"/>
    <n v="10000000"/>
    <n v="0"/>
    <n v="0"/>
    <n v="0"/>
    <n v="0"/>
    <n v="10000000"/>
    <n v="0"/>
    <n v="0"/>
    <n v="10000000"/>
    <n v="0"/>
    <n v="10000000"/>
    <n v="0"/>
    <n v="10000000"/>
    <n v="10000000"/>
    <s v="Recurrent"/>
  </r>
  <r>
    <s v="010"/>
    <s v="Ministry of Agriculture, Animal Industry and Fisheries"/>
    <x v="7"/>
    <x v="7"/>
    <s v="02"/>
    <s v="Agricultural Production and Productivity"/>
    <s v="05"/>
    <s v="Fisheries Resources"/>
    <s v="001"/>
    <s v="Aquaculture Management and Development"/>
    <s v="1494"/>
    <s v="Promoting Commercial Aquaculture Project"/>
    <s v="000017"/>
    <s v="Infrastructure Development and Management"/>
    <s v="227001"/>
    <s v="Travel inland"/>
    <n v="0"/>
    <n v="0"/>
    <n v="0"/>
    <n v="0"/>
    <n v="100000000"/>
    <n v="0"/>
    <n v="100000000"/>
    <n v="0"/>
    <n v="0"/>
    <n v="0"/>
    <n v="0"/>
    <n v="0"/>
    <n v="20000000"/>
    <n v="19150000"/>
    <n v="0"/>
    <n v="0"/>
    <n v="20000000"/>
    <n v="0"/>
    <n v="0"/>
    <n v="0"/>
    <n v="60000000"/>
    <n v="80850000"/>
    <n v="0"/>
    <n v="0"/>
    <n v="100000000"/>
    <n v="0"/>
    <n v="100000000"/>
    <n v="0"/>
    <n v="100000000"/>
    <n v="100000000"/>
    <s v="Recurrent"/>
  </r>
  <r>
    <s v="010"/>
    <s v="Ministry of Agriculture, Animal Industry and Fisheries"/>
    <x v="7"/>
    <x v="7"/>
    <s v="02"/>
    <s v="Agricultural Production and Productivity"/>
    <s v="05"/>
    <s v="Fisheries Resources"/>
    <s v="001"/>
    <s v="Aquaculture Management and Development"/>
    <s v="1494"/>
    <s v="Promoting Commercial Aquaculture Project"/>
    <s v="000017"/>
    <s v="Infrastructure Development and Management"/>
    <s v="228002"/>
    <s v="Maintenance-Transport Equipment "/>
    <n v="0"/>
    <n v="0"/>
    <n v="0"/>
    <n v="0"/>
    <n v="40000000"/>
    <n v="0"/>
    <n v="40000000"/>
    <n v="0"/>
    <n v="0"/>
    <n v="0"/>
    <n v="0"/>
    <n v="0"/>
    <n v="5000000"/>
    <n v="0"/>
    <n v="0"/>
    <n v="0"/>
    <n v="20000000"/>
    <n v="0"/>
    <n v="0"/>
    <n v="0"/>
    <n v="15000000"/>
    <n v="40000000"/>
    <n v="0"/>
    <n v="0"/>
    <n v="40000000"/>
    <n v="0"/>
    <n v="40000000"/>
    <n v="0"/>
    <n v="40000000"/>
    <n v="40000000"/>
    <s v="Recurrent"/>
  </r>
  <r>
    <s v="010"/>
    <s v="Ministry of Agriculture, Animal Industry and Fisheries"/>
    <x v="7"/>
    <x v="7"/>
    <s v="02"/>
    <s v="Agricultural Production and Productivity"/>
    <s v="05"/>
    <s v="Fisheries Resources"/>
    <s v="001"/>
    <s v="Aquaculture Management and Development"/>
    <s v="1494"/>
    <s v="Promoting Commercial Aquaculture Project"/>
    <s v="010040"/>
    <s v="Aquaculture promotion"/>
    <s v="211102"/>
    <s v="Contract Staff Salaries "/>
    <n v="0"/>
    <n v="0"/>
    <n v="0"/>
    <n v="0"/>
    <n v="0"/>
    <n v="0"/>
    <n v="0"/>
    <n v="0"/>
    <n v="0"/>
    <n v="0"/>
    <n v="0"/>
    <n v="0"/>
    <n v="0"/>
    <n v="0"/>
    <n v="0"/>
    <n v="0"/>
    <n v="0"/>
    <n v="0"/>
    <n v="0"/>
    <n v="0"/>
    <n v="0"/>
    <n v="0"/>
    <n v="0"/>
    <n v="0"/>
    <n v="0"/>
    <n v="0"/>
    <n v="0"/>
    <n v="0"/>
    <n v="0"/>
    <n v="0"/>
    <s v="Recurrent"/>
  </r>
  <r>
    <s v="010"/>
    <s v="Ministry of Agriculture, Animal Industry and Fisheries"/>
    <x v="7"/>
    <x v="7"/>
    <s v="02"/>
    <s v="Agricultural Production and Productivity"/>
    <s v="05"/>
    <s v="Fisheries Resources"/>
    <s v="001"/>
    <s v="Aquaculture Management and Development"/>
    <s v="1494"/>
    <s v="Promoting Commercial Aquaculture Project"/>
    <s v="010075"/>
    <s v="Water resources management"/>
    <s v="227001"/>
    <s v="Travel inland"/>
    <n v="0"/>
    <n v="0"/>
    <n v="0"/>
    <n v="0"/>
    <n v="700000000"/>
    <n v="0"/>
    <n v="700000000"/>
    <n v="0"/>
    <n v="300000000"/>
    <n v="211735039"/>
    <n v="0"/>
    <n v="0"/>
    <n v="50000000"/>
    <n v="126237433"/>
    <n v="0"/>
    <n v="0"/>
    <n v="290000000"/>
    <n v="236751000"/>
    <n v="0"/>
    <n v="0"/>
    <n v="60000000"/>
    <n v="125275600"/>
    <n v="0"/>
    <n v="0"/>
    <n v="700000000"/>
    <n v="0"/>
    <n v="699999072"/>
    <n v="0"/>
    <n v="700000000"/>
    <n v="699999072"/>
    <s v="Recurrent"/>
  </r>
  <r>
    <s v="010"/>
    <s v="Ministry of Agriculture, Animal Industry and Fisheries"/>
    <x v="7"/>
    <x v="7"/>
    <s v="02"/>
    <s v="Agricultural Production and Productivity"/>
    <s v="05"/>
    <s v="Fisheries Resources"/>
    <s v="001"/>
    <s v="Aquaculture Management and Development"/>
    <s v="1494"/>
    <s v="Promoting Commercial Aquaculture Project"/>
    <s v="010075"/>
    <s v="Water resources management"/>
    <s v="228002"/>
    <s v="Maintenance-Transport Equipment "/>
    <n v="0"/>
    <n v="0"/>
    <n v="0"/>
    <n v="0"/>
    <n v="60000000"/>
    <n v="0"/>
    <n v="60000000"/>
    <n v="0"/>
    <n v="0"/>
    <n v="0"/>
    <n v="0"/>
    <n v="0"/>
    <n v="0"/>
    <n v="0"/>
    <n v="0"/>
    <n v="0"/>
    <n v="30000000"/>
    <n v="0"/>
    <n v="0"/>
    <n v="0"/>
    <n v="30000000"/>
    <n v="60000000"/>
    <n v="0"/>
    <n v="0"/>
    <n v="60000000"/>
    <n v="0"/>
    <n v="60000000"/>
    <n v="0"/>
    <n v="60000000"/>
    <n v="60000000"/>
    <s v="Recurrent"/>
  </r>
  <r>
    <s v="010"/>
    <s v="Ministry of Agriculture, Animal Industry and Fisheries"/>
    <x v="7"/>
    <x v="7"/>
    <s v="02"/>
    <s v="Agricultural Production and Productivity"/>
    <s v="05"/>
    <s v="Fisheries Resources"/>
    <s v="003"/>
    <s v="Fisheries Resource Management and Development"/>
    <s v="1494"/>
    <s v="Promoting Commercial Aquaculture Project"/>
    <s v="010062"/>
    <s v="Quality Assurance and Control for fisheries"/>
    <s v="221003"/>
    <s v="Staff Training"/>
    <n v="0"/>
    <n v="0"/>
    <n v="0"/>
    <n v="0"/>
    <n v="200000000"/>
    <n v="0"/>
    <n v="200000000"/>
    <n v="0"/>
    <n v="0"/>
    <n v="0"/>
    <n v="0"/>
    <n v="0"/>
    <n v="50000000"/>
    <n v="23050000"/>
    <n v="0"/>
    <n v="0"/>
    <n v="100000000"/>
    <n v="0"/>
    <n v="0"/>
    <n v="0"/>
    <n v="50000000"/>
    <n v="176950000"/>
    <n v="0"/>
    <n v="0"/>
    <n v="200000000"/>
    <n v="0"/>
    <n v="200000000"/>
    <n v="0"/>
    <n v="200000000"/>
    <n v="20000000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12101"/>
    <s v="Social Security Contributions"/>
    <n v="0"/>
    <n v="0"/>
    <n v="0"/>
    <n v="0"/>
    <n v="0"/>
    <n v="0"/>
    <n v="0"/>
    <n v="0"/>
    <n v="0"/>
    <n v="0"/>
    <n v="260000000"/>
    <n v="208000000"/>
    <n v="0"/>
    <n v="0"/>
    <n v="90000000"/>
    <n v="72000000"/>
    <n v="0"/>
    <n v="0"/>
    <n v="260000000"/>
    <n v="208000000"/>
    <n v="0"/>
    <n v="0"/>
    <n v="0"/>
    <n v="0"/>
    <n v="0"/>
    <n v="610000000"/>
    <n v="0"/>
    <n v="488000000"/>
    <n v="610000000"/>
    <n v="48800000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24003"/>
    <s v="Agricultural Supplies and Services"/>
    <n v="0"/>
    <n v="0"/>
    <n v="0"/>
    <n v="0"/>
    <n v="0"/>
    <n v="0"/>
    <n v="0"/>
    <n v="0"/>
    <n v="0"/>
    <n v="0"/>
    <n v="8572000000"/>
    <n v="6857600000"/>
    <n v="0"/>
    <n v="0"/>
    <n v="72000000"/>
    <n v="57600000"/>
    <n v="0"/>
    <n v="0"/>
    <n v="8572000000"/>
    <n v="6857600000"/>
    <n v="0"/>
    <n v="0"/>
    <n v="0"/>
    <n v="0"/>
    <n v="0"/>
    <n v="17216000000"/>
    <n v="0"/>
    <n v="13772800000"/>
    <n v="17216000000"/>
    <n v="1377280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00017"/>
    <s v="Infrastructure Development and Management"/>
    <s v="225203"/>
    <s v="Appraisal and Feasibility Studies for Capital Works"/>
    <n v="0"/>
    <n v="0"/>
    <n v="0"/>
    <n v="0"/>
    <n v="1451445444"/>
    <n v="0"/>
    <n v="1000000000"/>
    <n v="451445444"/>
    <n v="0"/>
    <n v="0"/>
    <n v="0"/>
    <n v="0"/>
    <n v="950000000"/>
    <n v="0"/>
    <n v="0"/>
    <n v="0"/>
    <n v="0"/>
    <n v="949380844"/>
    <n v="0"/>
    <n v="0"/>
    <n v="0"/>
    <n v="619156"/>
    <n v="0"/>
    <n v="0"/>
    <n v="950000000"/>
    <n v="0"/>
    <n v="950000000"/>
    <n v="0"/>
    <n v="950000000"/>
    <n v="95000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00017"/>
    <s v="Infrastructure Development and Management"/>
    <s v="312212"/>
    <s v="Light Vehicles - Acquisition"/>
    <n v="0"/>
    <n v="0"/>
    <n v="0"/>
    <n v="0"/>
    <n v="500000000"/>
    <n v="0"/>
    <n v="500000000"/>
    <n v="0"/>
    <n v="0"/>
    <n v="0"/>
    <n v="0"/>
    <n v="0"/>
    <n v="0"/>
    <n v="0"/>
    <n v="0"/>
    <n v="0"/>
    <n v="491433333"/>
    <n v="0"/>
    <n v="0"/>
    <n v="0"/>
    <n v="0"/>
    <n v="491433332"/>
    <n v="0"/>
    <n v="0"/>
    <n v="491433333"/>
    <n v="0"/>
    <n v="491433332"/>
    <n v="0"/>
    <n v="491433333"/>
    <n v="491433332"/>
    <s v="Capital"/>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12101"/>
    <s v="Social Security Contributions"/>
    <n v="0"/>
    <n v="0"/>
    <n v="0"/>
    <n v="0"/>
    <n v="243583100"/>
    <n v="0"/>
    <n v="55000000"/>
    <n v="188583100"/>
    <n v="0"/>
    <n v="0"/>
    <n v="0"/>
    <n v="0"/>
    <n v="20000000"/>
    <n v="0"/>
    <n v="0"/>
    <n v="0"/>
    <n v="0"/>
    <n v="0"/>
    <n v="0"/>
    <n v="0"/>
    <n v="0"/>
    <n v="20000000"/>
    <n v="0"/>
    <n v="0"/>
    <n v="20000000"/>
    <n v="0"/>
    <n v="20000000"/>
    <n v="0"/>
    <n v="20000000"/>
    <n v="2000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1002"/>
    <s v="Workshops, Meetings and Seminars"/>
    <n v="0"/>
    <n v="0"/>
    <n v="0"/>
    <n v="0"/>
    <n v="114000000"/>
    <n v="0"/>
    <n v="0"/>
    <n v="114000000"/>
    <n v="0"/>
    <n v="0"/>
    <n v="0"/>
    <n v="0"/>
    <n v="0"/>
    <n v="0"/>
    <n v="0"/>
    <n v="0"/>
    <n v="0"/>
    <n v="0"/>
    <n v="0"/>
    <n v="0"/>
    <n v="0"/>
    <n v="0"/>
    <n v="0"/>
    <n v="0"/>
    <n v="0"/>
    <n v="0"/>
    <n v="0"/>
    <n v="0"/>
    <n v="0"/>
    <n v="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4003"/>
    <s v="Agricultural Supplies and Services"/>
    <n v="0"/>
    <n v="0"/>
    <n v="0"/>
    <n v="0"/>
    <n v="16218636589"/>
    <n v="0"/>
    <n v="0"/>
    <n v="16218636589"/>
    <n v="0"/>
    <n v="0"/>
    <n v="0"/>
    <n v="0"/>
    <n v="0"/>
    <n v="0"/>
    <n v="0"/>
    <n v="0"/>
    <n v="0"/>
    <n v="0"/>
    <n v="0"/>
    <n v="0"/>
    <n v="0"/>
    <n v="0"/>
    <n v="0"/>
    <n v="0"/>
    <n v="0"/>
    <n v="0"/>
    <n v="0"/>
    <n v="0"/>
    <n v="0"/>
    <n v="0"/>
    <s v="Recurrent"/>
  </r>
  <r>
    <s v="010"/>
    <s v="Ministry of Agriculture, Animal Industry and Fisheries"/>
    <x v="7"/>
    <x v="7"/>
    <s v="03"/>
    <s v="Storage, Agro-Processing and Value addition "/>
    <s v="04"/>
    <s v="Crop Resources"/>
    <s v="000"/>
    <s v=""/>
    <s v="1263"/>
    <s v="Agriculture Cluster Development Project (ACDP)"/>
    <s v="010059"/>
    <s v="Post-harvest handling, storage and processing"/>
    <s v="221011"/>
    <s v="Printing, Stationery, Photocopying and Binding"/>
    <n v="0"/>
    <n v="0"/>
    <n v="0"/>
    <n v="0"/>
    <n v="0"/>
    <n v="0"/>
    <n v="0"/>
    <n v="0"/>
    <n v="0"/>
    <n v="0"/>
    <n v="0"/>
    <n v="0"/>
    <n v="0"/>
    <n v="0"/>
    <n v="0"/>
    <n v="0"/>
    <n v="0"/>
    <n v="0"/>
    <n v="12500000"/>
    <n v="7500000"/>
    <n v="0"/>
    <n v="0"/>
    <n v="0"/>
    <n v="0"/>
    <n v="0"/>
    <n v="12500000"/>
    <n v="0"/>
    <n v="7500000"/>
    <n v="12500000"/>
    <n v="7500000"/>
    <s v="Recurrent"/>
  </r>
  <r>
    <s v="010"/>
    <s v="Ministry of Agriculture, Animal Industry and Fisheries"/>
    <x v="7"/>
    <x v="7"/>
    <s v="03"/>
    <s v="Storage, Agro-Processing and Value addition "/>
    <s v="04"/>
    <s v="Crop Resources"/>
    <s v="001"/>
    <s v="Crop Inspection and Certification"/>
    <s v="1263"/>
    <s v="Agriculture Cluster Development Project (ACDP)"/>
    <s v="010059"/>
    <s v="Post-harvest handling, storage and processing"/>
    <s v="221002"/>
    <s v="Workshops, Meetings and Seminars"/>
    <n v="0"/>
    <n v="0"/>
    <n v="0"/>
    <n v="0"/>
    <n v="200000000"/>
    <n v="0"/>
    <n v="0"/>
    <n v="200000000"/>
    <n v="0"/>
    <n v="0"/>
    <n v="0"/>
    <n v="0"/>
    <n v="0"/>
    <n v="0"/>
    <n v="0"/>
    <n v="0"/>
    <n v="0"/>
    <n v="0"/>
    <n v="0"/>
    <n v="0"/>
    <n v="0"/>
    <n v="0"/>
    <n v="0"/>
    <n v="0"/>
    <n v="0"/>
    <n v="0"/>
    <n v="0"/>
    <n v="0"/>
    <n v="0"/>
    <n v="0"/>
    <s v="Recurrent"/>
  </r>
  <r>
    <s v="010"/>
    <s v="Ministry of Agriculture, Animal Industry and Fisheries"/>
    <x v="7"/>
    <x v="7"/>
    <s v="03"/>
    <s v="Storage, Agro-Processing and Value addition "/>
    <s v="06"/>
    <s v="Policy, Planning and Support Services"/>
    <s v="001"/>
    <s v="Agricultural Planning and Development"/>
    <s v="1618"/>
    <s v="Retooling of Ministry Agriculture, Animal Industry and Fisheries"/>
    <s v="000034"/>
    <s v="Education and Skills Development"/>
    <s v="211106"/>
    <s v="Allowances (Incl. Casuals, Temporary, sitting allowances)"/>
    <n v="0"/>
    <n v="0"/>
    <n v="0"/>
    <n v="0"/>
    <n v="400000000"/>
    <n v="0"/>
    <n v="400000000"/>
    <n v="0"/>
    <n v="200000000"/>
    <n v="151327222"/>
    <n v="0"/>
    <n v="0"/>
    <n v="200000000"/>
    <n v="166673576"/>
    <n v="0"/>
    <n v="0"/>
    <n v="0"/>
    <n v="0"/>
    <n v="0"/>
    <n v="0"/>
    <n v="0"/>
    <n v="81999202"/>
    <n v="0"/>
    <n v="0"/>
    <n v="400000000"/>
    <n v="0"/>
    <n v="400000000"/>
    <n v="0"/>
    <n v="400000000"/>
    <n v="400000000"/>
    <s v="Recurrent"/>
  </r>
  <r>
    <s v="010"/>
    <s v="Ministry of Agriculture, Animal Industry and Fisheries"/>
    <x v="7"/>
    <x v="7"/>
    <s v="03"/>
    <s v="Storage, Agro-Processing and Value addition "/>
    <s v="06"/>
    <s v="Policy, Planning and Support Services"/>
    <s v="001"/>
    <s v="Agricultural Planning and Development"/>
    <s v="1618"/>
    <s v="Retooling of Ministry Agriculture, Animal Industry and Fisheries"/>
    <s v="000034"/>
    <s v="Education and Skills Development"/>
    <s v="221002"/>
    <s v="Workshops, Meetings and Seminars"/>
    <n v="0"/>
    <n v="0"/>
    <n v="0"/>
    <n v="0"/>
    <n v="500000000"/>
    <n v="0"/>
    <n v="500000000"/>
    <n v="0"/>
    <n v="300000000"/>
    <n v="0"/>
    <n v="0"/>
    <n v="0"/>
    <n v="200000000"/>
    <n v="377000000"/>
    <n v="0"/>
    <n v="0"/>
    <n v="0"/>
    <n v="88254000"/>
    <n v="0"/>
    <n v="0"/>
    <n v="0"/>
    <n v="34745999"/>
    <n v="0"/>
    <n v="0"/>
    <n v="500000000"/>
    <n v="0"/>
    <n v="499999999"/>
    <n v="0"/>
    <n v="500000000"/>
    <n v="499999999"/>
    <s v="Recurrent"/>
  </r>
  <r>
    <s v="010"/>
    <s v="Ministry of Agriculture, Animal Industry and Fisheries"/>
    <x v="7"/>
    <x v="7"/>
    <s v="03"/>
    <s v="Storage, Agro-Processing and Value addition "/>
    <s v="06"/>
    <s v="Policy, Planning and Support Services"/>
    <s v="001"/>
    <s v="Agricultural Planning and Development"/>
    <s v="1618"/>
    <s v="Retooling of Ministry Agriculture, Animal Industry and Fisheries"/>
    <s v="000034"/>
    <s v="Education and Skills Development"/>
    <s v="227004"/>
    <s v="Fuel, Lubricants and Oils"/>
    <n v="0"/>
    <n v="0"/>
    <n v="0"/>
    <n v="0"/>
    <n v="100000000"/>
    <n v="0"/>
    <n v="100000000"/>
    <n v="0"/>
    <n v="12000000"/>
    <n v="0"/>
    <n v="0"/>
    <n v="0"/>
    <n v="40000000"/>
    <n v="42200000"/>
    <n v="0"/>
    <n v="0"/>
    <n v="48000000"/>
    <n v="40000000"/>
    <n v="0"/>
    <n v="0"/>
    <n v="0"/>
    <n v="17799400"/>
    <n v="0"/>
    <n v="0"/>
    <n v="100000000"/>
    <n v="0"/>
    <n v="99999400"/>
    <n v="0"/>
    <n v="100000000"/>
    <n v="99999400"/>
    <s v="Recurrent"/>
  </r>
  <r>
    <s v="010"/>
    <s v="Ministry of Agriculture, Animal Industry and Fisheries"/>
    <x v="7"/>
    <x v="7"/>
    <s v="04"/>
    <s v="Agricultural Market Access and Competitiveness"/>
    <s v="03"/>
    <s v="Animal Resources"/>
    <s v="002"/>
    <s v="Animal Production"/>
    <s v="1358"/>
    <s v="Meat Export Support Services"/>
    <s v="000073"/>
    <s v="Marketing and Value addition"/>
    <s v="212101"/>
    <s v="Social Security Contributions"/>
    <n v="0"/>
    <n v="0"/>
    <n v="0"/>
    <n v="0"/>
    <n v="15000000"/>
    <n v="0"/>
    <n v="15000000"/>
    <n v="0"/>
    <n v="0"/>
    <n v="0"/>
    <n v="0"/>
    <n v="0"/>
    <n v="5000000"/>
    <n v="0"/>
    <n v="0"/>
    <n v="0"/>
    <n v="0"/>
    <n v="0"/>
    <n v="0"/>
    <n v="0"/>
    <n v="10000000"/>
    <n v="15000000"/>
    <n v="0"/>
    <n v="0"/>
    <n v="15000000"/>
    <n v="0"/>
    <n v="15000000"/>
    <n v="0"/>
    <n v="15000000"/>
    <n v="15000000"/>
    <s v="Recurrent"/>
  </r>
  <r>
    <s v="010"/>
    <s v="Ministry of Agriculture, Animal Industry and Fisheries"/>
    <x v="7"/>
    <x v="7"/>
    <s v="04"/>
    <s v="Agricultural Market Access and Competitiveness"/>
    <s v="03"/>
    <s v="Animal Resources"/>
    <s v="002"/>
    <s v="Animal Production"/>
    <s v="1358"/>
    <s v="Meat Export Support Services"/>
    <s v="000073"/>
    <s v="Marketing and Value addition"/>
    <s v="227002"/>
    <s v="Travel abroad"/>
    <n v="0"/>
    <n v="0"/>
    <n v="0"/>
    <n v="0"/>
    <n v="100000000"/>
    <n v="0"/>
    <n v="100000000"/>
    <n v="0"/>
    <n v="100000000"/>
    <n v="38056845"/>
    <n v="0"/>
    <n v="0"/>
    <n v="0"/>
    <n v="49403770"/>
    <n v="0"/>
    <n v="0"/>
    <n v="0"/>
    <n v="12539385"/>
    <n v="0"/>
    <n v="0"/>
    <n v="0"/>
    <n v="0"/>
    <n v="0"/>
    <n v="0"/>
    <n v="100000000"/>
    <n v="0"/>
    <n v="100000000"/>
    <n v="0"/>
    <n v="100000000"/>
    <n v="100000000"/>
    <s v="Recurrent"/>
  </r>
  <r>
    <s v="010"/>
    <s v="Ministry of Agriculture, Animal Industry and Fisheries"/>
    <x v="7"/>
    <x v="7"/>
    <s v="04"/>
    <s v="Agricultural Market Access and Competitiveness"/>
    <s v="04"/>
    <s v="Crop Resources"/>
    <s v="000"/>
    <s v=""/>
    <s v="1263"/>
    <s v="Agriculture Cluster Development Project (ACDP)"/>
    <s v="000073"/>
    <s v="Marketing and Value addition"/>
    <s v="312139"/>
    <s v="Other Structures - Acquisition"/>
    <n v="0"/>
    <n v="0"/>
    <n v="0"/>
    <n v="0"/>
    <n v="0"/>
    <n v="0"/>
    <n v="0"/>
    <n v="0"/>
    <n v="0"/>
    <n v="0"/>
    <n v="3057500000"/>
    <n v="2446000000"/>
    <n v="0"/>
    <n v="0"/>
    <n v="57500000"/>
    <n v="46000000"/>
    <n v="0"/>
    <n v="0"/>
    <n v="6057500000"/>
    <n v="4846000000"/>
    <n v="0"/>
    <n v="0"/>
    <n v="0"/>
    <n v="0"/>
    <n v="0"/>
    <n v="9172500000"/>
    <n v="0"/>
    <n v="7338000000"/>
    <n v="9172500000"/>
    <n v="7338000000"/>
    <s v="Capital"/>
  </r>
  <r>
    <s v="010"/>
    <s v="Ministry of Agriculture, Animal Industry and Fisheries"/>
    <x v="7"/>
    <x v="7"/>
    <s v="04"/>
    <s v="Agricultural Market Access and Competitiveness"/>
    <s v="04"/>
    <s v="Crop Resources"/>
    <s v="001"/>
    <s v="Crop Inspection and Certification"/>
    <s v="1759"/>
    <s v="Support to External Markets for Flowers, Fruits and Vegetables"/>
    <s v="000063"/>
    <s v="Quality Assurance Systems"/>
    <s v="221003"/>
    <s v="Staff Training"/>
    <n v="0"/>
    <n v="0"/>
    <n v="0"/>
    <n v="0"/>
    <n v="200000000"/>
    <n v="0"/>
    <n v="200000000"/>
    <n v="0"/>
    <n v="0"/>
    <n v="0"/>
    <n v="0"/>
    <n v="0"/>
    <n v="70000000"/>
    <n v="0"/>
    <n v="0"/>
    <n v="0"/>
    <n v="70000000"/>
    <n v="110488000"/>
    <n v="0"/>
    <n v="0"/>
    <n v="0"/>
    <n v="29512000"/>
    <n v="0"/>
    <n v="0"/>
    <n v="140000000"/>
    <n v="0"/>
    <n v="140000000"/>
    <n v="0"/>
    <n v="140000000"/>
    <n v="140000000"/>
    <s v="Recurrent"/>
  </r>
  <r>
    <s v="010"/>
    <s v="Ministry of Agriculture, Animal Industry and Fisheries"/>
    <x v="7"/>
    <x v="7"/>
    <s v="04"/>
    <s v="Agricultural Market Access and Competitiveness"/>
    <s v="04"/>
    <s v="Crop Resources"/>
    <s v="001"/>
    <s v="Crop Inspection and Certification"/>
    <s v="1759"/>
    <s v="Support to External Markets for Flowers, Fruits and Vegetables"/>
    <s v="000063"/>
    <s v="Quality Assurance Systems"/>
    <s v="225201"/>
    <s v="Consultancy Services-Capital"/>
    <n v="0"/>
    <n v="0"/>
    <n v="0"/>
    <n v="0"/>
    <n v="200000000"/>
    <n v="0"/>
    <n v="200000000"/>
    <n v="0"/>
    <n v="0"/>
    <n v="0"/>
    <n v="0"/>
    <n v="0"/>
    <n v="70000000"/>
    <n v="0"/>
    <n v="0"/>
    <n v="0"/>
    <n v="130000000"/>
    <n v="30000000"/>
    <n v="0"/>
    <n v="0"/>
    <n v="0"/>
    <n v="170000000"/>
    <n v="0"/>
    <n v="0"/>
    <n v="200000000"/>
    <n v="0"/>
    <n v="200000000"/>
    <n v="0"/>
    <n v="200000000"/>
    <n v="200000000"/>
    <s v="Recurrent"/>
  </r>
  <r>
    <s v="010"/>
    <s v="Ministry of Agriculture, Animal Industry and Fisheries"/>
    <x v="7"/>
    <x v="7"/>
    <s v="04"/>
    <s v="Agricultural Market Access and Competitiveness"/>
    <s v="04"/>
    <s v="Crop Resources"/>
    <s v="002"/>
    <s v="Crop Production"/>
    <s v="1508"/>
    <s v="National Oil Palm Project"/>
    <s v="000073"/>
    <s v="Marketing and Value addition"/>
    <s v="312131"/>
    <s v="Roads and Bridges - Acquisition"/>
    <n v="0"/>
    <n v="0"/>
    <n v="0"/>
    <n v="0"/>
    <n v="3675000000"/>
    <n v="0"/>
    <n v="0"/>
    <n v="3675000000"/>
    <n v="0"/>
    <n v="0"/>
    <n v="0"/>
    <n v="0"/>
    <n v="0"/>
    <n v="0"/>
    <n v="0"/>
    <n v="0"/>
    <n v="0"/>
    <n v="0"/>
    <n v="0"/>
    <n v="0"/>
    <n v="0"/>
    <n v="0"/>
    <n v="0"/>
    <n v="0"/>
    <n v="0"/>
    <n v="0"/>
    <n v="0"/>
    <n v="0"/>
    <n v="0"/>
    <n v="0"/>
    <s v="Capital"/>
  </r>
  <r>
    <s v="010"/>
    <s v="Ministry of Agriculture, Animal Industry and Fisheries"/>
    <x v="7"/>
    <x v="7"/>
    <s v="04"/>
    <s v="Agricultural Market Access and Competitiveness"/>
    <s v="06"/>
    <s v="Policy, Planning and Support Services"/>
    <s v="001"/>
    <s v="Agricultural Planning and Development"/>
    <s v="1444"/>
    <s v="Agriculture Value Chain Development"/>
    <s v="000073"/>
    <s v="Marketing and Value addition"/>
    <s v="225204"/>
    <s v="Monitoring and Supervision of capital work"/>
    <n v="0"/>
    <n v="0"/>
    <n v="0"/>
    <n v="0"/>
    <n v="599999960"/>
    <n v="0"/>
    <n v="599999960"/>
    <n v="0"/>
    <n v="0"/>
    <n v="0"/>
    <n v="0"/>
    <n v="0"/>
    <n v="100000000"/>
    <n v="0"/>
    <n v="0"/>
    <n v="0"/>
    <n v="250000000"/>
    <n v="100000000"/>
    <n v="0"/>
    <n v="0"/>
    <n v="240000000"/>
    <n v="489999999"/>
    <n v="0"/>
    <n v="0"/>
    <n v="590000000"/>
    <n v="0"/>
    <n v="589999999"/>
    <n v="0"/>
    <n v="590000000"/>
    <n v="589999999"/>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7001"/>
    <s v="Travel inland"/>
    <n v="0"/>
    <n v="0"/>
    <n v="0"/>
    <n v="0"/>
    <n v="0"/>
    <n v="0"/>
    <n v="0"/>
    <n v="0"/>
    <n v="0"/>
    <n v="0"/>
    <n v="12000000"/>
    <n v="10200000"/>
    <n v="0"/>
    <n v="0"/>
    <n v="0"/>
    <n v="0"/>
    <n v="0"/>
    <n v="0"/>
    <n v="0"/>
    <n v="0"/>
    <n v="0"/>
    <n v="0"/>
    <n v="134125108"/>
    <n v="134125108"/>
    <n v="0"/>
    <n v="146125108"/>
    <n v="0"/>
    <n v="144325108"/>
    <n v="146125108"/>
    <n v="144325108"/>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11104"/>
    <s v="Employee Gratuity"/>
    <n v="0"/>
    <n v="0"/>
    <n v="0"/>
    <n v="0"/>
    <n v="0"/>
    <n v="0"/>
    <n v="0"/>
    <n v="0"/>
    <n v="0"/>
    <n v="0"/>
    <n v="0"/>
    <n v="0"/>
    <n v="0"/>
    <n v="0"/>
    <n v="0"/>
    <n v="0"/>
    <n v="0"/>
    <n v="0"/>
    <n v="466200000"/>
    <n v="180424015"/>
    <n v="0"/>
    <n v="0"/>
    <n v="0"/>
    <n v="0"/>
    <n v="0"/>
    <n v="466200000"/>
    <n v="0"/>
    <n v="180424015"/>
    <n v="466200000"/>
    <n v="180424015"/>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1001"/>
    <s v="Advertising and Public Relations"/>
    <n v="0"/>
    <n v="0"/>
    <n v="0"/>
    <n v="0"/>
    <n v="0"/>
    <n v="0"/>
    <n v="0"/>
    <n v="0"/>
    <n v="0"/>
    <n v="0"/>
    <n v="50000000"/>
    <n v="31950000"/>
    <n v="0"/>
    <n v="0"/>
    <n v="0"/>
    <n v="0"/>
    <n v="0"/>
    <n v="0"/>
    <n v="80000000"/>
    <n v="0"/>
    <n v="0"/>
    <n v="0"/>
    <n v="30000000"/>
    <n v="20508475"/>
    <n v="0"/>
    <n v="160000000"/>
    <n v="0"/>
    <n v="52458475"/>
    <n v="160000000"/>
    <n v="52458475"/>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1009"/>
    <s v="Welfare and Entertainment"/>
    <n v="0"/>
    <n v="0"/>
    <n v="0"/>
    <n v="0"/>
    <n v="0"/>
    <n v="0"/>
    <n v="0"/>
    <n v="0"/>
    <n v="0"/>
    <n v="0"/>
    <n v="10000000"/>
    <n v="9365900"/>
    <n v="0"/>
    <n v="0"/>
    <n v="0"/>
    <n v="0"/>
    <n v="0"/>
    <n v="0"/>
    <n v="10000000"/>
    <n v="4121600"/>
    <n v="0"/>
    <n v="0"/>
    <n v="7000000"/>
    <n v="5619100"/>
    <n v="0"/>
    <n v="27000000"/>
    <n v="0"/>
    <n v="19106600"/>
    <n v="27000000"/>
    <n v="191066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1014"/>
    <s v="Bank Charges and other Bank related costs"/>
    <n v="0"/>
    <n v="0"/>
    <n v="0"/>
    <n v="0"/>
    <n v="0"/>
    <n v="0"/>
    <n v="0"/>
    <n v="0"/>
    <n v="0"/>
    <n v="0"/>
    <n v="1500000"/>
    <n v="1274000"/>
    <n v="0"/>
    <n v="0"/>
    <n v="0"/>
    <n v="0"/>
    <n v="0"/>
    <n v="0"/>
    <n v="2800000"/>
    <n v="716000"/>
    <n v="0"/>
    <n v="0"/>
    <n v="1000000"/>
    <n v="770000"/>
    <n v="0"/>
    <n v="5300000"/>
    <n v="0"/>
    <n v="2760000"/>
    <n v="5300000"/>
    <n v="2760000"/>
    <s v="Recurrent"/>
  </r>
  <r>
    <s v="011"/>
    <s v="Ministry of Local Government"/>
    <x v="7"/>
    <x v="7"/>
    <s v="04"/>
    <s v="Agricultural Market Access and Competitiveness"/>
    <s v="01"/>
    <s v="Local Government Administration and Development"/>
    <s v="002"/>
    <s v="Local Councils Development Department"/>
    <s v="1381"/>
    <s v="Programme for Restoration of Livelihoods in Northern Region (PRELNOR)"/>
    <s v="010014"/>
    <s v="Support to Farm Level production"/>
    <s v="211106"/>
    <s v="Allowances (Incl. Casuals, Temporary, sitting allowances)"/>
    <n v="0"/>
    <n v="0"/>
    <n v="0"/>
    <n v="0"/>
    <n v="114000000"/>
    <n v="0"/>
    <n v="114000000"/>
    <n v="0"/>
    <n v="0"/>
    <n v="0"/>
    <n v="0"/>
    <n v="0"/>
    <n v="28500000"/>
    <n v="2573866"/>
    <n v="0"/>
    <n v="0"/>
    <n v="20000000"/>
    <n v="13198000"/>
    <n v="0"/>
    <n v="0"/>
    <n v="65500000"/>
    <n v="98228134"/>
    <n v="0"/>
    <n v="0"/>
    <n v="114000000"/>
    <n v="0"/>
    <n v="114000000"/>
    <n v="0"/>
    <n v="114000000"/>
    <n v="114000000"/>
    <s v="Recurrent"/>
  </r>
  <r>
    <s v="011"/>
    <s v="Ministry of Local Government"/>
    <x v="7"/>
    <x v="7"/>
    <s v="04"/>
    <s v="Agricultural Market Access and Competitiveness"/>
    <s v="01"/>
    <s v="Local Government Administration and Development"/>
    <s v="002"/>
    <s v="Local Councils Development Department"/>
    <s v="1381"/>
    <s v="Programme for Restoration of Livelihoods in Northern Region (PRELNOR)"/>
    <s v="010014"/>
    <s v="Support to Farm Level production"/>
    <s v="227001"/>
    <s v="Travel inland"/>
    <n v="0"/>
    <n v="0"/>
    <n v="0"/>
    <n v="0"/>
    <n v="67276000"/>
    <n v="0"/>
    <n v="67276000"/>
    <n v="0"/>
    <n v="0"/>
    <n v="0"/>
    <n v="0"/>
    <n v="0"/>
    <n v="10264134"/>
    <n v="10264134"/>
    <n v="0"/>
    <n v="0"/>
    <n v="30000000"/>
    <n v="0"/>
    <n v="0"/>
    <n v="0"/>
    <n v="0"/>
    <n v="30000000"/>
    <n v="0"/>
    <n v="0"/>
    <n v="40264134"/>
    <n v="0"/>
    <n v="40264134"/>
    <n v="0"/>
    <n v="40264134"/>
    <n v="40264134"/>
    <s v="Recurrent"/>
  </r>
  <r>
    <s v="011"/>
    <s v="Ministry of Local Government"/>
    <x v="7"/>
    <x v="7"/>
    <s v="04"/>
    <s v="Agricultural Market Access and Competitiveness"/>
    <s v="01"/>
    <s v="Local Government Administration and Development"/>
    <s v="002"/>
    <s v="Local Councils Development Department"/>
    <s v="1381"/>
    <s v="Programme for Restoration of Livelihoods in Northern Region (PRELNOR)"/>
    <s v="010014"/>
    <s v="Support to Farm Level production"/>
    <s v="227004"/>
    <s v="Fuel, Lubricants and Oils"/>
    <n v="0"/>
    <n v="0"/>
    <n v="0"/>
    <n v="0"/>
    <n v="87706000"/>
    <n v="0"/>
    <n v="87706000"/>
    <n v="0"/>
    <n v="0"/>
    <n v="0"/>
    <n v="0"/>
    <n v="0"/>
    <n v="21926500"/>
    <n v="0"/>
    <n v="0"/>
    <n v="0"/>
    <n v="50000000"/>
    <n v="60000000"/>
    <n v="0"/>
    <n v="0"/>
    <n v="0"/>
    <n v="11752265"/>
    <n v="0"/>
    <n v="0"/>
    <n v="71926500"/>
    <n v="0"/>
    <n v="71752265"/>
    <n v="0"/>
    <n v="71926500"/>
    <n v="71752265"/>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1009"/>
    <s v="Welfare and Entertainment"/>
    <n v="0"/>
    <n v="0"/>
    <n v="0"/>
    <n v="0"/>
    <n v="30000000"/>
    <n v="0"/>
    <n v="0"/>
    <n v="30000000"/>
    <n v="0"/>
    <n v="0"/>
    <n v="0"/>
    <n v="0"/>
    <n v="0"/>
    <n v="0"/>
    <n v="0"/>
    <n v="0"/>
    <n v="0"/>
    <n v="0"/>
    <n v="0"/>
    <n v="0"/>
    <n v="0"/>
    <n v="0"/>
    <n v="0"/>
    <n v="0"/>
    <n v="0"/>
    <n v="0"/>
    <n v="0"/>
    <n v="0"/>
    <n v="0"/>
    <n v="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2002"/>
    <s v="Postage and Courier"/>
    <n v="0"/>
    <n v="0"/>
    <n v="0"/>
    <n v="0"/>
    <n v="5000000"/>
    <n v="0"/>
    <n v="0"/>
    <n v="5000000"/>
    <n v="0"/>
    <n v="0"/>
    <n v="0"/>
    <n v="0"/>
    <n v="0"/>
    <n v="0"/>
    <n v="0"/>
    <n v="0"/>
    <n v="0"/>
    <n v="0"/>
    <n v="0"/>
    <n v="0"/>
    <n v="0"/>
    <n v="0"/>
    <n v="0"/>
    <n v="0"/>
    <n v="0"/>
    <n v="0"/>
    <n v="0"/>
    <n v="0"/>
    <n v="0"/>
    <n v="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8001"/>
    <s v="Maintenance-Buildings and Structures"/>
    <n v="0"/>
    <n v="0"/>
    <n v="0"/>
    <n v="0"/>
    <n v="3060000000"/>
    <n v="0"/>
    <n v="60000000"/>
    <n v="3000000000"/>
    <n v="0"/>
    <n v="0"/>
    <n v="0"/>
    <n v="0"/>
    <n v="20000000"/>
    <n v="0"/>
    <n v="0"/>
    <n v="0"/>
    <n v="20000000"/>
    <n v="0"/>
    <n v="0"/>
    <n v="0"/>
    <n v="0"/>
    <n v="40000000"/>
    <n v="0"/>
    <n v="0"/>
    <n v="40000000"/>
    <n v="0"/>
    <n v="40000000"/>
    <n v="0"/>
    <n v="40000000"/>
    <n v="4000000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42003"/>
    <s v="Other"/>
    <n v="0"/>
    <n v="0"/>
    <n v="0"/>
    <n v="0"/>
    <n v="5500290500"/>
    <n v="0"/>
    <n v="0"/>
    <n v="5500290500"/>
    <n v="0"/>
    <n v="0"/>
    <n v="0"/>
    <n v="0"/>
    <n v="0"/>
    <n v="0"/>
    <n v="0"/>
    <n v="0"/>
    <n v="0"/>
    <n v="0"/>
    <n v="0"/>
    <n v="0"/>
    <n v="0"/>
    <n v="0"/>
    <n v="0"/>
    <n v="0"/>
    <n v="0"/>
    <n v="0"/>
    <n v="0"/>
    <n v="0"/>
    <n v="0"/>
    <n v="0"/>
    <s v="Recurrent"/>
  </r>
  <r>
    <s v="011"/>
    <s v="Ministry of Local Government"/>
    <x v="4"/>
    <x v="4"/>
    <s v="01"/>
    <s v="Strengthening Accountability"/>
    <s v="02"/>
    <s v="Local Government Inspection and Assessment"/>
    <s v="004"/>
    <s v="Urban Inspection Department"/>
    <s v="1704"/>
    <s v="Local Government Revenue Managment Information System"/>
    <s v="390022"/>
    <s v="Automation of Local Revenue management"/>
    <s v="225101"/>
    <s v="Consultancy Services"/>
    <n v="0"/>
    <n v="0"/>
    <n v="0"/>
    <n v="0"/>
    <n v="492000000"/>
    <n v="0"/>
    <n v="492000000"/>
    <n v="0"/>
    <n v="0"/>
    <n v="0"/>
    <n v="0"/>
    <n v="0"/>
    <n v="0"/>
    <n v="0"/>
    <n v="0"/>
    <n v="0"/>
    <n v="0"/>
    <n v="0"/>
    <n v="0"/>
    <n v="0"/>
    <n v="0"/>
    <n v="0"/>
    <n v="0"/>
    <n v="0"/>
    <n v="0"/>
    <n v="0"/>
    <n v="0"/>
    <n v="0"/>
    <n v="0"/>
    <n v="0"/>
    <s v="Recurrent"/>
  </r>
  <r>
    <s v="011"/>
    <s v="Ministry of Local Government"/>
    <x v="3"/>
    <x v="3"/>
    <s v="01"/>
    <s v="Production and productivity"/>
    <s v="01"/>
    <s v="Local Government Administration and Development"/>
    <s v="002"/>
    <s v="Local Councils Development Department"/>
    <s v="1509"/>
    <s v="Local Economic Growth (LEGS) Support Project"/>
    <s v="000046"/>
    <s v="Local economic development support services"/>
    <s v="221008"/>
    <s v="Information and Communication Technology Supplies.  "/>
    <n v="0"/>
    <n v="0"/>
    <n v="0"/>
    <n v="0"/>
    <n v="2000000"/>
    <n v="0"/>
    <n v="2000000"/>
    <n v="0"/>
    <n v="0"/>
    <n v="0"/>
    <n v="0"/>
    <n v="0"/>
    <n v="1000000"/>
    <n v="0"/>
    <n v="0"/>
    <n v="0"/>
    <n v="1000000"/>
    <n v="0"/>
    <n v="0"/>
    <n v="0"/>
    <n v="0"/>
    <n v="1440000"/>
    <n v="0"/>
    <n v="0"/>
    <n v="2000000"/>
    <n v="0"/>
    <n v="1440000"/>
    <n v="0"/>
    <n v="2000000"/>
    <n v="1440000"/>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1007"/>
    <s v="Books, Periodicals &amp; Newspapers"/>
    <n v="0"/>
    <n v="0"/>
    <n v="0"/>
    <n v="0"/>
    <n v="0"/>
    <n v="0"/>
    <n v="0"/>
    <n v="0"/>
    <n v="0"/>
    <n v="0"/>
    <n v="0"/>
    <n v="0"/>
    <n v="0"/>
    <n v="0"/>
    <n v="0"/>
    <n v="0"/>
    <n v="0"/>
    <n v="0"/>
    <n v="0"/>
    <n v="0"/>
    <n v="0"/>
    <n v="0"/>
    <n v="30000000"/>
    <n v="2376407"/>
    <n v="0"/>
    <n v="30000000"/>
    <n v="0"/>
    <n v="2376407"/>
    <n v="30000000"/>
    <n v="2376407"/>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5202"/>
    <s v="Environment Impact Assessment for Capital Works"/>
    <n v="0"/>
    <n v="0"/>
    <n v="0"/>
    <n v="0"/>
    <n v="0"/>
    <n v="0"/>
    <n v="0"/>
    <n v="0"/>
    <n v="0"/>
    <n v="0"/>
    <n v="0"/>
    <n v="0"/>
    <n v="0"/>
    <n v="0"/>
    <n v="0"/>
    <n v="0"/>
    <n v="0"/>
    <n v="0"/>
    <n v="0"/>
    <n v="0"/>
    <n v="0"/>
    <n v="0"/>
    <n v="714000000"/>
    <n v="708110874"/>
    <n v="0"/>
    <n v="714000000"/>
    <n v="0"/>
    <n v="708110874"/>
    <n v="714000000"/>
    <n v="708110874"/>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63310"/>
    <s v="Sector Development Grant"/>
    <n v="0"/>
    <n v="0"/>
    <n v="0"/>
    <n v="0"/>
    <n v="0"/>
    <n v="0"/>
    <n v="0"/>
    <n v="0"/>
    <n v="0"/>
    <n v="0"/>
    <n v="350000000"/>
    <n v="298830507"/>
    <n v="0"/>
    <n v="0"/>
    <n v="0"/>
    <n v="0"/>
    <n v="0"/>
    <n v="0"/>
    <n v="0"/>
    <n v="0"/>
    <n v="0"/>
    <n v="0"/>
    <n v="250000000"/>
    <n v="214147080"/>
    <n v="0"/>
    <n v="600000000"/>
    <n v="0"/>
    <n v="512977587"/>
    <n v="600000000"/>
    <n v="512977587"/>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5202"/>
    <s v="Environment Impact Assessment for Capital Works"/>
    <n v="0"/>
    <n v="0"/>
    <n v="0"/>
    <n v="0"/>
    <n v="737907750"/>
    <n v="0"/>
    <n v="23374000"/>
    <n v="714533750"/>
    <n v="0"/>
    <n v="0"/>
    <n v="0"/>
    <n v="0"/>
    <n v="5000000"/>
    <n v="0"/>
    <n v="0"/>
    <n v="0"/>
    <n v="0"/>
    <n v="0"/>
    <n v="0"/>
    <n v="0"/>
    <n v="0"/>
    <n v="5000000"/>
    <n v="0"/>
    <n v="0"/>
    <n v="5000000"/>
    <n v="0"/>
    <n v="5000000"/>
    <n v="0"/>
    <n v="5000000"/>
    <n v="5000000"/>
    <s v="Recurrent"/>
  </r>
  <r>
    <s v="011"/>
    <s v="Ministry of Local Government"/>
    <x v="3"/>
    <x v="3"/>
    <s v="02"/>
    <s v="Infrastructure Development"/>
    <s v="02"/>
    <s v="Local Government Inspection and Assessment"/>
    <s v="000"/>
    <s v=""/>
    <s v="1772"/>
    <s v="National Oil Seed Project"/>
    <s v="000017"/>
    <s v="Infrastructure Development and Management"/>
    <s v="221002"/>
    <s v="Workshops, Meetings and Seminars"/>
    <n v="0"/>
    <n v="0"/>
    <n v="0"/>
    <n v="0"/>
    <n v="0"/>
    <n v="0"/>
    <n v="0"/>
    <n v="0"/>
    <n v="0"/>
    <n v="0"/>
    <n v="200000000"/>
    <n v="0"/>
    <n v="0"/>
    <n v="0"/>
    <n v="0"/>
    <n v="0"/>
    <n v="0"/>
    <n v="0"/>
    <n v="100000000"/>
    <n v="92928970"/>
    <n v="0"/>
    <n v="0"/>
    <n v="157128970"/>
    <n v="157128970"/>
    <n v="0"/>
    <n v="457128970"/>
    <n v="0"/>
    <n v="250057940"/>
    <n v="457128970"/>
    <n v="25005794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3002"/>
    <s v="Property Rates"/>
    <n v="0"/>
    <n v="0"/>
    <n v="0"/>
    <n v="0"/>
    <n v="30000000"/>
    <n v="0"/>
    <n v="30000000"/>
    <n v="0"/>
    <n v="0"/>
    <n v="0"/>
    <n v="0"/>
    <n v="0"/>
    <n v="0"/>
    <n v="0"/>
    <n v="0"/>
    <n v="0"/>
    <n v="30000000"/>
    <n v="0"/>
    <n v="0"/>
    <n v="0"/>
    <n v="0"/>
    <n v="30000000"/>
    <n v="0"/>
    <n v="0"/>
    <n v="30000000"/>
    <n v="0"/>
    <n v="30000000"/>
    <n v="0"/>
    <n v="30000000"/>
    <n v="300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3004"/>
    <s v="Guard and Security services"/>
    <n v="0"/>
    <n v="0"/>
    <n v="0"/>
    <n v="0"/>
    <n v="30000000"/>
    <n v="0"/>
    <n v="30000000"/>
    <n v="0"/>
    <n v="0"/>
    <n v="0"/>
    <n v="0"/>
    <n v="0"/>
    <n v="5000000"/>
    <n v="0"/>
    <n v="0"/>
    <n v="0"/>
    <n v="25000000"/>
    <n v="992000"/>
    <n v="0"/>
    <n v="0"/>
    <n v="0"/>
    <n v="29008000"/>
    <n v="0"/>
    <n v="0"/>
    <n v="30000000"/>
    <n v="0"/>
    <n v="30000000"/>
    <n v="0"/>
    <n v="30000000"/>
    <n v="30000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2001"/>
    <s v="Information and Communication Technology Services."/>
    <n v="0"/>
    <n v="0"/>
    <n v="0"/>
    <n v="0"/>
    <n v="8040000"/>
    <n v="0"/>
    <n v="8040000"/>
    <n v="0"/>
    <n v="0"/>
    <n v="0"/>
    <n v="0"/>
    <n v="0"/>
    <n v="8040000"/>
    <n v="0"/>
    <n v="0"/>
    <n v="0"/>
    <n v="0"/>
    <n v="8040000"/>
    <n v="0"/>
    <n v="0"/>
    <n v="0"/>
    <n v="0"/>
    <n v="0"/>
    <n v="0"/>
    <n v="8040000"/>
    <n v="0"/>
    <n v="8040000"/>
    <n v="0"/>
    <n v="8040000"/>
    <n v="8040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2002"/>
    <s v="Postage and Courier"/>
    <n v="0"/>
    <n v="0"/>
    <n v="0"/>
    <n v="0"/>
    <n v="21635000"/>
    <n v="0"/>
    <n v="21635000"/>
    <n v="0"/>
    <n v="0"/>
    <n v="0"/>
    <n v="0"/>
    <n v="0"/>
    <n v="7760008"/>
    <n v="4625008"/>
    <n v="0"/>
    <n v="0"/>
    <n v="13874992"/>
    <n v="16860300"/>
    <n v="0"/>
    <n v="0"/>
    <n v="0"/>
    <n v="149692"/>
    <n v="0"/>
    <n v="0"/>
    <n v="21635000"/>
    <n v="0"/>
    <n v="21635000"/>
    <n v="0"/>
    <n v="21635000"/>
    <n v="21635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3001"/>
    <s v="Property Management Expenses"/>
    <n v="0"/>
    <n v="0"/>
    <n v="0"/>
    <n v="0"/>
    <n v="1723000"/>
    <n v="0"/>
    <n v="1723000"/>
    <n v="0"/>
    <n v="0"/>
    <n v="0"/>
    <n v="0"/>
    <n v="0"/>
    <n v="1723000"/>
    <n v="0"/>
    <n v="0"/>
    <n v="0"/>
    <n v="0"/>
    <n v="1723000"/>
    <n v="0"/>
    <n v="0"/>
    <n v="0"/>
    <n v="0"/>
    <n v="0"/>
    <n v="0"/>
    <n v="1723000"/>
    <n v="0"/>
    <n v="1723000"/>
    <n v="0"/>
    <n v="1723000"/>
    <n v="1723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5101"/>
    <s v="Consultancy Services"/>
    <n v="0"/>
    <n v="0"/>
    <n v="0"/>
    <n v="0"/>
    <n v="178179000"/>
    <n v="0"/>
    <n v="178179000"/>
    <n v="0"/>
    <n v="0"/>
    <n v="0"/>
    <n v="0"/>
    <n v="0"/>
    <n v="124089500"/>
    <n v="26000000"/>
    <n v="0"/>
    <n v="0"/>
    <n v="54089500"/>
    <n v="141379000"/>
    <n v="0"/>
    <n v="0"/>
    <n v="0"/>
    <n v="10800000"/>
    <n v="0"/>
    <n v="0"/>
    <n v="178179000"/>
    <n v="0"/>
    <n v="178179000"/>
    <n v="0"/>
    <n v="178179000"/>
    <n v="178179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7004"/>
    <s v="Fuel, Lubricants and Oils"/>
    <n v="0"/>
    <n v="0"/>
    <n v="0"/>
    <n v="0"/>
    <n v="261652000"/>
    <n v="0"/>
    <n v="261652000"/>
    <n v="0"/>
    <n v="0"/>
    <n v="0"/>
    <n v="0"/>
    <n v="0"/>
    <n v="179540274"/>
    <n v="27335774"/>
    <n v="0"/>
    <n v="0"/>
    <n v="82111726"/>
    <n v="194566226"/>
    <n v="0"/>
    <n v="0"/>
    <n v="0"/>
    <n v="39750000"/>
    <n v="0"/>
    <n v="0"/>
    <n v="261652000"/>
    <n v="0"/>
    <n v="261652000"/>
    <n v="0"/>
    <n v="261652000"/>
    <n v="261652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3004"/>
    <s v="Guard and Security services"/>
    <n v="0"/>
    <n v="0"/>
    <n v="0"/>
    <n v="0"/>
    <n v="2182000"/>
    <n v="0"/>
    <n v="2182000"/>
    <n v="0"/>
    <n v="0"/>
    <n v="0"/>
    <n v="0"/>
    <n v="0"/>
    <n v="2182000"/>
    <n v="0"/>
    <n v="0"/>
    <n v="0"/>
    <n v="0"/>
    <n v="2182000"/>
    <n v="0"/>
    <n v="0"/>
    <n v="0"/>
    <n v="0"/>
    <n v="0"/>
    <n v="0"/>
    <n v="2182000"/>
    <n v="0"/>
    <n v="2182000"/>
    <n v="0"/>
    <n v="2182000"/>
    <n v="2182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4011"/>
    <s v="Research Expenses"/>
    <n v="0"/>
    <n v="0"/>
    <n v="0"/>
    <n v="0"/>
    <n v="2141574000"/>
    <n v="0"/>
    <n v="2141574000"/>
    <n v="0"/>
    <n v="1500000000"/>
    <n v="1147500000"/>
    <n v="0"/>
    <n v="0"/>
    <n v="641574000"/>
    <n v="264370264"/>
    <n v="0"/>
    <n v="0"/>
    <n v="0"/>
    <n v="630548886"/>
    <n v="0"/>
    <n v="0"/>
    <n v="0"/>
    <n v="99154850"/>
    <n v="0"/>
    <n v="0"/>
    <n v="2141574000"/>
    <n v="0"/>
    <n v="2141574000"/>
    <n v="0"/>
    <n v="2141574000"/>
    <n v="2141574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8002"/>
    <s v="Maintenance-Transport Equipment "/>
    <n v="0"/>
    <n v="0"/>
    <n v="0"/>
    <n v="0"/>
    <n v="97000000"/>
    <n v="0"/>
    <n v="97000000"/>
    <n v="0"/>
    <n v="0"/>
    <n v="0"/>
    <n v="0"/>
    <n v="0"/>
    <n v="50000000"/>
    <n v="50000000"/>
    <n v="0"/>
    <n v="0"/>
    <n v="0"/>
    <n v="0"/>
    <n v="0"/>
    <n v="0"/>
    <n v="0"/>
    <n v="0"/>
    <n v="0"/>
    <n v="0"/>
    <n v="50000000"/>
    <n v="0"/>
    <n v="50000000"/>
    <n v="0"/>
    <n v="50000000"/>
    <n v="50000000"/>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1002"/>
    <s v="Workshops, Meetings and Seminars"/>
    <n v="800000000"/>
    <n v="0"/>
    <n v="0"/>
    <n v="0"/>
    <n v="1967727183"/>
    <n v="0"/>
    <n v="1167727183"/>
    <n v="0"/>
    <n v="0"/>
    <n v="0"/>
    <n v="0"/>
    <n v="0"/>
    <n v="150000000"/>
    <n v="52440420"/>
    <n v="0"/>
    <n v="0"/>
    <n v="335557032"/>
    <n v="268029622"/>
    <n v="0"/>
    <n v="0"/>
    <n v="1482170151"/>
    <n v="1624673551"/>
    <n v="0"/>
    <n v="0"/>
    <n v="1967727183"/>
    <n v="0"/>
    <n v="1945143593"/>
    <n v="0"/>
    <n v="1967727183"/>
    <n v="1945143593"/>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1008"/>
    <s v="Information and Communication Technology Supplies.  "/>
    <n v="0"/>
    <n v="0"/>
    <n v="0"/>
    <n v="0"/>
    <n v="1843400000"/>
    <n v="0"/>
    <n v="1843400000"/>
    <n v="0"/>
    <n v="0"/>
    <n v="0"/>
    <n v="0"/>
    <n v="0"/>
    <n v="465125876"/>
    <n v="26845991"/>
    <n v="0"/>
    <n v="0"/>
    <n v="0"/>
    <n v="0"/>
    <n v="0"/>
    <n v="0"/>
    <n v="1378274124"/>
    <n v="1556719048"/>
    <n v="0"/>
    <n v="0"/>
    <n v="1843400000"/>
    <n v="0"/>
    <n v="1583565039"/>
    <n v="0"/>
    <n v="1843400000"/>
    <n v="1583565039"/>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5101"/>
    <s v="Consultancy Services"/>
    <n v="0"/>
    <n v="0"/>
    <n v="0"/>
    <n v="0"/>
    <n v="30000000"/>
    <n v="0"/>
    <n v="30000000"/>
    <n v="0"/>
    <n v="0"/>
    <n v="0"/>
    <n v="0"/>
    <n v="0"/>
    <n v="11000000"/>
    <n v="10658144"/>
    <n v="0"/>
    <n v="0"/>
    <n v="0"/>
    <n v="0"/>
    <n v="0"/>
    <n v="0"/>
    <n v="19000000"/>
    <n v="3499999"/>
    <n v="0"/>
    <n v="0"/>
    <n v="30000000"/>
    <n v="0"/>
    <n v="14158143"/>
    <n v="0"/>
    <n v="30000000"/>
    <n v="14158143"/>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312235"/>
    <s v="Furniture and Fittings - Acquisition"/>
    <n v="0"/>
    <n v="0"/>
    <n v="0"/>
    <n v="0"/>
    <n v="394241313"/>
    <n v="0"/>
    <n v="394241313"/>
    <n v="0"/>
    <n v="0"/>
    <n v="0"/>
    <n v="0"/>
    <n v="0"/>
    <n v="100000000"/>
    <n v="70827376"/>
    <n v="0"/>
    <n v="0"/>
    <n v="0"/>
    <n v="70827376"/>
    <n v="0"/>
    <n v="0"/>
    <n v="294241313"/>
    <n v="196057000"/>
    <n v="0"/>
    <n v="0"/>
    <n v="394241313"/>
    <n v="0"/>
    <n v="337711752"/>
    <n v="0"/>
    <n v="394241313"/>
    <n v="337711752"/>
    <s v="Capital"/>
  </r>
  <r>
    <s v="145"/>
    <s v="Uganda Prisons Service"/>
    <x v="0"/>
    <x v="0"/>
    <s v="02"/>
    <s v="Security"/>
    <s v="04"/>
    <s v="Prisons Production"/>
    <s v="001"/>
    <s v="Projects Management"/>
    <s v="1395"/>
    <s v="The Maize seed &amp; Cotton production project under Uganda Prisons Service"/>
    <s v="000017"/>
    <s v="Infrastructure Development and Management"/>
    <s v="312111"/>
    <s v="Residential Buildings - Acquisition"/>
    <n v="0"/>
    <n v="0"/>
    <n v="0"/>
    <n v="0"/>
    <n v="1769175730"/>
    <n v="0"/>
    <n v="1769175730"/>
    <n v="0"/>
    <n v="0"/>
    <n v="0"/>
    <n v="0"/>
    <n v="0"/>
    <n v="700000000"/>
    <n v="0"/>
    <n v="0"/>
    <n v="0"/>
    <n v="500515467"/>
    <n v="563477421"/>
    <n v="0"/>
    <n v="0"/>
    <n v="568660263"/>
    <n v="1205698308"/>
    <n v="0"/>
    <n v="0"/>
    <n v="1769175730"/>
    <n v="0"/>
    <n v="1769175729"/>
    <n v="0"/>
    <n v="1769175730"/>
    <n v="1769175729"/>
    <s v="Capital"/>
  </r>
  <r>
    <s v="145"/>
    <s v="Uganda Prisons Service"/>
    <x v="0"/>
    <x v="0"/>
    <s v="02"/>
    <s v="Security"/>
    <s v="04"/>
    <s v="Prisons Production"/>
    <s v="001"/>
    <s v="Projects Management"/>
    <s v="1395"/>
    <s v="The Maize seed &amp; Cotton production project under Uganda Prisons Service"/>
    <s v="000017"/>
    <s v="Infrastructure Development and Management"/>
    <s v="312121"/>
    <s v="Non-Residential Buildings - Acquisition"/>
    <n v="0"/>
    <n v="0"/>
    <n v="0"/>
    <n v="0"/>
    <n v="2012104640"/>
    <n v="0"/>
    <n v="2012104640"/>
    <n v="0"/>
    <n v="0"/>
    <n v="0"/>
    <n v="0"/>
    <n v="0"/>
    <n v="900000000"/>
    <n v="0"/>
    <n v="0"/>
    <n v="0"/>
    <n v="500000000"/>
    <n v="312678068"/>
    <n v="0"/>
    <n v="0"/>
    <n v="612104640"/>
    <n v="1699426574"/>
    <n v="0"/>
    <n v="0"/>
    <n v="2012104640"/>
    <n v="0"/>
    <n v="2012104642"/>
    <n v="0"/>
    <n v="2012104640"/>
    <n v="2012104642"/>
    <s v="Capital"/>
  </r>
  <r>
    <s v="146"/>
    <s v="Public Service Commission (PSC)"/>
    <x v="4"/>
    <x v="4"/>
    <s v="03"/>
    <s v="Human Resource Management "/>
    <s v="01"/>
    <s v="Public Service Selection and Recruitment"/>
    <s v="002"/>
    <s v="Finance and Administration"/>
    <s v="1674"/>
    <s v="Retooling of Public Service Commission"/>
    <s v="000003"/>
    <s v="Facilities and Equipment Management"/>
    <s v="312212"/>
    <s v="Light Vehicles - Acquisition"/>
    <n v="0"/>
    <n v="0"/>
    <n v="0"/>
    <n v="0"/>
    <n v="626311143"/>
    <n v="0"/>
    <n v="626311143"/>
    <n v="0"/>
    <n v="0"/>
    <n v="0"/>
    <n v="0"/>
    <n v="0"/>
    <n v="426844428"/>
    <n v="0"/>
    <n v="0"/>
    <n v="0"/>
    <n v="0"/>
    <n v="0"/>
    <n v="0"/>
    <n v="0"/>
    <n v="199466715"/>
    <n v="626311142"/>
    <n v="0"/>
    <n v="0"/>
    <n v="626311143"/>
    <n v="0"/>
    <n v="626311142"/>
    <n v="0"/>
    <n v="626311143"/>
    <n v="626311142"/>
    <s v="Capital"/>
  </r>
  <r>
    <s v="149"/>
    <s v="National Population Council"/>
    <x v="9"/>
    <x v="9"/>
    <s v="02"/>
    <s v="Population Health, Safety and Management "/>
    <s v="01"/>
    <s v="Policy, Planning and Support Services"/>
    <s v="002"/>
    <s v="Policy and  Planning "/>
    <s v="1758"/>
    <s v="Retooling of National Population Council"/>
    <s v="000003"/>
    <s v="Facilities and Equipment Management"/>
    <s v="312212"/>
    <s v="Light Vehicles - Acquisition"/>
    <n v="0"/>
    <n v="0"/>
    <n v="0"/>
    <n v="0"/>
    <n v="705000000"/>
    <n v="0"/>
    <n v="705000000"/>
    <n v="0"/>
    <n v="0"/>
    <n v="0"/>
    <n v="0"/>
    <n v="0"/>
    <n v="273333333"/>
    <n v="0"/>
    <n v="0"/>
    <n v="0"/>
    <n v="76333333"/>
    <n v="0"/>
    <n v="0"/>
    <n v="0"/>
    <n v="46193333"/>
    <n v="377746178"/>
    <n v="0"/>
    <n v="0"/>
    <n v="395859999"/>
    <n v="0"/>
    <n v="377746178"/>
    <n v="0"/>
    <n v="395859999"/>
    <n v="377746178"/>
    <s v="Capital"/>
  </r>
  <r>
    <s v="152"/>
    <s v="National Agricultural Advisory Services (NAADS)"/>
    <x v="7"/>
    <x v="7"/>
    <s v="02"/>
    <s v="Agricultural Production and Productivity"/>
    <s v="01"/>
    <s v="Agricultural Value Chain &amp; Agribusiness Development"/>
    <s v="001"/>
    <s v="Technical &amp; Agribusines Services"/>
    <s v="1754"/>
    <s v="Retooling of National Agricultural Advisory Services Secretariat"/>
    <s v="010012"/>
    <s v="Regional Farm Service Centres"/>
    <s v="225204"/>
    <s v="Monitoring and Supervision of capital work"/>
    <n v="0"/>
    <n v="0"/>
    <n v="0"/>
    <n v="0"/>
    <n v="50000000"/>
    <n v="0"/>
    <n v="50000000"/>
    <n v="0"/>
    <n v="0"/>
    <n v="0"/>
    <n v="0"/>
    <n v="0"/>
    <n v="0"/>
    <n v="0"/>
    <n v="0"/>
    <n v="0"/>
    <n v="0"/>
    <n v="0"/>
    <n v="0"/>
    <n v="0"/>
    <n v="0"/>
    <n v="0"/>
    <n v="0"/>
    <n v="0"/>
    <n v="0"/>
    <n v="0"/>
    <n v="0"/>
    <n v="0"/>
    <n v="0"/>
    <n v="0"/>
    <s v="Recurrent"/>
  </r>
  <r>
    <s v="152"/>
    <s v="National Agricultural Advisory Services (NAADS)"/>
    <x v="7"/>
    <x v="7"/>
    <s v="03"/>
    <s v="Storage, Agro-Processing and Value addition "/>
    <s v="01"/>
    <s v="Agricultural Value Chain &amp; Agribusiness Development"/>
    <s v="001"/>
    <s v="Technical &amp; Agribusines Services"/>
    <s v="1754"/>
    <s v="Retooling of National Agricultural Advisory Services Secretariat"/>
    <s v="010013"/>
    <s v="Support to agro-processing &amp; value addition"/>
    <s v="227001"/>
    <s v="Travel inland"/>
    <n v="0"/>
    <n v="0"/>
    <n v="0"/>
    <n v="0"/>
    <n v="724797756"/>
    <n v="0"/>
    <n v="724797756"/>
    <n v="0"/>
    <n v="0"/>
    <n v="0"/>
    <n v="0"/>
    <n v="0"/>
    <n v="108836550"/>
    <n v="40261718"/>
    <n v="0"/>
    <n v="0"/>
    <n v="282486422"/>
    <n v="96209601"/>
    <n v="0"/>
    <n v="0"/>
    <n v="277961200"/>
    <n v="532812853"/>
    <n v="0"/>
    <n v="0"/>
    <n v="669284172"/>
    <n v="0"/>
    <n v="669284172"/>
    <n v="0"/>
    <n v="669284172"/>
    <n v="669284172"/>
    <s v="Recurrent"/>
  </r>
  <r>
    <s v="153"/>
    <s v="Public Procurement &amp; Disposal of Public Assets (PPDA)"/>
    <x v="0"/>
    <x v="0"/>
    <s v="05"/>
    <s v="Anti-Corruption and Accountability"/>
    <s v="02"/>
    <s v="General Administration and Support Services"/>
    <s v="002"/>
    <s v="Operations"/>
    <s v="1621"/>
    <s v="Retooling of Public Procurement and Disposal of Public Assets Authority"/>
    <s v="000003"/>
    <s v="Facilities and Equipment Management"/>
    <s v="313121"/>
    <s v="  Non-Residential Buildings  - Improvement"/>
    <n v="0"/>
    <n v="0"/>
    <n v="0"/>
    <n v="0"/>
    <n v="200000000"/>
    <n v="0"/>
    <n v="200000000"/>
    <n v="0"/>
    <n v="0"/>
    <n v="0"/>
    <n v="0"/>
    <n v="0"/>
    <n v="10000000"/>
    <n v="0"/>
    <n v="0"/>
    <n v="0"/>
    <n v="0"/>
    <n v="0"/>
    <n v="0"/>
    <n v="0"/>
    <n v="119800000"/>
    <n v="124910080"/>
    <n v="0"/>
    <n v="0"/>
    <n v="129800000"/>
    <n v="0"/>
    <n v="124910080"/>
    <n v="0"/>
    <n v="129800000"/>
    <n v="124910080"/>
    <s v="Capital"/>
  </r>
  <r>
    <s v="155"/>
    <s v="Cotton Development Organization"/>
    <x v="7"/>
    <x v="7"/>
    <s v="01"/>
    <s v="Institutional Strengthening and Coordination "/>
    <s v="01"/>
    <s v="Cotton Development"/>
    <s v="001"/>
    <s v="Technical Services "/>
    <s v="1756"/>
    <s v="Retooling for Cotton Development Organization"/>
    <s v="000003"/>
    <s v="Facilities and Equipment Management"/>
    <s v="313121"/>
    <s v="  Non-Residential Buildings  - Improvement"/>
    <n v="0"/>
    <n v="0"/>
    <n v="0"/>
    <n v="0"/>
    <n v="60000000"/>
    <n v="0"/>
    <n v="60000000"/>
    <n v="0"/>
    <n v="0"/>
    <n v="0"/>
    <n v="0"/>
    <n v="0"/>
    <n v="60000000"/>
    <n v="53869024"/>
    <n v="0"/>
    <n v="0"/>
    <n v="0"/>
    <n v="1052563"/>
    <n v="0"/>
    <n v="0"/>
    <n v="0"/>
    <n v="6130975"/>
    <n v="0"/>
    <n v="0"/>
    <n v="60000000"/>
    <n v="0"/>
    <n v="61052562"/>
    <n v="0"/>
    <n v="60000000"/>
    <n v="61052562"/>
    <s v="Capital"/>
  </r>
  <r>
    <s v="156"/>
    <s v="Uganda Land Commission (ULC)"/>
    <x v="2"/>
    <x v="2"/>
    <s v="02"/>
    <s v="Land Management "/>
    <s v="01"/>
    <s v="General Administration and Support Services"/>
    <s v="001"/>
    <s v="Finance and Administration "/>
    <s v="1633"/>
    <s v="Retooling of Uganda Land Commission"/>
    <s v="000003"/>
    <s v="Facilities and Equipment Management"/>
    <s v="312212"/>
    <s v="Light Vehicles - Acquisition"/>
    <n v="0"/>
    <n v="0"/>
    <n v="0"/>
    <n v="0"/>
    <n v="900000000"/>
    <n v="0"/>
    <n v="900000000"/>
    <n v="0"/>
    <n v="0"/>
    <n v="0"/>
    <n v="0"/>
    <n v="0"/>
    <n v="600000000"/>
    <n v="0"/>
    <n v="0"/>
    <n v="0"/>
    <n v="300000000"/>
    <n v="0"/>
    <n v="0"/>
    <n v="0"/>
    <n v="0"/>
    <n v="900000000"/>
    <n v="0"/>
    <n v="0"/>
    <n v="900000000"/>
    <n v="0"/>
    <n v="900000000"/>
    <n v="0"/>
    <n v="900000000"/>
    <n v="900000000"/>
    <s v="Capital"/>
  </r>
  <r>
    <s v="156"/>
    <s v="Uganda Land Commission (ULC)"/>
    <x v="2"/>
    <x v="2"/>
    <s v="02"/>
    <s v="Land Management "/>
    <s v="01"/>
    <s v="General Administration and Support Services"/>
    <s v="001"/>
    <s v="Finance and Administration "/>
    <s v="1633"/>
    <s v="Retooling of Uganda Land Commission"/>
    <s v="000010"/>
    <s v="Leadership and Management"/>
    <s v="211106"/>
    <s v="Allowances (Incl. Casuals, Temporary, sitting allowances)"/>
    <n v="0"/>
    <n v="0"/>
    <n v="0"/>
    <n v="0"/>
    <n v="1157600000"/>
    <n v="0"/>
    <n v="1157600000"/>
    <n v="0"/>
    <n v="0"/>
    <n v="0"/>
    <n v="0"/>
    <n v="0"/>
    <n v="578800000"/>
    <n v="531465000"/>
    <n v="0"/>
    <n v="0"/>
    <n v="378800000"/>
    <n v="322496000"/>
    <n v="0"/>
    <n v="0"/>
    <n v="200000000"/>
    <n v="303639000"/>
    <n v="0"/>
    <n v="0"/>
    <n v="1157600000"/>
    <n v="0"/>
    <n v="1157600000"/>
    <n v="0"/>
    <n v="1157600000"/>
    <n v="1157600000"/>
    <s v="Recurrent"/>
  </r>
  <r>
    <s v="156"/>
    <s v="Uganda Land Commission (ULC)"/>
    <x v="2"/>
    <x v="2"/>
    <s v="02"/>
    <s v="Land Management "/>
    <s v="01"/>
    <s v="General Administration and Support Services"/>
    <s v="001"/>
    <s v="Finance and Administration "/>
    <s v="1633"/>
    <s v="Retooling of Uganda Land Commission"/>
    <s v="000010"/>
    <s v="Leadership and Management"/>
    <s v="221011"/>
    <s v="Printing, Stationery, Photocopying and Binding"/>
    <n v="0"/>
    <n v="0"/>
    <n v="0"/>
    <n v="0"/>
    <n v="178000000"/>
    <n v="0"/>
    <n v="178000000"/>
    <n v="0"/>
    <n v="0"/>
    <n v="0"/>
    <n v="0"/>
    <n v="0"/>
    <n v="0"/>
    <n v="0"/>
    <n v="0"/>
    <n v="0"/>
    <n v="30000000"/>
    <n v="0"/>
    <n v="0"/>
    <n v="0"/>
    <n v="70000000"/>
    <n v="100000001"/>
    <n v="0"/>
    <n v="0"/>
    <n v="100000000"/>
    <n v="0"/>
    <n v="100000001"/>
    <n v="0"/>
    <n v="100000000"/>
    <n v="100000001"/>
    <s v="Recurrent"/>
  </r>
  <r>
    <s v="156"/>
    <s v="Uganda Land Commission (ULC)"/>
    <x v="2"/>
    <x v="2"/>
    <s v="02"/>
    <s v="Land Management "/>
    <s v="01"/>
    <s v="General Administration and Support Services"/>
    <s v="001"/>
    <s v="Finance and Administration "/>
    <s v="1633"/>
    <s v="Retooling of Uganda Land Commission"/>
    <s v="000010"/>
    <s v="Leadership and Management"/>
    <s v="222001"/>
    <s v="Information and Communication Technology Services."/>
    <n v="0"/>
    <n v="0"/>
    <n v="0"/>
    <n v="0"/>
    <n v="42000000"/>
    <n v="0"/>
    <n v="42000000"/>
    <n v="0"/>
    <n v="0"/>
    <n v="0"/>
    <n v="0"/>
    <n v="0"/>
    <n v="10000000"/>
    <n v="4360000"/>
    <n v="0"/>
    <n v="0"/>
    <n v="10000000"/>
    <n v="4300000"/>
    <n v="0"/>
    <n v="0"/>
    <n v="22000000"/>
    <n v="33340000"/>
    <n v="0"/>
    <n v="0"/>
    <n v="42000000"/>
    <n v="0"/>
    <n v="42000000"/>
    <n v="0"/>
    <n v="42000000"/>
    <n v="42000000"/>
    <s v="Recurrent"/>
  </r>
  <r>
    <s v="156"/>
    <s v="Uganda Land Commission (ULC)"/>
    <x v="2"/>
    <x v="2"/>
    <s v="02"/>
    <s v="Land Management "/>
    <s v="01"/>
    <s v="General Administration and Support Services"/>
    <s v="001"/>
    <s v="Finance and Administration "/>
    <s v="1633"/>
    <s v="Retooling of Uganda Land Commission"/>
    <s v="000010"/>
    <s v="Leadership and Management"/>
    <s v="227001"/>
    <s v="Travel inland"/>
    <n v="0"/>
    <n v="0"/>
    <n v="0"/>
    <n v="0"/>
    <n v="90000000"/>
    <n v="0"/>
    <n v="90000000"/>
    <n v="0"/>
    <n v="0"/>
    <n v="0"/>
    <n v="0"/>
    <n v="0"/>
    <n v="22500000"/>
    <n v="3970000"/>
    <n v="0"/>
    <n v="0"/>
    <n v="20000000"/>
    <n v="38530000"/>
    <n v="0"/>
    <n v="0"/>
    <n v="46400000"/>
    <n v="46400000"/>
    <n v="0"/>
    <n v="0"/>
    <n v="88900000"/>
    <n v="0"/>
    <n v="88900000"/>
    <n v="0"/>
    <n v="88900000"/>
    <n v="88900000"/>
    <s v="Recurrent"/>
  </r>
  <r>
    <s v="156"/>
    <s v="Uganda Land Commission (ULC)"/>
    <x v="2"/>
    <x v="2"/>
    <s v="02"/>
    <s v="Land Management "/>
    <s v="01"/>
    <s v="General Administration and Support Services"/>
    <s v="001"/>
    <s v="Finance and Administration "/>
    <s v="1633"/>
    <s v="Retooling of Uganda Land Commission"/>
    <s v="140035"/>
    <s v="Land Information Management"/>
    <s v="223001"/>
    <s v="Property Management Expenses"/>
    <n v="0"/>
    <n v="0"/>
    <n v="0"/>
    <n v="0"/>
    <n v="920000000"/>
    <n v="0"/>
    <n v="920000000"/>
    <n v="0"/>
    <n v="0"/>
    <n v="0"/>
    <n v="0"/>
    <n v="0"/>
    <n v="30000000"/>
    <n v="0"/>
    <n v="0"/>
    <n v="0"/>
    <n v="30000000"/>
    <n v="900000"/>
    <n v="0"/>
    <n v="0"/>
    <n v="350000000"/>
    <n v="409100000"/>
    <n v="0"/>
    <n v="0"/>
    <n v="410000000"/>
    <n v="0"/>
    <n v="410000000"/>
    <n v="0"/>
    <n v="410000000"/>
    <n v="410000000"/>
    <s v="Recurrent"/>
  </r>
  <r>
    <s v="156"/>
    <s v="Uganda Land Commission (ULC)"/>
    <x v="2"/>
    <x v="2"/>
    <s v="02"/>
    <s v="Land Management "/>
    <s v="01"/>
    <s v="General Administration and Support Services"/>
    <s v="001"/>
    <s v="Finance and Administration "/>
    <s v="1633"/>
    <s v="Retooling of Uganda Land Commission"/>
    <s v="140035"/>
    <s v="Land Information Management"/>
    <s v="227004"/>
    <s v="Fuel, Lubricants and Oils"/>
    <n v="0"/>
    <n v="0"/>
    <n v="0"/>
    <n v="0"/>
    <n v="100000000"/>
    <n v="0"/>
    <n v="100000000"/>
    <n v="0"/>
    <n v="0"/>
    <n v="0"/>
    <n v="0"/>
    <n v="0"/>
    <n v="50000000"/>
    <n v="35990000"/>
    <n v="0"/>
    <n v="0"/>
    <n v="25000000"/>
    <n v="39010000"/>
    <n v="0"/>
    <n v="0"/>
    <n v="25000000"/>
    <n v="25000000"/>
    <n v="0"/>
    <n v="0"/>
    <n v="100000000"/>
    <n v="0"/>
    <n v="100000000"/>
    <n v="0"/>
    <n v="100000000"/>
    <n v="100000000"/>
    <s v="Recurrent"/>
  </r>
  <r>
    <s v="156"/>
    <s v="Uganda Land Commission (ULC)"/>
    <x v="2"/>
    <x v="2"/>
    <s v="02"/>
    <s v="Land Management "/>
    <s v="01"/>
    <s v="General Administration and Support Services"/>
    <s v="001"/>
    <s v="Finance and Administration "/>
    <s v="1633"/>
    <s v="Retooling of Uganda Land Commission"/>
    <s v="140044"/>
    <s v="Land fund services"/>
    <s v="221009"/>
    <s v="Welfare and Entertainment"/>
    <n v="0"/>
    <n v="0"/>
    <n v="0"/>
    <n v="0"/>
    <n v="40000000"/>
    <n v="0"/>
    <n v="40000000"/>
    <n v="0"/>
    <n v="0"/>
    <n v="0"/>
    <n v="0"/>
    <n v="0"/>
    <n v="20000000"/>
    <n v="0"/>
    <n v="0"/>
    <n v="0"/>
    <n v="5000000"/>
    <n v="3000000"/>
    <n v="0"/>
    <n v="0"/>
    <n v="15000000"/>
    <n v="37000000"/>
    <n v="0"/>
    <n v="0"/>
    <n v="40000000"/>
    <n v="0"/>
    <n v="40000000"/>
    <n v="0"/>
    <n v="40000000"/>
    <n v="40000000"/>
    <s v="Recurrent"/>
  </r>
  <r>
    <s v="156"/>
    <s v="Uganda Land Commission (ULC)"/>
    <x v="2"/>
    <x v="2"/>
    <s v="02"/>
    <s v="Land Management "/>
    <s v="01"/>
    <s v="General Administration and Support Services"/>
    <s v="001"/>
    <s v="Finance and Administration "/>
    <s v="1633"/>
    <s v="Retooling of Uganda Land Commission"/>
    <s v="140044"/>
    <s v="Land fund services"/>
    <s v="228002"/>
    <s v="Maintenance-Transport Equipment "/>
    <n v="0"/>
    <n v="0"/>
    <n v="0"/>
    <n v="0"/>
    <n v="200000000"/>
    <n v="0"/>
    <n v="200000000"/>
    <n v="0"/>
    <n v="0"/>
    <n v="0"/>
    <n v="0"/>
    <n v="0"/>
    <n v="50000000"/>
    <n v="0"/>
    <n v="0"/>
    <n v="0"/>
    <n v="50000000"/>
    <n v="35200000"/>
    <n v="0"/>
    <n v="0"/>
    <n v="40000000"/>
    <n v="104800000"/>
    <n v="0"/>
    <n v="0"/>
    <n v="140000000"/>
    <n v="0"/>
    <n v="140000000"/>
    <n v="0"/>
    <n v="140000000"/>
    <n v="140000000"/>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228001"/>
    <s v="Maintenance-Buildings and Structures"/>
    <n v="0"/>
    <n v="0"/>
    <n v="0"/>
    <n v="0"/>
    <n v="241000000"/>
    <n v="0"/>
    <n v="241000000"/>
    <n v="0"/>
    <n v="0"/>
    <n v="0"/>
    <n v="0"/>
    <n v="0"/>
    <n v="60250000"/>
    <n v="1415500"/>
    <n v="0"/>
    <n v="0"/>
    <n v="60250000"/>
    <n v="23243580"/>
    <n v="0"/>
    <n v="0"/>
    <n v="0"/>
    <n v="87942586"/>
    <n v="0"/>
    <n v="0"/>
    <n v="120500000"/>
    <n v="0"/>
    <n v="112601666"/>
    <n v="0"/>
    <n v="120500000"/>
    <n v="112601666"/>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228003"/>
    <s v="Maintenance-Machinery &amp; Equipment Other than Transport Equipment "/>
    <n v="0"/>
    <n v="0"/>
    <n v="0"/>
    <n v="0"/>
    <n v="19510000"/>
    <n v="0"/>
    <n v="19510000"/>
    <n v="0"/>
    <n v="0"/>
    <n v="0"/>
    <n v="0"/>
    <n v="0"/>
    <n v="9755000"/>
    <n v="0"/>
    <n v="0"/>
    <n v="0"/>
    <n v="4877500"/>
    <n v="0"/>
    <n v="0"/>
    <n v="0"/>
    <n v="0"/>
    <n v="2058000"/>
    <n v="0"/>
    <n v="0"/>
    <n v="14632500"/>
    <n v="0"/>
    <n v="2058000"/>
    <n v="0"/>
    <n v="14632500"/>
    <n v="2058000"/>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313121"/>
    <s v="  Non-Residential Buildings  - Improvement"/>
    <n v="0"/>
    <n v="0"/>
    <n v="0"/>
    <n v="0"/>
    <n v="75000000"/>
    <n v="0"/>
    <n v="75000000"/>
    <n v="0"/>
    <n v="0"/>
    <n v="0"/>
    <n v="0"/>
    <n v="0"/>
    <n v="0"/>
    <n v="0"/>
    <n v="0"/>
    <n v="0"/>
    <n v="0"/>
    <n v="0"/>
    <n v="0"/>
    <n v="0"/>
    <n v="0"/>
    <n v="0"/>
    <n v="0"/>
    <n v="0"/>
    <n v="0"/>
    <n v="0"/>
    <n v="0"/>
    <n v="0"/>
    <n v="0"/>
    <n v="0"/>
    <s v="Capital"/>
  </r>
  <r>
    <s v="158"/>
    <s v="Internal Security Organization (ISO)"/>
    <x v="0"/>
    <x v="0"/>
    <s v="02"/>
    <s v="Security"/>
    <s v="01"/>
    <s v="Strengthening  Internal security"/>
    <s v="001"/>
    <s v="General Administration and Support services"/>
    <s v="1593"/>
    <s v="Retooling of Internal Security Organization"/>
    <s v="000003"/>
    <s v="Facilities and Equipment Management"/>
    <s v="312311"/>
    <s v="Classified Assets - Acquisition"/>
    <n v="0"/>
    <n v="0"/>
    <n v="0"/>
    <n v="0"/>
    <n v="2794626189"/>
    <n v="0"/>
    <n v="2794626189"/>
    <n v="0"/>
    <n v="1000000000"/>
    <n v="0"/>
    <n v="0"/>
    <n v="0"/>
    <n v="0"/>
    <n v="1000000000"/>
    <n v="0"/>
    <n v="0"/>
    <n v="1794626189"/>
    <n v="1794626189"/>
    <n v="0"/>
    <n v="0"/>
    <n v="0"/>
    <n v="0"/>
    <n v="0"/>
    <n v="0"/>
    <n v="2794626189"/>
    <n v="0"/>
    <n v="2794626189"/>
    <n v="0"/>
    <n v="2794626189"/>
    <n v="2794626189"/>
    <s v="Capital"/>
  </r>
  <r>
    <s v="160"/>
    <s v="Uganda Coffee Development Authority (UCDA)"/>
    <x v="7"/>
    <x v="7"/>
    <s v="01"/>
    <s v="Institutional Strengthening and Coordination "/>
    <s v="01"/>
    <s v="Coffee Development"/>
    <s v="001"/>
    <s v="Corporate Services "/>
    <s v="1683"/>
    <s v="Retooling of Uganda Coffee Development Authority"/>
    <s v="000003"/>
    <s v="Facilities and Equipment Management"/>
    <s v="313121"/>
    <s v="  Non-Residential Buildings  - Improvement"/>
    <n v="0"/>
    <n v="0"/>
    <n v="0"/>
    <n v="0"/>
    <n v="0"/>
    <n v="0"/>
    <n v="3124203152"/>
    <n v="0"/>
    <n v="0"/>
    <n v="0"/>
    <n v="0"/>
    <n v="0"/>
    <n v="200000000"/>
    <n v="0"/>
    <n v="0"/>
    <n v="0"/>
    <n v="891994415"/>
    <n v="0"/>
    <n v="0"/>
    <n v="0"/>
    <n v="1245130673"/>
    <n v="2336127626"/>
    <n v="0"/>
    <n v="0"/>
    <n v="2337125088"/>
    <n v="0"/>
    <n v="2336127626"/>
    <n v="0"/>
    <n v="2337125088"/>
    <n v="2336127626"/>
    <s v="Capital"/>
  </r>
  <r>
    <s v="161"/>
    <s v="Uganda Free Zones Authority"/>
    <x v="5"/>
    <x v="5"/>
    <s v="01"/>
    <s v="Enabling Environment"/>
    <s v="03"/>
    <s v="General Administration and Support Services"/>
    <s v="002"/>
    <s v="HR and Administration"/>
    <s v="1755"/>
    <s v="Retooling of the Uganda Free Zones Authority"/>
    <s v="000002"/>
    <s v="Construction Management"/>
    <s v="221003"/>
    <s v="Staff Training"/>
    <n v="0"/>
    <n v="0"/>
    <n v="0"/>
    <n v="0"/>
    <n v="111000000"/>
    <n v="0"/>
    <n v="111000000"/>
    <n v="0"/>
    <n v="0"/>
    <n v="0"/>
    <n v="0"/>
    <n v="0"/>
    <n v="111000000"/>
    <n v="110679640"/>
    <n v="0"/>
    <n v="0"/>
    <n v="0"/>
    <n v="0"/>
    <n v="0"/>
    <n v="0"/>
    <n v="0"/>
    <n v="320360"/>
    <n v="0"/>
    <n v="0"/>
    <n v="111000000"/>
    <n v="0"/>
    <n v="111000000"/>
    <n v="0"/>
    <n v="111000000"/>
    <n v="111000000"/>
    <s v="Recurrent"/>
  </r>
  <r>
    <s v="161"/>
    <s v="Uganda Free Zones Authority"/>
    <x v="5"/>
    <x v="5"/>
    <s v="01"/>
    <s v="Enabling Environment"/>
    <s v="03"/>
    <s v="General Administration and Support Services"/>
    <s v="002"/>
    <s v="HR and Administration"/>
    <s v="1755"/>
    <s v="Retooling of the Uganda Free Zones Authority"/>
    <s v="000003"/>
    <s v="Facilities and Equipment Management"/>
    <s v="221008"/>
    <s v="Information and Communication Technology Supplies.  "/>
    <n v="0"/>
    <n v="0"/>
    <n v="0"/>
    <n v="0"/>
    <n v="36200000"/>
    <n v="0"/>
    <n v="36200000"/>
    <n v="0"/>
    <n v="0"/>
    <n v="0"/>
    <n v="0"/>
    <n v="0"/>
    <n v="36200000"/>
    <n v="12130860"/>
    <n v="0"/>
    <n v="0"/>
    <n v="0"/>
    <n v="2918500"/>
    <n v="0"/>
    <n v="0"/>
    <n v="0"/>
    <n v="21150640"/>
    <n v="0"/>
    <n v="0"/>
    <n v="36200000"/>
    <n v="0"/>
    <n v="36200000"/>
    <n v="0"/>
    <n v="36200000"/>
    <n v="36200000"/>
    <s v="Recurrent"/>
  </r>
  <r>
    <s v="161"/>
    <s v="Uganda Free Zones Authority"/>
    <x v="5"/>
    <x v="5"/>
    <s v="01"/>
    <s v="Enabling Environment"/>
    <s v="03"/>
    <s v="General Administration and Support Services"/>
    <s v="002"/>
    <s v="HR and Administration"/>
    <s v="1755"/>
    <s v="Retooling of the Uganda Free Zones Authority"/>
    <s v="000003"/>
    <s v="Facilities and Equipment Management"/>
    <s v="312212"/>
    <s v="Light Vehicles - Acquisition"/>
    <n v="0"/>
    <n v="8125000"/>
    <n v="0"/>
    <n v="8125000"/>
    <n v="178125000"/>
    <n v="0"/>
    <n v="170000000"/>
    <n v="0"/>
    <n v="0"/>
    <n v="0"/>
    <n v="0"/>
    <n v="0"/>
    <n v="170000000"/>
    <n v="0"/>
    <n v="0"/>
    <n v="0"/>
    <n v="0"/>
    <n v="0"/>
    <n v="0"/>
    <n v="0"/>
    <n v="8125000"/>
    <n v="178125000"/>
    <n v="0"/>
    <n v="0"/>
    <n v="178125000"/>
    <n v="0"/>
    <n v="178125000"/>
    <n v="0"/>
    <n v="178125000"/>
    <n v="178125000"/>
    <s v="Capital"/>
  </r>
  <r>
    <s v="162"/>
    <s v="Uganda Microfinance Regulatory Authority"/>
    <x v="5"/>
    <x v="5"/>
    <s v="01"/>
    <s v="Enabling Environment"/>
    <s v="01"/>
    <s v="General Administration and Support Services"/>
    <s v="001"/>
    <s v="Finance and Administration"/>
    <s v="1776"/>
    <s v="Retooling of Uganda Microfinance Regulatory Authority"/>
    <s v="000003"/>
    <s v="Facilities and Equipment Management"/>
    <s v="312423"/>
    <s v="Computer Software - Acquisition"/>
    <n v="0"/>
    <n v="0"/>
    <n v="0"/>
    <n v="0"/>
    <n v="600000000"/>
    <n v="0"/>
    <n v="600000000"/>
    <n v="0"/>
    <n v="0"/>
    <n v="0"/>
    <n v="0"/>
    <n v="0"/>
    <n v="0"/>
    <n v="0"/>
    <n v="0"/>
    <n v="0"/>
    <n v="0"/>
    <n v="0"/>
    <n v="0"/>
    <n v="0"/>
    <n v="0"/>
    <n v="0"/>
    <n v="0"/>
    <n v="0"/>
    <n v="0"/>
    <n v="0"/>
    <n v="0"/>
    <n v="0"/>
    <n v="0"/>
    <n v="0"/>
    <s v="Capital"/>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and Equipment Management"/>
    <s v="312229"/>
    <s v="Other ICT Equipment - Acquisition"/>
    <n v="0"/>
    <n v="0"/>
    <n v="0"/>
    <n v="0"/>
    <n v="0"/>
    <n v="0"/>
    <n v="12000000"/>
    <n v="0"/>
    <n v="0"/>
    <n v="0"/>
    <n v="0"/>
    <n v="0"/>
    <n v="0"/>
    <n v="0"/>
    <n v="0"/>
    <n v="0"/>
    <n v="0"/>
    <n v="0"/>
    <n v="0"/>
    <n v="0"/>
    <n v="0"/>
    <n v="0"/>
    <n v="0"/>
    <n v="0"/>
    <n v="0"/>
    <n v="0"/>
    <n v="0"/>
    <n v="0"/>
    <n v="0"/>
    <n v="0"/>
    <s v="Capital"/>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and Equipment Management"/>
    <s v="312235"/>
    <s v="Furniture and Fittings - Acquisition"/>
    <n v="0"/>
    <n v="0"/>
    <n v="0"/>
    <n v="0"/>
    <n v="0"/>
    <n v="0"/>
    <n v="17000000"/>
    <n v="0"/>
    <n v="0"/>
    <n v="0"/>
    <n v="0"/>
    <n v="0"/>
    <n v="0"/>
    <n v="0"/>
    <n v="0"/>
    <n v="0"/>
    <n v="0"/>
    <n v="0"/>
    <n v="0"/>
    <n v="0"/>
    <n v="0"/>
    <n v="0"/>
    <n v="0"/>
    <n v="0"/>
    <n v="0"/>
    <n v="0"/>
    <n v="0"/>
    <n v="0"/>
    <n v="0"/>
    <n v="0"/>
    <s v="Capital"/>
  </r>
  <r>
    <s v="301"/>
    <s v="Makerere University"/>
    <x v="9"/>
    <x v="9"/>
    <s v="01"/>
    <s v="Education,Sports and skills"/>
    <s v="02"/>
    <s v="Support Services "/>
    <s v="003"/>
    <s v="Office of the University secretary"/>
    <s v="1603"/>
    <s v="Retooling of Makerere University"/>
    <s v="000002"/>
    <s v="Construction Management"/>
    <s v="313121"/>
    <s v="  Non-Residential Buildings  - Improvement"/>
    <n v="0"/>
    <n v="0"/>
    <n v="33101127"/>
    <n v="-33101127"/>
    <n v="334689161"/>
    <n v="0"/>
    <n v="367790288"/>
    <n v="0"/>
    <n v="0"/>
    <n v="0"/>
    <n v="0"/>
    <n v="0"/>
    <n v="100000000"/>
    <n v="37975128"/>
    <n v="0"/>
    <n v="0"/>
    <n v="0"/>
    <n v="0"/>
    <n v="0"/>
    <n v="0"/>
    <n v="234689161"/>
    <n v="296714033"/>
    <n v="0"/>
    <n v="0"/>
    <n v="334689161"/>
    <n v="0"/>
    <n v="334689161"/>
    <n v="0"/>
    <n v="334689161"/>
    <n v="334689161"/>
    <s v="Capital"/>
  </r>
  <r>
    <s v="301"/>
    <s v="Makerere University"/>
    <x v="9"/>
    <x v="9"/>
    <s v="01"/>
    <s v="Education,Sports and skills"/>
    <s v="02"/>
    <s v="Support Services "/>
    <s v="003"/>
    <s v="Office of the University secretary"/>
    <s v="1603"/>
    <s v="Retooling of Makerere University"/>
    <s v="000003"/>
    <s v="Facilities and Equipment Management"/>
    <s v="312229"/>
    <s v="Other ICT Equipment - Acquisition"/>
    <n v="0"/>
    <n v="0"/>
    <n v="0"/>
    <n v="0"/>
    <n v="0"/>
    <n v="0"/>
    <n v="890000000"/>
    <n v="0"/>
    <n v="0"/>
    <n v="0"/>
    <n v="0"/>
    <n v="0"/>
    <n v="200000000"/>
    <n v="0"/>
    <n v="0"/>
    <n v="0"/>
    <n v="0"/>
    <n v="109927402"/>
    <n v="0"/>
    <n v="0"/>
    <n v="573295999"/>
    <n v="661622462"/>
    <n v="0"/>
    <n v="0"/>
    <n v="773295999"/>
    <n v="0"/>
    <n v="771549864"/>
    <n v="0"/>
    <n v="773295999"/>
    <n v="771549864"/>
    <s v="Capital"/>
  </r>
  <r>
    <s v="301"/>
    <s v="Makerere University"/>
    <x v="9"/>
    <x v="9"/>
    <s v="01"/>
    <s v="Education,Sports and skills"/>
    <s v="02"/>
    <s v="Support Services "/>
    <s v="003"/>
    <s v="Office of the University secretary"/>
    <s v="1603"/>
    <s v="Retooling of Makerere University"/>
    <s v="000003"/>
    <s v="Facilities and Equipment Management"/>
    <s v="312231"/>
    <s v="Office Equipment - Acquisition "/>
    <n v="0"/>
    <n v="0"/>
    <n v="0"/>
    <n v="0"/>
    <n v="0"/>
    <n v="0"/>
    <n v="918000000"/>
    <n v="0"/>
    <n v="0"/>
    <n v="0"/>
    <n v="0"/>
    <n v="0"/>
    <n v="133087834"/>
    <n v="0"/>
    <n v="0"/>
    <n v="0"/>
    <n v="0"/>
    <n v="0"/>
    <n v="0"/>
    <n v="0"/>
    <n v="350000000"/>
    <n v="483087836"/>
    <n v="0"/>
    <n v="0"/>
    <n v="483087834"/>
    <n v="0"/>
    <n v="483087836"/>
    <n v="0"/>
    <n v="483087834"/>
    <n v="483087836"/>
    <s v="Capital"/>
  </r>
  <r>
    <s v="301"/>
    <s v="Makerere University"/>
    <x v="9"/>
    <x v="9"/>
    <s v="01"/>
    <s v="Education,Sports and skills"/>
    <s v="02"/>
    <s v="Support Services "/>
    <s v="003"/>
    <s v="Office of the University secretary"/>
    <s v="1603"/>
    <s v="Retooling of Makerere University"/>
    <s v="320026"/>
    <s v="Library services"/>
    <s v="312423"/>
    <s v="Computer Software - Acquisition"/>
    <n v="0"/>
    <n v="0"/>
    <n v="0"/>
    <n v="0"/>
    <n v="136000000"/>
    <n v="0"/>
    <n v="136000000"/>
    <n v="0"/>
    <n v="0"/>
    <n v="0"/>
    <n v="0"/>
    <n v="0"/>
    <n v="50760064"/>
    <n v="0"/>
    <n v="0"/>
    <n v="0"/>
    <n v="0"/>
    <n v="0"/>
    <n v="0"/>
    <n v="0"/>
    <n v="85239936"/>
    <n v="135470376"/>
    <n v="0"/>
    <n v="0"/>
    <n v="136000000"/>
    <n v="0"/>
    <n v="135470376"/>
    <n v="0"/>
    <n v="136000000"/>
    <n v="135470376"/>
    <s v="Capital"/>
  </r>
  <r>
    <s v="302"/>
    <s v="Mbarara University"/>
    <x v="9"/>
    <x v="9"/>
    <s v="01"/>
    <s v="Education,Sports and skills"/>
    <s v="02"/>
    <s v="General Administration and Support Services"/>
    <s v="001"/>
    <s v="Central Administration"/>
    <s v="0368"/>
    <s v="MBARARA UNIV.OF SCIENCE And TECHN."/>
    <s v="320013"/>
    <s v="Estates Management"/>
    <s v="312121"/>
    <s v="Non-Residential Buildings - Acquisition"/>
    <n v="300000000"/>
    <n v="0"/>
    <n v="150000000"/>
    <n v="-150000000"/>
    <n v="1674029228"/>
    <n v="0"/>
    <n v="1524029228"/>
    <n v="0"/>
    <n v="0"/>
    <n v="0"/>
    <n v="0"/>
    <n v="0"/>
    <n v="910620409"/>
    <n v="910000000"/>
    <n v="0"/>
    <n v="0"/>
    <n v="437434287"/>
    <n v="437434287"/>
    <n v="0"/>
    <n v="0"/>
    <n v="300000000"/>
    <n v="300000000"/>
    <n v="0"/>
    <n v="0"/>
    <n v="1648054696"/>
    <n v="0"/>
    <n v="1647434287"/>
    <n v="0"/>
    <n v="1648054696"/>
    <n v="1647434287"/>
    <s v="Capital"/>
  </r>
  <r>
    <s v="303"/>
    <s v="Makerere University Business School"/>
    <x v="9"/>
    <x v="9"/>
    <s v="01"/>
    <s v="Education,Sports and skills"/>
    <s v="02"/>
    <s v="General Administration and support services"/>
    <s v="003"/>
    <s v="Strategy and Projects"/>
    <s v="1607"/>
    <s v="Retooling of Makerere University Business School"/>
    <s v="000002"/>
    <s v="Construction management"/>
    <s v="312121"/>
    <s v="Non-Residential Buildings - Acquisition"/>
    <n v="0"/>
    <n v="0"/>
    <n v="0"/>
    <n v="0"/>
    <n v="2640000000"/>
    <n v="0"/>
    <n v="2640000000"/>
    <n v="0"/>
    <n v="0"/>
    <n v="0"/>
    <n v="0"/>
    <n v="0"/>
    <n v="209666667"/>
    <n v="0"/>
    <n v="0"/>
    <n v="0"/>
    <n v="0"/>
    <n v="179207146"/>
    <n v="0"/>
    <n v="0"/>
    <n v="44765778"/>
    <n v="75225299"/>
    <n v="0"/>
    <n v="0"/>
    <n v="254432445"/>
    <n v="0"/>
    <n v="254432445"/>
    <n v="0"/>
    <n v="254432445"/>
    <n v="254432445"/>
    <s v="Capital"/>
  </r>
  <r>
    <s v="304"/>
    <s v="Kyambogo University"/>
    <x v="9"/>
    <x v="9"/>
    <s v="01"/>
    <s v="Education,Sports and skills"/>
    <s v="02"/>
    <s v="General Administration and support services"/>
    <s v="003"/>
    <s v="Directorate of Planning and Development"/>
    <s v="1604"/>
    <s v="Retooling of Kyambogo University"/>
    <s v="000003"/>
    <s v="Facilities and Equipment Management"/>
    <s v="312231"/>
    <s v="Office Equipment - Acquisition "/>
    <n v="0"/>
    <n v="0"/>
    <n v="0"/>
    <n v="0"/>
    <n v="205592810"/>
    <n v="0"/>
    <n v="205592810"/>
    <n v="0"/>
    <n v="0"/>
    <n v="0"/>
    <n v="0"/>
    <n v="0"/>
    <n v="0"/>
    <n v="0"/>
    <n v="0"/>
    <n v="0"/>
    <n v="205592810"/>
    <n v="0"/>
    <n v="0"/>
    <n v="0"/>
    <n v="0"/>
    <n v="204393000"/>
    <n v="0"/>
    <n v="0"/>
    <n v="205592810"/>
    <n v="0"/>
    <n v="204393000"/>
    <n v="0"/>
    <n v="205592810"/>
    <n v="204393000"/>
    <s v="Capital"/>
  </r>
  <r>
    <s v="305"/>
    <s v="Busitema University"/>
    <x v="9"/>
    <x v="9"/>
    <s v="01"/>
    <s v="Education,Sports and skills"/>
    <s v="02"/>
    <s v="General Administration and Support Services"/>
    <s v="005"/>
    <s v="University Secretary"/>
    <s v="1606"/>
    <s v="Retooling of Busitema University"/>
    <s v="000002"/>
    <s v="Construction management"/>
    <s v="312121"/>
    <s v="Non-Residential Buildings - Acquisition"/>
    <n v="0"/>
    <n v="0"/>
    <n v="495000000"/>
    <n v="-495000000"/>
    <n v="9825613562"/>
    <n v="0"/>
    <n v="10320613562"/>
    <n v="0"/>
    <n v="0"/>
    <n v="0"/>
    <n v="0"/>
    <n v="0"/>
    <n v="1157144780"/>
    <n v="304536974"/>
    <n v="0"/>
    <n v="0"/>
    <n v="337119604"/>
    <n v="655187620"/>
    <n v="0"/>
    <n v="0"/>
    <n v="645775564"/>
    <n v="1180315355"/>
    <n v="0"/>
    <n v="0"/>
    <n v="2140039948"/>
    <n v="0"/>
    <n v="2140039949"/>
    <n v="0"/>
    <n v="2140039948"/>
    <n v="2140039949"/>
    <s v="Capital"/>
  </r>
  <r>
    <s v="305"/>
    <s v="Busitema University"/>
    <x v="9"/>
    <x v="9"/>
    <s v="01"/>
    <s v="Education,Sports and skills"/>
    <s v="02"/>
    <s v="General Administration and Support Services"/>
    <s v="005"/>
    <s v="University Secretary"/>
    <s v="1606"/>
    <s v="Retooling of Busitema University"/>
    <s v="000003"/>
    <s v="Facilities and Equipment Management"/>
    <s v="312235"/>
    <s v="Furniture and Fittings - Acquisition"/>
    <n v="0"/>
    <n v="0"/>
    <n v="0"/>
    <n v="0"/>
    <n v="120720000"/>
    <n v="0"/>
    <n v="120720000"/>
    <n v="0"/>
    <n v="0"/>
    <n v="0"/>
    <n v="0"/>
    <n v="0"/>
    <n v="72740000"/>
    <n v="0"/>
    <n v="0"/>
    <n v="0"/>
    <n v="39980000"/>
    <n v="0"/>
    <n v="0"/>
    <n v="0"/>
    <n v="0"/>
    <n v="110162133"/>
    <n v="0"/>
    <n v="0"/>
    <n v="112720000"/>
    <n v="0"/>
    <n v="110162133"/>
    <n v="0"/>
    <n v="112720000"/>
    <n v="110162133"/>
    <s v="Capital"/>
  </r>
  <r>
    <s v="306"/>
    <s v="Muni University"/>
    <x v="9"/>
    <x v="9"/>
    <s v="01"/>
    <s v="Education,Sports and skills"/>
    <s v="02"/>
    <s v="General Administration and Support Services"/>
    <s v="002"/>
    <s v="Central Administration"/>
    <s v="1685"/>
    <s v="Retooling of Muni University"/>
    <s v="000003"/>
    <s v="Facilities and Equipment Management"/>
    <s v="312229"/>
    <s v="Other ICT Equipment - Acquisition"/>
    <n v="0"/>
    <n v="0"/>
    <n v="0"/>
    <n v="0"/>
    <n v="0"/>
    <n v="0"/>
    <n v="162500000"/>
    <n v="0"/>
    <n v="0"/>
    <n v="0"/>
    <n v="0"/>
    <n v="0"/>
    <n v="34422687"/>
    <n v="0"/>
    <n v="0"/>
    <n v="0"/>
    <n v="128077313"/>
    <n v="0"/>
    <n v="0"/>
    <n v="0"/>
    <n v="0"/>
    <n v="146000001"/>
    <n v="0"/>
    <n v="0"/>
    <n v="162500000"/>
    <n v="0"/>
    <n v="146000001"/>
    <n v="0"/>
    <n v="162500000"/>
    <n v="146000001"/>
    <s v="Capital"/>
  </r>
  <r>
    <s v="309"/>
    <s v="Gulu University"/>
    <x v="9"/>
    <x v="9"/>
    <s v="01"/>
    <s v="Education,Sports and skills"/>
    <s v="02"/>
    <s v="General Administration and support services"/>
    <s v="003"/>
    <s v="Directorate of Planning and Development"/>
    <s v="1608"/>
    <s v="Retooling of Gulu University"/>
    <s v="000003"/>
    <s v="Facilities and Equipment Management"/>
    <s v="312222"/>
    <s v="Heavy ICT hardware - Acquisition"/>
    <n v="0"/>
    <n v="0"/>
    <n v="0"/>
    <n v="0"/>
    <n v="40000699"/>
    <n v="0"/>
    <n v="40000699"/>
    <n v="0"/>
    <n v="0"/>
    <n v="0"/>
    <n v="0"/>
    <n v="0"/>
    <n v="0"/>
    <n v="0"/>
    <n v="0"/>
    <n v="0"/>
    <n v="40000699"/>
    <n v="0"/>
    <n v="0"/>
    <n v="0"/>
    <n v="0"/>
    <n v="40000699"/>
    <n v="0"/>
    <n v="0"/>
    <n v="40000699"/>
    <n v="0"/>
    <n v="40000699"/>
    <n v="0"/>
    <n v="40000699"/>
    <n v="40000699"/>
    <s v="Capital"/>
  </r>
  <r>
    <s v="310"/>
    <s v="Lira University"/>
    <x v="9"/>
    <x v="9"/>
    <s v="01"/>
    <s v="Education,Sports and skills"/>
    <s v="02"/>
    <s v="General Administration and Support Services"/>
    <s v="002"/>
    <s v="Central Administration"/>
    <s v="1414"/>
    <s v="Support to Lira University Infrastructure Development"/>
    <s v="000002"/>
    <s v="Construction Management"/>
    <s v="312111"/>
    <s v="Residential Buildings - Acquisition"/>
    <n v="0"/>
    <n v="0"/>
    <n v="0"/>
    <n v="0"/>
    <n v="2000000000"/>
    <n v="0"/>
    <n v="2000000000"/>
    <n v="0"/>
    <n v="800000000"/>
    <n v="0"/>
    <n v="0"/>
    <n v="0"/>
    <n v="1200000000"/>
    <n v="476741889"/>
    <n v="0"/>
    <n v="0"/>
    <n v="0"/>
    <n v="395180925"/>
    <n v="0"/>
    <n v="0"/>
    <n v="0"/>
    <n v="1128077185"/>
    <n v="0"/>
    <n v="0"/>
    <n v="2000000000"/>
    <n v="0"/>
    <n v="1999999999"/>
    <n v="0"/>
    <n v="2000000000"/>
    <n v="1999999999"/>
    <s v="Capital"/>
  </r>
  <r>
    <s v="310"/>
    <s v="Lira University"/>
    <x v="9"/>
    <x v="9"/>
    <s v="01"/>
    <s v="Education,Sports and skills"/>
    <s v="02"/>
    <s v="General Administration and Support Services"/>
    <s v="002"/>
    <s v="Central Administration"/>
    <s v="1414"/>
    <s v="Support to Lira University Infrastructure Development"/>
    <s v="000003"/>
    <s v="Facilities and Equipment Management"/>
    <s v="312233"/>
    <s v="Medical, Laboratory and Research &amp; appliances - Acquisition"/>
    <n v="0"/>
    <n v="0"/>
    <n v="0"/>
    <n v="0"/>
    <n v="0"/>
    <n v="0"/>
    <n v="200000000"/>
    <n v="0"/>
    <n v="200000000"/>
    <n v="0"/>
    <n v="0"/>
    <n v="0"/>
    <n v="0"/>
    <n v="0"/>
    <n v="0"/>
    <n v="0"/>
    <n v="0"/>
    <n v="0"/>
    <n v="0"/>
    <n v="0"/>
    <n v="0"/>
    <n v="200000000"/>
    <n v="0"/>
    <n v="0"/>
    <n v="200000000"/>
    <n v="0"/>
    <n v="200000000"/>
    <n v="0"/>
    <n v="200000000"/>
    <n v="200000000"/>
    <s v="Capital"/>
  </r>
  <r>
    <s v="311"/>
    <s v="Law Development Centre"/>
    <x v="0"/>
    <x v="0"/>
    <s v="01"/>
    <s v="Institutional Coordination"/>
    <s v="01"/>
    <s v="Legal Training"/>
    <s v="002"/>
    <s v="General administration and support services "/>
    <s v="1640"/>
    <s v="Retooling of the Law Development Centre"/>
    <s v="000003"/>
    <s v="Facilities and Equipment Management"/>
    <s v="313121"/>
    <s v="  Non-Residential Buildings  - Improvement"/>
    <n v="0"/>
    <n v="0"/>
    <n v="328598254.19999999"/>
    <n v="-328598254.19999999"/>
    <n v="2957384287.8000002"/>
    <n v="0"/>
    <n v="3285982542"/>
    <n v="0"/>
    <n v="0"/>
    <n v="0"/>
    <n v="0"/>
    <n v="0"/>
    <n v="778660847"/>
    <n v="472699740"/>
    <n v="0"/>
    <n v="0"/>
    <n v="1155062593"/>
    <n v="1461023700"/>
    <n v="0"/>
    <n v="0"/>
    <n v="1023660848"/>
    <n v="1023660847"/>
    <n v="0"/>
    <n v="0"/>
    <n v="2957384288"/>
    <n v="0"/>
    <n v="2957384287"/>
    <n v="0"/>
    <n v="2957384288"/>
    <n v="2957384287"/>
    <s v="Capital"/>
  </r>
  <r>
    <s v="311"/>
    <s v="Law Development Centre"/>
    <x v="17"/>
    <x v="17"/>
    <s v="01"/>
    <s v="Institutional Coordination"/>
    <s v="01"/>
    <s v="Legal Training"/>
    <s v="002"/>
    <s v="General administration and support services "/>
    <s v="1640"/>
    <s v="Retooling of the Law Development Centre"/>
    <s v="000003"/>
    <s v="Facilities and Equipment Management"/>
    <s v="312221"/>
    <s v="Light ICT hardware - Acquisition"/>
    <n v="0"/>
    <n v="0"/>
    <n v="0"/>
    <n v="0"/>
    <n v="0"/>
    <n v="0"/>
    <n v="100000000"/>
    <n v="0"/>
    <n v="0"/>
    <n v="0"/>
    <n v="0"/>
    <n v="0"/>
    <n v="0"/>
    <n v="0"/>
    <n v="0"/>
    <n v="0"/>
    <n v="0"/>
    <n v="0"/>
    <n v="0"/>
    <n v="0"/>
    <n v="0"/>
    <n v="0"/>
    <n v="0"/>
    <n v="0"/>
    <n v="0"/>
    <n v="0"/>
    <n v="0"/>
    <n v="0"/>
    <n v="0"/>
    <n v="0"/>
    <s v="Capital"/>
  </r>
  <r>
    <s v="313"/>
    <s v="Mountains of the Moon University"/>
    <x v="9"/>
    <x v="9"/>
    <s v="01"/>
    <s v="Education,Sports and skills"/>
    <s v="02"/>
    <s v="Support Services Programme"/>
    <s v="002"/>
    <s v="University Secretary"/>
    <s v="1777"/>
    <s v="Mountains of the Moon University Retooling Project"/>
    <s v="000003"/>
    <s v="Facilities and Equipment Management"/>
    <s v="312221"/>
    <s v="Light ICT hardware - Acquisition"/>
    <n v="59500000"/>
    <n v="0"/>
    <n v="0"/>
    <n v="0"/>
    <n v="59500000"/>
    <n v="0"/>
    <n v="0"/>
    <n v="0"/>
    <n v="0"/>
    <n v="0"/>
    <n v="0"/>
    <n v="0"/>
    <n v="0"/>
    <n v="0"/>
    <n v="0"/>
    <n v="0"/>
    <n v="0"/>
    <n v="0"/>
    <n v="0"/>
    <n v="0"/>
    <n v="59500000"/>
    <n v="59500000"/>
    <n v="0"/>
    <n v="0"/>
    <n v="59500000"/>
    <n v="0"/>
    <n v="59500000"/>
    <n v="0"/>
    <n v="59500000"/>
    <n v="59500000"/>
    <s v="Capital"/>
  </r>
  <r>
    <s v="401"/>
    <s v="Mulago National Referral Hospital"/>
    <x v="9"/>
    <x v="9"/>
    <s v="02"/>
    <s v="Population Health, Safety and Management "/>
    <s v="01"/>
    <s v="National Referral Hospital Services"/>
    <s v="001"/>
    <s v="General Administration and Support Services"/>
    <s v="1637"/>
    <s v="Retooling of Mulago National Referral Hospital"/>
    <s v="000003"/>
    <s v="Facilities and Equipment Management"/>
    <s v="312233"/>
    <s v="Medical, Laboratory and Research &amp; appliances - Acquisition"/>
    <n v="0"/>
    <n v="0"/>
    <n v="0"/>
    <n v="0"/>
    <n v="1582000000"/>
    <n v="0"/>
    <n v="1582000000"/>
    <n v="0"/>
    <n v="0"/>
    <n v="0"/>
    <n v="0"/>
    <n v="0"/>
    <n v="0"/>
    <n v="0"/>
    <n v="0"/>
    <n v="0"/>
    <n v="0"/>
    <n v="0"/>
    <n v="0"/>
    <n v="0"/>
    <n v="1582000000"/>
    <n v="1581288500"/>
    <n v="0"/>
    <n v="0"/>
    <n v="1582000000"/>
    <n v="0"/>
    <n v="1581288500"/>
    <n v="0"/>
    <n v="1582000000"/>
    <n v="1581288500"/>
    <s v="Capital"/>
  </r>
  <r>
    <s v="402"/>
    <s v="Butabika Hospital"/>
    <x v="9"/>
    <x v="9"/>
    <s v="02"/>
    <s v="Population Health, Safety and Management "/>
    <s v="01"/>
    <s v="Provision of Specialised Mental Health Services"/>
    <s v="003"/>
    <s v="Support Services"/>
    <s v="1572"/>
    <s v="Retooling of Butabika National Referral Hospital"/>
    <s v="000003"/>
    <s v="Facilities and Equipment Management"/>
    <s v="312221"/>
    <s v="Light ICT hardware - Acquisition"/>
    <n v="0"/>
    <n v="0"/>
    <n v="0"/>
    <n v="0"/>
    <n v="0"/>
    <n v="0"/>
    <n v="22500000"/>
    <n v="0"/>
    <n v="0"/>
    <n v="0"/>
    <n v="0"/>
    <n v="0"/>
    <n v="0"/>
    <n v="0"/>
    <n v="0"/>
    <n v="0"/>
    <n v="22500000"/>
    <n v="0"/>
    <n v="0"/>
    <n v="0"/>
    <n v="0"/>
    <n v="22500000"/>
    <n v="0"/>
    <n v="0"/>
    <n v="22500000"/>
    <n v="0"/>
    <n v="22500000"/>
    <n v="0"/>
    <n v="22500000"/>
    <n v="22500000"/>
    <s v="Capital"/>
  </r>
  <r>
    <s v="407"/>
    <s v="Jinja Hospital"/>
    <x v="9"/>
    <x v="9"/>
    <s v="02"/>
    <s v="Population Health, Safety and Management "/>
    <s v="01"/>
    <s v="Regional Referral Hospital Services"/>
    <s v="002"/>
    <s v="Support Services"/>
    <s v="1636"/>
    <s v="Retooling of Jinja Regional Referral Hospital"/>
    <s v="000002"/>
    <s v="Construction Management"/>
    <s v="312111"/>
    <s v="Residential Buildings - Acquisition"/>
    <n v="0"/>
    <n v="0"/>
    <n v="0"/>
    <n v="0"/>
    <n v="83000000"/>
    <n v="0"/>
    <n v="83000000"/>
    <n v="0"/>
    <n v="0"/>
    <n v="0"/>
    <n v="0"/>
    <n v="0"/>
    <n v="66666667"/>
    <n v="0"/>
    <n v="0"/>
    <n v="0"/>
    <n v="0"/>
    <n v="0"/>
    <n v="0"/>
    <n v="0"/>
    <n v="16333333"/>
    <n v="0"/>
    <n v="0"/>
    <n v="0"/>
    <n v="83000000"/>
    <n v="0"/>
    <n v="0"/>
    <n v="0"/>
    <n v="83000000"/>
    <n v="0"/>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5204"/>
    <s v="Monitoring and Supervision of capital work"/>
    <n v="0"/>
    <n v="0"/>
    <n v="0"/>
    <n v="0"/>
    <n v="19500000"/>
    <n v="0"/>
    <n v="19500000"/>
    <n v="0"/>
    <n v="0"/>
    <n v="0"/>
    <n v="0"/>
    <n v="0"/>
    <n v="4875000"/>
    <n v="0"/>
    <n v="0"/>
    <n v="0"/>
    <n v="0"/>
    <n v="0"/>
    <n v="0"/>
    <n v="0"/>
    <n v="0"/>
    <n v="4875000"/>
    <n v="0"/>
    <n v="0"/>
    <n v="4875000"/>
    <n v="0"/>
    <n v="4875000"/>
    <n v="0"/>
    <n v="4875000"/>
    <n v="4875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7004"/>
    <s v="Fuel, Lubricants and Oils"/>
    <n v="0"/>
    <n v="0"/>
    <n v="0"/>
    <n v="0"/>
    <n v="51900000"/>
    <n v="0"/>
    <n v="51900000"/>
    <n v="0"/>
    <n v="0"/>
    <n v="0"/>
    <n v="0"/>
    <n v="0"/>
    <n v="17800000"/>
    <n v="0"/>
    <n v="0"/>
    <n v="0"/>
    <n v="12450000"/>
    <n v="2400000"/>
    <n v="0"/>
    <n v="0"/>
    <n v="0"/>
    <n v="11432000"/>
    <n v="0"/>
    <n v="0"/>
    <n v="30250000"/>
    <n v="0"/>
    <n v="13832000"/>
    <n v="0"/>
    <n v="30250000"/>
    <n v="13832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5101"/>
    <s v="Consultancy Services"/>
    <n v="0"/>
    <n v="0"/>
    <n v="0"/>
    <n v="0"/>
    <n v="71000000"/>
    <n v="0"/>
    <n v="71000000"/>
    <n v="0"/>
    <n v="0"/>
    <n v="0"/>
    <n v="0"/>
    <n v="0"/>
    <n v="17500000"/>
    <n v="11750000"/>
    <n v="0"/>
    <n v="0"/>
    <n v="15500000"/>
    <n v="100000"/>
    <n v="0"/>
    <n v="0"/>
    <n v="0"/>
    <n v="21150000"/>
    <n v="0"/>
    <n v="0"/>
    <n v="33000000"/>
    <n v="0"/>
    <n v="33000000"/>
    <n v="0"/>
    <n v="33000000"/>
    <n v="33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7004"/>
    <s v="Fuel, Lubricants and Oils"/>
    <n v="0"/>
    <n v="0"/>
    <n v="0"/>
    <n v="0"/>
    <n v="30000000"/>
    <n v="0"/>
    <n v="30000000"/>
    <n v="0"/>
    <n v="0"/>
    <n v="0"/>
    <n v="0"/>
    <n v="0"/>
    <n v="13125000"/>
    <n v="0"/>
    <n v="0"/>
    <n v="0"/>
    <n v="8875000"/>
    <n v="6000000"/>
    <n v="0"/>
    <n v="0"/>
    <n v="0"/>
    <n v="637900"/>
    <n v="0"/>
    <n v="0"/>
    <n v="22000000"/>
    <n v="0"/>
    <n v="6637900"/>
    <n v="0"/>
    <n v="22000000"/>
    <n v="6637900"/>
    <s v="Recurrent"/>
  </r>
  <r>
    <s v="110"/>
    <s v="Uganda Industrial Research Institute (UIRI)"/>
    <x v="1"/>
    <x v="1"/>
    <s v="03"/>
    <s v="STI  Ecosystem Development"/>
    <s v="01"/>
    <s v="Industrial Research"/>
    <s v="001"/>
    <s v="Headquarters"/>
    <s v="1598"/>
    <s v="Retooling of Uganda Industrial Research Institute"/>
    <s v="000017"/>
    <s v="Infrastructure Development and Management"/>
    <s v="312235"/>
    <s v="Furniture and Fittings - Acquisition"/>
    <n v="0"/>
    <n v="0"/>
    <n v="0"/>
    <n v="0"/>
    <n v="30000000"/>
    <n v="0"/>
    <n v="30000000"/>
    <n v="0"/>
    <n v="0"/>
    <n v="0"/>
    <n v="0"/>
    <n v="0"/>
    <n v="7500000"/>
    <n v="0"/>
    <n v="0"/>
    <n v="0"/>
    <n v="7500000"/>
    <n v="0"/>
    <n v="0"/>
    <n v="0"/>
    <n v="0"/>
    <n v="12000000"/>
    <n v="0"/>
    <n v="0"/>
    <n v="15000000"/>
    <n v="0"/>
    <n v="12000000"/>
    <n v="0"/>
    <n v="15000000"/>
    <n v="12000000"/>
    <s v="Capital"/>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312139"/>
    <s v="Other Structures - Acquisition"/>
    <n v="0"/>
    <n v="0"/>
    <n v="0"/>
    <n v="0"/>
    <n v="200000000"/>
    <n v="0"/>
    <n v="200000000"/>
    <n v="0"/>
    <n v="0"/>
    <n v="0"/>
    <n v="0"/>
    <n v="0"/>
    <n v="0"/>
    <n v="0"/>
    <n v="0"/>
    <n v="0"/>
    <n v="167649429"/>
    <n v="0"/>
    <n v="0"/>
    <n v="0"/>
    <n v="0"/>
    <n v="0"/>
    <n v="0"/>
    <n v="0"/>
    <n v="167649429"/>
    <n v="0"/>
    <n v="0"/>
    <n v="0"/>
    <n v="167649429"/>
    <n v="0"/>
    <s v="Capital"/>
  </r>
  <r>
    <s v="113"/>
    <s v="Uganda National Roads Authority (UNRA)"/>
    <x v="10"/>
    <x v="10"/>
    <s v="03"/>
    <s v="Transport Infrastructure and Services Development"/>
    <s v="01"/>
    <s v="National Roads Maintenance and Construction"/>
    <s v="000"/>
    <s v=""/>
    <s v="1311"/>
    <s v="Upgrading Rukungiri-Kihihi-Ishasha/Kanungu Road"/>
    <s v="260007"/>
    <s v="Road construction and upgrade"/>
    <s v="225204"/>
    <s v="Monitoring and Supervision of capital work"/>
    <n v="0"/>
    <n v="0"/>
    <n v="0"/>
    <n v="0"/>
    <n v="0"/>
    <n v="0"/>
    <n v="0"/>
    <n v="0"/>
    <n v="0"/>
    <n v="0"/>
    <n v="1000000000"/>
    <n v="757946746.61899996"/>
    <n v="0"/>
    <n v="0"/>
    <n v="0"/>
    <n v="-215742323.65209985"/>
    <n v="0"/>
    <n v="0"/>
    <n v="0"/>
    <n v="0"/>
    <n v="0"/>
    <n v="0"/>
    <n v="34792579.204999089"/>
    <n v="34792579.204999089"/>
    <n v="0"/>
    <n v="1034792579.2049991"/>
    <n v="0"/>
    <n v="576997002.1718992"/>
    <n v="1034792579.2049991"/>
    <n v="576997002.1718992"/>
    <s v="Recurrent"/>
  </r>
  <r>
    <s v="113"/>
    <s v="Uganda National Roads Authority (UNRA)"/>
    <x v="10"/>
    <x v="10"/>
    <s v="03"/>
    <s v="Transport Infrastructure and Services Development"/>
    <s v="01"/>
    <s v="National Roads Maintenance and Construction"/>
    <s v="000"/>
    <s v=""/>
    <s v="1311"/>
    <s v="Upgrading Rukungiri-Kihihi-Ishasha/Kanungu Road"/>
    <s v="260007"/>
    <s v="Road construction and upgrade"/>
    <s v="312131"/>
    <s v="Roads and Bridges - Acquisition"/>
    <n v="0"/>
    <n v="0"/>
    <n v="0"/>
    <n v="0"/>
    <n v="0"/>
    <n v="0"/>
    <n v="0"/>
    <n v="0"/>
    <n v="0"/>
    <n v="0"/>
    <n v="14141696044.5"/>
    <n v="27815679537.500801"/>
    <n v="0"/>
    <n v="0"/>
    <n v="22725088133"/>
    <n v="8959115097.7475052"/>
    <n v="0"/>
    <n v="0"/>
    <n v="0"/>
    <n v="0"/>
    <n v="0"/>
    <n v="0"/>
    <n v="40074686947.396324"/>
    <n v="40074686947.396324"/>
    <n v="0"/>
    <n v="76941471124.896332"/>
    <n v="0"/>
    <n v="76849481582.644623"/>
    <n v="76941471124.896332"/>
    <n v="76849481582.644623"/>
    <s v="Capital"/>
  </r>
  <r>
    <s v="113"/>
    <s v="Uganda National Roads Authority (UNRA)"/>
    <x v="10"/>
    <x v="10"/>
    <s v="03"/>
    <s v="Transport Infrastructure and Services Development"/>
    <s v="01"/>
    <s v="National Roads Maintenance and Construction"/>
    <s v="000"/>
    <s v=""/>
    <s v="1490"/>
    <s v="Luwero - Butalangu Road"/>
    <s v="260007"/>
    <s v="Road construction and upgrade"/>
    <s v="225204"/>
    <s v="Monitoring and Supervision of capital work"/>
    <n v="0"/>
    <n v="0"/>
    <n v="0"/>
    <n v="0"/>
    <n v="0"/>
    <n v="0"/>
    <n v="0"/>
    <n v="0"/>
    <n v="0"/>
    <n v="0"/>
    <n v="0"/>
    <n v="0"/>
    <n v="0"/>
    <n v="0"/>
    <n v="0"/>
    <n v="0"/>
    <n v="0"/>
    <n v="0"/>
    <n v="0"/>
    <n v="0"/>
    <n v="0"/>
    <n v="0"/>
    <n v="347544926.11199999"/>
    <n v="347544926.11199999"/>
    <n v="0"/>
    <n v="347544926.11199999"/>
    <n v="0"/>
    <n v="347544926.11199999"/>
    <n v="347544926.11199999"/>
    <n v="347544926.11199999"/>
    <s v="Recurrent"/>
  </r>
  <r>
    <s v="113"/>
    <s v="Uganda National Roads Authority (UNRA)"/>
    <x v="10"/>
    <x v="10"/>
    <s v="03"/>
    <s v="Transport Infrastructure and Services Development"/>
    <s v="01"/>
    <s v="National Roads Maintenance and Construction"/>
    <s v="001"/>
    <s v="Roads and Bridges Development"/>
    <s v="1176"/>
    <s v="Hoima- Wanseko Road"/>
    <s v="260007"/>
    <s v="Road construction and upgrade"/>
    <s v="312131"/>
    <s v="Roads and Bridges - Acquisition"/>
    <n v="0"/>
    <n v="37155514560"/>
    <n v="0"/>
    <n v="37155514560"/>
    <n v="222891912624"/>
    <n v="0"/>
    <n v="97937155408"/>
    <n v="87799242656"/>
    <n v="0"/>
    <n v="0"/>
    <n v="0"/>
    <n v="0"/>
    <n v="80300000000"/>
    <n v="80166297487"/>
    <n v="0"/>
    <n v="0"/>
    <n v="54792669968"/>
    <n v="8894850779"/>
    <n v="0"/>
    <n v="0"/>
    <n v="0"/>
    <n v="804303962"/>
    <n v="0"/>
    <n v="0"/>
    <n v="135092669968"/>
    <n v="0"/>
    <n v="89865452228"/>
    <n v="0"/>
    <n v="135092669968"/>
    <n v="89865452228"/>
    <s v="Capital"/>
  </r>
  <r>
    <s v="113"/>
    <s v="Uganda National Roads Authority (UNRA)"/>
    <x v="10"/>
    <x v="10"/>
    <s v="03"/>
    <s v="Transport Infrastructure and Services Development"/>
    <s v="01"/>
    <s v="National Roads Maintenance and Construction"/>
    <s v="001"/>
    <s v="Roads and Bridges Development"/>
    <s v="1311"/>
    <s v="Upgrading Rukungiri-Kihihi-Ishasha/Kanungu Road"/>
    <s v="260007"/>
    <s v="Road construction and upgrade"/>
    <s v="312131"/>
    <s v="Roads and Bridges - Acquisition"/>
    <n v="0"/>
    <n v="0"/>
    <n v="729000000"/>
    <n v="-729000000"/>
    <n v="51127784178"/>
    <n v="0"/>
    <n v="7290000000"/>
    <n v="44566784178"/>
    <n v="0"/>
    <n v="0"/>
    <n v="0"/>
    <n v="0"/>
    <n v="917877981"/>
    <n v="917877981"/>
    <n v="0"/>
    <n v="0"/>
    <n v="583464016"/>
    <n v="0"/>
    <n v="0"/>
    <n v="0"/>
    <n v="727455420"/>
    <n v="727455420"/>
    <n v="0"/>
    <n v="0"/>
    <n v="2228797417"/>
    <n v="0"/>
    <n v="1645333401"/>
    <n v="0"/>
    <n v="2228797417"/>
    <n v="1645333401"/>
    <s v="Capital"/>
  </r>
  <r>
    <s v="113"/>
    <s v="Uganda National Roads Authority (UNRA)"/>
    <x v="10"/>
    <x v="10"/>
    <s v="03"/>
    <s v="Transport Infrastructure and Services Development"/>
    <s v="01"/>
    <s v="National Roads Maintenance and Construction"/>
    <s v="001"/>
    <s v="Roads and Bridges Development"/>
    <s v="1544"/>
    <s v="Kisoro-Lake Bunyonyi Road"/>
    <s v="260007"/>
    <s v="Road construction and upgrade"/>
    <s v="225204"/>
    <s v="Monitoring and Supervision of capital work"/>
    <n v="0"/>
    <n v="0"/>
    <n v="0"/>
    <n v="0"/>
    <n v="1862000000"/>
    <n v="0"/>
    <n v="162000000"/>
    <n v="1700000000"/>
    <n v="0"/>
    <n v="0"/>
    <n v="0"/>
    <n v="0"/>
    <n v="0"/>
    <n v="0"/>
    <n v="0"/>
    <n v="0"/>
    <n v="0"/>
    <n v="0"/>
    <n v="0"/>
    <n v="0"/>
    <n v="1000000"/>
    <n v="1000000"/>
    <n v="0"/>
    <n v="0"/>
    <n v="1000000"/>
    <n v="0"/>
    <n v="1000000"/>
    <n v="0"/>
    <n v="1000000"/>
    <n v="1000000"/>
    <s v="Recurrent"/>
  </r>
  <r>
    <s v="113"/>
    <s v="Uganda National Roads Authority (UNRA)"/>
    <x v="10"/>
    <x v="10"/>
    <s v="03"/>
    <s v="Transport Infrastructure and Services Development"/>
    <s v="01"/>
    <s v="National Roads Maintenance and Construction"/>
    <s v="001"/>
    <s v="Roads and Bridges Development"/>
    <s v="1657"/>
    <s v="Moyo-Yumbe-Koboko road"/>
    <s v="260007"/>
    <s v="Road construction and upgrade"/>
    <s v="312131"/>
    <s v="Roads and Bridges - Acquisition"/>
    <n v="0"/>
    <n v="0"/>
    <n v="80000000"/>
    <n v="-80000000"/>
    <n v="111080442074"/>
    <n v="0"/>
    <n v="800000000"/>
    <n v="110360442074"/>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221017"/>
    <s v="Membership dues and Subscription fees."/>
    <n v="0"/>
    <n v="0"/>
    <n v="0"/>
    <n v="0"/>
    <n v="108000000"/>
    <n v="0"/>
    <n v="108000000"/>
    <n v="0"/>
    <n v="0"/>
    <n v="0"/>
    <n v="0"/>
    <n v="0"/>
    <n v="108000000"/>
    <n v="0"/>
    <n v="0"/>
    <n v="0"/>
    <n v="0"/>
    <n v="107396570"/>
    <n v="0"/>
    <n v="0"/>
    <n v="0"/>
    <n v="0"/>
    <n v="0"/>
    <n v="0"/>
    <n v="108000000"/>
    <n v="0"/>
    <n v="107396570"/>
    <n v="0"/>
    <n v="108000000"/>
    <n v="107396570"/>
    <s v="Recurrent"/>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226001"/>
    <s v="Insurances"/>
    <n v="0"/>
    <n v="0"/>
    <n v="0"/>
    <n v="0"/>
    <n v="5862400000"/>
    <n v="0"/>
    <n v="5862400000"/>
    <n v="0"/>
    <n v="0"/>
    <n v="0"/>
    <n v="0"/>
    <n v="0"/>
    <n v="5044428852"/>
    <n v="5044428852"/>
    <n v="0"/>
    <n v="0"/>
    <n v="588555241"/>
    <n v="0"/>
    <n v="0"/>
    <n v="0"/>
    <n v="229415907"/>
    <n v="229416008"/>
    <n v="0"/>
    <n v="0"/>
    <n v="5862400000"/>
    <n v="0"/>
    <n v="5273844860"/>
    <n v="0"/>
    <n v="5862400000"/>
    <n v="5273844860"/>
    <s v="Recurrent"/>
  </r>
  <r>
    <s v="113"/>
    <s v="Uganda National Roads Authority (UNRA)"/>
    <x v="10"/>
    <x v="10"/>
    <s v="04"/>
    <s v="Transport Asset Management"/>
    <s v="01"/>
    <s v="National Roads Maintenance and Construction"/>
    <s v="001"/>
    <s v="Roads and Bridges Development"/>
    <s v="1693"/>
    <s v="Rehabilitation of Kampala-Jinja Highway (72 Km)"/>
    <s v="260010"/>
    <s v="Road Rehabilitation"/>
    <s v="211102"/>
    <s v="Contract Staff Salaries "/>
    <n v="0"/>
    <n v="0"/>
    <n v="0"/>
    <n v="0"/>
    <n v="1054952704"/>
    <n v="0"/>
    <n v="1054952704"/>
    <n v="0"/>
    <n v="263738176"/>
    <n v="263456545"/>
    <n v="0"/>
    <n v="0"/>
    <n v="263738176"/>
    <n v="149007128"/>
    <n v="0"/>
    <n v="0"/>
    <n v="263738176"/>
    <n v="2850000"/>
    <n v="0"/>
    <n v="0"/>
    <n v="263738176"/>
    <n v="298128767"/>
    <n v="0"/>
    <n v="0"/>
    <n v="1054952704"/>
    <n v="0"/>
    <n v="713442440"/>
    <n v="0"/>
    <n v="1054952704"/>
    <n v="713442440"/>
    <s v="Recurrent"/>
  </r>
  <r>
    <s v="113"/>
    <s v="Uganda National Roads Authority (UNRA)"/>
    <x v="10"/>
    <x v="10"/>
    <s v="04"/>
    <s v="Transport Asset Management"/>
    <s v="01"/>
    <s v="National Roads Maintenance and Construction"/>
    <s v="001"/>
    <s v="Roads and Bridges Development"/>
    <s v="1695"/>
    <s v="Rehabilitation of Packwach-Nebbi Section 2 Road (33 Km)"/>
    <s v="260010"/>
    <s v="Road Rehabilitation"/>
    <s v="225204"/>
    <s v="Monitoring and Supervision of capital work"/>
    <n v="0"/>
    <n v="0"/>
    <n v="160000000"/>
    <n v="-160000000"/>
    <n v="1440000000"/>
    <n v="0"/>
    <n v="1600000000"/>
    <n v="0"/>
    <n v="0"/>
    <n v="0"/>
    <n v="0"/>
    <n v="0"/>
    <n v="6145000"/>
    <n v="4834999"/>
    <n v="0"/>
    <n v="0"/>
    <n v="0"/>
    <n v="0"/>
    <n v="0"/>
    <n v="0"/>
    <n v="1049052263"/>
    <n v="1049239933"/>
    <n v="0"/>
    <n v="0"/>
    <n v="1055197263"/>
    <n v="0"/>
    <n v="1054074932"/>
    <n v="0"/>
    <n v="1055197263"/>
    <n v="1054074932"/>
    <s v="Recurrent"/>
  </r>
  <r>
    <s v="114"/>
    <s v="Uganda Cancer Institute (UCI)"/>
    <x v="9"/>
    <x v="9"/>
    <s v="02"/>
    <s v="Population Health, Safety and Management "/>
    <s v="01"/>
    <s v="Cancer Services"/>
    <s v="000"/>
    <s v=""/>
    <s v="1527"/>
    <s v="Establishment of an Oncology Centre in Northern Uganda"/>
    <s v="000017"/>
    <s v="Infrastructure Development and Management"/>
    <s v="313121"/>
    <s v="  Non-Residential Buildings  - Improvement"/>
    <n v="0"/>
    <n v="0"/>
    <n v="0"/>
    <n v="0"/>
    <n v="0"/>
    <n v="0"/>
    <n v="0"/>
    <n v="0"/>
    <n v="0"/>
    <n v="0"/>
    <n v="0"/>
    <n v="0"/>
    <n v="0"/>
    <n v="0"/>
    <n v="11200000000"/>
    <n v="11200000000"/>
    <n v="0"/>
    <n v="0"/>
    <n v="0"/>
    <n v="0"/>
    <n v="0"/>
    <n v="0"/>
    <n v="0"/>
    <n v="0"/>
    <n v="0"/>
    <n v="11200000000"/>
    <n v="0"/>
    <n v="11200000000"/>
    <n v="11200000000"/>
    <n v="11200000000"/>
    <s v="Capital"/>
  </r>
  <r>
    <s v="114"/>
    <s v="Uganda Cancer Institute (UCI)"/>
    <x v="9"/>
    <x v="9"/>
    <s v="02"/>
    <s v="Population Health, Safety and Management "/>
    <s v="01"/>
    <s v="Cancer Services"/>
    <s v="001"/>
    <s v="Finance &amp; Administration"/>
    <s v="1120"/>
    <s v="Uganda Cancer Institute"/>
    <s v="000017"/>
    <s v="Infrastructure Development and Management"/>
    <s v="312233"/>
    <s v="Medical, Laboratory and Research &amp; appliances - Acquisition"/>
    <n v="0"/>
    <n v="0"/>
    <n v="0"/>
    <n v="0"/>
    <n v="2129199971"/>
    <n v="0"/>
    <n v="2129199971"/>
    <n v="0"/>
    <n v="0"/>
    <n v="0"/>
    <n v="0"/>
    <n v="0"/>
    <n v="399499498"/>
    <n v="399499498"/>
    <n v="0"/>
    <n v="0"/>
    <n v="568324819"/>
    <n v="568324819"/>
    <n v="0"/>
    <n v="0"/>
    <n v="1161375654"/>
    <n v="1161375654"/>
    <n v="0"/>
    <n v="0"/>
    <n v="2129199971"/>
    <n v="0"/>
    <n v="2129199971"/>
    <n v="0"/>
    <n v="2129199971"/>
    <n v="2129199971"/>
    <s v="Capital"/>
  </r>
  <r>
    <s v="114"/>
    <s v="Uganda Cancer Institute (UCI)"/>
    <x v="9"/>
    <x v="9"/>
    <s v="02"/>
    <s v="Population Health, Safety and Management "/>
    <s v="01"/>
    <s v="Cancer Services"/>
    <s v="001"/>
    <s v="Finance &amp; Administration"/>
    <s v="1345"/>
    <s v="ADB Support to UCI"/>
    <s v="120007"/>
    <s v="Support Services"/>
    <s v="313137"/>
    <s v="Information Communication Technology network lines - Improvement"/>
    <n v="0"/>
    <n v="0"/>
    <n v="0"/>
    <n v="0"/>
    <n v="523639890"/>
    <n v="0"/>
    <n v="523639890"/>
    <n v="0"/>
    <n v="0"/>
    <n v="0"/>
    <n v="0"/>
    <n v="0"/>
    <n v="523639890"/>
    <n v="523639890"/>
    <n v="0"/>
    <n v="0"/>
    <n v="0"/>
    <n v="0"/>
    <n v="0"/>
    <n v="0"/>
    <n v="0"/>
    <n v="0"/>
    <n v="0"/>
    <n v="0"/>
    <n v="523639890"/>
    <n v="0"/>
    <n v="523639890"/>
    <n v="0"/>
    <n v="523639890"/>
    <n v="523639890"/>
    <s v="Capital"/>
  </r>
  <r>
    <s v="115"/>
    <s v="Uganda Heart Institute (UHI)"/>
    <x v="9"/>
    <x v="9"/>
    <s v="02"/>
    <s v="Population Health, Safety and Management "/>
    <s v="01"/>
    <s v="Heart Services"/>
    <s v="002"/>
    <s v="Support Services"/>
    <s v="1526"/>
    <s v="Uganda Heart Institute Infrastructure Development Project"/>
    <s v="000002"/>
    <s v="Construction Management"/>
    <s v="221001"/>
    <s v="Advertising and Public Relations"/>
    <n v="0"/>
    <n v="0"/>
    <n v="0"/>
    <n v="0"/>
    <n v="8000000"/>
    <n v="0"/>
    <n v="8000000"/>
    <n v="0"/>
    <n v="0"/>
    <n v="0"/>
    <n v="0"/>
    <n v="0"/>
    <n v="0"/>
    <n v="0"/>
    <n v="0"/>
    <n v="0"/>
    <n v="6000000"/>
    <n v="0"/>
    <n v="0"/>
    <n v="0"/>
    <n v="2000000"/>
    <n v="7050000"/>
    <n v="0"/>
    <n v="0"/>
    <n v="8000000"/>
    <n v="0"/>
    <n v="7050000"/>
    <n v="0"/>
    <n v="8000000"/>
    <n v="7050000"/>
    <s v="Recurrent"/>
  </r>
  <r>
    <s v="115"/>
    <s v="Uganda Heart Institute (UHI)"/>
    <x v="9"/>
    <x v="9"/>
    <s v="02"/>
    <s v="Population Health, Safety and Management "/>
    <s v="01"/>
    <s v="Heart Services"/>
    <s v="002"/>
    <s v="Support Services"/>
    <s v="1526"/>
    <s v="Uganda Heart Institute Infrastructure Development Project"/>
    <s v="000002"/>
    <s v="Construction Management"/>
    <s v="221009"/>
    <s v="Welfare and Entertainment"/>
    <n v="0"/>
    <n v="0"/>
    <n v="0"/>
    <n v="0"/>
    <n v="6000000"/>
    <n v="0"/>
    <n v="6000000"/>
    <n v="0"/>
    <n v="0"/>
    <n v="0"/>
    <n v="0"/>
    <n v="0"/>
    <n v="3000000"/>
    <n v="0"/>
    <n v="0"/>
    <n v="0"/>
    <n v="3000000"/>
    <n v="6000000"/>
    <n v="0"/>
    <n v="0"/>
    <n v="0"/>
    <n v="0"/>
    <n v="0"/>
    <n v="0"/>
    <n v="6000000"/>
    <n v="0"/>
    <n v="6000000"/>
    <n v="0"/>
    <n v="6000000"/>
    <n v="6000000"/>
    <s v="Recurrent"/>
  </r>
  <r>
    <s v="115"/>
    <s v="Uganda Heart Institute (UHI)"/>
    <x v="9"/>
    <x v="9"/>
    <s v="02"/>
    <s v="Population Health, Safety and Management "/>
    <s v="01"/>
    <s v="Heart Services"/>
    <s v="002"/>
    <s v="Support Services"/>
    <s v="1526"/>
    <s v="Uganda Heart Institute Infrastructure Development Project"/>
    <s v="000002"/>
    <s v="Construction Management"/>
    <s v="227004"/>
    <s v="Fuel, Lubricants and Oils"/>
    <n v="0"/>
    <n v="0"/>
    <n v="6720000"/>
    <n v="-6720000"/>
    <n v="60480000"/>
    <n v="0"/>
    <n v="67200000"/>
    <n v="0"/>
    <n v="0"/>
    <n v="0"/>
    <n v="0"/>
    <n v="0"/>
    <n v="1000000"/>
    <n v="0"/>
    <n v="0"/>
    <n v="0"/>
    <n v="4706667"/>
    <n v="0"/>
    <n v="0"/>
    <n v="0"/>
    <n v="54773333"/>
    <n v="15309600"/>
    <n v="0"/>
    <n v="0"/>
    <n v="60480000"/>
    <n v="0"/>
    <n v="15309600"/>
    <n v="0"/>
    <n v="60480000"/>
    <n v="15309600"/>
    <s v="Recurrent"/>
  </r>
  <r>
    <s v="115"/>
    <s v="Uganda Heart Institute (UHI)"/>
    <x v="9"/>
    <x v="9"/>
    <s v="02"/>
    <s v="Population Health, Safety and Management "/>
    <s v="01"/>
    <s v="Heart Services"/>
    <s v="002"/>
    <s v="Support Services"/>
    <s v="1526"/>
    <s v="Uganda Heart Institute Infrastructure Development Project"/>
    <s v="000002"/>
    <s v="Construction Management"/>
    <s v="228003"/>
    <s v="Maintenance-Machinery &amp; Equipment Other than Transport Equipment "/>
    <n v="0"/>
    <n v="0"/>
    <n v="0"/>
    <n v="0"/>
    <n v="4000000"/>
    <n v="0"/>
    <n v="4000000"/>
    <n v="0"/>
    <n v="0"/>
    <n v="0"/>
    <n v="0"/>
    <n v="0"/>
    <n v="0"/>
    <n v="0"/>
    <n v="0"/>
    <n v="0"/>
    <n v="0"/>
    <n v="0"/>
    <n v="0"/>
    <n v="0"/>
    <n v="4000000"/>
    <n v="3489800"/>
    <n v="0"/>
    <n v="0"/>
    <n v="4000000"/>
    <n v="0"/>
    <n v="3489800"/>
    <n v="0"/>
    <n v="4000000"/>
    <n v="3489800"/>
    <s v="Recurrent"/>
  </r>
  <r>
    <s v="119"/>
    <s v="Uganda Registration Services Bureau (URSB)"/>
    <x v="0"/>
    <x v="0"/>
    <s v="01"/>
    <s v="Institutional Coordination"/>
    <s v="01"/>
    <s v="General administration, planning, policy and support services"/>
    <s v="002"/>
    <s v="Finance and Administration"/>
    <s v="1648"/>
    <s v="Retooling of Uganda Registration Services Bureau"/>
    <s v="000003"/>
    <s v="Facilities and Equipment Management"/>
    <s v="312212"/>
    <s v="Light Vehicles - Acquisition"/>
    <n v="0"/>
    <n v="0"/>
    <n v="0"/>
    <n v="0"/>
    <n v="702000000"/>
    <n v="0"/>
    <n v="702000000"/>
    <n v="0"/>
    <n v="0"/>
    <n v="0"/>
    <n v="0"/>
    <n v="0"/>
    <n v="80333333"/>
    <n v="0"/>
    <n v="0"/>
    <n v="0"/>
    <n v="226333333"/>
    <n v="0"/>
    <n v="0"/>
    <n v="0"/>
    <n v="118600000"/>
    <n v="424168641"/>
    <n v="0"/>
    <n v="0"/>
    <n v="425266666"/>
    <n v="0"/>
    <n v="424168641"/>
    <n v="0"/>
    <n v="425266666"/>
    <n v="424168641"/>
    <s v="Capital"/>
  </r>
  <r>
    <s v="119"/>
    <s v="Uganda Registration Services Bureau (URSB)"/>
    <x v="0"/>
    <x v="0"/>
    <s v="01"/>
    <s v="Institutional Coordination"/>
    <s v="01"/>
    <s v="General administration, planning, policy and support services"/>
    <s v="002"/>
    <s v="Finance and Administration"/>
    <s v="1648"/>
    <s v="Retooling of Uganda Registration Services Bureau"/>
    <s v="000003"/>
    <s v="Facilities and Equipment Management"/>
    <s v="312216"/>
    <s v="Cycles - Acquisition"/>
    <n v="0"/>
    <n v="0"/>
    <n v="0"/>
    <n v="0"/>
    <n v="18000000"/>
    <n v="0"/>
    <n v="18000000"/>
    <n v="0"/>
    <n v="0"/>
    <n v="0"/>
    <n v="0"/>
    <n v="0"/>
    <n v="18000000"/>
    <n v="0"/>
    <n v="0"/>
    <n v="0"/>
    <n v="0"/>
    <n v="0"/>
    <n v="0"/>
    <n v="0"/>
    <n v="0"/>
    <n v="15982565"/>
    <n v="0"/>
    <n v="0"/>
    <n v="18000000"/>
    <n v="0"/>
    <n v="15982565"/>
    <n v="0"/>
    <n v="18000000"/>
    <n v="15982565"/>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000017"/>
    <s v="Infrastructure Development and Management"/>
    <s v="312121"/>
    <s v="Non-Residential Buildings - Acquisition"/>
    <n v="0"/>
    <n v="0"/>
    <n v="0"/>
    <n v="0"/>
    <n v="1415200000"/>
    <n v="0"/>
    <n v="1415200000"/>
    <n v="0"/>
    <n v="0"/>
    <n v="0"/>
    <n v="0"/>
    <n v="0"/>
    <n v="0"/>
    <n v="0"/>
    <n v="0"/>
    <n v="0"/>
    <n v="400000000"/>
    <n v="400000000"/>
    <n v="0"/>
    <n v="0"/>
    <n v="0"/>
    <n v="0"/>
    <n v="0"/>
    <n v="0"/>
    <n v="400000000"/>
    <n v="0"/>
    <n v="400000000"/>
    <n v="0"/>
    <n v="400000000"/>
    <n v="400000000"/>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000017"/>
    <s v="Infrastructure Development and Management"/>
    <s v="342111"/>
    <s v="Land - Acquisition"/>
    <n v="0"/>
    <n v="0"/>
    <n v="0"/>
    <n v="0"/>
    <n v="1800000000"/>
    <n v="0"/>
    <n v="1800000000"/>
    <n v="0"/>
    <n v="0"/>
    <n v="0"/>
    <n v="0"/>
    <n v="0"/>
    <n v="136000000"/>
    <n v="114000000"/>
    <n v="0"/>
    <n v="0"/>
    <n v="750000000"/>
    <n v="0"/>
    <n v="0"/>
    <n v="0"/>
    <n v="80000000"/>
    <n v="852000000"/>
    <n v="0"/>
    <n v="0"/>
    <n v="966000000"/>
    <n v="0"/>
    <n v="966000000"/>
    <n v="0"/>
    <n v="966000000"/>
    <n v="966000000"/>
    <s v="Capital"/>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1001"/>
    <s v="Advertising and Public Relations"/>
    <n v="0"/>
    <n v="0"/>
    <n v="0"/>
    <n v="0"/>
    <n v="41000000"/>
    <n v="0"/>
    <n v="41000000"/>
    <n v="0"/>
    <n v="0"/>
    <n v="0"/>
    <n v="0"/>
    <n v="0"/>
    <n v="19614400"/>
    <n v="18748329"/>
    <n v="0"/>
    <n v="0"/>
    <n v="5000000"/>
    <n v="0"/>
    <n v="0"/>
    <n v="0"/>
    <n v="16385600"/>
    <n v="22251671"/>
    <n v="0"/>
    <n v="0"/>
    <n v="41000000"/>
    <n v="0"/>
    <n v="41000000"/>
    <n v="0"/>
    <n v="41000000"/>
    <n v="41000000"/>
    <s v="Recurrent"/>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4005"/>
    <s v="Laboratory supplies and  services"/>
    <n v="0"/>
    <n v="0"/>
    <n v="0"/>
    <n v="0"/>
    <n v="11700000"/>
    <n v="0"/>
    <n v="11700000"/>
    <n v="0"/>
    <n v="0"/>
    <n v="0"/>
    <n v="0"/>
    <n v="0"/>
    <n v="5000000"/>
    <n v="0"/>
    <n v="0"/>
    <n v="0"/>
    <n v="0"/>
    <n v="0"/>
    <n v="0"/>
    <n v="0"/>
    <n v="6700000"/>
    <n v="5582430"/>
    <n v="0"/>
    <n v="0"/>
    <n v="11700000"/>
    <n v="0"/>
    <n v="5582430"/>
    <n v="0"/>
    <n v="11700000"/>
    <n v="5582430"/>
    <s v="Recurrent"/>
  </r>
  <r>
    <s v="122"/>
    <s v="Kampala Capital City Authority (KCCA)"/>
    <x v="10"/>
    <x v="10"/>
    <s v="03"/>
    <s v="Transport Infrastructure and Services Development"/>
    <s v="13"/>
    <s v="Urban Road Network Development"/>
    <s v="000"/>
    <s v=""/>
    <s v="1658"/>
    <s v="Kampala City Roads Rehabilitation Project"/>
    <s v="000017"/>
    <s v="Infrastructure Development and Management"/>
    <s v="225101"/>
    <s v="Consultancy Services"/>
    <n v="0"/>
    <n v="0"/>
    <n v="0"/>
    <n v="0"/>
    <n v="0"/>
    <n v="0"/>
    <n v="0"/>
    <n v="0"/>
    <n v="0"/>
    <n v="0"/>
    <n v="500000000"/>
    <n v="0"/>
    <n v="0"/>
    <n v="0"/>
    <n v="0"/>
    <n v="0"/>
    <n v="0"/>
    <n v="0"/>
    <n v="0"/>
    <n v="0"/>
    <n v="0"/>
    <n v="0"/>
    <n v="0"/>
    <n v="0"/>
    <n v="0"/>
    <n v="500000000"/>
    <n v="0"/>
    <n v="0"/>
    <n v="500000000"/>
    <n v="0"/>
    <s v="Recurrent"/>
  </r>
  <r>
    <s v="122"/>
    <s v="Kampala Capital City Authority (KCCA)"/>
    <x v="10"/>
    <x v="10"/>
    <s v="03"/>
    <s v="Transport Infrastructure and Services Development"/>
    <s v="13"/>
    <s v="Urban Road Network Development"/>
    <s v="002"/>
    <s v="Engineering and Techinical Services"/>
    <s v="1658"/>
    <s v="Kampala City Roads Rehabilitation Project"/>
    <s v="000017"/>
    <s v="Infrastructure Development and Management"/>
    <s v="225101"/>
    <s v="Consultancy Services"/>
    <n v="0"/>
    <n v="0"/>
    <n v="0"/>
    <n v="0"/>
    <n v="500000000"/>
    <n v="0"/>
    <n v="0"/>
    <n v="500000000"/>
    <n v="0"/>
    <n v="0"/>
    <n v="0"/>
    <n v="0"/>
    <n v="0"/>
    <n v="0"/>
    <n v="0"/>
    <n v="0"/>
    <n v="0"/>
    <n v="0"/>
    <n v="0"/>
    <n v="0"/>
    <n v="0"/>
    <n v="0"/>
    <n v="0"/>
    <n v="0"/>
    <n v="0"/>
    <n v="0"/>
    <n v="0"/>
    <n v="0"/>
    <n v="0"/>
    <n v="0"/>
    <s v="Recurrent"/>
  </r>
  <r>
    <s v="122"/>
    <s v="Kampala Capital City Authority (KCCA)"/>
    <x v="10"/>
    <x v="10"/>
    <s v="04"/>
    <s v="Transport Asset Management"/>
    <s v="13"/>
    <s v="Urban Road Network Development"/>
    <s v="002"/>
    <s v="Engineering and Techinical Services"/>
    <s v="1686"/>
    <s v="Retooling of Kampala Capital City Authority"/>
    <s v="000003"/>
    <s v="Facilities and Equipment Management"/>
    <s v="228004"/>
    <s v="Maintenance-Other Fixed Assets"/>
    <n v="0"/>
    <n v="0"/>
    <n v="0"/>
    <n v="0"/>
    <n v="4100000000"/>
    <n v="0"/>
    <n v="4100000000"/>
    <n v="0"/>
    <n v="0"/>
    <n v="0"/>
    <n v="0"/>
    <n v="0"/>
    <n v="1158811530"/>
    <n v="371087156"/>
    <n v="0"/>
    <n v="0"/>
    <n v="996177129"/>
    <n v="775030870"/>
    <n v="0"/>
    <n v="0"/>
    <n v="1945011341"/>
    <n v="2943555086"/>
    <n v="0"/>
    <n v="0"/>
    <n v="4100000000"/>
    <n v="0"/>
    <n v="4089673112"/>
    <n v="0"/>
    <n v="4100000000"/>
    <n v="4089673112"/>
    <s v="Recurrent"/>
  </r>
  <r>
    <s v="122"/>
    <s v="Kampala Capital City Authority (KCCA)"/>
    <x v="10"/>
    <x v="10"/>
    <s v="04"/>
    <s v="Transport Asset Management"/>
    <s v="13"/>
    <s v="Urban Road Network Development"/>
    <s v="002"/>
    <s v="Engineering and Techinical Services"/>
    <s v="1686"/>
    <s v="Retooling of Kampala Capital City Authority"/>
    <s v="000017"/>
    <s v="Infrastructure Development and Management"/>
    <s v="282104"/>
    <s v="Compensation to 3rd Parties"/>
    <n v="0"/>
    <n v="0"/>
    <n v="1000000000"/>
    <n v="-1000000000"/>
    <n v="9000000000"/>
    <n v="0"/>
    <n v="10000000000"/>
    <n v="0"/>
    <n v="0"/>
    <n v="0"/>
    <n v="0"/>
    <n v="0"/>
    <n v="1000000000"/>
    <n v="999263180"/>
    <n v="0"/>
    <n v="0"/>
    <n v="0"/>
    <n v="0"/>
    <n v="0"/>
    <n v="0"/>
    <n v="8000000000"/>
    <n v="8000736822"/>
    <n v="0"/>
    <n v="0"/>
    <n v="9000000000"/>
    <n v="0"/>
    <n v="9000000002"/>
    <n v="0"/>
    <n v="9000000000"/>
    <n v="9000000002"/>
    <s v="Recurrent"/>
  </r>
  <r>
    <s v="122"/>
    <s v="Kampala Capital City Authority (KCCA)"/>
    <x v="4"/>
    <x v="4"/>
    <s v="03"/>
    <s v="Human Resource Management "/>
    <s v="02"/>
    <s v="Economic Policy Monitoring,Evaluation &amp; Inspection"/>
    <s v="001"/>
    <s v="Administration and Human Resource"/>
    <s v="1686"/>
    <s v="Retooling of Kampala Capital City Authority"/>
    <s v="000003"/>
    <s v="Facilities and Equipment Management"/>
    <s v="221003"/>
    <s v="Staff Training"/>
    <n v="0"/>
    <n v="0"/>
    <n v="0"/>
    <n v="0"/>
    <n v="510046084"/>
    <n v="0"/>
    <n v="510046084"/>
    <n v="0"/>
    <n v="0"/>
    <n v="0"/>
    <n v="0"/>
    <n v="0"/>
    <n v="375087611"/>
    <n v="159816036"/>
    <n v="0"/>
    <n v="0"/>
    <n v="92302600"/>
    <n v="77814827"/>
    <n v="0"/>
    <n v="0"/>
    <n v="42655873"/>
    <n v="244543220"/>
    <n v="0"/>
    <n v="0"/>
    <n v="510046084"/>
    <n v="0"/>
    <n v="482174083"/>
    <n v="0"/>
    <n v="510046084"/>
    <n v="482174083"/>
    <s v="Recurrent"/>
  </r>
  <r>
    <s v="122"/>
    <s v="Kampala Capital City Authority (KCCA)"/>
    <x v="4"/>
    <x v="4"/>
    <s v="03"/>
    <s v="Human Resource Management "/>
    <s v="02"/>
    <s v="Economic Policy Monitoring,Evaluation &amp; Inspection"/>
    <s v="001"/>
    <s v="Administration and Human Resource"/>
    <s v="1686"/>
    <s v="Retooling of Kampala Capital City Authority"/>
    <s v="000003"/>
    <s v="Facilities and Equipment Management"/>
    <s v="313121"/>
    <s v="  Non-Residential Buildings  - Improvement"/>
    <n v="0"/>
    <n v="0"/>
    <n v="0"/>
    <n v="0"/>
    <n v="850000000"/>
    <n v="0"/>
    <n v="850000000"/>
    <n v="0"/>
    <n v="0"/>
    <n v="0"/>
    <n v="0"/>
    <n v="0"/>
    <n v="434505179"/>
    <n v="4698000"/>
    <n v="0"/>
    <n v="0"/>
    <n v="304950492"/>
    <n v="139321035"/>
    <n v="0"/>
    <n v="0"/>
    <n v="110544329"/>
    <n v="698015964"/>
    <n v="0"/>
    <n v="0"/>
    <n v="850000000"/>
    <n v="0"/>
    <n v="842034999"/>
    <n v="0"/>
    <n v="850000000"/>
    <n v="842034999"/>
    <s v="Capital"/>
  </r>
  <r>
    <s v="122"/>
    <s v="Kampala Capital City Authority (KCCA)"/>
    <x v="6"/>
    <x v="6"/>
    <s v="04"/>
    <s v="Accountability Systems and Service Delivery"/>
    <s v="02"/>
    <s v="Economic Policy Monitoring,Evaluation &amp; Inspection"/>
    <s v="003"/>
    <s v="Executive support "/>
    <s v="1686"/>
    <s v="Retooling of Kampala Capital City Authority"/>
    <s v="000003"/>
    <s v="Facilities and Equipment Management"/>
    <s v="224011"/>
    <s v="Research Expenses"/>
    <n v="0"/>
    <n v="0"/>
    <n v="0"/>
    <n v="0"/>
    <n v="50000000"/>
    <n v="0"/>
    <n v="50000000"/>
    <n v="0"/>
    <n v="0"/>
    <n v="0"/>
    <n v="0"/>
    <n v="0"/>
    <n v="50000000"/>
    <n v="0"/>
    <n v="0"/>
    <n v="0"/>
    <n v="0"/>
    <n v="0"/>
    <n v="0"/>
    <n v="0"/>
    <n v="0"/>
    <n v="50000000"/>
    <n v="0"/>
    <n v="0"/>
    <n v="50000000"/>
    <n v="0"/>
    <n v="50000000"/>
    <n v="0"/>
    <n v="50000000"/>
    <n v="50000000"/>
    <s v="Recurrent"/>
  </r>
  <r>
    <s v="124"/>
    <s v="Equal Opportunities Commission"/>
    <x v="6"/>
    <x v="6"/>
    <s v="02"/>
    <s v="Resource Mobilization and Budgeting"/>
    <s v="02"/>
    <s v="Redressing imbalances and promoting equal opportunites"/>
    <s v="002"/>
    <s v="Administration, Finance and Planning"/>
    <s v="1628"/>
    <s v="Retooling of Equal Opportunities Commission"/>
    <s v="000003"/>
    <s v="Facilities and Equipment Management"/>
    <s v="221008"/>
    <s v="Information and Communication Technology Supplies.  "/>
    <n v="0"/>
    <n v="0"/>
    <n v="0"/>
    <n v="0"/>
    <n v="66255342"/>
    <n v="0"/>
    <n v="66255342"/>
    <n v="0"/>
    <n v="0"/>
    <n v="0"/>
    <n v="0"/>
    <n v="0"/>
    <n v="0"/>
    <n v="0"/>
    <n v="0"/>
    <n v="0"/>
    <n v="66255342"/>
    <n v="0"/>
    <n v="0"/>
    <n v="0"/>
    <n v="0"/>
    <n v="63705840"/>
    <n v="0"/>
    <n v="0"/>
    <n v="66255342"/>
    <n v="0"/>
    <n v="63705840"/>
    <n v="0"/>
    <n v="66255342"/>
    <n v="63705840"/>
    <s v="Recurrent"/>
  </r>
  <r>
    <s v="124"/>
    <s v="Equal Opportunities Commission"/>
    <x v="6"/>
    <x v="6"/>
    <s v="02"/>
    <s v="Resource Mobilization and Budgeting"/>
    <s v="02"/>
    <s v="Redressing imbalances and promoting equal opportunites"/>
    <s v="002"/>
    <s v="Administration, Finance and Planning"/>
    <s v="1628"/>
    <s v="Retooling of Equal Opportunities Commission"/>
    <s v="000017"/>
    <s v="Infrastructure Development and Management"/>
    <s v="221001"/>
    <s v="Advertising and Public Relations"/>
    <n v="60000000"/>
    <n v="0"/>
    <n v="0"/>
    <n v="0"/>
    <n v="60000000"/>
    <n v="0"/>
    <n v="0"/>
    <n v="0"/>
    <n v="0"/>
    <n v="0"/>
    <n v="0"/>
    <n v="0"/>
    <n v="0"/>
    <n v="0"/>
    <n v="0"/>
    <n v="0"/>
    <n v="0"/>
    <n v="0"/>
    <n v="0"/>
    <n v="0"/>
    <n v="30000000"/>
    <n v="30000000"/>
    <n v="0"/>
    <n v="0"/>
    <n v="30000000"/>
    <n v="0"/>
    <n v="30000000"/>
    <n v="0"/>
    <n v="30000000"/>
    <n v="30000000"/>
    <s v="Recurrent"/>
  </r>
  <r>
    <s v="124"/>
    <s v="Equal Opportunities Commission"/>
    <x v="6"/>
    <x v="6"/>
    <s v="02"/>
    <s v="Resource Mobilization and Budgeting"/>
    <s v="02"/>
    <s v="Redressing imbalances and promoting equal opportunites"/>
    <s v="002"/>
    <s v="Administration, Finance and Planning"/>
    <s v="1628"/>
    <s v="Retooling of Equal Opportunities Commission"/>
    <s v="000017"/>
    <s v="Infrastructure Development and Management"/>
    <s v="221011"/>
    <s v="Printing, Stationery, Photocopying and Binding"/>
    <n v="156000000"/>
    <n v="0"/>
    <n v="0"/>
    <n v="0"/>
    <n v="156000000"/>
    <n v="0"/>
    <n v="0"/>
    <n v="0"/>
    <n v="0"/>
    <n v="0"/>
    <n v="0"/>
    <n v="0"/>
    <n v="0"/>
    <n v="0"/>
    <n v="0"/>
    <n v="0"/>
    <n v="0"/>
    <n v="0"/>
    <n v="0"/>
    <n v="0"/>
    <n v="78000000"/>
    <n v="77877112"/>
    <n v="0"/>
    <n v="0"/>
    <n v="78000000"/>
    <n v="0"/>
    <n v="77877112"/>
    <n v="0"/>
    <n v="78000000"/>
    <n v="77877112"/>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11102"/>
    <s v="Contract Staff Salaries "/>
    <n v="0"/>
    <n v="0"/>
    <n v="0"/>
    <n v="0"/>
    <n v="1176000000"/>
    <n v="0"/>
    <n v="1176000000"/>
    <n v="0"/>
    <n v="294000000"/>
    <n v="293014265"/>
    <n v="0"/>
    <n v="0"/>
    <n v="294000000"/>
    <n v="293087833"/>
    <n v="0"/>
    <n v="0"/>
    <n v="294000000"/>
    <n v="295699820"/>
    <n v="0"/>
    <n v="0"/>
    <n v="294000000"/>
    <n v="294198082"/>
    <n v="0"/>
    <n v="0"/>
    <n v="1176000000"/>
    <n v="0"/>
    <n v="1176000000"/>
    <n v="0"/>
    <n v="1176000000"/>
    <n v="11760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3004"/>
    <s v="Guard and Security services"/>
    <n v="0"/>
    <n v="0"/>
    <n v="0"/>
    <n v="0"/>
    <n v="200000000"/>
    <n v="0"/>
    <n v="200000000"/>
    <n v="0"/>
    <n v="200000000"/>
    <n v="0"/>
    <n v="0"/>
    <n v="0"/>
    <n v="0"/>
    <n v="200000001"/>
    <n v="0"/>
    <n v="0"/>
    <n v="0"/>
    <n v="0"/>
    <n v="0"/>
    <n v="0"/>
    <n v="0"/>
    <n v="0"/>
    <n v="0"/>
    <n v="0"/>
    <n v="200000000"/>
    <n v="0"/>
    <n v="200000001"/>
    <n v="0"/>
    <n v="200000000"/>
    <n v="200000001"/>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7001"/>
    <s v="Travel inland"/>
    <n v="0"/>
    <n v="0"/>
    <n v="0"/>
    <n v="0"/>
    <n v="1067089102"/>
    <n v="0"/>
    <n v="1067089102"/>
    <n v="0"/>
    <n v="1000000000"/>
    <n v="62627000"/>
    <n v="0"/>
    <n v="0"/>
    <n v="0"/>
    <n v="921256685"/>
    <n v="0"/>
    <n v="0"/>
    <n v="67089102"/>
    <n v="83205417"/>
    <n v="0"/>
    <n v="0"/>
    <n v="0"/>
    <n v="0"/>
    <n v="0"/>
    <n v="0"/>
    <n v="1067089102"/>
    <n v="0"/>
    <n v="1067089102"/>
    <n v="0"/>
    <n v="1067089102"/>
    <n v="1067089102"/>
    <s v="Recurrent"/>
  </r>
  <r>
    <s v="125"/>
    <s v="National Animal Genetic Resource Centre and Data Bank (NAGRC&amp;DB)"/>
    <x v="7"/>
    <x v="7"/>
    <s v="01"/>
    <s v="Institutional Strengthening and Coordination "/>
    <s v="01"/>
    <s v="Breeding and Genetic Improvement "/>
    <s v="001"/>
    <s v=" Breeding and Production "/>
    <s v="1752"/>
    <s v="Retooling of the National Animal Genetic Resources Centre and Data Bank"/>
    <s v="000003"/>
    <s v="Facilities and Equipment Management"/>
    <s v="221008"/>
    <s v="Information and Communication Technology Supplies.  "/>
    <n v="0"/>
    <n v="0"/>
    <n v="0"/>
    <n v="0"/>
    <n v="435000000"/>
    <n v="0"/>
    <n v="435000000"/>
    <n v="0"/>
    <n v="50000000"/>
    <n v="0"/>
    <n v="0"/>
    <n v="0"/>
    <n v="0"/>
    <n v="50000000"/>
    <n v="0"/>
    <n v="0"/>
    <n v="385000000"/>
    <n v="335721500"/>
    <n v="0"/>
    <n v="0"/>
    <n v="0"/>
    <n v="49278500"/>
    <n v="0"/>
    <n v="0"/>
    <n v="435000000"/>
    <n v="0"/>
    <n v="435000000"/>
    <n v="0"/>
    <n v="435000000"/>
    <n v="435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2219"/>
    <s v="Other Transport equipment - Acquisition"/>
    <n v="0"/>
    <n v="0"/>
    <n v="0"/>
    <n v="0"/>
    <n v="946000000"/>
    <n v="0"/>
    <n v="946000000"/>
    <n v="0"/>
    <n v="946000000"/>
    <n v="0"/>
    <n v="0"/>
    <n v="0"/>
    <n v="0"/>
    <n v="941794148"/>
    <n v="0"/>
    <n v="0"/>
    <n v="0"/>
    <n v="4205852"/>
    <n v="0"/>
    <n v="0"/>
    <n v="0"/>
    <n v="0"/>
    <n v="0"/>
    <n v="0"/>
    <n v="946000000"/>
    <n v="0"/>
    <n v="946000000"/>
    <n v="0"/>
    <n v="946000000"/>
    <n v="94600000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2235"/>
    <s v="Furniture and Fittings - Acquisition"/>
    <n v="0"/>
    <n v="0"/>
    <n v="0"/>
    <n v="0"/>
    <n v="200000000"/>
    <n v="0"/>
    <n v="200000000"/>
    <n v="0"/>
    <n v="0"/>
    <n v="0"/>
    <n v="0"/>
    <n v="0"/>
    <n v="0"/>
    <n v="0"/>
    <n v="0"/>
    <n v="0"/>
    <n v="200000000"/>
    <n v="179817840"/>
    <n v="0"/>
    <n v="0"/>
    <n v="0"/>
    <n v="20182160"/>
    <n v="0"/>
    <n v="0"/>
    <n v="200000000"/>
    <n v="0"/>
    <n v="200000000"/>
    <n v="0"/>
    <n v="200000000"/>
    <n v="20000000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3121"/>
    <s v="  Non-Residential Buildings  - Improvement"/>
    <n v="0"/>
    <n v="0"/>
    <n v="0"/>
    <n v="0"/>
    <n v="400000000"/>
    <n v="0"/>
    <n v="400000000"/>
    <n v="0"/>
    <n v="400000000"/>
    <n v="0"/>
    <n v="0"/>
    <n v="0"/>
    <n v="0"/>
    <n v="400000000"/>
    <n v="0"/>
    <n v="0"/>
    <n v="0"/>
    <n v="0"/>
    <n v="0"/>
    <n v="0"/>
    <n v="0"/>
    <n v="0"/>
    <n v="0"/>
    <n v="0"/>
    <n v="400000000"/>
    <n v="0"/>
    <n v="400000000"/>
    <n v="0"/>
    <n v="400000000"/>
    <n v="40000000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7"/>
    <s v="Conservation and utilization of indigenous Animal Genetic resources"/>
    <s v="227004"/>
    <s v="Fuel, Lubricants and Oils"/>
    <n v="0"/>
    <n v="0"/>
    <n v="0"/>
    <n v="0"/>
    <n v="100500000"/>
    <n v="0"/>
    <n v="100500000"/>
    <n v="0"/>
    <n v="100000000"/>
    <n v="72425000"/>
    <n v="0"/>
    <n v="0"/>
    <n v="0"/>
    <n v="24650000"/>
    <n v="0"/>
    <n v="0"/>
    <n v="500000"/>
    <n v="3425000"/>
    <n v="0"/>
    <n v="0"/>
    <n v="0"/>
    <n v="0"/>
    <n v="0"/>
    <n v="0"/>
    <n v="100500000"/>
    <n v="0"/>
    <n v="100500000"/>
    <n v="0"/>
    <n v="100500000"/>
    <n v="1005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7"/>
    <s v="Conservation and utilization of indigenous Animal Genetic resources"/>
    <s v="312121"/>
    <s v="Non-Residential Buildings - Acquisition"/>
    <n v="0"/>
    <n v="0"/>
    <n v="0"/>
    <n v="0"/>
    <n v="600000000"/>
    <n v="0"/>
    <n v="600000000"/>
    <n v="0"/>
    <n v="0"/>
    <n v="0"/>
    <n v="0"/>
    <n v="0"/>
    <n v="0"/>
    <n v="0"/>
    <n v="0"/>
    <n v="0"/>
    <n v="600000000"/>
    <n v="600000000"/>
    <n v="0"/>
    <n v="0"/>
    <n v="0"/>
    <n v="0"/>
    <n v="0"/>
    <n v="0"/>
    <n v="600000000"/>
    <n v="0"/>
    <n v="600000000"/>
    <n v="0"/>
    <n v="600000000"/>
    <n v="60000000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7"/>
    <s v="Conservation and utilization of indigenous Animal Genetic resources"/>
    <s v="312233"/>
    <s v="Medical, Laboratory and Research &amp; appliances - Acquisition"/>
    <n v="0"/>
    <n v="0"/>
    <n v="0"/>
    <n v="0"/>
    <n v="120000000"/>
    <n v="0"/>
    <n v="120000000"/>
    <n v="0"/>
    <n v="0"/>
    <n v="0"/>
    <n v="0"/>
    <n v="0"/>
    <n v="0"/>
    <n v="0"/>
    <n v="0"/>
    <n v="0"/>
    <n v="120000000"/>
    <n v="120000000"/>
    <n v="0"/>
    <n v="0"/>
    <n v="0"/>
    <n v="0"/>
    <n v="0"/>
    <n v="0"/>
    <n v="120000000"/>
    <n v="0"/>
    <n v="120000000"/>
    <n v="0"/>
    <n v="120000000"/>
    <n v="120000000"/>
    <s v="Capital"/>
  </r>
  <r>
    <s v="126"/>
    <s v="National Information Technologies Authority"/>
    <x v="15"/>
    <x v="15"/>
    <s v="04"/>
    <s v="Enabling Environment "/>
    <s v="02"/>
    <s v="General Administration and support services"/>
    <s v="001"/>
    <s v="Finance and Administration "/>
    <s v="1653"/>
    <s v="Retooling of National Information &amp; Technology Authority"/>
    <s v="000014"/>
    <s v="Administrative and Support Services"/>
    <s v="312229"/>
    <s v="Other ICT Equipment - Acquisition"/>
    <n v="0"/>
    <n v="0"/>
    <n v="0"/>
    <n v="0"/>
    <n v="396241623"/>
    <n v="0"/>
    <n v="396241623"/>
    <n v="0"/>
    <n v="0"/>
    <n v="0"/>
    <n v="0"/>
    <n v="0"/>
    <n v="80413874"/>
    <n v="0"/>
    <n v="0"/>
    <n v="0"/>
    <n v="139289712"/>
    <n v="144550000"/>
    <n v="0"/>
    <n v="0"/>
    <n v="23949944"/>
    <n v="99103530"/>
    <n v="0"/>
    <n v="0"/>
    <n v="243653530"/>
    <n v="0"/>
    <n v="243653530"/>
    <n v="0"/>
    <n v="243653530"/>
    <n v="243653530"/>
    <s v="Capital"/>
  </r>
  <r>
    <s v="127"/>
    <s v="Uganda Virus Research Institute (UVRI)"/>
    <x v="9"/>
    <x v="9"/>
    <s v="02"/>
    <s v="Population Health, Safety and Management "/>
    <s v="01"/>
    <s v="Virus  Research"/>
    <s v="001"/>
    <s v="Administration &amp; Support Services"/>
    <s v="1569"/>
    <s v="Retooling of Uganda Virus Research Institute"/>
    <s v="000002"/>
    <s v="Construction Management"/>
    <s v="225201"/>
    <s v="Consultancy Services-Capital"/>
    <n v="0"/>
    <n v="0"/>
    <n v="0"/>
    <n v="0"/>
    <n v="150000000"/>
    <n v="0"/>
    <n v="150000000"/>
    <n v="0"/>
    <n v="0"/>
    <n v="0"/>
    <n v="0"/>
    <n v="0"/>
    <n v="100000000"/>
    <n v="0"/>
    <n v="0"/>
    <n v="0"/>
    <n v="50000000"/>
    <n v="0"/>
    <n v="0"/>
    <n v="0"/>
    <n v="0"/>
    <n v="150000000"/>
    <n v="0"/>
    <n v="0"/>
    <n v="150000000"/>
    <n v="0"/>
    <n v="150000000"/>
    <n v="0"/>
    <n v="150000000"/>
    <n v="150000000"/>
    <s v="Recurrent"/>
  </r>
  <r>
    <s v="131"/>
    <s v="Office of the Auditor General (OAG)"/>
    <x v="0"/>
    <x v="0"/>
    <s v="05"/>
    <s v="Anti-Corruption and Accountability"/>
    <s v="02"/>
    <s v="Support to Audit services"/>
    <s v="001"/>
    <s v="Corporate and Technical Support Services"/>
    <s v="1690"/>
    <s v="Retooling of  Office of the Auditor General"/>
    <s v="000003"/>
    <s v="Facilities and Equipment Management"/>
    <s v="312212"/>
    <s v="Light Vehicles - Acquisition"/>
    <n v="0"/>
    <n v="0"/>
    <n v="0"/>
    <n v="0"/>
    <n v="2000000000"/>
    <n v="0"/>
    <n v="2000000000"/>
    <n v="0"/>
    <n v="0"/>
    <n v="0"/>
    <n v="0"/>
    <n v="0"/>
    <n v="2000000000"/>
    <n v="0"/>
    <n v="0"/>
    <n v="0"/>
    <n v="0"/>
    <n v="0"/>
    <n v="0"/>
    <n v="0"/>
    <n v="0"/>
    <n v="2000000000"/>
    <n v="0"/>
    <n v="0"/>
    <n v="2000000000"/>
    <n v="0"/>
    <n v="2000000000"/>
    <n v="0"/>
    <n v="2000000000"/>
    <n v="2000000000"/>
    <s v="Capital"/>
  </r>
  <r>
    <s v="131"/>
    <s v="Office of the Auditor General (OAG)"/>
    <x v="0"/>
    <x v="0"/>
    <s v="05"/>
    <s v="Anti-Corruption and Accountability"/>
    <s v="02"/>
    <s v="Support to Audit services"/>
    <s v="001"/>
    <s v="Corporate and Technical Support Services"/>
    <s v="1690"/>
    <s v="Retooling of  Office of the Auditor General"/>
    <s v="000003"/>
    <s v="Facilities and Equipment Management"/>
    <s v="313121"/>
    <s v="  Non-Residential Buildings  - Improvement"/>
    <n v="0"/>
    <n v="0"/>
    <n v="0"/>
    <n v="0"/>
    <n v="610000000"/>
    <n v="0"/>
    <n v="610000000"/>
    <n v="0"/>
    <n v="0"/>
    <n v="0"/>
    <n v="0"/>
    <n v="0"/>
    <n v="610000000"/>
    <n v="0"/>
    <n v="0"/>
    <n v="0"/>
    <n v="0"/>
    <n v="0"/>
    <n v="0"/>
    <n v="0"/>
    <n v="0"/>
    <n v="337426600"/>
    <n v="0"/>
    <n v="0"/>
    <n v="610000000"/>
    <n v="0"/>
    <n v="337426600"/>
    <n v="0"/>
    <n v="610000000"/>
    <n v="337426600"/>
    <s v="Capital"/>
  </r>
  <r>
    <s v="132"/>
    <s v="Education Service Commission (ESC)"/>
    <x v="9"/>
    <x v="9"/>
    <s v="01"/>
    <s v="Education,Sports and skills"/>
    <s v="02"/>
    <s v="Management of Education Service Personnel"/>
    <s v="001"/>
    <s v="Education Services"/>
    <s v="1602"/>
    <s v="Retooling of Education Service Commission"/>
    <s v="000003"/>
    <s v="Facilities and Equipment Management"/>
    <s v="312222"/>
    <s v="Heavy ICT hardware - Acquisition"/>
    <n v="0"/>
    <n v="0"/>
    <n v="0"/>
    <n v="0"/>
    <n v="400000000"/>
    <n v="0"/>
    <n v="400000000"/>
    <n v="0"/>
    <n v="0"/>
    <n v="0"/>
    <n v="0"/>
    <n v="0"/>
    <n v="0"/>
    <n v="0"/>
    <n v="0"/>
    <n v="0"/>
    <n v="0"/>
    <n v="0"/>
    <n v="0"/>
    <n v="0"/>
    <n v="0"/>
    <n v="0"/>
    <n v="0"/>
    <n v="0"/>
    <n v="0"/>
    <n v="0"/>
    <n v="0"/>
    <n v="0"/>
    <n v="0"/>
    <n v="0"/>
    <s v="Capital"/>
  </r>
  <r>
    <s v="132"/>
    <s v="Education Service Commission (ESC)"/>
    <x v="9"/>
    <x v="9"/>
    <s v="01"/>
    <s v="Education,Sports and skills"/>
    <s v="02"/>
    <s v="Management of Education Service Personnel"/>
    <s v="001"/>
    <s v="Education Services"/>
    <s v="1602"/>
    <s v="Retooling of Education Service Commission"/>
    <s v="000003"/>
    <s v="Facilities and Equipment Management"/>
    <s v="312231"/>
    <s v="Office Equipment - Acquisition "/>
    <n v="0"/>
    <n v="0"/>
    <n v="0"/>
    <n v="0"/>
    <n v="952918135"/>
    <n v="0"/>
    <n v="952918135"/>
    <n v="0"/>
    <n v="0"/>
    <n v="0"/>
    <n v="0"/>
    <n v="0"/>
    <n v="234306045"/>
    <n v="0"/>
    <n v="0"/>
    <n v="0"/>
    <n v="0"/>
    <n v="88632251"/>
    <n v="0"/>
    <n v="0"/>
    <n v="190000000"/>
    <n v="335673715"/>
    <n v="0"/>
    <n v="0"/>
    <n v="424306045"/>
    <n v="0"/>
    <n v="424305966"/>
    <n v="0"/>
    <n v="424306045"/>
    <n v="424305966"/>
    <s v="Capital"/>
  </r>
  <r>
    <s v="134"/>
    <s v="Health Service Commission (HSC)"/>
    <x v="9"/>
    <x v="9"/>
    <s v="02"/>
    <s v="Population Health, Safety and Management "/>
    <s v="01"/>
    <s v="Human Resource Management for Health"/>
    <s v="001"/>
    <s v="Finance and Administration"/>
    <s v="1635"/>
    <s v="Retooling of Health Service Commission"/>
    <s v="000003"/>
    <s v="Facilities and Equipment Management"/>
    <s v="312212"/>
    <s v="Light Vehicles - Acquisition"/>
    <n v="0"/>
    <n v="0"/>
    <n v="0"/>
    <n v="0"/>
    <n v="0"/>
    <n v="0"/>
    <n v="2000000000"/>
    <n v="0"/>
    <n v="0"/>
    <n v="0"/>
    <n v="0"/>
    <n v="0"/>
    <n v="0"/>
    <n v="0"/>
    <n v="0"/>
    <n v="0"/>
    <n v="0"/>
    <n v="0"/>
    <n v="0"/>
    <n v="0"/>
    <n v="2000000000"/>
    <n v="1936491228"/>
    <n v="0"/>
    <n v="0"/>
    <n v="2000000000"/>
    <n v="0"/>
    <n v="1936491228"/>
    <n v="0"/>
    <n v="2000000000"/>
    <n v="1936491228"/>
    <s v="Capital"/>
  </r>
  <r>
    <s v="137"/>
    <s v="National Identification and Registration Authority (NIRA)"/>
    <x v="0"/>
    <x v="0"/>
    <s v="01"/>
    <s v="Institutional Coordination"/>
    <s v="02"/>
    <s v="Policy, Planning and Support Services"/>
    <s v="001"/>
    <s v="Finance &amp; Administration services "/>
    <s v="1667"/>
    <s v="Retooling the National Identification and Registration Authority"/>
    <s v="000003"/>
    <s v="Facilities and Equipment Management"/>
    <s v="313137"/>
    <s v="Information Communication Technology network lines - Improvement"/>
    <n v="0"/>
    <n v="0"/>
    <n v="0"/>
    <n v="0"/>
    <n v="420000000"/>
    <n v="0"/>
    <n v="420000000"/>
    <n v="0"/>
    <n v="0"/>
    <n v="0"/>
    <n v="0"/>
    <n v="0"/>
    <n v="409371200"/>
    <n v="0"/>
    <n v="0"/>
    <n v="0"/>
    <n v="10000000"/>
    <n v="0"/>
    <n v="0"/>
    <n v="0"/>
    <n v="0"/>
    <n v="419370542"/>
    <n v="0"/>
    <n v="0"/>
    <n v="419371200"/>
    <n v="0"/>
    <n v="419370542"/>
    <n v="0"/>
    <n v="419371200"/>
    <n v="419370542"/>
    <s v="Capital"/>
  </r>
  <r>
    <s v="137"/>
    <s v="National Identification and Registration Authority (NIRA)"/>
    <x v="0"/>
    <x v="0"/>
    <s v="01"/>
    <s v="Institutional Coordination"/>
    <s v="02"/>
    <s v="Policy, Planning and Support Services"/>
    <s v="001"/>
    <s v="Finance &amp; Administration services "/>
    <s v="1667"/>
    <s v="Retooling the National Identification and Registration Authority"/>
    <s v="000003"/>
    <s v="Facilities and Equipment Management"/>
    <s v="313229"/>
    <s v="Other ICT Equipment - Improvement"/>
    <n v="0"/>
    <n v="0"/>
    <n v="0"/>
    <n v="0"/>
    <n v="198000000"/>
    <n v="0"/>
    <n v="198000000"/>
    <n v="0"/>
    <n v="0"/>
    <n v="0"/>
    <n v="0"/>
    <n v="0"/>
    <n v="0"/>
    <n v="0"/>
    <n v="0"/>
    <n v="0"/>
    <n v="198000000"/>
    <n v="49747489"/>
    <n v="0"/>
    <n v="0"/>
    <n v="0"/>
    <n v="148252511"/>
    <n v="0"/>
    <n v="0"/>
    <n v="198000000"/>
    <n v="0"/>
    <n v="198000000"/>
    <n v="0"/>
    <n v="198000000"/>
    <n v="198000000"/>
    <s v="Capital"/>
  </r>
  <r>
    <s v="137"/>
    <s v="National Identification and Registration Authority (NIRA)"/>
    <x v="0"/>
    <x v="0"/>
    <s v="01"/>
    <s v="Institutional Coordination"/>
    <s v="02"/>
    <s v="Policy, Planning and Support Services"/>
    <s v="001"/>
    <s v="Finance &amp; Administration services "/>
    <s v="1667"/>
    <s v="Retooling the National Identification and Registration Authority"/>
    <s v="000003"/>
    <s v="Facilities and Equipment Management"/>
    <s v="313231"/>
    <s v="Office Equipment  - Improvement"/>
    <n v="0"/>
    <n v="0"/>
    <n v="0"/>
    <n v="0"/>
    <n v="180000000"/>
    <n v="0"/>
    <n v="180000000"/>
    <n v="0"/>
    <n v="0"/>
    <n v="0"/>
    <n v="0"/>
    <n v="0"/>
    <n v="180000000"/>
    <n v="0"/>
    <n v="0"/>
    <n v="0"/>
    <n v="0"/>
    <n v="0"/>
    <n v="0"/>
    <n v="0"/>
    <n v="0"/>
    <n v="180000000"/>
    <n v="0"/>
    <n v="0"/>
    <n v="180000000"/>
    <n v="0"/>
    <n v="180000000"/>
    <n v="0"/>
    <n v="180000000"/>
    <n v="180000000"/>
    <s v="Capital"/>
  </r>
  <r>
    <s v="138"/>
    <s v="Uganda Investment Authority (UIA)"/>
    <x v="18"/>
    <x v="18"/>
    <s v="01"/>
    <s v="Industrial and Technological Development"/>
    <s v="01"/>
    <s v="Investment Promotion and Facilitation"/>
    <s v="004"/>
    <s v="Industrial Park Facilitation"/>
    <s v="0994"/>
    <s v="Development of Industrial Parks"/>
    <s v="000048"/>
    <s v="Industrial Park Development and Management"/>
    <s v="312136"/>
    <s v="Power lines, stations and plants - Acquisition"/>
    <n v="0"/>
    <n v="0"/>
    <n v="0"/>
    <n v="0"/>
    <n v="59250624191"/>
    <n v="0"/>
    <n v="8000000000"/>
    <n v="51250624191"/>
    <n v="0"/>
    <n v="0"/>
    <n v="0"/>
    <n v="0"/>
    <n v="380000000"/>
    <n v="0"/>
    <n v="0"/>
    <n v="0"/>
    <n v="1033536000"/>
    <n v="0"/>
    <n v="0"/>
    <n v="0"/>
    <n v="0"/>
    <n v="1413536000"/>
    <n v="0"/>
    <n v="0"/>
    <n v="1413536000"/>
    <n v="0"/>
    <n v="1413536000"/>
    <n v="0"/>
    <n v="1413536000"/>
    <n v="1413536000"/>
    <s v="Capital"/>
  </r>
  <r>
    <s v="139"/>
    <s v="Petroleum Authority of Uganda (PAU)"/>
    <x v="12"/>
    <x v="12"/>
    <s v="01"/>
    <s v="Upstream "/>
    <s v="02"/>
    <s v="Policy, Planning and Support Services"/>
    <s v="002"/>
    <s v="Finance and Corporate Services "/>
    <s v="1596"/>
    <s v="Retooling of Petroleum Authority of Uganda"/>
    <s v="000019"/>
    <s v="ICT Services"/>
    <s v="312229"/>
    <s v="Other ICT Equipment - Acquisition"/>
    <n v="0"/>
    <n v="0"/>
    <n v="0"/>
    <n v="0"/>
    <n v="0"/>
    <n v="0"/>
    <n v="3200000000"/>
    <n v="0"/>
    <n v="0"/>
    <n v="0"/>
    <n v="0"/>
    <n v="0"/>
    <n v="1149863599"/>
    <n v="13817243"/>
    <n v="0"/>
    <n v="0"/>
    <n v="2050136401"/>
    <n v="2625927336"/>
    <n v="0"/>
    <n v="0"/>
    <n v="0"/>
    <n v="423596845"/>
    <n v="0"/>
    <n v="0"/>
    <n v="3200000000"/>
    <n v="0"/>
    <n v="3063341424"/>
    <n v="0"/>
    <n v="3200000000"/>
    <n v="3063341424"/>
    <s v="Capital"/>
  </r>
  <r>
    <s v="142"/>
    <s v="National Agricultural Research Organization (NARO)"/>
    <x v="7"/>
    <x v="7"/>
    <s v="02"/>
    <s v="Agricultural Production and Productivity"/>
    <s v="01"/>
    <s v="Agricultural Research"/>
    <s v="007"/>
    <s v="NARO-SECRETARIATE"/>
    <s v="1619"/>
    <s v="Retooling of National Agricultural Research Organization"/>
    <s v="000003"/>
    <s v="Facilities and Equipment Management"/>
    <s v="312212"/>
    <s v="Light Vehicles - Acquisition"/>
    <n v="0"/>
    <n v="0"/>
    <n v="0"/>
    <n v="0"/>
    <n v="5981200000"/>
    <n v="0"/>
    <n v="5981200000"/>
    <n v="0"/>
    <n v="0"/>
    <n v="0"/>
    <n v="0"/>
    <n v="0"/>
    <n v="1894360000"/>
    <n v="0"/>
    <n v="0"/>
    <n v="0"/>
    <n v="4086840000"/>
    <n v="0"/>
    <n v="0"/>
    <n v="0"/>
    <n v="0"/>
    <n v="5981200000"/>
    <n v="0"/>
    <n v="0"/>
    <n v="5981200000"/>
    <n v="0"/>
    <n v="5981200000"/>
    <n v="0"/>
    <n v="5981200000"/>
    <n v="5981200000"/>
    <s v="Capital"/>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04"/>
    <s v="Recruitment Expenses"/>
    <n v="0"/>
    <n v="0"/>
    <n v="0"/>
    <n v="0"/>
    <n v="60000000"/>
    <n v="0"/>
    <n v="60000000"/>
    <n v="0"/>
    <n v="0"/>
    <n v="0"/>
    <n v="0"/>
    <n v="0"/>
    <n v="0"/>
    <n v="0"/>
    <n v="0"/>
    <n v="0"/>
    <n v="60000000"/>
    <n v="38147500"/>
    <n v="0"/>
    <n v="0"/>
    <n v="0"/>
    <n v="21852500"/>
    <n v="0"/>
    <n v="0"/>
    <n v="60000000"/>
    <n v="0"/>
    <n v="60000000"/>
    <n v="0"/>
    <n v="60000000"/>
    <n v="60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12101"/>
    <s v="Social Security Contributions"/>
    <n v="0"/>
    <n v="0"/>
    <n v="0"/>
    <n v="0"/>
    <n v="76000000"/>
    <n v="0"/>
    <n v="76000000"/>
    <n v="0"/>
    <n v="0"/>
    <n v="0"/>
    <n v="0"/>
    <n v="0"/>
    <n v="19000000"/>
    <n v="19000000"/>
    <n v="0"/>
    <n v="0"/>
    <n v="19000000"/>
    <n v="19000000"/>
    <n v="0"/>
    <n v="0"/>
    <n v="38000000"/>
    <n v="38000000"/>
    <n v="0"/>
    <n v="0"/>
    <n v="76000000"/>
    <n v="0"/>
    <n v="76000000"/>
    <n v="0"/>
    <n v="76000000"/>
    <n v="76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1004"/>
    <s v="Recruitment Expenses"/>
    <n v="0"/>
    <n v="0"/>
    <n v="0"/>
    <n v="0"/>
    <n v="8000000"/>
    <n v="0"/>
    <n v="8000000"/>
    <n v="0"/>
    <n v="0"/>
    <n v="0"/>
    <n v="0"/>
    <n v="0"/>
    <n v="2000000"/>
    <n v="2000000"/>
    <n v="0"/>
    <n v="0"/>
    <n v="2000000"/>
    <n v="2000000"/>
    <n v="0"/>
    <n v="0"/>
    <n v="4000000"/>
    <n v="4000000"/>
    <n v="0"/>
    <n v="0"/>
    <n v="8000000"/>
    <n v="0"/>
    <n v="8000000"/>
    <n v="0"/>
    <n v="8000000"/>
    <n v="8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1008"/>
    <s v="Information and Communication Technology Supplies.  "/>
    <n v="0"/>
    <n v="0"/>
    <n v="0"/>
    <n v="0"/>
    <n v="26000000"/>
    <n v="0"/>
    <n v="26000000"/>
    <n v="0"/>
    <n v="0"/>
    <n v="0"/>
    <n v="0"/>
    <n v="0"/>
    <n v="6500000"/>
    <n v="6500000"/>
    <n v="0"/>
    <n v="0"/>
    <n v="6500000"/>
    <n v="6500000"/>
    <n v="0"/>
    <n v="0"/>
    <n v="13000000"/>
    <n v="13000000"/>
    <n v="0"/>
    <n v="0"/>
    <n v="26000000"/>
    <n v="0"/>
    <n v="26000000"/>
    <n v="0"/>
    <n v="26000000"/>
    <n v="26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3004"/>
    <s v="Guard and Security services"/>
    <n v="0"/>
    <n v="0"/>
    <n v="0"/>
    <n v="0"/>
    <n v="16000000"/>
    <n v="0"/>
    <n v="16000000"/>
    <n v="0"/>
    <n v="0"/>
    <n v="0"/>
    <n v="0"/>
    <n v="0"/>
    <n v="4000000"/>
    <n v="4000000"/>
    <n v="0"/>
    <n v="0"/>
    <n v="4000000"/>
    <n v="4000000"/>
    <n v="0"/>
    <n v="0"/>
    <n v="8000000"/>
    <n v="8000000"/>
    <n v="0"/>
    <n v="0"/>
    <n v="16000000"/>
    <n v="0"/>
    <n v="16000000"/>
    <n v="0"/>
    <n v="16000000"/>
    <n v="16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7004"/>
    <s v="Fuel, Lubricants and Oils"/>
    <n v="0"/>
    <n v="0"/>
    <n v="0"/>
    <n v="0"/>
    <n v="106000000"/>
    <n v="0"/>
    <n v="106000000"/>
    <n v="0"/>
    <n v="0"/>
    <n v="0"/>
    <n v="0"/>
    <n v="0"/>
    <n v="26500000"/>
    <n v="26500000"/>
    <n v="0"/>
    <n v="0"/>
    <n v="26500000"/>
    <n v="26500000"/>
    <n v="0"/>
    <n v="0"/>
    <n v="53000000"/>
    <n v="53000000"/>
    <n v="0"/>
    <n v="0"/>
    <n v="106000000"/>
    <n v="0"/>
    <n v="106000000"/>
    <n v="0"/>
    <n v="106000000"/>
    <n v="106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17"/>
    <s v="Infrastructure Development and Management"/>
    <s v="227004"/>
    <s v="Fuel, Lubricants and Oils"/>
    <n v="0"/>
    <n v="0"/>
    <n v="0"/>
    <n v="0"/>
    <n v="106000000"/>
    <n v="0"/>
    <n v="106000000"/>
    <n v="0"/>
    <n v="0"/>
    <n v="0"/>
    <n v="0"/>
    <n v="0"/>
    <n v="26500000"/>
    <n v="26500000"/>
    <n v="0"/>
    <n v="0"/>
    <n v="26500000"/>
    <n v="26500000"/>
    <n v="0"/>
    <n v="0"/>
    <n v="53000000"/>
    <n v="53000000"/>
    <n v="0"/>
    <n v="0"/>
    <n v="106000000"/>
    <n v="0"/>
    <n v="106000000"/>
    <n v="0"/>
    <n v="106000000"/>
    <n v="106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1014"/>
    <s v="Bank Charges and other Bank related costs"/>
    <n v="0"/>
    <n v="0"/>
    <n v="0"/>
    <n v="0"/>
    <n v="2000000"/>
    <n v="0"/>
    <n v="2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7001"/>
    <s v="Travel inland"/>
    <n v="0"/>
    <n v="0"/>
    <n v="0"/>
    <n v="0"/>
    <n v="110000000"/>
    <n v="0"/>
    <n v="110000000"/>
    <n v="0"/>
    <n v="0"/>
    <n v="0"/>
    <n v="0"/>
    <n v="0"/>
    <n v="27500000"/>
    <n v="27500000"/>
    <n v="0"/>
    <n v="0"/>
    <n v="27500000"/>
    <n v="27500000"/>
    <n v="0"/>
    <n v="0"/>
    <n v="55000000"/>
    <n v="55000000"/>
    <n v="0"/>
    <n v="0"/>
    <n v="110000000"/>
    <n v="0"/>
    <n v="110000000"/>
    <n v="0"/>
    <n v="110000000"/>
    <n v="110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8003"/>
    <s v="Maintenance-Machinery &amp; Equipment Other than Transport Equipment "/>
    <n v="0"/>
    <n v="0"/>
    <n v="0"/>
    <n v="0"/>
    <n v="12000000"/>
    <n v="0"/>
    <n v="12000000"/>
    <n v="0"/>
    <n v="0"/>
    <n v="0"/>
    <n v="0"/>
    <n v="0"/>
    <n v="3000000"/>
    <n v="3000000"/>
    <n v="0"/>
    <n v="0"/>
    <n v="3000000"/>
    <n v="3000000"/>
    <n v="0"/>
    <n v="0"/>
    <n v="6000000"/>
    <n v="6000000"/>
    <n v="0"/>
    <n v="0"/>
    <n v="12000000"/>
    <n v="0"/>
    <n v="12000000"/>
    <n v="0"/>
    <n v="12000000"/>
    <n v="12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211102"/>
    <s v="Contract Staff Salaries "/>
    <n v="0"/>
    <n v="0"/>
    <n v="0"/>
    <n v="0"/>
    <n v="76772272"/>
    <n v="0"/>
    <n v="76772272"/>
    <n v="0"/>
    <n v="19193000"/>
    <n v="19193000"/>
    <n v="0"/>
    <n v="0"/>
    <n v="19193000"/>
    <n v="19193000"/>
    <n v="0"/>
    <n v="0"/>
    <n v="19193000"/>
    <n v="21525165"/>
    <n v="0"/>
    <n v="0"/>
    <n v="19193000"/>
    <n v="36053835"/>
    <n v="0"/>
    <n v="0"/>
    <n v="76772000"/>
    <n v="0"/>
    <n v="95965000"/>
    <n v="0"/>
    <n v="76772000"/>
    <n v="95965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1008"/>
    <s v="Information and Communication Technology Supplies.  "/>
    <n v="0"/>
    <n v="0"/>
    <n v="0"/>
    <n v="0"/>
    <n v="140000000"/>
    <n v="0"/>
    <n v="40000000"/>
    <n v="100000000"/>
    <n v="0"/>
    <n v="0"/>
    <n v="0"/>
    <n v="0"/>
    <n v="10000000"/>
    <n v="0"/>
    <n v="0"/>
    <n v="0"/>
    <n v="10000000"/>
    <n v="10000000"/>
    <n v="0"/>
    <n v="0"/>
    <n v="20000000"/>
    <n v="30000000"/>
    <n v="0"/>
    <n v="0"/>
    <n v="40000000"/>
    <n v="0"/>
    <n v="40000000"/>
    <n v="0"/>
    <n v="40000000"/>
    <n v="40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5101"/>
    <s v="Consultancy Services"/>
    <n v="0"/>
    <n v="0"/>
    <n v="0"/>
    <n v="0"/>
    <n v="2143318903.9999998"/>
    <n v="0"/>
    <n v="0"/>
    <n v="2143318903.9999998"/>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17"/>
    <s v="Infrastructure Development and Management"/>
    <s v="312221"/>
    <s v="Light ICT hardware - Acquisition"/>
    <n v="0"/>
    <n v="0"/>
    <n v="0"/>
    <n v="0"/>
    <n v="50000000"/>
    <n v="0"/>
    <n v="50000000"/>
    <n v="0"/>
    <n v="0"/>
    <n v="0"/>
    <n v="0"/>
    <n v="0"/>
    <n v="25125000"/>
    <n v="25125000"/>
    <n v="0"/>
    <n v="0"/>
    <n v="0"/>
    <n v="0"/>
    <n v="0"/>
    <n v="0"/>
    <n v="24875000"/>
    <n v="24875000"/>
    <n v="0"/>
    <n v="0"/>
    <n v="50000000"/>
    <n v="0"/>
    <n v="50000000"/>
    <n v="0"/>
    <n v="50000000"/>
    <n v="50000000"/>
    <s v="Capital"/>
  </r>
  <r>
    <s v="019"/>
    <s v="Ministry of Water and Environment"/>
    <x v="9"/>
    <x v="9"/>
    <s v="02"/>
    <s v="Population Health, Safety and Management "/>
    <s v="03"/>
    <s v="Directorate of Water Development "/>
    <s v="002"/>
    <s v="Urban Water Supply and Sanitation"/>
    <s v="1529"/>
    <s v="Strategic Towns Water Supply and Sanitation Project (STWSSP)"/>
    <s v="000017"/>
    <s v="Infrastructure Development and Management"/>
    <s v="342111"/>
    <s v="Land - Acquisition"/>
    <n v="0"/>
    <n v="0"/>
    <n v="0"/>
    <n v="0"/>
    <n v="600000000"/>
    <n v="0"/>
    <n v="600000000"/>
    <n v="0"/>
    <n v="0"/>
    <n v="0"/>
    <n v="0"/>
    <n v="0"/>
    <n v="0"/>
    <n v="0"/>
    <n v="0"/>
    <n v="0"/>
    <n v="125000000"/>
    <n v="125000000"/>
    <n v="0"/>
    <n v="0"/>
    <n v="0"/>
    <n v="0"/>
    <n v="0"/>
    <n v="0"/>
    <n v="125000000"/>
    <n v="0"/>
    <n v="125000000"/>
    <n v="0"/>
    <n v="125000000"/>
    <n v="125000000"/>
    <s v="Capital"/>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17"/>
    <s v="Infrastructure Development and Management"/>
    <s v="312135"/>
    <s v="Water Plants, pipelines and sewerage networks - Acquisition"/>
    <n v="0"/>
    <n v="0"/>
    <n v="0"/>
    <n v="0"/>
    <n v="145184000000"/>
    <n v="0"/>
    <n v="664000000"/>
    <n v="144520000000"/>
    <n v="0"/>
    <n v="0"/>
    <n v="0"/>
    <n v="0"/>
    <n v="0"/>
    <n v="0"/>
    <n v="0"/>
    <n v="0"/>
    <n v="102400000"/>
    <n v="102400000"/>
    <n v="0"/>
    <n v="0"/>
    <n v="12800000"/>
    <n v="12799999"/>
    <n v="0"/>
    <n v="0"/>
    <n v="115200000"/>
    <n v="0"/>
    <n v="115199999"/>
    <n v="0"/>
    <n v="115200000"/>
    <n v="115199999"/>
    <s v="Capital"/>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17"/>
    <s v="Infrastructure Development and Management"/>
    <s v="227001"/>
    <s v="Travel inland"/>
    <n v="0"/>
    <n v="0"/>
    <n v="0"/>
    <n v="0"/>
    <n v="0"/>
    <n v="0"/>
    <n v="210000000"/>
    <n v="0"/>
    <n v="0"/>
    <n v="0"/>
    <n v="0"/>
    <n v="0"/>
    <n v="102500000"/>
    <n v="102135000"/>
    <n v="0"/>
    <n v="0"/>
    <n v="52500000"/>
    <n v="52865000"/>
    <n v="0"/>
    <n v="0"/>
    <n v="55000000"/>
    <n v="55000000"/>
    <n v="0"/>
    <n v="0"/>
    <n v="210000000"/>
    <n v="0"/>
    <n v="210000000"/>
    <n v="0"/>
    <n v="210000000"/>
    <n v="210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17"/>
    <s v="Infrastructure Development and Management"/>
    <s v="342111"/>
    <s v="Land - Acquisition"/>
    <n v="0"/>
    <n v="0"/>
    <n v="0"/>
    <n v="0"/>
    <n v="0"/>
    <n v="0"/>
    <n v="800000000"/>
    <n v="0"/>
    <n v="0"/>
    <n v="0"/>
    <n v="0"/>
    <n v="0"/>
    <n v="0"/>
    <n v="0"/>
    <n v="0"/>
    <n v="0"/>
    <n v="200000000"/>
    <n v="185762190"/>
    <n v="0"/>
    <n v="0"/>
    <n v="10000000"/>
    <n v="24237262"/>
    <n v="0"/>
    <n v="0"/>
    <n v="210000000"/>
    <n v="0"/>
    <n v="209999452"/>
    <n v="0"/>
    <n v="210000000"/>
    <n v="209999452"/>
    <s v="Capital"/>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1003"/>
    <s v="Staff Training"/>
    <n v="0"/>
    <n v="0"/>
    <n v="0"/>
    <n v="0"/>
    <n v="60000000"/>
    <n v="0"/>
    <n v="60000000"/>
    <n v="0"/>
    <n v="0"/>
    <n v="0"/>
    <n v="0"/>
    <n v="0"/>
    <n v="15000000"/>
    <n v="15000000"/>
    <n v="0"/>
    <n v="0"/>
    <n v="15000000"/>
    <n v="15000000"/>
    <n v="0"/>
    <n v="0"/>
    <n v="30000000"/>
    <n v="30000000"/>
    <n v="0"/>
    <n v="0"/>
    <n v="60000000"/>
    <n v="0"/>
    <n v="60000000"/>
    <n v="0"/>
    <n v="60000000"/>
    <n v="6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1007"/>
    <s v="Books, Periodicals &amp; Newspapers"/>
    <n v="0"/>
    <n v="0"/>
    <n v="0"/>
    <n v="0"/>
    <n v="4000000"/>
    <n v="0"/>
    <n v="4000000"/>
    <n v="0"/>
    <n v="0"/>
    <n v="0"/>
    <n v="0"/>
    <n v="0"/>
    <n v="0"/>
    <n v="0"/>
    <n v="0"/>
    <n v="0"/>
    <n v="1000000"/>
    <n v="1000000"/>
    <n v="0"/>
    <n v="0"/>
    <n v="3000000"/>
    <n v="3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8001"/>
    <s v="Maintenance-Buildings and Structures"/>
    <n v="0"/>
    <n v="0"/>
    <n v="0"/>
    <n v="0"/>
    <n v="60000000"/>
    <n v="0"/>
    <n v="60000000"/>
    <n v="0"/>
    <n v="0"/>
    <n v="0"/>
    <n v="0"/>
    <n v="0"/>
    <n v="0"/>
    <n v="0"/>
    <n v="0"/>
    <n v="0"/>
    <n v="15000000"/>
    <n v="15000000"/>
    <n v="0"/>
    <n v="0"/>
    <n v="25000000"/>
    <n v="25000000"/>
    <n v="0"/>
    <n v="0"/>
    <n v="40000000"/>
    <n v="0"/>
    <n v="40000000"/>
    <n v="0"/>
    <n v="40000000"/>
    <n v="4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8003"/>
    <s v="Maintenance-Machinery &amp; Equipment Other than Transport Equipment "/>
    <n v="0"/>
    <n v="0"/>
    <n v="0"/>
    <n v="0"/>
    <n v="30000000"/>
    <n v="0"/>
    <n v="30000000"/>
    <n v="0"/>
    <n v="0"/>
    <n v="0"/>
    <n v="0"/>
    <n v="0"/>
    <n v="7500000"/>
    <n v="7500000"/>
    <n v="0"/>
    <n v="0"/>
    <n v="7500000"/>
    <n v="7500000"/>
    <n v="0"/>
    <n v="0"/>
    <n v="15000000"/>
    <n v="15000000"/>
    <n v="0"/>
    <n v="0"/>
    <n v="30000000"/>
    <n v="0"/>
    <n v="30000000"/>
    <n v="0"/>
    <n v="30000000"/>
    <n v="3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17"/>
    <s v="Infrastructure Development and Management"/>
    <s v="312135"/>
    <s v="Water Plants, pipelines and sewerage networks - Acquisition"/>
    <n v="0"/>
    <n v="0"/>
    <n v="0"/>
    <n v="0"/>
    <n v="13295500000"/>
    <n v="0"/>
    <n v="13295500000"/>
    <n v="0"/>
    <n v="0"/>
    <n v="0"/>
    <n v="0"/>
    <n v="0"/>
    <n v="5000000000"/>
    <n v="5000000000"/>
    <n v="0"/>
    <n v="0"/>
    <n v="3000000000"/>
    <n v="3000000000"/>
    <n v="0"/>
    <n v="0"/>
    <n v="2500000000"/>
    <n v="2500000000"/>
    <n v="0"/>
    <n v="0"/>
    <n v="10500000000"/>
    <n v="0"/>
    <n v="10500000000"/>
    <n v="0"/>
    <n v="10500000000"/>
    <n v="10500000000"/>
    <s v="Capital"/>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11106"/>
    <s v="Allowances (Incl. Casuals, Temporary, sitting allowances)"/>
    <n v="0"/>
    <n v="0"/>
    <n v="0"/>
    <n v="0"/>
    <n v="57613000"/>
    <n v="0"/>
    <n v="57613000"/>
    <n v="0"/>
    <n v="0"/>
    <n v="0"/>
    <n v="0"/>
    <n v="0"/>
    <n v="14403250"/>
    <n v="14403250"/>
    <n v="0"/>
    <n v="0"/>
    <n v="14403250"/>
    <n v="14403250"/>
    <n v="0"/>
    <n v="0"/>
    <n v="28806500"/>
    <n v="28806500"/>
    <n v="0"/>
    <n v="0"/>
    <n v="57613000"/>
    <n v="0"/>
    <n v="57613000"/>
    <n v="0"/>
    <n v="57613000"/>
    <n v="57613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1011"/>
    <s v="Printing, Stationery, Photocopying and Binding"/>
    <n v="0"/>
    <n v="0"/>
    <n v="0"/>
    <n v="0"/>
    <n v="49000000"/>
    <n v="0"/>
    <n v="49000000"/>
    <n v="0"/>
    <n v="0"/>
    <n v="0"/>
    <n v="0"/>
    <n v="0"/>
    <n v="12250000"/>
    <n v="12250000"/>
    <n v="0"/>
    <n v="0"/>
    <n v="12250000"/>
    <n v="12250000"/>
    <n v="0"/>
    <n v="0"/>
    <n v="14000000"/>
    <n v="14000000"/>
    <n v="0"/>
    <n v="0"/>
    <n v="38500000"/>
    <n v="0"/>
    <n v="38500000"/>
    <n v="0"/>
    <n v="38500000"/>
    <n v="385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2001"/>
    <s v="Information and Communication Technology Services."/>
    <n v="0"/>
    <n v="0"/>
    <n v="0"/>
    <n v="0"/>
    <n v="4000000"/>
    <n v="0"/>
    <n v="4000000"/>
    <n v="0"/>
    <n v="0"/>
    <n v="0"/>
    <n v="0"/>
    <n v="0"/>
    <n v="2000000"/>
    <n v="2000000"/>
    <n v="0"/>
    <n v="0"/>
    <n v="2000000"/>
    <n v="2000000"/>
    <n v="0"/>
    <n v="0"/>
    <n v="0"/>
    <n v="0"/>
    <n v="0"/>
    <n v="0"/>
    <n v="4000000"/>
    <n v="0"/>
    <n v="4000000"/>
    <n v="0"/>
    <n v="4000000"/>
    <n v="4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342111"/>
    <s v="Land - Acquisition"/>
    <n v="0"/>
    <n v="0"/>
    <n v="0"/>
    <n v="0"/>
    <n v="60000000"/>
    <n v="0"/>
    <n v="60000000"/>
    <n v="0"/>
    <n v="0"/>
    <n v="0"/>
    <n v="0"/>
    <n v="0"/>
    <n v="15000000"/>
    <n v="15000000"/>
    <n v="0"/>
    <n v="0"/>
    <n v="15000000"/>
    <n v="15000000"/>
    <n v="0"/>
    <n v="0"/>
    <n v="0"/>
    <n v="0"/>
    <n v="0"/>
    <n v="0"/>
    <n v="30000000"/>
    <n v="0"/>
    <n v="30000000"/>
    <n v="0"/>
    <n v="30000000"/>
    <n v="30000000"/>
    <s v="Capital"/>
  </r>
  <r>
    <s v="019"/>
    <s v="Ministry of Water and Environment"/>
    <x v="9"/>
    <x v="9"/>
    <s v="02"/>
    <s v="Population Health, Safety and Management "/>
    <s v="03"/>
    <s v="Directorate of Water Development "/>
    <s v="002"/>
    <s v="Urban Water Supply and Sanitation"/>
    <s v="1534"/>
    <s v="Water and Sanitation Development Facility  North-Phase II"/>
    <s v="000017"/>
    <s v="Infrastructure Development and Management"/>
    <s v="225204"/>
    <s v="Monitoring and Supervision of capital work"/>
    <n v="0"/>
    <n v="0"/>
    <n v="0"/>
    <n v="0"/>
    <n v="3306623960"/>
    <n v="0"/>
    <n v="250000000"/>
    <n v="3056623960"/>
    <n v="0"/>
    <n v="0"/>
    <n v="0"/>
    <n v="0"/>
    <n v="62500000"/>
    <n v="62500000"/>
    <n v="0"/>
    <n v="0"/>
    <n v="62500000"/>
    <n v="62500000"/>
    <n v="0"/>
    <n v="0"/>
    <n v="50000000"/>
    <n v="50000000"/>
    <n v="0"/>
    <n v="0"/>
    <n v="175000000"/>
    <n v="0"/>
    <n v="175000000"/>
    <n v="0"/>
    <n v="175000000"/>
    <n v="175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17"/>
    <s v="Infrastructure Development and Management"/>
    <s v="227004"/>
    <s v="Fuel, Lubricants and Oils"/>
    <n v="0"/>
    <n v="0"/>
    <n v="0"/>
    <n v="0"/>
    <n v="153364400"/>
    <n v="0"/>
    <n v="153364400"/>
    <n v="0"/>
    <n v="0"/>
    <n v="0"/>
    <n v="0"/>
    <n v="0"/>
    <n v="38341000"/>
    <n v="38341000"/>
    <n v="0"/>
    <n v="0"/>
    <n v="38341000"/>
    <n v="38341000"/>
    <n v="0"/>
    <n v="0"/>
    <n v="76682000"/>
    <n v="76682000"/>
    <n v="0"/>
    <n v="0"/>
    <n v="153364000"/>
    <n v="0"/>
    <n v="153364000"/>
    <n v="0"/>
    <n v="153364000"/>
    <n v="153364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03"/>
    <s v="Facilities and Equipment Management"/>
    <s v="221011"/>
    <s v="Printing, Stationery, Photocopying and Binding"/>
    <n v="0"/>
    <n v="0"/>
    <n v="0"/>
    <n v="0"/>
    <n v="10000000"/>
    <n v="0"/>
    <n v="10000000"/>
    <n v="0"/>
    <n v="0"/>
    <n v="0"/>
    <n v="0"/>
    <n v="0"/>
    <n v="2500000"/>
    <n v="0"/>
    <n v="0"/>
    <n v="0"/>
    <n v="2500000"/>
    <n v="2500000"/>
    <n v="0"/>
    <n v="0"/>
    <n v="5000000"/>
    <n v="7500000"/>
    <n v="0"/>
    <n v="0"/>
    <n v="10000000"/>
    <n v="0"/>
    <n v="10000000"/>
    <n v="0"/>
    <n v="10000000"/>
    <n v="10000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03"/>
    <s v="Facilities and Equipment Management"/>
    <s v="227004"/>
    <s v="Fuel, Lubricants and Oils"/>
    <n v="0"/>
    <n v="0"/>
    <n v="0"/>
    <n v="0"/>
    <n v="57500000"/>
    <n v="0"/>
    <n v="57500000"/>
    <n v="0"/>
    <n v="0"/>
    <n v="0"/>
    <n v="0"/>
    <n v="0"/>
    <n v="14375000"/>
    <n v="14375000"/>
    <n v="0"/>
    <n v="0"/>
    <n v="14375000"/>
    <n v="14375000"/>
    <n v="0"/>
    <n v="0"/>
    <n v="28750000"/>
    <n v="28750000"/>
    <n v="0"/>
    <n v="0"/>
    <n v="57500000"/>
    <n v="0"/>
    <n v="57500000"/>
    <n v="0"/>
    <n v="57500000"/>
    <n v="57500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17"/>
    <s v="Infrastructure Development and Management"/>
    <s v="225204"/>
    <s v="Monitoring and Supervision of capital work"/>
    <n v="0"/>
    <n v="0"/>
    <n v="0"/>
    <n v="0"/>
    <n v="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666"/>
    <s v="Development of Solar Powered Irrigation and Water Supply Systems"/>
    <s v="000017"/>
    <s v="Infrastructure Development and Management"/>
    <s v="225203"/>
    <s v="Appraisal and Feasibility Studies for Capital Works"/>
    <n v="0"/>
    <n v="0"/>
    <n v="0"/>
    <n v="0"/>
    <n v="200000000"/>
    <n v="0"/>
    <n v="200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666"/>
    <s v="Development of Solar Powered Irrigation and Water Supply Systems"/>
    <s v="000017"/>
    <s v="Infrastructure Development and Management"/>
    <s v="312136"/>
    <s v="Power lines, stations and plants - Acquisition"/>
    <n v="0"/>
    <n v="0"/>
    <n v="0"/>
    <n v="0"/>
    <n v="19775000000"/>
    <n v="0"/>
    <n v="7275000000"/>
    <n v="12500000000"/>
    <n v="0"/>
    <n v="0"/>
    <n v="0"/>
    <n v="0"/>
    <n v="0"/>
    <n v="0"/>
    <n v="0"/>
    <n v="0"/>
    <n v="0"/>
    <n v="0"/>
    <n v="0"/>
    <n v="0"/>
    <n v="719000000"/>
    <n v="719000000"/>
    <n v="0"/>
    <n v="0"/>
    <n v="719000000"/>
    <n v="0"/>
    <n v="719000000"/>
    <n v="0"/>
    <n v="719000000"/>
    <n v="719000000"/>
    <s v="Capital"/>
  </r>
  <r>
    <s v="019"/>
    <s v="Ministry of Water and Environment"/>
    <x v="9"/>
    <x v="9"/>
    <s v="02"/>
    <s v="Population Health, Safety and Management "/>
    <s v="03"/>
    <s v="Directorate of Water Development "/>
    <s v="002"/>
    <s v="Urban Water Supply and Sanitation"/>
    <s v="1666"/>
    <s v="Development of Solar Powered Irrigation and Water Supply Systems"/>
    <s v="000017"/>
    <s v="Infrastructure Development and Management"/>
    <s v="312221"/>
    <s v="Light ICT hardware - Acquisition"/>
    <n v="0"/>
    <n v="0"/>
    <n v="0"/>
    <n v="0"/>
    <n v="30000000"/>
    <n v="0"/>
    <n v="3000000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1001"/>
    <s v="Advertising and Public Relations"/>
    <n v="0"/>
    <n v="0"/>
    <n v="0"/>
    <n v="0"/>
    <n v="66000000"/>
    <n v="0"/>
    <n v="66000000"/>
    <n v="0"/>
    <n v="0"/>
    <n v="0"/>
    <n v="0"/>
    <n v="0"/>
    <n v="16500000"/>
    <n v="16500000"/>
    <n v="0"/>
    <n v="0"/>
    <n v="16500000"/>
    <n v="16500000"/>
    <n v="0"/>
    <n v="0"/>
    <n v="0"/>
    <n v="0"/>
    <n v="0"/>
    <n v="0"/>
    <n v="33000000"/>
    <n v="0"/>
    <n v="33000000"/>
    <n v="0"/>
    <n v="33000000"/>
    <n v="33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1009"/>
    <s v="Welfare and Entertainment"/>
    <n v="0"/>
    <n v="0"/>
    <n v="0"/>
    <n v="0"/>
    <n v="10000000"/>
    <n v="0"/>
    <n v="10000000"/>
    <n v="0"/>
    <n v="0"/>
    <n v="0"/>
    <n v="0"/>
    <n v="0"/>
    <n v="2500000"/>
    <n v="2500000"/>
    <n v="0"/>
    <n v="0"/>
    <n v="2500000"/>
    <n v="2500000"/>
    <n v="0"/>
    <n v="0"/>
    <n v="5000000"/>
    <n v="5000000"/>
    <n v="0"/>
    <n v="0"/>
    <n v="10000000"/>
    <n v="0"/>
    <n v="10000000"/>
    <n v="0"/>
    <n v="10000000"/>
    <n v="1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1014"/>
    <s v="Bank Charges and other Bank related costs"/>
    <n v="0"/>
    <n v="0"/>
    <n v="0"/>
    <n v="0"/>
    <n v="1200000"/>
    <n v="0"/>
    <n v="12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312221"/>
    <s v="Light ICT hardware - Acquisition"/>
    <n v="0"/>
    <n v="0"/>
    <n v="0"/>
    <n v="0"/>
    <n v="12000000"/>
    <n v="0"/>
    <n v="12000000"/>
    <n v="0"/>
    <n v="0"/>
    <n v="0"/>
    <n v="0"/>
    <n v="0"/>
    <n v="3000000"/>
    <n v="3000000"/>
    <n v="0"/>
    <n v="0"/>
    <n v="3000000"/>
    <n v="3000000"/>
    <n v="0"/>
    <n v="0"/>
    <n v="6000000"/>
    <n v="6000000"/>
    <n v="0"/>
    <n v="0"/>
    <n v="12000000"/>
    <n v="0"/>
    <n v="12000000"/>
    <n v="0"/>
    <n v="12000000"/>
    <n v="12000000"/>
    <s v="Capital"/>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1002"/>
    <s v="Workshops, Meetings and Seminars"/>
    <n v="0"/>
    <n v="0"/>
    <n v="0"/>
    <n v="0"/>
    <n v="120000000"/>
    <n v="0"/>
    <n v="120000000"/>
    <n v="0"/>
    <n v="0"/>
    <n v="0"/>
    <n v="0"/>
    <n v="0"/>
    <n v="30000000"/>
    <n v="9900000"/>
    <n v="0"/>
    <n v="0"/>
    <n v="30000000"/>
    <n v="0"/>
    <n v="0"/>
    <n v="0"/>
    <n v="0"/>
    <n v="50100000"/>
    <n v="0"/>
    <n v="0"/>
    <n v="60000000"/>
    <n v="0"/>
    <n v="60000000"/>
    <n v="0"/>
    <n v="60000000"/>
    <n v="600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1003"/>
    <s v="Staff Training"/>
    <n v="0"/>
    <n v="0"/>
    <n v="0"/>
    <n v="0"/>
    <n v="361789990"/>
    <n v="0"/>
    <n v="361789990"/>
    <n v="0"/>
    <n v="0"/>
    <n v="0"/>
    <n v="0"/>
    <n v="0"/>
    <n v="90447500"/>
    <n v="81692000"/>
    <n v="0"/>
    <n v="0"/>
    <n v="90447500"/>
    <n v="49500000"/>
    <n v="0"/>
    <n v="0"/>
    <n v="0"/>
    <n v="49703000"/>
    <n v="0"/>
    <n v="0"/>
    <n v="180895000"/>
    <n v="0"/>
    <n v="180895000"/>
    <n v="0"/>
    <n v="180895000"/>
    <n v="180895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17"/>
    <s v="Infrastructure Development and Management"/>
    <s v="221008"/>
    <s v="Information and Communication Technology Supplies.  "/>
    <n v="0"/>
    <n v="0"/>
    <n v="0"/>
    <n v="0"/>
    <n v="70000000"/>
    <n v="0"/>
    <n v="70000000"/>
    <n v="0"/>
    <n v="0"/>
    <n v="0"/>
    <n v="0"/>
    <n v="0"/>
    <n v="0"/>
    <n v="0"/>
    <n v="0"/>
    <n v="0"/>
    <n v="17500000"/>
    <n v="0"/>
    <n v="0"/>
    <n v="0"/>
    <n v="0"/>
    <n v="17500000"/>
    <n v="0"/>
    <n v="0"/>
    <n v="17500000"/>
    <n v="0"/>
    <n v="17500000"/>
    <n v="0"/>
    <n v="17500000"/>
    <n v="175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17"/>
    <s v="Infrastructure Development and Management"/>
    <s v="227001"/>
    <s v="Travel inland"/>
    <n v="0"/>
    <n v="0"/>
    <n v="0"/>
    <n v="0"/>
    <n v="251008324"/>
    <n v="0"/>
    <n v="251008324"/>
    <n v="0"/>
    <n v="0"/>
    <n v="0"/>
    <n v="0"/>
    <n v="0"/>
    <n v="62752000"/>
    <n v="53170000"/>
    <n v="0"/>
    <n v="0"/>
    <n v="62752000"/>
    <n v="69439000"/>
    <n v="0"/>
    <n v="0"/>
    <n v="0"/>
    <n v="2895000"/>
    <n v="0"/>
    <n v="0"/>
    <n v="125504000"/>
    <n v="0"/>
    <n v="125504000"/>
    <n v="0"/>
    <n v="125504000"/>
    <n v="125504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300011"/>
    <s v="Grants to ICT Innovators"/>
    <s v="282303"/>
    <s v="Transfers to Other Private Entities"/>
    <n v="0"/>
    <n v="0"/>
    <n v="0"/>
    <n v="0"/>
    <n v="7181154127"/>
    <n v="0"/>
    <n v="7181154127"/>
    <n v="0"/>
    <n v="4840000000"/>
    <n v="2839300852"/>
    <n v="0"/>
    <n v="0"/>
    <n v="1380384709"/>
    <n v="1435691250"/>
    <n v="0"/>
    <n v="0"/>
    <n v="942255492"/>
    <n v="2632838242"/>
    <n v="0"/>
    <n v="0"/>
    <n v="0"/>
    <n v="254609857"/>
    <n v="0"/>
    <n v="0"/>
    <n v="7162640201"/>
    <n v="0"/>
    <n v="7162440201"/>
    <n v="0"/>
    <n v="7162640201"/>
    <n v="7162440201"/>
    <s v="Recurrent"/>
  </r>
  <r>
    <s v="020"/>
    <s v="Ministry of ICT and National Guidance"/>
    <x v="15"/>
    <x v="15"/>
    <s v="04"/>
    <s v="Enabling Environment "/>
    <s v="03"/>
    <s v="Policy, Planning and Support Services"/>
    <s v="003"/>
    <s v="Finance and Administration"/>
    <s v="1600"/>
    <s v="Retooling of Ministry of ICT &amp; National Guidance"/>
    <s v="000003"/>
    <s v="Facilities and Equipment Management"/>
    <s v="227001"/>
    <s v="Travel inland"/>
    <n v="0"/>
    <n v="0"/>
    <n v="0"/>
    <n v="0"/>
    <n v="192800000"/>
    <n v="0"/>
    <n v="192800000"/>
    <n v="0"/>
    <n v="0"/>
    <n v="0"/>
    <n v="0"/>
    <n v="0"/>
    <n v="64300000"/>
    <n v="64300000"/>
    <n v="0"/>
    <n v="0"/>
    <n v="64250000"/>
    <n v="64250000"/>
    <n v="0"/>
    <n v="0"/>
    <n v="32250000"/>
    <n v="32250000"/>
    <n v="0"/>
    <n v="0"/>
    <n v="160800000"/>
    <n v="0"/>
    <n v="160800000"/>
    <n v="0"/>
    <n v="160800000"/>
    <n v="160800000"/>
    <s v="Recurrent"/>
  </r>
  <r>
    <s v="020"/>
    <s v="Ministry of ICT and National Guidance"/>
    <x v="15"/>
    <x v="15"/>
    <s v="04"/>
    <s v="Enabling Environment "/>
    <s v="03"/>
    <s v="Policy, Planning and Support Services"/>
    <s v="003"/>
    <s v="Finance and Administration"/>
    <s v="1600"/>
    <s v="Retooling of Ministry of ICT &amp; National Guidance"/>
    <s v="000003"/>
    <s v="Facilities and Equipment Management"/>
    <s v="227004"/>
    <s v="Fuel, Lubricants and Oils"/>
    <n v="0"/>
    <n v="0"/>
    <n v="0"/>
    <n v="0"/>
    <n v="138000000"/>
    <n v="0"/>
    <n v="138000000"/>
    <n v="0"/>
    <n v="0"/>
    <n v="0"/>
    <n v="0"/>
    <n v="0"/>
    <n v="46000000"/>
    <n v="46000000"/>
    <n v="0"/>
    <n v="0"/>
    <n v="46000000"/>
    <n v="45218000"/>
    <n v="0"/>
    <n v="0"/>
    <n v="0"/>
    <n v="782000"/>
    <n v="0"/>
    <n v="0"/>
    <n v="92000000"/>
    <n v="0"/>
    <n v="92000000"/>
    <n v="0"/>
    <n v="92000000"/>
    <n v="92000000"/>
    <s v="Recurrent"/>
  </r>
  <r>
    <s v="022"/>
    <s v="Ministry of Tourism, Wildlife and Antiquities"/>
    <x v="16"/>
    <x v="16"/>
    <s v="02"/>
    <s v="Infrastructure, Product Development and Conservation"/>
    <s v="02"/>
    <s v="Tourism, Wildlife Conservation and Museums"/>
    <s v="002"/>
    <s v="Tourism"/>
    <s v="1701"/>
    <s v="Development of Source of the Nile (Phase II)"/>
    <s v="120010"/>
    <s v="Product Modernization and Development"/>
    <s v="313129"/>
    <s v="  Other Buildings other than dwellings - Improvement"/>
    <n v="0"/>
    <n v="0"/>
    <n v="0"/>
    <n v="0"/>
    <n v="1840000000"/>
    <n v="0"/>
    <n v="1840000000"/>
    <n v="0"/>
    <n v="0"/>
    <n v="0"/>
    <n v="0"/>
    <n v="0"/>
    <n v="884252658"/>
    <n v="0"/>
    <n v="0"/>
    <n v="0"/>
    <n v="688997395"/>
    <n v="0"/>
    <n v="0"/>
    <n v="0"/>
    <n v="0"/>
    <n v="1054469107"/>
    <n v="0"/>
    <n v="0"/>
    <n v="1573250053"/>
    <n v="0"/>
    <n v="1054469107"/>
    <n v="0"/>
    <n v="1573250053"/>
    <n v="1054469107"/>
    <s v="Capital"/>
  </r>
  <r>
    <s v="101"/>
    <s v="Judiciary (Courts of Judicature)"/>
    <x v="17"/>
    <x v="17"/>
    <s v="01"/>
    <s v="Institutional Coordination"/>
    <s v="02"/>
    <s v="Judiciary General Administration"/>
    <s v="011"/>
    <s v="Finance and Administration"/>
    <s v="1644"/>
    <s v="Retooling of the Judiciary"/>
    <s v="000003"/>
    <s v="Facilities and Equipment Management"/>
    <s v="312219"/>
    <s v="Other Transport equipment - Acquisition"/>
    <n v="0"/>
    <n v="0"/>
    <n v="0"/>
    <n v="0"/>
    <n v="328000000"/>
    <n v="0"/>
    <n v="328000000"/>
    <n v="0"/>
    <n v="0"/>
    <n v="0"/>
    <n v="0"/>
    <n v="0"/>
    <n v="0"/>
    <n v="0"/>
    <n v="0"/>
    <n v="0"/>
    <n v="0"/>
    <n v="0"/>
    <n v="0"/>
    <n v="0"/>
    <n v="0"/>
    <n v="0"/>
    <n v="0"/>
    <n v="0"/>
    <n v="0"/>
    <n v="0"/>
    <n v="0"/>
    <n v="0"/>
    <n v="0"/>
    <n v="0"/>
    <s v="Capital"/>
  </r>
  <r>
    <s v="104"/>
    <s v="Parliamentary Commission"/>
    <x v="19"/>
    <x v="19"/>
    <s v="04"/>
    <s v="Institutional Capacity"/>
    <s v="02"/>
    <s v="General Administration and support to Parliament "/>
    <s v="001"/>
    <s v="General Administration and support to Parliament "/>
    <s v="1708"/>
    <s v="Retooling of Parliamentary Commission"/>
    <s v="000017"/>
    <s v="Infrastructure Development and Management"/>
    <s v="312235"/>
    <s v="Furniture and Fittings - Acquisition"/>
    <n v="0"/>
    <n v="0"/>
    <n v="0"/>
    <n v="0"/>
    <n v="7780620000"/>
    <n v="0"/>
    <n v="7780620000"/>
    <n v="0"/>
    <n v="0"/>
    <n v="0"/>
    <n v="0"/>
    <n v="0"/>
    <n v="5780620000"/>
    <n v="425460000"/>
    <n v="0"/>
    <n v="0"/>
    <n v="0"/>
    <n v="126719919"/>
    <n v="0"/>
    <n v="0"/>
    <n v="2000000000"/>
    <n v="2358240483"/>
    <n v="0"/>
    <n v="0"/>
    <n v="7780620000"/>
    <n v="0"/>
    <n v="2910420402"/>
    <n v="0"/>
    <n v="7780620000"/>
    <n v="2910420402"/>
    <s v="Capital"/>
  </r>
  <r>
    <s v="106"/>
    <s v="Uganda Human Rights Commission (UHRC)"/>
    <x v="0"/>
    <x v="0"/>
    <s v="01"/>
    <s v="Institutional Coordination"/>
    <s v="01"/>
    <s v="General Administration and Support Services"/>
    <s v="001"/>
    <s v="Finance and Adminstration"/>
    <s v="1670"/>
    <s v="Retooling the Uganda Human Rights Commission"/>
    <s v="000003"/>
    <s v="Facilities and Equipment Management"/>
    <s v="312212"/>
    <s v="Light Vehicles - Acquisition"/>
    <n v="0"/>
    <n v="0"/>
    <n v="0"/>
    <n v="0"/>
    <n v="350000000"/>
    <n v="0"/>
    <n v="350000000"/>
    <n v="0"/>
    <n v="0"/>
    <n v="0"/>
    <n v="0"/>
    <n v="0"/>
    <n v="0"/>
    <n v="0"/>
    <n v="0"/>
    <n v="0"/>
    <n v="76532693"/>
    <n v="0"/>
    <n v="0"/>
    <n v="0"/>
    <n v="273466908"/>
    <n v="349994030"/>
    <n v="0"/>
    <n v="0"/>
    <n v="349999601"/>
    <n v="0"/>
    <n v="349994030"/>
    <n v="0"/>
    <n v="349999601"/>
    <n v="349994030"/>
    <s v="Capital"/>
  </r>
  <r>
    <s v="107"/>
    <s v="Uganda Aids Commission (UAC)"/>
    <x v="9"/>
    <x v="9"/>
    <s v="02"/>
    <s v="Population Health, Safety and Management "/>
    <s v="01"/>
    <s v="National HIV&amp;AIDS Response Coordination"/>
    <s v="004"/>
    <s v="Corporate Support Services"/>
    <s v="1634"/>
    <s v="Retooling of Uganda AIDS Commission"/>
    <s v="000003"/>
    <s v="Facilities and Equipment Management"/>
    <s v="312212"/>
    <s v="Light Vehicles - Acquisition"/>
    <n v="0"/>
    <n v="0"/>
    <n v="0"/>
    <n v="0"/>
    <n v="630000000"/>
    <n v="0"/>
    <n v="630000000"/>
    <n v="0"/>
    <n v="0"/>
    <n v="0"/>
    <n v="0"/>
    <n v="0"/>
    <n v="3600000"/>
    <n v="0"/>
    <n v="0"/>
    <n v="0"/>
    <n v="219240000"/>
    <n v="0"/>
    <n v="0"/>
    <n v="0"/>
    <n v="122148000"/>
    <n v="344988001"/>
    <n v="0"/>
    <n v="0"/>
    <n v="344988000"/>
    <n v="0"/>
    <n v="344988001"/>
    <n v="0"/>
    <n v="344988000"/>
    <n v="344988001"/>
    <s v="Capital"/>
  </r>
  <r>
    <s v="108"/>
    <s v="National Planning Authority (NPA)"/>
    <x v="4"/>
    <x v="4"/>
    <s v="02"/>
    <s v="Government Structures and Systems"/>
    <s v="03"/>
    <s v="General administration and support services"/>
    <s v="001"/>
    <s v=" Finance and Administration"/>
    <s v="1629"/>
    <s v="Retooling of National Planning Authority"/>
    <s v="000003"/>
    <s v="Facilities and Equipment Management"/>
    <s v="312231"/>
    <s v="Office Equipment - Acquisition "/>
    <n v="0"/>
    <n v="0"/>
    <n v="0"/>
    <n v="0"/>
    <n v="409147988"/>
    <n v="0"/>
    <n v="409147988"/>
    <n v="0"/>
    <n v="0"/>
    <n v="0"/>
    <n v="0"/>
    <n v="0"/>
    <n v="0"/>
    <n v="0"/>
    <n v="0"/>
    <n v="0"/>
    <n v="139675197"/>
    <n v="0"/>
    <n v="0"/>
    <n v="0"/>
    <n v="203261838"/>
    <n v="342937034"/>
    <n v="0"/>
    <n v="0"/>
    <n v="342937035"/>
    <n v="0"/>
    <n v="342937034"/>
    <n v="0"/>
    <n v="342937035"/>
    <n v="342937034"/>
    <s v="Capital"/>
  </r>
  <r>
    <s v="108"/>
    <s v="National Planning Authority (NPA)"/>
    <x v="4"/>
    <x v="4"/>
    <s v="02"/>
    <s v="Government Structures and Systems"/>
    <s v="03"/>
    <s v="General administration and support services"/>
    <s v="001"/>
    <s v=" Finance and Administration"/>
    <s v="1629"/>
    <s v="Retooling of National Planning Authority"/>
    <s v="000003"/>
    <s v="Facilities and Equipment Management"/>
    <s v="313221"/>
    <s v="Light ICT hardware  - Improvement"/>
    <n v="0"/>
    <n v="0"/>
    <n v="0"/>
    <n v="0"/>
    <n v="778020000"/>
    <n v="0"/>
    <n v="778020000"/>
    <n v="0"/>
    <n v="0"/>
    <n v="0"/>
    <n v="0"/>
    <n v="0"/>
    <n v="340986796"/>
    <n v="0"/>
    <n v="0"/>
    <n v="0"/>
    <n v="0"/>
    <n v="0"/>
    <n v="0"/>
    <n v="0"/>
    <n v="48000000"/>
    <n v="387128500"/>
    <n v="0"/>
    <n v="0"/>
    <n v="388986796"/>
    <n v="0"/>
    <n v="387128500"/>
    <n v="0"/>
    <n v="388986796"/>
    <n v="387128500"/>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000003"/>
    <s v="Facilities and Equipment Management"/>
    <s v="312235"/>
    <s v="Furniture and Fittings - Acquisition"/>
    <n v="0"/>
    <n v="0"/>
    <n v="0"/>
    <n v="0"/>
    <n v="100000000"/>
    <n v="0"/>
    <n v="100000000"/>
    <n v="0"/>
    <n v="0"/>
    <n v="0"/>
    <n v="0"/>
    <n v="0"/>
    <n v="0"/>
    <n v="0"/>
    <n v="0"/>
    <n v="0"/>
    <n v="0"/>
    <n v="0"/>
    <n v="0"/>
    <n v="0"/>
    <n v="0"/>
    <n v="0"/>
    <n v="0"/>
    <n v="0"/>
    <n v="0"/>
    <n v="0"/>
    <n v="0"/>
    <n v="0"/>
    <n v="0"/>
    <n v="0"/>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6001"/>
    <s v="Insurances"/>
    <n v="0"/>
    <n v="0"/>
    <n v="0"/>
    <n v="0"/>
    <n v="1753529"/>
    <n v="0"/>
    <n v="1753529"/>
    <n v="0"/>
    <n v="0"/>
    <n v="0"/>
    <n v="0"/>
    <n v="0"/>
    <n v="1753529"/>
    <n v="647911"/>
    <n v="0"/>
    <n v="0"/>
    <n v="0"/>
    <n v="0"/>
    <n v="0"/>
    <n v="0"/>
    <n v="0"/>
    <n v="475338"/>
    <n v="0"/>
    <n v="0"/>
    <n v="1753529"/>
    <n v="0"/>
    <n v="1123249"/>
    <n v="0"/>
    <n v="1753529"/>
    <n v="1123249"/>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1017"/>
    <s v="Membership dues and Subscription fees."/>
    <n v="0"/>
    <n v="0"/>
    <n v="0"/>
    <n v="0"/>
    <n v="300000"/>
    <n v="0"/>
    <n v="300000"/>
    <n v="0"/>
    <n v="0"/>
    <n v="0"/>
    <n v="0"/>
    <n v="0"/>
    <n v="0"/>
    <n v="0"/>
    <n v="0"/>
    <n v="0"/>
    <n v="0"/>
    <n v="0"/>
    <n v="0"/>
    <n v="0"/>
    <n v="0"/>
    <n v="0"/>
    <n v="0"/>
    <n v="0"/>
    <n v="0"/>
    <n v="0"/>
    <n v="0"/>
    <n v="0"/>
    <n v="0"/>
    <n v="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7001"/>
    <s v="Travel inland"/>
    <n v="0"/>
    <n v="0"/>
    <n v="0"/>
    <n v="0"/>
    <n v="48370847"/>
    <n v="0"/>
    <n v="48370847"/>
    <n v="0"/>
    <n v="0"/>
    <n v="0"/>
    <n v="0"/>
    <n v="0"/>
    <n v="19687500"/>
    <n v="10705000"/>
    <n v="0"/>
    <n v="0"/>
    <n v="8437500"/>
    <n v="8982500"/>
    <n v="0"/>
    <n v="0"/>
    <n v="0"/>
    <n v="4157500"/>
    <n v="0"/>
    <n v="0"/>
    <n v="28125000"/>
    <n v="0"/>
    <n v="23845000"/>
    <n v="0"/>
    <n v="28125000"/>
    <n v="23845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2"/>
    <s v="Applied meteorology,data and climate services"/>
    <s v="226002"/>
    <s v="Licenses"/>
    <n v="0"/>
    <n v="0"/>
    <n v="0"/>
    <n v="0"/>
    <n v="37000000"/>
    <n v="0"/>
    <n v="37000000"/>
    <n v="0"/>
    <n v="0"/>
    <n v="0"/>
    <n v="0"/>
    <n v="0"/>
    <n v="0"/>
    <n v="0"/>
    <n v="0"/>
    <n v="0"/>
    <n v="0"/>
    <n v="0"/>
    <n v="0"/>
    <n v="0"/>
    <n v="0"/>
    <n v="0"/>
    <n v="0"/>
    <n v="0"/>
    <n v="0"/>
    <n v="0"/>
    <n v="0"/>
    <n v="0"/>
    <n v="0"/>
    <n v="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2"/>
    <s v="Applied meteorology,data and climate services"/>
    <s v="227001"/>
    <s v="Travel inland"/>
    <n v="0"/>
    <n v="0"/>
    <n v="0"/>
    <n v="0"/>
    <n v="119250000"/>
    <n v="0"/>
    <n v="119250000"/>
    <n v="0"/>
    <n v="0"/>
    <n v="0"/>
    <n v="0"/>
    <n v="0"/>
    <n v="43062500"/>
    <n v="0"/>
    <n v="0"/>
    <n v="0"/>
    <n v="24562500"/>
    <n v="3960000"/>
    <n v="0"/>
    <n v="0"/>
    <n v="0"/>
    <n v="14125000"/>
    <n v="0"/>
    <n v="0"/>
    <n v="67625000"/>
    <n v="0"/>
    <n v="18085000"/>
    <n v="0"/>
    <n v="67625000"/>
    <n v="18085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2001"/>
    <s v="Information and Communication Technology Services."/>
    <n v="0"/>
    <n v="0"/>
    <n v="0"/>
    <n v="0"/>
    <n v="245000000"/>
    <n v="0"/>
    <n v="245000000"/>
    <n v="0"/>
    <n v="0"/>
    <n v="0"/>
    <n v="0"/>
    <n v="0"/>
    <n v="112000000"/>
    <n v="112000002"/>
    <n v="0"/>
    <n v="0"/>
    <n v="55000000"/>
    <n v="18779540"/>
    <n v="0"/>
    <n v="0"/>
    <n v="55000000"/>
    <n v="91213043"/>
    <n v="0"/>
    <n v="0"/>
    <n v="222000000"/>
    <n v="0"/>
    <n v="221992585"/>
    <n v="0"/>
    <n v="222000000"/>
    <n v="221992585"/>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3001"/>
    <s v="Property Management Expenses"/>
    <n v="0"/>
    <n v="0"/>
    <n v="0"/>
    <n v="0"/>
    <n v="16000000"/>
    <n v="0"/>
    <n v="16000000"/>
    <n v="0"/>
    <n v="0"/>
    <n v="0"/>
    <n v="0"/>
    <n v="0"/>
    <n v="4000000"/>
    <n v="1500000"/>
    <n v="0"/>
    <n v="0"/>
    <n v="4000000"/>
    <n v="0"/>
    <n v="0"/>
    <n v="0"/>
    <n v="0"/>
    <n v="5000000"/>
    <n v="0"/>
    <n v="0"/>
    <n v="8000000"/>
    <n v="0"/>
    <n v="6500000"/>
    <n v="0"/>
    <n v="8000000"/>
    <n v="65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7004"/>
    <s v="Fuel, Lubricants and Oils"/>
    <n v="0"/>
    <n v="0"/>
    <n v="0"/>
    <n v="0"/>
    <n v="38900000"/>
    <n v="0"/>
    <n v="38900000"/>
    <n v="0"/>
    <n v="0"/>
    <n v="0"/>
    <n v="0"/>
    <n v="0"/>
    <n v="13275000"/>
    <n v="3294700"/>
    <n v="0"/>
    <n v="0"/>
    <n v="14875000"/>
    <n v="7823770"/>
    <n v="0"/>
    <n v="0"/>
    <n v="0"/>
    <n v="3588400"/>
    <n v="0"/>
    <n v="0"/>
    <n v="28150000"/>
    <n v="0"/>
    <n v="14706870"/>
    <n v="0"/>
    <n v="28150000"/>
    <n v="1470687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2001"/>
    <s v="Information and Communication Technology Services."/>
    <n v="0"/>
    <n v="0"/>
    <n v="0"/>
    <n v="0"/>
    <n v="40000000"/>
    <n v="0"/>
    <n v="40000000"/>
    <n v="0"/>
    <n v="0"/>
    <n v="0"/>
    <n v="0"/>
    <n v="0"/>
    <n v="5000000"/>
    <n v="4925000"/>
    <n v="0"/>
    <n v="0"/>
    <n v="10000000"/>
    <n v="0"/>
    <n v="0"/>
    <n v="0"/>
    <n v="10000000"/>
    <n v="20075000"/>
    <n v="0"/>
    <n v="0"/>
    <n v="25000000"/>
    <n v="0"/>
    <n v="25000000"/>
    <n v="0"/>
    <n v="25000000"/>
    <n v="25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2002"/>
    <s v="Postage and Courier"/>
    <n v="0"/>
    <n v="0"/>
    <n v="0"/>
    <n v="0"/>
    <n v="10000000"/>
    <n v="0"/>
    <n v="10000000"/>
    <n v="0"/>
    <n v="0"/>
    <n v="0"/>
    <n v="0"/>
    <n v="0"/>
    <n v="2500000"/>
    <n v="0"/>
    <n v="0"/>
    <n v="0"/>
    <n v="2500000"/>
    <n v="0"/>
    <n v="0"/>
    <n v="0"/>
    <n v="2500000"/>
    <n v="7500000"/>
    <n v="0"/>
    <n v="0"/>
    <n v="7500000"/>
    <n v="0"/>
    <n v="7500000"/>
    <n v="0"/>
    <n v="7500000"/>
    <n v="7500000"/>
    <s v="Recurrent"/>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225204"/>
    <s v="Monitoring and Supervision of capital work"/>
    <n v="0"/>
    <n v="0"/>
    <n v="0"/>
    <n v="0"/>
    <n v="30000000"/>
    <n v="0"/>
    <n v="30000000"/>
    <n v="0"/>
    <n v="0"/>
    <n v="0"/>
    <n v="0"/>
    <n v="0"/>
    <n v="7500000"/>
    <n v="7500000"/>
    <n v="0"/>
    <n v="0"/>
    <n v="7500000"/>
    <n v="7500000"/>
    <n v="0"/>
    <n v="0"/>
    <n v="15000000"/>
    <n v="15000000"/>
    <n v="0"/>
    <n v="0"/>
    <n v="30000000"/>
    <n v="0"/>
    <n v="30000000"/>
    <n v="0"/>
    <n v="30000000"/>
    <n v="30000000"/>
    <s v="Recurrent"/>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227004"/>
    <s v="Fuel, Lubricants and Oils"/>
    <n v="0"/>
    <n v="0"/>
    <n v="0"/>
    <n v="0"/>
    <n v="125000000"/>
    <n v="0"/>
    <n v="25000000"/>
    <n v="100000000"/>
    <n v="0"/>
    <n v="0"/>
    <n v="0"/>
    <n v="0"/>
    <n v="6250000"/>
    <n v="6250000"/>
    <n v="0"/>
    <n v="0"/>
    <n v="6250000"/>
    <n v="6250000"/>
    <n v="0"/>
    <n v="0"/>
    <n v="12500000"/>
    <n v="12500000"/>
    <n v="0"/>
    <n v="0"/>
    <n v="25000000"/>
    <n v="0"/>
    <n v="25000000"/>
    <n v="0"/>
    <n v="25000000"/>
    <n v="25000000"/>
    <s v="Recurrent"/>
  </r>
  <r>
    <s v="019"/>
    <s v="Ministry of Water and Environment"/>
    <x v="7"/>
    <x v="7"/>
    <s v="02"/>
    <s v="Agricultural Production and Productivity"/>
    <s v="03"/>
    <s v="Directorate of Water Development "/>
    <s v="004"/>
    <s v="Water for Production"/>
    <s v="1661"/>
    <s v="Irrigation For Climate Resilience Project Profile"/>
    <s v="000003"/>
    <s v="Facilities and Equipment Management"/>
    <s v="221003"/>
    <s v="Staff Training"/>
    <n v="0"/>
    <n v="0"/>
    <n v="0"/>
    <n v="0"/>
    <n v="398667850"/>
    <n v="0"/>
    <n v="0"/>
    <n v="39866785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11102"/>
    <s v="Contract Staff Salaries "/>
    <n v="0"/>
    <n v="0"/>
    <n v="0"/>
    <n v="0"/>
    <n v="2323110000"/>
    <n v="0"/>
    <n v="0"/>
    <n v="23231100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1004"/>
    <s v="Recruitment Expenses"/>
    <n v="0"/>
    <n v="0"/>
    <n v="0"/>
    <n v="0"/>
    <n v="15000000"/>
    <n v="0"/>
    <n v="15000000"/>
    <n v="0"/>
    <n v="0"/>
    <n v="0"/>
    <n v="0"/>
    <n v="0"/>
    <n v="3750000"/>
    <n v="0"/>
    <n v="0"/>
    <n v="0"/>
    <n v="3750000"/>
    <n v="0"/>
    <n v="0"/>
    <n v="0"/>
    <n v="7500000"/>
    <n v="15000000"/>
    <n v="0"/>
    <n v="0"/>
    <n v="15000000"/>
    <n v="0"/>
    <n v="15000000"/>
    <n v="0"/>
    <n v="15000000"/>
    <n v="1500000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4010"/>
    <s v="Protective Gear"/>
    <n v="0"/>
    <n v="0"/>
    <n v="0"/>
    <n v="0"/>
    <n v="42000000"/>
    <n v="0"/>
    <n v="0"/>
    <n v="420000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81401"/>
    <s v="Rent"/>
    <n v="0"/>
    <n v="0"/>
    <n v="0"/>
    <n v="0"/>
    <n v="20000000"/>
    <n v="0"/>
    <n v="20000000"/>
    <n v="0"/>
    <n v="0"/>
    <n v="0"/>
    <n v="0"/>
    <n v="0"/>
    <n v="5000000"/>
    <n v="0"/>
    <n v="0"/>
    <n v="0"/>
    <n v="5000000"/>
    <n v="0"/>
    <n v="0"/>
    <n v="0"/>
    <n v="0"/>
    <n v="10000000"/>
    <n v="0"/>
    <n v="0"/>
    <n v="10000000"/>
    <n v="0"/>
    <n v="10000000"/>
    <n v="0"/>
    <n v="10000000"/>
    <n v="100000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17"/>
    <s v="Infrastructure Development and Management"/>
    <s v="221003"/>
    <s v="Staff Training"/>
    <n v="0"/>
    <n v="0"/>
    <n v="0"/>
    <n v="0"/>
    <n v="8900000"/>
    <n v="0"/>
    <n v="8900000"/>
    <n v="0"/>
    <n v="0"/>
    <n v="0"/>
    <n v="0"/>
    <n v="0"/>
    <n v="0"/>
    <n v="0"/>
    <n v="0"/>
    <n v="0"/>
    <n v="2225000"/>
    <n v="2225000"/>
    <n v="0"/>
    <n v="0"/>
    <n v="0"/>
    <n v="0"/>
    <n v="0"/>
    <n v="0"/>
    <n v="2225000"/>
    <n v="0"/>
    <n v="2225000"/>
    <n v="0"/>
    <n v="2225000"/>
    <n v="22250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17"/>
    <s v="Infrastructure Development and Management"/>
    <s v="228002"/>
    <s v="Maintenance-Transport Equipment "/>
    <n v="0"/>
    <n v="0"/>
    <n v="0"/>
    <n v="0"/>
    <n v="45000000"/>
    <n v="0"/>
    <n v="45000000"/>
    <n v="0"/>
    <n v="0"/>
    <n v="0"/>
    <n v="0"/>
    <n v="0"/>
    <n v="0"/>
    <n v="0"/>
    <n v="0"/>
    <n v="0"/>
    <n v="11250000"/>
    <n v="7436250"/>
    <n v="0"/>
    <n v="0"/>
    <n v="0"/>
    <n v="3813750"/>
    <n v="0"/>
    <n v="0"/>
    <n v="11250000"/>
    <n v="0"/>
    <n v="11250000"/>
    <n v="0"/>
    <n v="11250000"/>
    <n v="11250000"/>
    <s v="Recurrent"/>
  </r>
  <r>
    <s v="019"/>
    <s v="Ministry of Water and Environment"/>
    <x v="2"/>
    <x v="2"/>
    <s v="01"/>
    <s v="Environment and Natural Resources Management"/>
    <s v="01"/>
    <s v="Directorate of Environmental Affairs"/>
    <s v="000"/>
    <s v=""/>
    <s v="1417"/>
    <s v="Farm Income Enhancement and Forestry Conservation Programme Phase II"/>
    <s v="000003"/>
    <s v="Facilities and Equipment Management"/>
    <s v="225201"/>
    <s v="Consultancy Services-Capital"/>
    <n v="0"/>
    <n v="0"/>
    <n v="0"/>
    <n v="0"/>
    <n v="0"/>
    <n v="0"/>
    <n v="0"/>
    <n v="0"/>
    <n v="0"/>
    <n v="0"/>
    <n v="710491210"/>
    <n v="710491210"/>
    <n v="0"/>
    <n v="0"/>
    <n v="375985068.38327402"/>
    <n v="375985068.38327402"/>
    <n v="0"/>
    <n v="0"/>
    <n v="1366341990"/>
    <n v="1366341990"/>
    <n v="0"/>
    <n v="0"/>
    <n v="0"/>
    <n v="0"/>
    <n v="0"/>
    <n v="2452818268.3832741"/>
    <n v="0"/>
    <n v="2452818268.3832741"/>
    <n v="2452818268.3832741"/>
    <n v="2452818268.3832741"/>
    <s v="Recurrent"/>
  </r>
  <r>
    <s v="019"/>
    <s v="Ministry of Water and Environment"/>
    <x v="2"/>
    <x v="2"/>
    <s v="01"/>
    <s v="Environment and Natural Resources Management"/>
    <s v="01"/>
    <s v="Directorate of Environmental Affairs"/>
    <s v="000"/>
    <s v=""/>
    <s v="1417"/>
    <s v="Farm Income Enhancement and Forestry Conservation Programme Phase II"/>
    <s v="140021"/>
    <s v="Ecosystems Restoration and Protection"/>
    <s v="227001"/>
    <s v="Travel inland"/>
    <n v="0"/>
    <n v="0"/>
    <n v="0"/>
    <n v="0"/>
    <n v="0"/>
    <n v="0"/>
    <n v="0"/>
    <n v="0"/>
    <n v="0"/>
    <n v="0"/>
    <n v="0"/>
    <n v="0"/>
    <n v="0"/>
    <n v="0"/>
    <n v="0"/>
    <n v="0"/>
    <n v="0"/>
    <n v="0"/>
    <n v="22014000"/>
    <n v="22014000"/>
    <n v="0"/>
    <n v="0"/>
    <n v="0"/>
    <n v="0"/>
    <n v="0"/>
    <n v="22014000"/>
    <n v="0"/>
    <n v="22014000"/>
    <n v="22014000"/>
    <n v="22014000"/>
    <s v="Recurrent"/>
  </r>
  <r>
    <s v="019"/>
    <s v="Ministry of Water and Environment"/>
    <x v="2"/>
    <x v="2"/>
    <s v="01"/>
    <s v="Environment and Natural Resources Management"/>
    <s v="01"/>
    <s v="Directorate of Environmental Affairs"/>
    <s v="000"/>
    <s v=""/>
    <s v="1613"/>
    <s v="Investing in Forests and Protected Areas for Climate-Smart Development"/>
    <s v="000015"/>
    <s v="Monitoring and Evaluation "/>
    <s v="228002"/>
    <s v="Maintenance-Transport Equipment "/>
    <n v="0"/>
    <n v="0"/>
    <n v="0"/>
    <n v="0"/>
    <n v="0"/>
    <n v="0"/>
    <n v="0"/>
    <n v="0"/>
    <n v="0"/>
    <n v="0"/>
    <n v="0"/>
    <n v="0"/>
    <n v="0"/>
    <n v="0"/>
    <n v="17000000"/>
    <n v="0"/>
    <n v="0"/>
    <n v="0"/>
    <n v="0"/>
    <n v="0"/>
    <n v="0"/>
    <n v="0"/>
    <n v="0"/>
    <n v="0"/>
    <n v="0"/>
    <n v="17000000"/>
    <n v="0"/>
    <n v="0"/>
    <n v="17000000"/>
    <n v="0"/>
    <s v="Recurrent"/>
  </r>
  <r>
    <s v="019"/>
    <s v="Ministry of Water and Environment"/>
    <x v="2"/>
    <x v="2"/>
    <s v="01"/>
    <s v="Environment and Natural Resources Management"/>
    <s v="01"/>
    <s v="Directorate of Environmental Affairs"/>
    <s v="000"/>
    <s v=""/>
    <s v="1613"/>
    <s v="Investing in Forests and Protected Areas for Climate-Smart Development"/>
    <s v="000039"/>
    <s v="Policies, Regulations and Standards "/>
    <s v="225101"/>
    <s v="Consultancy Services"/>
    <n v="0"/>
    <n v="0"/>
    <n v="0"/>
    <n v="0"/>
    <n v="0"/>
    <n v="0"/>
    <n v="0"/>
    <n v="0"/>
    <n v="0"/>
    <n v="0"/>
    <n v="0"/>
    <n v="0"/>
    <n v="0"/>
    <n v="0"/>
    <n v="350000000"/>
    <n v="210216138"/>
    <n v="0"/>
    <n v="0"/>
    <n v="0"/>
    <n v="0"/>
    <n v="0"/>
    <n v="0"/>
    <n v="0"/>
    <n v="0"/>
    <n v="0"/>
    <n v="350000000"/>
    <n v="0"/>
    <n v="210216138"/>
    <n v="350000000"/>
    <n v="210216138"/>
    <s v="Recurrent"/>
  </r>
  <r>
    <s v="019"/>
    <s v="Ministry of Water and Environment"/>
    <x v="2"/>
    <x v="2"/>
    <s v="01"/>
    <s v="Environment and Natural Resources Management"/>
    <s v="01"/>
    <s v="Directorate of Environmental Affairs"/>
    <s v="000"/>
    <s v=""/>
    <s v="1613"/>
    <s v="Investing in Forests and Protected Areas for Climate-Smart Development"/>
    <s v="140025"/>
    <s v="Natural Capital Assets"/>
    <s v="242003"/>
    <s v="Other"/>
    <n v="0"/>
    <n v="0"/>
    <n v="0"/>
    <n v="0"/>
    <n v="0"/>
    <n v="0"/>
    <n v="0"/>
    <n v="0"/>
    <n v="0"/>
    <n v="0"/>
    <n v="4556413903"/>
    <n v="534182326"/>
    <n v="0"/>
    <n v="0"/>
    <n v="3736000000"/>
    <n v="0"/>
    <n v="0"/>
    <n v="0"/>
    <n v="0"/>
    <n v="0"/>
    <n v="0"/>
    <n v="0"/>
    <n v="0"/>
    <n v="0"/>
    <n v="0"/>
    <n v="8292413903"/>
    <n v="0"/>
    <n v="534182326"/>
    <n v="8292413903"/>
    <n v="534182326"/>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5"/>
    <s v="Monitoring and Evaluation "/>
    <s v="227001"/>
    <s v="Travel inland"/>
    <n v="0"/>
    <n v="0"/>
    <n v="0"/>
    <n v="0"/>
    <n v="160000000"/>
    <n v="0"/>
    <n v="40000000"/>
    <n v="120000000"/>
    <n v="0"/>
    <n v="0"/>
    <n v="0"/>
    <n v="0"/>
    <n v="10000000"/>
    <n v="9824000"/>
    <n v="0"/>
    <n v="0"/>
    <n v="10000000"/>
    <n v="10176000"/>
    <n v="0"/>
    <n v="0"/>
    <n v="20000000"/>
    <n v="20000000"/>
    <n v="0"/>
    <n v="0"/>
    <n v="40000000"/>
    <n v="0"/>
    <n v="40000000"/>
    <n v="0"/>
    <n v="40000000"/>
    <n v="4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0"/>
    <s v="Advocacy, sensitization and information management"/>
    <s v="227004"/>
    <s v="Fuel, Lubricants and Oils"/>
    <n v="0"/>
    <n v="0"/>
    <n v="0"/>
    <n v="0"/>
    <n v="80000000"/>
    <n v="0"/>
    <n v="40000000"/>
    <n v="40000000"/>
    <n v="0"/>
    <n v="0"/>
    <n v="0"/>
    <n v="0"/>
    <n v="10000000"/>
    <n v="10000000"/>
    <n v="0"/>
    <n v="0"/>
    <n v="10000000"/>
    <n v="10000000"/>
    <n v="0"/>
    <n v="0"/>
    <n v="20000000"/>
    <n v="20000000"/>
    <n v="0"/>
    <n v="0"/>
    <n v="40000000"/>
    <n v="0"/>
    <n v="40000000"/>
    <n v="0"/>
    <n v="40000000"/>
    <n v="4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03"/>
    <s v="Facilities and Equipment Management"/>
    <s v="225204"/>
    <s v="Monitoring and Supervision of capital work"/>
    <n v="0"/>
    <n v="0"/>
    <n v="0"/>
    <n v="0"/>
    <n v="480000000"/>
    <n v="0"/>
    <n v="0"/>
    <n v="48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5"/>
    <s v="Monitoring and Evaluation "/>
    <s v="225201"/>
    <s v="Consultancy Services-Capital"/>
    <n v="0"/>
    <n v="0"/>
    <n v="0"/>
    <n v="0"/>
    <n v="2000000000"/>
    <n v="0"/>
    <n v="0"/>
    <n v="200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39"/>
    <s v="Policies, Regulations and Standards "/>
    <s v="221007"/>
    <s v="Books, Periodicals &amp; Newspapers"/>
    <n v="0"/>
    <n v="0"/>
    <n v="0"/>
    <n v="0"/>
    <n v="30000000"/>
    <n v="0"/>
    <n v="10000000"/>
    <n v="20000000"/>
    <n v="0"/>
    <n v="0"/>
    <n v="0"/>
    <n v="0"/>
    <n v="2500000"/>
    <n v="2500000"/>
    <n v="0"/>
    <n v="0"/>
    <n v="2500000"/>
    <n v="2100000"/>
    <n v="0"/>
    <n v="0"/>
    <n v="5000000"/>
    <n v="5400000"/>
    <n v="0"/>
    <n v="0"/>
    <n v="10000000"/>
    <n v="0"/>
    <n v="10000000"/>
    <n v="0"/>
    <n v="10000000"/>
    <n v="1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0"/>
    <s v="Advocacy, sensitization and information management"/>
    <s v="225101"/>
    <s v="Consultancy Services"/>
    <n v="0"/>
    <n v="0"/>
    <n v="0"/>
    <n v="0"/>
    <n v="2300000000"/>
    <n v="0"/>
    <n v="300000000"/>
    <n v="2000000000"/>
    <n v="0"/>
    <n v="0"/>
    <n v="0"/>
    <n v="0"/>
    <n v="75000000"/>
    <n v="0"/>
    <n v="0"/>
    <n v="0"/>
    <n v="75000000"/>
    <n v="115000000"/>
    <n v="0"/>
    <n v="0"/>
    <n v="0"/>
    <n v="35000000"/>
    <n v="0"/>
    <n v="0"/>
    <n v="150000000"/>
    <n v="0"/>
    <n v="150000000"/>
    <n v="0"/>
    <n v="150000000"/>
    <n v="15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1"/>
    <s v="Ecosystems Restoration and Protection"/>
    <s v="221002"/>
    <s v="Workshops, Meetings and Seminars"/>
    <n v="0"/>
    <n v="0"/>
    <n v="0"/>
    <n v="0"/>
    <n v="260000000"/>
    <n v="0"/>
    <n v="50000000"/>
    <n v="210000000"/>
    <n v="0"/>
    <n v="0"/>
    <n v="0"/>
    <n v="0"/>
    <n v="0"/>
    <n v="0"/>
    <n v="0"/>
    <n v="0"/>
    <n v="12500000"/>
    <n v="10983000"/>
    <n v="0"/>
    <n v="0"/>
    <n v="0"/>
    <n v="1517000"/>
    <n v="0"/>
    <n v="0"/>
    <n v="12500000"/>
    <n v="0"/>
    <n v="12500000"/>
    <n v="0"/>
    <n v="12500000"/>
    <n v="125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1"/>
    <s v="Ecosystems Restoration and Protection"/>
    <s v="225101"/>
    <s v="Consultancy Services"/>
    <n v="0"/>
    <n v="0"/>
    <n v="0"/>
    <n v="0"/>
    <n v="2150000000"/>
    <n v="0"/>
    <n v="250000000"/>
    <n v="1900000000"/>
    <n v="0"/>
    <n v="0"/>
    <n v="0"/>
    <n v="0"/>
    <n v="62500000"/>
    <n v="0"/>
    <n v="0"/>
    <n v="0"/>
    <n v="20000000"/>
    <n v="77759999"/>
    <n v="0"/>
    <n v="0"/>
    <n v="0"/>
    <n v="4740001"/>
    <n v="0"/>
    <n v="0"/>
    <n v="82500000"/>
    <n v="0"/>
    <n v="82500000"/>
    <n v="0"/>
    <n v="82500000"/>
    <n v="825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5"/>
    <s v="Monitoring and Evaluation "/>
    <s v="227001"/>
    <s v="Travel inland"/>
    <n v="0"/>
    <n v="0"/>
    <n v="0"/>
    <n v="0"/>
    <n v="20000000"/>
    <n v="0"/>
    <n v="20000000"/>
    <n v="0"/>
    <n v="0"/>
    <n v="0"/>
    <n v="0"/>
    <n v="0"/>
    <n v="5000000"/>
    <n v="4725000"/>
    <n v="0"/>
    <n v="0"/>
    <n v="5000000"/>
    <n v="4328500"/>
    <n v="0"/>
    <n v="0"/>
    <n v="10000000"/>
    <n v="10882575"/>
    <n v="0"/>
    <n v="0"/>
    <n v="20000000"/>
    <n v="0"/>
    <n v="19936075"/>
    <n v="0"/>
    <n v="20000000"/>
    <n v="19936075"/>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140020"/>
    <s v="Advocacy, sensitization and information management"/>
    <s v="221007"/>
    <s v="Books, Periodicals &amp; Newspapers"/>
    <n v="0"/>
    <n v="0"/>
    <n v="0"/>
    <n v="0"/>
    <n v="10000000"/>
    <n v="0"/>
    <n v="10000000"/>
    <n v="0"/>
    <n v="0"/>
    <n v="0"/>
    <n v="0"/>
    <n v="0"/>
    <n v="2500000"/>
    <n v="2500000"/>
    <n v="0"/>
    <n v="0"/>
    <n v="2500000"/>
    <n v="2500000"/>
    <n v="0"/>
    <n v="0"/>
    <n v="0"/>
    <n v="0"/>
    <n v="0"/>
    <n v="0"/>
    <n v="5000000"/>
    <n v="0"/>
    <n v="5000000"/>
    <n v="0"/>
    <n v="5000000"/>
    <n v="50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140020"/>
    <s v="Advocacy, sensitization and information management"/>
    <s v="227001"/>
    <s v="Travel inland"/>
    <n v="0"/>
    <n v="0"/>
    <n v="0"/>
    <n v="0"/>
    <n v="40000000"/>
    <n v="0"/>
    <n v="40000000"/>
    <n v="0"/>
    <n v="0"/>
    <n v="0"/>
    <n v="0"/>
    <n v="0"/>
    <n v="10000000"/>
    <n v="9944000"/>
    <n v="0"/>
    <n v="0"/>
    <n v="10000000"/>
    <n v="8907000"/>
    <n v="0"/>
    <n v="0"/>
    <n v="20000000"/>
    <n v="21149000"/>
    <n v="0"/>
    <n v="0"/>
    <n v="40000000"/>
    <n v="0"/>
    <n v="40000000"/>
    <n v="0"/>
    <n v="40000000"/>
    <n v="40000000"/>
    <s v="Recurrent"/>
  </r>
  <r>
    <s v="019"/>
    <s v="Ministry of Water and Environment"/>
    <x v="2"/>
    <x v="2"/>
    <s v="01"/>
    <s v="Environment and Natural Resources Management"/>
    <s v="01"/>
    <s v="Directorate of Environmental Affairs"/>
    <s v="004"/>
    <s v="Wetland Management Services "/>
    <s v="1697"/>
    <s v="National Wetlands Restoration Project"/>
    <s v="000039"/>
    <s v="Policies, Regulations and Standards "/>
    <s v="221002"/>
    <s v="Workshops, Meetings and Seminars"/>
    <n v="0"/>
    <n v="0"/>
    <n v="0"/>
    <n v="0"/>
    <n v="110000000"/>
    <n v="0"/>
    <n v="110000000"/>
    <n v="0"/>
    <n v="0"/>
    <n v="0"/>
    <n v="0"/>
    <n v="0"/>
    <n v="27500000"/>
    <n v="23259666"/>
    <n v="0"/>
    <n v="0"/>
    <n v="27500000"/>
    <n v="26525050"/>
    <n v="0"/>
    <n v="0"/>
    <n v="0"/>
    <n v="5215284"/>
    <n v="0"/>
    <n v="0"/>
    <n v="55000000"/>
    <n v="0"/>
    <n v="55000000"/>
    <n v="0"/>
    <n v="55000000"/>
    <n v="55000000"/>
    <s v="Recurrent"/>
  </r>
  <r>
    <s v="019"/>
    <s v="Ministry of Water and Environment"/>
    <x v="2"/>
    <x v="2"/>
    <s v="01"/>
    <s v="Environment and Natural Resources Management"/>
    <s v="04"/>
    <s v="Policy, Planning and Support Services"/>
    <s v="000"/>
    <s v=""/>
    <s v="1530"/>
    <s v="Integrated Water Resources Management and Development Project (IWMDP)"/>
    <s v="000006"/>
    <s v="Planning and Budgeting services"/>
    <s v="221011"/>
    <s v="Printing, Stationery, Photocopying and Binding"/>
    <n v="0"/>
    <n v="0"/>
    <n v="0"/>
    <n v="0"/>
    <n v="0"/>
    <n v="0"/>
    <n v="0"/>
    <n v="0"/>
    <n v="0"/>
    <n v="0"/>
    <n v="13280729"/>
    <n v="6189336"/>
    <n v="0"/>
    <n v="0"/>
    <n v="12250000"/>
    <n v="17083466"/>
    <n v="0"/>
    <n v="0"/>
    <n v="0"/>
    <n v="0"/>
    <n v="0"/>
    <n v="0"/>
    <n v="0"/>
    <n v="0"/>
    <n v="0"/>
    <n v="25530729"/>
    <n v="0"/>
    <n v="23272802"/>
    <n v="25530729"/>
    <n v="23272802"/>
    <s v="Recurrent"/>
  </r>
  <r>
    <s v="019"/>
    <s v="Ministry of Water and Environment"/>
    <x v="2"/>
    <x v="2"/>
    <s v="01"/>
    <s v="Environment and Natural Resources Management"/>
    <s v="04"/>
    <s v="Policy, Planning and Support Services"/>
    <s v="000"/>
    <s v=""/>
    <s v="1530"/>
    <s v="Integrated Water Resources Management and Development Project (IWMDP)"/>
    <s v="000006"/>
    <s v="Planning and Budgeting services"/>
    <s v="222001"/>
    <s v="Information and Communication Technology Services."/>
    <n v="0"/>
    <n v="0"/>
    <n v="0"/>
    <n v="0"/>
    <n v="0"/>
    <n v="0"/>
    <n v="0"/>
    <n v="0"/>
    <n v="0"/>
    <n v="0"/>
    <n v="10570376"/>
    <n v="1000000"/>
    <n v="0"/>
    <n v="0"/>
    <n v="0"/>
    <n v="0"/>
    <n v="0"/>
    <n v="0"/>
    <n v="0"/>
    <n v="0"/>
    <n v="0"/>
    <n v="0"/>
    <n v="0"/>
    <n v="0"/>
    <n v="0"/>
    <n v="10570376"/>
    <n v="0"/>
    <n v="1000000"/>
    <n v="10570376"/>
    <n v="1000000"/>
    <s v="Recurrent"/>
  </r>
  <r>
    <s v="019"/>
    <s v="Ministry of Water and Environment"/>
    <x v="2"/>
    <x v="2"/>
    <s v="01"/>
    <s v="Environment and Natural Resources Management"/>
    <s v="04"/>
    <s v="Policy, Planning and Support Services"/>
    <s v="002"/>
    <s v="Policy and Planning"/>
    <s v="1638"/>
    <s v="Retooling of Ministry of Water and Environment"/>
    <s v="000003"/>
    <s v="Facilities and Equipment Management"/>
    <s v="227004"/>
    <s v="Fuel, Lubricants and Oils"/>
    <n v="0"/>
    <n v="0"/>
    <n v="0"/>
    <n v="0"/>
    <n v="80000000"/>
    <n v="0"/>
    <n v="80000000"/>
    <n v="0"/>
    <n v="0"/>
    <n v="0"/>
    <n v="0"/>
    <n v="0"/>
    <n v="50000000"/>
    <n v="50000000"/>
    <n v="0"/>
    <n v="0"/>
    <n v="30000000"/>
    <n v="30000000"/>
    <n v="0"/>
    <n v="0"/>
    <n v="0"/>
    <n v="0"/>
    <n v="0"/>
    <n v="0"/>
    <n v="80000000"/>
    <n v="0"/>
    <n v="80000000"/>
    <n v="0"/>
    <n v="80000000"/>
    <n v="80000000"/>
    <s v="Recurrent"/>
  </r>
  <r>
    <s v="019"/>
    <s v="Ministry of Water and Environment"/>
    <x v="2"/>
    <x v="2"/>
    <s v="01"/>
    <s v="Environment and Natural Resources Management"/>
    <s v="04"/>
    <s v="Policy, Planning and Support Services"/>
    <s v="002"/>
    <s v="Policy and Planning"/>
    <s v="1638"/>
    <s v="Retooling of Ministry of Water and Environment"/>
    <s v="000005"/>
    <s v="Human Resource Management"/>
    <s v="227001"/>
    <s v="Travel inland"/>
    <n v="0"/>
    <n v="0"/>
    <n v="0"/>
    <n v="0"/>
    <n v="30000000"/>
    <n v="0"/>
    <n v="30000000"/>
    <n v="0"/>
    <n v="0"/>
    <n v="0"/>
    <n v="0"/>
    <n v="0"/>
    <n v="15000000"/>
    <n v="15000000"/>
    <n v="0"/>
    <n v="0"/>
    <n v="7500000"/>
    <n v="7500000"/>
    <n v="0"/>
    <n v="0"/>
    <n v="7500000"/>
    <n v="7500000"/>
    <n v="0"/>
    <n v="0"/>
    <n v="30000000"/>
    <n v="0"/>
    <n v="30000000"/>
    <n v="0"/>
    <n v="30000000"/>
    <n v="30000000"/>
    <s v="Recurrent"/>
  </r>
  <r>
    <s v="019"/>
    <s v="Ministry of Water and Environment"/>
    <x v="2"/>
    <x v="2"/>
    <s v="01"/>
    <s v="Environment and Natural Resources Management"/>
    <s v="04"/>
    <s v="Policy, Planning and Support Services"/>
    <s v="002"/>
    <s v="Policy and Planning"/>
    <s v="1638"/>
    <s v="Retooling of Ministry of Water and Environment"/>
    <s v="000017"/>
    <s v="Infrastructure Development and Management"/>
    <s v="228002"/>
    <s v="Maintenance-Transport Equipment "/>
    <n v="0"/>
    <n v="0"/>
    <n v="0"/>
    <n v="0"/>
    <n v="200000000"/>
    <n v="0"/>
    <n v="200000000"/>
    <n v="0"/>
    <n v="0"/>
    <n v="0"/>
    <n v="0"/>
    <n v="0"/>
    <n v="150000000"/>
    <n v="147437900"/>
    <n v="0"/>
    <n v="0"/>
    <n v="50000000"/>
    <n v="52562100"/>
    <n v="0"/>
    <n v="0"/>
    <n v="0"/>
    <n v="0"/>
    <n v="0"/>
    <n v="0"/>
    <n v="200000000"/>
    <n v="0"/>
    <n v="200000000"/>
    <n v="0"/>
    <n v="200000000"/>
    <n v="20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4"/>
    <s v="Administration and Support Services"/>
    <s v="227004"/>
    <s v="Fuel, Lubricants and Oils"/>
    <n v="0"/>
    <n v="0"/>
    <n v="0"/>
    <n v="0"/>
    <n v="40000000"/>
    <n v="0"/>
    <n v="40000000"/>
    <n v="0"/>
    <n v="0"/>
    <n v="0"/>
    <n v="0"/>
    <n v="0"/>
    <n v="0"/>
    <n v="0"/>
    <n v="0"/>
    <n v="0"/>
    <n v="10000000"/>
    <n v="10000000"/>
    <n v="0"/>
    <n v="0"/>
    <n v="30000000"/>
    <n v="30000000"/>
    <n v="0"/>
    <n v="0"/>
    <n v="40000000"/>
    <n v="0"/>
    <n v="40000000"/>
    <n v="0"/>
    <n v="40000000"/>
    <n v="4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7"/>
    <s v="Infrastructure Development and Management"/>
    <s v="221011"/>
    <s v="Printing, Stationery, Photocopying and Binding"/>
    <n v="0"/>
    <n v="0"/>
    <n v="0"/>
    <n v="0"/>
    <n v="3850000"/>
    <n v="0"/>
    <n v="3850000"/>
    <n v="0"/>
    <n v="0"/>
    <n v="0"/>
    <n v="0"/>
    <n v="0"/>
    <n v="962500"/>
    <n v="0"/>
    <n v="0"/>
    <n v="0"/>
    <n v="962500"/>
    <n v="1479362"/>
    <n v="0"/>
    <n v="0"/>
    <n v="1925000"/>
    <n v="2370638"/>
    <n v="0"/>
    <n v="0"/>
    <n v="3850000"/>
    <n v="0"/>
    <n v="3850000"/>
    <n v="0"/>
    <n v="3850000"/>
    <n v="385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7"/>
    <s v="Infrastructure Development and Management"/>
    <s v="227001"/>
    <s v="Travel inland"/>
    <n v="0"/>
    <n v="0"/>
    <n v="0"/>
    <n v="0"/>
    <n v="60000000"/>
    <n v="0"/>
    <n v="60000000"/>
    <n v="0"/>
    <n v="0"/>
    <n v="0"/>
    <n v="0"/>
    <n v="0"/>
    <n v="15000000"/>
    <n v="14910000"/>
    <n v="0"/>
    <n v="0"/>
    <n v="15000000"/>
    <n v="3390000"/>
    <n v="0"/>
    <n v="0"/>
    <n v="0"/>
    <n v="11700000"/>
    <n v="0"/>
    <n v="0"/>
    <n v="30000000"/>
    <n v="0"/>
    <n v="30000000"/>
    <n v="0"/>
    <n v="30000000"/>
    <n v="3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212101"/>
    <s v="Social Security Contributions"/>
    <n v="0"/>
    <n v="0"/>
    <n v="0"/>
    <n v="0"/>
    <n v="10000000"/>
    <n v="0"/>
    <n v="10000000"/>
    <n v="0"/>
    <n v="0"/>
    <n v="0"/>
    <n v="0"/>
    <n v="0"/>
    <n v="2500000"/>
    <n v="0"/>
    <n v="0"/>
    <n v="0"/>
    <n v="2500000"/>
    <n v="5000000"/>
    <n v="0"/>
    <n v="0"/>
    <n v="5000000"/>
    <n v="5000000"/>
    <n v="0"/>
    <n v="0"/>
    <n v="10000000"/>
    <n v="0"/>
    <n v="10000000"/>
    <n v="0"/>
    <n v="10000000"/>
    <n v="1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228002"/>
    <s v="Maintenance-Transport Equipment "/>
    <n v="0"/>
    <n v="0"/>
    <n v="0"/>
    <n v="0"/>
    <n v="40000000"/>
    <n v="0"/>
    <n v="40000000"/>
    <n v="0"/>
    <n v="0"/>
    <n v="0"/>
    <n v="0"/>
    <n v="0"/>
    <n v="10000000"/>
    <n v="4135000"/>
    <n v="0"/>
    <n v="0"/>
    <n v="10000000"/>
    <n v="6525000"/>
    <n v="0"/>
    <n v="0"/>
    <n v="20000000"/>
    <n v="29340000"/>
    <n v="0"/>
    <n v="0"/>
    <n v="40000000"/>
    <n v="0"/>
    <n v="40000000"/>
    <n v="0"/>
    <n v="40000000"/>
    <n v="40000000"/>
    <s v="Recurrent"/>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000014"/>
    <s v="Administrative and Support Services"/>
    <s v="211102"/>
    <s v="Contract Staff Salaries "/>
    <n v="0"/>
    <n v="0"/>
    <n v="0"/>
    <n v="0"/>
    <n v="130200000"/>
    <n v="0"/>
    <n v="130200000"/>
    <n v="0"/>
    <n v="32550000"/>
    <n v="32550000"/>
    <n v="0"/>
    <n v="0"/>
    <n v="32550000"/>
    <n v="32550000"/>
    <n v="0"/>
    <n v="0"/>
    <n v="32550000"/>
    <n v="32550000"/>
    <n v="0"/>
    <n v="0"/>
    <n v="32550000"/>
    <n v="32550000"/>
    <n v="0"/>
    <n v="0"/>
    <n v="130200000"/>
    <n v="0"/>
    <n v="130200000"/>
    <n v="0"/>
    <n v="130200000"/>
    <n v="13020000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12101"/>
    <s v="Social Security Contributions"/>
    <n v="0"/>
    <n v="0"/>
    <n v="0"/>
    <n v="0"/>
    <n v="37200000"/>
    <n v="0"/>
    <n v="37200000"/>
    <n v="0"/>
    <n v="0"/>
    <n v="0"/>
    <n v="0"/>
    <n v="0"/>
    <n v="9300000"/>
    <n v="0"/>
    <n v="0"/>
    <n v="0"/>
    <n v="9300000"/>
    <n v="9300000"/>
    <n v="0"/>
    <n v="0"/>
    <n v="18600000"/>
    <n v="27900000"/>
    <n v="0"/>
    <n v="0"/>
    <n v="37200000"/>
    <n v="0"/>
    <n v="37200000"/>
    <n v="0"/>
    <n v="37200000"/>
    <n v="37200000"/>
    <s v="Recurrent"/>
  </r>
  <r>
    <s v="019"/>
    <s v="Ministry of Water and Environment"/>
    <x v="2"/>
    <x v="2"/>
    <s v="03"/>
    <s v="Water Resources Management "/>
    <s v="02"/>
    <s v="Directorate of Water Resources Management"/>
    <s v="002"/>
    <s v="Water Quality Managemnet "/>
    <s v="1762"/>
    <s v="Potable Water Project"/>
    <s v="000015"/>
    <s v="Monitoring and Evaluation "/>
    <s v="225204"/>
    <s v="Monitoring and Supervision of capital work"/>
    <n v="0"/>
    <n v="0"/>
    <n v="0"/>
    <n v="0"/>
    <n v="100000000"/>
    <n v="0"/>
    <n v="100000000"/>
    <n v="0"/>
    <n v="0"/>
    <n v="0"/>
    <n v="0"/>
    <n v="0"/>
    <n v="25000000"/>
    <n v="25000000"/>
    <n v="0"/>
    <n v="0"/>
    <n v="25000000"/>
    <n v="25000000"/>
    <n v="0"/>
    <n v="0"/>
    <n v="50000000"/>
    <n v="50000000"/>
    <n v="0"/>
    <n v="0"/>
    <n v="100000000"/>
    <n v="0"/>
    <n v="100000000"/>
    <n v="0"/>
    <n v="100000000"/>
    <n v="10000000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140022"/>
    <s v="Integrated Catchment based Infrastructure"/>
    <s v="228002"/>
    <s v="Maintenance-Transport Equipment "/>
    <n v="0"/>
    <n v="0"/>
    <n v="0"/>
    <n v="0"/>
    <n v="20000000"/>
    <n v="0"/>
    <n v="20000000"/>
    <n v="0"/>
    <n v="0"/>
    <n v="0"/>
    <n v="0"/>
    <n v="0"/>
    <n v="5000000"/>
    <n v="2500000"/>
    <n v="0"/>
    <n v="0"/>
    <n v="5000000"/>
    <n v="4054999"/>
    <n v="0"/>
    <n v="0"/>
    <n v="10000000"/>
    <n v="13445001"/>
    <n v="0"/>
    <n v="0"/>
    <n v="20000000"/>
    <n v="0"/>
    <n v="20000000"/>
    <n v="0"/>
    <n v="20000000"/>
    <n v="200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5"/>
    <s v="Monitoring and Evaluation "/>
    <s v="227001"/>
    <s v="Travel inland"/>
    <n v="0"/>
    <n v="0"/>
    <n v="0"/>
    <n v="0"/>
    <n v="46000000"/>
    <n v="0"/>
    <n v="30000000"/>
    <n v="16000000"/>
    <n v="0"/>
    <n v="0"/>
    <n v="0"/>
    <n v="0"/>
    <n v="7500000"/>
    <n v="7500000"/>
    <n v="0"/>
    <n v="0"/>
    <n v="7500000"/>
    <n v="7500000"/>
    <n v="0"/>
    <n v="0"/>
    <n v="15000000"/>
    <n v="15000000"/>
    <n v="0"/>
    <n v="0"/>
    <n v="30000000"/>
    <n v="0"/>
    <n v="30000000"/>
    <n v="0"/>
    <n v="30000000"/>
    <n v="300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140022"/>
    <s v="Integrated Catchment based Infrastructure"/>
    <s v="225201"/>
    <s v="Consultancy Services-Capital"/>
    <n v="0"/>
    <n v="0"/>
    <n v="0"/>
    <n v="0"/>
    <n v="2234775340"/>
    <n v="0"/>
    <n v="0"/>
    <n v="2234775340"/>
    <n v="0"/>
    <n v="0"/>
    <n v="0"/>
    <n v="0"/>
    <n v="0"/>
    <n v="0"/>
    <n v="0"/>
    <n v="0"/>
    <n v="0"/>
    <n v="0"/>
    <n v="0"/>
    <n v="0"/>
    <n v="0"/>
    <n v="0"/>
    <n v="0"/>
    <n v="0"/>
    <n v="0"/>
    <n v="0"/>
    <n v="0"/>
    <n v="0"/>
    <n v="0"/>
    <n v="0"/>
    <s v="Recurrent"/>
  </r>
  <r>
    <s v="019"/>
    <s v="Ministry of Water and Environment"/>
    <x v="2"/>
    <x v="2"/>
    <s v="03"/>
    <s v="Water Resources Management "/>
    <s v="02"/>
    <s v="Directorate of Water Resources Management"/>
    <s v="006"/>
    <s v="Water Resources Regulation "/>
    <s v="1662"/>
    <s v="Water Management Zones Project Phase 2"/>
    <s v="000017"/>
    <s v="Infrastructure Development and Management"/>
    <s v="227001"/>
    <s v="Travel inland"/>
    <n v="0"/>
    <n v="0"/>
    <n v="0"/>
    <n v="0"/>
    <n v="240000000"/>
    <n v="0"/>
    <n v="240000000"/>
    <n v="0"/>
    <n v="0"/>
    <n v="0"/>
    <n v="0"/>
    <n v="0"/>
    <n v="60000000"/>
    <n v="59835000"/>
    <n v="0"/>
    <n v="0"/>
    <n v="60000000"/>
    <n v="60165000"/>
    <n v="0"/>
    <n v="0"/>
    <n v="120000000"/>
    <n v="120000000"/>
    <n v="0"/>
    <n v="0"/>
    <n v="240000000"/>
    <n v="0"/>
    <n v="240000000"/>
    <n v="0"/>
    <n v="240000000"/>
    <n v="240000000"/>
    <s v="Recurrent"/>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21009"/>
    <s v="Welfare and Entertainment"/>
    <n v="0"/>
    <n v="0"/>
    <n v="0"/>
    <n v="0"/>
    <n v="21600000"/>
    <n v="0"/>
    <n v="21600000"/>
    <n v="0"/>
    <n v="0"/>
    <n v="0"/>
    <n v="0"/>
    <n v="0"/>
    <n v="5400000"/>
    <n v="5100000"/>
    <n v="0"/>
    <n v="0"/>
    <n v="5400000"/>
    <n v="5400000"/>
    <n v="0"/>
    <n v="0"/>
    <n v="10800000"/>
    <n v="11100000"/>
    <n v="0"/>
    <n v="0"/>
    <n v="21600000"/>
    <n v="0"/>
    <n v="21600000"/>
    <n v="0"/>
    <n v="21600000"/>
    <n v="21600000"/>
    <s v="Recurrent"/>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23005"/>
    <s v="Electricity "/>
    <n v="0"/>
    <n v="0"/>
    <n v="0"/>
    <n v="0"/>
    <n v="22000000"/>
    <n v="0"/>
    <n v="22000000"/>
    <n v="0"/>
    <n v="0"/>
    <n v="0"/>
    <n v="0"/>
    <n v="0"/>
    <n v="5500000"/>
    <n v="5500000"/>
    <n v="0"/>
    <n v="0"/>
    <n v="5500000"/>
    <n v="5500000"/>
    <n v="0"/>
    <n v="0"/>
    <n v="11000000"/>
    <n v="11000000"/>
    <n v="0"/>
    <n v="0"/>
    <n v="22000000"/>
    <n v="0"/>
    <n v="22000000"/>
    <n v="0"/>
    <n v="22000000"/>
    <n v="22000000"/>
    <s v="Recurrent"/>
  </r>
  <r>
    <s v="019"/>
    <s v="Ministry of Water and Environment"/>
    <x v="9"/>
    <x v="9"/>
    <s v="02"/>
    <s v="Population Health, Safety and Management "/>
    <s v="03"/>
    <s v="Directorate of Water Development "/>
    <s v="000"/>
    <s v=""/>
    <s v="1529"/>
    <s v="Strategic Towns Water Supply and Sanitation Project (STWSSP)"/>
    <s v="000003"/>
    <s v="Facilities and Equipment Management"/>
    <s v="225101"/>
    <s v="Consultancy Services"/>
    <n v="0"/>
    <n v="0"/>
    <n v="0"/>
    <n v="0"/>
    <n v="0"/>
    <n v="0"/>
    <n v="0"/>
    <n v="0"/>
    <n v="0"/>
    <n v="0"/>
    <n v="3836245349.1146235"/>
    <n v="3836245349.1146235"/>
    <n v="0"/>
    <n v="0"/>
    <n v="1200000000"/>
    <n v="1200000000"/>
    <n v="0"/>
    <n v="0"/>
    <n v="400000000"/>
    <n v="400000000"/>
    <n v="0"/>
    <n v="0"/>
    <n v="0"/>
    <n v="0"/>
    <n v="0"/>
    <n v="5436245349.114624"/>
    <n v="0"/>
    <n v="5436245349.114624"/>
    <n v="5436245349.114624"/>
    <n v="5436245349.114624"/>
    <s v="Recurrent"/>
  </r>
  <r>
    <s v="019"/>
    <s v="Ministry of Water and Environment"/>
    <x v="9"/>
    <x v="9"/>
    <s v="02"/>
    <s v="Population Health, Safety and Management "/>
    <s v="03"/>
    <s v="Directorate of Water Development "/>
    <s v="000"/>
    <s v=""/>
    <s v="1529"/>
    <s v="Strategic Towns Water Supply and Sanitation Project (STWSSP)"/>
    <s v="000003"/>
    <s v="Facilities and Equipment Management"/>
    <s v="227001"/>
    <s v="Travel inland"/>
    <n v="0"/>
    <n v="0"/>
    <n v="0"/>
    <n v="0"/>
    <n v="0"/>
    <n v="0"/>
    <n v="0"/>
    <n v="0"/>
    <n v="0"/>
    <n v="0"/>
    <n v="120000000"/>
    <n v="120000000"/>
    <n v="0"/>
    <n v="0"/>
    <n v="56750.25"/>
    <n v="100000000"/>
    <n v="0"/>
    <n v="0"/>
    <n v="100000000"/>
    <n v="100000000"/>
    <n v="0"/>
    <n v="0"/>
    <n v="0"/>
    <n v="0"/>
    <n v="0"/>
    <n v="220056750.25"/>
    <n v="0"/>
    <n v="320000000"/>
    <n v="220056750.25"/>
    <n v="320000000"/>
    <s v="Recurrent"/>
  </r>
  <r>
    <s v="019"/>
    <s v="Ministry of Water and Environment"/>
    <x v="9"/>
    <x v="9"/>
    <s v="02"/>
    <s v="Population Health, Safety and Management "/>
    <s v="03"/>
    <s v="Directorate of Water Development "/>
    <s v="000"/>
    <s v=""/>
    <s v="1530"/>
    <s v="Integrated Water Resources Management and Development Project (IWMDP)"/>
    <s v="000003"/>
    <s v="Facilities and Equipment Management"/>
    <s v="221001"/>
    <s v="Advertising and Public Relations"/>
    <n v="0"/>
    <n v="0"/>
    <n v="0"/>
    <n v="0"/>
    <n v="0"/>
    <n v="0"/>
    <n v="0"/>
    <n v="0"/>
    <n v="0"/>
    <n v="0"/>
    <n v="5496318"/>
    <n v="0"/>
    <n v="0"/>
    <n v="0"/>
    <n v="3550000"/>
    <n v="1794915"/>
    <n v="0"/>
    <n v="0"/>
    <n v="0"/>
    <n v="0"/>
    <n v="0"/>
    <n v="0"/>
    <n v="0"/>
    <n v="0"/>
    <n v="0"/>
    <n v="9046318"/>
    <n v="0"/>
    <n v="1794915"/>
    <n v="9046318"/>
    <n v="1794915"/>
    <s v="Recurrent"/>
  </r>
  <r>
    <s v="019"/>
    <s v="Ministry of Water and Environment"/>
    <x v="9"/>
    <x v="9"/>
    <s v="02"/>
    <s v="Population Health, Safety and Management "/>
    <s v="03"/>
    <s v="Directorate of Water Development "/>
    <s v="000"/>
    <s v=""/>
    <s v="1530"/>
    <s v="Integrated Water Resources Management and Development Project (IWMDP)"/>
    <s v="000003"/>
    <s v="Facilities and Equipment Management"/>
    <s v="225201"/>
    <s v="Consultancy Services-Capital"/>
    <n v="0"/>
    <n v="0"/>
    <n v="0"/>
    <n v="0"/>
    <n v="0"/>
    <n v="0"/>
    <n v="0"/>
    <n v="0"/>
    <n v="0"/>
    <n v="0"/>
    <n v="2991708693"/>
    <n v="890349825"/>
    <n v="0"/>
    <n v="0"/>
    <n v="1932305975"/>
    <n v="1664942218"/>
    <n v="0"/>
    <n v="0"/>
    <n v="0"/>
    <n v="0"/>
    <n v="0"/>
    <n v="0"/>
    <n v="0"/>
    <n v="0"/>
    <n v="0"/>
    <n v="4924014668"/>
    <n v="0"/>
    <n v="2555292043"/>
    <n v="4924014668"/>
    <n v="2555292043"/>
    <s v="Recurrent"/>
  </r>
  <r>
    <s v="019"/>
    <s v="Ministry of Water and Environment"/>
    <x v="9"/>
    <x v="9"/>
    <s v="02"/>
    <s v="Population Health, Safety and Management "/>
    <s v="03"/>
    <s v="Directorate of Water Development "/>
    <s v="000"/>
    <s v=""/>
    <s v="1530"/>
    <s v="Integrated Water Resources Management and Development Project (IWMDP)"/>
    <s v="000003"/>
    <s v="Facilities and Equipment Management"/>
    <s v="227001"/>
    <s v="Travel inland"/>
    <n v="0"/>
    <n v="0"/>
    <n v="0"/>
    <n v="0"/>
    <n v="0"/>
    <n v="0"/>
    <n v="0"/>
    <n v="0"/>
    <n v="0"/>
    <n v="0"/>
    <n v="30414024"/>
    <n v="235728300"/>
    <n v="0"/>
    <n v="0"/>
    <n v="0"/>
    <n v="0"/>
    <n v="0"/>
    <n v="0"/>
    <n v="0"/>
    <n v="0"/>
    <n v="0"/>
    <n v="0"/>
    <n v="0"/>
    <n v="0"/>
    <n v="0"/>
    <n v="30414024"/>
    <n v="0"/>
    <n v="235728300"/>
    <n v="30414024"/>
    <n v="235728300"/>
    <s v="Recurrent"/>
  </r>
  <r>
    <s v="019"/>
    <s v="Ministry of Water and Environment"/>
    <x v="9"/>
    <x v="9"/>
    <s v="02"/>
    <s v="Population Health, Safety and Management "/>
    <s v="03"/>
    <s v="Directorate of Water Development "/>
    <s v="000"/>
    <s v=""/>
    <s v="1530"/>
    <s v="Integrated Water Resources Management and Development Project (IWMDP)"/>
    <s v="000017"/>
    <s v="Infrastructure Development and Management"/>
    <s v="312139"/>
    <s v="Other Structures - Acquisition"/>
    <n v="0"/>
    <n v="0"/>
    <n v="0"/>
    <n v="0"/>
    <n v="0"/>
    <n v="0"/>
    <n v="0"/>
    <n v="0"/>
    <n v="0"/>
    <n v="0"/>
    <n v="37739623812"/>
    <n v="0"/>
    <n v="0"/>
    <n v="0"/>
    <n v="0"/>
    <n v="0"/>
    <n v="0"/>
    <n v="0"/>
    <n v="0"/>
    <n v="0"/>
    <n v="0"/>
    <n v="0"/>
    <n v="0"/>
    <n v="0"/>
    <n v="0"/>
    <n v="37739623812"/>
    <n v="0"/>
    <n v="0"/>
    <n v="37739623812"/>
    <n v="0"/>
    <s v="Capital"/>
  </r>
  <r>
    <s v="019"/>
    <s v="Ministry of Water and Environment"/>
    <x v="9"/>
    <x v="9"/>
    <s v="02"/>
    <s v="Population Health, Safety and Management "/>
    <s v="03"/>
    <s v="Directorate of Water Development "/>
    <s v="000"/>
    <s v=""/>
    <s v="1531"/>
    <s v="South Western Cluster (SWC) Project"/>
    <s v="000017"/>
    <s v="Infrastructure Development and Management"/>
    <s v="312135"/>
    <s v="Water Plants, pipelines and sewerage networks - Acquisition"/>
    <n v="0"/>
    <n v="0"/>
    <n v="0"/>
    <n v="0"/>
    <n v="0"/>
    <n v="0"/>
    <n v="0"/>
    <n v="0"/>
    <n v="0"/>
    <n v="0"/>
    <n v="1686936419.1825635"/>
    <n v="1686936419.1825635"/>
    <n v="0"/>
    <n v="0"/>
    <n v="115765733764"/>
    <n v="74519745538.295563"/>
    <n v="0"/>
    <n v="0"/>
    <n v="0"/>
    <n v="0"/>
    <n v="0"/>
    <n v="0"/>
    <n v="0"/>
    <n v="0"/>
    <n v="0"/>
    <n v="117452670183.18256"/>
    <n v="0"/>
    <n v="76206681957.478119"/>
    <n v="117452670183.18256"/>
    <n v="76206681957.478119"/>
    <s v="Capital"/>
  </r>
  <r>
    <s v="019"/>
    <s v="Ministry of Water and Environment"/>
    <x v="9"/>
    <x v="9"/>
    <s v="02"/>
    <s v="Population Health, Safety and Management "/>
    <s v="03"/>
    <s v="Directorate of Water Development "/>
    <s v="000"/>
    <s v=""/>
    <s v="1534"/>
    <s v="Water and Sanitation Development Facility  North-Phase II"/>
    <s v="000003"/>
    <s v="Facilities and Equipment Management"/>
    <s v="221014"/>
    <s v="Bank Charges and other Bank related costs"/>
    <n v="0"/>
    <n v="0"/>
    <n v="0"/>
    <n v="0"/>
    <n v="0"/>
    <n v="0"/>
    <n v="0"/>
    <n v="0"/>
    <n v="0"/>
    <n v="0"/>
    <n v="294250000"/>
    <n v="294250"/>
    <n v="0"/>
    <n v="0"/>
    <n v="0"/>
    <n v="453150"/>
    <n v="0"/>
    <n v="0"/>
    <n v="0"/>
    <n v="315190"/>
    <n v="0"/>
    <n v="0"/>
    <n v="0"/>
    <n v="0"/>
    <n v="0"/>
    <n v="294250000"/>
    <n v="0"/>
    <n v="1062590"/>
    <n v="294250000"/>
    <n v="1062590"/>
    <s v="Recurrent"/>
  </r>
  <r>
    <s v="019"/>
    <s v="Ministry of Water and Environment"/>
    <x v="9"/>
    <x v="9"/>
    <s v="02"/>
    <s v="Population Health, Safety and Management "/>
    <s v="03"/>
    <s v="Directorate of Water Development "/>
    <s v="000"/>
    <s v=""/>
    <s v="1666"/>
    <s v="Development of Solar Powered Irrigation and Water Supply Systems"/>
    <s v="000017"/>
    <s v="Infrastructure Development and Management"/>
    <s v="312139"/>
    <s v="Other Structures - Acquisition"/>
    <n v="0"/>
    <n v="0"/>
    <n v="0"/>
    <n v="0"/>
    <n v="0"/>
    <n v="0"/>
    <n v="0"/>
    <n v="0"/>
    <n v="0"/>
    <n v="0"/>
    <n v="4903784226.4886999"/>
    <n v="4903784226.4886999"/>
    <n v="0"/>
    <n v="0"/>
    <n v="0"/>
    <n v="0"/>
    <n v="0"/>
    <n v="0"/>
    <n v="0"/>
    <n v="0"/>
    <n v="0"/>
    <n v="0"/>
    <n v="0"/>
    <n v="0"/>
    <n v="0"/>
    <n v="4903784226.4886999"/>
    <n v="0"/>
    <n v="4903784226.4886999"/>
    <n v="4903784226.4886999"/>
    <n v="4903784226.4886999"/>
    <s v="Capital"/>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11106"/>
    <s v="Allowances (Incl. Casuals, Temporary, sitting allowances)"/>
    <n v="0"/>
    <n v="0"/>
    <n v="0"/>
    <n v="0"/>
    <n v="230698067"/>
    <n v="0"/>
    <n v="230698067"/>
    <n v="0"/>
    <n v="0"/>
    <n v="0"/>
    <n v="0"/>
    <n v="0"/>
    <n v="57674500"/>
    <n v="57674500"/>
    <n v="0"/>
    <n v="0"/>
    <n v="57674500"/>
    <n v="56620000"/>
    <n v="0"/>
    <n v="0"/>
    <n v="0"/>
    <n v="1054500"/>
    <n v="0"/>
    <n v="0"/>
    <n v="115349000"/>
    <n v="0"/>
    <n v="115349000"/>
    <n v="0"/>
    <n v="115349000"/>
    <n v="115349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1003"/>
    <s v="Staff Training"/>
    <n v="0"/>
    <n v="0"/>
    <n v="0"/>
    <n v="0"/>
    <n v="80000000"/>
    <n v="0"/>
    <n v="80000000"/>
    <n v="0"/>
    <n v="0"/>
    <n v="0"/>
    <n v="0"/>
    <n v="0"/>
    <n v="0"/>
    <n v="0"/>
    <n v="0"/>
    <n v="0"/>
    <n v="20000000"/>
    <n v="20000000"/>
    <n v="0"/>
    <n v="0"/>
    <n v="0"/>
    <n v="0"/>
    <n v="0"/>
    <n v="0"/>
    <n v="20000000"/>
    <n v="0"/>
    <n v="20000000"/>
    <n v="0"/>
    <n v="20000000"/>
    <n v="20000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3006"/>
    <s v="Water"/>
    <n v="0"/>
    <n v="0"/>
    <n v="0"/>
    <n v="0"/>
    <n v="20000000"/>
    <n v="0"/>
    <n v="20000000"/>
    <n v="0"/>
    <n v="0"/>
    <n v="0"/>
    <n v="0"/>
    <n v="0"/>
    <n v="5000000"/>
    <n v="5000000"/>
    <n v="0"/>
    <n v="0"/>
    <n v="5000000"/>
    <n v="0"/>
    <n v="0"/>
    <n v="0"/>
    <n v="10000000"/>
    <n v="20000000"/>
    <n v="0"/>
    <n v="0"/>
    <n v="20000000"/>
    <n v="0"/>
    <n v="25000000"/>
    <n v="0"/>
    <n v="20000000"/>
    <n v="25000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7001"/>
    <s v="Travel inland"/>
    <n v="0"/>
    <n v="0"/>
    <n v="0"/>
    <n v="0"/>
    <n v="255500000"/>
    <n v="0"/>
    <n v="255500000"/>
    <n v="0"/>
    <n v="0"/>
    <n v="0"/>
    <n v="0"/>
    <n v="0"/>
    <n v="63875000"/>
    <n v="63875000"/>
    <n v="0"/>
    <n v="0"/>
    <n v="63875000"/>
    <n v="63849088"/>
    <n v="0"/>
    <n v="0"/>
    <n v="0"/>
    <n v="25912"/>
    <n v="0"/>
    <n v="0"/>
    <n v="127750000"/>
    <n v="0"/>
    <n v="127750000"/>
    <n v="0"/>
    <n v="127750000"/>
    <n v="12775000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21012"/>
    <s v="Small Office Equipment"/>
    <n v="0"/>
    <n v="0"/>
    <n v="0"/>
    <n v="0"/>
    <n v="14600000"/>
    <n v="0"/>
    <n v="14600000"/>
    <n v="0"/>
    <n v="0"/>
    <n v="0"/>
    <n v="0"/>
    <n v="0"/>
    <n v="3650000"/>
    <n v="3250000"/>
    <n v="0"/>
    <n v="0"/>
    <n v="3650000"/>
    <n v="4000000"/>
    <n v="0"/>
    <n v="0"/>
    <n v="7300000"/>
    <n v="7330000"/>
    <n v="0"/>
    <n v="0"/>
    <n v="14600000"/>
    <n v="0"/>
    <n v="14580000"/>
    <n v="0"/>
    <n v="14600000"/>
    <n v="1458000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17"/>
    <s v="Infrastructure Development and Management"/>
    <s v="225203"/>
    <s v="Appraisal and Feasibility Studies for Capital Works"/>
    <n v="0"/>
    <n v="0"/>
    <n v="0"/>
    <n v="0"/>
    <n v="4865370850"/>
    <n v="0"/>
    <n v="0"/>
    <n v="486537085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17"/>
    <s v="Infrastructure Development and Management"/>
    <s v="225203"/>
    <s v="Appraisal and Feasibility Studies for Capital Works"/>
    <n v="0"/>
    <n v="0"/>
    <n v="0"/>
    <n v="0"/>
    <n v="4506454996"/>
    <n v="0"/>
    <n v="2706454996"/>
    <n v="1800000000"/>
    <n v="0"/>
    <n v="0"/>
    <n v="0"/>
    <n v="0"/>
    <n v="0"/>
    <n v="0"/>
    <n v="0"/>
    <n v="0"/>
    <n v="676613750"/>
    <n v="673113750"/>
    <n v="0"/>
    <n v="0"/>
    <n v="0"/>
    <n v="3500000"/>
    <n v="0"/>
    <n v="0"/>
    <n v="676613750"/>
    <n v="0"/>
    <n v="676613750"/>
    <n v="0"/>
    <n v="676613750"/>
    <n v="676613750"/>
    <s v="Recurrent"/>
  </r>
  <r>
    <s v="019"/>
    <s v="Ministry of Water and Environment"/>
    <x v="9"/>
    <x v="9"/>
    <s v="02"/>
    <s v="Population Health, Safety and Management "/>
    <s v="03"/>
    <s v="Directorate of Water Development "/>
    <s v="002"/>
    <s v="Urban Water Supply and Sanitation"/>
    <s v="1438"/>
    <s v="Water Service Acceleration Project (SCAP 100%)"/>
    <s v="000017"/>
    <s v="Infrastructure Development and Management"/>
    <s v="227004"/>
    <s v="Fuel, Lubricants and Oils"/>
    <n v="0"/>
    <n v="0"/>
    <n v="0"/>
    <n v="0"/>
    <n v="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11102"/>
    <s v="Contract Staff Salaries "/>
    <n v="0"/>
    <n v="0"/>
    <n v="0"/>
    <n v="0"/>
    <n v="760000000"/>
    <n v="0"/>
    <n v="760000000"/>
    <n v="0"/>
    <n v="190000000"/>
    <n v="190000000"/>
    <n v="0"/>
    <n v="0"/>
    <n v="190000000"/>
    <n v="190000000"/>
    <n v="0"/>
    <n v="0"/>
    <n v="190000000"/>
    <n v="190000000"/>
    <n v="0"/>
    <n v="0"/>
    <n v="190000000"/>
    <n v="190000000"/>
    <n v="0"/>
    <n v="0"/>
    <n v="760000000"/>
    <n v="0"/>
    <n v="760000000"/>
    <n v="0"/>
    <n v="760000000"/>
    <n v="76000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21012"/>
    <s v="Small Office Equipment"/>
    <n v="0"/>
    <n v="0"/>
    <n v="0"/>
    <n v="0"/>
    <n v="32000000"/>
    <n v="0"/>
    <n v="32000000"/>
    <n v="0"/>
    <n v="0"/>
    <n v="0"/>
    <n v="0"/>
    <n v="0"/>
    <n v="10560000"/>
    <n v="0"/>
    <n v="0"/>
    <n v="0"/>
    <n v="5120000"/>
    <n v="13125000"/>
    <n v="0"/>
    <n v="0"/>
    <n v="0"/>
    <n v="2555001"/>
    <n v="0"/>
    <n v="0"/>
    <n v="15680000"/>
    <n v="0"/>
    <n v="15680001"/>
    <n v="0"/>
    <n v="15680000"/>
    <n v="15680001"/>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24010"/>
    <s v="Protective Gear"/>
    <n v="0"/>
    <n v="0"/>
    <n v="0"/>
    <n v="0"/>
    <n v="60000000"/>
    <n v="0"/>
    <n v="60000000"/>
    <n v="0"/>
    <n v="0"/>
    <n v="0"/>
    <n v="0"/>
    <n v="0"/>
    <n v="19800000"/>
    <n v="0"/>
    <n v="0"/>
    <n v="0"/>
    <n v="9600000"/>
    <n v="0"/>
    <n v="0"/>
    <n v="0"/>
    <n v="0"/>
    <n v="26110000"/>
    <n v="0"/>
    <n v="0"/>
    <n v="29400000"/>
    <n v="0"/>
    <n v="26110000"/>
    <n v="0"/>
    <n v="29400000"/>
    <n v="2611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313231"/>
    <s v="Office Equipment  - Improvement"/>
    <n v="0"/>
    <n v="0"/>
    <n v="0"/>
    <n v="0"/>
    <n v="70000000"/>
    <n v="0"/>
    <n v="70000000"/>
    <n v="0"/>
    <n v="0"/>
    <n v="0"/>
    <n v="0"/>
    <n v="0"/>
    <n v="23100000"/>
    <n v="0"/>
    <n v="0"/>
    <n v="0"/>
    <n v="11200000"/>
    <n v="0"/>
    <n v="0"/>
    <n v="0"/>
    <n v="35700000"/>
    <n v="70000000"/>
    <n v="0"/>
    <n v="0"/>
    <n v="70000000"/>
    <n v="0"/>
    <n v="70000000"/>
    <n v="0"/>
    <n v="70000000"/>
    <n v="70000000"/>
    <s v="Capital"/>
  </r>
  <r>
    <s v="016"/>
    <s v="Ministry of Works and Transport"/>
    <x v="10"/>
    <x v="10"/>
    <s v="03"/>
    <s v="Transport Infrastructure and Services Development"/>
    <s v="06"/>
    <s v="Rail, Air and Inland Water Transport"/>
    <s v="000"/>
    <s v=""/>
    <s v="1489"/>
    <s v="Development of Kabaale Airport"/>
    <s v="000017"/>
    <s v="Infrastructure Development and Management"/>
    <s v="312132"/>
    <s v="Airports and Airfields - Acquisition"/>
    <n v="0"/>
    <n v="0"/>
    <n v="0"/>
    <n v="0"/>
    <n v="0"/>
    <n v="0"/>
    <n v="0"/>
    <n v="0"/>
    <n v="0"/>
    <n v="0"/>
    <n v="0"/>
    <n v="0"/>
    <n v="0"/>
    <n v="0"/>
    <n v="0"/>
    <n v="0"/>
    <n v="0"/>
    <n v="0"/>
    <n v="0"/>
    <n v="0"/>
    <n v="0"/>
    <n v="0"/>
    <n v="48165268000"/>
    <n v="48165268000"/>
    <n v="0"/>
    <n v="48165268000"/>
    <n v="0"/>
    <n v="48165268000"/>
    <n v="48165268000"/>
    <n v="48165268000"/>
    <s v="Capital"/>
  </r>
  <r>
    <s v="016"/>
    <s v="Ministry of Works and Transport"/>
    <x v="10"/>
    <x v="10"/>
    <s v="03"/>
    <s v="Transport Infrastructure and Services Development"/>
    <s v="06"/>
    <s v="Rail, Air and Inland Water Transport"/>
    <s v="001"/>
    <s v="Transport Infrastructure and Services"/>
    <s v="1284"/>
    <s v="Development of new Kampala Port in Bukasa"/>
    <s v="000017"/>
    <s v="Infrastructure Development and Management"/>
    <s v="312121"/>
    <s v="Non-Residential Buildings - Acquisition"/>
    <n v="0"/>
    <n v="0"/>
    <n v="0"/>
    <n v="0"/>
    <n v="300000000"/>
    <n v="0"/>
    <n v="300000000"/>
    <n v="0"/>
    <n v="0"/>
    <n v="0"/>
    <n v="0"/>
    <n v="0"/>
    <n v="149000000"/>
    <n v="149000000"/>
    <n v="0"/>
    <n v="0"/>
    <n v="48000000"/>
    <n v="0"/>
    <n v="0"/>
    <n v="0"/>
    <n v="103000000"/>
    <n v="151000000"/>
    <n v="0"/>
    <n v="0"/>
    <n v="300000000"/>
    <n v="0"/>
    <n v="300000000"/>
    <n v="0"/>
    <n v="300000000"/>
    <n v="300000000"/>
    <s v="Capital"/>
  </r>
  <r>
    <s v="016"/>
    <s v="Ministry of Works and Transport"/>
    <x v="10"/>
    <x v="10"/>
    <s v="03"/>
    <s v="Transport Infrastructure and Services Development"/>
    <s v="06"/>
    <s v="Rail, Air and Inland Water Transport"/>
    <s v="001"/>
    <s v="Transport Infrastructure and Services"/>
    <s v="1489"/>
    <s v="Development of Kabaale Airport"/>
    <s v="000017"/>
    <s v="Infrastructure Development and Management"/>
    <s v="225204"/>
    <s v="Monitoring and Supervision of capital work"/>
    <n v="0"/>
    <n v="0"/>
    <n v="0"/>
    <n v="0"/>
    <n v="3600000000"/>
    <n v="0"/>
    <n v="3600000000"/>
    <n v="0"/>
    <n v="275000000"/>
    <n v="272998237"/>
    <n v="0"/>
    <n v="0"/>
    <n v="1649363000"/>
    <n v="1539124432"/>
    <n v="0"/>
    <n v="0"/>
    <n v="1675637000"/>
    <n v="1785778151"/>
    <n v="0"/>
    <n v="0"/>
    <n v="0"/>
    <n v="99179"/>
    <n v="0"/>
    <n v="0"/>
    <n v="3600000000"/>
    <n v="0"/>
    <n v="3597999999"/>
    <n v="0"/>
    <n v="3600000000"/>
    <n v="3597999999"/>
    <s v="Recurrent"/>
  </r>
  <r>
    <s v="016"/>
    <s v="Ministry of Works and Transport"/>
    <x v="10"/>
    <x v="10"/>
    <s v="03"/>
    <s v="Transport Infrastructure and Services Development"/>
    <s v="06"/>
    <s v="Rail, Air and Inland Water Transport"/>
    <s v="001"/>
    <s v="Transport Infrastructure and Services"/>
    <s v="1489"/>
    <s v="Development of Kabaale Airport"/>
    <s v="000017"/>
    <s v="Infrastructure Development and Management"/>
    <s v="312132"/>
    <s v="Airports and Airfields - Acquisition"/>
    <n v="0"/>
    <n v="0"/>
    <n v="0"/>
    <n v="0"/>
    <n v="33187593629"/>
    <n v="0"/>
    <n v="0"/>
    <n v="33187593629"/>
    <n v="0"/>
    <n v="0"/>
    <n v="0"/>
    <n v="0"/>
    <n v="0"/>
    <n v="0"/>
    <n v="0"/>
    <n v="0"/>
    <n v="0"/>
    <n v="0"/>
    <n v="0"/>
    <n v="0"/>
    <n v="0"/>
    <n v="0"/>
    <n v="0"/>
    <n v="0"/>
    <n v="0"/>
    <n v="0"/>
    <n v="0"/>
    <n v="0"/>
    <n v="0"/>
    <n v="0"/>
    <s v="Capital"/>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11102"/>
    <s v="Contract Staff Salaries "/>
    <n v="0"/>
    <n v="0"/>
    <n v="0"/>
    <n v="0"/>
    <n v="350000000"/>
    <n v="0"/>
    <n v="350000000"/>
    <n v="0"/>
    <n v="87500000"/>
    <n v="79256500"/>
    <n v="0"/>
    <n v="0"/>
    <n v="87500000"/>
    <n v="95743500"/>
    <n v="0"/>
    <n v="0"/>
    <n v="87500000"/>
    <n v="87500000"/>
    <n v="0"/>
    <n v="0"/>
    <n v="87500000"/>
    <n v="87500000"/>
    <n v="0"/>
    <n v="0"/>
    <n v="350000000"/>
    <n v="0"/>
    <n v="350000000"/>
    <n v="0"/>
    <n v="350000000"/>
    <n v="35000000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12101"/>
    <s v="Social Security Contributions"/>
    <n v="0"/>
    <n v="0"/>
    <n v="0"/>
    <n v="0"/>
    <n v="35000000"/>
    <n v="0"/>
    <n v="35000000"/>
    <n v="0"/>
    <n v="0"/>
    <n v="0"/>
    <n v="0"/>
    <n v="0"/>
    <n v="17500000"/>
    <n v="10584000"/>
    <n v="0"/>
    <n v="0"/>
    <n v="8750000"/>
    <n v="4320000"/>
    <n v="0"/>
    <n v="0"/>
    <n v="8750000"/>
    <n v="0"/>
    <n v="0"/>
    <n v="0"/>
    <n v="35000000"/>
    <n v="0"/>
    <n v="14904000"/>
    <n v="0"/>
    <n v="35000000"/>
    <n v="1490400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312231"/>
    <s v="Office Equipment - Acquisition "/>
    <n v="0"/>
    <n v="0"/>
    <n v="0"/>
    <n v="0"/>
    <n v="40000000"/>
    <n v="0"/>
    <n v="40000000"/>
    <n v="0"/>
    <n v="0"/>
    <n v="0"/>
    <n v="0"/>
    <n v="0"/>
    <n v="13200000"/>
    <n v="13200000"/>
    <n v="0"/>
    <n v="0"/>
    <n v="6400000"/>
    <n v="0"/>
    <n v="0"/>
    <n v="0"/>
    <n v="0"/>
    <n v="6400000"/>
    <n v="0"/>
    <n v="0"/>
    <n v="19600000"/>
    <n v="0"/>
    <n v="19600000"/>
    <n v="0"/>
    <n v="19600000"/>
    <n v="19600000"/>
    <s v="Capital"/>
  </r>
  <r>
    <s v="016"/>
    <s v="Ministry of Works and Transport"/>
    <x v="10"/>
    <x v="10"/>
    <s v="04"/>
    <s v="Transport Asset Management"/>
    <s v="02"/>
    <s v="District, Urban and Community Access Roads"/>
    <s v="001"/>
    <s v="Roads and Bridges"/>
    <s v="1564"/>
    <s v="Community Roads Improvement Project"/>
    <s v="260007"/>
    <s v="Road construction and upgrade"/>
    <s v="312211"/>
    <s v="Heavy Vehicles - Acquisition"/>
    <n v="0"/>
    <n v="0"/>
    <n v="0"/>
    <n v="0"/>
    <n v="55000000000"/>
    <n v="0"/>
    <n v="55000000000"/>
    <n v="0"/>
    <n v="0"/>
    <n v="0"/>
    <n v="0"/>
    <n v="0"/>
    <n v="26022424810"/>
    <n v="0"/>
    <n v="0"/>
    <n v="0"/>
    <n v="1977575190"/>
    <n v="27587259771"/>
    <n v="0"/>
    <n v="0"/>
    <n v="0"/>
    <n v="412740229"/>
    <n v="0"/>
    <n v="0"/>
    <n v="28000000000"/>
    <n v="0"/>
    <n v="28000000000"/>
    <n v="0"/>
    <n v="28000000000"/>
    <n v="28000000000"/>
    <s v="Capital"/>
  </r>
  <r>
    <s v="016"/>
    <s v="Ministry of Works and Transport"/>
    <x v="10"/>
    <x v="10"/>
    <s v="04"/>
    <s v="Transport Asset Management"/>
    <s v="02"/>
    <s v="District, Urban and Community Access Roads"/>
    <s v="001"/>
    <s v="Roads and Bridges"/>
    <s v="1703"/>
    <s v="Rehabilitation of District Roads Project"/>
    <s v="260007"/>
    <s v="Road construction and upgrade"/>
    <s v="212101"/>
    <s v="Social Security Contributions"/>
    <n v="0"/>
    <n v="0"/>
    <n v="0"/>
    <n v="0"/>
    <n v="148800000"/>
    <n v="0"/>
    <n v="148800000"/>
    <n v="0"/>
    <n v="0"/>
    <n v="0"/>
    <n v="0"/>
    <n v="0"/>
    <n v="74400000"/>
    <n v="68962000"/>
    <n v="0"/>
    <n v="0"/>
    <n v="37200000"/>
    <n v="25751750"/>
    <n v="0"/>
    <n v="0"/>
    <n v="37200000"/>
    <n v="22176000"/>
    <n v="0"/>
    <n v="0"/>
    <n v="148800000"/>
    <n v="0"/>
    <n v="116889750"/>
    <n v="0"/>
    <n v="148800000"/>
    <n v="116889750"/>
    <s v="Recurrent"/>
  </r>
  <r>
    <s v="016"/>
    <s v="Ministry of Works and Transport"/>
    <x v="10"/>
    <x v="10"/>
    <s v="04"/>
    <s v="Transport Asset Management"/>
    <s v="02"/>
    <s v="District, Urban and Community Access Roads"/>
    <s v="001"/>
    <s v="Roads and Bridges"/>
    <s v="1703"/>
    <s v="Rehabilitation of District Roads Project"/>
    <s v="260007"/>
    <s v="Road construction and upgrade"/>
    <s v="312131"/>
    <s v="Roads and Bridges - Acquisition"/>
    <n v="0"/>
    <n v="0"/>
    <n v="14913762924.66"/>
    <n v="-14913762924.66"/>
    <n v="162856437075.34"/>
    <n v="0"/>
    <n v="177770200000"/>
    <n v="0"/>
    <n v="20000000000"/>
    <n v="20000000000"/>
    <n v="0"/>
    <n v="0"/>
    <n v="73049128000"/>
    <n v="66905112925"/>
    <n v="0"/>
    <n v="0"/>
    <n v="23483635493"/>
    <n v="16749498751"/>
    <n v="0"/>
    <n v="0"/>
    <n v="6394898582"/>
    <n v="19273050375"/>
    <n v="0"/>
    <n v="0"/>
    <n v="122927662075"/>
    <n v="0"/>
    <n v="122927662051"/>
    <n v="0"/>
    <n v="122927662075"/>
    <n v="122927662051"/>
    <s v="Capital"/>
  </r>
  <r>
    <s v="016"/>
    <s v="Ministry of Works and Transport"/>
    <x v="10"/>
    <x v="10"/>
    <s v="04"/>
    <s v="Transport Asset Management"/>
    <s v="02"/>
    <s v="District, Urban and Community Access Roads"/>
    <s v="001"/>
    <s v="Roads and Bridges"/>
    <s v="1705"/>
    <s v="Rehabilitation and Upgrading of Urban Roads Project"/>
    <s v="260002"/>
    <s v="District , Urban and Community Access Road Maintenance"/>
    <s v="211106"/>
    <s v="Allowances (Incl. Casuals, Temporary, sitting allowances)"/>
    <n v="0"/>
    <n v="0"/>
    <n v="0"/>
    <n v="0"/>
    <n v="108087200"/>
    <n v="0"/>
    <n v="108087200"/>
    <n v="0"/>
    <n v="27012750"/>
    <n v="27012750"/>
    <n v="0"/>
    <n v="0"/>
    <n v="27021750"/>
    <n v="27021750"/>
    <n v="0"/>
    <n v="0"/>
    <n v="27021800"/>
    <n v="25223800"/>
    <n v="0"/>
    <n v="0"/>
    <n v="13515450"/>
    <n v="15313450"/>
    <n v="0"/>
    <n v="0"/>
    <n v="94571750"/>
    <n v="0"/>
    <n v="94571750"/>
    <n v="0"/>
    <n v="94571750"/>
    <n v="9457175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1009"/>
    <s v="Welfare and Entertainment"/>
    <n v="0"/>
    <n v="0"/>
    <n v="0"/>
    <n v="0"/>
    <n v="200000000"/>
    <n v="0"/>
    <n v="200000000"/>
    <n v="0"/>
    <n v="0"/>
    <n v="0"/>
    <n v="0"/>
    <n v="0"/>
    <n v="50000000"/>
    <n v="27270000"/>
    <n v="0"/>
    <n v="0"/>
    <n v="15000000"/>
    <n v="22516000"/>
    <n v="0"/>
    <n v="0"/>
    <n v="118090000"/>
    <n v="133304000"/>
    <n v="0"/>
    <n v="0"/>
    <n v="183090000"/>
    <n v="0"/>
    <n v="183090000"/>
    <n v="0"/>
    <n v="183090000"/>
    <n v="183090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312212"/>
    <s v="Light Vehicles - Acquisition"/>
    <n v="0"/>
    <n v="0"/>
    <n v="0"/>
    <n v="0"/>
    <n v="1200000000"/>
    <n v="0"/>
    <n v="1200000000"/>
    <n v="0"/>
    <n v="0"/>
    <n v="0"/>
    <n v="0"/>
    <n v="0"/>
    <n v="0"/>
    <n v="0"/>
    <n v="0"/>
    <n v="0"/>
    <n v="120000000"/>
    <n v="0"/>
    <n v="0"/>
    <n v="0"/>
    <n v="1080000000"/>
    <n v="1200000001"/>
    <n v="0"/>
    <n v="0"/>
    <n v="1200000000"/>
    <n v="0"/>
    <n v="1200000001"/>
    <n v="0"/>
    <n v="1200000000"/>
    <n v="1200000001"/>
    <s v="Capital"/>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6001"/>
    <s v="Insurances"/>
    <n v="0"/>
    <n v="0"/>
    <n v="0"/>
    <n v="0"/>
    <n v="80000000"/>
    <n v="0"/>
    <n v="80000000"/>
    <n v="0"/>
    <n v="0"/>
    <n v="0"/>
    <n v="0"/>
    <n v="0"/>
    <n v="20000000"/>
    <n v="975879"/>
    <n v="0"/>
    <n v="0"/>
    <n v="0"/>
    <n v="0"/>
    <n v="0"/>
    <n v="0"/>
    <n v="60000000"/>
    <n v="79024121"/>
    <n v="0"/>
    <n v="0"/>
    <n v="80000000"/>
    <n v="0"/>
    <n v="80000000"/>
    <n v="0"/>
    <n v="80000000"/>
    <n v="80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8002"/>
    <s v="Maintenance-Transport Equipment "/>
    <n v="0"/>
    <n v="0"/>
    <n v="0"/>
    <n v="0"/>
    <n v="200000000"/>
    <n v="0"/>
    <n v="200000000"/>
    <n v="0"/>
    <n v="0"/>
    <n v="0"/>
    <n v="0"/>
    <n v="0"/>
    <n v="50000000"/>
    <n v="0"/>
    <n v="0"/>
    <n v="0"/>
    <n v="0"/>
    <n v="0"/>
    <n v="0"/>
    <n v="0"/>
    <n v="25000000"/>
    <n v="75000000"/>
    <n v="0"/>
    <n v="0"/>
    <n v="75000000"/>
    <n v="0"/>
    <n v="75000000"/>
    <n v="0"/>
    <n v="75000000"/>
    <n v="75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2001"/>
    <s v="Information and Communication Technology Services."/>
    <n v="0"/>
    <n v="0"/>
    <n v="0"/>
    <n v="0"/>
    <n v="20000000"/>
    <n v="0"/>
    <n v="20000000"/>
    <n v="0"/>
    <n v="0"/>
    <n v="0"/>
    <n v="0"/>
    <n v="0"/>
    <n v="5000000"/>
    <n v="0"/>
    <n v="0"/>
    <n v="0"/>
    <n v="5000000"/>
    <n v="0"/>
    <n v="0"/>
    <n v="0"/>
    <n v="10000000"/>
    <n v="20000000"/>
    <n v="0"/>
    <n v="0"/>
    <n v="20000000"/>
    <n v="0"/>
    <n v="20000000"/>
    <n v="0"/>
    <n v="20000000"/>
    <n v="2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1011"/>
    <s v="Printing, Stationery, Photocopying and Binding"/>
    <n v="0"/>
    <n v="0"/>
    <n v="0"/>
    <n v="0"/>
    <n v="100000000"/>
    <n v="0"/>
    <n v="100000000"/>
    <n v="0"/>
    <n v="0"/>
    <n v="0"/>
    <n v="0"/>
    <n v="0"/>
    <n v="25000000"/>
    <n v="0"/>
    <n v="0"/>
    <n v="0"/>
    <n v="0"/>
    <n v="2550000"/>
    <n v="0"/>
    <n v="0"/>
    <n v="0"/>
    <n v="22450000"/>
    <n v="0"/>
    <n v="0"/>
    <n v="25000000"/>
    <n v="0"/>
    <n v="25000000"/>
    <n v="0"/>
    <n v="25000000"/>
    <n v="25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4011"/>
    <s v="Research Expenses"/>
    <n v="0"/>
    <n v="0"/>
    <n v="0"/>
    <n v="0"/>
    <n v="200000000"/>
    <n v="0"/>
    <n v="200000000"/>
    <n v="0"/>
    <n v="0"/>
    <n v="0"/>
    <n v="0"/>
    <n v="0"/>
    <n v="0"/>
    <n v="0"/>
    <n v="0"/>
    <n v="0"/>
    <n v="0"/>
    <n v="0"/>
    <n v="0"/>
    <n v="0"/>
    <n v="0"/>
    <n v="0"/>
    <n v="0"/>
    <n v="0"/>
    <n v="0"/>
    <n v="0"/>
    <n v="0"/>
    <n v="0"/>
    <n v="0"/>
    <n v="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7001"/>
    <s v="Travel inland"/>
    <n v="0"/>
    <n v="0"/>
    <n v="0"/>
    <n v="0"/>
    <n v="560000000"/>
    <n v="0"/>
    <n v="560000000"/>
    <n v="0"/>
    <n v="0"/>
    <n v="0"/>
    <n v="0"/>
    <n v="0"/>
    <n v="140000000"/>
    <n v="137390688"/>
    <n v="0"/>
    <n v="0"/>
    <n v="265000000"/>
    <n v="267428608"/>
    <n v="0"/>
    <n v="0"/>
    <n v="150000000"/>
    <n v="173560203"/>
    <n v="0"/>
    <n v="0"/>
    <n v="555000000"/>
    <n v="0"/>
    <n v="578379499"/>
    <n v="0"/>
    <n v="555000000"/>
    <n v="578379499"/>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7004"/>
    <s v="Fuel, Lubricants and Oils"/>
    <n v="0"/>
    <n v="0"/>
    <n v="0"/>
    <n v="0"/>
    <n v="200000000"/>
    <n v="0"/>
    <n v="200000000"/>
    <n v="0"/>
    <n v="0"/>
    <n v="0"/>
    <n v="0"/>
    <n v="0"/>
    <n v="50000000"/>
    <n v="25000000"/>
    <n v="0"/>
    <n v="0"/>
    <n v="65000000"/>
    <n v="25000000"/>
    <n v="0"/>
    <n v="0"/>
    <n v="0"/>
    <n v="65000000"/>
    <n v="0"/>
    <n v="0"/>
    <n v="115000000"/>
    <n v="0"/>
    <n v="115000000"/>
    <n v="0"/>
    <n v="115000000"/>
    <n v="115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1010"/>
    <s v="Special Meals and Drinks"/>
    <n v="0"/>
    <n v="0"/>
    <n v="0"/>
    <n v="0"/>
    <n v="40000000"/>
    <n v="0"/>
    <n v="40000000"/>
    <n v="0"/>
    <n v="0"/>
    <n v="0"/>
    <n v="0"/>
    <n v="0"/>
    <n v="10000000"/>
    <n v="10000000"/>
    <n v="0"/>
    <n v="0"/>
    <n v="15000000"/>
    <n v="13500000"/>
    <n v="0"/>
    <n v="0"/>
    <n v="15000000"/>
    <n v="16500000"/>
    <n v="0"/>
    <n v="0"/>
    <n v="40000000"/>
    <n v="0"/>
    <n v="40000000"/>
    <n v="0"/>
    <n v="40000000"/>
    <n v="4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4"/>
    <s v="Petroleum Investment Promotion"/>
    <s v="211106"/>
    <s v="Allowances (Incl. Casuals, Temporary, sitting allowances)"/>
    <n v="0"/>
    <n v="0"/>
    <n v="0"/>
    <n v="0"/>
    <n v="1000000000"/>
    <n v="0"/>
    <n v="1000000000"/>
    <n v="0"/>
    <n v="0"/>
    <n v="0"/>
    <n v="0"/>
    <n v="0"/>
    <n v="200000000"/>
    <n v="118800000"/>
    <n v="0"/>
    <n v="0"/>
    <n v="0"/>
    <n v="-58804"/>
    <n v="0"/>
    <n v="0"/>
    <n v="800000000"/>
    <n v="881317608"/>
    <n v="0"/>
    <n v="0"/>
    <n v="1000000000"/>
    <n v="0"/>
    <n v="1000058804"/>
    <n v="0"/>
    <n v="1000000000"/>
    <n v="1000058804"/>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225202"/>
    <s v="Environment Impact Assessment for Capital Works"/>
    <n v="0"/>
    <n v="0"/>
    <n v="0"/>
    <n v="0"/>
    <n v="400000000"/>
    <n v="0"/>
    <n v="400000000"/>
    <n v="0"/>
    <n v="0"/>
    <n v="0"/>
    <n v="0"/>
    <n v="0"/>
    <n v="0"/>
    <n v="0"/>
    <n v="0"/>
    <n v="0"/>
    <n v="0"/>
    <n v="0"/>
    <n v="0"/>
    <n v="0"/>
    <n v="0"/>
    <n v="0"/>
    <n v="0"/>
    <n v="0"/>
    <n v="0"/>
    <n v="0"/>
    <n v="0"/>
    <n v="0"/>
    <n v="0"/>
    <n v="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1008"/>
    <s v="Information and Communication Technology Supplies.  "/>
    <n v="0"/>
    <n v="0"/>
    <n v="0"/>
    <n v="0"/>
    <n v="200000000"/>
    <n v="0"/>
    <n v="200000000"/>
    <n v="0"/>
    <n v="0"/>
    <n v="0"/>
    <n v="0"/>
    <n v="0"/>
    <n v="50000000"/>
    <n v="500000"/>
    <n v="0"/>
    <n v="0"/>
    <n v="80000000"/>
    <n v="11022000"/>
    <n v="0"/>
    <n v="0"/>
    <n v="0"/>
    <n v="118477999"/>
    <n v="0"/>
    <n v="0"/>
    <n v="130000000"/>
    <n v="0"/>
    <n v="129999999"/>
    <n v="0"/>
    <n v="130000000"/>
    <n v="129999999"/>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5101"/>
    <s v="Consultancy Services"/>
    <n v="0"/>
    <n v="0"/>
    <n v="0"/>
    <n v="0"/>
    <n v="400000000"/>
    <n v="0"/>
    <n v="400000000"/>
    <n v="0"/>
    <n v="0"/>
    <n v="0"/>
    <n v="0"/>
    <n v="0"/>
    <n v="175000000"/>
    <n v="128620000"/>
    <n v="0"/>
    <n v="0"/>
    <n v="75000000"/>
    <n v="67980400"/>
    <n v="0"/>
    <n v="0"/>
    <n v="100000000"/>
    <n v="153399600"/>
    <n v="0"/>
    <n v="0"/>
    <n v="350000000"/>
    <n v="0"/>
    <n v="350000000"/>
    <n v="0"/>
    <n v="350000000"/>
    <n v="35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5203"/>
    <s v="Appraisal and Feasibility Studies for Capital Works"/>
    <n v="0"/>
    <n v="0"/>
    <n v="0"/>
    <n v="0"/>
    <n v="1000000000"/>
    <n v="0"/>
    <n v="1000000000"/>
    <n v="0"/>
    <n v="0"/>
    <n v="0"/>
    <n v="0"/>
    <n v="0"/>
    <n v="0"/>
    <n v="0"/>
    <n v="0"/>
    <n v="0"/>
    <n v="500000000"/>
    <n v="500000000"/>
    <n v="0"/>
    <n v="0"/>
    <n v="0"/>
    <n v="0"/>
    <n v="0"/>
    <n v="0"/>
    <n v="500000000"/>
    <n v="0"/>
    <n v="500000000"/>
    <n v="0"/>
    <n v="500000000"/>
    <n v="500000000"/>
    <s v="Recurrent"/>
  </r>
  <r>
    <s v="017"/>
    <s v="Ministry of Energy and Mineral Development"/>
    <x v="12"/>
    <x v="12"/>
    <s v="03"/>
    <s v="Downstream "/>
    <s v="04"/>
    <s v="Petroleum Exploration, Development, Production, Value Addition and Distribution and Petroleum Products"/>
    <s v="001"/>
    <s v="Petroleum Supply  (Downstream) Department"/>
    <s v="1610"/>
    <s v="Liquefied Petroleum Gas (LPG) Supply and Infrastructure Intervention"/>
    <s v="000017"/>
    <s v="Infrastructure Development and Management"/>
    <s v="225204"/>
    <s v="Monitoring and Supervision of capital work"/>
    <n v="0"/>
    <n v="0"/>
    <n v="0"/>
    <n v="0"/>
    <n v="1000160000"/>
    <n v="0"/>
    <n v="1000160000"/>
    <n v="0"/>
    <n v="0"/>
    <n v="0"/>
    <n v="0"/>
    <n v="0"/>
    <n v="300000000"/>
    <n v="285797389"/>
    <n v="0"/>
    <n v="0"/>
    <n v="200000000"/>
    <n v="73380000"/>
    <n v="0"/>
    <n v="0"/>
    <n v="54851297"/>
    <n v="195673908"/>
    <n v="0"/>
    <n v="0"/>
    <n v="554851297"/>
    <n v="0"/>
    <n v="554851297"/>
    <n v="0"/>
    <n v="554851297"/>
    <n v="554851297"/>
    <s v="Recurrent"/>
  </r>
  <r>
    <s v="017"/>
    <s v="Ministry of Energy and Mineral Development"/>
    <x v="13"/>
    <x v="13"/>
    <s v="02"/>
    <s v="Transmission and Distribution"/>
    <s v="02"/>
    <s v="Energy Planning, Management &amp; Infrastructure Dev't"/>
    <s v="000"/>
    <s v=""/>
    <s v="1428"/>
    <s v="Energy for Rural Transformation (ERT) Phase III"/>
    <s v="240015"/>
    <s v="Distribution Network Expansion "/>
    <s v="263402"/>
    <s v="Transfer to Other Government Units"/>
    <n v="0"/>
    <n v="0"/>
    <n v="0"/>
    <n v="0"/>
    <n v="0"/>
    <n v="0"/>
    <n v="0"/>
    <n v="0"/>
    <n v="0"/>
    <n v="0"/>
    <n v="0"/>
    <n v="0"/>
    <n v="0"/>
    <n v="0"/>
    <n v="0"/>
    <n v="0"/>
    <n v="0"/>
    <n v="0"/>
    <n v="0"/>
    <n v="0"/>
    <n v="0"/>
    <n v="0"/>
    <n v="123093673548"/>
    <n v="123093673548"/>
    <n v="0"/>
    <n v="123093673548"/>
    <n v="0"/>
    <n v="123093673548"/>
    <n v="123093673548"/>
    <n v="123093673548"/>
    <s v="Recurrent"/>
  </r>
  <r>
    <s v="017"/>
    <s v="Ministry of Energy and Mineral Development"/>
    <x v="13"/>
    <x v="13"/>
    <s v="02"/>
    <s v="Transmission and Distribution"/>
    <s v="02"/>
    <s v="Energy Planning, Management &amp; Infrastructure Dev't"/>
    <s v="001"/>
    <s v="Electrical Power Department"/>
    <s v="1259"/>
    <s v="Kampala-Entebbe Transmission Line"/>
    <s v="240012"/>
    <s v="Transmission Network Development and Rehabilitation"/>
    <s v="225204"/>
    <s v="Monitoring and Supervision of capital work"/>
    <n v="0"/>
    <n v="0"/>
    <n v="0"/>
    <n v="0"/>
    <n v="100000000"/>
    <n v="0"/>
    <n v="100000000"/>
    <n v="0"/>
    <n v="0"/>
    <n v="0"/>
    <n v="0"/>
    <n v="0"/>
    <n v="50000000"/>
    <n v="50000000"/>
    <n v="0"/>
    <n v="0"/>
    <n v="0"/>
    <n v="0"/>
    <n v="0"/>
    <n v="0"/>
    <n v="44250000"/>
    <n v="44250000"/>
    <n v="0"/>
    <n v="0"/>
    <n v="94250000"/>
    <n v="0"/>
    <n v="94250000"/>
    <n v="0"/>
    <n v="94250000"/>
    <n v="94250000"/>
    <s v="Recurrent"/>
  </r>
  <r>
    <s v="017"/>
    <s v="Ministry of Energy and Mineral Development"/>
    <x v="13"/>
    <x v="13"/>
    <s v="02"/>
    <s v="Transmission and Distribution"/>
    <s v="02"/>
    <s v="Energy Planning, Management &amp; Infrastructure Dev't"/>
    <s v="001"/>
    <s v="Electrical Power Department"/>
    <s v="1409"/>
    <s v="Mirama -Kabale 132kv Transmission Project"/>
    <s v="240012"/>
    <s v="Transmission Network Development and rehabilitation"/>
    <s v="225204"/>
    <s v="Monitoring and Supervision of capital work"/>
    <n v="0"/>
    <n v="0"/>
    <n v="0"/>
    <n v="0"/>
    <n v="500000000"/>
    <n v="0"/>
    <n v="500000000"/>
    <n v="0"/>
    <n v="0"/>
    <n v="0"/>
    <n v="0"/>
    <n v="0"/>
    <n v="100000000"/>
    <n v="11875000"/>
    <n v="0"/>
    <n v="0"/>
    <n v="40000000"/>
    <n v="40000000"/>
    <n v="0"/>
    <n v="0"/>
    <n v="130000000"/>
    <n v="218125000"/>
    <n v="0"/>
    <n v="0"/>
    <n v="270000000"/>
    <n v="0"/>
    <n v="270000000"/>
    <n v="0"/>
    <n v="270000000"/>
    <n v="270000000"/>
    <s v="Recurrent"/>
  </r>
  <r>
    <s v="017"/>
    <s v="Ministry of Energy and Mineral Development"/>
    <x v="13"/>
    <x v="13"/>
    <s v="02"/>
    <s v="Transmission and Distribution"/>
    <s v="02"/>
    <s v="Energy Planning, Management &amp; Infrastructure Dev't"/>
    <s v="001"/>
    <s v="Electrical Power Department"/>
    <s v="1409"/>
    <s v="Mirama -Kabale 132kv Transmission Project"/>
    <s v="240012"/>
    <s v="Transmission Network Development and rehabilitation"/>
    <s v="263402"/>
    <s v="Transfer to Other Government Units"/>
    <n v="0"/>
    <n v="0"/>
    <n v="0"/>
    <n v="0"/>
    <n v="48630000000"/>
    <n v="0"/>
    <n v="2500000000"/>
    <n v="46130000000"/>
    <n v="0"/>
    <n v="0"/>
    <n v="0"/>
    <n v="0"/>
    <n v="750000000"/>
    <n v="750000000"/>
    <n v="0"/>
    <n v="0"/>
    <n v="0"/>
    <n v="0"/>
    <n v="0"/>
    <n v="0"/>
    <n v="0"/>
    <n v="0"/>
    <n v="0"/>
    <n v="0"/>
    <n v="750000000"/>
    <n v="0"/>
    <n v="750000000"/>
    <n v="0"/>
    <n v="750000000"/>
    <n v="7500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11102"/>
    <s v="Contract Staff Salaries "/>
    <n v="0"/>
    <n v="0"/>
    <n v="0"/>
    <n v="0"/>
    <n v="1500000000"/>
    <n v="0"/>
    <n v="1500000000"/>
    <n v="0"/>
    <n v="595588235"/>
    <n v="157611806"/>
    <n v="0"/>
    <n v="0"/>
    <n v="595588235"/>
    <n v="136262651"/>
    <n v="0"/>
    <n v="0"/>
    <n v="154411765"/>
    <n v="553151680"/>
    <n v="0"/>
    <n v="0"/>
    <n v="154411765"/>
    <n v="405166078"/>
    <n v="0"/>
    <n v="0"/>
    <n v="1500000000"/>
    <n v="0"/>
    <n v="1252192215"/>
    <n v="0"/>
    <n v="1500000000"/>
    <n v="1252192215"/>
    <s v="Recurrent"/>
  </r>
  <r>
    <s v="017"/>
    <s v="Ministry of Energy and Mineral Development"/>
    <x v="13"/>
    <x v="13"/>
    <s v="02"/>
    <s v="Transmission and Distribution"/>
    <s v="02"/>
    <s v="Energy Planning, Management &amp; Infrastructure Dev't"/>
    <s v="001"/>
    <s v="Electrical Power Department"/>
    <s v="1492"/>
    <s v="Kampala Metropolitan Transmission System Improvement Project"/>
    <s v="240012"/>
    <s v="Transmission Network Development and Rehabilitation"/>
    <s v="263402"/>
    <s v="Transfer to Other Government Units"/>
    <n v="0"/>
    <n v="0"/>
    <n v="0"/>
    <n v="0"/>
    <n v="148000000000"/>
    <n v="0"/>
    <n v="500000000"/>
    <n v="147500000000"/>
    <n v="0"/>
    <n v="0"/>
    <n v="0"/>
    <n v="0"/>
    <n v="140000000"/>
    <n v="140000000"/>
    <n v="0"/>
    <n v="0"/>
    <n v="0"/>
    <n v="0"/>
    <n v="0"/>
    <n v="0"/>
    <n v="0"/>
    <n v="0"/>
    <n v="0"/>
    <n v="0"/>
    <n v="140000000"/>
    <n v="0"/>
    <n v="140000000"/>
    <n v="0"/>
    <n v="140000000"/>
    <n v="140000000"/>
    <s v="Recurrent"/>
  </r>
  <r>
    <s v="017"/>
    <s v="Ministry of Energy and Mineral Development"/>
    <x v="13"/>
    <x v="13"/>
    <s v="02"/>
    <s v="Transmission and Distribution"/>
    <s v="02"/>
    <s v="Energy Planning, Management &amp; Infrastructure Dev't"/>
    <s v="001"/>
    <s v="Electrical Power Department"/>
    <s v="1655"/>
    <s v="Kikagati Nsongezi Transmission Line"/>
    <s v="240012"/>
    <s v="Transmission Network Development and Rehabilitation"/>
    <s v="225202"/>
    <s v="Environment Impact Assessment for Capital Works"/>
    <n v="0"/>
    <n v="0"/>
    <n v="0"/>
    <n v="0"/>
    <n v="400000000"/>
    <n v="0"/>
    <n v="400000000"/>
    <n v="0"/>
    <n v="0"/>
    <n v="0"/>
    <n v="0"/>
    <n v="0"/>
    <n v="80000000"/>
    <n v="10885000"/>
    <n v="0"/>
    <n v="0"/>
    <n v="30000000"/>
    <n v="30000000"/>
    <n v="0"/>
    <n v="0"/>
    <n v="0"/>
    <n v="69115000"/>
    <n v="0"/>
    <n v="0"/>
    <n v="110000000"/>
    <n v="0"/>
    <n v="110000000"/>
    <n v="0"/>
    <n v="110000000"/>
    <n v="110000000"/>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225204"/>
    <s v="Monitoring and Supervision of capital work"/>
    <n v="0"/>
    <n v="0"/>
    <n v="0"/>
    <n v="0"/>
    <n v="986270140"/>
    <n v="0"/>
    <n v="986270140"/>
    <n v="0"/>
    <n v="0"/>
    <n v="0"/>
    <n v="0"/>
    <n v="0"/>
    <n v="120000000"/>
    <n v="120000000"/>
    <n v="0"/>
    <n v="0"/>
    <n v="350000000"/>
    <n v="341669950"/>
    <n v="0"/>
    <n v="0"/>
    <n v="400000000"/>
    <n v="417653560"/>
    <n v="0"/>
    <n v="0"/>
    <n v="870000000"/>
    <n v="0"/>
    <n v="879323510"/>
    <n v="0"/>
    <n v="870000000"/>
    <n v="87932351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7001"/>
    <s v="Travel inland"/>
    <n v="0"/>
    <n v="0"/>
    <n v="0"/>
    <n v="0"/>
    <n v="1154102000"/>
    <n v="0"/>
    <n v="1154102000"/>
    <n v="0"/>
    <n v="0"/>
    <n v="0"/>
    <n v="0"/>
    <n v="0"/>
    <n v="161000000"/>
    <n v="100600000"/>
    <n v="0"/>
    <n v="0"/>
    <n v="200000000"/>
    <n v="211305009"/>
    <n v="0"/>
    <n v="0"/>
    <n v="400000000"/>
    <n v="452445312"/>
    <n v="0"/>
    <n v="0"/>
    <n v="761000000"/>
    <n v="0"/>
    <n v="764350321"/>
    <n v="0"/>
    <n v="761000000"/>
    <n v="764350321"/>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3"/>
    <s v="Facilities and Equipment Management"/>
    <s v="223004"/>
    <s v="Guard and Security services"/>
    <n v="0"/>
    <n v="0"/>
    <n v="0"/>
    <n v="0"/>
    <n v="160000000"/>
    <n v="0"/>
    <n v="160000000"/>
    <n v="0"/>
    <n v="0"/>
    <n v="0"/>
    <n v="0"/>
    <n v="0"/>
    <n v="100000000"/>
    <n v="31892845"/>
    <n v="0"/>
    <n v="0"/>
    <n v="60000000"/>
    <n v="82752281"/>
    <n v="0"/>
    <n v="0"/>
    <n v="0"/>
    <n v="49053231"/>
    <n v="0"/>
    <n v="0"/>
    <n v="160000000"/>
    <n v="0"/>
    <n v="163698357"/>
    <n v="0"/>
    <n v="160000000"/>
    <n v="163698357"/>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3"/>
    <s v="Facilities and Equipment Management"/>
    <s v="227004"/>
    <s v="Fuel, Lubricants and Oils"/>
    <n v="0"/>
    <n v="0"/>
    <n v="0"/>
    <n v="0"/>
    <n v="280000000"/>
    <n v="0"/>
    <n v="280000000"/>
    <n v="0"/>
    <n v="0"/>
    <n v="0"/>
    <n v="0"/>
    <n v="0"/>
    <n v="100000000"/>
    <n v="100000000"/>
    <n v="0"/>
    <n v="0"/>
    <n v="102930018"/>
    <n v="102930018"/>
    <n v="0"/>
    <n v="0"/>
    <n v="77069982"/>
    <n v="77069982"/>
    <n v="0"/>
    <n v="0"/>
    <n v="280000000"/>
    <n v="0"/>
    <n v="280000000"/>
    <n v="0"/>
    <n v="280000000"/>
    <n v="28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21003"/>
    <s v="Staff Training"/>
    <n v="0"/>
    <n v="0"/>
    <n v="0"/>
    <n v="0"/>
    <n v="100000000"/>
    <n v="0"/>
    <n v="100000000"/>
    <n v="0"/>
    <n v="0"/>
    <n v="0"/>
    <n v="0"/>
    <n v="0"/>
    <n v="50000000"/>
    <n v="50000000"/>
    <n v="0"/>
    <n v="0"/>
    <n v="5000000"/>
    <n v="5000000"/>
    <n v="0"/>
    <n v="0"/>
    <n v="30000000"/>
    <n v="30000000"/>
    <n v="0"/>
    <n v="0"/>
    <n v="85000000"/>
    <n v="0"/>
    <n v="85000000"/>
    <n v="0"/>
    <n v="85000000"/>
    <n v="85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21011"/>
    <s v="Printing, Stationery, Photocopying and Binding"/>
    <n v="0"/>
    <n v="0"/>
    <n v="0"/>
    <n v="0"/>
    <n v="10000000"/>
    <n v="0"/>
    <n v="10000000"/>
    <n v="0"/>
    <n v="0"/>
    <n v="0"/>
    <n v="0"/>
    <n v="0"/>
    <n v="5000000"/>
    <n v="5000000"/>
    <n v="0"/>
    <n v="0"/>
    <n v="500000"/>
    <n v="500000"/>
    <n v="0"/>
    <n v="0"/>
    <n v="0"/>
    <n v="0"/>
    <n v="0"/>
    <n v="0"/>
    <n v="5500000"/>
    <n v="0"/>
    <n v="5500000"/>
    <n v="0"/>
    <n v="5500000"/>
    <n v="55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6"/>
    <s v="Planning and Budgeting services"/>
    <s v="221008"/>
    <s v="Information and Communication Technology Supplies.  "/>
    <n v="0"/>
    <n v="0"/>
    <n v="0"/>
    <n v="0"/>
    <n v="40000000"/>
    <n v="0"/>
    <n v="40000000"/>
    <n v="0"/>
    <n v="0"/>
    <n v="0"/>
    <n v="0"/>
    <n v="0"/>
    <n v="12000000"/>
    <n v="12000000"/>
    <n v="0"/>
    <n v="0"/>
    <n v="2800000"/>
    <n v="0"/>
    <n v="0"/>
    <n v="0"/>
    <n v="0"/>
    <n v="2799999"/>
    <n v="0"/>
    <n v="0"/>
    <n v="14800000"/>
    <n v="0"/>
    <n v="14799999"/>
    <n v="0"/>
    <n v="14800000"/>
    <n v="14799999"/>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6"/>
    <s v="Planning and Budgeting services"/>
    <s v="227004"/>
    <s v="Fuel, Lubricants and Oils"/>
    <n v="0"/>
    <n v="0"/>
    <n v="0"/>
    <n v="0"/>
    <n v="40000000"/>
    <n v="0"/>
    <n v="40000000"/>
    <n v="0"/>
    <n v="0"/>
    <n v="0"/>
    <n v="0"/>
    <n v="0"/>
    <n v="20000000"/>
    <n v="20000000"/>
    <n v="0"/>
    <n v="0"/>
    <n v="10000000"/>
    <n v="10000000"/>
    <n v="0"/>
    <n v="0"/>
    <n v="10000000"/>
    <n v="10000000"/>
    <n v="0"/>
    <n v="0"/>
    <n v="40000000"/>
    <n v="0"/>
    <n v="40000000"/>
    <n v="0"/>
    <n v="40000000"/>
    <n v="4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300008"/>
    <s v="Information and Systems Management"/>
    <s v="221011"/>
    <s v="Printing, Stationery, Photocopying and Binding"/>
    <n v="0"/>
    <n v="0"/>
    <n v="0"/>
    <n v="0"/>
    <n v="20000000"/>
    <n v="0"/>
    <n v="20000000"/>
    <n v="0"/>
    <n v="0"/>
    <n v="0"/>
    <n v="0"/>
    <n v="0"/>
    <n v="10000000"/>
    <n v="10000000"/>
    <n v="0"/>
    <n v="0"/>
    <n v="1000000"/>
    <n v="1000000"/>
    <n v="0"/>
    <n v="0"/>
    <n v="9000000"/>
    <n v="9000000"/>
    <n v="0"/>
    <n v="0"/>
    <n v="20000000"/>
    <n v="0"/>
    <n v="20000000"/>
    <n v="0"/>
    <n v="20000000"/>
    <n v="2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300008"/>
    <s v="Information and Systems Management"/>
    <s v="227004"/>
    <s v="Fuel, Lubricants and Oils"/>
    <n v="0"/>
    <n v="0"/>
    <n v="0"/>
    <n v="0"/>
    <n v="40000000"/>
    <n v="0"/>
    <n v="40000000"/>
    <n v="0"/>
    <n v="0"/>
    <n v="0"/>
    <n v="0"/>
    <n v="0"/>
    <n v="20000000"/>
    <n v="20000000"/>
    <n v="0"/>
    <n v="0"/>
    <n v="10000000"/>
    <n v="10000000"/>
    <n v="0"/>
    <n v="0"/>
    <n v="10000000"/>
    <n v="10000000"/>
    <n v="0"/>
    <n v="0"/>
    <n v="40000000"/>
    <n v="0"/>
    <n v="40000000"/>
    <n v="0"/>
    <n v="40000000"/>
    <n v="40000000"/>
    <s v="Recurrent"/>
  </r>
  <r>
    <s v="019"/>
    <s v="Ministry of Water and Environment"/>
    <x v="7"/>
    <x v="7"/>
    <s v="02"/>
    <s v="Agricultural Production and Productivity"/>
    <s v="03"/>
    <s v="Directorate of Water Development "/>
    <s v="000"/>
    <s v=""/>
    <s v="1559"/>
    <s v="Drought Resilience in Karamoja Sub-Region Project"/>
    <s v="000017"/>
    <s v="Infrastructure Development and Management"/>
    <s v="227004"/>
    <s v="Fuel, Lubricants and Oils"/>
    <n v="0"/>
    <n v="0"/>
    <n v="0"/>
    <n v="0"/>
    <n v="0"/>
    <n v="0"/>
    <n v="0"/>
    <n v="0"/>
    <n v="0"/>
    <n v="0"/>
    <n v="0"/>
    <n v="0"/>
    <n v="0"/>
    <n v="0"/>
    <n v="0"/>
    <n v="0"/>
    <n v="0"/>
    <n v="0"/>
    <n v="111000000"/>
    <n v="0"/>
    <n v="0"/>
    <n v="0"/>
    <n v="0"/>
    <n v="0"/>
    <n v="0"/>
    <n v="111000000"/>
    <n v="0"/>
    <n v="0"/>
    <n v="111000000"/>
    <n v="0"/>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5201"/>
    <s v="Consultancy Services-Capital"/>
    <n v="0"/>
    <n v="0"/>
    <n v="0"/>
    <n v="0"/>
    <n v="0"/>
    <n v="0"/>
    <n v="0"/>
    <n v="0"/>
    <n v="0"/>
    <n v="0"/>
    <n v="3510029920.8483453"/>
    <n v="0"/>
    <n v="0"/>
    <n v="0"/>
    <n v="2089549925"/>
    <n v="279772495"/>
    <n v="0"/>
    <n v="0"/>
    <n v="0"/>
    <n v="0"/>
    <n v="0"/>
    <n v="0"/>
    <n v="0"/>
    <n v="0"/>
    <n v="0"/>
    <n v="5599579845.8483448"/>
    <n v="0"/>
    <n v="279772495"/>
    <n v="5599579845.8483448"/>
    <n v="279772495"/>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7001"/>
    <s v="Travel inland"/>
    <n v="0"/>
    <n v="0"/>
    <n v="0"/>
    <n v="0"/>
    <n v="0"/>
    <n v="0"/>
    <n v="0"/>
    <n v="0"/>
    <n v="0"/>
    <n v="0"/>
    <n v="179632442.60185578"/>
    <n v="0"/>
    <n v="0"/>
    <n v="0"/>
    <n v="106936683"/>
    <n v="194870173"/>
    <n v="0"/>
    <n v="0"/>
    <n v="0"/>
    <n v="0"/>
    <n v="0"/>
    <n v="0"/>
    <n v="0"/>
    <n v="0"/>
    <n v="0"/>
    <n v="286569125.60185575"/>
    <n v="0"/>
    <n v="194870173"/>
    <n v="286569125.60185575"/>
    <n v="194870173"/>
    <s v="Recurrent"/>
  </r>
  <r>
    <s v="019"/>
    <s v="Ministry of Water and Environment"/>
    <x v="7"/>
    <x v="7"/>
    <s v="02"/>
    <s v="Agricultural Production and Productivity"/>
    <s v="03"/>
    <s v="Directorate of Water Development "/>
    <s v="004"/>
    <s v="Water for Production"/>
    <s v="1396"/>
    <s v="Water for Production Regional Center-North based in Lira (WfPRC-N)"/>
    <s v="000017"/>
    <s v="Infrastructure Development and Management"/>
    <s v="227001"/>
    <s v="Travel inland"/>
    <n v="0"/>
    <n v="0"/>
    <n v="0"/>
    <n v="0"/>
    <n v="375000000"/>
    <n v="0"/>
    <n v="375000000"/>
    <n v="0"/>
    <n v="0"/>
    <n v="0"/>
    <n v="0"/>
    <n v="0"/>
    <n v="90000000"/>
    <n v="90000000"/>
    <n v="0"/>
    <n v="0"/>
    <n v="93750000"/>
    <n v="93750000"/>
    <n v="0"/>
    <n v="0"/>
    <n v="50000000"/>
    <n v="50000000"/>
    <n v="0"/>
    <n v="0"/>
    <n v="233750000"/>
    <n v="0"/>
    <n v="233750000"/>
    <n v="0"/>
    <n v="233750000"/>
    <n v="233750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312229"/>
    <s v="Other ICT Equipment - Acquisition"/>
    <n v="0"/>
    <n v="0"/>
    <n v="0"/>
    <n v="0"/>
    <n v="145000000"/>
    <n v="0"/>
    <n v="145000000"/>
    <n v="0"/>
    <n v="0"/>
    <n v="0"/>
    <n v="0"/>
    <n v="0"/>
    <n v="36250000"/>
    <n v="36250000"/>
    <n v="0"/>
    <n v="0"/>
    <n v="36250000"/>
    <n v="36250000"/>
    <n v="0"/>
    <n v="0"/>
    <n v="0"/>
    <n v="0"/>
    <n v="0"/>
    <n v="0"/>
    <n v="72500000"/>
    <n v="0"/>
    <n v="72500000"/>
    <n v="0"/>
    <n v="72500000"/>
    <n v="72500000"/>
    <s v="Capital"/>
  </r>
  <r>
    <s v="019"/>
    <s v="Ministry of Water and Environment"/>
    <x v="7"/>
    <x v="7"/>
    <s v="02"/>
    <s v="Agricultural Production and Productivity"/>
    <s v="03"/>
    <s v="Directorate of Water Development "/>
    <s v="004"/>
    <s v="Water for Production"/>
    <s v="1397"/>
    <s v="Water for Production Regional Center-East based in Mbale (WfPRC-E)"/>
    <s v="000017"/>
    <s v="Infrastructure Development and Management"/>
    <s v="228002"/>
    <s v="Maintenance-Transport Equipment "/>
    <n v="0"/>
    <n v="0"/>
    <n v="0"/>
    <n v="0"/>
    <n v="140000000"/>
    <n v="0"/>
    <n v="140000000"/>
    <n v="0"/>
    <n v="0"/>
    <n v="0"/>
    <n v="0"/>
    <n v="0"/>
    <n v="35000000"/>
    <n v="35000000"/>
    <n v="0"/>
    <n v="0"/>
    <n v="35000000"/>
    <n v="35000000"/>
    <n v="0"/>
    <n v="0"/>
    <n v="0"/>
    <n v="0"/>
    <n v="0"/>
    <n v="0"/>
    <n v="70000000"/>
    <n v="0"/>
    <n v="70000000"/>
    <n v="0"/>
    <n v="70000000"/>
    <n v="70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11106"/>
    <s v="Allowances (Incl. Casuals, Temporary, sitting allowances)"/>
    <n v="0"/>
    <n v="0"/>
    <n v="0"/>
    <n v="0"/>
    <n v="86400000"/>
    <n v="0"/>
    <n v="86400000"/>
    <n v="0"/>
    <n v="0"/>
    <n v="0"/>
    <n v="0"/>
    <n v="0"/>
    <n v="21600000"/>
    <n v="21600000"/>
    <n v="0"/>
    <n v="0"/>
    <n v="21600000"/>
    <n v="21600000"/>
    <n v="0"/>
    <n v="0"/>
    <n v="0"/>
    <n v="0"/>
    <n v="0"/>
    <n v="0"/>
    <n v="43200000"/>
    <n v="0"/>
    <n v="43200000"/>
    <n v="0"/>
    <n v="43200000"/>
    <n v="432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1011"/>
    <s v="Printing, Stationery, Photocopying and Binding"/>
    <n v="0"/>
    <n v="0"/>
    <n v="0"/>
    <n v="0"/>
    <n v="62000000"/>
    <n v="0"/>
    <n v="62000000"/>
    <n v="0"/>
    <n v="0"/>
    <n v="0"/>
    <n v="0"/>
    <n v="0"/>
    <n v="15500000"/>
    <n v="15500000"/>
    <n v="0"/>
    <n v="0"/>
    <n v="15500000"/>
    <n v="15500000"/>
    <n v="0"/>
    <n v="0"/>
    <n v="31000000"/>
    <n v="31000000"/>
    <n v="0"/>
    <n v="0"/>
    <n v="62000000"/>
    <n v="0"/>
    <n v="62000000"/>
    <n v="0"/>
    <n v="62000000"/>
    <n v="62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2001"/>
    <s v="Information and Communication Technology Services."/>
    <n v="0"/>
    <n v="0"/>
    <n v="0"/>
    <n v="0"/>
    <n v="22200000"/>
    <n v="0"/>
    <n v="22200000"/>
    <n v="0"/>
    <n v="0"/>
    <n v="0"/>
    <n v="0"/>
    <n v="0"/>
    <n v="5550000"/>
    <n v="0"/>
    <n v="0"/>
    <n v="0"/>
    <n v="5550000"/>
    <n v="11099999"/>
    <n v="0"/>
    <n v="0"/>
    <n v="0"/>
    <n v="0"/>
    <n v="0"/>
    <n v="0"/>
    <n v="11100000"/>
    <n v="0"/>
    <n v="11099999"/>
    <n v="0"/>
    <n v="11100000"/>
    <n v="11099999"/>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7004"/>
    <s v="Fuel, Lubricants and Oils"/>
    <n v="0"/>
    <n v="0"/>
    <n v="0"/>
    <n v="0"/>
    <n v="102699600"/>
    <n v="0"/>
    <n v="102699600"/>
    <n v="0"/>
    <n v="0"/>
    <n v="0"/>
    <n v="0"/>
    <n v="0"/>
    <n v="25675000"/>
    <n v="25675000"/>
    <n v="0"/>
    <n v="0"/>
    <n v="25675000"/>
    <n v="25675000"/>
    <n v="0"/>
    <n v="0"/>
    <n v="51349600"/>
    <n v="51349600"/>
    <n v="0"/>
    <n v="0"/>
    <n v="102699600"/>
    <n v="0"/>
    <n v="102699600"/>
    <n v="0"/>
    <n v="102699600"/>
    <n v="1026996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312235"/>
    <s v="Furniture and Fittings - Acquisition"/>
    <n v="0"/>
    <n v="0"/>
    <n v="0"/>
    <n v="0"/>
    <n v="300000000"/>
    <n v="0"/>
    <n v="300000000"/>
    <n v="0"/>
    <n v="0"/>
    <n v="0"/>
    <n v="0"/>
    <n v="0"/>
    <n v="75000000"/>
    <n v="75000000"/>
    <n v="0"/>
    <n v="0"/>
    <n v="75000000"/>
    <n v="75000000"/>
    <n v="0"/>
    <n v="0"/>
    <n v="150000000"/>
    <n v="150000000"/>
    <n v="0"/>
    <n v="0"/>
    <n v="300000000"/>
    <n v="0"/>
    <n v="300000000"/>
    <n v="0"/>
    <n v="300000000"/>
    <n v="300000000"/>
    <s v="Capital"/>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313211"/>
    <s v="Heavy Vehicles - Improvement"/>
    <n v="0"/>
    <n v="0"/>
    <n v="0"/>
    <n v="0"/>
    <n v="450520000"/>
    <n v="0"/>
    <n v="450520000"/>
    <n v="0"/>
    <n v="0"/>
    <n v="0"/>
    <n v="0"/>
    <n v="0"/>
    <n v="112630000"/>
    <n v="112630000"/>
    <n v="0"/>
    <n v="0"/>
    <n v="0"/>
    <n v="0"/>
    <n v="0"/>
    <n v="0"/>
    <n v="0"/>
    <n v="0"/>
    <n v="0"/>
    <n v="0"/>
    <n v="112630000"/>
    <n v="0"/>
    <n v="112630000"/>
    <n v="0"/>
    <n v="112630000"/>
    <n v="112630000"/>
    <s v="Capital"/>
  </r>
  <r>
    <s v="019"/>
    <s v="Ministry of Water and Environment"/>
    <x v="7"/>
    <x v="7"/>
    <s v="02"/>
    <s v="Agricultural Production and Productivity"/>
    <s v="03"/>
    <s v="Directorate of Water Development "/>
    <s v="004"/>
    <s v="Water for Production"/>
    <s v="1523"/>
    <s v="Water for Production Phase II"/>
    <s v="000003"/>
    <s v="Facilities and Equipment Management"/>
    <s v="221011"/>
    <s v="Printing, Stationery, Photocopying and Binding"/>
    <n v="0"/>
    <n v="0"/>
    <n v="0"/>
    <n v="0"/>
    <n v="10000000"/>
    <n v="0"/>
    <n v="10000000"/>
    <n v="0"/>
    <n v="0"/>
    <n v="0"/>
    <n v="0"/>
    <n v="0"/>
    <n v="2500000"/>
    <n v="2500000"/>
    <n v="0"/>
    <n v="0"/>
    <n v="2500000"/>
    <n v="1157500"/>
    <n v="0"/>
    <n v="0"/>
    <n v="0"/>
    <n v="2500000"/>
    <n v="0"/>
    <n v="0"/>
    <n v="5000000"/>
    <n v="0"/>
    <n v="6157500"/>
    <n v="0"/>
    <n v="5000000"/>
    <n v="61575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1011"/>
    <s v="Printing, Stationery, Photocopying and Binding"/>
    <n v="0"/>
    <n v="0"/>
    <n v="0"/>
    <n v="0"/>
    <n v="10000000"/>
    <n v="0"/>
    <n v="10000000"/>
    <n v="0"/>
    <n v="0"/>
    <n v="0"/>
    <n v="0"/>
    <n v="0"/>
    <n v="2500000"/>
    <n v="2500000"/>
    <n v="0"/>
    <n v="0"/>
    <n v="2500000"/>
    <n v="2500000"/>
    <n v="0"/>
    <n v="0"/>
    <n v="5000000"/>
    <n v="5000000"/>
    <n v="0"/>
    <n v="0"/>
    <n v="10000000"/>
    <n v="0"/>
    <n v="10000000"/>
    <n v="0"/>
    <n v="10000000"/>
    <n v="10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8002"/>
    <s v="Maintenance-Transport Equipment "/>
    <n v="0"/>
    <n v="0"/>
    <n v="0"/>
    <n v="0"/>
    <n v="18000000"/>
    <n v="0"/>
    <n v="18000000"/>
    <n v="0"/>
    <n v="0"/>
    <n v="0"/>
    <n v="0"/>
    <n v="0"/>
    <n v="4500000"/>
    <n v="4500000"/>
    <n v="0"/>
    <n v="0"/>
    <n v="4500000"/>
    <n v="4500000"/>
    <n v="0"/>
    <n v="0"/>
    <n v="9000000"/>
    <n v="9000000"/>
    <n v="0"/>
    <n v="0"/>
    <n v="18000000"/>
    <n v="0"/>
    <n v="18000000"/>
    <n v="0"/>
    <n v="18000000"/>
    <n v="18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81401"/>
    <s v="Rent"/>
    <n v="0"/>
    <n v="0"/>
    <n v="0"/>
    <n v="0"/>
    <n v="60000000"/>
    <n v="0"/>
    <n v="60000000"/>
    <n v="0"/>
    <n v="0"/>
    <n v="0"/>
    <n v="0"/>
    <n v="0"/>
    <n v="15000000"/>
    <n v="15000000"/>
    <n v="0"/>
    <n v="0"/>
    <n v="15000000"/>
    <n v="15000000"/>
    <n v="0"/>
    <n v="0"/>
    <n v="30000000"/>
    <n v="30000000"/>
    <n v="0"/>
    <n v="0"/>
    <n v="60000000"/>
    <n v="0"/>
    <n v="60000000"/>
    <n v="0"/>
    <n v="60000000"/>
    <n v="60000000"/>
    <s v="Recurrent"/>
  </r>
  <r>
    <s v="011"/>
    <s v="Ministry of Local Government"/>
    <x v="3"/>
    <x v="3"/>
    <s v="02"/>
    <s v="Infrastructure Development"/>
    <s v="02"/>
    <s v="Local Government Inspection and Assessment"/>
    <s v="000"/>
    <s v=""/>
    <s v="1772"/>
    <s v="National Oil Seed Project"/>
    <s v="000017"/>
    <s v="Infrastructure Development and Management"/>
    <s v="227004"/>
    <s v="Fuel, Lubricants and Oils"/>
    <n v="0"/>
    <n v="0"/>
    <n v="0"/>
    <n v="0"/>
    <n v="0"/>
    <n v="0"/>
    <n v="0"/>
    <n v="0"/>
    <n v="0"/>
    <n v="0"/>
    <n v="55000000"/>
    <n v="0"/>
    <n v="0"/>
    <n v="0"/>
    <n v="40000000"/>
    <n v="10200000"/>
    <n v="0"/>
    <n v="0"/>
    <n v="40000000"/>
    <n v="10200000"/>
    <n v="0"/>
    <n v="0"/>
    <n v="53670000"/>
    <n v="53670000"/>
    <n v="0"/>
    <n v="188670000"/>
    <n v="0"/>
    <n v="74070000"/>
    <n v="188670000"/>
    <n v="74070000"/>
    <s v="Recurrent"/>
  </r>
  <r>
    <s v="011"/>
    <s v="Ministry of Local Government"/>
    <x v="3"/>
    <x v="3"/>
    <s v="02"/>
    <s v="Infrastructure Development"/>
    <s v="02"/>
    <s v="Local Government Inspection and Assessment"/>
    <s v="000"/>
    <s v=""/>
    <s v="1772"/>
    <s v="National Oil Seed Project"/>
    <s v="000017"/>
    <s v="Infrastructure Development and Management"/>
    <s v="312235"/>
    <s v="Furniture and Fittings - Acquisition"/>
    <n v="0"/>
    <n v="0"/>
    <n v="0"/>
    <n v="0"/>
    <n v="0"/>
    <n v="0"/>
    <n v="0"/>
    <n v="0"/>
    <n v="0"/>
    <n v="0"/>
    <n v="268000000"/>
    <n v="267477411"/>
    <n v="0"/>
    <n v="0"/>
    <n v="268000000"/>
    <n v="267477411"/>
    <n v="0"/>
    <n v="0"/>
    <n v="268000000"/>
    <n v="267477411"/>
    <n v="0"/>
    <n v="0"/>
    <n v="0"/>
    <n v="0"/>
    <n v="0"/>
    <n v="804000000"/>
    <n v="0"/>
    <n v="802432233"/>
    <n v="804000000"/>
    <n v="802432233"/>
    <s v="Capital"/>
  </r>
  <r>
    <s v="011"/>
    <s v="Ministry of Local Government"/>
    <x v="3"/>
    <x v="3"/>
    <s v="02"/>
    <s v="Infrastructure Development"/>
    <s v="02"/>
    <s v="Local Government Inspection and Assessment"/>
    <s v="004"/>
    <s v="Urban Inspection Department"/>
    <s v="1772"/>
    <s v="National Oil Seed Project"/>
    <s v="000017"/>
    <s v="Infrastructure Development and Management"/>
    <s v="221008"/>
    <s v="Information and Communication Technology Supplies.  "/>
    <n v="0"/>
    <n v="0"/>
    <n v="0"/>
    <n v="0"/>
    <n v="50000000"/>
    <n v="0"/>
    <n v="0"/>
    <n v="5000000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1014"/>
    <s v="Bank Charges and other Bank related costs"/>
    <n v="0"/>
    <n v="0"/>
    <n v="0"/>
    <n v="0"/>
    <n v="3000000"/>
    <n v="0"/>
    <n v="0"/>
    <n v="300000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1017"/>
    <s v="Membership dues and Subscription fees."/>
    <n v="0"/>
    <n v="0"/>
    <n v="0"/>
    <n v="0"/>
    <n v="25000000"/>
    <n v="0"/>
    <n v="10000000"/>
    <n v="15000000"/>
    <n v="0"/>
    <n v="0"/>
    <n v="0"/>
    <n v="0"/>
    <n v="8000000"/>
    <n v="4332135"/>
    <n v="0"/>
    <n v="0"/>
    <n v="0"/>
    <n v="2053215"/>
    <n v="0"/>
    <n v="0"/>
    <n v="0"/>
    <n v="1614000"/>
    <n v="0"/>
    <n v="0"/>
    <n v="8000000"/>
    <n v="0"/>
    <n v="7999350"/>
    <n v="0"/>
    <n v="8000000"/>
    <n v="7999350"/>
    <s v="Recurrent"/>
  </r>
  <r>
    <s v="011"/>
    <s v="Ministry of Local Government"/>
    <x v="3"/>
    <x v="3"/>
    <s v="02"/>
    <s v="Infrastructure Development"/>
    <s v="03"/>
    <s v="Policy, Planning and Support Services"/>
    <s v="001"/>
    <s v="Finance and administration"/>
    <s v="1652"/>
    <s v="Retooling of Ministry of Local Government"/>
    <s v="000003"/>
    <s v="Facilities and Equipment Management"/>
    <s v="223003"/>
    <s v="Rent-Produced Assets-to private entities"/>
    <n v="0"/>
    <n v="0"/>
    <n v="0"/>
    <n v="0"/>
    <n v="1400000000"/>
    <n v="0"/>
    <n v="1400000000"/>
    <n v="0"/>
    <n v="0"/>
    <n v="0"/>
    <n v="0"/>
    <n v="0"/>
    <n v="500000000"/>
    <n v="500000000"/>
    <n v="0"/>
    <n v="0"/>
    <n v="450000000"/>
    <n v="448690010"/>
    <n v="0"/>
    <n v="0"/>
    <n v="450000000"/>
    <n v="451309046"/>
    <n v="0"/>
    <n v="0"/>
    <n v="1400000000"/>
    <n v="0"/>
    <n v="1399999056"/>
    <n v="0"/>
    <n v="1400000000"/>
    <n v="1399999056"/>
    <s v="Recurrent"/>
  </r>
  <r>
    <s v="011"/>
    <s v="Ministry of Local Government"/>
    <x v="3"/>
    <x v="3"/>
    <s v="02"/>
    <s v="Infrastructure Development"/>
    <s v="03"/>
    <s v="Policy, Planning and Support Services"/>
    <s v="001"/>
    <s v="Finance and administration"/>
    <s v="1652"/>
    <s v="Retooling of Ministry of Local Government"/>
    <s v="000003"/>
    <s v="Facilities and Equipment Management"/>
    <s v="312219"/>
    <s v="Other Transport equipment - Acquisition"/>
    <n v="0"/>
    <n v="0"/>
    <n v="0"/>
    <n v="0"/>
    <n v="2000000000"/>
    <n v="0"/>
    <n v="2000000000"/>
    <n v="0"/>
    <n v="0"/>
    <n v="0"/>
    <n v="0"/>
    <n v="0"/>
    <n v="200000000"/>
    <n v="0"/>
    <n v="0"/>
    <n v="0"/>
    <n v="0"/>
    <n v="0"/>
    <n v="0"/>
    <n v="0"/>
    <n v="0"/>
    <n v="199916990"/>
    <n v="0"/>
    <n v="0"/>
    <n v="200000000"/>
    <n v="0"/>
    <n v="199916990"/>
    <n v="0"/>
    <n v="200000000"/>
    <n v="199916990"/>
    <s v="Capital"/>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5201"/>
    <s v="Consultancy Services-Capital"/>
    <n v="0"/>
    <n v="0"/>
    <n v="0"/>
    <n v="0"/>
    <n v="58211787600"/>
    <n v="0"/>
    <n v="0"/>
    <n v="58211787600"/>
    <n v="0"/>
    <n v="0"/>
    <n v="0"/>
    <n v="0"/>
    <n v="0"/>
    <n v="0"/>
    <n v="0"/>
    <n v="0"/>
    <n v="0"/>
    <n v="0"/>
    <n v="0"/>
    <n v="0"/>
    <n v="0"/>
    <n v="0"/>
    <n v="0"/>
    <n v="0"/>
    <n v="0"/>
    <n v="0"/>
    <n v="0"/>
    <n v="0"/>
    <n v="0"/>
    <n v="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312212"/>
    <s v="Light Vehicles - Acquisition"/>
    <n v="0"/>
    <n v="0"/>
    <n v="0"/>
    <n v="0"/>
    <n v="2376000000"/>
    <n v="0"/>
    <n v="0"/>
    <n v="2376000000"/>
    <n v="0"/>
    <n v="0"/>
    <n v="0"/>
    <n v="0"/>
    <n v="0"/>
    <n v="0"/>
    <n v="0"/>
    <n v="0"/>
    <n v="0"/>
    <n v="0"/>
    <n v="0"/>
    <n v="0"/>
    <n v="0"/>
    <n v="0"/>
    <n v="0"/>
    <n v="0"/>
    <n v="0"/>
    <n v="0"/>
    <n v="0"/>
    <n v="0"/>
    <n v="0"/>
    <n v="0"/>
    <s v="Capital"/>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1003"/>
    <s v="Staff Training"/>
    <n v="0"/>
    <n v="0"/>
    <n v="0"/>
    <n v="0"/>
    <n v="500000000"/>
    <n v="0"/>
    <n v="500000000"/>
    <n v="0"/>
    <n v="0"/>
    <n v="0"/>
    <n v="0"/>
    <n v="0"/>
    <n v="300000000"/>
    <n v="300000000"/>
    <n v="0"/>
    <n v="0"/>
    <n v="150000000"/>
    <n v="74193580"/>
    <n v="0"/>
    <n v="0"/>
    <n v="50000000"/>
    <n v="125806102"/>
    <n v="0"/>
    <n v="0"/>
    <n v="500000000"/>
    <n v="0"/>
    <n v="499999682"/>
    <n v="0"/>
    <n v="500000000"/>
    <n v="499999682"/>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8002"/>
    <s v="Maintenance-Transport Equipment "/>
    <n v="0"/>
    <n v="0"/>
    <n v="0"/>
    <n v="0"/>
    <n v="60000000"/>
    <n v="0"/>
    <n v="60000000"/>
    <n v="0"/>
    <n v="0"/>
    <n v="0"/>
    <n v="0"/>
    <n v="0"/>
    <n v="55000000"/>
    <n v="0"/>
    <n v="0"/>
    <n v="0"/>
    <n v="5000000"/>
    <n v="0"/>
    <n v="0"/>
    <n v="0"/>
    <n v="0"/>
    <n v="57253908"/>
    <n v="0"/>
    <n v="0"/>
    <n v="60000000"/>
    <n v="0"/>
    <n v="57253908"/>
    <n v="0"/>
    <n v="60000000"/>
    <n v="57253908"/>
    <s v="Recurrent"/>
  </r>
  <r>
    <s v="012"/>
    <s v="Ministry of Lands, Housing &amp; Urban Development "/>
    <x v="8"/>
    <x v="8"/>
    <s v="01"/>
    <s v="Physical Planning  and Urbanization;"/>
    <s v="03"/>
    <s v="Physical Planning and Urban Development"/>
    <s v="000"/>
    <s v=""/>
    <s v="1514"/>
    <s v="Uganda Support to Municipal Infrastructure Development (USMID II)"/>
    <s v="280010"/>
    <s v="Urban Development Services"/>
    <s v="227001"/>
    <s v="Travel inland"/>
    <n v="0"/>
    <n v="0"/>
    <n v="0"/>
    <n v="0"/>
    <n v="0"/>
    <n v="0"/>
    <n v="0"/>
    <n v="0"/>
    <n v="0"/>
    <n v="0"/>
    <n v="149989874.90226746"/>
    <n v="149989874.90226746"/>
    <n v="0"/>
    <n v="0"/>
    <n v="0"/>
    <n v="0"/>
    <n v="0"/>
    <n v="0"/>
    <n v="30000000"/>
    <n v="38219612.077038668"/>
    <n v="0"/>
    <n v="0"/>
    <n v="14472942.927629715"/>
    <n v="8934317.5541155022"/>
    <n v="0"/>
    <n v="194462817.82989717"/>
    <n v="0"/>
    <n v="197143804.53342164"/>
    <n v="194462817.82989717"/>
    <n v="197143804.53342164"/>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1009"/>
    <s v="Welfare and Entertainment"/>
    <n v="0"/>
    <n v="0"/>
    <n v="0"/>
    <n v="0"/>
    <n v="120000000"/>
    <n v="0"/>
    <n v="0"/>
    <n v="12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12101"/>
    <s v="Social Security Contributions"/>
    <n v="0"/>
    <n v="0"/>
    <n v="0"/>
    <n v="0"/>
    <n v="422387125"/>
    <n v="0"/>
    <n v="0"/>
    <n v="422387125"/>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25101"/>
    <s v="Consultancy Services"/>
    <n v="0"/>
    <n v="0"/>
    <n v="0"/>
    <n v="0"/>
    <n v="3861571543"/>
    <n v="0"/>
    <n v="0"/>
    <n v="3861571543"/>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11106"/>
    <s v="Allowances (Incl. Casuals, Temporary, sitting allowances)"/>
    <n v="0"/>
    <n v="0"/>
    <n v="0"/>
    <n v="0"/>
    <n v="328250000"/>
    <n v="0"/>
    <n v="0"/>
    <n v="32825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1003"/>
    <s v="Staff Training"/>
    <n v="0"/>
    <n v="0"/>
    <n v="0"/>
    <n v="0"/>
    <n v="500000000"/>
    <n v="0"/>
    <n v="0"/>
    <n v="5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81401"/>
    <s v="Rent"/>
    <n v="0"/>
    <n v="0"/>
    <n v="0"/>
    <n v="0"/>
    <n v="511000000"/>
    <n v="0"/>
    <n v="0"/>
    <n v="511000000"/>
    <n v="0"/>
    <n v="0"/>
    <n v="0"/>
    <n v="0"/>
    <n v="0"/>
    <n v="0"/>
    <n v="0"/>
    <n v="0"/>
    <n v="0"/>
    <n v="0"/>
    <n v="0"/>
    <n v="0"/>
    <n v="0"/>
    <n v="0"/>
    <n v="0"/>
    <n v="0"/>
    <n v="0"/>
    <n v="0"/>
    <n v="0"/>
    <n v="0"/>
    <n v="0"/>
    <n v="0"/>
    <s v="Recurrent"/>
  </r>
  <r>
    <s v="013"/>
    <s v="Ministry of Education and Sports"/>
    <x v="9"/>
    <x v="9"/>
    <s v="01"/>
    <s v="Education,Sports and skills"/>
    <s v="02"/>
    <s v="Higher Education"/>
    <s v="001"/>
    <s v="University Education and Training"/>
    <s v="1491"/>
    <s v="African Centers of Excellence II"/>
    <s v="120007"/>
    <s v="Support Services"/>
    <s v="227004"/>
    <s v="Fuel, Lubricants and Oils"/>
    <n v="0"/>
    <n v="0"/>
    <n v="0"/>
    <n v="0"/>
    <n v="22000001"/>
    <n v="0"/>
    <n v="22000001"/>
    <n v="0"/>
    <n v="0"/>
    <n v="0"/>
    <n v="0"/>
    <n v="0"/>
    <n v="5500000"/>
    <n v="5011200"/>
    <n v="0"/>
    <n v="0"/>
    <n v="5500000"/>
    <n v="0"/>
    <n v="0"/>
    <n v="0"/>
    <n v="5500000"/>
    <n v="11488800"/>
    <n v="0"/>
    <n v="0"/>
    <n v="16500000"/>
    <n v="0"/>
    <n v="16500000"/>
    <n v="0"/>
    <n v="16500000"/>
    <n v="16500000"/>
    <s v="Recurrent"/>
  </r>
  <r>
    <s v="013"/>
    <s v="Ministry of Education and Sports"/>
    <x v="9"/>
    <x v="9"/>
    <s v="01"/>
    <s v="Education,Sports and skills"/>
    <s v="04"/>
    <s v="Policy, Planning and Support Services"/>
    <s v="001"/>
    <s v="Finance and Administration"/>
    <s v="1601"/>
    <s v="Retooling of Ministry of Education and Sports"/>
    <s v="000003"/>
    <s v="Facilities and Equipment Management"/>
    <s v="312212"/>
    <s v="Light Vehicles - Acquisition"/>
    <n v="0"/>
    <n v="0"/>
    <n v="0"/>
    <n v="0"/>
    <n v="1752235140"/>
    <n v="0"/>
    <n v="1752235140"/>
    <n v="0"/>
    <n v="0"/>
    <n v="0"/>
    <n v="0"/>
    <n v="0"/>
    <n v="702558785"/>
    <n v="0"/>
    <n v="0"/>
    <n v="0"/>
    <n v="438058785"/>
    <n v="857250000"/>
    <n v="0"/>
    <n v="0"/>
    <n v="611617570"/>
    <n v="894985140"/>
    <n v="0"/>
    <n v="0"/>
    <n v="1752235140"/>
    <n v="0"/>
    <n v="1752235140"/>
    <n v="0"/>
    <n v="1752235140"/>
    <n v="1752235140"/>
    <s v="Capital"/>
  </r>
  <r>
    <s v="013"/>
    <s v="Ministry of Education and Sports"/>
    <x v="9"/>
    <x v="9"/>
    <s v="01"/>
    <s v="Education,Sports and skills"/>
    <s v="05"/>
    <s v="Basic and Secondary Education"/>
    <s v="002"/>
    <s v="Secondary Education"/>
    <s v="1540"/>
    <s v="Development of Secondary Education Phase II"/>
    <s v="000017"/>
    <s v="Infrastructure Development and Management"/>
    <s v="225204"/>
    <s v="Monitoring and Supervision of capital work"/>
    <n v="0"/>
    <n v="0"/>
    <n v="0"/>
    <n v="0"/>
    <n v="1984291568"/>
    <n v="0"/>
    <n v="1984291568"/>
    <n v="0"/>
    <n v="0"/>
    <n v="0"/>
    <n v="0"/>
    <n v="0"/>
    <n v="975000000"/>
    <n v="963611686"/>
    <n v="0"/>
    <n v="0"/>
    <n v="1009291568"/>
    <n v="291756874"/>
    <n v="0"/>
    <n v="0"/>
    <n v="0"/>
    <n v="728923008"/>
    <n v="0"/>
    <n v="0"/>
    <n v="1984291568"/>
    <n v="0"/>
    <n v="1984291568"/>
    <n v="0"/>
    <n v="1984291568"/>
    <n v="1984291568"/>
    <s v="Recurrent"/>
  </r>
  <r>
    <s v="013"/>
    <s v="Ministry of Education and Sports"/>
    <x v="9"/>
    <x v="9"/>
    <s v="01"/>
    <s v="Education,Sports and skills"/>
    <s v="05"/>
    <s v="Basic and Secondary Education"/>
    <s v="002"/>
    <s v="Secondary Education"/>
    <s v="1540"/>
    <s v="Development of Secondary Education Phase II"/>
    <s v="320117"/>
    <s v="Delivery of Instructional Materials"/>
    <s v="224008"/>
    <s v="Educational Materials and Services"/>
    <n v="0"/>
    <n v="2000000000"/>
    <n v="0"/>
    <n v="2000000000"/>
    <n v="4000000000"/>
    <n v="0"/>
    <n v="2000000000"/>
    <n v="0"/>
    <n v="0"/>
    <n v="0"/>
    <n v="0"/>
    <n v="0"/>
    <n v="2000000000"/>
    <n v="0"/>
    <n v="0"/>
    <n v="0"/>
    <n v="0"/>
    <n v="2000000000"/>
    <n v="0"/>
    <n v="0"/>
    <n v="2000000000"/>
    <n v="2000000000"/>
    <n v="0"/>
    <n v="0"/>
    <n v="4000000000"/>
    <n v="0"/>
    <n v="4000000000"/>
    <n v="0"/>
    <n v="4000000000"/>
    <n v="4000000000"/>
    <s v="Recurrent"/>
  </r>
  <r>
    <s v="013"/>
    <s v="Ministry of Education and Sports"/>
    <x v="9"/>
    <x v="9"/>
    <s v="01"/>
    <s v="Education,Sports and skills"/>
    <s v="05"/>
    <s v="Basic and Secondary Education"/>
    <s v="002"/>
    <s v="Secondary Education"/>
    <s v="1665"/>
    <s v="Uganda Secondary Education Expansion Project"/>
    <s v="010008"/>
    <s v="Capacity Strengthening"/>
    <s v="221002"/>
    <s v="Workshops, Meetings and Seminars"/>
    <n v="0"/>
    <n v="0"/>
    <n v="0"/>
    <n v="0"/>
    <n v="282441600"/>
    <n v="0"/>
    <n v="0"/>
    <n v="2824416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010008"/>
    <s v="Capacity Strengthening"/>
    <s v="225101"/>
    <s v="Consultancy Services"/>
    <n v="0"/>
    <n v="0"/>
    <n v="0"/>
    <n v="0"/>
    <n v="2945173200"/>
    <n v="0"/>
    <n v="0"/>
    <n v="29451732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010008"/>
    <s v="Capacity Strengthening"/>
    <s v="225203"/>
    <s v="Appraisal and Feasibility Studies for Capital Works"/>
    <n v="0"/>
    <n v="0"/>
    <n v="0"/>
    <n v="0"/>
    <n v="715000000"/>
    <n v="0"/>
    <n v="715000000"/>
    <n v="0"/>
    <n v="0"/>
    <n v="0"/>
    <n v="0"/>
    <n v="0"/>
    <n v="178750000"/>
    <n v="0"/>
    <n v="0"/>
    <n v="0"/>
    <n v="536250000"/>
    <n v="0"/>
    <n v="0"/>
    <n v="0"/>
    <n v="0"/>
    <n v="715000000"/>
    <n v="0"/>
    <n v="0"/>
    <n v="715000000"/>
    <n v="0"/>
    <n v="715000000"/>
    <n v="0"/>
    <n v="715000000"/>
    <n v="715000000"/>
    <s v="Recurrent"/>
  </r>
  <r>
    <s v="013"/>
    <s v="Ministry of Education and Sports"/>
    <x v="9"/>
    <x v="9"/>
    <s v="01"/>
    <s v="Education,Sports and skills"/>
    <s v="05"/>
    <s v="Basic and Secondary Education"/>
    <s v="002"/>
    <s v="Secondary Education"/>
    <s v="1665"/>
    <s v="Uganda Secondary Education Expansion Project"/>
    <s v="120007"/>
    <s v="Support Services"/>
    <s v="211106"/>
    <s v="Allowances (Incl. Casuals, Temporary, sitting allowances)"/>
    <n v="0"/>
    <n v="0"/>
    <n v="0"/>
    <n v="0"/>
    <n v="664000000.00000036"/>
    <n v="0"/>
    <n v="664000000.00000036"/>
    <n v="0"/>
    <n v="0"/>
    <n v="0"/>
    <n v="0"/>
    <n v="0"/>
    <n v="166000000"/>
    <n v="162814424"/>
    <n v="0"/>
    <n v="0"/>
    <n v="0"/>
    <n v="0"/>
    <n v="0"/>
    <n v="0"/>
    <n v="498000000"/>
    <n v="501185576"/>
    <n v="0"/>
    <n v="0"/>
    <n v="664000000"/>
    <n v="0"/>
    <n v="664000000"/>
    <n v="0"/>
    <n v="664000000"/>
    <n v="664000000"/>
    <s v="Recurrent"/>
  </r>
  <r>
    <s v="013"/>
    <s v="Ministry of Education and Sports"/>
    <x v="9"/>
    <x v="9"/>
    <s v="01"/>
    <s v="Education,Sports and skills"/>
    <s v="05"/>
    <s v="Basic and Secondary Education"/>
    <s v="002"/>
    <s v="Secondary Education"/>
    <s v="1665"/>
    <s v="Uganda Secondary Education Expansion Project"/>
    <s v="120007"/>
    <s v="Support Services"/>
    <s v="221007"/>
    <s v="Books, Periodicals &amp; Newspapers"/>
    <n v="0"/>
    <n v="0"/>
    <n v="0"/>
    <n v="0"/>
    <n v="2000000"/>
    <n v="0"/>
    <n v="2000000"/>
    <n v="0"/>
    <n v="0"/>
    <n v="0"/>
    <n v="0"/>
    <n v="0"/>
    <n v="500000"/>
    <n v="500000"/>
    <n v="0"/>
    <n v="0"/>
    <n v="500000"/>
    <n v="0"/>
    <n v="0"/>
    <n v="0"/>
    <n v="0"/>
    <n v="500000"/>
    <n v="0"/>
    <n v="0"/>
    <n v="1000000"/>
    <n v="0"/>
    <n v="1000000"/>
    <n v="0"/>
    <n v="1000000"/>
    <n v="1000000"/>
    <s v="Recurrent"/>
  </r>
  <r>
    <s v="013"/>
    <s v="Ministry of Education and Sports"/>
    <x v="9"/>
    <x v="9"/>
    <s v="01"/>
    <s v="Education,Sports and skills"/>
    <s v="07"/>
    <s v="Technical Vocational Education and Training"/>
    <s v="000"/>
    <s v=""/>
    <s v="1338"/>
    <s v="Skills Development Project"/>
    <s v="120007"/>
    <s v="Support Services"/>
    <s v="221011"/>
    <s v="Printing, Stationery, Photocopying and Binding"/>
    <n v="0"/>
    <n v="0"/>
    <n v="0"/>
    <n v="0"/>
    <n v="0"/>
    <n v="0"/>
    <n v="0"/>
    <n v="0"/>
    <n v="0"/>
    <n v="0"/>
    <n v="33978164"/>
    <n v="33978164"/>
    <n v="0"/>
    <n v="0"/>
    <n v="190741141.47274679"/>
    <n v="286119156"/>
    <n v="0"/>
    <n v="0"/>
    <n v="27959733"/>
    <n v="27959733"/>
    <n v="0"/>
    <n v="0"/>
    <n v="0"/>
    <n v="0"/>
    <n v="0"/>
    <n v="252679038.47274679"/>
    <n v="0"/>
    <n v="348057053"/>
    <n v="252679038.47274679"/>
    <n v="348057053"/>
    <s v="Recurrent"/>
  </r>
  <r>
    <s v="013"/>
    <s v="Ministry of Education and Sports"/>
    <x v="9"/>
    <x v="9"/>
    <s v="01"/>
    <s v="Education,Sports and skills"/>
    <s v="07"/>
    <s v="Technical Vocational Education and Training"/>
    <s v="000"/>
    <s v=""/>
    <s v="1338"/>
    <s v="Skills Development Project"/>
    <s v="120007"/>
    <s v="Support Services"/>
    <s v="227001"/>
    <s v="Travel inland"/>
    <n v="0"/>
    <n v="0"/>
    <n v="0"/>
    <n v="0"/>
    <n v="0"/>
    <n v="0"/>
    <n v="0"/>
    <n v="0"/>
    <n v="0"/>
    <n v="0"/>
    <n v="275456866"/>
    <n v="275456866"/>
    <n v="0"/>
    <n v="0"/>
    <n v="87721275.575203106"/>
    <n v="572830163"/>
    <n v="0"/>
    <n v="0"/>
    <n v="12858597"/>
    <n v="12858597"/>
    <n v="0"/>
    <n v="0"/>
    <n v="0"/>
    <n v="0"/>
    <n v="0"/>
    <n v="376036738.57520312"/>
    <n v="0"/>
    <n v="861145626"/>
    <n v="376036738.57520312"/>
    <n v="861145626"/>
    <s v="Recurrent"/>
  </r>
  <r>
    <s v="013"/>
    <s v="Ministry of Education and Sports"/>
    <x v="9"/>
    <x v="9"/>
    <s v="01"/>
    <s v="Education,Sports and skills"/>
    <s v="07"/>
    <s v="Technical Vocational Education and Training"/>
    <s v="000"/>
    <s v=""/>
    <s v="1432"/>
    <s v="OFID Funded Vocational Project Phase II"/>
    <s v="120007"/>
    <s v="Support Services"/>
    <s v="222001"/>
    <s v="Information and Communication Technology Services."/>
    <n v="0"/>
    <n v="0"/>
    <n v="0"/>
    <n v="0"/>
    <n v="0"/>
    <n v="0"/>
    <n v="0"/>
    <n v="0"/>
    <n v="0"/>
    <n v="0"/>
    <n v="0"/>
    <n v="0"/>
    <n v="0"/>
    <n v="0"/>
    <n v="2631639"/>
    <n v="0"/>
    <n v="0"/>
    <n v="0"/>
    <n v="385758"/>
    <n v="0"/>
    <n v="0"/>
    <n v="0"/>
    <n v="368362"/>
    <n v="0"/>
    <n v="0"/>
    <n v="3385759"/>
    <n v="0"/>
    <n v="0"/>
    <n v="3385759"/>
    <n v="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1012"/>
    <s v="Small Office Equipment"/>
    <n v="0"/>
    <n v="0"/>
    <n v="0"/>
    <n v="0"/>
    <n v="40000000"/>
    <n v="0"/>
    <n v="40000000"/>
    <n v="0"/>
    <n v="0"/>
    <n v="0"/>
    <n v="0"/>
    <n v="0"/>
    <n v="10000000"/>
    <n v="0"/>
    <n v="0"/>
    <n v="0"/>
    <n v="10000000"/>
    <n v="9440000"/>
    <n v="0"/>
    <n v="0"/>
    <n v="0"/>
    <n v="10560000"/>
    <n v="0"/>
    <n v="0"/>
    <n v="20000000"/>
    <n v="0"/>
    <n v="20000000"/>
    <n v="0"/>
    <n v="20000000"/>
    <n v="2000000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312231"/>
    <s v="Office Equipment - Acquisition "/>
    <n v="0"/>
    <n v="0"/>
    <n v="0"/>
    <n v="0"/>
    <n v="40000000"/>
    <n v="0"/>
    <n v="40000000"/>
    <n v="0"/>
    <n v="0"/>
    <n v="0"/>
    <n v="0"/>
    <n v="0"/>
    <n v="10000000"/>
    <n v="0"/>
    <n v="0"/>
    <n v="0"/>
    <n v="10000000"/>
    <n v="0"/>
    <n v="0"/>
    <n v="0"/>
    <n v="0"/>
    <n v="20000000"/>
    <n v="0"/>
    <n v="0"/>
    <n v="20000000"/>
    <n v="0"/>
    <n v="20000000"/>
    <n v="0"/>
    <n v="20000000"/>
    <n v="20000000"/>
    <s v="Capital"/>
  </r>
  <r>
    <s v="013"/>
    <s v="Ministry of Education and Sports"/>
    <x v="9"/>
    <x v="9"/>
    <s v="01"/>
    <s v="Education,Sports and skills"/>
    <s v="07"/>
    <s v="Technical Vocational Education and Training"/>
    <s v="002"/>
    <s v="TVET Operations and Management Department"/>
    <s v="1338"/>
    <s v="Skills Development Project"/>
    <s v="120007"/>
    <s v="Support Services"/>
    <s v="211102"/>
    <s v="Contract Staff Salaries "/>
    <n v="0"/>
    <n v="0"/>
    <n v="0"/>
    <n v="0"/>
    <n v="2713739300"/>
    <n v="0"/>
    <n v="71986800"/>
    <n v="2641752500"/>
    <n v="0"/>
    <n v="0"/>
    <n v="0"/>
    <n v="0"/>
    <n v="0"/>
    <n v="0"/>
    <n v="0"/>
    <n v="0"/>
    <n v="0"/>
    <n v="0"/>
    <n v="0"/>
    <n v="0"/>
    <n v="0"/>
    <n v="0"/>
    <n v="0"/>
    <n v="0"/>
    <n v="0"/>
    <n v="0"/>
    <n v="0"/>
    <n v="0"/>
    <n v="0"/>
    <n v="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1008"/>
    <s v="Information and Communication Technology Supplies.  "/>
    <n v="0"/>
    <n v="0"/>
    <n v="0"/>
    <n v="0"/>
    <n v="40000000"/>
    <n v="0"/>
    <n v="0"/>
    <n v="40000000"/>
    <n v="0"/>
    <n v="0"/>
    <n v="0"/>
    <n v="0"/>
    <n v="0"/>
    <n v="0"/>
    <n v="0"/>
    <n v="0"/>
    <n v="0"/>
    <n v="0"/>
    <n v="0"/>
    <n v="0"/>
    <n v="0"/>
    <n v="0"/>
    <n v="0"/>
    <n v="0"/>
    <n v="0"/>
    <n v="0"/>
    <n v="0"/>
    <n v="0"/>
    <n v="0"/>
    <n v="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3001"/>
    <s v="Property Management Expenses"/>
    <n v="0"/>
    <n v="0"/>
    <n v="0"/>
    <n v="0"/>
    <n v="1200068.25"/>
    <n v="0"/>
    <n v="1200068.25"/>
    <n v="0"/>
    <n v="0"/>
    <n v="0"/>
    <n v="0"/>
    <n v="0"/>
    <n v="0"/>
    <n v="0"/>
    <n v="0"/>
    <n v="0"/>
    <n v="300017"/>
    <n v="0"/>
    <n v="0"/>
    <n v="0"/>
    <n v="0"/>
    <n v="300017"/>
    <n v="0"/>
    <n v="0"/>
    <n v="300017"/>
    <n v="0"/>
    <n v="300017"/>
    <n v="0"/>
    <n v="300017"/>
    <n v="300017"/>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5101"/>
    <s v="Consultancy Services"/>
    <n v="0"/>
    <n v="0"/>
    <n v="0"/>
    <n v="0"/>
    <n v="180000000"/>
    <n v="0"/>
    <n v="0"/>
    <n v="180000000"/>
    <n v="0"/>
    <n v="0"/>
    <n v="0"/>
    <n v="0"/>
    <n v="0"/>
    <n v="0"/>
    <n v="0"/>
    <n v="0"/>
    <n v="0"/>
    <n v="0"/>
    <n v="0"/>
    <n v="0"/>
    <n v="0"/>
    <n v="0"/>
    <n v="0"/>
    <n v="0"/>
    <n v="0"/>
    <n v="0"/>
    <n v="0"/>
    <n v="0"/>
    <n v="0"/>
    <n v="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8004"/>
    <s v="Maintenance-Other Fixed Assets"/>
    <n v="0"/>
    <n v="0"/>
    <n v="0"/>
    <n v="0"/>
    <n v="50000086"/>
    <n v="0"/>
    <n v="0"/>
    <n v="50000086"/>
    <n v="0"/>
    <n v="0"/>
    <n v="0"/>
    <n v="0"/>
    <n v="0"/>
    <n v="0"/>
    <n v="0"/>
    <n v="0"/>
    <n v="0"/>
    <n v="0"/>
    <n v="0"/>
    <n v="0"/>
    <n v="0"/>
    <n v="0"/>
    <n v="0"/>
    <n v="0"/>
    <n v="0"/>
    <n v="0"/>
    <n v="0"/>
    <n v="0"/>
    <n v="0"/>
    <n v="0"/>
    <s v="Recurrent"/>
  </r>
  <r>
    <s v="013"/>
    <s v="Ministry of Education and Sports"/>
    <x v="9"/>
    <x v="9"/>
    <s v="01"/>
    <s v="Education,Sports and skills"/>
    <s v="08"/>
    <s v="Special Needs Education"/>
    <s v="001"/>
    <s v="Special Needs and Inclusive Education"/>
    <s v="1308"/>
    <s v="Development and Improvement of Special Needs Education (SNE)"/>
    <s v="000017"/>
    <s v="Infrastructure Development and Management"/>
    <s v="312121"/>
    <s v="Non-Residential Buildings - Acquisition"/>
    <n v="0"/>
    <n v="0"/>
    <n v="0"/>
    <n v="0"/>
    <n v="1789818897"/>
    <n v="0"/>
    <n v="1789818897"/>
    <n v="0"/>
    <n v="0"/>
    <n v="0"/>
    <n v="0"/>
    <n v="0"/>
    <n v="447454719"/>
    <n v="0"/>
    <n v="0"/>
    <n v="0"/>
    <n v="447454719"/>
    <n v="0"/>
    <n v="0"/>
    <n v="0"/>
    <n v="0"/>
    <n v="894909438"/>
    <n v="0"/>
    <n v="0"/>
    <n v="894909438"/>
    <n v="0"/>
    <n v="894909438"/>
    <n v="0"/>
    <n v="894909438"/>
    <n v="894909438"/>
    <s v="Capital"/>
  </r>
  <r>
    <s v="013"/>
    <s v="Ministry of Education and Sports"/>
    <x v="9"/>
    <x v="9"/>
    <s v="01"/>
    <s v="Education,Sports and skills"/>
    <s v="08"/>
    <s v="Special Needs Education"/>
    <s v="001"/>
    <s v="Special Needs and Inclusive Education"/>
    <s v="1308"/>
    <s v="Development and Improvement of Special Needs Education (SNE)"/>
    <s v="320011"/>
    <s v="Equipment Maintenance"/>
    <s v="312299"/>
    <s v="Other Machinery and Equipment- Acquisition"/>
    <n v="0"/>
    <n v="0"/>
    <n v="0"/>
    <n v="0"/>
    <n v="350410000"/>
    <n v="0"/>
    <n v="350410000"/>
    <n v="0"/>
    <n v="0"/>
    <n v="0"/>
    <n v="0"/>
    <n v="0"/>
    <n v="87602500"/>
    <n v="0"/>
    <n v="0"/>
    <n v="0"/>
    <n v="87602500"/>
    <n v="0"/>
    <n v="0"/>
    <n v="0"/>
    <n v="0"/>
    <n v="175205000"/>
    <n v="0"/>
    <n v="0"/>
    <n v="175205000"/>
    <n v="0"/>
    <n v="175205000"/>
    <n v="0"/>
    <n v="175205000"/>
    <n v="175205000"/>
    <s v="Capital"/>
  </r>
  <r>
    <s v="013"/>
    <s v="Ministry of Education and Sports"/>
    <x v="9"/>
    <x v="9"/>
    <s v="04"/>
    <s v="Labour and employment services "/>
    <s v="07"/>
    <s v="Technical Vocational Education and Training"/>
    <s v="002"/>
    <s v="TVET Operations and Management Department"/>
    <s v="1432"/>
    <s v="OFID funded Vocational Project Phase II"/>
    <s v="320011"/>
    <s v="Equipment Maintenance"/>
    <s v="312229"/>
    <s v="Other ICT Equipment - Acquisition"/>
    <n v="0"/>
    <n v="0"/>
    <n v="0"/>
    <n v="0"/>
    <n v="887216000"/>
    <n v="0"/>
    <n v="0"/>
    <n v="887216000"/>
    <n v="0"/>
    <n v="0"/>
    <n v="0"/>
    <n v="0"/>
    <n v="0"/>
    <n v="0"/>
    <n v="0"/>
    <n v="0"/>
    <n v="0"/>
    <n v="0"/>
    <n v="0"/>
    <n v="0"/>
    <n v="0"/>
    <n v="0"/>
    <n v="0"/>
    <n v="0"/>
    <n v="0"/>
    <n v="0"/>
    <n v="0"/>
    <n v="0"/>
    <n v="0"/>
    <n v="0"/>
    <s v="Capital"/>
  </r>
  <r>
    <s v="014"/>
    <s v="Ministry of Health"/>
    <x v="9"/>
    <x v="9"/>
    <s v="02"/>
    <s v="Population Health, Safety and Management "/>
    <s v="02"/>
    <s v="Strategy, Policy and Development"/>
    <s v="000"/>
    <s v=""/>
    <s v="1440"/>
    <s v="Uganda Reproductive Maternal &amp; Child Health Services Improvement Project"/>
    <s v="000002"/>
    <s v="Construction management"/>
    <s v="211102"/>
    <s v="Contract Staff Salaries "/>
    <n v="0"/>
    <n v="0"/>
    <n v="0"/>
    <n v="0"/>
    <n v="0"/>
    <n v="0"/>
    <n v="0"/>
    <n v="0"/>
    <n v="0"/>
    <n v="0"/>
    <n v="0"/>
    <n v="0"/>
    <n v="0"/>
    <n v="0"/>
    <n v="4362463495"/>
    <n v="3462045153"/>
    <n v="0"/>
    <n v="0"/>
    <n v="0"/>
    <n v="505645707"/>
    <n v="0"/>
    <n v="0"/>
    <n v="0"/>
    <n v="313709367"/>
    <n v="0"/>
    <n v="4362463495"/>
    <n v="0"/>
    <n v="4281400227"/>
    <n v="4362463495"/>
    <n v="4281400227"/>
    <s v="Recurrent"/>
  </r>
  <r>
    <s v="014"/>
    <s v="Ministry of Health"/>
    <x v="9"/>
    <x v="9"/>
    <s v="02"/>
    <s v="Population Health, Safety and Management "/>
    <s v="02"/>
    <s v="Strategy, Policy and Development"/>
    <s v="000"/>
    <s v=""/>
    <s v="1440"/>
    <s v="Uganda Reproductive Maternal &amp; Child Health Services Improvement Project"/>
    <s v="000002"/>
    <s v="Construction management"/>
    <s v="225101"/>
    <s v="Consultancy Services"/>
    <n v="0"/>
    <n v="0"/>
    <n v="0"/>
    <n v="0"/>
    <n v="0"/>
    <n v="0"/>
    <n v="0"/>
    <n v="0"/>
    <n v="0"/>
    <n v="0"/>
    <n v="0"/>
    <n v="0"/>
    <n v="0"/>
    <n v="0"/>
    <n v="481111000"/>
    <n v="0"/>
    <n v="0"/>
    <n v="0"/>
    <n v="0"/>
    <n v="160104673"/>
    <n v="0"/>
    <n v="0"/>
    <n v="0"/>
    <n v="0"/>
    <n v="0"/>
    <n v="481111000"/>
    <n v="0"/>
    <n v="160104673"/>
    <n v="481111000"/>
    <n v="160104673"/>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1002"/>
    <s v="Workshops, Meetings and Seminars"/>
    <n v="0"/>
    <n v="0"/>
    <n v="0"/>
    <n v="0"/>
    <n v="30000000"/>
    <n v="0"/>
    <n v="0"/>
    <n v="30000000"/>
    <n v="0"/>
    <n v="0"/>
    <n v="0"/>
    <n v="0"/>
    <n v="0"/>
    <n v="0"/>
    <n v="0"/>
    <n v="0"/>
    <n v="0"/>
    <n v="0"/>
    <n v="0"/>
    <n v="0"/>
    <n v="0"/>
    <n v="0"/>
    <n v="0"/>
    <n v="0"/>
    <n v="0"/>
    <n v="0"/>
    <n v="0"/>
    <n v="0"/>
    <n v="0"/>
    <n v="0"/>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7004"/>
    <s v="Fuel, Lubricants and Oils"/>
    <n v="0"/>
    <n v="0"/>
    <n v="0"/>
    <n v="0"/>
    <n v="200000000"/>
    <n v="0"/>
    <n v="200000000"/>
    <n v="0"/>
    <n v="0"/>
    <n v="0"/>
    <n v="0"/>
    <n v="0"/>
    <n v="40658991"/>
    <n v="40658991"/>
    <n v="0"/>
    <n v="0"/>
    <n v="30000000"/>
    <n v="30000000"/>
    <n v="0"/>
    <n v="0"/>
    <n v="35000000"/>
    <n v="35000000"/>
    <n v="0"/>
    <n v="0"/>
    <n v="105658991"/>
    <n v="0"/>
    <n v="105658991"/>
    <n v="0"/>
    <n v="105658991"/>
    <n v="105658991"/>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3"/>
    <s v="Facilities and Equipment Management"/>
    <s v="312233"/>
    <s v="Medical, Laboratory and Research &amp; appliances - Acquisition"/>
    <n v="0"/>
    <n v="0"/>
    <n v="0"/>
    <n v="0"/>
    <n v="4058000000"/>
    <n v="0"/>
    <n v="0"/>
    <n v="4058000000"/>
    <n v="0"/>
    <n v="0"/>
    <n v="0"/>
    <n v="0"/>
    <n v="0"/>
    <n v="0"/>
    <n v="0"/>
    <n v="0"/>
    <n v="0"/>
    <n v="0"/>
    <n v="0"/>
    <n v="0"/>
    <n v="0"/>
    <n v="0"/>
    <n v="0"/>
    <n v="0"/>
    <n v="0"/>
    <n v="0"/>
    <n v="0"/>
    <n v="0"/>
    <n v="0"/>
    <n v="0"/>
    <s v="Capital"/>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21009"/>
    <s v="Welfare and Entertainment"/>
    <n v="0"/>
    <n v="0"/>
    <n v="0"/>
    <n v="0"/>
    <n v="50000000"/>
    <n v="0"/>
    <n v="50000000"/>
    <n v="0"/>
    <n v="0"/>
    <n v="0"/>
    <n v="0"/>
    <n v="0"/>
    <n v="50000000"/>
    <n v="5000000"/>
    <n v="0"/>
    <n v="0"/>
    <n v="0"/>
    <n v="33860000"/>
    <n v="0"/>
    <n v="0"/>
    <n v="0"/>
    <n v="11140000"/>
    <n v="0"/>
    <n v="0"/>
    <n v="50000000"/>
    <n v="0"/>
    <n v="50000000"/>
    <n v="0"/>
    <n v="50000000"/>
    <n v="50000000"/>
    <s v="Recurrent"/>
  </r>
  <r>
    <s v="014"/>
    <s v="Ministry of Health"/>
    <x v="9"/>
    <x v="9"/>
    <s v="02"/>
    <s v="Population Health, Safety and Management "/>
    <s v="05"/>
    <s v="Public Health Services"/>
    <s v="000"/>
    <s v=""/>
    <s v="0220"/>
    <s v="Global Fund for AIDS, TB and Malaria"/>
    <s v="000003"/>
    <s v="Facilities and Equipment Management"/>
    <s v="211102"/>
    <s v="Contract Staff Salaries "/>
    <n v="0"/>
    <n v="0"/>
    <n v="0"/>
    <n v="0"/>
    <n v="0"/>
    <n v="0"/>
    <n v="0"/>
    <n v="0"/>
    <n v="0"/>
    <n v="0"/>
    <n v="5976173904"/>
    <n v="1298697016"/>
    <n v="0"/>
    <n v="0"/>
    <n v="0"/>
    <n v="1303021536"/>
    <n v="0"/>
    <n v="0"/>
    <n v="0"/>
    <n v="1340553035"/>
    <n v="0"/>
    <n v="0"/>
    <n v="0"/>
    <n v="0"/>
    <n v="0"/>
    <n v="5976173904"/>
    <n v="0"/>
    <n v="3942271587"/>
    <n v="5976173904"/>
    <n v="3942271587"/>
    <s v="Recurrent"/>
  </r>
  <r>
    <s v="014"/>
    <s v="Ministry of Health"/>
    <x v="9"/>
    <x v="9"/>
    <s v="02"/>
    <s v="Population Health, Safety and Management "/>
    <s v="05"/>
    <s v="Public Health Services"/>
    <s v="000"/>
    <s v=""/>
    <s v="0220"/>
    <s v="Global Fund for AIDS, TB and Malaria"/>
    <s v="000003"/>
    <s v="Facilities and Equipment Management"/>
    <s v="221011"/>
    <s v="Printing, Stationery, Photocopying and Binding"/>
    <n v="0"/>
    <n v="0"/>
    <n v="0"/>
    <n v="0"/>
    <n v="0"/>
    <n v="0"/>
    <n v="0"/>
    <n v="0"/>
    <n v="0"/>
    <n v="0"/>
    <n v="2703014319"/>
    <n v="2579255808"/>
    <n v="0"/>
    <n v="0"/>
    <n v="109042957"/>
    <n v="219620298"/>
    <n v="0"/>
    <n v="0"/>
    <n v="0"/>
    <n v="6562491"/>
    <n v="0"/>
    <n v="0"/>
    <n v="0"/>
    <n v="0"/>
    <n v="0"/>
    <n v="2812057276"/>
    <n v="0"/>
    <n v="2805438597"/>
    <n v="2812057276"/>
    <n v="2805438597"/>
    <s v="Recurrent"/>
  </r>
  <r>
    <s v="014"/>
    <s v="Ministry of Health"/>
    <x v="9"/>
    <x v="9"/>
    <s v="02"/>
    <s v="Population Health, Safety and Management "/>
    <s v="05"/>
    <s v="Public Health Services"/>
    <s v="000"/>
    <s v=""/>
    <s v="0220"/>
    <s v="Global Fund for AIDS, TB and Malaria"/>
    <s v="000003"/>
    <s v="Facilities and Equipment Management"/>
    <s v="227001"/>
    <s v="Travel inland"/>
    <n v="0"/>
    <n v="0"/>
    <n v="0"/>
    <n v="0"/>
    <n v="0"/>
    <n v="0"/>
    <n v="0"/>
    <n v="0"/>
    <n v="0"/>
    <n v="0"/>
    <n v="8869960763"/>
    <n v="2701218980"/>
    <n v="0"/>
    <n v="0"/>
    <n v="8869960763"/>
    <n v="4298800911"/>
    <n v="0"/>
    <n v="0"/>
    <n v="1269960762"/>
    <n v="11924909523"/>
    <n v="0"/>
    <n v="0"/>
    <n v="0"/>
    <n v="0"/>
    <n v="0"/>
    <n v="19009882288"/>
    <n v="0"/>
    <n v="18924929414"/>
    <n v="19009882288"/>
    <n v="18924929414"/>
    <s v="Recurrent"/>
  </r>
  <r>
    <s v="014"/>
    <s v="Ministry of Health"/>
    <x v="9"/>
    <x v="9"/>
    <s v="02"/>
    <s v="Population Health, Safety and Management "/>
    <s v="05"/>
    <s v="Public Health Services"/>
    <s v="000"/>
    <s v=""/>
    <s v="1436"/>
    <s v="GAVI Vaccines and Health Sector Dev't Plan Support"/>
    <s v="000015"/>
    <s v="Monitoring and Evaluation "/>
    <s v="226001"/>
    <s v="Insurances"/>
    <n v="0"/>
    <n v="0"/>
    <n v="0"/>
    <n v="0"/>
    <n v="0"/>
    <n v="0"/>
    <n v="0"/>
    <n v="0"/>
    <n v="0"/>
    <n v="0"/>
    <n v="92000000"/>
    <n v="0"/>
    <n v="0"/>
    <n v="0"/>
    <n v="0"/>
    <n v="49797200"/>
    <n v="0"/>
    <n v="0"/>
    <n v="0"/>
    <n v="42202800"/>
    <n v="0"/>
    <n v="0"/>
    <n v="0"/>
    <n v="0"/>
    <n v="0"/>
    <n v="92000000"/>
    <n v="0"/>
    <n v="92000000"/>
    <n v="92000000"/>
    <n v="92000000"/>
    <s v="Recurrent"/>
  </r>
  <r>
    <s v="014"/>
    <s v="Ministry of Health"/>
    <x v="9"/>
    <x v="9"/>
    <s v="02"/>
    <s v="Population Health, Safety and Management "/>
    <s v="05"/>
    <s v="Public Health Services"/>
    <s v="000"/>
    <s v=""/>
    <s v="1436"/>
    <s v="GAVI Vaccines and Health Sector Dev't Plan Support"/>
    <s v="320066"/>
    <s v="Health System Strengthening "/>
    <s v="221011"/>
    <s v="Printing, Stationery, Photocopying and Binding"/>
    <n v="0"/>
    <n v="0"/>
    <n v="0"/>
    <n v="0"/>
    <n v="0"/>
    <n v="0"/>
    <n v="0"/>
    <n v="0"/>
    <n v="0"/>
    <n v="0"/>
    <n v="0"/>
    <n v="0"/>
    <n v="0"/>
    <n v="0"/>
    <n v="100000000"/>
    <n v="0"/>
    <n v="0"/>
    <n v="0"/>
    <n v="288706200"/>
    <n v="0"/>
    <n v="0"/>
    <n v="0"/>
    <n v="0"/>
    <n v="293933556"/>
    <n v="0"/>
    <n v="388706200"/>
    <n v="0"/>
    <n v="293933556"/>
    <n v="388706200"/>
    <n v="293933556"/>
    <s v="Recurrent"/>
  </r>
  <r>
    <s v="014"/>
    <s v="Ministry of Health"/>
    <x v="9"/>
    <x v="9"/>
    <s v="02"/>
    <s v="Population Health, Safety and Management "/>
    <s v="05"/>
    <s v="Public Health Services"/>
    <s v="000"/>
    <s v=""/>
    <s v="1436"/>
    <s v="GAVI Vaccines and Health Sector Dev't Plan Support"/>
    <s v="320066"/>
    <s v="Health System Strengthening "/>
    <s v="227001"/>
    <s v="Travel inland"/>
    <n v="0"/>
    <n v="0"/>
    <n v="0"/>
    <n v="0"/>
    <n v="0"/>
    <n v="0"/>
    <n v="0"/>
    <n v="0"/>
    <n v="0"/>
    <n v="0"/>
    <n v="769958879"/>
    <n v="245403913"/>
    <n v="0"/>
    <n v="0"/>
    <n v="0"/>
    <n v="392784132"/>
    <n v="0"/>
    <n v="0"/>
    <n v="512168848"/>
    <n v="768458999"/>
    <n v="0"/>
    <n v="0"/>
    <n v="0"/>
    <n v="0"/>
    <n v="0"/>
    <n v="1282127727"/>
    <n v="0"/>
    <n v="1406647044"/>
    <n v="1282127727"/>
    <n v="1406647044"/>
    <s v="Recurrent"/>
  </r>
  <r>
    <s v="014"/>
    <s v="Ministry of Health"/>
    <x v="9"/>
    <x v="9"/>
    <s v="02"/>
    <s v="Population Health, Safety and Management "/>
    <s v="05"/>
    <s v="Public Health Services"/>
    <s v="000"/>
    <s v=""/>
    <s v="1768"/>
    <s v="Uganda Covid-19 Response and Emergency Preparedness Project (UCREPP)"/>
    <s v="000015"/>
    <s v="Monitoring and Evaluation "/>
    <s v="211102"/>
    <s v="Contract Staff Salaries "/>
    <n v="0"/>
    <n v="0"/>
    <n v="0"/>
    <n v="0"/>
    <n v="0"/>
    <n v="0"/>
    <n v="0"/>
    <n v="0"/>
    <n v="0"/>
    <n v="0"/>
    <n v="0"/>
    <n v="0"/>
    <n v="0"/>
    <n v="0"/>
    <n v="1907820000"/>
    <n v="845822297"/>
    <n v="0"/>
    <n v="0"/>
    <n v="1411786800"/>
    <n v="926785800"/>
    <n v="0"/>
    <n v="0"/>
    <n v="915753600"/>
    <n v="1030557420"/>
    <n v="0"/>
    <n v="4235360400"/>
    <n v="0"/>
    <n v="2803165517"/>
    <n v="4235360400"/>
    <n v="2803165517"/>
    <s v="Recurrent"/>
  </r>
  <r>
    <s v="014"/>
    <s v="Ministry of Health"/>
    <x v="9"/>
    <x v="9"/>
    <s v="02"/>
    <s v="Population Health, Safety and Management "/>
    <s v="05"/>
    <s v="Public Health Services"/>
    <s v="000"/>
    <s v=""/>
    <s v="1768"/>
    <s v="Uganda Covid-19 Response and Emergency Preparedness Project (UCREPP)"/>
    <s v="000015"/>
    <s v="Monitoring and Evaluation "/>
    <s v="225101"/>
    <s v="Consultancy Services"/>
    <n v="0"/>
    <n v="0"/>
    <n v="0"/>
    <n v="0"/>
    <n v="0"/>
    <n v="0"/>
    <n v="0"/>
    <n v="0"/>
    <n v="0"/>
    <n v="0"/>
    <n v="0"/>
    <n v="0"/>
    <n v="0"/>
    <n v="0"/>
    <n v="576000000"/>
    <n v="442131455"/>
    <n v="0"/>
    <n v="0"/>
    <n v="426240000"/>
    <n v="89214467"/>
    <n v="0"/>
    <n v="0"/>
    <n v="276480000"/>
    <n v="470071993"/>
    <n v="0"/>
    <n v="1278720000"/>
    <n v="0"/>
    <n v="1001417915"/>
    <n v="1278720000"/>
    <n v="1001417915"/>
    <s v="Recurrent"/>
  </r>
  <r>
    <s v="014"/>
    <s v="Ministry of Health"/>
    <x v="9"/>
    <x v="9"/>
    <s v="02"/>
    <s v="Population Health, Safety and Management "/>
    <s v="05"/>
    <s v="Public Health Services"/>
    <s v="000"/>
    <s v=""/>
    <s v="1768"/>
    <s v="Uganda Covid-19 Response and Emergency Preparedness Project (UCREPP)"/>
    <s v="320022"/>
    <s v="Immunisation Services"/>
    <s v="263402"/>
    <s v="Transfer to Other Government Units"/>
    <n v="0"/>
    <n v="0"/>
    <n v="0"/>
    <n v="0"/>
    <n v="0"/>
    <n v="0"/>
    <n v="0"/>
    <n v="0"/>
    <n v="0"/>
    <n v="0"/>
    <n v="0"/>
    <n v="0"/>
    <n v="0"/>
    <n v="0"/>
    <n v="236817000"/>
    <n v="236817000"/>
    <n v="0"/>
    <n v="0"/>
    <n v="175244580"/>
    <n v="250000000"/>
    <n v="0"/>
    <n v="0"/>
    <n v="113672160"/>
    <n v="0"/>
    <n v="0"/>
    <n v="525733740"/>
    <n v="0"/>
    <n v="486817000"/>
    <n v="525733740"/>
    <n v="4868170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8002"/>
    <s v="Maintenance-Transport Equipment "/>
    <n v="0"/>
    <n v="0"/>
    <n v="0"/>
    <n v="0"/>
    <n v="557085900"/>
    <n v="0"/>
    <n v="80000000"/>
    <n v="477085900"/>
    <n v="0"/>
    <n v="0"/>
    <n v="0"/>
    <n v="0"/>
    <n v="0"/>
    <n v="0"/>
    <n v="0"/>
    <n v="0"/>
    <n v="15000000"/>
    <n v="340000"/>
    <n v="0"/>
    <n v="0"/>
    <n v="65000000"/>
    <n v="76730780"/>
    <n v="0"/>
    <n v="0"/>
    <n v="80000000"/>
    <n v="0"/>
    <n v="77070780"/>
    <n v="0"/>
    <n v="80000000"/>
    <n v="7707078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312231"/>
    <s v="Office Equipment - Acquisition "/>
    <n v="0"/>
    <n v="0"/>
    <n v="0"/>
    <n v="0"/>
    <n v="50000000"/>
    <n v="0"/>
    <n v="50000000"/>
    <n v="0"/>
    <n v="0"/>
    <n v="0"/>
    <n v="0"/>
    <n v="0"/>
    <n v="0"/>
    <n v="0"/>
    <n v="0"/>
    <n v="0"/>
    <n v="0"/>
    <n v="0"/>
    <n v="0"/>
    <n v="0"/>
    <n v="50000000"/>
    <n v="49000000"/>
    <n v="0"/>
    <n v="0"/>
    <n v="50000000"/>
    <n v="0"/>
    <n v="49000000"/>
    <n v="0"/>
    <n v="50000000"/>
    <n v="49000000"/>
    <s v="Capital"/>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21003"/>
    <s v="Staff Training"/>
    <n v="0"/>
    <n v="0"/>
    <n v="0"/>
    <n v="0"/>
    <n v="26474600"/>
    <n v="0"/>
    <n v="0"/>
    <n v="264746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26001"/>
    <s v="Insurances"/>
    <n v="0"/>
    <n v="0"/>
    <n v="0"/>
    <n v="0"/>
    <n v="92000000"/>
    <n v="0"/>
    <n v="0"/>
    <n v="92000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03"/>
    <s v="Facilities and Equipment Management"/>
    <s v="228003"/>
    <s v="Maintenance-Machinery &amp; Equipment Other than Transport Equipment "/>
    <n v="0"/>
    <n v="0"/>
    <n v="0"/>
    <n v="0"/>
    <n v="108000000"/>
    <n v="0"/>
    <n v="0"/>
    <n v="108000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11106"/>
    <s v="Allowances (Incl. Casuals, Temporary, sitting allowances)"/>
    <n v="0"/>
    <n v="0"/>
    <n v="0"/>
    <n v="0"/>
    <n v="10573239960"/>
    <n v="0"/>
    <n v="0"/>
    <n v="1057323996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28002"/>
    <s v="Maintenance-Transport Equipment "/>
    <n v="0"/>
    <n v="0"/>
    <n v="0"/>
    <n v="0"/>
    <n v="428040000"/>
    <n v="0"/>
    <n v="0"/>
    <n v="428040000"/>
    <n v="0"/>
    <n v="0"/>
    <n v="0"/>
    <n v="0"/>
    <n v="0"/>
    <n v="0"/>
    <n v="0"/>
    <n v="0"/>
    <n v="0"/>
    <n v="0"/>
    <n v="0"/>
    <n v="0"/>
    <n v="0"/>
    <n v="0"/>
    <n v="0"/>
    <n v="0"/>
    <n v="0"/>
    <n v="0"/>
    <n v="0"/>
    <n v="0"/>
    <n v="0"/>
    <n v="0"/>
    <s v="Recurrent"/>
  </r>
  <r>
    <s v="015"/>
    <s v="Ministry of  Trade, Industry and Co-operatives"/>
    <x v="18"/>
    <x v="18"/>
    <s v="03"/>
    <s v="Enabling Environment"/>
    <s v="04"/>
    <s v="Industrial and Technological Development"/>
    <s v="001"/>
    <s v="Industry and Technology"/>
    <s v="1495"/>
    <s v="Rural Industrial Development Project (OVOP Project Phase III)"/>
    <s v="000039"/>
    <s v="Policies, Regulations and Standards "/>
    <s v="228002"/>
    <s v="Maintenance-Transport Equipment "/>
    <n v="0"/>
    <n v="0"/>
    <n v="0"/>
    <n v="0"/>
    <n v="16000000"/>
    <n v="0"/>
    <n v="16000000"/>
    <n v="0"/>
    <n v="0"/>
    <n v="0"/>
    <n v="0"/>
    <n v="0"/>
    <n v="8000000"/>
    <n v="0"/>
    <n v="0"/>
    <n v="0"/>
    <n v="4000000"/>
    <n v="0"/>
    <n v="0"/>
    <n v="0"/>
    <n v="4000000"/>
    <n v="15804200"/>
    <n v="0"/>
    <n v="0"/>
    <n v="16000000"/>
    <n v="0"/>
    <n v="15804200"/>
    <n v="0"/>
    <n v="16000000"/>
    <n v="15804200"/>
    <s v="Recurrent"/>
  </r>
  <r>
    <s v="016"/>
    <s v="Ministry of Works and Transport"/>
    <x v="10"/>
    <x v="10"/>
    <s v="01"/>
    <s v="Transport Regulation"/>
    <s v="05"/>
    <s v="Multimodal Transport Regulation"/>
    <s v="002"/>
    <s v="Transport Regulation and Safety"/>
    <s v="1774"/>
    <s v="Streamlining Management of Motor Vehicle Registration"/>
    <s v="260018"/>
    <s v="Motor Vehicle Registration"/>
    <s v="221012"/>
    <s v="Small Office Equipment"/>
    <n v="0"/>
    <n v="0"/>
    <n v="0"/>
    <n v="0"/>
    <n v="50000000"/>
    <n v="0"/>
    <n v="50000000"/>
    <n v="0"/>
    <n v="0"/>
    <n v="0"/>
    <n v="0"/>
    <n v="0"/>
    <n v="25000000"/>
    <n v="0"/>
    <n v="0"/>
    <n v="0"/>
    <n v="25000000"/>
    <n v="50000000"/>
    <n v="0"/>
    <n v="0"/>
    <n v="0"/>
    <n v="0"/>
    <n v="0"/>
    <n v="0"/>
    <n v="50000000"/>
    <n v="0"/>
    <n v="50000000"/>
    <n v="0"/>
    <n v="50000000"/>
    <n v="50000000"/>
    <s v="Recurrent"/>
  </r>
  <r>
    <s v="016"/>
    <s v="Ministry of Works and Transport"/>
    <x v="10"/>
    <x v="10"/>
    <s v="02"/>
    <s v="Land Use and Transport Planning"/>
    <s v="04"/>
    <s v="Policy, Planning and Support Services"/>
    <s v="002"/>
    <s v="Policy and Planning"/>
    <s v="1617"/>
    <s v="Retooling of Ministry of Works and Transport"/>
    <s v="000022"/>
    <s v="Research and Development"/>
    <s v="227001"/>
    <s v="Travel inland"/>
    <n v="0"/>
    <n v="0"/>
    <n v="0"/>
    <n v="0"/>
    <n v="120000000"/>
    <n v="0"/>
    <n v="120000000"/>
    <n v="0"/>
    <n v="30000000"/>
    <n v="29993250"/>
    <n v="0"/>
    <n v="0"/>
    <n v="50000000"/>
    <n v="18502498"/>
    <n v="0"/>
    <n v="0"/>
    <n v="9600000"/>
    <n v="51754607"/>
    <n v="0"/>
    <n v="0"/>
    <n v="30400000"/>
    <n v="14749645"/>
    <n v="0"/>
    <n v="0"/>
    <n v="120000000"/>
    <n v="0"/>
    <n v="115000000"/>
    <n v="0"/>
    <n v="120000000"/>
    <n v="115000000"/>
    <s v="Recurrent"/>
  </r>
  <r>
    <s v="016"/>
    <s v="Ministry of Works and Transport"/>
    <x v="10"/>
    <x v="10"/>
    <s v="02"/>
    <s v="Land Use and Transport Planning"/>
    <s v="04"/>
    <s v="Policy, Planning and Support Services"/>
    <s v="002"/>
    <s v="Policy and Planning"/>
    <s v="1617"/>
    <s v="Retooling of Ministry of Works and Transport"/>
    <s v="000022"/>
    <s v="Research and Development"/>
    <s v="227004"/>
    <s v="Fuel, Lubricants and Oils"/>
    <n v="0"/>
    <n v="0"/>
    <n v="0"/>
    <n v="0"/>
    <n v="100000000"/>
    <n v="0"/>
    <n v="100000000"/>
    <n v="0"/>
    <n v="0"/>
    <n v="0"/>
    <n v="0"/>
    <n v="0"/>
    <n v="50000000"/>
    <n v="50000000"/>
    <n v="0"/>
    <n v="0"/>
    <n v="25000000"/>
    <n v="25000000"/>
    <n v="0"/>
    <n v="0"/>
    <n v="25000000"/>
    <n v="25000000"/>
    <n v="0"/>
    <n v="0"/>
    <n v="100000000"/>
    <n v="0"/>
    <n v="100000000"/>
    <n v="0"/>
    <n v="100000000"/>
    <n v="10000000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7"/>
    <s v="Road construction and upgrade"/>
    <s v="224005"/>
    <s v="Laboratory supplies and  services"/>
    <n v="0"/>
    <n v="0"/>
    <n v="0"/>
    <n v="0"/>
    <n v="500000000"/>
    <n v="0"/>
    <n v="500000000"/>
    <n v="0"/>
    <n v="0"/>
    <n v="0"/>
    <n v="0"/>
    <n v="0"/>
    <n v="165000000"/>
    <n v="0"/>
    <n v="0"/>
    <n v="0"/>
    <n v="210000000"/>
    <n v="375000000"/>
    <n v="0"/>
    <n v="0"/>
    <n v="0"/>
    <n v="0"/>
    <n v="0"/>
    <n v="0"/>
    <n v="375000000"/>
    <n v="0"/>
    <n v="375000000"/>
    <n v="0"/>
    <n v="375000000"/>
    <n v="37500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12101"/>
    <s v="Social Security Contributions"/>
    <n v="0"/>
    <n v="0"/>
    <n v="0"/>
    <n v="0"/>
    <n v="20000000"/>
    <n v="0"/>
    <n v="20000000"/>
    <n v="0"/>
    <n v="0"/>
    <n v="0"/>
    <n v="0"/>
    <n v="0"/>
    <n v="10000000"/>
    <n v="3486000"/>
    <n v="0"/>
    <n v="0"/>
    <n v="5000000"/>
    <n v="1120500"/>
    <n v="0"/>
    <n v="0"/>
    <n v="5000000"/>
    <n v="9460350"/>
    <n v="0"/>
    <n v="0"/>
    <n v="20000000"/>
    <n v="0"/>
    <n v="14066850"/>
    <n v="0"/>
    <n v="20000000"/>
    <n v="14066850"/>
    <s v="Recurrent"/>
  </r>
  <r>
    <s v="001"/>
    <s v="Office of the President"/>
    <x v="0"/>
    <x v="0"/>
    <s v="01"/>
    <s v="Institutional Coordination"/>
    <s v="02"/>
    <s v="Policy, planning and support services"/>
    <s v="001"/>
    <s v="Finance and Administration"/>
    <s v="1589"/>
    <s v="Retooling of Office of the President"/>
    <s v="000003"/>
    <s v="Facilities and Equipment Management"/>
    <s v="221008"/>
    <s v="Information and Communication Technology Supplies.  "/>
    <n v="0"/>
    <n v="0"/>
    <n v="0"/>
    <n v="0"/>
    <n v="326000000"/>
    <n v="0"/>
    <n v="326000000"/>
    <n v="0"/>
    <n v="0"/>
    <n v="0"/>
    <n v="0"/>
    <n v="0"/>
    <n v="326000000"/>
    <n v="0"/>
    <n v="0"/>
    <n v="0"/>
    <n v="0"/>
    <n v="0"/>
    <n v="0"/>
    <n v="0"/>
    <n v="0"/>
    <n v="323349360"/>
    <n v="0"/>
    <n v="0"/>
    <n v="326000000"/>
    <n v="0"/>
    <n v="323349360"/>
    <n v="0"/>
    <n v="326000000"/>
    <n v="323349360"/>
    <s v="Recurrent"/>
  </r>
  <r>
    <s v="001"/>
    <s v="Office of the President"/>
    <x v="0"/>
    <x v="0"/>
    <s v="01"/>
    <s v="Institutional Coordination"/>
    <s v="02"/>
    <s v="Policy, planning and support services"/>
    <s v="001"/>
    <s v="Finance and Administration"/>
    <s v="1589"/>
    <s v="Retooling of Office of the President"/>
    <s v="000003"/>
    <s v="Facilities and Equipment Management"/>
    <s v="312235"/>
    <s v="Furniture and Fittings - Acquisition"/>
    <n v="0"/>
    <n v="0"/>
    <n v="0"/>
    <n v="0"/>
    <n v="166300000"/>
    <n v="0"/>
    <n v="166300000"/>
    <n v="0"/>
    <n v="0"/>
    <n v="0"/>
    <n v="0"/>
    <n v="0"/>
    <n v="166300000"/>
    <n v="0"/>
    <n v="0"/>
    <n v="0"/>
    <n v="0"/>
    <n v="0"/>
    <n v="0"/>
    <n v="0"/>
    <n v="0"/>
    <n v="155806008"/>
    <n v="0"/>
    <n v="0"/>
    <n v="166300000"/>
    <n v="0"/>
    <n v="155806008"/>
    <n v="0"/>
    <n v="166300000"/>
    <n v="155806008"/>
    <s v="Capital"/>
  </r>
  <r>
    <s v="002"/>
    <s v="State House"/>
    <x v="0"/>
    <x v="0"/>
    <s v="03"/>
    <s v="Policy and Legislation Processes"/>
    <s v="02"/>
    <s v="Policy, Planning and Support Services"/>
    <s v="001"/>
    <s v="Finance and Administration"/>
    <s v="1590"/>
    <s v="Retooling of State House"/>
    <s v="000003"/>
    <s v="Facilities and Equipment Management"/>
    <s v="312231"/>
    <s v="Office Equipment - Acquisition "/>
    <n v="0"/>
    <n v="0"/>
    <n v="0"/>
    <n v="0"/>
    <n v="503046581"/>
    <n v="0"/>
    <n v="503046581"/>
    <n v="0"/>
    <n v="125761645"/>
    <n v="0"/>
    <n v="0"/>
    <n v="0"/>
    <n v="377284936"/>
    <n v="18500000"/>
    <n v="0"/>
    <n v="0"/>
    <n v="0"/>
    <n v="234253600"/>
    <n v="0"/>
    <n v="0"/>
    <n v="0"/>
    <n v="250292981"/>
    <n v="0"/>
    <n v="0"/>
    <n v="503046581"/>
    <n v="0"/>
    <n v="503046581"/>
    <n v="0"/>
    <n v="503046581"/>
    <n v="503046581"/>
    <s v="Capital"/>
  </r>
  <r>
    <s v="003"/>
    <s v="Office of the Prime Minister"/>
    <x v="2"/>
    <x v="2"/>
    <s v="01"/>
    <s v="Environment and Natural Resources Management"/>
    <s v="03"/>
    <s v="Disaster Preparedness and Refugee  Management"/>
    <s v="001"/>
    <s v="Disaster"/>
    <s v="0922"/>
    <s v="HUMANITARIAN ASSISTANCE"/>
    <s v="560066"/>
    <s v="Support to Disaster Victims"/>
    <s v="221011"/>
    <s v="Printing, Stationery, Photocopying and Binding"/>
    <n v="0"/>
    <n v="0"/>
    <n v="10000000"/>
    <n v="-10000000"/>
    <n v="90000000"/>
    <n v="0"/>
    <n v="100000000"/>
    <n v="0"/>
    <n v="0"/>
    <n v="0"/>
    <n v="0"/>
    <n v="0"/>
    <n v="50000000"/>
    <n v="4043000"/>
    <n v="0"/>
    <n v="0"/>
    <n v="12500000"/>
    <n v="45900000"/>
    <n v="0"/>
    <n v="0"/>
    <n v="0"/>
    <n v="12161080"/>
    <n v="0"/>
    <n v="0"/>
    <n v="62500000"/>
    <n v="0"/>
    <n v="62104080"/>
    <n v="0"/>
    <n v="62500000"/>
    <n v="62104080"/>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11102"/>
    <s v="Contract Staff Salaries "/>
    <n v="0"/>
    <n v="0"/>
    <n v="0"/>
    <n v="0"/>
    <n v="0"/>
    <n v="0"/>
    <n v="0"/>
    <n v="0"/>
    <n v="0"/>
    <n v="0"/>
    <n v="1045435529"/>
    <n v="1045435529"/>
    <n v="0"/>
    <n v="0"/>
    <n v="1047835529"/>
    <n v="1047835529"/>
    <n v="0"/>
    <n v="0"/>
    <n v="1096614126"/>
    <n v="1096614126"/>
    <n v="0"/>
    <n v="0"/>
    <n v="1254066108"/>
    <n v="1254066108"/>
    <n v="0"/>
    <n v="4443951292"/>
    <n v="0"/>
    <n v="4443951292"/>
    <n v="4443951292"/>
    <n v="4443951292"/>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2001"/>
    <s v="Information and Communication Technology Services."/>
    <n v="0"/>
    <n v="0"/>
    <n v="0"/>
    <n v="0"/>
    <n v="0"/>
    <n v="0"/>
    <n v="0"/>
    <n v="0"/>
    <n v="0"/>
    <n v="0"/>
    <n v="24450000"/>
    <n v="24450000"/>
    <n v="0"/>
    <n v="0"/>
    <n v="25080000"/>
    <n v="25080000"/>
    <n v="0"/>
    <n v="0"/>
    <n v="26100000"/>
    <n v="26100000"/>
    <n v="0"/>
    <n v="0"/>
    <n v="22290000"/>
    <n v="22290000"/>
    <n v="0"/>
    <n v="97920000"/>
    <n v="0"/>
    <n v="97920000"/>
    <n v="97920000"/>
    <n v="97920000"/>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8002"/>
    <s v="Maintenance-Transport Equipment "/>
    <n v="0"/>
    <n v="0"/>
    <n v="0"/>
    <n v="0"/>
    <n v="0"/>
    <n v="0"/>
    <n v="0"/>
    <n v="0"/>
    <n v="0"/>
    <n v="0"/>
    <n v="9365721"/>
    <n v="9365721"/>
    <n v="0"/>
    <n v="0"/>
    <n v="91309127"/>
    <n v="91309127"/>
    <n v="0"/>
    <n v="0"/>
    <n v="35363286"/>
    <n v="35363286"/>
    <n v="0"/>
    <n v="0"/>
    <n v="66069799"/>
    <n v="66069799"/>
    <n v="0"/>
    <n v="202107933"/>
    <n v="0"/>
    <n v="202107933"/>
    <n v="202107933"/>
    <n v="202107933"/>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81401"/>
    <s v="Rent"/>
    <n v="0"/>
    <n v="0"/>
    <n v="0"/>
    <n v="0"/>
    <n v="0"/>
    <n v="0"/>
    <n v="0"/>
    <n v="0"/>
    <n v="0"/>
    <n v="0"/>
    <n v="102032452"/>
    <n v="102032452"/>
    <n v="0"/>
    <n v="0"/>
    <n v="0"/>
    <n v="0"/>
    <n v="0"/>
    <n v="0"/>
    <n v="0"/>
    <n v="0"/>
    <n v="0"/>
    <n v="0"/>
    <n v="516878612"/>
    <n v="516878612"/>
    <n v="0"/>
    <n v="618911064"/>
    <n v="0"/>
    <n v="618911064"/>
    <n v="618911064"/>
    <n v="618911064"/>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82301"/>
    <s v="Transfers to Government Institutions"/>
    <n v="0"/>
    <n v="0"/>
    <n v="0"/>
    <n v="0"/>
    <n v="0"/>
    <n v="0"/>
    <n v="0"/>
    <n v="0"/>
    <n v="0"/>
    <n v="0"/>
    <n v="568788447"/>
    <n v="568788447"/>
    <n v="0"/>
    <n v="0"/>
    <n v="6331590762"/>
    <n v="6331590762"/>
    <n v="0"/>
    <n v="0"/>
    <n v="38385352726"/>
    <n v="38385352726"/>
    <n v="0"/>
    <n v="0"/>
    <n v="0"/>
    <n v="0"/>
    <n v="0"/>
    <n v="45285731935"/>
    <n v="0"/>
    <n v="45285731935"/>
    <n v="45285731935"/>
    <n v="45285731935"/>
    <s v="Recurrent"/>
  </r>
  <r>
    <s v="003"/>
    <s v="Office of the Prime Minister"/>
    <x v="3"/>
    <x v="3"/>
    <s v="01"/>
    <s v="Production and productivity"/>
    <s v="02"/>
    <s v="Affirmative Action Programs"/>
    <s v="000"/>
    <s v=""/>
    <s v="1486"/>
    <s v="Development Initiative for Northern Uganda"/>
    <s v="510008"/>
    <s v="Northern Uganda Affairs"/>
    <s v="221001"/>
    <s v="Advertising and Public Relations"/>
    <n v="0"/>
    <n v="0"/>
    <n v="0"/>
    <n v="0"/>
    <n v="0"/>
    <n v="0"/>
    <n v="0"/>
    <n v="0"/>
    <n v="0"/>
    <n v="0"/>
    <n v="296139344"/>
    <n v="0"/>
    <n v="0"/>
    <n v="0"/>
    <n v="70000000"/>
    <n v="70000000"/>
    <n v="0"/>
    <n v="0"/>
    <n v="82900000"/>
    <n v="82900000"/>
    <n v="0"/>
    <n v="0"/>
    <n v="72350000"/>
    <n v="72350000"/>
    <n v="0"/>
    <n v="521389344"/>
    <n v="0"/>
    <n v="225250000"/>
    <n v="521389344"/>
    <n v="225250000"/>
    <s v="Recurrent"/>
  </r>
  <r>
    <s v="003"/>
    <s v="Office of the Prime Minister"/>
    <x v="3"/>
    <x v="3"/>
    <s v="01"/>
    <s v="Production and productivity"/>
    <s v="02"/>
    <s v="Affirmative Action Programs"/>
    <s v="000"/>
    <s v=""/>
    <s v="1486"/>
    <s v="Development Initiative for Northern Uganda"/>
    <s v="510008"/>
    <s v="Northern Uganda Affairs"/>
    <s v="221009"/>
    <s v="Welfare and Entertainment"/>
    <n v="0"/>
    <n v="0"/>
    <n v="0"/>
    <n v="0"/>
    <n v="0"/>
    <n v="0"/>
    <n v="0"/>
    <n v="0"/>
    <n v="0"/>
    <n v="0"/>
    <n v="74000000"/>
    <n v="6440000"/>
    <n v="0"/>
    <n v="0"/>
    <n v="21440000"/>
    <n v="21440000"/>
    <n v="0"/>
    <n v="0"/>
    <n v="20000000"/>
    <n v="20000000"/>
    <n v="0"/>
    <n v="0"/>
    <n v="36000000"/>
    <n v="36000000"/>
    <n v="0"/>
    <n v="151440000"/>
    <n v="0"/>
    <n v="83880000"/>
    <n v="151440000"/>
    <n v="83880000"/>
    <s v="Recurrent"/>
  </r>
  <r>
    <s v="003"/>
    <s v="Office of the Prime Minister"/>
    <x v="3"/>
    <x v="3"/>
    <s v="01"/>
    <s v="Production and productivity"/>
    <s v="02"/>
    <s v="Affirmative Action Programs"/>
    <s v="000"/>
    <s v=""/>
    <s v="1486"/>
    <s v="Development Initiative for Northern Uganda"/>
    <s v="510008"/>
    <s v="Northern Uganda Affairs"/>
    <s v="221014"/>
    <s v="Bank Charges and other Bank related costs"/>
    <n v="0"/>
    <n v="0"/>
    <n v="0"/>
    <n v="0"/>
    <n v="0"/>
    <n v="0"/>
    <n v="0"/>
    <n v="0"/>
    <n v="0"/>
    <n v="0"/>
    <n v="3600000"/>
    <n v="0"/>
    <n v="0"/>
    <n v="0"/>
    <n v="0"/>
    <n v="0"/>
    <n v="0"/>
    <n v="0"/>
    <n v="0"/>
    <n v="0"/>
    <n v="0"/>
    <n v="0"/>
    <n v="0"/>
    <n v="0"/>
    <n v="0"/>
    <n v="3600000"/>
    <n v="0"/>
    <n v="0"/>
    <n v="3600000"/>
    <n v="0"/>
    <s v="Recurrent"/>
  </r>
  <r>
    <s v="003"/>
    <s v="Office of the Prime Minister"/>
    <x v="3"/>
    <x v="3"/>
    <s v="01"/>
    <s v="Production and productivity"/>
    <s v="02"/>
    <s v="Affirmative Action Programs"/>
    <s v="000"/>
    <s v=""/>
    <s v="1486"/>
    <s v="Development Initiative for Northern Uganda"/>
    <s v="510008"/>
    <s v="Northern Uganda Affairs"/>
    <s v="282303"/>
    <s v="Transfers to Other Private Entities"/>
    <n v="0"/>
    <n v="0"/>
    <n v="0"/>
    <n v="0"/>
    <n v="0"/>
    <n v="0"/>
    <n v="0"/>
    <n v="0"/>
    <n v="0"/>
    <n v="0"/>
    <n v="6799732367"/>
    <n v="1260173214"/>
    <n v="0"/>
    <n v="0"/>
    <n v="481142208"/>
    <n v="481142208"/>
    <n v="0"/>
    <n v="0"/>
    <n v="132534880"/>
    <n v="132534880"/>
    <n v="0"/>
    <n v="0"/>
    <n v="1894681487"/>
    <n v="1894681487"/>
    <n v="0"/>
    <n v="9308090942"/>
    <n v="0"/>
    <n v="3768531789"/>
    <n v="9308090942"/>
    <n v="3768531789"/>
    <s v="Recurrent"/>
  </r>
  <r>
    <s v="003"/>
    <s v="Office of the Prime Minister"/>
    <x v="3"/>
    <x v="3"/>
    <s v="01"/>
    <s v="Production and productivity"/>
    <s v="02"/>
    <s v="Affirmative Action Programs"/>
    <s v="001"/>
    <s v="Affirmative Action Programs"/>
    <s v="0932"/>
    <s v="Northern Uganda War Recovery Plan"/>
    <s v="510008"/>
    <s v="Northern Uganda Affairs"/>
    <s v="313111"/>
    <s v="   Residential Buildings - Improvement"/>
    <n v="0"/>
    <n v="0"/>
    <n v="15000000"/>
    <n v="-15000000"/>
    <n v="135000000"/>
    <n v="0"/>
    <n v="150000000"/>
    <n v="0"/>
    <n v="0"/>
    <n v="0"/>
    <n v="0"/>
    <n v="0"/>
    <n v="0"/>
    <n v="0"/>
    <n v="0"/>
    <n v="0"/>
    <n v="33750000"/>
    <n v="0"/>
    <n v="0"/>
    <n v="0"/>
    <n v="0"/>
    <n v="0"/>
    <n v="0"/>
    <n v="0"/>
    <n v="33750000"/>
    <n v="0"/>
    <n v="0"/>
    <n v="0"/>
    <n v="33750000"/>
    <n v="0"/>
    <s v="Capital"/>
  </r>
  <r>
    <s v="003"/>
    <s v="Office of the Prime Minister"/>
    <x v="3"/>
    <x v="3"/>
    <s v="01"/>
    <s v="Production and productivity"/>
    <s v="02"/>
    <s v="Affirmative Action Programs"/>
    <s v="001"/>
    <s v="Affirmative Action Programs"/>
    <s v="1486"/>
    <s v="Development Initiative for Northern Uganda"/>
    <s v="510008"/>
    <s v="Northern Uganda Affairs"/>
    <s v="221007"/>
    <s v="Books, Periodicals &amp; Newspapers"/>
    <n v="0"/>
    <n v="0"/>
    <n v="0"/>
    <n v="0"/>
    <n v="14400000"/>
    <n v="0"/>
    <n v="0"/>
    <n v="14400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28001"/>
    <s v="Maintenance-Buildings and Structures"/>
    <n v="0"/>
    <n v="0"/>
    <n v="0"/>
    <n v="0"/>
    <n v="109000000"/>
    <n v="0"/>
    <n v="0"/>
    <n v="109000000"/>
    <n v="0"/>
    <n v="0"/>
    <n v="0"/>
    <n v="0"/>
    <n v="0"/>
    <n v="0"/>
    <n v="0"/>
    <n v="0"/>
    <n v="0"/>
    <n v="0"/>
    <n v="0"/>
    <n v="0"/>
    <n v="0"/>
    <n v="0"/>
    <n v="0"/>
    <n v="0"/>
    <n v="0"/>
    <n v="0"/>
    <n v="0"/>
    <n v="0"/>
    <n v="0"/>
    <n v="0"/>
    <s v="Recurrent"/>
  </r>
  <r>
    <s v="003"/>
    <s v="Office of the Prime Minister"/>
    <x v="6"/>
    <x v="6"/>
    <s v="04"/>
    <s v="Accountability Systems and Service Delivery"/>
    <s v="01"/>
    <s v="Administration and Support Services"/>
    <s v="001"/>
    <s v="Finance and Administration"/>
    <s v="1673"/>
    <s v="Retooling of Office of the Prime Minister"/>
    <s v="000003"/>
    <s v="Facilities and Equipment Management"/>
    <s v="312216"/>
    <s v="Cycles - Acquisition"/>
    <n v="0"/>
    <n v="0"/>
    <n v="0"/>
    <n v="0"/>
    <n v="50000000"/>
    <n v="0"/>
    <n v="50000000"/>
    <n v="0"/>
    <n v="0"/>
    <n v="0"/>
    <n v="0"/>
    <n v="0"/>
    <n v="50000000"/>
    <n v="0"/>
    <n v="0"/>
    <n v="0"/>
    <n v="0"/>
    <n v="0"/>
    <n v="0"/>
    <n v="0"/>
    <n v="0"/>
    <n v="0"/>
    <n v="0"/>
    <n v="0"/>
    <n v="50000000"/>
    <n v="0"/>
    <n v="0"/>
    <n v="0"/>
    <n v="50000000"/>
    <n v="0"/>
    <s v="Capital"/>
  </r>
  <r>
    <s v="004"/>
    <s v="Ministry of Defence "/>
    <x v="0"/>
    <x v="0"/>
    <s v="02"/>
    <s v="Security"/>
    <s v="01"/>
    <s v="National Defence (UPDF)"/>
    <s v="001"/>
    <s v="Land Forces"/>
    <s v="0023"/>
    <s v="Defence Equipment Project"/>
    <s v="460136"/>
    <s v="Combat readiness "/>
    <s v="312311"/>
    <s v="Classified Assets - Acquisition"/>
    <n v="0"/>
    <n v="0"/>
    <n v="0"/>
    <n v="0"/>
    <n v="1928780653937"/>
    <n v="0"/>
    <n v="1928780653937"/>
    <n v="0"/>
    <n v="466534491370"/>
    <n v="466534491370"/>
    <n v="0"/>
    <n v="0"/>
    <n v="369682054189"/>
    <n v="369682054189"/>
    <n v="0"/>
    <n v="0"/>
    <n v="381782054188"/>
    <n v="381782054188"/>
    <n v="0"/>
    <n v="0"/>
    <n v="710782054189"/>
    <n v="710782054189"/>
    <n v="0"/>
    <n v="0"/>
    <n v="1928780653936"/>
    <n v="0"/>
    <n v="1928780653936"/>
    <n v="0"/>
    <n v="1928780653936"/>
    <n v="1928780653936"/>
    <s v="Capital"/>
  </r>
  <r>
    <s v="005"/>
    <s v="Ministry of Public Service "/>
    <x v="4"/>
    <x v="4"/>
    <s v="03"/>
    <s v="Human Resource Management "/>
    <s v="04"/>
    <s v="Policy, Planning and Support Services"/>
    <s v="002"/>
    <s v="Finance and administration"/>
    <s v="1682"/>
    <s v="Retooling of Public Service"/>
    <s v="000004"/>
    <s v="Finance and Accounting"/>
    <s v="221008"/>
    <s v="Information and Communication Technology Supplies.  "/>
    <n v="0"/>
    <n v="0"/>
    <n v="0"/>
    <n v="0"/>
    <n v="645000000"/>
    <n v="0"/>
    <n v="645000000"/>
    <n v="0"/>
    <n v="0"/>
    <n v="0"/>
    <n v="0"/>
    <n v="0"/>
    <n v="80000000"/>
    <n v="0"/>
    <n v="0"/>
    <n v="0"/>
    <n v="90000000"/>
    <n v="1650000"/>
    <n v="0"/>
    <n v="0"/>
    <n v="298321853"/>
    <n v="462940333"/>
    <n v="0"/>
    <n v="0"/>
    <n v="468321853"/>
    <n v="0"/>
    <n v="464590333"/>
    <n v="0"/>
    <n v="468321853"/>
    <n v="464590333"/>
    <s v="Recurrent"/>
  </r>
  <r>
    <s v="006"/>
    <s v="Ministry of Foreign Affairs "/>
    <x v="0"/>
    <x v="0"/>
    <s v="01"/>
    <s v="Institutional Coordination"/>
    <s v="01"/>
    <s v="Policy, Planning and Support Services"/>
    <s v="001"/>
    <s v="Finance and Administration"/>
    <s v="1591"/>
    <s v="Retooling of Ministry of Foreign Affairs"/>
    <s v="000003"/>
    <s v="Facilities and Equipment Management"/>
    <s v="312221"/>
    <s v="Light ICT hardware - Acquisition"/>
    <n v="0"/>
    <n v="0"/>
    <n v="0"/>
    <n v="0"/>
    <n v="127800000"/>
    <n v="0"/>
    <n v="127800000"/>
    <n v="0"/>
    <n v="0"/>
    <n v="0"/>
    <n v="0"/>
    <n v="0"/>
    <n v="127800000"/>
    <n v="0"/>
    <n v="0"/>
    <n v="0"/>
    <n v="0"/>
    <n v="3739599"/>
    <n v="0"/>
    <n v="0"/>
    <n v="0"/>
    <n v="116124390"/>
    <n v="0"/>
    <n v="0"/>
    <n v="127800000"/>
    <n v="0"/>
    <n v="119863989"/>
    <n v="0"/>
    <n v="127800000"/>
    <n v="119863989"/>
    <s v="Capital"/>
  </r>
  <r>
    <s v="006"/>
    <s v="Ministry of Foreign Affairs "/>
    <x v="0"/>
    <x v="0"/>
    <s v="01"/>
    <s v="Institutional Coordination"/>
    <s v="01"/>
    <s v="Policy, Planning and Support Services"/>
    <s v="001"/>
    <s v="Finance and Administration"/>
    <s v="1591"/>
    <s v="Retooling of Ministry of Foreign Affairs"/>
    <s v="000003"/>
    <s v="Facilities and Equipment Management"/>
    <s v="312235"/>
    <s v="Furniture and Fittings - Acquisition"/>
    <n v="0"/>
    <n v="0"/>
    <n v="0"/>
    <n v="0"/>
    <n v="66210598"/>
    <n v="0"/>
    <n v="66210598"/>
    <n v="0"/>
    <n v="0"/>
    <n v="0"/>
    <n v="0"/>
    <n v="0"/>
    <n v="66210598"/>
    <n v="0"/>
    <n v="0"/>
    <n v="0"/>
    <n v="0"/>
    <n v="0"/>
    <n v="0"/>
    <n v="0"/>
    <n v="0"/>
    <n v="42584140"/>
    <n v="0"/>
    <n v="0"/>
    <n v="66210598"/>
    <n v="0"/>
    <n v="42584140"/>
    <n v="0"/>
    <n v="66210598"/>
    <n v="42584140"/>
    <s v="Capital"/>
  </r>
  <r>
    <s v="007"/>
    <s v="Ministry of Justice and Constitutional Affairs "/>
    <x v="0"/>
    <x v="0"/>
    <s v="04"/>
    <s v="Access to Justice"/>
    <s v="05"/>
    <s v="Policy, Planning and Support Services"/>
    <s v="001"/>
    <s v="Finance and Administration"/>
    <s v="1647"/>
    <s v="Retooling of Ministry of Justice and Constitutional Affairs"/>
    <s v="000003"/>
    <s v="Facilities and Equipment Management"/>
    <s v="312212"/>
    <s v="Light Vehicles - Acquisition"/>
    <n v="0"/>
    <n v="700000000"/>
    <n v="0"/>
    <n v="700000000"/>
    <n v="1695000000"/>
    <n v="0"/>
    <n v="995000000"/>
    <n v="0"/>
    <n v="0"/>
    <n v="0"/>
    <n v="0"/>
    <n v="0"/>
    <n v="801608987"/>
    <n v="0"/>
    <n v="0"/>
    <n v="0"/>
    <n v="700000000"/>
    <n v="0"/>
    <n v="0"/>
    <n v="0"/>
    <n v="0"/>
    <n v="1501608987"/>
    <n v="0"/>
    <n v="0"/>
    <n v="1501608987"/>
    <n v="0"/>
    <n v="1501608987"/>
    <n v="0"/>
    <n v="1501608987"/>
    <n v="1501608987"/>
    <s v="Capital"/>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1001"/>
    <s v="Advertising and Public Relations"/>
    <n v="0"/>
    <n v="0"/>
    <n v="0"/>
    <n v="0"/>
    <n v="0"/>
    <n v="0"/>
    <n v="0"/>
    <n v="0"/>
    <n v="0"/>
    <n v="0"/>
    <n v="27000000"/>
    <n v="22445455"/>
    <n v="0"/>
    <n v="0"/>
    <n v="81000000"/>
    <n v="82810552"/>
    <n v="0"/>
    <n v="0"/>
    <n v="0"/>
    <n v="0"/>
    <n v="0"/>
    <n v="0"/>
    <n v="181000000"/>
    <n v="134266554"/>
    <n v="0"/>
    <n v="289000000"/>
    <n v="0"/>
    <n v="239522561"/>
    <n v="289000000"/>
    <n v="239522561"/>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3004"/>
    <s v="Guard and Security services"/>
    <n v="0"/>
    <n v="0"/>
    <n v="0"/>
    <n v="0"/>
    <n v="0"/>
    <n v="0"/>
    <n v="0"/>
    <n v="0"/>
    <n v="0"/>
    <n v="0"/>
    <n v="8100000"/>
    <n v="0"/>
    <n v="0"/>
    <n v="0"/>
    <n v="24300000"/>
    <n v="0"/>
    <n v="0"/>
    <n v="0"/>
    <n v="0"/>
    <n v="0"/>
    <n v="0"/>
    <n v="0"/>
    <n v="24300000"/>
    <n v="17133600"/>
    <n v="0"/>
    <n v="56700000"/>
    <n v="0"/>
    <n v="17133600"/>
    <n v="56700000"/>
    <n v="17133600"/>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63402"/>
    <s v="Transfer to Other Government Units"/>
    <n v="0"/>
    <n v="0"/>
    <n v="0"/>
    <n v="0"/>
    <n v="0"/>
    <n v="0"/>
    <n v="0"/>
    <n v="0"/>
    <n v="0"/>
    <n v="0"/>
    <n v="1284100000"/>
    <n v="238647756"/>
    <n v="0"/>
    <n v="0"/>
    <n v="0"/>
    <n v="925199599"/>
    <n v="0"/>
    <n v="0"/>
    <n v="0"/>
    <n v="0"/>
    <n v="0"/>
    <n v="0"/>
    <n v="3338660000"/>
    <n v="3288583546"/>
    <n v="0"/>
    <n v="4622760000"/>
    <n v="0"/>
    <n v="4452430901"/>
    <n v="4622760000"/>
    <n v="4452430901"/>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1002"/>
    <s v="Workshops, Meetings and Seminars"/>
    <n v="0"/>
    <n v="783470100"/>
    <n v="0"/>
    <n v="783470100"/>
    <n v="2796230100"/>
    <n v="0"/>
    <n v="0"/>
    <n v="201276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3003"/>
    <s v="Rent-Produced Assets-to private entities"/>
    <n v="0"/>
    <n v="140000000"/>
    <n v="0"/>
    <n v="140000000"/>
    <n v="428144000"/>
    <n v="0"/>
    <n v="0"/>
    <n v="288144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560024"/>
    <s v="Management of ICT systems and infrastructure "/>
    <s v="312212"/>
    <s v="Light Vehicles - Acquisition"/>
    <n v="0"/>
    <n v="933640000"/>
    <n v="0"/>
    <n v="933640000"/>
    <n v="4137640000"/>
    <n v="0"/>
    <n v="0"/>
    <n v="3204000000"/>
    <n v="0"/>
    <n v="0"/>
    <n v="0"/>
    <n v="0"/>
    <n v="0"/>
    <n v="0"/>
    <n v="0"/>
    <n v="0"/>
    <n v="0"/>
    <n v="0"/>
    <n v="0"/>
    <n v="0"/>
    <n v="0"/>
    <n v="0"/>
    <n v="0"/>
    <n v="0"/>
    <n v="0"/>
    <n v="0"/>
    <n v="0"/>
    <n v="0"/>
    <n v="0"/>
    <n v="0"/>
    <s v="Capital"/>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11102"/>
    <s v="Contract Staff Salaries "/>
    <n v="0"/>
    <n v="0"/>
    <n v="0"/>
    <n v="0"/>
    <n v="0"/>
    <n v="0"/>
    <n v="0"/>
    <n v="0"/>
    <n v="0"/>
    <n v="0"/>
    <n v="198222830"/>
    <n v="191289473"/>
    <n v="0"/>
    <n v="0"/>
    <n v="198222829"/>
    <n v="123341638"/>
    <n v="0"/>
    <n v="0"/>
    <n v="0"/>
    <n v="0"/>
    <n v="0"/>
    <n v="0"/>
    <n v="198222829"/>
    <n v="149255366"/>
    <n v="0"/>
    <n v="594668488"/>
    <n v="0"/>
    <n v="463886477"/>
    <n v="594668488"/>
    <n v="463886477"/>
    <s v="Recurrent"/>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27001"/>
    <s v="Travel inland"/>
    <n v="0"/>
    <n v="0"/>
    <n v="0"/>
    <n v="0"/>
    <n v="0"/>
    <n v="0"/>
    <n v="0"/>
    <n v="0"/>
    <n v="0"/>
    <n v="0"/>
    <n v="100000000"/>
    <n v="44642000"/>
    <n v="0"/>
    <n v="0"/>
    <n v="100000000"/>
    <n v="37170644"/>
    <n v="0"/>
    <n v="0"/>
    <n v="0"/>
    <n v="0"/>
    <n v="0"/>
    <n v="0"/>
    <n v="100000000"/>
    <n v="43537700"/>
    <n v="0"/>
    <n v="300000000"/>
    <n v="0"/>
    <n v="125350344"/>
    <n v="300000000"/>
    <n v="125350344"/>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11102"/>
    <s v="Contract Staff Salaries "/>
    <n v="0"/>
    <n v="0"/>
    <n v="0"/>
    <n v="0"/>
    <n v="1546110247.9000001"/>
    <n v="0"/>
    <n v="1149664589"/>
    <n v="396445658.89999998"/>
    <n v="445805382"/>
    <n v="148347212"/>
    <n v="0"/>
    <n v="0"/>
    <n v="185972772"/>
    <n v="482922431"/>
    <n v="0"/>
    <n v="0"/>
    <n v="253865977"/>
    <n v="254281922"/>
    <n v="0"/>
    <n v="0"/>
    <n v="264020458"/>
    <n v="264113024"/>
    <n v="0"/>
    <n v="0"/>
    <n v="1149664589"/>
    <n v="0"/>
    <n v="1149664589"/>
    <n v="0"/>
    <n v="1149664589"/>
    <n v="1149664589"/>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3005"/>
    <s v="Electricity "/>
    <n v="0"/>
    <n v="0"/>
    <n v="0"/>
    <n v="0"/>
    <n v="30000000"/>
    <n v="0"/>
    <n v="30000000"/>
    <n v="0"/>
    <n v="13000000"/>
    <n v="0"/>
    <n v="0"/>
    <n v="0"/>
    <n v="2000000"/>
    <n v="11602808"/>
    <n v="0"/>
    <n v="0"/>
    <n v="7500000"/>
    <n v="4701718"/>
    <n v="0"/>
    <n v="0"/>
    <n v="7500000"/>
    <n v="13695474"/>
    <n v="0"/>
    <n v="0"/>
    <n v="30000000"/>
    <n v="0"/>
    <n v="30000000"/>
    <n v="0"/>
    <n v="30000000"/>
    <n v="30000000"/>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5101"/>
    <s v="Consultancy Services"/>
    <n v="0"/>
    <n v="0"/>
    <n v="0"/>
    <n v="0"/>
    <n v="6297771164.1000004"/>
    <n v="0"/>
    <n v="2649596711"/>
    <n v="3648174453.0999999"/>
    <n v="396610765"/>
    <n v="306777599"/>
    <n v="0"/>
    <n v="0"/>
    <n v="1928187591"/>
    <n v="1972043912"/>
    <n v="0"/>
    <n v="0"/>
    <n v="324798350"/>
    <n v="322061658"/>
    <n v="0"/>
    <n v="0"/>
    <n v="5"/>
    <n v="48713542"/>
    <n v="0"/>
    <n v="0"/>
    <n v="2649596711"/>
    <n v="0"/>
    <n v="2649596711"/>
    <n v="0"/>
    <n v="2649596711"/>
    <n v="2649596711"/>
    <s v="Recurrent"/>
  </r>
  <r>
    <s v="008"/>
    <s v="Ministry of Finance, Planning and Economic Development "/>
    <x v="6"/>
    <x v="6"/>
    <s v="01"/>
    <s v="Development Planning, Research, Evaluation and Statistics"/>
    <s v="06"/>
    <s v="Macroeconomic Policy and Management"/>
    <s v="000"/>
    <s v=""/>
    <s v="1521"/>
    <s v="Resource Enhancement and Accountability Programme (REAP)"/>
    <s v="560068"/>
    <s v="Domestic Revenue and Foreign Aid Policy"/>
    <s v="211104"/>
    <s v="Employee Gratuity"/>
    <n v="0"/>
    <n v="0"/>
    <n v="0"/>
    <n v="0"/>
    <n v="0"/>
    <n v="0"/>
    <n v="0"/>
    <n v="0"/>
    <n v="0"/>
    <n v="0"/>
    <n v="0"/>
    <n v="0"/>
    <n v="0"/>
    <n v="0"/>
    <n v="88900000"/>
    <n v="0"/>
    <n v="0"/>
    <n v="0"/>
    <n v="0"/>
    <n v="0"/>
    <n v="0"/>
    <n v="0"/>
    <n v="160020000"/>
    <n v="0"/>
    <n v="0"/>
    <n v="248920000"/>
    <n v="0"/>
    <n v="0"/>
    <n v="248920000"/>
    <n v="0"/>
    <s v="Recurrent"/>
  </r>
  <r>
    <s v="008"/>
    <s v="Ministry of Finance, Planning and Economic Development "/>
    <x v="6"/>
    <x v="6"/>
    <s v="01"/>
    <s v="Development Planning, Research, Evaluation and Statistics"/>
    <s v="06"/>
    <s v="Macroeconomic Policy and Management"/>
    <s v="001"/>
    <s v="Macroeconomic Policy"/>
    <s v="1521"/>
    <s v="Resource Enhancement and Accountability Programme (REAP)"/>
    <s v="560068"/>
    <s v="Domestic Revenue and Foreign Aid Policy"/>
    <s v="221003"/>
    <s v="Staff Training"/>
    <n v="0"/>
    <n v="0"/>
    <n v="0"/>
    <n v="0"/>
    <n v="562100000"/>
    <n v="0"/>
    <n v="0"/>
    <n v="562100000"/>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0"/>
    <s v=""/>
    <s v="1521"/>
    <s v="Resource Enhancement and Accountability Programme (REAP)"/>
    <s v="560018"/>
    <s v="Coordination of the Budget Cycle"/>
    <s v="221003"/>
    <s v="Staff Training"/>
    <n v="0"/>
    <n v="0"/>
    <n v="0"/>
    <n v="0"/>
    <n v="0"/>
    <n v="0"/>
    <n v="0"/>
    <n v="0"/>
    <n v="0"/>
    <n v="0"/>
    <n v="0"/>
    <n v="0"/>
    <n v="0"/>
    <n v="0"/>
    <n v="107065000"/>
    <n v="43970672"/>
    <n v="0"/>
    <n v="0"/>
    <n v="0"/>
    <n v="0"/>
    <n v="0"/>
    <n v="0"/>
    <n v="214130000"/>
    <n v="214127781"/>
    <n v="0"/>
    <n v="321195000"/>
    <n v="0"/>
    <n v="258098453"/>
    <n v="321195000"/>
    <n v="258098453"/>
    <s v="Recurrent"/>
  </r>
  <r>
    <s v="008"/>
    <s v="Ministry of Finance, Planning and Economic Development "/>
    <x v="6"/>
    <x v="6"/>
    <s v="02"/>
    <s v="Resource Mobilization and Budgeting"/>
    <s v="01"/>
    <s v="Budget Preparation, Execution and Monitoring"/>
    <s v="000"/>
    <s v=""/>
    <s v="1521"/>
    <s v="Resource Enhancement and Accountability Programme (REAP)"/>
    <s v="560018"/>
    <s v="Coordination of the Budget Cycle"/>
    <s v="227001"/>
    <s v="Travel inland"/>
    <n v="0"/>
    <n v="0"/>
    <n v="0"/>
    <n v="0"/>
    <n v="0"/>
    <n v="0"/>
    <n v="0"/>
    <n v="0"/>
    <n v="0"/>
    <n v="0"/>
    <n v="0"/>
    <n v="0"/>
    <n v="0"/>
    <n v="0"/>
    <n v="28116832"/>
    <n v="0"/>
    <n v="0"/>
    <n v="0"/>
    <n v="0"/>
    <n v="0"/>
    <n v="0"/>
    <n v="0"/>
    <n v="56233664"/>
    <n v="21780000"/>
    <n v="0"/>
    <n v="84350496"/>
    <n v="0"/>
    <n v="21780000"/>
    <n v="84350496"/>
    <n v="21780000"/>
    <s v="Recurrent"/>
  </r>
  <r>
    <s v="008"/>
    <s v="Ministry of Finance, Planning and Economic Development "/>
    <x v="6"/>
    <x v="6"/>
    <s v="02"/>
    <s v="Resource Mobilization and Budgeting"/>
    <s v="01"/>
    <s v="Budget Preparation, Execution and Monitoring"/>
    <s v="000"/>
    <s v=""/>
    <s v="1521"/>
    <s v="Resource Enhancement and Accountability Programme (REAP)"/>
    <s v="560024"/>
    <s v="Management of ICT systems and infrastructure "/>
    <s v="221002"/>
    <s v="Workshops, Meetings and Seminars"/>
    <n v="0"/>
    <n v="0"/>
    <n v="0"/>
    <n v="0"/>
    <n v="0"/>
    <n v="0"/>
    <n v="0"/>
    <n v="0"/>
    <n v="0"/>
    <n v="0"/>
    <n v="0"/>
    <n v="0"/>
    <n v="0"/>
    <n v="0"/>
    <n v="343950000"/>
    <n v="0"/>
    <n v="0"/>
    <n v="0"/>
    <n v="0"/>
    <n v="0"/>
    <n v="0"/>
    <n v="0"/>
    <n v="687900000"/>
    <n v="653913948"/>
    <n v="0"/>
    <n v="1031850000"/>
    <n v="0"/>
    <n v="653913948"/>
    <n v="1031850000"/>
    <n v="653913948"/>
    <s v="Recurrent"/>
  </r>
  <r>
    <s v="008"/>
    <s v="Ministry of Finance, Planning and Economic Development "/>
    <x v="6"/>
    <x v="6"/>
    <s v="02"/>
    <s v="Resource Mobilization and Budgeting"/>
    <s v="01"/>
    <s v="Budget Preparation, Execution and Monitoring"/>
    <s v="000"/>
    <s v=""/>
    <s v="1521"/>
    <s v="Resource Enhancement and Accountability Programme (REAP)"/>
    <s v="560024"/>
    <s v="Management of ICT systems and infrastructure "/>
    <s v="221003"/>
    <s v="Staff Training"/>
    <n v="0"/>
    <n v="0"/>
    <n v="0"/>
    <n v="0"/>
    <n v="0"/>
    <n v="0"/>
    <n v="0"/>
    <n v="0"/>
    <n v="0"/>
    <n v="0"/>
    <n v="0"/>
    <n v="0"/>
    <n v="0"/>
    <n v="0"/>
    <n v="312986844"/>
    <n v="192280516"/>
    <n v="0"/>
    <n v="0"/>
    <n v="0"/>
    <n v="0"/>
    <n v="0"/>
    <n v="0"/>
    <n v="625973688"/>
    <n v="524840312"/>
    <n v="0"/>
    <n v="938960532"/>
    <n v="0"/>
    <n v="717120828"/>
    <n v="938960532"/>
    <n v="717120828"/>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18"/>
    <s v="Coordination of the Budget Cycle"/>
    <s v="211104"/>
    <s v="Employee Gratuity"/>
    <n v="0"/>
    <n v="0"/>
    <n v="0"/>
    <n v="0"/>
    <n v="626379520"/>
    <n v="0"/>
    <n v="332909520"/>
    <n v="293470000"/>
    <n v="0"/>
    <n v="0"/>
    <n v="0"/>
    <n v="0"/>
    <n v="249682140"/>
    <n v="5220000"/>
    <n v="0"/>
    <n v="0"/>
    <n v="0"/>
    <n v="0"/>
    <n v="0"/>
    <n v="0"/>
    <n v="83227380"/>
    <n v="327689520"/>
    <n v="0"/>
    <n v="0"/>
    <n v="332909520"/>
    <n v="0"/>
    <n v="332909520"/>
    <n v="0"/>
    <n v="332909520"/>
    <n v="33290952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1009"/>
    <s v="Welfare and Entertainment"/>
    <n v="0"/>
    <n v="0"/>
    <n v="0"/>
    <n v="0"/>
    <n v="80575000"/>
    <n v="0"/>
    <n v="80575000"/>
    <n v="0"/>
    <n v="20143750"/>
    <n v="11485000"/>
    <n v="0"/>
    <n v="0"/>
    <n v="20143750"/>
    <n v="28802500"/>
    <n v="0"/>
    <n v="0"/>
    <n v="20143750"/>
    <n v="15152480"/>
    <n v="0"/>
    <n v="0"/>
    <n v="20143750"/>
    <n v="25135020"/>
    <n v="0"/>
    <n v="0"/>
    <n v="80575000"/>
    <n v="0"/>
    <n v="80575000"/>
    <n v="0"/>
    <n v="80575000"/>
    <n v="8057500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4"/>
    <s v="Management of ICT systems and infrastructure "/>
    <s v="221002"/>
    <s v="Workshops, Meetings and Seminars"/>
    <n v="0"/>
    <n v="0"/>
    <n v="0"/>
    <n v="0"/>
    <n v="687900000"/>
    <n v="0"/>
    <n v="0"/>
    <n v="687900000"/>
    <n v="0"/>
    <n v="0"/>
    <n v="0"/>
    <n v="0"/>
    <n v="0"/>
    <n v="0"/>
    <n v="0"/>
    <n v="0"/>
    <n v="0"/>
    <n v="0"/>
    <n v="0"/>
    <n v="0"/>
    <n v="0"/>
    <n v="0"/>
    <n v="0"/>
    <n v="0"/>
    <n v="0"/>
    <n v="0"/>
    <n v="0"/>
    <n v="0"/>
    <n v="0"/>
    <n v="0"/>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1001"/>
    <s v="Advertising and Public Relations"/>
    <n v="0"/>
    <n v="0"/>
    <n v="0"/>
    <n v="0"/>
    <n v="0"/>
    <n v="0"/>
    <n v="0"/>
    <n v="0"/>
    <n v="0"/>
    <n v="0"/>
    <n v="50000000"/>
    <n v="50000000"/>
    <n v="0"/>
    <n v="0"/>
    <n v="50000000"/>
    <n v="50000000"/>
    <n v="0"/>
    <n v="0"/>
    <n v="0"/>
    <n v="0"/>
    <n v="0"/>
    <n v="0"/>
    <n v="200000000"/>
    <n v="152568334"/>
    <n v="0"/>
    <n v="300000000"/>
    <n v="0"/>
    <n v="252568334"/>
    <n v="300000000"/>
    <n v="252568334"/>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1009"/>
    <s v="Welfare and Entertainment"/>
    <n v="0"/>
    <n v="0"/>
    <n v="0"/>
    <n v="0"/>
    <n v="0"/>
    <n v="0"/>
    <n v="0"/>
    <n v="0"/>
    <n v="0"/>
    <n v="0"/>
    <n v="4800000"/>
    <n v="4800000"/>
    <n v="0"/>
    <n v="0"/>
    <n v="4800000"/>
    <n v="4800000"/>
    <n v="0"/>
    <n v="0"/>
    <n v="0"/>
    <n v="0"/>
    <n v="0"/>
    <n v="0"/>
    <n v="19200000"/>
    <n v="8951100"/>
    <n v="0"/>
    <n v="28800000"/>
    <n v="0"/>
    <n v="18551100"/>
    <n v="28800000"/>
    <n v="18551100"/>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1014"/>
    <s v="Bank Charges and other Bank related costs"/>
    <n v="0"/>
    <n v="0"/>
    <n v="0"/>
    <n v="0"/>
    <n v="0"/>
    <n v="0"/>
    <n v="0"/>
    <n v="0"/>
    <n v="0"/>
    <n v="0"/>
    <n v="1250000"/>
    <n v="1250000"/>
    <n v="0"/>
    <n v="0"/>
    <n v="1250000"/>
    <n v="1250000"/>
    <n v="0"/>
    <n v="0"/>
    <n v="0"/>
    <n v="0"/>
    <n v="0"/>
    <n v="0"/>
    <n v="0"/>
    <n v="1694345"/>
    <n v="0"/>
    <n v="2500000"/>
    <n v="0"/>
    <n v="4194345"/>
    <n v="2500000"/>
    <n v="4194345"/>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7002"/>
    <s v="Travel abroad"/>
    <n v="0"/>
    <n v="0"/>
    <n v="0"/>
    <n v="0"/>
    <n v="0"/>
    <n v="0"/>
    <n v="0"/>
    <n v="0"/>
    <n v="0"/>
    <n v="0"/>
    <n v="162500000"/>
    <n v="162500000"/>
    <n v="0"/>
    <n v="0"/>
    <n v="162500000"/>
    <n v="162500000"/>
    <n v="0"/>
    <n v="0"/>
    <n v="0"/>
    <n v="0"/>
    <n v="0"/>
    <n v="0"/>
    <n v="650000000"/>
    <n v="142992517"/>
    <n v="0"/>
    <n v="975000000"/>
    <n v="0"/>
    <n v="467992517"/>
    <n v="975000000"/>
    <n v="467992517"/>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11102"/>
    <s v="Contract Staff Salaries "/>
    <n v="0"/>
    <n v="0"/>
    <n v="0"/>
    <n v="0"/>
    <n v="683430000"/>
    <n v="0"/>
    <n v="0"/>
    <n v="683430000"/>
    <n v="0"/>
    <n v="0"/>
    <n v="0"/>
    <n v="0"/>
    <n v="0"/>
    <n v="0"/>
    <n v="0"/>
    <n v="0"/>
    <n v="0"/>
    <n v="0"/>
    <n v="0"/>
    <n v="0"/>
    <n v="0"/>
    <n v="0"/>
    <n v="0"/>
    <n v="0"/>
    <n v="0"/>
    <n v="0"/>
    <n v="0"/>
    <n v="0"/>
    <n v="0"/>
    <n v="0"/>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211106"/>
    <s v="Allowances (Incl. Casuals, Temporary, sitting allowances)"/>
    <n v="0"/>
    <n v="0"/>
    <n v="0"/>
    <n v="0"/>
    <n v="380000000"/>
    <n v="0"/>
    <n v="380000000"/>
    <n v="0"/>
    <n v="100000000"/>
    <n v="99990800"/>
    <n v="0"/>
    <n v="0"/>
    <n v="90000000"/>
    <n v="89002199"/>
    <n v="0"/>
    <n v="0"/>
    <n v="95000000"/>
    <n v="94887548"/>
    <n v="0"/>
    <n v="0"/>
    <n v="95000000"/>
    <n v="96106131"/>
    <n v="0"/>
    <n v="0"/>
    <n v="380000000"/>
    <n v="0"/>
    <n v="379986678"/>
    <n v="0"/>
    <n v="380000000"/>
    <n v="379986678"/>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252101"/>
    <s v="Subsidies to private enterprises-To Private Enterprises"/>
    <n v="0"/>
    <n v="0"/>
    <n v="0"/>
    <n v="0"/>
    <n v="2400000000"/>
    <n v="0"/>
    <n v="2400000000"/>
    <n v="0"/>
    <n v="0"/>
    <n v="0"/>
    <n v="0"/>
    <n v="0"/>
    <n v="1200000000"/>
    <n v="907550199"/>
    <n v="0"/>
    <n v="0"/>
    <n v="600000000"/>
    <n v="309404403"/>
    <n v="0"/>
    <n v="0"/>
    <n v="600000000"/>
    <n v="1183445398"/>
    <n v="0"/>
    <n v="0"/>
    <n v="2400000000"/>
    <n v="0"/>
    <n v="2400400000"/>
    <n v="0"/>
    <n v="2400000000"/>
    <n v="2400400000"/>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313219"/>
    <s v="Other Transport equipment - Improvement"/>
    <n v="0"/>
    <n v="0"/>
    <n v="50000000"/>
    <n v="-50000000"/>
    <n v="450000000"/>
    <n v="0"/>
    <n v="500000000"/>
    <n v="0"/>
    <n v="0"/>
    <n v="0"/>
    <n v="0"/>
    <n v="0"/>
    <n v="0"/>
    <n v="0"/>
    <n v="0"/>
    <n v="0"/>
    <n v="450000000"/>
    <n v="110562366"/>
    <n v="0"/>
    <n v="0"/>
    <n v="0"/>
    <n v="331577699"/>
    <n v="0"/>
    <n v="0"/>
    <n v="450000000"/>
    <n v="0"/>
    <n v="442140065"/>
    <n v="0"/>
    <n v="450000000"/>
    <n v="442140065"/>
    <s v="Capital"/>
  </r>
  <r>
    <s v="008"/>
    <s v="Ministry of Finance, Planning and Economic Development "/>
    <x v="6"/>
    <x v="6"/>
    <s v="04"/>
    <s v="Accountability Systems and Service Delivery"/>
    <s v="07"/>
    <s v="Policy, Planning and Support Services"/>
    <s v="002"/>
    <s v="Planning and Budgeting "/>
    <s v="1521"/>
    <s v="Resource Enhancement and Accountability Programme (REAP)"/>
    <s v="560016"/>
    <s v="Coordination of Planning, Monitoring and Reporting "/>
    <s v="227004"/>
    <s v="Fuel, Lubricants and Oils"/>
    <n v="0"/>
    <n v="0"/>
    <n v="0"/>
    <n v="0"/>
    <n v="165865200"/>
    <n v="0"/>
    <n v="165865200"/>
    <n v="0"/>
    <n v="81901643"/>
    <n v="81901643"/>
    <n v="0"/>
    <n v="0"/>
    <n v="41466300"/>
    <n v="34917500"/>
    <n v="0"/>
    <n v="0"/>
    <n v="21248629"/>
    <n v="27797429"/>
    <n v="0"/>
    <n v="0"/>
    <n v="21248628"/>
    <n v="21248628"/>
    <n v="0"/>
    <n v="0"/>
    <n v="165865200"/>
    <n v="0"/>
    <n v="165865200"/>
    <n v="0"/>
    <n v="165865200"/>
    <n v="165865200"/>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1003"/>
    <s v="Staff Training"/>
    <n v="0"/>
    <n v="0"/>
    <n v="0"/>
    <n v="0"/>
    <n v="1313470000"/>
    <n v="0"/>
    <n v="0"/>
    <n v="1313470000"/>
    <n v="0"/>
    <n v="0"/>
    <n v="0"/>
    <n v="0"/>
    <n v="0"/>
    <n v="0"/>
    <n v="0"/>
    <n v="0"/>
    <n v="0"/>
    <n v="0"/>
    <n v="0"/>
    <n v="0"/>
    <n v="0"/>
    <n v="0"/>
    <n v="0"/>
    <n v="0"/>
    <n v="0"/>
    <n v="0"/>
    <n v="0"/>
    <n v="0"/>
    <n v="0"/>
    <n v="0"/>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1012"/>
    <s v="Small Office Equipment"/>
    <n v="0"/>
    <n v="0"/>
    <n v="0"/>
    <n v="0"/>
    <n v="15000000"/>
    <n v="0"/>
    <n v="15000000"/>
    <n v="0"/>
    <n v="0"/>
    <n v="0"/>
    <n v="0"/>
    <n v="0"/>
    <n v="7500000"/>
    <n v="0"/>
    <n v="0"/>
    <n v="0"/>
    <n v="3750000"/>
    <n v="4730000"/>
    <n v="0"/>
    <n v="0"/>
    <n v="3750000"/>
    <n v="8690000"/>
    <n v="0"/>
    <n v="0"/>
    <n v="15000000"/>
    <n v="0"/>
    <n v="13420000"/>
    <n v="0"/>
    <n v="15000000"/>
    <n v="13420000"/>
    <s v="Recurrent"/>
  </r>
  <r>
    <s v="010"/>
    <s v="Ministry of Agriculture, Animal Industry and Fisheries"/>
    <x v="7"/>
    <x v="7"/>
    <s v="01"/>
    <s v="Institutional Strengthening and Coordination "/>
    <s v="03"/>
    <s v="Animal Resources"/>
    <s v="002"/>
    <s v="Animal Production"/>
    <s v="1358"/>
    <s v="Meat Export Support Services"/>
    <s v="010068"/>
    <s v="Support to Goat Breeding Programme"/>
    <s v="312212"/>
    <s v="Light Vehicles - Acquisition"/>
    <n v="0"/>
    <n v="0"/>
    <n v="0"/>
    <n v="0"/>
    <n v="300000000"/>
    <n v="0"/>
    <n v="300000000"/>
    <n v="0"/>
    <n v="0"/>
    <n v="0"/>
    <n v="0"/>
    <n v="0"/>
    <n v="200000000"/>
    <n v="0"/>
    <n v="0"/>
    <n v="0"/>
    <n v="0"/>
    <n v="0"/>
    <n v="0"/>
    <n v="0"/>
    <n v="100000000"/>
    <n v="300000001"/>
    <n v="0"/>
    <n v="0"/>
    <n v="300000000"/>
    <n v="0"/>
    <n v="300000001"/>
    <n v="0"/>
    <n v="300000000"/>
    <n v="300000001"/>
    <s v="Capital"/>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00017"/>
    <s v="Infrastructure Development and Management"/>
    <s v="227004"/>
    <s v="Fuel, Lubricants and Oils"/>
    <n v="0"/>
    <n v="0"/>
    <n v="0"/>
    <n v="0"/>
    <n v="0"/>
    <n v="0"/>
    <n v="2000000000"/>
    <n v="0"/>
    <n v="300000000"/>
    <n v="98288000"/>
    <n v="0"/>
    <n v="0"/>
    <n v="1000000000"/>
    <n v="1201712000"/>
    <n v="0"/>
    <n v="0"/>
    <n v="500000000"/>
    <n v="90200000"/>
    <n v="0"/>
    <n v="0"/>
    <n v="200000000"/>
    <n v="609800000"/>
    <n v="0"/>
    <n v="0"/>
    <n v="2000000000"/>
    <n v="0"/>
    <n v="2000000000"/>
    <n v="0"/>
    <n v="2000000000"/>
    <n v="200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520"/>
    <s v="Building Resilient Communities, Wetland Ecosystems and Associated Catchments in Uganda"/>
    <s v="000017"/>
    <s v="Infrastructure Development and Management"/>
    <s v="225204"/>
    <s v="Monitoring and Supervision of capital work"/>
    <n v="0"/>
    <n v="0"/>
    <n v="0"/>
    <n v="0"/>
    <n v="0"/>
    <n v="0"/>
    <n v="100000000"/>
    <n v="0"/>
    <n v="0"/>
    <n v="0"/>
    <n v="0"/>
    <n v="0"/>
    <n v="50000000"/>
    <n v="13170000"/>
    <n v="0"/>
    <n v="0"/>
    <n v="0"/>
    <n v="22325000"/>
    <n v="0"/>
    <n v="0"/>
    <n v="0"/>
    <n v="14505000"/>
    <n v="0"/>
    <n v="0"/>
    <n v="50000000"/>
    <n v="0"/>
    <n v="50000000"/>
    <n v="0"/>
    <n v="50000000"/>
    <n v="50000000"/>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1001"/>
    <s v="Advertising and Public Relations"/>
    <n v="0"/>
    <n v="0"/>
    <n v="0"/>
    <n v="0"/>
    <n v="0"/>
    <n v="0"/>
    <n v="0"/>
    <n v="0"/>
    <n v="0"/>
    <n v="0"/>
    <n v="117399135"/>
    <n v="93919308"/>
    <n v="0"/>
    <n v="0"/>
    <n v="57399135"/>
    <n v="45919308"/>
    <n v="0"/>
    <n v="0"/>
    <n v="217399135"/>
    <n v="173919308"/>
    <n v="0"/>
    <n v="0"/>
    <n v="0"/>
    <n v="0"/>
    <n v="0"/>
    <n v="392197405"/>
    <n v="0"/>
    <n v="313757924"/>
    <n v="392197405"/>
    <n v="313757924"/>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1009"/>
    <s v="Welfare and Entertainment"/>
    <n v="0"/>
    <n v="0"/>
    <n v="0"/>
    <n v="0"/>
    <n v="0"/>
    <n v="0"/>
    <n v="0"/>
    <n v="0"/>
    <n v="0"/>
    <n v="0"/>
    <n v="8045853"/>
    <n v="6436682.4000000004"/>
    <n v="0"/>
    <n v="0"/>
    <n v="8045853"/>
    <n v="6436682.4000000004"/>
    <n v="0"/>
    <n v="0"/>
    <n v="8045853"/>
    <n v="6436682.4000000004"/>
    <n v="0"/>
    <n v="0"/>
    <n v="0"/>
    <n v="0"/>
    <n v="0"/>
    <n v="24137559"/>
    <n v="0"/>
    <n v="19310047.200000003"/>
    <n v="24137559"/>
    <n v="19310047.200000003"/>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1011"/>
    <s v="Printing, Stationery, Photocopying and Binding"/>
    <n v="0"/>
    <n v="0"/>
    <n v="0"/>
    <n v="0"/>
    <n v="0"/>
    <n v="0"/>
    <n v="0"/>
    <n v="0"/>
    <n v="0"/>
    <n v="0"/>
    <n v="70521700.5"/>
    <n v="56417360.400000006"/>
    <n v="0"/>
    <n v="0"/>
    <n v="70521700.5"/>
    <n v="56417360.400000006"/>
    <n v="0"/>
    <n v="0"/>
    <n v="70521700.5"/>
    <n v="56417360.400000006"/>
    <n v="0"/>
    <n v="0"/>
    <n v="0"/>
    <n v="0"/>
    <n v="0"/>
    <n v="211565101.5"/>
    <n v="0"/>
    <n v="169252081.20000002"/>
    <n v="211565101.5"/>
    <n v="169252081.20000002"/>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7001"/>
    <s v="Travel inland"/>
    <n v="0"/>
    <n v="0"/>
    <n v="0"/>
    <n v="0"/>
    <n v="0"/>
    <n v="0"/>
    <n v="0"/>
    <n v="0"/>
    <n v="0"/>
    <n v="0"/>
    <n v="664187514.25"/>
    <n v="531350011.40000004"/>
    <n v="0"/>
    <n v="0"/>
    <n v="64187514.25"/>
    <n v="51350011.400000006"/>
    <n v="0"/>
    <n v="0"/>
    <n v="664187514.25"/>
    <n v="531350011.40000004"/>
    <n v="0"/>
    <n v="0"/>
    <n v="0"/>
    <n v="0"/>
    <n v="0"/>
    <n v="1392562542.75"/>
    <n v="0"/>
    <n v="1114050034.2"/>
    <n v="1392562542.75"/>
    <n v="1114050034.2"/>
    <s v="Recurrent"/>
  </r>
  <r>
    <s v="010"/>
    <s v="Ministry of Agriculture, Animal Industry and Fisheries"/>
    <x v="7"/>
    <x v="7"/>
    <s v="02"/>
    <s v="Agricultural Production and Productivity"/>
    <s v="03"/>
    <s v="Animal Resources"/>
    <s v="001"/>
    <s v="Animal Health"/>
    <s v="1330"/>
    <s v="Livestock Diseases Control Project Phase 2"/>
    <s v="010074"/>
    <s v="Vector and disease control"/>
    <s v="211102"/>
    <s v="Contract Staff Salaries "/>
    <n v="0"/>
    <n v="0"/>
    <n v="0"/>
    <n v="0"/>
    <n v="52200000"/>
    <n v="0"/>
    <n v="52200000"/>
    <n v="0"/>
    <n v="13050000"/>
    <n v="12399141"/>
    <n v="0"/>
    <n v="0"/>
    <n v="13409872"/>
    <n v="13573152"/>
    <n v="0"/>
    <n v="0"/>
    <n v="12690128"/>
    <n v="0"/>
    <n v="0"/>
    <n v="0"/>
    <n v="13050000"/>
    <n v="13177707"/>
    <n v="0"/>
    <n v="0"/>
    <n v="52200000"/>
    <n v="0"/>
    <n v="39150000"/>
    <n v="0"/>
    <n v="52200000"/>
    <n v="3915000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1003"/>
    <s v="Staff Training"/>
    <n v="0"/>
    <n v="0"/>
    <n v="0"/>
    <n v="0"/>
    <n v="0"/>
    <n v="0"/>
    <n v="0"/>
    <n v="17656604"/>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7001"/>
    <s v="Travel inland"/>
    <n v="0"/>
    <n v="0"/>
    <n v="0"/>
    <n v="0"/>
    <n v="0"/>
    <n v="0"/>
    <n v="200000000"/>
    <n v="2656750057"/>
    <n v="0"/>
    <n v="0"/>
    <n v="0"/>
    <n v="0"/>
    <n v="150000000"/>
    <n v="157542749"/>
    <n v="0"/>
    <n v="0"/>
    <n v="50000000"/>
    <n v="42457000"/>
    <n v="0"/>
    <n v="0"/>
    <n v="0"/>
    <n v="0"/>
    <n v="0"/>
    <n v="0"/>
    <n v="200000000"/>
    <n v="0"/>
    <n v="199999749"/>
    <n v="0"/>
    <n v="200000000"/>
    <n v="199999749"/>
    <s v="Recurrent"/>
  </r>
  <r>
    <s v="010"/>
    <s v="Ministry of Agriculture, Animal Industry and Fisheries"/>
    <x v="7"/>
    <x v="7"/>
    <s v="02"/>
    <s v="Agricultural Production and Productivity"/>
    <s v="04"/>
    <s v="Crop Resources"/>
    <s v="000"/>
    <s v=""/>
    <s v="1263"/>
    <s v="Agriculture Cluster Development Project (ACDP)"/>
    <s v="000063"/>
    <s v="Quality Assurance Systems"/>
    <s v="212101"/>
    <s v="Social Security Contributions"/>
    <n v="0"/>
    <n v="0"/>
    <n v="0"/>
    <n v="0"/>
    <n v="0"/>
    <n v="0"/>
    <n v="0"/>
    <n v="0"/>
    <n v="0"/>
    <n v="0"/>
    <n v="260000000"/>
    <n v="208000000"/>
    <n v="0"/>
    <n v="0"/>
    <n v="26000000"/>
    <n v="20800000"/>
    <n v="0"/>
    <n v="0"/>
    <n v="460000000"/>
    <n v="368000000"/>
    <n v="0"/>
    <n v="0"/>
    <n v="0"/>
    <n v="0"/>
    <n v="0"/>
    <n v="746000000"/>
    <n v="0"/>
    <n v="596800000"/>
    <n v="746000000"/>
    <n v="596800000"/>
    <s v="Recurrent"/>
  </r>
  <r>
    <s v="305"/>
    <s v="Busitema University"/>
    <x v="9"/>
    <x v="9"/>
    <s v="01"/>
    <s v="Education,Sports and skills"/>
    <s v="02"/>
    <s v="General Administration and Support Services"/>
    <s v="005"/>
    <s v="University Secretary"/>
    <s v="1606"/>
    <s v="Retooling of Busitema University"/>
    <s v="000003"/>
    <s v="Facilities and Equipment Management"/>
    <s v="312213"/>
    <s v="Water Vessels - Acquisition"/>
    <n v="0"/>
    <n v="0"/>
    <n v="0"/>
    <n v="0"/>
    <n v="123507938"/>
    <n v="0"/>
    <n v="123507938"/>
    <n v="0"/>
    <n v="0"/>
    <n v="0"/>
    <n v="0"/>
    <n v="0"/>
    <n v="0"/>
    <n v="0"/>
    <n v="0"/>
    <n v="0"/>
    <n v="0"/>
    <n v="0"/>
    <n v="0"/>
    <n v="0"/>
    <n v="0"/>
    <n v="0"/>
    <n v="0"/>
    <n v="0"/>
    <n v="0"/>
    <n v="0"/>
    <n v="0"/>
    <n v="0"/>
    <n v="0"/>
    <n v="0"/>
    <s v="Capital"/>
  </r>
  <r>
    <s v="306"/>
    <s v="Muni University"/>
    <x v="9"/>
    <x v="9"/>
    <s v="01"/>
    <s v="Education,Sports and skills"/>
    <s v="02"/>
    <s v="General Administration and Support Services"/>
    <s v="002"/>
    <s v="Central Administration"/>
    <s v="1685"/>
    <s v="Retooling of Muni University"/>
    <s v="000003"/>
    <s v="Facilities and Equipment Management"/>
    <s v="312212"/>
    <s v="Light Vehicles - Acquisition"/>
    <n v="0"/>
    <n v="0"/>
    <n v="0"/>
    <n v="0"/>
    <n v="0"/>
    <n v="0"/>
    <n v="250000000"/>
    <n v="0"/>
    <n v="0"/>
    <n v="0"/>
    <n v="0"/>
    <n v="0"/>
    <n v="250000000"/>
    <n v="0"/>
    <n v="0"/>
    <n v="0"/>
    <n v="0"/>
    <n v="0"/>
    <n v="0"/>
    <n v="0"/>
    <n v="0"/>
    <n v="248693176"/>
    <n v="0"/>
    <n v="0"/>
    <n v="250000000"/>
    <n v="0"/>
    <n v="248693176"/>
    <n v="0"/>
    <n v="250000000"/>
    <n v="248693176"/>
    <s v="Capital"/>
  </r>
  <r>
    <s v="306"/>
    <s v="Muni University"/>
    <x v="9"/>
    <x v="9"/>
    <s v="01"/>
    <s v="Education,Sports and skills"/>
    <s v="02"/>
    <s v="General Administration and Support Services"/>
    <s v="002"/>
    <s v="Central Administration"/>
    <s v="1685"/>
    <s v="Retooling of Muni University"/>
    <s v="000003"/>
    <s v="Facilities and Equipment Management"/>
    <s v="312412"/>
    <s v="Cultivated Plants - Acquisition"/>
    <n v="0"/>
    <n v="0"/>
    <n v="0"/>
    <n v="0"/>
    <n v="0"/>
    <n v="0"/>
    <n v="30000000"/>
    <n v="0"/>
    <n v="0"/>
    <n v="0"/>
    <n v="0"/>
    <n v="0"/>
    <n v="0"/>
    <n v="0"/>
    <n v="0"/>
    <n v="0"/>
    <n v="0"/>
    <n v="0"/>
    <n v="0"/>
    <n v="0"/>
    <n v="0"/>
    <n v="0"/>
    <n v="0"/>
    <n v="0"/>
    <n v="0"/>
    <n v="0"/>
    <n v="0"/>
    <n v="0"/>
    <n v="0"/>
    <n v="0"/>
    <s v="Capital"/>
  </r>
  <r>
    <s v="309"/>
    <s v="Gulu University"/>
    <x v="9"/>
    <x v="9"/>
    <s v="01"/>
    <s v="Education,Sports and skills"/>
    <s v="02"/>
    <s v="General Administration and support services"/>
    <s v="003"/>
    <s v="Directorate of Planning and Development"/>
    <s v="0906"/>
    <s v="GULU UNIVERSITY"/>
    <s v="000002"/>
    <s v="Construction Management"/>
    <s v="313121"/>
    <s v="  Non-Residential Buildings  - Improvement"/>
    <n v="0"/>
    <n v="0"/>
    <n v="0"/>
    <n v="0"/>
    <n v="1161500000"/>
    <n v="0"/>
    <n v="1161500000"/>
    <n v="0"/>
    <n v="0"/>
    <n v="0"/>
    <n v="0"/>
    <n v="0"/>
    <n v="0"/>
    <n v="0"/>
    <n v="0"/>
    <n v="0"/>
    <n v="0"/>
    <n v="0"/>
    <n v="0"/>
    <n v="0"/>
    <n v="0"/>
    <n v="0"/>
    <n v="0"/>
    <n v="0"/>
    <n v="0"/>
    <n v="0"/>
    <n v="0"/>
    <n v="0"/>
    <n v="0"/>
    <n v="0"/>
    <s v="Capital"/>
  </r>
  <r>
    <s v="309"/>
    <s v="Gulu University"/>
    <x v="9"/>
    <x v="9"/>
    <s v="01"/>
    <s v="Education,Sports and skills"/>
    <s v="02"/>
    <s v="General Administration and support services"/>
    <s v="003"/>
    <s v="Directorate of Planning and Development"/>
    <s v="1608"/>
    <s v="Retooling of Gulu University"/>
    <s v="000003"/>
    <s v="Facilities and Equipment Management"/>
    <s v="312235"/>
    <s v="Furniture and Fittings - Acquisition"/>
    <n v="0"/>
    <n v="0"/>
    <n v="0"/>
    <n v="0"/>
    <n v="269199000"/>
    <n v="0"/>
    <n v="269199000"/>
    <n v="0"/>
    <n v="0"/>
    <n v="0"/>
    <n v="0"/>
    <n v="0"/>
    <n v="0"/>
    <n v="0"/>
    <n v="0"/>
    <n v="0"/>
    <n v="86632463"/>
    <n v="0"/>
    <n v="0"/>
    <n v="0"/>
    <n v="0"/>
    <n v="86632463"/>
    <n v="0"/>
    <n v="0"/>
    <n v="86632463"/>
    <n v="0"/>
    <n v="86632463"/>
    <n v="0"/>
    <n v="86632463"/>
    <n v="86632463"/>
    <s v="Capital"/>
  </r>
  <r>
    <s v="311"/>
    <s v="Law Development Centre"/>
    <x v="17"/>
    <x v="17"/>
    <s v="01"/>
    <s v="Institutional Coordination"/>
    <s v="01"/>
    <s v="Legal Training"/>
    <s v="002"/>
    <s v="General administration and support services "/>
    <s v="1640"/>
    <s v="Retooling of the Law Development Centre"/>
    <s v="000003"/>
    <s v="Facilities and Equipment Management"/>
    <s v="312231"/>
    <s v="Office Equipment - Acquisition "/>
    <n v="0"/>
    <n v="0"/>
    <n v="0"/>
    <n v="0"/>
    <n v="0"/>
    <n v="0"/>
    <n v="1200000000"/>
    <n v="0"/>
    <n v="0"/>
    <n v="0"/>
    <n v="0"/>
    <n v="0"/>
    <n v="0"/>
    <n v="0"/>
    <n v="0"/>
    <n v="0"/>
    <n v="0"/>
    <n v="0"/>
    <n v="0"/>
    <n v="0"/>
    <n v="0"/>
    <n v="0"/>
    <n v="0"/>
    <n v="0"/>
    <n v="0"/>
    <n v="0"/>
    <n v="0"/>
    <n v="0"/>
    <n v="0"/>
    <n v="0"/>
    <s v="Capital"/>
  </r>
  <r>
    <s v="313"/>
    <s v="Mountains of the Moon University"/>
    <x v="9"/>
    <x v="9"/>
    <s v="01"/>
    <s v="Education,Sports and skills"/>
    <s v="02"/>
    <s v="Support Services Programme"/>
    <s v="002"/>
    <s v="University Secretary"/>
    <s v="1777"/>
    <s v="Mountains of the Moon University Retooling Project"/>
    <s v="000003"/>
    <s v="Facilities and Equipment Management"/>
    <s v="312235"/>
    <s v="Furniture and Fittings - Acquisition"/>
    <n v="0"/>
    <n v="0"/>
    <n v="0"/>
    <n v="0"/>
    <n v="151300514"/>
    <n v="0"/>
    <n v="151300514"/>
    <n v="0"/>
    <n v="0"/>
    <n v="0"/>
    <n v="0"/>
    <n v="0"/>
    <n v="151300514"/>
    <n v="0"/>
    <n v="0"/>
    <n v="0"/>
    <n v="0"/>
    <n v="0"/>
    <n v="0"/>
    <n v="0"/>
    <n v="0"/>
    <n v="150960000"/>
    <n v="0"/>
    <n v="0"/>
    <n v="151300514"/>
    <n v="0"/>
    <n v="150960000"/>
    <n v="0"/>
    <n v="151300514"/>
    <n v="150960000"/>
    <s v="Capital"/>
  </r>
  <r>
    <s v="401"/>
    <s v="Mulago National Referral Hospital"/>
    <x v="9"/>
    <x v="9"/>
    <s v="02"/>
    <s v="Population Health, Safety and Management "/>
    <s v="01"/>
    <s v="National Referral Hospital Services"/>
    <s v="001"/>
    <s v="General Administration and Support Services"/>
    <s v="1637"/>
    <s v="Retooling of Mulago National Referral Hospital"/>
    <s v="000003"/>
    <s v="Facilities and Equipment Management"/>
    <s v="312222"/>
    <s v="Heavy ICT hardware - Acquisition"/>
    <n v="0"/>
    <n v="0"/>
    <n v="0"/>
    <n v="0"/>
    <n v="100000000"/>
    <n v="0"/>
    <n v="100000000"/>
    <n v="0"/>
    <n v="0"/>
    <n v="0"/>
    <n v="0"/>
    <n v="0"/>
    <n v="0"/>
    <n v="0"/>
    <n v="0"/>
    <n v="0"/>
    <n v="0"/>
    <n v="0"/>
    <n v="0"/>
    <n v="0"/>
    <n v="100000000"/>
    <n v="99999973"/>
    <n v="0"/>
    <n v="0"/>
    <n v="100000000"/>
    <n v="0"/>
    <n v="99999973"/>
    <n v="0"/>
    <n v="100000000"/>
    <n v="99999973"/>
    <s v="Capital"/>
  </r>
  <r>
    <s v="402"/>
    <s v="Butabika Hospital"/>
    <x v="9"/>
    <x v="9"/>
    <s v="02"/>
    <s v="Population Health, Safety and Management "/>
    <s v="01"/>
    <s v="Provision of Specialised Mental Health Services"/>
    <s v="003"/>
    <s v="Support Services"/>
    <s v="1572"/>
    <s v="Retooling of Butabika National Referral Hospital"/>
    <s v="000003"/>
    <s v="Facilities and Equipment Management"/>
    <s v="312235"/>
    <s v="Furniture and Fittings - Acquisition"/>
    <n v="0"/>
    <n v="0"/>
    <n v="0"/>
    <n v="0"/>
    <n v="0"/>
    <n v="0"/>
    <n v="390000000"/>
    <n v="0"/>
    <n v="0"/>
    <n v="0"/>
    <n v="0"/>
    <n v="0"/>
    <n v="261628116"/>
    <n v="0"/>
    <n v="0"/>
    <n v="0"/>
    <n v="128371884"/>
    <n v="315519340"/>
    <n v="0"/>
    <n v="0"/>
    <n v="0"/>
    <n v="74480660"/>
    <n v="0"/>
    <n v="0"/>
    <n v="390000000"/>
    <n v="0"/>
    <n v="390000000"/>
    <n v="0"/>
    <n v="390000000"/>
    <n v="390000000"/>
    <s v="Capital"/>
  </r>
  <r>
    <s v="410"/>
    <s v="Mbale Hospital"/>
    <x v="9"/>
    <x v="9"/>
    <s v="02"/>
    <s v="Population Health, Safety and Management "/>
    <s v="01"/>
    <s v="Regional Referral Hospital Services"/>
    <s v="002"/>
    <s v="Support Services"/>
    <s v="1580"/>
    <s v="Retooling of Mbale Regional Referral Hospital"/>
    <s v="000003"/>
    <s v="Facilities and Equipment Management"/>
    <s v="312121"/>
    <s v="Non-Residential Buildings - Acquisition"/>
    <n v="0"/>
    <n v="0"/>
    <n v="0"/>
    <n v="0"/>
    <n v="0"/>
    <n v="0"/>
    <n v="3500000000"/>
    <n v="0"/>
    <n v="0"/>
    <n v="0"/>
    <n v="0"/>
    <n v="0"/>
    <n v="1272333333"/>
    <n v="1272333333"/>
    <n v="0"/>
    <n v="0"/>
    <n v="653535867"/>
    <n v="653535867"/>
    <n v="0"/>
    <n v="0"/>
    <n v="1574130000"/>
    <n v="1574130000"/>
    <n v="0"/>
    <n v="0"/>
    <n v="3499999200"/>
    <n v="0"/>
    <n v="3499999200"/>
    <n v="0"/>
    <n v="3499999200"/>
    <n v="3499999200"/>
    <s v="Capital"/>
  </r>
  <r>
    <s v="416"/>
    <s v="Naguru National Referral Hospital"/>
    <x v="9"/>
    <x v="9"/>
    <s v="02"/>
    <s v="Population Health, Safety and Management "/>
    <s v="01"/>
    <s v="Regional Referral Hospital Services"/>
    <s v="002"/>
    <s v="Support Services"/>
    <s v="1571"/>
    <s v="Retooling of National Trauma Centre, Naguru"/>
    <s v="000003"/>
    <s v="Facilities and Equipment Management"/>
    <s v="313219"/>
    <s v="Other Transport equipment - Improvement"/>
    <n v="0"/>
    <n v="0"/>
    <n v="0"/>
    <n v="0"/>
    <n v="20000000"/>
    <n v="0"/>
    <n v="20000000"/>
    <n v="0"/>
    <n v="0"/>
    <n v="0"/>
    <n v="0"/>
    <n v="0"/>
    <n v="0"/>
    <n v="0"/>
    <n v="0"/>
    <n v="0"/>
    <n v="0"/>
    <n v="0"/>
    <n v="0"/>
    <n v="0"/>
    <n v="20000000"/>
    <n v="20000000"/>
    <n v="0"/>
    <n v="0"/>
    <n v="20000000"/>
    <n v="0"/>
    <n v="20000000"/>
    <n v="0"/>
    <n v="20000000"/>
    <n v="20000000"/>
    <s v="Capital"/>
  </r>
  <r>
    <s v="510"/>
    <s v="Uganda Embassy in the United States, Washington"/>
    <x v="0"/>
    <x v="0"/>
    <s v="01"/>
    <s v="Institutional Coordination"/>
    <s v="01"/>
    <s v="Overseas Mission Services"/>
    <s v="001"/>
    <s v="Embassy in Washington, United States "/>
    <s v="1745"/>
    <s v="Retooling of Mission in Washington -USA"/>
    <s v="000003"/>
    <s v="Facilities and Equipment Management"/>
    <s v="225203"/>
    <s v="Appraisal and Feasibility Studies for Capital Works"/>
    <n v="0"/>
    <n v="0"/>
    <n v="0"/>
    <n v="0"/>
    <n v="633000000"/>
    <n v="0"/>
    <n v="633000000"/>
    <n v="0"/>
    <n v="0"/>
    <n v="0"/>
    <n v="0"/>
    <n v="0"/>
    <n v="0"/>
    <n v="0"/>
    <n v="0"/>
    <n v="0"/>
    <n v="0"/>
    <n v="0"/>
    <n v="0"/>
    <n v="0"/>
    <n v="0"/>
    <n v="0"/>
    <n v="0"/>
    <n v="0"/>
    <n v="0"/>
    <n v="0"/>
    <n v="0"/>
    <n v="0"/>
    <n v="0"/>
    <n v="0"/>
    <s v="Recurrent"/>
  </r>
  <r>
    <s v="522"/>
    <s v="Uganda Embassy in France, Paris"/>
    <x v="0"/>
    <x v="0"/>
    <s v="01"/>
    <s v="Institutional Coordination"/>
    <s v="01"/>
    <s v="Overseas Mission Services"/>
    <s v="001"/>
    <s v="Embassy in Paris, France"/>
    <s v="1742"/>
    <s v="Retooling of Mission in Paris - France"/>
    <s v="000003"/>
    <s v="Facilities and Equipment Management"/>
    <s v="313121"/>
    <s v="  Non-Residential Buildings  - Improvement"/>
    <n v="0"/>
    <n v="0"/>
    <n v="0"/>
    <n v="0"/>
    <n v="9664284000"/>
    <n v="0"/>
    <n v="9664284000"/>
    <n v="0"/>
    <n v="8697855600"/>
    <n v="3350037784.1254005"/>
    <n v="0"/>
    <n v="0"/>
    <n v="0"/>
    <n v="1482692471.0587676"/>
    <n v="0"/>
    <n v="0"/>
    <n v="0"/>
    <n v="1110683041.3101656"/>
    <n v="0"/>
    <n v="0"/>
    <n v="0"/>
    <n v="0"/>
    <n v="0"/>
    <n v="0"/>
    <n v="8697855600"/>
    <n v="0"/>
    <n v="5943413296.4943333"/>
    <n v="0"/>
    <n v="8697855600"/>
    <n v="5943413296.4943333"/>
    <s v="Capital"/>
  </r>
  <r>
    <s v="523"/>
    <s v="Uganda Embassy in Germany, Berlin"/>
    <x v="0"/>
    <x v="0"/>
    <s v="01"/>
    <s v="Institutional Coordination"/>
    <s v="01"/>
    <s v="Overseas Mission Services"/>
    <s v="001"/>
    <s v="Embassy in Berlin, Germany"/>
    <s v="1717"/>
    <s v="Retooling of Mission in Berlin , Germany"/>
    <s v="000003"/>
    <s v="Facilities and Equipment Management"/>
    <s v="312212"/>
    <s v="Light Vehicles - Acquisition"/>
    <n v="0"/>
    <n v="0"/>
    <n v="0"/>
    <n v="0"/>
    <n v="736950000"/>
    <n v="0"/>
    <n v="736950000"/>
    <n v="0"/>
    <n v="0"/>
    <n v="0"/>
    <n v="0"/>
    <n v="0"/>
    <n v="0"/>
    <n v="0"/>
    <n v="0"/>
    <n v="0"/>
    <n v="0"/>
    <n v="0"/>
    <n v="0"/>
    <n v="0"/>
    <n v="0"/>
    <n v="0"/>
    <n v="0"/>
    <n v="0"/>
    <n v="0"/>
    <n v="0"/>
    <n v="0"/>
    <n v="0"/>
    <n v="0"/>
    <n v="0"/>
    <s v="Capital"/>
  </r>
  <r>
    <s v="532"/>
    <s v="Uganda Embassy in Somalia, Mogadishu"/>
    <x v="0"/>
    <x v="0"/>
    <s v="01"/>
    <s v="Institutional Coordination"/>
    <s v="01"/>
    <s v="Overseas Mission Services"/>
    <s v="001"/>
    <s v=" Embassy in Mogadishu, Somalia"/>
    <s v="1714"/>
    <s v="Retooling of Mission in Mogadishu"/>
    <s v="000003"/>
    <s v="Facilities and Equipment Management"/>
    <s v="312229"/>
    <s v="Other ICT Equipment - Acquisition"/>
    <n v="0"/>
    <n v="0"/>
    <n v="0"/>
    <n v="0"/>
    <n v="239000000"/>
    <n v="0"/>
    <n v="239000000"/>
    <n v="0"/>
    <n v="0"/>
    <n v="0"/>
    <n v="0"/>
    <n v="0"/>
    <n v="78870000"/>
    <n v="46987347.730000004"/>
    <n v="0"/>
    <n v="0"/>
    <n v="160130000"/>
    <n v="160129203.71409872"/>
    <n v="0"/>
    <n v="0"/>
    <n v="0"/>
    <n v="31883448.555901259"/>
    <n v="0"/>
    <n v="0"/>
    <n v="239000000"/>
    <n v="0"/>
    <n v="238999999.99999997"/>
    <n v="0"/>
    <n v="239000000"/>
    <n v="238999999.99999997"/>
    <s v="Capital"/>
  </r>
  <r>
    <s v="532"/>
    <s v="Uganda Embassy in Somalia, Mogadishu"/>
    <x v="0"/>
    <x v="0"/>
    <s v="01"/>
    <s v="Institutional Coordination"/>
    <s v="01"/>
    <s v="Overseas Mission Services"/>
    <s v="001"/>
    <s v=" Embassy in Mogadishu, Somalia"/>
    <s v="1714"/>
    <s v="Retooling of Mission in Mogadishu"/>
    <s v="000003"/>
    <s v="Facilities and Equipment Management"/>
    <s v="312235"/>
    <s v="Furniture and Fittings - Acquisition"/>
    <n v="0"/>
    <n v="0"/>
    <n v="0"/>
    <n v="0"/>
    <n v="200000000"/>
    <n v="0"/>
    <n v="200000000"/>
    <n v="0"/>
    <n v="0"/>
    <n v="0"/>
    <n v="0"/>
    <n v="0"/>
    <n v="66000000"/>
    <n v="0"/>
    <n v="0"/>
    <n v="0"/>
    <n v="134000000"/>
    <n v="134001392.03836222"/>
    <n v="0"/>
    <n v="0"/>
    <n v="0"/>
    <n v="65998607.96163778"/>
    <n v="0"/>
    <n v="0"/>
    <n v="200000000"/>
    <n v="0"/>
    <n v="200000000"/>
    <n v="0"/>
    <n v="200000000"/>
    <n v="200000000"/>
    <s v="Capital"/>
  </r>
  <r>
    <s v="535"/>
    <s v="Uganda Embassy in Algeria, Algiers"/>
    <x v="0"/>
    <x v="0"/>
    <s v="01"/>
    <s v="Institutional Coordination"/>
    <s v="01"/>
    <s v="Overseas Mission Services"/>
    <s v="001"/>
    <s v="Embassy in Algiers, Algeria"/>
    <s v="1722"/>
    <s v="Retooling of Mission in Algiers"/>
    <s v="000003"/>
    <s v="Facilities and Equipment Management"/>
    <s v="312235"/>
    <s v="Furniture and Fittings - Acquisition"/>
    <n v="0"/>
    <n v="0"/>
    <n v="0"/>
    <n v="0"/>
    <n v="200000000"/>
    <n v="0"/>
    <n v="200000000"/>
    <n v="0"/>
    <n v="0"/>
    <n v="0"/>
    <n v="0"/>
    <n v="0"/>
    <n v="0"/>
    <n v="0"/>
    <n v="0"/>
    <n v="0"/>
    <n v="0"/>
    <n v="0"/>
    <n v="0"/>
    <n v="0"/>
    <n v="200000000"/>
    <n v="0"/>
    <n v="0"/>
    <n v="0"/>
    <n v="200000000"/>
    <n v="0"/>
    <n v="0"/>
    <n v="0"/>
    <n v="200000000"/>
    <n v="0"/>
    <s v="Capital"/>
  </r>
  <r>
    <s v="601"/>
    <s v="Local Governments 01"/>
    <x v="7"/>
    <x v="7"/>
    <s v="02"/>
    <s v="Agricultural Production and Productivity"/>
    <s v="01"/>
    <s v="District Production Services"/>
    <s v="001"/>
    <s v="Production and Marketing"/>
    <s v="0100"/>
    <s v="Production Development"/>
    <s v="010060"/>
    <s v="Productivity enhancement technology promotion"/>
    <s v="282301"/>
    <s v="Transfers to Government Institutions"/>
    <n v="0"/>
    <n v="0"/>
    <n v="0"/>
    <n v="0"/>
    <n v="0"/>
    <n v="0"/>
    <n v="30704532832"/>
    <n v="0"/>
    <n v="0"/>
    <n v="0"/>
    <n v="0"/>
    <n v="0"/>
    <n v="20469688554"/>
    <n v="20469688554"/>
    <n v="0"/>
    <n v="0"/>
    <n v="10234844277.333334"/>
    <n v="10234844277.333334"/>
    <n v="0"/>
    <n v="0"/>
    <n v="10234844277.333334"/>
    <n v="10234844277.333334"/>
    <n v="0"/>
    <n v="0"/>
    <n v="40939377108.666672"/>
    <n v="0"/>
    <n v="40939377108.666672"/>
    <n v="0"/>
    <n v="40939377108.666672"/>
    <n v="40939377108.666672"/>
    <s v="Recurrent"/>
  </r>
  <r>
    <s v="612"/>
    <s v="Local Governments 12"/>
    <x v="9"/>
    <x v="9"/>
    <s v="02"/>
    <s v="Population Health, Safety and Management "/>
    <s v="06"/>
    <s v="Primary Health Care"/>
    <s v="001"/>
    <s v="Health"/>
    <s v="1385"/>
    <s v="Health Development"/>
    <s v="000003"/>
    <s v="Facilities and Equipment Management"/>
    <s v="263310"/>
    <s v="Sector Development Grant"/>
    <n v="0"/>
    <n v="0"/>
    <n v="0"/>
    <n v="0"/>
    <n v="0"/>
    <n v="0"/>
    <n v="145001641455"/>
    <n v="0"/>
    <n v="0"/>
    <n v="0"/>
    <n v="0"/>
    <n v="0"/>
    <n v="47083880485"/>
    <n v="47083880485"/>
    <n v="0"/>
    <n v="0"/>
    <n v="0"/>
    <n v="0"/>
    <n v="0"/>
    <n v="0"/>
    <n v="0"/>
    <n v="0"/>
    <n v="0"/>
    <n v="0"/>
    <n v="47083880485"/>
    <n v="0"/>
    <n v="47083880485"/>
    <n v="0"/>
    <n v="47083880485"/>
    <n v="47083880485"/>
    <s v="Recurrent"/>
  </r>
  <r>
    <s v="016"/>
    <s v="Ministry of Works and Transport"/>
    <x v="10"/>
    <x v="10"/>
    <s v="04"/>
    <s v="Transport Asset Management"/>
    <s v="02"/>
    <s v="District, Urban and Community Access Roads"/>
    <s v="001"/>
    <s v="Roads and Bridges"/>
    <s v="1705"/>
    <s v="Rehabilitation and Upgrading of Urban Roads Project"/>
    <s v="260002"/>
    <s v="District , Urban and Community Access Road Maintenance"/>
    <s v="227004"/>
    <s v="Fuel, Lubricants and Oils"/>
    <n v="0"/>
    <n v="0"/>
    <n v="0"/>
    <n v="0"/>
    <n v="31200000"/>
    <n v="0"/>
    <n v="31200000"/>
    <n v="0"/>
    <n v="15000000"/>
    <n v="15000000"/>
    <n v="0"/>
    <n v="0"/>
    <n v="7800000"/>
    <n v="7800000"/>
    <n v="0"/>
    <n v="0"/>
    <n v="624000"/>
    <n v="624000"/>
    <n v="0"/>
    <n v="0"/>
    <n v="7776000"/>
    <n v="7776000"/>
    <n v="0"/>
    <n v="0"/>
    <n v="31200000"/>
    <n v="0"/>
    <n v="31200000"/>
    <n v="0"/>
    <n v="31200000"/>
    <n v="312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21012"/>
    <s v="Small Office Equipment"/>
    <n v="0"/>
    <n v="0"/>
    <n v="0"/>
    <n v="0"/>
    <n v="2000000"/>
    <n v="0"/>
    <n v="2000000"/>
    <n v="0"/>
    <n v="0"/>
    <n v="0"/>
    <n v="0"/>
    <n v="0"/>
    <n v="500000"/>
    <n v="0"/>
    <n v="0"/>
    <n v="0"/>
    <n v="500000"/>
    <n v="1000000"/>
    <n v="0"/>
    <n v="0"/>
    <n v="0"/>
    <n v="0"/>
    <n v="0"/>
    <n v="0"/>
    <n v="1000000"/>
    <n v="0"/>
    <n v="1000000"/>
    <n v="0"/>
    <n v="1000000"/>
    <n v="10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08"/>
    <s v="Information and Communication Technology Supplies.  "/>
    <n v="0"/>
    <n v="0"/>
    <n v="0"/>
    <n v="0"/>
    <n v="135636000"/>
    <n v="0"/>
    <n v="135636000"/>
    <n v="0"/>
    <n v="0"/>
    <n v="0"/>
    <n v="0"/>
    <n v="0"/>
    <n v="8500000"/>
    <n v="6490000"/>
    <n v="0"/>
    <n v="0"/>
    <n v="127136000"/>
    <n v="109781500"/>
    <n v="0"/>
    <n v="0"/>
    <n v="0"/>
    <n v="19364501"/>
    <n v="0"/>
    <n v="0"/>
    <n v="135636000"/>
    <n v="0"/>
    <n v="135636001"/>
    <n v="0"/>
    <n v="135636000"/>
    <n v="135636001"/>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11102"/>
    <s v="Contract Staff Salaries "/>
    <n v="0"/>
    <n v="0"/>
    <n v="0"/>
    <n v="0"/>
    <n v="900000000"/>
    <n v="0"/>
    <n v="0"/>
    <n v="900000000"/>
    <n v="0"/>
    <n v="0"/>
    <n v="0"/>
    <n v="0"/>
    <n v="0"/>
    <n v="0"/>
    <n v="0"/>
    <n v="0"/>
    <n v="0"/>
    <n v="0"/>
    <n v="0"/>
    <n v="0"/>
    <n v="0"/>
    <n v="0"/>
    <n v="0"/>
    <n v="0"/>
    <n v="0"/>
    <n v="0"/>
    <n v="0"/>
    <n v="0"/>
    <n v="0"/>
    <n v="0"/>
    <s v="Recurrent"/>
  </r>
  <r>
    <s v="019"/>
    <s v="Ministry of Water and Environment"/>
    <x v="2"/>
    <x v="2"/>
    <s v="01"/>
    <s v="Environment and Natural Resources Management"/>
    <s v="04"/>
    <s v="Policy, Planning and Support Services"/>
    <s v="002"/>
    <s v="Policy and Planning"/>
    <s v="1638"/>
    <s v="Retooling of Ministry of Water and Environment"/>
    <s v="000014"/>
    <s v="Administrative and Support Services"/>
    <s v="225204"/>
    <s v="Monitoring and Supervision of capital work"/>
    <n v="0"/>
    <n v="0"/>
    <n v="0"/>
    <n v="0"/>
    <n v="900000000"/>
    <n v="0"/>
    <n v="900000000"/>
    <n v="0"/>
    <n v="0"/>
    <n v="0"/>
    <n v="0"/>
    <n v="0"/>
    <n v="450000000"/>
    <n v="450000000"/>
    <n v="0"/>
    <n v="0"/>
    <n v="400000000"/>
    <n v="400000000"/>
    <n v="0"/>
    <n v="0"/>
    <n v="50000000"/>
    <n v="50000000"/>
    <n v="0"/>
    <n v="0"/>
    <n v="900000000"/>
    <n v="0"/>
    <n v="900000000"/>
    <n v="0"/>
    <n v="900000000"/>
    <n v="900000000"/>
    <s v="Recurrent"/>
  </r>
  <r>
    <s v="114"/>
    <s v="Uganda Cancer Institute (UCI)"/>
    <x v="9"/>
    <x v="9"/>
    <s v="02"/>
    <s v="Population Health, Safety and Management "/>
    <s v="01"/>
    <s v="Cancer Services"/>
    <s v="001"/>
    <s v="Finance &amp; Administration"/>
    <s v="1345"/>
    <s v="ADB Support to UCI"/>
    <s v="120007"/>
    <s v="Support Services"/>
    <s v="221006"/>
    <s v="Commissions and related charges"/>
    <n v="0"/>
    <n v="0"/>
    <n v="0"/>
    <n v="0"/>
    <n v="40000000"/>
    <n v="0"/>
    <n v="40000000"/>
    <n v="0"/>
    <n v="0"/>
    <n v="0"/>
    <n v="0"/>
    <n v="0"/>
    <n v="40000000"/>
    <n v="40000000"/>
    <n v="0"/>
    <n v="0"/>
    <n v="0"/>
    <n v="0"/>
    <n v="0"/>
    <n v="0"/>
    <n v="0"/>
    <n v="0"/>
    <n v="0"/>
    <n v="0"/>
    <n v="40000000"/>
    <n v="0"/>
    <n v="40000000"/>
    <n v="0"/>
    <n v="40000000"/>
    <n v="40000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00017"/>
    <s v="Infrastructure Development and Management"/>
    <s v="312139"/>
    <s v="Other Structures - Acquisition"/>
    <n v="0"/>
    <n v="0"/>
    <n v="0"/>
    <n v="0"/>
    <n v="861680000"/>
    <n v="0"/>
    <n v="861680000"/>
    <n v="0"/>
    <n v="0"/>
    <n v="0"/>
    <n v="0"/>
    <n v="0"/>
    <n v="18000000"/>
    <n v="0"/>
    <n v="0"/>
    <n v="0"/>
    <n v="0"/>
    <n v="0"/>
    <n v="0"/>
    <n v="0"/>
    <n v="0"/>
    <n v="18000000"/>
    <n v="0"/>
    <n v="0"/>
    <n v="18000000"/>
    <n v="0"/>
    <n v="18000000"/>
    <n v="0"/>
    <n v="18000000"/>
    <n v="18000000"/>
    <s v="Capital"/>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0"/>
    <s v="Advocacy, sensitization and information management"/>
    <s v="221001"/>
    <s v="Advertising and Public Relations"/>
    <n v="0"/>
    <n v="0"/>
    <n v="0"/>
    <n v="0"/>
    <n v="530000000"/>
    <n v="0"/>
    <n v="30000000"/>
    <n v="500000000"/>
    <n v="0"/>
    <n v="0"/>
    <n v="0"/>
    <n v="0"/>
    <n v="0"/>
    <n v="0"/>
    <n v="0"/>
    <n v="0"/>
    <n v="7500000"/>
    <n v="7500000"/>
    <n v="0"/>
    <n v="0"/>
    <n v="0"/>
    <n v="0"/>
    <n v="0"/>
    <n v="0"/>
    <n v="7500000"/>
    <n v="0"/>
    <n v="7500000"/>
    <n v="0"/>
    <n v="7500000"/>
    <n v="75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7004"/>
    <s v="Fuel, Lubricants and Oils"/>
    <n v="0"/>
    <n v="0"/>
    <n v="0"/>
    <n v="0"/>
    <n v="216740000"/>
    <n v="0"/>
    <n v="216740000"/>
    <n v="0"/>
    <n v="50000000"/>
    <n v="49796400"/>
    <n v="0"/>
    <n v="0"/>
    <n v="119748500"/>
    <n v="57370000"/>
    <n v="0"/>
    <n v="0"/>
    <n v="46991500"/>
    <n v="88705000"/>
    <n v="0"/>
    <n v="0"/>
    <n v="0"/>
    <n v="20868600"/>
    <n v="0"/>
    <n v="0"/>
    <n v="216740000"/>
    <n v="0"/>
    <n v="216740000"/>
    <n v="0"/>
    <n v="216740000"/>
    <n v="21674000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000014"/>
    <s v="Administrative and Support Services"/>
    <s v="227001"/>
    <s v="Travel inland"/>
    <n v="0"/>
    <n v="0"/>
    <n v="0"/>
    <n v="0"/>
    <n v="70000000"/>
    <n v="0"/>
    <n v="0"/>
    <n v="70000000"/>
    <n v="0"/>
    <n v="0"/>
    <n v="0"/>
    <n v="0"/>
    <n v="0"/>
    <n v="0"/>
    <n v="0"/>
    <n v="0"/>
    <n v="0"/>
    <n v="0"/>
    <n v="0"/>
    <n v="0"/>
    <n v="0"/>
    <n v="0"/>
    <n v="0"/>
    <n v="0"/>
    <n v="0"/>
    <n v="0"/>
    <n v="0"/>
    <n v="0"/>
    <n v="0"/>
    <n v="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8002"/>
    <s v="Maintenance-Transport Equipment "/>
    <n v="0"/>
    <n v="0"/>
    <n v="0"/>
    <n v="0"/>
    <n v="60000000"/>
    <n v="0"/>
    <n v="60000000"/>
    <n v="0"/>
    <n v="0"/>
    <n v="0"/>
    <n v="0"/>
    <n v="0"/>
    <n v="6000000"/>
    <n v="6000000"/>
    <n v="0"/>
    <n v="0"/>
    <n v="54000000"/>
    <n v="53878400"/>
    <n v="0"/>
    <n v="0"/>
    <n v="0"/>
    <n v="121600"/>
    <n v="0"/>
    <n v="0"/>
    <n v="60000000"/>
    <n v="0"/>
    <n v="60000000"/>
    <n v="0"/>
    <n v="60000000"/>
    <n v="6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7004"/>
    <s v="Fuel, Lubricants and Oils"/>
    <n v="0"/>
    <n v="0"/>
    <n v="0"/>
    <n v="0"/>
    <n v="715000000"/>
    <n v="0"/>
    <n v="25000000"/>
    <n v="690000000"/>
    <n v="0"/>
    <n v="0"/>
    <n v="0"/>
    <n v="0"/>
    <n v="0"/>
    <n v="0"/>
    <n v="0"/>
    <n v="0"/>
    <n v="6250000"/>
    <n v="6250000"/>
    <n v="0"/>
    <n v="0"/>
    <n v="18750000"/>
    <n v="18750000"/>
    <n v="0"/>
    <n v="0"/>
    <n v="25000000"/>
    <n v="0"/>
    <n v="25000000"/>
    <n v="0"/>
    <n v="25000000"/>
    <n v="25000000"/>
    <s v="Recurrent"/>
  </r>
  <r>
    <s v="001"/>
    <s v="Office of the President"/>
    <x v="0"/>
    <x v="0"/>
    <s v="01"/>
    <s v="Institutional Coordination"/>
    <s v="02"/>
    <s v="Policy, planning and support services"/>
    <s v="001"/>
    <s v="Finance and Administration"/>
    <s v="1589"/>
    <s v="Retooling of Office of the President"/>
    <s v="000003"/>
    <s v="Facilities and Equipment Management"/>
    <s v="263402"/>
    <s v="Transfer to Other Government Units"/>
    <n v="0"/>
    <n v="0"/>
    <n v="0"/>
    <n v="0"/>
    <n v="25010000000"/>
    <n v="0"/>
    <n v="25010000000"/>
    <n v="0"/>
    <n v="5000000000"/>
    <n v="0"/>
    <n v="0"/>
    <n v="0"/>
    <n v="0"/>
    <n v="2364996825"/>
    <n v="0"/>
    <n v="0"/>
    <n v="0"/>
    <n v="0"/>
    <n v="0"/>
    <n v="0"/>
    <n v="20010000000"/>
    <n v="22645003175"/>
    <n v="0"/>
    <n v="0"/>
    <n v="25010000000"/>
    <n v="0"/>
    <n v="25010000000"/>
    <n v="0"/>
    <n v="25010000000"/>
    <n v="25010000000"/>
    <s v="Recurrent"/>
  </r>
  <r>
    <s v="001"/>
    <s v="Office of the President"/>
    <x v="0"/>
    <x v="0"/>
    <s v="01"/>
    <s v="Institutional Coordination"/>
    <s v="02"/>
    <s v="Policy, planning and support services"/>
    <s v="001"/>
    <s v="Finance and Administration"/>
    <s v="1589"/>
    <s v="Retooling of Office of the President"/>
    <s v="000003"/>
    <s v="Facilities and Equipment Management"/>
    <s v="312129"/>
    <s v=" Other Buildings other than dwellings - Acquisition"/>
    <n v="0"/>
    <n v="0"/>
    <n v="0"/>
    <n v="0"/>
    <n v="750000000"/>
    <n v="0"/>
    <n v="750000000"/>
    <n v="0"/>
    <n v="0"/>
    <n v="0"/>
    <n v="0"/>
    <n v="0"/>
    <n v="107246803"/>
    <n v="0"/>
    <n v="0"/>
    <n v="0"/>
    <n v="642753197"/>
    <n v="0"/>
    <n v="0"/>
    <n v="0"/>
    <n v="0"/>
    <n v="732896735"/>
    <n v="0"/>
    <n v="0"/>
    <n v="750000000"/>
    <n v="0"/>
    <n v="732896735"/>
    <n v="0"/>
    <n v="750000000"/>
    <n v="732896735"/>
    <s v="Capital"/>
  </r>
  <r>
    <s v="003"/>
    <s v="Office of the Prime Minister"/>
    <x v="0"/>
    <x v="0"/>
    <s v="07"/>
    <s v="Refugee Protection &amp; Migration Management"/>
    <s v="03"/>
    <s v="Disaster Preparedness and Refugee  Management"/>
    <s v="000"/>
    <s v=""/>
    <s v="1499"/>
    <s v="Development Response to Displacement Impacts Project (DRDIP)"/>
    <s v="460049"/>
    <s v="Refugee Management "/>
    <s v="212102"/>
    <s v="Medical expenses (Employees)"/>
    <n v="0"/>
    <n v="0"/>
    <n v="0"/>
    <n v="0"/>
    <n v="0"/>
    <n v="0"/>
    <n v="0"/>
    <n v="0"/>
    <n v="0"/>
    <n v="0"/>
    <n v="0"/>
    <n v="0"/>
    <n v="0"/>
    <n v="0"/>
    <n v="0"/>
    <n v="0"/>
    <n v="0"/>
    <n v="0"/>
    <n v="279289812"/>
    <n v="279289812"/>
    <n v="0"/>
    <n v="0"/>
    <n v="0"/>
    <n v="0"/>
    <n v="0"/>
    <n v="279289812"/>
    <n v="0"/>
    <n v="279289812"/>
    <n v="279289812"/>
    <n v="279289812"/>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1001"/>
    <s v="Advertising and Public Relations"/>
    <n v="0"/>
    <n v="0"/>
    <n v="0"/>
    <n v="0"/>
    <n v="0"/>
    <n v="0"/>
    <n v="0"/>
    <n v="0"/>
    <n v="0"/>
    <n v="0"/>
    <n v="106517327"/>
    <n v="106517327"/>
    <n v="0"/>
    <n v="0"/>
    <n v="162324828"/>
    <n v="162324828"/>
    <n v="0"/>
    <n v="0"/>
    <n v="101396437"/>
    <n v="101396437"/>
    <n v="0"/>
    <n v="0"/>
    <n v="420588380"/>
    <n v="420588380"/>
    <n v="0"/>
    <n v="790826972"/>
    <n v="0"/>
    <n v="790826972"/>
    <n v="790826972"/>
    <n v="790826972"/>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3005"/>
    <s v="Electricity "/>
    <n v="0"/>
    <n v="0"/>
    <n v="0"/>
    <n v="0"/>
    <n v="0"/>
    <n v="0"/>
    <n v="0"/>
    <n v="0"/>
    <n v="0"/>
    <n v="0"/>
    <n v="11271828"/>
    <n v="11271828"/>
    <n v="0"/>
    <n v="0"/>
    <n v="10460310"/>
    <n v="10460310"/>
    <n v="0"/>
    <n v="0"/>
    <n v="8267862"/>
    <n v="8267862"/>
    <n v="0"/>
    <n v="0"/>
    <n v="0"/>
    <n v="0"/>
    <n v="0"/>
    <n v="30000000"/>
    <n v="0"/>
    <n v="30000000"/>
    <n v="30000000"/>
    <n v="30000000"/>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6001"/>
    <s v="Insurances"/>
    <n v="0"/>
    <n v="0"/>
    <n v="0"/>
    <n v="0"/>
    <n v="0"/>
    <n v="0"/>
    <n v="0"/>
    <n v="0"/>
    <n v="0"/>
    <n v="0"/>
    <n v="11518044"/>
    <n v="11518044"/>
    <n v="0"/>
    <n v="0"/>
    <n v="0"/>
    <n v="0"/>
    <n v="0"/>
    <n v="0"/>
    <n v="74242750"/>
    <n v="74242750"/>
    <n v="0"/>
    <n v="0"/>
    <n v="99223640"/>
    <n v="99223640"/>
    <n v="0"/>
    <n v="184984434"/>
    <n v="0"/>
    <n v="184984434"/>
    <n v="184984434"/>
    <n v="184984434"/>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12101"/>
    <s v="Social Security Contributions"/>
    <n v="0"/>
    <n v="0"/>
    <n v="0"/>
    <n v="0"/>
    <n v="459053740"/>
    <n v="0"/>
    <n v="0"/>
    <n v="45905374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1001"/>
    <s v="Advertising and Public Relations"/>
    <n v="0"/>
    <n v="0"/>
    <n v="0"/>
    <n v="0"/>
    <n v="935000000"/>
    <n v="0"/>
    <n v="0"/>
    <n v="9350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8003"/>
    <s v="Maintenance-Machinery &amp; Equipment Other than Transport Equipment "/>
    <n v="0"/>
    <n v="0"/>
    <n v="0"/>
    <n v="0"/>
    <n v="82840000"/>
    <n v="0"/>
    <n v="0"/>
    <n v="8284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82301"/>
    <s v="Transfers to Government Institutions"/>
    <n v="0"/>
    <n v="0"/>
    <n v="0"/>
    <n v="0"/>
    <n v="63723469895"/>
    <n v="0"/>
    <n v="0"/>
    <n v="63723469895"/>
    <n v="0"/>
    <n v="0"/>
    <n v="0"/>
    <n v="0"/>
    <n v="0"/>
    <n v="0"/>
    <n v="0"/>
    <n v="0"/>
    <n v="0"/>
    <n v="0"/>
    <n v="0"/>
    <n v="0"/>
    <n v="0"/>
    <n v="0"/>
    <n v="0"/>
    <n v="0"/>
    <n v="0"/>
    <n v="0"/>
    <n v="0"/>
    <n v="0"/>
    <n v="0"/>
    <n v="0"/>
    <s v="Recurrent"/>
  </r>
  <r>
    <s v="003"/>
    <s v="Office of the Prime Minister"/>
    <x v="3"/>
    <x v="3"/>
    <s v="01"/>
    <s v="Production and productivity"/>
    <s v="02"/>
    <s v="Affirmative Action Programs"/>
    <s v="000"/>
    <s v=""/>
    <s v="1486"/>
    <s v="Development Initiative for Northern Uganda"/>
    <s v="510008"/>
    <s v="Northern Uganda Affairs"/>
    <s v="221002"/>
    <s v="Workshops, Meetings and Seminars"/>
    <n v="0"/>
    <n v="0"/>
    <n v="0"/>
    <n v="0"/>
    <n v="0"/>
    <n v="0"/>
    <n v="0"/>
    <n v="0"/>
    <n v="0"/>
    <n v="0"/>
    <n v="610700000"/>
    <n v="108067008"/>
    <n v="0"/>
    <n v="0"/>
    <n v="114085771"/>
    <n v="114085771"/>
    <n v="0"/>
    <n v="0"/>
    <n v="260361000"/>
    <n v="260361000"/>
    <n v="0"/>
    <n v="0"/>
    <n v="157886000"/>
    <n v="157886000"/>
    <n v="0"/>
    <n v="1143032771"/>
    <n v="0"/>
    <n v="640399779"/>
    <n v="1143032771"/>
    <n v="640399779"/>
    <s v="Recurrent"/>
  </r>
  <r>
    <s v="003"/>
    <s v="Office of the Prime Minister"/>
    <x v="3"/>
    <x v="3"/>
    <s v="01"/>
    <s v="Production and productivity"/>
    <s v="02"/>
    <s v="Affirmative Action Programs"/>
    <s v="000"/>
    <s v=""/>
    <s v="1486"/>
    <s v="Development Initiative for Northern Uganda"/>
    <s v="510008"/>
    <s v="Northern Uganda Affairs"/>
    <s v="225101"/>
    <s v="Consultancy Services"/>
    <n v="0"/>
    <n v="0"/>
    <n v="0"/>
    <n v="0"/>
    <n v="0"/>
    <n v="0"/>
    <n v="0"/>
    <n v="0"/>
    <n v="0"/>
    <n v="0"/>
    <n v="50000000"/>
    <n v="0"/>
    <n v="0"/>
    <n v="0"/>
    <n v="10000000"/>
    <n v="10000000"/>
    <n v="0"/>
    <n v="0"/>
    <n v="0"/>
    <n v="0"/>
    <n v="0"/>
    <n v="0"/>
    <n v="10000000"/>
    <n v="10000000"/>
    <n v="0"/>
    <n v="70000000"/>
    <n v="0"/>
    <n v="20000000"/>
    <n v="70000000"/>
    <n v="20000000"/>
    <s v="Recurrent"/>
  </r>
  <r>
    <s v="003"/>
    <s v="Office of the Prime Minister"/>
    <x v="3"/>
    <x v="3"/>
    <s v="01"/>
    <s v="Production and productivity"/>
    <s v="02"/>
    <s v="Affirmative Action Programs"/>
    <s v="001"/>
    <s v="Affirmative Action Programs"/>
    <s v="0022"/>
    <s v="SUPPORT TO LUWERO TRIANGLE"/>
    <s v="510007"/>
    <s v="Luwero-Rwenzori Affairs"/>
    <s v="211102"/>
    <s v="Contract Staff Salaries "/>
    <n v="0"/>
    <n v="0"/>
    <n v="0"/>
    <n v="0"/>
    <n v="45000000"/>
    <n v="0"/>
    <n v="45000000"/>
    <n v="0"/>
    <n v="11250000"/>
    <n v="10824000"/>
    <n v="0"/>
    <n v="0"/>
    <n v="11250000"/>
    <n v="11676000"/>
    <n v="0"/>
    <n v="0"/>
    <n v="11250000"/>
    <n v="8381229"/>
    <n v="0"/>
    <n v="0"/>
    <n v="11250000"/>
    <n v="13907430"/>
    <n v="0"/>
    <n v="0"/>
    <n v="45000000"/>
    <n v="0"/>
    <n v="44788659"/>
    <n v="0"/>
    <n v="45000000"/>
    <n v="44788659"/>
    <s v="Recurrent"/>
  </r>
  <r>
    <s v="003"/>
    <s v="Office of the Prime Minister"/>
    <x v="3"/>
    <x v="3"/>
    <s v="01"/>
    <s v="Production and productivity"/>
    <s v="02"/>
    <s v="Affirmative Action Programs"/>
    <s v="001"/>
    <s v="Affirmative Action Programs"/>
    <s v="1486"/>
    <s v="Development Initiative for Northern Uganda"/>
    <s v="510008"/>
    <s v="Northern Uganda Affairs"/>
    <s v="221009"/>
    <s v="Welfare and Entertainment"/>
    <n v="0"/>
    <n v="0"/>
    <n v="0"/>
    <n v="0"/>
    <n v="74000000"/>
    <n v="0"/>
    <n v="0"/>
    <n v="74000000"/>
    <n v="0"/>
    <n v="0"/>
    <n v="0"/>
    <n v="0"/>
    <n v="0"/>
    <n v="0"/>
    <n v="0"/>
    <n v="0"/>
    <n v="0"/>
    <n v="0"/>
    <n v="0"/>
    <n v="0"/>
    <n v="0"/>
    <n v="0"/>
    <n v="0"/>
    <n v="0"/>
    <n v="0"/>
    <n v="0"/>
    <n v="0"/>
    <n v="0"/>
    <n v="0"/>
    <n v="0"/>
    <s v="Recurrent"/>
  </r>
  <r>
    <s v="003"/>
    <s v="Office of the Prime Minister"/>
    <x v="6"/>
    <x v="6"/>
    <s v="04"/>
    <s v="Accountability Systems and Service Delivery"/>
    <s v="01"/>
    <s v="Administration and Support Services"/>
    <s v="001"/>
    <s v="Finance and Administration"/>
    <s v="1673"/>
    <s v="Retooling of Office of the Prime Minister"/>
    <s v="000003"/>
    <s v="Facilities and Equipment Management"/>
    <s v="312221"/>
    <s v="Light ICT hardware - Acquisition"/>
    <n v="0"/>
    <n v="180000000"/>
    <n v="0"/>
    <n v="180000000"/>
    <n v="455921257"/>
    <n v="0"/>
    <n v="275921257"/>
    <n v="0"/>
    <n v="0"/>
    <n v="0"/>
    <n v="0"/>
    <n v="0"/>
    <n v="275921257"/>
    <n v="0"/>
    <n v="0"/>
    <n v="0"/>
    <n v="180000000"/>
    <n v="0"/>
    <n v="0"/>
    <n v="0"/>
    <n v="0"/>
    <n v="431890280"/>
    <n v="0"/>
    <n v="0"/>
    <n v="455921257"/>
    <n v="0"/>
    <n v="431890280"/>
    <n v="0"/>
    <n v="455921257"/>
    <n v="431890280"/>
    <s v="Capital"/>
  </r>
  <r>
    <s v="004"/>
    <s v="Ministry of Defence "/>
    <x v="0"/>
    <x v="0"/>
    <s v="02"/>
    <s v="Security"/>
    <s v="01"/>
    <s v="National Defence (UPDF)"/>
    <s v="001"/>
    <s v="Land Forces"/>
    <s v="0023"/>
    <s v="Defence Equipment Project"/>
    <s v="460136"/>
    <s v="Combat readiness "/>
    <s v="282301"/>
    <s v="Transfers to Government Institutions"/>
    <n v="0"/>
    <n v="0"/>
    <n v="0"/>
    <n v="0"/>
    <n v="2430000000"/>
    <n v="0"/>
    <n v="2430000000"/>
    <n v="0"/>
    <n v="2430000000"/>
    <n v="2430000000"/>
    <n v="0"/>
    <n v="0"/>
    <n v="0"/>
    <n v="0"/>
    <n v="0"/>
    <n v="0"/>
    <n v="0"/>
    <n v="0"/>
    <n v="0"/>
    <n v="0"/>
    <n v="0"/>
    <n v="0"/>
    <n v="0"/>
    <n v="0"/>
    <n v="2430000000"/>
    <n v="0"/>
    <n v="2430000000"/>
    <n v="0"/>
    <n v="2430000000"/>
    <n v="2430000000"/>
    <s v="Recurrent"/>
  </r>
  <r>
    <s v="004"/>
    <s v="Ministry of Defence "/>
    <x v="0"/>
    <x v="0"/>
    <s v="02"/>
    <s v="Security"/>
    <s v="01"/>
    <s v="National Defence (UPDF)"/>
    <s v="001"/>
    <s v="Land Forces"/>
    <s v="0023"/>
    <s v="Defence Equipment Project"/>
    <s v="460136"/>
    <s v="Combat readiness "/>
    <s v="342111"/>
    <s v="Land - Acquisition"/>
    <n v="0"/>
    <n v="0"/>
    <n v="0"/>
    <n v="0"/>
    <n v="17660890036"/>
    <n v="0"/>
    <n v="17660890036"/>
    <n v="0"/>
    <n v="17360890036"/>
    <n v="98737000"/>
    <n v="0"/>
    <n v="0"/>
    <n v="0"/>
    <n v="6748570104"/>
    <n v="0"/>
    <n v="0"/>
    <n v="150000000"/>
    <n v="1123454100"/>
    <n v="0"/>
    <n v="0"/>
    <n v="150000000"/>
    <n v="9690128831"/>
    <n v="0"/>
    <n v="0"/>
    <n v="17660890036"/>
    <n v="0"/>
    <n v="17660890035"/>
    <n v="0"/>
    <n v="17660890036"/>
    <n v="17660890035"/>
    <s v="Capital"/>
  </r>
  <r>
    <s v="004"/>
    <s v="Ministry of Defence "/>
    <x v="0"/>
    <x v="0"/>
    <s v="02"/>
    <s v="Security"/>
    <s v="01"/>
    <s v="National Defence (UPDF)"/>
    <s v="004"/>
    <s v="Finance and Administration"/>
    <s v="1178"/>
    <s v="UPDF Peace Keeping Mission in Somalia"/>
    <s v="460139"/>
    <s v="AMISOM Operational services"/>
    <s v="224001"/>
    <s v="Medical Supplies and Services"/>
    <n v="0"/>
    <n v="0"/>
    <n v="0"/>
    <n v="0"/>
    <n v="966700000"/>
    <n v="0"/>
    <n v="0"/>
    <n v="966700000"/>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4004"/>
    <s v="Beddings, Clothing, Footwear and related Services"/>
    <n v="0"/>
    <n v="0"/>
    <n v="0"/>
    <n v="0"/>
    <n v="32685932354.438"/>
    <n v="0"/>
    <n v="0"/>
    <n v="32685932354.438"/>
    <n v="0"/>
    <n v="0"/>
    <n v="0"/>
    <n v="0"/>
    <n v="0"/>
    <n v="0"/>
    <n v="0"/>
    <n v="0"/>
    <n v="0"/>
    <n v="0"/>
    <n v="0"/>
    <n v="0"/>
    <n v="0"/>
    <n v="0"/>
    <n v="0"/>
    <n v="0"/>
    <n v="0"/>
    <n v="0"/>
    <n v="0"/>
    <n v="0"/>
    <n v="0"/>
    <n v="0"/>
    <s v="Recurrent"/>
  </r>
  <r>
    <s v="005"/>
    <s v="Ministry of Public Service "/>
    <x v="4"/>
    <x v="4"/>
    <s v="03"/>
    <s v="Human Resource Management "/>
    <s v="04"/>
    <s v="Policy, Planning and Support Services"/>
    <s v="002"/>
    <s v="Finance and administration"/>
    <s v="1682"/>
    <s v="Retooling of Public Service"/>
    <s v="000004"/>
    <s v="Finance and Accounting"/>
    <s v="221003"/>
    <s v="Staff Training"/>
    <n v="0"/>
    <n v="0"/>
    <n v="0"/>
    <n v="0"/>
    <n v="500000000"/>
    <n v="0"/>
    <n v="500000000"/>
    <n v="0"/>
    <n v="0"/>
    <n v="0"/>
    <n v="0"/>
    <n v="0"/>
    <n v="130000000"/>
    <n v="105164429"/>
    <n v="0"/>
    <n v="0"/>
    <n v="45338052"/>
    <n v="67237783"/>
    <n v="0"/>
    <n v="0"/>
    <n v="120396904"/>
    <n v="120396904"/>
    <n v="0"/>
    <n v="0"/>
    <n v="295734956"/>
    <n v="0"/>
    <n v="292799116"/>
    <n v="0"/>
    <n v="295734956"/>
    <n v="292799116"/>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1002"/>
    <s v="Workshops, Meetings and Seminars"/>
    <n v="0"/>
    <n v="0"/>
    <n v="0"/>
    <n v="0"/>
    <n v="0"/>
    <n v="0"/>
    <n v="0"/>
    <n v="0"/>
    <n v="0"/>
    <n v="0"/>
    <n v="503190000"/>
    <n v="41235330"/>
    <n v="0"/>
    <n v="0"/>
    <n v="503190000"/>
    <n v="433285979"/>
    <n v="0"/>
    <n v="0"/>
    <n v="0"/>
    <n v="0"/>
    <n v="0"/>
    <n v="0"/>
    <n v="2293040100"/>
    <n v="2715092509"/>
    <n v="0"/>
    <n v="3299420100"/>
    <n v="0"/>
    <n v="3189613818"/>
    <n v="3299420100"/>
    <n v="3189613818"/>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1017"/>
    <s v="Membership dues and Subscription fees."/>
    <n v="0"/>
    <n v="0"/>
    <n v="0"/>
    <n v="0"/>
    <n v="0"/>
    <n v="0"/>
    <n v="0"/>
    <n v="0"/>
    <n v="0"/>
    <n v="0"/>
    <n v="18000000"/>
    <n v="0"/>
    <n v="0"/>
    <n v="0"/>
    <n v="18000000"/>
    <n v="0"/>
    <n v="0"/>
    <n v="0"/>
    <n v="0"/>
    <n v="0"/>
    <n v="0"/>
    <n v="0"/>
    <n v="54000000"/>
    <n v="2829266"/>
    <n v="0"/>
    <n v="90000000"/>
    <n v="0"/>
    <n v="2829266"/>
    <n v="90000000"/>
    <n v="2829266"/>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3001"/>
    <s v="Property Management Expenses"/>
    <n v="0"/>
    <n v="0"/>
    <n v="0"/>
    <n v="0"/>
    <n v="0"/>
    <n v="0"/>
    <n v="0"/>
    <n v="0"/>
    <n v="0"/>
    <n v="0"/>
    <n v="10800000"/>
    <n v="5487000"/>
    <n v="0"/>
    <n v="0"/>
    <n v="32400000"/>
    <n v="3658000"/>
    <n v="0"/>
    <n v="0"/>
    <n v="0"/>
    <n v="0"/>
    <n v="0"/>
    <n v="0"/>
    <n v="32400000"/>
    <n v="30995013"/>
    <n v="0"/>
    <n v="75600000"/>
    <n v="0"/>
    <n v="40140013"/>
    <n v="75600000"/>
    <n v="40140013"/>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3005"/>
    <s v="Electricity "/>
    <n v="0"/>
    <n v="0"/>
    <n v="0"/>
    <n v="0"/>
    <n v="0"/>
    <n v="0"/>
    <n v="0"/>
    <n v="0"/>
    <n v="0"/>
    <n v="0"/>
    <n v="6156000"/>
    <n v="455863"/>
    <n v="0"/>
    <n v="0"/>
    <n v="18468000"/>
    <n v="0"/>
    <n v="0"/>
    <n v="0"/>
    <n v="0"/>
    <n v="0"/>
    <n v="0"/>
    <n v="0"/>
    <n v="18468000"/>
    <n v="0"/>
    <n v="0"/>
    <n v="43092000"/>
    <n v="0"/>
    <n v="455863"/>
    <n v="43092000"/>
    <n v="455863"/>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5101"/>
    <s v="Consultancy Services"/>
    <n v="0"/>
    <n v="0"/>
    <n v="0"/>
    <n v="0"/>
    <n v="0"/>
    <n v="0"/>
    <n v="0"/>
    <n v="0"/>
    <n v="0"/>
    <n v="0"/>
    <n v="697939250"/>
    <n v="697167725"/>
    <n v="0"/>
    <n v="0"/>
    <n v="1395878500"/>
    <n v="640274499"/>
    <n v="0"/>
    <n v="0"/>
    <n v="0"/>
    <n v="0"/>
    <n v="0"/>
    <n v="0"/>
    <n v="2473817750"/>
    <n v="2408058481"/>
    <n v="0"/>
    <n v="4567635500"/>
    <n v="0"/>
    <n v="3745500705"/>
    <n v="4567635500"/>
    <n v="3745500705"/>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5203"/>
    <s v="Appraisal and Feasibility Studies for Capital Works"/>
    <n v="0"/>
    <n v="0"/>
    <n v="0"/>
    <n v="0"/>
    <n v="0"/>
    <n v="0"/>
    <n v="0"/>
    <n v="0"/>
    <n v="0"/>
    <n v="0"/>
    <n v="2604693250"/>
    <n v="0"/>
    <n v="0"/>
    <n v="0"/>
    <n v="0"/>
    <n v="771093622"/>
    <n v="0"/>
    <n v="0"/>
    <n v="0"/>
    <n v="0"/>
    <n v="0"/>
    <n v="0"/>
    <n v="6772202450"/>
    <n v="4197684597"/>
    <n v="0"/>
    <n v="9376895700"/>
    <n v="0"/>
    <n v="4968778219"/>
    <n v="9376895700"/>
    <n v="4968778219"/>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5204"/>
    <s v="Monitoring and Supervision of capital work"/>
    <n v="0"/>
    <n v="0"/>
    <n v="0"/>
    <n v="0"/>
    <n v="0"/>
    <n v="0"/>
    <n v="0"/>
    <n v="0"/>
    <n v="0"/>
    <n v="0"/>
    <n v="183744000"/>
    <n v="75281883"/>
    <n v="0"/>
    <n v="0"/>
    <n v="367488000"/>
    <n v="110198633"/>
    <n v="0"/>
    <n v="0"/>
    <n v="0"/>
    <n v="0"/>
    <n v="0"/>
    <n v="0"/>
    <n v="551232000"/>
    <n v="634442555"/>
    <n v="0"/>
    <n v="1102464000"/>
    <n v="0"/>
    <n v="819923071"/>
    <n v="1102464000"/>
    <n v="819923071"/>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7004"/>
    <s v="Fuel, Lubricants and Oils"/>
    <n v="0"/>
    <n v="0"/>
    <n v="0"/>
    <n v="0"/>
    <n v="0"/>
    <n v="0"/>
    <n v="0"/>
    <n v="0"/>
    <n v="0"/>
    <n v="0"/>
    <n v="4500000"/>
    <n v="4055000"/>
    <n v="0"/>
    <n v="0"/>
    <n v="13500000"/>
    <n v="0"/>
    <n v="0"/>
    <n v="0"/>
    <n v="0"/>
    <n v="0"/>
    <n v="0"/>
    <n v="0"/>
    <n v="13500000"/>
    <n v="13929000"/>
    <n v="0"/>
    <n v="31500000"/>
    <n v="0"/>
    <n v="17984000"/>
    <n v="31500000"/>
    <n v="17984000"/>
    <s v="Recurrent"/>
  </r>
  <r>
    <s v="008"/>
    <s v="Ministry of Finance, Planning and Economic Development "/>
    <x v="5"/>
    <x v="5"/>
    <s v="01"/>
    <s v="Enabling Environment"/>
    <s v="03"/>
    <s v="Development Policy and Investment Promotion"/>
    <s v="000"/>
    <s v=""/>
    <s v="1338"/>
    <s v="Skills Development Project"/>
    <s v="190034"/>
    <s v="Business Development Services (SDP)"/>
    <s v="263402"/>
    <s v="Transfer to Other Government Units"/>
    <n v="0"/>
    <n v="0"/>
    <n v="0"/>
    <n v="0"/>
    <n v="0"/>
    <n v="0"/>
    <n v="0"/>
    <n v="0"/>
    <n v="0"/>
    <n v="0"/>
    <n v="367800000"/>
    <n v="177023962"/>
    <n v="0"/>
    <n v="0"/>
    <n v="0"/>
    <n v="162352667"/>
    <n v="0"/>
    <n v="0"/>
    <n v="0"/>
    <n v="0"/>
    <n v="0"/>
    <n v="0"/>
    <n v="0"/>
    <n v="162717424"/>
    <n v="0"/>
    <n v="367800000"/>
    <n v="0"/>
    <n v="502094053"/>
    <n v="367800000"/>
    <n v="502094053"/>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3001"/>
    <s v="Property Management Expenses"/>
    <n v="0"/>
    <n v="0"/>
    <n v="0"/>
    <n v="0"/>
    <n v="43200000"/>
    <n v="0"/>
    <n v="0"/>
    <n v="432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5101"/>
    <s v="Consultancy Services"/>
    <n v="0"/>
    <n v="380000000"/>
    <n v="0"/>
    <n v="380000000"/>
    <n v="3171757388"/>
    <n v="0"/>
    <n v="0"/>
    <n v="2791757388"/>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5204"/>
    <s v="Monitoring and Supervision of capital work"/>
    <n v="0"/>
    <n v="0"/>
    <n v="0"/>
    <n v="0"/>
    <n v="734976006"/>
    <n v="0"/>
    <n v="0"/>
    <n v="734976006"/>
    <n v="0"/>
    <n v="0"/>
    <n v="0"/>
    <n v="0"/>
    <n v="0"/>
    <n v="0"/>
    <n v="0"/>
    <n v="0"/>
    <n v="0"/>
    <n v="0"/>
    <n v="0"/>
    <n v="0"/>
    <n v="0"/>
    <n v="0"/>
    <n v="0"/>
    <n v="0"/>
    <n v="0"/>
    <n v="0"/>
    <n v="0"/>
    <n v="0"/>
    <n v="0"/>
    <n v="0"/>
    <s v="Recurrent"/>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21002"/>
    <s v="Workshops, Meetings and Seminars"/>
    <n v="0"/>
    <n v="0"/>
    <n v="0"/>
    <n v="0"/>
    <n v="0"/>
    <n v="0"/>
    <n v="0"/>
    <n v="0"/>
    <n v="0"/>
    <n v="0"/>
    <n v="30000000"/>
    <n v="5357600"/>
    <n v="0"/>
    <n v="0"/>
    <n v="30000000"/>
    <n v="32347292"/>
    <n v="0"/>
    <n v="0"/>
    <n v="0"/>
    <n v="0"/>
    <n v="0"/>
    <n v="0"/>
    <n v="30000000"/>
    <n v="32347292"/>
    <n v="0"/>
    <n v="90000000"/>
    <n v="0"/>
    <n v="70052184"/>
    <n v="90000000"/>
    <n v="70052184"/>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1003"/>
    <s v="Staff Training"/>
    <n v="0"/>
    <n v="0"/>
    <n v="0"/>
    <n v="0"/>
    <n v="30000000"/>
    <n v="0"/>
    <n v="30000000"/>
    <n v="0"/>
    <n v="0"/>
    <n v="0"/>
    <n v="0"/>
    <n v="0"/>
    <n v="15000000"/>
    <n v="0"/>
    <n v="0"/>
    <n v="0"/>
    <n v="7500000"/>
    <n v="21778964"/>
    <n v="0"/>
    <n v="0"/>
    <n v="7500000"/>
    <n v="8215317"/>
    <n v="0"/>
    <n v="0"/>
    <n v="30000000"/>
    <n v="0"/>
    <n v="29994281"/>
    <n v="0"/>
    <n v="30000000"/>
    <n v="29994281"/>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2001"/>
    <s v="Information and Communication Technology Services."/>
    <n v="0"/>
    <n v="0"/>
    <n v="0"/>
    <n v="0"/>
    <n v="24000000"/>
    <n v="0"/>
    <n v="12000000"/>
    <n v="12000000"/>
    <n v="12000000"/>
    <n v="268942"/>
    <n v="0"/>
    <n v="0"/>
    <n v="0"/>
    <n v="1087849"/>
    <n v="0"/>
    <n v="0"/>
    <n v="0"/>
    <n v="10304064"/>
    <n v="0"/>
    <n v="0"/>
    <n v="0"/>
    <n v="300000"/>
    <n v="0"/>
    <n v="0"/>
    <n v="12000000"/>
    <n v="0"/>
    <n v="11960855"/>
    <n v="0"/>
    <n v="12000000"/>
    <n v="11960855"/>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7001"/>
    <s v="Travel inland"/>
    <n v="0"/>
    <n v="0"/>
    <n v="0"/>
    <n v="0"/>
    <n v="400000000"/>
    <n v="0"/>
    <n v="200000000"/>
    <n v="200000000"/>
    <n v="120000000"/>
    <n v="107462500"/>
    <n v="0"/>
    <n v="0"/>
    <n v="0"/>
    <n v="12537500"/>
    <n v="0"/>
    <n v="0"/>
    <n v="40000000"/>
    <n v="39464501"/>
    <n v="0"/>
    <n v="0"/>
    <n v="40000000"/>
    <n v="40535107"/>
    <n v="0"/>
    <n v="0"/>
    <n v="200000000"/>
    <n v="0"/>
    <n v="199999608"/>
    <n v="0"/>
    <n v="200000000"/>
    <n v="199999608"/>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81401"/>
    <s v="Rent"/>
    <n v="0"/>
    <n v="0"/>
    <n v="0"/>
    <n v="0"/>
    <n v="400000000"/>
    <n v="0"/>
    <n v="400000000"/>
    <n v="0"/>
    <n v="100000000"/>
    <n v="3600000"/>
    <n v="0"/>
    <n v="0"/>
    <n v="100000000"/>
    <n v="180640658"/>
    <n v="0"/>
    <n v="0"/>
    <n v="100000000"/>
    <n v="91950440"/>
    <n v="0"/>
    <n v="0"/>
    <n v="100000000"/>
    <n v="123798964"/>
    <n v="0"/>
    <n v="0"/>
    <n v="400000000"/>
    <n v="0"/>
    <n v="399990062"/>
    <n v="0"/>
    <n v="400000000"/>
    <n v="399990062"/>
    <s v="Recurrent"/>
  </r>
  <r>
    <s v="008"/>
    <s v="Ministry of Finance, Planning and Economic Development "/>
    <x v="6"/>
    <x v="6"/>
    <s v="01"/>
    <s v="Development Planning, Research, Evaluation and Statistics"/>
    <s v="06"/>
    <s v="Macroeconomic Policy and Management"/>
    <s v="000"/>
    <s v=""/>
    <s v="1521"/>
    <s v="Resource Enhancement and Accountability Programme (REAP)"/>
    <s v="560068"/>
    <s v="Domestic Revenue and Foreign Aid Policy"/>
    <s v="221008"/>
    <s v="Information and Communication Technology Supplies.  "/>
    <n v="0"/>
    <n v="0"/>
    <n v="0"/>
    <n v="0"/>
    <n v="0"/>
    <n v="0"/>
    <n v="0"/>
    <n v="0"/>
    <n v="0"/>
    <n v="0"/>
    <n v="0"/>
    <n v="0"/>
    <n v="0"/>
    <n v="0"/>
    <n v="25000000"/>
    <n v="0"/>
    <n v="0"/>
    <n v="0"/>
    <n v="0"/>
    <n v="0"/>
    <n v="0"/>
    <n v="0"/>
    <n v="50000000"/>
    <n v="45000000"/>
    <n v="0"/>
    <n v="75000000"/>
    <n v="0"/>
    <n v="45000000"/>
    <n v="75000000"/>
    <n v="4500000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18"/>
    <s v="Coordination of the Budget Cycle"/>
    <s v="212101"/>
    <s v="Social Security Contributions"/>
    <n v="0"/>
    <n v="0"/>
    <n v="0"/>
    <n v="0"/>
    <n v="208793173"/>
    <n v="0"/>
    <n v="208793173"/>
    <n v="0"/>
    <n v="0"/>
    <n v="0"/>
    <n v="0"/>
    <n v="0"/>
    <n v="156594880"/>
    <n v="156594880"/>
    <n v="0"/>
    <n v="0"/>
    <n v="52198293"/>
    <n v="48030713"/>
    <n v="0"/>
    <n v="0"/>
    <n v="0"/>
    <n v="3878000"/>
    <n v="0"/>
    <n v="0"/>
    <n v="208793173"/>
    <n v="0"/>
    <n v="208503593"/>
    <n v="0"/>
    <n v="208793173"/>
    <n v="208503593"/>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18"/>
    <s v="Coordination of the Budget Cycle"/>
    <s v="221003"/>
    <s v="Staff Training"/>
    <n v="0"/>
    <n v="0"/>
    <n v="0"/>
    <n v="0"/>
    <n v="214130000"/>
    <n v="0"/>
    <n v="0"/>
    <n v="214130000"/>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18"/>
    <s v="Coordination of the Budget Cycle"/>
    <s v="221008"/>
    <s v="Information and Communication Technology Supplies.  "/>
    <n v="0"/>
    <n v="0"/>
    <n v="0"/>
    <n v="0"/>
    <n v="40000000"/>
    <n v="0"/>
    <n v="0"/>
    <n v="40000000"/>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18"/>
    <s v="Coordination of the Budget Cycle"/>
    <s v="225101"/>
    <s v="Consultancy Services"/>
    <n v="0"/>
    <n v="0"/>
    <n v="0"/>
    <n v="0"/>
    <n v="826959306"/>
    <n v="0"/>
    <n v="0"/>
    <n v="826959306"/>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1008"/>
    <s v="Information and Communication Technology Supplies.  "/>
    <n v="0"/>
    <n v="0"/>
    <n v="0"/>
    <n v="0"/>
    <n v="1000358000"/>
    <n v="0"/>
    <n v="1000358000"/>
    <n v="0"/>
    <n v="0"/>
    <n v="0"/>
    <n v="0"/>
    <n v="0"/>
    <n v="500179000"/>
    <n v="44260000"/>
    <n v="0"/>
    <n v="0"/>
    <n v="250089500"/>
    <n v="0"/>
    <n v="0"/>
    <n v="0"/>
    <n v="250089500"/>
    <n v="902003283"/>
    <n v="0"/>
    <n v="0"/>
    <n v="1000358000"/>
    <n v="0"/>
    <n v="946263283"/>
    <n v="0"/>
    <n v="1000358000"/>
    <n v="946263283"/>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4"/>
    <s v="Management of ICT systems and infrastructure "/>
    <s v="221011"/>
    <s v="Printing, Stationery, Photocopying and Binding"/>
    <n v="0"/>
    <n v="0"/>
    <n v="0"/>
    <n v="0"/>
    <n v="100000000"/>
    <n v="0"/>
    <n v="0"/>
    <n v="100000000"/>
    <n v="0"/>
    <n v="0"/>
    <n v="0"/>
    <n v="0"/>
    <n v="0"/>
    <n v="0"/>
    <n v="0"/>
    <n v="0"/>
    <n v="0"/>
    <n v="0"/>
    <n v="0"/>
    <n v="0"/>
    <n v="0"/>
    <n v="0"/>
    <n v="0"/>
    <n v="0"/>
    <n v="0"/>
    <n v="0"/>
    <n v="0"/>
    <n v="0"/>
    <n v="0"/>
    <n v="0"/>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1002"/>
    <s v="Workshops, Meetings and Seminars"/>
    <n v="0"/>
    <n v="0"/>
    <n v="0"/>
    <n v="0"/>
    <n v="0"/>
    <n v="0"/>
    <n v="0"/>
    <n v="0"/>
    <n v="0"/>
    <n v="0"/>
    <n v="10000000"/>
    <n v="10000000"/>
    <n v="0"/>
    <n v="0"/>
    <n v="10000000"/>
    <n v="10000000"/>
    <n v="0"/>
    <n v="0"/>
    <n v="0"/>
    <n v="0"/>
    <n v="0"/>
    <n v="0"/>
    <n v="40000000"/>
    <n v="2410800"/>
    <n v="0"/>
    <n v="60000000"/>
    <n v="0"/>
    <n v="22410800"/>
    <n v="60000000"/>
    <n v="22410800"/>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1008"/>
    <s v="Information and Communication Technology Supplies.  "/>
    <n v="0"/>
    <n v="0"/>
    <n v="0"/>
    <n v="0"/>
    <n v="0"/>
    <n v="0"/>
    <n v="0"/>
    <n v="0"/>
    <n v="0"/>
    <n v="0"/>
    <n v="5204589"/>
    <n v="5204589"/>
    <n v="0"/>
    <n v="0"/>
    <n v="5204589"/>
    <n v="5204589"/>
    <n v="0"/>
    <n v="0"/>
    <n v="0"/>
    <n v="0"/>
    <n v="0"/>
    <n v="0"/>
    <n v="20818356"/>
    <n v="0"/>
    <n v="0"/>
    <n v="31227534"/>
    <n v="0"/>
    <n v="10409178"/>
    <n v="31227534"/>
    <n v="10409178"/>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1012"/>
    <s v="Small Office Equipment"/>
    <n v="0"/>
    <n v="0"/>
    <n v="0"/>
    <n v="0"/>
    <n v="0"/>
    <n v="0"/>
    <n v="0"/>
    <n v="0"/>
    <n v="0"/>
    <n v="0"/>
    <n v="2500000"/>
    <n v="2500000"/>
    <n v="0"/>
    <n v="0"/>
    <n v="2500000"/>
    <n v="2500000"/>
    <n v="0"/>
    <n v="0"/>
    <n v="0"/>
    <n v="0"/>
    <n v="0"/>
    <n v="0"/>
    <n v="10000000"/>
    <n v="0"/>
    <n v="0"/>
    <n v="15000000"/>
    <n v="0"/>
    <n v="5000000"/>
    <n v="15000000"/>
    <n v="500000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1014"/>
    <s v="Bank Charges and other Bank related costs"/>
    <n v="0"/>
    <n v="0"/>
    <n v="0"/>
    <n v="0"/>
    <n v="5000000"/>
    <n v="0"/>
    <n v="0"/>
    <n v="5000000"/>
    <n v="0"/>
    <n v="0"/>
    <n v="0"/>
    <n v="0"/>
    <n v="0"/>
    <n v="0"/>
    <n v="0"/>
    <n v="0"/>
    <n v="0"/>
    <n v="0"/>
    <n v="0"/>
    <n v="0"/>
    <n v="0"/>
    <n v="0"/>
    <n v="0"/>
    <n v="0"/>
    <n v="0"/>
    <n v="0"/>
    <n v="0"/>
    <n v="0"/>
    <n v="0"/>
    <n v="0"/>
    <s v="Recurrent"/>
  </r>
  <r>
    <s v="008"/>
    <s v="Ministry of Finance, Planning and Economic Development "/>
    <x v="6"/>
    <x v="6"/>
    <s v="04"/>
    <s v="Accountability Systems and Service Delivery"/>
    <s v="07"/>
    <s v="Policy, Planning and Support Services"/>
    <s v="000"/>
    <s v=""/>
    <s v="1521"/>
    <s v="Resource Enhancement and Accountability Programme (REAP)"/>
    <s v="560016"/>
    <s v="Coordination of Planning, Monitoring and Reporting "/>
    <s v="227001"/>
    <s v="Travel inland"/>
    <n v="0"/>
    <n v="0"/>
    <n v="0"/>
    <n v="0"/>
    <n v="0"/>
    <n v="0"/>
    <n v="0"/>
    <n v="0"/>
    <n v="0"/>
    <n v="0"/>
    <n v="0"/>
    <n v="0"/>
    <n v="0"/>
    <n v="0"/>
    <n v="73500000"/>
    <n v="0"/>
    <n v="0"/>
    <n v="0"/>
    <n v="0"/>
    <n v="0"/>
    <n v="0"/>
    <n v="0"/>
    <n v="147000000"/>
    <n v="25541800"/>
    <n v="0"/>
    <n v="220500000"/>
    <n v="0"/>
    <n v="25541800"/>
    <n v="220500000"/>
    <n v="25541800"/>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221016"/>
    <s v="Systems Recurrent costs"/>
    <n v="0"/>
    <n v="700000000"/>
    <n v="0"/>
    <n v="700000000"/>
    <n v="4100000000"/>
    <n v="0"/>
    <n v="3400000000"/>
    <n v="0"/>
    <n v="365164500"/>
    <n v="296248740"/>
    <n v="0"/>
    <n v="0"/>
    <n v="1534835500"/>
    <n v="1544850045"/>
    <n v="0"/>
    <n v="0"/>
    <n v="1150000000"/>
    <n v="1165425976"/>
    <n v="0"/>
    <n v="0"/>
    <n v="1050000000"/>
    <n v="1067363022"/>
    <n v="0"/>
    <n v="0"/>
    <n v="4100000000"/>
    <n v="0"/>
    <n v="4073887783"/>
    <n v="0"/>
    <n v="4100000000"/>
    <n v="4073887783"/>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1001"/>
    <s v="Advertising and Public Relations"/>
    <n v="0"/>
    <n v="0"/>
    <n v="0"/>
    <n v="0"/>
    <n v="190000000"/>
    <n v="0"/>
    <n v="190000000"/>
    <n v="0"/>
    <n v="0"/>
    <n v="0"/>
    <n v="0"/>
    <n v="0"/>
    <n v="95000000"/>
    <n v="0"/>
    <n v="0"/>
    <n v="0"/>
    <n v="47500000"/>
    <n v="13354407"/>
    <n v="0"/>
    <n v="0"/>
    <n v="47500000"/>
    <n v="122829659"/>
    <n v="0"/>
    <n v="0"/>
    <n v="190000000"/>
    <n v="0"/>
    <n v="136184066"/>
    <n v="0"/>
    <n v="190000000"/>
    <n v="136184066"/>
    <s v="Recurrent"/>
  </r>
  <r>
    <s v="009"/>
    <s v="Ministry of Internal Affairs "/>
    <x v="0"/>
    <x v="0"/>
    <s v="01"/>
    <s v="Institutional Coordination"/>
    <s v="04"/>
    <s v="Policy, Planning and Support Services"/>
    <s v="001"/>
    <s v="Finance and administration"/>
    <s v="1641"/>
    <s v="Retooling of Ministry of Internal Affairs"/>
    <s v="000003"/>
    <s v="Facilities and Equipment Management"/>
    <s v="312212"/>
    <s v="Light Vehicles - Acquisition"/>
    <n v="0"/>
    <n v="0"/>
    <n v="0"/>
    <n v="0"/>
    <n v="1800000000"/>
    <n v="0"/>
    <n v="1800000000"/>
    <n v="0"/>
    <n v="0"/>
    <n v="0"/>
    <n v="0"/>
    <n v="0"/>
    <n v="500000000"/>
    <n v="0"/>
    <n v="0"/>
    <n v="0"/>
    <n v="851018240"/>
    <n v="0"/>
    <n v="0"/>
    <n v="0"/>
    <n v="276939486"/>
    <n v="1627957725"/>
    <n v="0"/>
    <n v="0"/>
    <n v="1627957726"/>
    <n v="0"/>
    <n v="1627957725"/>
    <n v="0"/>
    <n v="1627957726"/>
    <n v="1627957725"/>
    <s v="Capital"/>
  </r>
  <r>
    <s v="009"/>
    <s v="Ministry of Internal Affairs "/>
    <x v="0"/>
    <x v="0"/>
    <s v="01"/>
    <s v="Institutional Coordination"/>
    <s v="04"/>
    <s v="Policy, Planning and Support Services"/>
    <s v="001"/>
    <s v="Finance and administration"/>
    <s v="1641"/>
    <s v="Retooling of Ministry of Internal Affairs"/>
    <s v="000003"/>
    <s v="Facilities and Equipment Management"/>
    <s v="312221"/>
    <s v="Light ICT hardware - Acquisition"/>
    <n v="0"/>
    <n v="0"/>
    <n v="0"/>
    <n v="0"/>
    <n v="350000000"/>
    <n v="0"/>
    <n v="350000000"/>
    <n v="0"/>
    <n v="0"/>
    <n v="0"/>
    <n v="0"/>
    <n v="0"/>
    <n v="120000000"/>
    <n v="0"/>
    <n v="0"/>
    <n v="0"/>
    <n v="0"/>
    <n v="0"/>
    <n v="0"/>
    <n v="0"/>
    <n v="0"/>
    <n v="109636632"/>
    <n v="0"/>
    <n v="0"/>
    <n v="120000000"/>
    <n v="0"/>
    <n v="109636632"/>
    <n v="0"/>
    <n v="120000000"/>
    <n v="109636632"/>
    <s v="Capital"/>
  </r>
  <r>
    <s v="009"/>
    <s v="Ministry of Internal Affairs "/>
    <x v="0"/>
    <x v="0"/>
    <s v="01"/>
    <s v="Institutional Coordination"/>
    <s v="04"/>
    <s v="Policy, Planning and Support Services"/>
    <s v="001"/>
    <s v="Finance and administration"/>
    <s v="1641"/>
    <s v="Retooling of Ministry of Internal Affairs"/>
    <s v="000003"/>
    <s v="Facilities and Equipment Management"/>
    <s v="312235"/>
    <s v="Furniture and Fittings - Acquisition"/>
    <n v="0"/>
    <n v="0"/>
    <n v="0"/>
    <n v="0"/>
    <n v="150000000"/>
    <n v="0"/>
    <n v="150000000"/>
    <n v="0"/>
    <n v="0"/>
    <n v="0"/>
    <n v="0"/>
    <n v="0"/>
    <n v="130000000"/>
    <n v="0"/>
    <n v="0"/>
    <n v="0"/>
    <n v="0"/>
    <n v="0"/>
    <n v="0"/>
    <n v="0"/>
    <n v="0"/>
    <n v="128773400"/>
    <n v="0"/>
    <n v="0"/>
    <n v="130000000"/>
    <n v="0"/>
    <n v="128773400"/>
    <n v="0"/>
    <n v="130000000"/>
    <n v="128773400"/>
    <s v="Capital"/>
  </r>
  <r>
    <s v="010"/>
    <s v="Ministry of Agriculture, Animal Industry and Fisheries"/>
    <x v="7"/>
    <x v="7"/>
    <s v="01"/>
    <s v="Institutional Strengthening and Coordination "/>
    <s v="06"/>
    <s v="Policy, Planning and Support Services"/>
    <s v="001"/>
    <s v="Agricultural Planning and Development"/>
    <s v="1618"/>
    <s v="Retooling of Ministry Agriculture, Animal Industry and Fisheries"/>
    <s v="000006"/>
    <s v="Planning and Budgeting services"/>
    <s v="221002"/>
    <s v="Workshops, Meetings and Seminars"/>
    <n v="0"/>
    <n v="0"/>
    <n v="0"/>
    <n v="0"/>
    <n v="150000000"/>
    <n v="0"/>
    <n v="150000000"/>
    <n v="0"/>
    <n v="0"/>
    <n v="0"/>
    <n v="0"/>
    <n v="0"/>
    <n v="150000000"/>
    <n v="148380000"/>
    <n v="0"/>
    <n v="0"/>
    <n v="0"/>
    <n v="0"/>
    <n v="0"/>
    <n v="0"/>
    <n v="0"/>
    <n v="1620000"/>
    <n v="0"/>
    <n v="0"/>
    <n v="150000000"/>
    <n v="0"/>
    <n v="150000000"/>
    <n v="0"/>
    <n v="150000000"/>
    <n v="15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3"/>
    <s v="Facilities and Equipment Management"/>
    <s v="221016"/>
    <s v="Systems Recurrent costs"/>
    <n v="0"/>
    <n v="0"/>
    <n v="0"/>
    <n v="0"/>
    <n v="80000000"/>
    <n v="0"/>
    <n v="80000000"/>
    <n v="0"/>
    <n v="0"/>
    <n v="0"/>
    <n v="0"/>
    <n v="0"/>
    <n v="20000000"/>
    <n v="0"/>
    <n v="0"/>
    <n v="0"/>
    <n v="60000000"/>
    <n v="0"/>
    <n v="0"/>
    <n v="0"/>
    <n v="0"/>
    <n v="76184000"/>
    <n v="0"/>
    <n v="0"/>
    <n v="80000000"/>
    <n v="0"/>
    <n v="76184000"/>
    <n v="0"/>
    <n v="80000000"/>
    <n v="76184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8"/>
    <s v="Records Management"/>
    <s v="227004"/>
    <s v="Fuel, Lubricants and Oils"/>
    <n v="0"/>
    <n v="0"/>
    <n v="0"/>
    <n v="0"/>
    <n v="100000000"/>
    <n v="0"/>
    <n v="100000000"/>
    <n v="0"/>
    <n v="0"/>
    <n v="0"/>
    <n v="0"/>
    <n v="0"/>
    <n v="60000000"/>
    <n v="60000000"/>
    <n v="0"/>
    <n v="0"/>
    <n v="20000000"/>
    <n v="20000000"/>
    <n v="0"/>
    <n v="0"/>
    <n v="20000000"/>
    <n v="19900000"/>
    <n v="0"/>
    <n v="0"/>
    <n v="100000000"/>
    <n v="0"/>
    <n v="99900000"/>
    <n v="0"/>
    <n v="100000000"/>
    <n v="99900000"/>
    <s v="Recurrent"/>
  </r>
  <r>
    <s v="010"/>
    <s v="Ministry of Agriculture, Animal Industry and Fisheries"/>
    <x v="7"/>
    <x v="7"/>
    <s v="02"/>
    <s v="Agricultural Production and Productivity"/>
    <s v="01"/>
    <s v="Agriculture Extension Services"/>
    <s v="002"/>
    <s v="Agriculture Investment and Enterprise Development"/>
    <s v="1663"/>
    <s v="China-Uganda South-South Cooperation Project Phase III"/>
    <s v="010049"/>
    <s v="Crop production technology promotion"/>
    <s v="212101"/>
    <s v="Social Security Contributions"/>
    <n v="0"/>
    <n v="0"/>
    <n v="0"/>
    <n v="0"/>
    <n v="3000000"/>
    <n v="0"/>
    <n v="3000000"/>
    <n v="0"/>
    <n v="0"/>
    <n v="0"/>
    <n v="0"/>
    <n v="0"/>
    <n v="0"/>
    <n v="0"/>
    <n v="0"/>
    <n v="0"/>
    <n v="3000000"/>
    <n v="0"/>
    <n v="0"/>
    <n v="0"/>
    <n v="0"/>
    <n v="0"/>
    <n v="0"/>
    <n v="0"/>
    <n v="3000000"/>
    <n v="0"/>
    <n v="0"/>
    <n v="0"/>
    <n v="3000000"/>
    <n v="0"/>
    <s v="Recurrent"/>
  </r>
  <r>
    <s v="010"/>
    <s v="Ministry of Agriculture, Animal Industry and Fisheries"/>
    <x v="7"/>
    <x v="7"/>
    <s v="02"/>
    <s v="Agricultural Production and Productivity"/>
    <s v="01"/>
    <s v="Agriculture Extension Services"/>
    <s v="002"/>
    <s v="Agriculture Investment and Enterprise Development"/>
    <s v="1663"/>
    <s v="China-Uganda South-South Cooperation Project Phase III"/>
    <s v="010049"/>
    <s v="Crop production technology promotion"/>
    <s v="227004"/>
    <s v="Fuel, Lubricants and Oils"/>
    <n v="0"/>
    <n v="0"/>
    <n v="0"/>
    <n v="0"/>
    <n v="30000000"/>
    <n v="0"/>
    <n v="30000000"/>
    <n v="0"/>
    <n v="0"/>
    <n v="0"/>
    <n v="0"/>
    <n v="0"/>
    <n v="10000000"/>
    <n v="4000000"/>
    <n v="0"/>
    <n v="0"/>
    <n v="10000000"/>
    <n v="15000000"/>
    <n v="0"/>
    <n v="0"/>
    <n v="10000000"/>
    <n v="11000000"/>
    <n v="0"/>
    <n v="0"/>
    <n v="30000000"/>
    <n v="0"/>
    <n v="30000000"/>
    <n v="0"/>
    <n v="30000000"/>
    <n v="30000000"/>
    <s v="Recurrent"/>
  </r>
  <r>
    <s v="010"/>
    <s v="Ministry of Agriculture, Animal Industry and Fisheries"/>
    <x v="7"/>
    <x v="7"/>
    <s v="02"/>
    <s v="Agricultural Production and Productivity"/>
    <s v="01"/>
    <s v="Agriculture Extension Services"/>
    <s v="002"/>
    <s v="Agriculture Investment and Enterprise Development"/>
    <s v="1663"/>
    <s v="China-Uganda South-South Cooperation Project Phase III"/>
    <s v="010049"/>
    <s v="Crop production technology promotion"/>
    <s v="228002"/>
    <s v="Maintenance-Transport Equipment "/>
    <n v="0"/>
    <n v="0"/>
    <n v="0"/>
    <n v="0"/>
    <n v="10000000"/>
    <n v="0"/>
    <n v="10000000"/>
    <n v="0"/>
    <n v="0"/>
    <n v="0"/>
    <n v="0"/>
    <n v="0"/>
    <n v="4000000"/>
    <n v="4000000"/>
    <n v="0"/>
    <n v="0"/>
    <n v="3000000"/>
    <n v="0"/>
    <n v="0"/>
    <n v="0"/>
    <n v="3000000"/>
    <n v="6000000"/>
    <n v="0"/>
    <n v="0"/>
    <n v="10000000"/>
    <n v="0"/>
    <n v="10000000"/>
    <n v="0"/>
    <n v="10000000"/>
    <n v="1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23"/>
    <s v="The Project on Irrigation Scheme Development in Central and Eastern Uganda (PISD)-JICA Supported Project"/>
    <s v="000017"/>
    <s v="Infrastructure Development and Management"/>
    <s v="312141"/>
    <s v="Irrigation and drainage Channels - Acquisition"/>
    <n v="0"/>
    <n v="0"/>
    <n v="0"/>
    <n v="0"/>
    <n v="0"/>
    <n v="0"/>
    <n v="0"/>
    <n v="37210000000"/>
    <n v="0"/>
    <n v="0"/>
    <n v="0"/>
    <n v="0"/>
    <n v="0"/>
    <n v="0"/>
    <n v="0"/>
    <n v="0"/>
    <n v="0"/>
    <n v="0"/>
    <n v="0"/>
    <n v="0"/>
    <n v="0"/>
    <n v="0"/>
    <n v="0"/>
    <n v="0"/>
    <n v="0"/>
    <n v="0"/>
    <n v="0"/>
    <n v="0"/>
    <n v="0"/>
    <n v="0"/>
    <s v="Capital"/>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65"/>
    <s v="Support to agricultural mechanisation "/>
    <s v="212101"/>
    <s v="Social Security Contributions"/>
    <n v="0"/>
    <n v="0"/>
    <n v="0"/>
    <n v="0"/>
    <n v="0"/>
    <n v="0"/>
    <n v="75000000"/>
    <n v="0"/>
    <n v="0"/>
    <n v="0"/>
    <n v="0"/>
    <n v="0"/>
    <n v="0"/>
    <n v="0"/>
    <n v="0"/>
    <n v="0"/>
    <n v="35000000"/>
    <n v="0"/>
    <n v="0"/>
    <n v="0"/>
    <n v="40000000"/>
    <n v="30950000"/>
    <n v="0"/>
    <n v="0"/>
    <n v="75000000"/>
    <n v="0"/>
    <n v="30950000"/>
    <n v="0"/>
    <n v="75000000"/>
    <n v="30950000"/>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11102"/>
    <s v="Contract Staff Salaries "/>
    <n v="0"/>
    <n v="0"/>
    <n v="0"/>
    <n v="0"/>
    <n v="0"/>
    <n v="0"/>
    <n v="0"/>
    <n v="0"/>
    <n v="0"/>
    <n v="0"/>
    <n v="101268436.5"/>
    <n v="101268436.5"/>
    <n v="0"/>
    <n v="0"/>
    <n v="71268436.5"/>
    <n v="71268437"/>
    <n v="0"/>
    <n v="0"/>
    <n v="101268436.5"/>
    <n v="101268436.5"/>
    <n v="0"/>
    <n v="0"/>
    <n v="0"/>
    <n v="0"/>
    <n v="0"/>
    <n v="273805309.5"/>
    <n v="0"/>
    <n v="273805310"/>
    <n v="273805309.5"/>
    <n v="273805310"/>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5101"/>
    <s v="Consultancy Services"/>
    <n v="0"/>
    <n v="0"/>
    <n v="0"/>
    <n v="0"/>
    <n v="0"/>
    <n v="0"/>
    <n v="0"/>
    <n v="0"/>
    <n v="0"/>
    <n v="0"/>
    <n v="674000000"/>
    <n v="539200000"/>
    <n v="0"/>
    <n v="0"/>
    <n v="74000000"/>
    <n v="59200000"/>
    <n v="0"/>
    <n v="0"/>
    <n v="674000000"/>
    <n v="539200000"/>
    <n v="0"/>
    <n v="0"/>
    <n v="0"/>
    <n v="0"/>
    <n v="0"/>
    <n v="1422000000"/>
    <n v="0"/>
    <n v="1137600000"/>
    <n v="1422000000"/>
    <n v="1137600000"/>
    <s v="Recurrent"/>
  </r>
  <r>
    <s v="010"/>
    <s v="Ministry of Agriculture, Animal Industry and Fisheries"/>
    <x v="7"/>
    <x v="7"/>
    <s v="02"/>
    <s v="Agricultural Production and Productivity"/>
    <s v="03"/>
    <s v="Animal Resources"/>
    <s v="001"/>
    <s v="Animal Health"/>
    <s v="1330"/>
    <s v="Livestock Diseases Control Project Phase 2"/>
    <s v="010074"/>
    <s v="Vector and disease control"/>
    <s v="227004"/>
    <s v="Fuel, Lubricants and Oils"/>
    <n v="0"/>
    <n v="0"/>
    <n v="0"/>
    <n v="0"/>
    <n v="100000000"/>
    <n v="0"/>
    <n v="100000000"/>
    <n v="0"/>
    <n v="0"/>
    <n v="0"/>
    <n v="0"/>
    <n v="0"/>
    <n v="40000000"/>
    <n v="40000000"/>
    <n v="0"/>
    <n v="0"/>
    <n v="20000000"/>
    <n v="11000000"/>
    <n v="0"/>
    <n v="0"/>
    <n v="40000000"/>
    <n v="49000000"/>
    <n v="0"/>
    <n v="0"/>
    <n v="100000000"/>
    <n v="0"/>
    <n v="100000000"/>
    <n v="0"/>
    <n v="100000000"/>
    <n v="100000000"/>
    <s v="Recurrent"/>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4001"/>
    <s v="Medical Supplies and Services"/>
    <n v="0"/>
    <n v="0"/>
    <n v="50000000"/>
    <n v="-50000000"/>
    <n v="1231000000"/>
    <n v="0"/>
    <n v="1281000000"/>
    <n v="0"/>
    <n v="0"/>
    <n v="0"/>
    <n v="0"/>
    <n v="0"/>
    <n v="382000000"/>
    <n v="254790500"/>
    <n v="0"/>
    <n v="0"/>
    <n v="398050000"/>
    <n v="106868625"/>
    <n v="0"/>
    <n v="0"/>
    <n v="450950000"/>
    <n v="869340875"/>
    <n v="0"/>
    <n v="0"/>
    <n v="1231000000"/>
    <n v="0"/>
    <n v="1231000000"/>
    <n v="0"/>
    <n v="1231000000"/>
    <n v="1231000000"/>
    <s v="Recurrent"/>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7004"/>
    <s v="Fuel, Lubricants and Oils"/>
    <n v="0"/>
    <n v="0"/>
    <n v="0"/>
    <n v="0"/>
    <n v="50000000"/>
    <n v="0"/>
    <n v="50000000"/>
    <n v="0"/>
    <n v="0"/>
    <n v="0"/>
    <n v="0"/>
    <n v="0"/>
    <n v="20000000"/>
    <n v="0"/>
    <n v="0"/>
    <n v="0"/>
    <n v="30000000"/>
    <n v="50000000"/>
    <n v="0"/>
    <n v="0"/>
    <n v="0"/>
    <n v="0"/>
    <n v="0"/>
    <n v="0"/>
    <n v="50000000"/>
    <n v="0"/>
    <n v="50000000"/>
    <n v="0"/>
    <n v="50000000"/>
    <n v="50000000"/>
    <s v="Recurrent"/>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8002"/>
    <s v="Maintenance-Transport Equipment "/>
    <n v="0"/>
    <n v="0"/>
    <n v="0"/>
    <n v="0"/>
    <n v="40000000"/>
    <n v="0"/>
    <n v="40000000"/>
    <n v="0"/>
    <n v="0"/>
    <n v="0"/>
    <n v="0"/>
    <n v="0"/>
    <n v="0"/>
    <n v="0"/>
    <n v="0"/>
    <n v="0"/>
    <n v="40000000"/>
    <n v="0"/>
    <n v="0"/>
    <n v="0"/>
    <n v="0"/>
    <n v="37580345"/>
    <n v="0"/>
    <n v="0"/>
    <n v="40000000"/>
    <n v="0"/>
    <n v="37580345"/>
    <n v="0"/>
    <n v="40000000"/>
    <n v="37580345"/>
    <s v="Recurrent"/>
  </r>
  <r>
    <s v="122"/>
    <s v="Kampala Capital City Authority (KCCA)"/>
    <x v="10"/>
    <x v="10"/>
    <s v="03"/>
    <s v="Transport Infrastructure and Services Development"/>
    <s v="13"/>
    <s v="Urban Road Network Development"/>
    <s v="000"/>
    <s v=""/>
    <s v="1658"/>
    <s v="Kampala City Roads Rehabilitation Project"/>
    <s v="260007"/>
    <s v="Road construction and upgrade"/>
    <s v="225204"/>
    <s v="Monitoring and Supervision of capital work"/>
    <n v="0"/>
    <n v="0"/>
    <n v="0"/>
    <n v="0"/>
    <n v="0"/>
    <n v="0"/>
    <n v="0"/>
    <n v="0"/>
    <n v="0"/>
    <n v="0"/>
    <n v="800000000"/>
    <n v="0"/>
    <n v="0"/>
    <n v="0"/>
    <n v="5200000000"/>
    <n v="0"/>
    <n v="0"/>
    <n v="0"/>
    <n v="0"/>
    <n v="1372371912"/>
    <n v="0"/>
    <n v="0"/>
    <n v="0"/>
    <n v="856589457"/>
    <n v="0"/>
    <n v="6000000000"/>
    <n v="0"/>
    <n v="2228961369"/>
    <n v="6000000000"/>
    <n v="2228961369"/>
    <s v="Recurrent"/>
  </r>
  <r>
    <s v="122"/>
    <s v="Kampala Capital City Authority (KCCA)"/>
    <x v="10"/>
    <x v="10"/>
    <s v="03"/>
    <s v="Transport Infrastructure and Services Development"/>
    <s v="13"/>
    <s v="Urban Road Network Development"/>
    <s v="002"/>
    <s v="Engineering and Techinical Services"/>
    <s v="1658"/>
    <s v="Kampala City Roads Rehabilitation Project"/>
    <s v="000017"/>
    <s v="Infrastructure Development and Management"/>
    <s v="312131"/>
    <s v="Roads and Bridges - Acquisition"/>
    <n v="0"/>
    <n v="0"/>
    <n v="0"/>
    <n v="0"/>
    <n v="10005000000"/>
    <n v="0"/>
    <n v="0"/>
    <n v="10005000000"/>
    <n v="0"/>
    <n v="0"/>
    <n v="0"/>
    <n v="0"/>
    <n v="0"/>
    <n v="0"/>
    <n v="0"/>
    <n v="0"/>
    <n v="0"/>
    <n v="0"/>
    <n v="0"/>
    <n v="0"/>
    <n v="0"/>
    <n v="0"/>
    <n v="0"/>
    <n v="0"/>
    <n v="0"/>
    <n v="0"/>
    <n v="0"/>
    <n v="0"/>
    <n v="0"/>
    <n v="0"/>
    <s v="Capital"/>
  </r>
  <r>
    <s v="122"/>
    <s v="Kampala Capital City Authority (KCCA)"/>
    <x v="10"/>
    <x v="10"/>
    <s v="04"/>
    <s v="Transport Asset Management"/>
    <s v="13"/>
    <s v="Urban Road Network Development"/>
    <s v="000"/>
    <s v=""/>
    <s v="1295"/>
    <s v="2ND Kampala Institutional and Infrastructure Development Project (KIIDP 2)"/>
    <s v="260027"/>
    <s v="Drainage Structures Services"/>
    <s v="312141"/>
    <s v="Irrigation and drainage Channels - Acquisition"/>
    <n v="0"/>
    <n v="0"/>
    <n v="0"/>
    <n v="0"/>
    <n v="0"/>
    <n v="0"/>
    <n v="0"/>
    <n v="0"/>
    <n v="0"/>
    <n v="0"/>
    <n v="26443558809"/>
    <n v="0"/>
    <n v="0"/>
    <n v="0"/>
    <n v="0"/>
    <n v="26076730465"/>
    <n v="0"/>
    <n v="0"/>
    <n v="0"/>
    <n v="257197884"/>
    <n v="0"/>
    <n v="0"/>
    <n v="0"/>
    <n v="0"/>
    <n v="0"/>
    <n v="26443558809"/>
    <n v="0"/>
    <n v="26333928349"/>
    <n v="26443558809"/>
    <n v="26333928349"/>
    <s v="Capital"/>
  </r>
  <r>
    <s v="122"/>
    <s v="Kampala Capital City Authority (KCCA)"/>
    <x v="9"/>
    <x v="9"/>
    <s v="04"/>
    <s v="Labour and employment services "/>
    <s v="03"/>
    <s v="Education and Social Services"/>
    <s v="002"/>
    <s v="Education and Social Services"/>
    <s v="1686"/>
    <s v="Retooling of Kampala Capital City Authority"/>
    <s v="000003"/>
    <s v="Facilities and Equipment Management"/>
    <s v="313121"/>
    <s v="  Non-Residential Buildings  - Improvement"/>
    <n v="0"/>
    <n v="0"/>
    <n v="0"/>
    <n v="0"/>
    <n v="372000347"/>
    <n v="0"/>
    <n v="372000347"/>
    <n v="0"/>
    <n v="0"/>
    <n v="0"/>
    <n v="0"/>
    <n v="0"/>
    <n v="92192694"/>
    <n v="0"/>
    <n v="0"/>
    <n v="0"/>
    <n v="151279320"/>
    <n v="0"/>
    <n v="0"/>
    <n v="0"/>
    <n v="128528333"/>
    <n v="372000346"/>
    <n v="0"/>
    <n v="0"/>
    <n v="372000347"/>
    <n v="0"/>
    <n v="372000346"/>
    <n v="0"/>
    <n v="372000347"/>
    <n v="372000346"/>
    <s v="Capital"/>
  </r>
  <r>
    <s v="122"/>
    <s v="Kampala Capital City Authority (KCCA)"/>
    <x v="14"/>
    <x v="14"/>
    <s v="01"/>
    <s v="Community sensitization and empowerment"/>
    <s v="04"/>
    <s v="Gender, Community and Economic Development"/>
    <s v="002"/>
    <s v="Gender and Community Services"/>
    <s v="1686"/>
    <s v="Retooling of Kampala Capital City Authority"/>
    <s v="000003"/>
    <s v="Facilities and Equipment Management"/>
    <s v="221012"/>
    <s v="Small Office Equipment"/>
    <n v="0"/>
    <n v="0"/>
    <n v="4200000"/>
    <n v="-4200000"/>
    <n v="37800000"/>
    <n v="0"/>
    <n v="42000000"/>
    <n v="0"/>
    <n v="0"/>
    <n v="0"/>
    <n v="0"/>
    <n v="0"/>
    <n v="20000000"/>
    <n v="0"/>
    <n v="0"/>
    <n v="0"/>
    <n v="0"/>
    <n v="130000"/>
    <n v="0"/>
    <n v="0"/>
    <n v="17800000"/>
    <n v="18553820"/>
    <n v="0"/>
    <n v="0"/>
    <n v="37800000"/>
    <n v="0"/>
    <n v="18683820"/>
    <n v="0"/>
    <n v="37800000"/>
    <n v="18683820"/>
    <s v="Recurrent"/>
  </r>
  <r>
    <s v="122"/>
    <s v="Kampala Capital City Authority (KCCA)"/>
    <x v="14"/>
    <x v="14"/>
    <s v="01"/>
    <s v="Community sensitization and empowerment"/>
    <s v="04"/>
    <s v="Gender, Community and Economic Development"/>
    <s v="002"/>
    <s v="Gender and Community Services"/>
    <s v="1686"/>
    <s v="Retooling of Kampala Capital City Authority"/>
    <s v="000003"/>
    <s v="Facilities and Equipment Management"/>
    <s v="228001"/>
    <s v="Maintenance-Buildings and Structures"/>
    <n v="0"/>
    <n v="0"/>
    <n v="7000000"/>
    <n v="-7000000"/>
    <n v="63000000"/>
    <n v="0"/>
    <n v="70000000"/>
    <n v="0"/>
    <n v="0"/>
    <n v="0"/>
    <n v="0"/>
    <n v="0"/>
    <n v="30000000"/>
    <n v="0"/>
    <n v="0"/>
    <n v="0"/>
    <n v="0"/>
    <n v="0"/>
    <n v="0"/>
    <n v="0"/>
    <n v="33000000"/>
    <n v="39898000"/>
    <n v="0"/>
    <n v="0"/>
    <n v="63000000"/>
    <n v="0"/>
    <n v="39898000"/>
    <n v="0"/>
    <n v="63000000"/>
    <n v="39898000"/>
    <s v="Recurrent"/>
  </r>
  <r>
    <s v="122"/>
    <s v="Kampala Capital City Authority (KCCA)"/>
    <x v="6"/>
    <x v="6"/>
    <s v="04"/>
    <s v="Accountability Systems and Service Delivery"/>
    <s v="02"/>
    <s v="Economic Policy Monitoring,Evaluation &amp; Inspection"/>
    <s v="003"/>
    <s v="Executive support "/>
    <s v="1686"/>
    <s v="Retooling of Kampala Capital City Authority"/>
    <s v="000003"/>
    <s v="Facilities and Equipment Management"/>
    <s v="221008"/>
    <s v="Information and Communication Technology Supplies.  "/>
    <n v="0"/>
    <n v="0"/>
    <n v="0"/>
    <n v="0"/>
    <n v="36000000"/>
    <n v="0"/>
    <n v="36000000"/>
    <n v="0"/>
    <n v="0"/>
    <n v="0"/>
    <n v="0"/>
    <n v="0"/>
    <n v="36000000"/>
    <n v="0"/>
    <n v="0"/>
    <n v="0"/>
    <n v="0"/>
    <n v="0"/>
    <n v="0"/>
    <n v="0"/>
    <n v="0"/>
    <n v="0"/>
    <n v="0"/>
    <n v="0"/>
    <n v="36000000"/>
    <n v="0"/>
    <n v="0"/>
    <n v="0"/>
    <n v="36000000"/>
    <n v="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1003"/>
    <s v="Staff Training"/>
    <n v="0"/>
    <n v="0"/>
    <n v="0"/>
    <n v="0"/>
    <n v="25000000"/>
    <n v="0"/>
    <n v="25000000"/>
    <n v="0"/>
    <n v="0"/>
    <n v="0"/>
    <n v="0"/>
    <n v="0"/>
    <n v="0"/>
    <n v="0"/>
    <n v="0"/>
    <n v="0"/>
    <n v="25000000"/>
    <n v="25000000"/>
    <n v="0"/>
    <n v="0"/>
    <n v="0"/>
    <n v="0"/>
    <n v="0"/>
    <n v="0"/>
    <n v="25000000"/>
    <n v="0"/>
    <n v="25000000"/>
    <n v="0"/>
    <n v="25000000"/>
    <n v="250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1011"/>
    <s v="Printing, Stationery, Photocopying and Binding"/>
    <n v="0"/>
    <n v="0"/>
    <n v="0"/>
    <n v="0"/>
    <n v="100000000"/>
    <n v="0"/>
    <n v="100000000"/>
    <n v="0"/>
    <n v="100000000"/>
    <n v="0"/>
    <n v="0"/>
    <n v="0"/>
    <n v="0"/>
    <n v="99953829"/>
    <n v="0"/>
    <n v="0"/>
    <n v="0"/>
    <n v="46171"/>
    <n v="0"/>
    <n v="0"/>
    <n v="0"/>
    <n v="0"/>
    <n v="0"/>
    <n v="0"/>
    <n v="100000000"/>
    <n v="0"/>
    <n v="100000000"/>
    <n v="0"/>
    <n v="100000000"/>
    <n v="1000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3005"/>
    <s v="Electricity "/>
    <n v="0"/>
    <n v="0"/>
    <n v="0"/>
    <n v="0"/>
    <n v="190000000"/>
    <n v="0"/>
    <n v="190000000"/>
    <n v="0"/>
    <n v="60000000"/>
    <n v="0"/>
    <n v="0"/>
    <n v="0"/>
    <n v="0"/>
    <n v="60000000"/>
    <n v="0"/>
    <n v="0"/>
    <n v="0"/>
    <n v="0"/>
    <n v="0"/>
    <n v="0"/>
    <n v="130000000"/>
    <n v="130000000"/>
    <n v="0"/>
    <n v="0"/>
    <n v="190000000"/>
    <n v="0"/>
    <n v="190000000"/>
    <n v="0"/>
    <n v="190000000"/>
    <n v="19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00002"/>
    <s v="Construction management"/>
    <s v="228004"/>
    <s v="Maintenance-Other Fixed Assets"/>
    <n v="0"/>
    <n v="0"/>
    <n v="0"/>
    <n v="0"/>
    <n v="500000000"/>
    <n v="0"/>
    <n v="500000000"/>
    <n v="0"/>
    <n v="500000000"/>
    <n v="0"/>
    <n v="0"/>
    <n v="0"/>
    <n v="0"/>
    <n v="500000000"/>
    <n v="0"/>
    <n v="0"/>
    <n v="0"/>
    <n v="0"/>
    <n v="0"/>
    <n v="0"/>
    <n v="0"/>
    <n v="0"/>
    <n v="0"/>
    <n v="0"/>
    <n v="500000000"/>
    <n v="0"/>
    <n v="500000000"/>
    <n v="0"/>
    <n v="500000000"/>
    <n v="50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00002"/>
    <s v="Construction management"/>
    <s v="312139"/>
    <s v="Other Structures - Acquisition"/>
    <n v="0"/>
    <n v="0"/>
    <n v="0"/>
    <n v="0"/>
    <n v="4190000000"/>
    <n v="0"/>
    <n v="4190000000"/>
    <n v="0"/>
    <n v="4190000000"/>
    <n v="0"/>
    <n v="0"/>
    <n v="0"/>
    <n v="0"/>
    <n v="3624249000"/>
    <n v="0"/>
    <n v="0"/>
    <n v="0"/>
    <n v="565751000"/>
    <n v="0"/>
    <n v="0"/>
    <n v="0"/>
    <n v="0"/>
    <n v="0"/>
    <n v="0"/>
    <n v="4190000000"/>
    <n v="0"/>
    <n v="4190000000"/>
    <n v="0"/>
    <n v="4190000000"/>
    <n v="419000000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00002"/>
    <s v="Construction management"/>
    <s v="313121"/>
    <s v="  Non-Residential Buildings  - Improvement"/>
    <n v="0"/>
    <n v="0"/>
    <n v="0"/>
    <n v="0"/>
    <n v="868400000"/>
    <n v="0"/>
    <n v="868400000"/>
    <n v="0"/>
    <n v="860000000"/>
    <n v="0"/>
    <n v="0"/>
    <n v="0"/>
    <n v="0"/>
    <n v="860000000"/>
    <n v="0"/>
    <n v="0"/>
    <n v="8400000"/>
    <n v="8400000"/>
    <n v="0"/>
    <n v="0"/>
    <n v="0"/>
    <n v="0"/>
    <n v="0"/>
    <n v="0"/>
    <n v="868400000"/>
    <n v="0"/>
    <n v="868400000"/>
    <n v="0"/>
    <n v="868400000"/>
    <n v="86840000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5"/>
    <s v="Animal Genetic  Resources Databank strengthened and maintained"/>
    <s v="227001"/>
    <s v="Travel inland"/>
    <n v="0"/>
    <n v="0"/>
    <n v="0"/>
    <n v="0"/>
    <n v="50000000"/>
    <n v="0"/>
    <n v="50000000"/>
    <n v="0"/>
    <n v="0"/>
    <n v="0"/>
    <n v="0"/>
    <n v="0"/>
    <n v="0"/>
    <n v="0"/>
    <n v="0"/>
    <n v="0"/>
    <n v="50000000"/>
    <n v="50000000"/>
    <n v="0"/>
    <n v="0"/>
    <n v="0"/>
    <n v="0"/>
    <n v="0"/>
    <n v="0"/>
    <n v="50000000"/>
    <n v="0"/>
    <n v="50000000"/>
    <n v="0"/>
    <n v="50000000"/>
    <n v="5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1017"/>
    <s v="Membership dues and Subscription fees."/>
    <n v="0"/>
    <n v="0"/>
    <n v="0"/>
    <n v="0"/>
    <n v="10500000"/>
    <n v="0"/>
    <n v="10500000"/>
    <n v="0"/>
    <n v="0"/>
    <n v="0"/>
    <n v="0"/>
    <n v="0"/>
    <n v="0"/>
    <n v="0"/>
    <n v="0"/>
    <n v="0"/>
    <n v="10500000"/>
    <n v="10000000"/>
    <n v="0"/>
    <n v="0"/>
    <n v="0"/>
    <n v="500000"/>
    <n v="0"/>
    <n v="0"/>
    <n v="10500000"/>
    <n v="0"/>
    <n v="10500000"/>
    <n v="0"/>
    <n v="10500000"/>
    <n v="105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3005"/>
    <s v="Electricity "/>
    <n v="0"/>
    <n v="0"/>
    <n v="0"/>
    <n v="0"/>
    <n v="400000000"/>
    <n v="0"/>
    <n v="400000000"/>
    <n v="0"/>
    <n v="40000000"/>
    <n v="0"/>
    <n v="0"/>
    <n v="0"/>
    <n v="0"/>
    <n v="40000000"/>
    <n v="0"/>
    <n v="0"/>
    <n v="360000000"/>
    <n v="360000000"/>
    <n v="0"/>
    <n v="0"/>
    <n v="0"/>
    <n v="0"/>
    <n v="0"/>
    <n v="0"/>
    <n v="400000000"/>
    <n v="0"/>
    <n v="400000000"/>
    <n v="0"/>
    <n v="400000000"/>
    <n v="40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4003"/>
    <s v="Agricultural Supplies and Services"/>
    <n v="0"/>
    <n v="0"/>
    <n v="0"/>
    <n v="0"/>
    <n v="515000000"/>
    <n v="0"/>
    <n v="515000000"/>
    <n v="0"/>
    <n v="500000000"/>
    <n v="305000000"/>
    <n v="0"/>
    <n v="0"/>
    <n v="0"/>
    <n v="190995000"/>
    <n v="0"/>
    <n v="0"/>
    <n v="15000000"/>
    <n v="18909000"/>
    <n v="0"/>
    <n v="0"/>
    <n v="0"/>
    <n v="96000"/>
    <n v="0"/>
    <n v="0"/>
    <n v="515000000"/>
    <n v="0"/>
    <n v="515000000"/>
    <n v="0"/>
    <n v="515000000"/>
    <n v="515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5101"/>
    <s v="Consultancy Services"/>
    <n v="0"/>
    <n v="0"/>
    <n v="0"/>
    <n v="0"/>
    <n v="480000000"/>
    <n v="0"/>
    <n v="480000000"/>
    <n v="0"/>
    <n v="450000000"/>
    <n v="202371490"/>
    <n v="0"/>
    <n v="0"/>
    <n v="0"/>
    <n v="122455838"/>
    <n v="0"/>
    <n v="0"/>
    <n v="30000000"/>
    <n v="126478000"/>
    <n v="0"/>
    <n v="0"/>
    <n v="0"/>
    <n v="28694672"/>
    <n v="0"/>
    <n v="0"/>
    <n v="480000000"/>
    <n v="0"/>
    <n v="480000000"/>
    <n v="0"/>
    <n v="480000000"/>
    <n v="48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2233"/>
    <s v="Medical, Laboratory and Research &amp; appliances - Acquisition"/>
    <n v="0"/>
    <n v="0"/>
    <n v="0"/>
    <n v="0"/>
    <n v="2394500000"/>
    <n v="0"/>
    <n v="2394500000"/>
    <n v="0"/>
    <n v="0"/>
    <n v="0"/>
    <n v="0"/>
    <n v="0"/>
    <n v="0"/>
    <n v="0"/>
    <n v="0"/>
    <n v="0"/>
    <n v="2394500000"/>
    <n v="2394500000"/>
    <n v="0"/>
    <n v="0"/>
    <n v="0"/>
    <n v="0"/>
    <n v="0"/>
    <n v="0"/>
    <n v="2394500000"/>
    <n v="0"/>
    <n v="2394500000"/>
    <n v="0"/>
    <n v="2394500000"/>
    <n v="2394500000"/>
    <s v="Capital"/>
  </r>
  <r>
    <s v="126"/>
    <s v="National Information Technologies Authority"/>
    <x v="15"/>
    <x v="15"/>
    <s v="02"/>
    <s v="E-Services  "/>
    <s v="03"/>
    <s v="Electronic Public Services  Delivery"/>
    <s v="000"/>
    <s v=""/>
    <s v="1400"/>
    <s v="Regional Communication Infrastructure Programme"/>
    <s v="300002"/>
    <s v="E-services"/>
    <s v="312222"/>
    <s v="Heavy ICT hardware - Acquisition"/>
    <n v="0"/>
    <n v="0"/>
    <n v="0"/>
    <n v="0"/>
    <n v="0"/>
    <n v="0"/>
    <n v="0"/>
    <n v="0"/>
    <n v="0"/>
    <n v="0"/>
    <n v="0"/>
    <n v="0"/>
    <n v="0"/>
    <n v="0"/>
    <n v="0"/>
    <n v="0"/>
    <n v="0"/>
    <n v="0"/>
    <n v="4393522000"/>
    <n v="4283332657"/>
    <n v="0"/>
    <n v="0"/>
    <n v="0"/>
    <n v="0"/>
    <n v="0"/>
    <n v="4393522000"/>
    <n v="0"/>
    <n v="4283332657"/>
    <n v="4393522000"/>
    <n v="4283332657"/>
    <s v="Capital"/>
  </r>
  <r>
    <s v="127"/>
    <s v="Uganda Virus Research Institute (UVRI)"/>
    <x v="9"/>
    <x v="9"/>
    <s v="02"/>
    <s v="Population Health, Safety and Management "/>
    <s v="01"/>
    <s v="Virus  Research"/>
    <s v="001"/>
    <s v="Administration &amp; Support Services"/>
    <s v="1569"/>
    <s v="Retooling of Uganda Virus Research Institute"/>
    <s v="000002"/>
    <s v="Construction Management"/>
    <s v="225203"/>
    <s v="Appraisal and Feasibility Studies for Capital Works"/>
    <n v="0"/>
    <n v="0"/>
    <n v="0"/>
    <n v="0"/>
    <n v="100000000"/>
    <n v="0"/>
    <n v="100000000"/>
    <n v="0"/>
    <n v="0"/>
    <n v="0"/>
    <n v="0"/>
    <n v="0"/>
    <n v="25000000"/>
    <n v="4700000"/>
    <n v="0"/>
    <n v="0"/>
    <n v="75000000"/>
    <n v="0"/>
    <n v="0"/>
    <n v="0"/>
    <n v="0"/>
    <n v="95300000"/>
    <n v="0"/>
    <n v="0"/>
    <n v="100000000"/>
    <n v="0"/>
    <n v="100000000"/>
    <n v="0"/>
    <n v="100000000"/>
    <n v="100000000"/>
    <s v="Recurrent"/>
  </r>
  <r>
    <s v="128"/>
    <s v="Uganda National Examination Board (UNEB)"/>
    <x v="9"/>
    <x v="9"/>
    <s v="01"/>
    <s v="Education,Sports and skills"/>
    <s v="02"/>
    <s v="General Administration and Support Services"/>
    <s v="001"/>
    <s v="Headquarters"/>
    <s v="1356"/>
    <s v="Uganda National Examination Board (UNEB) Infrastructure Development Project"/>
    <s v="000002"/>
    <s v="Construction Management"/>
    <s v="312121"/>
    <s v="Non-Residential Buildings - Acquisition"/>
    <n v="0"/>
    <n v="0"/>
    <n v="0"/>
    <n v="0"/>
    <n v="3000000000"/>
    <n v="0"/>
    <n v="3000000000"/>
    <n v="0"/>
    <n v="0"/>
    <n v="0"/>
    <n v="0"/>
    <n v="0"/>
    <n v="0"/>
    <n v="0"/>
    <n v="0"/>
    <n v="0"/>
    <n v="1289400000"/>
    <n v="0"/>
    <n v="0"/>
    <n v="0"/>
    <n v="1450000000"/>
    <n v="2739399999"/>
    <n v="0"/>
    <n v="0"/>
    <n v="2739400000"/>
    <n v="0"/>
    <n v="2739399999"/>
    <n v="0"/>
    <n v="2739400000"/>
    <n v="2739399999"/>
    <s v="Capital"/>
  </r>
  <r>
    <s v="131"/>
    <s v="Office of the Auditor General (OAG)"/>
    <x v="0"/>
    <x v="0"/>
    <s v="05"/>
    <s v="Anti-Corruption and Accountability"/>
    <s v="02"/>
    <s v="Support to Audit services"/>
    <s v="001"/>
    <s v="Corporate and Technical Support Services"/>
    <s v="1690"/>
    <s v="Retooling of  Office of the Auditor General"/>
    <s v="000003"/>
    <s v="Facilities and Equipment Management"/>
    <s v="312229"/>
    <s v="Other ICT Equipment - Acquisition"/>
    <n v="1651000000"/>
    <n v="0"/>
    <n v="0"/>
    <n v="0"/>
    <n v="2651000000"/>
    <n v="0"/>
    <n v="1000000000"/>
    <n v="0"/>
    <n v="0"/>
    <n v="0"/>
    <n v="0"/>
    <n v="0"/>
    <n v="1000000000"/>
    <n v="0"/>
    <n v="0"/>
    <n v="0"/>
    <n v="0"/>
    <n v="0"/>
    <n v="0"/>
    <n v="0"/>
    <n v="1651000000"/>
    <n v="2651000001"/>
    <n v="0"/>
    <n v="0"/>
    <n v="2651000000"/>
    <n v="0"/>
    <n v="2651000001"/>
    <n v="0"/>
    <n v="2651000000"/>
    <n v="2651000001"/>
    <s v="Capital"/>
  </r>
  <r>
    <s v="134"/>
    <s v="Health Service Commission (HSC)"/>
    <x v="9"/>
    <x v="9"/>
    <s v="02"/>
    <s v="Population Health, Safety and Management "/>
    <s v="01"/>
    <s v="Human Resource Management for Health"/>
    <s v="001"/>
    <s v="Finance and Administration"/>
    <s v="1635"/>
    <s v="Retooling of Health Service Commission"/>
    <s v="000003"/>
    <s v="Facilities and Equipment Management"/>
    <s v="312235"/>
    <s v="Furniture and Fittings - Acquisition"/>
    <n v="0"/>
    <n v="0"/>
    <n v="0"/>
    <n v="0"/>
    <n v="0"/>
    <n v="0"/>
    <n v="48000000"/>
    <n v="0"/>
    <n v="0"/>
    <n v="0"/>
    <n v="0"/>
    <n v="0"/>
    <n v="16000000"/>
    <n v="0"/>
    <n v="0"/>
    <n v="0"/>
    <n v="11200000"/>
    <n v="0"/>
    <n v="0"/>
    <n v="0"/>
    <n v="20740000"/>
    <n v="47774000"/>
    <n v="0"/>
    <n v="0"/>
    <n v="47940000"/>
    <n v="0"/>
    <n v="47774000"/>
    <n v="0"/>
    <n v="47940000"/>
    <n v="47774000"/>
    <s v="Capital"/>
  </r>
  <r>
    <s v="137"/>
    <s v="National Identification and Registration Authority (NIRA)"/>
    <x v="0"/>
    <x v="0"/>
    <s v="01"/>
    <s v="Institutional Coordination"/>
    <s v="02"/>
    <s v="Policy, Planning and Support Services"/>
    <s v="001"/>
    <s v="Finance &amp; Administration services "/>
    <s v="1667"/>
    <s v="Retooling the National Identification and Registration Authority"/>
    <s v="000003"/>
    <s v="Facilities and Equipment Management"/>
    <s v="312235"/>
    <s v="Furniture and Fittings - Acquisition"/>
    <n v="0"/>
    <n v="0"/>
    <n v="0"/>
    <n v="0"/>
    <n v="782000000"/>
    <n v="0"/>
    <n v="782000000"/>
    <n v="0"/>
    <n v="0"/>
    <n v="0"/>
    <n v="0"/>
    <n v="0"/>
    <n v="314900000"/>
    <n v="0"/>
    <n v="0"/>
    <n v="0"/>
    <n v="384400000"/>
    <n v="185850000"/>
    <n v="0"/>
    <n v="0"/>
    <n v="0"/>
    <n v="513449999"/>
    <n v="0"/>
    <n v="0"/>
    <n v="699300000"/>
    <n v="0"/>
    <n v="699299999"/>
    <n v="0"/>
    <n v="699300000"/>
    <n v="699299999"/>
    <s v="Capital"/>
  </r>
  <r>
    <s v="138"/>
    <s v="Uganda Investment Authority (UIA)"/>
    <x v="18"/>
    <x v="18"/>
    <s v="01"/>
    <s v="Industrial and Technological Development"/>
    <s v="01"/>
    <s v="Investment Promotion and Facilitation"/>
    <s v="004"/>
    <s v="Industrial Park Facilitation"/>
    <s v="0994"/>
    <s v="Development of Industrial Parks"/>
    <s v="000048"/>
    <s v="Industrial Park Development and Management"/>
    <s v="312137"/>
    <s v="Information Communication Technology network lines - Acquisition"/>
    <n v="0"/>
    <n v="0"/>
    <n v="0"/>
    <n v="0"/>
    <n v="20000000000"/>
    <n v="0"/>
    <n v="0"/>
    <n v="20000000000"/>
    <n v="0"/>
    <n v="0"/>
    <n v="0"/>
    <n v="0"/>
    <n v="0"/>
    <n v="0"/>
    <n v="0"/>
    <n v="0"/>
    <n v="0"/>
    <n v="0"/>
    <n v="0"/>
    <n v="0"/>
    <n v="0"/>
    <n v="0"/>
    <n v="0"/>
    <n v="0"/>
    <n v="0"/>
    <n v="0"/>
    <n v="0"/>
    <n v="0"/>
    <n v="0"/>
    <n v="0"/>
    <s v="Capital"/>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12212"/>
    <s v="Light Vehicles - Acquisition"/>
    <n v="0"/>
    <n v="0"/>
    <n v="0"/>
    <n v="0"/>
    <n v="400000000"/>
    <n v="0"/>
    <n v="400000000"/>
    <n v="0"/>
    <n v="0"/>
    <n v="0"/>
    <n v="0"/>
    <n v="0"/>
    <n v="200000000"/>
    <n v="0"/>
    <n v="0"/>
    <n v="0"/>
    <n v="80000000"/>
    <n v="0"/>
    <n v="0"/>
    <n v="0"/>
    <n v="120000000"/>
    <n v="400000000"/>
    <n v="0"/>
    <n v="0"/>
    <n v="400000000"/>
    <n v="0"/>
    <n v="400000000"/>
    <n v="0"/>
    <n v="400000000"/>
    <n v="400000000"/>
    <s v="Capital"/>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12235"/>
    <s v="Furniture and Fittings - Acquisition"/>
    <n v="0"/>
    <n v="0"/>
    <n v="0"/>
    <n v="0"/>
    <n v="40000000"/>
    <n v="0"/>
    <n v="40000000"/>
    <n v="0"/>
    <n v="0"/>
    <n v="0"/>
    <n v="0"/>
    <n v="0"/>
    <n v="40000000"/>
    <n v="4700000"/>
    <n v="0"/>
    <n v="0"/>
    <n v="0"/>
    <n v="14550000"/>
    <n v="0"/>
    <n v="0"/>
    <n v="0"/>
    <n v="20750000"/>
    <n v="0"/>
    <n v="0"/>
    <n v="40000000"/>
    <n v="0"/>
    <n v="40000000"/>
    <n v="0"/>
    <n v="40000000"/>
    <n v="40000000"/>
    <s v="Capital"/>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13121"/>
    <s v="  Non-Residential Buildings  - Improvement"/>
    <n v="0"/>
    <n v="0"/>
    <n v="0"/>
    <n v="0"/>
    <n v="60000000"/>
    <n v="0"/>
    <n v="60000000"/>
    <n v="0"/>
    <n v="0"/>
    <n v="0"/>
    <n v="0"/>
    <n v="0"/>
    <n v="46171800"/>
    <n v="0"/>
    <n v="0"/>
    <n v="0"/>
    <n v="13828200"/>
    <n v="0"/>
    <n v="0"/>
    <n v="0"/>
    <n v="0"/>
    <n v="60000000"/>
    <n v="0"/>
    <n v="0"/>
    <n v="60000000"/>
    <n v="0"/>
    <n v="60000000"/>
    <n v="0"/>
    <n v="60000000"/>
    <n v="60000000"/>
    <s v="Capital"/>
  </r>
  <r>
    <s v="139"/>
    <s v="Petroleum Authority of Uganda (PAU)"/>
    <x v="12"/>
    <x v="12"/>
    <s v="01"/>
    <s v="Upstream "/>
    <s v="02"/>
    <s v="Policy, Planning and Support Services"/>
    <s v="002"/>
    <s v="Finance and Corporate Services "/>
    <s v="1596"/>
    <s v="Retooling of Petroleum Authority of Uganda"/>
    <s v="000019"/>
    <s v="ICT Services"/>
    <s v="312423"/>
    <s v="Computer Software - Acquisition"/>
    <n v="0"/>
    <n v="0"/>
    <n v="0"/>
    <n v="0"/>
    <n v="0"/>
    <n v="0"/>
    <n v="3460000000"/>
    <n v="0"/>
    <n v="0"/>
    <n v="0"/>
    <n v="0"/>
    <n v="0"/>
    <n v="0"/>
    <n v="0"/>
    <n v="0"/>
    <n v="0"/>
    <n v="3361556735"/>
    <n v="0"/>
    <n v="0"/>
    <n v="0"/>
    <n v="0"/>
    <n v="3118820231"/>
    <n v="0"/>
    <n v="0"/>
    <n v="3361556735"/>
    <n v="0"/>
    <n v="3118820231"/>
    <n v="0"/>
    <n v="3361556735"/>
    <n v="3118820231"/>
    <s v="Capital"/>
  </r>
  <r>
    <s v="141"/>
    <s v="Uganda Revenue Authority (URA)"/>
    <x v="6"/>
    <x v="6"/>
    <s v="02"/>
    <s v="Resource Mobilization and Budgeting"/>
    <s v="01"/>
    <s v="Administration and Support Services"/>
    <s v="001"/>
    <s v="Corporate Services"/>
    <s v="1622"/>
    <s v="Retooling of Uganda Revenue Authority"/>
    <s v="000017"/>
    <s v="Infrastructure Development and Management"/>
    <s v="312129"/>
    <s v=" Other Buildings other than dwellings - Acquisition"/>
    <n v="0"/>
    <n v="0"/>
    <n v="0"/>
    <n v="0"/>
    <n v="7600000000"/>
    <n v="0"/>
    <n v="7600000000"/>
    <n v="0"/>
    <n v="1900000000"/>
    <n v="0"/>
    <n v="0"/>
    <n v="0"/>
    <n v="1900000000"/>
    <n v="728734055"/>
    <n v="0"/>
    <n v="0"/>
    <n v="1900000000"/>
    <n v="599883036"/>
    <n v="0"/>
    <n v="0"/>
    <n v="1900000000"/>
    <n v="3112293011"/>
    <n v="0"/>
    <n v="0"/>
    <n v="7600000000"/>
    <n v="0"/>
    <n v="4440910102"/>
    <n v="0"/>
    <n v="7600000000"/>
    <n v="4440910102"/>
    <s v="Capital"/>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11107"/>
    <s v="Boards, Committees and Council Allowances"/>
    <n v="0"/>
    <n v="0"/>
    <n v="0"/>
    <n v="0"/>
    <n v="704200000"/>
    <n v="0"/>
    <n v="704200000"/>
    <n v="0"/>
    <n v="0"/>
    <n v="0"/>
    <n v="0"/>
    <n v="0"/>
    <n v="251287450"/>
    <n v="232192950"/>
    <n v="0"/>
    <n v="0"/>
    <n v="452912550"/>
    <n v="140126300"/>
    <n v="0"/>
    <n v="0"/>
    <n v="0"/>
    <n v="331880750"/>
    <n v="0"/>
    <n v="0"/>
    <n v="704200000"/>
    <n v="0"/>
    <n v="704200000"/>
    <n v="0"/>
    <n v="704200000"/>
    <n v="7042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5202"/>
    <s v="Environment Impact Assessment for Capital Works"/>
    <n v="0"/>
    <n v="0"/>
    <n v="0"/>
    <n v="0"/>
    <n v="100000000"/>
    <n v="0"/>
    <n v="100000000"/>
    <n v="0"/>
    <n v="0"/>
    <n v="0"/>
    <n v="0"/>
    <n v="0"/>
    <n v="7000000"/>
    <n v="0"/>
    <n v="0"/>
    <n v="0"/>
    <n v="93000000"/>
    <n v="30000000"/>
    <n v="0"/>
    <n v="0"/>
    <n v="0"/>
    <n v="70000000"/>
    <n v="0"/>
    <n v="0"/>
    <n v="100000000"/>
    <n v="0"/>
    <n v="100000000"/>
    <n v="0"/>
    <n v="100000000"/>
    <n v="100000000"/>
    <s v="Recurrent"/>
  </r>
  <r>
    <s v="142"/>
    <s v="National Agricultural Research Organization (NARO)"/>
    <x v="7"/>
    <x v="7"/>
    <s v="02"/>
    <s v="Agricultural Production and Productivity"/>
    <s v="01"/>
    <s v="Agricultural Research"/>
    <s v="007"/>
    <s v="NARO-SECRETARIATE"/>
    <s v="1619"/>
    <s v="Retooling of National Agricultural Research Organization"/>
    <s v="010009"/>
    <s v="Research Partnerships"/>
    <s v="262201"/>
    <s v="Contributions to International Organisations-Capital"/>
    <n v="0"/>
    <n v="0"/>
    <n v="0"/>
    <n v="0"/>
    <n v="1785000000"/>
    <n v="0"/>
    <n v="1785000000"/>
    <n v="0"/>
    <n v="0"/>
    <n v="0"/>
    <n v="0"/>
    <n v="0"/>
    <n v="600000000"/>
    <n v="599867691"/>
    <n v="0"/>
    <n v="0"/>
    <n v="420000000"/>
    <n v="420001267"/>
    <n v="0"/>
    <n v="0"/>
    <n v="112000000"/>
    <n v="112131042"/>
    <n v="0"/>
    <n v="0"/>
    <n v="1132000000"/>
    <n v="0"/>
    <n v="1132000000"/>
    <n v="0"/>
    <n v="1132000000"/>
    <n v="1132000000"/>
    <s v="Recurrent"/>
  </r>
  <r>
    <s v="142"/>
    <s v="National Agricultural Research Organization (NARO)"/>
    <x v="7"/>
    <x v="7"/>
    <s v="02"/>
    <s v="Agricultural Production and Productivity"/>
    <s v="01"/>
    <s v="Agricultural Research"/>
    <s v="007"/>
    <s v="NARO-SECRETARIATE"/>
    <s v="1619"/>
    <s v="Retooling of National Agricultural Research Organization"/>
    <s v="010009"/>
    <s v="Research Partnerships"/>
    <s v="282201"/>
    <s v="Contributions to Non-Government Institutions"/>
    <n v="0"/>
    <n v="0"/>
    <n v="0"/>
    <n v="0"/>
    <n v="15000000"/>
    <n v="0"/>
    <n v="15000000"/>
    <n v="0"/>
    <n v="0"/>
    <n v="0"/>
    <n v="0"/>
    <n v="0"/>
    <n v="0"/>
    <n v="0"/>
    <n v="0"/>
    <n v="0"/>
    <n v="0"/>
    <n v="0"/>
    <n v="0"/>
    <n v="0"/>
    <n v="5000000"/>
    <n v="5000000"/>
    <n v="0"/>
    <n v="0"/>
    <n v="5000000"/>
    <n v="0"/>
    <n v="5000000"/>
    <n v="0"/>
    <n v="5000000"/>
    <n v="5000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4003"/>
    <s v="Agricultural Supplies and Services"/>
    <n v="0"/>
    <n v="0"/>
    <n v="0"/>
    <n v="0"/>
    <n v="1209126000"/>
    <n v="0"/>
    <n v="1209126000"/>
    <n v="0"/>
    <n v="1000000000"/>
    <n v="976740000"/>
    <n v="0"/>
    <n v="0"/>
    <n v="209126000"/>
    <n v="171653986"/>
    <n v="0"/>
    <n v="0"/>
    <n v="0"/>
    <n v="60732014"/>
    <n v="0"/>
    <n v="0"/>
    <n v="0"/>
    <n v="0"/>
    <n v="0"/>
    <n v="0"/>
    <n v="1209126000"/>
    <n v="0"/>
    <n v="1209126000"/>
    <n v="0"/>
    <n v="1209126000"/>
    <n v="1209126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8003"/>
    <s v="Maintenance-Machinery &amp; Equipment Other than Transport Equipment "/>
    <n v="0"/>
    <n v="0"/>
    <n v="0"/>
    <n v="0"/>
    <n v="1945000"/>
    <n v="0"/>
    <n v="1945000"/>
    <n v="0"/>
    <n v="0"/>
    <n v="0"/>
    <n v="0"/>
    <n v="0"/>
    <n v="1945000"/>
    <n v="0"/>
    <n v="0"/>
    <n v="0"/>
    <n v="0"/>
    <n v="1945000"/>
    <n v="0"/>
    <n v="0"/>
    <n v="0"/>
    <n v="0"/>
    <n v="0"/>
    <n v="0"/>
    <n v="1945000"/>
    <n v="0"/>
    <n v="1945000"/>
    <n v="0"/>
    <n v="1945000"/>
    <n v="1945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1008"/>
    <s v="Information and Communication Technology Supplies.  "/>
    <n v="0"/>
    <n v="0"/>
    <n v="0"/>
    <n v="0"/>
    <n v="50000000"/>
    <n v="0"/>
    <n v="50000000"/>
    <n v="0"/>
    <n v="0"/>
    <n v="0"/>
    <n v="0"/>
    <n v="0"/>
    <n v="20000000"/>
    <n v="20000000"/>
    <n v="0"/>
    <n v="0"/>
    <n v="0"/>
    <n v="0"/>
    <n v="0"/>
    <n v="0"/>
    <n v="0"/>
    <n v="0"/>
    <n v="0"/>
    <n v="0"/>
    <n v="20000000"/>
    <n v="0"/>
    <n v="20000000"/>
    <n v="0"/>
    <n v="20000000"/>
    <n v="20000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8003"/>
    <s v="Maintenance-Machinery &amp; Equipment Other than Transport Equipment "/>
    <n v="0"/>
    <n v="0"/>
    <n v="0"/>
    <n v="0"/>
    <n v="213000000"/>
    <n v="0"/>
    <n v="213000000"/>
    <n v="0"/>
    <n v="0"/>
    <n v="0"/>
    <n v="0"/>
    <n v="0"/>
    <n v="150000000"/>
    <n v="100000000"/>
    <n v="0"/>
    <n v="0"/>
    <n v="0"/>
    <n v="50000000"/>
    <n v="0"/>
    <n v="0"/>
    <n v="0"/>
    <n v="0"/>
    <n v="0"/>
    <n v="0"/>
    <n v="150000000"/>
    <n v="0"/>
    <n v="150000000"/>
    <n v="0"/>
    <n v="150000000"/>
    <n v="150000000"/>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1011"/>
    <s v="Printing, Stationery, Photocopying and Binding"/>
    <n v="0"/>
    <n v="0"/>
    <n v="0"/>
    <n v="0"/>
    <n v="247203846"/>
    <n v="0"/>
    <n v="247203846"/>
    <n v="0"/>
    <n v="0"/>
    <n v="0"/>
    <n v="0"/>
    <n v="0"/>
    <n v="50000000"/>
    <n v="0"/>
    <n v="0"/>
    <n v="0"/>
    <n v="90000000"/>
    <n v="23122400"/>
    <n v="0"/>
    <n v="0"/>
    <n v="107203846"/>
    <n v="222477403"/>
    <n v="0"/>
    <n v="0"/>
    <n v="247203846"/>
    <n v="0"/>
    <n v="245599803"/>
    <n v="0"/>
    <n v="247203846"/>
    <n v="245599803"/>
    <s v="Recurrent"/>
  </r>
  <r>
    <s v="145"/>
    <s v="Uganda Prisons Service"/>
    <x v="0"/>
    <x v="0"/>
    <s v="01"/>
    <s v="Institutional Coordination"/>
    <s v="01"/>
    <s v="Management and Administration"/>
    <s v="001"/>
    <s v="Finance and Administration"/>
    <s v="1643"/>
    <s v="Retooling of Uganda Prisons Service"/>
    <s v="000003"/>
    <s v="Facilities and Equipment Management"/>
    <s v="228003"/>
    <s v="Maintenance-Machinery &amp; Equipment Other than Transport Equipment "/>
    <n v="0"/>
    <n v="0"/>
    <n v="0"/>
    <n v="0"/>
    <n v="400000000"/>
    <n v="0"/>
    <n v="400000000"/>
    <n v="0"/>
    <n v="0"/>
    <n v="0"/>
    <n v="0"/>
    <n v="0"/>
    <n v="50000000"/>
    <n v="0"/>
    <n v="0"/>
    <n v="0"/>
    <n v="150000000"/>
    <n v="0"/>
    <n v="0"/>
    <n v="0"/>
    <n v="200000000"/>
    <n v="400000000"/>
    <n v="0"/>
    <n v="0"/>
    <n v="400000000"/>
    <n v="0"/>
    <n v="400000000"/>
    <n v="0"/>
    <n v="400000000"/>
    <n v="400000000"/>
    <s v="Recurrent"/>
  </r>
  <r>
    <s v="145"/>
    <s v="Uganda Prisons Service"/>
    <x v="0"/>
    <x v="0"/>
    <s v="02"/>
    <s v="Security"/>
    <s v="04"/>
    <s v="Prisons Production"/>
    <s v="001"/>
    <s v="Projects Management"/>
    <s v="1395"/>
    <s v="The Maize seed &amp; Cotton production project under Uganda Prisons Service"/>
    <s v="460055"/>
    <s v="Production &amp; productivity enhancement"/>
    <s v="228001"/>
    <s v="Maintenance-Buildings and Structures"/>
    <n v="0"/>
    <n v="0"/>
    <n v="0"/>
    <n v="0"/>
    <n v="50000000"/>
    <n v="0"/>
    <n v="50000000"/>
    <n v="0"/>
    <n v="0"/>
    <n v="0"/>
    <n v="0"/>
    <n v="0"/>
    <n v="30000000"/>
    <n v="0"/>
    <n v="0"/>
    <n v="0"/>
    <n v="20000000"/>
    <n v="0"/>
    <n v="0"/>
    <n v="0"/>
    <n v="0"/>
    <n v="50000000"/>
    <n v="0"/>
    <n v="0"/>
    <n v="50000000"/>
    <n v="0"/>
    <n v="50000000"/>
    <n v="0"/>
    <n v="50000000"/>
    <n v="50000000"/>
    <s v="Recurrent"/>
  </r>
  <r>
    <s v="146"/>
    <s v="Public Service Commission (PSC)"/>
    <x v="4"/>
    <x v="4"/>
    <s v="03"/>
    <s v="Human Resource Management "/>
    <s v="01"/>
    <s v="Public Service Selection and Recruitment"/>
    <s v="002"/>
    <s v="Finance and Administration"/>
    <s v="1674"/>
    <s v="Retooling of Public Service Commission"/>
    <s v="000003"/>
    <s v="Facilities and Equipment Management"/>
    <s v="312221"/>
    <s v="Light ICT hardware - Acquisition"/>
    <n v="0"/>
    <n v="0"/>
    <n v="0"/>
    <n v="0"/>
    <n v="215000000"/>
    <n v="0"/>
    <n v="215000000"/>
    <n v="0"/>
    <n v="0"/>
    <n v="0"/>
    <n v="0"/>
    <n v="0"/>
    <n v="0"/>
    <n v="0"/>
    <n v="0"/>
    <n v="0"/>
    <n v="0"/>
    <n v="0"/>
    <n v="0"/>
    <n v="0"/>
    <n v="215000000"/>
    <n v="214999001"/>
    <n v="0"/>
    <n v="0"/>
    <n v="215000000"/>
    <n v="0"/>
    <n v="214999001"/>
    <n v="0"/>
    <n v="215000000"/>
    <n v="214999001"/>
    <s v="Capital"/>
  </r>
  <r>
    <s v="152"/>
    <s v="National Agricultural Advisory Services (NAADS)"/>
    <x v="7"/>
    <x v="7"/>
    <s v="03"/>
    <s v="Storage, Agro-Processing and Value addition "/>
    <s v="01"/>
    <s v="Agricultural Value Chain &amp; Agribusiness Development"/>
    <s v="001"/>
    <s v="Technical &amp; Agribusines Services"/>
    <s v="1754"/>
    <s v="Retooling of National Agricultural Advisory Services Secretariat"/>
    <s v="010013"/>
    <s v="Support to agro-processing &amp; value addition"/>
    <s v="312121"/>
    <s v="Non-Residential Buildings - Acquisition"/>
    <n v="0"/>
    <n v="0"/>
    <n v="0"/>
    <n v="0"/>
    <n v="1000000000"/>
    <n v="0"/>
    <n v="1000000000"/>
    <n v="0"/>
    <n v="0"/>
    <n v="0"/>
    <n v="0"/>
    <n v="0"/>
    <n v="0"/>
    <n v="0"/>
    <n v="0"/>
    <n v="0"/>
    <n v="300000000"/>
    <n v="0"/>
    <n v="0"/>
    <n v="0"/>
    <n v="0"/>
    <n v="299999998"/>
    <n v="0"/>
    <n v="0"/>
    <n v="300000000"/>
    <n v="0"/>
    <n v="299999998"/>
    <n v="0"/>
    <n v="300000000"/>
    <n v="299999998"/>
    <s v="Capital"/>
  </r>
  <r>
    <s v="153"/>
    <s v="Public Procurement &amp; Disposal of Public Assets (PPDA)"/>
    <x v="0"/>
    <x v="0"/>
    <s v="05"/>
    <s v="Anti-Corruption and Accountability"/>
    <s v="02"/>
    <s v="General Administration and Support Services"/>
    <s v="002"/>
    <s v="Operations"/>
    <s v="1621"/>
    <s v="Retooling of Public Procurement and Disposal of Public Assets Authority"/>
    <s v="000003"/>
    <s v="Facilities and Equipment Management"/>
    <s v="313212"/>
    <s v="Light Vehicles - Improvement"/>
    <n v="0"/>
    <n v="0"/>
    <n v="0"/>
    <n v="0"/>
    <n v="100000000"/>
    <n v="0"/>
    <n v="100000000"/>
    <n v="0"/>
    <n v="0"/>
    <n v="0"/>
    <n v="0"/>
    <n v="0"/>
    <n v="13800000"/>
    <n v="439000"/>
    <n v="0"/>
    <n v="0"/>
    <n v="0"/>
    <n v="945100"/>
    <n v="0"/>
    <n v="0"/>
    <n v="25711646"/>
    <n v="38566548"/>
    <n v="0"/>
    <n v="0"/>
    <n v="39511646"/>
    <n v="0"/>
    <n v="39950648"/>
    <n v="0"/>
    <n v="39511646"/>
    <n v="39950648"/>
    <s v="Capital"/>
  </r>
  <r>
    <s v="154"/>
    <s v="Uganda National Bureau of Standards (UNBS)"/>
    <x v="5"/>
    <x v="5"/>
    <s v="01"/>
    <s v="Enabling Environment"/>
    <s v="04"/>
    <s v=" Standards and Measurement Systems’ promotion"/>
    <s v="003"/>
    <s v="Finance and Administration"/>
    <s v="1675"/>
    <s v="Retooling of Uganda National Bureau of Standards"/>
    <s v="000003"/>
    <s v="Facilities and Equipment Management"/>
    <s v="312233"/>
    <s v="Medical, Laboratory and Research &amp; appliances - Acquisition"/>
    <n v="0"/>
    <n v="0"/>
    <n v="0"/>
    <n v="0"/>
    <n v="1000000000"/>
    <n v="0"/>
    <n v="1000000000"/>
    <n v="0"/>
    <n v="0"/>
    <n v="0"/>
    <n v="0"/>
    <n v="0"/>
    <n v="50000000"/>
    <n v="0"/>
    <n v="0"/>
    <n v="0"/>
    <n v="270242041"/>
    <n v="0"/>
    <n v="0"/>
    <n v="0"/>
    <n v="0"/>
    <n v="320242041"/>
    <n v="0"/>
    <n v="0"/>
    <n v="320242041"/>
    <n v="0"/>
    <n v="320242041"/>
    <n v="0"/>
    <n v="320242041"/>
    <n v="320242041"/>
    <s v="Capital"/>
  </r>
  <r>
    <s v="155"/>
    <s v="Cotton Development Organization"/>
    <x v="7"/>
    <x v="7"/>
    <s v="01"/>
    <s v="Institutional Strengthening and Coordination "/>
    <s v="01"/>
    <s v="Cotton Development"/>
    <s v="001"/>
    <s v="Technical Services "/>
    <s v="1756"/>
    <s v="Retooling for Cotton Development Organization"/>
    <s v="000003"/>
    <s v="Facilities and Equipment Management"/>
    <s v="313149"/>
    <s v="Other Land Improvements - Improvement"/>
    <n v="0"/>
    <n v="0"/>
    <n v="0"/>
    <n v="0"/>
    <n v="117650000"/>
    <n v="0"/>
    <n v="117650000"/>
    <n v="0"/>
    <n v="0"/>
    <n v="0"/>
    <n v="0"/>
    <n v="0"/>
    <n v="0"/>
    <n v="0"/>
    <n v="0"/>
    <n v="0"/>
    <n v="0"/>
    <n v="0"/>
    <n v="0"/>
    <n v="0"/>
    <n v="0"/>
    <n v="0"/>
    <n v="0"/>
    <n v="0"/>
    <n v="0"/>
    <n v="0"/>
    <n v="0"/>
    <n v="0"/>
    <n v="0"/>
    <n v="0"/>
    <s v="Capital"/>
  </r>
  <r>
    <s v="156"/>
    <s v="Uganda Land Commission (ULC)"/>
    <x v="2"/>
    <x v="2"/>
    <s v="02"/>
    <s v="Land Management "/>
    <s v="01"/>
    <s v="General Administration and Support Services"/>
    <s v="001"/>
    <s v="Finance and Administration "/>
    <s v="1633"/>
    <s v="Retooling of Uganda Land Commission"/>
    <s v="000003"/>
    <s v="Facilities and Equipment Management"/>
    <s v="312231"/>
    <s v="Office Equipment - Acquisition "/>
    <n v="0"/>
    <n v="0"/>
    <n v="0"/>
    <n v="0"/>
    <n v="500000000"/>
    <n v="0"/>
    <n v="500000000"/>
    <n v="0"/>
    <n v="0"/>
    <n v="0"/>
    <n v="0"/>
    <n v="0"/>
    <n v="50000000"/>
    <n v="0"/>
    <n v="0"/>
    <n v="0"/>
    <n v="150000000"/>
    <n v="17499400"/>
    <n v="0"/>
    <n v="0"/>
    <n v="300000000"/>
    <n v="448202520"/>
    <n v="0"/>
    <n v="0"/>
    <n v="500000000"/>
    <n v="0"/>
    <n v="465701920"/>
    <n v="0"/>
    <n v="500000000"/>
    <n v="465701920"/>
    <s v="Capital"/>
  </r>
  <r>
    <s v="156"/>
    <s v="Uganda Land Commission (ULC)"/>
    <x v="2"/>
    <x v="2"/>
    <s v="02"/>
    <s v="Land Management "/>
    <s v="01"/>
    <s v="General Administration and Support Services"/>
    <s v="001"/>
    <s v="Finance and Administration "/>
    <s v="1633"/>
    <s v="Retooling of Uganda Land Commission"/>
    <s v="000010"/>
    <s v="Leadership and Management"/>
    <s v="212102"/>
    <s v="Medical expenses (Employees)"/>
    <n v="0"/>
    <n v="0"/>
    <n v="0"/>
    <n v="0"/>
    <n v="54400000"/>
    <n v="0"/>
    <n v="54400000"/>
    <n v="0"/>
    <n v="0"/>
    <n v="0"/>
    <n v="0"/>
    <n v="0"/>
    <n v="27200000"/>
    <n v="0"/>
    <n v="0"/>
    <n v="0"/>
    <n v="13600000"/>
    <n v="0"/>
    <n v="0"/>
    <n v="0"/>
    <n v="12000000"/>
    <n v="52800000"/>
    <n v="0"/>
    <n v="0"/>
    <n v="52800000"/>
    <n v="0"/>
    <n v="52800000"/>
    <n v="0"/>
    <n v="52800000"/>
    <n v="52800000"/>
    <s v="Recurrent"/>
  </r>
  <r>
    <s v="156"/>
    <s v="Uganda Land Commission (ULC)"/>
    <x v="2"/>
    <x v="2"/>
    <s v="02"/>
    <s v="Land Management "/>
    <s v="01"/>
    <s v="General Administration and Support Services"/>
    <s v="001"/>
    <s v="Finance and Administration "/>
    <s v="1633"/>
    <s v="Retooling of Uganda Land Commission"/>
    <s v="000010"/>
    <s v="Leadership and Management"/>
    <s v="221008"/>
    <s v="Information and Communication Technology Supplies.  "/>
    <n v="0"/>
    <n v="0"/>
    <n v="0"/>
    <n v="0"/>
    <n v="280400000"/>
    <n v="0"/>
    <n v="280400000"/>
    <n v="0"/>
    <n v="0"/>
    <n v="0"/>
    <n v="0"/>
    <n v="0"/>
    <n v="50000000"/>
    <n v="0"/>
    <n v="0"/>
    <n v="0"/>
    <n v="0"/>
    <n v="32128000"/>
    <n v="0"/>
    <n v="0"/>
    <n v="10000000"/>
    <n v="27872000"/>
    <n v="0"/>
    <n v="0"/>
    <n v="60000000"/>
    <n v="0"/>
    <n v="60000000"/>
    <n v="0"/>
    <n v="60000000"/>
    <n v="60000000"/>
    <s v="Recurrent"/>
  </r>
  <r>
    <s v="156"/>
    <s v="Uganda Land Commission (ULC)"/>
    <x v="2"/>
    <x v="2"/>
    <s v="02"/>
    <s v="Land Management "/>
    <s v="01"/>
    <s v="General Administration and Support Services"/>
    <s v="001"/>
    <s v="Finance and Administration "/>
    <s v="1633"/>
    <s v="Retooling of Uganda Land Commission"/>
    <s v="000010"/>
    <s v="Leadership and Management"/>
    <s v="228002"/>
    <s v="Maintenance-Transport Equipment "/>
    <n v="0"/>
    <n v="0"/>
    <n v="0"/>
    <n v="0"/>
    <n v="91000000"/>
    <n v="0"/>
    <n v="91000000"/>
    <n v="0"/>
    <n v="0"/>
    <n v="0"/>
    <n v="0"/>
    <n v="0"/>
    <n v="45500000"/>
    <n v="0"/>
    <n v="0"/>
    <n v="0"/>
    <n v="20000000"/>
    <n v="48403600"/>
    <n v="0"/>
    <n v="0"/>
    <n v="25000000"/>
    <n v="42096400"/>
    <n v="0"/>
    <n v="0"/>
    <n v="90500000"/>
    <n v="0"/>
    <n v="90500000"/>
    <n v="0"/>
    <n v="90500000"/>
    <n v="90500000"/>
    <s v="Recurrent"/>
  </r>
  <r>
    <s v="156"/>
    <s v="Uganda Land Commission (ULC)"/>
    <x v="2"/>
    <x v="2"/>
    <s v="02"/>
    <s v="Land Management "/>
    <s v="01"/>
    <s v="General Administration and Support Services"/>
    <s v="001"/>
    <s v="Finance and Administration "/>
    <s v="1633"/>
    <s v="Retooling of Uganda Land Commission"/>
    <s v="000013"/>
    <s v="HIV/AIDS Mainstreaming"/>
    <s v="221009"/>
    <s v="Welfare and Entertainment"/>
    <n v="0"/>
    <n v="0"/>
    <n v="0"/>
    <n v="0"/>
    <n v="60000000"/>
    <n v="0"/>
    <n v="60000000"/>
    <n v="0"/>
    <n v="0"/>
    <n v="0"/>
    <n v="0"/>
    <n v="0"/>
    <n v="30000000"/>
    <n v="30000000"/>
    <n v="0"/>
    <n v="0"/>
    <n v="15000000"/>
    <n v="0"/>
    <n v="0"/>
    <n v="0"/>
    <n v="0"/>
    <n v="15000000"/>
    <n v="0"/>
    <n v="0"/>
    <n v="45000000"/>
    <n v="0"/>
    <n v="45000000"/>
    <n v="0"/>
    <n v="45000000"/>
    <n v="45000000"/>
    <s v="Recurrent"/>
  </r>
  <r>
    <s v="156"/>
    <s v="Uganda Land Commission (ULC)"/>
    <x v="2"/>
    <x v="2"/>
    <s v="02"/>
    <s v="Land Management "/>
    <s v="01"/>
    <s v="General Administration and Support Services"/>
    <s v="001"/>
    <s v="Finance and Administration "/>
    <s v="1633"/>
    <s v="Retooling of Uganda Land Commission"/>
    <s v="140044"/>
    <s v="Land fund services"/>
    <s v="221002"/>
    <s v="Workshops, Meetings and Seminars"/>
    <n v="0"/>
    <n v="0"/>
    <n v="0"/>
    <n v="0"/>
    <n v="50000000"/>
    <n v="0"/>
    <n v="50000000"/>
    <n v="0"/>
    <n v="0"/>
    <n v="0"/>
    <n v="0"/>
    <n v="0"/>
    <n v="25000000"/>
    <n v="0"/>
    <n v="0"/>
    <n v="0"/>
    <n v="10000000"/>
    <n v="35000000"/>
    <n v="0"/>
    <n v="0"/>
    <n v="15000000"/>
    <n v="15000000"/>
    <n v="0"/>
    <n v="0"/>
    <n v="50000000"/>
    <n v="0"/>
    <n v="50000000"/>
    <n v="0"/>
    <n v="50000000"/>
    <n v="50000000"/>
    <s v="Recurrent"/>
  </r>
  <r>
    <s v="156"/>
    <s v="Uganda Land Commission (ULC)"/>
    <x v="2"/>
    <x v="2"/>
    <s v="02"/>
    <s v="Land Management "/>
    <s v="01"/>
    <s v="General Administration and Support Services"/>
    <s v="001"/>
    <s v="Finance and Administration "/>
    <s v="1633"/>
    <s v="Retooling of Uganda Land Commission"/>
    <s v="140044"/>
    <s v="Land fund services"/>
    <s v="224010"/>
    <s v="Protective Gear"/>
    <n v="0"/>
    <n v="0"/>
    <n v="0"/>
    <n v="0"/>
    <n v="50000000"/>
    <n v="0"/>
    <n v="50000000"/>
    <n v="0"/>
    <n v="0"/>
    <n v="0"/>
    <n v="0"/>
    <n v="0"/>
    <n v="0"/>
    <n v="0"/>
    <n v="0"/>
    <n v="0"/>
    <n v="0"/>
    <n v="0"/>
    <n v="0"/>
    <n v="0"/>
    <n v="20000000"/>
    <n v="20000001"/>
    <n v="0"/>
    <n v="0"/>
    <n v="20000000"/>
    <n v="0"/>
    <n v="20000001"/>
    <n v="0"/>
    <n v="20000000"/>
    <n v="20000001"/>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224003"/>
    <s v="Agricultural Supplies and Services"/>
    <n v="0"/>
    <n v="0"/>
    <n v="0"/>
    <n v="0"/>
    <n v="570000000"/>
    <n v="0"/>
    <n v="570000000"/>
    <n v="0"/>
    <n v="0"/>
    <n v="0"/>
    <n v="0"/>
    <n v="0"/>
    <n v="185000000"/>
    <n v="0"/>
    <n v="0"/>
    <n v="0"/>
    <n v="142500000"/>
    <n v="166660000"/>
    <n v="0"/>
    <n v="0"/>
    <n v="0"/>
    <n v="159340000"/>
    <n v="0"/>
    <n v="0"/>
    <n v="327500000"/>
    <n v="0"/>
    <n v="326000000"/>
    <n v="0"/>
    <n v="327500000"/>
    <n v="326000000"/>
    <s v="Recurrent"/>
  </r>
  <r>
    <s v="158"/>
    <s v="Internal Security Organization (ISO)"/>
    <x v="0"/>
    <x v="0"/>
    <s v="02"/>
    <s v="Security"/>
    <s v="01"/>
    <s v="Strengthening  Internal security"/>
    <s v="001"/>
    <s v="General Administration and Support services"/>
    <s v="1593"/>
    <s v="Retooling of Internal Security Organization"/>
    <s v="000003"/>
    <s v="Facilities and Equipment Management"/>
    <s v="312229"/>
    <s v="Other ICT Equipment - Acquisition"/>
    <n v="0"/>
    <n v="0"/>
    <n v="0"/>
    <n v="0"/>
    <n v="3000000000"/>
    <n v="0"/>
    <n v="3000000000"/>
    <n v="0"/>
    <n v="1117000000"/>
    <n v="0"/>
    <n v="0"/>
    <n v="0"/>
    <n v="0"/>
    <n v="1117000000"/>
    <n v="0"/>
    <n v="0"/>
    <n v="1883000000"/>
    <n v="1883000000"/>
    <n v="0"/>
    <n v="0"/>
    <n v="0"/>
    <n v="0"/>
    <n v="0"/>
    <n v="0"/>
    <n v="3000000000"/>
    <n v="0"/>
    <n v="3000000000"/>
    <n v="0"/>
    <n v="3000000000"/>
    <n v="3000000000"/>
    <s v="Capital"/>
  </r>
  <r>
    <s v="161"/>
    <s v="Uganda Free Zones Authority"/>
    <x v="5"/>
    <x v="5"/>
    <s v="01"/>
    <s v="Enabling Environment"/>
    <s v="03"/>
    <s v="General Administration and Support Services"/>
    <s v="002"/>
    <s v="HR and Administration"/>
    <s v="1755"/>
    <s v="Retooling of the Uganda Free Zones Authority"/>
    <s v="000002"/>
    <s v="Construction Management"/>
    <s v="221001"/>
    <s v="Advertising and Public Relations"/>
    <n v="0"/>
    <n v="0"/>
    <n v="0"/>
    <n v="0"/>
    <n v="65000000"/>
    <n v="0"/>
    <n v="65000000"/>
    <n v="0"/>
    <n v="0"/>
    <n v="0"/>
    <n v="0"/>
    <n v="0"/>
    <n v="65000000"/>
    <n v="33201000"/>
    <n v="0"/>
    <n v="0"/>
    <n v="0"/>
    <n v="31799000"/>
    <n v="0"/>
    <n v="0"/>
    <n v="0"/>
    <n v="0"/>
    <n v="0"/>
    <n v="0"/>
    <n v="65000000"/>
    <n v="0"/>
    <n v="65000000"/>
    <n v="0"/>
    <n v="65000000"/>
    <n v="65000000"/>
    <s v="Recurrent"/>
  </r>
  <r>
    <s v="301"/>
    <s v="Makerere University"/>
    <x v="9"/>
    <x v="9"/>
    <s v="01"/>
    <s v="Education,Sports and skills"/>
    <s v="02"/>
    <s v="Support Services "/>
    <s v="003"/>
    <s v="Office of the University secretary"/>
    <s v="1603"/>
    <s v="Retooling of Makerere University"/>
    <s v="000002"/>
    <s v="Construction Management"/>
    <s v="313139"/>
    <s v="Other Structures - Improvement"/>
    <n v="0"/>
    <n v="0"/>
    <n v="0"/>
    <n v="0"/>
    <n v="633209712"/>
    <n v="0"/>
    <n v="633209712"/>
    <n v="0"/>
    <n v="0"/>
    <n v="0"/>
    <n v="0"/>
    <n v="0"/>
    <n v="328000000"/>
    <n v="0"/>
    <n v="0"/>
    <n v="0"/>
    <n v="0"/>
    <n v="0"/>
    <n v="0"/>
    <n v="0"/>
    <n v="209310839"/>
    <n v="537310839"/>
    <n v="0"/>
    <n v="0"/>
    <n v="537310839"/>
    <n v="0"/>
    <n v="537310839"/>
    <n v="0"/>
    <n v="537310839"/>
    <n v="537310839"/>
    <s v="Capital"/>
  </r>
  <r>
    <s v="301"/>
    <s v="Makerere University"/>
    <x v="9"/>
    <x v="9"/>
    <s v="01"/>
    <s v="Education,Sports and skills"/>
    <s v="02"/>
    <s v="Support Services "/>
    <s v="003"/>
    <s v="Office of the University secretary"/>
    <s v="1603"/>
    <s v="Retooling of Makerere University"/>
    <s v="000003"/>
    <s v="Facilities and Equipment Management"/>
    <s v="312212"/>
    <s v="Light Vehicles - Acquisition"/>
    <n v="0"/>
    <n v="0"/>
    <n v="0"/>
    <n v="0"/>
    <n v="0"/>
    <n v="0"/>
    <n v="0"/>
    <n v="0"/>
    <n v="0"/>
    <n v="0"/>
    <n v="0"/>
    <n v="0"/>
    <n v="0"/>
    <n v="0"/>
    <n v="0"/>
    <n v="0"/>
    <n v="0"/>
    <n v="0"/>
    <n v="0"/>
    <n v="0"/>
    <n v="600000000"/>
    <n v="600000000"/>
    <n v="0"/>
    <n v="0"/>
    <n v="600000000"/>
    <n v="0"/>
    <n v="600000000"/>
    <n v="0"/>
    <n v="600000000"/>
    <n v="600000000"/>
    <s v="Capital"/>
  </r>
  <r>
    <s v="302"/>
    <s v="Mbarara University"/>
    <x v="9"/>
    <x v="9"/>
    <s v="01"/>
    <s v="Education,Sports and skills"/>
    <s v="02"/>
    <s v="General Administration and Support Services"/>
    <s v="001"/>
    <s v="Central Administration"/>
    <s v="1650"/>
    <s v="Retooling of Mbarara University of Science and Technology"/>
    <s v="000003"/>
    <s v="Facilities and Equipment Management"/>
    <s v="313229"/>
    <s v="Other ICT Equipment - Improvement"/>
    <n v="0"/>
    <n v="0"/>
    <n v="0"/>
    <n v="0"/>
    <n v="0"/>
    <n v="0"/>
    <n v="18800000"/>
    <n v="0"/>
    <n v="0"/>
    <n v="0"/>
    <n v="0"/>
    <n v="0"/>
    <n v="0"/>
    <n v="0"/>
    <n v="0"/>
    <n v="0"/>
    <n v="0"/>
    <n v="0"/>
    <n v="0"/>
    <n v="0"/>
    <n v="8171359"/>
    <n v="8094800"/>
    <n v="0"/>
    <n v="0"/>
    <n v="8171359"/>
    <n v="0"/>
    <n v="8094800"/>
    <n v="0"/>
    <n v="8171359"/>
    <n v="8094800"/>
    <s v="Capital"/>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8002"/>
    <s v="Maintenance-Transport Equipment "/>
    <n v="0"/>
    <n v="0"/>
    <n v="0"/>
    <n v="0"/>
    <n v="112000000"/>
    <n v="0"/>
    <n v="112000000"/>
    <n v="0"/>
    <n v="0"/>
    <n v="0"/>
    <n v="0"/>
    <n v="0"/>
    <n v="28000000"/>
    <n v="28000000"/>
    <n v="0"/>
    <n v="0"/>
    <n v="28000000"/>
    <n v="28000000"/>
    <n v="0"/>
    <n v="0"/>
    <n v="25000000"/>
    <n v="25000000"/>
    <n v="0"/>
    <n v="0"/>
    <n v="81000000"/>
    <n v="0"/>
    <n v="81000000"/>
    <n v="0"/>
    <n v="81000000"/>
    <n v="81000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03"/>
    <s v="Facilities and Equipment Management"/>
    <s v="212101"/>
    <s v="Social Security Contributions"/>
    <n v="0"/>
    <n v="0"/>
    <n v="0"/>
    <n v="0"/>
    <n v="2500000"/>
    <n v="0"/>
    <n v="2500000"/>
    <n v="0"/>
    <n v="0"/>
    <n v="0"/>
    <n v="0"/>
    <n v="0"/>
    <n v="625000"/>
    <n v="0"/>
    <n v="0"/>
    <n v="0"/>
    <n v="625000"/>
    <n v="352437"/>
    <n v="0"/>
    <n v="0"/>
    <n v="1250000"/>
    <n v="2147563"/>
    <n v="0"/>
    <n v="0"/>
    <n v="2500000"/>
    <n v="0"/>
    <n v="2500000"/>
    <n v="0"/>
    <n v="2500000"/>
    <n v="2500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03"/>
    <s v="Facilities and Equipment Management"/>
    <s v="227001"/>
    <s v="Travel inland"/>
    <n v="0"/>
    <n v="0"/>
    <n v="0"/>
    <n v="0"/>
    <n v="52500000"/>
    <n v="0"/>
    <n v="52500000"/>
    <n v="0"/>
    <n v="0"/>
    <n v="0"/>
    <n v="0"/>
    <n v="0"/>
    <n v="13125000"/>
    <n v="12712500"/>
    <n v="0"/>
    <n v="0"/>
    <n v="13125000"/>
    <n v="13537500"/>
    <n v="0"/>
    <n v="0"/>
    <n v="26250000"/>
    <n v="26250000"/>
    <n v="0"/>
    <n v="0"/>
    <n v="52500000"/>
    <n v="0"/>
    <n v="52500000"/>
    <n v="0"/>
    <n v="52500000"/>
    <n v="52500000"/>
    <s v="Recurrent"/>
  </r>
  <r>
    <s v="019"/>
    <s v="Ministry of Water and Environment"/>
    <x v="9"/>
    <x v="9"/>
    <s v="02"/>
    <s v="Population Health, Safety and Management "/>
    <s v="03"/>
    <s v="Directorate of Water Development "/>
    <s v="002"/>
    <s v="Urban Water Supply and Sanitation"/>
    <s v="1666"/>
    <s v="Development of Solar Powered Irrigation and Water Supply Systems"/>
    <s v="000017"/>
    <s v="Infrastructure Development and Management"/>
    <s v="227001"/>
    <s v="Travel inland"/>
    <n v="0"/>
    <n v="0"/>
    <n v="0"/>
    <n v="0"/>
    <n v="180000000"/>
    <n v="0"/>
    <n v="180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666"/>
    <s v="Development of Solar Powered Irrigation and Water Supply Systems"/>
    <s v="000017"/>
    <s v="Infrastructure Development and Management"/>
    <s v="227004"/>
    <s v="Fuel, Lubricants and Oils"/>
    <n v="0"/>
    <n v="0"/>
    <n v="0"/>
    <n v="0"/>
    <n v="80000000"/>
    <n v="0"/>
    <n v="80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12101"/>
    <s v="Social Security Contributions"/>
    <n v="0"/>
    <n v="0"/>
    <n v="0"/>
    <n v="0"/>
    <n v="75200000"/>
    <n v="0"/>
    <n v="75200000"/>
    <n v="0"/>
    <n v="0"/>
    <n v="0"/>
    <n v="0"/>
    <n v="0"/>
    <n v="18800000"/>
    <n v="18800000"/>
    <n v="0"/>
    <n v="0"/>
    <n v="18800000"/>
    <n v="18800000"/>
    <n v="0"/>
    <n v="0"/>
    <n v="37600000"/>
    <n v="37600000"/>
    <n v="0"/>
    <n v="0"/>
    <n v="75200000"/>
    <n v="0"/>
    <n v="75200000"/>
    <n v="0"/>
    <n v="75200000"/>
    <n v="752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2001"/>
    <s v="Information and Communication Technology Services."/>
    <n v="0"/>
    <n v="0"/>
    <n v="0"/>
    <n v="0"/>
    <n v="800000"/>
    <n v="0"/>
    <n v="800000"/>
    <n v="0"/>
    <n v="0"/>
    <n v="0"/>
    <n v="0"/>
    <n v="0"/>
    <n v="200000"/>
    <n v="200000"/>
    <n v="0"/>
    <n v="0"/>
    <n v="500000"/>
    <n v="500000"/>
    <n v="0"/>
    <n v="0"/>
    <n v="100000"/>
    <n v="100000"/>
    <n v="0"/>
    <n v="0"/>
    <n v="800000"/>
    <n v="0"/>
    <n v="800000"/>
    <n v="0"/>
    <n v="800000"/>
    <n v="8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5204"/>
    <s v="Monitoring and Supervision of capital work"/>
    <n v="0"/>
    <n v="0"/>
    <n v="0"/>
    <n v="0"/>
    <n v="80000000"/>
    <n v="0"/>
    <n v="80000000"/>
    <n v="0"/>
    <n v="0"/>
    <n v="0"/>
    <n v="0"/>
    <n v="0"/>
    <n v="20000000"/>
    <n v="20000000"/>
    <n v="0"/>
    <n v="0"/>
    <n v="20000000"/>
    <n v="20000000"/>
    <n v="0"/>
    <n v="0"/>
    <n v="0"/>
    <n v="0"/>
    <n v="0"/>
    <n v="0"/>
    <n v="40000000"/>
    <n v="0"/>
    <n v="40000000"/>
    <n v="0"/>
    <n v="40000000"/>
    <n v="4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8003"/>
    <s v="Maintenance-Machinery &amp; Equipment Other than Transport Equipment "/>
    <n v="0"/>
    <n v="0"/>
    <n v="0"/>
    <n v="0"/>
    <n v="3000000"/>
    <n v="0"/>
    <n v="3000000"/>
    <n v="0"/>
    <n v="0"/>
    <n v="0"/>
    <n v="0"/>
    <n v="0"/>
    <n v="750000"/>
    <n v="750000"/>
    <n v="0"/>
    <n v="0"/>
    <n v="750000"/>
    <n v="750000"/>
    <n v="0"/>
    <n v="0"/>
    <n v="1500000"/>
    <n v="1500000"/>
    <n v="0"/>
    <n v="0"/>
    <n v="3000000"/>
    <n v="0"/>
    <n v="3000000"/>
    <n v="0"/>
    <n v="3000000"/>
    <n v="3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17"/>
    <s v="Infrastructure Development and Management"/>
    <s v="227001"/>
    <s v="Travel inland"/>
    <n v="0"/>
    <n v="0"/>
    <n v="0"/>
    <n v="0"/>
    <n v="90000000"/>
    <n v="0"/>
    <n v="90000000"/>
    <n v="0"/>
    <n v="0"/>
    <n v="0"/>
    <n v="0"/>
    <n v="0"/>
    <n v="22500000"/>
    <n v="22500000"/>
    <n v="0"/>
    <n v="0"/>
    <n v="22500000"/>
    <n v="22500000"/>
    <n v="0"/>
    <n v="0"/>
    <n v="0"/>
    <n v="0"/>
    <n v="0"/>
    <n v="0"/>
    <n v="45000000"/>
    <n v="0"/>
    <n v="45000000"/>
    <n v="0"/>
    <n v="45000000"/>
    <n v="450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1001"/>
    <s v="Advertising and Public Relations"/>
    <n v="0"/>
    <n v="0"/>
    <n v="0"/>
    <n v="0"/>
    <n v="20000000"/>
    <n v="0"/>
    <n v="20000000"/>
    <n v="0"/>
    <n v="0"/>
    <n v="0"/>
    <n v="0"/>
    <n v="0"/>
    <n v="5000000"/>
    <n v="0"/>
    <n v="0"/>
    <n v="0"/>
    <n v="5000000"/>
    <n v="3750000"/>
    <n v="0"/>
    <n v="0"/>
    <n v="0"/>
    <n v="6250000"/>
    <n v="0"/>
    <n v="0"/>
    <n v="10000000"/>
    <n v="0"/>
    <n v="10000000"/>
    <n v="0"/>
    <n v="10000000"/>
    <n v="100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7004"/>
    <s v="Fuel, Lubricants and Oils"/>
    <n v="0"/>
    <n v="0"/>
    <n v="0"/>
    <n v="0"/>
    <n v="232700000"/>
    <n v="0"/>
    <n v="232700000"/>
    <n v="0"/>
    <n v="0"/>
    <n v="0"/>
    <n v="0"/>
    <n v="0"/>
    <n v="58175000"/>
    <n v="58175000"/>
    <n v="0"/>
    <n v="0"/>
    <n v="58175000"/>
    <n v="58175000"/>
    <n v="0"/>
    <n v="0"/>
    <n v="20000000"/>
    <n v="20000000"/>
    <n v="0"/>
    <n v="0"/>
    <n v="136350000"/>
    <n v="0"/>
    <n v="136350000"/>
    <n v="0"/>
    <n v="136350000"/>
    <n v="13635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17"/>
    <s v="Infrastructure Development and Management"/>
    <s v="221003"/>
    <s v="Staff Training"/>
    <n v="0"/>
    <n v="0"/>
    <n v="0"/>
    <n v="0"/>
    <n v="320310000"/>
    <n v="0"/>
    <n v="320310000"/>
    <n v="0"/>
    <n v="0"/>
    <n v="0"/>
    <n v="0"/>
    <n v="0"/>
    <n v="0"/>
    <n v="0"/>
    <n v="0"/>
    <n v="0"/>
    <n v="80077500"/>
    <n v="30000000"/>
    <n v="0"/>
    <n v="0"/>
    <n v="0"/>
    <n v="50077500"/>
    <n v="0"/>
    <n v="0"/>
    <n v="80077500"/>
    <n v="0"/>
    <n v="80077500"/>
    <n v="0"/>
    <n v="80077500"/>
    <n v="800775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17"/>
    <s v="Infrastructure Development and Management"/>
    <s v="312121"/>
    <s v="Non-Residential Buildings - Acquisition"/>
    <n v="0"/>
    <n v="0"/>
    <n v="0"/>
    <n v="0"/>
    <n v="7000000000"/>
    <n v="0"/>
    <n v="7000000000"/>
    <n v="0"/>
    <n v="0"/>
    <n v="0"/>
    <n v="0"/>
    <n v="0"/>
    <n v="4010000000"/>
    <n v="2699100526"/>
    <n v="0"/>
    <n v="0"/>
    <n v="1000000000"/>
    <n v="2094150000"/>
    <n v="0"/>
    <n v="0"/>
    <n v="800000000"/>
    <n v="1016444117"/>
    <n v="0"/>
    <n v="0"/>
    <n v="5810000000"/>
    <n v="0"/>
    <n v="5809694643"/>
    <n v="0"/>
    <n v="5810000000"/>
    <n v="5809694643"/>
    <s v="Capital"/>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1003"/>
    <s v="Staff Training"/>
    <n v="0"/>
    <n v="0"/>
    <n v="0"/>
    <n v="0"/>
    <n v="30000000"/>
    <n v="0"/>
    <n v="30000000"/>
    <n v="0"/>
    <n v="0"/>
    <n v="0"/>
    <n v="0"/>
    <n v="0"/>
    <n v="10000000"/>
    <n v="10000000"/>
    <n v="0"/>
    <n v="0"/>
    <n v="10000000"/>
    <n v="9436770"/>
    <n v="0"/>
    <n v="0"/>
    <n v="0"/>
    <n v="413230"/>
    <n v="0"/>
    <n v="0"/>
    <n v="20000000"/>
    <n v="0"/>
    <n v="19850000"/>
    <n v="0"/>
    <n v="20000000"/>
    <n v="1985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5101"/>
    <s v="Consultancy Services"/>
    <n v="0"/>
    <n v="0"/>
    <n v="0"/>
    <n v="0"/>
    <n v="650000000"/>
    <n v="0"/>
    <n v="650000000"/>
    <n v="0"/>
    <n v="0"/>
    <n v="0"/>
    <n v="0"/>
    <n v="0"/>
    <n v="400000000"/>
    <n v="399943795"/>
    <n v="0"/>
    <n v="0"/>
    <n v="125000000"/>
    <n v="125001000"/>
    <n v="0"/>
    <n v="0"/>
    <n v="0"/>
    <n v="55205"/>
    <n v="0"/>
    <n v="0"/>
    <n v="525000000"/>
    <n v="0"/>
    <n v="525000000"/>
    <n v="0"/>
    <n v="525000000"/>
    <n v="5250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300015"/>
    <s v="Support to Regional ICT Hubs"/>
    <s v="227004"/>
    <s v="Fuel, Lubricants and Oils"/>
    <n v="0"/>
    <n v="0"/>
    <n v="0"/>
    <n v="0"/>
    <n v="85000000"/>
    <n v="0"/>
    <n v="85000000"/>
    <n v="0"/>
    <n v="0"/>
    <n v="0"/>
    <n v="0"/>
    <n v="0"/>
    <n v="38000000"/>
    <n v="37980000"/>
    <n v="0"/>
    <n v="0"/>
    <n v="20000000"/>
    <n v="20020000"/>
    <n v="0"/>
    <n v="0"/>
    <n v="0"/>
    <n v="0"/>
    <n v="0"/>
    <n v="0"/>
    <n v="58000000"/>
    <n v="0"/>
    <n v="58000000"/>
    <n v="0"/>
    <n v="58000000"/>
    <n v="58000000"/>
    <s v="Recurrent"/>
  </r>
  <r>
    <s v="020"/>
    <s v="Ministry of ICT and National Guidance"/>
    <x v="15"/>
    <x v="15"/>
    <s v="04"/>
    <s v="Enabling Environment "/>
    <s v="03"/>
    <s v="Policy, Planning and Support Services"/>
    <s v="003"/>
    <s v="Finance and Administration"/>
    <s v="1600"/>
    <s v="Retooling of Ministry of ICT &amp; National Guidance"/>
    <s v="000003"/>
    <s v="Facilities and Equipment Management"/>
    <s v="221003"/>
    <s v="Staff Training"/>
    <n v="0"/>
    <n v="0"/>
    <n v="0"/>
    <n v="0"/>
    <n v="165000000"/>
    <n v="0"/>
    <n v="165000000"/>
    <n v="0"/>
    <n v="0"/>
    <n v="0"/>
    <n v="0"/>
    <n v="0"/>
    <n v="55000000"/>
    <n v="55000000"/>
    <n v="0"/>
    <n v="0"/>
    <n v="60000000"/>
    <n v="59850000"/>
    <n v="0"/>
    <n v="0"/>
    <n v="0"/>
    <n v="150000"/>
    <n v="0"/>
    <n v="0"/>
    <n v="115000000"/>
    <n v="0"/>
    <n v="115000000"/>
    <n v="0"/>
    <n v="115000000"/>
    <n v="115000000"/>
    <s v="Recurrent"/>
  </r>
  <r>
    <s v="022"/>
    <s v="Ministry of Tourism, Wildlife and Antiquities"/>
    <x v="16"/>
    <x v="16"/>
    <s v="02"/>
    <s v="Infrastructure, Product Development and Conservation"/>
    <s v="01"/>
    <s v="Policy, Planning and Support Services"/>
    <s v="002"/>
    <s v="Policy Research and Planning"/>
    <s v="1700"/>
    <s v="Mt. Rwenzori Tourism Infrastructure Development Project (Phase II)"/>
    <s v="120010"/>
    <s v="Product Modernization and Development"/>
    <s v="227004"/>
    <s v="Fuel, Lubricants and Oils"/>
    <n v="0"/>
    <n v="0"/>
    <n v="0"/>
    <n v="0"/>
    <n v="8600000"/>
    <n v="0"/>
    <n v="8600000"/>
    <n v="0"/>
    <n v="0"/>
    <n v="0"/>
    <n v="0"/>
    <n v="0"/>
    <n v="0"/>
    <n v="0"/>
    <n v="0"/>
    <n v="0"/>
    <n v="8600000"/>
    <n v="0"/>
    <n v="0"/>
    <n v="0"/>
    <n v="0"/>
    <n v="8600000"/>
    <n v="0"/>
    <n v="0"/>
    <n v="8600000"/>
    <n v="0"/>
    <n v="8600000"/>
    <n v="0"/>
    <n v="8600000"/>
    <n v="8600000"/>
    <s v="Recurrent"/>
  </r>
  <r>
    <s v="022"/>
    <s v="Ministry of Tourism, Wildlife and Antiquities"/>
    <x v="16"/>
    <x v="16"/>
    <s v="02"/>
    <s v="Infrastructure, Product Development and Conservation"/>
    <s v="01"/>
    <s v="Policy, Planning and Support Services"/>
    <s v="002"/>
    <s v="Policy Research and Planning"/>
    <s v="1700"/>
    <s v="Mt. Rwenzori Tourism Infrastructure Development Project (Phase II)"/>
    <s v="120010"/>
    <s v="Product Modernization and Development"/>
    <s v="312111"/>
    <s v="Residential Buildings - Acquisition"/>
    <n v="0"/>
    <n v="0"/>
    <n v="0"/>
    <n v="0"/>
    <n v="1530000000"/>
    <n v="0"/>
    <n v="1530000000"/>
    <n v="0"/>
    <n v="0"/>
    <n v="0"/>
    <n v="0"/>
    <n v="0"/>
    <n v="1419323895"/>
    <n v="0"/>
    <n v="0"/>
    <n v="0"/>
    <n v="0"/>
    <n v="48632809"/>
    <n v="0"/>
    <n v="0"/>
    <n v="0"/>
    <n v="1370691086"/>
    <n v="0"/>
    <n v="0"/>
    <n v="1419323895"/>
    <n v="0"/>
    <n v="1419323895"/>
    <n v="0"/>
    <n v="1419323895"/>
    <n v="1419323895"/>
    <s v="Capital"/>
  </r>
  <r>
    <s v="022"/>
    <s v="Ministry of Tourism, Wildlife and Antiquities"/>
    <x v="16"/>
    <x v="16"/>
    <s v="02"/>
    <s v="Infrastructure, Product Development and Conservation"/>
    <s v="02"/>
    <s v="Tourism, Wildlife Conservation and Museums"/>
    <s v="002"/>
    <s v="Tourism"/>
    <s v="1701"/>
    <s v="Development of Source of the Nile (Phase II)"/>
    <s v="120010"/>
    <s v="Product Modernization and Development"/>
    <s v="225204"/>
    <s v="Monitoring and Supervision of capital work"/>
    <n v="0"/>
    <n v="0"/>
    <n v="0"/>
    <n v="0"/>
    <n v="290000000"/>
    <n v="0"/>
    <n v="290000000"/>
    <n v="0"/>
    <n v="0"/>
    <n v="0"/>
    <n v="0"/>
    <n v="0"/>
    <n v="107500000"/>
    <n v="107410000"/>
    <n v="0"/>
    <n v="0"/>
    <n v="182500000"/>
    <n v="66632506"/>
    <n v="0"/>
    <n v="0"/>
    <n v="0"/>
    <n v="88912193"/>
    <n v="0"/>
    <n v="0"/>
    <n v="290000000"/>
    <n v="0"/>
    <n v="262954699"/>
    <n v="0"/>
    <n v="290000000"/>
    <n v="262954699"/>
    <s v="Recurrent"/>
  </r>
  <r>
    <s v="022"/>
    <s v="Ministry of Tourism, Wildlife and Antiquities"/>
    <x v="16"/>
    <x v="16"/>
    <s v="02"/>
    <s v="Infrastructure, Product Development and Conservation"/>
    <s v="02"/>
    <s v="Tourism, Wildlife Conservation and Museums"/>
    <s v="002"/>
    <s v="Tourism"/>
    <s v="1701"/>
    <s v="Development of Source of the Nile (Phase II)"/>
    <s v="120010"/>
    <s v="Product Modernization and Development"/>
    <s v="312219"/>
    <s v="Other Transport equipment - Acquisition"/>
    <n v="0"/>
    <n v="0"/>
    <n v="0"/>
    <n v="0"/>
    <n v="350000000"/>
    <n v="0"/>
    <n v="350000000"/>
    <n v="0"/>
    <n v="0"/>
    <n v="0"/>
    <n v="0"/>
    <n v="0"/>
    <n v="350000000"/>
    <n v="0"/>
    <n v="0"/>
    <n v="0"/>
    <n v="0"/>
    <n v="0"/>
    <n v="0"/>
    <n v="0"/>
    <n v="0"/>
    <n v="345500000"/>
    <n v="0"/>
    <n v="0"/>
    <n v="350000000"/>
    <n v="0"/>
    <n v="345500000"/>
    <n v="0"/>
    <n v="350000000"/>
    <n v="345500000"/>
    <s v="Capital"/>
  </r>
  <r>
    <s v="101"/>
    <s v="Judiciary (Courts of Judicature)"/>
    <x v="17"/>
    <x v="17"/>
    <s v="01"/>
    <s v="Institutional Coordination"/>
    <s v="02"/>
    <s v="Judiciary General Administration"/>
    <s v="011"/>
    <s v="Finance and Administration"/>
    <s v="1644"/>
    <s v="Retooling of the Judiciary"/>
    <s v="000003"/>
    <s v="Facilities and Equipment Management"/>
    <s v="312232"/>
    <s v="Electrical machinery - Acquisition"/>
    <n v="0"/>
    <n v="0"/>
    <n v="0"/>
    <n v="0"/>
    <n v="2682000000"/>
    <n v="0"/>
    <n v="2682000000"/>
    <n v="0"/>
    <n v="0"/>
    <n v="0"/>
    <n v="0"/>
    <n v="0"/>
    <n v="675000000"/>
    <n v="0"/>
    <n v="0"/>
    <n v="0"/>
    <n v="260000000"/>
    <n v="653971849"/>
    <n v="0"/>
    <n v="0"/>
    <n v="0"/>
    <n v="281028152"/>
    <n v="0"/>
    <n v="0"/>
    <n v="935000000"/>
    <n v="0"/>
    <n v="935000001"/>
    <n v="0"/>
    <n v="935000000"/>
    <n v="935000001"/>
    <s v="Capital"/>
  </r>
  <r>
    <s v="101"/>
    <s v="Judiciary (Courts of Judicature)"/>
    <x v="17"/>
    <x v="17"/>
    <s v="01"/>
    <s v="Institutional Coordination"/>
    <s v="02"/>
    <s v="Judiciary General Administration"/>
    <s v="016"/>
    <s v="Engineering and Technical Services"/>
    <s v="1556"/>
    <s v="Construction of the Supreme Court and Court of Appeal Buildings"/>
    <s v="000017"/>
    <s v="Infrastructure Development and Management"/>
    <s v="312121"/>
    <s v="Non-Residential Buildings - Acquisition"/>
    <n v="0"/>
    <n v="0"/>
    <n v="0"/>
    <n v="0"/>
    <n v="32606784137"/>
    <n v="0"/>
    <n v="32606784137"/>
    <n v="0"/>
    <n v="1500000000"/>
    <n v="0"/>
    <n v="0"/>
    <n v="0"/>
    <n v="6455985333"/>
    <n v="6603759166"/>
    <n v="0"/>
    <n v="0"/>
    <n v="24650798804"/>
    <n v="5752707385"/>
    <n v="0"/>
    <n v="0"/>
    <n v="0"/>
    <n v="20250317587"/>
    <n v="0"/>
    <n v="0"/>
    <n v="32606784137"/>
    <n v="0"/>
    <n v="32606784138"/>
    <n v="0"/>
    <n v="32606784137"/>
    <n v="32606784138"/>
    <s v="Capital"/>
  </r>
  <r>
    <s v="103"/>
    <s v="Inspectorate of Government (IG)"/>
    <x v="0"/>
    <x v="0"/>
    <s v="01"/>
    <s v="Institutional Coordination"/>
    <s v="02"/>
    <s v="General Administration and Support Services"/>
    <s v="001"/>
    <s v="Finance and Administration"/>
    <s v="1684"/>
    <s v="Retooling of Inspectorate of Government"/>
    <s v="000003"/>
    <s v="Facilities and Equipment Management"/>
    <s v="312212"/>
    <s v="Light Vehicles - Acquisition"/>
    <n v="0"/>
    <n v="0"/>
    <n v="0"/>
    <n v="0"/>
    <n v="1700000000"/>
    <n v="0"/>
    <n v="0"/>
    <n v="0"/>
    <n v="0"/>
    <n v="0"/>
    <n v="0"/>
    <n v="0"/>
    <n v="0"/>
    <n v="0"/>
    <n v="0"/>
    <n v="0"/>
    <n v="1700000000"/>
    <n v="0"/>
    <n v="0"/>
    <n v="0"/>
    <n v="0"/>
    <n v="0"/>
    <n v="0"/>
    <n v="0"/>
    <n v="1700000000"/>
    <n v="0"/>
    <n v="0"/>
    <n v="0"/>
    <n v="1700000000"/>
    <n v="0"/>
    <s v="Capital"/>
  </r>
  <r>
    <s v="103"/>
    <s v="Inspectorate of Government (IG)"/>
    <x v="0"/>
    <x v="0"/>
    <s v="01"/>
    <s v="Institutional Coordination"/>
    <s v="02"/>
    <s v="General Administration and Support Services"/>
    <s v="001"/>
    <s v="Finance and Administration"/>
    <s v="1684"/>
    <s v="Retooling of Inspectorate of Government"/>
    <s v="000003"/>
    <s v="Facilities and Equipment Management"/>
    <s v="312212"/>
    <s v="Light Vehicles - Acquisition"/>
    <n v="0"/>
    <n v="0"/>
    <n v="0"/>
    <n v="0"/>
    <n v="1700000000"/>
    <n v="0"/>
    <n v="1700000000"/>
    <n v="0"/>
    <n v="0"/>
    <n v="0"/>
    <n v="0"/>
    <n v="0"/>
    <n v="0"/>
    <n v="0"/>
    <n v="0"/>
    <n v="0"/>
    <n v="1700000000"/>
    <n v="1169812324"/>
    <n v="0"/>
    <n v="0"/>
    <n v="0"/>
    <n v="530187676"/>
    <n v="0"/>
    <n v="0"/>
    <n v="1700000000"/>
    <n v="0"/>
    <n v="1700000000"/>
    <n v="0"/>
    <n v="1700000000"/>
    <n v="1700000000"/>
    <s v="Capital"/>
  </r>
  <r>
    <s v="104"/>
    <s v="Parliamentary Commission"/>
    <x v="19"/>
    <x v="19"/>
    <s v="04"/>
    <s v="Institutional Capacity"/>
    <s v="02"/>
    <s v="General Administration and support to Parliament "/>
    <s v="001"/>
    <s v="General Administration and support to Parliament "/>
    <s v="0355"/>
    <s v="Rehabilitation of Parliament"/>
    <s v="000017"/>
    <s v="Infrastructure Development and Management"/>
    <s v="312121"/>
    <s v="Non-Residential Buildings - Acquisition"/>
    <n v="0"/>
    <n v="0"/>
    <n v="1626594600"/>
    <n v="-1626594600"/>
    <n v="43743185400"/>
    <n v="0"/>
    <n v="45369780000"/>
    <n v="0"/>
    <n v="0"/>
    <n v="0"/>
    <n v="0"/>
    <n v="0"/>
    <n v="2375780000"/>
    <n v="40752767"/>
    <n v="0"/>
    <n v="0"/>
    <n v="0"/>
    <n v="1406389914"/>
    <n v="0"/>
    <n v="0"/>
    <n v="41367405400"/>
    <n v="42209547628"/>
    <n v="0"/>
    <n v="0"/>
    <n v="43743185400"/>
    <n v="0"/>
    <n v="43656690309"/>
    <n v="0"/>
    <n v="43743185400"/>
    <n v="43656690309"/>
    <s v="Capital"/>
  </r>
  <r>
    <s v="106"/>
    <s v="Uganda Human Rights Commission (UHRC)"/>
    <x v="0"/>
    <x v="0"/>
    <s v="01"/>
    <s v="Institutional Coordination"/>
    <s v="01"/>
    <s v="General Administration and Support Services"/>
    <s v="001"/>
    <s v="Finance and Adminstration"/>
    <s v="1670"/>
    <s v="Retooling the Uganda Human Rights Commission"/>
    <s v="000003"/>
    <s v="Facilities and Equipment Management"/>
    <s v="312229"/>
    <s v="Other ICT Equipment - Acquisition"/>
    <n v="0"/>
    <n v="0"/>
    <n v="0"/>
    <n v="0"/>
    <n v="67000000"/>
    <n v="0"/>
    <n v="67000000"/>
    <n v="0"/>
    <n v="0"/>
    <n v="0"/>
    <n v="0"/>
    <n v="0"/>
    <n v="0"/>
    <n v="0"/>
    <n v="0"/>
    <n v="0"/>
    <n v="67000000"/>
    <n v="0"/>
    <n v="0"/>
    <n v="0"/>
    <n v="0"/>
    <n v="66996200"/>
    <n v="0"/>
    <n v="0"/>
    <n v="67000000"/>
    <n v="0"/>
    <n v="66996200"/>
    <n v="0"/>
    <n v="67000000"/>
    <n v="66996200"/>
    <s v="Capital"/>
  </r>
  <r>
    <s v="106"/>
    <s v="Uganda Human Rights Commission (UHRC)"/>
    <x v="0"/>
    <x v="0"/>
    <s v="01"/>
    <s v="Institutional Coordination"/>
    <s v="01"/>
    <s v="General Administration and Support Services"/>
    <s v="001"/>
    <s v="Finance and Adminstration"/>
    <s v="1670"/>
    <s v="Retooling the Uganda Human Rights Commission"/>
    <s v="000003"/>
    <s v="Facilities and Equipment Management"/>
    <s v="312231"/>
    <s v="Office Equipment - Acquisition "/>
    <n v="0"/>
    <n v="0"/>
    <n v="0"/>
    <n v="0"/>
    <n v="13000000"/>
    <n v="0"/>
    <n v="13000000"/>
    <n v="0"/>
    <n v="0"/>
    <n v="0"/>
    <n v="0"/>
    <n v="0"/>
    <n v="0"/>
    <n v="0"/>
    <n v="0"/>
    <n v="0"/>
    <n v="13000000"/>
    <n v="0"/>
    <n v="0"/>
    <n v="0"/>
    <n v="0"/>
    <n v="13000000"/>
    <n v="0"/>
    <n v="0"/>
    <n v="13000000"/>
    <n v="0"/>
    <n v="13000000"/>
    <n v="0"/>
    <n v="13000000"/>
    <n v="13000000"/>
    <s v="Capital"/>
  </r>
  <r>
    <s v="107"/>
    <s v="Uganda Aids Commission (UAC)"/>
    <x v="9"/>
    <x v="9"/>
    <s v="02"/>
    <s v="Population Health, Safety and Management "/>
    <s v="01"/>
    <s v="National HIV&amp;AIDS Response Coordination"/>
    <s v="004"/>
    <s v="Corporate Support Services"/>
    <s v="1634"/>
    <s v="Retooling of Uganda AIDS Commission"/>
    <s v="000003"/>
    <s v="Facilities and Equipment Management"/>
    <s v="312231"/>
    <s v="Office Equipment - Acquisition "/>
    <n v="0"/>
    <n v="0"/>
    <n v="0"/>
    <n v="0"/>
    <n v="30000000"/>
    <n v="0"/>
    <n v="30000000"/>
    <n v="0"/>
    <n v="0"/>
    <n v="0"/>
    <n v="0"/>
    <n v="0"/>
    <n v="30000000"/>
    <n v="0"/>
    <n v="0"/>
    <n v="0"/>
    <n v="0"/>
    <n v="0"/>
    <n v="0"/>
    <n v="0"/>
    <n v="0"/>
    <n v="29900000"/>
    <n v="0"/>
    <n v="0"/>
    <n v="30000000"/>
    <n v="0"/>
    <n v="29900000"/>
    <n v="0"/>
    <n v="30000000"/>
    <n v="29900000"/>
    <s v="Capital"/>
  </r>
  <r>
    <s v="108"/>
    <s v="National Planning Authority (NPA)"/>
    <x v="4"/>
    <x v="4"/>
    <s v="02"/>
    <s v="Government Structures and Systems"/>
    <s v="03"/>
    <s v="General administration and support services"/>
    <s v="001"/>
    <s v=" Finance and Administration"/>
    <s v="1629"/>
    <s v="Retooling of National Planning Authority"/>
    <s v="000003"/>
    <s v="Facilities and Equipment Management"/>
    <s v="226001"/>
    <s v="Insurances"/>
    <n v="0"/>
    <n v="0"/>
    <n v="0"/>
    <n v="0"/>
    <n v="120000000"/>
    <n v="0"/>
    <n v="120000000"/>
    <n v="0"/>
    <n v="0"/>
    <n v="0"/>
    <n v="0"/>
    <n v="0"/>
    <n v="0"/>
    <n v="0"/>
    <n v="0"/>
    <n v="0"/>
    <n v="0"/>
    <n v="0"/>
    <n v="0"/>
    <n v="0"/>
    <n v="120000000"/>
    <n v="119988280"/>
    <n v="0"/>
    <n v="0"/>
    <n v="120000000"/>
    <n v="0"/>
    <n v="119988280"/>
    <n v="0"/>
    <n v="120000000"/>
    <n v="11998828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1003"/>
    <s v="Staff Training"/>
    <n v="0"/>
    <n v="0"/>
    <n v="0"/>
    <n v="0"/>
    <n v="48100000"/>
    <n v="0"/>
    <n v="48100000"/>
    <n v="0"/>
    <n v="0"/>
    <n v="0"/>
    <n v="0"/>
    <n v="0"/>
    <n v="18100000"/>
    <n v="3610000"/>
    <n v="0"/>
    <n v="0"/>
    <n v="10000000"/>
    <n v="762000"/>
    <n v="0"/>
    <n v="0"/>
    <n v="0"/>
    <n v="23728000"/>
    <n v="0"/>
    <n v="0"/>
    <n v="28100000"/>
    <n v="0"/>
    <n v="28100000"/>
    <n v="0"/>
    <n v="28100000"/>
    <n v="281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4004"/>
    <s v="Beddings, Clothing, Footwear and related Services"/>
    <n v="0"/>
    <n v="0"/>
    <n v="0"/>
    <n v="0"/>
    <n v="18500000"/>
    <n v="0"/>
    <n v="18500000"/>
    <n v="0"/>
    <n v="0"/>
    <n v="0"/>
    <n v="0"/>
    <n v="0"/>
    <n v="0"/>
    <n v="0"/>
    <n v="0"/>
    <n v="0"/>
    <n v="18500000"/>
    <n v="0"/>
    <n v="0"/>
    <n v="0"/>
    <n v="0"/>
    <n v="18187500"/>
    <n v="0"/>
    <n v="0"/>
    <n v="18500000"/>
    <n v="0"/>
    <n v="18187500"/>
    <n v="0"/>
    <n v="18500000"/>
    <n v="181875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4011"/>
    <s v="Research Expenses"/>
    <n v="0"/>
    <n v="0"/>
    <n v="0"/>
    <n v="0"/>
    <n v="24240000"/>
    <n v="0"/>
    <n v="24240000"/>
    <n v="0"/>
    <n v="0"/>
    <n v="0"/>
    <n v="0"/>
    <n v="0"/>
    <n v="0"/>
    <n v="0"/>
    <n v="0"/>
    <n v="0"/>
    <n v="3870000"/>
    <n v="0"/>
    <n v="0"/>
    <n v="0"/>
    <n v="0"/>
    <n v="3870000"/>
    <n v="0"/>
    <n v="0"/>
    <n v="3870000"/>
    <n v="0"/>
    <n v="3870000"/>
    <n v="0"/>
    <n v="3870000"/>
    <n v="387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6001"/>
    <s v="Insurances"/>
    <n v="0"/>
    <n v="0"/>
    <n v="0"/>
    <n v="0"/>
    <n v="180000000"/>
    <n v="0"/>
    <n v="180000000"/>
    <n v="0"/>
    <n v="0"/>
    <n v="0"/>
    <n v="0"/>
    <n v="0"/>
    <n v="0"/>
    <n v="0"/>
    <n v="0"/>
    <n v="0"/>
    <n v="0"/>
    <n v="0"/>
    <n v="0"/>
    <n v="0"/>
    <n v="0"/>
    <n v="0"/>
    <n v="0"/>
    <n v="0"/>
    <n v="0"/>
    <n v="0"/>
    <n v="0"/>
    <n v="0"/>
    <n v="0"/>
    <n v="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4011"/>
    <s v="Research Expenses"/>
    <n v="0"/>
    <n v="0"/>
    <n v="0"/>
    <n v="0"/>
    <n v="40000000"/>
    <n v="0"/>
    <n v="40000000"/>
    <n v="0"/>
    <n v="0"/>
    <n v="0"/>
    <n v="0"/>
    <n v="0"/>
    <n v="0"/>
    <n v="0"/>
    <n v="0"/>
    <n v="0"/>
    <n v="0"/>
    <n v="0"/>
    <n v="0"/>
    <n v="0"/>
    <n v="0"/>
    <n v="0"/>
    <n v="0"/>
    <n v="0"/>
    <n v="0"/>
    <n v="0"/>
    <n v="0"/>
    <n v="0"/>
    <n v="0"/>
    <n v="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8003"/>
    <s v="Maintenance-Machinery &amp; Equipment Other than Transport Equipment "/>
    <n v="0"/>
    <n v="0"/>
    <n v="0"/>
    <n v="0"/>
    <n v="40000000"/>
    <n v="0"/>
    <n v="40000000"/>
    <n v="0"/>
    <n v="0"/>
    <n v="0"/>
    <n v="0"/>
    <n v="0"/>
    <n v="0"/>
    <n v="0"/>
    <n v="0"/>
    <n v="0"/>
    <n v="40000000"/>
    <n v="0"/>
    <n v="0"/>
    <n v="0"/>
    <n v="0"/>
    <n v="39999998"/>
    <n v="0"/>
    <n v="0"/>
    <n v="40000000"/>
    <n v="0"/>
    <n v="39999998"/>
    <n v="0"/>
    <n v="40000000"/>
    <n v="39999998"/>
    <s v="Recurrent"/>
  </r>
  <r>
    <s v="110"/>
    <s v="Uganda Industrial Research Institute (UIRI)"/>
    <x v="1"/>
    <x v="1"/>
    <s v="03"/>
    <s v="STI  Ecosystem Development"/>
    <s v="01"/>
    <s v="Industrial Research"/>
    <s v="001"/>
    <s v="Headquarters"/>
    <s v="1598"/>
    <s v="Retooling of Uganda Industrial Research Institute"/>
    <s v="000017"/>
    <s v="Infrastructure Development and Management"/>
    <s v="312221"/>
    <s v="Light ICT hardware - Acquisition"/>
    <n v="0"/>
    <n v="0"/>
    <n v="0"/>
    <n v="0"/>
    <n v="100000000"/>
    <n v="0"/>
    <n v="100000000"/>
    <n v="0"/>
    <n v="0"/>
    <n v="0"/>
    <n v="0"/>
    <n v="0"/>
    <n v="25000000"/>
    <n v="24999999"/>
    <n v="0"/>
    <n v="0"/>
    <n v="25000000"/>
    <n v="20130300"/>
    <n v="0"/>
    <n v="0"/>
    <n v="50000000"/>
    <n v="54869700"/>
    <n v="0"/>
    <n v="0"/>
    <n v="100000000"/>
    <n v="0"/>
    <n v="99999999"/>
    <n v="0"/>
    <n v="100000000"/>
    <n v="99999999"/>
    <s v="Capital"/>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221003"/>
    <s v="Staff Training"/>
    <n v="0"/>
    <n v="0"/>
    <n v="0"/>
    <n v="0"/>
    <n v="75000000"/>
    <n v="0"/>
    <n v="75000000"/>
    <n v="0"/>
    <n v="0"/>
    <n v="0"/>
    <n v="0"/>
    <n v="0"/>
    <n v="0"/>
    <n v="0"/>
    <n v="0"/>
    <n v="0"/>
    <n v="0"/>
    <n v="0"/>
    <n v="0"/>
    <n v="0"/>
    <n v="0"/>
    <n v="0"/>
    <n v="0"/>
    <n v="0"/>
    <n v="0"/>
    <n v="0"/>
    <n v="0"/>
    <n v="0"/>
    <n v="0"/>
    <n v="0"/>
    <s v="Recurrent"/>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221006"/>
    <s v="Commissions and related charges"/>
    <n v="0"/>
    <n v="0"/>
    <n v="100000000"/>
    <n v="-100000000"/>
    <n v="900000000"/>
    <n v="0"/>
    <n v="1000000000"/>
    <n v="0"/>
    <n v="0"/>
    <n v="0"/>
    <n v="0"/>
    <n v="0"/>
    <n v="0"/>
    <n v="0"/>
    <n v="0"/>
    <n v="0"/>
    <n v="0"/>
    <n v="0"/>
    <n v="0"/>
    <n v="0"/>
    <n v="0"/>
    <n v="0"/>
    <n v="0"/>
    <n v="0"/>
    <n v="0"/>
    <n v="0"/>
    <n v="0"/>
    <n v="0"/>
    <n v="0"/>
    <n v="0"/>
    <s v="Recurrent"/>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312111"/>
    <s v="Residential Buildings - Acquisition"/>
    <n v="0"/>
    <n v="0"/>
    <n v="300000000"/>
    <n v="-300000000"/>
    <n v="2700000000"/>
    <n v="0"/>
    <n v="3000000000"/>
    <n v="0"/>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0"/>
    <s v=""/>
    <s v="1319"/>
    <s v="Kampala Flyover"/>
    <s v="260001"/>
    <s v="Bridge construction"/>
    <s v="312131"/>
    <s v="Roads and Bridges - Acquisition"/>
    <n v="0"/>
    <n v="0"/>
    <n v="0"/>
    <n v="0"/>
    <n v="0"/>
    <n v="0"/>
    <n v="0"/>
    <n v="0"/>
    <n v="0"/>
    <n v="0"/>
    <n v="0"/>
    <n v="0"/>
    <n v="0"/>
    <n v="0"/>
    <n v="3600000000"/>
    <n v="3596921611.587285"/>
    <n v="0"/>
    <n v="0"/>
    <n v="0"/>
    <n v="0"/>
    <n v="0"/>
    <n v="0"/>
    <n v="25732660298.937519"/>
    <n v="25732660298.937519"/>
    <n v="0"/>
    <n v="29332660298.937519"/>
    <n v="0"/>
    <n v="29329581910.524803"/>
    <n v="29332660298.937519"/>
    <n v="29329581910.524803"/>
    <s v="Capital"/>
  </r>
  <r>
    <s v="113"/>
    <s v="Uganda National Roads Authority (UNRA)"/>
    <x v="10"/>
    <x v="10"/>
    <s v="03"/>
    <s v="Transport Infrastructure and Services Development"/>
    <s v="01"/>
    <s v="National Roads Maintenance and Construction"/>
    <s v="000"/>
    <s v=""/>
    <s v="1402"/>
    <s v="Rwenkunye -Apac- Lira -Acholibur Road"/>
    <s v="260007"/>
    <s v="Road construction and upgrade"/>
    <s v="225204"/>
    <s v="Monitoring and Supervision of capital work"/>
    <n v="0"/>
    <n v="0"/>
    <n v="0"/>
    <n v="0"/>
    <n v="0"/>
    <n v="0"/>
    <n v="0"/>
    <n v="0"/>
    <n v="0"/>
    <n v="0"/>
    <n v="900000000"/>
    <n v="900000000"/>
    <n v="0"/>
    <n v="0"/>
    <n v="1336400000"/>
    <n v="1268970374.5830002"/>
    <n v="0"/>
    <n v="0"/>
    <n v="0"/>
    <n v="0"/>
    <n v="0"/>
    <n v="0"/>
    <n v="2671689433.9169998"/>
    <n v="2671689433.9169998"/>
    <n v="0"/>
    <n v="4908089433.9169998"/>
    <n v="0"/>
    <n v="4840659808.5"/>
    <n v="4908089433.9169998"/>
    <n v="4840659808.5"/>
    <s v="Recurrent"/>
  </r>
  <r>
    <s v="113"/>
    <s v="Uganda National Roads Authority (UNRA)"/>
    <x v="10"/>
    <x v="10"/>
    <s v="03"/>
    <s v="Transport Infrastructure and Services Development"/>
    <s v="01"/>
    <s v="National Roads Maintenance and Construction"/>
    <s v="001"/>
    <s v="Roads and Bridges Development"/>
    <s v="1176"/>
    <s v="Hoima- Wanseko Road"/>
    <s v="260007"/>
    <s v="Road construction and upgrade"/>
    <s v="225204"/>
    <s v="Monitoring and Supervision of capital work"/>
    <n v="0"/>
    <n v="1999999999"/>
    <n v="0"/>
    <n v="1999999999"/>
    <n v="8073999999"/>
    <n v="0"/>
    <n v="6074000000"/>
    <n v="0"/>
    <n v="0"/>
    <n v="0"/>
    <n v="0"/>
    <n v="0"/>
    <n v="4825365146"/>
    <n v="4825052722"/>
    <n v="0"/>
    <n v="0"/>
    <n v="2313818810"/>
    <n v="2009167359"/>
    <n v="0"/>
    <n v="0"/>
    <n v="934816043"/>
    <n v="1048309917"/>
    <n v="0"/>
    <n v="0"/>
    <n v="8073999999"/>
    <n v="0"/>
    <n v="7882529998"/>
    <n v="0"/>
    <n v="8073999999"/>
    <n v="7882529998"/>
    <s v="Recurrent"/>
  </r>
  <r>
    <s v="113"/>
    <s v="Uganda National Roads Authority (UNRA)"/>
    <x v="10"/>
    <x v="10"/>
    <s v="03"/>
    <s v="Transport Infrastructure and Services Development"/>
    <s v="01"/>
    <s v="National Roads Maintenance and Construction"/>
    <s v="001"/>
    <s v="Roads and Bridges Development"/>
    <s v="1275"/>
    <s v="Olwiyo-Gulu-Kitgum Road"/>
    <s v="260007"/>
    <s v="Road construction and upgrade"/>
    <s v="225204"/>
    <s v="Monitoring and Supervision of capital work"/>
    <n v="0"/>
    <n v="0"/>
    <n v="0"/>
    <n v="0"/>
    <n v="30000000"/>
    <n v="0"/>
    <n v="30000000"/>
    <n v="0"/>
    <n v="0"/>
    <n v="0"/>
    <n v="0"/>
    <n v="0"/>
    <n v="30000000"/>
    <n v="9483996"/>
    <n v="0"/>
    <n v="0"/>
    <n v="0"/>
    <n v="315000"/>
    <n v="0"/>
    <n v="0"/>
    <n v="0"/>
    <n v="2751004"/>
    <n v="0"/>
    <n v="0"/>
    <n v="30000000"/>
    <n v="0"/>
    <n v="12550000"/>
    <n v="0"/>
    <n v="30000000"/>
    <n v="12550000"/>
    <s v="Recurrent"/>
  </r>
  <r>
    <s v="113"/>
    <s v="Uganda National Roads Authority (UNRA)"/>
    <x v="10"/>
    <x v="10"/>
    <s v="03"/>
    <s v="Transport Infrastructure and Services Development"/>
    <s v="01"/>
    <s v="National Roads Maintenance and Construction"/>
    <s v="001"/>
    <s v="Roads and Bridges Development"/>
    <s v="1277"/>
    <s v="Kampala Nothern Bypass Phase 2"/>
    <s v="260007"/>
    <s v="Road Construction and upgrade"/>
    <s v="312131"/>
    <s v="Roads and Bridges - Acquisition"/>
    <n v="0"/>
    <n v="0"/>
    <n v="0"/>
    <n v="0"/>
    <n v="28131055196"/>
    <n v="0"/>
    <n v="28131055196"/>
    <n v="0"/>
    <n v="0"/>
    <n v="0"/>
    <n v="0"/>
    <n v="0"/>
    <n v="20028410695"/>
    <n v="20028031623"/>
    <n v="0"/>
    <n v="0"/>
    <n v="8102644501"/>
    <n v="6280838955"/>
    <n v="0"/>
    <n v="0"/>
    <n v="0"/>
    <n v="0"/>
    <n v="0"/>
    <n v="0"/>
    <n v="28131055196"/>
    <n v="0"/>
    <n v="26308870578"/>
    <n v="0"/>
    <n v="28131055196"/>
    <n v="26308870578"/>
    <s v="Capital"/>
  </r>
  <r>
    <s v="113"/>
    <s v="Uganda National Roads Authority (UNRA)"/>
    <x v="10"/>
    <x v="10"/>
    <s v="03"/>
    <s v="Transport Infrastructure and Services Development"/>
    <s v="01"/>
    <s v="National Roads Maintenance and Construction"/>
    <s v="001"/>
    <s v="Roads and Bridges Development"/>
    <s v="1281"/>
    <s v="Tirinyi-Pallisa-Kumi/Kamonkoli Road"/>
    <s v="260007"/>
    <s v="Road construction and upgrade"/>
    <s v="225204"/>
    <s v="Monitoring and Supervision of capital work"/>
    <n v="0"/>
    <n v="0"/>
    <n v="0"/>
    <n v="0"/>
    <n v="232000000"/>
    <n v="0"/>
    <n v="32000000"/>
    <n v="200000000"/>
    <n v="0"/>
    <n v="0"/>
    <n v="0"/>
    <n v="0"/>
    <n v="32000000"/>
    <n v="31840000"/>
    <n v="0"/>
    <n v="0"/>
    <n v="0"/>
    <n v="0"/>
    <n v="0"/>
    <n v="0"/>
    <n v="0"/>
    <n v="160000"/>
    <n v="0"/>
    <n v="0"/>
    <n v="32000000"/>
    <n v="0"/>
    <n v="32000000"/>
    <n v="0"/>
    <n v="32000000"/>
    <n v="32000000"/>
    <s v="Recurrent"/>
  </r>
  <r>
    <s v="113"/>
    <s v="Uganda National Roads Authority (UNRA)"/>
    <x v="10"/>
    <x v="10"/>
    <s v="03"/>
    <s v="Transport Infrastructure and Services Development"/>
    <s v="01"/>
    <s v="National Roads Maintenance and Construction"/>
    <s v="001"/>
    <s v="Roads and Bridges Development"/>
    <s v="1322"/>
    <s v="Upgrading of Muyembe-Nakapiripirit (92 km)"/>
    <s v="260007"/>
    <s v="Road construction and upgrade"/>
    <s v="312131"/>
    <s v="Roads and Bridges - Acquisition"/>
    <n v="0"/>
    <n v="0"/>
    <n v="0"/>
    <n v="0"/>
    <n v="57584362402"/>
    <n v="0"/>
    <n v="0"/>
    <n v="57584362402"/>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1"/>
    <s v="Roads and Bridges Development"/>
    <s v="1657"/>
    <s v="Moyo-Yumbe-Koboko road"/>
    <s v="260007"/>
    <s v="Road construction and upgrade"/>
    <s v="225204"/>
    <s v="Monitoring and Supervision of capital work"/>
    <n v="0"/>
    <n v="0"/>
    <n v="24000000"/>
    <n v="-24000000"/>
    <n v="6216000000"/>
    <n v="0"/>
    <n v="240000000"/>
    <n v="6000000000"/>
    <n v="0"/>
    <n v="0"/>
    <n v="0"/>
    <n v="0"/>
    <n v="31270000"/>
    <n v="24675000"/>
    <n v="0"/>
    <n v="0"/>
    <n v="30000000"/>
    <n v="2390000"/>
    <n v="0"/>
    <n v="0"/>
    <n v="0"/>
    <n v="2650000"/>
    <n v="0"/>
    <n v="0"/>
    <n v="61270000"/>
    <n v="0"/>
    <n v="29715000"/>
    <n v="0"/>
    <n v="61270000"/>
    <n v="29715000"/>
    <s v="Recurrent"/>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225201"/>
    <s v="Consultancy Services-Capital"/>
    <n v="0"/>
    <n v="0"/>
    <n v="363192309"/>
    <n v="-363192309"/>
    <n v="3268730784"/>
    <n v="0"/>
    <n v="3631923093"/>
    <n v="0"/>
    <n v="0"/>
    <n v="0"/>
    <n v="0"/>
    <n v="0"/>
    <n v="1000000000"/>
    <n v="42636379"/>
    <n v="0"/>
    <n v="0"/>
    <n v="700000000"/>
    <n v="40000000"/>
    <n v="0"/>
    <n v="0"/>
    <n v="0"/>
    <n v="194301071"/>
    <n v="0"/>
    <n v="0"/>
    <n v="1700000000"/>
    <n v="0"/>
    <n v="276937450"/>
    <n v="0"/>
    <n v="1700000000"/>
    <n v="276937450"/>
    <s v="Recurrent"/>
  </r>
  <r>
    <s v="114"/>
    <s v="Uganda Cancer Institute (UCI)"/>
    <x v="9"/>
    <x v="9"/>
    <s v="02"/>
    <s v="Population Health, Safety and Management "/>
    <s v="01"/>
    <s v="Cancer Services"/>
    <s v="001"/>
    <s v="Finance &amp; Administration"/>
    <s v="1345"/>
    <s v="ADB Support to UCI"/>
    <s v="120007"/>
    <s v="Support Services"/>
    <s v="227004"/>
    <s v="Fuel, Lubricants and Oils"/>
    <n v="0"/>
    <n v="0"/>
    <n v="0"/>
    <n v="0"/>
    <n v="80000000"/>
    <n v="0"/>
    <n v="80000000"/>
    <n v="0"/>
    <n v="0"/>
    <n v="0"/>
    <n v="0"/>
    <n v="0"/>
    <n v="40000000"/>
    <n v="40000000"/>
    <n v="0"/>
    <n v="0"/>
    <n v="20000000"/>
    <n v="20000000"/>
    <n v="0"/>
    <n v="0"/>
    <n v="20000000"/>
    <n v="20000000"/>
    <n v="0"/>
    <n v="0"/>
    <n v="80000000"/>
    <n v="0"/>
    <n v="80000000"/>
    <n v="0"/>
    <n v="80000000"/>
    <n v="80000000"/>
    <s v="Recurrent"/>
  </r>
  <r>
    <s v="114"/>
    <s v="Uganda Cancer Institute (UCI)"/>
    <x v="9"/>
    <x v="9"/>
    <s v="02"/>
    <s v="Population Health, Safety and Management "/>
    <s v="01"/>
    <s v="Cancer Services"/>
    <s v="001"/>
    <s v="Finance &amp; Administration"/>
    <s v="1570"/>
    <s v="Retooling of Uganda Cancer Institute"/>
    <s v="000003"/>
    <s v="Facilities and Equipment Management"/>
    <s v="312233"/>
    <s v="Medical, Laboratory and Research &amp; appliances - Acquisition"/>
    <n v="0"/>
    <n v="0"/>
    <n v="0"/>
    <n v="0"/>
    <n v="250000000"/>
    <n v="0"/>
    <n v="250000000"/>
    <n v="0"/>
    <n v="0"/>
    <n v="0"/>
    <n v="0"/>
    <n v="0"/>
    <n v="125000000"/>
    <n v="47520000"/>
    <n v="0"/>
    <n v="0"/>
    <n v="72265450"/>
    <n v="149745450"/>
    <n v="0"/>
    <n v="0"/>
    <n v="52734550"/>
    <n v="52734550"/>
    <n v="0"/>
    <n v="0"/>
    <n v="250000000"/>
    <n v="0"/>
    <n v="250000000"/>
    <n v="0"/>
    <n v="250000000"/>
    <n v="250000000"/>
    <s v="Capital"/>
  </r>
  <r>
    <s v="114"/>
    <s v="Uganda Cancer Institute (UCI)"/>
    <x v="9"/>
    <x v="9"/>
    <s v="02"/>
    <s v="Population Health, Safety and Management "/>
    <s v="01"/>
    <s v="Cancer Services"/>
    <s v="001"/>
    <s v="Finance &amp; Administration"/>
    <s v="1570"/>
    <s v="Retooling of Uganda Cancer Institute"/>
    <s v="000003"/>
    <s v="Facilities and Equipment Management"/>
    <s v="313137"/>
    <s v="Information Communication Technology network lines - Improvement"/>
    <n v="0"/>
    <n v="0"/>
    <n v="0"/>
    <n v="0"/>
    <n v="328600000"/>
    <n v="0"/>
    <n v="328600000"/>
    <n v="0"/>
    <n v="0"/>
    <n v="0"/>
    <n v="0"/>
    <n v="0"/>
    <n v="164300000"/>
    <n v="164300000"/>
    <n v="0"/>
    <n v="0"/>
    <n v="94985707"/>
    <n v="55000000"/>
    <n v="0"/>
    <n v="0"/>
    <n v="69314293"/>
    <n v="109300000"/>
    <n v="0"/>
    <n v="0"/>
    <n v="328600000"/>
    <n v="0"/>
    <n v="328600000"/>
    <n v="0"/>
    <n v="328600000"/>
    <n v="328600000"/>
    <s v="Capital"/>
  </r>
  <r>
    <s v="115"/>
    <s v="Uganda Heart Institute (UHI)"/>
    <x v="9"/>
    <x v="9"/>
    <s v="02"/>
    <s v="Population Health, Safety and Management "/>
    <s v="01"/>
    <s v="Heart Services"/>
    <s v="002"/>
    <s v="Support Services"/>
    <s v="1526"/>
    <s v="Uganda Heart Institute Infrastructure Development Project"/>
    <s v="000002"/>
    <s v="Construction Management"/>
    <s v="211104"/>
    <s v="Employee Gratuity"/>
    <n v="0"/>
    <n v="0"/>
    <n v="0"/>
    <n v="0"/>
    <n v="275625000"/>
    <n v="0"/>
    <n v="275625000"/>
    <n v="0"/>
    <n v="0"/>
    <n v="0"/>
    <n v="0"/>
    <n v="0"/>
    <n v="0"/>
    <n v="0"/>
    <n v="0"/>
    <n v="0"/>
    <n v="0"/>
    <n v="0"/>
    <n v="0"/>
    <n v="0"/>
    <n v="0"/>
    <n v="0"/>
    <n v="0"/>
    <n v="0"/>
    <n v="0"/>
    <n v="0"/>
    <n v="0"/>
    <n v="0"/>
    <n v="0"/>
    <n v="0"/>
    <s v="Recurrent"/>
  </r>
  <r>
    <s v="115"/>
    <s v="Uganda Heart Institute (UHI)"/>
    <x v="9"/>
    <x v="9"/>
    <s v="02"/>
    <s v="Population Health, Safety and Management "/>
    <s v="01"/>
    <s v="Heart Services"/>
    <s v="002"/>
    <s v="Support Services"/>
    <s v="1526"/>
    <s v="Uganda Heart Institute Infrastructure Development Project"/>
    <s v="000002"/>
    <s v="Construction Management"/>
    <s v="221008"/>
    <s v="Information and Communication Technology Supplies.  "/>
    <n v="0"/>
    <n v="0"/>
    <n v="0"/>
    <n v="0"/>
    <n v="67500000"/>
    <n v="0"/>
    <n v="67500000"/>
    <n v="0"/>
    <n v="0"/>
    <n v="0"/>
    <n v="0"/>
    <n v="0"/>
    <n v="67500000"/>
    <n v="0"/>
    <n v="0"/>
    <n v="0"/>
    <n v="0"/>
    <n v="0"/>
    <n v="0"/>
    <n v="0"/>
    <n v="0"/>
    <n v="67005020"/>
    <n v="0"/>
    <n v="0"/>
    <n v="67500000"/>
    <n v="0"/>
    <n v="67005020"/>
    <n v="0"/>
    <n v="67500000"/>
    <n v="67005020"/>
    <s v="Recurrent"/>
  </r>
  <r>
    <s v="115"/>
    <s v="Uganda Heart Institute (UHI)"/>
    <x v="9"/>
    <x v="9"/>
    <s v="02"/>
    <s v="Population Health, Safety and Management "/>
    <s v="01"/>
    <s v="Heart Services"/>
    <s v="002"/>
    <s v="Support Services"/>
    <s v="1526"/>
    <s v="Uganda Heart Institute Infrastructure Development Project"/>
    <s v="000002"/>
    <s v="Construction Management"/>
    <s v="222001"/>
    <s v="Information and Communication Technology Services."/>
    <n v="0"/>
    <n v="0"/>
    <n v="0"/>
    <n v="0"/>
    <n v="16800000"/>
    <n v="0"/>
    <n v="16800000"/>
    <n v="0"/>
    <n v="0"/>
    <n v="0"/>
    <n v="0"/>
    <n v="0"/>
    <n v="3200000"/>
    <n v="0"/>
    <n v="0"/>
    <n v="0"/>
    <n v="5000000"/>
    <n v="8100000"/>
    <n v="0"/>
    <n v="0"/>
    <n v="8600000"/>
    <n v="900000"/>
    <n v="0"/>
    <n v="0"/>
    <n v="16800000"/>
    <n v="0"/>
    <n v="9000000"/>
    <n v="0"/>
    <n v="16800000"/>
    <n v="9000000"/>
    <s v="Recurrent"/>
  </r>
  <r>
    <s v="115"/>
    <s v="Uganda Heart Institute (UHI)"/>
    <x v="9"/>
    <x v="9"/>
    <s v="02"/>
    <s v="Population Health, Safety and Management "/>
    <s v="01"/>
    <s v="Heart Services"/>
    <s v="002"/>
    <s v="Support Services"/>
    <s v="1526"/>
    <s v="Uganda Heart Institute Infrastructure Development Project"/>
    <s v="000002"/>
    <s v="Construction Management"/>
    <s v="222002"/>
    <s v="Postage and Courier"/>
    <n v="0"/>
    <n v="0"/>
    <n v="0"/>
    <n v="0"/>
    <n v="12000000"/>
    <n v="0"/>
    <n v="12000000"/>
    <n v="0"/>
    <n v="0"/>
    <n v="0"/>
    <n v="0"/>
    <n v="0"/>
    <n v="1000000"/>
    <n v="0"/>
    <n v="0"/>
    <n v="0"/>
    <n v="500000"/>
    <n v="0"/>
    <n v="0"/>
    <n v="0"/>
    <n v="10500000"/>
    <n v="11360509"/>
    <n v="0"/>
    <n v="0"/>
    <n v="12000000"/>
    <n v="0"/>
    <n v="11360509"/>
    <n v="0"/>
    <n v="12000000"/>
    <n v="11360509"/>
    <s v="Recurrent"/>
  </r>
  <r>
    <s v="115"/>
    <s v="Uganda Heart Institute (UHI)"/>
    <x v="9"/>
    <x v="9"/>
    <s v="02"/>
    <s v="Population Health, Safety and Management "/>
    <s v="01"/>
    <s v="Heart Services"/>
    <s v="002"/>
    <s v="Support Services"/>
    <s v="1526"/>
    <s v="Uganda Heart Institute Infrastructure Development Project"/>
    <s v="000002"/>
    <s v="Construction Management"/>
    <s v="223006"/>
    <s v="Water"/>
    <n v="0"/>
    <n v="0"/>
    <n v="0"/>
    <n v="0"/>
    <n v="1200000"/>
    <n v="0"/>
    <n v="1200000"/>
    <n v="0"/>
    <n v="0"/>
    <n v="0"/>
    <n v="0"/>
    <n v="0"/>
    <n v="300000"/>
    <n v="0"/>
    <n v="0"/>
    <n v="0"/>
    <n v="300000"/>
    <n v="0"/>
    <n v="0"/>
    <n v="0"/>
    <n v="600000"/>
    <n v="216000"/>
    <n v="0"/>
    <n v="0"/>
    <n v="1200000"/>
    <n v="0"/>
    <n v="216000"/>
    <n v="0"/>
    <n v="1200000"/>
    <n v="216000"/>
    <s v="Recurrent"/>
  </r>
  <r>
    <s v="115"/>
    <s v="Uganda Heart Institute (UHI)"/>
    <x v="9"/>
    <x v="9"/>
    <s v="02"/>
    <s v="Population Health, Safety and Management "/>
    <s v="01"/>
    <s v="Heart Services"/>
    <s v="002"/>
    <s v="Support Services"/>
    <s v="1526"/>
    <s v="Uganda Heart Institute Infrastructure Development Project"/>
    <s v="000002"/>
    <s v="Construction Management"/>
    <s v="312219"/>
    <s v="Other Transport equipment - Acquisition"/>
    <n v="0"/>
    <n v="0"/>
    <n v="0"/>
    <n v="0"/>
    <n v="187500000"/>
    <n v="0"/>
    <n v="187500000"/>
    <n v="0"/>
    <n v="0"/>
    <n v="0"/>
    <n v="0"/>
    <n v="0"/>
    <n v="187500000"/>
    <n v="0"/>
    <n v="0"/>
    <n v="0"/>
    <n v="0"/>
    <n v="0"/>
    <n v="0"/>
    <n v="0"/>
    <n v="0"/>
    <n v="167940630"/>
    <n v="0"/>
    <n v="0"/>
    <n v="187500000"/>
    <n v="0"/>
    <n v="167940630"/>
    <n v="0"/>
    <n v="187500000"/>
    <n v="167940630"/>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000017"/>
    <s v="Infrastructure Development and Management"/>
    <s v="313129"/>
    <s v="  Other Buildings other than dwellings - Improvement"/>
    <n v="0"/>
    <n v="0"/>
    <n v="0"/>
    <n v="0"/>
    <n v="100500000"/>
    <n v="0"/>
    <n v="100500000"/>
    <n v="0"/>
    <n v="0"/>
    <n v="0"/>
    <n v="0"/>
    <n v="0"/>
    <n v="100500000"/>
    <n v="0"/>
    <n v="0"/>
    <n v="0"/>
    <n v="0"/>
    <n v="0"/>
    <n v="0"/>
    <n v="0"/>
    <n v="0"/>
    <n v="100500000"/>
    <n v="0"/>
    <n v="0"/>
    <n v="100500000"/>
    <n v="0"/>
    <n v="100500000"/>
    <n v="0"/>
    <n v="100500000"/>
    <n v="100500000"/>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320011"/>
    <s v="Equipment Maintenance"/>
    <s v="312212"/>
    <s v="Light Vehicles - Acquisition"/>
    <n v="0"/>
    <n v="0"/>
    <n v="0"/>
    <n v="0"/>
    <n v="1650000000"/>
    <n v="0"/>
    <n v="1650000000"/>
    <n v="0"/>
    <n v="0"/>
    <n v="0"/>
    <n v="0"/>
    <n v="0"/>
    <n v="1000000000"/>
    <n v="0"/>
    <n v="0"/>
    <n v="0"/>
    <n v="0"/>
    <n v="0"/>
    <n v="0"/>
    <n v="0"/>
    <n v="0"/>
    <n v="998880042"/>
    <n v="0"/>
    <n v="0"/>
    <n v="1000000000"/>
    <n v="0"/>
    <n v="998880042"/>
    <n v="0"/>
    <n v="1000000000"/>
    <n v="998880042"/>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320011"/>
    <s v="Equipment Maintenance"/>
    <s v="312235"/>
    <s v="Furniture and Fittings - Acquisition"/>
    <n v="0"/>
    <n v="0"/>
    <n v="0"/>
    <n v="0"/>
    <n v="371094169"/>
    <n v="0"/>
    <n v="371094169"/>
    <n v="0"/>
    <n v="0"/>
    <n v="0"/>
    <n v="0"/>
    <n v="0"/>
    <n v="250000000"/>
    <n v="143551177"/>
    <n v="0"/>
    <n v="0"/>
    <n v="0"/>
    <n v="0"/>
    <n v="0"/>
    <n v="0"/>
    <n v="121094169"/>
    <n v="227542992"/>
    <n v="0"/>
    <n v="0"/>
    <n v="371094169"/>
    <n v="0"/>
    <n v="371094169"/>
    <n v="0"/>
    <n v="371094169"/>
    <n v="371094169"/>
    <s v="Capital"/>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221012"/>
    <s v="Small Office Equipment"/>
    <n v="0"/>
    <n v="0"/>
    <n v="0"/>
    <n v="0"/>
    <n v="450000"/>
    <n v="0"/>
    <n v="450000"/>
    <n v="0"/>
    <n v="0"/>
    <n v="0"/>
    <n v="0"/>
    <n v="0"/>
    <n v="450000"/>
    <n v="0"/>
    <n v="0"/>
    <n v="0"/>
    <n v="0"/>
    <n v="0"/>
    <n v="0"/>
    <n v="0"/>
    <n v="0"/>
    <n v="0"/>
    <n v="0"/>
    <n v="0"/>
    <n v="450000"/>
    <n v="0"/>
    <n v="0"/>
    <n v="0"/>
    <n v="450000"/>
    <n v="0"/>
    <s v="Recurrent"/>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1002"/>
    <s v="Workshops, Meetings and Seminars"/>
    <n v="0"/>
    <n v="0"/>
    <n v="0"/>
    <n v="0"/>
    <n v="437600000"/>
    <n v="0"/>
    <n v="437600000"/>
    <n v="0"/>
    <n v="0"/>
    <n v="0"/>
    <n v="0"/>
    <n v="0"/>
    <n v="216887220"/>
    <n v="82551258"/>
    <n v="0"/>
    <n v="0"/>
    <n v="0"/>
    <n v="34663852"/>
    <n v="0"/>
    <n v="0"/>
    <n v="220712780"/>
    <n v="290002814"/>
    <n v="0"/>
    <n v="0"/>
    <n v="437600000"/>
    <n v="0"/>
    <n v="407217924"/>
    <n v="0"/>
    <n v="437600000"/>
    <n v="407217924"/>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1"/>
    <s v="Ecosystems Restoration and Protection"/>
    <s v="221001"/>
    <s v="Advertising and Public Relations"/>
    <n v="0"/>
    <n v="0"/>
    <n v="0"/>
    <n v="0"/>
    <n v="400000000"/>
    <n v="0"/>
    <n v="50000000"/>
    <n v="350000000"/>
    <n v="0"/>
    <n v="0"/>
    <n v="0"/>
    <n v="0"/>
    <n v="12500000"/>
    <n v="2231641"/>
    <n v="0"/>
    <n v="0"/>
    <n v="12500000"/>
    <n v="21875000"/>
    <n v="0"/>
    <n v="0"/>
    <n v="0"/>
    <n v="893359"/>
    <n v="0"/>
    <n v="0"/>
    <n v="25000000"/>
    <n v="0"/>
    <n v="25000000"/>
    <n v="0"/>
    <n v="25000000"/>
    <n v="25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1"/>
    <s v="Ecosystems Restoration and Protection"/>
    <s v="227004"/>
    <s v="Fuel, Lubricants and Oils"/>
    <n v="0"/>
    <n v="0"/>
    <n v="0"/>
    <n v="0"/>
    <n v="400000000"/>
    <n v="0"/>
    <n v="100000000"/>
    <n v="300000000"/>
    <n v="0"/>
    <n v="0"/>
    <n v="0"/>
    <n v="0"/>
    <n v="10000000"/>
    <n v="2500000"/>
    <n v="0"/>
    <n v="0"/>
    <n v="25000000"/>
    <n v="32500000"/>
    <n v="0"/>
    <n v="0"/>
    <n v="10000000"/>
    <n v="10000000"/>
    <n v="0"/>
    <n v="0"/>
    <n v="45000000"/>
    <n v="0"/>
    <n v="45000000"/>
    <n v="0"/>
    <n v="45000000"/>
    <n v="450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11106"/>
    <s v="Allowances (Incl. Casuals, Temporary, sitting allowances)"/>
    <n v="0"/>
    <n v="0"/>
    <n v="0"/>
    <n v="0"/>
    <n v="6000000"/>
    <n v="0"/>
    <n v="6000000"/>
    <n v="0"/>
    <n v="0"/>
    <n v="0"/>
    <n v="0"/>
    <n v="0"/>
    <n v="1500000"/>
    <n v="1500000"/>
    <n v="0"/>
    <n v="0"/>
    <n v="1500000"/>
    <n v="0"/>
    <n v="0"/>
    <n v="0"/>
    <n v="3000000"/>
    <n v="4500000"/>
    <n v="0"/>
    <n v="0"/>
    <n v="6000000"/>
    <n v="0"/>
    <n v="6000000"/>
    <n v="0"/>
    <n v="6000000"/>
    <n v="60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21017"/>
    <s v="Membership dues and Subscription fees."/>
    <n v="0"/>
    <n v="0"/>
    <n v="0"/>
    <n v="0"/>
    <n v="5000000"/>
    <n v="0"/>
    <n v="5000000"/>
    <n v="0"/>
    <n v="0"/>
    <n v="0"/>
    <n v="0"/>
    <n v="0"/>
    <n v="1250000"/>
    <n v="0"/>
    <n v="0"/>
    <n v="0"/>
    <n v="1250000"/>
    <n v="0"/>
    <n v="0"/>
    <n v="0"/>
    <n v="2500000"/>
    <n v="4997871"/>
    <n v="0"/>
    <n v="0"/>
    <n v="5000000"/>
    <n v="0"/>
    <n v="4997871"/>
    <n v="0"/>
    <n v="5000000"/>
    <n v="4997871"/>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27001"/>
    <s v="Travel inland"/>
    <n v="0"/>
    <n v="0"/>
    <n v="0"/>
    <n v="0"/>
    <n v="22000000"/>
    <n v="0"/>
    <n v="22000000"/>
    <n v="0"/>
    <n v="0"/>
    <n v="0"/>
    <n v="0"/>
    <n v="0"/>
    <n v="5500000"/>
    <n v="5115000"/>
    <n v="0"/>
    <n v="0"/>
    <n v="5500000"/>
    <n v="3611350"/>
    <n v="0"/>
    <n v="0"/>
    <n v="0"/>
    <n v="2273650"/>
    <n v="0"/>
    <n v="0"/>
    <n v="11000000"/>
    <n v="0"/>
    <n v="11000000"/>
    <n v="0"/>
    <n v="11000000"/>
    <n v="11000000"/>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7001"/>
    <s v="Travel inland"/>
    <n v="0"/>
    <n v="0"/>
    <n v="0"/>
    <n v="0"/>
    <n v="210000000"/>
    <n v="0"/>
    <n v="210000000"/>
    <n v="0"/>
    <n v="0"/>
    <n v="0"/>
    <n v="0"/>
    <n v="0"/>
    <n v="30000000"/>
    <n v="28725000"/>
    <n v="0"/>
    <n v="0"/>
    <n v="52500000"/>
    <n v="53775000"/>
    <n v="0"/>
    <n v="0"/>
    <n v="0"/>
    <n v="0"/>
    <n v="0"/>
    <n v="0"/>
    <n v="82500000"/>
    <n v="0"/>
    <n v="82500000"/>
    <n v="0"/>
    <n v="82500000"/>
    <n v="825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11106"/>
    <s v="Allowances (Incl. Casuals, Temporary, sitting allowances)"/>
    <n v="0"/>
    <n v="0"/>
    <n v="0"/>
    <n v="0"/>
    <n v="30000000"/>
    <n v="0"/>
    <n v="30000000"/>
    <n v="0"/>
    <n v="0"/>
    <n v="0"/>
    <n v="0"/>
    <n v="0"/>
    <n v="7500000"/>
    <n v="7500000"/>
    <n v="0"/>
    <n v="0"/>
    <n v="7500000"/>
    <n v="4089250"/>
    <n v="0"/>
    <n v="0"/>
    <n v="0"/>
    <n v="3410750"/>
    <n v="0"/>
    <n v="0"/>
    <n v="15000000"/>
    <n v="0"/>
    <n v="15000000"/>
    <n v="0"/>
    <n v="15000000"/>
    <n v="150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7001"/>
    <s v="Travel inland"/>
    <n v="0"/>
    <n v="0"/>
    <n v="0"/>
    <n v="0"/>
    <n v="30000000"/>
    <n v="0"/>
    <n v="30000000"/>
    <n v="0"/>
    <n v="0"/>
    <n v="0"/>
    <n v="0"/>
    <n v="0"/>
    <n v="7500000"/>
    <n v="7315000"/>
    <n v="0"/>
    <n v="0"/>
    <n v="7500000"/>
    <n v="7685000"/>
    <n v="0"/>
    <n v="0"/>
    <n v="10000000"/>
    <n v="9591040"/>
    <n v="0"/>
    <n v="0"/>
    <n v="25000000"/>
    <n v="0"/>
    <n v="24591040"/>
    <n v="0"/>
    <n v="25000000"/>
    <n v="2459104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7004"/>
    <s v="Fuel, Lubricants and Oils"/>
    <n v="0"/>
    <n v="0"/>
    <n v="0"/>
    <n v="0"/>
    <n v="25000000"/>
    <n v="0"/>
    <n v="25000000"/>
    <n v="0"/>
    <n v="0"/>
    <n v="0"/>
    <n v="0"/>
    <n v="0"/>
    <n v="6250000"/>
    <n v="6250000"/>
    <n v="0"/>
    <n v="0"/>
    <n v="6250000"/>
    <n v="6250000"/>
    <n v="0"/>
    <n v="0"/>
    <n v="10000000"/>
    <n v="10000000"/>
    <n v="0"/>
    <n v="0"/>
    <n v="22500000"/>
    <n v="0"/>
    <n v="22500000"/>
    <n v="0"/>
    <n v="22500000"/>
    <n v="22500000"/>
    <s v="Recurrent"/>
  </r>
  <r>
    <s v="019"/>
    <s v="Ministry of Water and Environment"/>
    <x v="2"/>
    <x v="2"/>
    <s v="01"/>
    <s v="Environment and Natural Resources Management"/>
    <s v="01"/>
    <s v="Directorate of Environmental Affairs"/>
    <s v="004"/>
    <s v="Wetland Management Services "/>
    <s v="1697"/>
    <s v="National Wetlands Restoration Project"/>
    <s v="140021"/>
    <s v="Ecosystems Restoration and Protection"/>
    <s v="223001"/>
    <s v="Property Management Expenses"/>
    <n v="0"/>
    <n v="0"/>
    <n v="0"/>
    <n v="0"/>
    <n v="3957000000"/>
    <n v="0"/>
    <n v="3957000000"/>
    <n v="0"/>
    <n v="0"/>
    <n v="0"/>
    <n v="0"/>
    <n v="0"/>
    <n v="400000000"/>
    <n v="356650000"/>
    <n v="0"/>
    <n v="0"/>
    <n v="669250000"/>
    <n v="181248000"/>
    <n v="0"/>
    <n v="0"/>
    <n v="739783876"/>
    <n v="1271135876"/>
    <n v="0"/>
    <n v="0"/>
    <n v="1809033876"/>
    <n v="0"/>
    <n v="1809033876"/>
    <n v="0"/>
    <n v="1809033876"/>
    <n v="1809033876"/>
    <s v="Recurrent"/>
  </r>
  <r>
    <s v="019"/>
    <s v="Ministry of Water and Environment"/>
    <x v="2"/>
    <x v="2"/>
    <s v="01"/>
    <s v="Environment and Natural Resources Management"/>
    <s v="04"/>
    <s v="Policy, Planning and Support Services"/>
    <s v="000"/>
    <s v=""/>
    <s v="1530"/>
    <s v="Integrated Water Resources Management and Development Project (IWMDP)"/>
    <s v="000015"/>
    <s v="Monitoring and Evaluation"/>
    <s v="225201"/>
    <s v="Consultancy Services-Capital"/>
    <n v="0"/>
    <n v="0"/>
    <n v="0"/>
    <n v="0"/>
    <n v="0"/>
    <n v="0"/>
    <n v="0"/>
    <n v="0"/>
    <n v="0"/>
    <n v="0"/>
    <n v="306269878"/>
    <n v="0"/>
    <n v="0"/>
    <n v="0"/>
    <n v="282500000"/>
    <n v="20587000"/>
    <n v="0"/>
    <n v="0"/>
    <n v="0"/>
    <n v="0"/>
    <n v="0"/>
    <n v="0"/>
    <n v="0"/>
    <n v="0"/>
    <n v="0"/>
    <n v="588769878"/>
    <n v="0"/>
    <n v="20587000"/>
    <n v="588769878"/>
    <n v="20587000"/>
    <s v="Recurrent"/>
  </r>
  <r>
    <s v="019"/>
    <s v="Ministry of Water and Environment"/>
    <x v="2"/>
    <x v="2"/>
    <s v="01"/>
    <s v="Environment and Natural Resources Management"/>
    <s v="04"/>
    <s v="Policy, Planning and Support Services"/>
    <s v="002"/>
    <s v="Policy and Planning"/>
    <s v="1638"/>
    <s v="Retooling of Ministry of Water and Environment"/>
    <s v="000005"/>
    <s v="Human Resource Management"/>
    <s v="221003"/>
    <s v="Staff Training"/>
    <n v="0"/>
    <n v="0"/>
    <n v="0"/>
    <n v="0"/>
    <n v="45000000"/>
    <n v="0"/>
    <n v="45000000"/>
    <n v="0"/>
    <n v="0"/>
    <n v="0"/>
    <n v="0"/>
    <n v="0"/>
    <n v="22500000"/>
    <n v="22500000"/>
    <n v="0"/>
    <n v="0"/>
    <n v="11250000"/>
    <n v="11250000"/>
    <n v="0"/>
    <n v="0"/>
    <n v="11250000"/>
    <n v="11250000"/>
    <n v="0"/>
    <n v="0"/>
    <n v="45000000"/>
    <n v="0"/>
    <n v="45000000"/>
    <n v="0"/>
    <n v="45000000"/>
    <n v="45000000"/>
    <s v="Recurrent"/>
  </r>
  <r>
    <s v="019"/>
    <s v="Ministry of Water and Environment"/>
    <x v="2"/>
    <x v="2"/>
    <s v="01"/>
    <s v="Environment and Natural Resources Management"/>
    <s v="04"/>
    <s v="Policy, Planning and Support Services"/>
    <s v="002"/>
    <s v="Policy and Planning"/>
    <s v="1638"/>
    <s v="Retooling of Ministry of Water and Environment"/>
    <s v="140027"/>
    <s v="Support to Affliated insititutions "/>
    <s v="228001"/>
    <s v="Maintenance-Buildings and Structures"/>
    <n v="0"/>
    <n v="0"/>
    <n v="0"/>
    <n v="0"/>
    <n v="40000000"/>
    <n v="0"/>
    <n v="40000000"/>
    <n v="0"/>
    <n v="0"/>
    <n v="0"/>
    <n v="0"/>
    <n v="0"/>
    <n v="20000000"/>
    <n v="20000000"/>
    <n v="0"/>
    <n v="0"/>
    <n v="10000000"/>
    <n v="15250000"/>
    <n v="0"/>
    <n v="0"/>
    <n v="10000000"/>
    <n v="24750000"/>
    <n v="0"/>
    <n v="0"/>
    <n v="40000000"/>
    <n v="0"/>
    <n v="60000000"/>
    <n v="0"/>
    <n v="40000000"/>
    <n v="6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4"/>
    <s v="Administration and Support Services"/>
    <s v="225201"/>
    <s v="Consultancy Services-Capital"/>
    <n v="0"/>
    <n v="0"/>
    <n v="0"/>
    <n v="0"/>
    <n v="2000000000"/>
    <n v="0"/>
    <n v="500000000"/>
    <n v="1500000000"/>
    <n v="0"/>
    <n v="0"/>
    <n v="0"/>
    <n v="0"/>
    <n v="0"/>
    <n v="0"/>
    <n v="0"/>
    <n v="0"/>
    <n v="125000000"/>
    <n v="93435135"/>
    <n v="0"/>
    <n v="0"/>
    <n v="170000000"/>
    <n v="201564865"/>
    <n v="0"/>
    <n v="0"/>
    <n v="295000000"/>
    <n v="0"/>
    <n v="295000000"/>
    <n v="0"/>
    <n v="295000000"/>
    <n v="295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5"/>
    <s v="Monitoring and Evaluation"/>
    <s v="227001"/>
    <s v="Travel inland"/>
    <n v="0"/>
    <n v="0"/>
    <n v="0"/>
    <n v="0"/>
    <n v="40000000"/>
    <n v="0"/>
    <n v="40000000"/>
    <n v="0"/>
    <n v="0"/>
    <n v="0"/>
    <n v="0"/>
    <n v="0"/>
    <n v="0"/>
    <n v="0"/>
    <n v="0"/>
    <n v="0"/>
    <n v="10000000"/>
    <n v="9752750"/>
    <n v="0"/>
    <n v="0"/>
    <n v="30000000"/>
    <n v="30247250"/>
    <n v="0"/>
    <n v="0"/>
    <n v="40000000"/>
    <n v="0"/>
    <n v="40000000"/>
    <n v="0"/>
    <n v="40000000"/>
    <n v="40000000"/>
    <s v="Recurrent"/>
  </r>
  <r>
    <s v="019"/>
    <s v="Ministry of Water and Environment"/>
    <x v="2"/>
    <x v="2"/>
    <s v="03"/>
    <s v="Water Resources Management "/>
    <s v="02"/>
    <s v="Directorate of Water Resources Management"/>
    <s v="000"/>
    <s v=""/>
    <s v="1487"/>
    <s v="Enhancing Resilience of Communities to Climate Change"/>
    <s v="000014"/>
    <s v="Administrative and Support Services"/>
    <s v="227004"/>
    <s v="Fuel, Lubricants and Oils"/>
    <n v="0"/>
    <n v="0"/>
    <n v="0"/>
    <n v="0"/>
    <n v="0"/>
    <n v="0"/>
    <n v="0"/>
    <n v="0"/>
    <n v="0"/>
    <n v="0"/>
    <n v="60000000"/>
    <n v="150000000"/>
    <n v="0"/>
    <n v="0"/>
    <n v="0"/>
    <n v="0"/>
    <n v="0"/>
    <n v="0"/>
    <n v="0"/>
    <n v="0"/>
    <n v="0"/>
    <n v="0"/>
    <n v="0"/>
    <n v="0"/>
    <n v="0"/>
    <n v="60000000"/>
    <n v="0"/>
    <n v="150000000"/>
    <n v="60000000"/>
    <n v="15000000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21008"/>
    <s v="Information and Communication Technology Supplies.  "/>
    <n v="0"/>
    <n v="0"/>
    <n v="0"/>
    <n v="0"/>
    <n v="40000000"/>
    <n v="0"/>
    <n v="40000000"/>
    <n v="0"/>
    <n v="0"/>
    <n v="0"/>
    <n v="0"/>
    <n v="0"/>
    <n v="0"/>
    <n v="0"/>
    <n v="0"/>
    <n v="0"/>
    <n v="10000000"/>
    <n v="2277000"/>
    <n v="0"/>
    <n v="0"/>
    <n v="0"/>
    <n v="7723000"/>
    <n v="0"/>
    <n v="0"/>
    <n v="10000000"/>
    <n v="0"/>
    <n v="10000000"/>
    <n v="0"/>
    <n v="10000000"/>
    <n v="1000000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23006"/>
    <s v="Water"/>
    <n v="0"/>
    <n v="0"/>
    <n v="0"/>
    <n v="0"/>
    <n v="4000000"/>
    <n v="0"/>
    <n v="4000000"/>
    <n v="0"/>
    <n v="0"/>
    <n v="0"/>
    <n v="0"/>
    <n v="0"/>
    <n v="1000000"/>
    <n v="1000000"/>
    <n v="0"/>
    <n v="0"/>
    <n v="1000000"/>
    <n v="0"/>
    <n v="0"/>
    <n v="0"/>
    <n v="2000000"/>
    <n v="4000000"/>
    <n v="0"/>
    <n v="0"/>
    <n v="4000000"/>
    <n v="0"/>
    <n v="5000000"/>
    <n v="0"/>
    <n v="4000000"/>
    <n v="5000000"/>
    <s v="Recurrent"/>
  </r>
  <r>
    <s v="019"/>
    <s v="Ministry of Water and Environment"/>
    <x v="2"/>
    <x v="2"/>
    <s v="03"/>
    <s v="Water Resources Management "/>
    <s v="02"/>
    <s v="Directorate of Water Resources Management"/>
    <s v="002"/>
    <s v="Water Quality Managemnet "/>
    <s v="1522"/>
    <s v="Inner Murchison Bay Cleanup Project"/>
    <s v="000017"/>
    <s v="Infrastructure Development and Management"/>
    <s v="225201"/>
    <s v="Consultancy Services-Capital"/>
    <n v="0"/>
    <n v="0"/>
    <n v="0"/>
    <n v="0"/>
    <n v="700000000"/>
    <n v="0"/>
    <n v="700000000"/>
    <n v="0"/>
    <n v="0"/>
    <n v="0"/>
    <n v="0"/>
    <n v="0"/>
    <n v="100000000"/>
    <n v="100000000"/>
    <n v="0"/>
    <n v="0"/>
    <n v="600000000"/>
    <n v="138800000"/>
    <n v="0"/>
    <n v="0"/>
    <n v="0"/>
    <n v="461200000"/>
    <n v="0"/>
    <n v="0"/>
    <n v="700000000"/>
    <n v="0"/>
    <n v="700000000"/>
    <n v="0"/>
    <n v="700000000"/>
    <n v="700000000"/>
    <s v="Recurrent"/>
  </r>
  <r>
    <s v="019"/>
    <s v="Ministry of Water and Environment"/>
    <x v="2"/>
    <x v="2"/>
    <s v="03"/>
    <s v="Water Resources Management "/>
    <s v="02"/>
    <s v="Directorate of Water Resources Management"/>
    <s v="002"/>
    <s v="Water Quality Managemnet "/>
    <s v="1522"/>
    <s v="Inner Murchison Bay Cleanup Project"/>
    <s v="000017"/>
    <s v="Infrastructure Development and Management"/>
    <s v="227004"/>
    <s v="Fuel, Lubricants and Oils"/>
    <n v="0"/>
    <n v="0"/>
    <n v="0"/>
    <n v="0"/>
    <n v="40000000"/>
    <n v="0"/>
    <n v="40000000"/>
    <n v="0"/>
    <n v="0"/>
    <n v="0"/>
    <n v="0"/>
    <n v="0"/>
    <n v="10000000"/>
    <n v="10000000"/>
    <n v="0"/>
    <n v="0"/>
    <n v="10000000"/>
    <n v="10000000"/>
    <n v="0"/>
    <n v="0"/>
    <n v="20000000"/>
    <n v="20000000"/>
    <n v="0"/>
    <n v="0"/>
    <n v="40000000"/>
    <n v="0"/>
    <n v="40000000"/>
    <n v="0"/>
    <n v="40000000"/>
    <n v="40000000"/>
    <s v="Recurrent"/>
  </r>
  <r>
    <s v="019"/>
    <s v="Ministry of Water and Environment"/>
    <x v="2"/>
    <x v="2"/>
    <s v="03"/>
    <s v="Water Resources Management "/>
    <s v="02"/>
    <s v="Directorate of Water Resources Management"/>
    <s v="002"/>
    <s v="Water Quality Managemnet "/>
    <s v="1522"/>
    <s v="Inner Murchison Bay Cleanup Project"/>
    <s v="140022"/>
    <s v="Integrated Catchment based Infrastructure"/>
    <s v="228002"/>
    <s v="Maintenance-Transport Equipment "/>
    <n v="0"/>
    <n v="0"/>
    <n v="0"/>
    <n v="0"/>
    <n v="1537612"/>
    <n v="0"/>
    <n v="1537612"/>
    <n v="0"/>
    <n v="0"/>
    <n v="0"/>
    <n v="0"/>
    <n v="0"/>
    <n v="384500"/>
    <n v="192250"/>
    <n v="0"/>
    <n v="0"/>
    <n v="0"/>
    <n v="192250"/>
    <n v="0"/>
    <n v="0"/>
    <n v="0"/>
    <n v="384000"/>
    <n v="0"/>
    <n v="0"/>
    <n v="384500"/>
    <n v="0"/>
    <n v="768500"/>
    <n v="0"/>
    <n v="384500"/>
    <n v="768500"/>
    <s v="Recurrent"/>
  </r>
  <r>
    <s v="019"/>
    <s v="Ministry of Water and Environment"/>
    <x v="2"/>
    <x v="2"/>
    <s v="03"/>
    <s v="Water Resources Management "/>
    <s v="02"/>
    <s v="Directorate of Water Resources Management"/>
    <s v="002"/>
    <s v="Water Quality Managemnet "/>
    <s v="1762"/>
    <s v="Potable Water Project"/>
    <s v="000015"/>
    <s v="Monitoring and Evaluation "/>
    <s v="221012"/>
    <s v="Small Office Equipment"/>
    <n v="0"/>
    <n v="0"/>
    <n v="0"/>
    <n v="0"/>
    <n v="7000000"/>
    <n v="0"/>
    <n v="7000000"/>
    <n v="0"/>
    <n v="0"/>
    <n v="0"/>
    <n v="0"/>
    <n v="0"/>
    <n v="1750000"/>
    <n v="1750000"/>
    <n v="0"/>
    <n v="0"/>
    <n v="1750000"/>
    <n v="1500000"/>
    <n v="0"/>
    <n v="0"/>
    <n v="3500000"/>
    <n v="3750000"/>
    <n v="0"/>
    <n v="0"/>
    <n v="7000000"/>
    <n v="0"/>
    <n v="7000000"/>
    <n v="0"/>
    <n v="7000000"/>
    <n v="7000000"/>
    <s v="Recurrent"/>
  </r>
  <r>
    <s v="019"/>
    <s v="Ministry of Water and Environment"/>
    <x v="2"/>
    <x v="2"/>
    <s v="03"/>
    <s v="Water Resources Management "/>
    <s v="02"/>
    <s v="Directorate of Water Resources Management"/>
    <s v="002"/>
    <s v="Water Quality Managemnet "/>
    <s v="1762"/>
    <s v="Potable Water Project"/>
    <s v="000015"/>
    <s v="Monitoring and Evaluation "/>
    <s v="228002"/>
    <s v="Maintenance-Transport Equipment "/>
    <n v="0"/>
    <n v="0"/>
    <n v="0"/>
    <n v="0"/>
    <n v="50000000"/>
    <n v="0"/>
    <n v="50000000"/>
    <n v="0"/>
    <n v="0"/>
    <n v="0"/>
    <n v="0"/>
    <n v="0"/>
    <n v="0"/>
    <n v="0"/>
    <n v="0"/>
    <n v="0"/>
    <n v="12500000"/>
    <n v="8262500"/>
    <n v="0"/>
    <n v="0"/>
    <n v="37500000"/>
    <n v="41737500"/>
    <n v="0"/>
    <n v="0"/>
    <n v="50000000"/>
    <n v="0"/>
    <n v="50000000"/>
    <n v="0"/>
    <n v="50000000"/>
    <n v="50000000"/>
    <s v="Recurrent"/>
  </r>
  <r>
    <s v="019"/>
    <s v="Ministry of Water and Environment"/>
    <x v="2"/>
    <x v="2"/>
    <s v="03"/>
    <s v="Water Resources Management "/>
    <s v="02"/>
    <s v="Directorate of Water Resources Management"/>
    <s v="002"/>
    <s v="Water Quality Managemnet "/>
    <s v="1762"/>
    <s v="Potable Water Project"/>
    <s v="000017"/>
    <s v="Infrastructure Development and Management"/>
    <s v="227001"/>
    <s v="Travel inland"/>
    <n v="0"/>
    <n v="0"/>
    <n v="0"/>
    <n v="0"/>
    <n v="20000000"/>
    <n v="0"/>
    <n v="20000000"/>
    <n v="0"/>
    <n v="0"/>
    <n v="0"/>
    <n v="0"/>
    <n v="0"/>
    <n v="5000000"/>
    <n v="5000000"/>
    <n v="0"/>
    <n v="0"/>
    <n v="5000000"/>
    <n v="3883500"/>
    <n v="0"/>
    <n v="0"/>
    <n v="10000000"/>
    <n v="11116500"/>
    <n v="0"/>
    <n v="0"/>
    <n v="20000000"/>
    <n v="0"/>
    <n v="20000000"/>
    <n v="0"/>
    <n v="20000000"/>
    <n v="200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5"/>
    <s v="Monitoring and Evaluation "/>
    <s v="211102"/>
    <s v="Contract Staff Salaries "/>
    <n v="0"/>
    <n v="0"/>
    <n v="0"/>
    <n v="0"/>
    <n v="150000000"/>
    <n v="0"/>
    <n v="150000000"/>
    <n v="0"/>
    <n v="37500000"/>
    <n v="32986776"/>
    <n v="0"/>
    <n v="0"/>
    <n v="37500000"/>
    <n v="41412576"/>
    <n v="0"/>
    <n v="0"/>
    <n v="37500000"/>
    <n v="14553282"/>
    <n v="0"/>
    <n v="0"/>
    <n v="37500000"/>
    <n v="61047366"/>
    <n v="0"/>
    <n v="0"/>
    <n v="150000000"/>
    <n v="0"/>
    <n v="150000000"/>
    <n v="0"/>
    <n v="150000000"/>
    <n v="1500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5"/>
    <s v="Monitoring and Evaluation "/>
    <s v="212101"/>
    <s v="Social Security Contributions"/>
    <n v="0"/>
    <n v="0"/>
    <n v="0"/>
    <n v="0"/>
    <n v="15000000"/>
    <n v="0"/>
    <n v="15000000"/>
    <n v="0"/>
    <n v="0"/>
    <n v="0"/>
    <n v="0"/>
    <n v="0"/>
    <n v="3750000"/>
    <n v="0"/>
    <n v="0"/>
    <n v="0"/>
    <n v="3750000"/>
    <n v="3750000"/>
    <n v="0"/>
    <n v="0"/>
    <n v="7500000"/>
    <n v="11250000"/>
    <n v="0"/>
    <n v="0"/>
    <n v="15000000"/>
    <n v="0"/>
    <n v="15000000"/>
    <n v="0"/>
    <n v="15000000"/>
    <n v="150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5"/>
    <s v="Monitoring and Evaluation "/>
    <s v="228002"/>
    <s v="Maintenance-Transport Equipment "/>
    <n v="0"/>
    <n v="0"/>
    <n v="0"/>
    <n v="0"/>
    <n v="12000000"/>
    <n v="0"/>
    <n v="12000000"/>
    <n v="0"/>
    <n v="0"/>
    <n v="0"/>
    <n v="0"/>
    <n v="0"/>
    <n v="3000000"/>
    <n v="1500000"/>
    <n v="0"/>
    <n v="0"/>
    <n v="3000000"/>
    <n v="5641800"/>
    <n v="0"/>
    <n v="0"/>
    <n v="6000000"/>
    <n v="6358200"/>
    <n v="0"/>
    <n v="0"/>
    <n v="12000000"/>
    <n v="0"/>
    <n v="13500000"/>
    <n v="0"/>
    <n v="12000000"/>
    <n v="135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140022"/>
    <s v="Integrated Catchment based Infrastructure"/>
    <s v="225101"/>
    <s v="Consultancy Services"/>
    <n v="0"/>
    <n v="0"/>
    <n v="0"/>
    <n v="0"/>
    <n v="138750000"/>
    <n v="0"/>
    <n v="0"/>
    <n v="138750000"/>
    <n v="0"/>
    <n v="0"/>
    <n v="0"/>
    <n v="0"/>
    <n v="0"/>
    <n v="0"/>
    <n v="0"/>
    <n v="0"/>
    <n v="0"/>
    <n v="0"/>
    <n v="0"/>
    <n v="0"/>
    <n v="0"/>
    <n v="0"/>
    <n v="0"/>
    <n v="0"/>
    <n v="0"/>
    <n v="0"/>
    <n v="0"/>
    <n v="0"/>
    <n v="0"/>
    <n v="0"/>
    <s v="Recurrent"/>
  </r>
  <r>
    <s v="019"/>
    <s v="Ministry of Water and Environment"/>
    <x v="2"/>
    <x v="2"/>
    <s v="03"/>
    <s v="Water Resources Management "/>
    <s v="02"/>
    <s v="Directorate of Water Resources Management"/>
    <s v="006"/>
    <s v="Water Resources Regulation "/>
    <s v="1662"/>
    <s v="Water Management Zones Project Phase 2"/>
    <s v="000017"/>
    <s v="Infrastructure Development and Management"/>
    <s v="312121"/>
    <s v="Non-Residential Buildings - Acquisition"/>
    <n v="0"/>
    <n v="0"/>
    <n v="0"/>
    <n v="0"/>
    <n v="214395000"/>
    <n v="0"/>
    <n v="214395000"/>
    <n v="0"/>
    <n v="0"/>
    <n v="0"/>
    <n v="0"/>
    <n v="0"/>
    <n v="53598750"/>
    <n v="53598750"/>
    <n v="0"/>
    <n v="0"/>
    <n v="37598750"/>
    <n v="37598750"/>
    <n v="0"/>
    <n v="0"/>
    <n v="0"/>
    <n v="0"/>
    <n v="0"/>
    <n v="0"/>
    <n v="91197500"/>
    <n v="0"/>
    <n v="91197500"/>
    <n v="0"/>
    <n v="91197500"/>
    <n v="91197500"/>
    <s v="Capital"/>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12101"/>
    <s v="Social Security Contributions"/>
    <n v="0"/>
    <n v="0"/>
    <n v="0"/>
    <n v="0"/>
    <n v="41639947"/>
    <n v="0"/>
    <n v="41639947"/>
    <n v="0"/>
    <n v="0"/>
    <n v="0"/>
    <n v="0"/>
    <n v="0"/>
    <n v="10410000"/>
    <n v="0"/>
    <n v="0"/>
    <n v="0"/>
    <n v="10410000"/>
    <n v="10323522"/>
    <n v="0"/>
    <n v="0"/>
    <n v="20819947"/>
    <n v="31316425"/>
    <n v="0"/>
    <n v="0"/>
    <n v="41639947"/>
    <n v="0"/>
    <n v="41639947"/>
    <n v="0"/>
    <n v="41639947"/>
    <n v="41639947"/>
    <s v="Recurrent"/>
  </r>
  <r>
    <s v="019"/>
    <s v="Ministry of Water and Environment"/>
    <x v="9"/>
    <x v="9"/>
    <s v="02"/>
    <s v="Population Health, Safety and Management "/>
    <s v="03"/>
    <s v="Directorate of Water Development "/>
    <s v="000"/>
    <s v=""/>
    <s v="1530"/>
    <s v="Integrated Water Resources Management and Development Project (IWMDP)"/>
    <s v="000017"/>
    <s v="Infrastructure Development and Management"/>
    <s v="225204"/>
    <s v="Monitoring and Supervision of capital work"/>
    <n v="0"/>
    <n v="0"/>
    <n v="0"/>
    <n v="0"/>
    <n v="0"/>
    <n v="0"/>
    <n v="0"/>
    <n v="0"/>
    <n v="0"/>
    <n v="0"/>
    <n v="210752148"/>
    <n v="376795086"/>
    <n v="0"/>
    <n v="0"/>
    <n v="136122087.5"/>
    <n v="181667609"/>
    <n v="0"/>
    <n v="0"/>
    <n v="0"/>
    <n v="0"/>
    <n v="0"/>
    <n v="0"/>
    <n v="0"/>
    <n v="0"/>
    <n v="0"/>
    <n v="346874235.5"/>
    <n v="0"/>
    <n v="558462695"/>
    <n v="346874235.5"/>
    <n v="558462695"/>
    <s v="Recurrent"/>
  </r>
  <r>
    <s v="019"/>
    <s v="Ministry of Water and Environment"/>
    <x v="9"/>
    <x v="9"/>
    <s v="02"/>
    <s v="Population Health, Safety and Management "/>
    <s v="03"/>
    <s v="Directorate of Water Development "/>
    <s v="000"/>
    <s v=""/>
    <s v="1534"/>
    <s v="Water and Sanitation Development Facility  North-Phase II"/>
    <s v="000017"/>
    <s v="Infrastructure Development and Management"/>
    <s v="225201"/>
    <s v="Consultancy Services-Capital"/>
    <n v="0"/>
    <n v="0"/>
    <n v="0"/>
    <n v="0"/>
    <n v="0"/>
    <n v="0"/>
    <n v="0"/>
    <n v="0"/>
    <n v="0"/>
    <n v="0"/>
    <n v="2787232356"/>
    <n v="394431019"/>
    <n v="0"/>
    <n v="0"/>
    <n v="0"/>
    <n v="398347880"/>
    <n v="0"/>
    <n v="0"/>
    <n v="0"/>
    <n v="185038454"/>
    <n v="0"/>
    <n v="0"/>
    <n v="0"/>
    <n v="0"/>
    <n v="0"/>
    <n v="2787232356"/>
    <n v="0"/>
    <n v="977817353"/>
    <n v="2787232356"/>
    <n v="977817353"/>
    <s v="Recurrent"/>
  </r>
  <r>
    <s v="019"/>
    <s v="Ministry of Water and Environment"/>
    <x v="9"/>
    <x v="9"/>
    <s v="02"/>
    <s v="Population Health, Safety and Management "/>
    <s v="03"/>
    <s v="Directorate of Water Development "/>
    <s v="000"/>
    <s v=""/>
    <s v="1534"/>
    <s v="Water and Sanitation Development Facility  North-Phase II"/>
    <s v="000017"/>
    <s v="Infrastructure Development and Management"/>
    <s v="225204"/>
    <s v="Monitoring and Supervision of capital work"/>
    <n v="0"/>
    <n v="0"/>
    <n v="0"/>
    <n v="0"/>
    <n v="0"/>
    <n v="0"/>
    <n v="0"/>
    <n v="0"/>
    <n v="0"/>
    <n v="0"/>
    <n v="458750000"/>
    <n v="275319183"/>
    <n v="0"/>
    <n v="0"/>
    <n v="0"/>
    <n v="318007539"/>
    <n v="0"/>
    <n v="0"/>
    <n v="0"/>
    <n v="0"/>
    <n v="0"/>
    <n v="0"/>
    <n v="0"/>
    <n v="0"/>
    <n v="0"/>
    <n v="458750000"/>
    <n v="0"/>
    <n v="593326722"/>
    <n v="458750000"/>
    <n v="593326722"/>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1001"/>
    <s v="Advertising and Public Relations"/>
    <n v="0"/>
    <n v="0"/>
    <n v="0"/>
    <n v="0"/>
    <n v="33000000"/>
    <n v="0"/>
    <n v="33000000"/>
    <n v="0"/>
    <n v="0"/>
    <n v="0"/>
    <n v="0"/>
    <n v="0"/>
    <n v="8250000"/>
    <n v="2062500"/>
    <n v="0"/>
    <n v="0"/>
    <n v="8250000"/>
    <n v="14437500"/>
    <n v="0"/>
    <n v="0"/>
    <n v="0"/>
    <n v="0"/>
    <n v="0"/>
    <n v="0"/>
    <n v="16500000"/>
    <n v="0"/>
    <n v="16500000"/>
    <n v="0"/>
    <n v="16500000"/>
    <n v="16500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5201"/>
    <s v="Consultancy Services-Capital"/>
    <n v="0"/>
    <n v="0"/>
    <n v="0"/>
    <n v="0"/>
    <n v="148210000"/>
    <n v="0"/>
    <n v="148210000"/>
    <n v="0"/>
    <n v="0"/>
    <n v="0"/>
    <n v="0"/>
    <n v="0"/>
    <n v="0"/>
    <n v="0"/>
    <n v="0"/>
    <n v="0"/>
    <n v="37052500"/>
    <n v="8800000"/>
    <n v="0"/>
    <n v="0"/>
    <n v="0"/>
    <n v="28252500"/>
    <n v="0"/>
    <n v="0"/>
    <n v="37052500"/>
    <n v="0"/>
    <n v="37052500"/>
    <n v="0"/>
    <n v="37052500"/>
    <n v="3705250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27004"/>
    <s v="Fuel, Lubricants and Oils"/>
    <n v="0"/>
    <n v="0"/>
    <n v="0"/>
    <n v="0"/>
    <n v="32000000"/>
    <n v="0"/>
    <n v="32000000"/>
    <n v="0"/>
    <n v="0"/>
    <n v="0"/>
    <n v="0"/>
    <n v="0"/>
    <n v="12000000"/>
    <n v="12000000"/>
    <n v="0"/>
    <n v="0"/>
    <n v="8000000"/>
    <n v="8000000"/>
    <n v="0"/>
    <n v="0"/>
    <n v="12000000"/>
    <n v="12000000"/>
    <n v="0"/>
    <n v="0"/>
    <n v="32000000"/>
    <n v="0"/>
    <n v="32000000"/>
    <n v="0"/>
    <n v="32000000"/>
    <n v="3200000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28002"/>
    <s v="Maintenance-Transport Equipment "/>
    <n v="0"/>
    <n v="0"/>
    <n v="0"/>
    <n v="0"/>
    <n v="35000000"/>
    <n v="0"/>
    <n v="35000000"/>
    <n v="0"/>
    <n v="0"/>
    <n v="0"/>
    <n v="0"/>
    <n v="0"/>
    <n v="8750000"/>
    <n v="4050000"/>
    <n v="0"/>
    <n v="0"/>
    <n v="8750000"/>
    <n v="8462408"/>
    <n v="0"/>
    <n v="0"/>
    <n v="17500000"/>
    <n v="22487592"/>
    <n v="0"/>
    <n v="0"/>
    <n v="35000000"/>
    <n v="0"/>
    <n v="35000000"/>
    <n v="0"/>
    <n v="35000000"/>
    <n v="3500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11106"/>
    <s v="Allowances (Incl. Casuals, Temporary, sitting allowances)"/>
    <n v="0"/>
    <n v="0"/>
    <n v="0"/>
    <n v="0"/>
    <n v="208800000"/>
    <n v="0"/>
    <n v="208800000"/>
    <n v="0"/>
    <n v="0"/>
    <n v="0"/>
    <n v="0"/>
    <n v="0"/>
    <n v="20000000"/>
    <n v="20000000"/>
    <n v="0"/>
    <n v="0"/>
    <n v="52200000"/>
    <n v="44965000"/>
    <n v="0"/>
    <n v="0"/>
    <n v="136600000"/>
    <n v="143835000"/>
    <n v="0"/>
    <n v="0"/>
    <n v="208800000"/>
    <n v="0"/>
    <n v="208800000"/>
    <n v="0"/>
    <n v="208800000"/>
    <n v="20880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1012"/>
    <s v="Small Office Equipment"/>
    <n v="0"/>
    <n v="0"/>
    <n v="0"/>
    <n v="0"/>
    <n v="25000000"/>
    <n v="0"/>
    <n v="25000000"/>
    <n v="0"/>
    <n v="0"/>
    <n v="0"/>
    <n v="0"/>
    <n v="0"/>
    <n v="6250000"/>
    <n v="6250000"/>
    <n v="0"/>
    <n v="0"/>
    <n v="6250000"/>
    <n v="0"/>
    <n v="0"/>
    <n v="0"/>
    <n v="12500000"/>
    <n v="18632621"/>
    <n v="0"/>
    <n v="0"/>
    <n v="25000000"/>
    <n v="0"/>
    <n v="24882621"/>
    <n v="0"/>
    <n v="25000000"/>
    <n v="24882621"/>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342111"/>
    <s v="Land - Acquisition"/>
    <n v="0"/>
    <n v="0"/>
    <n v="0"/>
    <n v="0"/>
    <n v="631940000"/>
    <n v="0"/>
    <n v="631940000"/>
    <n v="0"/>
    <n v="0"/>
    <n v="0"/>
    <n v="0"/>
    <n v="0"/>
    <n v="0"/>
    <n v="0"/>
    <n v="0"/>
    <n v="0"/>
    <n v="157985000"/>
    <n v="157985000"/>
    <n v="0"/>
    <n v="0"/>
    <n v="150000000"/>
    <n v="150000000"/>
    <n v="0"/>
    <n v="0"/>
    <n v="307985000"/>
    <n v="0"/>
    <n v="307985000"/>
    <n v="0"/>
    <n v="307985000"/>
    <n v="307985000"/>
    <s v="Capital"/>
  </r>
  <r>
    <s v="019"/>
    <s v="Ministry of Water and Environment"/>
    <x v="9"/>
    <x v="9"/>
    <s v="02"/>
    <s v="Population Health, Safety and Management "/>
    <s v="03"/>
    <s v="Directorate of Water Development "/>
    <s v="001"/>
    <s v="Rural Water Supply and Sanitation"/>
    <s v="1666"/>
    <s v="Development of Solar Powered Irrigation and Water Supply Systems"/>
    <s v="000017"/>
    <s v="Infrastructure Development and Management"/>
    <s v="312136"/>
    <s v="Power lines, stations and plants - Acquisition"/>
    <n v="0"/>
    <n v="0"/>
    <n v="0"/>
    <n v="0"/>
    <n v="14875706710"/>
    <n v="0"/>
    <n v="2375706710"/>
    <n v="12500000000"/>
    <n v="0"/>
    <n v="0"/>
    <n v="0"/>
    <n v="0"/>
    <n v="500000000"/>
    <n v="103666138"/>
    <n v="0"/>
    <n v="0"/>
    <n v="975000000"/>
    <n v="1371333862"/>
    <n v="0"/>
    <n v="0"/>
    <n v="0"/>
    <n v="0"/>
    <n v="0"/>
    <n v="0"/>
    <n v="1475000000"/>
    <n v="0"/>
    <n v="1475000000"/>
    <n v="0"/>
    <n v="1475000000"/>
    <n v="1475000000"/>
    <s v="Capital"/>
  </r>
  <r>
    <s v="019"/>
    <s v="Ministry of Water and Environment"/>
    <x v="9"/>
    <x v="9"/>
    <s v="02"/>
    <s v="Population Health, Safety and Management "/>
    <s v="03"/>
    <s v="Directorate of Water Development "/>
    <s v="002"/>
    <s v="Urban Water Supply and Sanitation"/>
    <s v="1438"/>
    <s v="Water Service Acceleration Project (SCAP 100%)"/>
    <s v="000003"/>
    <s v="Facilities and Equipment Management"/>
    <s v="225101"/>
    <s v="Consultancy Services"/>
    <n v="0"/>
    <n v="0"/>
    <n v="0"/>
    <n v="0"/>
    <n v="1200000000"/>
    <n v="0"/>
    <n v="1200000000"/>
    <n v="0"/>
    <n v="0"/>
    <n v="0"/>
    <n v="0"/>
    <n v="0"/>
    <n v="1000000000"/>
    <n v="1000000000"/>
    <n v="0"/>
    <n v="0"/>
    <n v="200000000"/>
    <n v="200000000"/>
    <n v="0"/>
    <n v="0"/>
    <n v="0"/>
    <n v="0"/>
    <n v="0"/>
    <n v="0"/>
    <n v="1200000000"/>
    <n v="0"/>
    <n v="1200000000"/>
    <n v="0"/>
    <n v="1200000000"/>
    <n v="1200000000"/>
    <s v="Recurrent"/>
  </r>
  <r>
    <s v="019"/>
    <s v="Ministry of Water and Environment"/>
    <x v="9"/>
    <x v="9"/>
    <s v="02"/>
    <s v="Population Health, Safety and Management "/>
    <s v="03"/>
    <s v="Directorate of Water Development "/>
    <s v="002"/>
    <s v="Urban Water Supply and Sanitation"/>
    <s v="1438"/>
    <s v="Water Service Acceleration Project (SCAP 100%)"/>
    <s v="000017"/>
    <s v="Infrastructure Development and Management"/>
    <s v="312221"/>
    <s v="Light ICT hardware - Acquisition"/>
    <n v="0"/>
    <n v="0"/>
    <n v="0"/>
    <n v="0"/>
    <n v="0"/>
    <n v="0"/>
    <n v="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1001"/>
    <s v="Advertising and Public Relations"/>
    <n v="0"/>
    <n v="0"/>
    <n v="0"/>
    <n v="0"/>
    <n v="40000000"/>
    <n v="0"/>
    <n v="40000000"/>
    <n v="0"/>
    <n v="0"/>
    <n v="0"/>
    <n v="0"/>
    <n v="0"/>
    <n v="5000000"/>
    <n v="0"/>
    <n v="0"/>
    <n v="0"/>
    <n v="10000000"/>
    <n v="13750000"/>
    <n v="0"/>
    <n v="0"/>
    <n v="25000000"/>
    <n v="26250000"/>
    <n v="0"/>
    <n v="0"/>
    <n v="40000000"/>
    <n v="0"/>
    <n v="40000000"/>
    <n v="0"/>
    <n v="40000000"/>
    <n v="40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3005"/>
    <s v="Electricity "/>
    <n v="0"/>
    <n v="0"/>
    <n v="0"/>
    <n v="0"/>
    <n v="24000000"/>
    <n v="0"/>
    <n v="24000000"/>
    <n v="0"/>
    <n v="0"/>
    <n v="0"/>
    <n v="0"/>
    <n v="0"/>
    <n v="6000000"/>
    <n v="6000000"/>
    <n v="0"/>
    <n v="0"/>
    <n v="6000000"/>
    <n v="6000000"/>
    <n v="0"/>
    <n v="0"/>
    <n v="12000000"/>
    <n v="12000000"/>
    <n v="0"/>
    <n v="0"/>
    <n v="24000000"/>
    <n v="0"/>
    <n v="24000000"/>
    <n v="0"/>
    <n v="24000000"/>
    <n v="24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4004"/>
    <s v="Beddings, Clothing, Footwear and related Services"/>
    <n v="0"/>
    <n v="0"/>
    <n v="0"/>
    <n v="0"/>
    <n v="20000000"/>
    <n v="0"/>
    <n v="20000000"/>
    <n v="0"/>
    <n v="0"/>
    <n v="0"/>
    <n v="0"/>
    <n v="0"/>
    <n v="5000000"/>
    <n v="5000000"/>
    <n v="0"/>
    <n v="0"/>
    <n v="5000000"/>
    <n v="5000000"/>
    <n v="0"/>
    <n v="0"/>
    <n v="0"/>
    <n v="0"/>
    <n v="0"/>
    <n v="0"/>
    <n v="10000000"/>
    <n v="0"/>
    <n v="10000000"/>
    <n v="0"/>
    <n v="10000000"/>
    <n v="10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17"/>
    <s v="Infrastructure Development and Management"/>
    <s v="342111"/>
    <s v="Land - Acquisition"/>
    <n v="0"/>
    <n v="0"/>
    <n v="0"/>
    <n v="0"/>
    <n v="40000000"/>
    <n v="0"/>
    <n v="40000000"/>
    <n v="0"/>
    <n v="0"/>
    <n v="0"/>
    <n v="0"/>
    <n v="0"/>
    <n v="0"/>
    <n v="0"/>
    <n v="0"/>
    <n v="0"/>
    <n v="10000000"/>
    <n v="10000000"/>
    <n v="0"/>
    <n v="0"/>
    <n v="30000000"/>
    <n v="30000000"/>
    <n v="0"/>
    <n v="0"/>
    <n v="40000000"/>
    <n v="0"/>
    <n v="40000000"/>
    <n v="0"/>
    <n v="40000000"/>
    <n v="40000000"/>
    <s v="Capital"/>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3006"/>
    <s v="Water"/>
    <n v="0"/>
    <n v="0"/>
    <n v="0"/>
    <n v="0"/>
    <n v="14000000"/>
    <n v="0"/>
    <n v="14000000"/>
    <n v="0"/>
    <n v="0"/>
    <n v="0"/>
    <n v="0"/>
    <n v="0"/>
    <n v="3500000"/>
    <n v="3500000"/>
    <n v="0"/>
    <n v="0"/>
    <n v="3500000"/>
    <n v="3500000"/>
    <n v="0"/>
    <n v="0"/>
    <n v="7000000"/>
    <n v="7000000"/>
    <n v="0"/>
    <n v="0"/>
    <n v="14000000"/>
    <n v="0"/>
    <n v="14000000"/>
    <n v="0"/>
    <n v="14000000"/>
    <n v="14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3007"/>
    <s v="Other Utilities- (fuel, gas, firewood, charcoal)"/>
    <n v="0"/>
    <n v="0"/>
    <n v="0"/>
    <n v="0"/>
    <n v="4000000"/>
    <n v="0"/>
    <n v="4000000"/>
    <n v="0"/>
    <n v="0"/>
    <n v="0"/>
    <n v="0"/>
    <n v="0"/>
    <n v="1000000"/>
    <n v="1000000"/>
    <n v="0"/>
    <n v="0"/>
    <n v="1000000"/>
    <n v="1000000"/>
    <n v="0"/>
    <n v="0"/>
    <n v="2000000"/>
    <n v="2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8002"/>
    <s v="Maintenance-Transport Equipment "/>
    <n v="0"/>
    <n v="0"/>
    <n v="0"/>
    <n v="0"/>
    <n v="116000000"/>
    <n v="0"/>
    <n v="116000000"/>
    <n v="0"/>
    <n v="0"/>
    <n v="0"/>
    <n v="0"/>
    <n v="0"/>
    <n v="29000000"/>
    <n v="29000000"/>
    <n v="0"/>
    <n v="0"/>
    <n v="29000000"/>
    <n v="29000000"/>
    <n v="0"/>
    <n v="0"/>
    <n v="58000000"/>
    <n v="58000000"/>
    <n v="0"/>
    <n v="0"/>
    <n v="116000000"/>
    <n v="0"/>
    <n v="116000000"/>
    <n v="0"/>
    <n v="116000000"/>
    <n v="116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227004"/>
    <s v="Fuel, Lubricants and Oils"/>
    <n v="0"/>
    <n v="0"/>
    <n v="0"/>
    <n v="0"/>
    <n v="120000000"/>
    <n v="0"/>
    <n v="120000000"/>
    <n v="0"/>
    <n v="0"/>
    <n v="0"/>
    <n v="0"/>
    <n v="0"/>
    <n v="30000000"/>
    <n v="30000000"/>
    <n v="0"/>
    <n v="0"/>
    <n v="30000000"/>
    <n v="30000000"/>
    <n v="0"/>
    <n v="0"/>
    <n v="60000000"/>
    <n v="60000000"/>
    <n v="0"/>
    <n v="0"/>
    <n v="120000000"/>
    <n v="0"/>
    <n v="120000000"/>
    <n v="0"/>
    <n v="120000000"/>
    <n v="120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313121"/>
    <s v="  Non-Residential Buildings  - Improvement"/>
    <n v="0"/>
    <n v="0"/>
    <n v="0"/>
    <n v="0"/>
    <n v="600000000"/>
    <n v="0"/>
    <n v="600000000"/>
    <n v="0"/>
    <n v="0"/>
    <n v="0"/>
    <n v="0"/>
    <n v="0"/>
    <n v="200000000"/>
    <n v="200000000"/>
    <n v="0"/>
    <n v="0"/>
    <n v="150000000"/>
    <n v="150000000"/>
    <n v="0"/>
    <n v="0"/>
    <n v="0"/>
    <n v="0"/>
    <n v="0"/>
    <n v="0"/>
    <n v="350000000"/>
    <n v="0"/>
    <n v="350000000"/>
    <n v="0"/>
    <n v="350000000"/>
    <n v="350000000"/>
    <s v="Capital"/>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1003"/>
    <s v="Staff Training"/>
    <n v="0"/>
    <n v="0"/>
    <n v="0"/>
    <n v="0"/>
    <n v="140000000"/>
    <n v="0"/>
    <n v="0"/>
    <n v="14000000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1011"/>
    <s v="Printing, Stationery, Photocopying and Binding"/>
    <n v="0"/>
    <n v="0"/>
    <n v="0"/>
    <n v="0"/>
    <n v="20000000"/>
    <n v="0"/>
    <n v="20000000"/>
    <n v="0"/>
    <n v="0"/>
    <n v="0"/>
    <n v="0"/>
    <n v="0"/>
    <n v="5000000"/>
    <n v="4050000"/>
    <n v="0"/>
    <n v="0"/>
    <n v="5000000"/>
    <n v="2315000"/>
    <n v="0"/>
    <n v="0"/>
    <n v="10000000"/>
    <n v="15950000"/>
    <n v="0"/>
    <n v="0"/>
    <n v="20000000"/>
    <n v="0"/>
    <n v="22315000"/>
    <n v="0"/>
    <n v="20000000"/>
    <n v="22315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8002"/>
    <s v="Maintenance-Transport Equipment "/>
    <n v="0"/>
    <n v="0"/>
    <n v="0"/>
    <n v="0"/>
    <n v="80000000"/>
    <n v="0"/>
    <n v="80000000"/>
    <n v="0"/>
    <n v="0"/>
    <n v="0"/>
    <n v="0"/>
    <n v="0"/>
    <n v="0"/>
    <n v="0"/>
    <n v="0"/>
    <n v="0"/>
    <n v="20000000"/>
    <n v="19920000"/>
    <n v="0"/>
    <n v="0"/>
    <n v="60000000"/>
    <n v="59480000"/>
    <n v="0"/>
    <n v="0"/>
    <n v="80000000"/>
    <n v="0"/>
    <n v="79400000"/>
    <n v="0"/>
    <n v="80000000"/>
    <n v="79400000"/>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03"/>
    <s v="Facilities and Equipment Management"/>
    <s v="211106"/>
    <s v="Allowances (Incl. Casuals, Temporary, sitting allowances)"/>
    <n v="0"/>
    <n v="0"/>
    <n v="0"/>
    <n v="0"/>
    <n v="12000000"/>
    <n v="0"/>
    <n v="12000000"/>
    <n v="0"/>
    <n v="0"/>
    <n v="0"/>
    <n v="0"/>
    <n v="0"/>
    <n v="0"/>
    <n v="0"/>
    <n v="0"/>
    <n v="0"/>
    <n v="0"/>
    <n v="0"/>
    <n v="0"/>
    <n v="0"/>
    <n v="12000000"/>
    <n v="11588900"/>
    <n v="0"/>
    <n v="0"/>
    <n v="12000000"/>
    <n v="0"/>
    <n v="11588900"/>
    <n v="0"/>
    <n v="12000000"/>
    <n v="11588900"/>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03"/>
    <s v="Facilities and Equipment Management"/>
    <s v="221011"/>
    <s v="Printing, Stationery, Photocopying and Binding"/>
    <n v="0"/>
    <n v="0"/>
    <n v="0"/>
    <n v="0"/>
    <n v="20000000"/>
    <n v="0"/>
    <n v="20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312221"/>
    <s v="Light ICT hardware - Acquisition"/>
    <n v="0"/>
    <n v="0"/>
    <n v="0"/>
    <n v="0"/>
    <n v="0"/>
    <n v="0"/>
    <n v="30000000"/>
    <n v="0"/>
    <n v="0"/>
    <n v="0"/>
    <n v="0"/>
    <n v="0"/>
    <n v="7500000"/>
    <n v="7500000"/>
    <n v="0"/>
    <n v="0"/>
    <n v="7500000"/>
    <n v="0"/>
    <n v="0"/>
    <n v="0"/>
    <n v="15000000"/>
    <n v="22500000"/>
    <n v="0"/>
    <n v="0"/>
    <n v="30000000"/>
    <n v="0"/>
    <n v="30000000"/>
    <n v="0"/>
    <n v="30000000"/>
    <n v="30000000"/>
    <s v="Capital"/>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1001"/>
    <s v="Advertising and Public Relations"/>
    <n v="0"/>
    <n v="0"/>
    <n v="0"/>
    <n v="0"/>
    <n v="20000000"/>
    <n v="0"/>
    <n v="20000000"/>
    <n v="0"/>
    <n v="0"/>
    <n v="0"/>
    <n v="0"/>
    <n v="0"/>
    <n v="5000000"/>
    <n v="5000000"/>
    <n v="0"/>
    <n v="0"/>
    <n v="5000000"/>
    <n v="5000000"/>
    <n v="0"/>
    <n v="0"/>
    <n v="10000000"/>
    <n v="1000000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3001"/>
    <s v="Property Management Expenses"/>
    <n v="0"/>
    <n v="0"/>
    <n v="0"/>
    <n v="0"/>
    <n v="72000000"/>
    <n v="0"/>
    <n v="72000000"/>
    <n v="0"/>
    <n v="0"/>
    <n v="0"/>
    <n v="0"/>
    <n v="0"/>
    <n v="18000000"/>
    <n v="18000000"/>
    <n v="0"/>
    <n v="0"/>
    <n v="18000000"/>
    <n v="18000000"/>
    <n v="0"/>
    <n v="0"/>
    <n v="12000000"/>
    <n v="12000000"/>
    <n v="0"/>
    <n v="0"/>
    <n v="48000000"/>
    <n v="0"/>
    <n v="48000000"/>
    <n v="0"/>
    <n v="48000000"/>
    <n v="48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7004"/>
    <s v="Fuel, Lubricants and Oils"/>
    <n v="0"/>
    <n v="0"/>
    <n v="0"/>
    <n v="0"/>
    <n v="200000000"/>
    <n v="0"/>
    <n v="200000000"/>
    <n v="0"/>
    <n v="0"/>
    <n v="0"/>
    <n v="0"/>
    <n v="0"/>
    <n v="5000000"/>
    <n v="5000000"/>
    <n v="0"/>
    <n v="0"/>
    <n v="5000000"/>
    <n v="5000000"/>
    <n v="0"/>
    <n v="0"/>
    <n v="10000000"/>
    <n v="1000000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17"/>
    <s v="Infrastructure Development and Management"/>
    <s v="212101"/>
    <s v="Social Security Contributions"/>
    <n v="0"/>
    <n v="0"/>
    <n v="0"/>
    <n v="0"/>
    <n v="3500000"/>
    <n v="0"/>
    <n v="3500000"/>
    <n v="0"/>
    <n v="0"/>
    <n v="0"/>
    <n v="0"/>
    <n v="0"/>
    <n v="875000"/>
    <n v="875000"/>
    <n v="0"/>
    <n v="0"/>
    <n v="875000"/>
    <n v="875000"/>
    <n v="0"/>
    <n v="0"/>
    <n v="1750000"/>
    <n v="1750000"/>
    <n v="0"/>
    <n v="0"/>
    <n v="3500000"/>
    <n v="0"/>
    <n v="3500000"/>
    <n v="0"/>
    <n v="3500000"/>
    <n v="35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17"/>
    <s v="Infrastructure Development and Management"/>
    <s v="227001"/>
    <s v="Travel inland"/>
    <n v="0"/>
    <n v="0"/>
    <n v="0"/>
    <n v="0"/>
    <n v="121200000"/>
    <n v="0"/>
    <n v="121200000"/>
    <n v="0"/>
    <n v="0"/>
    <n v="0"/>
    <n v="0"/>
    <n v="0"/>
    <n v="0"/>
    <n v="0"/>
    <n v="0"/>
    <n v="0"/>
    <n v="30300000"/>
    <n v="30300000"/>
    <n v="0"/>
    <n v="0"/>
    <n v="0"/>
    <n v="0"/>
    <n v="0"/>
    <n v="0"/>
    <n v="30300000"/>
    <n v="0"/>
    <n v="30300000"/>
    <n v="0"/>
    <n v="30300000"/>
    <n v="303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1008"/>
    <s v="Information and Communication Technology Supplies.  "/>
    <n v="0"/>
    <n v="0"/>
    <n v="0"/>
    <n v="0"/>
    <n v="88000000"/>
    <n v="0"/>
    <n v="88000000"/>
    <n v="0"/>
    <n v="0"/>
    <n v="0"/>
    <n v="0"/>
    <n v="0"/>
    <n v="22000000"/>
    <n v="22000000"/>
    <n v="0"/>
    <n v="0"/>
    <n v="22000000"/>
    <n v="22000000"/>
    <n v="0"/>
    <n v="0"/>
    <n v="14000000"/>
    <n v="14000000"/>
    <n v="0"/>
    <n v="0"/>
    <n v="58000000"/>
    <n v="0"/>
    <n v="58000000"/>
    <n v="0"/>
    <n v="58000000"/>
    <n v="58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4"/>
    <s v="Petroleum Investment Promotion"/>
    <s v="228002"/>
    <s v="Maintenance-Transport Equipment "/>
    <n v="0"/>
    <n v="0"/>
    <n v="0"/>
    <n v="0"/>
    <n v="140000000"/>
    <n v="0"/>
    <n v="140000000"/>
    <n v="0"/>
    <n v="0"/>
    <n v="0"/>
    <n v="0"/>
    <n v="0"/>
    <n v="35000000"/>
    <n v="0"/>
    <n v="0"/>
    <n v="0"/>
    <n v="0"/>
    <n v="0"/>
    <n v="0"/>
    <n v="0"/>
    <n v="0"/>
    <n v="35000000"/>
    <n v="0"/>
    <n v="0"/>
    <n v="35000000"/>
    <n v="0"/>
    <n v="35000000"/>
    <n v="0"/>
    <n v="35000000"/>
    <n v="35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560019"/>
    <s v="Data Management and Dissemination"/>
    <s v="225101"/>
    <s v="Consultancy Services"/>
    <n v="0"/>
    <n v="0"/>
    <n v="0"/>
    <n v="0"/>
    <n v="400000000"/>
    <n v="0"/>
    <n v="400000000"/>
    <n v="0"/>
    <n v="0"/>
    <n v="0"/>
    <n v="0"/>
    <n v="0"/>
    <n v="50000000"/>
    <n v="0"/>
    <n v="0"/>
    <n v="0"/>
    <n v="0"/>
    <n v="0"/>
    <n v="0"/>
    <n v="0"/>
    <n v="0"/>
    <n v="50000000"/>
    <n v="0"/>
    <n v="0"/>
    <n v="50000000"/>
    <n v="0"/>
    <n v="50000000"/>
    <n v="0"/>
    <n v="50000000"/>
    <n v="5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221003"/>
    <s v="Staff Training"/>
    <n v="0"/>
    <n v="0"/>
    <n v="0"/>
    <n v="0"/>
    <n v="350000000"/>
    <n v="0"/>
    <n v="350000000"/>
    <n v="0"/>
    <n v="0"/>
    <n v="0"/>
    <n v="0"/>
    <n v="0"/>
    <n v="180000000"/>
    <n v="176830272"/>
    <n v="0"/>
    <n v="0"/>
    <n v="170000000"/>
    <n v="86098234"/>
    <n v="0"/>
    <n v="0"/>
    <n v="0"/>
    <n v="87071494"/>
    <n v="0"/>
    <n v="0"/>
    <n v="350000000"/>
    <n v="0"/>
    <n v="350000000"/>
    <n v="0"/>
    <n v="350000000"/>
    <n v="35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1001"/>
    <s v="Advertising and Public Relations"/>
    <n v="0"/>
    <n v="0"/>
    <n v="0"/>
    <n v="0"/>
    <n v="100000000"/>
    <n v="0"/>
    <n v="100000000"/>
    <n v="0"/>
    <n v="0"/>
    <n v="0"/>
    <n v="0"/>
    <n v="0"/>
    <n v="25000000"/>
    <n v="0"/>
    <n v="0"/>
    <n v="0"/>
    <n v="0"/>
    <n v="0"/>
    <n v="0"/>
    <n v="0"/>
    <n v="0"/>
    <n v="25000000"/>
    <n v="0"/>
    <n v="0"/>
    <n v="25000000"/>
    <n v="0"/>
    <n v="25000000"/>
    <n v="0"/>
    <n v="25000000"/>
    <n v="25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8002"/>
    <s v="Maintenance-Transport Equipment "/>
    <n v="0"/>
    <n v="0"/>
    <n v="0"/>
    <n v="0"/>
    <n v="100000000"/>
    <n v="0"/>
    <n v="100000000"/>
    <n v="0"/>
    <n v="0"/>
    <n v="0"/>
    <n v="0"/>
    <n v="0"/>
    <n v="60000000"/>
    <n v="0"/>
    <n v="0"/>
    <n v="0"/>
    <n v="40000000"/>
    <n v="10778039"/>
    <n v="0"/>
    <n v="0"/>
    <n v="0"/>
    <n v="79421962"/>
    <n v="0"/>
    <n v="0"/>
    <n v="100000000"/>
    <n v="0"/>
    <n v="90200001"/>
    <n v="0"/>
    <n v="100000000"/>
    <n v="90200001"/>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312212"/>
    <s v="Light Vehicles - Acquisition"/>
    <n v="0"/>
    <n v="0"/>
    <n v="0"/>
    <n v="0"/>
    <n v="750000000"/>
    <n v="0"/>
    <n v="750000000"/>
    <n v="0"/>
    <n v="0"/>
    <n v="0"/>
    <n v="0"/>
    <n v="0"/>
    <n v="0"/>
    <n v="0"/>
    <n v="0"/>
    <n v="0"/>
    <n v="0"/>
    <n v="0"/>
    <n v="0"/>
    <n v="0"/>
    <n v="750000000"/>
    <n v="750000000"/>
    <n v="0"/>
    <n v="0"/>
    <n v="750000000"/>
    <n v="0"/>
    <n v="750000000"/>
    <n v="0"/>
    <n v="750000000"/>
    <n v="750000000"/>
    <s v="Capital"/>
  </r>
  <r>
    <s v="017"/>
    <s v="Ministry of Energy and Mineral Development"/>
    <x v="13"/>
    <x v="13"/>
    <s v="01"/>
    <s v="Generation"/>
    <s v="02"/>
    <s v="Energy Planning, Management &amp; Infrastructure Dev't"/>
    <s v="001"/>
    <s v="Electrical Power Department"/>
    <s v="1183"/>
    <s v="Karuma Hydroelectricity Power Project"/>
    <s v="240004"/>
    <s v="Power Plant Development"/>
    <s v="225204"/>
    <s v="Monitoring and Supervision of capital work"/>
    <n v="0"/>
    <n v="0"/>
    <n v="0"/>
    <n v="0"/>
    <n v="1000000000"/>
    <n v="0"/>
    <n v="1000000000"/>
    <n v="0"/>
    <n v="0"/>
    <n v="0"/>
    <n v="0"/>
    <n v="0"/>
    <n v="1000000000"/>
    <n v="806107000"/>
    <n v="0"/>
    <n v="0"/>
    <n v="0"/>
    <n v="0"/>
    <n v="0"/>
    <n v="0"/>
    <n v="0"/>
    <n v="193893000"/>
    <n v="0"/>
    <n v="0"/>
    <n v="1000000000"/>
    <n v="0"/>
    <n v="1000000000"/>
    <n v="0"/>
    <n v="1000000000"/>
    <n v="1000000000"/>
    <s v="Recurrent"/>
  </r>
  <r>
    <s v="017"/>
    <s v="Ministry of Energy and Mineral Development"/>
    <x v="13"/>
    <x v="13"/>
    <s v="01"/>
    <s v="Generation"/>
    <s v="02"/>
    <s v="Energy Planning, Management &amp; Infrastructure Dev't"/>
    <s v="001"/>
    <s v="Electrical Power Department"/>
    <s v="1351"/>
    <s v="Nyagak III Hydro Power Project"/>
    <s v="240004"/>
    <s v="Power Plant Development"/>
    <s v="227001"/>
    <s v="Travel inland"/>
    <n v="0"/>
    <n v="0"/>
    <n v="0"/>
    <n v="0"/>
    <n v="300000000"/>
    <n v="0"/>
    <n v="300000000"/>
    <n v="0"/>
    <n v="0"/>
    <n v="0"/>
    <n v="0"/>
    <n v="0"/>
    <n v="30000000"/>
    <n v="0"/>
    <n v="0"/>
    <n v="0"/>
    <n v="30000000"/>
    <n v="60000000"/>
    <n v="0"/>
    <n v="0"/>
    <n v="60000000"/>
    <n v="61650000"/>
    <n v="0"/>
    <n v="0"/>
    <n v="120000000"/>
    <n v="0"/>
    <n v="121650000"/>
    <n v="0"/>
    <n v="120000000"/>
    <n v="121650000"/>
    <s v="Recurrent"/>
  </r>
  <r>
    <s v="017"/>
    <s v="Ministry of Energy and Mineral Development"/>
    <x v="13"/>
    <x v="13"/>
    <s v="01"/>
    <s v="Generation"/>
    <s v="02"/>
    <s v="Energy Planning, Management &amp; Infrastructure Dev't"/>
    <s v="001"/>
    <s v="Electrical Power Department"/>
    <s v="1429"/>
    <s v="ORIO Mini Hydro Power and Rural Electrification Project"/>
    <s v="240004"/>
    <s v="Power Plant Development"/>
    <s v="227001"/>
    <s v="Travel inland"/>
    <n v="0"/>
    <n v="0"/>
    <n v="0"/>
    <n v="0"/>
    <n v="450000000"/>
    <n v="0"/>
    <n v="450000000"/>
    <n v="0"/>
    <n v="0"/>
    <n v="0"/>
    <n v="0"/>
    <n v="0"/>
    <n v="0"/>
    <n v="0"/>
    <n v="0"/>
    <n v="0"/>
    <n v="450000000"/>
    <n v="450000000"/>
    <n v="0"/>
    <n v="0"/>
    <n v="0"/>
    <n v="0"/>
    <n v="0"/>
    <n v="0"/>
    <n v="450000000"/>
    <n v="0"/>
    <n v="450000000"/>
    <n v="0"/>
    <n v="450000000"/>
    <n v="450000000"/>
    <s v="Recurrent"/>
  </r>
  <r>
    <s v="017"/>
    <s v="Ministry of Energy and Mineral Development"/>
    <x v="13"/>
    <x v="13"/>
    <s v="01"/>
    <s v="Generation"/>
    <s v="02"/>
    <s v="Energy Planning, Management &amp; Infrastructure Dev't"/>
    <s v="001"/>
    <s v="Electrical Power Department"/>
    <s v="1429"/>
    <s v="ORIO Mini Hydro Power and Rural Electrification Project"/>
    <s v="240004"/>
    <s v="Power Plant Development"/>
    <s v="263402"/>
    <s v="Transfer to Other Government Units"/>
    <n v="0"/>
    <n v="0"/>
    <n v="0"/>
    <n v="0"/>
    <n v="11050000000"/>
    <n v="0"/>
    <n v="11050000000"/>
    <n v="0"/>
    <n v="0"/>
    <n v="0"/>
    <n v="0"/>
    <n v="0"/>
    <n v="5525000000"/>
    <n v="5525000000"/>
    <n v="0"/>
    <n v="0"/>
    <n v="5525000000"/>
    <n v="5525000000"/>
    <n v="0"/>
    <n v="0"/>
    <n v="0"/>
    <n v="0"/>
    <n v="0"/>
    <n v="0"/>
    <n v="11050000000"/>
    <n v="0"/>
    <n v="11050000000"/>
    <n v="0"/>
    <n v="11050000000"/>
    <n v="11050000000"/>
    <s v="Recurrent"/>
  </r>
  <r>
    <s v="017"/>
    <s v="Ministry of Energy and Mineral Development"/>
    <x v="13"/>
    <x v="13"/>
    <s v="02"/>
    <s v="Transmission and Distribution"/>
    <s v="02"/>
    <s v="Energy Planning, Management &amp; Infrastructure Dev't"/>
    <s v="000"/>
    <s v=""/>
    <s v="1409"/>
    <s v="Mirama -Kabale 132kv Transmission Project"/>
    <s v="240012"/>
    <s v="Transmission Network Development and rehabilitation"/>
    <s v="263402"/>
    <s v="Transfer to Other Government Units"/>
    <n v="0"/>
    <n v="0"/>
    <n v="0"/>
    <n v="0"/>
    <n v="0"/>
    <n v="0"/>
    <n v="0"/>
    <n v="0"/>
    <n v="0"/>
    <n v="0"/>
    <n v="0"/>
    <n v="0"/>
    <n v="0"/>
    <n v="0"/>
    <n v="0"/>
    <n v="0"/>
    <n v="0"/>
    <n v="0"/>
    <n v="0"/>
    <n v="0"/>
    <n v="0"/>
    <n v="0"/>
    <n v="36408717015"/>
    <n v="36408717015"/>
    <n v="0"/>
    <n v="36408717015"/>
    <n v="0"/>
    <n v="36408717015"/>
    <n v="36408717015"/>
    <n v="36408717015"/>
    <s v="Recurrent"/>
  </r>
  <r>
    <s v="017"/>
    <s v="Ministry of Energy and Mineral Development"/>
    <x v="13"/>
    <x v="13"/>
    <s v="02"/>
    <s v="Transmission and Distribution"/>
    <s v="02"/>
    <s v="Energy Planning, Management &amp; Infrastructure Dev't"/>
    <s v="001"/>
    <s v="Electrical Power Department"/>
    <s v="1391"/>
    <s v="Lira-Gulu-Agago 132KV transmission project"/>
    <s v="240012"/>
    <s v="Transmission Network Development and Rehabilitation"/>
    <s v="225202"/>
    <s v="Environment Impact Assessment for Capital Works"/>
    <n v="0"/>
    <n v="0"/>
    <n v="0"/>
    <n v="0"/>
    <n v="300000000"/>
    <n v="0"/>
    <n v="300000000"/>
    <n v="0"/>
    <n v="0"/>
    <n v="0"/>
    <n v="0"/>
    <n v="0"/>
    <n v="100000000"/>
    <n v="11875000"/>
    <n v="0"/>
    <n v="0"/>
    <n v="20000000"/>
    <n v="20000000"/>
    <n v="0"/>
    <n v="0"/>
    <n v="0"/>
    <n v="88125000"/>
    <n v="0"/>
    <n v="0"/>
    <n v="120000000"/>
    <n v="0"/>
    <n v="120000000"/>
    <n v="0"/>
    <n v="120000000"/>
    <n v="1200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1003"/>
    <s v="Staff Training"/>
    <n v="0"/>
    <n v="0"/>
    <n v="0"/>
    <n v="0"/>
    <n v="100000000"/>
    <n v="0"/>
    <n v="100000000"/>
    <n v="0"/>
    <n v="0"/>
    <n v="0"/>
    <n v="0"/>
    <n v="0"/>
    <n v="0"/>
    <n v="0"/>
    <n v="0"/>
    <n v="0"/>
    <n v="50000000"/>
    <n v="50000000"/>
    <n v="0"/>
    <n v="0"/>
    <n v="0"/>
    <n v="0"/>
    <n v="0"/>
    <n v="0"/>
    <n v="50000000"/>
    <n v="0"/>
    <n v="50000000"/>
    <n v="0"/>
    <n v="50000000"/>
    <n v="500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7001"/>
    <s v="Travel inland"/>
    <n v="0"/>
    <n v="0"/>
    <n v="0"/>
    <n v="0"/>
    <n v="744000000"/>
    <n v="0"/>
    <n v="744000000"/>
    <n v="0"/>
    <n v="0"/>
    <n v="0"/>
    <n v="0"/>
    <n v="0"/>
    <n v="0"/>
    <n v="0"/>
    <n v="0"/>
    <n v="0"/>
    <n v="0"/>
    <n v="0"/>
    <n v="0"/>
    <n v="0"/>
    <n v="50000000"/>
    <n v="50000000"/>
    <n v="0"/>
    <n v="0"/>
    <n v="50000000"/>
    <n v="0"/>
    <n v="50000000"/>
    <n v="0"/>
    <n v="50000000"/>
    <n v="50000000"/>
    <s v="Recurrent"/>
  </r>
  <r>
    <s v="017"/>
    <s v="Ministry of Energy and Mineral Development"/>
    <x v="13"/>
    <x v="13"/>
    <s v="02"/>
    <s v="Transmission and Distribution"/>
    <s v="02"/>
    <s v="Energy Planning, Management &amp; Infrastructure Dev't"/>
    <s v="001"/>
    <s v="Electrical Power Department"/>
    <s v="1492"/>
    <s v="Kampala Metropolitan Transmission System Improvement Project"/>
    <s v="240012"/>
    <s v="Transmission Network Development and Rehabilitation"/>
    <s v="225204"/>
    <s v="Monitoring and Supervision of capital work"/>
    <n v="0"/>
    <n v="0"/>
    <n v="0"/>
    <n v="0"/>
    <n v="500000000"/>
    <n v="0"/>
    <n v="500000000"/>
    <n v="0"/>
    <n v="0"/>
    <n v="0"/>
    <n v="0"/>
    <n v="0"/>
    <n v="0"/>
    <n v="0"/>
    <n v="0"/>
    <n v="0"/>
    <n v="50000000"/>
    <n v="50000000"/>
    <n v="0"/>
    <n v="0"/>
    <n v="130000000"/>
    <n v="130000000"/>
    <n v="0"/>
    <n v="0"/>
    <n v="180000000"/>
    <n v="0"/>
    <n v="180000000"/>
    <n v="0"/>
    <n v="180000000"/>
    <n v="180000000"/>
    <s v="Recurrent"/>
  </r>
  <r>
    <s v="017"/>
    <s v="Ministry of Energy and Mineral Development"/>
    <x v="13"/>
    <x v="13"/>
    <s v="02"/>
    <s v="Transmission and Distribution"/>
    <s v="02"/>
    <s v="Energy Planning, Management &amp; Infrastructure Dev't"/>
    <s v="001"/>
    <s v="Electrical Power Department"/>
    <s v="1497"/>
    <s v="Masaka-Mbarara Grid Expansion Line"/>
    <s v="240012"/>
    <s v="Transmission Network Development and Rehabilitation"/>
    <s v="225202"/>
    <s v="Environment Impact Assessment for Capital Works"/>
    <n v="0"/>
    <n v="0"/>
    <n v="0"/>
    <n v="0"/>
    <n v="500000000"/>
    <n v="0"/>
    <n v="500000000"/>
    <n v="0"/>
    <n v="0"/>
    <n v="0"/>
    <n v="0"/>
    <n v="0"/>
    <n v="200000000"/>
    <n v="23750000"/>
    <n v="0"/>
    <n v="0"/>
    <n v="10000000"/>
    <n v="10000000"/>
    <n v="0"/>
    <n v="0"/>
    <n v="78145000"/>
    <n v="254395000"/>
    <n v="0"/>
    <n v="0"/>
    <n v="288145000"/>
    <n v="0"/>
    <n v="288145000"/>
    <n v="0"/>
    <n v="288145000"/>
    <n v="288145000"/>
    <s v="Recurrent"/>
  </r>
  <r>
    <s v="017"/>
    <s v="Ministry of Energy and Mineral Development"/>
    <x v="13"/>
    <x v="13"/>
    <s v="02"/>
    <s v="Transmission and Distribution"/>
    <s v="02"/>
    <s v="Energy Planning, Management &amp; Infrastructure Dev't"/>
    <s v="001"/>
    <s v="Electrical Power Department"/>
    <s v="1497"/>
    <s v="Masaka-Mbarara Grid Expansion Line"/>
    <s v="240012"/>
    <s v="Transmission Network Development and Rehabilitation"/>
    <s v="225204"/>
    <s v="Monitoring and Supervision of capital work"/>
    <n v="0"/>
    <n v="0"/>
    <n v="0"/>
    <n v="0"/>
    <n v="1766000000"/>
    <n v="0"/>
    <n v="1766000000"/>
    <n v="0"/>
    <n v="0"/>
    <n v="0"/>
    <n v="0"/>
    <n v="0"/>
    <n v="300000000"/>
    <n v="38170000"/>
    <n v="0"/>
    <n v="0"/>
    <n v="166600000"/>
    <n v="166600000"/>
    <n v="0"/>
    <n v="0"/>
    <n v="200000000"/>
    <n v="461830000"/>
    <n v="0"/>
    <n v="0"/>
    <n v="666600000"/>
    <n v="0"/>
    <n v="666600000"/>
    <n v="0"/>
    <n v="666600000"/>
    <n v="666600000"/>
    <s v="Recurrent"/>
  </r>
  <r>
    <s v="017"/>
    <s v="Ministry of Energy and Mineral Development"/>
    <x v="13"/>
    <x v="13"/>
    <s v="02"/>
    <s v="Transmission and Distribution"/>
    <s v="02"/>
    <s v="Energy Planning, Management &amp; Infrastructure Dev't"/>
    <s v="006"/>
    <s v="Rural Electrification Management"/>
    <s v="1262"/>
    <s v="Rural Electrification Project"/>
    <s v="240001"/>
    <s v="Affordable Energy Services"/>
    <s v="282104"/>
    <s v="Compensation to 3rd Parties"/>
    <n v="0"/>
    <n v="0"/>
    <n v="0"/>
    <n v="0"/>
    <n v="1226000000"/>
    <n v="0"/>
    <n v="1226000000"/>
    <n v="0"/>
    <n v="0"/>
    <n v="0"/>
    <n v="0"/>
    <n v="0"/>
    <n v="1226000000"/>
    <n v="1226000000"/>
    <n v="0"/>
    <n v="0"/>
    <n v="0"/>
    <n v="0"/>
    <n v="0"/>
    <n v="0"/>
    <n v="0"/>
    <n v="0"/>
    <n v="0"/>
    <n v="0"/>
    <n v="1226000000"/>
    <n v="0"/>
    <n v="1226000000"/>
    <n v="0"/>
    <n v="1226000000"/>
    <n v="1226000000"/>
    <s v="Recurrent"/>
  </r>
  <r>
    <s v="017"/>
    <s v="Ministry of Energy and Mineral Development"/>
    <x v="13"/>
    <x v="13"/>
    <s v="02"/>
    <s v="Transmission and Distribution"/>
    <s v="02"/>
    <s v="Energy Planning, Management &amp; Infrastructure Dev't"/>
    <s v="006"/>
    <s v="Rural Electrification Management"/>
    <s v="1262"/>
    <s v="Rural Electrification Project"/>
    <s v="240001"/>
    <s v="Affordable Energy Services"/>
    <s v="312136"/>
    <s v="Power lines, stations and plants - Acquisition"/>
    <n v="0"/>
    <n v="0"/>
    <n v="0"/>
    <n v="0"/>
    <n v="111858000000"/>
    <n v="0"/>
    <n v="111858000000"/>
    <n v="0"/>
    <n v="0"/>
    <n v="0"/>
    <n v="0"/>
    <n v="0"/>
    <n v="18296000000"/>
    <n v="8621074205"/>
    <n v="0"/>
    <n v="0"/>
    <n v="14820000000"/>
    <n v="12732327502"/>
    <n v="0"/>
    <n v="0"/>
    <n v="6865057754"/>
    <n v="18627655970"/>
    <n v="0"/>
    <n v="0"/>
    <n v="39981057754"/>
    <n v="0"/>
    <n v="39981057677"/>
    <n v="0"/>
    <n v="39981057754"/>
    <n v="39981057677"/>
    <s v="Capital"/>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3"/>
    <s v="Facilities and Equipment Management"/>
    <s v="223001"/>
    <s v="Property Management Expenses"/>
    <n v="0"/>
    <n v="0"/>
    <n v="0"/>
    <n v="0"/>
    <n v="160000000"/>
    <n v="0"/>
    <n v="160000000"/>
    <n v="0"/>
    <n v="0"/>
    <n v="0"/>
    <n v="0"/>
    <n v="0"/>
    <n v="80000000"/>
    <n v="23033538"/>
    <n v="0"/>
    <n v="0"/>
    <n v="80000000"/>
    <n v="69020420"/>
    <n v="0"/>
    <n v="0"/>
    <n v="0"/>
    <n v="61603000"/>
    <n v="0"/>
    <n v="0"/>
    <n v="160000000"/>
    <n v="0"/>
    <n v="153656958"/>
    <n v="0"/>
    <n v="160000000"/>
    <n v="153656958"/>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3"/>
    <s v="Facilities and Equipment Management"/>
    <s v="223005"/>
    <s v="Electricity "/>
    <n v="0"/>
    <n v="0"/>
    <n v="0"/>
    <n v="0"/>
    <n v="600000000"/>
    <n v="0"/>
    <n v="600000000"/>
    <n v="0"/>
    <n v="0"/>
    <n v="0"/>
    <n v="0"/>
    <n v="0"/>
    <n v="250000000"/>
    <n v="250000000"/>
    <n v="0"/>
    <n v="0"/>
    <n v="80000000"/>
    <n v="0"/>
    <n v="0"/>
    <n v="0"/>
    <n v="0"/>
    <n v="80000000"/>
    <n v="0"/>
    <n v="0"/>
    <n v="330000000"/>
    <n v="0"/>
    <n v="330000000"/>
    <n v="0"/>
    <n v="330000000"/>
    <n v="33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11102"/>
    <s v="Contract Staff Salaries "/>
    <n v="0"/>
    <n v="0"/>
    <n v="0"/>
    <n v="0"/>
    <n v="300000000"/>
    <n v="0"/>
    <n v="300000000"/>
    <n v="0"/>
    <n v="119117647"/>
    <n v="106197718"/>
    <n v="0"/>
    <n v="0"/>
    <n v="119117647"/>
    <n v="117222898"/>
    <n v="0"/>
    <n v="0"/>
    <n v="30882353"/>
    <n v="9191600"/>
    <n v="0"/>
    <n v="0"/>
    <n v="30882353"/>
    <n v="42316992"/>
    <n v="0"/>
    <n v="0"/>
    <n v="300000000"/>
    <n v="0"/>
    <n v="274929208"/>
    <n v="0"/>
    <n v="300000000"/>
    <n v="274929208"/>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12101"/>
    <s v="Social Security Contributions"/>
    <n v="0"/>
    <n v="0"/>
    <n v="0"/>
    <n v="0"/>
    <n v="70000000"/>
    <n v="0"/>
    <n v="70000000"/>
    <n v="0"/>
    <n v="0"/>
    <n v="0"/>
    <n v="0"/>
    <n v="0"/>
    <n v="0"/>
    <n v="0"/>
    <n v="0"/>
    <n v="0"/>
    <n v="0"/>
    <n v="0"/>
    <n v="0"/>
    <n v="0"/>
    <n v="0"/>
    <n v="0"/>
    <n v="0"/>
    <n v="0"/>
    <n v="0"/>
    <n v="0"/>
    <n v="0"/>
    <n v="0"/>
    <n v="0"/>
    <n v="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21009"/>
    <s v="Welfare and Entertainment"/>
    <n v="0"/>
    <n v="0"/>
    <n v="0"/>
    <n v="0"/>
    <n v="32000000"/>
    <n v="0"/>
    <n v="32000000"/>
    <n v="0"/>
    <n v="0"/>
    <n v="0"/>
    <n v="0"/>
    <n v="0"/>
    <n v="16000000"/>
    <n v="16000000"/>
    <n v="0"/>
    <n v="0"/>
    <n v="6600000"/>
    <n v="6600000"/>
    <n v="0"/>
    <n v="0"/>
    <n v="0"/>
    <n v="0"/>
    <n v="0"/>
    <n v="0"/>
    <n v="22600000"/>
    <n v="0"/>
    <n v="22600000"/>
    <n v="0"/>
    <n v="22600000"/>
    <n v="226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39"/>
    <s v="Policies, Regulations and Standards "/>
    <s v="227004"/>
    <s v="Fuel, Lubricants and Oils"/>
    <n v="0"/>
    <n v="0"/>
    <n v="0"/>
    <n v="0"/>
    <n v="20000000"/>
    <n v="0"/>
    <n v="20000000"/>
    <n v="0"/>
    <n v="0"/>
    <n v="0"/>
    <n v="0"/>
    <n v="0"/>
    <n v="10000000"/>
    <n v="10000000"/>
    <n v="0"/>
    <n v="0"/>
    <n v="5000000"/>
    <n v="5000000"/>
    <n v="0"/>
    <n v="0"/>
    <n v="5000000"/>
    <n v="5000000"/>
    <n v="0"/>
    <n v="0"/>
    <n v="20000000"/>
    <n v="0"/>
    <n v="20000000"/>
    <n v="0"/>
    <n v="20000000"/>
    <n v="2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57"/>
    <s v="Social and security safeguards"/>
    <s v="225202"/>
    <s v="Environment Impact Assessment for Capital Works"/>
    <n v="0"/>
    <n v="0"/>
    <n v="0"/>
    <n v="0"/>
    <n v="100000000"/>
    <n v="0"/>
    <n v="100000000"/>
    <n v="0"/>
    <n v="0"/>
    <n v="0"/>
    <n v="0"/>
    <n v="0"/>
    <n v="30000000"/>
    <n v="23462547"/>
    <n v="0"/>
    <n v="0"/>
    <n v="40000000"/>
    <n v="46537453"/>
    <n v="0"/>
    <n v="0"/>
    <n v="30000000"/>
    <n v="30000000"/>
    <n v="0"/>
    <n v="0"/>
    <n v="100000000"/>
    <n v="0"/>
    <n v="100000000"/>
    <n v="0"/>
    <n v="100000000"/>
    <n v="10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300008"/>
    <s v="Information and Systems Management"/>
    <s v="228003"/>
    <s v="Maintenance-Machinery &amp; Equipment Other than Transport Equipment "/>
    <n v="0"/>
    <n v="0"/>
    <n v="0"/>
    <n v="0"/>
    <n v="28000000"/>
    <n v="0"/>
    <n v="28000000"/>
    <n v="0"/>
    <n v="0"/>
    <n v="0"/>
    <n v="0"/>
    <n v="0"/>
    <n v="15000000"/>
    <n v="7587000"/>
    <n v="0"/>
    <n v="0"/>
    <n v="1300000"/>
    <n v="8713000"/>
    <n v="0"/>
    <n v="0"/>
    <n v="0"/>
    <n v="0"/>
    <n v="0"/>
    <n v="0"/>
    <n v="16300000"/>
    <n v="0"/>
    <n v="16300000"/>
    <n v="0"/>
    <n v="16300000"/>
    <n v="16300000"/>
    <s v="Recurrent"/>
  </r>
  <r>
    <s v="018"/>
    <s v="Ministry of Gender, Labour and Social Development"/>
    <x v="14"/>
    <x v="14"/>
    <s v="02"/>
    <s v="Strengthening institutional support "/>
    <s v="01"/>
    <s v="Adminstration, Planning and support services"/>
    <s v="004"/>
    <s v="Policy and Planning"/>
    <s v="1627"/>
    <s v="Retooling of Ministry of Gender, Labour and Social Development and its Institutions."/>
    <s v="000003"/>
    <s v="Facilities and Equipment Management"/>
    <s v="221002"/>
    <s v="Workshops, Meetings and Seminars"/>
    <n v="896034286"/>
    <n v="0"/>
    <n v="0"/>
    <n v="0"/>
    <n v="896034286"/>
    <n v="0"/>
    <n v="0"/>
    <n v="0"/>
    <n v="0"/>
    <n v="0"/>
    <n v="0"/>
    <n v="0"/>
    <n v="0"/>
    <n v="0"/>
    <n v="0"/>
    <n v="0"/>
    <n v="0"/>
    <n v="0"/>
    <n v="0"/>
    <n v="0"/>
    <n v="448017143"/>
    <n v="448017143"/>
    <n v="0"/>
    <n v="0"/>
    <n v="448017143"/>
    <n v="0"/>
    <n v="448017143"/>
    <n v="0"/>
    <n v="448017143"/>
    <n v="448017143"/>
    <s v="Recurrent"/>
  </r>
  <r>
    <s v="019"/>
    <s v="Ministry of Water and Environment"/>
    <x v="7"/>
    <x v="7"/>
    <s v="02"/>
    <s v="Agricultural Production and Productivity"/>
    <s v="03"/>
    <s v="Directorate of Water Development "/>
    <s v="000"/>
    <s v=""/>
    <s v="1559"/>
    <s v="Drought Resilience in Karamoja Sub-Region Project"/>
    <s v="000017"/>
    <s v="Infrastructure Development and Management"/>
    <s v="221002"/>
    <s v="Workshops, Meetings and Seminars"/>
    <n v="0"/>
    <n v="0"/>
    <n v="0"/>
    <n v="0"/>
    <n v="0"/>
    <n v="0"/>
    <n v="0"/>
    <n v="0"/>
    <n v="0"/>
    <n v="0"/>
    <n v="0"/>
    <n v="0"/>
    <n v="0"/>
    <n v="0"/>
    <n v="0"/>
    <n v="0"/>
    <n v="0"/>
    <n v="0"/>
    <n v="176860000"/>
    <n v="0"/>
    <n v="0"/>
    <n v="0"/>
    <n v="0"/>
    <n v="0"/>
    <n v="0"/>
    <n v="176860000"/>
    <n v="0"/>
    <n v="0"/>
    <n v="176860000"/>
    <n v="0"/>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11102"/>
    <s v="Contract Staff Salaries "/>
    <n v="0"/>
    <n v="0"/>
    <n v="0"/>
    <n v="0"/>
    <n v="0"/>
    <n v="0"/>
    <n v="0"/>
    <n v="0"/>
    <n v="0"/>
    <n v="0"/>
    <n v="975591144.27739739"/>
    <n v="326569268.09999996"/>
    <n v="0"/>
    <n v="0"/>
    <n v="580777500"/>
    <n v="269463207"/>
    <n v="0"/>
    <n v="0"/>
    <n v="0"/>
    <n v="0"/>
    <n v="0"/>
    <n v="0"/>
    <n v="0"/>
    <n v="0"/>
    <n v="0"/>
    <n v="1556368644.2773974"/>
    <n v="0"/>
    <n v="596032475.0999999"/>
    <n v="1556368644.2773974"/>
    <n v="596032475.0999999"/>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5101"/>
    <s v="Consultancy Services"/>
    <n v="0"/>
    <n v="0"/>
    <n v="0"/>
    <n v="0"/>
    <n v="0"/>
    <n v="0"/>
    <n v="0"/>
    <n v="0"/>
    <n v="0"/>
    <n v="0"/>
    <n v="138646648.79544351"/>
    <n v="0"/>
    <n v="0"/>
    <n v="0"/>
    <n v="82537500"/>
    <n v="12703051"/>
    <n v="0"/>
    <n v="0"/>
    <n v="0"/>
    <n v="0"/>
    <n v="0"/>
    <n v="0"/>
    <n v="0"/>
    <n v="0"/>
    <n v="0"/>
    <n v="221184148.79544351"/>
    <n v="0"/>
    <n v="12703051"/>
    <n v="221184148.79544351"/>
    <n v="12703051"/>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5204"/>
    <s v="Monitoring and Supervision of capital work"/>
    <n v="0"/>
    <n v="0"/>
    <n v="0"/>
    <n v="0"/>
    <n v="0"/>
    <n v="0"/>
    <n v="0"/>
    <n v="0"/>
    <n v="0"/>
    <n v="0"/>
    <n v="2236735508.0170369"/>
    <n v="532219230.02999997"/>
    <n v="0"/>
    <n v="0"/>
    <n v="1331547200"/>
    <n v="160952020"/>
    <n v="0"/>
    <n v="0"/>
    <n v="0"/>
    <n v="0"/>
    <n v="0"/>
    <n v="0"/>
    <n v="0"/>
    <n v="0"/>
    <n v="0"/>
    <n v="3568282708.0170369"/>
    <n v="0"/>
    <n v="693171250.02999997"/>
    <n v="3568282708.0170369"/>
    <n v="693171250.02999997"/>
    <s v="Recurrent"/>
  </r>
  <r>
    <s v="019"/>
    <s v="Ministry of Water and Environment"/>
    <x v="7"/>
    <x v="7"/>
    <s v="02"/>
    <s v="Agricultural Production and Productivity"/>
    <s v="03"/>
    <s v="Directorate of Water Development "/>
    <s v="004"/>
    <s v="Water for Production"/>
    <s v="1397"/>
    <s v="Water for Production Regional Center-East based in Mbale (WfPRC-E)"/>
    <s v="000017"/>
    <s v="Infrastructure Development and Management"/>
    <s v="227001"/>
    <s v="Travel inland"/>
    <n v="0"/>
    <n v="0"/>
    <n v="0"/>
    <n v="0"/>
    <n v="285200000"/>
    <n v="0"/>
    <n v="285200000"/>
    <n v="0"/>
    <n v="0"/>
    <n v="0"/>
    <n v="0"/>
    <n v="0"/>
    <n v="220000000"/>
    <n v="220000000"/>
    <n v="0"/>
    <n v="0"/>
    <n v="65200000"/>
    <n v="65200000"/>
    <n v="0"/>
    <n v="0"/>
    <n v="0"/>
    <n v="0"/>
    <n v="0"/>
    <n v="0"/>
    <n v="285200000"/>
    <n v="0"/>
    <n v="285200000"/>
    <n v="0"/>
    <n v="285200000"/>
    <n v="2852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1008"/>
    <s v="Information and Communication Technology Supplies.  "/>
    <n v="0"/>
    <n v="0"/>
    <n v="0"/>
    <n v="0"/>
    <n v="15000000"/>
    <n v="0"/>
    <n v="15000000"/>
    <n v="0"/>
    <n v="0"/>
    <n v="0"/>
    <n v="0"/>
    <n v="0"/>
    <n v="3750000"/>
    <n v="0"/>
    <n v="0"/>
    <n v="0"/>
    <n v="3750000"/>
    <n v="7500000"/>
    <n v="0"/>
    <n v="0"/>
    <n v="7500000"/>
    <n v="7500000"/>
    <n v="0"/>
    <n v="0"/>
    <n v="15000000"/>
    <n v="0"/>
    <n v="15000000"/>
    <n v="0"/>
    <n v="15000000"/>
    <n v="15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3006"/>
    <s v="Water"/>
    <n v="0"/>
    <n v="0"/>
    <n v="0"/>
    <n v="0"/>
    <n v="14400400"/>
    <n v="0"/>
    <n v="14400400"/>
    <n v="0"/>
    <n v="0"/>
    <n v="0"/>
    <n v="0"/>
    <n v="0"/>
    <n v="3600000"/>
    <n v="3600000"/>
    <n v="0"/>
    <n v="0"/>
    <n v="3600000"/>
    <n v="3600000"/>
    <n v="0"/>
    <n v="0"/>
    <n v="7200000"/>
    <n v="7200000"/>
    <n v="0"/>
    <n v="0"/>
    <n v="14400000"/>
    <n v="0"/>
    <n v="14400000"/>
    <n v="0"/>
    <n v="14400000"/>
    <n v="144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1012"/>
    <s v="Small Office Equipment"/>
    <n v="0"/>
    <n v="0"/>
    <n v="0"/>
    <n v="0"/>
    <n v="9085200"/>
    <n v="0"/>
    <n v="9085200"/>
    <n v="0"/>
    <n v="0"/>
    <n v="0"/>
    <n v="0"/>
    <n v="0"/>
    <n v="2271250"/>
    <n v="2271250"/>
    <n v="0"/>
    <n v="0"/>
    <n v="2271250"/>
    <n v="914000"/>
    <n v="0"/>
    <n v="0"/>
    <n v="0"/>
    <n v="1350000"/>
    <n v="0"/>
    <n v="0"/>
    <n v="4542500"/>
    <n v="0"/>
    <n v="4535250"/>
    <n v="0"/>
    <n v="4542500"/>
    <n v="453525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8002"/>
    <s v="Maintenance-Transport Equipment "/>
    <n v="0"/>
    <n v="0"/>
    <n v="0"/>
    <n v="0"/>
    <n v="136000000"/>
    <n v="0"/>
    <n v="136000000"/>
    <n v="0"/>
    <n v="0"/>
    <n v="0"/>
    <n v="0"/>
    <n v="0"/>
    <n v="34000000"/>
    <n v="34000000"/>
    <n v="0"/>
    <n v="0"/>
    <n v="34000000"/>
    <n v="23024884"/>
    <n v="0"/>
    <n v="0"/>
    <n v="19800000"/>
    <n v="30775116"/>
    <n v="0"/>
    <n v="0"/>
    <n v="87800000"/>
    <n v="0"/>
    <n v="87800000"/>
    <n v="0"/>
    <n v="87800000"/>
    <n v="87800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25204"/>
    <s v="Monitoring and Supervision of capital work"/>
    <n v="0"/>
    <n v="0"/>
    <n v="0"/>
    <n v="0"/>
    <n v="245200000"/>
    <n v="0"/>
    <n v="245200000"/>
    <n v="0"/>
    <n v="0"/>
    <n v="0"/>
    <n v="0"/>
    <n v="0"/>
    <n v="61300000"/>
    <n v="38809580"/>
    <n v="0"/>
    <n v="0"/>
    <n v="61300000"/>
    <n v="83339000"/>
    <n v="0"/>
    <n v="0"/>
    <n v="0"/>
    <n v="451420"/>
    <n v="0"/>
    <n v="0"/>
    <n v="122600000"/>
    <n v="0"/>
    <n v="122600000"/>
    <n v="0"/>
    <n v="122600000"/>
    <n v="122600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27004"/>
    <s v="Fuel, Lubricants and Oils"/>
    <n v="0"/>
    <n v="0"/>
    <n v="0"/>
    <n v="0"/>
    <n v="93625000"/>
    <n v="0"/>
    <n v="93625000"/>
    <n v="0"/>
    <n v="0"/>
    <n v="0"/>
    <n v="0"/>
    <n v="0"/>
    <n v="23406250"/>
    <n v="23406250"/>
    <n v="0"/>
    <n v="0"/>
    <n v="23406250"/>
    <n v="23406250"/>
    <n v="0"/>
    <n v="0"/>
    <n v="46812500"/>
    <n v="46812500"/>
    <n v="0"/>
    <n v="0"/>
    <n v="93625000"/>
    <n v="0"/>
    <n v="93625000"/>
    <n v="0"/>
    <n v="93625000"/>
    <n v="93625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3004"/>
    <s v="Guard and Security services"/>
    <n v="0"/>
    <n v="0"/>
    <n v="0"/>
    <n v="0"/>
    <n v="24000000"/>
    <n v="0"/>
    <n v="24000000"/>
    <n v="0"/>
    <n v="0"/>
    <n v="0"/>
    <n v="0"/>
    <n v="0"/>
    <n v="6000000"/>
    <n v="6000000"/>
    <n v="0"/>
    <n v="0"/>
    <n v="6000000"/>
    <n v="6000000"/>
    <n v="0"/>
    <n v="0"/>
    <n v="12000000"/>
    <n v="12000000"/>
    <n v="0"/>
    <n v="0"/>
    <n v="24000000"/>
    <n v="0"/>
    <n v="24000000"/>
    <n v="0"/>
    <n v="24000000"/>
    <n v="24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3006"/>
    <s v="Water"/>
    <n v="0"/>
    <n v="0"/>
    <n v="0"/>
    <n v="0"/>
    <n v="4000000"/>
    <n v="0"/>
    <n v="4000000"/>
    <n v="0"/>
    <n v="0"/>
    <n v="0"/>
    <n v="0"/>
    <n v="0"/>
    <n v="1000000"/>
    <n v="1000000"/>
    <n v="0"/>
    <n v="0"/>
    <n v="1000000"/>
    <n v="1000000"/>
    <n v="0"/>
    <n v="0"/>
    <n v="2000000"/>
    <n v="3000000"/>
    <n v="0"/>
    <n v="0"/>
    <n v="4000000"/>
    <n v="0"/>
    <n v="5000000"/>
    <n v="0"/>
    <n v="4000000"/>
    <n v="5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5101"/>
    <s v="Consultancy Services"/>
    <n v="0"/>
    <n v="0"/>
    <n v="0"/>
    <n v="0"/>
    <n v="180000000"/>
    <n v="0"/>
    <n v="180000000"/>
    <n v="0"/>
    <n v="0"/>
    <n v="0"/>
    <n v="0"/>
    <n v="0"/>
    <n v="0"/>
    <n v="0"/>
    <n v="0"/>
    <n v="0"/>
    <n v="45000000"/>
    <n v="45000000"/>
    <n v="0"/>
    <n v="0"/>
    <n v="135000000"/>
    <n v="135000000"/>
    <n v="0"/>
    <n v="0"/>
    <n v="180000000"/>
    <n v="0"/>
    <n v="180000000"/>
    <n v="0"/>
    <n v="180000000"/>
    <n v="180000000"/>
    <s v="Recurrent"/>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312139"/>
    <s v="Other Structures - Acquisition"/>
    <n v="0"/>
    <n v="0"/>
    <n v="0"/>
    <n v="0"/>
    <n v="2574459050"/>
    <n v="0"/>
    <n v="2574459050"/>
    <n v="0"/>
    <n v="0"/>
    <n v="0"/>
    <n v="0"/>
    <n v="0"/>
    <n v="943614750"/>
    <n v="943614750"/>
    <n v="0"/>
    <n v="0"/>
    <n v="643614750"/>
    <n v="643614750"/>
    <n v="0"/>
    <n v="0"/>
    <n v="987229550"/>
    <n v="987229550"/>
    <n v="0"/>
    <n v="0"/>
    <n v="2574459050"/>
    <n v="0"/>
    <n v="2574459050"/>
    <n v="0"/>
    <n v="2574459050"/>
    <n v="2574459050"/>
    <s v="Capital"/>
  </r>
  <r>
    <s v="019"/>
    <s v="Ministry of Water and Environment"/>
    <x v="7"/>
    <x v="7"/>
    <s v="02"/>
    <s v="Agricultural Production and Productivity"/>
    <s v="03"/>
    <s v="Directorate of Water Development "/>
    <s v="004"/>
    <s v="Water for Production"/>
    <s v="1661"/>
    <s v="Irrigation For Climate Resilience Project Profile"/>
    <s v="000003"/>
    <s v="Facilities and Equipment Management"/>
    <s v="211106"/>
    <s v="Allowances (Incl. Casuals, Temporary, sitting allowances)"/>
    <n v="0"/>
    <n v="0"/>
    <n v="0"/>
    <n v="0"/>
    <n v="368725999"/>
    <n v="0"/>
    <n v="63000000"/>
    <n v="305725999"/>
    <n v="0"/>
    <n v="0"/>
    <n v="0"/>
    <n v="0"/>
    <n v="15750000"/>
    <n v="11016000"/>
    <n v="0"/>
    <n v="0"/>
    <n v="15750000"/>
    <n v="18816392"/>
    <n v="0"/>
    <n v="0"/>
    <n v="31500000"/>
    <n v="33167608"/>
    <n v="0"/>
    <n v="0"/>
    <n v="63000000"/>
    <n v="0"/>
    <n v="63000000"/>
    <n v="0"/>
    <n v="63000000"/>
    <n v="63000000"/>
    <s v="Recurrent"/>
  </r>
  <r>
    <s v="019"/>
    <s v="Ministry of Water and Environment"/>
    <x v="7"/>
    <x v="7"/>
    <s v="02"/>
    <s v="Agricultural Production and Productivity"/>
    <s v="03"/>
    <s v="Directorate of Water Development "/>
    <s v="004"/>
    <s v="Water for Production"/>
    <s v="1661"/>
    <s v="Irrigation For Climate Resilience Project Profile"/>
    <s v="000003"/>
    <s v="Facilities and Equipment Management"/>
    <s v="227004"/>
    <s v="Fuel, Lubricants and Oils"/>
    <n v="0"/>
    <n v="0"/>
    <n v="0"/>
    <n v="0"/>
    <n v="125200000"/>
    <n v="0"/>
    <n v="75000000"/>
    <n v="50200000"/>
    <n v="0"/>
    <n v="0"/>
    <n v="0"/>
    <n v="0"/>
    <n v="18750000"/>
    <n v="18750000"/>
    <n v="0"/>
    <n v="0"/>
    <n v="18750000"/>
    <n v="18750000"/>
    <n v="0"/>
    <n v="0"/>
    <n v="10000000"/>
    <n v="10000000"/>
    <n v="0"/>
    <n v="0"/>
    <n v="47500000"/>
    <n v="0"/>
    <n v="47500000"/>
    <n v="0"/>
    <n v="47500000"/>
    <n v="475000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17"/>
    <s v="Infrastructure Development and Management"/>
    <s v="221011"/>
    <s v="Printing, Stationery, Photocopying and Binding"/>
    <n v="0"/>
    <n v="0"/>
    <n v="0"/>
    <n v="0"/>
    <n v="8000000"/>
    <n v="0"/>
    <n v="8000000"/>
    <n v="0"/>
    <n v="0"/>
    <n v="0"/>
    <n v="0"/>
    <n v="0"/>
    <n v="0"/>
    <n v="0"/>
    <n v="0"/>
    <n v="0"/>
    <n v="2000000"/>
    <n v="926000"/>
    <n v="0"/>
    <n v="0"/>
    <n v="0"/>
    <n v="2000000"/>
    <n v="0"/>
    <n v="0"/>
    <n v="2000000"/>
    <n v="0"/>
    <n v="2926000"/>
    <n v="0"/>
    <n v="2000000"/>
    <n v="29260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17"/>
    <s v="Infrastructure Development and Management"/>
    <s v="312139"/>
    <s v="Other Structures - Acquisition"/>
    <n v="0"/>
    <n v="0"/>
    <n v="0"/>
    <n v="0"/>
    <n v="29758251449"/>
    <n v="0"/>
    <n v="1615595402"/>
    <n v="28142656047"/>
    <n v="0"/>
    <n v="0"/>
    <n v="0"/>
    <n v="0"/>
    <n v="600595000"/>
    <n v="127058932"/>
    <n v="0"/>
    <n v="0"/>
    <n v="0"/>
    <n v="441154054"/>
    <n v="0"/>
    <n v="0"/>
    <n v="450000000"/>
    <n v="482382014"/>
    <n v="0"/>
    <n v="0"/>
    <n v="1050595000"/>
    <n v="0"/>
    <n v="1050595000"/>
    <n v="0"/>
    <n v="1050595000"/>
    <n v="1050595000"/>
    <s v="Capital"/>
  </r>
  <r>
    <s v="019"/>
    <s v="Ministry of Water and Environment"/>
    <x v="2"/>
    <x v="2"/>
    <s v="01"/>
    <s v="Environment and Natural Resources Management"/>
    <s v="01"/>
    <s v="Directorate of Environmental Affairs"/>
    <s v="000"/>
    <s v=""/>
    <s v="1417"/>
    <s v="Farm Income Enhancement and Forestry Conservation Programme Phase II"/>
    <s v="000003"/>
    <s v="Facilities and Equipment Management"/>
    <s v="211106"/>
    <s v="Allowances (Incl. Casuals, Temporary, sitting allowances)"/>
    <n v="0"/>
    <n v="0"/>
    <n v="0"/>
    <n v="0"/>
    <n v="0"/>
    <n v="0"/>
    <n v="0"/>
    <n v="0"/>
    <n v="0"/>
    <n v="0"/>
    <n v="0"/>
    <n v="0"/>
    <n v="0"/>
    <n v="0"/>
    <n v="0"/>
    <n v="0"/>
    <n v="0"/>
    <n v="0"/>
    <n v="49710000"/>
    <n v="49710000"/>
    <n v="0"/>
    <n v="0"/>
    <n v="0"/>
    <n v="0"/>
    <n v="0"/>
    <n v="49710000"/>
    <n v="0"/>
    <n v="49710000"/>
    <n v="49710000"/>
    <n v="49710000"/>
    <s v="Recurrent"/>
  </r>
  <r>
    <s v="019"/>
    <s v="Ministry of Water and Environment"/>
    <x v="2"/>
    <x v="2"/>
    <s v="01"/>
    <s v="Environment and Natural Resources Management"/>
    <s v="01"/>
    <s v="Directorate of Environmental Affairs"/>
    <s v="000"/>
    <s v=""/>
    <s v="1417"/>
    <s v="Farm Income Enhancement and Forestry Conservation Programme Phase II"/>
    <s v="000015"/>
    <s v="Monitoring and Evaluation "/>
    <s v="211106"/>
    <s v="Allowances (Incl. Casuals, Temporary, sitting allowances)"/>
    <n v="0"/>
    <n v="0"/>
    <n v="0"/>
    <n v="0"/>
    <n v="0"/>
    <n v="0"/>
    <n v="0"/>
    <n v="0"/>
    <n v="0"/>
    <n v="0"/>
    <n v="18135000"/>
    <n v="18135000"/>
    <n v="0"/>
    <n v="0"/>
    <n v="205210000"/>
    <n v="205210000"/>
    <n v="0"/>
    <n v="0"/>
    <n v="131616155"/>
    <n v="131616155"/>
    <n v="0"/>
    <n v="0"/>
    <n v="0"/>
    <n v="0"/>
    <n v="0"/>
    <n v="354961155"/>
    <n v="0"/>
    <n v="354961155"/>
    <n v="354961155"/>
    <n v="354961155"/>
    <s v="Recurrent"/>
  </r>
  <r>
    <s v="019"/>
    <s v="Ministry of Water and Environment"/>
    <x v="2"/>
    <x v="2"/>
    <s v="01"/>
    <s v="Environment and Natural Resources Management"/>
    <s v="01"/>
    <s v="Directorate of Environmental Affairs"/>
    <s v="000"/>
    <s v=""/>
    <s v="1417"/>
    <s v="Farm Income Enhancement and Forestry Conservation Programme Phase II"/>
    <s v="000039"/>
    <s v="Policies, Regulations and Standards "/>
    <s v="221002"/>
    <s v="Workshops, Meetings and Seminars"/>
    <n v="0"/>
    <n v="0"/>
    <n v="0"/>
    <n v="0"/>
    <n v="0"/>
    <n v="0"/>
    <n v="0"/>
    <n v="0"/>
    <n v="0"/>
    <n v="0"/>
    <n v="128636500"/>
    <n v="128636500"/>
    <n v="0"/>
    <n v="0"/>
    <n v="130036000"/>
    <n v="130036000"/>
    <n v="0"/>
    <n v="0"/>
    <n v="313351000"/>
    <n v="313351000"/>
    <n v="0"/>
    <n v="0"/>
    <n v="0"/>
    <n v="0"/>
    <n v="0"/>
    <n v="572023500"/>
    <n v="0"/>
    <n v="572023500"/>
    <n v="572023500"/>
    <n v="572023500"/>
    <s v="Recurrent"/>
  </r>
  <r>
    <s v="019"/>
    <s v="Ministry of Water and Environment"/>
    <x v="2"/>
    <x v="2"/>
    <s v="01"/>
    <s v="Environment and Natural Resources Management"/>
    <s v="01"/>
    <s v="Directorate of Environmental Affairs"/>
    <s v="000"/>
    <s v=""/>
    <s v="1417"/>
    <s v="Farm Income Enhancement and Forestry Conservation Programme Phase II"/>
    <s v="140020"/>
    <s v="Advocacy, sensitization and information management"/>
    <s v="225101"/>
    <s v="Consultancy Services"/>
    <n v="0"/>
    <n v="0"/>
    <n v="0"/>
    <n v="0"/>
    <n v="0"/>
    <n v="0"/>
    <n v="0"/>
    <n v="0"/>
    <n v="0"/>
    <n v="0"/>
    <n v="1199902333"/>
    <n v="1199902333"/>
    <n v="0"/>
    <n v="0"/>
    <n v="464761392"/>
    <n v="464761392"/>
    <n v="0"/>
    <n v="0"/>
    <n v="65729375"/>
    <n v="65729375"/>
    <n v="0"/>
    <n v="0"/>
    <n v="0"/>
    <n v="0"/>
    <n v="0"/>
    <n v="1730393100"/>
    <n v="0"/>
    <n v="1730393100"/>
    <n v="1730393100"/>
    <n v="1730393100"/>
    <s v="Recurrent"/>
  </r>
  <r>
    <s v="019"/>
    <s v="Ministry of Water and Environment"/>
    <x v="2"/>
    <x v="2"/>
    <s v="01"/>
    <s v="Environment and Natural Resources Management"/>
    <s v="01"/>
    <s v="Directorate of Environmental Affairs"/>
    <s v="000"/>
    <s v=""/>
    <s v="1613"/>
    <s v="Investing in Forests and Protected Areas for Climate-Smart Development"/>
    <s v="000015"/>
    <s v="Monitoring and Evaluation "/>
    <s v="227001"/>
    <s v="Travel inland"/>
    <n v="0"/>
    <n v="0"/>
    <n v="0"/>
    <n v="0"/>
    <n v="0"/>
    <n v="0"/>
    <n v="0"/>
    <n v="0"/>
    <n v="0"/>
    <n v="0"/>
    <n v="0"/>
    <n v="0"/>
    <n v="0"/>
    <n v="0"/>
    <n v="100000000"/>
    <n v="21235000"/>
    <n v="0"/>
    <n v="0"/>
    <n v="0"/>
    <n v="0"/>
    <n v="0"/>
    <n v="0"/>
    <n v="0"/>
    <n v="0"/>
    <n v="0"/>
    <n v="100000000"/>
    <n v="0"/>
    <n v="21235000"/>
    <n v="100000000"/>
    <n v="21235000"/>
    <s v="Recurrent"/>
  </r>
  <r>
    <s v="019"/>
    <s v="Ministry of Water and Environment"/>
    <x v="2"/>
    <x v="2"/>
    <s v="01"/>
    <s v="Environment and Natural Resources Management"/>
    <s v="01"/>
    <s v="Directorate of Environmental Affairs"/>
    <s v="000"/>
    <s v=""/>
    <s v="1613"/>
    <s v="Investing in Forests and Protected Areas for Climate-Smart Development"/>
    <s v="000015"/>
    <s v="Monitoring and Evaluation "/>
    <s v="227004"/>
    <s v="Fuel, Lubricants and Oils"/>
    <n v="0"/>
    <n v="0"/>
    <n v="0"/>
    <n v="0"/>
    <n v="0"/>
    <n v="0"/>
    <n v="0"/>
    <n v="0"/>
    <n v="0"/>
    <n v="0"/>
    <n v="0"/>
    <n v="0"/>
    <n v="0"/>
    <n v="0"/>
    <n v="23000000"/>
    <n v="0"/>
    <n v="0"/>
    <n v="0"/>
    <n v="0"/>
    <n v="0"/>
    <n v="0"/>
    <n v="0"/>
    <n v="0"/>
    <n v="0"/>
    <n v="0"/>
    <n v="23000000"/>
    <n v="0"/>
    <n v="0"/>
    <n v="23000000"/>
    <n v="0"/>
    <s v="Recurrent"/>
  </r>
  <r>
    <s v="019"/>
    <s v="Ministry of Water and Environment"/>
    <x v="2"/>
    <x v="2"/>
    <s v="01"/>
    <s v="Environment and Natural Resources Management"/>
    <s v="01"/>
    <s v="Directorate of Environmental Affairs"/>
    <s v="000"/>
    <s v=""/>
    <s v="1613"/>
    <s v="Investing in Forests and Protected Areas for Climate-Smart Development"/>
    <s v="000039"/>
    <s v="Policies, Regulations and Standards "/>
    <s v="211106"/>
    <s v="Allowances (Incl. Casuals, Temporary, sitting allowances)"/>
    <n v="0"/>
    <n v="0"/>
    <n v="0"/>
    <n v="0"/>
    <n v="0"/>
    <n v="0"/>
    <n v="0"/>
    <n v="0"/>
    <n v="0"/>
    <n v="0"/>
    <n v="0"/>
    <n v="0"/>
    <n v="0"/>
    <n v="0"/>
    <n v="5000000"/>
    <n v="2500000"/>
    <n v="0"/>
    <n v="0"/>
    <n v="0"/>
    <n v="0"/>
    <n v="0"/>
    <n v="0"/>
    <n v="0"/>
    <n v="0"/>
    <n v="0"/>
    <n v="5000000"/>
    <n v="0"/>
    <n v="2500000"/>
    <n v="5000000"/>
    <n v="25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21009"/>
    <s v="Welfare and Entertainment"/>
    <n v="0"/>
    <n v="0"/>
    <n v="0"/>
    <n v="0"/>
    <n v="36000000"/>
    <n v="0"/>
    <n v="16000000"/>
    <n v="20000000"/>
    <n v="0"/>
    <n v="0"/>
    <n v="0"/>
    <n v="0"/>
    <n v="4000000"/>
    <n v="4000000"/>
    <n v="0"/>
    <n v="0"/>
    <n v="4000000"/>
    <n v="4000000"/>
    <n v="0"/>
    <n v="0"/>
    <n v="0"/>
    <n v="0"/>
    <n v="0"/>
    <n v="0"/>
    <n v="8000000"/>
    <n v="0"/>
    <n v="8000000"/>
    <n v="0"/>
    <n v="8000000"/>
    <n v="8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21011"/>
    <s v="Printing, Stationery, Photocopying and Binding"/>
    <n v="0"/>
    <n v="0"/>
    <n v="0"/>
    <n v="0"/>
    <n v="50000000"/>
    <n v="0"/>
    <n v="10000000"/>
    <n v="40000000"/>
    <n v="0"/>
    <n v="0"/>
    <n v="0"/>
    <n v="0"/>
    <n v="2500000"/>
    <n v="0"/>
    <n v="0"/>
    <n v="0"/>
    <n v="2500000"/>
    <n v="3742500"/>
    <n v="0"/>
    <n v="0"/>
    <n v="5000000"/>
    <n v="6257500"/>
    <n v="0"/>
    <n v="0"/>
    <n v="10000000"/>
    <n v="0"/>
    <n v="10000000"/>
    <n v="0"/>
    <n v="10000000"/>
    <n v="1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22001"/>
    <s v="Information and Communication Technology Services."/>
    <n v="0"/>
    <n v="0"/>
    <n v="0"/>
    <n v="0"/>
    <n v="4000000"/>
    <n v="0"/>
    <n v="4000000"/>
    <n v="0"/>
    <n v="0"/>
    <n v="0"/>
    <n v="0"/>
    <n v="0"/>
    <n v="0"/>
    <n v="0"/>
    <n v="0"/>
    <n v="0"/>
    <n v="1000000"/>
    <n v="1000000"/>
    <n v="0"/>
    <n v="0"/>
    <n v="3000000"/>
    <n v="3000000"/>
    <n v="0"/>
    <n v="0"/>
    <n v="4000000"/>
    <n v="0"/>
    <n v="4000000"/>
    <n v="0"/>
    <n v="4000000"/>
    <n v="4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23006"/>
    <s v="Water"/>
    <n v="0"/>
    <n v="0"/>
    <n v="0"/>
    <n v="0"/>
    <n v="4000000"/>
    <n v="0"/>
    <n v="4000000"/>
    <n v="0"/>
    <n v="0"/>
    <n v="0"/>
    <n v="0"/>
    <n v="0"/>
    <n v="1000000"/>
    <n v="1000000"/>
    <n v="0"/>
    <n v="0"/>
    <n v="1000000"/>
    <n v="0"/>
    <n v="0"/>
    <n v="0"/>
    <n v="2000000"/>
    <n v="4000000"/>
    <n v="0"/>
    <n v="0"/>
    <n v="4000000"/>
    <n v="0"/>
    <n v="5000000"/>
    <n v="0"/>
    <n v="4000000"/>
    <n v="5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1"/>
    <s v="Ecosystems Restoration and Protection"/>
    <s v="227001"/>
    <s v="Travel inland"/>
    <n v="0"/>
    <n v="0"/>
    <n v="0"/>
    <n v="0"/>
    <n v="140000000"/>
    <n v="0"/>
    <n v="100000000"/>
    <n v="40000000"/>
    <n v="0"/>
    <n v="0"/>
    <n v="0"/>
    <n v="0"/>
    <n v="25000000"/>
    <n v="24450000"/>
    <n v="0"/>
    <n v="0"/>
    <n v="25000000"/>
    <n v="21750000"/>
    <n v="0"/>
    <n v="0"/>
    <n v="50000000"/>
    <n v="53800000"/>
    <n v="0"/>
    <n v="0"/>
    <n v="100000000"/>
    <n v="0"/>
    <n v="100000000"/>
    <n v="0"/>
    <n v="100000000"/>
    <n v="10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03"/>
    <s v="Facilities and Equipment Management"/>
    <s v="225101"/>
    <s v="Consultancy Services"/>
    <n v="0"/>
    <n v="0"/>
    <n v="0"/>
    <n v="0"/>
    <n v="1500000000"/>
    <n v="0"/>
    <n v="300000000"/>
    <n v="1200000000"/>
    <n v="0"/>
    <n v="0"/>
    <n v="0"/>
    <n v="0"/>
    <n v="0"/>
    <n v="0"/>
    <n v="0"/>
    <n v="0"/>
    <n v="10000000"/>
    <n v="0"/>
    <n v="0"/>
    <n v="0"/>
    <n v="0"/>
    <n v="10000000"/>
    <n v="0"/>
    <n v="0"/>
    <n v="10000000"/>
    <n v="0"/>
    <n v="10000000"/>
    <n v="0"/>
    <n v="10000000"/>
    <n v="1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4"/>
    <s v="Administrative and Support Services"/>
    <s v="221002"/>
    <s v="Workshops, Meetings and Seminars"/>
    <n v="0"/>
    <n v="0"/>
    <n v="0"/>
    <n v="0"/>
    <n v="370000000"/>
    <n v="0"/>
    <n v="120000000"/>
    <n v="25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5"/>
    <s v="Monitoring and Evaluation "/>
    <s v="211106"/>
    <s v="Allowances (Incl. Casuals, Temporary, sitting allowances)"/>
    <n v="0"/>
    <n v="0"/>
    <n v="0"/>
    <n v="0"/>
    <n v="800000000"/>
    <n v="0"/>
    <n v="200000000"/>
    <n v="600000000"/>
    <n v="0"/>
    <n v="0"/>
    <n v="0"/>
    <n v="0"/>
    <n v="30000000"/>
    <n v="29985000"/>
    <n v="0"/>
    <n v="0"/>
    <n v="20000000"/>
    <n v="20015000"/>
    <n v="0"/>
    <n v="0"/>
    <n v="0"/>
    <n v="0"/>
    <n v="0"/>
    <n v="0"/>
    <n v="50000000"/>
    <n v="0"/>
    <n v="50000000"/>
    <n v="0"/>
    <n v="50000000"/>
    <n v="5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39"/>
    <s v="Policies, Regulations and Standards "/>
    <s v="221001"/>
    <s v="Advertising and Public Relations"/>
    <n v="0"/>
    <n v="0"/>
    <n v="0"/>
    <n v="0"/>
    <n v="350000000"/>
    <n v="0"/>
    <n v="50000000"/>
    <n v="300000000"/>
    <n v="0"/>
    <n v="0"/>
    <n v="0"/>
    <n v="0"/>
    <n v="12500000"/>
    <n v="2575000"/>
    <n v="0"/>
    <n v="0"/>
    <n v="12500000"/>
    <n v="21875000"/>
    <n v="0"/>
    <n v="0"/>
    <n v="0"/>
    <n v="550000"/>
    <n v="0"/>
    <n v="0"/>
    <n v="25000000"/>
    <n v="0"/>
    <n v="25000000"/>
    <n v="0"/>
    <n v="25000000"/>
    <n v="25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0"/>
    <s v="Advocacy, sensitization and information management"/>
    <s v="225201"/>
    <s v="Consultancy Services-Capital"/>
    <n v="0"/>
    <n v="0"/>
    <n v="0"/>
    <n v="0"/>
    <n v="1060000000"/>
    <n v="0"/>
    <n v="0"/>
    <n v="1060000000"/>
    <n v="0"/>
    <n v="0"/>
    <n v="0"/>
    <n v="0"/>
    <n v="0"/>
    <n v="0"/>
    <n v="0"/>
    <n v="0"/>
    <n v="0"/>
    <n v="0"/>
    <n v="0"/>
    <n v="0"/>
    <n v="0"/>
    <n v="0"/>
    <n v="0"/>
    <n v="0"/>
    <n v="0"/>
    <n v="0"/>
    <n v="0"/>
    <n v="0"/>
    <n v="0"/>
    <n v="0"/>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211102"/>
    <s v="Contract Staff Salaries "/>
    <n v="0"/>
    <n v="0"/>
    <n v="0"/>
    <n v="0"/>
    <n v="216000000"/>
    <n v="0"/>
    <n v="216000000"/>
    <n v="0"/>
    <n v="54000000"/>
    <n v="0"/>
    <n v="0"/>
    <n v="0"/>
    <n v="54000000"/>
    <n v="0"/>
    <n v="0"/>
    <n v="0"/>
    <n v="54000000"/>
    <n v="0"/>
    <n v="0"/>
    <n v="0"/>
    <n v="54000000"/>
    <n v="106920000"/>
    <n v="0"/>
    <n v="0"/>
    <n v="216000000"/>
    <n v="0"/>
    <n v="106920000"/>
    <n v="0"/>
    <n v="216000000"/>
    <n v="106920000"/>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211106"/>
    <s v="Allowances (Incl. Casuals, Temporary, sitting allowances)"/>
    <n v="0"/>
    <n v="0"/>
    <n v="0"/>
    <n v="0"/>
    <n v="80000000"/>
    <n v="0"/>
    <n v="80000000"/>
    <n v="0"/>
    <n v="0"/>
    <n v="0"/>
    <n v="0"/>
    <n v="0"/>
    <n v="8000000"/>
    <n v="0"/>
    <n v="0"/>
    <n v="0"/>
    <n v="20400000"/>
    <n v="21549300"/>
    <n v="0"/>
    <n v="0"/>
    <n v="5000000"/>
    <n v="11787960"/>
    <n v="0"/>
    <n v="0"/>
    <n v="33400000"/>
    <n v="0"/>
    <n v="33337260"/>
    <n v="0"/>
    <n v="33400000"/>
    <n v="33337260"/>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221009"/>
    <s v="Welfare and Entertainment"/>
    <n v="0"/>
    <n v="0"/>
    <n v="0"/>
    <n v="0"/>
    <n v="8000000"/>
    <n v="0"/>
    <n v="8000000"/>
    <n v="0"/>
    <n v="0"/>
    <n v="0"/>
    <n v="0"/>
    <n v="0"/>
    <n v="800000"/>
    <n v="0"/>
    <n v="0"/>
    <n v="0"/>
    <n v="1040000"/>
    <n v="576000"/>
    <n v="0"/>
    <n v="0"/>
    <n v="2000000"/>
    <n v="3255000"/>
    <n v="0"/>
    <n v="0"/>
    <n v="3840000"/>
    <n v="0"/>
    <n v="3831000"/>
    <n v="0"/>
    <n v="3840000"/>
    <n v="3831000"/>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312212"/>
    <s v="Light Vehicles - Acquisition"/>
    <n v="0"/>
    <n v="0"/>
    <n v="0"/>
    <n v="0"/>
    <n v="250000000"/>
    <n v="0"/>
    <n v="250000000"/>
    <n v="0"/>
    <n v="0"/>
    <n v="0"/>
    <n v="0"/>
    <n v="0"/>
    <n v="250000000"/>
    <n v="0"/>
    <n v="0"/>
    <n v="0"/>
    <n v="0"/>
    <n v="0"/>
    <n v="0"/>
    <n v="0"/>
    <n v="0"/>
    <n v="250000000"/>
    <n v="0"/>
    <n v="0"/>
    <n v="250000000"/>
    <n v="0"/>
    <n v="250000000"/>
    <n v="0"/>
    <n v="250000000"/>
    <n v="250000000"/>
    <s v="Capital"/>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1011"/>
    <s v="Printing, Stationery, Photocopying and Binding"/>
    <n v="0"/>
    <n v="0"/>
    <n v="0"/>
    <n v="0"/>
    <n v="40000000"/>
    <n v="0"/>
    <n v="10000000"/>
    <n v="30000000"/>
    <n v="0"/>
    <n v="0"/>
    <n v="0"/>
    <n v="0"/>
    <n v="0"/>
    <n v="0"/>
    <n v="0"/>
    <n v="0"/>
    <n v="1500000"/>
    <n v="1500000"/>
    <n v="0"/>
    <n v="0"/>
    <n v="0"/>
    <n v="0"/>
    <n v="0"/>
    <n v="0"/>
    <n v="1500000"/>
    <n v="0"/>
    <n v="1500000"/>
    <n v="0"/>
    <n v="1500000"/>
    <n v="1500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000003"/>
    <s v="Facilities and Equipment Management"/>
    <s v="312232"/>
    <s v="Electrical machinery - Acquisition"/>
    <n v="0"/>
    <n v="0"/>
    <n v="0"/>
    <n v="0"/>
    <n v="28800939500"/>
    <n v="0"/>
    <n v="0"/>
    <n v="28800939500"/>
    <n v="0"/>
    <n v="0"/>
    <n v="0"/>
    <n v="0"/>
    <n v="0"/>
    <n v="0"/>
    <n v="0"/>
    <n v="0"/>
    <n v="0"/>
    <n v="0"/>
    <n v="0"/>
    <n v="0"/>
    <n v="0"/>
    <n v="0"/>
    <n v="0"/>
    <n v="0"/>
    <n v="0"/>
    <n v="0"/>
    <n v="0"/>
    <n v="0"/>
    <n v="0"/>
    <n v="0"/>
    <s v="Capital"/>
  </r>
  <r>
    <s v="014"/>
    <s v="Ministry of Health"/>
    <x v="9"/>
    <x v="9"/>
    <s v="02"/>
    <s v="Population Health, Safety and Management "/>
    <s v="02"/>
    <s v="Strategy, Policy and Development"/>
    <s v="002"/>
    <s v="Planning, Financing and Policy"/>
    <s v="1440"/>
    <s v="Uganda Reproductive Maternal &amp; Child Health Services Improvement Project"/>
    <s v="000003"/>
    <s v="Facilities and Equipment Management"/>
    <s v="313121"/>
    <s v="  Non-Residential Buildings  - Improvement"/>
    <n v="0"/>
    <n v="0"/>
    <n v="0"/>
    <n v="0"/>
    <n v="51129060500"/>
    <n v="0"/>
    <n v="0"/>
    <n v="51129060500"/>
    <n v="0"/>
    <n v="0"/>
    <n v="0"/>
    <n v="0"/>
    <n v="0"/>
    <n v="0"/>
    <n v="0"/>
    <n v="0"/>
    <n v="0"/>
    <n v="0"/>
    <n v="0"/>
    <n v="0"/>
    <n v="0"/>
    <n v="0"/>
    <n v="0"/>
    <n v="0"/>
    <n v="0"/>
    <n v="0"/>
    <n v="0"/>
    <n v="0"/>
    <n v="0"/>
    <n v="0"/>
    <s v="Capital"/>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63402"/>
    <s v="Transfer to Other Government Units"/>
    <n v="0"/>
    <n v="0"/>
    <n v="0"/>
    <n v="0"/>
    <n v="34150000000"/>
    <n v="0"/>
    <n v="0"/>
    <n v="34150000000"/>
    <n v="0"/>
    <n v="0"/>
    <n v="0"/>
    <n v="0"/>
    <n v="0"/>
    <n v="0"/>
    <n v="0"/>
    <n v="0"/>
    <n v="0"/>
    <n v="0"/>
    <n v="0"/>
    <n v="0"/>
    <n v="0"/>
    <n v="0"/>
    <n v="0"/>
    <n v="0"/>
    <n v="0"/>
    <n v="0"/>
    <n v="0"/>
    <n v="0"/>
    <n v="0"/>
    <n v="0"/>
    <s v="Recurrent"/>
  </r>
  <r>
    <s v="014"/>
    <s v="Ministry of Health"/>
    <x v="9"/>
    <x v="9"/>
    <s v="02"/>
    <s v="Population Health, Safety and Management "/>
    <s v="05"/>
    <s v="Public Health Services"/>
    <s v="000"/>
    <s v=""/>
    <s v="0220"/>
    <s v="Global Fund for AIDS, TB and Malaria"/>
    <s v="000003"/>
    <s v="Facilities and Equipment Management"/>
    <s v="224001"/>
    <s v="Medical Supplies and Services"/>
    <n v="0"/>
    <n v="0"/>
    <n v="0"/>
    <n v="0"/>
    <n v="0"/>
    <n v="0"/>
    <n v="0"/>
    <n v="0"/>
    <n v="0"/>
    <n v="0"/>
    <n v="183051937349"/>
    <n v="522444724"/>
    <n v="0"/>
    <n v="0"/>
    <n v="150853362045"/>
    <n v="107932849754"/>
    <n v="0"/>
    <n v="0"/>
    <n v="189584728147.34058"/>
    <n v="9417409161"/>
    <n v="0"/>
    <n v="0"/>
    <n v="0"/>
    <n v="0"/>
    <n v="0"/>
    <n v="523490027541.34058"/>
    <n v="0"/>
    <n v="117872703639"/>
    <n v="523490027541.34058"/>
    <n v="117872703639"/>
    <s v="Recurrent"/>
  </r>
  <r>
    <s v="014"/>
    <s v="Ministry of Health"/>
    <x v="9"/>
    <x v="9"/>
    <s v="02"/>
    <s v="Population Health, Safety and Management "/>
    <s v="05"/>
    <s v="Public Health Services"/>
    <s v="000"/>
    <s v=""/>
    <s v="0220"/>
    <s v="Global Fund for AIDS, TB and Malaria"/>
    <s v="000003"/>
    <s v="Facilities and Equipment Management"/>
    <s v="263402"/>
    <s v="Transfer to Other Government Units"/>
    <n v="0"/>
    <n v="0"/>
    <n v="0"/>
    <n v="0"/>
    <n v="0"/>
    <n v="0"/>
    <n v="0"/>
    <n v="0"/>
    <n v="0"/>
    <n v="0"/>
    <n v="3737569010"/>
    <n v="689850000"/>
    <n v="0"/>
    <n v="0"/>
    <n v="0"/>
    <n v="392077534"/>
    <n v="0"/>
    <n v="0"/>
    <n v="3481649967"/>
    <n v="3259334498"/>
    <n v="0"/>
    <n v="0"/>
    <n v="0"/>
    <n v="0"/>
    <n v="0"/>
    <n v="7219218977"/>
    <n v="0"/>
    <n v="4341262032"/>
    <n v="7219218977"/>
    <n v="4341262032"/>
    <s v="Recurrent"/>
  </r>
  <r>
    <s v="014"/>
    <s v="Ministry of Health"/>
    <x v="9"/>
    <x v="9"/>
    <s v="02"/>
    <s v="Population Health, Safety and Management "/>
    <s v="05"/>
    <s v="Public Health Services"/>
    <s v="000"/>
    <s v=""/>
    <s v="1436"/>
    <s v="GAVI Vaccines and Health Sector Dev't Plan Support"/>
    <s v="000015"/>
    <s v="Monitoring and Evaluation "/>
    <s v="212101"/>
    <s v="Social Security Contributions"/>
    <n v="0"/>
    <n v="0"/>
    <n v="0"/>
    <n v="0"/>
    <n v="0"/>
    <n v="0"/>
    <n v="0"/>
    <n v="0"/>
    <n v="0"/>
    <n v="0"/>
    <n v="164538000"/>
    <n v="13661713"/>
    <n v="0"/>
    <n v="0"/>
    <n v="0"/>
    <n v="78433565"/>
    <n v="0"/>
    <n v="0"/>
    <n v="0"/>
    <n v="42110139"/>
    <n v="0"/>
    <n v="0"/>
    <n v="0"/>
    <n v="18031899"/>
    <n v="0"/>
    <n v="164538000"/>
    <n v="0"/>
    <n v="152237316"/>
    <n v="164538000"/>
    <n v="152237316"/>
    <s v="Recurrent"/>
  </r>
  <r>
    <s v="014"/>
    <s v="Ministry of Health"/>
    <x v="9"/>
    <x v="9"/>
    <s v="02"/>
    <s v="Population Health, Safety and Management "/>
    <s v="05"/>
    <s v="Public Health Services"/>
    <s v="000"/>
    <s v=""/>
    <s v="1436"/>
    <s v="GAVI Vaccines and Health Sector Dev't Plan Support"/>
    <s v="000015"/>
    <s v="Monitoring and Evaluation "/>
    <s v="221011"/>
    <s v="Printing, Stationery, Photocopying and Binding"/>
    <n v="0"/>
    <n v="0"/>
    <n v="0"/>
    <n v="0"/>
    <n v="0"/>
    <n v="0"/>
    <n v="0"/>
    <n v="0"/>
    <n v="0"/>
    <n v="0"/>
    <n v="20364200"/>
    <n v="0"/>
    <n v="0"/>
    <n v="0"/>
    <n v="0"/>
    <n v="16283000"/>
    <n v="0"/>
    <n v="0"/>
    <n v="0"/>
    <n v="0"/>
    <n v="0"/>
    <n v="0"/>
    <n v="0"/>
    <n v="10951697"/>
    <n v="0"/>
    <n v="20364200"/>
    <n v="0"/>
    <n v="27234697"/>
    <n v="20364200"/>
    <n v="27234697"/>
    <s v="Recurrent"/>
  </r>
  <r>
    <s v="014"/>
    <s v="Ministry of Health"/>
    <x v="9"/>
    <x v="9"/>
    <s v="02"/>
    <s v="Population Health, Safety and Management "/>
    <s v="05"/>
    <s v="Public Health Services"/>
    <s v="000"/>
    <s v=""/>
    <s v="1768"/>
    <s v="Uganda Covid-19 Response and Emergency Preparedness Project (UCREPP)"/>
    <s v="000003"/>
    <s v="Facilities and Equipment Management"/>
    <s v="228003"/>
    <s v="Maintenance-Machinery &amp; Equipment Other than Transport Equipment "/>
    <n v="0"/>
    <n v="0"/>
    <n v="0"/>
    <n v="0"/>
    <n v="0"/>
    <n v="0"/>
    <n v="0"/>
    <n v="0"/>
    <n v="0"/>
    <n v="0"/>
    <n v="0"/>
    <n v="0"/>
    <n v="0"/>
    <n v="0"/>
    <n v="54000000"/>
    <n v="0"/>
    <n v="0"/>
    <n v="0"/>
    <n v="39960000"/>
    <n v="59345620"/>
    <n v="0"/>
    <n v="0"/>
    <n v="25920000"/>
    <n v="532000"/>
    <n v="0"/>
    <n v="119880000"/>
    <n v="0"/>
    <n v="59877620"/>
    <n v="119880000"/>
    <n v="59877620"/>
    <s v="Recurrent"/>
  </r>
  <r>
    <s v="014"/>
    <s v="Ministry of Health"/>
    <x v="9"/>
    <x v="9"/>
    <s v="02"/>
    <s v="Population Health, Safety and Management "/>
    <s v="05"/>
    <s v="Public Health Services"/>
    <s v="000"/>
    <s v=""/>
    <s v="1768"/>
    <s v="Uganda Covid-19 Response and Emergency Preparedness Project (UCREPP)"/>
    <s v="000003"/>
    <s v="Facilities and Equipment Management"/>
    <s v="312212"/>
    <s v="Light Vehicles - Acquisition"/>
    <n v="0"/>
    <n v="0"/>
    <n v="0"/>
    <n v="0"/>
    <n v="0"/>
    <n v="0"/>
    <n v="0"/>
    <n v="0"/>
    <n v="0"/>
    <n v="0"/>
    <n v="0"/>
    <n v="0"/>
    <n v="0"/>
    <n v="0"/>
    <n v="6472483200"/>
    <n v="0"/>
    <n v="0"/>
    <n v="0"/>
    <n v="4789637568"/>
    <n v="0"/>
    <n v="0"/>
    <n v="0"/>
    <n v="3106791936"/>
    <n v="12079124266"/>
    <n v="0"/>
    <n v="14368912704"/>
    <n v="0"/>
    <n v="12079124266"/>
    <n v="14368912704"/>
    <n v="12079124266"/>
    <s v="Capital"/>
  </r>
  <r>
    <s v="014"/>
    <s v="Ministry of Health"/>
    <x v="9"/>
    <x v="9"/>
    <s v="02"/>
    <s v="Population Health, Safety and Management "/>
    <s v="05"/>
    <s v="Public Health Services"/>
    <s v="000"/>
    <s v=""/>
    <s v="1768"/>
    <s v="Uganda Covid-19 Response and Emergency Preparedness Project (UCREPP)"/>
    <s v="000003"/>
    <s v="Facilities and Equipment Management"/>
    <s v="312235"/>
    <s v="Furniture and Fittings - Acquisition"/>
    <n v="0"/>
    <n v="0"/>
    <n v="0"/>
    <n v="0"/>
    <n v="0"/>
    <n v="0"/>
    <n v="0"/>
    <n v="0"/>
    <n v="0"/>
    <n v="0"/>
    <n v="0"/>
    <n v="0"/>
    <n v="0"/>
    <n v="0"/>
    <n v="624600000"/>
    <n v="3855932"/>
    <n v="0"/>
    <n v="0"/>
    <n v="462204000"/>
    <n v="139390686"/>
    <n v="0"/>
    <n v="0"/>
    <n v="299808000"/>
    <n v="20754236"/>
    <n v="0"/>
    <n v="1386612000"/>
    <n v="0"/>
    <n v="164000854"/>
    <n v="1386612000"/>
    <n v="164000854"/>
    <s v="Capital"/>
  </r>
  <r>
    <s v="014"/>
    <s v="Ministry of Health"/>
    <x v="9"/>
    <x v="9"/>
    <s v="02"/>
    <s v="Population Health, Safety and Management "/>
    <s v="05"/>
    <s v="Public Health Services"/>
    <s v="000"/>
    <s v=""/>
    <s v="1768"/>
    <s v="Uganda Covid-19 Response and Emergency Preparedness Project (UCREPP)"/>
    <s v="000015"/>
    <s v="Monitoring and Evaluation "/>
    <s v="212101"/>
    <s v="Social Security Contributions"/>
    <n v="0"/>
    <n v="0"/>
    <n v="0"/>
    <n v="0"/>
    <n v="0"/>
    <n v="0"/>
    <n v="0"/>
    <n v="0"/>
    <n v="0"/>
    <n v="0"/>
    <n v="0"/>
    <n v="0"/>
    <n v="0"/>
    <n v="0"/>
    <n v="0"/>
    <n v="0"/>
    <n v="0"/>
    <n v="0"/>
    <n v="141178680"/>
    <n v="92678580"/>
    <n v="0"/>
    <n v="0"/>
    <n v="91575360"/>
    <n v="160632540"/>
    <n v="0"/>
    <n v="232754040"/>
    <n v="0"/>
    <n v="253311120"/>
    <n v="232754040"/>
    <n v="253311120"/>
    <s v="Recurrent"/>
  </r>
  <r>
    <s v="014"/>
    <s v="Ministry of Health"/>
    <x v="9"/>
    <x v="9"/>
    <s v="02"/>
    <s v="Population Health, Safety and Management "/>
    <s v="05"/>
    <s v="Public Health Services"/>
    <s v="000"/>
    <s v=""/>
    <s v="1768"/>
    <s v="Uganda Covid-19 Response and Emergency Preparedness Project (UCREPP)"/>
    <s v="000015"/>
    <s v="Monitoring and Evaluation "/>
    <s v="221011"/>
    <s v="Printing, Stationery, Photocopying and Binding"/>
    <n v="0"/>
    <n v="0"/>
    <n v="0"/>
    <n v="0"/>
    <n v="0"/>
    <n v="0"/>
    <n v="0"/>
    <n v="0"/>
    <n v="0"/>
    <n v="0"/>
    <n v="0"/>
    <n v="0"/>
    <n v="0"/>
    <n v="0"/>
    <n v="277146000"/>
    <n v="137718802"/>
    <n v="0"/>
    <n v="0"/>
    <n v="205088040"/>
    <n v="47164964"/>
    <n v="0"/>
    <n v="0"/>
    <n v="133030080"/>
    <n v="32794406"/>
    <n v="0"/>
    <n v="615264120"/>
    <n v="0"/>
    <n v="217678172"/>
    <n v="615264120"/>
    <n v="217678172"/>
    <s v="Recurrent"/>
  </r>
  <r>
    <s v="014"/>
    <s v="Ministry of Health"/>
    <x v="9"/>
    <x v="9"/>
    <s v="02"/>
    <s v="Population Health, Safety and Management "/>
    <s v="05"/>
    <s v="Public Health Services"/>
    <s v="000"/>
    <s v=""/>
    <s v="1768"/>
    <s v="Uganda Covid-19 Response and Emergency Preparedness Project (UCREPP)"/>
    <s v="000015"/>
    <s v="Monitoring and Evaluation "/>
    <s v="222001"/>
    <s v="Information and Communication Technology Services."/>
    <n v="0"/>
    <n v="0"/>
    <n v="0"/>
    <n v="0"/>
    <n v="0"/>
    <n v="0"/>
    <n v="0"/>
    <n v="0"/>
    <n v="0"/>
    <n v="0"/>
    <n v="0"/>
    <n v="0"/>
    <n v="0"/>
    <n v="0"/>
    <n v="18000000"/>
    <n v="0"/>
    <n v="0"/>
    <n v="0"/>
    <n v="13320000"/>
    <n v="2300000"/>
    <n v="0"/>
    <n v="0"/>
    <n v="8640000"/>
    <n v="25847457"/>
    <n v="0"/>
    <n v="39960000"/>
    <n v="0"/>
    <n v="28147457"/>
    <n v="39960000"/>
    <n v="28147457"/>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1001"/>
    <s v="Advertising and Public Relations"/>
    <n v="0"/>
    <n v="0"/>
    <n v="0"/>
    <n v="0"/>
    <n v="5139956144"/>
    <n v="0"/>
    <n v="20000000"/>
    <n v="5119956144"/>
    <n v="0"/>
    <n v="0"/>
    <n v="0"/>
    <n v="0"/>
    <n v="0"/>
    <n v="0"/>
    <n v="0"/>
    <n v="0"/>
    <n v="10000000"/>
    <n v="0"/>
    <n v="0"/>
    <n v="0"/>
    <n v="10000000"/>
    <n v="17219370"/>
    <n v="0"/>
    <n v="0"/>
    <n v="20000000"/>
    <n v="0"/>
    <n v="17219370"/>
    <n v="0"/>
    <n v="20000000"/>
    <n v="1721937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8003"/>
    <s v="Maintenance-Machinery &amp; Equipment Other than Transport Equipment "/>
    <n v="0"/>
    <n v="0"/>
    <n v="0"/>
    <n v="0"/>
    <n v="3942634836"/>
    <n v="0"/>
    <n v="20000000"/>
    <n v="3922634836"/>
    <n v="0"/>
    <n v="0"/>
    <n v="0"/>
    <n v="0"/>
    <n v="0"/>
    <n v="0"/>
    <n v="0"/>
    <n v="0"/>
    <n v="0"/>
    <n v="0"/>
    <n v="0"/>
    <n v="0"/>
    <n v="20000000"/>
    <n v="20000000"/>
    <n v="0"/>
    <n v="0"/>
    <n v="20000000"/>
    <n v="0"/>
    <n v="20000000"/>
    <n v="0"/>
    <n v="20000000"/>
    <n v="200000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312233"/>
    <s v="Medical, Laboratory and Research &amp; appliances - Acquisition"/>
    <n v="0"/>
    <n v="0"/>
    <n v="1556722460"/>
    <n v="-1556722460"/>
    <n v="30376045963"/>
    <n v="0"/>
    <n v="0"/>
    <n v="31932768423"/>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436"/>
    <s v="GAVI Vaccines and Health Sector Dev't Plan Support"/>
    <s v="000007"/>
    <s v="Procurement and Disposal Services"/>
    <s v="221011"/>
    <s v="Printing, Stationery, Photocopying and Binding"/>
    <n v="0"/>
    <n v="0"/>
    <n v="0"/>
    <n v="0"/>
    <n v="66109003"/>
    <n v="0"/>
    <n v="0"/>
    <n v="66109003"/>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03"/>
    <s v="Facilities and Equipment Management"/>
    <s v="228002"/>
    <s v="Maintenance-Transport Equipment "/>
    <n v="0"/>
    <n v="0"/>
    <n v="0"/>
    <n v="0"/>
    <n v="1059714000"/>
    <n v="0"/>
    <n v="0"/>
    <n v="1059714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22001"/>
    <s v="Information and Communication Technology Services."/>
    <n v="0"/>
    <n v="0"/>
    <n v="0"/>
    <n v="0"/>
    <n v="36000000"/>
    <n v="0"/>
    <n v="0"/>
    <n v="36000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320022"/>
    <s v="Immunisation Services"/>
    <s v="227003"/>
    <s v="Carriage, Haulage, Freight and transport hire"/>
    <n v="0"/>
    <n v="0"/>
    <n v="0"/>
    <n v="0"/>
    <n v="16128929075"/>
    <n v="0"/>
    <n v="0"/>
    <n v="16128929075"/>
    <n v="0"/>
    <n v="0"/>
    <n v="0"/>
    <n v="0"/>
    <n v="0"/>
    <n v="0"/>
    <n v="0"/>
    <n v="0"/>
    <n v="0"/>
    <n v="0"/>
    <n v="0"/>
    <n v="0"/>
    <n v="0"/>
    <n v="0"/>
    <n v="0"/>
    <n v="0"/>
    <n v="0"/>
    <n v="0"/>
    <n v="0"/>
    <n v="0"/>
    <n v="0"/>
    <n v="0"/>
    <s v="Recurrent"/>
  </r>
  <r>
    <s v="015"/>
    <s v="Ministry of  Trade, Industry and Co-operatives"/>
    <x v="18"/>
    <x v="18"/>
    <s v="03"/>
    <s v="Enabling Environment"/>
    <s v="04"/>
    <s v="Industrial and Technological Development"/>
    <s v="001"/>
    <s v="Industry and Technology"/>
    <s v="1495"/>
    <s v="Rural Industrial Development Project (OVOP Project Phase III)"/>
    <s v="000039"/>
    <s v="Policies, Regulations and Standards "/>
    <s v="221001"/>
    <s v="Advertising and Public Relations"/>
    <n v="0"/>
    <n v="0"/>
    <n v="0"/>
    <n v="0"/>
    <n v="5000000"/>
    <n v="0"/>
    <n v="5000000"/>
    <n v="0"/>
    <n v="0"/>
    <n v="0"/>
    <n v="0"/>
    <n v="0"/>
    <n v="2500000"/>
    <n v="0"/>
    <n v="0"/>
    <n v="0"/>
    <n v="1250000"/>
    <n v="0"/>
    <n v="0"/>
    <n v="0"/>
    <n v="0"/>
    <n v="2508680"/>
    <n v="0"/>
    <n v="0"/>
    <n v="3750000"/>
    <n v="0"/>
    <n v="2508680"/>
    <n v="0"/>
    <n v="3750000"/>
    <n v="2508680"/>
    <s v="Recurrent"/>
  </r>
  <r>
    <s v="015"/>
    <s v="Ministry of  Trade, Industry and Co-operatives"/>
    <x v="18"/>
    <x v="18"/>
    <s v="03"/>
    <s v="Enabling Environment"/>
    <s v="04"/>
    <s v="Industrial and Technological Development"/>
    <s v="001"/>
    <s v="Industry and Technology"/>
    <s v="1495"/>
    <s v="Rural Industrial Development Project (OVOP Project Phase III)"/>
    <s v="000039"/>
    <s v="Policies, Regulations and Standards "/>
    <s v="222001"/>
    <s v="Information and Communication Technology Services."/>
    <n v="0"/>
    <n v="0"/>
    <n v="0"/>
    <n v="0"/>
    <n v="36600000"/>
    <n v="0"/>
    <n v="36600000"/>
    <n v="0"/>
    <n v="0"/>
    <n v="0"/>
    <n v="0"/>
    <n v="0"/>
    <n v="18300000"/>
    <n v="0"/>
    <n v="0"/>
    <n v="0"/>
    <n v="9150000"/>
    <n v="0"/>
    <n v="0"/>
    <n v="0"/>
    <n v="280000"/>
    <n v="27730000"/>
    <n v="0"/>
    <n v="0"/>
    <n v="27730000"/>
    <n v="0"/>
    <n v="27730000"/>
    <n v="0"/>
    <n v="27730000"/>
    <n v="2773000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000022"/>
    <s v="Research and Development"/>
    <s v="211106"/>
    <s v="Allowances (Incl. Casuals, Temporary, sitting allowances)"/>
    <n v="0"/>
    <n v="0"/>
    <n v="0"/>
    <n v="0"/>
    <n v="200000000"/>
    <n v="0"/>
    <n v="200000000"/>
    <n v="0"/>
    <n v="50000000"/>
    <n v="48805000"/>
    <n v="0"/>
    <n v="0"/>
    <n v="50000000"/>
    <n v="50129450"/>
    <n v="0"/>
    <n v="0"/>
    <n v="50000000"/>
    <n v="51029956"/>
    <n v="0"/>
    <n v="0"/>
    <n v="50000000"/>
    <n v="50035594"/>
    <n v="0"/>
    <n v="0"/>
    <n v="200000000"/>
    <n v="0"/>
    <n v="200000000"/>
    <n v="0"/>
    <n v="200000000"/>
    <n v="20000000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3"/>
    <s v="Feasibility and Detailed engineering studies"/>
    <s v="227004"/>
    <s v="Fuel, Lubricants and Oils"/>
    <n v="0"/>
    <n v="0"/>
    <n v="0"/>
    <n v="0"/>
    <n v="200000000"/>
    <n v="0"/>
    <n v="200000000"/>
    <n v="0"/>
    <n v="25000000"/>
    <n v="25000000"/>
    <n v="0"/>
    <n v="0"/>
    <n v="66000000"/>
    <n v="66000000"/>
    <n v="0"/>
    <n v="0"/>
    <n v="32000000"/>
    <n v="32000000"/>
    <n v="0"/>
    <n v="0"/>
    <n v="77000000"/>
    <n v="77000000"/>
    <n v="0"/>
    <n v="0"/>
    <n v="200000000"/>
    <n v="0"/>
    <n v="200000000"/>
    <n v="0"/>
    <n v="200000000"/>
    <n v="200000000"/>
    <s v="Recurrent"/>
  </r>
  <r>
    <s v="016"/>
    <s v="Ministry of Works and Transport"/>
    <x v="10"/>
    <x v="10"/>
    <s v="03"/>
    <s v="Transport Infrastructure and Services Development"/>
    <s v="05"/>
    <s v="Multimodal Transport Regulation"/>
    <s v="000"/>
    <s v=""/>
    <s v="1456"/>
    <s v="Multinational Lake Victoria Martime Comm. &amp; Transport Project"/>
    <s v="000017"/>
    <s v="Infrastructure Development and Management"/>
    <s v="312121"/>
    <s v="Non-Residential Buildings - Acquisition"/>
    <n v="0"/>
    <n v="0"/>
    <n v="0"/>
    <n v="0"/>
    <n v="0"/>
    <n v="0"/>
    <n v="0"/>
    <n v="0"/>
    <n v="0"/>
    <n v="0"/>
    <n v="0"/>
    <n v="0"/>
    <n v="0"/>
    <n v="0"/>
    <n v="0"/>
    <n v="0"/>
    <n v="0"/>
    <n v="0"/>
    <n v="0"/>
    <n v="0"/>
    <n v="0"/>
    <n v="0"/>
    <n v="1091829915"/>
    <n v="1091829915"/>
    <n v="0"/>
    <n v="1091829915"/>
    <n v="0"/>
    <n v="1091829915"/>
    <n v="1091829915"/>
    <n v="1091829915"/>
    <s v="Capital"/>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11102"/>
    <s v="Contract Staff Salaries "/>
    <n v="0"/>
    <n v="0"/>
    <n v="0"/>
    <n v="0"/>
    <n v="200000000"/>
    <n v="0"/>
    <n v="200000000"/>
    <n v="0"/>
    <n v="50000000"/>
    <n v="15770000"/>
    <n v="0"/>
    <n v="0"/>
    <n v="50000000"/>
    <n v="9960000"/>
    <n v="0"/>
    <n v="0"/>
    <n v="50000000"/>
    <n v="6459000"/>
    <n v="0"/>
    <n v="0"/>
    <n v="50000000"/>
    <n v="167811000"/>
    <n v="0"/>
    <n v="0"/>
    <n v="200000000"/>
    <n v="0"/>
    <n v="200000000"/>
    <n v="0"/>
    <n v="200000000"/>
    <n v="20000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21001"/>
    <s v="Advertising and Public Relations"/>
    <n v="0"/>
    <n v="0"/>
    <n v="0"/>
    <n v="0"/>
    <n v="7500000"/>
    <n v="0"/>
    <n v="7500000"/>
    <n v="0"/>
    <n v="0"/>
    <n v="0"/>
    <n v="0"/>
    <n v="0"/>
    <n v="2475000"/>
    <n v="0"/>
    <n v="0"/>
    <n v="0"/>
    <n v="1200000"/>
    <n v="0"/>
    <n v="0"/>
    <n v="0"/>
    <n v="0"/>
    <n v="2200000"/>
    <n v="0"/>
    <n v="0"/>
    <n v="3675000"/>
    <n v="0"/>
    <n v="2200000"/>
    <n v="0"/>
    <n v="3675000"/>
    <n v="220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28002"/>
    <s v="Maintenance-Transport Equipment "/>
    <n v="0"/>
    <n v="0"/>
    <n v="0"/>
    <n v="0"/>
    <n v="20000000"/>
    <n v="0"/>
    <n v="20000000"/>
    <n v="0"/>
    <n v="0"/>
    <n v="0"/>
    <n v="0"/>
    <n v="0"/>
    <n v="10000000"/>
    <n v="1845000"/>
    <n v="0"/>
    <n v="0"/>
    <n v="5000000"/>
    <n v="300000"/>
    <n v="0"/>
    <n v="0"/>
    <n v="0"/>
    <n v="10079150"/>
    <n v="0"/>
    <n v="0"/>
    <n v="15000000"/>
    <n v="0"/>
    <n v="12224150"/>
    <n v="0"/>
    <n v="15000000"/>
    <n v="12224150"/>
    <s v="Recurrent"/>
  </r>
  <r>
    <s v="016"/>
    <s v="Ministry of Works and Transport"/>
    <x v="10"/>
    <x v="10"/>
    <s v="03"/>
    <s v="Transport Infrastructure and Services Development"/>
    <s v="06"/>
    <s v="Rail, Air and Inland Water Transport"/>
    <s v="000"/>
    <s v=""/>
    <s v="1563"/>
    <s v="URC Capacity Building Project"/>
    <s v="260022"/>
    <s v="Railway Services"/>
    <s v="221003"/>
    <s v="Staff Training"/>
    <n v="0"/>
    <n v="0"/>
    <n v="0"/>
    <n v="0"/>
    <n v="0"/>
    <n v="0"/>
    <n v="0"/>
    <n v="0"/>
    <n v="0"/>
    <n v="0"/>
    <n v="0"/>
    <n v="0"/>
    <n v="0"/>
    <n v="0"/>
    <n v="2554279693"/>
    <n v="2554279693"/>
    <n v="0"/>
    <n v="0"/>
    <n v="0"/>
    <n v="0"/>
    <n v="0"/>
    <n v="0"/>
    <n v="2352293179"/>
    <n v="2352293179"/>
    <n v="0"/>
    <n v="4906572872"/>
    <n v="0"/>
    <n v="4906572872"/>
    <n v="4906572872"/>
    <n v="4906572872"/>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11102"/>
    <s v="Contract Staff Salaries "/>
    <n v="0"/>
    <n v="0"/>
    <n v="0"/>
    <n v="0"/>
    <n v="4901673000"/>
    <n v="0"/>
    <n v="4901673000"/>
    <n v="0"/>
    <n v="1225418250"/>
    <n v="1225418250"/>
    <n v="0"/>
    <n v="0"/>
    <n v="1127418254"/>
    <n v="1127418254"/>
    <n v="0"/>
    <n v="0"/>
    <n v="1225418250"/>
    <n v="1225418250"/>
    <n v="0"/>
    <n v="0"/>
    <n v="1323418246"/>
    <n v="1323418246"/>
    <n v="0"/>
    <n v="0"/>
    <n v="4901673000"/>
    <n v="0"/>
    <n v="4901673000"/>
    <n v="0"/>
    <n v="4901673000"/>
    <n v="4901673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12101"/>
    <s v="Social Security Contributions"/>
    <n v="0"/>
    <n v="0"/>
    <n v="0"/>
    <n v="0"/>
    <n v="490167300"/>
    <n v="0"/>
    <n v="490167300"/>
    <n v="0"/>
    <n v="0"/>
    <n v="0"/>
    <n v="0"/>
    <n v="0"/>
    <n v="245083500"/>
    <n v="245083500"/>
    <n v="0"/>
    <n v="0"/>
    <n v="122541825"/>
    <n v="122541825"/>
    <n v="0"/>
    <n v="0"/>
    <n v="122541975"/>
    <n v="122541975"/>
    <n v="0"/>
    <n v="0"/>
    <n v="490167300"/>
    <n v="0"/>
    <n v="490167300"/>
    <n v="0"/>
    <n v="490167300"/>
    <n v="4901673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1017"/>
    <s v="Membership dues and Subscription fees."/>
    <n v="0"/>
    <n v="0"/>
    <n v="0"/>
    <n v="0"/>
    <n v="90190000"/>
    <n v="0"/>
    <n v="90190000"/>
    <n v="0"/>
    <n v="0"/>
    <n v="0"/>
    <n v="0"/>
    <n v="0"/>
    <n v="29762700"/>
    <n v="29762700"/>
    <n v="0"/>
    <n v="0"/>
    <n v="37879800"/>
    <n v="37879800"/>
    <n v="0"/>
    <n v="0"/>
    <n v="22547500"/>
    <n v="22547500"/>
    <n v="0"/>
    <n v="0"/>
    <n v="90190000"/>
    <n v="0"/>
    <n v="90190000"/>
    <n v="0"/>
    <n v="90190000"/>
    <n v="90190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3003"/>
    <s v="Rent-Produced Assets-to private entities"/>
    <n v="0"/>
    <n v="0"/>
    <n v="0"/>
    <n v="0"/>
    <n v="916860000"/>
    <n v="0"/>
    <n v="916860000"/>
    <n v="0"/>
    <n v="0"/>
    <n v="0"/>
    <n v="0"/>
    <n v="0"/>
    <n v="302563800"/>
    <n v="302563800"/>
    <n v="0"/>
    <n v="0"/>
    <n v="385081200"/>
    <n v="385081200"/>
    <n v="0"/>
    <n v="0"/>
    <n v="229215000"/>
    <n v="229215000"/>
    <n v="0"/>
    <n v="0"/>
    <n v="916860000"/>
    <n v="0"/>
    <n v="916860000"/>
    <n v="0"/>
    <n v="916860000"/>
    <n v="916860000"/>
    <s v="Recurrent"/>
  </r>
  <r>
    <s v="016"/>
    <s v="Ministry of Works and Transport"/>
    <x v="10"/>
    <x v="10"/>
    <s v="03"/>
    <s v="Transport Infrastructure and Services Development"/>
    <s v="06"/>
    <s v="Rail, Air and Inland Water Transport"/>
    <s v="001"/>
    <s v="Transport Infrastructure and Services"/>
    <s v="1284"/>
    <s v="Development of new Kampala Port in Bukasa"/>
    <s v="000017"/>
    <s v="Infrastructure Development and Management"/>
    <s v="211106"/>
    <s v="Allowances (Incl. Casuals, Temporary, sitting allowances)"/>
    <n v="0"/>
    <n v="0"/>
    <n v="0"/>
    <n v="0"/>
    <n v="200000000"/>
    <n v="0"/>
    <n v="200000000"/>
    <n v="0"/>
    <n v="50000000"/>
    <n v="48954000"/>
    <n v="0"/>
    <n v="0"/>
    <n v="50000000"/>
    <n v="49412020"/>
    <n v="0"/>
    <n v="0"/>
    <n v="50000000"/>
    <n v="50433590"/>
    <n v="0"/>
    <n v="0"/>
    <n v="50000000"/>
    <n v="50000390"/>
    <n v="0"/>
    <n v="0"/>
    <n v="200000000"/>
    <n v="0"/>
    <n v="198800000"/>
    <n v="0"/>
    <n v="200000000"/>
    <n v="198800000"/>
    <s v="Recurrent"/>
  </r>
  <r>
    <s v="016"/>
    <s v="Ministry of Works and Transport"/>
    <x v="10"/>
    <x v="10"/>
    <s v="03"/>
    <s v="Transport Infrastructure and Services Development"/>
    <s v="06"/>
    <s v="Rail, Air and Inland Water Transport"/>
    <s v="001"/>
    <s v="Transport Infrastructure and Services"/>
    <s v="1284"/>
    <s v="Development of new Kampala Port in Bukasa"/>
    <s v="000017"/>
    <s v="Infrastructure Development and Management"/>
    <s v="227001"/>
    <s v="Travel inland"/>
    <n v="0"/>
    <n v="0"/>
    <n v="0"/>
    <n v="0"/>
    <n v="300000000"/>
    <n v="0"/>
    <n v="300000000"/>
    <n v="0"/>
    <n v="10000000"/>
    <n v="7500000"/>
    <n v="0"/>
    <n v="0"/>
    <n v="15000000"/>
    <n v="12550000"/>
    <n v="0"/>
    <n v="0"/>
    <n v="81000000"/>
    <n v="83037550"/>
    <n v="0"/>
    <n v="0"/>
    <n v="194000000"/>
    <n v="194412450"/>
    <n v="0"/>
    <n v="0"/>
    <n v="300000000"/>
    <n v="0"/>
    <n v="297500000"/>
    <n v="0"/>
    <n v="300000000"/>
    <n v="297500000"/>
    <s v="Recurrent"/>
  </r>
  <r>
    <s v="016"/>
    <s v="Ministry of Works and Transport"/>
    <x v="10"/>
    <x v="10"/>
    <s v="03"/>
    <s v="Transport Infrastructure and Services Development"/>
    <s v="06"/>
    <s v="Rail, Air and Inland Water Transport"/>
    <s v="001"/>
    <s v="Transport Infrastructure and Services"/>
    <s v="1373"/>
    <s v="Entebbe Airport Rehabilitation Phase 1"/>
    <s v="000017"/>
    <s v="Infrastructure Development and Management"/>
    <s v="263402"/>
    <s v="Transfer to Other Government Units"/>
    <n v="0"/>
    <n v="0"/>
    <n v="0"/>
    <n v="0"/>
    <n v="92187760080"/>
    <n v="0"/>
    <n v="0"/>
    <n v="92187760080"/>
    <n v="0"/>
    <n v="0"/>
    <n v="0"/>
    <n v="0"/>
    <n v="0"/>
    <n v="0"/>
    <n v="0"/>
    <n v="0"/>
    <n v="0"/>
    <n v="0"/>
    <n v="0"/>
    <n v="0"/>
    <n v="0"/>
    <n v="0"/>
    <n v="0"/>
    <n v="0"/>
    <n v="0"/>
    <n v="0"/>
    <n v="0"/>
    <n v="0"/>
    <n v="0"/>
    <n v="0"/>
    <s v="Recurrent"/>
  </r>
  <r>
    <s v="016"/>
    <s v="Ministry of Works and Transport"/>
    <x v="10"/>
    <x v="10"/>
    <s v="03"/>
    <s v="Transport Infrastructure and Services Development"/>
    <s v="06"/>
    <s v="Rail, Air and Inland Water Transport"/>
    <s v="001"/>
    <s v="Transport Infrastructure and Services"/>
    <s v="1489"/>
    <s v="Development of Kabaale Airport"/>
    <s v="000017"/>
    <s v="Infrastructure Development and Management"/>
    <s v="211106"/>
    <s v="Allowances (Incl. Casuals, Temporary, sitting allowances)"/>
    <n v="0"/>
    <n v="0"/>
    <n v="0"/>
    <n v="0"/>
    <n v="150000000"/>
    <n v="0"/>
    <n v="150000000"/>
    <n v="0"/>
    <n v="37500000"/>
    <n v="35000000"/>
    <n v="0"/>
    <n v="0"/>
    <n v="25000000"/>
    <n v="23359165"/>
    <n v="0"/>
    <n v="0"/>
    <n v="49500000"/>
    <n v="51140835"/>
    <n v="0"/>
    <n v="0"/>
    <n v="38000000"/>
    <n v="38000000"/>
    <n v="0"/>
    <n v="0"/>
    <n v="150000000"/>
    <n v="0"/>
    <n v="147500000"/>
    <n v="0"/>
    <n v="150000000"/>
    <n v="147500000"/>
    <s v="Recurrent"/>
  </r>
  <r>
    <s v="016"/>
    <s v="Ministry of Works and Transport"/>
    <x v="10"/>
    <x v="10"/>
    <s v="03"/>
    <s v="Transport Infrastructure and Services Development"/>
    <s v="06"/>
    <s v="Rail, Air and Inland Water Transport"/>
    <s v="001"/>
    <s v="Transport Infrastructure and Services"/>
    <s v="1489"/>
    <s v="Development of Kabaale Airport"/>
    <s v="000017"/>
    <s v="Infrastructure Development and Management"/>
    <s v="227004"/>
    <s v="Fuel, Lubricants and Oils"/>
    <n v="0"/>
    <n v="0"/>
    <n v="0"/>
    <n v="0"/>
    <n v="100000000"/>
    <n v="0"/>
    <n v="100000000"/>
    <n v="0"/>
    <n v="15000000"/>
    <n v="15000000"/>
    <n v="0"/>
    <n v="0"/>
    <n v="5000000"/>
    <n v="4646000"/>
    <n v="0"/>
    <n v="0"/>
    <n v="55000000"/>
    <n v="45171650"/>
    <n v="0"/>
    <n v="0"/>
    <n v="25000000"/>
    <n v="35182350"/>
    <n v="0"/>
    <n v="0"/>
    <n v="100000000"/>
    <n v="0"/>
    <n v="100000000"/>
    <n v="0"/>
    <n v="100000000"/>
    <n v="100000000"/>
    <s v="Recurrent"/>
  </r>
  <r>
    <s v="016"/>
    <s v="Ministry of Works and Transport"/>
    <x v="10"/>
    <x v="10"/>
    <s v="03"/>
    <s v="Transport Infrastructure and Services Development"/>
    <s v="06"/>
    <s v="Rail, Air and Inland Water Transport"/>
    <s v="001"/>
    <s v="Transport Infrastructure and Services"/>
    <s v="1563"/>
    <s v="URC Capacity Building Project"/>
    <s v="260022"/>
    <s v="Railway Services"/>
    <s v="312215"/>
    <s v="Train Engines and Wagons - Acquisition"/>
    <n v="0"/>
    <n v="0"/>
    <n v="0"/>
    <n v="0"/>
    <n v="15686488414"/>
    <n v="0"/>
    <n v="0"/>
    <n v="15686488414"/>
    <n v="0"/>
    <n v="0"/>
    <n v="0"/>
    <n v="0"/>
    <n v="0"/>
    <n v="0"/>
    <n v="0"/>
    <n v="0"/>
    <n v="0"/>
    <n v="0"/>
    <n v="0"/>
    <n v="0"/>
    <n v="0"/>
    <n v="0"/>
    <n v="0"/>
    <n v="0"/>
    <n v="0"/>
    <n v="0"/>
    <n v="0"/>
    <n v="0"/>
    <n v="0"/>
    <n v="0"/>
    <s v="Capital"/>
  </r>
  <r>
    <s v="016"/>
    <s v="Ministry of Works and Transport"/>
    <x v="10"/>
    <x v="10"/>
    <s v="03"/>
    <s v="Transport Infrastructure and Services Development"/>
    <s v="06"/>
    <s v="Rail, Air and Inland Water Transport"/>
    <s v="001"/>
    <s v="Transport Infrastructure and Services"/>
    <s v="1659"/>
    <s v="Rehabilitation of the Tororo, Gulu railway line"/>
    <s v="260012"/>
    <s v="Transport Infrastructure Corridor"/>
    <s v="211106"/>
    <s v="Allowances (Incl. Casuals, Temporary, sitting allowances)"/>
    <n v="0"/>
    <n v="0"/>
    <n v="0"/>
    <n v="0"/>
    <n v="10000000"/>
    <n v="0"/>
    <n v="10000000"/>
    <n v="0"/>
    <n v="2500000"/>
    <n v="2445000"/>
    <n v="0"/>
    <n v="0"/>
    <n v="2500000"/>
    <n v="1240000"/>
    <n v="0"/>
    <n v="0"/>
    <n v="2500000"/>
    <n v="3815000"/>
    <n v="0"/>
    <n v="0"/>
    <n v="2500000"/>
    <n v="2500000"/>
    <n v="0"/>
    <n v="0"/>
    <n v="10000000"/>
    <n v="0"/>
    <n v="10000000"/>
    <n v="0"/>
    <n v="10000000"/>
    <n v="10000000"/>
    <s v="Recurrent"/>
  </r>
  <r>
    <s v="016"/>
    <s v="Ministry of Works and Transport"/>
    <x v="10"/>
    <x v="10"/>
    <s v="03"/>
    <s v="Transport Infrastructure and Services Development"/>
    <s v="06"/>
    <s v="Rail, Air and Inland Water Transport"/>
    <s v="001"/>
    <s v="Transport Infrastructure and Services"/>
    <s v="1659"/>
    <s v="Rehabilitation of the Tororo, Gulu railway line"/>
    <s v="260022"/>
    <s v="Railway Services"/>
    <s v="225204"/>
    <s v="Monitoring and Supervision of capital work"/>
    <n v="0"/>
    <n v="0"/>
    <n v="0"/>
    <n v="0"/>
    <n v="4582473567"/>
    <n v="0"/>
    <n v="3082473567"/>
    <n v="1500000000"/>
    <n v="50000000"/>
    <n v="17000000"/>
    <n v="0"/>
    <n v="0"/>
    <n v="1551237000"/>
    <n v="1049583000"/>
    <n v="0"/>
    <n v="0"/>
    <n v="708968920"/>
    <n v="703275806"/>
    <n v="0"/>
    <n v="0"/>
    <n v="772267647"/>
    <n v="1246779761"/>
    <n v="0"/>
    <n v="0"/>
    <n v="3082473567"/>
    <n v="0"/>
    <n v="3016638567"/>
    <n v="0"/>
    <n v="3082473567"/>
    <n v="3016638567"/>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27001"/>
    <s v="Travel inland"/>
    <n v="0"/>
    <n v="0"/>
    <n v="0"/>
    <n v="0"/>
    <n v="68000000"/>
    <n v="0"/>
    <n v="68000000"/>
    <n v="0"/>
    <n v="17000000"/>
    <n v="17000000"/>
    <n v="0"/>
    <n v="0"/>
    <n v="17000000"/>
    <n v="17000000"/>
    <n v="0"/>
    <n v="0"/>
    <n v="17000000"/>
    <n v="16717000"/>
    <n v="0"/>
    <n v="0"/>
    <n v="17000000"/>
    <n v="17138207"/>
    <n v="0"/>
    <n v="0"/>
    <n v="68000000"/>
    <n v="0"/>
    <n v="67855207"/>
    <n v="0"/>
    <n v="68000000"/>
    <n v="67855207"/>
    <s v="Recurrent"/>
  </r>
  <r>
    <s v="016"/>
    <s v="Ministry of Works and Transport"/>
    <x v="10"/>
    <x v="10"/>
    <s v="04"/>
    <s v="Transport Asset Management"/>
    <s v="02"/>
    <s v="District, Urban and Community Access Roads"/>
    <s v="001"/>
    <s v="Roads and Bridges"/>
    <s v="1558"/>
    <s v="Rural Bridges Infrastructure Development"/>
    <s v="260005"/>
    <s v="Landing sites and ferry construction"/>
    <s v="312131"/>
    <s v="Roads and Bridges - Acquisition"/>
    <n v="0"/>
    <n v="0"/>
    <n v="0"/>
    <n v="0"/>
    <n v="500000000"/>
    <n v="0"/>
    <n v="500000000"/>
    <n v="0"/>
    <n v="0"/>
    <n v="0"/>
    <n v="0"/>
    <n v="0"/>
    <n v="165000000"/>
    <n v="165000000"/>
    <n v="0"/>
    <n v="0"/>
    <n v="80000000"/>
    <n v="0"/>
    <n v="0"/>
    <n v="0"/>
    <n v="0"/>
    <n v="80000000"/>
    <n v="0"/>
    <n v="0"/>
    <n v="245000000"/>
    <n v="0"/>
    <n v="245000000"/>
    <n v="0"/>
    <n v="245000000"/>
    <n v="245000000"/>
    <s v="Capital"/>
  </r>
  <r>
    <s v="016"/>
    <s v="Ministry of Works and Transport"/>
    <x v="10"/>
    <x v="10"/>
    <s v="04"/>
    <s v="Transport Asset Management"/>
    <s v="02"/>
    <s v="District, Urban and Community Access Roads"/>
    <s v="001"/>
    <s v="Roads and Bridges"/>
    <s v="1564"/>
    <s v="Community Roads Improvement Project"/>
    <s v="260007"/>
    <s v="Road construction and upgrade"/>
    <s v="221012"/>
    <s v="Small Office Equipment"/>
    <n v="0"/>
    <n v="0"/>
    <n v="0"/>
    <n v="0"/>
    <n v="100000000"/>
    <n v="0"/>
    <n v="100000000"/>
    <n v="0"/>
    <n v="0"/>
    <n v="0"/>
    <n v="0"/>
    <n v="0"/>
    <n v="33000000"/>
    <n v="0"/>
    <n v="0"/>
    <n v="0"/>
    <n v="16000000"/>
    <n v="11780000"/>
    <n v="0"/>
    <n v="0"/>
    <n v="0"/>
    <n v="37220001"/>
    <n v="0"/>
    <n v="0"/>
    <n v="49000000"/>
    <n v="0"/>
    <n v="49000001"/>
    <n v="0"/>
    <n v="49000000"/>
    <n v="49000001"/>
    <s v="Recurrent"/>
  </r>
  <r>
    <s v="016"/>
    <s v="Ministry of Works and Transport"/>
    <x v="10"/>
    <x v="10"/>
    <s v="04"/>
    <s v="Transport Asset Management"/>
    <s v="02"/>
    <s v="District, Urban and Community Access Roads"/>
    <s v="001"/>
    <s v="Roads and Bridges"/>
    <s v="1703"/>
    <s v="Rehabilitation of District Roads Project"/>
    <s v="000022"/>
    <s v="Research and Development"/>
    <s v="225204"/>
    <s v="Monitoring and Supervision of capital work"/>
    <n v="0"/>
    <n v="0"/>
    <n v="0"/>
    <n v="0"/>
    <n v="50000000"/>
    <n v="0"/>
    <n v="50000000"/>
    <n v="0"/>
    <n v="0"/>
    <n v="0"/>
    <n v="0"/>
    <n v="0"/>
    <n v="25000000"/>
    <n v="25000000"/>
    <n v="0"/>
    <n v="0"/>
    <n v="12500000"/>
    <n v="12500000"/>
    <n v="0"/>
    <n v="0"/>
    <n v="12500000"/>
    <n v="12500000"/>
    <n v="0"/>
    <n v="0"/>
    <n v="50000000"/>
    <n v="0"/>
    <n v="50000000"/>
    <n v="0"/>
    <n v="50000000"/>
    <n v="50000000"/>
    <s v="Recurrent"/>
  </r>
  <r>
    <s v="016"/>
    <s v="Ministry of Works and Transport"/>
    <x v="10"/>
    <x v="10"/>
    <s v="04"/>
    <s v="Transport Asset Management"/>
    <s v="02"/>
    <s v="District, Urban and Community Access Roads"/>
    <s v="001"/>
    <s v="Roads and Bridges"/>
    <s v="1703"/>
    <s v="Rehabilitation of District Roads Project"/>
    <s v="000022"/>
    <s v="Research and Development"/>
    <s v="227004"/>
    <s v="Fuel, Lubricants and Oils"/>
    <n v="0"/>
    <n v="0"/>
    <n v="0"/>
    <n v="0"/>
    <n v="180000000"/>
    <n v="0"/>
    <n v="180000000"/>
    <n v="0"/>
    <n v="20000000"/>
    <n v="20000000"/>
    <n v="0"/>
    <n v="0"/>
    <n v="45000000"/>
    <n v="45000000"/>
    <n v="0"/>
    <n v="0"/>
    <n v="45000000"/>
    <n v="44717980"/>
    <n v="0"/>
    <n v="0"/>
    <n v="70000000"/>
    <n v="70282020"/>
    <n v="0"/>
    <n v="0"/>
    <n v="180000000"/>
    <n v="0"/>
    <n v="180000000"/>
    <n v="0"/>
    <n v="180000000"/>
    <n v="180000000"/>
    <s v="Recurrent"/>
  </r>
  <r>
    <s v="016"/>
    <s v="Ministry of Works and Transport"/>
    <x v="10"/>
    <x v="10"/>
    <s v="04"/>
    <s v="Transport Asset Management"/>
    <s v="02"/>
    <s v="District, Urban and Community Access Roads"/>
    <s v="001"/>
    <s v="Roads and Bridges"/>
    <s v="1703"/>
    <s v="Rehabilitation of District Roads Project"/>
    <s v="260007"/>
    <s v="Road construction and upgrade"/>
    <s v="263402"/>
    <s v="Transfer to Other Government Units"/>
    <n v="0"/>
    <n v="0"/>
    <n v="0"/>
    <n v="0"/>
    <n v="9000000000"/>
    <n v="0"/>
    <n v="9000000000"/>
    <n v="0"/>
    <n v="500000000"/>
    <n v="500000000"/>
    <n v="0"/>
    <n v="0"/>
    <n v="0"/>
    <n v="0"/>
    <n v="0"/>
    <n v="0"/>
    <n v="0"/>
    <n v="0"/>
    <n v="0"/>
    <n v="0"/>
    <n v="4913333333"/>
    <n v="4913333333"/>
    <n v="0"/>
    <n v="0"/>
    <n v="5413333333"/>
    <n v="0"/>
    <n v="5413333333"/>
    <n v="0"/>
    <n v="5413333333"/>
    <n v="5413333333"/>
    <s v="Recurrent"/>
  </r>
  <r>
    <s v="016"/>
    <s v="Ministry of Works and Transport"/>
    <x v="10"/>
    <x v="10"/>
    <s v="04"/>
    <s v="Transport Asset Management"/>
    <s v="02"/>
    <s v="District, Urban and Community Access Roads"/>
    <s v="001"/>
    <s v="Roads and Bridges"/>
    <s v="1703"/>
    <s v="Rehabilitation of District Roads Project"/>
    <s v="260013"/>
    <s v="Infrastructure Planning"/>
    <s v="221011"/>
    <s v="Printing, Stationery, Photocopying and Binding"/>
    <n v="0"/>
    <n v="0"/>
    <n v="0"/>
    <n v="0"/>
    <n v="50000000"/>
    <n v="0"/>
    <n v="50000000"/>
    <n v="0"/>
    <n v="15000000"/>
    <n v="0"/>
    <n v="0"/>
    <n v="0"/>
    <n v="12500000"/>
    <n v="7974943"/>
    <n v="0"/>
    <n v="0"/>
    <n v="10000000"/>
    <n v="5900000"/>
    <n v="0"/>
    <n v="0"/>
    <n v="0"/>
    <n v="23625057"/>
    <n v="0"/>
    <n v="0"/>
    <n v="37500000"/>
    <n v="0"/>
    <n v="37500000"/>
    <n v="0"/>
    <n v="37500000"/>
    <n v="37500000"/>
    <s v="Recurrent"/>
  </r>
  <r>
    <s v="016"/>
    <s v="Ministry of Works and Transport"/>
    <x v="10"/>
    <x v="10"/>
    <s v="04"/>
    <s v="Transport Asset Management"/>
    <s v="02"/>
    <s v="District, Urban and Community Access Roads"/>
    <s v="001"/>
    <s v="Roads and Bridges"/>
    <s v="1705"/>
    <s v="Rehabilitation and Upgrading of Urban Roads Project"/>
    <s v="260002"/>
    <s v="District , Urban and Community Access Road Maintenance"/>
    <s v="212101"/>
    <s v="Social Security Contributions"/>
    <n v="0"/>
    <n v="0"/>
    <n v="0"/>
    <n v="0"/>
    <n v="44064800"/>
    <n v="0"/>
    <n v="44064800"/>
    <n v="0"/>
    <n v="0"/>
    <n v="0"/>
    <n v="0"/>
    <n v="0"/>
    <n v="22032500"/>
    <n v="20870000"/>
    <n v="0"/>
    <n v="0"/>
    <n v="11016200"/>
    <n v="12178700"/>
    <n v="0"/>
    <n v="0"/>
    <n v="11016100"/>
    <n v="0"/>
    <n v="0"/>
    <n v="0"/>
    <n v="44064800"/>
    <n v="0"/>
    <n v="33048700"/>
    <n v="0"/>
    <n v="44064800"/>
    <n v="330487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1002"/>
    <s v="Workshops, Meetings and Seminars"/>
    <n v="0"/>
    <n v="0"/>
    <n v="0"/>
    <n v="0"/>
    <n v="400000000"/>
    <n v="0"/>
    <n v="400000000"/>
    <n v="0"/>
    <n v="0"/>
    <n v="0"/>
    <n v="0"/>
    <n v="0"/>
    <n v="0"/>
    <n v="0"/>
    <n v="0"/>
    <n v="0"/>
    <n v="240000000"/>
    <n v="211595580"/>
    <n v="0"/>
    <n v="0"/>
    <n v="0"/>
    <n v="28404420"/>
    <n v="0"/>
    <n v="0"/>
    <n v="240000000"/>
    <n v="0"/>
    <n v="240000000"/>
    <n v="0"/>
    <n v="240000000"/>
    <n v="240000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1008"/>
    <s v="Information and Communication Technology Supplies.  "/>
    <n v="0"/>
    <n v="0"/>
    <n v="0"/>
    <n v="0"/>
    <n v="120000000"/>
    <n v="0"/>
    <n v="120000000"/>
    <n v="0"/>
    <n v="0"/>
    <n v="0"/>
    <n v="0"/>
    <n v="0"/>
    <n v="10000000"/>
    <n v="0"/>
    <n v="0"/>
    <n v="0"/>
    <n v="11000000"/>
    <n v="0"/>
    <n v="0"/>
    <n v="0"/>
    <n v="62000000"/>
    <n v="83000000"/>
    <n v="0"/>
    <n v="0"/>
    <n v="83000000"/>
    <n v="0"/>
    <n v="83000000"/>
    <n v="0"/>
    <n v="83000000"/>
    <n v="83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11106"/>
    <s v="Allowances (Incl. Casuals, Temporary, sitting allowances)"/>
    <n v="0"/>
    <n v="0"/>
    <n v="0"/>
    <n v="0"/>
    <n v="220000000"/>
    <n v="0"/>
    <n v="220000000"/>
    <n v="0"/>
    <n v="0"/>
    <n v="0"/>
    <n v="0"/>
    <n v="0"/>
    <n v="100000000"/>
    <n v="100000000"/>
    <n v="0"/>
    <n v="0"/>
    <n v="80000000"/>
    <n v="-4237670"/>
    <n v="0"/>
    <n v="0"/>
    <n v="40000000"/>
    <n v="124644264"/>
    <n v="0"/>
    <n v="0"/>
    <n v="220000000"/>
    <n v="0"/>
    <n v="220406594"/>
    <n v="0"/>
    <n v="220000000"/>
    <n v="220406594"/>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1001"/>
    <s v="Advertising and Public Relations"/>
    <n v="0"/>
    <n v="0"/>
    <n v="0"/>
    <n v="0"/>
    <n v="100000000"/>
    <n v="0"/>
    <n v="100000000"/>
    <n v="0"/>
    <n v="0"/>
    <n v="0"/>
    <n v="0"/>
    <n v="0"/>
    <n v="25000000"/>
    <n v="0"/>
    <n v="0"/>
    <n v="0"/>
    <n v="0"/>
    <n v="0"/>
    <n v="0"/>
    <n v="0"/>
    <n v="15000000"/>
    <n v="28241961"/>
    <n v="0"/>
    <n v="0"/>
    <n v="40000000"/>
    <n v="0"/>
    <n v="28241961"/>
    <n v="0"/>
    <n v="40000000"/>
    <n v="28241961"/>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1008"/>
    <s v="Information and Communication Technology Supplies.  "/>
    <n v="0"/>
    <n v="0"/>
    <n v="0"/>
    <n v="0"/>
    <n v="200000000"/>
    <n v="0"/>
    <n v="200000000"/>
    <n v="0"/>
    <n v="0"/>
    <n v="0"/>
    <n v="0"/>
    <n v="0"/>
    <n v="50000000"/>
    <n v="0"/>
    <n v="0"/>
    <n v="0"/>
    <n v="0"/>
    <n v="0"/>
    <n v="0"/>
    <n v="0"/>
    <n v="20000000"/>
    <n v="70000000"/>
    <n v="0"/>
    <n v="0"/>
    <n v="70000000"/>
    <n v="0"/>
    <n v="70000000"/>
    <n v="0"/>
    <n v="70000000"/>
    <n v="70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312139"/>
    <s v="Other Structures - Acquisition"/>
    <n v="0"/>
    <n v="0"/>
    <n v="0"/>
    <n v="0"/>
    <n v="1800000000"/>
    <n v="0"/>
    <n v="1800000000"/>
    <n v="0"/>
    <n v="0"/>
    <n v="0"/>
    <n v="0"/>
    <n v="0"/>
    <n v="70000000"/>
    <n v="0"/>
    <n v="0"/>
    <n v="0"/>
    <n v="0"/>
    <n v="0"/>
    <n v="0"/>
    <n v="0"/>
    <n v="110000000"/>
    <n v="180000000"/>
    <n v="0"/>
    <n v="0"/>
    <n v="180000000"/>
    <n v="0"/>
    <n v="180000000"/>
    <n v="0"/>
    <n v="180000000"/>
    <n v="180000000"/>
    <s v="Capital"/>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312212"/>
    <s v="Light Vehicles - Acquisition"/>
    <n v="0"/>
    <n v="0"/>
    <n v="0"/>
    <n v="0"/>
    <n v="280000000"/>
    <n v="0"/>
    <n v="280000000"/>
    <n v="0"/>
    <n v="0"/>
    <n v="0"/>
    <n v="0"/>
    <n v="0"/>
    <n v="0"/>
    <n v="0"/>
    <n v="0"/>
    <n v="0"/>
    <n v="0"/>
    <n v="0"/>
    <n v="0"/>
    <n v="0"/>
    <n v="280000000"/>
    <n v="279999999"/>
    <n v="0"/>
    <n v="0"/>
    <n v="280000000"/>
    <n v="0"/>
    <n v="279999999"/>
    <n v="0"/>
    <n v="280000000"/>
    <n v="279999999"/>
    <s v="Capital"/>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11102"/>
    <s v="Contract Staff Salaries "/>
    <n v="0"/>
    <n v="0"/>
    <n v="0"/>
    <n v="0"/>
    <n v="200000000"/>
    <n v="0"/>
    <n v="200000000"/>
    <n v="0"/>
    <n v="79411765"/>
    <n v="0"/>
    <n v="0"/>
    <n v="0"/>
    <n v="79411765"/>
    <n v="3163410"/>
    <n v="0"/>
    <n v="0"/>
    <n v="20588235"/>
    <n v="75686732"/>
    <n v="0"/>
    <n v="0"/>
    <n v="20588235"/>
    <n v="0"/>
    <n v="0"/>
    <n v="0"/>
    <n v="200000000"/>
    <n v="0"/>
    <n v="78850142"/>
    <n v="0"/>
    <n v="200000000"/>
    <n v="78850142"/>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1002"/>
    <s v="Workshops, Meetings and Seminars"/>
    <n v="0"/>
    <n v="0"/>
    <n v="0"/>
    <n v="0"/>
    <n v="100000000"/>
    <n v="0"/>
    <n v="100000000"/>
    <n v="0"/>
    <n v="0"/>
    <n v="0"/>
    <n v="0"/>
    <n v="0"/>
    <n v="73582000"/>
    <n v="0"/>
    <n v="0"/>
    <n v="0"/>
    <n v="0"/>
    <n v="48633684"/>
    <n v="0"/>
    <n v="0"/>
    <n v="24868935"/>
    <n v="49817251"/>
    <n v="0"/>
    <n v="0"/>
    <n v="98450935"/>
    <n v="0"/>
    <n v="98450935"/>
    <n v="0"/>
    <n v="98450935"/>
    <n v="98450935"/>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8002"/>
    <s v="Maintenance-Transport Equipment "/>
    <n v="0"/>
    <n v="0"/>
    <n v="0"/>
    <n v="0"/>
    <n v="160000000"/>
    <n v="0"/>
    <n v="160000000"/>
    <n v="0"/>
    <n v="0"/>
    <n v="0"/>
    <n v="0"/>
    <n v="0"/>
    <n v="40000000"/>
    <n v="0"/>
    <n v="0"/>
    <n v="0"/>
    <n v="70000000"/>
    <n v="0"/>
    <n v="0"/>
    <n v="0"/>
    <n v="30000000"/>
    <n v="136164001"/>
    <n v="0"/>
    <n v="0"/>
    <n v="140000000"/>
    <n v="0"/>
    <n v="136164001"/>
    <n v="0"/>
    <n v="140000000"/>
    <n v="136164001"/>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7001"/>
    <s v="Travel inland"/>
    <n v="0"/>
    <n v="0"/>
    <n v="0"/>
    <n v="0"/>
    <n v="500000000"/>
    <n v="0"/>
    <n v="500000000"/>
    <n v="0"/>
    <n v="0"/>
    <n v="0"/>
    <n v="0"/>
    <n v="0"/>
    <n v="125000000"/>
    <n v="98916003"/>
    <n v="0"/>
    <n v="0"/>
    <n v="0"/>
    <n v="4009527"/>
    <n v="0"/>
    <n v="0"/>
    <n v="45000000"/>
    <n v="67159340"/>
    <n v="0"/>
    <n v="0"/>
    <n v="170000000"/>
    <n v="0"/>
    <n v="170084870"/>
    <n v="0"/>
    <n v="170000000"/>
    <n v="17008487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5204"/>
    <s v="Monitoring and Supervision of capital work"/>
    <n v="0"/>
    <n v="0"/>
    <n v="0"/>
    <n v="0"/>
    <n v="400000000"/>
    <n v="0"/>
    <n v="80000000"/>
    <n v="320000000"/>
    <n v="0"/>
    <n v="0"/>
    <n v="0"/>
    <n v="0"/>
    <n v="30000000"/>
    <n v="12000000"/>
    <n v="0"/>
    <n v="0"/>
    <n v="25000000"/>
    <n v="42990000"/>
    <n v="0"/>
    <n v="0"/>
    <n v="0"/>
    <n v="0"/>
    <n v="0"/>
    <n v="0"/>
    <n v="55000000"/>
    <n v="0"/>
    <n v="54990000"/>
    <n v="0"/>
    <n v="55000000"/>
    <n v="5499000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8004"/>
    <s v="Maintenance-Other Fixed Assets"/>
    <n v="0"/>
    <n v="0"/>
    <n v="0"/>
    <n v="0"/>
    <n v="35000000"/>
    <n v="0"/>
    <n v="7000000"/>
    <n v="28000000"/>
    <n v="0"/>
    <n v="0"/>
    <n v="0"/>
    <n v="0"/>
    <n v="3500000"/>
    <n v="0"/>
    <n v="0"/>
    <n v="0"/>
    <n v="3500000"/>
    <n v="0"/>
    <n v="0"/>
    <n v="0"/>
    <n v="0"/>
    <n v="5264000"/>
    <n v="0"/>
    <n v="0"/>
    <n v="7000000"/>
    <n v="0"/>
    <n v="5264000"/>
    <n v="0"/>
    <n v="7000000"/>
    <n v="5264000"/>
    <s v="Recurrent"/>
  </r>
  <r>
    <s v="011"/>
    <s v="Ministry of Local Government"/>
    <x v="4"/>
    <x v="4"/>
    <s v="01"/>
    <s v="Strengthening Accountability"/>
    <s v="02"/>
    <s v="Local Government Inspection and Assessment"/>
    <s v="004"/>
    <s v="Urban Inspection Department"/>
    <s v="1704"/>
    <s v="Local Government Revenue Managment Information System"/>
    <s v="390022"/>
    <s v="Automation of Local Revenue management"/>
    <s v="221003"/>
    <s v="Staff Training"/>
    <n v="0"/>
    <n v="0"/>
    <n v="0"/>
    <n v="0"/>
    <n v="150000000"/>
    <n v="0"/>
    <n v="150000000"/>
    <n v="0"/>
    <n v="0"/>
    <n v="0"/>
    <n v="0"/>
    <n v="0"/>
    <n v="45000000"/>
    <n v="20000000"/>
    <n v="0"/>
    <n v="0"/>
    <n v="10000000"/>
    <n v="13665000"/>
    <n v="0"/>
    <n v="0"/>
    <n v="0"/>
    <n v="20460000"/>
    <n v="0"/>
    <n v="0"/>
    <n v="55000000"/>
    <n v="0"/>
    <n v="54125000"/>
    <n v="0"/>
    <n v="55000000"/>
    <n v="54125000"/>
    <s v="Recurrent"/>
  </r>
  <r>
    <s v="011"/>
    <s v="Ministry of Local Government"/>
    <x v="4"/>
    <x v="4"/>
    <s v="01"/>
    <s v="Strengthening Accountability"/>
    <s v="02"/>
    <s v="Local Government Inspection and Assessment"/>
    <s v="004"/>
    <s v="Urban Inspection Department"/>
    <s v="1704"/>
    <s v="Local Government Revenue Managment Information System"/>
    <s v="390022"/>
    <s v="Automation of Local Revenue management"/>
    <s v="225201"/>
    <s v="Consultancy Services-Capital"/>
    <n v="0"/>
    <n v="0"/>
    <n v="0"/>
    <n v="0"/>
    <n v="1000000000"/>
    <n v="0"/>
    <n v="1000000000"/>
    <n v="0"/>
    <n v="0"/>
    <n v="0"/>
    <n v="0"/>
    <n v="0"/>
    <n v="873410333"/>
    <n v="0"/>
    <n v="0"/>
    <n v="0"/>
    <n v="76589667"/>
    <n v="192790000"/>
    <n v="0"/>
    <n v="0"/>
    <n v="0"/>
    <n v="733365661"/>
    <n v="0"/>
    <n v="0"/>
    <n v="950000000"/>
    <n v="0"/>
    <n v="926155661"/>
    <n v="0"/>
    <n v="950000000"/>
    <n v="926155661"/>
    <s v="Recurrent"/>
  </r>
  <r>
    <s v="011"/>
    <s v="Ministry of Local Government"/>
    <x v="3"/>
    <x v="3"/>
    <s v="01"/>
    <s v="Production and productivity"/>
    <s v="01"/>
    <s v="Local Government Administration and Development"/>
    <s v="002"/>
    <s v="Local Councils Development Department"/>
    <s v="1509"/>
    <s v="Local Economic Growth (LEGS) Support Project"/>
    <s v="000046"/>
    <s v="Local economic development support services"/>
    <s v="212101"/>
    <s v="Social Security Contributions"/>
    <n v="0"/>
    <n v="0"/>
    <n v="0"/>
    <n v="0"/>
    <n v="18000000"/>
    <n v="0"/>
    <n v="18000000"/>
    <n v="0"/>
    <n v="0"/>
    <n v="0"/>
    <n v="0"/>
    <n v="0"/>
    <n v="9000000"/>
    <n v="1542000"/>
    <n v="0"/>
    <n v="0"/>
    <n v="0"/>
    <n v="5416000"/>
    <n v="0"/>
    <n v="0"/>
    <n v="4682445"/>
    <n v="0"/>
    <n v="0"/>
    <n v="0"/>
    <n v="13682445"/>
    <n v="0"/>
    <n v="6958000"/>
    <n v="0"/>
    <n v="13682445"/>
    <n v="6958000"/>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11102"/>
    <s v="Contract Staff Salaries "/>
    <n v="0"/>
    <n v="0"/>
    <n v="0"/>
    <n v="0"/>
    <n v="0"/>
    <n v="0"/>
    <n v="0"/>
    <n v="0"/>
    <n v="0"/>
    <n v="0"/>
    <n v="500000000"/>
    <n v="408606896"/>
    <n v="0"/>
    <n v="0"/>
    <n v="0"/>
    <n v="0"/>
    <n v="0"/>
    <n v="0"/>
    <n v="0"/>
    <n v="0"/>
    <n v="0"/>
    <n v="0"/>
    <n v="850000000"/>
    <n v="771417453"/>
    <n v="0"/>
    <n v="1350000000"/>
    <n v="0"/>
    <n v="1180024349"/>
    <n v="1350000000"/>
    <n v="1180024349"/>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12101"/>
    <s v="Social Security Contributions"/>
    <n v="0"/>
    <n v="0"/>
    <n v="0"/>
    <n v="0"/>
    <n v="0"/>
    <n v="0"/>
    <n v="0"/>
    <n v="0"/>
    <n v="0"/>
    <n v="0"/>
    <n v="240000000"/>
    <n v="53014680"/>
    <n v="0"/>
    <n v="0"/>
    <n v="0"/>
    <n v="0"/>
    <n v="0"/>
    <n v="0"/>
    <n v="0"/>
    <n v="0"/>
    <n v="0"/>
    <n v="0"/>
    <n v="0"/>
    <n v="0"/>
    <n v="0"/>
    <n v="240000000"/>
    <n v="0"/>
    <n v="53014680"/>
    <n v="240000000"/>
    <n v="53014680"/>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2002"/>
    <s v="Postage and Courier"/>
    <n v="0"/>
    <n v="0"/>
    <n v="0"/>
    <n v="0"/>
    <n v="0"/>
    <n v="0"/>
    <n v="0"/>
    <n v="0"/>
    <n v="0"/>
    <n v="0"/>
    <n v="1000000"/>
    <n v="998050"/>
    <n v="0"/>
    <n v="0"/>
    <n v="0"/>
    <n v="0"/>
    <n v="0"/>
    <n v="0"/>
    <n v="0"/>
    <n v="0"/>
    <n v="0"/>
    <n v="0"/>
    <n v="2000000"/>
    <n v="0"/>
    <n v="0"/>
    <n v="3000000"/>
    <n v="0"/>
    <n v="998050"/>
    <n v="3000000"/>
    <n v="998050"/>
    <s v="Recurrent"/>
  </r>
  <r>
    <s v="011"/>
    <s v="Ministry of Local Government"/>
    <x v="3"/>
    <x v="3"/>
    <s v="02"/>
    <s v="Infrastructure Development"/>
    <s v="02"/>
    <s v="Local Government Inspection and Assessment"/>
    <s v="000"/>
    <s v=""/>
    <s v="1772"/>
    <s v="National Oil Seed Project"/>
    <s v="000017"/>
    <s v="Infrastructure Development and Management"/>
    <s v="225201"/>
    <s v="Consultancy Services-Capital"/>
    <n v="0"/>
    <n v="0"/>
    <n v="0"/>
    <n v="0"/>
    <n v="0"/>
    <n v="0"/>
    <n v="0"/>
    <n v="0"/>
    <n v="0"/>
    <n v="0"/>
    <n v="0"/>
    <n v="0"/>
    <n v="0"/>
    <n v="0"/>
    <n v="0"/>
    <n v="0"/>
    <n v="0"/>
    <n v="0"/>
    <n v="0"/>
    <n v="0"/>
    <n v="0"/>
    <n v="0"/>
    <n v="298022091"/>
    <n v="298022091"/>
    <n v="0"/>
    <n v="298022091"/>
    <n v="0"/>
    <n v="298022091"/>
    <n v="298022091"/>
    <n v="298022091"/>
    <s v="Recurrent"/>
  </r>
  <r>
    <s v="011"/>
    <s v="Ministry of Local Government"/>
    <x v="3"/>
    <x v="3"/>
    <s v="02"/>
    <s v="Infrastructure Development"/>
    <s v="02"/>
    <s v="Local Government Inspection and Assessment"/>
    <s v="000"/>
    <s v=""/>
    <s v="1772"/>
    <s v="National Oil Seed Project"/>
    <s v="000017"/>
    <s v="Infrastructure Development and Management"/>
    <s v="312221"/>
    <s v="Light ICT hardware - Acquisition"/>
    <n v="0"/>
    <n v="0"/>
    <n v="0"/>
    <n v="0"/>
    <n v="0"/>
    <n v="0"/>
    <n v="0"/>
    <n v="0"/>
    <n v="0"/>
    <n v="0"/>
    <n v="0"/>
    <n v="0"/>
    <n v="0"/>
    <n v="0"/>
    <n v="0"/>
    <n v="0"/>
    <n v="0"/>
    <n v="0"/>
    <n v="0"/>
    <n v="0"/>
    <n v="0"/>
    <n v="0"/>
    <n v="117000000"/>
    <n v="117000000"/>
    <n v="0"/>
    <n v="117000000"/>
    <n v="0"/>
    <n v="117000000"/>
    <n v="117000000"/>
    <n v="117000000"/>
    <s v="Capital"/>
  </r>
  <r>
    <s v="011"/>
    <s v="Ministry of Local Government"/>
    <x v="3"/>
    <x v="3"/>
    <s v="02"/>
    <s v="Infrastructure Development"/>
    <s v="02"/>
    <s v="Local Government Inspection and Assessment"/>
    <s v="004"/>
    <s v="Urban Inspection Department"/>
    <s v="1772"/>
    <s v="National Oil Seed Project"/>
    <s v="000017"/>
    <s v="Infrastructure Development and Management"/>
    <s v="212102"/>
    <s v="Medical expenses (Employees)"/>
    <n v="0"/>
    <n v="0"/>
    <n v="0"/>
    <n v="0"/>
    <n v="105000000"/>
    <n v="0"/>
    <n v="5000000"/>
    <n v="100000000"/>
    <n v="0"/>
    <n v="0"/>
    <n v="0"/>
    <n v="0"/>
    <n v="2500000"/>
    <n v="2500000"/>
    <n v="0"/>
    <n v="0"/>
    <n v="0"/>
    <n v="0"/>
    <n v="0"/>
    <n v="0"/>
    <n v="0"/>
    <n v="0"/>
    <n v="0"/>
    <n v="0"/>
    <n v="2500000"/>
    <n v="0"/>
    <n v="2500000"/>
    <n v="0"/>
    <n v="2500000"/>
    <n v="25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1007"/>
    <s v="Books, Periodicals &amp; Newspapers"/>
    <n v="0"/>
    <n v="0"/>
    <n v="0"/>
    <n v="0"/>
    <n v="6000000"/>
    <n v="0"/>
    <n v="0"/>
    <n v="600000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3005"/>
    <s v="Electricity "/>
    <n v="0"/>
    <n v="0"/>
    <n v="0"/>
    <n v="0"/>
    <n v="20000000"/>
    <n v="0"/>
    <n v="20000000"/>
    <n v="0"/>
    <n v="0"/>
    <n v="0"/>
    <n v="0"/>
    <n v="0"/>
    <n v="5000000"/>
    <n v="5000000"/>
    <n v="0"/>
    <n v="0"/>
    <n v="5000000"/>
    <n v="0"/>
    <n v="0"/>
    <n v="0"/>
    <n v="0"/>
    <n v="5000000"/>
    <n v="0"/>
    <n v="0"/>
    <n v="10000000"/>
    <n v="0"/>
    <n v="10000000"/>
    <n v="0"/>
    <n v="10000000"/>
    <n v="100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8002"/>
    <s v="Maintenance-Transport Equipment "/>
    <n v="0"/>
    <n v="0"/>
    <n v="0"/>
    <n v="0"/>
    <n v="50000000"/>
    <n v="0"/>
    <n v="0"/>
    <n v="50000000"/>
    <n v="0"/>
    <n v="0"/>
    <n v="0"/>
    <n v="0"/>
    <n v="0"/>
    <n v="0"/>
    <n v="0"/>
    <n v="0"/>
    <n v="0"/>
    <n v="0"/>
    <n v="0"/>
    <n v="0"/>
    <n v="0"/>
    <n v="0"/>
    <n v="0"/>
    <n v="0"/>
    <n v="0"/>
    <n v="0"/>
    <n v="0"/>
    <n v="0"/>
    <n v="0"/>
    <n v="0"/>
    <s v="Recurrent"/>
  </r>
  <r>
    <s v="011"/>
    <s v="Ministry of Local Government"/>
    <x v="3"/>
    <x v="3"/>
    <s v="03"/>
    <s v="Capacity Building of Leaders"/>
    <s v="03"/>
    <s v="Policy, Planning and Support Services"/>
    <s v="001"/>
    <s v="Finance and administration"/>
    <s v="1652"/>
    <s v="Retooling of Ministry of Local Government"/>
    <s v="000015"/>
    <s v="Monitoring and Evaluation "/>
    <s v="227001"/>
    <s v="Travel inland"/>
    <n v="0"/>
    <n v="0"/>
    <n v="0"/>
    <n v="0"/>
    <n v="400720000"/>
    <n v="0"/>
    <n v="400720000"/>
    <n v="0"/>
    <n v="0"/>
    <n v="0"/>
    <n v="0"/>
    <n v="0"/>
    <n v="200360000"/>
    <n v="200360000"/>
    <n v="0"/>
    <n v="0"/>
    <n v="150000000"/>
    <n v="149982665"/>
    <n v="0"/>
    <n v="0"/>
    <n v="50360000"/>
    <n v="50363000"/>
    <n v="0"/>
    <n v="0"/>
    <n v="400720000"/>
    <n v="0"/>
    <n v="400705665"/>
    <n v="0"/>
    <n v="400720000"/>
    <n v="400705665"/>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312221"/>
    <s v="Light ICT hardware - Acquisition"/>
    <n v="0"/>
    <n v="0"/>
    <n v="0"/>
    <n v="0"/>
    <n v="4500000000"/>
    <n v="0"/>
    <n v="0"/>
    <n v="4500000000"/>
    <n v="0"/>
    <n v="0"/>
    <n v="0"/>
    <n v="0"/>
    <n v="0"/>
    <n v="0"/>
    <n v="0"/>
    <n v="0"/>
    <n v="0"/>
    <n v="0"/>
    <n v="0"/>
    <n v="0"/>
    <n v="0"/>
    <n v="0"/>
    <n v="0"/>
    <n v="0"/>
    <n v="0"/>
    <n v="0"/>
    <n v="0"/>
    <n v="0"/>
    <n v="0"/>
    <n v="0"/>
    <s v="Capital"/>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11106"/>
    <s v="Allowances (Incl. Casuals, Temporary, sitting allowances)"/>
    <n v="0"/>
    <n v="0"/>
    <n v="0"/>
    <n v="0"/>
    <n v="200000000"/>
    <n v="0"/>
    <n v="200000000"/>
    <n v="0"/>
    <n v="0"/>
    <n v="0"/>
    <n v="0"/>
    <n v="0"/>
    <n v="50000000"/>
    <n v="8287800"/>
    <n v="0"/>
    <n v="0"/>
    <n v="55000000"/>
    <n v="94975000"/>
    <n v="0"/>
    <n v="0"/>
    <n v="3500000"/>
    <n v="5230000"/>
    <n v="0"/>
    <n v="0"/>
    <n v="108500000"/>
    <n v="0"/>
    <n v="108492800"/>
    <n v="0"/>
    <n v="108500000"/>
    <n v="1084928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12101"/>
    <s v="Social Security Contributions"/>
    <n v="0"/>
    <n v="0"/>
    <n v="0"/>
    <n v="0"/>
    <n v="108000000"/>
    <n v="0"/>
    <n v="108000000"/>
    <n v="0"/>
    <n v="0"/>
    <n v="0"/>
    <n v="0"/>
    <n v="0"/>
    <n v="27000000"/>
    <n v="0"/>
    <n v="0"/>
    <n v="0"/>
    <n v="27000000"/>
    <n v="17894036"/>
    <n v="0"/>
    <n v="0"/>
    <n v="30000000"/>
    <n v="66105964"/>
    <n v="0"/>
    <n v="0"/>
    <n v="84000000"/>
    <n v="0"/>
    <n v="84000000"/>
    <n v="0"/>
    <n v="84000000"/>
    <n v="84000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1001"/>
    <s v="Advertising and Public Relations"/>
    <n v="0"/>
    <n v="0"/>
    <n v="0"/>
    <n v="0"/>
    <n v="10000000"/>
    <n v="0"/>
    <n v="10000000"/>
    <n v="0"/>
    <n v="0"/>
    <n v="0"/>
    <n v="0"/>
    <n v="0"/>
    <n v="2500000"/>
    <n v="0"/>
    <n v="0"/>
    <n v="0"/>
    <n v="7500000"/>
    <n v="0"/>
    <n v="0"/>
    <n v="0"/>
    <n v="0"/>
    <n v="10000000"/>
    <n v="0"/>
    <n v="0"/>
    <n v="10000000"/>
    <n v="0"/>
    <n v="10000000"/>
    <n v="0"/>
    <n v="10000000"/>
    <n v="10000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1009"/>
    <s v="Welfare and Entertainment"/>
    <n v="0"/>
    <n v="0"/>
    <n v="0"/>
    <n v="0"/>
    <n v="50000000"/>
    <n v="0"/>
    <n v="50000000"/>
    <n v="0"/>
    <n v="0"/>
    <n v="0"/>
    <n v="0"/>
    <n v="0"/>
    <n v="12500000"/>
    <n v="0"/>
    <n v="0"/>
    <n v="0"/>
    <n v="12500000"/>
    <n v="12500000"/>
    <n v="0"/>
    <n v="0"/>
    <n v="25000000"/>
    <n v="37500000"/>
    <n v="0"/>
    <n v="0"/>
    <n v="50000000"/>
    <n v="0"/>
    <n v="50000000"/>
    <n v="0"/>
    <n v="50000000"/>
    <n v="50000000"/>
    <s v="Recurrent"/>
  </r>
  <r>
    <s v="012"/>
    <s v="Ministry of Lands, Housing &amp; Urban Development "/>
    <x v="8"/>
    <x v="8"/>
    <s v="01"/>
    <s v="Physical Planning  and Urbanization;"/>
    <s v="03"/>
    <s v="Physical Planning and Urban Development"/>
    <s v="000"/>
    <s v=""/>
    <s v="1514"/>
    <s v="Uganda Support to Municipal Infrastructure Development (USMID II)"/>
    <s v="280003"/>
    <s v="Develop and Implement Physical Development Plans"/>
    <s v="225101"/>
    <s v="Consultancy Services"/>
    <n v="0"/>
    <n v="0"/>
    <n v="0"/>
    <n v="0"/>
    <n v="0"/>
    <n v="0"/>
    <n v="0"/>
    <n v="0"/>
    <n v="0"/>
    <n v="0"/>
    <n v="5291909317.0445671"/>
    <n v="1591909317"/>
    <n v="0"/>
    <n v="0"/>
    <n v="2000000000"/>
    <n v="1882619983.9252992"/>
    <n v="0"/>
    <n v="0"/>
    <n v="1725326820"/>
    <n v="2198044058.8836908"/>
    <n v="0"/>
    <n v="0"/>
    <n v="832351886.57896221"/>
    <n v="513820589.81707603"/>
    <n v="0"/>
    <n v="9849588023.6235294"/>
    <n v="0"/>
    <n v="6186393949.6260662"/>
    <n v="9849588023.6235294"/>
    <n v="6186393949.6260662"/>
    <s v="Recurrent"/>
  </r>
  <r>
    <s v="012"/>
    <s v="Ministry of Lands, Housing &amp; Urban Development "/>
    <x v="8"/>
    <x v="8"/>
    <s v="01"/>
    <s v="Physical Planning  and Urbanization;"/>
    <s v="03"/>
    <s v="Physical Planning and Urban Development"/>
    <s v="000"/>
    <s v=""/>
    <s v="1514"/>
    <s v="Uganda Support to Municipal Infrastructure Development (USMID II)"/>
    <s v="280010"/>
    <s v="Urban Development Services"/>
    <s v="281401"/>
    <s v="Rent"/>
    <n v="0"/>
    <n v="0"/>
    <n v="0"/>
    <n v="0"/>
    <n v="0"/>
    <n v="0"/>
    <n v="0"/>
    <n v="0"/>
    <n v="0"/>
    <n v="0"/>
    <n v="511000000"/>
    <n v="511000000"/>
    <n v="0"/>
    <n v="0"/>
    <n v="0"/>
    <n v="0"/>
    <n v="0"/>
    <n v="0"/>
    <n v="0"/>
    <n v="0"/>
    <n v="0"/>
    <n v="0"/>
    <n v="0"/>
    <n v="0"/>
    <n v="0"/>
    <n v="511000000"/>
    <n v="0"/>
    <n v="511000000"/>
    <n v="511000000"/>
    <n v="51100000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11102"/>
    <s v="Contract Staff Salaries "/>
    <n v="0"/>
    <n v="0"/>
    <n v="0"/>
    <n v="0"/>
    <n v="328968354"/>
    <n v="0"/>
    <n v="0"/>
    <n v="328968354"/>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1002"/>
    <s v="Workshops, Meetings and Seminars"/>
    <n v="0"/>
    <n v="0"/>
    <n v="0"/>
    <n v="0"/>
    <n v="200000000"/>
    <n v="0"/>
    <n v="0"/>
    <n v="2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1008"/>
    <s v="Information and Communication Technology Supplies.  "/>
    <n v="0"/>
    <n v="0"/>
    <n v="0"/>
    <n v="0"/>
    <n v="100000000"/>
    <n v="0"/>
    <n v="0"/>
    <n v="1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5101"/>
    <s v="Consultancy Services"/>
    <n v="0"/>
    <n v="0"/>
    <n v="0"/>
    <n v="0"/>
    <n v="2500000000"/>
    <n v="0"/>
    <n v="0"/>
    <n v="25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8002"/>
    <s v="Maintenance-Transport Equipment "/>
    <n v="0"/>
    <n v="0"/>
    <n v="0"/>
    <n v="0"/>
    <n v="200000000"/>
    <n v="0"/>
    <n v="0"/>
    <n v="2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1002"/>
    <s v="Workshops, Meetings and Seminars"/>
    <n v="0"/>
    <n v="0"/>
    <n v="0"/>
    <n v="0"/>
    <n v="15000000"/>
    <n v="0"/>
    <n v="15000000"/>
    <n v="0"/>
    <n v="0"/>
    <n v="0"/>
    <n v="0"/>
    <n v="0"/>
    <n v="3000000"/>
    <n v="3000000"/>
    <n v="0"/>
    <n v="0"/>
    <n v="3000000"/>
    <n v="0"/>
    <n v="0"/>
    <n v="0"/>
    <n v="9000000"/>
    <n v="12000000"/>
    <n v="0"/>
    <n v="0"/>
    <n v="15000000"/>
    <n v="0"/>
    <n v="15000000"/>
    <n v="0"/>
    <n v="15000000"/>
    <n v="1500000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7004"/>
    <s v="Fuel, Lubricants and Oils"/>
    <n v="0"/>
    <n v="0"/>
    <n v="0"/>
    <n v="0"/>
    <n v="15000000"/>
    <n v="0"/>
    <n v="15000000"/>
    <n v="0"/>
    <n v="0"/>
    <n v="0"/>
    <n v="0"/>
    <n v="0"/>
    <n v="7500000"/>
    <n v="7500000"/>
    <n v="0"/>
    <n v="0"/>
    <n v="3000000"/>
    <n v="3000000"/>
    <n v="0"/>
    <n v="0"/>
    <n v="4500000"/>
    <n v="4500000"/>
    <n v="0"/>
    <n v="0"/>
    <n v="15000000"/>
    <n v="0"/>
    <n v="15000000"/>
    <n v="0"/>
    <n v="15000000"/>
    <n v="1500000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11106"/>
    <s v="Allowances (Incl. Casuals, Temporary, sitting allowances)"/>
    <n v="0"/>
    <n v="0"/>
    <n v="0"/>
    <n v="0"/>
    <n v="186500000"/>
    <n v="0"/>
    <n v="0"/>
    <n v="1865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28002"/>
    <s v="Maintenance-Transport Equipment "/>
    <n v="0"/>
    <n v="0"/>
    <n v="0"/>
    <n v="0"/>
    <n v="1058500000"/>
    <n v="0"/>
    <n v="0"/>
    <n v="10585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1009"/>
    <s v="Welfare and Entertainment"/>
    <n v="0"/>
    <n v="0"/>
    <n v="0"/>
    <n v="0"/>
    <n v="300000000"/>
    <n v="0"/>
    <n v="0"/>
    <n v="3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7004"/>
    <s v="Fuel, Lubricants and Oils"/>
    <n v="0"/>
    <n v="0"/>
    <n v="0"/>
    <n v="0"/>
    <n v="384250000"/>
    <n v="0"/>
    <n v="0"/>
    <n v="38425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63402"/>
    <s v="Transfer to Other Government Units"/>
    <n v="0"/>
    <n v="0"/>
    <n v="0"/>
    <n v="0"/>
    <n v="785000000"/>
    <n v="0"/>
    <n v="0"/>
    <n v="785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312421"/>
    <s v="Research and Development - Acquisition"/>
    <n v="0"/>
    <n v="0"/>
    <n v="0"/>
    <n v="0"/>
    <n v="1800000000"/>
    <n v="0"/>
    <n v="0"/>
    <n v="1800000000"/>
    <n v="0"/>
    <n v="0"/>
    <n v="0"/>
    <n v="0"/>
    <n v="0"/>
    <n v="0"/>
    <n v="0"/>
    <n v="0"/>
    <n v="0"/>
    <n v="0"/>
    <n v="0"/>
    <n v="0"/>
    <n v="0"/>
    <n v="0"/>
    <n v="0"/>
    <n v="0"/>
    <n v="0"/>
    <n v="0"/>
    <n v="0"/>
    <n v="0"/>
    <n v="0"/>
    <n v="0"/>
    <s v="Capital"/>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12101"/>
    <s v="Social Security Contributions"/>
    <n v="0"/>
    <n v="0"/>
    <n v="0"/>
    <n v="0"/>
    <n v="5760000"/>
    <n v="0"/>
    <n v="5760000"/>
    <n v="0"/>
    <n v="0"/>
    <n v="0"/>
    <n v="0"/>
    <n v="0"/>
    <n v="2880000"/>
    <n v="0"/>
    <n v="0"/>
    <n v="0"/>
    <n v="1440000"/>
    <n v="0"/>
    <n v="0"/>
    <n v="0"/>
    <n v="1440000"/>
    <n v="5760000"/>
    <n v="0"/>
    <n v="0"/>
    <n v="5760000"/>
    <n v="0"/>
    <n v="5760000"/>
    <n v="0"/>
    <n v="5760000"/>
    <n v="576000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1003"/>
    <s v="Staff Training"/>
    <n v="0"/>
    <n v="0"/>
    <n v="0"/>
    <n v="0"/>
    <n v="12000000"/>
    <n v="0"/>
    <n v="12000000"/>
    <n v="0"/>
    <n v="0"/>
    <n v="0"/>
    <n v="0"/>
    <n v="0"/>
    <n v="6000000"/>
    <n v="0"/>
    <n v="0"/>
    <n v="0"/>
    <n v="3000000"/>
    <n v="0"/>
    <n v="0"/>
    <n v="0"/>
    <n v="3000000"/>
    <n v="12000000"/>
    <n v="0"/>
    <n v="0"/>
    <n v="12000000"/>
    <n v="0"/>
    <n v="12000000"/>
    <n v="0"/>
    <n v="12000000"/>
    <n v="1200000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1008"/>
    <s v="Information and Communication Technology Supplies.  "/>
    <n v="0"/>
    <n v="0"/>
    <n v="0"/>
    <n v="0"/>
    <n v="20000000"/>
    <n v="0"/>
    <n v="20000000"/>
    <n v="0"/>
    <n v="0"/>
    <n v="0"/>
    <n v="0"/>
    <n v="0"/>
    <n v="10000000"/>
    <n v="0"/>
    <n v="0"/>
    <n v="0"/>
    <n v="5000000"/>
    <n v="10000000"/>
    <n v="0"/>
    <n v="0"/>
    <n v="5000000"/>
    <n v="10000000"/>
    <n v="0"/>
    <n v="0"/>
    <n v="20000000"/>
    <n v="0"/>
    <n v="20000000"/>
    <n v="0"/>
    <n v="20000000"/>
    <n v="2000000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8001"/>
    <s v="Maintenance-Buildings and Structures"/>
    <n v="0"/>
    <n v="0"/>
    <n v="0"/>
    <n v="0"/>
    <n v="50000000"/>
    <n v="0"/>
    <n v="50000000"/>
    <n v="0"/>
    <n v="0"/>
    <n v="0"/>
    <n v="0"/>
    <n v="0"/>
    <n v="0"/>
    <n v="0"/>
    <n v="0"/>
    <n v="0"/>
    <n v="0"/>
    <n v="0"/>
    <n v="0"/>
    <n v="0"/>
    <n v="50000000"/>
    <n v="50000000"/>
    <n v="0"/>
    <n v="0"/>
    <n v="50000000"/>
    <n v="0"/>
    <n v="50000000"/>
    <n v="0"/>
    <n v="50000000"/>
    <n v="50000000"/>
    <s v="Recurrent"/>
  </r>
  <r>
    <s v="013"/>
    <s v="Ministry of Education and Sports"/>
    <x v="9"/>
    <x v="9"/>
    <s v="01"/>
    <s v="Education,Sports and skills"/>
    <s v="04"/>
    <s v="Policy, Planning and Support Services"/>
    <s v="001"/>
    <s v="Finance and Administration"/>
    <s v="1601"/>
    <s v="Retooling of Ministry of Education and Sports"/>
    <s v="000017"/>
    <s v="Infrastructure Development and Management"/>
    <s v="263402"/>
    <s v="Transfer to Other Government Units"/>
    <n v="3800000000"/>
    <n v="300000000"/>
    <n v="0"/>
    <n v="300000000"/>
    <n v="23181965609"/>
    <n v="0"/>
    <n v="19081965609"/>
    <n v="0"/>
    <n v="0"/>
    <n v="0"/>
    <n v="0"/>
    <n v="0"/>
    <n v="8027321870"/>
    <n v="8027321870"/>
    <n v="0"/>
    <n v="0"/>
    <n v="3869125309"/>
    <n v="3869125309"/>
    <n v="0"/>
    <n v="0"/>
    <n v="2054583057"/>
    <n v="2054583057"/>
    <n v="0"/>
    <n v="0"/>
    <n v="13951030236"/>
    <n v="0"/>
    <n v="13951030236"/>
    <n v="0"/>
    <n v="13951030236"/>
    <n v="13951030236"/>
    <s v="Recurrent"/>
  </r>
  <r>
    <s v="013"/>
    <s v="Ministry of Education and Sports"/>
    <x v="9"/>
    <x v="9"/>
    <s v="01"/>
    <s v="Education,Sports and skills"/>
    <s v="05"/>
    <s v="Basic and Secondary Education"/>
    <s v="000"/>
    <s v=""/>
    <s v="1665"/>
    <s v="Uganda Secondary Education Expansion Project"/>
    <s v="000017"/>
    <s v="Infrastructure Development and Management"/>
    <s v="225204"/>
    <s v="Monitoring and Supervision of capital work"/>
    <n v="0"/>
    <n v="0"/>
    <n v="0"/>
    <n v="0"/>
    <n v="0"/>
    <n v="0"/>
    <n v="0"/>
    <n v="0"/>
    <n v="0"/>
    <n v="0"/>
    <n v="0"/>
    <n v="0"/>
    <n v="0"/>
    <n v="0"/>
    <n v="175442551"/>
    <n v="0"/>
    <n v="0"/>
    <n v="0"/>
    <n v="25717194"/>
    <n v="0"/>
    <n v="0"/>
    <n v="0"/>
    <n v="0"/>
    <n v="0"/>
    <n v="0"/>
    <n v="201159745"/>
    <n v="0"/>
    <n v="0"/>
    <n v="201159745"/>
    <n v="0"/>
    <s v="Recurrent"/>
  </r>
  <r>
    <s v="013"/>
    <s v="Ministry of Education and Sports"/>
    <x v="9"/>
    <x v="9"/>
    <s v="01"/>
    <s v="Education,Sports and skills"/>
    <s v="05"/>
    <s v="Basic and Secondary Education"/>
    <s v="000"/>
    <s v=""/>
    <s v="1665"/>
    <s v="Uganda Secondary Education Expansion Project"/>
    <s v="000017"/>
    <s v="Infrastructure Development and Management"/>
    <s v="312121"/>
    <s v="Non-Residential Buildings - Acquisition"/>
    <n v="0"/>
    <n v="0"/>
    <n v="0"/>
    <n v="0"/>
    <n v="0"/>
    <n v="0"/>
    <n v="0"/>
    <n v="0"/>
    <n v="0"/>
    <n v="0"/>
    <n v="0"/>
    <n v="0"/>
    <n v="0"/>
    <n v="0"/>
    <n v="14973719120"/>
    <n v="0"/>
    <n v="0"/>
    <n v="0"/>
    <n v="2194918137"/>
    <n v="0"/>
    <n v="0"/>
    <n v="0"/>
    <n v="0"/>
    <n v="0"/>
    <n v="0"/>
    <n v="17168637257"/>
    <n v="0"/>
    <n v="0"/>
    <n v="17168637257"/>
    <n v="0"/>
    <s v="Capital"/>
  </r>
  <r>
    <s v="013"/>
    <s v="Ministry of Education and Sports"/>
    <x v="9"/>
    <x v="9"/>
    <s v="01"/>
    <s v="Education,Sports and skills"/>
    <s v="05"/>
    <s v="Basic and Secondary Education"/>
    <s v="000"/>
    <s v=""/>
    <s v="1665"/>
    <s v="Uganda Secondary Education Expansion Project"/>
    <s v="120007"/>
    <s v="Support Services"/>
    <s v="211104"/>
    <s v="Employee Gratuity"/>
    <n v="0"/>
    <n v="0"/>
    <n v="0"/>
    <n v="0"/>
    <n v="0"/>
    <n v="0"/>
    <n v="0"/>
    <n v="0"/>
    <n v="0"/>
    <n v="0"/>
    <n v="0"/>
    <n v="0"/>
    <n v="0"/>
    <n v="0"/>
    <n v="50539104"/>
    <n v="0"/>
    <n v="0"/>
    <n v="0"/>
    <n v="20275436"/>
    <n v="0"/>
    <n v="0"/>
    <n v="0"/>
    <n v="0"/>
    <n v="0"/>
    <n v="0"/>
    <n v="70814540"/>
    <n v="0"/>
    <n v="0"/>
    <n v="70814540"/>
    <n v="0"/>
    <s v="Recurrent"/>
  </r>
  <r>
    <s v="013"/>
    <s v="Ministry of Education and Sports"/>
    <x v="9"/>
    <x v="9"/>
    <s v="01"/>
    <s v="Education,Sports and skills"/>
    <s v="05"/>
    <s v="Basic and Secondary Education"/>
    <s v="000"/>
    <s v=""/>
    <s v="1665"/>
    <s v="Uganda Secondary Education Expansion Project"/>
    <s v="120007"/>
    <s v="Support Services"/>
    <s v="212101"/>
    <s v="Social Security Contributions"/>
    <n v="0"/>
    <n v="0"/>
    <n v="0"/>
    <n v="0"/>
    <n v="0"/>
    <n v="0"/>
    <n v="0"/>
    <n v="0"/>
    <n v="0"/>
    <n v="0"/>
    <n v="0"/>
    <n v="0"/>
    <n v="0"/>
    <n v="0"/>
    <n v="50539104"/>
    <n v="0"/>
    <n v="0"/>
    <n v="0"/>
    <n v="20275436"/>
    <n v="0"/>
    <n v="0"/>
    <n v="0"/>
    <n v="0"/>
    <n v="0"/>
    <n v="0"/>
    <n v="70814540"/>
    <n v="0"/>
    <n v="0"/>
    <n v="70814540"/>
    <n v="0"/>
    <s v="Recurrent"/>
  </r>
  <r>
    <s v="013"/>
    <s v="Ministry of Education and Sports"/>
    <x v="9"/>
    <x v="9"/>
    <s v="01"/>
    <s v="Education,Sports and skills"/>
    <s v="05"/>
    <s v="Basic and Secondary Education"/>
    <s v="000"/>
    <s v=""/>
    <s v="1665"/>
    <s v="Uganda Secondary Education Expansion Project"/>
    <s v="120007"/>
    <s v="Support Services"/>
    <s v="221003"/>
    <s v="Staff Training"/>
    <n v="0"/>
    <n v="0"/>
    <n v="0"/>
    <n v="0"/>
    <n v="0"/>
    <n v="0"/>
    <n v="0"/>
    <n v="0"/>
    <n v="0"/>
    <n v="0"/>
    <n v="0"/>
    <n v="0"/>
    <n v="0"/>
    <n v="0"/>
    <n v="1192322839"/>
    <n v="0"/>
    <n v="0"/>
    <n v="0"/>
    <n v="478339806"/>
    <n v="215002480"/>
    <n v="0"/>
    <n v="0"/>
    <n v="0"/>
    <n v="0"/>
    <n v="0"/>
    <n v="1670662645"/>
    <n v="0"/>
    <n v="215002480"/>
    <n v="1670662645"/>
    <n v="215002480"/>
    <s v="Recurrent"/>
  </r>
  <r>
    <s v="013"/>
    <s v="Ministry of Education and Sports"/>
    <x v="9"/>
    <x v="9"/>
    <s v="01"/>
    <s v="Education,Sports and skills"/>
    <s v="05"/>
    <s v="Basic and Secondary Education"/>
    <s v="000"/>
    <s v=""/>
    <s v="1665"/>
    <s v="Uganda Secondary Education Expansion Project"/>
    <s v="120007"/>
    <s v="Support Services"/>
    <s v="221012"/>
    <s v="Small Office Equipment"/>
    <n v="0"/>
    <n v="0"/>
    <n v="0"/>
    <n v="0"/>
    <n v="0"/>
    <n v="0"/>
    <n v="0"/>
    <n v="0"/>
    <n v="0"/>
    <n v="0"/>
    <n v="0"/>
    <n v="0"/>
    <n v="0"/>
    <n v="0"/>
    <n v="30000381"/>
    <n v="0"/>
    <n v="0"/>
    <n v="0"/>
    <n v="12035647"/>
    <n v="0"/>
    <n v="0"/>
    <n v="0"/>
    <n v="0"/>
    <n v="0"/>
    <n v="0"/>
    <n v="42036028"/>
    <n v="0"/>
    <n v="0"/>
    <n v="42036028"/>
    <n v="0"/>
    <s v="Recurrent"/>
  </r>
  <r>
    <s v="013"/>
    <s v="Ministry of Education and Sports"/>
    <x v="9"/>
    <x v="9"/>
    <s v="01"/>
    <s v="Education,Sports and skills"/>
    <s v="05"/>
    <s v="Basic and Secondary Education"/>
    <s v="000"/>
    <s v=""/>
    <s v="1665"/>
    <s v="Uganda Secondary Education Expansion Project"/>
    <s v="120007"/>
    <s v="Support Services"/>
    <s v="225101"/>
    <s v="Consultancy Services"/>
    <n v="0"/>
    <n v="0"/>
    <n v="0"/>
    <n v="0"/>
    <n v="0"/>
    <n v="0"/>
    <n v="0"/>
    <n v="0"/>
    <n v="0"/>
    <n v="0"/>
    <n v="0"/>
    <n v="0"/>
    <n v="0"/>
    <n v="0"/>
    <n v="288465203"/>
    <n v="0"/>
    <n v="0"/>
    <n v="0"/>
    <n v="115727372"/>
    <n v="316060719"/>
    <n v="0"/>
    <n v="0"/>
    <n v="0"/>
    <n v="0"/>
    <n v="0"/>
    <n v="404192575"/>
    <n v="0"/>
    <n v="316060719"/>
    <n v="404192575"/>
    <n v="316060719"/>
    <s v="Recurrent"/>
  </r>
  <r>
    <s v="013"/>
    <s v="Ministry of Education and Sports"/>
    <x v="9"/>
    <x v="9"/>
    <s v="01"/>
    <s v="Education,Sports and skills"/>
    <s v="05"/>
    <s v="Basic and Secondary Education"/>
    <s v="002"/>
    <s v="Secondary Education"/>
    <s v="1540"/>
    <s v="Development of Secondary Education Phase II"/>
    <s v="120007"/>
    <s v="Support Services"/>
    <s v="211106"/>
    <s v="Allowances (Incl. Casuals, Temporary, sitting allowances)"/>
    <n v="0"/>
    <n v="0"/>
    <n v="0"/>
    <n v="0"/>
    <n v="80000000"/>
    <n v="0"/>
    <n v="80000000"/>
    <n v="0"/>
    <n v="0"/>
    <n v="0"/>
    <n v="0"/>
    <n v="0"/>
    <n v="20000000"/>
    <n v="0"/>
    <n v="0"/>
    <n v="0"/>
    <n v="20000000"/>
    <n v="0"/>
    <n v="0"/>
    <n v="0"/>
    <n v="0"/>
    <n v="40000000"/>
    <n v="0"/>
    <n v="0"/>
    <n v="40000000"/>
    <n v="0"/>
    <n v="40000000"/>
    <n v="0"/>
    <n v="40000000"/>
    <n v="40000000"/>
    <s v="Recurrent"/>
  </r>
  <r>
    <s v="013"/>
    <s v="Ministry of Education and Sports"/>
    <x v="9"/>
    <x v="9"/>
    <s v="01"/>
    <s v="Education,Sports and skills"/>
    <s v="05"/>
    <s v="Basic and Secondary Education"/>
    <s v="002"/>
    <s v="Secondary Education"/>
    <s v="1665"/>
    <s v="Uganda Secondary Education Expansion Project"/>
    <s v="000017"/>
    <s v="Infrastructure Development and Management"/>
    <s v="312121"/>
    <s v="Non-Residential Buildings - Acquisition"/>
    <n v="0"/>
    <n v="0"/>
    <n v="0"/>
    <n v="0"/>
    <n v="17069655018"/>
    <n v="0"/>
    <n v="0"/>
    <n v="17069655018"/>
    <n v="0"/>
    <n v="0"/>
    <n v="0"/>
    <n v="0"/>
    <n v="0"/>
    <n v="0"/>
    <n v="0"/>
    <n v="0"/>
    <n v="0"/>
    <n v="0"/>
    <n v="0"/>
    <n v="0"/>
    <n v="0"/>
    <n v="0"/>
    <n v="0"/>
    <n v="0"/>
    <n v="0"/>
    <n v="0"/>
    <n v="0"/>
    <n v="0"/>
    <n v="0"/>
    <n v="0"/>
    <s v="Capital"/>
  </r>
  <r>
    <s v="013"/>
    <s v="Ministry of Education and Sports"/>
    <x v="9"/>
    <x v="9"/>
    <s v="01"/>
    <s v="Education,Sports and skills"/>
    <s v="05"/>
    <s v="Basic and Secondary Education"/>
    <s v="002"/>
    <s v="Secondary Education"/>
    <s v="1665"/>
    <s v="Uganda Secondary Education Expansion Project"/>
    <s v="320117"/>
    <s v="Delivery of Instructional Materials"/>
    <s v="225101"/>
    <s v="Consultancy Services"/>
    <n v="0"/>
    <n v="0"/>
    <n v="0"/>
    <n v="0"/>
    <n v="540000000"/>
    <n v="0"/>
    <n v="0"/>
    <n v="540000000"/>
    <n v="0"/>
    <n v="0"/>
    <n v="0"/>
    <n v="0"/>
    <n v="0"/>
    <n v="0"/>
    <n v="0"/>
    <n v="0"/>
    <n v="0"/>
    <n v="0"/>
    <n v="0"/>
    <n v="0"/>
    <n v="0"/>
    <n v="0"/>
    <n v="0"/>
    <n v="0"/>
    <n v="0"/>
    <n v="0"/>
    <n v="0"/>
    <n v="0"/>
    <n v="0"/>
    <n v="0"/>
    <s v="Recurrent"/>
  </r>
  <r>
    <s v="013"/>
    <s v="Ministry of Education and Sports"/>
    <x v="9"/>
    <x v="9"/>
    <s v="01"/>
    <s v="Education,Sports and skills"/>
    <s v="07"/>
    <s v="Technical Vocational Education and Training"/>
    <s v="000"/>
    <s v=""/>
    <s v="1338"/>
    <s v="Skills Development Project"/>
    <s v="120007"/>
    <s v="Support Services"/>
    <s v="211104"/>
    <s v="Employee Gratuity"/>
    <n v="0"/>
    <n v="0"/>
    <n v="0"/>
    <n v="0"/>
    <n v="0"/>
    <n v="0"/>
    <n v="0"/>
    <n v="0"/>
    <n v="0"/>
    <n v="0"/>
    <n v="99065700"/>
    <n v="0"/>
    <n v="0"/>
    <n v="0"/>
    <n v="347606782.11123312"/>
    <n v="373643285"/>
    <n v="0"/>
    <n v="0"/>
    <n v="50953836"/>
    <n v="2440000"/>
    <n v="0"/>
    <n v="0"/>
    <n v="0"/>
    <n v="0"/>
    <n v="0"/>
    <n v="497626318.11123312"/>
    <n v="0"/>
    <n v="376083285"/>
    <n v="497626318.11123312"/>
    <n v="376083285"/>
    <s v="Recurrent"/>
  </r>
  <r>
    <s v="013"/>
    <s v="Ministry of Education and Sports"/>
    <x v="9"/>
    <x v="9"/>
    <s v="01"/>
    <s v="Education,Sports and skills"/>
    <s v="07"/>
    <s v="Technical Vocational Education and Training"/>
    <s v="000"/>
    <s v=""/>
    <s v="1338"/>
    <s v="Skills Development Project"/>
    <s v="120007"/>
    <s v="Support Services"/>
    <s v="222001"/>
    <s v="Information and Communication Technology Services."/>
    <n v="0"/>
    <n v="0"/>
    <n v="0"/>
    <n v="0"/>
    <n v="0"/>
    <n v="0"/>
    <n v="0"/>
    <n v="0"/>
    <n v="0"/>
    <n v="0"/>
    <n v="7500000"/>
    <n v="0"/>
    <n v="0"/>
    <n v="0"/>
    <n v="26316382.597233266"/>
    <n v="34014415"/>
    <n v="0"/>
    <n v="0"/>
    <n v="3857579"/>
    <n v="1908415"/>
    <n v="0"/>
    <n v="0"/>
    <n v="0"/>
    <n v="0"/>
    <n v="0"/>
    <n v="37673961.597233266"/>
    <n v="0"/>
    <n v="35922830"/>
    <n v="37673961.597233266"/>
    <n v="35922830"/>
    <s v="Recurrent"/>
  </r>
  <r>
    <s v="013"/>
    <s v="Ministry of Education and Sports"/>
    <x v="9"/>
    <x v="9"/>
    <s v="01"/>
    <s v="Education,Sports and skills"/>
    <s v="07"/>
    <s v="Technical Vocational Education and Training"/>
    <s v="000"/>
    <s v=""/>
    <s v="1338"/>
    <s v="Skills Development Project"/>
    <s v="120007"/>
    <s v="Support Services"/>
    <s v="223005"/>
    <s v="Electricity "/>
    <n v="0"/>
    <n v="0"/>
    <n v="0"/>
    <n v="0"/>
    <n v="0"/>
    <n v="0"/>
    <n v="0"/>
    <n v="0"/>
    <n v="0"/>
    <n v="0"/>
    <n v="3061762"/>
    <n v="3061762"/>
    <n v="0"/>
    <n v="0"/>
    <n v="44062396.489634246"/>
    <n v="6726938"/>
    <n v="0"/>
    <n v="0"/>
    <n v="6458873"/>
    <n v="0"/>
    <n v="0"/>
    <n v="0"/>
    <n v="0"/>
    <n v="0"/>
    <n v="0"/>
    <n v="53583031.489634246"/>
    <n v="0"/>
    <n v="9788700"/>
    <n v="53583031.489634246"/>
    <n v="9788700"/>
    <s v="Recurrent"/>
  </r>
  <r>
    <s v="013"/>
    <s v="Ministry of Education and Sports"/>
    <x v="9"/>
    <x v="9"/>
    <s v="01"/>
    <s v="Education,Sports and skills"/>
    <s v="07"/>
    <s v="Technical Vocational Education and Training"/>
    <s v="000"/>
    <s v=""/>
    <s v="1338"/>
    <s v="Skills Development Project"/>
    <s v="120007"/>
    <s v="Support Services"/>
    <s v="228004"/>
    <s v="Maintenance-Other Fixed Assets"/>
    <n v="0"/>
    <n v="0"/>
    <n v="0"/>
    <n v="0"/>
    <n v="0"/>
    <n v="0"/>
    <n v="0"/>
    <n v="0"/>
    <n v="0"/>
    <n v="0"/>
    <n v="12500022"/>
    <n v="0"/>
    <n v="0"/>
    <n v="0"/>
    <n v="43860713.710625775"/>
    <n v="0"/>
    <n v="0"/>
    <n v="0"/>
    <n v="6429310"/>
    <n v="0"/>
    <n v="0"/>
    <n v="0"/>
    <n v="0"/>
    <n v="0"/>
    <n v="0"/>
    <n v="62790045.710625775"/>
    <n v="0"/>
    <n v="0"/>
    <n v="62790045.710625775"/>
    <n v="0"/>
    <s v="Recurrent"/>
  </r>
  <r>
    <s v="013"/>
    <s v="Ministry of Education and Sports"/>
    <x v="9"/>
    <x v="9"/>
    <s v="01"/>
    <s v="Education,Sports and skills"/>
    <s v="07"/>
    <s v="Technical Vocational Education and Training"/>
    <s v="000"/>
    <s v=""/>
    <s v="1432"/>
    <s v="OFID Funded Vocational Project Phase II"/>
    <s v="000017"/>
    <s v="Infrastructure Development and Management"/>
    <s v="225101"/>
    <s v="Consultancy Services"/>
    <n v="0"/>
    <n v="0"/>
    <n v="0"/>
    <n v="0"/>
    <n v="0"/>
    <n v="0"/>
    <n v="0"/>
    <n v="0"/>
    <n v="0"/>
    <n v="0"/>
    <n v="578295004"/>
    <n v="578295004"/>
    <n v="0"/>
    <n v="0"/>
    <n v="0"/>
    <n v="0"/>
    <n v="0"/>
    <n v="0"/>
    <n v="0"/>
    <n v="0"/>
    <n v="0"/>
    <n v="0"/>
    <n v="0"/>
    <n v="0"/>
    <n v="0"/>
    <n v="578295004"/>
    <n v="0"/>
    <n v="578295004"/>
    <n v="578295004"/>
    <n v="578295004"/>
    <s v="Recurrent"/>
  </r>
  <r>
    <s v="013"/>
    <s v="Ministry of Education and Sports"/>
    <x v="9"/>
    <x v="9"/>
    <s v="01"/>
    <s v="Education,Sports and skills"/>
    <s v="07"/>
    <s v="Technical Vocational Education and Training"/>
    <s v="000"/>
    <s v=""/>
    <s v="1432"/>
    <s v="OFID Funded Vocational Project Phase II"/>
    <s v="000017"/>
    <s v="Infrastructure Development and Management"/>
    <s v="225204"/>
    <s v="Monitoring and Supervision of capital work"/>
    <n v="0"/>
    <n v="0"/>
    <n v="0"/>
    <n v="0"/>
    <n v="0"/>
    <n v="0"/>
    <n v="0"/>
    <n v="0"/>
    <n v="0"/>
    <n v="0"/>
    <n v="0"/>
    <n v="0"/>
    <n v="0"/>
    <n v="0"/>
    <n v="113087975"/>
    <n v="33018000"/>
    <n v="0"/>
    <n v="0"/>
    <n v="0"/>
    <n v="0"/>
    <n v="0"/>
    <n v="0"/>
    <n v="0"/>
    <n v="0"/>
    <n v="0"/>
    <n v="113087975"/>
    <n v="0"/>
    <n v="33018000"/>
    <n v="113087975"/>
    <n v="3301800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000017"/>
    <s v="Infrastructure Development and Management"/>
    <s v="312121"/>
    <s v="Non-Residential Buildings - Acquisition"/>
    <n v="0"/>
    <n v="0"/>
    <n v="0"/>
    <n v="0"/>
    <n v="63362551423"/>
    <n v="0"/>
    <n v="3098668462"/>
    <n v="60263882961"/>
    <n v="0"/>
    <n v="0"/>
    <n v="0"/>
    <n v="0"/>
    <n v="1300000000"/>
    <n v="24773388"/>
    <n v="0"/>
    <n v="0"/>
    <n v="800000000"/>
    <n v="1504178894"/>
    <n v="0"/>
    <n v="0"/>
    <n v="541151470"/>
    <n v="1136972576"/>
    <n v="0"/>
    <n v="0"/>
    <n v="2641151470"/>
    <n v="0"/>
    <n v="2665924858"/>
    <n v="0"/>
    <n v="2641151470"/>
    <n v="2665924858"/>
    <s v="Capital"/>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11104"/>
    <s v="Employee Gratuity"/>
    <n v="0"/>
    <n v="0"/>
    <n v="0"/>
    <n v="0"/>
    <n v="538219080"/>
    <n v="0"/>
    <n v="538219080"/>
    <n v="0"/>
    <n v="0"/>
    <n v="0"/>
    <n v="0"/>
    <n v="0"/>
    <n v="269109540"/>
    <n v="265221500"/>
    <n v="0"/>
    <n v="0"/>
    <n v="134554770"/>
    <n v="92292704"/>
    <n v="0"/>
    <n v="0"/>
    <n v="134554770"/>
    <n v="143905862"/>
    <n v="0"/>
    <n v="0"/>
    <n v="538219080"/>
    <n v="0"/>
    <n v="501420066"/>
    <n v="0"/>
    <n v="538219080"/>
    <n v="501420066"/>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1001"/>
    <s v="Advertising and Public Relations"/>
    <n v="0"/>
    <n v="0"/>
    <n v="0"/>
    <n v="0"/>
    <n v="78200000"/>
    <n v="0"/>
    <n v="35000000"/>
    <n v="43200000"/>
    <n v="0"/>
    <n v="0"/>
    <n v="0"/>
    <n v="0"/>
    <n v="8750000"/>
    <n v="0"/>
    <n v="0"/>
    <n v="0"/>
    <n v="8750000"/>
    <n v="0"/>
    <n v="0"/>
    <n v="0"/>
    <n v="0"/>
    <n v="17300001"/>
    <n v="0"/>
    <n v="0"/>
    <n v="17500000"/>
    <n v="0"/>
    <n v="17300001"/>
    <n v="0"/>
    <n v="17500000"/>
    <n v="17300001"/>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12101"/>
    <s v="Social Security Contributions"/>
    <n v="0"/>
    <n v="0"/>
    <n v="0"/>
    <n v="0"/>
    <n v="271373850"/>
    <n v="0"/>
    <n v="7198600"/>
    <n v="264175250"/>
    <n v="0"/>
    <n v="0"/>
    <n v="0"/>
    <n v="0"/>
    <n v="1799650"/>
    <n v="0"/>
    <n v="0"/>
    <n v="0"/>
    <n v="1799650"/>
    <n v="0"/>
    <n v="0"/>
    <n v="0"/>
    <n v="0"/>
    <n v="3574976"/>
    <n v="0"/>
    <n v="0"/>
    <n v="3599300"/>
    <n v="0"/>
    <n v="3574976"/>
    <n v="0"/>
    <n v="3599300"/>
    <n v="3574976"/>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1011"/>
    <s v="Printing, Stationery, Photocopying and Binding"/>
    <n v="0"/>
    <n v="0"/>
    <n v="0"/>
    <n v="0"/>
    <n v="267248000"/>
    <n v="0"/>
    <n v="49808000"/>
    <n v="217440000"/>
    <n v="0"/>
    <n v="0"/>
    <n v="0"/>
    <n v="0"/>
    <n v="12452000"/>
    <n v="950000"/>
    <n v="0"/>
    <n v="0"/>
    <n v="12452000"/>
    <n v="0"/>
    <n v="0"/>
    <n v="0"/>
    <n v="0"/>
    <n v="24904000"/>
    <n v="0"/>
    <n v="0"/>
    <n v="24904000"/>
    <n v="0"/>
    <n v="25854000"/>
    <n v="0"/>
    <n v="24904000"/>
    <n v="2585400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5201"/>
    <s v="Consultancy Services-Capital"/>
    <n v="0"/>
    <n v="0"/>
    <n v="0"/>
    <n v="0"/>
    <n v="2748009000"/>
    <n v="0"/>
    <n v="0"/>
    <n v="2748009000"/>
    <n v="0"/>
    <n v="0"/>
    <n v="0"/>
    <n v="0"/>
    <n v="0"/>
    <n v="0"/>
    <n v="0"/>
    <n v="0"/>
    <n v="0"/>
    <n v="0"/>
    <n v="0"/>
    <n v="0"/>
    <n v="0"/>
    <n v="0"/>
    <n v="0"/>
    <n v="0"/>
    <n v="0"/>
    <n v="0"/>
    <n v="0"/>
    <n v="0"/>
    <n v="0"/>
    <n v="0"/>
    <s v="Recurrent"/>
  </r>
  <r>
    <s v="013"/>
    <s v="Ministry of Education and Sports"/>
    <x v="9"/>
    <x v="9"/>
    <s v="01"/>
    <s v="Education,Sports and skills"/>
    <s v="08"/>
    <s v="Special Needs Education"/>
    <s v="001"/>
    <s v="Special Needs and Inclusive Education"/>
    <s v="1308"/>
    <s v="Development and Improvement of Special Needs Education (SNE)"/>
    <s v="120007"/>
    <s v="Support Services"/>
    <s v="211106"/>
    <s v="Allowances (Incl. Casuals, Temporary, sitting allowances)"/>
    <n v="0"/>
    <n v="0"/>
    <n v="0"/>
    <n v="0"/>
    <n v="10800000"/>
    <n v="0"/>
    <n v="10800000"/>
    <n v="0"/>
    <n v="0"/>
    <n v="0"/>
    <n v="0"/>
    <n v="0"/>
    <n v="2700000"/>
    <n v="2700000"/>
    <n v="0"/>
    <n v="0"/>
    <n v="2700000"/>
    <n v="1190000"/>
    <n v="0"/>
    <n v="0"/>
    <n v="0"/>
    <n v="1510000"/>
    <n v="0"/>
    <n v="0"/>
    <n v="5400000"/>
    <n v="0"/>
    <n v="5400000"/>
    <n v="0"/>
    <n v="5400000"/>
    <n v="5400000"/>
    <s v="Recurrent"/>
  </r>
  <r>
    <s v="013"/>
    <s v="Ministry of Education and Sports"/>
    <x v="9"/>
    <x v="9"/>
    <s v="04"/>
    <s v="Labour and employment services "/>
    <s v="07"/>
    <s v="Technical Vocational Education and Training"/>
    <s v="002"/>
    <s v="TVET Operations and Management Department"/>
    <s v="1432"/>
    <s v="OFID funded Vocational Project Phase II"/>
    <s v="320011"/>
    <s v="Equipment Maintenance"/>
    <s v="312299"/>
    <s v="Other Machinery and Equipment- Acquisition"/>
    <n v="0"/>
    <n v="0"/>
    <n v="0"/>
    <n v="0"/>
    <n v="1173204000"/>
    <n v="0"/>
    <n v="0"/>
    <n v="1173204000"/>
    <n v="0"/>
    <n v="0"/>
    <n v="0"/>
    <n v="0"/>
    <n v="0"/>
    <n v="0"/>
    <n v="0"/>
    <n v="0"/>
    <n v="0"/>
    <n v="0"/>
    <n v="0"/>
    <n v="0"/>
    <n v="0"/>
    <n v="0"/>
    <n v="0"/>
    <n v="0"/>
    <n v="0"/>
    <n v="0"/>
    <n v="0"/>
    <n v="0"/>
    <n v="0"/>
    <n v="0"/>
    <s v="Capital"/>
  </r>
  <r>
    <s v="014"/>
    <s v="Ministry of Health"/>
    <x v="9"/>
    <x v="9"/>
    <s v="02"/>
    <s v="Population Health, Safety and Management "/>
    <s v="02"/>
    <s v="Strategy, Policy and Development"/>
    <s v="000"/>
    <s v=""/>
    <s v="1440"/>
    <s v="Uganda Reproductive Maternal &amp; Child Health Services Improvement Project"/>
    <s v="000002"/>
    <s v="Construction management"/>
    <s v="225201"/>
    <s v="Consultancy Services-Capital"/>
    <n v="0"/>
    <n v="0"/>
    <n v="0"/>
    <n v="0"/>
    <n v="0"/>
    <n v="0"/>
    <n v="0"/>
    <n v="0"/>
    <n v="0"/>
    <n v="0"/>
    <n v="0"/>
    <n v="0"/>
    <n v="0"/>
    <n v="0"/>
    <n v="3090718891"/>
    <n v="1232785257"/>
    <n v="0"/>
    <n v="0"/>
    <n v="0"/>
    <n v="2318535677"/>
    <n v="0"/>
    <n v="0"/>
    <n v="0"/>
    <n v="0"/>
    <n v="0"/>
    <n v="3090718891"/>
    <n v="0"/>
    <n v="3551320934"/>
    <n v="3090718891"/>
    <n v="3551320934"/>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1014"/>
    <s v="Bank Charges and other Bank related costs"/>
    <n v="0"/>
    <n v="0"/>
    <n v="0"/>
    <n v="0"/>
    <n v="0"/>
    <n v="0"/>
    <n v="0"/>
    <n v="2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0"/>
    <s v=""/>
    <s v="1263"/>
    <s v="Agriculture Cluster Development Project (ACDP)"/>
    <s v="000063"/>
    <s v="Quality Assurance Systems"/>
    <s v="227001"/>
    <s v="Travel inland"/>
    <n v="0"/>
    <n v="0"/>
    <n v="0"/>
    <n v="0"/>
    <n v="0"/>
    <n v="0"/>
    <n v="0"/>
    <n v="0"/>
    <n v="0"/>
    <n v="0"/>
    <n v="425000000"/>
    <n v="340000000"/>
    <n v="0"/>
    <n v="0"/>
    <n v="12500000"/>
    <n v="10000000"/>
    <n v="0"/>
    <n v="0"/>
    <n v="825000000"/>
    <n v="660000000"/>
    <n v="0"/>
    <n v="0"/>
    <n v="0"/>
    <n v="0"/>
    <n v="0"/>
    <n v="1262500000"/>
    <n v="0"/>
    <n v="1010000000"/>
    <n v="1262500000"/>
    <n v="1010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81401"/>
    <s v="Rent"/>
    <n v="0"/>
    <n v="0"/>
    <n v="0"/>
    <n v="0"/>
    <n v="0"/>
    <n v="0"/>
    <n v="0"/>
    <n v="0"/>
    <n v="0"/>
    <n v="0"/>
    <n v="93750000"/>
    <n v="75000000"/>
    <n v="0"/>
    <n v="0"/>
    <n v="53750000"/>
    <n v="43000000"/>
    <n v="0"/>
    <n v="0"/>
    <n v="93750000"/>
    <n v="75000000"/>
    <n v="0"/>
    <n v="0"/>
    <n v="0"/>
    <n v="0"/>
    <n v="0"/>
    <n v="241250000"/>
    <n v="0"/>
    <n v="193000000"/>
    <n v="241250000"/>
    <n v="193000000"/>
    <s v="Recurrent"/>
  </r>
  <r>
    <s v="010"/>
    <s v="Ministry of Agriculture, Animal Industry and Fisheries"/>
    <x v="7"/>
    <x v="7"/>
    <s v="02"/>
    <s v="Agricultural Production and Productivity"/>
    <s v="04"/>
    <s v="Crop Resources"/>
    <s v="000"/>
    <s v=""/>
    <s v="1263"/>
    <s v="Agriculture Cluster Development Project (ACDP)"/>
    <s v="010054"/>
    <s v="Inputs distribution"/>
    <s v="225101"/>
    <s v="Consultancy Services"/>
    <n v="0"/>
    <n v="0"/>
    <n v="0"/>
    <n v="0"/>
    <n v="0"/>
    <n v="0"/>
    <n v="0"/>
    <n v="0"/>
    <n v="0"/>
    <n v="0"/>
    <n v="250000000"/>
    <n v="200000000"/>
    <n v="0"/>
    <n v="0"/>
    <n v="0"/>
    <n v="0"/>
    <n v="0"/>
    <n v="0"/>
    <n v="0"/>
    <n v="0"/>
    <n v="0"/>
    <n v="0"/>
    <n v="0"/>
    <n v="0"/>
    <n v="0"/>
    <n v="250000000"/>
    <n v="0"/>
    <n v="200000000"/>
    <n v="250000000"/>
    <n v="200000000"/>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3006"/>
    <s v="Water"/>
    <n v="0"/>
    <n v="0"/>
    <n v="0"/>
    <n v="0"/>
    <n v="0"/>
    <n v="0"/>
    <n v="0"/>
    <n v="0"/>
    <n v="0"/>
    <n v="0"/>
    <n v="1625000"/>
    <n v="1300000"/>
    <n v="0"/>
    <n v="0"/>
    <n v="0"/>
    <n v="0"/>
    <n v="0"/>
    <n v="0"/>
    <n v="0"/>
    <n v="0"/>
    <n v="0"/>
    <n v="0"/>
    <n v="0"/>
    <n v="0"/>
    <n v="0"/>
    <n v="1625000"/>
    <n v="0"/>
    <n v="1300000"/>
    <n v="1625000"/>
    <n v="1300000"/>
    <s v="Recurrent"/>
  </r>
  <r>
    <s v="010"/>
    <s v="Ministry of Agriculture, Animal Industry and Fisheries"/>
    <x v="7"/>
    <x v="7"/>
    <s v="02"/>
    <s v="Agricultural Production and Productivity"/>
    <s v="04"/>
    <s v="Crop Resources"/>
    <s v="000"/>
    <s v=""/>
    <s v="1508"/>
    <s v="National Oil Palm Project"/>
    <s v="010058"/>
    <s v="Oil Palm value chain promotion"/>
    <s v="221008"/>
    <s v="Information and Communication Technology Supplies.  "/>
    <n v="0"/>
    <n v="0"/>
    <n v="0"/>
    <n v="0"/>
    <n v="0"/>
    <n v="0"/>
    <n v="0"/>
    <n v="0"/>
    <n v="0"/>
    <n v="0"/>
    <n v="50000000"/>
    <n v="40000000"/>
    <n v="0"/>
    <n v="0"/>
    <n v="50000000"/>
    <n v="40000000"/>
    <n v="0"/>
    <n v="0"/>
    <n v="50000000"/>
    <n v="40000000"/>
    <n v="0"/>
    <n v="0"/>
    <n v="0"/>
    <n v="0"/>
    <n v="0"/>
    <n v="150000000"/>
    <n v="0"/>
    <n v="120000000"/>
    <n v="150000000"/>
    <n v="120000000"/>
    <s v="Recurrent"/>
  </r>
  <r>
    <s v="010"/>
    <s v="Ministry of Agriculture, Animal Industry and Fisheries"/>
    <x v="7"/>
    <x v="7"/>
    <s v="02"/>
    <s v="Agricultural Production and Productivity"/>
    <s v="04"/>
    <s v="Crop Resources"/>
    <s v="000"/>
    <s v=""/>
    <s v="1508"/>
    <s v="National Oil Palm Project"/>
    <s v="010058"/>
    <s v="Oil Palm value chain promotion"/>
    <s v="221009"/>
    <s v="Welfare and Entertainment"/>
    <n v="0"/>
    <n v="0"/>
    <n v="0"/>
    <n v="0"/>
    <n v="0"/>
    <n v="0"/>
    <n v="0"/>
    <n v="0"/>
    <n v="0"/>
    <n v="0"/>
    <n v="50000000"/>
    <n v="40000000"/>
    <n v="0"/>
    <n v="0"/>
    <n v="50000000"/>
    <n v="40000000"/>
    <n v="0"/>
    <n v="0"/>
    <n v="50000000"/>
    <n v="40000000"/>
    <n v="0"/>
    <n v="0"/>
    <n v="0"/>
    <n v="0"/>
    <n v="0"/>
    <n v="150000000"/>
    <n v="0"/>
    <n v="120000000"/>
    <n v="150000000"/>
    <n v="120000000"/>
    <s v="Recurrent"/>
  </r>
  <r>
    <s v="010"/>
    <s v="Ministry of Agriculture, Animal Industry and Fisheries"/>
    <x v="7"/>
    <x v="7"/>
    <s v="02"/>
    <s v="Agricultural Production and Productivity"/>
    <s v="04"/>
    <s v="Crop Resources"/>
    <s v="000"/>
    <s v=""/>
    <s v="1772"/>
    <s v="National Oil Seeds Project"/>
    <s v="010049"/>
    <s v="Crop production technology promotion"/>
    <s v="211102"/>
    <s v="Contract Staff Salaries "/>
    <n v="0"/>
    <n v="0"/>
    <n v="0"/>
    <n v="0"/>
    <n v="0"/>
    <n v="0"/>
    <n v="0"/>
    <n v="0"/>
    <n v="0"/>
    <n v="0"/>
    <n v="1687500000"/>
    <n v="0"/>
    <n v="0"/>
    <n v="0"/>
    <n v="387500000"/>
    <n v="155000000"/>
    <n v="0"/>
    <n v="0"/>
    <n v="1687500000"/>
    <n v="168750000"/>
    <n v="0"/>
    <n v="0"/>
    <n v="0"/>
    <n v="0"/>
    <n v="0"/>
    <n v="3762500000"/>
    <n v="0"/>
    <n v="323750000"/>
    <n v="3762500000"/>
    <n v="323750000"/>
    <s v="Recurrent"/>
  </r>
  <r>
    <s v="010"/>
    <s v="Ministry of Agriculture, Animal Industry and Fisheries"/>
    <x v="7"/>
    <x v="7"/>
    <s v="02"/>
    <s v="Agricultural Production and Productivity"/>
    <s v="04"/>
    <s v="Crop Resources"/>
    <s v="000"/>
    <s v=""/>
    <s v="1772"/>
    <s v="National Oil Seeds Project"/>
    <s v="010049"/>
    <s v="Crop production technology promotion"/>
    <s v="211106"/>
    <s v="Allowances (Incl. Casuals, Temporary, sitting allowances)"/>
    <n v="0"/>
    <n v="0"/>
    <n v="0"/>
    <n v="0"/>
    <n v="0"/>
    <n v="0"/>
    <n v="0"/>
    <n v="0"/>
    <n v="0"/>
    <n v="0"/>
    <n v="125000000"/>
    <n v="0"/>
    <n v="0"/>
    <n v="0"/>
    <n v="25000000"/>
    <n v="10000000"/>
    <n v="0"/>
    <n v="0"/>
    <n v="125000000"/>
    <n v="12500000"/>
    <n v="0"/>
    <n v="0"/>
    <n v="0"/>
    <n v="0"/>
    <n v="0"/>
    <n v="275000000"/>
    <n v="0"/>
    <n v="22500000"/>
    <n v="275000000"/>
    <n v="22500000"/>
    <s v="Recurrent"/>
  </r>
  <r>
    <s v="010"/>
    <s v="Ministry of Agriculture, Animal Industry and Fisheries"/>
    <x v="7"/>
    <x v="7"/>
    <s v="02"/>
    <s v="Agricultural Production and Productivity"/>
    <s v="04"/>
    <s v="Crop Resources"/>
    <s v="000"/>
    <s v=""/>
    <s v="1772"/>
    <s v="National Oil Seeds Project"/>
    <s v="010049"/>
    <s v="Crop production technology promotion"/>
    <s v="221002"/>
    <s v="Workshops, Meetings and Seminars"/>
    <n v="0"/>
    <n v="0"/>
    <n v="0"/>
    <n v="0"/>
    <n v="0"/>
    <n v="0"/>
    <n v="0"/>
    <n v="0"/>
    <n v="0"/>
    <n v="0"/>
    <n v="500000000"/>
    <n v="0"/>
    <n v="0"/>
    <n v="0"/>
    <n v="40000000"/>
    <n v="16000000"/>
    <n v="0"/>
    <n v="0"/>
    <n v="500000000"/>
    <n v="50000000"/>
    <n v="0"/>
    <n v="0"/>
    <n v="0"/>
    <n v="0"/>
    <n v="0"/>
    <n v="1040000000"/>
    <n v="0"/>
    <n v="66000000"/>
    <n v="1040000000"/>
    <n v="66000000"/>
    <s v="Recurrent"/>
  </r>
  <r>
    <s v="010"/>
    <s v="Ministry of Agriculture, Animal Industry and Fisheries"/>
    <x v="7"/>
    <x v="7"/>
    <s v="02"/>
    <s v="Agricultural Production and Productivity"/>
    <s v="04"/>
    <s v="Crop Resources"/>
    <s v="000"/>
    <s v=""/>
    <s v="1772"/>
    <s v="National Oil Seeds Project"/>
    <s v="010049"/>
    <s v="Crop production technology promotion"/>
    <s v="221008"/>
    <s v="Information and Communication Technology Supplies.  "/>
    <n v="0"/>
    <n v="0"/>
    <n v="0"/>
    <n v="0"/>
    <n v="0"/>
    <n v="0"/>
    <n v="0"/>
    <n v="0"/>
    <n v="0"/>
    <n v="0"/>
    <n v="200000000"/>
    <n v="0"/>
    <n v="0"/>
    <n v="0"/>
    <n v="43000000"/>
    <n v="17200000"/>
    <n v="0"/>
    <n v="0"/>
    <n v="200000000"/>
    <n v="20000000"/>
    <n v="0"/>
    <n v="0"/>
    <n v="0"/>
    <n v="0"/>
    <n v="0"/>
    <n v="443000000"/>
    <n v="0"/>
    <n v="37200000"/>
    <n v="443000000"/>
    <n v="37200000"/>
    <s v="Recurrent"/>
  </r>
  <r>
    <s v="010"/>
    <s v="Ministry of Agriculture, Animal Industry and Fisheries"/>
    <x v="7"/>
    <x v="7"/>
    <s v="02"/>
    <s v="Agricultural Production and Productivity"/>
    <s v="04"/>
    <s v="Crop Resources"/>
    <s v="000"/>
    <s v=""/>
    <s v="1772"/>
    <s v="National Oil Seeds Project"/>
    <s v="010049"/>
    <s v="Crop production technology promotion"/>
    <s v="224003"/>
    <s v="Agricultural Supplies and Services"/>
    <n v="0"/>
    <n v="0"/>
    <n v="0"/>
    <n v="0"/>
    <n v="0"/>
    <n v="0"/>
    <n v="0"/>
    <n v="0"/>
    <n v="0"/>
    <n v="0"/>
    <n v="2720000000"/>
    <n v="0"/>
    <n v="0"/>
    <n v="0"/>
    <n v="50000000"/>
    <n v="20000000"/>
    <n v="0"/>
    <n v="0"/>
    <n v="2720000000"/>
    <n v="272000000"/>
    <n v="0"/>
    <n v="0"/>
    <n v="0"/>
    <n v="0"/>
    <n v="0"/>
    <n v="5490000000"/>
    <n v="0"/>
    <n v="292000000"/>
    <n v="5490000000"/>
    <n v="292000000"/>
    <s v="Recurrent"/>
  </r>
  <r>
    <s v="010"/>
    <s v="Ministry of Agriculture, Animal Industry and Fisheries"/>
    <x v="7"/>
    <x v="7"/>
    <s v="02"/>
    <s v="Agricultural Production and Productivity"/>
    <s v="04"/>
    <s v="Crop Resources"/>
    <s v="000"/>
    <s v=""/>
    <s v="1772"/>
    <s v="National Oil Seeds Project"/>
    <s v="010049"/>
    <s v="Crop production technology promotion"/>
    <s v="225101"/>
    <s v="Consultancy Services"/>
    <n v="0"/>
    <n v="0"/>
    <n v="0"/>
    <n v="0"/>
    <n v="0"/>
    <n v="0"/>
    <n v="0"/>
    <n v="0"/>
    <n v="0"/>
    <n v="0"/>
    <n v="500000000"/>
    <n v="0"/>
    <n v="0"/>
    <n v="0"/>
    <n v="40000000"/>
    <n v="16000000"/>
    <n v="0"/>
    <n v="0"/>
    <n v="500000000"/>
    <n v="50000000"/>
    <n v="0"/>
    <n v="0"/>
    <n v="0"/>
    <n v="0"/>
    <n v="0"/>
    <n v="1040000000"/>
    <n v="0"/>
    <n v="66000000"/>
    <n v="1040000000"/>
    <n v="66000000"/>
    <s v="Recurrent"/>
  </r>
  <r>
    <s v="010"/>
    <s v="Ministry of Agriculture, Animal Industry and Fisheries"/>
    <x v="7"/>
    <x v="7"/>
    <s v="02"/>
    <s v="Agricultural Production and Productivity"/>
    <s v="04"/>
    <s v="Crop Resources"/>
    <s v="000"/>
    <s v=""/>
    <s v="1772"/>
    <s v="National Oil Seeds Project"/>
    <s v="010049"/>
    <s v="Crop production technology promotion"/>
    <s v="227001"/>
    <s v="Travel inland"/>
    <n v="0"/>
    <n v="0"/>
    <n v="0"/>
    <n v="0"/>
    <n v="0"/>
    <n v="0"/>
    <n v="0"/>
    <n v="0"/>
    <n v="0"/>
    <n v="0"/>
    <n v="1125000000"/>
    <n v="0"/>
    <n v="0"/>
    <n v="0"/>
    <n v="15000000"/>
    <n v="6000000"/>
    <n v="0"/>
    <n v="0"/>
    <n v="1125000000"/>
    <n v="112500000"/>
    <n v="0"/>
    <n v="0"/>
    <n v="0"/>
    <n v="0"/>
    <n v="0"/>
    <n v="2265000000"/>
    <n v="0"/>
    <n v="118500000"/>
    <n v="2265000000"/>
    <n v="118500000"/>
    <s v="Recurrent"/>
  </r>
  <r>
    <s v="010"/>
    <s v="Ministry of Agriculture, Animal Industry and Fisheries"/>
    <x v="7"/>
    <x v="7"/>
    <s v="02"/>
    <s v="Agricultural Production and Productivity"/>
    <s v="04"/>
    <s v="Crop Resources"/>
    <s v="000"/>
    <s v=""/>
    <s v="1772"/>
    <s v="National Oil Seeds Project"/>
    <s v="010049"/>
    <s v="Crop production technology promotion"/>
    <s v="227004"/>
    <s v="Fuel, Lubricants and Oils"/>
    <n v="0"/>
    <n v="0"/>
    <n v="0"/>
    <n v="0"/>
    <n v="0"/>
    <n v="0"/>
    <n v="0"/>
    <n v="0"/>
    <n v="0"/>
    <n v="0"/>
    <n v="500000000"/>
    <n v="0"/>
    <n v="0"/>
    <n v="0"/>
    <n v="20000000"/>
    <n v="8000000"/>
    <n v="0"/>
    <n v="0"/>
    <n v="500000000"/>
    <n v="50000000"/>
    <n v="0"/>
    <n v="0"/>
    <n v="0"/>
    <n v="0"/>
    <n v="0"/>
    <n v="1020000000"/>
    <n v="0"/>
    <n v="58000000"/>
    <n v="1020000000"/>
    <n v="5800000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11104"/>
    <s v="Employee Gratuity"/>
    <n v="0"/>
    <n v="0"/>
    <n v="0"/>
    <n v="0"/>
    <n v="1070000000"/>
    <n v="0"/>
    <n v="0"/>
    <n v="107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11106"/>
    <s v="Allowances (Incl. Casuals, Temporary, sitting allowances)"/>
    <n v="0"/>
    <n v="0"/>
    <n v="0"/>
    <n v="0"/>
    <n v="21000000"/>
    <n v="0"/>
    <n v="0"/>
    <n v="21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1008"/>
    <s v="Information and Communication Technology Supplies.  "/>
    <n v="0"/>
    <n v="0"/>
    <n v="0"/>
    <n v="0"/>
    <n v="500000000"/>
    <n v="0"/>
    <n v="0"/>
    <n v="5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4003"/>
    <s v="Agricultural Supplies and Services"/>
    <n v="0"/>
    <n v="0"/>
    <n v="0"/>
    <n v="0"/>
    <n v="185000000"/>
    <n v="0"/>
    <n v="0"/>
    <n v="185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5201"/>
    <s v="Consultancy Services-Capital"/>
    <n v="0"/>
    <n v="0"/>
    <n v="0"/>
    <n v="0"/>
    <n v="1500000000"/>
    <n v="0"/>
    <n v="0"/>
    <n v="15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7004"/>
    <s v="Fuel, Lubricants and Oils"/>
    <n v="0"/>
    <n v="0"/>
    <n v="0"/>
    <n v="0"/>
    <n v="678000000"/>
    <n v="0"/>
    <n v="0"/>
    <n v="678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10054"/>
    <s v="Inputs distribution"/>
    <s v="227004"/>
    <s v="Fuel, Lubricants and Oils"/>
    <n v="0"/>
    <n v="0"/>
    <n v="0"/>
    <n v="0"/>
    <n v="400000000"/>
    <n v="0"/>
    <n v="0"/>
    <n v="4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1002"/>
    <s v="Workshops, Meetings and Seminars"/>
    <n v="0"/>
    <n v="0"/>
    <n v="0"/>
    <n v="0"/>
    <n v="56000000"/>
    <n v="0"/>
    <n v="0"/>
    <n v="56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1003"/>
    <s v="Staff Training"/>
    <n v="0"/>
    <n v="0"/>
    <n v="0"/>
    <n v="0"/>
    <n v="100000000"/>
    <n v="0"/>
    <n v="0"/>
    <n v="1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86"/>
    <s v="Crop Pests and Diseases Control Phase II"/>
    <s v="000063"/>
    <s v="Quality Assurance Systems"/>
    <s v="212101"/>
    <s v="Social Security Contributions"/>
    <n v="0"/>
    <n v="0"/>
    <n v="0"/>
    <n v="0"/>
    <n v="6000000"/>
    <n v="0"/>
    <n v="6000000"/>
    <n v="0"/>
    <n v="0"/>
    <n v="0"/>
    <n v="0"/>
    <n v="0"/>
    <n v="0"/>
    <n v="0"/>
    <n v="0"/>
    <n v="0"/>
    <n v="0"/>
    <n v="0"/>
    <n v="0"/>
    <n v="0"/>
    <n v="6000000"/>
    <n v="0"/>
    <n v="0"/>
    <n v="0"/>
    <n v="6000000"/>
    <n v="0"/>
    <n v="0"/>
    <n v="0"/>
    <n v="6000000"/>
    <n v="0"/>
    <s v="Recurrent"/>
  </r>
  <r>
    <s v="010"/>
    <s v="Ministry of Agriculture, Animal Industry and Fisheries"/>
    <x v="7"/>
    <x v="7"/>
    <s v="02"/>
    <s v="Agricultural Production and Productivity"/>
    <s v="04"/>
    <s v="Crop Resources"/>
    <s v="002"/>
    <s v="Crop Production"/>
    <s v="1386"/>
    <s v="Crop Pests and Diseases Control Phase II"/>
    <s v="000063"/>
    <s v="Quality Assurance Systems"/>
    <s v="227001"/>
    <s v="Travel inland"/>
    <n v="0"/>
    <n v="0"/>
    <n v="0"/>
    <n v="0"/>
    <n v="450000000"/>
    <n v="0"/>
    <n v="450000000"/>
    <n v="0"/>
    <n v="350000000"/>
    <n v="0"/>
    <n v="0"/>
    <n v="0"/>
    <n v="0"/>
    <n v="172782880"/>
    <n v="0"/>
    <n v="0"/>
    <n v="50000000"/>
    <n v="44675400"/>
    <n v="0"/>
    <n v="0"/>
    <n v="50000000"/>
    <n v="232398860"/>
    <n v="0"/>
    <n v="0"/>
    <n v="450000000"/>
    <n v="0"/>
    <n v="449857140"/>
    <n v="0"/>
    <n v="450000000"/>
    <n v="44985714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12101"/>
    <s v="Social Security Contributions"/>
    <n v="0"/>
    <n v="0"/>
    <n v="0"/>
    <n v="0"/>
    <n v="130624114"/>
    <n v="0"/>
    <n v="5000000"/>
    <n v="125624114"/>
    <n v="0"/>
    <n v="0"/>
    <n v="0"/>
    <n v="0"/>
    <n v="0"/>
    <n v="0"/>
    <n v="0"/>
    <n v="0"/>
    <n v="0"/>
    <n v="0"/>
    <n v="0"/>
    <n v="0"/>
    <n v="5000000"/>
    <n v="0"/>
    <n v="0"/>
    <n v="0"/>
    <n v="5000000"/>
    <n v="0"/>
    <n v="0"/>
    <n v="0"/>
    <n v="500000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1011"/>
    <s v="Printing, Stationery, Photocopying and Binding"/>
    <n v="0"/>
    <n v="0"/>
    <n v="0"/>
    <n v="0"/>
    <n v="400000000"/>
    <n v="0"/>
    <n v="0"/>
    <n v="4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3004"/>
    <s v="Guard and Security services"/>
    <n v="0"/>
    <n v="0"/>
    <n v="0"/>
    <n v="0"/>
    <n v="8000000"/>
    <n v="0"/>
    <n v="0"/>
    <n v="8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7001"/>
    <s v="Travel inland"/>
    <n v="544005696"/>
    <n v="0"/>
    <n v="0"/>
    <n v="0"/>
    <n v="1459340442"/>
    <n v="0"/>
    <n v="100000000"/>
    <n v="815334746"/>
    <n v="0"/>
    <n v="0"/>
    <n v="0"/>
    <n v="0"/>
    <n v="30000000"/>
    <n v="0"/>
    <n v="0"/>
    <n v="0"/>
    <n v="35000000"/>
    <n v="0"/>
    <n v="0"/>
    <n v="0"/>
    <n v="0"/>
    <n v="64986000"/>
    <n v="0"/>
    <n v="0"/>
    <n v="65000000"/>
    <n v="0"/>
    <n v="64986000"/>
    <n v="0"/>
    <n v="65000000"/>
    <n v="6498600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312221"/>
    <s v="Light ICT hardware - Acquisition"/>
    <n v="0"/>
    <n v="0"/>
    <n v="0"/>
    <n v="0"/>
    <n v="30000000"/>
    <n v="0"/>
    <n v="0"/>
    <n v="30000000"/>
    <n v="0"/>
    <n v="0"/>
    <n v="0"/>
    <n v="0"/>
    <n v="0"/>
    <n v="0"/>
    <n v="0"/>
    <n v="0"/>
    <n v="0"/>
    <n v="0"/>
    <n v="0"/>
    <n v="0"/>
    <n v="0"/>
    <n v="0"/>
    <n v="0"/>
    <n v="0"/>
    <n v="0"/>
    <n v="0"/>
    <n v="0"/>
    <n v="0"/>
    <n v="0"/>
    <n v="0"/>
    <s v="Capital"/>
  </r>
  <r>
    <s v="010"/>
    <s v="Ministry of Agriculture, Animal Industry and Fisheries"/>
    <x v="7"/>
    <x v="7"/>
    <s v="02"/>
    <s v="Agricultural Production and Productivity"/>
    <s v="04"/>
    <s v="Crop Resources"/>
    <s v="002"/>
    <s v="Crop Production"/>
    <s v="1508"/>
    <s v="National Oil Palm Project"/>
    <s v="010058"/>
    <s v="Oil Palm value chain promotion"/>
    <s v="227001"/>
    <s v="Travel inland"/>
    <n v="0"/>
    <n v="0"/>
    <n v="0"/>
    <n v="0"/>
    <n v="2400000000"/>
    <n v="0"/>
    <n v="100000000"/>
    <n v="2300000000"/>
    <n v="0"/>
    <n v="0"/>
    <n v="0"/>
    <n v="0"/>
    <n v="40000000"/>
    <n v="0"/>
    <n v="0"/>
    <n v="0"/>
    <n v="40000000"/>
    <n v="40000000"/>
    <n v="0"/>
    <n v="0"/>
    <n v="0"/>
    <n v="37460000"/>
    <n v="0"/>
    <n v="0"/>
    <n v="80000000"/>
    <n v="0"/>
    <n v="77460000"/>
    <n v="0"/>
    <n v="80000000"/>
    <n v="77460000"/>
    <s v="Recurrent"/>
  </r>
  <r>
    <s v="010"/>
    <s v="Ministry of Agriculture, Animal Industry and Fisheries"/>
    <x v="7"/>
    <x v="7"/>
    <s v="02"/>
    <s v="Agricultural Production and Productivity"/>
    <s v="04"/>
    <s v="Crop Resources"/>
    <s v="002"/>
    <s v="Crop Production"/>
    <s v="1709"/>
    <s v="Rice Development Project Phase II"/>
    <s v="010069"/>
    <s v="Support to irrigation schemes"/>
    <s v="225201"/>
    <s v="Consultancy Services-Capital"/>
    <n v="0"/>
    <n v="0"/>
    <n v="0"/>
    <n v="0"/>
    <n v="200000000"/>
    <n v="0"/>
    <n v="200000000"/>
    <n v="0"/>
    <n v="0"/>
    <n v="0"/>
    <n v="0"/>
    <n v="0"/>
    <n v="0"/>
    <n v="0"/>
    <n v="0"/>
    <n v="0"/>
    <n v="100000000"/>
    <n v="0"/>
    <n v="0"/>
    <n v="0"/>
    <n v="0"/>
    <n v="100000000"/>
    <n v="0"/>
    <n v="0"/>
    <n v="100000000"/>
    <n v="0"/>
    <n v="100000000"/>
    <n v="0"/>
    <n v="100000000"/>
    <n v="10000000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11106"/>
    <s v="Allowances (Incl. Casuals, Temporary, sitting allowances)"/>
    <n v="0"/>
    <n v="0"/>
    <n v="0"/>
    <n v="0"/>
    <n v="572000000"/>
    <n v="0"/>
    <n v="72000000"/>
    <n v="500000000"/>
    <n v="0"/>
    <n v="0"/>
    <n v="0"/>
    <n v="0"/>
    <n v="15000000"/>
    <n v="0"/>
    <n v="0"/>
    <n v="0"/>
    <n v="30000000"/>
    <n v="22890000"/>
    <n v="0"/>
    <n v="0"/>
    <n v="0"/>
    <n v="22110000"/>
    <n v="0"/>
    <n v="0"/>
    <n v="45000000"/>
    <n v="0"/>
    <n v="45000000"/>
    <n v="0"/>
    <n v="45000000"/>
    <n v="4500000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1001"/>
    <s v="Advertising and Public Relations"/>
    <n v="0"/>
    <n v="0"/>
    <n v="0"/>
    <n v="0"/>
    <n v="1400000000"/>
    <n v="0"/>
    <n v="0"/>
    <n v="14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1009"/>
    <s v="Welfare and Entertainment"/>
    <n v="0"/>
    <n v="0"/>
    <n v="0"/>
    <n v="0"/>
    <n v="340000000"/>
    <n v="0"/>
    <n v="40000000"/>
    <n v="300000000"/>
    <n v="0"/>
    <n v="0"/>
    <n v="0"/>
    <n v="0"/>
    <n v="10000000"/>
    <n v="0"/>
    <n v="0"/>
    <n v="0"/>
    <n v="15000000"/>
    <n v="16392000"/>
    <n v="0"/>
    <n v="0"/>
    <n v="0"/>
    <n v="8608000"/>
    <n v="0"/>
    <n v="0"/>
    <n v="25000000"/>
    <n v="0"/>
    <n v="25000000"/>
    <n v="0"/>
    <n v="25000000"/>
    <n v="2500000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4003"/>
    <s v="Agricultural Supplies and Services"/>
    <n v="0"/>
    <n v="0"/>
    <n v="1066000000"/>
    <n v="-1066000000"/>
    <n v="9814000000"/>
    <n v="0"/>
    <n v="0"/>
    <n v="1088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7004"/>
    <s v="Fuel, Lubricants and Oils"/>
    <n v="0"/>
    <n v="0"/>
    <n v="0"/>
    <n v="0"/>
    <n v="2040000000"/>
    <n v="0"/>
    <n v="40000000"/>
    <n v="2000000000"/>
    <n v="0"/>
    <n v="0"/>
    <n v="0"/>
    <n v="0"/>
    <n v="20000000"/>
    <n v="20000000"/>
    <n v="0"/>
    <n v="0"/>
    <n v="10000000"/>
    <n v="0"/>
    <n v="0"/>
    <n v="0"/>
    <n v="10000000"/>
    <n v="20000000"/>
    <n v="0"/>
    <n v="0"/>
    <n v="40000000"/>
    <n v="0"/>
    <n v="40000000"/>
    <n v="0"/>
    <n v="40000000"/>
    <n v="40000000"/>
    <s v="Recurrent"/>
  </r>
  <r>
    <s v="010"/>
    <s v="Ministry of Agriculture, Animal Industry and Fisheries"/>
    <x v="7"/>
    <x v="7"/>
    <s v="02"/>
    <s v="Agricultural Production and Productivity"/>
    <s v="05"/>
    <s v="Fisheries Resources"/>
    <s v="001"/>
    <s v="Aquaculture Management and Development"/>
    <s v="1494"/>
    <s v="Promoting Commercial Aquaculture Project"/>
    <s v="000017"/>
    <s v="Infrastructure Development and Management"/>
    <s v="225204"/>
    <s v="Monitoring and Supervision of capital work"/>
    <n v="0"/>
    <n v="0"/>
    <n v="0"/>
    <n v="0"/>
    <n v="1300000000"/>
    <n v="0"/>
    <n v="1300000000"/>
    <n v="0"/>
    <n v="300000000"/>
    <n v="0"/>
    <n v="0"/>
    <n v="0"/>
    <n v="250000000"/>
    <n v="467334400"/>
    <n v="0"/>
    <n v="0"/>
    <n v="250000000"/>
    <n v="283954400"/>
    <n v="0"/>
    <n v="0"/>
    <n v="500000000"/>
    <n v="548711200"/>
    <n v="0"/>
    <n v="0"/>
    <n v="1300000000"/>
    <n v="0"/>
    <n v="1300000000"/>
    <n v="0"/>
    <n v="1300000000"/>
    <n v="1300000000"/>
    <s v="Recurrent"/>
  </r>
  <r>
    <s v="010"/>
    <s v="Ministry of Agriculture, Animal Industry and Fisheries"/>
    <x v="7"/>
    <x v="7"/>
    <s v="02"/>
    <s v="Agricultural Production and Productivity"/>
    <s v="05"/>
    <s v="Fisheries Resources"/>
    <s v="001"/>
    <s v="Aquaculture Management and Development"/>
    <s v="1494"/>
    <s v="Promoting Commercial Aquaculture Project"/>
    <s v="010062"/>
    <s v="Quality Assurance and Control for fisheries"/>
    <s v="221002"/>
    <s v="Workshops, Meetings and Seminars"/>
    <n v="0"/>
    <n v="0"/>
    <n v="0"/>
    <n v="0"/>
    <n v="300000000"/>
    <n v="0"/>
    <n v="300000000"/>
    <n v="0"/>
    <n v="0"/>
    <n v="0"/>
    <n v="0"/>
    <n v="0"/>
    <n v="80000000"/>
    <n v="66508000"/>
    <n v="0"/>
    <n v="0"/>
    <n v="100000000"/>
    <n v="98000000"/>
    <n v="0"/>
    <n v="0"/>
    <n v="120000000"/>
    <n v="135492000"/>
    <n v="0"/>
    <n v="0"/>
    <n v="300000000"/>
    <n v="0"/>
    <n v="300000000"/>
    <n v="0"/>
    <n v="300000000"/>
    <n v="30000000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11106"/>
    <s v="Allowances (Incl. Casuals, Temporary, sitting allowances)"/>
    <n v="0"/>
    <n v="0"/>
    <n v="0"/>
    <n v="0"/>
    <n v="0"/>
    <n v="0"/>
    <n v="0"/>
    <n v="0"/>
    <n v="0"/>
    <n v="0"/>
    <n v="47100000"/>
    <n v="37680000"/>
    <n v="0"/>
    <n v="0"/>
    <n v="47100000"/>
    <n v="37680000"/>
    <n v="0"/>
    <n v="0"/>
    <n v="47100000"/>
    <n v="37680000"/>
    <n v="0"/>
    <n v="0"/>
    <n v="0"/>
    <n v="0"/>
    <n v="0"/>
    <n v="141300000"/>
    <n v="0"/>
    <n v="113040000"/>
    <n v="141300000"/>
    <n v="11304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00017"/>
    <s v="Infrastructure Development and Management"/>
    <s v="225204"/>
    <s v="Monitoring and Supervision of capital work"/>
    <n v="0"/>
    <n v="0"/>
    <n v="0"/>
    <n v="0"/>
    <n v="2917617750"/>
    <n v="0"/>
    <n v="1100000000"/>
    <n v="1817617750"/>
    <n v="0"/>
    <n v="0"/>
    <n v="0"/>
    <n v="0"/>
    <n v="200000000"/>
    <n v="0"/>
    <n v="0"/>
    <n v="0"/>
    <n v="500000000"/>
    <n v="577863077"/>
    <n v="0"/>
    <n v="0"/>
    <n v="400000000"/>
    <n v="522136923"/>
    <n v="0"/>
    <n v="0"/>
    <n v="1100000000"/>
    <n v="0"/>
    <n v="1100000000"/>
    <n v="0"/>
    <n v="1100000000"/>
    <n v="110000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7001"/>
    <s v="Travel inland"/>
    <n v="0"/>
    <n v="0"/>
    <n v="0"/>
    <n v="0"/>
    <n v="2325300000"/>
    <n v="0"/>
    <n v="400000000"/>
    <n v="1925300000"/>
    <n v="0"/>
    <n v="0"/>
    <n v="0"/>
    <n v="0"/>
    <n v="100000000"/>
    <n v="71435800"/>
    <n v="0"/>
    <n v="0"/>
    <n v="150000000"/>
    <n v="28042400"/>
    <n v="0"/>
    <n v="0"/>
    <n v="150000000"/>
    <n v="300521800"/>
    <n v="0"/>
    <n v="0"/>
    <n v="400000000"/>
    <n v="0"/>
    <n v="400000000"/>
    <n v="0"/>
    <n v="400000000"/>
    <n v="400000000"/>
    <s v="Recurrent"/>
  </r>
  <r>
    <s v="010"/>
    <s v="Ministry of Agriculture, Animal Industry and Fisheries"/>
    <x v="7"/>
    <x v="7"/>
    <s v="03"/>
    <s v="Storage, Agro-Processing and Value addition "/>
    <s v="04"/>
    <s v="Crop Resources"/>
    <s v="000"/>
    <s v=""/>
    <s v="1263"/>
    <s v="Agriculture Cluster Development Project (ACDP)"/>
    <s v="010059"/>
    <s v="Post-harvest handling, storage and processing"/>
    <s v="221002"/>
    <s v="Workshops, Meetings and Seminars"/>
    <n v="0"/>
    <n v="0"/>
    <n v="0"/>
    <n v="0"/>
    <n v="0"/>
    <n v="0"/>
    <n v="0"/>
    <n v="0"/>
    <n v="0"/>
    <n v="0"/>
    <n v="0"/>
    <n v="0"/>
    <n v="0"/>
    <n v="0"/>
    <n v="0"/>
    <n v="0"/>
    <n v="0"/>
    <n v="0"/>
    <n v="50000000"/>
    <n v="30000000"/>
    <n v="0"/>
    <n v="0"/>
    <n v="0"/>
    <n v="0"/>
    <n v="0"/>
    <n v="50000000"/>
    <n v="0"/>
    <n v="30000000"/>
    <n v="50000000"/>
    <n v="30000000"/>
    <s v="Recurrent"/>
  </r>
  <r>
    <s v="010"/>
    <s v="Ministry of Agriculture, Animal Industry and Fisheries"/>
    <x v="7"/>
    <x v="7"/>
    <s v="04"/>
    <s v="Agricultural Market Access and Competitiveness"/>
    <s v="03"/>
    <s v="Animal Resources"/>
    <s v="002"/>
    <s v="Animal Production"/>
    <s v="1358"/>
    <s v="Meat Export Support Services"/>
    <s v="000073"/>
    <s v="Marketing and Value addition"/>
    <s v="211102"/>
    <s v="Contract Staff Salaries "/>
    <n v="0"/>
    <n v="0"/>
    <n v="0"/>
    <n v="0"/>
    <n v="135000000"/>
    <n v="0"/>
    <n v="135000000"/>
    <n v="0"/>
    <n v="33750000"/>
    <n v="210600"/>
    <n v="0"/>
    <n v="0"/>
    <n v="34680703"/>
    <n v="29321616"/>
    <n v="0"/>
    <n v="0"/>
    <n v="32819297"/>
    <n v="47542374"/>
    <n v="0"/>
    <n v="0"/>
    <n v="33750000"/>
    <n v="45325402"/>
    <n v="0"/>
    <n v="0"/>
    <n v="135000000"/>
    <n v="0"/>
    <n v="122399992"/>
    <n v="0"/>
    <n v="135000000"/>
    <n v="122399992"/>
    <s v="Recurrent"/>
  </r>
  <r>
    <s v="010"/>
    <s v="Ministry of Agriculture, Animal Industry and Fisheries"/>
    <x v="7"/>
    <x v="7"/>
    <s v="04"/>
    <s v="Agricultural Market Access and Competitiveness"/>
    <s v="04"/>
    <s v="Crop Resources"/>
    <s v="000"/>
    <s v=""/>
    <s v="1263"/>
    <s v="Agriculture Cluster Development Project (ACDP)"/>
    <s v="000073"/>
    <s v="Marketing and Value addition"/>
    <s v="225201"/>
    <s v="Consultancy Services-Capital"/>
    <n v="0"/>
    <n v="0"/>
    <n v="0"/>
    <n v="0"/>
    <n v="0"/>
    <n v="0"/>
    <n v="0"/>
    <n v="0"/>
    <n v="0"/>
    <n v="0"/>
    <n v="165000000"/>
    <n v="132000000"/>
    <n v="0"/>
    <n v="0"/>
    <n v="65000000"/>
    <n v="52000000"/>
    <n v="0"/>
    <n v="0"/>
    <n v="165000000"/>
    <n v="132000000"/>
    <n v="0"/>
    <n v="0"/>
    <n v="0"/>
    <n v="0"/>
    <n v="0"/>
    <n v="395000000"/>
    <n v="0"/>
    <n v="316000000"/>
    <n v="395000000"/>
    <n v="316000000"/>
    <s v="Recurrent"/>
  </r>
  <r>
    <s v="010"/>
    <s v="Ministry of Agriculture, Animal Industry and Fisheries"/>
    <x v="7"/>
    <x v="7"/>
    <s v="04"/>
    <s v="Agricultural Market Access and Competitiveness"/>
    <s v="04"/>
    <s v="Crop Resources"/>
    <s v="001"/>
    <s v="Crop Inspection and Certification"/>
    <s v="1263"/>
    <s v="Agriculture Cluster Development Project (ACDP)"/>
    <s v="000073"/>
    <s v="Marketing and Value addition"/>
    <s v="312139"/>
    <s v="Other Structures - Acquisition"/>
    <n v="0"/>
    <n v="0"/>
    <n v="0"/>
    <n v="0"/>
    <n v="9830000000"/>
    <n v="0"/>
    <n v="0"/>
    <n v="9830000000"/>
    <n v="0"/>
    <n v="0"/>
    <n v="0"/>
    <n v="0"/>
    <n v="0"/>
    <n v="0"/>
    <n v="0"/>
    <n v="0"/>
    <n v="0"/>
    <n v="0"/>
    <n v="0"/>
    <n v="0"/>
    <n v="0"/>
    <n v="0"/>
    <n v="0"/>
    <n v="0"/>
    <n v="0"/>
    <n v="0"/>
    <n v="0"/>
    <n v="0"/>
    <n v="0"/>
    <n v="0"/>
    <s v="Capital"/>
  </r>
  <r>
    <s v="010"/>
    <s v="Ministry of Agriculture, Animal Industry and Fisheries"/>
    <x v="7"/>
    <x v="7"/>
    <s v="04"/>
    <s v="Agricultural Market Access and Competitiveness"/>
    <s v="04"/>
    <s v="Crop Resources"/>
    <s v="001"/>
    <s v="Crop Inspection and Certification"/>
    <s v="1759"/>
    <s v="Support to External Markets for Flowers, Fruits and Vegetables"/>
    <s v="000063"/>
    <s v="Quality Assurance Systems"/>
    <s v="221011"/>
    <s v="Printing, Stationery, Photocopying and Binding"/>
    <n v="0"/>
    <n v="0"/>
    <n v="0"/>
    <n v="0"/>
    <n v="20000000"/>
    <n v="0"/>
    <n v="20000000"/>
    <n v="0"/>
    <n v="0"/>
    <n v="0"/>
    <n v="0"/>
    <n v="0"/>
    <n v="5000000"/>
    <n v="0"/>
    <n v="0"/>
    <n v="0"/>
    <n v="10000000"/>
    <n v="0"/>
    <n v="0"/>
    <n v="0"/>
    <n v="0"/>
    <n v="12543791"/>
    <n v="0"/>
    <n v="0"/>
    <n v="15000000"/>
    <n v="0"/>
    <n v="12543791"/>
    <n v="0"/>
    <n v="15000000"/>
    <n v="12543791"/>
    <s v="Recurrent"/>
  </r>
  <r>
    <s v="010"/>
    <s v="Ministry of Agriculture, Animal Industry and Fisheries"/>
    <x v="7"/>
    <x v="7"/>
    <s v="04"/>
    <s v="Agricultural Market Access and Competitiveness"/>
    <s v="04"/>
    <s v="Crop Resources"/>
    <s v="001"/>
    <s v="Crop Inspection and Certification"/>
    <s v="1759"/>
    <s v="Support to External Markets for Flowers, Fruits and Vegetables"/>
    <s v="000063"/>
    <s v="Quality Assurance Systems"/>
    <s v="227002"/>
    <s v="Travel abroad"/>
    <n v="0"/>
    <n v="0"/>
    <n v="0"/>
    <n v="0"/>
    <n v="100000000"/>
    <n v="0"/>
    <n v="100000000"/>
    <n v="0"/>
    <n v="0"/>
    <n v="0"/>
    <n v="0"/>
    <n v="0"/>
    <n v="20000000"/>
    <n v="18751442"/>
    <n v="0"/>
    <n v="0"/>
    <n v="80000000"/>
    <n v="60499544"/>
    <n v="0"/>
    <n v="0"/>
    <n v="0"/>
    <n v="20749014"/>
    <n v="0"/>
    <n v="0"/>
    <n v="100000000"/>
    <n v="0"/>
    <n v="100000000"/>
    <n v="0"/>
    <n v="100000000"/>
    <n v="100000000"/>
    <s v="Recurrent"/>
  </r>
  <r>
    <s v="010"/>
    <s v="Ministry of Agriculture, Animal Industry and Fisheries"/>
    <x v="7"/>
    <x v="7"/>
    <s v="04"/>
    <s v="Agricultural Market Access and Competitiveness"/>
    <s v="04"/>
    <s v="Crop Resources"/>
    <s v="001"/>
    <s v="Crop Inspection and Certification"/>
    <s v="1759"/>
    <s v="Support to External Markets for Flowers, Fruits and Vegetables"/>
    <s v="000063"/>
    <s v="Quality Assurance Systems"/>
    <s v="227004"/>
    <s v="Fuel, Lubricants and Oils"/>
    <n v="0"/>
    <n v="0"/>
    <n v="0"/>
    <n v="0"/>
    <n v="150000000"/>
    <n v="0"/>
    <n v="150000000"/>
    <n v="0"/>
    <n v="0"/>
    <n v="0"/>
    <n v="0"/>
    <n v="0"/>
    <n v="40000000"/>
    <n v="40000000"/>
    <n v="0"/>
    <n v="0"/>
    <n v="40000000"/>
    <n v="23006000"/>
    <n v="0"/>
    <n v="0"/>
    <n v="50000000"/>
    <n v="66994000"/>
    <n v="0"/>
    <n v="0"/>
    <n v="130000000"/>
    <n v="0"/>
    <n v="130000000"/>
    <n v="0"/>
    <n v="130000000"/>
    <n v="130000000"/>
    <s v="Recurrent"/>
  </r>
  <r>
    <s v="010"/>
    <s v="Ministry of Agriculture, Animal Industry and Fisheries"/>
    <x v="7"/>
    <x v="7"/>
    <s v="04"/>
    <s v="Agricultural Market Access and Competitiveness"/>
    <s v="04"/>
    <s v="Crop Resources"/>
    <s v="001"/>
    <s v="Crop Inspection and Certification"/>
    <s v="1759"/>
    <s v="Support to External Markets for Flowers, Fruits and Vegetables"/>
    <s v="000063"/>
    <s v="Quality Assurance Systems"/>
    <s v="312212"/>
    <s v="Light Vehicles - Acquisition"/>
    <n v="0"/>
    <n v="0"/>
    <n v="0"/>
    <n v="0"/>
    <n v="700000000"/>
    <n v="0"/>
    <n v="700000000"/>
    <n v="0"/>
    <n v="0"/>
    <n v="0"/>
    <n v="0"/>
    <n v="0"/>
    <n v="250000000"/>
    <n v="0"/>
    <n v="0"/>
    <n v="0"/>
    <n v="200000000"/>
    <n v="0"/>
    <n v="0"/>
    <n v="0"/>
    <n v="250000000"/>
    <n v="700000000"/>
    <n v="0"/>
    <n v="0"/>
    <n v="700000000"/>
    <n v="0"/>
    <n v="700000000"/>
    <n v="0"/>
    <n v="700000000"/>
    <n v="700000000"/>
    <s v="Capital"/>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11102"/>
    <s v="Contract Staff Salaries "/>
    <n v="0"/>
    <n v="0"/>
    <n v="0"/>
    <n v="0"/>
    <n v="0"/>
    <n v="0"/>
    <n v="0"/>
    <n v="0"/>
    <n v="0"/>
    <n v="0"/>
    <n v="240000000"/>
    <n v="204000000"/>
    <n v="0"/>
    <n v="0"/>
    <n v="422182298"/>
    <n v="422182298"/>
    <n v="0"/>
    <n v="0"/>
    <n v="0"/>
    <n v="0"/>
    <n v="0"/>
    <n v="0"/>
    <n v="2191911002"/>
    <n v="2191911002"/>
    <n v="0"/>
    <n v="2854093300"/>
    <n v="0"/>
    <n v="2818093300"/>
    <n v="2854093300"/>
    <n v="28180933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42003"/>
    <s v="Other"/>
    <n v="0"/>
    <n v="0"/>
    <n v="0"/>
    <n v="0"/>
    <n v="0"/>
    <n v="0"/>
    <n v="0"/>
    <n v="0"/>
    <n v="0"/>
    <n v="0"/>
    <n v="0"/>
    <n v="0"/>
    <n v="0"/>
    <n v="0"/>
    <n v="0"/>
    <n v="0"/>
    <n v="0"/>
    <n v="0"/>
    <n v="0"/>
    <n v="0"/>
    <n v="0"/>
    <n v="0"/>
    <n v="8401530419"/>
    <n v="8401530419"/>
    <n v="0"/>
    <n v="8401530419"/>
    <n v="0"/>
    <n v="8401530419"/>
    <n v="8401530419"/>
    <n v="8401530419"/>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11102"/>
    <s v="Contract Staff Salaries "/>
    <n v="0"/>
    <n v="0"/>
    <n v="0"/>
    <n v="0"/>
    <n v="1900000000"/>
    <n v="0"/>
    <n v="300000000"/>
    <n v="1600000000"/>
    <n v="68628000"/>
    <n v="30537000"/>
    <n v="0"/>
    <n v="0"/>
    <n v="81372000"/>
    <n v="112208500"/>
    <n v="0"/>
    <n v="0"/>
    <n v="150000000"/>
    <n v="153516000"/>
    <n v="0"/>
    <n v="0"/>
    <n v="0"/>
    <n v="3738500"/>
    <n v="0"/>
    <n v="0"/>
    <n v="300000000"/>
    <n v="0"/>
    <n v="300000000"/>
    <n v="0"/>
    <n v="300000000"/>
    <n v="30000000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12102"/>
    <s v="Medical expenses (Employees)"/>
    <n v="0"/>
    <n v="0"/>
    <n v="0"/>
    <n v="0"/>
    <n v="150000000"/>
    <n v="0"/>
    <n v="0"/>
    <n v="150000000"/>
    <n v="0"/>
    <n v="0"/>
    <n v="0"/>
    <n v="0"/>
    <n v="0"/>
    <n v="0"/>
    <n v="0"/>
    <n v="0"/>
    <n v="0"/>
    <n v="0"/>
    <n v="0"/>
    <n v="0"/>
    <n v="0"/>
    <n v="0"/>
    <n v="0"/>
    <n v="0"/>
    <n v="0"/>
    <n v="0"/>
    <n v="0"/>
    <n v="0"/>
    <n v="0"/>
    <n v="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8002"/>
    <s v="Maintenance-Transport Equipment "/>
    <n v="0"/>
    <n v="0"/>
    <n v="0"/>
    <n v="0"/>
    <n v="640000000"/>
    <n v="0"/>
    <n v="40000000"/>
    <n v="600000000"/>
    <n v="0"/>
    <n v="0"/>
    <n v="0"/>
    <n v="0"/>
    <n v="20000000"/>
    <n v="0"/>
    <n v="0"/>
    <n v="0"/>
    <n v="20000000"/>
    <n v="0"/>
    <n v="0"/>
    <n v="0"/>
    <n v="0"/>
    <n v="39999033"/>
    <n v="0"/>
    <n v="0"/>
    <n v="40000000"/>
    <n v="0"/>
    <n v="39999033"/>
    <n v="0"/>
    <n v="40000000"/>
    <n v="39999033"/>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7004"/>
    <s v="Fuel, Lubricants and Oils"/>
    <n v="0"/>
    <n v="0"/>
    <n v="0"/>
    <n v="0"/>
    <n v="0"/>
    <n v="0"/>
    <n v="0"/>
    <n v="0"/>
    <n v="0"/>
    <n v="0"/>
    <n v="120000000"/>
    <n v="74775000"/>
    <n v="0"/>
    <n v="0"/>
    <n v="0"/>
    <n v="0"/>
    <n v="0"/>
    <n v="0"/>
    <n v="150000000"/>
    <n v="52650000"/>
    <n v="0"/>
    <n v="0"/>
    <n v="150000000"/>
    <n v="144681063"/>
    <n v="0"/>
    <n v="420000000"/>
    <n v="0"/>
    <n v="272106063"/>
    <n v="420000000"/>
    <n v="272106063"/>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312211"/>
    <s v="Heavy Vehicles - Acquisition"/>
    <n v="0"/>
    <n v="0"/>
    <n v="0"/>
    <n v="0"/>
    <n v="0"/>
    <n v="0"/>
    <n v="0"/>
    <n v="0"/>
    <n v="0"/>
    <n v="0"/>
    <n v="0"/>
    <n v="0"/>
    <n v="0"/>
    <n v="0"/>
    <n v="0"/>
    <n v="0"/>
    <n v="0"/>
    <n v="0"/>
    <n v="4860000000"/>
    <n v="4860000000"/>
    <n v="0"/>
    <n v="0"/>
    <n v="4860000000"/>
    <n v="4869000000"/>
    <n v="0"/>
    <n v="9720000000"/>
    <n v="0"/>
    <n v="9729000000"/>
    <n v="9720000000"/>
    <n v="9729000000"/>
    <s v="Capital"/>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313232"/>
    <s v="Electrical machinery - Improvement"/>
    <n v="0"/>
    <n v="0"/>
    <n v="0"/>
    <n v="0"/>
    <n v="0"/>
    <n v="0"/>
    <n v="0"/>
    <n v="0"/>
    <n v="0"/>
    <n v="0"/>
    <n v="0"/>
    <n v="0"/>
    <n v="0"/>
    <n v="0"/>
    <n v="0"/>
    <n v="0"/>
    <n v="0"/>
    <n v="0"/>
    <n v="2558632014"/>
    <n v="2558632014"/>
    <n v="0"/>
    <n v="0"/>
    <n v="4889034368"/>
    <n v="4889034368"/>
    <n v="0"/>
    <n v="7447666382"/>
    <n v="0"/>
    <n v="7447666382"/>
    <n v="7447666382"/>
    <n v="7447666382"/>
    <s v="Capital"/>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11102"/>
    <s v="Contract Staff Salaries "/>
    <n v="0"/>
    <n v="0"/>
    <n v="0"/>
    <n v="0"/>
    <n v="1476300000"/>
    <n v="0"/>
    <n v="0"/>
    <n v="14763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12102"/>
    <s v="Medical expenses (Employees)"/>
    <n v="0"/>
    <n v="0"/>
    <n v="0"/>
    <n v="0"/>
    <n v="3600000"/>
    <n v="0"/>
    <n v="3600000"/>
    <n v="0"/>
    <n v="0"/>
    <n v="0"/>
    <n v="0"/>
    <n v="0"/>
    <n v="1500000"/>
    <n v="0"/>
    <n v="0"/>
    <n v="0"/>
    <n v="0"/>
    <n v="0"/>
    <n v="0"/>
    <n v="0"/>
    <n v="0"/>
    <n v="1500000"/>
    <n v="0"/>
    <n v="0"/>
    <n v="1500000"/>
    <n v="0"/>
    <n v="1500000"/>
    <n v="0"/>
    <n v="1500000"/>
    <n v="150000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1014"/>
    <s v="Bank Charges and other Bank related costs"/>
    <n v="0"/>
    <n v="0"/>
    <n v="0"/>
    <n v="0"/>
    <n v="2800000"/>
    <n v="0"/>
    <n v="0"/>
    <n v="28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5202"/>
    <s v="Environment Impact Assessment for Capital Works"/>
    <n v="0"/>
    <n v="0"/>
    <n v="0"/>
    <n v="0"/>
    <n v="350000000"/>
    <n v="0"/>
    <n v="0"/>
    <n v="350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8002"/>
    <s v="Maintenance-Transport Equipment "/>
    <n v="0"/>
    <n v="0"/>
    <n v="0"/>
    <n v="0"/>
    <n v="80000000"/>
    <n v="0"/>
    <n v="0"/>
    <n v="80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313232"/>
    <s v="Electrical machinery - Improvement"/>
    <n v="1530000000"/>
    <n v="0"/>
    <n v="0"/>
    <n v="0"/>
    <n v="7530000000"/>
    <n v="0"/>
    <n v="0"/>
    <n v="6000000000"/>
    <n v="0"/>
    <n v="0"/>
    <n v="0"/>
    <n v="0"/>
    <n v="0"/>
    <n v="0"/>
    <n v="0"/>
    <n v="0"/>
    <n v="0"/>
    <n v="0"/>
    <n v="0"/>
    <n v="0"/>
    <n v="0"/>
    <n v="0"/>
    <n v="0"/>
    <n v="0"/>
    <n v="0"/>
    <n v="0"/>
    <n v="0"/>
    <n v="0"/>
    <n v="0"/>
    <n v="0"/>
    <s v="Capital"/>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1008"/>
    <s v="Information and Communication Technology Supplies.  "/>
    <n v="0"/>
    <n v="0"/>
    <n v="0"/>
    <n v="0"/>
    <n v="1500000000"/>
    <n v="0"/>
    <n v="0"/>
    <n v="1500000000"/>
    <n v="0"/>
    <n v="0"/>
    <n v="0"/>
    <n v="0"/>
    <n v="0"/>
    <n v="0"/>
    <n v="0"/>
    <n v="0"/>
    <n v="0"/>
    <n v="0"/>
    <n v="0"/>
    <n v="0"/>
    <n v="0"/>
    <n v="0"/>
    <n v="0"/>
    <n v="0"/>
    <n v="0"/>
    <n v="0"/>
    <n v="0"/>
    <n v="0"/>
    <n v="0"/>
    <n v="0"/>
    <s v="Recurrent"/>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312121"/>
    <s v="Non-Residential Buildings - Acquisition"/>
    <n v="0"/>
    <n v="0"/>
    <n v="0"/>
    <n v="0"/>
    <n v="320000000"/>
    <n v="0"/>
    <n v="320000000"/>
    <n v="0"/>
    <n v="0"/>
    <n v="0"/>
    <n v="0"/>
    <n v="0"/>
    <n v="0"/>
    <n v="0"/>
    <n v="0"/>
    <n v="0"/>
    <n v="7600000"/>
    <n v="0"/>
    <n v="0"/>
    <n v="0"/>
    <n v="76900000"/>
    <n v="84500000"/>
    <n v="0"/>
    <n v="0"/>
    <n v="84500000"/>
    <n v="0"/>
    <n v="84500000"/>
    <n v="0"/>
    <n v="84500000"/>
    <n v="84500000"/>
    <s v="Capital"/>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11106"/>
    <s v="Allowances (Incl. Casuals, Temporary, sitting allowances)"/>
    <n v="0"/>
    <n v="0"/>
    <n v="0"/>
    <n v="0"/>
    <n v="137000000"/>
    <n v="0"/>
    <n v="137000000"/>
    <n v="0"/>
    <n v="0"/>
    <n v="0"/>
    <n v="0"/>
    <n v="0"/>
    <n v="68500000"/>
    <n v="33470953"/>
    <n v="0"/>
    <n v="0"/>
    <n v="20758740"/>
    <n v="15203307"/>
    <n v="0"/>
    <n v="0"/>
    <n v="47741260"/>
    <n v="88325740"/>
    <n v="0"/>
    <n v="0"/>
    <n v="137000000"/>
    <n v="0"/>
    <n v="137000000"/>
    <n v="0"/>
    <n v="137000000"/>
    <n v="137000000"/>
    <s v="Recurrent"/>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8001"/>
    <s v="Maintenance-Buildings and Structures"/>
    <n v="0"/>
    <n v="0"/>
    <n v="152983071"/>
    <n v="-152983071"/>
    <n v="1376847641"/>
    <n v="0"/>
    <n v="1529830712"/>
    <n v="0"/>
    <n v="0"/>
    <n v="0"/>
    <n v="0"/>
    <n v="0"/>
    <n v="0"/>
    <n v="0"/>
    <n v="0"/>
    <n v="0"/>
    <n v="183701335"/>
    <n v="0"/>
    <n v="0"/>
    <n v="0"/>
    <n v="1193146306"/>
    <n v="1376847640"/>
    <n v="0"/>
    <n v="0"/>
    <n v="1376847641"/>
    <n v="0"/>
    <n v="1376847640"/>
    <n v="0"/>
    <n v="1376847641"/>
    <n v="1376847640"/>
    <s v="Recurrent"/>
  </r>
  <r>
    <s v="122"/>
    <s v="Kampala Capital City Authority (KCCA)"/>
    <x v="10"/>
    <x v="10"/>
    <s v="03"/>
    <s v="Transport Infrastructure and Services Development"/>
    <s v="13"/>
    <s v="Urban Road Network Development"/>
    <s v="000"/>
    <s v=""/>
    <s v="1658"/>
    <s v="Kampala City Roads Rehabilitation Project"/>
    <s v="260010"/>
    <s v="Road Rehabilitation"/>
    <s v="312211"/>
    <s v="Heavy Vehicles - Acquisition"/>
    <n v="0"/>
    <n v="0"/>
    <n v="0"/>
    <n v="0"/>
    <n v="0"/>
    <n v="0"/>
    <n v="0"/>
    <n v="0"/>
    <n v="0"/>
    <n v="0"/>
    <n v="687584128"/>
    <n v="0"/>
    <n v="0"/>
    <n v="0"/>
    <n v="6272115872"/>
    <n v="0"/>
    <n v="0"/>
    <n v="0"/>
    <n v="0"/>
    <n v="0"/>
    <n v="0"/>
    <n v="0"/>
    <n v="0"/>
    <n v="0"/>
    <n v="0"/>
    <n v="6959700000"/>
    <n v="0"/>
    <n v="0"/>
    <n v="6959700000"/>
    <n v="0"/>
    <s v="Capital"/>
  </r>
  <r>
    <s v="122"/>
    <s v="Kampala Capital City Authority (KCCA)"/>
    <x v="10"/>
    <x v="10"/>
    <s v="03"/>
    <s v="Transport Infrastructure and Services Development"/>
    <s v="13"/>
    <s v="Urban Road Network Development"/>
    <s v="002"/>
    <s v="Engineering and Techinical Services"/>
    <s v="1658"/>
    <s v="Kampala City Roads Rehabilitation Project"/>
    <s v="260007"/>
    <s v="Road construction and upgrade"/>
    <s v="225204"/>
    <s v="Monitoring and Supervision of capital work"/>
    <n v="0"/>
    <n v="0"/>
    <n v="0"/>
    <n v="0"/>
    <n v="6000000000"/>
    <n v="0"/>
    <n v="0"/>
    <n v="6000000000"/>
    <n v="0"/>
    <n v="0"/>
    <n v="0"/>
    <n v="0"/>
    <n v="0"/>
    <n v="0"/>
    <n v="0"/>
    <n v="0"/>
    <n v="0"/>
    <n v="0"/>
    <n v="0"/>
    <n v="0"/>
    <n v="0"/>
    <n v="0"/>
    <n v="0"/>
    <n v="0"/>
    <n v="0"/>
    <n v="0"/>
    <n v="0"/>
    <n v="0"/>
    <n v="0"/>
    <n v="0"/>
    <s v="Recurrent"/>
  </r>
  <r>
    <s v="122"/>
    <s v="Kampala Capital City Authority (KCCA)"/>
    <x v="10"/>
    <x v="10"/>
    <s v="03"/>
    <s v="Transport Infrastructure and Services Development"/>
    <s v="13"/>
    <s v="Urban Road Network Development"/>
    <s v="002"/>
    <s v="Engineering and Techinical Services"/>
    <s v="1658"/>
    <s v="Kampala City Roads Rehabilitation Project"/>
    <s v="260007"/>
    <s v="Road construction and upgrade"/>
    <s v="312131"/>
    <s v="Roads and Bridges - Acquisition"/>
    <n v="0"/>
    <n v="0"/>
    <n v="0"/>
    <n v="0"/>
    <n v="75520304682"/>
    <n v="0"/>
    <n v="0"/>
    <n v="75520304682"/>
    <n v="0"/>
    <n v="0"/>
    <n v="0"/>
    <n v="0"/>
    <n v="0"/>
    <n v="0"/>
    <n v="0"/>
    <n v="0"/>
    <n v="0"/>
    <n v="0"/>
    <n v="0"/>
    <n v="0"/>
    <n v="0"/>
    <n v="0"/>
    <n v="0"/>
    <n v="0"/>
    <n v="0"/>
    <n v="0"/>
    <n v="0"/>
    <n v="0"/>
    <n v="0"/>
    <n v="0"/>
    <s v="Capital"/>
  </r>
  <r>
    <s v="122"/>
    <s v="Kampala Capital City Authority (KCCA)"/>
    <x v="10"/>
    <x v="10"/>
    <s v="03"/>
    <s v="Transport Infrastructure and Services Development"/>
    <s v="13"/>
    <s v="Urban Road Network Development"/>
    <s v="002"/>
    <s v="Engineering and Techinical Services"/>
    <s v="1658"/>
    <s v="Kampala City Roads Rehabilitation Project"/>
    <s v="260010"/>
    <s v="Road Rehabilitation"/>
    <s v="312211"/>
    <s v="Heavy Vehicles - Acquisition"/>
    <n v="0"/>
    <n v="0"/>
    <n v="0"/>
    <n v="0"/>
    <n v="6959700000"/>
    <n v="0"/>
    <n v="0"/>
    <n v="6959700000"/>
    <n v="0"/>
    <n v="0"/>
    <n v="0"/>
    <n v="0"/>
    <n v="0"/>
    <n v="0"/>
    <n v="0"/>
    <n v="0"/>
    <n v="0"/>
    <n v="0"/>
    <n v="0"/>
    <n v="0"/>
    <n v="0"/>
    <n v="0"/>
    <n v="0"/>
    <n v="0"/>
    <n v="0"/>
    <n v="0"/>
    <n v="0"/>
    <n v="0"/>
    <n v="0"/>
    <n v="0"/>
    <s v="Capital"/>
  </r>
  <r>
    <s v="122"/>
    <s v="Kampala Capital City Authority (KCCA)"/>
    <x v="10"/>
    <x v="10"/>
    <s v="04"/>
    <s v="Transport Asset Management"/>
    <s v="13"/>
    <s v="Urban Road Network Development"/>
    <s v="000"/>
    <s v=""/>
    <s v="1295"/>
    <s v="2ND Kampala Institutional and Infrastructure Development Project (KIIDP 2)"/>
    <s v="260007"/>
    <s v="Road construction and upgrade"/>
    <s v="312131"/>
    <s v="Roads and Bridges - Acquisition"/>
    <n v="0"/>
    <n v="0"/>
    <n v="0"/>
    <n v="0"/>
    <n v="0"/>
    <n v="0"/>
    <n v="0"/>
    <n v="0"/>
    <n v="0"/>
    <n v="0"/>
    <n v="2632000000"/>
    <n v="2105928350"/>
    <n v="0"/>
    <n v="0"/>
    <n v="0"/>
    <n v="0"/>
    <n v="0"/>
    <n v="0"/>
    <n v="0"/>
    <n v="0"/>
    <n v="0"/>
    <n v="0"/>
    <n v="0"/>
    <n v="0"/>
    <n v="0"/>
    <n v="2632000000"/>
    <n v="0"/>
    <n v="2105928350"/>
    <n v="2632000000"/>
    <n v="2105928350"/>
    <s v="Capital"/>
  </r>
  <r>
    <s v="122"/>
    <s v="Kampala Capital City Authority (KCCA)"/>
    <x v="10"/>
    <x v="10"/>
    <s v="04"/>
    <s v="Transport Asset Management"/>
    <s v="13"/>
    <s v="Urban Road Network Development"/>
    <s v="000"/>
    <s v=""/>
    <s v="1295"/>
    <s v="2ND Kampala Institutional and Infrastructure Development Project (KIIDP 2)"/>
    <s v="260027"/>
    <s v="Drainage Structures Services"/>
    <s v="313131"/>
    <s v="Roads and Bridges - Improvement"/>
    <n v="0"/>
    <n v="0"/>
    <n v="0"/>
    <n v="0"/>
    <n v="0"/>
    <n v="0"/>
    <n v="0"/>
    <n v="0"/>
    <n v="0"/>
    <n v="0"/>
    <n v="0"/>
    <n v="0"/>
    <n v="0"/>
    <n v="0"/>
    <n v="0"/>
    <n v="0"/>
    <n v="0"/>
    <n v="0"/>
    <n v="0"/>
    <n v="0"/>
    <n v="0"/>
    <n v="0"/>
    <n v="31461772160"/>
    <n v="22240808960"/>
    <n v="0"/>
    <n v="31461772160"/>
    <n v="0"/>
    <n v="22240808960"/>
    <n v="31461772160"/>
    <n v="22240808960"/>
    <s v="Capital"/>
  </r>
  <r>
    <s v="122"/>
    <s v="Kampala Capital City Authority (KCCA)"/>
    <x v="10"/>
    <x v="10"/>
    <s v="04"/>
    <s v="Transport Asset Management"/>
    <s v="13"/>
    <s v="Urban Road Network Development"/>
    <s v="002"/>
    <s v="Engineering and Techinical Services"/>
    <s v="1295"/>
    <s v="2ND Kampala Institutional and Infrastructure Development Project (KIIDP 2)"/>
    <s v="260007"/>
    <s v="Road construction and upgrade"/>
    <s v="312131"/>
    <s v="Roads and Bridges - Acquisition"/>
    <n v="0"/>
    <n v="0"/>
    <n v="0"/>
    <n v="0"/>
    <n v="2632000000"/>
    <n v="0"/>
    <n v="0"/>
    <n v="2632000000"/>
    <n v="0"/>
    <n v="0"/>
    <n v="0"/>
    <n v="0"/>
    <n v="0"/>
    <n v="0"/>
    <n v="0"/>
    <n v="0"/>
    <n v="0"/>
    <n v="0"/>
    <n v="0"/>
    <n v="0"/>
    <n v="0"/>
    <n v="0"/>
    <n v="0"/>
    <n v="0"/>
    <n v="0"/>
    <n v="0"/>
    <n v="0"/>
    <n v="0"/>
    <n v="0"/>
    <n v="0"/>
    <s v="Capital"/>
  </r>
  <r>
    <s v="122"/>
    <s v="Kampala Capital City Authority (KCCA)"/>
    <x v="10"/>
    <x v="10"/>
    <s v="04"/>
    <s v="Transport Asset Management"/>
    <s v="13"/>
    <s v="Urban Road Network Development"/>
    <s v="002"/>
    <s v="Engineering and Techinical Services"/>
    <s v="1295"/>
    <s v="2ND Kampala Institutional and Infrastructure Development Project (KIIDP 2)"/>
    <s v="260027"/>
    <s v="Drainage Structures Services"/>
    <s v="211102"/>
    <s v="Contract Staff Salaries "/>
    <n v="143000000"/>
    <n v="0"/>
    <n v="0"/>
    <n v="0"/>
    <n v="289000000"/>
    <n v="0"/>
    <n v="0"/>
    <n v="146000000"/>
    <n v="0"/>
    <n v="0"/>
    <n v="0"/>
    <n v="0"/>
    <n v="0"/>
    <n v="0"/>
    <n v="0"/>
    <n v="0"/>
    <n v="0"/>
    <n v="0"/>
    <n v="0"/>
    <n v="0"/>
    <n v="0"/>
    <n v="0"/>
    <n v="0"/>
    <n v="0"/>
    <n v="0"/>
    <n v="0"/>
    <n v="0"/>
    <n v="0"/>
    <n v="0"/>
    <n v="0"/>
    <s v="Recurrent"/>
  </r>
  <r>
    <s v="122"/>
    <s v="Kampala Capital City Authority (KCCA)"/>
    <x v="10"/>
    <x v="10"/>
    <s v="04"/>
    <s v="Transport Asset Management"/>
    <s v="13"/>
    <s v="Urban Road Network Development"/>
    <s v="002"/>
    <s v="Engineering and Techinical Services"/>
    <s v="1686"/>
    <s v="Retooling of Kampala Capital City Authority"/>
    <s v="000017"/>
    <s v="Infrastructure Development and Management"/>
    <s v="312211"/>
    <s v="Heavy Vehicles - Acquisition"/>
    <n v="0"/>
    <n v="0"/>
    <n v="400000000"/>
    <n v="-400000000"/>
    <n v="3600000000"/>
    <n v="0"/>
    <n v="4000000000"/>
    <n v="0"/>
    <n v="0"/>
    <n v="0"/>
    <n v="0"/>
    <n v="0"/>
    <n v="0"/>
    <n v="0"/>
    <n v="0"/>
    <n v="0"/>
    <n v="0"/>
    <n v="0"/>
    <n v="0"/>
    <n v="0"/>
    <n v="3600000000"/>
    <n v="3600000000"/>
    <n v="0"/>
    <n v="0"/>
    <n v="3600000000"/>
    <n v="0"/>
    <n v="3600000000"/>
    <n v="0"/>
    <n v="3600000000"/>
    <n v="3600000000"/>
    <s v="Capital"/>
  </r>
  <r>
    <s v="122"/>
    <s v="Kampala Capital City Authority (KCCA)"/>
    <x v="9"/>
    <x v="9"/>
    <s v="04"/>
    <s v="Labour and employment services "/>
    <s v="03"/>
    <s v="Education and Social Services"/>
    <s v="002"/>
    <s v="Education and Social Services"/>
    <s v="1686"/>
    <s v="Retooling of Kampala Capital City Authority"/>
    <s v="000003"/>
    <s v="Facilities and Equipment Management"/>
    <s v="313129"/>
    <s v="  Other Buildings other than dwellings - Improvement"/>
    <n v="0"/>
    <n v="0"/>
    <n v="76200000"/>
    <n v="-76200000"/>
    <n v="685800000"/>
    <n v="0"/>
    <n v="762000000"/>
    <n v="0"/>
    <n v="0"/>
    <n v="0"/>
    <n v="0"/>
    <n v="0"/>
    <n v="0"/>
    <n v="0"/>
    <n v="0"/>
    <n v="0"/>
    <n v="0"/>
    <n v="0"/>
    <n v="0"/>
    <n v="0"/>
    <n v="685800000"/>
    <n v="685800000"/>
    <n v="0"/>
    <n v="0"/>
    <n v="685800000"/>
    <n v="0"/>
    <n v="685800000"/>
    <n v="0"/>
    <n v="685800000"/>
    <n v="685800000"/>
    <s v="Capital"/>
  </r>
  <r>
    <s v="122"/>
    <s v="Kampala Capital City Authority (KCCA)"/>
    <x v="6"/>
    <x v="6"/>
    <s v="04"/>
    <s v="Accountability Systems and Service Delivery"/>
    <s v="02"/>
    <s v="Economic Policy Monitoring,Evaluation &amp; Inspection"/>
    <s v="003"/>
    <s v="Executive support "/>
    <s v="1686"/>
    <s v="Retooling of Kampala Capital City Authority"/>
    <s v="000003"/>
    <s v="Facilities and Equipment Management"/>
    <s v="221002"/>
    <s v="Workshops, Meetings and Seminars"/>
    <n v="0"/>
    <n v="0"/>
    <n v="0"/>
    <n v="0"/>
    <n v="175573739"/>
    <n v="0"/>
    <n v="175573739"/>
    <n v="0"/>
    <n v="0"/>
    <n v="0"/>
    <n v="0"/>
    <n v="0"/>
    <n v="175573739"/>
    <n v="77330496"/>
    <n v="0"/>
    <n v="0"/>
    <n v="0"/>
    <n v="39577355"/>
    <n v="0"/>
    <n v="0"/>
    <n v="0"/>
    <n v="57932737"/>
    <n v="0"/>
    <n v="0"/>
    <n v="175573739"/>
    <n v="0"/>
    <n v="174840588"/>
    <n v="0"/>
    <n v="175573739"/>
    <n v="174840588"/>
    <s v="Recurrent"/>
  </r>
  <r>
    <s v="122"/>
    <s v="Kampala Capital City Authority (KCCA)"/>
    <x v="6"/>
    <x v="6"/>
    <s v="04"/>
    <s v="Accountability Systems and Service Delivery"/>
    <s v="02"/>
    <s v="Economic Policy Monitoring,Evaluation &amp; Inspection"/>
    <s v="003"/>
    <s v="Executive support "/>
    <s v="1686"/>
    <s v="Retooling of Kampala Capital City Authority"/>
    <s v="000003"/>
    <s v="Facilities and Equipment Management"/>
    <s v="225101"/>
    <s v="Consultancy Services"/>
    <n v="0"/>
    <n v="0"/>
    <n v="0"/>
    <n v="0"/>
    <n v="85426261"/>
    <n v="0"/>
    <n v="85426261"/>
    <n v="0"/>
    <n v="0"/>
    <n v="0"/>
    <n v="0"/>
    <n v="0"/>
    <n v="85426261"/>
    <n v="65630100"/>
    <n v="0"/>
    <n v="0"/>
    <n v="0"/>
    <n v="0"/>
    <n v="0"/>
    <n v="0"/>
    <n v="0"/>
    <n v="2167380"/>
    <n v="0"/>
    <n v="0"/>
    <n v="85426261"/>
    <n v="0"/>
    <n v="67797480"/>
    <n v="0"/>
    <n v="85426261"/>
    <n v="6779748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3001"/>
    <s v="Property Management Expenses"/>
    <n v="0"/>
    <n v="0"/>
    <n v="0"/>
    <n v="0"/>
    <n v="200000000"/>
    <n v="0"/>
    <n v="200000000"/>
    <n v="0"/>
    <n v="0"/>
    <n v="0"/>
    <n v="0"/>
    <n v="0"/>
    <n v="0"/>
    <n v="0"/>
    <n v="0"/>
    <n v="0"/>
    <n v="200000000"/>
    <n v="200000000"/>
    <n v="0"/>
    <n v="0"/>
    <n v="0"/>
    <n v="0"/>
    <n v="0"/>
    <n v="0"/>
    <n v="200000000"/>
    <n v="0"/>
    <n v="200000000"/>
    <n v="0"/>
    <n v="200000000"/>
    <n v="2000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82105"/>
    <s v="Court Awards"/>
    <n v="0"/>
    <n v="0"/>
    <n v="0"/>
    <n v="0"/>
    <n v="1000000000"/>
    <n v="0"/>
    <n v="1000000000"/>
    <n v="0"/>
    <n v="0"/>
    <n v="0"/>
    <n v="0"/>
    <n v="0"/>
    <n v="0"/>
    <n v="0"/>
    <n v="0"/>
    <n v="0"/>
    <n v="1000000000"/>
    <n v="970000000"/>
    <n v="0"/>
    <n v="0"/>
    <n v="0"/>
    <n v="30000000"/>
    <n v="0"/>
    <n v="0"/>
    <n v="1000000000"/>
    <n v="0"/>
    <n v="1000000000"/>
    <n v="0"/>
    <n v="1000000000"/>
    <n v="100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00002"/>
    <s v="Construction management"/>
    <s v="312121"/>
    <s v="Non-Residential Buildings - Acquisition"/>
    <n v="0"/>
    <n v="0"/>
    <n v="0"/>
    <n v="0"/>
    <n v="27470013890"/>
    <n v="0"/>
    <n v="27470013890"/>
    <n v="0"/>
    <n v="5539578294"/>
    <n v="0"/>
    <n v="0"/>
    <n v="0"/>
    <n v="0"/>
    <n v="5539578293"/>
    <n v="0"/>
    <n v="0"/>
    <n v="21930435596"/>
    <n v="21918951917"/>
    <n v="0"/>
    <n v="0"/>
    <n v="0"/>
    <n v="11483680"/>
    <n v="0"/>
    <n v="0"/>
    <n v="27470013890"/>
    <n v="0"/>
    <n v="27470013890"/>
    <n v="0"/>
    <n v="27470013890"/>
    <n v="2747001389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4002"/>
    <s v="Veterinary supplies and services"/>
    <n v="0"/>
    <n v="0"/>
    <n v="0"/>
    <n v="0"/>
    <n v="1510000000"/>
    <n v="0"/>
    <n v="1510000000"/>
    <n v="0"/>
    <n v="1500000000"/>
    <n v="747407495"/>
    <n v="0"/>
    <n v="0"/>
    <n v="0"/>
    <n v="751314000"/>
    <n v="0"/>
    <n v="0"/>
    <n v="10000000"/>
    <n v="11100000"/>
    <n v="0"/>
    <n v="0"/>
    <n v="0"/>
    <n v="178505"/>
    <n v="0"/>
    <n v="0"/>
    <n v="1510000000"/>
    <n v="0"/>
    <n v="1510000000"/>
    <n v="0"/>
    <n v="1510000000"/>
    <n v="151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7004"/>
    <s v="Fuel, Lubricants and Oils"/>
    <n v="0"/>
    <n v="0"/>
    <n v="0"/>
    <n v="0"/>
    <n v="630000000"/>
    <n v="0"/>
    <n v="630000000"/>
    <n v="0"/>
    <n v="600000000"/>
    <n v="600000000"/>
    <n v="0"/>
    <n v="0"/>
    <n v="0"/>
    <n v="0"/>
    <n v="0"/>
    <n v="0"/>
    <n v="30000000"/>
    <n v="30000000"/>
    <n v="0"/>
    <n v="0"/>
    <n v="0"/>
    <n v="0"/>
    <n v="0"/>
    <n v="0"/>
    <n v="630000000"/>
    <n v="0"/>
    <n v="630000000"/>
    <n v="0"/>
    <n v="630000000"/>
    <n v="63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7"/>
    <s v="Conservation and utilization of indigenous Animal Genetic resources"/>
    <s v="312411"/>
    <s v="Cultivated Animals - Acquisition"/>
    <n v="0"/>
    <n v="0"/>
    <n v="0"/>
    <n v="0"/>
    <n v="200000000"/>
    <n v="0"/>
    <n v="200000000"/>
    <n v="0"/>
    <n v="0"/>
    <n v="0"/>
    <n v="0"/>
    <n v="0"/>
    <n v="0"/>
    <n v="0"/>
    <n v="0"/>
    <n v="0"/>
    <n v="200000000"/>
    <n v="200000000"/>
    <n v="0"/>
    <n v="0"/>
    <n v="0"/>
    <n v="0"/>
    <n v="0"/>
    <n v="0"/>
    <n v="200000000"/>
    <n v="0"/>
    <n v="200000000"/>
    <n v="0"/>
    <n v="200000000"/>
    <n v="200000000"/>
    <s v="Capital"/>
  </r>
  <r>
    <s v="125"/>
    <s v="National Animal Genetic Resource Centre and Data Bank (NAGRC&amp;DB)"/>
    <x v="7"/>
    <x v="7"/>
    <s v="03"/>
    <s v="Storage, Agro-Processing and Value addition "/>
    <s v="01"/>
    <s v="Breeding and Genetic Improvement "/>
    <s v="001"/>
    <s v=" Breeding and Production "/>
    <s v="1325"/>
    <s v="NAGRC Strategic Intervention for Animal Genetics Improvement Project"/>
    <s v="010004"/>
    <s v="Animal Feeds Production"/>
    <s v="225101"/>
    <s v="Consultancy Services"/>
    <n v="0"/>
    <n v="0"/>
    <n v="0"/>
    <n v="0"/>
    <n v="150000000"/>
    <n v="0"/>
    <n v="150000000"/>
    <n v="0"/>
    <n v="0"/>
    <n v="0"/>
    <n v="0"/>
    <n v="0"/>
    <n v="0"/>
    <n v="0"/>
    <n v="0"/>
    <n v="0"/>
    <n v="150000000"/>
    <n v="150000000"/>
    <n v="0"/>
    <n v="0"/>
    <n v="0"/>
    <n v="0"/>
    <n v="0"/>
    <n v="0"/>
    <n v="150000000"/>
    <n v="0"/>
    <n v="150000000"/>
    <n v="0"/>
    <n v="150000000"/>
    <n v="150000000"/>
    <s v="Recurrent"/>
  </r>
  <r>
    <s v="126"/>
    <s v="National Information Technologies Authority"/>
    <x v="15"/>
    <x v="15"/>
    <s v="01"/>
    <s v="ICT Infrastructure"/>
    <s v="05"/>
    <s v="IT infrastructure"/>
    <s v="001"/>
    <s v="Technical Services"/>
    <s v="1615"/>
    <s v="Government Network (GOVNET) Project"/>
    <s v="300003"/>
    <s v="ICT infrastructure deployment_x000a_"/>
    <s v="223003"/>
    <s v="Rent-Produced Assets-to private entities"/>
    <n v="0"/>
    <n v="0"/>
    <n v="0"/>
    <n v="0"/>
    <n v="130066731"/>
    <n v="0"/>
    <n v="0"/>
    <n v="130066731"/>
    <n v="0"/>
    <n v="0"/>
    <n v="0"/>
    <n v="0"/>
    <n v="0"/>
    <n v="0"/>
    <n v="0"/>
    <n v="0"/>
    <n v="0"/>
    <n v="0"/>
    <n v="0"/>
    <n v="0"/>
    <n v="0"/>
    <n v="0"/>
    <n v="0"/>
    <n v="0"/>
    <n v="0"/>
    <n v="0"/>
    <n v="0"/>
    <n v="0"/>
    <n v="0"/>
    <n v="0"/>
    <s v="Recurrent"/>
  </r>
  <r>
    <s v="126"/>
    <s v="National Information Technologies Authority"/>
    <x v="15"/>
    <x v="15"/>
    <s v="01"/>
    <s v="ICT Infrastructure"/>
    <s v="05"/>
    <s v="IT infrastructure"/>
    <s v="001"/>
    <s v="Technical Services"/>
    <s v="1615"/>
    <s v="Government Network (GOVNET) Project"/>
    <s v="300003"/>
    <s v="ICT infrastructure deployment_x000a_"/>
    <s v="312229"/>
    <s v="Other ICT Equipment - Acquisition"/>
    <n v="0"/>
    <n v="0"/>
    <n v="446454394"/>
    <n v="-446454394"/>
    <n v="4762034718"/>
    <n v="0"/>
    <n v="4464543940"/>
    <n v="743945172"/>
    <n v="0"/>
    <n v="0"/>
    <n v="0"/>
    <n v="0"/>
    <n v="1488181313"/>
    <n v="0"/>
    <n v="0"/>
    <n v="0"/>
    <n v="1135184706"/>
    <n v="1814822313"/>
    <n v="0"/>
    <n v="0"/>
    <n v="1380944705"/>
    <n v="1969887517"/>
    <n v="0"/>
    <n v="0"/>
    <n v="4004310724"/>
    <n v="0"/>
    <n v="3784709830"/>
    <n v="0"/>
    <n v="4004310724"/>
    <n v="3784709830"/>
    <s v="Capital"/>
  </r>
  <r>
    <s v="126"/>
    <s v="National Information Technologies Authority"/>
    <x v="15"/>
    <x v="15"/>
    <s v="02"/>
    <s v="E-Services  "/>
    <s v="03"/>
    <s v="Electronic Public Services  Delivery"/>
    <s v="000"/>
    <s v=""/>
    <s v="1400"/>
    <s v="Regional Communication Infrastructure Programme"/>
    <s v="300002"/>
    <s v="E-services"/>
    <s v="211102"/>
    <s v="Contract Staff Salaries "/>
    <n v="0"/>
    <n v="0"/>
    <n v="0"/>
    <n v="0"/>
    <n v="0"/>
    <n v="0"/>
    <n v="0"/>
    <n v="0"/>
    <n v="0"/>
    <n v="0"/>
    <n v="0"/>
    <n v="0"/>
    <n v="0"/>
    <n v="0"/>
    <n v="0"/>
    <n v="0"/>
    <n v="0"/>
    <n v="0"/>
    <n v="350000000"/>
    <n v="344670000"/>
    <n v="0"/>
    <n v="0"/>
    <n v="0"/>
    <n v="0"/>
    <n v="0"/>
    <n v="350000000"/>
    <n v="0"/>
    <n v="344670000"/>
    <n v="350000000"/>
    <n v="344670000"/>
    <s v="Recurrent"/>
  </r>
  <r>
    <s v="128"/>
    <s v="Uganda National Examination Board (UNEB)"/>
    <x v="9"/>
    <x v="9"/>
    <s v="01"/>
    <s v="Education,Sports and skills"/>
    <s v="02"/>
    <s v="General Administration and Support Services"/>
    <s v="001"/>
    <s v="Headquarters"/>
    <s v="1649"/>
    <s v="Retooling of Uganda National Examinations Board"/>
    <s v="000003"/>
    <s v="Facilities and Equipment Management"/>
    <s v="312212"/>
    <s v="Light Vehicles - Acquisition"/>
    <n v="0"/>
    <n v="0"/>
    <n v="0"/>
    <n v="0"/>
    <n v="0"/>
    <n v="0"/>
    <n v="500000000"/>
    <n v="0"/>
    <n v="0"/>
    <n v="0"/>
    <n v="0"/>
    <n v="0"/>
    <n v="500000000"/>
    <n v="0"/>
    <n v="0"/>
    <n v="0"/>
    <n v="0"/>
    <n v="0"/>
    <n v="0"/>
    <n v="0"/>
    <n v="0"/>
    <n v="499999984"/>
    <n v="0"/>
    <n v="0"/>
    <n v="500000000"/>
    <n v="0"/>
    <n v="499999984"/>
    <n v="0"/>
    <n v="500000000"/>
    <n v="499999984"/>
    <s v="Capital"/>
  </r>
  <r>
    <s v="128"/>
    <s v="Uganda National Examination Board (UNEB)"/>
    <x v="9"/>
    <x v="9"/>
    <s v="01"/>
    <s v="Education,Sports and skills"/>
    <s v="02"/>
    <s v="General Administration and Support Services"/>
    <s v="001"/>
    <s v="Headquarters"/>
    <s v="1649"/>
    <s v="Retooling of Uganda National Examinations Board"/>
    <s v="000003"/>
    <s v="Facilities and Equipment Management"/>
    <s v="312229"/>
    <s v="Other ICT Equipment - Acquisition"/>
    <n v="0"/>
    <n v="0"/>
    <n v="0"/>
    <n v="0"/>
    <n v="0"/>
    <n v="0"/>
    <n v="3900000000"/>
    <n v="0"/>
    <n v="0"/>
    <n v="0"/>
    <n v="0"/>
    <n v="0"/>
    <n v="0"/>
    <n v="0"/>
    <n v="0"/>
    <n v="0"/>
    <n v="0"/>
    <n v="0"/>
    <n v="0"/>
    <n v="0"/>
    <n v="300000000"/>
    <n v="299808042"/>
    <n v="0"/>
    <n v="0"/>
    <n v="300000000"/>
    <n v="0"/>
    <n v="299808042"/>
    <n v="0"/>
    <n v="300000000"/>
    <n v="299808042"/>
    <s v="Capital"/>
  </r>
  <r>
    <s v="132"/>
    <s v="Education Service Commission (ESC)"/>
    <x v="9"/>
    <x v="9"/>
    <s v="01"/>
    <s v="Education,Sports and skills"/>
    <s v="02"/>
    <s v="Management of Education Service Personnel"/>
    <s v="001"/>
    <s v="Education Services"/>
    <s v="1602"/>
    <s v="Retooling of Education Service Commission"/>
    <s v="000003"/>
    <s v="Facilities and Equipment Management"/>
    <s v="312221"/>
    <s v="Light ICT hardware - Acquisition"/>
    <n v="0"/>
    <n v="0"/>
    <n v="0"/>
    <n v="0"/>
    <n v="200000000"/>
    <n v="0"/>
    <n v="200000000"/>
    <n v="0"/>
    <n v="0"/>
    <n v="0"/>
    <n v="0"/>
    <n v="0"/>
    <n v="200000000"/>
    <n v="0"/>
    <n v="0"/>
    <n v="0"/>
    <n v="0"/>
    <n v="199547016"/>
    <n v="0"/>
    <n v="0"/>
    <n v="0"/>
    <n v="448400"/>
    <n v="0"/>
    <n v="0"/>
    <n v="200000000"/>
    <n v="0"/>
    <n v="199995416"/>
    <n v="0"/>
    <n v="200000000"/>
    <n v="199995416"/>
    <s v="Capital"/>
  </r>
  <r>
    <s v="133"/>
    <s v="Directorate of Public Prosecution (DPP)"/>
    <x v="0"/>
    <x v="0"/>
    <s v="04"/>
    <s v="Access to Justice"/>
    <s v="03"/>
    <s v="Management and Support Services"/>
    <s v="002"/>
    <s v="Finance  and Administration"/>
    <s v="1645"/>
    <s v="Retooling of Office of the Director of Public Prosecutions"/>
    <s v="000003"/>
    <s v="Facilities and Equipment Management"/>
    <s v="313121"/>
    <s v="  Non-Residential Buildings  - Improvement"/>
    <n v="0"/>
    <n v="0"/>
    <n v="0"/>
    <n v="0"/>
    <n v="900000000"/>
    <n v="0"/>
    <n v="900000000"/>
    <n v="0"/>
    <n v="0"/>
    <n v="0"/>
    <n v="0"/>
    <n v="0"/>
    <n v="225000000"/>
    <n v="0"/>
    <n v="0"/>
    <n v="0"/>
    <n v="50000000"/>
    <n v="0"/>
    <n v="0"/>
    <n v="0"/>
    <n v="9416685"/>
    <n v="196052471"/>
    <n v="0"/>
    <n v="0"/>
    <n v="284416685"/>
    <n v="0"/>
    <n v="196052471"/>
    <n v="0"/>
    <n v="284416685"/>
    <n v="196052471"/>
    <s v="Capital"/>
  </r>
  <r>
    <s v="135"/>
    <s v="Directorate of Government Analytical Laboratory (DGAL)"/>
    <x v="0"/>
    <x v="0"/>
    <s v="01"/>
    <s v="Institutional Coordination"/>
    <s v="01"/>
    <s v="Forensic and General Scientific Services "/>
    <s v="002"/>
    <s v="Administrative and Support Services"/>
    <s v="1642"/>
    <s v="Retooling of Directorate of Government Analytical Laboratory"/>
    <s v="000003"/>
    <s v="Facilities and Equipment Management"/>
    <s v="224009"/>
    <s v="Classified Expenditure"/>
    <n v="0"/>
    <n v="0"/>
    <n v="0"/>
    <n v="0"/>
    <n v="2549797000"/>
    <n v="0"/>
    <n v="2549797000"/>
    <n v="0"/>
    <n v="0"/>
    <n v="0"/>
    <n v="0"/>
    <n v="0"/>
    <n v="650000000"/>
    <n v="485550000"/>
    <n v="0"/>
    <n v="0"/>
    <n v="906271626"/>
    <n v="716844859"/>
    <n v="0"/>
    <n v="0"/>
    <n v="888214846"/>
    <n v="1242091612"/>
    <n v="0"/>
    <n v="0"/>
    <n v="2444486472"/>
    <n v="0"/>
    <n v="2444486471"/>
    <n v="0"/>
    <n v="2444486472"/>
    <n v="2444486471"/>
    <s v="Recurrent"/>
  </r>
  <r>
    <s v="138"/>
    <s v="Uganda Investment Authority (UIA)"/>
    <x v="18"/>
    <x v="18"/>
    <s v="01"/>
    <s v="Industrial and Technological Development"/>
    <s v="01"/>
    <s v="Investment Promotion and Facilitation"/>
    <s v="004"/>
    <s v="Industrial Park Facilitation"/>
    <s v="0994"/>
    <s v="Development of Industrial Parks"/>
    <s v="000048"/>
    <s v="Industrial Park Development and Management"/>
    <s v="312131"/>
    <s v="Roads and Bridges - Acquisition"/>
    <n v="0"/>
    <n v="0"/>
    <n v="0"/>
    <n v="0"/>
    <n v="102500000000"/>
    <n v="0"/>
    <n v="22500000000"/>
    <n v="80000000000"/>
    <n v="0"/>
    <n v="0"/>
    <n v="0"/>
    <n v="0"/>
    <n v="5000000000"/>
    <n v="0"/>
    <n v="0"/>
    <n v="0"/>
    <n v="5000000000"/>
    <n v="0"/>
    <n v="0"/>
    <n v="0"/>
    <n v="2591292800"/>
    <n v="12591292800"/>
    <n v="0"/>
    <n v="0"/>
    <n v="12591292800"/>
    <n v="0"/>
    <n v="12591292800"/>
    <n v="0"/>
    <n v="12591292800"/>
    <n v="12591292800"/>
    <s v="Capital"/>
  </r>
  <r>
    <s v="138"/>
    <s v="Uganda Investment Authority (UIA)"/>
    <x v="18"/>
    <x v="18"/>
    <s v="01"/>
    <s v="Industrial and Technological Development"/>
    <s v="01"/>
    <s v="Investment Promotion and Facilitation"/>
    <s v="004"/>
    <s v="Industrial Park Facilitation"/>
    <s v="0994"/>
    <s v="Development of Industrial Parks"/>
    <s v="000048"/>
    <s v="Industrial Park Development and Management"/>
    <s v="312135"/>
    <s v="Water Plants, pipelines and sewerage networks - Acquisition"/>
    <n v="0"/>
    <n v="0"/>
    <n v="0"/>
    <n v="0"/>
    <n v="93000000000"/>
    <n v="0"/>
    <n v="23000000000"/>
    <n v="70000000000"/>
    <n v="0"/>
    <n v="0"/>
    <n v="0"/>
    <n v="0"/>
    <n v="5120000000"/>
    <n v="0"/>
    <n v="0"/>
    <n v="0"/>
    <n v="5000000000"/>
    <n v="0"/>
    <n v="0"/>
    <n v="0"/>
    <n v="3083000000"/>
    <n v="13203000000"/>
    <n v="0"/>
    <n v="0"/>
    <n v="13203000000"/>
    <n v="0"/>
    <n v="13203000000"/>
    <n v="0"/>
    <n v="13203000000"/>
    <n v="13203000000"/>
    <s v="Capital"/>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12131"/>
    <s v="Roads and Bridges - Acquisition"/>
    <n v="0"/>
    <n v="0"/>
    <n v="0"/>
    <n v="0"/>
    <n v="200000000"/>
    <n v="0"/>
    <n v="200000000"/>
    <n v="0"/>
    <n v="0"/>
    <n v="0"/>
    <n v="0"/>
    <n v="0"/>
    <n v="90000000"/>
    <n v="12088086"/>
    <n v="0"/>
    <n v="0"/>
    <n v="50000000"/>
    <n v="0"/>
    <n v="0"/>
    <n v="0"/>
    <n v="0"/>
    <n v="127911914"/>
    <n v="0"/>
    <n v="0"/>
    <n v="140000000"/>
    <n v="0"/>
    <n v="140000000"/>
    <n v="0"/>
    <n v="140000000"/>
    <n v="140000000"/>
    <s v="Capital"/>
  </r>
  <r>
    <s v="139"/>
    <s v="Petroleum Authority of Uganda (PAU)"/>
    <x v="12"/>
    <x v="12"/>
    <s v="01"/>
    <s v="Upstream "/>
    <s v="01"/>
    <s v="Petroleum Regulation and Monitoring"/>
    <s v="003"/>
    <s v="ICT and Data Management"/>
    <s v="1612"/>
    <s v="National Petroleum Data Repository Infrastructure"/>
    <s v="080009"/>
    <s v="Petroleum Data Management "/>
    <s v="312235"/>
    <s v="Furniture and Fittings - Acquisition"/>
    <n v="0"/>
    <n v="0"/>
    <n v="0"/>
    <n v="0"/>
    <n v="200000000"/>
    <n v="0"/>
    <n v="200000000"/>
    <n v="0"/>
    <n v="0"/>
    <n v="0"/>
    <n v="0"/>
    <n v="0"/>
    <n v="0"/>
    <n v="0"/>
    <n v="0"/>
    <n v="0"/>
    <n v="200000000"/>
    <n v="0"/>
    <n v="0"/>
    <n v="0"/>
    <n v="0"/>
    <n v="200000000"/>
    <n v="0"/>
    <n v="0"/>
    <n v="200000000"/>
    <n v="0"/>
    <n v="200000000"/>
    <n v="0"/>
    <n v="200000000"/>
    <n v="200000000"/>
    <s v="Capital"/>
  </r>
  <r>
    <s v="139"/>
    <s v="Petroleum Authority of Uganda (PAU)"/>
    <x v="12"/>
    <x v="12"/>
    <s v="01"/>
    <s v="Upstream "/>
    <s v="02"/>
    <s v="Policy, Planning and Support Services"/>
    <s v="002"/>
    <s v="Finance and Corporate Services "/>
    <s v="1596"/>
    <s v="Retooling of Petroleum Authority of Uganda"/>
    <s v="000003"/>
    <s v="Facilities and Equipment Management"/>
    <s v="312231"/>
    <s v="Office Equipment - Acquisition "/>
    <n v="0"/>
    <n v="0"/>
    <n v="0"/>
    <n v="0"/>
    <n v="0"/>
    <n v="0"/>
    <n v="140000000"/>
    <n v="0"/>
    <n v="0"/>
    <n v="0"/>
    <n v="0"/>
    <n v="0"/>
    <n v="0"/>
    <n v="0"/>
    <n v="0"/>
    <n v="0"/>
    <n v="140000000"/>
    <n v="0"/>
    <n v="0"/>
    <n v="0"/>
    <n v="0"/>
    <n v="111078740"/>
    <n v="0"/>
    <n v="0"/>
    <n v="140000000"/>
    <n v="0"/>
    <n v="111078740"/>
    <n v="0"/>
    <n v="140000000"/>
    <n v="111078740"/>
    <s v="Capital"/>
  </r>
  <r>
    <s v="139"/>
    <s v="Petroleum Authority of Uganda (PAU)"/>
    <x v="12"/>
    <x v="12"/>
    <s v="01"/>
    <s v="Upstream "/>
    <s v="02"/>
    <s v="Policy, Planning and Support Services"/>
    <s v="002"/>
    <s v="Finance and Corporate Services "/>
    <s v="1596"/>
    <s v="Retooling of Petroleum Authority of Uganda"/>
    <s v="000003"/>
    <s v="Facilities and Equipment Management"/>
    <s v="312235"/>
    <s v="Furniture and Fittings - Acquisition"/>
    <n v="0"/>
    <n v="0"/>
    <n v="0"/>
    <n v="0"/>
    <n v="0"/>
    <n v="0"/>
    <n v="150000000"/>
    <n v="0"/>
    <n v="0"/>
    <n v="0"/>
    <n v="0"/>
    <n v="0"/>
    <n v="66100000"/>
    <n v="65871755"/>
    <n v="0"/>
    <n v="0"/>
    <n v="83900000"/>
    <n v="0"/>
    <n v="0"/>
    <n v="0"/>
    <n v="0"/>
    <n v="84128245"/>
    <n v="0"/>
    <n v="0"/>
    <n v="150000000"/>
    <n v="0"/>
    <n v="150000000"/>
    <n v="0"/>
    <n v="150000000"/>
    <n v="150000000"/>
    <s v="Capital"/>
  </r>
  <r>
    <s v="141"/>
    <s v="Uganda Revenue Authority (URA)"/>
    <x v="6"/>
    <x v="6"/>
    <s v="02"/>
    <s v="Resource Mobilization and Budgeting"/>
    <s v="01"/>
    <s v="Administration and Support Services"/>
    <s v="001"/>
    <s v="Corporate Services"/>
    <s v="1622"/>
    <s v="Retooling of Uganda Revenue Authority"/>
    <s v="000017"/>
    <s v="Infrastructure Development and Management"/>
    <s v="312221"/>
    <s v="Light ICT hardware - Acquisition"/>
    <n v="0"/>
    <n v="0"/>
    <n v="0"/>
    <n v="0"/>
    <n v="27917272027"/>
    <n v="0"/>
    <n v="27917272027"/>
    <n v="0"/>
    <n v="6979318006.75"/>
    <n v="0"/>
    <n v="0"/>
    <n v="0"/>
    <n v="6979318006.75"/>
    <n v="9941683172"/>
    <n v="0"/>
    <n v="0"/>
    <n v="6979318006.75"/>
    <n v="8152827989"/>
    <n v="0"/>
    <n v="0"/>
    <n v="6979318006.75"/>
    <n v="5600685944"/>
    <n v="0"/>
    <n v="0"/>
    <n v="27917272027"/>
    <n v="0"/>
    <n v="23695197105"/>
    <n v="0"/>
    <n v="27917272027"/>
    <n v="23695197105"/>
    <s v="Capital"/>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03"/>
    <s v="Staff Training"/>
    <n v="0"/>
    <n v="0"/>
    <n v="0"/>
    <n v="0"/>
    <n v="622061000"/>
    <n v="0"/>
    <n v="622061000"/>
    <n v="0"/>
    <n v="0"/>
    <n v="0"/>
    <n v="0"/>
    <n v="0"/>
    <n v="65450479"/>
    <n v="33675000"/>
    <n v="0"/>
    <n v="0"/>
    <n v="556610521"/>
    <n v="515056841"/>
    <n v="0"/>
    <n v="0"/>
    <n v="0"/>
    <n v="73329159"/>
    <n v="0"/>
    <n v="0"/>
    <n v="622061000"/>
    <n v="0"/>
    <n v="622061000"/>
    <n v="0"/>
    <n v="622061000"/>
    <n v="622061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17"/>
    <s v="Membership dues and Subscription fees."/>
    <n v="0"/>
    <n v="0"/>
    <n v="0"/>
    <n v="0"/>
    <n v="40000000"/>
    <n v="0"/>
    <n v="40000000"/>
    <n v="0"/>
    <n v="0"/>
    <n v="0"/>
    <n v="0"/>
    <n v="0"/>
    <n v="10000000"/>
    <n v="5817720"/>
    <n v="0"/>
    <n v="0"/>
    <n v="30000000"/>
    <n v="24119290"/>
    <n v="0"/>
    <n v="0"/>
    <n v="0"/>
    <n v="10062990"/>
    <n v="0"/>
    <n v="0"/>
    <n v="40000000"/>
    <n v="0"/>
    <n v="40000000"/>
    <n v="0"/>
    <n v="40000000"/>
    <n v="400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4002"/>
    <s v="Veterinary supplies and services"/>
    <n v="0"/>
    <n v="0"/>
    <n v="0"/>
    <n v="0"/>
    <n v="4959000"/>
    <n v="0"/>
    <n v="4959000"/>
    <n v="0"/>
    <n v="0"/>
    <n v="0"/>
    <n v="0"/>
    <n v="0"/>
    <n v="0"/>
    <n v="0"/>
    <n v="0"/>
    <n v="0"/>
    <n v="4959000"/>
    <n v="3298000"/>
    <n v="0"/>
    <n v="0"/>
    <n v="0"/>
    <n v="1661000"/>
    <n v="0"/>
    <n v="0"/>
    <n v="4959000"/>
    <n v="0"/>
    <n v="4959000"/>
    <n v="0"/>
    <n v="4959000"/>
    <n v="4959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4003"/>
    <s v="Agricultural Supplies and Services"/>
    <n v="0"/>
    <n v="0"/>
    <n v="0"/>
    <n v="0"/>
    <n v="10337000"/>
    <n v="0"/>
    <n v="10337000"/>
    <n v="0"/>
    <n v="0"/>
    <n v="0"/>
    <n v="0"/>
    <n v="0"/>
    <n v="5168500"/>
    <n v="0"/>
    <n v="0"/>
    <n v="0"/>
    <n v="5168500"/>
    <n v="10337000"/>
    <n v="0"/>
    <n v="0"/>
    <n v="0"/>
    <n v="0"/>
    <n v="0"/>
    <n v="0"/>
    <n v="10337000"/>
    <n v="0"/>
    <n v="10337000"/>
    <n v="0"/>
    <n v="10337000"/>
    <n v="10337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5101"/>
    <s v="Consultancy Services"/>
    <n v="0"/>
    <n v="0"/>
    <n v="0"/>
    <n v="0"/>
    <n v="328281000"/>
    <n v="0"/>
    <n v="328281000"/>
    <n v="0"/>
    <n v="0"/>
    <n v="0"/>
    <n v="0"/>
    <n v="0"/>
    <n v="10000000"/>
    <n v="9290000"/>
    <n v="0"/>
    <n v="0"/>
    <n v="318281000"/>
    <n v="245122448"/>
    <n v="0"/>
    <n v="0"/>
    <n v="0"/>
    <n v="73868552"/>
    <n v="0"/>
    <n v="0"/>
    <n v="328281000"/>
    <n v="0"/>
    <n v="328281000"/>
    <n v="0"/>
    <n v="328281000"/>
    <n v="328281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1011"/>
    <s v="Printing, Stationery, Photocopying and Binding"/>
    <n v="0"/>
    <n v="0"/>
    <n v="0"/>
    <n v="0"/>
    <n v="103003000"/>
    <n v="0"/>
    <n v="103003000"/>
    <n v="0"/>
    <n v="0"/>
    <n v="0"/>
    <n v="0"/>
    <n v="0"/>
    <n v="45447004"/>
    <n v="11339504"/>
    <n v="0"/>
    <n v="0"/>
    <n v="57555996"/>
    <n v="81663496"/>
    <n v="0"/>
    <n v="0"/>
    <n v="0"/>
    <n v="10000000"/>
    <n v="0"/>
    <n v="0"/>
    <n v="103003000"/>
    <n v="0"/>
    <n v="103003000"/>
    <n v="0"/>
    <n v="103003000"/>
    <n v="103003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3004"/>
    <s v="Guard and Security services"/>
    <n v="0"/>
    <n v="0"/>
    <n v="0"/>
    <n v="0"/>
    <n v="1711000"/>
    <n v="0"/>
    <n v="1711000"/>
    <n v="0"/>
    <n v="0"/>
    <n v="0"/>
    <n v="0"/>
    <n v="0"/>
    <n v="1711000"/>
    <n v="0"/>
    <n v="0"/>
    <n v="0"/>
    <n v="0"/>
    <n v="1711000"/>
    <n v="0"/>
    <n v="0"/>
    <n v="0"/>
    <n v="0"/>
    <n v="0"/>
    <n v="0"/>
    <n v="1711000"/>
    <n v="0"/>
    <n v="1711000"/>
    <n v="0"/>
    <n v="1711000"/>
    <n v="1711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3005"/>
    <s v="Electricity "/>
    <n v="0"/>
    <n v="0"/>
    <n v="0"/>
    <n v="0"/>
    <n v="9455000"/>
    <n v="0"/>
    <n v="9455000"/>
    <n v="0"/>
    <n v="0"/>
    <n v="0"/>
    <n v="0"/>
    <n v="0"/>
    <n v="3727500"/>
    <n v="1000000"/>
    <n v="0"/>
    <n v="0"/>
    <n v="5727500"/>
    <n v="8455000"/>
    <n v="0"/>
    <n v="0"/>
    <n v="0"/>
    <n v="0"/>
    <n v="0"/>
    <n v="0"/>
    <n v="9455000"/>
    <n v="0"/>
    <n v="9455000"/>
    <n v="0"/>
    <n v="9455000"/>
    <n v="9455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4002"/>
    <s v="Veterinary supplies and services"/>
    <n v="0"/>
    <n v="0"/>
    <n v="0"/>
    <n v="0"/>
    <n v="77367000"/>
    <n v="0"/>
    <n v="77367000"/>
    <n v="0"/>
    <n v="0"/>
    <n v="0"/>
    <n v="0"/>
    <n v="0"/>
    <n v="42891500"/>
    <n v="7792000"/>
    <n v="0"/>
    <n v="0"/>
    <n v="34475500"/>
    <n v="69575000"/>
    <n v="0"/>
    <n v="0"/>
    <n v="0"/>
    <n v="0"/>
    <n v="0"/>
    <n v="0"/>
    <n v="77367000"/>
    <n v="0"/>
    <n v="77367000"/>
    <n v="0"/>
    <n v="77367000"/>
    <n v="77367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1008"/>
    <s v="Information and Communication Technology Supplies.  "/>
    <n v="0"/>
    <n v="0"/>
    <n v="0"/>
    <n v="0"/>
    <n v="6836000"/>
    <n v="0"/>
    <n v="6836000"/>
    <n v="0"/>
    <n v="0"/>
    <n v="0"/>
    <n v="0"/>
    <n v="0"/>
    <n v="4136000"/>
    <n v="200000"/>
    <n v="0"/>
    <n v="0"/>
    <n v="2700000"/>
    <n v="4751000"/>
    <n v="0"/>
    <n v="0"/>
    <n v="0"/>
    <n v="1885000"/>
    <n v="0"/>
    <n v="0"/>
    <n v="6836000"/>
    <n v="0"/>
    <n v="6836000"/>
    <n v="0"/>
    <n v="6836000"/>
    <n v="6836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1011"/>
    <s v="Printing, Stationery, Photocopying and Binding"/>
    <n v="0"/>
    <n v="0"/>
    <n v="0"/>
    <n v="0"/>
    <n v="78340000"/>
    <n v="0"/>
    <n v="78340000"/>
    <n v="0"/>
    <n v="0"/>
    <n v="0"/>
    <n v="0"/>
    <n v="0"/>
    <n v="24728496"/>
    <n v="8656496"/>
    <n v="0"/>
    <n v="0"/>
    <n v="53611504"/>
    <n v="65807504"/>
    <n v="0"/>
    <n v="0"/>
    <n v="0"/>
    <n v="3876000"/>
    <n v="0"/>
    <n v="0"/>
    <n v="78340000"/>
    <n v="0"/>
    <n v="78340000"/>
    <n v="0"/>
    <n v="78340000"/>
    <n v="78340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7001"/>
    <s v="Travel inland"/>
    <n v="0"/>
    <n v="0"/>
    <n v="0"/>
    <n v="0"/>
    <n v="81319000"/>
    <n v="0"/>
    <n v="81319000"/>
    <n v="0"/>
    <n v="0"/>
    <n v="0"/>
    <n v="0"/>
    <n v="0"/>
    <n v="61319500"/>
    <n v="17028900"/>
    <n v="0"/>
    <n v="0"/>
    <n v="19999500"/>
    <n v="51698660"/>
    <n v="0"/>
    <n v="0"/>
    <n v="0"/>
    <n v="12591440"/>
    <n v="0"/>
    <n v="0"/>
    <n v="81319000"/>
    <n v="0"/>
    <n v="81319000"/>
    <n v="0"/>
    <n v="81319000"/>
    <n v="81319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00017"/>
    <s v="Infrastructure Development and Management"/>
    <s v="312121"/>
    <s v="Non-Residential Buildings - Acquisition"/>
    <n v="0"/>
    <n v="0"/>
    <n v="0"/>
    <n v="0"/>
    <n v="4712477877"/>
    <n v="0"/>
    <n v="4712477877"/>
    <n v="0"/>
    <n v="0"/>
    <n v="0"/>
    <n v="0"/>
    <n v="0"/>
    <n v="255586598"/>
    <n v="249573124"/>
    <n v="0"/>
    <n v="0"/>
    <n v="622566896"/>
    <n v="156398607"/>
    <n v="0"/>
    <n v="0"/>
    <n v="0"/>
    <n v="472181762"/>
    <n v="0"/>
    <n v="0"/>
    <n v="878153494"/>
    <n v="0"/>
    <n v="878153493"/>
    <n v="0"/>
    <n v="878153494"/>
    <n v="878153493"/>
    <s v="Capital"/>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11106"/>
    <s v="Allowances (Incl. Casuals, Temporary, sitting allowances)"/>
    <n v="0"/>
    <n v="0"/>
    <n v="0"/>
    <n v="0"/>
    <n v="288000000"/>
    <n v="0"/>
    <n v="288000000"/>
    <n v="0"/>
    <n v="0"/>
    <n v="0"/>
    <n v="0"/>
    <n v="0"/>
    <n v="240000000"/>
    <n v="110000000"/>
    <n v="0"/>
    <n v="0"/>
    <n v="43000000"/>
    <n v="173000000"/>
    <n v="0"/>
    <n v="0"/>
    <n v="0"/>
    <n v="0"/>
    <n v="0"/>
    <n v="0"/>
    <n v="283000000"/>
    <n v="0"/>
    <n v="283000000"/>
    <n v="0"/>
    <n v="283000000"/>
    <n v="283000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1011"/>
    <s v="Printing, Stationery, Photocopying and Binding"/>
    <n v="0"/>
    <n v="0"/>
    <n v="0"/>
    <n v="0"/>
    <n v="25000000"/>
    <n v="0"/>
    <n v="25000000"/>
    <n v="0"/>
    <n v="0"/>
    <n v="0"/>
    <n v="0"/>
    <n v="0"/>
    <n v="15000000"/>
    <n v="15000000"/>
    <n v="0"/>
    <n v="0"/>
    <n v="0"/>
    <n v="0"/>
    <n v="0"/>
    <n v="0"/>
    <n v="0"/>
    <n v="0"/>
    <n v="0"/>
    <n v="0"/>
    <n v="15000000"/>
    <n v="0"/>
    <n v="15000000"/>
    <n v="0"/>
    <n v="15000000"/>
    <n v="15000000"/>
    <s v="Recurrent"/>
  </r>
  <r>
    <s v="144"/>
    <s v="Uganda Police Force"/>
    <x v="0"/>
    <x v="0"/>
    <s v="02"/>
    <s v="Security"/>
    <s v="03"/>
    <s v="General Administration and Support Services"/>
    <s v="008"/>
    <s v="Logistics and Engineering"/>
    <s v="1669"/>
    <s v="Retooling the Uganda Police Force"/>
    <s v="000003"/>
    <s v="Facilities and Equipment Management"/>
    <s v="312311"/>
    <s v="Classified Assets - Acquisition"/>
    <n v="68000000000"/>
    <n v="0"/>
    <n v="0"/>
    <n v="0"/>
    <n v="199768505086"/>
    <n v="0"/>
    <n v="131768505086"/>
    <n v="0"/>
    <n v="7000000000"/>
    <n v="6522900642"/>
    <n v="0"/>
    <n v="0"/>
    <n v="93606340904"/>
    <n v="91324110893"/>
    <n v="0"/>
    <n v="0"/>
    <n v="56421169483"/>
    <n v="48906172131"/>
    <n v="0"/>
    <n v="0"/>
    <n v="41424309954"/>
    <n v="51698636678"/>
    <n v="0"/>
    <n v="0"/>
    <n v="198451820341"/>
    <n v="0"/>
    <n v="198451820344"/>
    <n v="0"/>
    <n v="198451820341"/>
    <n v="198451820344"/>
    <s v="Capital"/>
  </r>
  <r>
    <s v="145"/>
    <s v="Uganda Prisons Service"/>
    <x v="0"/>
    <x v="0"/>
    <s v="02"/>
    <s v="Security"/>
    <s v="04"/>
    <s v="Prisons Production"/>
    <s v="001"/>
    <s v="Projects Management"/>
    <s v="1443"/>
    <s v="Revitilisation of prison Industries"/>
    <s v="000017"/>
    <s v="Infrastructure Development and Management"/>
    <s v="312121"/>
    <s v="Non-Residential Buildings - Acquisition"/>
    <n v="0"/>
    <n v="0"/>
    <n v="0"/>
    <n v="0"/>
    <n v="1150766287"/>
    <n v="0"/>
    <n v="1150766287"/>
    <n v="0"/>
    <n v="0"/>
    <n v="0"/>
    <n v="0"/>
    <n v="0"/>
    <n v="0"/>
    <n v="0"/>
    <n v="0"/>
    <n v="0"/>
    <n v="0"/>
    <n v="0"/>
    <n v="0"/>
    <n v="0"/>
    <n v="1150766287"/>
    <n v="1150766287"/>
    <n v="0"/>
    <n v="0"/>
    <n v="1150766287"/>
    <n v="0"/>
    <n v="1150766287"/>
    <n v="0"/>
    <n v="1150766287"/>
    <n v="1150766287"/>
    <s v="Capital"/>
  </r>
  <r>
    <s v="145"/>
    <s v="Uganda Prisons Service"/>
    <x v="0"/>
    <x v="0"/>
    <s v="02"/>
    <s v="Security"/>
    <s v="04"/>
    <s v="Prisons Production"/>
    <s v="001"/>
    <s v="Projects Management"/>
    <s v="1443"/>
    <s v="Revitilisation of prison Industries"/>
    <s v="000017"/>
    <s v="Infrastructure Development and Management"/>
    <s v="342111"/>
    <s v="Land - Acquisition"/>
    <n v="0"/>
    <n v="0"/>
    <n v="0"/>
    <n v="0"/>
    <n v="227500000"/>
    <n v="0"/>
    <n v="227500000"/>
    <n v="0"/>
    <n v="0"/>
    <n v="0"/>
    <n v="0"/>
    <n v="0"/>
    <n v="0"/>
    <n v="0"/>
    <n v="0"/>
    <n v="0"/>
    <n v="227500000"/>
    <n v="0"/>
    <n v="0"/>
    <n v="0"/>
    <n v="0"/>
    <n v="227500000"/>
    <n v="0"/>
    <n v="0"/>
    <n v="227500000"/>
    <n v="0"/>
    <n v="227500000"/>
    <n v="0"/>
    <n v="227500000"/>
    <n v="227500000"/>
    <s v="Capital"/>
  </r>
  <r>
    <s v="145"/>
    <s v="Uganda Prisons Service"/>
    <x v="0"/>
    <x v="0"/>
    <s v="02"/>
    <s v="Security"/>
    <s v="04"/>
    <s v="Prisons Production"/>
    <s v="001"/>
    <s v="Projects Management"/>
    <s v="1443"/>
    <s v="Revitilisation of prison Industries"/>
    <s v="460055"/>
    <s v="Production &amp; productivity enhancement"/>
    <s v="221003"/>
    <s v="Staff Training"/>
    <n v="0"/>
    <n v="0"/>
    <n v="0"/>
    <n v="0"/>
    <n v="197350000"/>
    <n v="0"/>
    <n v="197350000"/>
    <n v="0"/>
    <n v="0"/>
    <n v="0"/>
    <n v="0"/>
    <n v="0"/>
    <n v="40000000"/>
    <n v="39000000"/>
    <n v="0"/>
    <n v="0"/>
    <n v="70000000"/>
    <n v="40585000"/>
    <n v="0"/>
    <n v="0"/>
    <n v="87350000"/>
    <n v="117765000"/>
    <n v="0"/>
    <n v="0"/>
    <n v="197350000"/>
    <n v="0"/>
    <n v="197350000"/>
    <n v="0"/>
    <n v="197350000"/>
    <n v="197350000"/>
    <s v="Recurrent"/>
  </r>
  <r>
    <s v="145"/>
    <s v="Uganda Prisons Service"/>
    <x v="0"/>
    <x v="0"/>
    <s v="02"/>
    <s v="Security"/>
    <s v="04"/>
    <s v="Prisons Production"/>
    <s v="001"/>
    <s v="Projects Management"/>
    <s v="1443"/>
    <s v="Revitilisation of prison Industries"/>
    <s v="460055"/>
    <s v="Production &amp; productivity enhancement"/>
    <s v="228003"/>
    <s v="Maintenance-Machinery &amp; Equipment Other than Transport Equipment "/>
    <n v="0"/>
    <n v="0"/>
    <n v="0"/>
    <n v="0"/>
    <n v="80000000"/>
    <n v="0"/>
    <n v="80000000"/>
    <n v="0"/>
    <n v="0"/>
    <n v="0"/>
    <n v="0"/>
    <n v="0"/>
    <n v="20000000"/>
    <n v="4997120"/>
    <n v="0"/>
    <n v="0"/>
    <n v="30000000"/>
    <n v="15300000"/>
    <n v="0"/>
    <n v="0"/>
    <n v="30000000"/>
    <n v="59702882"/>
    <n v="0"/>
    <n v="0"/>
    <n v="80000000"/>
    <n v="0"/>
    <n v="80000002"/>
    <n v="0"/>
    <n v="80000000"/>
    <n v="80000002"/>
    <s v="Recurrent"/>
  </r>
  <r>
    <s v="152"/>
    <s v="National Agricultural Advisory Services (NAADS)"/>
    <x v="7"/>
    <x v="7"/>
    <s v="01"/>
    <s v="Institutional Strengthening and Coordination "/>
    <s v="01"/>
    <s v="Agricultural Value Chain &amp; Agribusiness Development"/>
    <s v="001"/>
    <s v="Technical &amp; Agribusines Services"/>
    <s v="1754"/>
    <s v="Retooling of National Agricultural Advisory Services Secretariat"/>
    <s v="000003"/>
    <s v="Facilities and Equipment Management"/>
    <s v="312235"/>
    <s v="Furniture and Fittings - Acquisition"/>
    <n v="0"/>
    <n v="0"/>
    <n v="0"/>
    <n v="0"/>
    <n v="11800000"/>
    <n v="0"/>
    <n v="11800000"/>
    <n v="0"/>
    <n v="0"/>
    <n v="0"/>
    <n v="0"/>
    <n v="0"/>
    <n v="1800000"/>
    <n v="0"/>
    <n v="0"/>
    <n v="0"/>
    <n v="0"/>
    <n v="1700000"/>
    <n v="0"/>
    <n v="0"/>
    <n v="5400000"/>
    <n v="5500001"/>
    <n v="0"/>
    <n v="0"/>
    <n v="7200000"/>
    <n v="0"/>
    <n v="7200001"/>
    <n v="0"/>
    <n v="7200000"/>
    <n v="7200001"/>
    <s v="Capital"/>
  </r>
  <r>
    <s v="152"/>
    <s v="National Agricultural Advisory Services (NAADS)"/>
    <x v="7"/>
    <x v="7"/>
    <s v="03"/>
    <s v="Storage, Agro-Processing and Value addition "/>
    <s v="01"/>
    <s v="Agricultural Value Chain &amp; Agribusiness Development"/>
    <s v="001"/>
    <s v="Technical &amp; Agribusines Services"/>
    <s v="1754"/>
    <s v="Retooling of National Agricultural Advisory Services Secretariat"/>
    <s v="010013"/>
    <s v="Support to agro-processing &amp; value addition"/>
    <s v="211102"/>
    <s v="Contract Staff Salaries "/>
    <n v="0"/>
    <n v="0"/>
    <n v="0"/>
    <n v="0"/>
    <n v="1124222244"/>
    <n v="0"/>
    <n v="1124222244"/>
    <n v="0"/>
    <n v="281055561"/>
    <n v="253567500"/>
    <n v="0"/>
    <n v="0"/>
    <n v="281055561"/>
    <n v="222991708"/>
    <n v="0"/>
    <n v="0"/>
    <n v="281055561"/>
    <n v="259721458"/>
    <n v="0"/>
    <n v="0"/>
    <n v="281055561"/>
    <n v="218241541"/>
    <n v="0"/>
    <n v="0"/>
    <n v="1124222244"/>
    <n v="0"/>
    <n v="954522207"/>
    <n v="0"/>
    <n v="1124222244"/>
    <n v="954522207"/>
    <s v="Recurrent"/>
  </r>
  <r>
    <s v="156"/>
    <s v="Uganda Land Commission (ULC)"/>
    <x v="2"/>
    <x v="2"/>
    <s v="02"/>
    <s v="Land Management "/>
    <s v="01"/>
    <s v="General Administration and Support Services"/>
    <s v="001"/>
    <s v="Finance and Administration "/>
    <s v="1633"/>
    <s v="Retooling of Uganda Land Commission"/>
    <s v="000010"/>
    <s v="Leadership and Management"/>
    <s v="211107"/>
    <s v="Boards, Committees and Council Allowances"/>
    <n v="0"/>
    <n v="0"/>
    <n v="0"/>
    <n v="0"/>
    <n v="956960000"/>
    <n v="0"/>
    <n v="956960000"/>
    <n v="0"/>
    <n v="0"/>
    <n v="0"/>
    <n v="0"/>
    <n v="0"/>
    <n v="478480000"/>
    <n v="238878000"/>
    <n v="0"/>
    <n v="0"/>
    <n v="40000000"/>
    <n v="155210000"/>
    <n v="0"/>
    <n v="0"/>
    <n v="50000000"/>
    <n v="174392000"/>
    <n v="0"/>
    <n v="0"/>
    <n v="568480000"/>
    <n v="0"/>
    <n v="568480000"/>
    <n v="0"/>
    <n v="568480000"/>
    <n v="568480000"/>
    <s v="Recurrent"/>
  </r>
  <r>
    <s v="156"/>
    <s v="Uganda Land Commission (ULC)"/>
    <x v="2"/>
    <x v="2"/>
    <s v="02"/>
    <s v="Land Management "/>
    <s v="01"/>
    <s v="General Administration and Support Services"/>
    <s v="001"/>
    <s v="Finance and Administration "/>
    <s v="1633"/>
    <s v="Retooling of Uganda Land Commission"/>
    <s v="000010"/>
    <s v="Leadership and Management"/>
    <s v="223003"/>
    <s v="Rent-Produced Assets-to private entities"/>
    <n v="0"/>
    <n v="0"/>
    <n v="0"/>
    <n v="0"/>
    <n v="774000000"/>
    <n v="0"/>
    <n v="774000000"/>
    <n v="0"/>
    <n v="0"/>
    <n v="0"/>
    <n v="0"/>
    <n v="0"/>
    <n v="387000000"/>
    <n v="386439144"/>
    <n v="0"/>
    <n v="0"/>
    <n v="193500000"/>
    <n v="0"/>
    <n v="0"/>
    <n v="0"/>
    <n v="193500000"/>
    <n v="387560856"/>
    <n v="0"/>
    <n v="0"/>
    <n v="774000000"/>
    <n v="0"/>
    <n v="774000000"/>
    <n v="0"/>
    <n v="774000000"/>
    <n v="774000000"/>
    <s v="Recurrent"/>
  </r>
  <r>
    <s v="156"/>
    <s v="Uganda Land Commission (ULC)"/>
    <x v="2"/>
    <x v="2"/>
    <s v="02"/>
    <s v="Land Management "/>
    <s v="01"/>
    <s v="General Administration and Support Services"/>
    <s v="001"/>
    <s v="Finance and Administration "/>
    <s v="1633"/>
    <s v="Retooling of Uganda Land Commission"/>
    <s v="000010"/>
    <s v="Leadership and Management"/>
    <s v="223004"/>
    <s v="Guard and Security services"/>
    <n v="0"/>
    <n v="0"/>
    <n v="0"/>
    <n v="0"/>
    <n v="126768000"/>
    <n v="0"/>
    <n v="126768000"/>
    <n v="0"/>
    <n v="0"/>
    <n v="0"/>
    <n v="0"/>
    <n v="0"/>
    <n v="40000000"/>
    <n v="17650000"/>
    <n v="0"/>
    <n v="0"/>
    <n v="20000000"/>
    <n v="15974000"/>
    <n v="0"/>
    <n v="0"/>
    <n v="50000000"/>
    <n v="76376000"/>
    <n v="0"/>
    <n v="0"/>
    <n v="110000000"/>
    <n v="0"/>
    <n v="110000000"/>
    <n v="0"/>
    <n v="110000000"/>
    <n v="110000000"/>
    <s v="Recurrent"/>
  </r>
  <r>
    <s v="156"/>
    <s v="Uganda Land Commission (ULC)"/>
    <x v="2"/>
    <x v="2"/>
    <s v="02"/>
    <s v="Land Management "/>
    <s v="01"/>
    <s v="General Administration and Support Services"/>
    <s v="001"/>
    <s v="Finance and Administration "/>
    <s v="1633"/>
    <s v="Retooling of Uganda Land Commission"/>
    <s v="140044"/>
    <s v="Land fund services"/>
    <s v="211106"/>
    <s v="Allowances (Incl. Casuals, Temporary, sitting allowances)"/>
    <n v="0"/>
    <n v="0"/>
    <n v="0"/>
    <n v="0"/>
    <n v="200000000"/>
    <n v="0"/>
    <n v="200000000"/>
    <n v="0"/>
    <n v="0"/>
    <n v="0"/>
    <n v="0"/>
    <n v="0"/>
    <n v="50000000"/>
    <n v="28150000"/>
    <n v="0"/>
    <n v="0"/>
    <n v="50000000"/>
    <n v="48858469"/>
    <n v="0"/>
    <n v="0"/>
    <n v="50000000"/>
    <n v="72991531"/>
    <n v="0"/>
    <n v="0"/>
    <n v="150000000"/>
    <n v="0"/>
    <n v="150000000"/>
    <n v="0"/>
    <n v="150000000"/>
    <n v="150000000"/>
    <s v="Recurrent"/>
  </r>
  <r>
    <s v="161"/>
    <s v="Uganda Free Zones Authority"/>
    <x v="5"/>
    <x v="5"/>
    <s v="01"/>
    <s v="Enabling Environment"/>
    <s v="03"/>
    <s v="General Administration and Support Services"/>
    <s v="002"/>
    <s v="HR and Administration"/>
    <s v="1755"/>
    <s v="Retooling of the Uganda Free Zones Authority"/>
    <s v="000002"/>
    <s v="Construction Management"/>
    <s v="227001"/>
    <s v="Travel inland"/>
    <n v="0"/>
    <n v="0"/>
    <n v="0"/>
    <n v="0"/>
    <n v="215330000"/>
    <n v="0"/>
    <n v="215330000"/>
    <n v="0"/>
    <n v="0"/>
    <n v="0"/>
    <n v="0"/>
    <n v="0"/>
    <n v="135002153"/>
    <n v="19334000"/>
    <n v="0"/>
    <n v="0"/>
    <n v="80327847"/>
    <n v="56365000"/>
    <n v="0"/>
    <n v="0"/>
    <n v="0"/>
    <n v="139631000"/>
    <n v="0"/>
    <n v="0"/>
    <n v="215330000"/>
    <n v="0"/>
    <n v="215330000"/>
    <n v="0"/>
    <n v="215330000"/>
    <n v="215330000"/>
    <s v="Recurrent"/>
  </r>
  <r>
    <s v="161"/>
    <s v="Uganda Free Zones Authority"/>
    <x v="5"/>
    <x v="5"/>
    <s v="01"/>
    <s v="Enabling Environment"/>
    <s v="03"/>
    <s v="General Administration and Support Services"/>
    <s v="002"/>
    <s v="HR and Administration"/>
    <s v="1755"/>
    <s v="Retooling of the Uganda Free Zones Authority"/>
    <s v="000003"/>
    <s v="Facilities and Equipment Management"/>
    <s v="313231"/>
    <s v="Office Equipment  - Improvement"/>
    <n v="0"/>
    <n v="0"/>
    <n v="0"/>
    <n v="0"/>
    <n v="10000000"/>
    <n v="0"/>
    <n v="10000000"/>
    <n v="0"/>
    <n v="0"/>
    <n v="0"/>
    <n v="0"/>
    <n v="0"/>
    <n v="10000000"/>
    <n v="0"/>
    <n v="0"/>
    <n v="0"/>
    <n v="0"/>
    <n v="0"/>
    <n v="0"/>
    <n v="0"/>
    <n v="0"/>
    <n v="10000000"/>
    <n v="0"/>
    <n v="0"/>
    <n v="10000000"/>
    <n v="0"/>
    <n v="10000000"/>
    <n v="0"/>
    <n v="10000000"/>
    <n v="10000000"/>
    <s v="Capital"/>
  </r>
  <r>
    <s v="162"/>
    <s v="Uganda Microfinance Regulatory Authority"/>
    <x v="5"/>
    <x v="5"/>
    <s v="01"/>
    <s v="Enabling Environment"/>
    <s v="01"/>
    <s v="General Administration and Support Services"/>
    <s v="001"/>
    <s v="Finance and Administration"/>
    <s v="1776"/>
    <s v="Retooling of Uganda Microfinance Regulatory Authority"/>
    <s v="000003"/>
    <s v="Facilities and Equipment Management"/>
    <s v="312212"/>
    <s v="Light Vehicles - Acquisition"/>
    <n v="0"/>
    <n v="0"/>
    <n v="0"/>
    <n v="0"/>
    <n v="3230000000"/>
    <n v="0"/>
    <n v="3230000000"/>
    <n v="0"/>
    <n v="0"/>
    <n v="0"/>
    <n v="0"/>
    <n v="0"/>
    <n v="857666667"/>
    <n v="0"/>
    <n v="0"/>
    <n v="0"/>
    <n v="0"/>
    <n v="316775272"/>
    <n v="0"/>
    <n v="0"/>
    <n v="1719666666"/>
    <n v="2260558060"/>
    <n v="0"/>
    <n v="0"/>
    <n v="2577333333"/>
    <n v="0"/>
    <n v="2577333332"/>
    <n v="0"/>
    <n v="2577333333"/>
    <n v="2577333332"/>
    <s v="Capital"/>
  </r>
  <r>
    <s v="164"/>
    <s v="National Council for Higher Education"/>
    <x v="9"/>
    <x v="9"/>
    <s v="01"/>
    <s v="Education,Sports and skills"/>
    <s v="02"/>
    <s v="General Administration and support services"/>
    <s v="001"/>
    <s v="Finance, Planning and Administration"/>
    <s v="1749"/>
    <s v="Retooling of the National Council of Higher Education"/>
    <s v="000003"/>
    <s v="Facilities and Equipment Management"/>
    <s v="312221"/>
    <s v="Light ICT hardware - Acquisition"/>
    <n v="0"/>
    <n v="0"/>
    <n v="0"/>
    <n v="0"/>
    <n v="100000000"/>
    <n v="0"/>
    <n v="100000000"/>
    <n v="0"/>
    <n v="0"/>
    <n v="0"/>
    <n v="0"/>
    <n v="0"/>
    <n v="0"/>
    <n v="0"/>
    <n v="0"/>
    <n v="0"/>
    <n v="0"/>
    <n v="0"/>
    <n v="0"/>
    <n v="0"/>
    <n v="100000000"/>
    <n v="99944552"/>
    <n v="0"/>
    <n v="0"/>
    <n v="100000000"/>
    <n v="0"/>
    <n v="99944552"/>
    <n v="0"/>
    <n v="100000000"/>
    <n v="99944552"/>
    <s v="Capital"/>
  </r>
  <r>
    <s v="164"/>
    <s v="National Council for Higher Education"/>
    <x v="9"/>
    <x v="9"/>
    <s v="01"/>
    <s v="Education,Sports and skills"/>
    <s v="02"/>
    <s v="General Administration and support services"/>
    <s v="001"/>
    <s v="Finance, Planning and Administration"/>
    <s v="1749"/>
    <s v="Retooling of the National Council of Higher Education"/>
    <s v="000003"/>
    <s v="Facilities and Equipment Management"/>
    <s v="312235"/>
    <s v="Furniture and Fittings - Acquisition"/>
    <n v="0"/>
    <n v="0"/>
    <n v="0"/>
    <n v="0"/>
    <n v="150000000"/>
    <n v="0"/>
    <n v="150000000"/>
    <n v="0"/>
    <n v="0"/>
    <n v="0"/>
    <n v="0"/>
    <n v="0"/>
    <n v="0"/>
    <n v="0"/>
    <n v="0"/>
    <n v="0"/>
    <n v="0"/>
    <n v="0"/>
    <n v="0"/>
    <n v="0"/>
    <n v="150000000"/>
    <n v="149954000"/>
    <n v="0"/>
    <n v="0"/>
    <n v="150000000"/>
    <n v="0"/>
    <n v="149954000"/>
    <n v="0"/>
    <n v="150000000"/>
    <n v="149954000"/>
    <s v="Capital"/>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and Equipment Management"/>
    <s v="312221"/>
    <s v="Light ICT hardware - Acquisition"/>
    <n v="0"/>
    <n v="0"/>
    <n v="0"/>
    <n v="0"/>
    <n v="0"/>
    <n v="0"/>
    <n v="59000000"/>
    <n v="0"/>
    <n v="0"/>
    <n v="0"/>
    <n v="0"/>
    <n v="0"/>
    <n v="0"/>
    <n v="0"/>
    <n v="0"/>
    <n v="0"/>
    <n v="16805000"/>
    <n v="16805000"/>
    <n v="0"/>
    <n v="0"/>
    <n v="0"/>
    <n v="0"/>
    <n v="0"/>
    <n v="0"/>
    <n v="16805000"/>
    <n v="0"/>
    <n v="16805000"/>
    <n v="0"/>
    <n v="16805000"/>
    <n v="16805000"/>
    <s v="Capital"/>
  </r>
  <r>
    <s v="302"/>
    <s v="Mbarara University"/>
    <x v="9"/>
    <x v="9"/>
    <s v="01"/>
    <s v="Education,Sports and skills"/>
    <s v="02"/>
    <s v="General Administration and Support Services"/>
    <s v="001"/>
    <s v="Central Administration"/>
    <s v="0368"/>
    <s v="MBARARA UNIV.OF SCIENCE And TECHN."/>
    <s v="320013"/>
    <s v="Estates Management"/>
    <s v="313121"/>
    <s v="  Non-Residential Buildings  - Improvement"/>
    <n v="0"/>
    <n v="0"/>
    <n v="0"/>
    <n v="0"/>
    <n v="236970600"/>
    <n v="0"/>
    <n v="236970600"/>
    <n v="0"/>
    <n v="0"/>
    <n v="0"/>
    <n v="0"/>
    <n v="0"/>
    <n v="0"/>
    <n v="0"/>
    <n v="0"/>
    <n v="0"/>
    <n v="0"/>
    <n v="0"/>
    <n v="0"/>
    <n v="0"/>
    <n v="236970600"/>
    <n v="227160137"/>
    <n v="0"/>
    <n v="0"/>
    <n v="236970600"/>
    <n v="0"/>
    <n v="227160137"/>
    <n v="0"/>
    <n v="236970600"/>
    <n v="227160137"/>
    <s v="Capital"/>
  </r>
  <r>
    <s v="302"/>
    <s v="Mbarara University"/>
    <x v="9"/>
    <x v="9"/>
    <s v="01"/>
    <s v="Education,Sports and skills"/>
    <s v="02"/>
    <s v="General Administration and Support Services"/>
    <s v="001"/>
    <s v="Central Administration"/>
    <s v="1650"/>
    <s v="Retooling of Mbarara University of Science and Technology"/>
    <s v="000003"/>
    <s v="Facilities and Equipment Management"/>
    <s v="312235"/>
    <s v="Furniture and Fittings - Acquisition"/>
    <n v="0"/>
    <n v="0"/>
    <n v="0"/>
    <n v="0"/>
    <n v="0"/>
    <n v="0"/>
    <n v="84000000"/>
    <n v="0"/>
    <n v="0"/>
    <n v="0"/>
    <n v="0"/>
    <n v="0"/>
    <n v="0"/>
    <n v="0"/>
    <n v="0"/>
    <n v="0"/>
    <n v="0"/>
    <n v="0"/>
    <n v="0"/>
    <n v="0"/>
    <n v="140876500"/>
    <n v="137992000"/>
    <n v="0"/>
    <n v="0"/>
    <n v="140876500"/>
    <n v="0"/>
    <n v="137992000"/>
    <n v="0"/>
    <n v="140876500"/>
    <n v="137992000"/>
    <s v="Capital"/>
  </r>
  <r>
    <s v="303"/>
    <s v="Makerere University Business School"/>
    <x v="9"/>
    <x v="9"/>
    <s v="01"/>
    <s v="Education,Sports and skills"/>
    <s v="02"/>
    <s v="General Administration and support services"/>
    <s v="003"/>
    <s v="Strategy and Projects"/>
    <s v="1607"/>
    <s v="Retooling of Makerere University Business School"/>
    <s v="000003"/>
    <s v="Facilities and Equipment Management"/>
    <s v="312231"/>
    <s v="Office Equipment - Acquisition "/>
    <n v="0"/>
    <n v="0"/>
    <n v="0"/>
    <n v="0"/>
    <n v="629000000"/>
    <n v="0"/>
    <n v="629000000"/>
    <n v="0"/>
    <n v="0"/>
    <n v="0"/>
    <n v="0"/>
    <n v="0"/>
    <n v="0"/>
    <n v="0"/>
    <n v="0"/>
    <n v="0"/>
    <n v="146766667"/>
    <n v="146766667"/>
    <n v="0"/>
    <n v="0"/>
    <n v="37004222"/>
    <n v="37004222"/>
    <n v="0"/>
    <n v="0"/>
    <n v="183770889"/>
    <n v="0"/>
    <n v="183770889"/>
    <n v="0"/>
    <n v="183770889"/>
    <n v="183770889"/>
    <s v="Capital"/>
  </r>
  <r>
    <s v="305"/>
    <s v="Busitema University"/>
    <x v="9"/>
    <x v="9"/>
    <s v="01"/>
    <s v="Education,Sports and skills"/>
    <s v="02"/>
    <s v="General Administration and Support Services"/>
    <s v="005"/>
    <s v="University Secretary"/>
    <s v="1606"/>
    <s v="Retooling of Busitema University"/>
    <s v="000003"/>
    <s v="Facilities and Equipment Management"/>
    <s v="312232"/>
    <s v="Electrical machinery - Acquisition"/>
    <n v="0"/>
    <n v="0"/>
    <n v="0"/>
    <n v="0"/>
    <n v="59000000"/>
    <n v="0"/>
    <n v="59000000"/>
    <n v="0"/>
    <n v="0"/>
    <n v="0"/>
    <n v="0"/>
    <n v="0"/>
    <n v="50000000"/>
    <n v="0"/>
    <n v="0"/>
    <n v="0"/>
    <n v="9000000"/>
    <n v="0"/>
    <n v="0"/>
    <n v="0"/>
    <n v="0"/>
    <n v="59000000"/>
    <n v="0"/>
    <n v="0"/>
    <n v="59000000"/>
    <n v="0"/>
    <n v="59000000"/>
    <n v="0"/>
    <n v="59000000"/>
    <n v="59000000"/>
    <s v="Capital"/>
  </r>
  <r>
    <s v="306"/>
    <s v="Muni University"/>
    <x v="9"/>
    <x v="9"/>
    <s v="01"/>
    <s v="Education,Sports and skills"/>
    <s v="02"/>
    <s v="General Administration and Support Services"/>
    <s v="002"/>
    <s v="Central Administration"/>
    <s v="1685"/>
    <s v="Retooling of Muni University"/>
    <s v="000003"/>
    <s v="Facilities and Equipment Management"/>
    <s v="312233"/>
    <s v="Medical, Laboratory and Research &amp; appliances - Acquisition"/>
    <n v="0"/>
    <n v="0"/>
    <n v="0"/>
    <n v="0"/>
    <n v="0"/>
    <n v="0"/>
    <n v="414253000"/>
    <n v="0"/>
    <n v="0"/>
    <n v="0"/>
    <n v="0"/>
    <n v="0"/>
    <n v="12243980"/>
    <n v="0"/>
    <n v="0"/>
    <n v="0"/>
    <n v="91089354"/>
    <n v="0"/>
    <n v="0"/>
    <n v="0"/>
    <n v="10000000"/>
    <n v="113333334"/>
    <n v="0"/>
    <n v="0"/>
    <n v="113333334"/>
    <n v="0"/>
    <n v="113333334"/>
    <n v="0"/>
    <n v="113333334"/>
    <n v="113333334"/>
    <s v="Capital"/>
  </r>
  <r>
    <s v="307"/>
    <s v="Kabale University"/>
    <x v="9"/>
    <x v="9"/>
    <s v="01"/>
    <s v="Education,Sports and skills"/>
    <s v="02"/>
    <s v="General Administration and Support Services"/>
    <s v="002"/>
    <s v="Central Administration"/>
    <s v="1605"/>
    <s v="Retooling of Kabale University"/>
    <s v="000003"/>
    <s v="Facilities and Equipment Management"/>
    <s v="312212"/>
    <s v="Light Vehicles - Acquisition"/>
    <n v="0"/>
    <n v="0"/>
    <n v="0"/>
    <n v="0"/>
    <n v="500000000"/>
    <n v="0"/>
    <n v="500000000"/>
    <n v="0"/>
    <n v="0"/>
    <n v="0"/>
    <n v="0"/>
    <n v="0"/>
    <n v="0"/>
    <n v="0"/>
    <n v="0"/>
    <n v="0"/>
    <n v="0"/>
    <n v="0"/>
    <n v="0"/>
    <n v="0"/>
    <n v="0"/>
    <n v="0"/>
    <n v="0"/>
    <n v="0"/>
    <n v="0"/>
    <n v="0"/>
    <n v="0"/>
    <n v="0"/>
    <n v="0"/>
    <n v="0"/>
    <s v="Capital"/>
  </r>
  <r>
    <s v="308"/>
    <s v="Soroti University"/>
    <x v="9"/>
    <x v="9"/>
    <s v="01"/>
    <s v="Education,Sports and skills"/>
    <s v="02"/>
    <s v="General Administration and support services"/>
    <s v="001"/>
    <s v="Central Administration"/>
    <s v="1680"/>
    <s v="Retooling of Soroti University"/>
    <s v="000002"/>
    <s v="Construction Management"/>
    <s v="312229"/>
    <s v="Other ICT Equipment - Acquisition"/>
    <n v="0"/>
    <n v="0"/>
    <n v="0"/>
    <n v="0"/>
    <n v="550000000"/>
    <n v="0"/>
    <n v="550000000"/>
    <n v="0"/>
    <n v="0"/>
    <n v="0"/>
    <n v="0"/>
    <n v="0"/>
    <n v="291666667"/>
    <n v="0"/>
    <n v="0"/>
    <n v="0"/>
    <n v="29166667"/>
    <n v="55844090"/>
    <n v="0"/>
    <n v="0"/>
    <n v="113750000"/>
    <n v="378739244"/>
    <n v="0"/>
    <n v="0"/>
    <n v="434583334"/>
    <n v="0"/>
    <n v="434583334"/>
    <n v="0"/>
    <n v="434583334"/>
    <n v="434583334"/>
    <s v="Capital"/>
  </r>
  <r>
    <s v="309"/>
    <s v="Gulu University"/>
    <x v="9"/>
    <x v="9"/>
    <s v="01"/>
    <s v="Education,Sports and skills"/>
    <s v="02"/>
    <s v="General Administration and support services"/>
    <s v="003"/>
    <s v="Directorate of Planning and Development"/>
    <s v="0906"/>
    <s v="GULU UNIVERSITY"/>
    <s v="000002"/>
    <s v="Construction Management"/>
    <s v="312233"/>
    <s v="Medical, Laboratory and Research &amp; appliances - Acquisition"/>
    <n v="0"/>
    <n v="0"/>
    <n v="0"/>
    <n v="0"/>
    <n v="538500000"/>
    <n v="0"/>
    <n v="538500000"/>
    <n v="0"/>
    <n v="0"/>
    <n v="0"/>
    <n v="0"/>
    <n v="0"/>
    <n v="0"/>
    <n v="0"/>
    <n v="0"/>
    <n v="0"/>
    <n v="0"/>
    <n v="0"/>
    <n v="0"/>
    <n v="0"/>
    <n v="0"/>
    <n v="0"/>
    <n v="0"/>
    <n v="0"/>
    <n v="0"/>
    <n v="0"/>
    <n v="0"/>
    <n v="0"/>
    <n v="0"/>
    <n v="0"/>
    <s v="Capital"/>
  </r>
  <r>
    <s v="309"/>
    <s v="Gulu University"/>
    <x v="9"/>
    <x v="9"/>
    <s v="01"/>
    <s v="Education,Sports and skills"/>
    <s v="02"/>
    <s v="General Administration and support services"/>
    <s v="003"/>
    <s v="Directorate of Planning and Development"/>
    <s v="1608"/>
    <s v="Retooling of Gulu University"/>
    <s v="000003"/>
    <s v="Facilities and Equipment Management"/>
    <s v="312233"/>
    <s v="Medical, Laboratory and Research &amp; appliances - Acquisition"/>
    <n v="0"/>
    <n v="0"/>
    <n v="0"/>
    <n v="0"/>
    <n v="251000000"/>
    <n v="0"/>
    <n v="251000000"/>
    <n v="0"/>
    <n v="0"/>
    <n v="0"/>
    <n v="0"/>
    <n v="0"/>
    <n v="0"/>
    <n v="0"/>
    <n v="0"/>
    <n v="0"/>
    <n v="60000000"/>
    <n v="0"/>
    <n v="0"/>
    <n v="0"/>
    <n v="0"/>
    <n v="58000000"/>
    <n v="0"/>
    <n v="0"/>
    <n v="60000000"/>
    <n v="0"/>
    <n v="58000000"/>
    <n v="0"/>
    <n v="60000000"/>
    <n v="58000000"/>
    <s v="Capital"/>
  </r>
  <r>
    <s v="311"/>
    <s v="Law Development Centre"/>
    <x v="17"/>
    <x v="17"/>
    <s v="01"/>
    <s v="Institutional Coordination"/>
    <s v="01"/>
    <s v="Legal Training"/>
    <s v="002"/>
    <s v="General administration and support services "/>
    <s v="1640"/>
    <s v="Retooling of the Law Development Centre"/>
    <s v="000003"/>
    <s v="Facilities and Equipment Management"/>
    <s v="312212"/>
    <s v="Light Vehicles - Acquisition"/>
    <n v="0"/>
    <n v="0"/>
    <n v="0"/>
    <n v="0"/>
    <n v="0"/>
    <n v="0"/>
    <n v="450000000"/>
    <n v="0"/>
    <n v="0"/>
    <n v="0"/>
    <n v="0"/>
    <n v="0"/>
    <n v="0"/>
    <n v="0"/>
    <n v="0"/>
    <n v="0"/>
    <n v="0"/>
    <n v="0"/>
    <n v="0"/>
    <n v="0"/>
    <n v="0"/>
    <n v="0"/>
    <n v="0"/>
    <n v="0"/>
    <n v="0"/>
    <n v="0"/>
    <n v="0"/>
    <n v="0"/>
    <n v="0"/>
    <n v="0"/>
    <s v="Capital"/>
  </r>
  <r>
    <s v="313"/>
    <s v="Mountains of the Moon University"/>
    <x v="9"/>
    <x v="9"/>
    <s v="01"/>
    <s v="Education,Sports and skills"/>
    <s v="02"/>
    <s v="Support Services Programme"/>
    <s v="002"/>
    <s v="University Secretary"/>
    <s v="1777"/>
    <s v="Mountains of the Moon University Retooling Project"/>
    <s v="000003"/>
    <s v="Facilities and Equipment Management"/>
    <s v="312229"/>
    <s v="Other ICT Equipment - Acquisition"/>
    <n v="0"/>
    <n v="0"/>
    <n v="0"/>
    <n v="0"/>
    <n v="360000000"/>
    <n v="0"/>
    <n v="360000000"/>
    <n v="0"/>
    <n v="0"/>
    <n v="0"/>
    <n v="0"/>
    <n v="0"/>
    <n v="360000000"/>
    <n v="0"/>
    <n v="0"/>
    <n v="0"/>
    <n v="0"/>
    <n v="0"/>
    <n v="0"/>
    <n v="0"/>
    <n v="0"/>
    <n v="343051250"/>
    <n v="0"/>
    <n v="0"/>
    <n v="360000000"/>
    <n v="0"/>
    <n v="343051250"/>
    <n v="0"/>
    <n v="360000000"/>
    <n v="343051250"/>
    <s v="Capital"/>
  </r>
  <r>
    <s v="403"/>
    <s v="Arua Hospital"/>
    <x v="9"/>
    <x v="9"/>
    <s v="02"/>
    <s v="Population Health, Safety and Management "/>
    <s v="01"/>
    <s v="Regional Referral Hospital Services"/>
    <s v="002"/>
    <s v="Support Services"/>
    <s v="1581"/>
    <s v="Retooling of Arua Regional Referral Hospital"/>
    <s v="000002"/>
    <s v="Construction Management"/>
    <s v="312121"/>
    <s v="Non-Residential Buildings - Acquisition"/>
    <n v="0"/>
    <n v="0"/>
    <n v="0"/>
    <n v="0"/>
    <n v="4500000000"/>
    <n v="0"/>
    <n v="4500000000"/>
    <n v="0"/>
    <n v="0"/>
    <n v="0"/>
    <n v="0"/>
    <n v="0"/>
    <n v="46666667"/>
    <n v="0"/>
    <n v="0"/>
    <n v="0"/>
    <n v="1698501333"/>
    <n v="0"/>
    <n v="0"/>
    <n v="0"/>
    <n v="2754831000"/>
    <n v="4499999000"/>
    <n v="0"/>
    <n v="0"/>
    <n v="4499999000"/>
    <n v="0"/>
    <n v="4499999000"/>
    <n v="0"/>
    <n v="4499999000"/>
    <n v="4499999000"/>
    <s v="Capital"/>
  </r>
  <r>
    <s v="403"/>
    <s v="Arua Hospital"/>
    <x v="9"/>
    <x v="9"/>
    <s v="02"/>
    <s v="Population Health, Safety and Management "/>
    <s v="01"/>
    <s v="Regional Referral Hospital Services"/>
    <s v="002"/>
    <s v="Support Services"/>
    <s v="1581"/>
    <s v="Retooling of Arua Regional Referral Hospital"/>
    <s v="000003"/>
    <s v="Facilities and Equipment Management"/>
    <s v="313233"/>
    <s v="Medical, Laboratory and Research &amp; appliances - Improvement"/>
    <n v="0"/>
    <n v="0"/>
    <n v="0"/>
    <n v="0"/>
    <n v="0"/>
    <n v="0"/>
    <n v="80000000"/>
    <n v="0"/>
    <n v="0"/>
    <n v="0"/>
    <n v="0"/>
    <n v="0"/>
    <n v="80000000"/>
    <n v="0"/>
    <n v="0"/>
    <n v="0"/>
    <n v="0"/>
    <n v="0"/>
    <n v="0"/>
    <n v="0"/>
    <n v="0"/>
    <n v="79812368"/>
    <n v="0"/>
    <n v="0"/>
    <n v="80000000"/>
    <n v="0"/>
    <n v="79812368"/>
    <n v="0"/>
    <n v="80000000"/>
    <n v="79812368"/>
    <s v="Capital"/>
  </r>
  <r>
    <s v="408"/>
    <s v="Kabale Hospital"/>
    <x v="9"/>
    <x v="9"/>
    <s v="02"/>
    <s v="Population Health, Safety and Management "/>
    <s v="01"/>
    <s v="Regional Referral Hospital Services"/>
    <s v="002"/>
    <s v="Support Services"/>
    <s v="1582"/>
    <s v="Retooling of Kabale Regional Referral Hospital"/>
    <s v="000003"/>
    <s v="Facilities and Equipment Management"/>
    <s v="312231"/>
    <s v="Office Equipment - Acquisition "/>
    <n v="0"/>
    <n v="0"/>
    <n v="0"/>
    <n v="0"/>
    <n v="30000000"/>
    <n v="0"/>
    <n v="30000000"/>
    <n v="0"/>
    <n v="0"/>
    <n v="0"/>
    <n v="0"/>
    <n v="0"/>
    <n v="0"/>
    <n v="0"/>
    <n v="0"/>
    <n v="0"/>
    <n v="0"/>
    <n v="0"/>
    <n v="0"/>
    <n v="0"/>
    <n v="30000000"/>
    <n v="25423729"/>
    <n v="0"/>
    <n v="0"/>
    <n v="30000000"/>
    <n v="0"/>
    <n v="25423729"/>
    <n v="0"/>
    <n v="30000000"/>
    <n v="25423729"/>
    <s v="Capital"/>
  </r>
  <r>
    <s v="409"/>
    <s v="Masaka Hospital"/>
    <x v="9"/>
    <x v="9"/>
    <s v="02"/>
    <s v="Population Health, Safety and Management "/>
    <s v="01"/>
    <s v="Regional Referral Hospital Services"/>
    <s v="002"/>
    <s v="Support Services"/>
    <s v="1586"/>
    <s v="Retooling of Masaka Regional Referral Hospital"/>
    <s v="000002"/>
    <s v="Construction Management"/>
    <s v="312121"/>
    <s v="Non-Residential Buildings - Acquisition"/>
    <n v="0"/>
    <n v="0"/>
    <n v="0"/>
    <n v="0"/>
    <n v="1700000000"/>
    <n v="0"/>
    <n v="1700000000"/>
    <n v="0"/>
    <n v="0"/>
    <n v="0"/>
    <n v="0"/>
    <n v="0"/>
    <n v="566666666"/>
    <n v="566666660"/>
    <n v="0"/>
    <n v="0"/>
    <n v="440000000"/>
    <n v="438450000"/>
    <n v="0"/>
    <n v="0"/>
    <n v="693333334"/>
    <n v="694883340"/>
    <n v="0"/>
    <n v="0"/>
    <n v="1700000000"/>
    <n v="0"/>
    <n v="1700000000"/>
    <n v="0"/>
    <n v="1700000000"/>
    <n v="1700000000"/>
    <s v="Capital"/>
  </r>
  <r>
    <s v="411"/>
    <s v="Soroti Hospital"/>
    <x v="9"/>
    <x v="9"/>
    <s v="02"/>
    <s v="Population Health, Safety and Management "/>
    <s v="01"/>
    <s v="Regional Referral Hospital Services"/>
    <s v="002"/>
    <s v="Support Services"/>
    <s v="1587"/>
    <s v="Retooling of Soroti Regional Referral Hospital"/>
    <s v="000003"/>
    <s v="Facilities and Equipment Management"/>
    <s v="312233"/>
    <s v="Medical, Laboratory and Research &amp; appliances - Acquisition"/>
    <n v="0"/>
    <n v="0"/>
    <n v="0"/>
    <n v="0"/>
    <n v="0"/>
    <n v="0"/>
    <n v="200000000"/>
    <n v="0"/>
    <n v="0"/>
    <n v="0"/>
    <n v="0"/>
    <n v="0"/>
    <n v="200000000"/>
    <n v="0"/>
    <n v="0"/>
    <n v="0"/>
    <n v="0"/>
    <n v="0"/>
    <n v="0"/>
    <n v="0"/>
    <n v="0"/>
    <n v="200000000"/>
    <n v="0"/>
    <n v="0"/>
    <n v="200000000"/>
    <n v="0"/>
    <n v="200000000"/>
    <n v="0"/>
    <n v="200000000"/>
    <n v="200000000"/>
    <s v="Capital"/>
  </r>
  <r>
    <s v="412"/>
    <s v="Lira Hospital"/>
    <x v="9"/>
    <x v="9"/>
    <s v="02"/>
    <s v="Population Health, Safety and Management "/>
    <s v="01"/>
    <s v="Regional Referral Hospital Services"/>
    <s v="002"/>
    <s v="Support Services"/>
    <s v="1583"/>
    <s v="Retooling of Lira Regional Hospital"/>
    <s v="000003"/>
    <s v="Facilities and Equipment Management"/>
    <s v="312229"/>
    <s v="Other ICT Equipment - Acquisition"/>
    <n v="0"/>
    <n v="0"/>
    <n v="0"/>
    <n v="0"/>
    <n v="0"/>
    <n v="0"/>
    <n v="60000000"/>
    <n v="0"/>
    <n v="0"/>
    <n v="0"/>
    <n v="0"/>
    <n v="0"/>
    <n v="0"/>
    <n v="0"/>
    <n v="0"/>
    <n v="0"/>
    <n v="38140000"/>
    <n v="0"/>
    <n v="0"/>
    <n v="0"/>
    <n v="21860000"/>
    <n v="60000000"/>
    <n v="0"/>
    <n v="0"/>
    <n v="60000000"/>
    <n v="0"/>
    <n v="60000000"/>
    <n v="0"/>
    <n v="60000000"/>
    <n v="60000000"/>
    <s v="Capital"/>
  </r>
  <r>
    <s v="413"/>
    <s v="Mbarara Regional  Hospital"/>
    <x v="9"/>
    <x v="9"/>
    <s v="02"/>
    <s v="Population Health, Safety and Management "/>
    <s v="01"/>
    <s v="Regional Referral Hospital Services"/>
    <s v="002"/>
    <s v="Support Services"/>
    <s v="1578"/>
    <s v="Retooling of Mbarara Regional Referral Hospital"/>
    <s v="000003"/>
    <s v="Facilities and Equipment Management"/>
    <s v="312233"/>
    <s v="Medical, Laboratory and Research &amp; appliances - Acquisition"/>
    <n v="0"/>
    <n v="0"/>
    <n v="0"/>
    <n v="0"/>
    <n v="120000000"/>
    <n v="0"/>
    <n v="120000000"/>
    <n v="0"/>
    <n v="0"/>
    <n v="0"/>
    <n v="0"/>
    <n v="0"/>
    <n v="120000000"/>
    <n v="0"/>
    <n v="0"/>
    <n v="0"/>
    <n v="0"/>
    <n v="118040000"/>
    <n v="0"/>
    <n v="0"/>
    <n v="0"/>
    <n v="1960000"/>
    <n v="0"/>
    <n v="0"/>
    <n v="120000000"/>
    <n v="0"/>
    <n v="120000000"/>
    <n v="0"/>
    <n v="120000000"/>
    <n v="120000000"/>
    <s v="Capital"/>
  </r>
  <r>
    <s v="416"/>
    <s v="Naguru National Referral Hospital"/>
    <x v="9"/>
    <x v="9"/>
    <s v="02"/>
    <s v="Population Health, Safety and Management "/>
    <s v="01"/>
    <s v="Regional Referral Hospital Services"/>
    <s v="002"/>
    <s v="Support Services"/>
    <s v="1571"/>
    <s v="Retooling of National Trauma Centre, Naguru"/>
    <s v="000003"/>
    <s v="Facilities and Equipment Management"/>
    <s v="313235"/>
    <s v="Furniture and Fittings - Improvement"/>
    <n v="0"/>
    <n v="0"/>
    <n v="0"/>
    <n v="0"/>
    <n v="50000000"/>
    <n v="0"/>
    <n v="50000000"/>
    <n v="0"/>
    <n v="0"/>
    <n v="0"/>
    <n v="0"/>
    <n v="0"/>
    <n v="50000000"/>
    <n v="0"/>
    <n v="0"/>
    <n v="0"/>
    <n v="0"/>
    <n v="49013118"/>
    <n v="0"/>
    <n v="0"/>
    <n v="0"/>
    <n v="835914"/>
    <n v="0"/>
    <n v="0"/>
    <n v="50000000"/>
    <n v="0"/>
    <n v="49849032"/>
    <n v="0"/>
    <n v="50000000"/>
    <n v="49849032"/>
    <s v="Capital"/>
  </r>
  <r>
    <s v="419"/>
    <s v="Entebbe Regional Referral Hospital"/>
    <x v="9"/>
    <x v="9"/>
    <s v="02"/>
    <s v="Population Health, Safety and Management "/>
    <s v="01"/>
    <s v="Regional Referral Hospital Services"/>
    <s v="001"/>
    <s v="Support Services"/>
    <s v="1588"/>
    <s v="Retooling of Entebbe Regional Referral Hospital"/>
    <s v="000002"/>
    <s v="Construction Management"/>
    <s v="225201"/>
    <s v="Consultancy Services-Capital"/>
    <n v="0"/>
    <n v="0"/>
    <n v="0"/>
    <n v="0"/>
    <n v="120000000"/>
    <n v="0"/>
    <n v="120000000"/>
    <n v="0"/>
    <n v="0"/>
    <n v="0"/>
    <n v="0"/>
    <n v="0"/>
    <n v="0"/>
    <n v="0"/>
    <n v="0"/>
    <n v="0"/>
    <n v="0"/>
    <n v="0"/>
    <n v="0"/>
    <n v="0"/>
    <n v="0"/>
    <n v="0"/>
    <n v="0"/>
    <n v="0"/>
    <n v="0"/>
    <n v="0"/>
    <n v="0"/>
    <n v="0"/>
    <n v="0"/>
    <n v="0"/>
    <s v="Recurrent"/>
  </r>
  <r>
    <s v="507"/>
    <s v="Uganda High Commission in Nigeria, Abuja"/>
    <x v="0"/>
    <x v="0"/>
    <s v="01"/>
    <s v="Institutional Coordination"/>
    <s v="01"/>
    <s v="Overseas Mission Services"/>
    <s v="001"/>
    <s v="High Commission in Abuja, Nigeria"/>
    <s v="1729"/>
    <s v="Retooling of Mission in Abuja - Nigeria"/>
    <s v="000003"/>
    <s v="Facilities and Equipment Management"/>
    <s v="312212"/>
    <s v="Light Vehicles - Acquisition"/>
    <n v="0"/>
    <n v="0"/>
    <n v="0"/>
    <n v="0"/>
    <n v="250000000"/>
    <n v="0"/>
    <n v="250000000"/>
    <n v="0"/>
    <n v="0"/>
    <n v="0"/>
    <n v="0"/>
    <n v="0"/>
    <n v="0"/>
    <n v="0"/>
    <n v="0"/>
    <n v="0"/>
    <n v="249999861"/>
    <n v="249999861"/>
    <n v="0"/>
    <n v="0"/>
    <n v="0"/>
    <n v="0"/>
    <n v="0"/>
    <n v="0"/>
    <n v="249999861"/>
    <n v="0"/>
    <n v="249999861"/>
    <n v="0"/>
    <n v="249999861"/>
    <n v="249999861"/>
    <s v="Capital"/>
  </r>
  <r>
    <s v="521"/>
    <s v="Uganda Embassy in Sudan, Khartoum"/>
    <x v="0"/>
    <x v="0"/>
    <s v="01"/>
    <s v="Institutional Coordination"/>
    <s v="01"/>
    <s v="Overseas Mission Services"/>
    <s v="001"/>
    <s v="Embassy in Khartoum, Sudan"/>
    <s v="1719"/>
    <s v="Retooling of Mission in Khartoum - Sudan"/>
    <s v="000003"/>
    <s v="Facilities and Equipment Management"/>
    <s v="312229"/>
    <s v="Other ICT Equipment - Acquisition"/>
    <n v="0"/>
    <n v="0"/>
    <n v="0"/>
    <n v="0"/>
    <n v="390000000"/>
    <n v="0"/>
    <n v="390000000"/>
    <n v="0"/>
    <n v="0"/>
    <n v="0"/>
    <n v="0"/>
    <n v="0"/>
    <n v="390000000"/>
    <n v="0"/>
    <n v="0"/>
    <n v="0"/>
    <n v="0"/>
    <n v="390000000"/>
    <n v="0"/>
    <n v="0"/>
    <n v="0"/>
    <n v="0"/>
    <n v="0"/>
    <n v="0"/>
    <n v="390000000"/>
    <n v="0"/>
    <n v="390000000"/>
    <n v="0"/>
    <n v="390000000"/>
    <n v="390000000"/>
    <s v="Capital"/>
  </r>
  <r>
    <s v="522"/>
    <s v="Uganda Embassy in France, Paris"/>
    <x v="0"/>
    <x v="0"/>
    <s v="01"/>
    <s v="Institutional Coordination"/>
    <s v="01"/>
    <s v="Overseas Mission Services"/>
    <s v="001"/>
    <s v="Embassy in Paris, France"/>
    <s v="1742"/>
    <s v="Retooling of Mission in Paris - France"/>
    <s v="000003"/>
    <s v="Facilities and Equipment Management"/>
    <s v="312235"/>
    <s v="Furniture and Fittings - Acquisition"/>
    <n v="0"/>
    <n v="0"/>
    <n v="0"/>
    <n v="0"/>
    <n v="1824000000"/>
    <n v="0"/>
    <n v="1824000000"/>
    <n v="0"/>
    <n v="1641600000"/>
    <n v="0"/>
    <n v="0"/>
    <n v="0"/>
    <n v="0"/>
    <n v="0"/>
    <n v="0"/>
    <n v="0"/>
    <n v="0"/>
    <n v="75205803.144103199"/>
    <n v="0"/>
    <n v="0"/>
    <n v="0"/>
    <n v="0"/>
    <n v="0"/>
    <n v="0"/>
    <n v="1641600000"/>
    <n v="0"/>
    <n v="75205803.144103199"/>
    <n v="0"/>
    <n v="1641600000"/>
    <n v="75205803.144103199"/>
    <s v="Capital"/>
  </r>
  <r>
    <s v="523"/>
    <s v="Uganda Embassy in Germany, Berlin"/>
    <x v="0"/>
    <x v="0"/>
    <s v="01"/>
    <s v="Institutional Coordination"/>
    <s v="01"/>
    <s v="Overseas Mission Services"/>
    <s v="001"/>
    <s v="Embassy in Berlin, Germany"/>
    <s v="1717"/>
    <s v="Retooling of Mission in Berlin , Germany"/>
    <s v="000003"/>
    <s v="Facilities and Equipment Management"/>
    <s v="312229"/>
    <s v="Other ICT Equipment - Acquisition"/>
    <n v="0"/>
    <n v="0"/>
    <n v="0"/>
    <n v="0"/>
    <n v="24983000"/>
    <n v="0"/>
    <n v="24983000"/>
    <n v="0"/>
    <n v="0"/>
    <n v="0"/>
    <n v="0"/>
    <n v="0"/>
    <n v="0"/>
    <n v="0"/>
    <n v="0"/>
    <n v="0"/>
    <n v="0"/>
    <n v="0"/>
    <n v="0"/>
    <n v="0"/>
    <n v="0"/>
    <n v="0"/>
    <n v="0"/>
    <n v="0"/>
    <n v="0"/>
    <n v="0"/>
    <n v="0"/>
    <n v="0"/>
    <n v="0"/>
    <n v="0"/>
    <s v="Capital"/>
  </r>
  <r>
    <s v="527"/>
    <s v="Uganda Embassy in South Sudan, Juba"/>
    <x v="0"/>
    <x v="0"/>
    <s v="01"/>
    <s v="Institutional Coordination"/>
    <s v="01"/>
    <s v="Overseas Mission Services"/>
    <s v="001"/>
    <s v="Embassy in Juba, South Sudan"/>
    <s v="1711"/>
    <s v="Retooling of Mission in Juba"/>
    <s v="000003"/>
    <s v="Facilities and Equipment Management"/>
    <s v="225201"/>
    <s v="Consultancy Services-Capital"/>
    <n v="0"/>
    <n v="0"/>
    <n v="0"/>
    <n v="0"/>
    <n v="1000000000"/>
    <n v="0"/>
    <n v="1000000000"/>
    <n v="0"/>
    <n v="0"/>
    <n v="0"/>
    <n v="0"/>
    <n v="0"/>
    <n v="333333333"/>
    <n v="0"/>
    <n v="0"/>
    <n v="0"/>
    <n v="0"/>
    <n v="0"/>
    <n v="0"/>
    <n v="0"/>
    <n v="0"/>
    <n v="0"/>
    <n v="0"/>
    <n v="0"/>
    <n v="333333333"/>
    <n v="0"/>
    <n v="0"/>
    <n v="0"/>
    <n v="333333333"/>
    <n v="0"/>
    <s v="Recurrent"/>
  </r>
  <r>
    <s v="530"/>
    <s v="Uganda Consulate in China, Guangzhou"/>
    <x v="0"/>
    <x v="0"/>
    <s v="01"/>
    <s v="Institutional Coordination"/>
    <s v="01"/>
    <s v="Overseas Mission Services"/>
    <s v="001"/>
    <s v=" Consulate in Guangzhou, China"/>
    <s v="1710"/>
    <s v="Retooling of Uganda Mission in Guangzhou"/>
    <s v="000003"/>
    <s v="Facilities and Equipment Management"/>
    <s v="221008"/>
    <s v="Information and Communication Technology Supplies.  "/>
    <n v="0"/>
    <n v="0"/>
    <n v="0"/>
    <n v="0"/>
    <n v="50000000"/>
    <n v="0"/>
    <n v="50000000"/>
    <n v="0"/>
    <n v="0"/>
    <n v="0"/>
    <n v="0"/>
    <n v="0"/>
    <n v="50000000"/>
    <n v="50000000"/>
    <n v="0"/>
    <n v="0"/>
    <n v="0"/>
    <n v="0"/>
    <n v="0"/>
    <n v="0"/>
    <n v="0"/>
    <n v="0"/>
    <n v="0"/>
    <n v="0"/>
    <n v="50000000"/>
    <n v="0"/>
    <n v="50000000"/>
    <n v="0"/>
    <n v="50000000"/>
    <n v="50000000"/>
    <s v="Recurrent"/>
  </r>
  <r>
    <s v="530"/>
    <s v="Uganda Consulate in China, Guangzhou"/>
    <x v="0"/>
    <x v="0"/>
    <s v="01"/>
    <s v="Institutional Coordination"/>
    <s v="01"/>
    <s v="Overseas Mission Services"/>
    <s v="001"/>
    <s v=" Consulate in Guangzhou, China"/>
    <s v="1710"/>
    <s v="Retooling of Uganda Mission in Guangzhou"/>
    <s v="000003"/>
    <s v="Facilities and Equipment Management"/>
    <s v="225201"/>
    <s v="Consultancy Services-Capital"/>
    <n v="0"/>
    <n v="0"/>
    <n v="0"/>
    <n v="0"/>
    <n v="500000000"/>
    <n v="0"/>
    <n v="500000000"/>
    <n v="0"/>
    <n v="0"/>
    <n v="0"/>
    <n v="0"/>
    <n v="0"/>
    <n v="133333333"/>
    <n v="0"/>
    <n v="0"/>
    <n v="0"/>
    <n v="183333333.5"/>
    <n v="0"/>
    <n v="0"/>
    <n v="0"/>
    <n v="183333333.5"/>
    <n v="405947751.52933109"/>
    <n v="0"/>
    <n v="0"/>
    <n v="500000000"/>
    <n v="0"/>
    <n v="405947751.52933109"/>
    <n v="0"/>
    <n v="500000000"/>
    <n v="405947751.52933109"/>
    <s v="Recurrent"/>
  </r>
  <r>
    <s v="536"/>
    <s v="Uganda Embassy in Qatar, Doha"/>
    <x v="0"/>
    <x v="0"/>
    <s v="01"/>
    <s v="Institutional Coordination"/>
    <s v="01"/>
    <s v="Overseas Mission Services"/>
    <s v="001"/>
    <s v=" Embassy in Doha, Qatar"/>
    <s v="1715"/>
    <s v="Retooling of Mission in Qatar Doha"/>
    <s v="000003"/>
    <s v="Facilities and Equipment Management"/>
    <s v="312212"/>
    <s v="Light Vehicles - Acquisition"/>
    <n v="0"/>
    <n v="0"/>
    <n v="0"/>
    <n v="0"/>
    <n v="295000000"/>
    <n v="0"/>
    <n v="295000000"/>
    <n v="0"/>
    <n v="0"/>
    <n v="0"/>
    <n v="0"/>
    <n v="0"/>
    <n v="0"/>
    <n v="0"/>
    <n v="0"/>
    <n v="0"/>
    <n v="0"/>
    <n v="0"/>
    <n v="0"/>
    <n v="0"/>
    <n v="0"/>
    <n v="0"/>
    <n v="0"/>
    <n v="0"/>
    <n v="0"/>
    <n v="0"/>
    <n v="0"/>
    <n v="0"/>
    <n v="0"/>
    <n v="0"/>
    <s v="Capital"/>
  </r>
  <r>
    <s v="601"/>
    <s v="Local Governments 01"/>
    <x v="7"/>
    <x v="7"/>
    <s v="02"/>
    <s v="Agricultural Production and Productivity"/>
    <s v="01"/>
    <s v="District Production Services"/>
    <s v="001"/>
    <s v="Production and Marketing"/>
    <s v="0100"/>
    <s v="Production Development"/>
    <s v="000003"/>
    <s v="Facilities and Equipment Management"/>
    <s v="282301"/>
    <s v="Transfers to Government Institutions"/>
    <n v="0"/>
    <n v="0"/>
    <n v="0"/>
    <n v="0"/>
    <n v="0"/>
    <n v="0"/>
    <n v="49791509345"/>
    <n v="0"/>
    <n v="0"/>
    <n v="0"/>
    <n v="0"/>
    <n v="0"/>
    <n v="33194339563"/>
    <n v="33194339563"/>
    <n v="0"/>
    <n v="0"/>
    <n v="16597169781.666666"/>
    <n v="16597169781.666666"/>
    <n v="0"/>
    <n v="0"/>
    <n v="16597169781.666666"/>
    <n v="16597169781.666666"/>
    <n v="0"/>
    <n v="0"/>
    <n v="66388679126.333328"/>
    <n v="0"/>
    <n v="66388679126.333328"/>
    <n v="0"/>
    <n v="66388679126.333328"/>
    <n v="66388679126.333328"/>
    <s v="Recurrent"/>
  </r>
  <r>
    <s v="013"/>
    <s v="Ministry of Education and Sports"/>
    <x v="9"/>
    <x v="9"/>
    <s v="01"/>
    <s v="Education,Sports and skills"/>
    <s v="05"/>
    <s v="Basic and Secondary Education"/>
    <s v="002"/>
    <s v="Secondary Education"/>
    <s v="1665"/>
    <s v="Uganda Secondary Education Expansion Project"/>
    <s v="120007"/>
    <s v="Support Services"/>
    <s v="221003"/>
    <s v="Staff Training"/>
    <n v="0"/>
    <n v="0"/>
    <n v="0"/>
    <n v="0"/>
    <n v="3719999999.9949999"/>
    <n v="0"/>
    <n v="0"/>
    <n v="3719999999.9949999"/>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1"/>
    <s v="Animal Health"/>
    <s v="1330"/>
    <s v="Livestock Diseases Control Project Phase 2"/>
    <s v="010074"/>
    <s v="Vector and disease control"/>
    <s v="211106"/>
    <s v="Allowances (Incl. Casuals, Temporary, sitting allowances)"/>
    <n v="0"/>
    <n v="0"/>
    <n v="0"/>
    <n v="0"/>
    <n v="200000000"/>
    <n v="0"/>
    <n v="200000000"/>
    <n v="0"/>
    <n v="0"/>
    <n v="0"/>
    <n v="0"/>
    <n v="0"/>
    <n v="50000000"/>
    <n v="35490000"/>
    <n v="0"/>
    <n v="0"/>
    <n v="80000000"/>
    <n v="87005479"/>
    <n v="0"/>
    <n v="0"/>
    <n v="70000000"/>
    <n v="77495000"/>
    <n v="0"/>
    <n v="0"/>
    <n v="200000000"/>
    <n v="0"/>
    <n v="199990479"/>
    <n v="0"/>
    <n v="200000000"/>
    <n v="199990479"/>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7001"/>
    <s v="Travel inland"/>
    <n v="0"/>
    <n v="0"/>
    <n v="0"/>
    <n v="0"/>
    <n v="353483000"/>
    <n v="0"/>
    <n v="353483000"/>
    <n v="0"/>
    <n v="0"/>
    <n v="0"/>
    <n v="0"/>
    <n v="0"/>
    <n v="201722500"/>
    <n v="54504000"/>
    <n v="0"/>
    <n v="0"/>
    <n v="151760500"/>
    <n v="127668451"/>
    <n v="0"/>
    <n v="0"/>
    <n v="0"/>
    <n v="171310549"/>
    <n v="0"/>
    <n v="0"/>
    <n v="353483000"/>
    <n v="0"/>
    <n v="353483000"/>
    <n v="0"/>
    <n v="353483000"/>
    <n v="353483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7001"/>
    <s v="Travel inland"/>
    <n v="0"/>
    <n v="0"/>
    <n v="0"/>
    <n v="0"/>
    <n v="265350000"/>
    <n v="0"/>
    <n v="265350000"/>
    <n v="0"/>
    <n v="0"/>
    <n v="0"/>
    <n v="0"/>
    <n v="0"/>
    <n v="65750000"/>
    <n v="17885000"/>
    <n v="0"/>
    <n v="0"/>
    <n v="45075000"/>
    <n v="29400000"/>
    <n v="0"/>
    <n v="0"/>
    <n v="48750000"/>
    <n v="49367260"/>
    <n v="0"/>
    <n v="0"/>
    <n v="159575000"/>
    <n v="0"/>
    <n v="96652260"/>
    <n v="0"/>
    <n v="159575000"/>
    <n v="9665226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1009"/>
    <s v="Welfare and Entertainment"/>
    <n v="0"/>
    <n v="0"/>
    <n v="0"/>
    <n v="0"/>
    <n v="10000000"/>
    <n v="0"/>
    <n v="10000000"/>
    <n v="0"/>
    <n v="0"/>
    <n v="0"/>
    <n v="0"/>
    <n v="0"/>
    <n v="0"/>
    <n v="0"/>
    <n v="0"/>
    <n v="0"/>
    <n v="2500000"/>
    <n v="2500000"/>
    <n v="0"/>
    <n v="0"/>
    <n v="7500000"/>
    <n v="7500000"/>
    <n v="0"/>
    <n v="0"/>
    <n v="10000000"/>
    <n v="0"/>
    <n v="10000000"/>
    <n v="0"/>
    <n v="10000000"/>
    <n v="10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12102"/>
    <s v="Medical expenses (Employees)"/>
    <n v="0"/>
    <n v="0"/>
    <n v="0"/>
    <n v="0"/>
    <n v="448429664"/>
    <n v="0"/>
    <n v="448429664"/>
    <n v="0"/>
    <n v="0"/>
    <n v="0"/>
    <n v="0"/>
    <n v="0"/>
    <n v="387107416"/>
    <n v="387107416"/>
    <n v="0"/>
    <n v="0"/>
    <n v="61322248"/>
    <n v="58000000"/>
    <n v="0"/>
    <n v="0"/>
    <n v="0"/>
    <n v="3322248"/>
    <n v="0"/>
    <n v="0"/>
    <n v="448429664"/>
    <n v="0"/>
    <n v="448429664"/>
    <n v="0"/>
    <n v="448429664"/>
    <n v="448429664"/>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1008"/>
    <s v="Information and Communication Technology Supplies.  "/>
    <n v="0"/>
    <n v="0"/>
    <n v="0"/>
    <n v="0"/>
    <n v="350000000"/>
    <n v="0"/>
    <n v="250000000"/>
    <n v="100000000"/>
    <n v="0"/>
    <n v="0"/>
    <n v="0"/>
    <n v="0"/>
    <n v="125000000"/>
    <n v="4895100"/>
    <n v="0"/>
    <n v="0"/>
    <n v="100000000"/>
    <n v="135326514"/>
    <n v="0"/>
    <n v="0"/>
    <n v="25000000"/>
    <n v="109778386"/>
    <n v="0"/>
    <n v="0"/>
    <n v="250000000"/>
    <n v="0"/>
    <n v="250000000"/>
    <n v="0"/>
    <n v="250000000"/>
    <n v="25000000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1002"/>
    <s v="Workshops, Meetings and Seminars"/>
    <n v="0"/>
    <n v="0"/>
    <n v="0"/>
    <n v="0"/>
    <n v="800000000"/>
    <n v="0"/>
    <n v="0"/>
    <n v="800000000"/>
    <n v="0"/>
    <n v="0"/>
    <n v="0"/>
    <n v="0"/>
    <n v="0"/>
    <n v="0"/>
    <n v="0"/>
    <n v="0"/>
    <n v="0"/>
    <n v="0"/>
    <n v="0"/>
    <n v="0"/>
    <n v="0"/>
    <n v="0"/>
    <n v="0"/>
    <n v="0"/>
    <n v="0"/>
    <n v="0"/>
    <n v="0"/>
    <n v="0"/>
    <n v="0"/>
    <n v="0"/>
    <s v="Recurrent"/>
  </r>
  <r>
    <s v="016"/>
    <s v="Ministry of Works and Transport"/>
    <x v="10"/>
    <x v="10"/>
    <s v="03"/>
    <s v="Transport Infrastructure and Services Development"/>
    <s v="06"/>
    <s v="Rail, Air and Inland Water Transport"/>
    <s v="001"/>
    <s v="Transport Infrastructure and Services"/>
    <s v="1563"/>
    <s v="URC Capacity Building Project"/>
    <s v="260022"/>
    <s v="Railway Services"/>
    <s v="263402"/>
    <s v="Transfer to Other Government Units"/>
    <n v="0"/>
    <n v="12052800000"/>
    <n v="0"/>
    <n v="12052800000"/>
    <n v="14552800000"/>
    <n v="0"/>
    <n v="0"/>
    <n v="0"/>
    <n v="0"/>
    <n v="0"/>
    <n v="0"/>
    <n v="0"/>
    <n v="0"/>
    <n v="0"/>
    <n v="0"/>
    <n v="0"/>
    <n v="0"/>
    <n v="0"/>
    <n v="0"/>
    <n v="0"/>
    <n v="12052800000"/>
    <n v="12052800000"/>
    <n v="0"/>
    <n v="0"/>
    <n v="12052800000"/>
    <n v="0"/>
    <n v="12052800000"/>
    <n v="0"/>
    <n v="12052800000"/>
    <n v="12052800000"/>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7004"/>
    <s v="Fuel, Lubricants and Oils"/>
    <n v="0"/>
    <n v="0"/>
    <n v="0"/>
    <n v="0"/>
    <n v="20000000"/>
    <n v="0"/>
    <n v="20000000"/>
    <n v="0"/>
    <n v="0"/>
    <n v="0"/>
    <n v="0"/>
    <n v="0"/>
    <n v="5000000"/>
    <n v="5000000"/>
    <n v="0"/>
    <n v="0"/>
    <n v="5000000"/>
    <n v="5000000"/>
    <n v="0"/>
    <n v="0"/>
    <n v="10000000"/>
    <n v="8280000"/>
    <n v="0"/>
    <n v="0"/>
    <n v="20000000"/>
    <n v="0"/>
    <n v="18280000"/>
    <n v="0"/>
    <n v="20000000"/>
    <n v="18280000"/>
    <s v="Recurrent"/>
  </r>
  <r>
    <s v="003"/>
    <s v="Office of the Prime Minister"/>
    <x v="3"/>
    <x v="3"/>
    <s v="01"/>
    <s v="Production and productivity"/>
    <s v="02"/>
    <s v="Affirmative Action Programs"/>
    <s v="001"/>
    <s v="Affirmative Action Programs"/>
    <s v="1486"/>
    <s v="Development Initiative for Northern Uganda"/>
    <s v="510008"/>
    <s v="Northern Uganda Affairs"/>
    <s v="227001"/>
    <s v="Travel inland"/>
    <n v="0"/>
    <n v="0"/>
    <n v="0"/>
    <n v="0"/>
    <n v="821952000"/>
    <n v="0"/>
    <n v="0"/>
    <n v="82195200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21008"/>
    <s v="Information and Communication Technology Supplies.  "/>
    <n v="0"/>
    <n v="0"/>
    <n v="0"/>
    <n v="0"/>
    <n v="0"/>
    <n v="0"/>
    <n v="20000000"/>
    <n v="0"/>
    <n v="0"/>
    <n v="0"/>
    <n v="0"/>
    <n v="0"/>
    <n v="5000000"/>
    <n v="0"/>
    <n v="0"/>
    <n v="0"/>
    <n v="5000000"/>
    <n v="5000000"/>
    <n v="0"/>
    <n v="0"/>
    <n v="10000000"/>
    <n v="1500000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17"/>
    <s v="Infrastructure Development and Management"/>
    <s v="225203"/>
    <s v="Appraisal and Feasibility Studies for Capital Works"/>
    <n v="0"/>
    <n v="0"/>
    <n v="0"/>
    <n v="0"/>
    <n v="0"/>
    <n v="0"/>
    <n v="1000000000"/>
    <n v="0"/>
    <n v="0"/>
    <n v="0"/>
    <n v="0"/>
    <n v="0"/>
    <n v="250000000"/>
    <n v="249999999"/>
    <n v="0"/>
    <n v="0"/>
    <n v="250000000"/>
    <n v="197834822"/>
    <n v="0"/>
    <n v="0"/>
    <n v="0"/>
    <n v="52165178"/>
    <n v="0"/>
    <n v="0"/>
    <n v="500000000"/>
    <n v="0"/>
    <n v="499999999"/>
    <n v="0"/>
    <n v="500000000"/>
    <n v="499999999"/>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8002"/>
    <s v="Maintenance-Transport Equipment "/>
    <n v="0"/>
    <n v="0"/>
    <n v="0"/>
    <n v="0"/>
    <n v="148000000"/>
    <n v="0"/>
    <n v="148000000"/>
    <n v="0"/>
    <n v="0"/>
    <n v="0"/>
    <n v="0"/>
    <n v="0"/>
    <n v="37000000"/>
    <n v="37000000"/>
    <n v="0"/>
    <n v="0"/>
    <n v="37000000"/>
    <n v="37000000"/>
    <n v="0"/>
    <n v="0"/>
    <n v="0"/>
    <n v="0"/>
    <n v="0"/>
    <n v="0"/>
    <n v="74000000"/>
    <n v="0"/>
    <n v="74000000"/>
    <n v="0"/>
    <n v="74000000"/>
    <n v="74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17"/>
    <s v="Infrastructure Development and Management"/>
    <s v="211102"/>
    <s v="Contract Staff Salaries "/>
    <n v="0"/>
    <n v="0"/>
    <n v="0"/>
    <n v="0"/>
    <n v="34000000"/>
    <n v="0"/>
    <n v="34000000"/>
    <n v="0"/>
    <n v="8500000"/>
    <n v="8500000"/>
    <n v="0"/>
    <n v="0"/>
    <n v="8500000"/>
    <n v="8500000"/>
    <n v="0"/>
    <n v="0"/>
    <n v="8500000"/>
    <n v="8500000"/>
    <n v="0"/>
    <n v="0"/>
    <n v="8500000"/>
    <n v="8500000"/>
    <n v="0"/>
    <n v="0"/>
    <n v="34000000"/>
    <n v="0"/>
    <n v="34000000"/>
    <n v="0"/>
    <n v="34000000"/>
    <n v="34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17"/>
    <s v="Infrastructure Development and Management"/>
    <s v="225204"/>
    <s v="Monitoring and Supervision of capital work"/>
    <n v="0"/>
    <n v="0"/>
    <n v="0"/>
    <n v="0"/>
    <n v="600000000"/>
    <n v="0"/>
    <n v="600000000"/>
    <n v="0"/>
    <n v="0"/>
    <n v="0"/>
    <n v="0"/>
    <n v="0"/>
    <n v="0"/>
    <n v="0"/>
    <n v="0"/>
    <n v="0"/>
    <n v="150000000"/>
    <n v="150000000"/>
    <n v="0"/>
    <n v="0"/>
    <n v="0"/>
    <n v="0"/>
    <n v="0"/>
    <n v="0"/>
    <n v="150000000"/>
    <n v="0"/>
    <n v="150000000"/>
    <n v="0"/>
    <n v="150000000"/>
    <n v="15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17"/>
    <s v="Infrastructure Development and Management"/>
    <s v="342111"/>
    <s v="Land - Acquisition"/>
    <n v="0"/>
    <n v="0"/>
    <n v="0"/>
    <n v="0"/>
    <n v="600000000"/>
    <n v="0"/>
    <n v="600000000"/>
    <n v="0"/>
    <n v="0"/>
    <n v="0"/>
    <n v="0"/>
    <n v="0"/>
    <n v="0"/>
    <n v="0"/>
    <n v="0"/>
    <n v="0"/>
    <n v="130000000"/>
    <n v="130000000"/>
    <n v="0"/>
    <n v="0"/>
    <n v="0"/>
    <n v="0"/>
    <n v="0"/>
    <n v="0"/>
    <n v="130000000"/>
    <n v="0"/>
    <n v="130000000"/>
    <n v="0"/>
    <n v="130000000"/>
    <n v="130000000"/>
    <s v="Capital"/>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12101"/>
    <s v="Social Security Contributions"/>
    <n v="0"/>
    <n v="0"/>
    <n v="0"/>
    <n v="0"/>
    <n v="108692537"/>
    <n v="0"/>
    <n v="108692537"/>
    <n v="0"/>
    <n v="0"/>
    <n v="0"/>
    <n v="0"/>
    <n v="0"/>
    <n v="27173250"/>
    <n v="27173250"/>
    <n v="0"/>
    <n v="0"/>
    <n v="27173250"/>
    <n v="27173250"/>
    <n v="0"/>
    <n v="0"/>
    <n v="54346037"/>
    <n v="54346037"/>
    <n v="0"/>
    <n v="0"/>
    <n v="108692537"/>
    <n v="0"/>
    <n v="108692537"/>
    <n v="0"/>
    <n v="108692537"/>
    <n v="108692537"/>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1012"/>
    <s v="Small Office Equipment"/>
    <n v="0"/>
    <n v="0"/>
    <n v="0"/>
    <n v="0"/>
    <n v="10000000"/>
    <n v="0"/>
    <n v="10000000"/>
    <n v="0"/>
    <n v="0"/>
    <n v="0"/>
    <n v="0"/>
    <n v="0"/>
    <n v="2500000"/>
    <n v="2500000"/>
    <n v="0"/>
    <n v="0"/>
    <n v="2500000"/>
    <n v="2500000"/>
    <n v="0"/>
    <n v="0"/>
    <n v="5000000"/>
    <n v="5000000"/>
    <n v="0"/>
    <n v="0"/>
    <n v="10000000"/>
    <n v="0"/>
    <n v="10000000"/>
    <n v="0"/>
    <n v="10000000"/>
    <n v="10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3006"/>
    <s v="Water"/>
    <n v="0"/>
    <n v="0"/>
    <n v="0"/>
    <n v="0"/>
    <n v="2400000"/>
    <n v="0"/>
    <n v="2400000"/>
    <n v="0"/>
    <n v="0"/>
    <n v="0"/>
    <n v="0"/>
    <n v="0"/>
    <n v="600000"/>
    <n v="600000"/>
    <n v="0"/>
    <n v="0"/>
    <n v="600000"/>
    <n v="600000"/>
    <n v="0"/>
    <n v="0"/>
    <n v="1200000"/>
    <n v="1200000"/>
    <n v="0"/>
    <n v="0"/>
    <n v="2400000"/>
    <n v="0"/>
    <n v="2400000"/>
    <n v="0"/>
    <n v="2400000"/>
    <n v="24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7001"/>
    <s v="Travel inland"/>
    <n v="0"/>
    <n v="0"/>
    <n v="0"/>
    <n v="0"/>
    <n v="252250000"/>
    <n v="0"/>
    <n v="252250000"/>
    <n v="0"/>
    <n v="0"/>
    <n v="0"/>
    <n v="0"/>
    <n v="0"/>
    <n v="63062500"/>
    <n v="63062500"/>
    <n v="0"/>
    <n v="0"/>
    <n v="63062500"/>
    <n v="63062500"/>
    <n v="0"/>
    <n v="0"/>
    <n v="35000000"/>
    <n v="35000000"/>
    <n v="0"/>
    <n v="0"/>
    <n v="161125000"/>
    <n v="0"/>
    <n v="161125000"/>
    <n v="0"/>
    <n v="161125000"/>
    <n v="161125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17"/>
    <s v="Infrastructure Development and Management"/>
    <s v="312135"/>
    <s v="Water Plants, pipelines and sewerage networks - Acquisition"/>
    <n v="0"/>
    <n v="0"/>
    <n v="0"/>
    <n v="0"/>
    <n v="44441574658"/>
    <n v="0"/>
    <n v="11458899218"/>
    <n v="32982675440"/>
    <n v="0"/>
    <n v="0"/>
    <n v="0"/>
    <n v="0"/>
    <n v="3600000000"/>
    <n v="3600000000"/>
    <n v="0"/>
    <n v="0"/>
    <n v="2280000000"/>
    <n v="2280000000"/>
    <n v="0"/>
    <n v="0"/>
    <n v="2300000000"/>
    <n v="2300000000"/>
    <n v="0"/>
    <n v="0"/>
    <n v="8180000000"/>
    <n v="0"/>
    <n v="8180000000"/>
    <n v="0"/>
    <n v="8180000000"/>
    <n v="8180000000"/>
    <s v="Capital"/>
  </r>
  <r>
    <s v="019"/>
    <s v="Ministry of Water and Environment"/>
    <x v="9"/>
    <x v="9"/>
    <s v="02"/>
    <s v="Population Health, Safety and Management "/>
    <s v="03"/>
    <s v="Directorate of Water Development "/>
    <s v="002"/>
    <s v="Urban Water Supply and Sanitation"/>
    <s v="1562"/>
    <s v="Lake Victoria Water and Sanitation (LVWATSAN) Phase 3"/>
    <s v="000017"/>
    <s v="Infrastructure Development and Management"/>
    <s v="312135"/>
    <s v="Water Plants, pipelines and sewerage networks - Acquisition"/>
    <n v="0"/>
    <n v="0"/>
    <n v="0"/>
    <n v="0"/>
    <n v="550000000"/>
    <n v="0"/>
    <n v="550000000"/>
    <n v="0"/>
    <n v="0"/>
    <n v="0"/>
    <n v="0"/>
    <n v="0"/>
    <n v="140000000"/>
    <n v="140000000"/>
    <n v="0"/>
    <n v="0"/>
    <n v="0"/>
    <n v="0"/>
    <n v="0"/>
    <n v="0"/>
    <n v="200000000"/>
    <n v="200000000"/>
    <n v="0"/>
    <n v="0"/>
    <n v="340000000"/>
    <n v="0"/>
    <n v="340000000"/>
    <n v="0"/>
    <n v="340000000"/>
    <n v="340000000"/>
    <s v="Capital"/>
  </r>
  <r>
    <s v="019"/>
    <s v="Ministry of Water and Environment"/>
    <x v="9"/>
    <x v="9"/>
    <s v="02"/>
    <s v="Population Health, Safety and Management "/>
    <s v="03"/>
    <s v="Directorate of Water Development "/>
    <s v="002"/>
    <s v="Urban Water Supply and Sanitation"/>
    <s v="1666"/>
    <s v="Development of Solar Powered Irrigation and Water Supply Systems"/>
    <s v="000017"/>
    <s v="Infrastructure Development and Management"/>
    <s v="225101"/>
    <s v="Consultancy Services"/>
    <n v="0"/>
    <n v="0"/>
    <n v="0"/>
    <n v="0"/>
    <n v="400000000"/>
    <n v="0"/>
    <n v="400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666"/>
    <s v="Development of Solar Powered Irrigation and Water Supply Systems"/>
    <s v="000017"/>
    <s v="Infrastructure Development and Management"/>
    <s v="342111"/>
    <s v="Land - Acquisition"/>
    <n v="0"/>
    <n v="0"/>
    <n v="0"/>
    <n v="0"/>
    <n v="40000000"/>
    <n v="0"/>
    <n v="4000000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11106"/>
    <s v="Allowances (Incl. Casuals, Temporary, sitting allowances)"/>
    <n v="0"/>
    <n v="0"/>
    <n v="0"/>
    <n v="0"/>
    <n v="60000000"/>
    <n v="0"/>
    <n v="60000000"/>
    <n v="0"/>
    <n v="0"/>
    <n v="0"/>
    <n v="0"/>
    <n v="0"/>
    <n v="15000000"/>
    <n v="15000000"/>
    <n v="0"/>
    <n v="0"/>
    <n v="15000000"/>
    <n v="15000000"/>
    <n v="0"/>
    <n v="0"/>
    <n v="0"/>
    <n v="0"/>
    <n v="0"/>
    <n v="0"/>
    <n v="30000000"/>
    <n v="0"/>
    <n v="30000000"/>
    <n v="0"/>
    <n v="30000000"/>
    <n v="3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1007"/>
    <s v="Books, Periodicals &amp; Newspapers"/>
    <n v="0"/>
    <n v="0"/>
    <n v="0"/>
    <n v="0"/>
    <n v="4000000"/>
    <n v="0"/>
    <n v="4000000"/>
    <n v="0"/>
    <n v="0"/>
    <n v="0"/>
    <n v="0"/>
    <n v="0"/>
    <n v="1300000"/>
    <n v="1300000"/>
    <n v="0"/>
    <n v="0"/>
    <n v="1000000"/>
    <n v="1000000"/>
    <n v="0"/>
    <n v="0"/>
    <n v="1700000"/>
    <n v="17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8001"/>
    <s v="Maintenance-Buildings and Structures"/>
    <n v="0"/>
    <n v="0"/>
    <n v="0"/>
    <n v="0"/>
    <n v="10000000"/>
    <n v="0"/>
    <n v="10000000"/>
    <n v="0"/>
    <n v="0"/>
    <n v="0"/>
    <n v="0"/>
    <n v="0"/>
    <n v="2500000"/>
    <n v="2500000"/>
    <n v="0"/>
    <n v="0"/>
    <n v="2500000"/>
    <n v="2500000"/>
    <n v="0"/>
    <n v="0"/>
    <n v="5000000"/>
    <n v="5000000"/>
    <n v="0"/>
    <n v="0"/>
    <n v="10000000"/>
    <n v="0"/>
    <n v="10000000"/>
    <n v="0"/>
    <n v="10000000"/>
    <n v="1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17"/>
    <s v="Infrastructure Development and Management"/>
    <s v="227004"/>
    <s v="Fuel, Lubricants and Oils"/>
    <n v="0"/>
    <n v="0"/>
    <n v="0"/>
    <n v="0"/>
    <n v="160000000"/>
    <n v="0"/>
    <n v="160000000"/>
    <n v="0"/>
    <n v="0"/>
    <n v="0"/>
    <n v="0"/>
    <n v="0"/>
    <n v="40000000"/>
    <n v="40000000"/>
    <n v="0"/>
    <n v="0"/>
    <n v="40000000"/>
    <n v="40000000"/>
    <n v="0"/>
    <n v="0"/>
    <n v="20000000"/>
    <n v="20000000"/>
    <n v="0"/>
    <n v="0"/>
    <n v="100000000"/>
    <n v="0"/>
    <n v="100000000"/>
    <n v="0"/>
    <n v="100000000"/>
    <n v="1000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1011"/>
    <s v="Printing, Stationery, Photocopying and Binding"/>
    <n v="0"/>
    <n v="0"/>
    <n v="0"/>
    <n v="0"/>
    <n v="24000000"/>
    <n v="0"/>
    <n v="24000000"/>
    <n v="0"/>
    <n v="0"/>
    <n v="0"/>
    <n v="0"/>
    <n v="0"/>
    <n v="8000000"/>
    <n v="0"/>
    <n v="0"/>
    <n v="0"/>
    <n v="8000000"/>
    <n v="16000000"/>
    <n v="0"/>
    <n v="0"/>
    <n v="5000000"/>
    <n v="5000000"/>
    <n v="0"/>
    <n v="0"/>
    <n v="21000000"/>
    <n v="0"/>
    <n v="21000000"/>
    <n v="0"/>
    <n v="21000000"/>
    <n v="210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7001"/>
    <s v="Travel inland"/>
    <n v="0"/>
    <n v="0"/>
    <n v="0"/>
    <n v="0"/>
    <n v="140000000"/>
    <n v="0"/>
    <n v="140000000"/>
    <n v="0"/>
    <n v="0"/>
    <n v="0"/>
    <n v="0"/>
    <n v="0"/>
    <n v="46600000"/>
    <n v="46600000"/>
    <n v="0"/>
    <n v="0"/>
    <n v="46700000"/>
    <n v="46681500"/>
    <n v="0"/>
    <n v="0"/>
    <n v="31700000"/>
    <n v="31718500"/>
    <n v="0"/>
    <n v="0"/>
    <n v="125000000"/>
    <n v="0"/>
    <n v="125000000"/>
    <n v="0"/>
    <n v="125000000"/>
    <n v="1250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300015"/>
    <s v="Support to Regional ICT Hubs"/>
    <s v="221011"/>
    <s v="Printing, Stationery, Photocopying and Binding"/>
    <n v="0"/>
    <n v="0"/>
    <n v="0"/>
    <n v="0"/>
    <n v="20000000"/>
    <n v="0"/>
    <n v="20000000"/>
    <n v="0"/>
    <n v="0"/>
    <n v="0"/>
    <n v="0"/>
    <n v="0"/>
    <n v="3300000"/>
    <n v="2960000"/>
    <n v="0"/>
    <n v="0"/>
    <n v="7402435"/>
    <n v="2900000"/>
    <n v="0"/>
    <n v="0"/>
    <n v="4866126"/>
    <n v="9708561"/>
    <n v="0"/>
    <n v="0"/>
    <n v="15568561"/>
    <n v="0"/>
    <n v="15568561"/>
    <n v="0"/>
    <n v="15568561"/>
    <n v="15568561"/>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300015"/>
    <s v="Support to Regional ICT Hubs"/>
    <s v="227001"/>
    <s v="Travel inland"/>
    <n v="0"/>
    <n v="0"/>
    <n v="0"/>
    <n v="0"/>
    <n v="45000000"/>
    <n v="0"/>
    <n v="45000000"/>
    <n v="0"/>
    <n v="0"/>
    <n v="0"/>
    <n v="0"/>
    <n v="0"/>
    <n v="35000000"/>
    <n v="34903000"/>
    <n v="0"/>
    <n v="0"/>
    <n v="5000000"/>
    <n v="5005000"/>
    <n v="0"/>
    <n v="0"/>
    <n v="5000000"/>
    <n v="5092000"/>
    <n v="0"/>
    <n v="0"/>
    <n v="45000000"/>
    <n v="0"/>
    <n v="45000000"/>
    <n v="0"/>
    <n v="45000000"/>
    <n v="45000000"/>
    <s v="Recurrent"/>
  </r>
  <r>
    <s v="020"/>
    <s v="Ministry of ICT and National Guidance"/>
    <x v="15"/>
    <x v="15"/>
    <s v="04"/>
    <s v="Enabling Environment "/>
    <s v="03"/>
    <s v="Policy, Planning and Support Services"/>
    <s v="003"/>
    <s v="Finance and Administration"/>
    <s v="1600"/>
    <s v="Retooling of Ministry of ICT &amp; National Guidance"/>
    <s v="000003"/>
    <s v="Facilities and Equipment Management"/>
    <s v="228002"/>
    <s v="Maintenance-Transport Equipment "/>
    <n v="0"/>
    <n v="0"/>
    <n v="0"/>
    <n v="0"/>
    <n v="73000000"/>
    <n v="0"/>
    <n v="73000000"/>
    <n v="0"/>
    <n v="0"/>
    <n v="0"/>
    <n v="0"/>
    <n v="0"/>
    <n v="23000000"/>
    <n v="2870000"/>
    <n v="0"/>
    <n v="0"/>
    <n v="25000000"/>
    <n v="29194000"/>
    <n v="0"/>
    <n v="0"/>
    <n v="0"/>
    <n v="15936000"/>
    <n v="0"/>
    <n v="0"/>
    <n v="48000000"/>
    <n v="0"/>
    <n v="48000000"/>
    <n v="0"/>
    <n v="48000000"/>
    <n v="48000000"/>
    <s v="Recurrent"/>
  </r>
  <r>
    <s v="108"/>
    <s v="National Planning Authority (NPA)"/>
    <x v="4"/>
    <x v="4"/>
    <s v="02"/>
    <s v="Government Structures and Systems"/>
    <s v="03"/>
    <s v="General administration and support services"/>
    <s v="001"/>
    <s v=" Finance and Administration"/>
    <s v="1629"/>
    <s v="Retooling of National Planning Authority"/>
    <s v="000003"/>
    <s v="Facilities and Equipment Management"/>
    <s v="312421"/>
    <s v="Research and Development - Acquisition"/>
    <n v="0"/>
    <n v="0"/>
    <n v="0"/>
    <n v="0"/>
    <n v="200000000"/>
    <n v="0"/>
    <n v="200000000"/>
    <n v="0"/>
    <n v="0"/>
    <n v="0"/>
    <n v="0"/>
    <n v="0"/>
    <n v="0"/>
    <n v="0"/>
    <n v="0"/>
    <n v="0"/>
    <n v="100000000"/>
    <n v="100000000"/>
    <n v="0"/>
    <n v="0"/>
    <n v="100000000"/>
    <n v="100000000"/>
    <n v="0"/>
    <n v="0"/>
    <n v="200000000"/>
    <n v="0"/>
    <n v="200000000"/>
    <n v="0"/>
    <n v="200000000"/>
    <n v="200000000"/>
    <s v="Capital"/>
  </r>
  <r>
    <s v="108"/>
    <s v="National Planning Authority (NPA)"/>
    <x v="4"/>
    <x v="4"/>
    <s v="02"/>
    <s v="Government Structures and Systems"/>
    <s v="03"/>
    <s v="General administration and support services"/>
    <s v="001"/>
    <s v=" Finance and Administration"/>
    <s v="1629"/>
    <s v="Retooling of National Planning Authority"/>
    <s v="000003"/>
    <s v="Facilities and Equipment Management"/>
    <s v="313121"/>
    <s v="  Non-Residential Buildings  - Improvement"/>
    <n v="0"/>
    <n v="0"/>
    <n v="0"/>
    <n v="0"/>
    <n v="850000000"/>
    <n v="0"/>
    <n v="850000000"/>
    <n v="0"/>
    <n v="0"/>
    <n v="0"/>
    <n v="0"/>
    <n v="0"/>
    <n v="378436000"/>
    <n v="344295608"/>
    <n v="0"/>
    <n v="0"/>
    <n v="471564000"/>
    <n v="30626450"/>
    <n v="0"/>
    <n v="0"/>
    <n v="0"/>
    <n v="475077942"/>
    <n v="0"/>
    <n v="0"/>
    <n v="850000000"/>
    <n v="0"/>
    <n v="850000000"/>
    <n v="0"/>
    <n v="850000000"/>
    <n v="850000000"/>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11106"/>
    <s v="Allowances (Incl. Casuals, Temporary, sitting allowances)"/>
    <n v="0"/>
    <n v="0"/>
    <n v="0"/>
    <n v="0"/>
    <n v="106920000"/>
    <n v="0"/>
    <n v="106920000"/>
    <n v="0"/>
    <n v="0"/>
    <n v="0"/>
    <n v="0"/>
    <n v="0"/>
    <n v="53460000"/>
    <n v="14200000"/>
    <n v="0"/>
    <n v="0"/>
    <n v="26730000"/>
    <n v="41067900"/>
    <n v="0"/>
    <n v="0"/>
    <n v="0"/>
    <n v="24922100"/>
    <n v="0"/>
    <n v="0"/>
    <n v="80190000"/>
    <n v="0"/>
    <n v="80190000"/>
    <n v="0"/>
    <n v="80190000"/>
    <n v="8019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3006"/>
    <s v="Water"/>
    <n v="0"/>
    <n v="0"/>
    <n v="0"/>
    <n v="0"/>
    <n v="80000000"/>
    <n v="0"/>
    <n v="80000000"/>
    <n v="0"/>
    <n v="0"/>
    <n v="0"/>
    <n v="0"/>
    <n v="0"/>
    <n v="20000000"/>
    <n v="20000000"/>
    <n v="0"/>
    <n v="0"/>
    <n v="20000000"/>
    <n v="0"/>
    <n v="0"/>
    <n v="0"/>
    <n v="5000000"/>
    <n v="25000000"/>
    <n v="0"/>
    <n v="0"/>
    <n v="45000000"/>
    <n v="0"/>
    <n v="45000000"/>
    <n v="0"/>
    <n v="45000000"/>
    <n v="45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8001"/>
    <s v="Maintenance-Buildings and Structures"/>
    <n v="0"/>
    <n v="0"/>
    <n v="0"/>
    <n v="0"/>
    <n v="80000000"/>
    <n v="0"/>
    <n v="80000000"/>
    <n v="0"/>
    <n v="0"/>
    <n v="0"/>
    <n v="0"/>
    <n v="0"/>
    <n v="10100000"/>
    <n v="0"/>
    <n v="0"/>
    <n v="0"/>
    <n v="20000000"/>
    <n v="8989075"/>
    <n v="0"/>
    <n v="0"/>
    <n v="0"/>
    <n v="6272840"/>
    <n v="0"/>
    <n v="0"/>
    <n v="30100000"/>
    <n v="0"/>
    <n v="15261915"/>
    <n v="0"/>
    <n v="30100000"/>
    <n v="15261915"/>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3004"/>
    <s v="Guard and Security services"/>
    <n v="0"/>
    <n v="0"/>
    <n v="0"/>
    <n v="0"/>
    <n v="47520000"/>
    <n v="0"/>
    <n v="47520000"/>
    <n v="0"/>
    <n v="0"/>
    <n v="0"/>
    <n v="0"/>
    <n v="0"/>
    <n v="23760000"/>
    <n v="14268363"/>
    <n v="0"/>
    <n v="0"/>
    <n v="11880000"/>
    <n v="11370700"/>
    <n v="0"/>
    <n v="0"/>
    <n v="4000000"/>
    <n v="14673710"/>
    <n v="0"/>
    <n v="0"/>
    <n v="39640000"/>
    <n v="0"/>
    <n v="40312773"/>
    <n v="0"/>
    <n v="39640000"/>
    <n v="40312773"/>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5101"/>
    <s v="Consultancy Services"/>
    <n v="0"/>
    <n v="0"/>
    <n v="0"/>
    <n v="0"/>
    <n v="40000000"/>
    <n v="0"/>
    <n v="40000000"/>
    <n v="0"/>
    <n v="0"/>
    <n v="0"/>
    <n v="0"/>
    <n v="0"/>
    <n v="23000000"/>
    <n v="0"/>
    <n v="0"/>
    <n v="0"/>
    <n v="17000000"/>
    <n v="0"/>
    <n v="0"/>
    <n v="0"/>
    <n v="0"/>
    <n v="40000000"/>
    <n v="0"/>
    <n v="0"/>
    <n v="40000000"/>
    <n v="0"/>
    <n v="40000000"/>
    <n v="0"/>
    <n v="40000000"/>
    <n v="40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3001"/>
    <s v="Property Management Expenses"/>
    <n v="0"/>
    <n v="0"/>
    <n v="0"/>
    <n v="0"/>
    <n v="198000000"/>
    <n v="0"/>
    <n v="198000000"/>
    <n v="0"/>
    <n v="0"/>
    <n v="0"/>
    <n v="0"/>
    <n v="0"/>
    <n v="99000000"/>
    <n v="47892480"/>
    <n v="0"/>
    <n v="0"/>
    <n v="49500000"/>
    <n v="5250000"/>
    <n v="0"/>
    <n v="0"/>
    <n v="0"/>
    <n v="95204423"/>
    <n v="0"/>
    <n v="0"/>
    <n v="148500000"/>
    <n v="0"/>
    <n v="148346903"/>
    <n v="0"/>
    <n v="148500000"/>
    <n v="148346903"/>
    <s v="Recurrent"/>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212101"/>
    <s v="Social Security Contributions"/>
    <n v="0"/>
    <n v="0"/>
    <n v="0"/>
    <n v="0"/>
    <n v="2181611255"/>
    <n v="0"/>
    <n v="2181611255"/>
    <n v="0"/>
    <n v="0"/>
    <n v="0"/>
    <n v="0"/>
    <n v="0"/>
    <n v="1162269626"/>
    <n v="1029673199"/>
    <n v="0"/>
    <n v="0"/>
    <n v="981535242"/>
    <n v="833613421"/>
    <n v="0"/>
    <n v="0"/>
    <n v="37806387"/>
    <n v="165778678"/>
    <n v="0"/>
    <n v="0"/>
    <n v="2181611255"/>
    <n v="0"/>
    <n v="2029065298"/>
    <n v="0"/>
    <n v="2181611255"/>
    <n v="2029065298"/>
    <s v="Recurrent"/>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223003"/>
    <s v="Rent-Produced Assets-to private entities"/>
    <n v="0"/>
    <n v="0"/>
    <n v="0"/>
    <n v="0"/>
    <n v="30000000"/>
    <n v="0"/>
    <n v="30000000"/>
    <n v="0"/>
    <n v="0"/>
    <n v="0"/>
    <n v="0"/>
    <n v="0"/>
    <n v="1500000"/>
    <n v="1500000"/>
    <n v="0"/>
    <n v="0"/>
    <n v="9000000"/>
    <n v="9000000"/>
    <n v="0"/>
    <n v="0"/>
    <n v="0"/>
    <n v="0"/>
    <n v="0"/>
    <n v="0"/>
    <n v="10500000"/>
    <n v="0"/>
    <n v="10500000"/>
    <n v="0"/>
    <n v="10500000"/>
    <n v="10500000"/>
    <s v="Recurrent"/>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223004"/>
    <s v="Guard and Security services"/>
    <n v="0"/>
    <n v="0"/>
    <n v="0"/>
    <n v="0"/>
    <n v="95000000"/>
    <n v="0"/>
    <n v="95000000"/>
    <n v="0"/>
    <n v="0"/>
    <n v="0"/>
    <n v="0"/>
    <n v="0"/>
    <n v="10000000"/>
    <n v="9150000"/>
    <n v="0"/>
    <n v="0"/>
    <n v="16970000"/>
    <n v="5490000"/>
    <n v="0"/>
    <n v="0"/>
    <n v="0"/>
    <n v="3891848"/>
    <n v="0"/>
    <n v="0"/>
    <n v="26970000"/>
    <n v="0"/>
    <n v="18531848"/>
    <n v="0"/>
    <n v="26970000"/>
    <n v="18531848"/>
    <s v="Recurrent"/>
  </r>
  <r>
    <s v="113"/>
    <s v="Uganda National Roads Authority (UNRA)"/>
    <x v="10"/>
    <x v="10"/>
    <s v="03"/>
    <s v="Transport Infrastructure and Services Development"/>
    <s v="01"/>
    <s v="National Roads Maintenance and Construction"/>
    <s v="000"/>
    <s v=""/>
    <s v="0265"/>
    <s v="Atiak-Moyo-Afoji"/>
    <s v="260007"/>
    <s v="Road construction and upgrade"/>
    <s v="225204"/>
    <s v="Monitoring and Supervision of capital work"/>
    <n v="0"/>
    <n v="0"/>
    <n v="0"/>
    <n v="0"/>
    <n v="0"/>
    <n v="0"/>
    <n v="0"/>
    <n v="0"/>
    <n v="0"/>
    <n v="0"/>
    <n v="400000000"/>
    <n v="1632089895.9649673"/>
    <n v="0"/>
    <n v="0"/>
    <n v="1400000000"/>
    <n v="105810078.68633485"/>
    <n v="0"/>
    <n v="0"/>
    <n v="0"/>
    <n v="0"/>
    <n v="0"/>
    <n v="0"/>
    <n v="1322189694.0023062"/>
    <n v="1322189694.0023062"/>
    <n v="0"/>
    <n v="3122189694.002306"/>
    <n v="0"/>
    <n v="3060089668.6536083"/>
    <n v="3122189694.002306"/>
    <n v="3060089668.6536083"/>
    <s v="Recurrent"/>
  </r>
  <r>
    <s v="113"/>
    <s v="Uganda National Roads Authority (UNRA)"/>
    <x v="10"/>
    <x v="10"/>
    <s v="03"/>
    <s v="Transport Infrastructure and Services Development"/>
    <s v="01"/>
    <s v="National Roads Maintenance and Construction"/>
    <s v="000"/>
    <s v=""/>
    <s v="0952"/>
    <s v="Upgrading of Masaka - Bukakata Road"/>
    <s v="260007"/>
    <s v="Road construction and upgrade"/>
    <s v="312131"/>
    <s v="Roads and Bridges - Acquisition"/>
    <n v="0"/>
    <n v="0"/>
    <n v="0"/>
    <n v="0"/>
    <n v="0"/>
    <n v="0"/>
    <n v="0"/>
    <n v="0"/>
    <n v="0"/>
    <n v="0"/>
    <n v="0"/>
    <n v="0"/>
    <n v="0"/>
    <n v="0"/>
    <n v="1244499215.5314181"/>
    <n v="1244499215.5314181"/>
    <n v="0"/>
    <n v="0"/>
    <n v="0"/>
    <n v="0"/>
    <n v="0"/>
    <n v="0"/>
    <n v="0"/>
    <n v="0"/>
    <n v="0"/>
    <n v="1244499215.5314181"/>
    <n v="0"/>
    <n v="1244499215.5314181"/>
    <n v="1244499215.5314181"/>
    <n v="1244499215.5314181"/>
    <s v="Capital"/>
  </r>
  <r>
    <s v="113"/>
    <s v="Uganda National Roads Authority (UNRA)"/>
    <x v="10"/>
    <x v="10"/>
    <s v="03"/>
    <s v="Transport Infrastructure and Services Development"/>
    <s v="01"/>
    <s v="National Roads Maintenance and Construction"/>
    <s v="000"/>
    <s v=""/>
    <s v="1310"/>
    <s v="Albertine Region Sustainable Development Project"/>
    <s v="260007"/>
    <s v="Road construction and upgrade"/>
    <s v="312131"/>
    <s v="Roads and Bridges - Acquisition"/>
    <n v="0"/>
    <n v="0"/>
    <n v="0"/>
    <n v="0"/>
    <n v="0"/>
    <n v="0"/>
    <n v="0"/>
    <n v="0"/>
    <n v="0"/>
    <n v="0"/>
    <n v="4005560480.75"/>
    <n v="3338029575.1929998"/>
    <n v="0"/>
    <n v="0"/>
    <n v="20016681442.25"/>
    <n v="20684212347.806999"/>
    <n v="0"/>
    <n v="0"/>
    <n v="0"/>
    <n v="0"/>
    <n v="0"/>
    <n v="0"/>
    <n v="-24022241923"/>
    <n v="-24022241923"/>
    <n v="0"/>
    <n v="0"/>
    <n v="0"/>
    <n v="0"/>
    <n v="0"/>
    <n v="0"/>
    <s v="Capital"/>
  </r>
  <r>
    <s v="113"/>
    <s v="Uganda National Roads Authority (UNRA)"/>
    <x v="10"/>
    <x v="10"/>
    <s v="03"/>
    <s v="Transport Infrastructure and Services Development"/>
    <s v="01"/>
    <s v="National Roads Maintenance and Construction"/>
    <s v="000"/>
    <s v=""/>
    <s v="1322"/>
    <s v="Upgrading of Muyembe-Nakapiripirit (92 km)"/>
    <s v="260007"/>
    <s v="Road construction and upgrade"/>
    <s v="312131"/>
    <s v="Roads and Bridges - Acquisition"/>
    <n v="0"/>
    <n v="0"/>
    <n v="0"/>
    <n v="0"/>
    <n v="0"/>
    <n v="0"/>
    <n v="0"/>
    <n v="0"/>
    <n v="0"/>
    <n v="0"/>
    <n v="1200000000"/>
    <n v="831185818"/>
    <n v="0"/>
    <n v="0"/>
    <n v="0"/>
    <n v="-157142611.79999995"/>
    <n v="0"/>
    <n v="0"/>
    <n v="0"/>
    <n v="0"/>
    <n v="0"/>
    <n v="0"/>
    <n v="77845339536.800003"/>
    <n v="77845339536.800003"/>
    <n v="0"/>
    <n v="79045339536.800003"/>
    <n v="0"/>
    <n v="78519382743"/>
    <n v="79045339536.800003"/>
    <n v="78519382743"/>
    <s v="Capital"/>
  </r>
  <r>
    <s v="113"/>
    <s v="Uganda National Roads Authority (UNRA)"/>
    <x v="10"/>
    <x v="10"/>
    <s v="03"/>
    <s v="Transport Infrastructure and Services Development"/>
    <s v="01"/>
    <s v="National Roads Maintenance and Construction"/>
    <s v="000"/>
    <s v=""/>
    <s v="1404"/>
    <s v="Kibuye -Busega- Mpigi"/>
    <s v="260007"/>
    <s v="Road Construction and Upgrade"/>
    <s v="312131"/>
    <s v="Roads and Bridges - Acquisition"/>
    <n v="0"/>
    <n v="0"/>
    <n v="0"/>
    <n v="0"/>
    <n v="0"/>
    <n v="0"/>
    <n v="0"/>
    <n v="0"/>
    <n v="0"/>
    <n v="0"/>
    <n v="12691524507.4389"/>
    <n v="30886553363.264599"/>
    <n v="0"/>
    <n v="0"/>
    <n v="37800000001"/>
    <n v="19563119314.168499"/>
    <n v="0"/>
    <n v="0"/>
    <n v="0"/>
    <n v="0"/>
    <n v="0"/>
    <n v="0"/>
    <n v="67471721081.013908"/>
    <n v="67471721081.013908"/>
    <n v="0"/>
    <n v="117963245589.45282"/>
    <n v="0"/>
    <n v="117921393758.44701"/>
    <n v="117963245589.45282"/>
    <n v="117921393758.44701"/>
    <s v="Capital"/>
  </r>
  <r>
    <s v="113"/>
    <s v="Uganda National Roads Authority (UNRA)"/>
    <x v="10"/>
    <x v="10"/>
    <s v="03"/>
    <s v="Transport Infrastructure and Services Development"/>
    <s v="01"/>
    <s v="National Roads Maintenance and Construction"/>
    <s v="001"/>
    <s v="Roads and Bridges Development"/>
    <s v="0265"/>
    <s v="Atiak-Moyo-Afoji"/>
    <s v="260007"/>
    <s v="Road construction and upgrade"/>
    <s v="312131"/>
    <s v="Roads and Bridges - Acquisition"/>
    <n v="0"/>
    <n v="0"/>
    <n v="1839388857"/>
    <n v="-1839388857"/>
    <n v="62206652259"/>
    <n v="0"/>
    <n v="18393888576"/>
    <n v="45652152540"/>
    <n v="0"/>
    <n v="0"/>
    <n v="0"/>
    <n v="0"/>
    <n v="0"/>
    <n v="0"/>
    <n v="0"/>
    <n v="0"/>
    <n v="4956655814"/>
    <n v="3185414022"/>
    <n v="0"/>
    <n v="0"/>
    <n v="1464669206"/>
    <n v="1464960389"/>
    <n v="0"/>
    <n v="0"/>
    <n v="6421325020"/>
    <n v="0"/>
    <n v="4650374411"/>
    <n v="0"/>
    <n v="6421325020"/>
    <n v="4650374411"/>
    <s v="Capital"/>
  </r>
  <r>
    <s v="113"/>
    <s v="Uganda National Roads Authority (UNRA)"/>
    <x v="10"/>
    <x v="10"/>
    <s v="03"/>
    <s v="Transport Infrastructure and Services Development"/>
    <s v="01"/>
    <s v="National Roads Maintenance and Construction"/>
    <s v="001"/>
    <s v="Roads and Bridges Development"/>
    <s v="1040"/>
    <s v="Kapchorwa - Suam Road"/>
    <s v="260007"/>
    <s v="Road construction and upgrade"/>
    <s v="225204"/>
    <s v="Monitoring and Supervision of capital work"/>
    <n v="0"/>
    <n v="0"/>
    <n v="0"/>
    <n v="0"/>
    <n v="2585500000"/>
    <n v="0"/>
    <n v="1415500000"/>
    <n v="1170000000"/>
    <n v="0"/>
    <n v="0"/>
    <n v="0"/>
    <n v="0"/>
    <n v="608703526"/>
    <n v="343399428"/>
    <n v="0"/>
    <n v="0"/>
    <n v="0"/>
    <n v="0"/>
    <n v="0"/>
    <n v="0"/>
    <n v="806796474"/>
    <n v="806756465"/>
    <n v="0"/>
    <n v="0"/>
    <n v="1415500000"/>
    <n v="0"/>
    <n v="1150155893"/>
    <n v="0"/>
    <n v="1415500000"/>
    <n v="1150155893"/>
    <s v="Recurrent"/>
  </r>
  <r>
    <s v="113"/>
    <s v="Uganda National Roads Authority (UNRA)"/>
    <x v="10"/>
    <x v="10"/>
    <s v="03"/>
    <s v="Transport Infrastructure and Services Development"/>
    <s v="01"/>
    <s v="National Roads Maintenance and Construction"/>
    <s v="001"/>
    <s v="Roads and Bridges Development"/>
    <s v="1041"/>
    <s v="Kyenjojo- Hoima-Masindi -Kigumba road"/>
    <s v="260007"/>
    <s v="Road construction and upgrade"/>
    <s v="312131"/>
    <s v="Roads and Bridges - Acquisition"/>
    <n v="0"/>
    <n v="0"/>
    <n v="0"/>
    <n v="0"/>
    <n v="18036666154"/>
    <n v="0"/>
    <n v="934517016"/>
    <n v="17102149138"/>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1"/>
    <s v="Roads and Bridges Development"/>
    <s v="1277"/>
    <s v="Kampala Nothern Bypass Phase 2"/>
    <s v="260007"/>
    <s v="Road Construction and upgrade"/>
    <s v="225204"/>
    <s v="Monitoring and Supervision of capital work"/>
    <n v="0"/>
    <n v="0"/>
    <n v="0"/>
    <n v="0"/>
    <n v="682281716"/>
    <n v="0"/>
    <n v="682281716"/>
    <n v="0"/>
    <n v="0"/>
    <n v="0"/>
    <n v="0"/>
    <n v="0"/>
    <n v="682281716"/>
    <n v="682281711"/>
    <n v="0"/>
    <n v="0"/>
    <n v="0"/>
    <n v="0"/>
    <n v="0"/>
    <n v="0"/>
    <n v="0"/>
    <n v="0"/>
    <n v="0"/>
    <n v="0"/>
    <n v="682281716"/>
    <n v="0"/>
    <n v="682281711"/>
    <n v="0"/>
    <n v="682281716"/>
    <n v="682281711"/>
    <s v="Recurrent"/>
  </r>
  <r>
    <s v="113"/>
    <s v="Uganda National Roads Authority (UNRA)"/>
    <x v="10"/>
    <x v="10"/>
    <s v="03"/>
    <s v="Transport Infrastructure and Services Development"/>
    <s v="01"/>
    <s v="National Roads Maintenance and Construction"/>
    <s v="001"/>
    <s v="Roads and Bridges Development"/>
    <s v="1279"/>
    <s v="Seeta-Kyaliwajjala-Matugga-Wakiso-Buloba-Nsangi"/>
    <s v="260007"/>
    <s v="Road construction and upgrade"/>
    <s v="225204"/>
    <s v="Monitoring and Supervision of capital work"/>
    <n v="0"/>
    <n v="900000000"/>
    <n v="0"/>
    <n v="900000000"/>
    <n v="3100000000"/>
    <n v="0"/>
    <n v="2200000000"/>
    <n v="0"/>
    <n v="0"/>
    <n v="0"/>
    <n v="0"/>
    <n v="0"/>
    <n v="1292287451"/>
    <n v="1068006158"/>
    <n v="0"/>
    <n v="0"/>
    <n v="1243829926"/>
    <n v="1037341332"/>
    <n v="0"/>
    <n v="0"/>
    <n v="464362039"/>
    <n v="895031926"/>
    <n v="0"/>
    <n v="0"/>
    <n v="3000479416"/>
    <n v="0"/>
    <n v="3000379416"/>
    <n v="0"/>
    <n v="3000479416"/>
    <n v="3000379416"/>
    <s v="Recurrent"/>
  </r>
  <r>
    <s v="113"/>
    <s v="Uganda National Roads Authority (UNRA)"/>
    <x v="10"/>
    <x v="10"/>
    <s v="03"/>
    <s v="Transport Infrastructure and Services Development"/>
    <s v="01"/>
    <s v="National Roads Maintenance and Construction"/>
    <s v="001"/>
    <s v="Roads and Bridges Development"/>
    <s v="1280"/>
    <s v="Najjanankumbi-Busabala Road and Nambole-Namilyango-Seeta"/>
    <s v="260007"/>
    <s v="Road construction and upgrade"/>
    <s v="225204"/>
    <s v="Monitoring and Supervision of capital work"/>
    <n v="0"/>
    <n v="0"/>
    <n v="0"/>
    <n v="0"/>
    <n v="2200000000"/>
    <n v="0"/>
    <n v="2200000000"/>
    <n v="0"/>
    <n v="0"/>
    <n v="0"/>
    <n v="0"/>
    <n v="0"/>
    <n v="518715934"/>
    <n v="518715934"/>
    <n v="0"/>
    <n v="0"/>
    <n v="1381832048"/>
    <n v="1115227599"/>
    <n v="0"/>
    <n v="0"/>
    <n v="96710400"/>
    <n v="363314849"/>
    <n v="0"/>
    <n v="0"/>
    <n v="1997258382"/>
    <n v="0"/>
    <n v="1997258382"/>
    <n v="0"/>
    <n v="1997258382"/>
    <n v="1997258382"/>
    <s v="Recurrent"/>
  </r>
  <r>
    <s v="113"/>
    <s v="Uganda National Roads Authority (UNRA)"/>
    <x v="10"/>
    <x v="10"/>
    <s v="03"/>
    <s v="Transport Infrastructure and Services Development"/>
    <s v="01"/>
    <s v="National Roads Maintenance and Construction"/>
    <s v="001"/>
    <s v="Roads and Bridges Development"/>
    <s v="1310"/>
    <s v="Albertine Region Sustainable Development Project"/>
    <s v="260007"/>
    <s v="Road construction and upgrade"/>
    <s v="312131"/>
    <s v="Roads and Bridges - Acquisition"/>
    <n v="0"/>
    <n v="2022321007"/>
    <n v="0"/>
    <n v="2022321007"/>
    <n v="26044562930"/>
    <n v="0"/>
    <n v="0"/>
    <n v="24022241923"/>
    <n v="0"/>
    <n v="0"/>
    <n v="0"/>
    <n v="0"/>
    <n v="0"/>
    <n v="0"/>
    <n v="0"/>
    <n v="0"/>
    <n v="0"/>
    <n v="0"/>
    <n v="0"/>
    <n v="0"/>
    <n v="2022321007"/>
    <n v="2022321007"/>
    <n v="0"/>
    <n v="0"/>
    <n v="2022321007"/>
    <n v="0"/>
    <n v="2022321007"/>
    <n v="0"/>
    <n v="2022321007"/>
    <n v="2022321007"/>
    <s v="Capital"/>
  </r>
  <r>
    <s v="113"/>
    <s v="Uganda National Roads Authority (UNRA)"/>
    <x v="10"/>
    <x v="10"/>
    <s v="03"/>
    <s v="Transport Infrastructure and Services Development"/>
    <s v="01"/>
    <s v="National Roads Maintenance and Construction"/>
    <s v="001"/>
    <s v="Roads and Bridges Development"/>
    <s v="1319"/>
    <s v="Kampala Flyover"/>
    <s v="260001"/>
    <s v="Bridge construction"/>
    <s v="211102"/>
    <s v="Contract Staff Salaries "/>
    <n v="0"/>
    <n v="0"/>
    <n v="0"/>
    <n v="0"/>
    <n v="343000000"/>
    <n v="0"/>
    <n v="343000000"/>
    <n v="0"/>
    <n v="85750000"/>
    <n v="85750000"/>
    <n v="0"/>
    <n v="0"/>
    <n v="85750000"/>
    <n v="85750000"/>
    <n v="0"/>
    <n v="0"/>
    <n v="53006215"/>
    <n v="0"/>
    <n v="0"/>
    <n v="0"/>
    <n v="118493785"/>
    <n v="118493785"/>
    <n v="0"/>
    <n v="0"/>
    <n v="343000000"/>
    <n v="0"/>
    <n v="289993785"/>
    <n v="0"/>
    <n v="343000000"/>
    <n v="289993785"/>
    <s v="Recurrent"/>
  </r>
  <r>
    <s v="113"/>
    <s v="Uganda National Roads Authority (UNRA)"/>
    <x v="10"/>
    <x v="10"/>
    <s v="03"/>
    <s v="Transport Infrastructure and Services Development"/>
    <s v="01"/>
    <s v="National Roads Maintenance and Construction"/>
    <s v="001"/>
    <s v="Roads and Bridges Development"/>
    <s v="1536"/>
    <s v="Upgrading Kitala - Gerenge Road"/>
    <s v="260007"/>
    <s v="Road Construction and Upgrade"/>
    <s v="211102"/>
    <s v="Contract Staff Salaries "/>
    <n v="0"/>
    <n v="0"/>
    <n v="0"/>
    <n v="0"/>
    <n v="600000000"/>
    <n v="0"/>
    <n v="600000000"/>
    <n v="0"/>
    <n v="150000000"/>
    <n v="77650000"/>
    <n v="0"/>
    <n v="0"/>
    <n v="150000000"/>
    <n v="2950000"/>
    <n v="0"/>
    <n v="0"/>
    <n v="0"/>
    <n v="2857500"/>
    <n v="0"/>
    <n v="0"/>
    <n v="300000000"/>
    <n v="202436263"/>
    <n v="0"/>
    <n v="0"/>
    <n v="600000000"/>
    <n v="0"/>
    <n v="285893763"/>
    <n v="0"/>
    <n v="600000000"/>
    <n v="285893763"/>
    <s v="Recurrent"/>
  </r>
  <r>
    <s v="113"/>
    <s v="Uganda National Roads Authority (UNRA)"/>
    <x v="10"/>
    <x v="10"/>
    <s v="03"/>
    <s v="Transport Infrastructure and Services Development"/>
    <s v="01"/>
    <s v="National Roads Maintenance and Construction"/>
    <s v="001"/>
    <s v="Roads and Bridges Development"/>
    <s v="1536"/>
    <s v="Upgrading Kitala - Gerenge Road"/>
    <s v="260007"/>
    <s v="Road Construction and Upgrade"/>
    <s v="212101"/>
    <s v="Social Security Contributions"/>
    <n v="0"/>
    <n v="0"/>
    <n v="0"/>
    <n v="0"/>
    <n v="560000000"/>
    <n v="0"/>
    <n v="560000000"/>
    <n v="0"/>
    <n v="0"/>
    <n v="0"/>
    <n v="0"/>
    <n v="0"/>
    <n v="15000000"/>
    <n v="8160000"/>
    <n v="0"/>
    <n v="0"/>
    <n v="0"/>
    <n v="5715000"/>
    <n v="0"/>
    <n v="0"/>
    <n v="14183500"/>
    <n v="15308500"/>
    <n v="0"/>
    <n v="0"/>
    <n v="29183500"/>
    <n v="0"/>
    <n v="29183500"/>
    <n v="0"/>
    <n v="29183500"/>
    <n v="29183500"/>
    <s v="Recurrent"/>
  </r>
  <r>
    <s v="113"/>
    <s v="Uganda National Roads Authority (UNRA)"/>
    <x v="10"/>
    <x v="10"/>
    <s v="03"/>
    <s v="Transport Infrastructure and Services Development"/>
    <s v="01"/>
    <s v="National Roads Maintenance and Construction"/>
    <s v="001"/>
    <s v="Roads and Bridges Development"/>
    <s v="1769"/>
    <s v="Upgrading of Kitgum-Kidepo Road (115 Km)"/>
    <s v="260007"/>
    <s v="Road construction and upgrade"/>
    <s v="225204"/>
    <s v="Monitoring and Supervision of capital work"/>
    <n v="0"/>
    <n v="0"/>
    <n v="55000000"/>
    <n v="-55000000"/>
    <n v="495000000"/>
    <n v="0"/>
    <n v="550000000"/>
    <n v="0"/>
    <n v="0"/>
    <n v="0"/>
    <n v="0"/>
    <n v="0"/>
    <n v="0"/>
    <n v="0"/>
    <n v="0"/>
    <n v="0"/>
    <n v="0"/>
    <n v="0"/>
    <n v="0"/>
    <n v="0"/>
    <n v="0"/>
    <n v="0"/>
    <n v="0"/>
    <n v="0"/>
    <n v="0"/>
    <n v="0"/>
    <n v="0"/>
    <n v="0"/>
    <n v="0"/>
    <n v="0"/>
    <s v="Recurrent"/>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227004"/>
    <s v="Fuel, Lubricants and Oils"/>
    <n v="0"/>
    <n v="0"/>
    <n v="0"/>
    <n v="0"/>
    <n v="1499999999"/>
    <n v="0"/>
    <n v="1499999999"/>
    <n v="0"/>
    <n v="0"/>
    <n v="0"/>
    <n v="0"/>
    <n v="0"/>
    <n v="902371126"/>
    <n v="900702038"/>
    <n v="0"/>
    <n v="0"/>
    <n v="597628873"/>
    <n v="599297961"/>
    <n v="0"/>
    <n v="0"/>
    <n v="0"/>
    <n v="0"/>
    <n v="0"/>
    <n v="0"/>
    <n v="1499999999"/>
    <n v="0"/>
    <n v="1499999999"/>
    <n v="0"/>
    <n v="1499999999"/>
    <n v="1499999999"/>
    <s v="Recurrent"/>
  </r>
  <r>
    <s v="113"/>
    <s v="Uganda National Roads Authority (UNRA)"/>
    <x v="10"/>
    <x v="10"/>
    <s v="04"/>
    <s v="Transport Asset Management"/>
    <s v="01"/>
    <s v="National Roads Maintenance and Construction"/>
    <s v="001"/>
    <s v="Roads and Bridges Development"/>
    <s v="1692"/>
    <s v="Rehabilitation of Masaka Town Roads (7.3 KM)"/>
    <s v="260010"/>
    <s v="Road Rehabilitation"/>
    <s v="312131"/>
    <s v="Roads and Bridges - Acquisition"/>
    <n v="0"/>
    <n v="0"/>
    <n v="3900000000"/>
    <n v="-3900000000"/>
    <n v="35100000000"/>
    <n v="0"/>
    <n v="39000000000"/>
    <n v="0"/>
    <n v="0"/>
    <n v="0"/>
    <n v="0"/>
    <n v="0"/>
    <n v="4130456310"/>
    <n v="4130456310"/>
    <n v="0"/>
    <n v="0"/>
    <n v="20648240829"/>
    <n v="0"/>
    <n v="0"/>
    <n v="0"/>
    <n v="10321302861"/>
    <n v="10321302861"/>
    <n v="0"/>
    <n v="0"/>
    <n v="35100000000"/>
    <n v="0"/>
    <n v="14451759171"/>
    <n v="0"/>
    <n v="35100000000"/>
    <n v="14451759171"/>
    <s v="Capital"/>
  </r>
  <r>
    <s v="113"/>
    <s v="Uganda National Roads Authority (UNRA)"/>
    <x v="10"/>
    <x v="10"/>
    <s v="04"/>
    <s v="Transport Asset Management"/>
    <s v="01"/>
    <s v="National Roads Maintenance and Construction"/>
    <s v="001"/>
    <s v="Roads and Bridges Development"/>
    <s v="1695"/>
    <s v="Rehabilitation of Packwach-Nebbi Section 2 Road (33 Km)"/>
    <s v="260010"/>
    <s v="Road Rehabilitation"/>
    <s v="312131"/>
    <s v="Roads and Bridges - Acquisition"/>
    <n v="0"/>
    <n v="0"/>
    <n v="6000000000"/>
    <n v="-6000000000"/>
    <n v="54000000000"/>
    <n v="0"/>
    <n v="60000000000"/>
    <n v="0"/>
    <n v="0"/>
    <n v="0"/>
    <n v="0"/>
    <n v="0"/>
    <n v="26616484346"/>
    <n v="26616484346"/>
    <n v="0"/>
    <n v="0"/>
    <n v="7099143240"/>
    <n v="0"/>
    <n v="0"/>
    <n v="0"/>
    <n v="12930560812"/>
    <n v="12930560811"/>
    <n v="0"/>
    <n v="0"/>
    <n v="46646188398"/>
    <n v="0"/>
    <n v="39547045157"/>
    <n v="0"/>
    <n v="46646188398"/>
    <n v="39547045157"/>
    <s v="Capital"/>
  </r>
  <r>
    <s v="114"/>
    <s v="Uganda Cancer Institute (UCI)"/>
    <x v="9"/>
    <x v="9"/>
    <s v="02"/>
    <s v="Population Health, Safety and Management "/>
    <s v="01"/>
    <s v="Cancer Services"/>
    <s v="001"/>
    <s v="Finance &amp; Administration"/>
    <s v="1120"/>
    <s v="Uganda Cancer Institute"/>
    <s v="000002"/>
    <s v="Construction Management"/>
    <s v="228003"/>
    <s v="Maintenance-Machinery &amp; Equipment Other than Transport Equipment "/>
    <n v="0"/>
    <n v="0"/>
    <n v="0"/>
    <n v="0"/>
    <n v="650000000"/>
    <n v="0"/>
    <n v="650000000"/>
    <n v="0"/>
    <n v="0"/>
    <n v="0"/>
    <n v="0"/>
    <n v="0"/>
    <n v="650000000"/>
    <n v="365577431"/>
    <n v="0"/>
    <n v="0"/>
    <n v="0"/>
    <n v="205362156"/>
    <n v="0"/>
    <n v="0"/>
    <n v="0"/>
    <n v="79060413"/>
    <n v="0"/>
    <n v="0"/>
    <n v="650000000"/>
    <n v="0"/>
    <n v="650000000"/>
    <n v="0"/>
    <n v="650000000"/>
    <n v="650000000"/>
    <s v="Recurrent"/>
  </r>
  <r>
    <s v="114"/>
    <s v="Uganda Cancer Institute (UCI)"/>
    <x v="9"/>
    <x v="9"/>
    <s v="02"/>
    <s v="Population Health, Safety and Management "/>
    <s v="01"/>
    <s v="Cancer Services"/>
    <s v="001"/>
    <s v="Finance &amp; Administration"/>
    <s v="1120"/>
    <s v="Uganda Cancer Institute"/>
    <s v="000017"/>
    <s v="Infrastructure Development and Management"/>
    <s v="313129"/>
    <s v="  Other Buildings other than dwellings - Improvement"/>
    <n v="0"/>
    <n v="0"/>
    <n v="0"/>
    <n v="0"/>
    <n v="580000000"/>
    <n v="0"/>
    <n v="580000000"/>
    <n v="0"/>
    <n v="0"/>
    <n v="0"/>
    <n v="0"/>
    <n v="0"/>
    <n v="108824776"/>
    <n v="108824776"/>
    <n v="0"/>
    <n v="0"/>
    <n v="167655845"/>
    <n v="0"/>
    <n v="0"/>
    <n v="0"/>
    <n v="303519379"/>
    <n v="471175224"/>
    <n v="0"/>
    <n v="0"/>
    <n v="580000000"/>
    <n v="0"/>
    <n v="580000000"/>
    <n v="0"/>
    <n v="580000000"/>
    <n v="580000000"/>
    <s v="Capital"/>
  </r>
  <r>
    <s v="114"/>
    <s v="Uganda Cancer Institute (UCI)"/>
    <x v="9"/>
    <x v="9"/>
    <s v="02"/>
    <s v="Population Health, Safety and Management "/>
    <s v="01"/>
    <s v="Cancer Services"/>
    <s v="001"/>
    <s v="Finance &amp; Administration"/>
    <s v="1345"/>
    <s v="ADB Support to UCI"/>
    <s v="000017"/>
    <s v="Infrastructure Development and Management"/>
    <s v="313121"/>
    <s v="  Non-Residential Buildings  - Improvement"/>
    <n v="0"/>
    <n v="0"/>
    <n v="0"/>
    <n v="0"/>
    <n v="9081307217"/>
    <n v="0"/>
    <n v="0"/>
    <n v="9081307217"/>
    <n v="0"/>
    <n v="0"/>
    <n v="0"/>
    <n v="0"/>
    <n v="0"/>
    <n v="0"/>
    <n v="0"/>
    <n v="0"/>
    <n v="0"/>
    <n v="0"/>
    <n v="0"/>
    <n v="0"/>
    <n v="0"/>
    <n v="0"/>
    <n v="0"/>
    <n v="0"/>
    <n v="0"/>
    <n v="0"/>
    <n v="0"/>
    <n v="0"/>
    <n v="0"/>
    <n v="0"/>
    <s v="Capital"/>
  </r>
  <r>
    <s v="114"/>
    <s v="Uganda Cancer Institute (UCI)"/>
    <x v="9"/>
    <x v="9"/>
    <s v="02"/>
    <s v="Population Health, Safety and Management "/>
    <s v="01"/>
    <s v="Cancer Services"/>
    <s v="001"/>
    <s v="Finance &amp; Administration"/>
    <s v="1345"/>
    <s v="ADB Support to UCI"/>
    <s v="120007"/>
    <s v="Support Services"/>
    <s v="223006"/>
    <s v="Water"/>
    <n v="0"/>
    <n v="0"/>
    <n v="0"/>
    <n v="0"/>
    <n v="20000000"/>
    <n v="0"/>
    <n v="20000000"/>
    <n v="0"/>
    <n v="0"/>
    <n v="0"/>
    <n v="0"/>
    <n v="0"/>
    <n v="20000000"/>
    <n v="20000000"/>
    <n v="0"/>
    <n v="0"/>
    <n v="0"/>
    <n v="0"/>
    <n v="0"/>
    <n v="0"/>
    <n v="0"/>
    <n v="0"/>
    <n v="0"/>
    <n v="0"/>
    <n v="20000000"/>
    <n v="0"/>
    <n v="20000000"/>
    <n v="0"/>
    <n v="20000000"/>
    <n v="20000000"/>
    <s v="Recurrent"/>
  </r>
  <r>
    <s v="114"/>
    <s v="Uganda Cancer Institute (UCI)"/>
    <x v="9"/>
    <x v="9"/>
    <s v="02"/>
    <s v="Population Health, Safety and Management "/>
    <s v="01"/>
    <s v="Cancer Services"/>
    <s v="001"/>
    <s v="Finance &amp; Administration"/>
    <s v="1345"/>
    <s v="ADB Support to UCI"/>
    <s v="120007"/>
    <s v="Support Services"/>
    <s v="228002"/>
    <s v="Maintenance-Transport Equipment "/>
    <n v="0"/>
    <n v="0"/>
    <n v="0"/>
    <n v="0"/>
    <n v="15000000"/>
    <n v="0"/>
    <n v="15000000"/>
    <n v="0"/>
    <n v="0"/>
    <n v="0"/>
    <n v="0"/>
    <n v="0"/>
    <n v="15000000"/>
    <n v="12085399"/>
    <n v="0"/>
    <n v="0"/>
    <n v="0"/>
    <n v="0"/>
    <n v="0"/>
    <n v="0"/>
    <n v="0"/>
    <n v="2914601"/>
    <n v="0"/>
    <n v="0"/>
    <n v="15000000"/>
    <n v="0"/>
    <n v="15000000"/>
    <n v="0"/>
    <n v="15000000"/>
    <n v="15000000"/>
    <s v="Recurrent"/>
  </r>
  <r>
    <s v="114"/>
    <s v="Uganda Cancer Institute (UCI)"/>
    <x v="9"/>
    <x v="9"/>
    <s v="02"/>
    <s v="Population Health, Safety and Management "/>
    <s v="01"/>
    <s v="Cancer Services"/>
    <s v="001"/>
    <s v="Finance &amp; Administration"/>
    <s v="1527"/>
    <s v="Establishment of an Oncology Centre in Northern Uganda"/>
    <s v="000017"/>
    <s v="Infrastructure Development and Management"/>
    <s v="225204"/>
    <s v="Monitoring and Supervision of capital work"/>
    <n v="0"/>
    <n v="0"/>
    <n v="0"/>
    <n v="0"/>
    <n v="11760000"/>
    <n v="0"/>
    <n v="11760000"/>
    <n v="0"/>
    <n v="0"/>
    <n v="0"/>
    <n v="0"/>
    <n v="0"/>
    <n v="5880000"/>
    <n v="5880000"/>
    <n v="0"/>
    <n v="0"/>
    <n v="3399367"/>
    <n v="0"/>
    <n v="0"/>
    <n v="0"/>
    <n v="2480633"/>
    <n v="5880000"/>
    <n v="0"/>
    <n v="0"/>
    <n v="11760000"/>
    <n v="0"/>
    <n v="11760000"/>
    <n v="0"/>
    <n v="11760000"/>
    <n v="11760000"/>
    <s v="Recurrent"/>
  </r>
  <r>
    <s v="115"/>
    <s v="Uganda Heart Institute (UHI)"/>
    <x v="9"/>
    <x v="9"/>
    <s v="02"/>
    <s v="Population Health, Safety and Management "/>
    <s v="01"/>
    <s v="Heart Services"/>
    <s v="002"/>
    <s v="Support Services"/>
    <s v="1526"/>
    <s v="Uganda Heart Institute Infrastructure Development Project"/>
    <s v="000002"/>
    <s v="Construction Management"/>
    <s v="312121"/>
    <s v="Non-Residential Buildings - Acquisition"/>
    <n v="0"/>
    <n v="0"/>
    <n v="147205300"/>
    <n v="-147205300"/>
    <n v="1324847700"/>
    <n v="0"/>
    <n v="1472053000"/>
    <n v="0"/>
    <n v="0"/>
    <n v="0"/>
    <n v="0"/>
    <n v="0"/>
    <n v="281968500"/>
    <n v="6050000"/>
    <n v="0"/>
    <n v="0"/>
    <n v="400000000"/>
    <n v="-6050000"/>
    <n v="0"/>
    <n v="0"/>
    <n v="642879200"/>
    <n v="214952626"/>
    <n v="0"/>
    <n v="0"/>
    <n v="1324847700"/>
    <n v="0"/>
    <n v="214952626"/>
    <n v="0"/>
    <n v="1324847700"/>
    <n v="214952626"/>
    <s v="Capital"/>
  </r>
  <r>
    <s v="116"/>
    <s v="Uganda National Medical Stores"/>
    <x v="9"/>
    <x v="9"/>
    <s v="02"/>
    <s v="Population Health, Safety and Management "/>
    <s v="01"/>
    <s v="Pharmaceutical and Medical Supplies"/>
    <s v="002"/>
    <s v="Coporate Services"/>
    <s v="1567"/>
    <s v="Retooling of National Medical Stores"/>
    <s v="000003"/>
    <s v="Facilities and Equipment Management"/>
    <s v="312211"/>
    <s v="Heavy Vehicles - Acquisition"/>
    <n v="0"/>
    <n v="0"/>
    <n v="0"/>
    <n v="0"/>
    <n v="4115389600"/>
    <n v="0"/>
    <n v="4115389600"/>
    <n v="0"/>
    <n v="0"/>
    <n v="0"/>
    <n v="0"/>
    <n v="0"/>
    <n v="1751508055"/>
    <n v="0"/>
    <n v="0"/>
    <n v="0"/>
    <n v="1411026905"/>
    <n v="0"/>
    <n v="0"/>
    <n v="0"/>
    <n v="952854639"/>
    <n v="4115389592"/>
    <n v="0"/>
    <n v="0"/>
    <n v="4115389599"/>
    <n v="0"/>
    <n v="4115389592"/>
    <n v="0"/>
    <n v="4115389599"/>
    <n v="4115389592"/>
    <s v="Capital"/>
  </r>
  <r>
    <s v="116"/>
    <s v="Uganda National Medical Stores"/>
    <x v="9"/>
    <x v="9"/>
    <s v="02"/>
    <s v="Population Health, Safety and Management "/>
    <s v="01"/>
    <s v="Pharmaceutical and Medical Supplies"/>
    <s v="002"/>
    <s v="Coporate Services"/>
    <s v="1567"/>
    <s v="Retooling of National Medical Stores"/>
    <s v="000003"/>
    <s v="Facilities and Equipment Management"/>
    <s v="312231"/>
    <s v="Office Equipment - Acquisition "/>
    <n v="0"/>
    <n v="0"/>
    <n v="0"/>
    <n v="0"/>
    <n v="314010000"/>
    <n v="0"/>
    <n v="314010000"/>
    <n v="0"/>
    <n v="0"/>
    <n v="0"/>
    <n v="0"/>
    <n v="0"/>
    <n v="0"/>
    <n v="0"/>
    <n v="0"/>
    <n v="0"/>
    <n v="0"/>
    <n v="0"/>
    <n v="0"/>
    <n v="0"/>
    <n v="0"/>
    <n v="0"/>
    <n v="0"/>
    <n v="0"/>
    <n v="0"/>
    <n v="0"/>
    <n v="0"/>
    <n v="0"/>
    <n v="0"/>
    <n v="0"/>
    <s v="Capital"/>
  </r>
  <r>
    <s v="116"/>
    <s v="Uganda National Medical Stores"/>
    <x v="9"/>
    <x v="9"/>
    <s v="02"/>
    <s v="Population Health, Safety and Management "/>
    <s v="01"/>
    <s v="Pharmaceutical and Medical Supplies"/>
    <s v="002"/>
    <s v="Coporate Services"/>
    <s v="1567"/>
    <s v="Retooling of National Medical Stores"/>
    <s v="000003"/>
    <s v="Facilities and Equipment Management"/>
    <s v="312235"/>
    <s v="Furniture and Fittings - Acquisition"/>
    <n v="0"/>
    <n v="0"/>
    <n v="0"/>
    <n v="0"/>
    <n v="121066667"/>
    <n v="0"/>
    <n v="121066667"/>
    <n v="0"/>
    <n v="0"/>
    <n v="0"/>
    <n v="0"/>
    <n v="0"/>
    <n v="121066667"/>
    <n v="37990000"/>
    <n v="0"/>
    <n v="0"/>
    <n v="0"/>
    <n v="0"/>
    <n v="0"/>
    <n v="0"/>
    <n v="0"/>
    <n v="83074341"/>
    <n v="0"/>
    <n v="0"/>
    <n v="121066667"/>
    <n v="0"/>
    <n v="121064341"/>
    <n v="0"/>
    <n v="121066667"/>
    <n v="121064341"/>
    <s v="Capital"/>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228003"/>
    <s v="Maintenance-Machinery &amp; Equipment Other than Transport Equipment "/>
    <n v="0"/>
    <n v="0"/>
    <n v="0"/>
    <n v="0"/>
    <n v="2000000"/>
    <n v="0"/>
    <n v="2000000"/>
    <n v="0"/>
    <n v="0"/>
    <n v="0"/>
    <n v="0"/>
    <n v="0"/>
    <n v="0"/>
    <n v="0"/>
    <n v="0"/>
    <n v="0"/>
    <n v="1815561"/>
    <n v="1460000"/>
    <n v="0"/>
    <n v="0"/>
    <n v="0"/>
    <n v="0"/>
    <n v="0"/>
    <n v="0"/>
    <n v="1815561"/>
    <n v="0"/>
    <n v="1460000"/>
    <n v="0"/>
    <n v="1815561"/>
    <n v="146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1003"/>
    <s v="Staff Training"/>
    <n v="0"/>
    <n v="0"/>
    <n v="0"/>
    <n v="0"/>
    <n v="400000000"/>
    <n v="0"/>
    <n v="100000000"/>
    <n v="300000000"/>
    <n v="0"/>
    <n v="0"/>
    <n v="0"/>
    <n v="0"/>
    <n v="0"/>
    <n v="0"/>
    <n v="0"/>
    <n v="0"/>
    <n v="25000000"/>
    <n v="21104900"/>
    <n v="0"/>
    <n v="0"/>
    <n v="0"/>
    <n v="3895100"/>
    <n v="0"/>
    <n v="0"/>
    <n v="25000000"/>
    <n v="0"/>
    <n v="25000000"/>
    <n v="0"/>
    <n v="25000000"/>
    <n v="25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2001"/>
    <s v="Information and Communication Technology Services."/>
    <n v="0"/>
    <n v="0"/>
    <n v="0"/>
    <n v="0"/>
    <n v="40000000"/>
    <n v="0"/>
    <n v="1000000"/>
    <n v="39000000"/>
    <n v="0"/>
    <n v="0"/>
    <n v="0"/>
    <n v="0"/>
    <n v="0"/>
    <n v="0"/>
    <n v="0"/>
    <n v="0"/>
    <n v="250000"/>
    <n v="250000"/>
    <n v="0"/>
    <n v="0"/>
    <n v="0"/>
    <n v="0"/>
    <n v="0"/>
    <n v="0"/>
    <n v="250000"/>
    <n v="0"/>
    <n v="250000"/>
    <n v="0"/>
    <n v="250000"/>
    <n v="25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8002"/>
    <s v="Maintenance-Transport Equipment "/>
    <n v="0"/>
    <n v="0"/>
    <n v="0"/>
    <n v="0"/>
    <n v="90000000"/>
    <n v="0"/>
    <n v="40000000"/>
    <n v="50000000"/>
    <n v="0"/>
    <n v="0"/>
    <n v="0"/>
    <n v="0"/>
    <n v="0"/>
    <n v="0"/>
    <n v="0"/>
    <n v="0"/>
    <n v="10000000"/>
    <n v="9300000"/>
    <n v="0"/>
    <n v="0"/>
    <n v="15000000"/>
    <n v="15700000"/>
    <n v="0"/>
    <n v="0"/>
    <n v="25000000"/>
    <n v="0"/>
    <n v="25000000"/>
    <n v="0"/>
    <n v="25000000"/>
    <n v="25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4"/>
    <s v="Administration and Support Services"/>
    <s v="221011"/>
    <s v="Printing, Stationery, Photocopying and Binding"/>
    <n v="0"/>
    <n v="0"/>
    <n v="0"/>
    <n v="0"/>
    <n v="10000000"/>
    <n v="0"/>
    <n v="10000000"/>
    <n v="0"/>
    <n v="0"/>
    <n v="0"/>
    <n v="0"/>
    <n v="0"/>
    <n v="0"/>
    <n v="0"/>
    <n v="0"/>
    <n v="0"/>
    <n v="2500000"/>
    <n v="1000000"/>
    <n v="0"/>
    <n v="0"/>
    <n v="7500000"/>
    <n v="9000000"/>
    <n v="0"/>
    <n v="0"/>
    <n v="10000000"/>
    <n v="0"/>
    <n v="10000000"/>
    <n v="0"/>
    <n v="10000000"/>
    <n v="1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7"/>
    <s v="Infrastructure Development and Management"/>
    <s v="263402"/>
    <s v="Transfer to Other Government Units"/>
    <n v="0"/>
    <n v="0"/>
    <n v="0"/>
    <n v="0"/>
    <n v="2000000000"/>
    <n v="0"/>
    <n v="2000000000"/>
    <n v="0"/>
    <n v="0"/>
    <n v="0"/>
    <n v="0"/>
    <n v="0"/>
    <n v="1800000000"/>
    <n v="1592216796"/>
    <n v="0"/>
    <n v="0"/>
    <n v="200000000"/>
    <n v="407783204"/>
    <n v="0"/>
    <n v="0"/>
    <n v="0"/>
    <n v="0"/>
    <n v="0"/>
    <n v="0"/>
    <n v="2000000000"/>
    <n v="0"/>
    <n v="2000000000"/>
    <n v="0"/>
    <n v="2000000000"/>
    <n v="2000000000"/>
    <s v="Recurrent"/>
  </r>
  <r>
    <s v="019"/>
    <s v="Ministry of Water and Environment"/>
    <x v="2"/>
    <x v="2"/>
    <s v="03"/>
    <s v="Water Resources Management "/>
    <s v="02"/>
    <s v="Directorate of Water Resources Management"/>
    <s v="000"/>
    <s v=""/>
    <s v="1487"/>
    <s v="Enhancing Resilience of Communities to Climate Change"/>
    <s v="000014"/>
    <s v="Administrative and Support Services"/>
    <s v="221011"/>
    <s v="Printing, Stationery, Photocopying and Binding"/>
    <n v="0"/>
    <n v="0"/>
    <n v="0"/>
    <n v="0"/>
    <n v="0"/>
    <n v="0"/>
    <n v="0"/>
    <n v="0"/>
    <n v="0"/>
    <n v="0"/>
    <n v="10000000"/>
    <n v="2500000"/>
    <n v="0"/>
    <n v="0"/>
    <n v="0"/>
    <n v="0"/>
    <n v="0"/>
    <n v="0"/>
    <n v="0"/>
    <n v="0"/>
    <n v="0"/>
    <n v="0"/>
    <n v="0"/>
    <n v="0"/>
    <n v="0"/>
    <n v="10000000"/>
    <n v="0"/>
    <n v="2500000"/>
    <n v="10000000"/>
    <n v="2500000"/>
    <s v="Recurrent"/>
  </r>
  <r>
    <s v="019"/>
    <s v="Ministry of Water and Environment"/>
    <x v="2"/>
    <x v="2"/>
    <s v="03"/>
    <s v="Water Resources Management "/>
    <s v="02"/>
    <s v="Directorate of Water Resources Management"/>
    <s v="000"/>
    <s v=""/>
    <s v="1487"/>
    <s v="Enhancing Resilience of Communities to Climate Change"/>
    <s v="000017"/>
    <s v="Infrastructure Development and Management"/>
    <s v="312139"/>
    <s v="Other Structures - Acquisition"/>
    <n v="0"/>
    <n v="0"/>
    <n v="0"/>
    <n v="0"/>
    <n v="0"/>
    <n v="0"/>
    <n v="0"/>
    <n v="0"/>
    <n v="0"/>
    <n v="0"/>
    <n v="13640509600"/>
    <n v="1263599400"/>
    <n v="0"/>
    <n v="0"/>
    <n v="0"/>
    <n v="0"/>
    <n v="0"/>
    <n v="0"/>
    <n v="0"/>
    <n v="0"/>
    <n v="0"/>
    <n v="0"/>
    <n v="0"/>
    <n v="0"/>
    <n v="0"/>
    <n v="13640509600"/>
    <n v="0"/>
    <n v="1263599400"/>
    <n v="13640509600"/>
    <n v="1263599400"/>
    <s v="Capital"/>
  </r>
  <r>
    <s v="019"/>
    <s v="Ministry of Water and Environment"/>
    <x v="2"/>
    <x v="2"/>
    <s v="03"/>
    <s v="Water Resources Management "/>
    <s v="02"/>
    <s v="Directorate of Water Resources Management"/>
    <s v="000"/>
    <s v=""/>
    <s v="1487"/>
    <s v="Enhancing Resilience of Communities to Climate Change"/>
    <s v="140022"/>
    <s v="Integrated Catchment based Infrastructure"/>
    <s v="227001"/>
    <s v="Travel inland"/>
    <n v="0"/>
    <n v="0"/>
    <n v="0"/>
    <n v="0"/>
    <n v="0"/>
    <n v="0"/>
    <n v="0"/>
    <n v="0"/>
    <n v="0"/>
    <n v="0"/>
    <n v="106000000"/>
    <n v="106000000"/>
    <n v="0"/>
    <n v="0"/>
    <n v="0"/>
    <n v="0"/>
    <n v="0"/>
    <n v="0"/>
    <n v="0"/>
    <n v="0"/>
    <n v="0"/>
    <n v="0"/>
    <n v="0"/>
    <n v="0"/>
    <n v="0"/>
    <n v="106000000"/>
    <n v="0"/>
    <n v="106000000"/>
    <n v="106000000"/>
    <n v="106000000"/>
    <s v="Recurrent"/>
  </r>
  <r>
    <s v="019"/>
    <s v="Ministry of Water and Environment"/>
    <x v="2"/>
    <x v="2"/>
    <s v="03"/>
    <s v="Water Resources Management "/>
    <s v="02"/>
    <s v="Directorate of Water Resources Management"/>
    <s v="000"/>
    <s v=""/>
    <s v="1530"/>
    <s v="Integrated Water Resources Management and Development Project (IWMDP)"/>
    <s v="000014"/>
    <s v="Administration and Support Services"/>
    <s v="211102"/>
    <s v="Contract Staff Salaries "/>
    <n v="0"/>
    <n v="0"/>
    <n v="0"/>
    <n v="0"/>
    <n v="0"/>
    <n v="0"/>
    <n v="0"/>
    <n v="0"/>
    <n v="0"/>
    <n v="0"/>
    <n v="652916091"/>
    <n v="138596037"/>
    <n v="0"/>
    <n v="0"/>
    <n v="119878962.5"/>
    <n v="77438000"/>
    <n v="0"/>
    <n v="0"/>
    <n v="0"/>
    <n v="0"/>
    <n v="0"/>
    <n v="0"/>
    <n v="0"/>
    <n v="0"/>
    <n v="0"/>
    <n v="772795053.5"/>
    <n v="0"/>
    <n v="216034037"/>
    <n v="772795053.5"/>
    <n v="216034037"/>
    <s v="Recurrent"/>
  </r>
  <r>
    <s v="019"/>
    <s v="Ministry of Water and Environment"/>
    <x v="2"/>
    <x v="2"/>
    <s v="03"/>
    <s v="Water Resources Management "/>
    <s v="02"/>
    <s v="Directorate of Water Resources Management"/>
    <s v="000"/>
    <s v=""/>
    <s v="1530"/>
    <s v="Integrated Water Resources Management and Development Project (IWMDP)"/>
    <s v="000014"/>
    <s v="Administration and Support Services"/>
    <s v="227001"/>
    <s v="Travel inland"/>
    <n v="0"/>
    <n v="0"/>
    <n v="0"/>
    <n v="0"/>
    <n v="0"/>
    <n v="0"/>
    <n v="0"/>
    <n v="0"/>
    <n v="0"/>
    <n v="0"/>
    <n v="68080761"/>
    <n v="150000000"/>
    <n v="0"/>
    <n v="0"/>
    <n v="12500000"/>
    <n v="1604000"/>
    <n v="0"/>
    <n v="0"/>
    <n v="0"/>
    <n v="0"/>
    <n v="0"/>
    <n v="0"/>
    <n v="0"/>
    <n v="0"/>
    <n v="0"/>
    <n v="80580761"/>
    <n v="0"/>
    <n v="151604000"/>
    <n v="80580761"/>
    <n v="151604000"/>
    <s v="Recurrent"/>
  </r>
  <r>
    <s v="019"/>
    <s v="Ministry of Water and Environment"/>
    <x v="2"/>
    <x v="2"/>
    <s v="03"/>
    <s v="Water Resources Management "/>
    <s v="02"/>
    <s v="Directorate of Water Resources Management"/>
    <s v="000"/>
    <s v=""/>
    <s v="1761"/>
    <s v="Strengthening Drought Resilience for Smaller household farmers and the Pastoralists in the IGAD region (DRESS-EA Project)"/>
    <s v="000017"/>
    <s v="Infrastructure Development and Management"/>
    <s v="227001"/>
    <s v="Travel inland"/>
    <n v="0"/>
    <n v="0"/>
    <n v="0"/>
    <n v="0"/>
    <n v="0"/>
    <n v="0"/>
    <n v="0"/>
    <n v="0"/>
    <n v="0"/>
    <n v="0"/>
    <n v="145019768"/>
    <n v="53943000"/>
    <n v="0"/>
    <n v="0"/>
    <n v="0"/>
    <n v="0"/>
    <n v="0"/>
    <n v="0"/>
    <n v="0"/>
    <n v="0"/>
    <n v="0"/>
    <n v="0"/>
    <n v="0"/>
    <n v="0"/>
    <n v="0"/>
    <n v="145019768"/>
    <n v="0"/>
    <n v="53943000"/>
    <n v="145019768"/>
    <n v="53943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4"/>
    <s v="Administrative and Support Services"/>
    <s v="227001"/>
    <s v="Travel inland"/>
    <n v="0"/>
    <n v="0"/>
    <n v="0"/>
    <n v="0"/>
    <n v="80000000"/>
    <n v="0"/>
    <n v="80000000"/>
    <n v="0"/>
    <n v="0"/>
    <n v="0"/>
    <n v="0"/>
    <n v="0"/>
    <n v="20000000"/>
    <n v="20000000"/>
    <n v="0"/>
    <n v="0"/>
    <n v="20000000"/>
    <n v="13244000"/>
    <n v="0"/>
    <n v="0"/>
    <n v="0"/>
    <n v="6756000"/>
    <n v="0"/>
    <n v="0"/>
    <n v="40000000"/>
    <n v="0"/>
    <n v="40000000"/>
    <n v="0"/>
    <n v="40000000"/>
    <n v="4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7"/>
    <s v="Infrastructure Development and Management"/>
    <s v="211102"/>
    <s v="Contract Staff Salaries "/>
    <n v="0"/>
    <n v="0"/>
    <n v="0"/>
    <n v="0"/>
    <n v="64000000"/>
    <n v="0"/>
    <n v="64000000"/>
    <n v="0"/>
    <n v="16000000"/>
    <n v="14057668"/>
    <n v="0"/>
    <n v="0"/>
    <n v="16000000"/>
    <n v="0"/>
    <n v="0"/>
    <n v="0"/>
    <n v="16000000"/>
    <n v="32786686"/>
    <n v="0"/>
    <n v="0"/>
    <n v="16000000"/>
    <n v="17155646"/>
    <n v="0"/>
    <n v="0"/>
    <n v="64000000"/>
    <n v="0"/>
    <n v="64000000"/>
    <n v="0"/>
    <n v="64000000"/>
    <n v="64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7"/>
    <s v="Infrastructure Development and Management"/>
    <s v="212101"/>
    <s v="Social Security Contributions"/>
    <n v="0"/>
    <n v="0"/>
    <n v="0"/>
    <n v="0"/>
    <n v="6400000"/>
    <n v="0"/>
    <n v="6400000"/>
    <n v="0"/>
    <n v="0"/>
    <n v="0"/>
    <n v="0"/>
    <n v="0"/>
    <n v="1600000"/>
    <n v="0"/>
    <n v="0"/>
    <n v="0"/>
    <n v="1600000"/>
    <n v="3200000"/>
    <n v="0"/>
    <n v="0"/>
    <n v="3200000"/>
    <n v="3200000"/>
    <n v="0"/>
    <n v="0"/>
    <n v="6400000"/>
    <n v="0"/>
    <n v="6400000"/>
    <n v="0"/>
    <n v="6400000"/>
    <n v="64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221009"/>
    <s v="Welfare and Entertainment"/>
    <n v="0"/>
    <n v="0"/>
    <n v="0"/>
    <n v="0"/>
    <n v="10000000"/>
    <n v="0"/>
    <n v="10000000"/>
    <n v="0"/>
    <n v="0"/>
    <n v="0"/>
    <n v="0"/>
    <n v="0"/>
    <n v="2500000"/>
    <n v="2500000"/>
    <n v="0"/>
    <n v="0"/>
    <n v="2500000"/>
    <n v="2500000"/>
    <n v="0"/>
    <n v="0"/>
    <n v="5000000"/>
    <n v="4999000"/>
    <n v="0"/>
    <n v="0"/>
    <n v="10000000"/>
    <n v="0"/>
    <n v="9999000"/>
    <n v="0"/>
    <n v="10000000"/>
    <n v="9999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312212"/>
    <s v="Light Vehicles - Acquisition"/>
    <n v="0"/>
    <n v="0"/>
    <n v="0"/>
    <n v="0"/>
    <n v="200000000"/>
    <n v="0"/>
    <n v="200000000"/>
    <n v="0"/>
    <n v="0"/>
    <n v="0"/>
    <n v="0"/>
    <n v="0"/>
    <n v="50000000"/>
    <n v="50000000"/>
    <n v="0"/>
    <n v="0"/>
    <n v="50000000"/>
    <n v="50000000"/>
    <n v="0"/>
    <n v="0"/>
    <n v="0"/>
    <n v="50000000"/>
    <n v="0"/>
    <n v="0"/>
    <n v="100000000"/>
    <n v="0"/>
    <n v="150000000"/>
    <n v="0"/>
    <n v="100000000"/>
    <n v="150000000"/>
    <s v="Capital"/>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140022"/>
    <s v="Integrated Catchment based Infrastructure"/>
    <s v="221002"/>
    <s v="Workshops, Meetings and Seminars"/>
    <n v="0"/>
    <n v="0"/>
    <n v="0"/>
    <n v="0"/>
    <n v="48000000"/>
    <n v="0"/>
    <n v="48000000"/>
    <n v="0"/>
    <n v="0"/>
    <n v="0"/>
    <n v="0"/>
    <n v="0"/>
    <n v="0"/>
    <n v="0"/>
    <n v="0"/>
    <n v="0"/>
    <n v="12000000"/>
    <n v="12000000"/>
    <n v="0"/>
    <n v="0"/>
    <n v="0"/>
    <n v="0"/>
    <n v="0"/>
    <n v="0"/>
    <n v="12000000"/>
    <n v="0"/>
    <n v="12000000"/>
    <n v="0"/>
    <n v="12000000"/>
    <n v="12000000"/>
    <s v="Recurrent"/>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140026"/>
    <s v="Regional Water Resources Management"/>
    <s v="225101"/>
    <s v="Consultancy Services"/>
    <n v="0"/>
    <n v="0"/>
    <n v="0"/>
    <n v="0"/>
    <n v="0"/>
    <n v="0"/>
    <n v="0"/>
    <n v="0"/>
    <n v="0"/>
    <n v="0"/>
    <n v="0"/>
    <n v="0"/>
    <n v="0"/>
    <n v="0"/>
    <n v="0"/>
    <n v="0"/>
    <n v="0"/>
    <n v="0"/>
    <n v="0"/>
    <n v="0"/>
    <n v="0"/>
    <n v="0"/>
    <n v="0"/>
    <n v="0"/>
    <n v="0"/>
    <n v="0"/>
    <n v="0"/>
    <n v="0"/>
    <n v="0"/>
    <n v="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23005"/>
    <s v="Electricity "/>
    <n v="0"/>
    <n v="0"/>
    <n v="0"/>
    <n v="0"/>
    <n v="60000000"/>
    <n v="0"/>
    <n v="60000000"/>
    <n v="0"/>
    <n v="0"/>
    <n v="0"/>
    <n v="0"/>
    <n v="0"/>
    <n v="15000000"/>
    <n v="15000000"/>
    <n v="0"/>
    <n v="0"/>
    <n v="15000000"/>
    <n v="15000000"/>
    <n v="0"/>
    <n v="0"/>
    <n v="30000000"/>
    <n v="30000000"/>
    <n v="0"/>
    <n v="0"/>
    <n v="60000000"/>
    <n v="0"/>
    <n v="60000000"/>
    <n v="0"/>
    <n v="60000000"/>
    <n v="60000000"/>
    <s v="Recurrent"/>
  </r>
  <r>
    <s v="019"/>
    <s v="Ministry of Water and Environment"/>
    <x v="2"/>
    <x v="2"/>
    <s v="03"/>
    <s v="Water Resources Management "/>
    <s v="02"/>
    <s v="Directorate of Water Resources Management"/>
    <s v="002"/>
    <s v="Water Quality Managemnet "/>
    <s v="1522"/>
    <s v="Inner Murchison Bay Cleanup Project"/>
    <s v="000017"/>
    <s v="Infrastructure Development and Management"/>
    <s v="312121"/>
    <s v="Non-Residential Buildings - Acquisition"/>
    <n v="0"/>
    <n v="0"/>
    <n v="0"/>
    <n v="0"/>
    <n v="9449100000"/>
    <n v="0"/>
    <n v="9449100000"/>
    <n v="0"/>
    <n v="0"/>
    <n v="0"/>
    <n v="0"/>
    <n v="0"/>
    <n v="3340000000"/>
    <n v="3340000000"/>
    <n v="0"/>
    <n v="0"/>
    <n v="2028418250"/>
    <n v="2000000000"/>
    <n v="0"/>
    <n v="0"/>
    <n v="1000000000"/>
    <n v="1028418250"/>
    <n v="0"/>
    <n v="0"/>
    <n v="6368418250"/>
    <n v="0"/>
    <n v="6368418250"/>
    <n v="0"/>
    <n v="6368418250"/>
    <n v="6368418250"/>
    <s v="Capital"/>
  </r>
  <r>
    <s v="019"/>
    <s v="Ministry of Water and Environment"/>
    <x v="2"/>
    <x v="2"/>
    <s v="03"/>
    <s v="Water Resources Management "/>
    <s v="02"/>
    <s v="Directorate of Water Resources Management"/>
    <s v="002"/>
    <s v="Water Quality Managemnet "/>
    <s v="1762"/>
    <s v="Potable Water Project"/>
    <s v="000015"/>
    <s v="Monitoring and Evaluation "/>
    <s v="223005"/>
    <s v="Electricity "/>
    <n v="0"/>
    <n v="0"/>
    <n v="0"/>
    <n v="0"/>
    <n v="24000000"/>
    <n v="0"/>
    <n v="24000000"/>
    <n v="0"/>
    <n v="0"/>
    <n v="0"/>
    <n v="0"/>
    <n v="0"/>
    <n v="6000000"/>
    <n v="6000000"/>
    <n v="0"/>
    <n v="0"/>
    <n v="6000000"/>
    <n v="6000000"/>
    <n v="0"/>
    <n v="0"/>
    <n v="12000000"/>
    <n v="12000000"/>
    <n v="0"/>
    <n v="0"/>
    <n v="24000000"/>
    <n v="0"/>
    <n v="24000000"/>
    <n v="0"/>
    <n v="24000000"/>
    <n v="24000000"/>
    <s v="Recurrent"/>
  </r>
  <r>
    <s v="019"/>
    <s v="Ministry of Water and Environment"/>
    <x v="2"/>
    <x v="2"/>
    <s v="03"/>
    <s v="Water Resources Management "/>
    <s v="02"/>
    <s v="Directorate of Water Resources Management"/>
    <s v="002"/>
    <s v="Water Quality Managemnet "/>
    <s v="1762"/>
    <s v="Potable Water Project"/>
    <s v="000017"/>
    <s v="Infrastructure Development and Management"/>
    <s v="225201"/>
    <s v="Consultancy Services-Capital"/>
    <n v="0"/>
    <n v="0"/>
    <n v="0"/>
    <n v="0"/>
    <n v="200000000"/>
    <n v="0"/>
    <n v="200000000"/>
    <n v="0"/>
    <n v="0"/>
    <n v="0"/>
    <n v="0"/>
    <n v="0"/>
    <n v="0"/>
    <n v="0"/>
    <n v="0"/>
    <n v="0"/>
    <n v="50000000"/>
    <n v="50000000"/>
    <n v="0"/>
    <n v="0"/>
    <n v="0"/>
    <n v="0"/>
    <n v="0"/>
    <n v="0"/>
    <n v="50000000"/>
    <n v="0"/>
    <n v="50000000"/>
    <n v="0"/>
    <n v="50000000"/>
    <n v="50000000"/>
    <s v="Recurrent"/>
  </r>
  <r>
    <s v="019"/>
    <s v="Ministry of Water and Environment"/>
    <x v="2"/>
    <x v="2"/>
    <s v="03"/>
    <s v="Water Resources Management "/>
    <s v="02"/>
    <s v="Directorate of Water Resources Management"/>
    <s v="002"/>
    <s v="Water Quality Managemnet "/>
    <s v="1762"/>
    <s v="Potable Water Project"/>
    <s v="000017"/>
    <s v="Infrastructure Development and Management"/>
    <s v="312235"/>
    <s v="Furniture and Fittings - Acquisition"/>
    <n v="0"/>
    <n v="0"/>
    <n v="0"/>
    <n v="0"/>
    <n v="400000000"/>
    <n v="0"/>
    <n v="400000000"/>
    <n v="0"/>
    <n v="0"/>
    <n v="0"/>
    <n v="0"/>
    <n v="0"/>
    <n v="100000000"/>
    <n v="100000000"/>
    <n v="0"/>
    <n v="0"/>
    <n v="100000000"/>
    <n v="100000000"/>
    <n v="0"/>
    <n v="0"/>
    <n v="0"/>
    <n v="0"/>
    <n v="0"/>
    <n v="0"/>
    <n v="200000000"/>
    <n v="0"/>
    <n v="200000000"/>
    <n v="0"/>
    <n v="200000000"/>
    <n v="200000000"/>
    <s v="Capital"/>
  </r>
  <r>
    <s v="019"/>
    <s v="Ministry of Water and Environment"/>
    <x v="2"/>
    <x v="2"/>
    <s v="03"/>
    <s v="Water Resources Management "/>
    <s v="02"/>
    <s v="Directorate of Water Resources Management"/>
    <s v="002"/>
    <s v="Water Quality Managemnet "/>
    <s v="1762"/>
    <s v="Potable Water Project"/>
    <s v="000017"/>
    <s v="Infrastructure Development and Management"/>
    <s v="313233"/>
    <s v="Medical, Laboratory and Research &amp; appliances - Improvement"/>
    <n v="0"/>
    <n v="0"/>
    <n v="0"/>
    <n v="0"/>
    <n v="400000000"/>
    <n v="0"/>
    <n v="400000000"/>
    <n v="0"/>
    <n v="0"/>
    <n v="0"/>
    <n v="0"/>
    <n v="0"/>
    <n v="400000000"/>
    <n v="377500000"/>
    <n v="0"/>
    <n v="0"/>
    <n v="0"/>
    <n v="-77500000"/>
    <n v="0"/>
    <n v="0"/>
    <n v="0"/>
    <n v="99999992"/>
    <n v="0"/>
    <n v="0"/>
    <n v="400000000"/>
    <n v="0"/>
    <n v="399999992"/>
    <n v="0"/>
    <n v="400000000"/>
    <n v="399999992"/>
    <s v="Capital"/>
  </r>
  <r>
    <s v="019"/>
    <s v="Ministry of Water and Environment"/>
    <x v="2"/>
    <x v="2"/>
    <s v="03"/>
    <s v="Water Resources Management "/>
    <s v="02"/>
    <s v="Directorate of Water Resources Management"/>
    <s v="003"/>
    <s v="Water Resources monitoring and Assessment"/>
    <s v="1487"/>
    <s v="Enhancing Resilience of Communities to Climate Change"/>
    <s v="000014"/>
    <s v="Administrative and Support Services"/>
    <s v="227004"/>
    <s v="Fuel, Lubricants and Oils"/>
    <n v="0"/>
    <n v="0"/>
    <n v="0"/>
    <n v="0"/>
    <n v="35000000"/>
    <n v="0"/>
    <n v="5000000"/>
    <n v="30000000"/>
    <n v="0"/>
    <n v="0"/>
    <n v="0"/>
    <n v="0"/>
    <n v="1250000"/>
    <n v="1242500"/>
    <n v="0"/>
    <n v="0"/>
    <n v="1250000"/>
    <n v="1257500"/>
    <n v="0"/>
    <n v="0"/>
    <n v="2500000"/>
    <n v="2500000"/>
    <n v="0"/>
    <n v="0"/>
    <n v="5000000"/>
    <n v="0"/>
    <n v="5000000"/>
    <n v="0"/>
    <n v="5000000"/>
    <n v="500000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000014"/>
    <s v="Administrative and Support Services"/>
    <s v="228002"/>
    <s v="Maintenance-Transport Equipment "/>
    <n v="0"/>
    <n v="0"/>
    <n v="0"/>
    <n v="0"/>
    <n v="28000000"/>
    <n v="0"/>
    <n v="0"/>
    <n v="28000000"/>
    <n v="0"/>
    <n v="0"/>
    <n v="0"/>
    <n v="0"/>
    <n v="0"/>
    <n v="0"/>
    <n v="0"/>
    <n v="0"/>
    <n v="0"/>
    <n v="0"/>
    <n v="0"/>
    <n v="0"/>
    <n v="0"/>
    <n v="0"/>
    <n v="0"/>
    <n v="0"/>
    <n v="0"/>
    <n v="0"/>
    <n v="0"/>
    <n v="0"/>
    <n v="0"/>
    <n v="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140022"/>
    <s v="Integrated Catchment based Infrastructure"/>
    <s v="225201"/>
    <s v="Consultancy Services-Capital"/>
    <n v="0"/>
    <n v="0"/>
    <n v="0"/>
    <n v="0"/>
    <n v="2531000000"/>
    <n v="0"/>
    <n v="0"/>
    <n v="2531000000"/>
    <n v="0"/>
    <n v="0"/>
    <n v="0"/>
    <n v="0"/>
    <n v="0"/>
    <n v="0"/>
    <n v="0"/>
    <n v="0"/>
    <n v="0"/>
    <n v="0"/>
    <n v="0"/>
    <n v="0"/>
    <n v="0"/>
    <n v="0"/>
    <n v="0"/>
    <n v="0"/>
    <n v="0"/>
    <n v="0"/>
    <n v="0"/>
    <n v="0"/>
    <n v="0"/>
    <n v="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140022"/>
    <s v="Integrated Catchment based Infrastructure"/>
    <s v="227001"/>
    <s v="Travel inland"/>
    <n v="0"/>
    <n v="0"/>
    <n v="0"/>
    <n v="0"/>
    <n v="115259248"/>
    <n v="0"/>
    <n v="62259248"/>
    <n v="53000000"/>
    <n v="0"/>
    <n v="0"/>
    <n v="0"/>
    <n v="0"/>
    <n v="15564750"/>
    <n v="15440000"/>
    <n v="0"/>
    <n v="0"/>
    <n v="15564750"/>
    <n v="15161554"/>
    <n v="0"/>
    <n v="0"/>
    <n v="31129500"/>
    <n v="31637446"/>
    <n v="0"/>
    <n v="0"/>
    <n v="62259000"/>
    <n v="0"/>
    <n v="62239000"/>
    <n v="0"/>
    <n v="62259000"/>
    <n v="6223900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on and Support Services"/>
    <s v="227001"/>
    <s v="Travel inland"/>
    <n v="0"/>
    <n v="0"/>
    <n v="0"/>
    <n v="0"/>
    <n v="0"/>
    <n v="0"/>
    <n v="0"/>
    <n v="5000000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5"/>
    <s v="Monitoring and Evaluation "/>
    <s v="312299"/>
    <s v="Other Machinery and Equipment- Acquisition"/>
    <n v="0"/>
    <n v="0"/>
    <n v="0"/>
    <n v="0"/>
    <n v="2235708350"/>
    <n v="0"/>
    <n v="0"/>
    <n v="2235708350"/>
    <n v="0"/>
    <n v="0"/>
    <n v="0"/>
    <n v="0"/>
    <n v="0"/>
    <n v="0"/>
    <n v="0"/>
    <n v="0"/>
    <n v="0"/>
    <n v="0"/>
    <n v="0"/>
    <n v="0"/>
    <n v="0"/>
    <n v="0"/>
    <n v="0"/>
    <n v="0"/>
    <n v="0"/>
    <n v="0"/>
    <n v="0"/>
    <n v="0"/>
    <n v="0"/>
    <n v="0"/>
    <s v="Capital"/>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140022"/>
    <s v="Integrated Catchment based Infrastructure"/>
    <s v="227004"/>
    <s v="Fuel, Lubricants and Oils"/>
    <n v="0"/>
    <n v="0"/>
    <n v="0"/>
    <n v="0"/>
    <n v="60000000"/>
    <n v="0"/>
    <n v="60000000"/>
    <n v="0"/>
    <n v="0"/>
    <n v="0"/>
    <n v="0"/>
    <n v="0"/>
    <n v="15000000"/>
    <n v="15000000"/>
    <n v="0"/>
    <n v="0"/>
    <n v="15000000"/>
    <n v="15000000"/>
    <n v="0"/>
    <n v="0"/>
    <n v="30000000"/>
    <n v="30000000"/>
    <n v="0"/>
    <n v="0"/>
    <n v="60000000"/>
    <n v="0"/>
    <n v="60000000"/>
    <n v="0"/>
    <n v="60000000"/>
    <n v="6000000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140022"/>
    <s v="Integrated Catchment based Infrastructure"/>
    <s v="228002"/>
    <s v="Maintenance-Transport Equipment "/>
    <n v="0"/>
    <n v="0"/>
    <n v="0"/>
    <n v="0"/>
    <n v="20000000"/>
    <n v="0"/>
    <n v="20000000"/>
    <n v="0"/>
    <n v="0"/>
    <n v="0"/>
    <n v="0"/>
    <n v="0"/>
    <n v="5000000"/>
    <n v="1980000"/>
    <n v="0"/>
    <n v="0"/>
    <n v="5000000"/>
    <n v="7896999"/>
    <n v="0"/>
    <n v="0"/>
    <n v="10000000"/>
    <n v="10123000"/>
    <n v="0"/>
    <n v="0"/>
    <n v="20000000"/>
    <n v="0"/>
    <n v="19999999"/>
    <n v="0"/>
    <n v="20000000"/>
    <n v="19999999"/>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5"/>
    <s v="Monitoring and Evaluation "/>
    <s v="221011"/>
    <s v="Printing, Stationery, Photocopying and Binding"/>
    <n v="0"/>
    <n v="0"/>
    <n v="0"/>
    <n v="0"/>
    <n v="3000000"/>
    <n v="0"/>
    <n v="3000000"/>
    <n v="0"/>
    <n v="0"/>
    <n v="0"/>
    <n v="0"/>
    <n v="0"/>
    <n v="750000"/>
    <n v="562500"/>
    <n v="0"/>
    <n v="0"/>
    <n v="750000"/>
    <n v="250000"/>
    <n v="0"/>
    <n v="0"/>
    <n v="1500000"/>
    <n v="2187500"/>
    <n v="0"/>
    <n v="0"/>
    <n v="3000000"/>
    <n v="0"/>
    <n v="3000000"/>
    <n v="0"/>
    <n v="3000000"/>
    <n v="30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7"/>
    <s v="Infrastructure Development and Management"/>
    <s v="225201"/>
    <s v="Consultancy Services-Capital"/>
    <n v="0"/>
    <n v="0"/>
    <n v="0"/>
    <n v="0"/>
    <n v="1058034660"/>
    <n v="0"/>
    <n v="0"/>
    <n v="105803466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7"/>
    <s v="Infrastructure Development and Management"/>
    <s v="312121"/>
    <s v="Non-Residential Buildings - Acquisition"/>
    <n v="0"/>
    <n v="0"/>
    <n v="0"/>
    <n v="0"/>
    <n v="71000000"/>
    <n v="0"/>
    <n v="71000000"/>
    <n v="0"/>
    <n v="0"/>
    <n v="0"/>
    <n v="0"/>
    <n v="0"/>
    <n v="0"/>
    <n v="0"/>
    <n v="0"/>
    <n v="0"/>
    <n v="17750000"/>
    <n v="17750000"/>
    <n v="0"/>
    <n v="0"/>
    <n v="13120000"/>
    <n v="13120000"/>
    <n v="0"/>
    <n v="0"/>
    <n v="30870000"/>
    <n v="0"/>
    <n v="30870000"/>
    <n v="0"/>
    <n v="30870000"/>
    <n v="30870000"/>
    <s v="Capital"/>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11102"/>
    <s v="Contract Staff Salaries "/>
    <n v="0"/>
    <n v="0"/>
    <n v="0"/>
    <n v="0"/>
    <n v="416399472"/>
    <n v="0"/>
    <n v="416399472"/>
    <n v="0"/>
    <n v="104099750"/>
    <n v="103989571"/>
    <n v="0"/>
    <n v="0"/>
    <n v="104099750"/>
    <n v="68493626"/>
    <n v="0"/>
    <n v="0"/>
    <n v="104099750"/>
    <n v="139067899"/>
    <n v="0"/>
    <n v="0"/>
    <n v="104099750"/>
    <n v="104847904"/>
    <n v="0"/>
    <n v="0"/>
    <n v="416399000"/>
    <n v="0"/>
    <n v="416399000"/>
    <n v="0"/>
    <n v="416399000"/>
    <n v="416399000"/>
    <s v="Recurrent"/>
  </r>
  <r>
    <s v="019"/>
    <s v="Ministry of Water and Environment"/>
    <x v="9"/>
    <x v="9"/>
    <s v="02"/>
    <s v="Population Health, Safety and Management "/>
    <s v="03"/>
    <s v="Directorate of Water Development "/>
    <s v="000"/>
    <s v=""/>
    <s v="1529"/>
    <s v="Strategic Towns Water Supply and Sanitation Project (STWSSP)"/>
    <s v="000003"/>
    <s v="Facilities and Equipment Management"/>
    <s v="221002"/>
    <s v="Workshops, Meetings and Seminars"/>
    <n v="0"/>
    <n v="0"/>
    <n v="0"/>
    <n v="0"/>
    <n v="0"/>
    <n v="0"/>
    <n v="0"/>
    <n v="0"/>
    <n v="0"/>
    <n v="0"/>
    <n v="85000000"/>
    <n v="85000000"/>
    <n v="0"/>
    <n v="0"/>
    <n v="55250.5"/>
    <n v="85000000"/>
    <n v="0"/>
    <n v="0"/>
    <n v="82903541.329999998"/>
    <n v="82903541.329999998"/>
    <n v="0"/>
    <n v="0"/>
    <n v="0"/>
    <n v="0"/>
    <n v="0"/>
    <n v="167958791.82999998"/>
    <n v="0"/>
    <n v="252903541.32999998"/>
    <n v="167958791.82999998"/>
    <n v="252903541.32999998"/>
    <s v="Recurrent"/>
  </r>
  <r>
    <s v="019"/>
    <s v="Ministry of Water and Environment"/>
    <x v="9"/>
    <x v="9"/>
    <s v="02"/>
    <s v="Population Health, Safety and Management "/>
    <s v="03"/>
    <s v="Directorate of Water Development "/>
    <s v="000"/>
    <s v=""/>
    <s v="1614"/>
    <s v="Support to Rural Water Supply and Sanitation Project"/>
    <s v="000017"/>
    <s v="Infrastructure Development and Management"/>
    <s v="312139"/>
    <s v="Other Structures - Acquisition"/>
    <n v="0"/>
    <n v="0"/>
    <n v="0"/>
    <n v="0"/>
    <n v="0"/>
    <n v="0"/>
    <n v="0"/>
    <n v="0"/>
    <n v="0"/>
    <n v="0"/>
    <n v="0"/>
    <n v="0"/>
    <n v="0"/>
    <n v="0"/>
    <n v="22344375000"/>
    <n v="22344375000"/>
    <n v="0"/>
    <n v="0"/>
    <n v="0"/>
    <n v="0"/>
    <n v="0"/>
    <n v="0"/>
    <n v="0"/>
    <n v="0"/>
    <n v="0"/>
    <n v="22344375000"/>
    <n v="0"/>
    <n v="22344375000"/>
    <n v="22344375000"/>
    <n v="22344375000"/>
    <s v="Capital"/>
  </r>
  <r>
    <s v="019"/>
    <s v="Ministry of Water and Environment"/>
    <x v="9"/>
    <x v="9"/>
    <s v="02"/>
    <s v="Population Health, Safety and Management "/>
    <s v="03"/>
    <s v="Directorate of Water Development "/>
    <s v="001"/>
    <s v="Rural Water Supply and Sanitation"/>
    <s v="1347"/>
    <s v="Solar Powered Mini-Piped Water Schemes in rural Areas"/>
    <s v="000017"/>
    <s v="Infrastructure Development and Management"/>
    <s v="312412"/>
    <s v="Cultivated Plants - Acquisition"/>
    <n v="0"/>
    <n v="0"/>
    <n v="0"/>
    <n v="0"/>
    <n v="100000000"/>
    <n v="0"/>
    <n v="100000000"/>
    <n v="0"/>
    <n v="0"/>
    <n v="0"/>
    <n v="0"/>
    <n v="0"/>
    <n v="0"/>
    <n v="0"/>
    <n v="0"/>
    <n v="0"/>
    <n v="25000000"/>
    <n v="0"/>
    <n v="0"/>
    <n v="0"/>
    <n v="0"/>
    <n v="25000000"/>
    <n v="0"/>
    <n v="0"/>
    <n v="25000000"/>
    <n v="0"/>
    <n v="25000000"/>
    <n v="0"/>
    <n v="25000000"/>
    <n v="25000000"/>
    <s v="Capital"/>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21001"/>
    <s v="Advertising and Public Relations"/>
    <n v="0"/>
    <n v="0"/>
    <n v="0"/>
    <n v="0"/>
    <n v="42600000"/>
    <n v="0"/>
    <n v="28400000"/>
    <n v="14200000"/>
    <n v="0"/>
    <n v="0"/>
    <n v="0"/>
    <n v="0"/>
    <n v="9000000"/>
    <n v="2091360"/>
    <n v="0"/>
    <n v="0"/>
    <n v="7100000"/>
    <n v="13850000"/>
    <n v="0"/>
    <n v="0"/>
    <n v="12300000"/>
    <n v="11895000"/>
    <n v="0"/>
    <n v="0"/>
    <n v="28400000"/>
    <n v="0"/>
    <n v="27836360"/>
    <n v="0"/>
    <n v="28400000"/>
    <n v="2783636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17"/>
    <s v="Infrastructure Development and Management"/>
    <s v="225202"/>
    <s v="Environment Impact Assessment for Capital Works"/>
    <n v="0"/>
    <n v="0"/>
    <n v="0"/>
    <n v="0"/>
    <n v="2030600000"/>
    <n v="0"/>
    <n v="184600000"/>
    <n v="184600000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17"/>
    <s v="Infrastructure Development and Management"/>
    <s v="225204"/>
    <s v="Monitoring and Supervision of capital work"/>
    <n v="0"/>
    <n v="0"/>
    <n v="0"/>
    <n v="0"/>
    <n v="544488350"/>
    <n v="0"/>
    <n v="0"/>
    <n v="54448835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11102"/>
    <s v="Contract Staff Salaries "/>
    <n v="0"/>
    <n v="0"/>
    <n v="0"/>
    <n v="0"/>
    <n v="1930600000"/>
    <n v="0"/>
    <n v="1930600000"/>
    <n v="0"/>
    <n v="362650000"/>
    <n v="268766840"/>
    <n v="0"/>
    <n v="0"/>
    <n v="482650000"/>
    <n v="418517372"/>
    <n v="0"/>
    <n v="0"/>
    <n v="482650000"/>
    <n v="510849858"/>
    <n v="0"/>
    <n v="0"/>
    <n v="482650000"/>
    <n v="611231663"/>
    <n v="0"/>
    <n v="0"/>
    <n v="1810600000"/>
    <n v="0"/>
    <n v="1809365733"/>
    <n v="0"/>
    <n v="1810600000"/>
    <n v="1809365733"/>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1003"/>
    <s v="Staff Training"/>
    <n v="0"/>
    <n v="0"/>
    <n v="0"/>
    <n v="0"/>
    <n v="200000000"/>
    <n v="0"/>
    <n v="200000000"/>
    <n v="0"/>
    <n v="0"/>
    <n v="0"/>
    <n v="0"/>
    <n v="0"/>
    <n v="0"/>
    <n v="0"/>
    <n v="0"/>
    <n v="0"/>
    <n v="50000000"/>
    <n v="45465000"/>
    <n v="0"/>
    <n v="0"/>
    <n v="120000000"/>
    <n v="124535000"/>
    <n v="0"/>
    <n v="0"/>
    <n v="170000000"/>
    <n v="0"/>
    <n v="170000000"/>
    <n v="0"/>
    <n v="170000000"/>
    <n v="17000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5201"/>
    <s v="Consultancy Services-Capital"/>
    <n v="0"/>
    <n v="0"/>
    <n v="0"/>
    <n v="0"/>
    <n v="450000000"/>
    <n v="0"/>
    <n v="450000000"/>
    <n v="0"/>
    <n v="0"/>
    <n v="0"/>
    <n v="0"/>
    <n v="0"/>
    <n v="0"/>
    <n v="0"/>
    <n v="0"/>
    <n v="0"/>
    <n v="112500000"/>
    <n v="110215000"/>
    <n v="0"/>
    <n v="0"/>
    <n v="0"/>
    <n v="2285000"/>
    <n v="0"/>
    <n v="0"/>
    <n v="112500000"/>
    <n v="0"/>
    <n v="112500000"/>
    <n v="0"/>
    <n v="112500000"/>
    <n v="11250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8002"/>
    <s v="Maintenance-Transport Equipment "/>
    <n v="0"/>
    <n v="0"/>
    <n v="0"/>
    <n v="0"/>
    <n v="360000000"/>
    <n v="0"/>
    <n v="360000000"/>
    <n v="0"/>
    <n v="0"/>
    <n v="0"/>
    <n v="0"/>
    <n v="0"/>
    <n v="0"/>
    <n v="0"/>
    <n v="0"/>
    <n v="0"/>
    <n v="90000000"/>
    <n v="90000000"/>
    <n v="0"/>
    <n v="0"/>
    <n v="50000000"/>
    <n v="49857009"/>
    <n v="0"/>
    <n v="0"/>
    <n v="140000000"/>
    <n v="0"/>
    <n v="139857009"/>
    <n v="0"/>
    <n v="140000000"/>
    <n v="139857009"/>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17"/>
    <s v="Infrastructure Development and Management"/>
    <s v="312219"/>
    <s v="Other Transport equipment - Acquisition"/>
    <n v="0"/>
    <n v="0"/>
    <n v="0"/>
    <n v="0"/>
    <n v="1500000000"/>
    <n v="0"/>
    <n v="1500000000"/>
    <n v="0"/>
    <n v="0"/>
    <n v="0"/>
    <n v="0"/>
    <n v="0"/>
    <n v="0"/>
    <n v="0"/>
    <n v="0"/>
    <n v="0"/>
    <n v="0"/>
    <n v="0"/>
    <n v="0"/>
    <n v="0"/>
    <n v="250000000"/>
    <n v="250000000"/>
    <n v="0"/>
    <n v="0"/>
    <n v="250000000"/>
    <n v="0"/>
    <n v="250000000"/>
    <n v="0"/>
    <n v="250000000"/>
    <n v="250000000"/>
    <s v="Capital"/>
  </r>
  <r>
    <s v="019"/>
    <s v="Ministry of Water and Environment"/>
    <x v="9"/>
    <x v="9"/>
    <s v="02"/>
    <s v="Population Health, Safety and Management "/>
    <s v="03"/>
    <s v="Directorate of Water Development "/>
    <s v="001"/>
    <s v="Rural Water Supply and Sanitation"/>
    <s v="1614"/>
    <s v="Support to Rural Water Supply and Sanitation Project"/>
    <s v="000017"/>
    <s v="Infrastructure Development and Management"/>
    <s v="342111"/>
    <s v="Land - Acquisition"/>
    <n v="0"/>
    <n v="0"/>
    <n v="0"/>
    <n v="0"/>
    <n v="2500000000"/>
    <n v="0"/>
    <n v="2500000000"/>
    <n v="0"/>
    <n v="0"/>
    <n v="0"/>
    <n v="0"/>
    <n v="0"/>
    <n v="0"/>
    <n v="0"/>
    <n v="0"/>
    <n v="0"/>
    <n v="625000000"/>
    <n v="625000000"/>
    <n v="0"/>
    <n v="0"/>
    <n v="0"/>
    <n v="0"/>
    <n v="0"/>
    <n v="0"/>
    <n v="625000000"/>
    <n v="0"/>
    <n v="625000000"/>
    <n v="0"/>
    <n v="625000000"/>
    <n v="625000000"/>
    <s v="Capital"/>
  </r>
  <r>
    <s v="019"/>
    <s v="Ministry of Water and Environment"/>
    <x v="9"/>
    <x v="9"/>
    <s v="02"/>
    <s v="Population Health, Safety and Management "/>
    <s v="03"/>
    <s v="Directorate of Water Development "/>
    <s v="001"/>
    <s v="Rural Water Supply and Sanitation"/>
    <s v="1666"/>
    <s v="Development of Solar Powered Irrigation and Water Supply Systems"/>
    <s v="000003"/>
    <s v="Facilities and Equipment Management"/>
    <s v="228002"/>
    <s v="Maintenance-Transport Equipment "/>
    <n v="0"/>
    <n v="0"/>
    <n v="0"/>
    <n v="0"/>
    <n v="32000000"/>
    <n v="0"/>
    <n v="32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3001"/>
    <s v="Property Management Expenses"/>
    <n v="0"/>
    <n v="0"/>
    <n v="0"/>
    <n v="0"/>
    <n v="8000000"/>
    <n v="0"/>
    <n v="8000000"/>
    <n v="0"/>
    <n v="0"/>
    <n v="0"/>
    <n v="0"/>
    <n v="0"/>
    <n v="2000000"/>
    <n v="2000000"/>
    <n v="0"/>
    <n v="0"/>
    <n v="2000000"/>
    <n v="2000000"/>
    <n v="0"/>
    <n v="0"/>
    <n v="4000000"/>
    <n v="4000000"/>
    <n v="0"/>
    <n v="0"/>
    <n v="8000000"/>
    <n v="0"/>
    <n v="8000000"/>
    <n v="0"/>
    <n v="8000000"/>
    <n v="8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17"/>
    <s v="Infrastructure Development and Management"/>
    <s v="212101"/>
    <s v="Social Security Contributions"/>
    <n v="0"/>
    <n v="0"/>
    <n v="0"/>
    <n v="0"/>
    <n v="4000000"/>
    <n v="0"/>
    <n v="4000000"/>
    <n v="0"/>
    <n v="0"/>
    <n v="0"/>
    <n v="0"/>
    <n v="0"/>
    <n v="1000000"/>
    <n v="1000000"/>
    <n v="0"/>
    <n v="0"/>
    <n v="1000000"/>
    <n v="1000000"/>
    <n v="0"/>
    <n v="0"/>
    <n v="2000000"/>
    <n v="2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17"/>
    <s v="Infrastructure Development and Management"/>
    <s v="225204"/>
    <s v="Monitoring and Supervision of capital work"/>
    <n v="0"/>
    <n v="0"/>
    <n v="0"/>
    <n v="0"/>
    <n v="100000000"/>
    <n v="0"/>
    <n v="100000000"/>
    <n v="0"/>
    <n v="0"/>
    <n v="0"/>
    <n v="0"/>
    <n v="0"/>
    <n v="25000000"/>
    <n v="25000000"/>
    <n v="0"/>
    <n v="0"/>
    <n v="25000000"/>
    <n v="25000000"/>
    <n v="0"/>
    <n v="0"/>
    <n v="50000000"/>
    <n v="50000000"/>
    <n v="0"/>
    <n v="0"/>
    <n v="100000000"/>
    <n v="0"/>
    <n v="100000000"/>
    <n v="0"/>
    <n v="100000000"/>
    <n v="100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17"/>
    <s v="Infrastructure Development and Management"/>
    <s v="312135"/>
    <s v="Water Plants, pipelines and sewerage networks - Acquisition"/>
    <n v="0"/>
    <n v="0"/>
    <n v="0"/>
    <n v="0"/>
    <n v="17548000000"/>
    <n v="0"/>
    <n v="17548000000"/>
    <n v="0"/>
    <n v="0"/>
    <n v="0"/>
    <n v="0"/>
    <n v="0"/>
    <n v="5500000000"/>
    <n v="5500000000"/>
    <n v="0"/>
    <n v="0"/>
    <n v="3450000000"/>
    <n v="3450000000"/>
    <n v="0"/>
    <n v="0"/>
    <n v="3050000000"/>
    <n v="3050000000"/>
    <n v="0"/>
    <n v="0"/>
    <n v="12000000000"/>
    <n v="0"/>
    <n v="12000000000"/>
    <n v="0"/>
    <n v="12000000000"/>
    <n v="12000000000"/>
    <s v="Capital"/>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1001"/>
    <s v="Advertising and Public Relations"/>
    <n v="0"/>
    <n v="0"/>
    <n v="0"/>
    <n v="0"/>
    <n v="108800000"/>
    <n v="0"/>
    <n v="108800000"/>
    <n v="0"/>
    <n v="0"/>
    <n v="0"/>
    <n v="0"/>
    <n v="0"/>
    <n v="27200000"/>
    <n v="6800000"/>
    <n v="0"/>
    <n v="0"/>
    <n v="27200000"/>
    <n v="47600000"/>
    <n v="0"/>
    <n v="0"/>
    <n v="0"/>
    <n v="0"/>
    <n v="0"/>
    <n v="0"/>
    <n v="54400000"/>
    <n v="0"/>
    <n v="54400000"/>
    <n v="0"/>
    <n v="54400000"/>
    <n v="544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1007"/>
    <s v="Books, Periodicals &amp; Newspapers"/>
    <n v="0"/>
    <n v="0"/>
    <n v="0"/>
    <n v="0"/>
    <n v="6000000"/>
    <n v="0"/>
    <n v="6000000"/>
    <n v="0"/>
    <n v="0"/>
    <n v="0"/>
    <n v="0"/>
    <n v="0"/>
    <n v="1500000"/>
    <n v="1500000"/>
    <n v="0"/>
    <n v="0"/>
    <n v="1500000"/>
    <n v="1500000"/>
    <n v="0"/>
    <n v="0"/>
    <n v="3000000"/>
    <n v="3000000"/>
    <n v="0"/>
    <n v="0"/>
    <n v="6000000"/>
    <n v="0"/>
    <n v="6000000"/>
    <n v="0"/>
    <n v="6000000"/>
    <n v="6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3004"/>
    <s v="Guard and Security services"/>
    <n v="0"/>
    <n v="0"/>
    <n v="0"/>
    <n v="0"/>
    <n v="16000000"/>
    <n v="0"/>
    <n v="16000000"/>
    <n v="0"/>
    <n v="0"/>
    <n v="0"/>
    <n v="0"/>
    <n v="0"/>
    <n v="4000000"/>
    <n v="4000000"/>
    <n v="0"/>
    <n v="0"/>
    <n v="4000000"/>
    <n v="4000000"/>
    <n v="0"/>
    <n v="0"/>
    <n v="8000000"/>
    <n v="8000000"/>
    <n v="0"/>
    <n v="0"/>
    <n v="16000000"/>
    <n v="0"/>
    <n v="16000000"/>
    <n v="0"/>
    <n v="16000000"/>
    <n v="16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5101"/>
    <s v="Consultancy Services"/>
    <n v="0"/>
    <n v="0"/>
    <n v="0"/>
    <n v="0"/>
    <n v="205200000"/>
    <n v="0"/>
    <n v="205200000"/>
    <n v="0"/>
    <n v="0"/>
    <n v="0"/>
    <n v="0"/>
    <n v="0"/>
    <n v="10000000"/>
    <n v="10000000"/>
    <n v="0"/>
    <n v="0"/>
    <n v="39300000"/>
    <n v="39300000"/>
    <n v="0"/>
    <n v="0"/>
    <n v="0"/>
    <n v="0"/>
    <n v="0"/>
    <n v="0"/>
    <n v="49300000"/>
    <n v="0"/>
    <n v="49300000"/>
    <n v="0"/>
    <n v="49300000"/>
    <n v="493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8001"/>
    <s v="Maintenance-Buildings and Structures"/>
    <n v="0"/>
    <n v="0"/>
    <n v="0"/>
    <n v="0"/>
    <n v="4000000"/>
    <n v="0"/>
    <n v="4000000"/>
    <n v="0"/>
    <n v="0"/>
    <n v="0"/>
    <n v="0"/>
    <n v="0"/>
    <n v="1000000"/>
    <n v="1000000"/>
    <n v="0"/>
    <n v="0"/>
    <n v="1000000"/>
    <n v="1000000"/>
    <n v="0"/>
    <n v="0"/>
    <n v="2000000"/>
    <n v="2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11102"/>
    <s v="Contract Staff Salaries "/>
    <n v="0"/>
    <n v="0"/>
    <n v="0"/>
    <n v="0"/>
    <n v="160000000"/>
    <n v="0"/>
    <n v="160000000"/>
    <n v="0"/>
    <n v="40000000"/>
    <n v="36653398"/>
    <n v="0"/>
    <n v="0"/>
    <n v="40000000"/>
    <n v="43274848"/>
    <n v="0"/>
    <n v="0"/>
    <n v="40000000"/>
    <n v="38341738"/>
    <n v="0"/>
    <n v="0"/>
    <n v="40000000"/>
    <n v="41730016"/>
    <n v="0"/>
    <n v="0"/>
    <n v="160000000"/>
    <n v="0"/>
    <n v="160000000"/>
    <n v="0"/>
    <n v="160000000"/>
    <n v="160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1001"/>
    <s v="Advertising and Public Relations"/>
    <n v="0"/>
    <n v="0"/>
    <n v="0"/>
    <n v="0"/>
    <n v="150000000"/>
    <n v="0"/>
    <n v="10000000"/>
    <n v="140000000"/>
    <n v="0"/>
    <n v="0"/>
    <n v="0"/>
    <n v="0"/>
    <n v="2500000"/>
    <n v="625000"/>
    <n v="0"/>
    <n v="0"/>
    <n v="2500000"/>
    <n v="1875000"/>
    <n v="0"/>
    <n v="0"/>
    <n v="0"/>
    <n v="2500000"/>
    <n v="0"/>
    <n v="0"/>
    <n v="5000000"/>
    <n v="0"/>
    <n v="5000000"/>
    <n v="0"/>
    <n v="5000000"/>
    <n v="5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17"/>
    <s v="Infrastructure Development and Management"/>
    <s v="225203"/>
    <s v="Appraisal and Feasibility Studies for Capital Works"/>
    <n v="0"/>
    <n v="0"/>
    <n v="0"/>
    <n v="0"/>
    <n v="621000000"/>
    <n v="0"/>
    <n v="621000000"/>
    <n v="0"/>
    <n v="0"/>
    <n v="0"/>
    <n v="0"/>
    <n v="0"/>
    <n v="0"/>
    <n v="0"/>
    <n v="0"/>
    <n v="0"/>
    <n v="70000000"/>
    <n v="66206396"/>
    <n v="0"/>
    <n v="0"/>
    <n v="0"/>
    <n v="3793604"/>
    <n v="0"/>
    <n v="0"/>
    <n v="70000000"/>
    <n v="0"/>
    <n v="70000000"/>
    <n v="0"/>
    <n v="70000000"/>
    <n v="70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17"/>
    <s v="Infrastructure Development and Management"/>
    <s v="227004"/>
    <s v="Fuel, Lubricants and Oils"/>
    <n v="0"/>
    <n v="0"/>
    <n v="0"/>
    <n v="0"/>
    <n v="150000000"/>
    <n v="0"/>
    <n v="150000000"/>
    <n v="0"/>
    <n v="0"/>
    <n v="0"/>
    <n v="0"/>
    <n v="0"/>
    <n v="37500000"/>
    <n v="37500000"/>
    <n v="0"/>
    <n v="0"/>
    <n v="37500000"/>
    <n v="37500000"/>
    <n v="0"/>
    <n v="0"/>
    <n v="75000000"/>
    <n v="75000000"/>
    <n v="0"/>
    <n v="0"/>
    <n v="150000000"/>
    <n v="0"/>
    <n v="150000000"/>
    <n v="0"/>
    <n v="150000000"/>
    <n v="150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17"/>
    <s v="Infrastructure Development and Management"/>
    <s v="312135"/>
    <s v="Water Plants, pipelines and sewerage networks - Acquisition"/>
    <n v="0"/>
    <n v="0"/>
    <n v="0"/>
    <n v="0"/>
    <n v="37310181096"/>
    <n v="0"/>
    <n v="5633500000"/>
    <n v="31676681096"/>
    <n v="0"/>
    <n v="0"/>
    <n v="0"/>
    <n v="0"/>
    <n v="393750000"/>
    <n v="393750000"/>
    <n v="0"/>
    <n v="0"/>
    <n v="500000000"/>
    <n v="489827219"/>
    <n v="0"/>
    <n v="0"/>
    <n v="3075500000"/>
    <n v="3085672781"/>
    <n v="0"/>
    <n v="0"/>
    <n v="3969250000"/>
    <n v="0"/>
    <n v="3969250000"/>
    <n v="0"/>
    <n v="3969250000"/>
    <n v="3969250000"/>
    <s v="Capital"/>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11106"/>
    <s v="Allowances (Incl. Casuals, Temporary, sitting allowances)"/>
    <n v="0"/>
    <n v="0"/>
    <n v="0"/>
    <n v="0"/>
    <n v="0"/>
    <n v="0"/>
    <n v="20000000"/>
    <n v="0"/>
    <n v="0"/>
    <n v="0"/>
    <n v="0"/>
    <n v="0"/>
    <n v="5000000"/>
    <n v="5000000"/>
    <n v="0"/>
    <n v="0"/>
    <n v="5000000"/>
    <n v="5000000"/>
    <n v="0"/>
    <n v="0"/>
    <n v="10000000"/>
    <n v="10000000"/>
    <n v="0"/>
    <n v="0"/>
    <n v="20000000"/>
    <n v="0"/>
    <n v="20000000"/>
    <n v="0"/>
    <n v="20000000"/>
    <n v="20000000"/>
    <s v="Recurrent"/>
  </r>
  <r>
    <s v="017"/>
    <s v="Ministry of Energy and Mineral Development"/>
    <x v="13"/>
    <x v="13"/>
    <s v="01"/>
    <s v="Generation"/>
    <s v="02"/>
    <s v="Energy Planning, Management &amp; Infrastructure Dev't"/>
    <s v="000"/>
    <s v=""/>
    <s v="1183"/>
    <s v="Karuma Hydroelectricity Power Project"/>
    <s v="240004"/>
    <s v="Power Plant Development"/>
    <s v="312136"/>
    <s v="Power lines, stations and plants - Acquisition"/>
    <n v="0"/>
    <n v="0"/>
    <n v="0"/>
    <n v="0"/>
    <n v="0"/>
    <n v="0"/>
    <n v="0"/>
    <n v="0"/>
    <n v="0"/>
    <n v="0"/>
    <n v="0"/>
    <n v="0"/>
    <n v="0"/>
    <n v="0"/>
    <n v="0"/>
    <n v="0"/>
    <n v="0"/>
    <n v="0"/>
    <n v="0"/>
    <n v="0"/>
    <n v="0"/>
    <n v="0"/>
    <n v="205831981581"/>
    <n v="205831981581"/>
    <n v="0"/>
    <n v="205831981581"/>
    <n v="0"/>
    <n v="205831981581"/>
    <n v="205831981581"/>
    <n v="205831981581"/>
    <s v="Capital"/>
  </r>
  <r>
    <s v="017"/>
    <s v="Ministry of Energy and Mineral Development"/>
    <x v="13"/>
    <x v="13"/>
    <s v="01"/>
    <s v="Generation"/>
    <s v="02"/>
    <s v="Energy Planning, Management &amp; Infrastructure Dev't"/>
    <s v="001"/>
    <s v="Electrical Power Department"/>
    <s v="1143"/>
    <s v="Isimba Hydro Power Project"/>
    <s v="240004"/>
    <s v="Power plant Development"/>
    <s v="312131"/>
    <s v="Roads and Bridges - Acquisition"/>
    <n v="0"/>
    <n v="0"/>
    <n v="0"/>
    <n v="0"/>
    <n v="700000000"/>
    <n v="0"/>
    <n v="700000000"/>
    <n v="0"/>
    <n v="0"/>
    <n v="0"/>
    <n v="0"/>
    <n v="0"/>
    <n v="0"/>
    <n v="0"/>
    <n v="0"/>
    <n v="0"/>
    <n v="0"/>
    <n v="0"/>
    <n v="0"/>
    <n v="0"/>
    <n v="0"/>
    <n v="0"/>
    <n v="0"/>
    <n v="0"/>
    <n v="0"/>
    <n v="0"/>
    <n v="0"/>
    <n v="0"/>
    <n v="0"/>
    <n v="0"/>
    <s v="Capital"/>
  </r>
  <r>
    <s v="017"/>
    <s v="Ministry of Energy and Mineral Development"/>
    <x v="13"/>
    <x v="13"/>
    <s v="02"/>
    <s v="Transmission and Distribution"/>
    <s v="02"/>
    <s v="Energy Planning, Management &amp; Infrastructure Dev't"/>
    <s v="000"/>
    <s v=""/>
    <s v="1517"/>
    <s v="Bridging the demand gap through the accelerated rural electrification Programme (TBEA)"/>
    <s v="240015"/>
    <s v="Distribution Network Expansion "/>
    <s v="312136"/>
    <s v="Power lines, stations and plants - Acquisition"/>
    <n v="0"/>
    <n v="0"/>
    <n v="0"/>
    <n v="0"/>
    <n v="0"/>
    <n v="0"/>
    <n v="0"/>
    <n v="0"/>
    <n v="0"/>
    <n v="0"/>
    <n v="0"/>
    <n v="0"/>
    <n v="0"/>
    <n v="0"/>
    <n v="0"/>
    <n v="0"/>
    <n v="0"/>
    <n v="0"/>
    <n v="0"/>
    <n v="0"/>
    <n v="0"/>
    <n v="0"/>
    <n v="101862324257"/>
    <n v="101862324257"/>
    <n v="0"/>
    <n v="101862324257"/>
    <n v="0"/>
    <n v="101862324257"/>
    <n v="101862324257"/>
    <n v="101862324257"/>
    <s v="Capital"/>
  </r>
  <r>
    <s v="017"/>
    <s v="Ministry of Energy and Mineral Development"/>
    <x v="13"/>
    <x v="13"/>
    <s v="02"/>
    <s v="Transmission and Distribution"/>
    <s v="02"/>
    <s v="Energy Planning, Management &amp; Infrastructure Dev't"/>
    <s v="001"/>
    <s v="Electrical Power Department"/>
    <s v="1259"/>
    <s v="Kampala-Entebbe Transmission Line"/>
    <s v="240012"/>
    <s v="Transmission Network Development and Rehabilitation"/>
    <s v="263402"/>
    <s v="Transfer to Other Government Units"/>
    <n v="0"/>
    <n v="0"/>
    <n v="0"/>
    <n v="0"/>
    <n v="8110000000"/>
    <n v="0"/>
    <n v="400000000"/>
    <n v="7710000000"/>
    <n v="0"/>
    <n v="0"/>
    <n v="0"/>
    <n v="0"/>
    <n v="140000000"/>
    <n v="140000000"/>
    <n v="0"/>
    <n v="0"/>
    <n v="0"/>
    <n v="0"/>
    <n v="0"/>
    <n v="0"/>
    <n v="0"/>
    <n v="0"/>
    <n v="0"/>
    <n v="0"/>
    <n v="140000000"/>
    <n v="0"/>
    <n v="140000000"/>
    <n v="0"/>
    <n v="140000000"/>
    <n v="1400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1011"/>
    <s v="Printing, Stationery, Photocopying and Binding"/>
    <n v="0"/>
    <n v="0"/>
    <n v="0"/>
    <n v="0"/>
    <n v="200000000"/>
    <n v="0"/>
    <n v="20000000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1"/>
    <s v="Electrical Power Department"/>
    <s v="1654"/>
    <s v="Power Supply to industrial parks and Power Transmission Line Extension"/>
    <s v="240012"/>
    <s v="Transmission Network Development and Rehabilitation"/>
    <s v="225204"/>
    <s v="Monitoring and Supervision of capital work"/>
    <n v="0"/>
    <n v="0"/>
    <n v="0"/>
    <n v="0"/>
    <n v="1000000000"/>
    <n v="0"/>
    <n v="1000000000"/>
    <n v="0"/>
    <n v="0"/>
    <n v="0"/>
    <n v="0"/>
    <n v="0"/>
    <n v="250000000"/>
    <n v="26390000"/>
    <n v="0"/>
    <n v="0"/>
    <n v="74400000"/>
    <n v="74400000"/>
    <n v="0"/>
    <n v="0"/>
    <n v="243805000"/>
    <n v="467415000"/>
    <n v="0"/>
    <n v="0"/>
    <n v="568205000"/>
    <n v="0"/>
    <n v="568205000"/>
    <n v="0"/>
    <n v="568205000"/>
    <n v="568205000"/>
    <s v="Recurrent"/>
  </r>
  <r>
    <s v="017"/>
    <s v="Ministry of Energy and Mineral Development"/>
    <x v="13"/>
    <x v="13"/>
    <s v="02"/>
    <s v="Transmission and Distribution"/>
    <s v="02"/>
    <s v="Energy Planning, Management &amp; Infrastructure Dev't"/>
    <s v="001"/>
    <s v="Electrical Power Department"/>
    <s v="1775"/>
    <s v="Electricity Access Scale Up Project"/>
    <s v="240015"/>
    <s v="Distribution Network Expansion "/>
    <s v="225203"/>
    <s v="Appraisal and Feasibility Studies for Capital Works"/>
    <n v="0"/>
    <n v="0"/>
    <n v="0"/>
    <n v="0"/>
    <n v="2238360244"/>
    <n v="0"/>
    <n v="2238360244"/>
    <n v="0"/>
    <n v="0"/>
    <n v="0"/>
    <n v="0"/>
    <n v="0"/>
    <n v="500000000"/>
    <n v="485720082"/>
    <n v="0"/>
    <n v="0"/>
    <n v="173836024"/>
    <n v="187994481"/>
    <n v="0"/>
    <n v="0"/>
    <n v="273791739"/>
    <n v="274549719"/>
    <n v="0"/>
    <n v="0"/>
    <n v="947627763"/>
    <n v="0"/>
    <n v="948264282"/>
    <n v="0"/>
    <n v="947627763"/>
    <n v="948264282"/>
    <s v="Recurrent"/>
  </r>
  <r>
    <s v="017"/>
    <s v="Ministry of Energy and Mineral Development"/>
    <x v="13"/>
    <x v="13"/>
    <s v="02"/>
    <s v="Transmission and Distribution"/>
    <s v="02"/>
    <s v="Energy Planning, Management &amp; Infrastructure Dev't"/>
    <s v="006"/>
    <s v="Rural Electrification Management"/>
    <s v="1262"/>
    <s v="Rural Electrification Project"/>
    <s v="240001"/>
    <s v="Affordable Energy Services"/>
    <s v="225201"/>
    <s v="Consultancy Services-Capital"/>
    <n v="0"/>
    <n v="0"/>
    <n v="0"/>
    <n v="0"/>
    <n v="1148000000"/>
    <n v="0"/>
    <n v="114800000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6"/>
    <s v="Rural Electrification Management"/>
    <s v="1262"/>
    <s v="Rural Electrification Project"/>
    <s v="240001"/>
    <s v="Affordable Energy Services"/>
    <s v="342111"/>
    <s v="Land - Acquisition"/>
    <n v="0"/>
    <n v="0"/>
    <n v="0"/>
    <n v="0"/>
    <n v="700000000"/>
    <n v="0"/>
    <n v="700000000"/>
    <n v="0"/>
    <n v="0"/>
    <n v="0"/>
    <n v="0"/>
    <n v="0"/>
    <n v="31000000"/>
    <n v="0"/>
    <n v="0"/>
    <n v="0"/>
    <n v="0"/>
    <n v="0"/>
    <n v="0"/>
    <n v="0"/>
    <n v="0"/>
    <n v="30999873"/>
    <n v="0"/>
    <n v="0"/>
    <n v="31000000"/>
    <n v="0"/>
    <n v="30999873"/>
    <n v="0"/>
    <n v="31000000"/>
    <n v="30999873"/>
    <s v="Capital"/>
  </r>
  <r>
    <s v="017"/>
    <s v="Ministry of Energy and Mineral Development"/>
    <x v="13"/>
    <x v="13"/>
    <s v="02"/>
    <s v="Transmission and Distribution"/>
    <s v="02"/>
    <s v="Energy Planning, Management &amp; Infrastructure Dev't"/>
    <s v="006"/>
    <s v="Rural Electrification Management"/>
    <s v="1262"/>
    <s v="Rural Electrification Project"/>
    <s v="240016"/>
    <s v="Electricity Connections"/>
    <s v="225204"/>
    <s v="Monitoring and Supervision of capital work"/>
    <n v="0"/>
    <n v="0"/>
    <n v="0"/>
    <n v="0"/>
    <n v="600000000"/>
    <n v="0"/>
    <n v="600000000"/>
    <n v="0"/>
    <n v="0"/>
    <n v="0"/>
    <n v="0"/>
    <n v="0"/>
    <n v="250000000"/>
    <n v="97652455"/>
    <n v="0"/>
    <n v="0"/>
    <n v="350000000"/>
    <n v="497606689"/>
    <n v="0"/>
    <n v="0"/>
    <n v="0"/>
    <n v="19601085"/>
    <n v="0"/>
    <n v="0"/>
    <n v="600000000"/>
    <n v="0"/>
    <n v="614860229"/>
    <n v="0"/>
    <n v="600000000"/>
    <n v="614860229"/>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221012"/>
    <s v="Small Office Equipment"/>
    <n v="0"/>
    <n v="0"/>
    <n v="0"/>
    <n v="0"/>
    <n v="62000000"/>
    <n v="0"/>
    <n v="62000000"/>
    <n v="0"/>
    <n v="0"/>
    <n v="0"/>
    <n v="0"/>
    <n v="0"/>
    <n v="10000000"/>
    <n v="10000000"/>
    <n v="0"/>
    <n v="0"/>
    <n v="15000000"/>
    <n v="0"/>
    <n v="0"/>
    <n v="0"/>
    <n v="0"/>
    <n v="15000000"/>
    <n v="0"/>
    <n v="0"/>
    <n v="25000000"/>
    <n v="0"/>
    <n v="25000000"/>
    <n v="0"/>
    <n v="25000000"/>
    <n v="2500000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5204"/>
    <s v="Monitoring and Supervision of capital work"/>
    <n v="0"/>
    <n v="970000000"/>
    <n v="0"/>
    <n v="970000000"/>
    <n v="1170000000"/>
    <n v="0"/>
    <n v="200000000"/>
    <n v="0"/>
    <n v="0"/>
    <n v="0"/>
    <n v="0"/>
    <n v="0"/>
    <n v="100000000"/>
    <n v="64085000"/>
    <n v="0"/>
    <n v="0"/>
    <n v="100000000"/>
    <n v="100242603"/>
    <n v="0"/>
    <n v="0"/>
    <n v="0"/>
    <n v="35005566"/>
    <n v="0"/>
    <n v="0"/>
    <n v="200000000"/>
    <n v="0"/>
    <n v="199333169"/>
    <n v="0"/>
    <n v="200000000"/>
    <n v="199333169"/>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11106"/>
    <s v="Allowances (Incl. Casuals, Temporary, sitting allowances)"/>
    <n v="0"/>
    <n v="0"/>
    <n v="0"/>
    <n v="0"/>
    <n v="30000000"/>
    <n v="0"/>
    <n v="30000000"/>
    <n v="0"/>
    <n v="0"/>
    <n v="0"/>
    <n v="0"/>
    <n v="0"/>
    <n v="15000000"/>
    <n v="15000000"/>
    <n v="0"/>
    <n v="0"/>
    <n v="1500000"/>
    <n v="1260000"/>
    <n v="0"/>
    <n v="0"/>
    <n v="0"/>
    <n v="240000"/>
    <n v="0"/>
    <n v="0"/>
    <n v="16500000"/>
    <n v="0"/>
    <n v="16500000"/>
    <n v="0"/>
    <n v="16500000"/>
    <n v="165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15"/>
    <s v="Monitoring and Evaluation "/>
    <s v="225204"/>
    <s v="Monitoring and Supervision of capital work"/>
    <n v="0"/>
    <n v="0"/>
    <n v="0"/>
    <n v="0"/>
    <n v="800000000"/>
    <n v="0"/>
    <n v="800000000"/>
    <n v="0"/>
    <n v="0"/>
    <n v="0"/>
    <n v="0"/>
    <n v="0"/>
    <n v="693300183"/>
    <n v="549048930"/>
    <n v="0"/>
    <n v="0"/>
    <n v="10669982"/>
    <n v="22686235"/>
    <n v="0"/>
    <n v="0"/>
    <n v="69930018"/>
    <n v="202165018"/>
    <n v="0"/>
    <n v="0"/>
    <n v="773900183"/>
    <n v="0"/>
    <n v="773900183"/>
    <n v="0"/>
    <n v="773900183"/>
    <n v="773900183"/>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19"/>
    <s v="ICT Services"/>
    <s v="312137"/>
    <s v="Information Communication Technology network lines - Acquisition"/>
    <n v="0"/>
    <n v="0"/>
    <n v="0"/>
    <n v="0"/>
    <n v="400000000"/>
    <n v="0"/>
    <n v="400000000"/>
    <n v="0"/>
    <n v="0"/>
    <n v="0"/>
    <n v="0"/>
    <n v="0"/>
    <n v="80000000"/>
    <n v="0"/>
    <n v="0"/>
    <n v="0"/>
    <n v="32000000"/>
    <n v="0"/>
    <n v="0"/>
    <n v="0"/>
    <n v="0"/>
    <n v="9999845"/>
    <n v="0"/>
    <n v="0"/>
    <n v="112000000"/>
    <n v="0"/>
    <n v="9999845"/>
    <n v="0"/>
    <n v="112000000"/>
    <n v="9999845"/>
    <s v="Capital"/>
  </r>
  <r>
    <s v="017"/>
    <s v="Ministry of Energy and Mineral Development"/>
    <x v="13"/>
    <x v="13"/>
    <s v="02"/>
    <s v="Transmission and Distribution"/>
    <s v="03"/>
    <s v="Policy, Planning and Support Services"/>
    <s v="002"/>
    <s v="Policy and Planning Department"/>
    <s v="1594"/>
    <s v="Retooling of Ministry of Energy and Mineral Development (Phase II)"/>
    <s v="000044"/>
    <s v="Stastistical Services "/>
    <s v="221011"/>
    <s v="Printing, Stationery, Photocopying and Binding"/>
    <n v="0"/>
    <n v="0"/>
    <n v="0"/>
    <n v="0"/>
    <n v="30000000"/>
    <n v="0"/>
    <n v="30000000"/>
    <n v="0"/>
    <n v="0"/>
    <n v="0"/>
    <n v="0"/>
    <n v="0"/>
    <n v="9000000"/>
    <n v="9000000"/>
    <n v="0"/>
    <n v="0"/>
    <n v="12100000"/>
    <n v="12100000"/>
    <n v="0"/>
    <n v="0"/>
    <n v="8900000"/>
    <n v="8900000"/>
    <n v="0"/>
    <n v="0"/>
    <n v="30000000"/>
    <n v="0"/>
    <n v="30000000"/>
    <n v="0"/>
    <n v="30000000"/>
    <n v="3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300008"/>
    <s v="Information and Systems Management"/>
    <s v="221012"/>
    <s v="Small Office Equipment"/>
    <n v="0"/>
    <n v="0"/>
    <n v="0"/>
    <n v="0"/>
    <n v="10000000"/>
    <n v="0"/>
    <n v="10000000"/>
    <n v="0"/>
    <n v="0"/>
    <n v="0"/>
    <n v="0"/>
    <n v="0"/>
    <n v="10000000"/>
    <n v="10000000"/>
    <n v="0"/>
    <n v="0"/>
    <n v="0"/>
    <n v="0"/>
    <n v="0"/>
    <n v="0"/>
    <n v="0"/>
    <n v="0"/>
    <n v="0"/>
    <n v="0"/>
    <n v="10000000"/>
    <n v="0"/>
    <n v="10000000"/>
    <n v="0"/>
    <n v="10000000"/>
    <n v="10000000"/>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11106"/>
    <s v="Allowances (Incl. Casuals, Temporary, sitting allowances)"/>
    <n v="0"/>
    <n v="0"/>
    <n v="0"/>
    <n v="0"/>
    <n v="0"/>
    <n v="0"/>
    <n v="0"/>
    <n v="0"/>
    <n v="0"/>
    <n v="0"/>
    <n v="133525039.06923698"/>
    <n v="166386408.69"/>
    <n v="0"/>
    <n v="0"/>
    <n v="79488563.25"/>
    <n v="0"/>
    <n v="0"/>
    <n v="0"/>
    <n v="0"/>
    <n v="0"/>
    <n v="0"/>
    <n v="0"/>
    <n v="0"/>
    <n v="0"/>
    <n v="0"/>
    <n v="213013602.31923699"/>
    <n v="0"/>
    <n v="166386408.69"/>
    <n v="213013602.31923699"/>
    <n v="166386408.69"/>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1003"/>
    <s v="Staff Training"/>
    <n v="0"/>
    <n v="0"/>
    <n v="0"/>
    <n v="0"/>
    <n v="0"/>
    <n v="0"/>
    <n v="0"/>
    <n v="0"/>
    <n v="0"/>
    <n v="0"/>
    <n v="136344417.30765328"/>
    <n v="0"/>
    <n v="0"/>
    <n v="0"/>
    <n v="81166962.5"/>
    <n v="0"/>
    <n v="0"/>
    <n v="0"/>
    <n v="0"/>
    <n v="0"/>
    <n v="0"/>
    <n v="0"/>
    <n v="0"/>
    <n v="0"/>
    <n v="0"/>
    <n v="217511379.80765328"/>
    <n v="0"/>
    <n v="0"/>
    <n v="217511379.80765328"/>
    <n v="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12101"/>
    <s v="Social Security Contributions"/>
    <n v="0"/>
    <n v="0"/>
    <n v="0"/>
    <n v="0"/>
    <n v="4496000"/>
    <n v="0"/>
    <n v="4496000"/>
    <n v="0"/>
    <n v="0"/>
    <n v="0"/>
    <n v="0"/>
    <n v="0"/>
    <n v="1124000"/>
    <n v="1124000"/>
    <n v="0"/>
    <n v="0"/>
    <n v="1124000"/>
    <n v="1124000"/>
    <n v="0"/>
    <n v="0"/>
    <n v="2248000"/>
    <n v="2248000"/>
    <n v="0"/>
    <n v="0"/>
    <n v="4496000"/>
    <n v="0"/>
    <n v="4496000"/>
    <n v="0"/>
    <n v="4496000"/>
    <n v="4496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1001"/>
    <s v="Advertising and Public Relations"/>
    <n v="0"/>
    <n v="0"/>
    <n v="0"/>
    <n v="0"/>
    <n v="100000000"/>
    <n v="0"/>
    <n v="100000000"/>
    <n v="0"/>
    <n v="0"/>
    <n v="0"/>
    <n v="0"/>
    <n v="0"/>
    <n v="25000000"/>
    <n v="25000000"/>
    <n v="0"/>
    <n v="0"/>
    <n v="25000000"/>
    <n v="25000000"/>
    <n v="0"/>
    <n v="0"/>
    <n v="0"/>
    <n v="0"/>
    <n v="0"/>
    <n v="0"/>
    <n v="50000000"/>
    <n v="0"/>
    <n v="50000000"/>
    <n v="0"/>
    <n v="50000000"/>
    <n v="500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1002"/>
    <s v="Workshops, Meetings and Seminars"/>
    <n v="0"/>
    <n v="0"/>
    <n v="0"/>
    <n v="0"/>
    <n v="140000000"/>
    <n v="0"/>
    <n v="140000000"/>
    <n v="0"/>
    <n v="0"/>
    <n v="0"/>
    <n v="0"/>
    <n v="0"/>
    <n v="35000000"/>
    <n v="35000000"/>
    <n v="0"/>
    <n v="0"/>
    <n v="35000000"/>
    <n v="35000000"/>
    <n v="0"/>
    <n v="0"/>
    <n v="0"/>
    <n v="0"/>
    <n v="0"/>
    <n v="0"/>
    <n v="70000000"/>
    <n v="0"/>
    <n v="70000000"/>
    <n v="0"/>
    <n v="70000000"/>
    <n v="700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2001"/>
    <s v="Information and Communication Technology Services."/>
    <n v="0"/>
    <n v="0"/>
    <n v="0"/>
    <n v="0"/>
    <n v="39844000"/>
    <n v="0"/>
    <n v="39844000"/>
    <n v="0"/>
    <n v="0"/>
    <n v="0"/>
    <n v="0"/>
    <n v="0"/>
    <n v="9961000"/>
    <n v="9961000"/>
    <n v="0"/>
    <n v="0"/>
    <n v="9961000"/>
    <n v="9961000"/>
    <n v="0"/>
    <n v="0"/>
    <n v="0"/>
    <n v="0"/>
    <n v="0"/>
    <n v="0"/>
    <n v="19922000"/>
    <n v="0"/>
    <n v="19922000"/>
    <n v="0"/>
    <n v="19922000"/>
    <n v="19922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312211"/>
    <s v="Heavy Vehicles - Acquisition"/>
    <n v="0"/>
    <n v="0"/>
    <n v="0"/>
    <n v="0"/>
    <n v="410000000"/>
    <n v="0"/>
    <n v="410000000"/>
    <n v="0"/>
    <n v="0"/>
    <n v="0"/>
    <n v="0"/>
    <n v="0"/>
    <n v="102500000"/>
    <n v="102500000"/>
    <n v="0"/>
    <n v="0"/>
    <n v="0"/>
    <n v="0"/>
    <n v="0"/>
    <n v="0"/>
    <n v="0"/>
    <n v="0"/>
    <n v="0"/>
    <n v="0"/>
    <n v="102500000"/>
    <n v="0"/>
    <n v="102500000"/>
    <n v="0"/>
    <n v="102500000"/>
    <n v="102500000"/>
    <s v="Capital"/>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312221"/>
    <s v="Light ICT hardware - Acquisition"/>
    <n v="0"/>
    <n v="0"/>
    <n v="0"/>
    <n v="0"/>
    <n v="45000000"/>
    <n v="0"/>
    <n v="45000000"/>
    <n v="0"/>
    <n v="0"/>
    <n v="0"/>
    <n v="0"/>
    <n v="0"/>
    <n v="11250000"/>
    <n v="11250000"/>
    <n v="0"/>
    <n v="0"/>
    <n v="11250000"/>
    <n v="11250000"/>
    <n v="0"/>
    <n v="0"/>
    <n v="0"/>
    <n v="0"/>
    <n v="0"/>
    <n v="0"/>
    <n v="22500000"/>
    <n v="0"/>
    <n v="22500000"/>
    <n v="0"/>
    <n v="22500000"/>
    <n v="22500000"/>
    <s v="Capital"/>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21001"/>
    <s v="Advertising and Public Relations"/>
    <n v="0"/>
    <n v="0"/>
    <n v="0"/>
    <n v="0"/>
    <n v="22500000"/>
    <n v="0"/>
    <n v="22500000"/>
    <n v="0"/>
    <n v="0"/>
    <n v="0"/>
    <n v="0"/>
    <n v="0"/>
    <n v="5625000"/>
    <n v="5625000"/>
    <n v="0"/>
    <n v="0"/>
    <n v="5625000"/>
    <n v="5625000"/>
    <n v="0"/>
    <n v="0"/>
    <n v="0"/>
    <n v="0"/>
    <n v="0"/>
    <n v="0"/>
    <n v="11250000"/>
    <n v="0"/>
    <n v="11250000"/>
    <n v="0"/>
    <n v="11250000"/>
    <n v="1125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12101"/>
    <s v="Social Security Contributions"/>
    <n v="0"/>
    <n v="0"/>
    <n v="0"/>
    <n v="0"/>
    <n v="62184000"/>
    <n v="0"/>
    <n v="62184000"/>
    <n v="0"/>
    <n v="0"/>
    <n v="0"/>
    <n v="0"/>
    <n v="0"/>
    <n v="15546000"/>
    <n v="15546000"/>
    <n v="0"/>
    <n v="0"/>
    <n v="15546000"/>
    <n v="15546000"/>
    <n v="0"/>
    <n v="0"/>
    <n v="31092000"/>
    <n v="31092000"/>
    <n v="0"/>
    <n v="0"/>
    <n v="62184000"/>
    <n v="0"/>
    <n v="62184000"/>
    <n v="0"/>
    <n v="62184000"/>
    <n v="62184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3004"/>
    <s v="Guard and Security services"/>
    <n v="0"/>
    <n v="0"/>
    <n v="0"/>
    <n v="0"/>
    <n v="18184000"/>
    <n v="0"/>
    <n v="18184000"/>
    <n v="0"/>
    <n v="0"/>
    <n v="0"/>
    <n v="0"/>
    <n v="0"/>
    <n v="4546000"/>
    <n v="4546000"/>
    <n v="0"/>
    <n v="0"/>
    <n v="4546000"/>
    <n v="4546000"/>
    <n v="0"/>
    <n v="0"/>
    <n v="0"/>
    <n v="0"/>
    <n v="0"/>
    <n v="0"/>
    <n v="9092000"/>
    <n v="0"/>
    <n v="9092000"/>
    <n v="0"/>
    <n v="9092000"/>
    <n v="9092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17"/>
    <s v="Infrastructure Development and Management"/>
    <s v="227004"/>
    <s v="Fuel, Lubricants and Oils"/>
    <n v="0"/>
    <n v="0"/>
    <n v="0"/>
    <n v="0"/>
    <n v="107000000"/>
    <n v="0"/>
    <n v="107000000"/>
    <n v="0"/>
    <n v="0"/>
    <n v="0"/>
    <n v="0"/>
    <n v="0"/>
    <n v="26750000"/>
    <n v="26750000"/>
    <n v="0"/>
    <n v="0"/>
    <n v="26750000"/>
    <n v="26750000"/>
    <n v="0"/>
    <n v="0"/>
    <n v="53500000"/>
    <n v="53500000"/>
    <n v="0"/>
    <n v="0"/>
    <n v="107000000"/>
    <n v="0"/>
    <n v="107000000"/>
    <n v="0"/>
    <n v="107000000"/>
    <n v="1070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11102"/>
    <s v="Contract Staff Salaries "/>
    <n v="0"/>
    <n v="0"/>
    <n v="0"/>
    <n v="0"/>
    <n v="596287398"/>
    <n v="0"/>
    <n v="596287398"/>
    <n v="0"/>
    <n v="149071750"/>
    <n v="141242587"/>
    <n v="0"/>
    <n v="0"/>
    <n v="149071750"/>
    <n v="156446207"/>
    <n v="0"/>
    <n v="0"/>
    <n v="149071750"/>
    <n v="147777201"/>
    <n v="0"/>
    <n v="0"/>
    <n v="149071750"/>
    <n v="150821005"/>
    <n v="0"/>
    <n v="0"/>
    <n v="596287000"/>
    <n v="0"/>
    <n v="596287000"/>
    <n v="0"/>
    <n v="596287000"/>
    <n v="596287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12101"/>
    <s v="Social Security Contributions"/>
    <n v="0"/>
    <n v="0"/>
    <n v="0"/>
    <n v="0"/>
    <n v="101918376"/>
    <n v="0"/>
    <n v="101918376"/>
    <n v="0"/>
    <n v="0"/>
    <n v="0"/>
    <n v="0"/>
    <n v="0"/>
    <n v="25479500"/>
    <n v="0"/>
    <n v="0"/>
    <n v="0"/>
    <n v="25479500"/>
    <n v="42453948"/>
    <n v="0"/>
    <n v="0"/>
    <n v="50959000"/>
    <n v="59464052"/>
    <n v="0"/>
    <n v="0"/>
    <n v="101918000"/>
    <n v="0"/>
    <n v="101918000"/>
    <n v="0"/>
    <n v="101918000"/>
    <n v="101918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3004"/>
    <s v="Guard and Security services"/>
    <n v="0"/>
    <n v="0"/>
    <n v="0"/>
    <n v="0"/>
    <n v="99000000"/>
    <n v="0"/>
    <n v="99000000"/>
    <n v="0"/>
    <n v="0"/>
    <n v="0"/>
    <n v="0"/>
    <n v="0"/>
    <n v="24750000"/>
    <n v="24750000"/>
    <n v="0"/>
    <n v="0"/>
    <n v="24750000"/>
    <n v="19071000"/>
    <n v="0"/>
    <n v="0"/>
    <n v="49500000"/>
    <n v="55179000"/>
    <n v="0"/>
    <n v="0"/>
    <n v="99000000"/>
    <n v="0"/>
    <n v="99000000"/>
    <n v="0"/>
    <n v="99000000"/>
    <n v="990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5101"/>
    <s v="Consultancy Services"/>
    <n v="0"/>
    <n v="0"/>
    <n v="0"/>
    <n v="0"/>
    <n v="1818670128"/>
    <n v="0"/>
    <n v="1818670128"/>
    <n v="0"/>
    <n v="0"/>
    <n v="0"/>
    <n v="0"/>
    <n v="0"/>
    <n v="0"/>
    <n v="0"/>
    <n v="0"/>
    <n v="0"/>
    <n v="454667500"/>
    <n v="198186000"/>
    <n v="0"/>
    <n v="0"/>
    <n v="0"/>
    <n v="256481499"/>
    <n v="0"/>
    <n v="0"/>
    <n v="454667500"/>
    <n v="0"/>
    <n v="454667499"/>
    <n v="0"/>
    <n v="454667500"/>
    <n v="454667499"/>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7004"/>
    <s v="Fuel, Lubricants and Oils"/>
    <n v="0"/>
    <n v="0"/>
    <n v="0"/>
    <n v="0"/>
    <n v="93625000"/>
    <n v="0"/>
    <n v="93625000"/>
    <n v="0"/>
    <n v="0"/>
    <n v="0"/>
    <n v="0"/>
    <n v="0"/>
    <n v="23406250"/>
    <n v="23406250"/>
    <n v="0"/>
    <n v="0"/>
    <n v="23406250"/>
    <n v="23406250"/>
    <n v="0"/>
    <n v="0"/>
    <n v="46812500"/>
    <n v="46812500"/>
    <n v="0"/>
    <n v="0"/>
    <n v="93625000"/>
    <n v="0"/>
    <n v="93625000"/>
    <n v="0"/>
    <n v="93625000"/>
    <n v="93625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21003"/>
    <s v="Staff Training"/>
    <n v="0"/>
    <n v="0"/>
    <n v="0"/>
    <n v="0"/>
    <n v="5000000"/>
    <n v="0"/>
    <n v="5000000"/>
    <n v="0"/>
    <n v="0"/>
    <n v="0"/>
    <n v="0"/>
    <n v="0"/>
    <n v="1250000"/>
    <n v="1250000"/>
    <n v="0"/>
    <n v="0"/>
    <n v="1250000"/>
    <n v="0"/>
    <n v="0"/>
    <n v="0"/>
    <n v="2500000"/>
    <n v="3688623"/>
    <n v="0"/>
    <n v="0"/>
    <n v="5000000"/>
    <n v="0"/>
    <n v="4938623"/>
    <n v="0"/>
    <n v="5000000"/>
    <n v="4938623"/>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27001"/>
    <s v="Travel inland"/>
    <n v="0"/>
    <n v="0"/>
    <n v="0"/>
    <n v="0"/>
    <n v="21250000"/>
    <n v="0"/>
    <n v="21250000"/>
    <n v="0"/>
    <n v="0"/>
    <n v="0"/>
    <n v="0"/>
    <n v="0"/>
    <n v="5312500"/>
    <n v="5312500"/>
    <n v="0"/>
    <n v="0"/>
    <n v="5312500"/>
    <n v="5282500"/>
    <n v="0"/>
    <n v="0"/>
    <n v="10625000"/>
    <n v="10655000"/>
    <n v="0"/>
    <n v="0"/>
    <n v="21250000"/>
    <n v="0"/>
    <n v="21250000"/>
    <n v="0"/>
    <n v="21250000"/>
    <n v="21250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312139"/>
    <s v="Other Structures - Acquisition"/>
    <n v="0"/>
    <n v="0"/>
    <n v="800000000"/>
    <n v="-800000000"/>
    <n v="10741920633"/>
    <n v="0"/>
    <n v="11541920633"/>
    <n v="0"/>
    <n v="0"/>
    <n v="0"/>
    <n v="0"/>
    <n v="0"/>
    <n v="2885480250"/>
    <n v="2885480249"/>
    <n v="0"/>
    <n v="0"/>
    <n v="1236000000"/>
    <n v="1236000000"/>
    <n v="0"/>
    <n v="0"/>
    <n v="1400000000"/>
    <n v="1400000001"/>
    <n v="0"/>
    <n v="0"/>
    <n v="5521480250"/>
    <n v="0"/>
    <n v="5521480250"/>
    <n v="0"/>
    <n v="5521480250"/>
    <n v="5521480250"/>
    <s v="Capital"/>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12101"/>
    <s v="Social Security Contributions"/>
    <n v="0"/>
    <n v="0"/>
    <n v="0"/>
    <n v="0"/>
    <n v="1861000"/>
    <n v="0"/>
    <n v="1861000"/>
    <n v="0"/>
    <n v="0"/>
    <n v="0"/>
    <n v="0"/>
    <n v="0"/>
    <n v="465250"/>
    <n v="465250"/>
    <n v="0"/>
    <n v="0"/>
    <n v="465250"/>
    <n v="465250"/>
    <n v="0"/>
    <n v="0"/>
    <n v="930500"/>
    <n v="930500"/>
    <n v="0"/>
    <n v="0"/>
    <n v="1861000"/>
    <n v="0"/>
    <n v="1861000"/>
    <n v="0"/>
    <n v="1861000"/>
    <n v="186100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1003"/>
    <s v="Staff Training"/>
    <n v="0"/>
    <n v="0"/>
    <n v="0"/>
    <n v="0"/>
    <n v="324667850"/>
    <n v="0"/>
    <n v="0"/>
    <n v="32466785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5202"/>
    <s v="Environment Impact Assessment for Capital Works"/>
    <n v="0"/>
    <n v="0"/>
    <n v="0"/>
    <n v="0"/>
    <n v="1440656507"/>
    <n v="0"/>
    <n v="0"/>
    <n v="1440656507"/>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7004"/>
    <s v="Fuel, Lubricants and Oils"/>
    <n v="0"/>
    <n v="0"/>
    <n v="0"/>
    <n v="0"/>
    <n v="350103912"/>
    <n v="0"/>
    <n v="67250000"/>
    <n v="282853912"/>
    <n v="0"/>
    <n v="0"/>
    <n v="0"/>
    <n v="0"/>
    <n v="10000000"/>
    <n v="10000000"/>
    <n v="0"/>
    <n v="0"/>
    <n v="16812500"/>
    <n v="16812500"/>
    <n v="0"/>
    <n v="0"/>
    <n v="40437500"/>
    <n v="40437500"/>
    <n v="0"/>
    <n v="0"/>
    <n v="67250000"/>
    <n v="0"/>
    <n v="67250000"/>
    <n v="0"/>
    <n v="67250000"/>
    <n v="67250000"/>
    <s v="Recurrent"/>
  </r>
  <r>
    <s v="019"/>
    <s v="Ministry of Water and Environment"/>
    <x v="2"/>
    <x v="2"/>
    <s v="01"/>
    <s v="Environment and Natural Resources Management"/>
    <s v="01"/>
    <s v="Directorate of Environmental Affairs"/>
    <s v="000"/>
    <s v=""/>
    <s v="1417"/>
    <s v="Farm Income Enhancement and Forestry Conservation Programme Phase II"/>
    <s v="000039"/>
    <s v="Policies, Regulations and Standards "/>
    <s v="225101"/>
    <s v="Consultancy Services"/>
    <n v="0"/>
    <n v="0"/>
    <n v="0"/>
    <n v="0"/>
    <n v="0"/>
    <n v="0"/>
    <n v="0"/>
    <n v="0"/>
    <n v="0"/>
    <n v="0"/>
    <n v="0"/>
    <n v="0"/>
    <n v="0"/>
    <n v="0"/>
    <n v="508970050.82129085"/>
    <n v="508970050.82129085"/>
    <n v="0"/>
    <n v="0"/>
    <n v="0"/>
    <n v="0"/>
    <n v="0"/>
    <n v="0"/>
    <n v="0"/>
    <n v="0"/>
    <n v="0"/>
    <n v="508970050.82129085"/>
    <n v="0"/>
    <n v="508970050.82129085"/>
    <n v="508970050.82129085"/>
    <n v="508970050.82129085"/>
    <s v="Recurrent"/>
  </r>
  <r>
    <s v="019"/>
    <s v="Ministry of Water and Environment"/>
    <x v="2"/>
    <x v="2"/>
    <s v="01"/>
    <s v="Environment and Natural Resources Management"/>
    <s v="01"/>
    <s v="Directorate of Environmental Affairs"/>
    <s v="000"/>
    <s v=""/>
    <s v="1417"/>
    <s v="Farm Income Enhancement and Forestry Conservation Programme Phase II"/>
    <s v="140020"/>
    <s v="Advocacy, sensitization and information management"/>
    <s v="211106"/>
    <s v="Allowances (Incl. Casuals, Temporary, sitting allowances)"/>
    <n v="0"/>
    <n v="0"/>
    <n v="0"/>
    <n v="0"/>
    <n v="0"/>
    <n v="0"/>
    <n v="0"/>
    <n v="0"/>
    <n v="0"/>
    <n v="0"/>
    <n v="51892800"/>
    <n v="51892800"/>
    <n v="0"/>
    <n v="0"/>
    <n v="246614830"/>
    <n v="246614830"/>
    <n v="0"/>
    <n v="0"/>
    <n v="0"/>
    <n v="0"/>
    <n v="0"/>
    <n v="0"/>
    <n v="0"/>
    <n v="0"/>
    <n v="0"/>
    <n v="298507630"/>
    <n v="0"/>
    <n v="298507630"/>
    <n v="298507630"/>
    <n v="298507630"/>
    <s v="Recurrent"/>
  </r>
  <r>
    <s v="019"/>
    <s v="Ministry of Water and Environment"/>
    <x v="2"/>
    <x v="2"/>
    <s v="01"/>
    <s v="Environment and Natural Resources Management"/>
    <s v="01"/>
    <s v="Directorate of Environmental Affairs"/>
    <s v="000"/>
    <s v=""/>
    <s v="1613"/>
    <s v="Investing in Forests and Protected Areas for Climate-Smart Development"/>
    <s v="000014"/>
    <s v="Administrative and Support Services"/>
    <s v="211102"/>
    <s v="Contract Staff Salaries "/>
    <n v="0"/>
    <n v="0"/>
    <n v="0"/>
    <n v="0"/>
    <n v="0"/>
    <n v="0"/>
    <n v="0"/>
    <n v="0"/>
    <n v="0"/>
    <n v="0"/>
    <n v="100000000"/>
    <n v="100000000"/>
    <n v="0"/>
    <n v="0"/>
    <n v="190000000"/>
    <n v="188814970"/>
    <n v="0"/>
    <n v="0"/>
    <n v="0"/>
    <n v="0"/>
    <n v="0"/>
    <n v="0"/>
    <n v="0"/>
    <n v="0"/>
    <n v="0"/>
    <n v="290000000"/>
    <n v="0"/>
    <n v="288814970"/>
    <n v="290000000"/>
    <n v="288814970"/>
    <s v="Recurrent"/>
  </r>
  <r>
    <s v="019"/>
    <s v="Ministry of Water and Environment"/>
    <x v="2"/>
    <x v="2"/>
    <s v="01"/>
    <s v="Environment and Natural Resources Management"/>
    <s v="01"/>
    <s v="Directorate of Environmental Affairs"/>
    <s v="000"/>
    <s v=""/>
    <s v="1613"/>
    <s v="Investing in Forests and Protected Areas for Climate-Smart Development"/>
    <s v="000039"/>
    <s v="Policies, Regulations and Standards "/>
    <s v="221002"/>
    <s v="Workshops, Meetings and Seminars"/>
    <n v="0"/>
    <n v="0"/>
    <n v="0"/>
    <n v="0"/>
    <n v="0"/>
    <n v="0"/>
    <n v="0"/>
    <n v="0"/>
    <n v="0"/>
    <n v="0"/>
    <n v="0"/>
    <n v="0"/>
    <n v="0"/>
    <n v="0"/>
    <n v="35000000"/>
    <n v="11122600"/>
    <n v="0"/>
    <n v="0"/>
    <n v="0"/>
    <n v="0"/>
    <n v="0"/>
    <n v="0"/>
    <n v="0"/>
    <n v="0"/>
    <n v="0"/>
    <n v="35000000"/>
    <n v="0"/>
    <n v="11122600"/>
    <n v="35000000"/>
    <n v="111226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03"/>
    <s v="Facilities and Equipment Management"/>
    <s v="312212"/>
    <s v="Light Vehicles - Acquisition"/>
    <n v="0"/>
    <n v="0"/>
    <n v="0"/>
    <n v="0"/>
    <n v="300000000"/>
    <n v="0"/>
    <n v="0"/>
    <n v="300000000"/>
    <n v="0"/>
    <n v="0"/>
    <n v="0"/>
    <n v="0"/>
    <n v="0"/>
    <n v="0"/>
    <n v="0"/>
    <n v="0"/>
    <n v="0"/>
    <n v="0"/>
    <n v="0"/>
    <n v="0"/>
    <n v="0"/>
    <n v="0"/>
    <n v="0"/>
    <n v="0"/>
    <n v="0"/>
    <n v="0"/>
    <n v="0"/>
    <n v="0"/>
    <n v="0"/>
    <n v="0"/>
    <s v="Capital"/>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23005"/>
    <s v="Electricity "/>
    <n v="0"/>
    <n v="0"/>
    <n v="0"/>
    <n v="0"/>
    <n v="4000000"/>
    <n v="0"/>
    <n v="4000000"/>
    <n v="0"/>
    <n v="0"/>
    <n v="0"/>
    <n v="0"/>
    <n v="0"/>
    <n v="1000000"/>
    <n v="1000000"/>
    <n v="0"/>
    <n v="0"/>
    <n v="1000000"/>
    <n v="1000000"/>
    <n v="0"/>
    <n v="0"/>
    <n v="2000000"/>
    <n v="2000000"/>
    <n v="0"/>
    <n v="0"/>
    <n v="4000000"/>
    <n v="0"/>
    <n v="4000000"/>
    <n v="0"/>
    <n v="4000000"/>
    <n v="4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0"/>
    <s v="Advocacy, sensitization and information management"/>
    <s v="221002"/>
    <s v="Workshops, Meetings and Seminars"/>
    <n v="0"/>
    <n v="0"/>
    <n v="0"/>
    <n v="0"/>
    <n v="40000000"/>
    <n v="0"/>
    <n v="40000000"/>
    <n v="0"/>
    <n v="0"/>
    <n v="0"/>
    <n v="0"/>
    <n v="0"/>
    <n v="0"/>
    <n v="0"/>
    <n v="0"/>
    <n v="0"/>
    <n v="10000000"/>
    <n v="7271991"/>
    <n v="0"/>
    <n v="0"/>
    <n v="30000000"/>
    <n v="32728000"/>
    <n v="0"/>
    <n v="0"/>
    <n v="40000000"/>
    <n v="0"/>
    <n v="39999991"/>
    <n v="0"/>
    <n v="40000000"/>
    <n v="39999991"/>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1"/>
    <s v="Ecosystems Restoration and Protection"/>
    <s v="227004"/>
    <s v="Fuel, Lubricants and Oils"/>
    <n v="0"/>
    <n v="0"/>
    <n v="0"/>
    <n v="0"/>
    <n v="80000000"/>
    <n v="0"/>
    <n v="40000000"/>
    <n v="40000000"/>
    <n v="0"/>
    <n v="0"/>
    <n v="0"/>
    <n v="0"/>
    <n v="10000000"/>
    <n v="10000000"/>
    <n v="0"/>
    <n v="0"/>
    <n v="10000000"/>
    <n v="10000000"/>
    <n v="0"/>
    <n v="0"/>
    <n v="20000000"/>
    <n v="20000000"/>
    <n v="0"/>
    <n v="0"/>
    <n v="40000000"/>
    <n v="0"/>
    <n v="40000000"/>
    <n v="0"/>
    <n v="40000000"/>
    <n v="4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7"/>
    <s v="Infrastructure Development and Management"/>
    <s v="225202"/>
    <s v="Environment Impact Assessment for Capital Works"/>
    <n v="0"/>
    <n v="0"/>
    <n v="0"/>
    <n v="0"/>
    <n v="4150000000"/>
    <n v="0"/>
    <n v="750000000"/>
    <n v="340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7"/>
    <s v="Infrastructure Development and Management"/>
    <s v="228003"/>
    <s v="Maintenance-Machinery &amp; Equipment Other than Transport Equipment "/>
    <n v="0"/>
    <n v="0"/>
    <n v="0"/>
    <n v="0"/>
    <n v="2100000000"/>
    <n v="0"/>
    <n v="200000000"/>
    <n v="1900000000"/>
    <n v="0"/>
    <n v="0"/>
    <n v="0"/>
    <n v="0"/>
    <n v="50000000"/>
    <n v="50000000"/>
    <n v="0"/>
    <n v="0"/>
    <n v="50000000"/>
    <n v="49053500"/>
    <n v="0"/>
    <n v="0"/>
    <n v="0"/>
    <n v="946500"/>
    <n v="0"/>
    <n v="0"/>
    <n v="100000000"/>
    <n v="0"/>
    <n v="100000000"/>
    <n v="0"/>
    <n v="100000000"/>
    <n v="10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0"/>
    <s v="Advocacy, sensitization and information management"/>
    <s v="227001"/>
    <s v="Travel inland"/>
    <n v="0"/>
    <n v="0"/>
    <n v="0"/>
    <n v="0"/>
    <n v="500000000"/>
    <n v="0"/>
    <n v="200000000"/>
    <n v="300000000"/>
    <n v="0"/>
    <n v="0"/>
    <n v="0"/>
    <n v="0"/>
    <n v="50000000"/>
    <n v="49985000"/>
    <n v="0"/>
    <n v="0"/>
    <n v="50000000"/>
    <n v="49601250"/>
    <n v="0"/>
    <n v="0"/>
    <n v="0"/>
    <n v="412641"/>
    <n v="0"/>
    <n v="0"/>
    <n v="100000000"/>
    <n v="0"/>
    <n v="99998891"/>
    <n v="0"/>
    <n v="100000000"/>
    <n v="99998891"/>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11102"/>
    <s v="Contract Staff Salaries "/>
    <n v="0"/>
    <n v="0"/>
    <n v="0"/>
    <n v="0"/>
    <n v="667273000"/>
    <n v="0"/>
    <n v="667273000"/>
    <n v="0"/>
    <n v="143968355"/>
    <n v="127151061"/>
    <n v="0"/>
    <n v="0"/>
    <n v="166818250"/>
    <n v="104625722"/>
    <n v="0"/>
    <n v="0"/>
    <n v="166818250"/>
    <n v="214853857"/>
    <n v="0"/>
    <n v="0"/>
    <n v="166818250"/>
    <n v="197593099"/>
    <n v="0"/>
    <n v="0"/>
    <n v="644423105"/>
    <n v="0"/>
    <n v="644223739"/>
    <n v="0"/>
    <n v="644423105"/>
    <n v="644223739"/>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28002"/>
    <s v="Maintenance-Transport Equipment "/>
    <n v="0"/>
    <n v="0"/>
    <n v="0"/>
    <n v="0"/>
    <n v="25500000"/>
    <n v="0"/>
    <n v="25500000"/>
    <n v="0"/>
    <n v="0"/>
    <n v="0"/>
    <n v="0"/>
    <n v="0"/>
    <n v="6375000"/>
    <n v="6375000"/>
    <n v="0"/>
    <n v="0"/>
    <n v="6375000"/>
    <n v="5631375"/>
    <n v="0"/>
    <n v="0"/>
    <n v="0"/>
    <n v="743625"/>
    <n v="0"/>
    <n v="0"/>
    <n v="12750000"/>
    <n v="0"/>
    <n v="12750000"/>
    <n v="0"/>
    <n v="12750000"/>
    <n v="1275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140023"/>
    <s v="International Cooperation and support to MDAs, LGs and NGOs."/>
    <s v="263402"/>
    <s v="Transfer to Other Government Units"/>
    <n v="0"/>
    <n v="0"/>
    <n v="0"/>
    <n v="0"/>
    <n v="350000000"/>
    <n v="0"/>
    <n v="350000000"/>
    <n v="0"/>
    <n v="0"/>
    <n v="0"/>
    <n v="0"/>
    <n v="0"/>
    <n v="200000000"/>
    <n v="200000000"/>
    <n v="0"/>
    <n v="0"/>
    <n v="150000000"/>
    <n v="0"/>
    <n v="0"/>
    <n v="0"/>
    <n v="0"/>
    <n v="149925000"/>
    <n v="0"/>
    <n v="0"/>
    <n v="350000000"/>
    <n v="0"/>
    <n v="349925000"/>
    <n v="0"/>
    <n v="350000000"/>
    <n v="349925000"/>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1003"/>
    <s v="Staff Training"/>
    <n v="0"/>
    <n v="0"/>
    <n v="0"/>
    <n v="0"/>
    <n v="20000000"/>
    <n v="0"/>
    <n v="20000000"/>
    <n v="0"/>
    <n v="0"/>
    <n v="0"/>
    <n v="0"/>
    <n v="0"/>
    <n v="0"/>
    <n v="0"/>
    <n v="0"/>
    <n v="0"/>
    <n v="5000000"/>
    <n v="0"/>
    <n v="0"/>
    <n v="0"/>
    <n v="0"/>
    <n v="5000000"/>
    <n v="0"/>
    <n v="0"/>
    <n v="5000000"/>
    <n v="0"/>
    <n v="5000000"/>
    <n v="0"/>
    <n v="5000000"/>
    <n v="50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3001"/>
    <s v="Property Management Expenses"/>
    <n v="0"/>
    <n v="0"/>
    <n v="0"/>
    <n v="0"/>
    <n v="40000000"/>
    <n v="0"/>
    <n v="40000000"/>
    <n v="0"/>
    <n v="0"/>
    <n v="0"/>
    <n v="0"/>
    <n v="0"/>
    <n v="0"/>
    <n v="0"/>
    <n v="0"/>
    <n v="0"/>
    <n v="10000000"/>
    <n v="8000000"/>
    <n v="0"/>
    <n v="0"/>
    <n v="30000000"/>
    <n v="32000000"/>
    <n v="0"/>
    <n v="0"/>
    <n v="40000000"/>
    <n v="0"/>
    <n v="40000000"/>
    <n v="0"/>
    <n v="40000000"/>
    <n v="400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5101"/>
    <s v="Consultancy Services"/>
    <n v="0"/>
    <n v="0"/>
    <n v="0"/>
    <n v="0"/>
    <n v="120000000"/>
    <n v="0"/>
    <n v="120000000"/>
    <n v="0"/>
    <n v="0"/>
    <n v="0"/>
    <n v="0"/>
    <n v="0"/>
    <n v="77000000"/>
    <n v="76450000"/>
    <n v="0"/>
    <n v="0"/>
    <n v="30000000"/>
    <n v="0"/>
    <n v="0"/>
    <n v="0"/>
    <n v="0"/>
    <n v="30550000"/>
    <n v="0"/>
    <n v="0"/>
    <n v="107000000"/>
    <n v="0"/>
    <n v="107000000"/>
    <n v="0"/>
    <n v="107000000"/>
    <n v="107000000"/>
    <s v="Recurrent"/>
  </r>
  <r>
    <s v="019"/>
    <s v="Ministry of Water and Environment"/>
    <x v="2"/>
    <x v="2"/>
    <s v="01"/>
    <s v="Environment and Natural Resources Management"/>
    <s v="04"/>
    <s v="Policy, Planning and Support Services"/>
    <s v="000"/>
    <s v=""/>
    <s v="1530"/>
    <s v="Integrated Water Resources Management and Development Project (IWMDP)"/>
    <s v="000006"/>
    <s v="Planning and Budgeting services"/>
    <s v="227004"/>
    <s v="Fuel, Lubricants and Oils"/>
    <n v="0"/>
    <n v="0"/>
    <n v="0"/>
    <n v="0"/>
    <n v="0"/>
    <n v="0"/>
    <n v="0"/>
    <n v="0"/>
    <n v="0"/>
    <n v="0"/>
    <n v="187014350"/>
    <n v="0"/>
    <n v="0"/>
    <n v="0"/>
    <n v="172500000"/>
    <n v="18600000"/>
    <n v="0"/>
    <n v="0"/>
    <n v="0"/>
    <n v="0"/>
    <n v="0"/>
    <n v="0"/>
    <n v="0"/>
    <n v="0"/>
    <n v="0"/>
    <n v="359514350"/>
    <n v="0"/>
    <n v="18600000"/>
    <n v="359514350"/>
    <n v="18600000"/>
    <s v="Recurrent"/>
  </r>
  <r>
    <s v="019"/>
    <s v="Ministry of Water and Environment"/>
    <x v="2"/>
    <x v="2"/>
    <s v="01"/>
    <s v="Environment and Natural Resources Management"/>
    <s v="04"/>
    <s v="Policy, Planning and Support Services"/>
    <s v="002"/>
    <s v="Policy and Planning"/>
    <s v="1638"/>
    <s v="Retooling of Ministry of Water and Environment"/>
    <s v="000003"/>
    <s v="Facilities and Equipment Management"/>
    <s v="221011"/>
    <s v="Printing, Stationery, Photocopying and Binding"/>
    <n v="0"/>
    <n v="0"/>
    <n v="0"/>
    <n v="0"/>
    <n v="100000000"/>
    <n v="0"/>
    <n v="100000000"/>
    <n v="0"/>
    <n v="0"/>
    <n v="0"/>
    <n v="0"/>
    <n v="0"/>
    <n v="50000000"/>
    <n v="50000000"/>
    <n v="0"/>
    <n v="0"/>
    <n v="25000000"/>
    <n v="13425000"/>
    <n v="0"/>
    <n v="0"/>
    <n v="25000000"/>
    <n v="36575000"/>
    <n v="0"/>
    <n v="0"/>
    <n v="100000000"/>
    <n v="0"/>
    <n v="100000000"/>
    <n v="0"/>
    <n v="100000000"/>
    <n v="100000000"/>
    <s v="Recurrent"/>
  </r>
  <r>
    <s v="019"/>
    <s v="Ministry of Water and Environment"/>
    <x v="2"/>
    <x v="2"/>
    <s v="01"/>
    <s v="Environment and Natural Resources Management"/>
    <s v="04"/>
    <s v="Policy, Planning and Support Services"/>
    <s v="002"/>
    <s v="Policy and Planning"/>
    <s v="1638"/>
    <s v="Retooling of Ministry of Water and Environment"/>
    <s v="000003"/>
    <s v="Facilities and Equipment Management"/>
    <s v="225204"/>
    <s v="Monitoring and Supervision of capital work"/>
    <n v="0"/>
    <n v="0"/>
    <n v="0"/>
    <n v="0"/>
    <n v="170000000"/>
    <n v="0"/>
    <n v="170000000"/>
    <n v="0"/>
    <n v="0"/>
    <n v="0"/>
    <n v="0"/>
    <n v="0"/>
    <n v="85000000"/>
    <n v="85000000"/>
    <n v="0"/>
    <n v="0"/>
    <n v="42500000"/>
    <n v="42500000"/>
    <n v="0"/>
    <n v="0"/>
    <n v="42500000"/>
    <n v="42500000"/>
    <n v="0"/>
    <n v="0"/>
    <n v="170000000"/>
    <n v="0"/>
    <n v="170000000"/>
    <n v="0"/>
    <n v="170000000"/>
    <n v="170000000"/>
    <s v="Recurrent"/>
  </r>
  <r>
    <s v="019"/>
    <s v="Ministry of Water and Environment"/>
    <x v="2"/>
    <x v="2"/>
    <s v="01"/>
    <s v="Environment and Natural Resources Management"/>
    <s v="04"/>
    <s v="Policy, Planning and Support Services"/>
    <s v="002"/>
    <s v="Policy and Planning"/>
    <s v="1638"/>
    <s v="Retooling of Ministry of Water and Environment"/>
    <s v="000005"/>
    <s v="Human Resource Management"/>
    <s v="225101"/>
    <s v="Consultancy Services"/>
    <n v="0"/>
    <n v="0"/>
    <n v="0"/>
    <n v="0"/>
    <n v="250000000"/>
    <n v="0"/>
    <n v="250000000"/>
    <n v="0"/>
    <n v="0"/>
    <n v="0"/>
    <n v="0"/>
    <n v="0"/>
    <n v="200000000"/>
    <n v="200000000"/>
    <n v="0"/>
    <n v="0"/>
    <n v="50000000"/>
    <n v="50000000"/>
    <n v="0"/>
    <n v="0"/>
    <n v="0"/>
    <n v="0"/>
    <n v="0"/>
    <n v="0"/>
    <n v="250000000"/>
    <n v="0"/>
    <n v="250000000"/>
    <n v="0"/>
    <n v="250000000"/>
    <n v="250000000"/>
    <s v="Recurrent"/>
  </r>
  <r>
    <s v="019"/>
    <s v="Ministry of Water and Environment"/>
    <x v="2"/>
    <x v="2"/>
    <s v="01"/>
    <s v="Environment and Natural Resources Management"/>
    <s v="04"/>
    <s v="Policy, Planning and Support Services"/>
    <s v="002"/>
    <s v="Policy and Planning"/>
    <s v="1638"/>
    <s v="Retooling of Ministry of Water and Environment"/>
    <s v="140027"/>
    <s v="Support to Affliated insititutions "/>
    <s v="223005"/>
    <s v="Electricity "/>
    <n v="0"/>
    <n v="0"/>
    <n v="0"/>
    <n v="0"/>
    <n v="80000000"/>
    <n v="0"/>
    <n v="80000000"/>
    <n v="0"/>
    <n v="0"/>
    <n v="0"/>
    <n v="0"/>
    <n v="0"/>
    <n v="40000000"/>
    <n v="40000000"/>
    <n v="0"/>
    <n v="0"/>
    <n v="40000000"/>
    <n v="40000000"/>
    <n v="0"/>
    <n v="0"/>
    <n v="0"/>
    <n v="0"/>
    <n v="0"/>
    <n v="0"/>
    <n v="80000000"/>
    <n v="0"/>
    <n v="80000000"/>
    <n v="0"/>
    <n v="80000000"/>
    <n v="80000000"/>
    <s v="Recurrent"/>
  </r>
  <r>
    <s v="019"/>
    <s v="Ministry of Water and Environment"/>
    <x v="2"/>
    <x v="2"/>
    <s v="01"/>
    <s v="Environment and Natural Resources Management"/>
    <s v="04"/>
    <s v="Policy, Planning and Support Services"/>
    <s v="002"/>
    <s v="Policy and Planning"/>
    <s v="1638"/>
    <s v="Retooling of Ministry of Water and Environment"/>
    <s v="140027"/>
    <s v="Support to Affliated insititutions "/>
    <s v="227004"/>
    <s v="Fuel, Lubricants and Oils"/>
    <n v="0"/>
    <n v="0"/>
    <n v="0"/>
    <n v="0"/>
    <n v="160000000"/>
    <n v="0"/>
    <n v="160000000"/>
    <n v="0"/>
    <n v="0"/>
    <n v="0"/>
    <n v="0"/>
    <n v="0"/>
    <n v="80000000"/>
    <n v="49315620"/>
    <n v="0"/>
    <n v="0"/>
    <n v="80000000"/>
    <n v="110684380"/>
    <n v="0"/>
    <n v="0"/>
    <n v="0"/>
    <n v="0"/>
    <n v="0"/>
    <n v="0"/>
    <n v="160000000"/>
    <n v="0"/>
    <n v="160000000"/>
    <n v="0"/>
    <n v="160000000"/>
    <n v="160000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27004"/>
    <s v="Fuel, Lubricants and Oils"/>
    <n v="0"/>
    <n v="0"/>
    <n v="0"/>
    <n v="0"/>
    <n v="70000000"/>
    <n v="0"/>
    <n v="70000000"/>
    <n v="0"/>
    <n v="0"/>
    <n v="0"/>
    <n v="0"/>
    <n v="0"/>
    <n v="70000000"/>
    <n v="70000000"/>
    <n v="0"/>
    <n v="0"/>
    <n v="0"/>
    <n v="0"/>
    <n v="0"/>
    <n v="0"/>
    <n v="0"/>
    <n v="0"/>
    <n v="0"/>
    <n v="0"/>
    <n v="70000000"/>
    <n v="0"/>
    <n v="70000000"/>
    <n v="0"/>
    <n v="70000000"/>
    <n v="70000000"/>
    <s v="Recurrent"/>
  </r>
  <r>
    <s v="014"/>
    <s v="Ministry of Health"/>
    <x v="9"/>
    <x v="9"/>
    <s v="02"/>
    <s v="Population Health, Safety and Management "/>
    <s v="03"/>
    <s v="Support Services "/>
    <s v="001"/>
    <s v="Finance and Administration"/>
    <s v="1566"/>
    <s v="Retooling of Ministry of Health"/>
    <s v="000003"/>
    <s v="Facilities and Equipment Management"/>
    <s v="312229"/>
    <s v="Other ICT Equipment - Acquisition"/>
    <n v="0"/>
    <n v="0"/>
    <n v="0"/>
    <n v="0"/>
    <n v="100000000"/>
    <n v="0"/>
    <n v="100000000"/>
    <n v="0"/>
    <n v="0"/>
    <n v="0"/>
    <n v="0"/>
    <n v="0"/>
    <n v="19301009"/>
    <n v="0"/>
    <n v="0"/>
    <n v="0"/>
    <n v="15000000"/>
    <n v="0"/>
    <n v="0"/>
    <n v="0"/>
    <n v="65698991"/>
    <n v="96289001"/>
    <n v="0"/>
    <n v="0"/>
    <n v="100000000"/>
    <n v="0"/>
    <n v="96289001"/>
    <n v="0"/>
    <n v="100000000"/>
    <n v="96289001"/>
    <s v="Capital"/>
  </r>
  <r>
    <s v="014"/>
    <s v="Ministry of Health"/>
    <x v="9"/>
    <x v="9"/>
    <s v="02"/>
    <s v="Population Health, Safety and Management "/>
    <s v="03"/>
    <s v="Support Services "/>
    <s v="001"/>
    <s v="Finance and Administration"/>
    <s v="1566"/>
    <s v="Retooling of Ministry of Health"/>
    <s v="000003"/>
    <s v="Facilities and Equipment Management"/>
    <s v="312235"/>
    <s v="Furniture and Fittings - Acquisition"/>
    <n v="0"/>
    <n v="0"/>
    <n v="0"/>
    <n v="0"/>
    <n v="172439232"/>
    <n v="0"/>
    <n v="172439232"/>
    <n v="0"/>
    <n v="0"/>
    <n v="0"/>
    <n v="0"/>
    <n v="0"/>
    <n v="43109808"/>
    <n v="1950000"/>
    <n v="0"/>
    <n v="0"/>
    <n v="25865885"/>
    <n v="-1950000"/>
    <n v="0"/>
    <n v="0"/>
    <n v="103463539"/>
    <n v="119029000"/>
    <n v="0"/>
    <n v="0"/>
    <n v="172439232"/>
    <n v="0"/>
    <n v="119029000"/>
    <n v="0"/>
    <n v="172439232"/>
    <n v="119029000"/>
    <s v="Capital"/>
  </r>
  <r>
    <s v="014"/>
    <s v="Ministry of Health"/>
    <x v="9"/>
    <x v="9"/>
    <s v="02"/>
    <s v="Population Health, Safety and Management "/>
    <s v="05"/>
    <s v="Public Health Services"/>
    <s v="000"/>
    <s v=""/>
    <s v="0220"/>
    <s v="Global Fund for AIDS, TB and Malaria"/>
    <s v="000003"/>
    <s v="Facilities and Equipment Management"/>
    <s v="212101"/>
    <s v="Social Security Contributions"/>
    <n v="0"/>
    <n v="0"/>
    <n v="0"/>
    <n v="0"/>
    <n v="0"/>
    <n v="0"/>
    <n v="0"/>
    <n v="0"/>
    <n v="0"/>
    <n v="0"/>
    <n v="597617390"/>
    <n v="197017509"/>
    <n v="0"/>
    <n v="0"/>
    <n v="0"/>
    <n v="183597832"/>
    <n v="0"/>
    <n v="0"/>
    <n v="0"/>
    <n v="216992150"/>
    <n v="0"/>
    <n v="0"/>
    <n v="0"/>
    <n v="0"/>
    <n v="0"/>
    <n v="597617390"/>
    <n v="0"/>
    <n v="597607491"/>
    <n v="597617390"/>
    <n v="597607491"/>
    <s v="Recurrent"/>
  </r>
  <r>
    <s v="014"/>
    <s v="Ministry of Health"/>
    <x v="9"/>
    <x v="9"/>
    <s v="02"/>
    <s v="Population Health, Safety and Management "/>
    <s v="05"/>
    <s v="Public Health Services"/>
    <s v="000"/>
    <s v=""/>
    <s v="0220"/>
    <s v="Global Fund for AIDS, TB and Malaria"/>
    <s v="000003"/>
    <s v="Facilities and Equipment Management"/>
    <s v="225101"/>
    <s v="Consultancy Services"/>
    <n v="0"/>
    <n v="0"/>
    <n v="0"/>
    <n v="0"/>
    <n v="0"/>
    <n v="0"/>
    <n v="0"/>
    <n v="0"/>
    <n v="0"/>
    <n v="0"/>
    <n v="4503206866"/>
    <n v="1832477286"/>
    <n v="0"/>
    <n v="0"/>
    <n v="4503206866"/>
    <n v="6273547218"/>
    <n v="0"/>
    <n v="0"/>
    <n v="3503206865"/>
    <n v="968401196"/>
    <n v="0"/>
    <n v="0"/>
    <n v="0"/>
    <n v="0"/>
    <n v="0"/>
    <n v="12509620597"/>
    <n v="0"/>
    <n v="9074425700"/>
    <n v="12509620597"/>
    <n v="9074425700"/>
    <s v="Recurrent"/>
  </r>
  <r>
    <s v="014"/>
    <s v="Ministry of Health"/>
    <x v="9"/>
    <x v="9"/>
    <s v="02"/>
    <s v="Population Health, Safety and Management "/>
    <s v="05"/>
    <s v="Public Health Services"/>
    <s v="000"/>
    <s v=""/>
    <s v="0220"/>
    <s v="Global Fund for AIDS, TB and Malaria"/>
    <s v="000003"/>
    <s v="Facilities and Equipment Management"/>
    <s v="312423"/>
    <s v="Computer Software - Acquisition"/>
    <n v="0"/>
    <n v="0"/>
    <n v="0"/>
    <n v="0"/>
    <n v="0"/>
    <n v="0"/>
    <n v="0"/>
    <n v="0"/>
    <n v="0"/>
    <n v="0"/>
    <n v="1127058256"/>
    <n v="1300000"/>
    <n v="0"/>
    <n v="0"/>
    <n v="0"/>
    <n v="0"/>
    <n v="0"/>
    <n v="0"/>
    <n v="0"/>
    <n v="706725208"/>
    <n v="0"/>
    <n v="0"/>
    <n v="0"/>
    <n v="0"/>
    <n v="0"/>
    <n v="1127058256"/>
    <n v="0"/>
    <n v="708025208"/>
    <n v="1127058256"/>
    <n v="708025208"/>
    <s v="Capital"/>
  </r>
  <r>
    <s v="014"/>
    <s v="Ministry of Health"/>
    <x v="9"/>
    <x v="9"/>
    <s v="02"/>
    <s v="Population Health, Safety and Management "/>
    <s v="05"/>
    <s v="Public Health Services"/>
    <s v="000"/>
    <s v=""/>
    <s v="1436"/>
    <s v="GAVI Vaccines and Health Sector Dev't Plan Support"/>
    <s v="000015"/>
    <s v="Monitoring and Evaluation "/>
    <s v="211106"/>
    <s v="Allowances (Incl. Casuals, Temporary, sitting allowances)"/>
    <n v="0"/>
    <n v="0"/>
    <n v="0"/>
    <n v="0"/>
    <n v="0"/>
    <n v="0"/>
    <n v="0"/>
    <n v="0"/>
    <n v="0"/>
    <n v="0"/>
    <n v="202464000"/>
    <n v="17760000"/>
    <n v="0"/>
    <n v="0"/>
    <n v="0"/>
    <n v="88800000"/>
    <n v="0"/>
    <n v="0"/>
    <n v="0"/>
    <n v="54387630"/>
    <n v="0"/>
    <n v="0"/>
    <n v="0"/>
    <n v="37962000"/>
    <n v="0"/>
    <n v="202464000"/>
    <n v="0"/>
    <n v="198909630"/>
    <n v="202464000"/>
    <n v="198909630"/>
    <s v="Recurrent"/>
  </r>
  <r>
    <s v="014"/>
    <s v="Ministry of Health"/>
    <x v="9"/>
    <x v="9"/>
    <s v="02"/>
    <s v="Population Health, Safety and Management "/>
    <s v="05"/>
    <s v="Public Health Services"/>
    <s v="000"/>
    <s v=""/>
    <s v="1436"/>
    <s v="GAVI Vaccines and Health Sector Dev't Plan Support"/>
    <s v="000015"/>
    <s v="Monitoring and Evaluation "/>
    <s v="221009"/>
    <s v="Welfare and Entertainment"/>
    <n v="0"/>
    <n v="0"/>
    <n v="0"/>
    <n v="0"/>
    <n v="0"/>
    <n v="0"/>
    <n v="0"/>
    <n v="0"/>
    <n v="0"/>
    <n v="0"/>
    <n v="25000000"/>
    <n v="4000000"/>
    <n v="0"/>
    <n v="0"/>
    <n v="26531800"/>
    <n v="41498000"/>
    <n v="0"/>
    <n v="0"/>
    <n v="0"/>
    <n v="4630000"/>
    <n v="0"/>
    <n v="0"/>
    <n v="0"/>
    <n v="16100000"/>
    <n v="0"/>
    <n v="51531800"/>
    <n v="0"/>
    <n v="66228000"/>
    <n v="51531800"/>
    <n v="66228000"/>
    <s v="Recurrent"/>
  </r>
  <r>
    <s v="014"/>
    <s v="Ministry of Health"/>
    <x v="9"/>
    <x v="9"/>
    <s v="02"/>
    <s v="Population Health, Safety and Management "/>
    <s v="05"/>
    <s v="Public Health Services"/>
    <s v="000"/>
    <s v=""/>
    <s v="1436"/>
    <s v="GAVI Vaccines and Health Sector Dev't Plan Support"/>
    <s v="000015"/>
    <s v="Monitoring and Evaluation "/>
    <s v="228002"/>
    <s v="Maintenance-Transport Equipment "/>
    <n v="0"/>
    <n v="0"/>
    <n v="0"/>
    <n v="0"/>
    <n v="0"/>
    <n v="0"/>
    <n v="0"/>
    <n v="0"/>
    <n v="0"/>
    <n v="0"/>
    <n v="25000000"/>
    <n v="0"/>
    <n v="0"/>
    <n v="0"/>
    <n v="25000000"/>
    <n v="2832000"/>
    <n v="0"/>
    <n v="0"/>
    <n v="80332400"/>
    <n v="34847100"/>
    <n v="0"/>
    <n v="0"/>
    <n v="0"/>
    <n v="57925000"/>
    <n v="0"/>
    <n v="130332400"/>
    <n v="0"/>
    <n v="95604100"/>
    <n v="130332400"/>
    <n v="95604100"/>
    <s v="Recurrent"/>
  </r>
  <r>
    <s v="014"/>
    <s v="Ministry of Health"/>
    <x v="9"/>
    <x v="9"/>
    <s v="02"/>
    <s v="Population Health, Safety and Management "/>
    <s v="05"/>
    <s v="Public Health Services"/>
    <s v="000"/>
    <s v=""/>
    <s v="1436"/>
    <s v="GAVI Vaccines and Health Sector Dev't Plan Support"/>
    <s v="320022"/>
    <s v="Immunisation services"/>
    <s v="221001"/>
    <s v="Advertising and Public Relations"/>
    <n v="0"/>
    <n v="0"/>
    <n v="0"/>
    <n v="0"/>
    <n v="0"/>
    <n v="0"/>
    <n v="0"/>
    <n v="0"/>
    <n v="0"/>
    <n v="0"/>
    <n v="50000000"/>
    <n v="0"/>
    <n v="0"/>
    <n v="0"/>
    <n v="50000000"/>
    <n v="56734864"/>
    <n v="0"/>
    <n v="0"/>
    <n v="518263664"/>
    <n v="18386559"/>
    <n v="0"/>
    <n v="0"/>
    <n v="0"/>
    <n v="158178932"/>
    <n v="0"/>
    <n v="618263664"/>
    <n v="0"/>
    <n v="233300355"/>
    <n v="618263664"/>
    <n v="233300355"/>
    <s v="Recurrent"/>
  </r>
  <r>
    <s v="014"/>
    <s v="Ministry of Health"/>
    <x v="9"/>
    <x v="9"/>
    <s v="02"/>
    <s v="Population Health, Safety and Management "/>
    <s v="05"/>
    <s v="Public Health Services"/>
    <s v="000"/>
    <s v=""/>
    <s v="1436"/>
    <s v="GAVI Vaccines and Health Sector Dev't Plan Support"/>
    <s v="320066"/>
    <s v="Health System Strengthening "/>
    <s v="225101"/>
    <s v="Consultancy Services"/>
    <n v="0"/>
    <n v="0"/>
    <n v="0"/>
    <n v="0"/>
    <n v="0"/>
    <n v="0"/>
    <n v="0"/>
    <n v="0"/>
    <n v="0"/>
    <n v="0"/>
    <n v="0"/>
    <n v="0"/>
    <n v="0"/>
    <n v="0"/>
    <n v="0"/>
    <n v="0"/>
    <n v="0"/>
    <n v="0"/>
    <n v="100000000"/>
    <n v="4725000"/>
    <n v="0"/>
    <n v="0"/>
    <n v="561362800"/>
    <n v="603207200"/>
    <n v="0"/>
    <n v="661362800"/>
    <n v="0"/>
    <n v="607932200"/>
    <n v="661362800"/>
    <n v="607932200"/>
    <s v="Recurrent"/>
  </r>
  <r>
    <s v="014"/>
    <s v="Ministry of Health"/>
    <x v="9"/>
    <x v="9"/>
    <s v="02"/>
    <s v="Population Health, Safety and Management "/>
    <s v="05"/>
    <s v="Public Health Services"/>
    <s v="000"/>
    <s v=""/>
    <s v="1768"/>
    <s v="Uganda Covid-19 Response and Emergency Preparedness Project (UCREPP)"/>
    <s v="000002"/>
    <s v="Construction Management"/>
    <s v="312121"/>
    <s v="Non-Residential Buildings - Acquisition"/>
    <n v="0"/>
    <n v="0"/>
    <n v="0"/>
    <n v="0"/>
    <n v="0"/>
    <n v="0"/>
    <n v="0"/>
    <n v="0"/>
    <n v="0"/>
    <n v="0"/>
    <n v="0"/>
    <n v="0"/>
    <n v="0"/>
    <n v="0"/>
    <n v="19156776300"/>
    <n v="8292274371"/>
    <n v="0"/>
    <n v="0"/>
    <n v="14176014462"/>
    <n v="4198758779"/>
    <n v="0"/>
    <n v="0"/>
    <n v="9195252624"/>
    <n v="2146745449"/>
    <n v="0"/>
    <n v="42528043386"/>
    <n v="0"/>
    <n v="14637778599"/>
    <n v="42528043386"/>
    <n v="14637778599"/>
    <s v="Capital"/>
  </r>
  <r>
    <s v="014"/>
    <s v="Ministry of Health"/>
    <x v="9"/>
    <x v="9"/>
    <s v="02"/>
    <s v="Population Health, Safety and Management "/>
    <s v="05"/>
    <s v="Public Health Services"/>
    <s v="000"/>
    <s v=""/>
    <s v="1768"/>
    <s v="Uganda Covid-19 Response and Emergency Preparedness Project (UCREPP)"/>
    <s v="000015"/>
    <s v="Monitoring and Evaluation "/>
    <s v="211104"/>
    <s v="Employee Gratuity"/>
    <n v="0"/>
    <n v="0"/>
    <n v="0"/>
    <n v="0"/>
    <n v="0"/>
    <n v="0"/>
    <n v="0"/>
    <n v="0"/>
    <n v="0"/>
    <n v="0"/>
    <n v="0"/>
    <n v="0"/>
    <n v="0"/>
    <n v="0"/>
    <n v="286173000"/>
    <n v="162347406"/>
    <n v="0"/>
    <n v="0"/>
    <n v="211768020"/>
    <n v="0"/>
    <n v="0"/>
    <n v="0"/>
    <n v="137363040"/>
    <n v="0"/>
    <n v="0"/>
    <n v="635304060"/>
    <n v="0"/>
    <n v="162347406"/>
    <n v="635304060"/>
    <n v="162347406"/>
    <s v="Recurrent"/>
  </r>
  <r>
    <s v="014"/>
    <s v="Ministry of Health"/>
    <x v="9"/>
    <x v="9"/>
    <s v="02"/>
    <s v="Population Health, Safety and Management "/>
    <s v="05"/>
    <s v="Public Health Services"/>
    <s v="000"/>
    <s v=""/>
    <s v="1768"/>
    <s v="Uganda Covid-19 Response and Emergency Preparedness Project (UCREPP)"/>
    <s v="320022"/>
    <s v="Immunisation Services"/>
    <s v="227003"/>
    <s v="Carriage, Haulage, Freight and transport hire"/>
    <n v="0"/>
    <n v="0"/>
    <n v="0"/>
    <n v="0"/>
    <n v="0"/>
    <n v="0"/>
    <n v="0"/>
    <n v="0"/>
    <n v="0"/>
    <n v="0"/>
    <n v="0"/>
    <n v="0"/>
    <n v="0"/>
    <n v="0"/>
    <n v="8064464538"/>
    <n v="8064464538"/>
    <n v="0"/>
    <n v="0"/>
    <n v="5967703758"/>
    <n v="292434900"/>
    <n v="0"/>
    <n v="0"/>
    <n v="4063251455"/>
    <n v="309817000"/>
    <n v="0"/>
    <n v="18095419751"/>
    <n v="0"/>
    <n v="8666716438"/>
    <n v="18095419751"/>
    <n v="8666716438"/>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11102"/>
    <s v="Contract Staff Salaries "/>
    <n v="0"/>
    <n v="0"/>
    <n v="0"/>
    <n v="0"/>
    <n v="14412251005"/>
    <n v="0"/>
    <n v="2235842808"/>
    <n v="12176408197"/>
    <n v="558000000"/>
    <n v="414897036"/>
    <n v="0"/>
    <n v="0"/>
    <n v="1117921404"/>
    <n v="462627556"/>
    <n v="0"/>
    <n v="0"/>
    <n v="558960702"/>
    <n v="459133504"/>
    <n v="0"/>
    <n v="0"/>
    <n v="960702"/>
    <n v="554938741"/>
    <n v="0"/>
    <n v="0"/>
    <n v="2235842808"/>
    <n v="0"/>
    <n v="1891596837"/>
    <n v="0"/>
    <n v="2235842808"/>
    <n v="1891596837"/>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11106"/>
    <s v="Allowances (Incl. Casuals, Temporary, sitting allowances)"/>
    <n v="0"/>
    <n v="0"/>
    <n v="0"/>
    <n v="0"/>
    <n v="468520000"/>
    <n v="0"/>
    <n v="468520000"/>
    <n v="0"/>
    <n v="0"/>
    <n v="0"/>
    <n v="0"/>
    <n v="0"/>
    <n v="122480019"/>
    <n v="85914000"/>
    <n v="0"/>
    <n v="0"/>
    <n v="184260000"/>
    <n v="202963536"/>
    <n v="0"/>
    <n v="0"/>
    <n v="161779981"/>
    <n v="177829464"/>
    <n v="0"/>
    <n v="0"/>
    <n v="468520000"/>
    <n v="0"/>
    <n v="466707000"/>
    <n v="0"/>
    <n v="468520000"/>
    <n v="4667070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7002"/>
    <s v="Travel abroad"/>
    <n v="0"/>
    <n v="0"/>
    <n v="0"/>
    <n v="0"/>
    <n v="182040000"/>
    <n v="0"/>
    <n v="0"/>
    <n v="182040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28002"/>
    <s v="Maintenance-Transport Equipment "/>
    <n v="0"/>
    <n v="0"/>
    <n v="0"/>
    <n v="0"/>
    <n v="148332400"/>
    <n v="0"/>
    <n v="18000000"/>
    <n v="130332400"/>
    <n v="0"/>
    <n v="0"/>
    <n v="0"/>
    <n v="0"/>
    <n v="9000000"/>
    <n v="0"/>
    <n v="0"/>
    <n v="0"/>
    <n v="9000000"/>
    <n v="0"/>
    <n v="0"/>
    <n v="0"/>
    <n v="0"/>
    <n v="17975500"/>
    <n v="0"/>
    <n v="0"/>
    <n v="18000000"/>
    <n v="0"/>
    <n v="17975500"/>
    <n v="0"/>
    <n v="18000000"/>
    <n v="17975500"/>
    <s v="Recurrent"/>
  </r>
  <r>
    <s v="014"/>
    <s v="Ministry of Health"/>
    <x v="9"/>
    <x v="9"/>
    <s v="02"/>
    <s v="Population Health, Safety and Management "/>
    <s v="05"/>
    <s v="Public Health Services"/>
    <s v="001"/>
    <s v="Communicable Diseases Prevention &amp; Control"/>
    <s v="1436"/>
    <s v="GAVI Vaccines and Health Sector Dev't Plan Support"/>
    <s v="320022"/>
    <s v="Immunisation services"/>
    <s v="262201"/>
    <s v="Contributions to International Organisations-Capital"/>
    <n v="0"/>
    <n v="0"/>
    <n v="0"/>
    <n v="0"/>
    <n v="760000000"/>
    <n v="0"/>
    <n v="760000000"/>
    <n v="0"/>
    <n v="760000000"/>
    <n v="0"/>
    <n v="0"/>
    <n v="0"/>
    <n v="0"/>
    <n v="759998578"/>
    <n v="0"/>
    <n v="0"/>
    <n v="0"/>
    <n v="0"/>
    <n v="0"/>
    <n v="0"/>
    <n v="0"/>
    <n v="0"/>
    <n v="0"/>
    <n v="0"/>
    <n v="760000000"/>
    <n v="0"/>
    <n v="759998578"/>
    <n v="0"/>
    <n v="760000000"/>
    <n v="759998578"/>
    <s v="Recurrent"/>
  </r>
  <r>
    <s v="014"/>
    <s v="Ministry of Health"/>
    <x v="9"/>
    <x v="9"/>
    <s v="02"/>
    <s v="Population Health, Safety and Management "/>
    <s v="05"/>
    <s v="Public Health Services"/>
    <s v="001"/>
    <s v="Communicable Diseases Prevention &amp; Control"/>
    <s v="1768"/>
    <s v="Uganda Covid-19 Response and Emergency Preparedness Project (UCREPP)"/>
    <s v="000003"/>
    <s v="Facilities and Equipment Management"/>
    <s v="312235"/>
    <s v="Furniture and Fittings - Acquisition"/>
    <n v="0"/>
    <n v="0"/>
    <n v="0"/>
    <n v="0"/>
    <n v="1249200000"/>
    <n v="0"/>
    <n v="0"/>
    <n v="1249200000"/>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12101"/>
    <s v="Social Security Contributions"/>
    <n v="0"/>
    <n v="0"/>
    <n v="0"/>
    <n v="0"/>
    <n v="381564000"/>
    <n v="0"/>
    <n v="0"/>
    <n v="381564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21009"/>
    <s v="Welfare and Entertainment"/>
    <n v="0"/>
    <n v="0"/>
    <n v="0"/>
    <n v="0"/>
    <n v="417560400"/>
    <n v="0"/>
    <n v="0"/>
    <n v="417560400"/>
    <n v="0"/>
    <n v="0"/>
    <n v="0"/>
    <n v="0"/>
    <n v="0"/>
    <n v="0"/>
    <n v="0"/>
    <n v="0"/>
    <n v="0"/>
    <n v="0"/>
    <n v="0"/>
    <n v="0"/>
    <n v="0"/>
    <n v="0"/>
    <n v="0"/>
    <n v="0"/>
    <n v="0"/>
    <n v="0"/>
    <n v="0"/>
    <n v="0"/>
    <n v="0"/>
    <n v="0"/>
    <s v="Recurrent"/>
  </r>
  <r>
    <s v="015"/>
    <s v="Ministry of  Trade, Industry and Co-operatives"/>
    <x v="18"/>
    <x v="18"/>
    <s v="03"/>
    <s v="Enabling Environment"/>
    <s v="03"/>
    <s v="Policy, Planning and Support Services"/>
    <s v="001"/>
    <s v="Finance and Administration"/>
    <s v="1689"/>
    <s v="Retooling of Ministry of Trade and Industry"/>
    <s v="000044"/>
    <s v="Stastistical services "/>
    <s v="211106"/>
    <s v="Allowances (Incl. Casuals, Temporary, sitting allowances)"/>
    <n v="0"/>
    <n v="0"/>
    <n v="0"/>
    <n v="0"/>
    <n v="20000000"/>
    <n v="0"/>
    <n v="20000000"/>
    <n v="0"/>
    <n v="0"/>
    <n v="0"/>
    <n v="0"/>
    <n v="0"/>
    <n v="6666660"/>
    <n v="6666660"/>
    <n v="0"/>
    <n v="0"/>
    <n v="4700000"/>
    <n v="0"/>
    <n v="0"/>
    <n v="0"/>
    <n v="6664666"/>
    <n v="11364666"/>
    <n v="0"/>
    <n v="0"/>
    <n v="18031326"/>
    <n v="0"/>
    <n v="18031326"/>
    <n v="0"/>
    <n v="18031326"/>
    <n v="18031326"/>
    <s v="Recurrent"/>
  </r>
  <r>
    <s v="016"/>
    <s v="Ministry of Works and Transport"/>
    <x v="10"/>
    <x v="10"/>
    <s v="02"/>
    <s v="Land Use and Transport Planning"/>
    <s v="04"/>
    <s v="Policy, Planning and Support Services"/>
    <s v="002"/>
    <s v="Policy and Planning"/>
    <s v="1617"/>
    <s v="Retooling of Ministry of Works and Transport"/>
    <s v="000014"/>
    <s v="Administrative and Support Services"/>
    <s v="227002"/>
    <s v="Travel abroad"/>
    <n v="0"/>
    <n v="500000000"/>
    <n v="0"/>
    <n v="500000000"/>
    <n v="500000000"/>
    <n v="0"/>
    <n v="0"/>
    <n v="0"/>
    <n v="0"/>
    <n v="0"/>
    <n v="0"/>
    <n v="0"/>
    <n v="0"/>
    <n v="0"/>
    <n v="0"/>
    <n v="0"/>
    <n v="0"/>
    <n v="0"/>
    <n v="0"/>
    <n v="0"/>
    <n v="500000000"/>
    <n v="500000003"/>
    <n v="0"/>
    <n v="0"/>
    <n v="500000000"/>
    <n v="0"/>
    <n v="500000003"/>
    <n v="0"/>
    <n v="500000000"/>
    <n v="500000003"/>
    <s v="Recurrent"/>
  </r>
  <r>
    <s v="016"/>
    <s v="Ministry of Works and Transport"/>
    <x v="10"/>
    <x v="10"/>
    <s v="02"/>
    <s v="Land Use and Transport Planning"/>
    <s v="04"/>
    <s v="Policy, Planning and Support Services"/>
    <s v="002"/>
    <s v="Policy and Planning"/>
    <s v="1617"/>
    <s v="Retooling of Ministry of Works and Transport"/>
    <s v="000022"/>
    <s v="Research and Development"/>
    <s v="221011"/>
    <s v="Printing, Stationery, Photocopying and Binding"/>
    <n v="0"/>
    <n v="0"/>
    <n v="0"/>
    <n v="0"/>
    <n v="40000000"/>
    <n v="0"/>
    <n v="40000000"/>
    <n v="0"/>
    <n v="14677546"/>
    <n v="0"/>
    <n v="0"/>
    <n v="0"/>
    <n v="10000000"/>
    <n v="14000000"/>
    <n v="0"/>
    <n v="0"/>
    <n v="5200000"/>
    <n v="3500000"/>
    <n v="0"/>
    <n v="0"/>
    <n v="10122454"/>
    <n v="22500000"/>
    <n v="0"/>
    <n v="0"/>
    <n v="40000000"/>
    <n v="0"/>
    <n v="40000000"/>
    <n v="0"/>
    <n v="40000000"/>
    <n v="4000000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3"/>
    <s v="Feasibility and Detailed engineering studies"/>
    <s v="263402"/>
    <s v="Transfer to Other Government Units"/>
    <n v="0"/>
    <n v="0"/>
    <n v="0"/>
    <n v="0"/>
    <n v="11500000000"/>
    <n v="0"/>
    <n v="11500000000"/>
    <n v="0"/>
    <n v="0"/>
    <n v="0"/>
    <n v="0"/>
    <n v="0"/>
    <n v="6500000000"/>
    <n v="6500000000"/>
    <n v="0"/>
    <n v="0"/>
    <n v="0"/>
    <n v="0"/>
    <n v="0"/>
    <n v="0"/>
    <n v="0"/>
    <n v="0"/>
    <n v="0"/>
    <n v="0"/>
    <n v="6500000000"/>
    <n v="0"/>
    <n v="6500000000"/>
    <n v="0"/>
    <n v="6500000000"/>
    <n v="650000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000017"/>
    <s v="Infrastructure Development and Management"/>
    <s v="312213"/>
    <s v="Water Vessels - Acquisition"/>
    <n v="0"/>
    <n v="0"/>
    <n v="0"/>
    <n v="0"/>
    <n v="11599051640"/>
    <n v="0"/>
    <n v="0"/>
    <n v="11599051640"/>
    <n v="0"/>
    <n v="0"/>
    <n v="0"/>
    <n v="0"/>
    <n v="0"/>
    <n v="0"/>
    <n v="0"/>
    <n v="0"/>
    <n v="0"/>
    <n v="0"/>
    <n v="0"/>
    <n v="0"/>
    <n v="0"/>
    <n v="0"/>
    <n v="0"/>
    <n v="0"/>
    <n v="0"/>
    <n v="0"/>
    <n v="0"/>
    <n v="0"/>
    <n v="0"/>
    <n v="0"/>
    <s v="Capital"/>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25204"/>
    <s v="Monitoring and Supervision of capital work"/>
    <n v="0"/>
    <n v="0"/>
    <n v="0"/>
    <n v="0"/>
    <n v="590500000"/>
    <n v="0"/>
    <n v="590500000"/>
    <n v="0"/>
    <n v="30000000"/>
    <n v="2333000"/>
    <n v="0"/>
    <n v="0"/>
    <n v="194865000"/>
    <n v="208901200"/>
    <n v="0"/>
    <n v="0"/>
    <n v="159435000"/>
    <n v="167045000"/>
    <n v="0"/>
    <n v="0"/>
    <n v="113100000"/>
    <n v="119120800"/>
    <n v="0"/>
    <n v="0"/>
    <n v="497400000"/>
    <n v="0"/>
    <n v="497400000"/>
    <n v="0"/>
    <n v="497400000"/>
    <n v="497400000"/>
    <s v="Recurrent"/>
  </r>
  <r>
    <s v="016"/>
    <s v="Ministry of Works and Transport"/>
    <x v="10"/>
    <x v="10"/>
    <s v="03"/>
    <s v="Transport Infrastructure and Services Development"/>
    <s v="05"/>
    <s v="Multimodal Transport Regulation"/>
    <s v="001"/>
    <s v="Maritime Administration"/>
    <s v="1456"/>
    <s v="Multinational Lake Victoria Martime Comm. &amp; Transport Project"/>
    <s v="260017"/>
    <s v="Inland Water Transport Safety"/>
    <s v="227004"/>
    <s v="Fuel, Lubricants and Oils"/>
    <n v="0"/>
    <n v="0"/>
    <n v="0"/>
    <n v="0"/>
    <n v="100000000"/>
    <n v="0"/>
    <n v="100000000"/>
    <n v="0"/>
    <n v="20000000"/>
    <n v="20000000"/>
    <n v="0"/>
    <n v="0"/>
    <n v="30000000"/>
    <n v="30000000"/>
    <n v="0"/>
    <n v="0"/>
    <n v="25000000"/>
    <n v="24722000"/>
    <n v="0"/>
    <n v="0"/>
    <n v="25000000"/>
    <n v="25278000"/>
    <n v="0"/>
    <n v="0"/>
    <n v="100000000"/>
    <n v="0"/>
    <n v="100000000"/>
    <n v="0"/>
    <n v="100000000"/>
    <n v="100000000"/>
    <s v="Recurrent"/>
  </r>
  <r>
    <s v="016"/>
    <s v="Ministry of Works and Transport"/>
    <x v="10"/>
    <x v="10"/>
    <s v="03"/>
    <s v="Transport Infrastructure and Services Development"/>
    <s v="06"/>
    <s v="Rail, Air and Inland Water Transport"/>
    <s v="000"/>
    <s v=""/>
    <s v="1563"/>
    <s v="URC Capacity Building Project"/>
    <s v="260022"/>
    <s v="Railway Services"/>
    <s v="313133"/>
    <s v="Railways and subways - Improvement"/>
    <n v="0"/>
    <n v="0"/>
    <n v="0"/>
    <n v="0"/>
    <n v="0"/>
    <n v="0"/>
    <n v="0"/>
    <n v="0"/>
    <n v="0"/>
    <n v="0"/>
    <n v="0"/>
    <n v="0"/>
    <n v="0"/>
    <n v="0"/>
    <n v="9448258781"/>
    <n v="9448258781"/>
    <n v="0"/>
    <n v="0"/>
    <n v="0"/>
    <n v="0"/>
    <n v="0"/>
    <n v="0"/>
    <n v="10461618079"/>
    <n v="10461618079"/>
    <n v="0"/>
    <n v="19909876860"/>
    <n v="0"/>
    <n v="19909876860"/>
    <n v="19909876860"/>
    <n v="19909876860"/>
    <s v="Capital"/>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3001"/>
    <s v="Property Management Expenses"/>
    <n v="0"/>
    <n v="0"/>
    <n v="0"/>
    <n v="0"/>
    <n v="44463000"/>
    <n v="0"/>
    <n v="44463000"/>
    <n v="0"/>
    <n v="11115750"/>
    <n v="11115750"/>
    <n v="0"/>
    <n v="0"/>
    <n v="14672790"/>
    <n v="14672790"/>
    <n v="0"/>
    <n v="0"/>
    <n v="7558710"/>
    <n v="7558710"/>
    <n v="0"/>
    <n v="0"/>
    <n v="11115750"/>
    <n v="11115750"/>
    <n v="0"/>
    <n v="0"/>
    <n v="44463000"/>
    <n v="0"/>
    <n v="44463000"/>
    <n v="0"/>
    <n v="44463000"/>
    <n v="44463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7004"/>
    <s v="Fuel, Lubricants and Oils"/>
    <n v="0"/>
    <n v="0"/>
    <n v="0"/>
    <n v="0"/>
    <n v="387336000"/>
    <n v="0"/>
    <n v="387336000"/>
    <n v="0"/>
    <n v="40000000"/>
    <n v="40000000"/>
    <n v="0"/>
    <n v="0"/>
    <n v="127820880"/>
    <n v="127820880"/>
    <n v="0"/>
    <n v="0"/>
    <n v="123947520"/>
    <n v="123947520"/>
    <n v="0"/>
    <n v="0"/>
    <n v="95567600"/>
    <n v="95567600"/>
    <n v="0"/>
    <n v="0"/>
    <n v="387336000"/>
    <n v="0"/>
    <n v="387336000"/>
    <n v="0"/>
    <n v="387336000"/>
    <n v="387336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312221"/>
    <s v="Light ICT hardware - Acquisition"/>
    <n v="0"/>
    <n v="0"/>
    <n v="0"/>
    <n v="0"/>
    <n v="72551000"/>
    <n v="0"/>
    <n v="72551000"/>
    <n v="0"/>
    <n v="0"/>
    <n v="0"/>
    <n v="0"/>
    <n v="0"/>
    <n v="23941830"/>
    <n v="23941830"/>
    <n v="0"/>
    <n v="0"/>
    <n v="30471420"/>
    <n v="60942840"/>
    <n v="0"/>
    <n v="0"/>
    <n v="18137750"/>
    <n v="48609170"/>
    <n v="0"/>
    <n v="0"/>
    <n v="72551000"/>
    <n v="0"/>
    <n v="133493840"/>
    <n v="0"/>
    <n v="72551000"/>
    <n v="133493840"/>
    <s v="Capital"/>
  </r>
  <r>
    <s v="016"/>
    <s v="Ministry of Works and Transport"/>
    <x v="10"/>
    <x v="10"/>
    <s v="03"/>
    <s v="Transport Infrastructure and Services Development"/>
    <s v="06"/>
    <s v="Rail, Air and Inland Water Transport"/>
    <s v="001"/>
    <s v="Transport Infrastructure and Services"/>
    <s v="1563"/>
    <s v="URC Capacity Building Project"/>
    <s v="260022"/>
    <s v="Railway Services"/>
    <s v="225201"/>
    <s v="Consultancy Services-Capital"/>
    <n v="0"/>
    <n v="0"/>
    <n v="0"/>
    <n v="0"/>
    <n v="1217117654"/>
    <n v="0"/>
    <n v="0"/>
    <n v="1217117654"/>
    <n v="0"/>
    <n v="0"/>
    <n v="0"/>
    <n v="0"/>
    <n v="0"/>
    <n v="0"/>
    <n v="0"/>
    <n v="0"/>
    <n v="0"/>
    <n v="0"/>
    <n v="0"/>
    <n v="0"/>
    <n v="0"/>
    <n v="0"/>
    <n v="0"/>
    <n v="0"/>
    <n v="0"/>
    <n v="0"/>
    <n v="0"/>
    <n v="0"/>
    <n v="0"/>
    <n v="0"/>
    <s v="Recurrent"/>
  </r>
  <r>
    <s v="016"/>
    <s v="Ministry of Works and Transport"/>
    <x v="10"/>
    <x v="10"/>
    <s v="03"/>
    <s v="Transport Infrastructure and Services Development"/>
    <s v="06"/>
    <s v="Rail, Air and Inland Water Transport"/>
    <s v="001"/>
    <s v="Transport Infrastructure and Services"/>
    <s v="1563"/>
    <s v="URC Capacity Building Project"/>
    <s v="260022"/>
    <s v="Railway Services"/>
    <s v="225204"/>
    <s v="Monitoring and Supervision of capital work"/>
    <n v="0"/>
    <n v="0"/>
    <n v="0"/>
    <n v="0"/>
    <n v="300000000"/>
    <n v="0"/>
    <n v="300000000"/>
    <n v="0"/>
    <n v="50000000"/>
    <n v="35950000"/>
    <n v="0"/>
    <n v="0"/>
    <n v="100000000"/>
    <n v="69375000"/>
    <n v="0"/>
    <n v="0"/>
    <n v="75000000"/>
    <n v="88575000"/>
    <n v="0"/>
    <n v="0"/>
    <n v="20000000"/>
    <n v="24500000"/>
    <n v="0"/>
    <n v="0"/>
    <n v="245000000"/>
    <n v="0"/>
    <n v="218400000"/>
    <n v="0"/>
    <n v="245000000"/>
    <n v="218400000"/>
    <s v="Recurrent"/>
  </r>
  <r>
    <s v="016"/>
    <s v="Ministry of Works and Transport"/>
    <x v="10"/>
    <x v="10"/>
    <s v="03"/>
    <s v="Transport Infrastructure and Services Development"/>
    <s v="06"/>
    <s v="Rail, Air and Inland Water Transport"/>
    <s v="001"/>
    <s v="Transport Infrastructure and Services"/>
    <s v="1659"/>
    <s v="Rehabilitation of the Tororo, Gulu railway line"/>
    <s v="260012"/>
    <s v="Transport Infrastructure Corridor"/>
    <s v="221011"/>
    <s v="Printing, Stationery, Photocopying and Binding"/>
    <n v="0"/>
    <n v="0"/>
    <n v="0"/>
    <n v="0"/>
    <n v="40000000"/>
    <n v="0"/>
    <n v="40000000"/>
    <n v="0"/>
    <n v="15000000"/>
    <n v="1450000"/>
    <n v="0"/>
    <n v="0"/>
    <n v="10000000"/>
    <n v="7200000"/>
    <n v="0"/>
    <n v="0"/>
    <n v="4800000"/>
    <n v="6000000"/>
    <n v="0"/>
    <n v="0"/>
    <n v="10200000"/>
    <n v="15000000"/>
    <n v="0"/>
    <n v="0"/>
    <n v="40000000"/>
    <n v="0"/>
    <n v="29650000"/>
    <n v="0"/>
    <n v="40000000"/>
    <n v="29650000"/>
    <s v="Recurrent"/>
  </r>
  <r>
    <s v="016"/>
    <s v="Ministry of Works and Transport"/>
    <x v="10"/>
    <x v="10"/>
    <s v="03"/>
    <s v="Transport Infrastructure and Services Development"/>
    <s v="06"/>
    <s v="Rail, Air and Inland Water Transport"/>
    <s v="001"/>
    <s v="Transport Infrastructure and Services"/>
    <s v="1659"/>
    <s v="Rehabilitation of the Tororo, Gulu railway line"/>
    <s v="260022"/>
    <s v="Railway Services"/>
    <s v="225201"/>
    <s v="Consultancy Services-Capital"/>
    <n v="0"/>
    <n v="0"/>
    <n v="0"/>
    <n v="0"/>
    <n v="500000000"/>
    <n v="0"/>
    <n v="0"/>
    <n v="500000000"/>
    <n v="0"/>
    <n v="0"/>
    <n v="0"/>
    <n v="0"/>
    <n v="0"/>
    <n v="0"/>
    <n v="0"/>
    <n v="0"/>
    <n v="0"/>
    <n v="0"/>
    <n v="0"/>
    <n v="0"/>
    <n v="0"/>
    <n v="0"/>
    <n v="0"/>
    <n v="0"/>
    <n v="0"/>
    <n v="0"/>
    <n v="0"/>
    <n v="0"/>
    <n v="0"/>
    <n v="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11104"/>
    <s v="Employee Gratuity"/>
    <n v="0"/>
    <n v="0"/>
    <n v="0"/>
    <n v="0"/>
    <n v="0"/>
    <n v="0"/>
    <n v="0"/>
    <n v="0"/>
    <n v="0"/>
    <n v="0"/>
    <n v="0"/>
    <n v="0"/>
    <n v="0"/>
    <n v="0"/>
    <n v="0"/>
    <n v="0"/>
    <n v="0"/>
    <n v="0"/>
    <n v="0"/>
    <n v="0"/>
    <n v="0"/>
    <n v="0"/>
    <n v="0"/>
    <n v="0"/>
    <n v="0"/>
    <n v="0"/>
    <n v="0"/>
    <n v="0"/>
    <n v="0"/>
    <n v="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21011"/>
    <s v="Printing, Stationery, Photocopying and Binding"/>
    <n v="0"/>
    <n v="0"/>
    <n v="0"/>
    <n v="0"/>
    <n v="25000000"/>
    <n v="0"/>
    <n v="25000000"/>
    <n v="0"/>
    <n v="15000000"/>
    <n v="0"/>
    <n v="0"/>
    <n v="0"/>
    <n v="8250000"/>
    <n v="5140788"/>
    <n v="0"/>
    <n v="0"/>
    <n v="0"/>
    <n v="0"/>
    <n v="0"/>
    <n v="0"/>
    <n v="0"/>
    <n v="18109212"/>
    <n v="0"/>
    <n v="0"/>
    <n v="23250000"/>
    <n v="0"/>
    <n v="23250000"/>
    <n v="0"/>
    <n v="23250000"/>
    <n v="2325000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27004"/>
    <s v="Fuel, Lubricants and Oils"/>
    <n v="0"/>
    <n v="0"/>
    <n v="0"/>
    <n v="0"/>
    <n v="86000000"/>
    <n v="0"/>
    <n v="86000000"/>
    <n v="0"/>
    <n v="21500000"/>
    <n v="21500000"/>
    <n v="0"/>
    <n v="0"/>
    <n v="21500000"/>
    <n v="19039000"/>
    <n v="0"/>
    <n v="0"/>
    <n v="21500000"/>
    <n v="20251725"/>
    <n v="0"/>
    <n v="0"/>
    <n v="21500000"/>
    <n v="25209275"/>
    <n v="0"/>
    <n v="0"/>
    <n v="86000000"/>
    <n v="0"/>
    <n v="86000000"/>
    <n v="0"/>
    <n v="86000000"/>
    <n v="8600000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312229"/>
    <s v="Other ICT Equipment - Acquisition"/>
    <n v="0"/>
    <n v="0"/>
    <n v="0"/>
    <n v="0"/>
    <n v="290000000"/>
    <n v="0"/>
    <n v="290000000"/>
    <n v="0"/>
    <n v="0"/>
    <n v="0"/>
    <n v="0"/>
    <n v="0"/>
    <n v="95700000"/>
    <n v="79947000"/>
    <n v="0"/>
    <n v="0"/>
    <n v="72500000"/>
    <n v="0"/>
    <n v="0"/>
    <n v="0"/>
    <n v="0"/>
    <n v="88253000"/>
    <n v="0"/>
    <n v="0"/>
    <n v="168200000"/>
    <n v="0"/>
    <n v="168200000"/>
    <n v="0"/>
    <n v="168200000"/>
    <n v="168200000"/>
    <s v="Capital"/>
  </r>
  <r>
    <s v="016"/>
    <s v="Ministry of Works and Transport"/>
    <x v="10"/>
    <x v="10"/>
    <s v="04"/>
    <s v="Transport Asset Management"/>
    <s v="02"/>
    <s v="District, Urban and Community Access Roads"/>
    <s v="001"/>
    <s v="Roads and Bridges"/>
    <s v="1564"/>
    <s v="Community Roads Improvement Project"/>
    <s v="260007"/>
    <s v="Road construction and upgrade"/>
    <s v="225204"/>
    <s v="Monitoring and Supervision of capital work"/>
    <n v="0"/>
    <n v="0"/>
    <n v="0"/>
    <n v="0"/>
    <n v="300000000"/>
    <n v="0"/>
    <n v="300000000"/>
    <n v="0"/>
    <n v="35000000"/>
    <n v="35000000"/>
    <n v="0"/>
    <n v="0"/>
    <n v="99000000"/>
    <n v="99000000"/>
    <n v="0"/>
    <n v="0"/>
    <n v="90000000"/>
    <n v="89090685"/>
    <n v="0"/>
    <n v="0"/>
    <n v="70000000"/>
    <n v="70909300"/>
    <n v="0"/>
    <n v="0"/>
    <n v="294000000"/>
    <n v="0"/>
    <n v="293999985"/>
    <n v="0"/>
    <n v="294000000"/>
    <n v="293999985"/>
    <s v="Recurrent"/>
  </r>
  <r>
    <s v="016"/>
    <s v="Ministry of Works and Transport"/>
    <x v="10"/>
    <x v="10"/>
    <s v="04"/>
    <s v="Transport Asset Management"/>
    <s v="02"/>
    <s v="District, Urban and Community Access Roads"/>
    <s v="001"/>
    <s v="Roads and Bridges"/>
    <s v="1703"/>
    <s v="Rehabilitation of District Roads Project"/>
    <s v="260007"/>
    <s v="Road construction and upgrade"/>
    <s v="211102"/>
    <s v="Contract Staff Salaries "/>
    <n v="0"/>
    <n v="0"/>
    <n v="0"/>
    <n v="0"/>
    <n v="1468000000"/>
    <n v="0"/>
    <n v="1468000000"/>
    <n v="0"/>
    <n v="367000000"/>
    <n v="261016000"/>
    <n v="0"/>
    <n v="0"/>
    <n v="367000000"/>
    <n v="472984000"/>
    <n v="0"/>
    <n v="0"/>
    <n v="367000000"/>
    <n v="367000000"/>
    <n v="0"/>
    <n v="0"/>
    <n v="367000000"/>
    <n v="328438000"/>
    <n v="0"/>
    <n v="0"/>
    <n v="1468000000"/>
    <n v="0"/>
    <n v="1429438000"/>
    <n v="0"/>
    <n v="1468000000"/>
    <n v="1429438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1003"/>
    <s v="Staff Training"/>
    <n v="0"/>
    <n v="0"/>
    <n v="0"/>
    <n v="0"/>
    <n v="200000000"/>
    <n v="0"/>
    <n v="200000000"/>
    <n v="0"/>
    <n v="0"/>
    <n v="0"/>
    <n v="0"/>
    <n v="0"/>
    <n v="50000000"/>
    <n v="0"/>
    <n v="0"/>
    <n v="0"/>
    <n v="115000000"/>
    <n v="146864800"/>
    <n v="0"/>
    <n v="0"/>
    <n v="4690000"/>
    <n v="22825200"/>
    <n v="0"/>
    <n v="0"/>
    <n v="169690000"/>
    <n v="0"/>
    <n v="169690000"/>
    <n v="0"/>
    <n v="169690000"/>
    <n v="169690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1007"/>
    <s v="Books, Periodicals &amp; Newspapers"/>
    <n v="0"/>
    <n v="0"/>
    <n v="0"/>
    <n v="0"/>
    <n v="34000000"/>
    <n v="0"/>
    <n v="34000000"/>
    <n v="0"/>
    <n v="0"/>
    <n v="0"/>
    <n v="0"/>
    <n v="0"/>
    <n v="8000000"/>
    <n v="0"/>
    <n v="0"/>
    <n v="0"/>
    <n v="2600000"/>
    <n v="8000000"/>
    <n v="0"/>
    <n v="0"/>
    <n v="3135600"/>
    <n v="5735600"/>
    <n v="0"/>
    <n v="0"/>
    <n v="13735600"/>
    <n v="0"/>
    <n v="13735600"/>
    <n v="0"/>
    <n v="13735600"/>
    <n v="137356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11102"/>
    <s v="Contract Staff Salaries "/>
    <n v="0"/>
    <n v="0"/>
    <n v="0"/>
    <n v="0"/>
    <n v="550000000"/>
    <n v="0"/>
    <n v="550000000"/>
    <n v="0"/>
    <n v="218382353"/>
    <n v="161840670"/>
    <n v="0"/>
    <n v="0"/>
    <n v="218382353"/>
    <n v="251984597"/>
    <n v="0"/>
    <n v="0"/>
    <n v="56617647"/>
    <n v="0"/>
    <n v="0"/>
    <n v="0"/>
    <n v="56617647"/>
    <n v="55874938"/>
    <n v="0"/>
    <n v="0"/>
    <n v="550000000"/>
    <n v="0"/>
    <n v="469700205"/>
    <n v="0"/>
    <n v="550000000"/>
    <n v="469700205"/>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2001"/>
    <s v="Information and Communication Technology Services."/>
    <n v="0"/>
    <n v="0"/>
    <n v="0"/>
    <n v="0"/>
    <n v="40000000"/>
    <n v="0"/>
    <n v="40000000"/>
    <n v="0"/>
    <n v="0"/>
    <n v="0"/>
    <n v="0"/>
    <n v="0"/>
    <n v="40000000"/>
    <n v="3420000"/>
    <n v="0"/>
    <n v="0"/>
    <n v="0"/>
    <n v="0"/>
    <n v="0"/>
    <n v="0"/>
    <n v="0"/>
    <n v="36579999"/>
    <n v="0"/>
    <n v="0"/>
    <n v="40000000"/>
    <n v="0"/>
    <n v="39999999"/>
    <n v="0"/>
    <n v="40000000"/>
    <n v="39999999"/>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3004"/>
    <s v="Guard and Security services"/>
    <n v="0"/>
    <n v="0"/>
    <n v="0"/>
    <n v="0"/>
    <n v="100000000"/>
    <n v="0"/>
    <n v="100000000"/>
    <n v="0"/>
    <n v="0"/>
    <n v="0"/>
    <n v="0"/>
    <n v="0"/>
    <n v="25000000"/>
    <n v="25000000"/>
    <n v="0"/>
    <n v="0"/>
    <n v="0"/>
    <n v="-85891"/>
    <n v="0"/>
    <n v="0"/>
    <n v="33000000"/>
    <n v="33171777"/>
    <n v="0"/>
    <n v="0"/>
    <n v="58000000"/>
    <n v="0"/>
    <n v="58085886"/>
    <n v="0"/>
    <n v="58000000"/>
    <n v="58085886"/>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7004"/>
    <s v="Fuel, Lubricants and Oils"/>
    <n v="0"/>
    <n v="0"/>
    <n v="0"/>
    <n v="0"/>
    <n v="240000000"/>
    <n v="0"/>
    <n v="240000000"/>
    <n v="0"/>
    <n v="0"/>
    <n v="0"/>
    <n v="0"/>
    <n v="0"/>
    <n v="60000000"/>
    <n v="60000000"/>
    <n v="0"/>
    <n v="0"/>
    <n v="35000000"/>
    <n v="0"/>
    <n v="0"/>
    <n v="0"/>
    <n v="125000000"/>
    <n v="160000000"/>
    <n v="0"/>
    <n v="0"/>
    <n v="220000000"/>
    <n v="0"/>
    <n v="220000000"/>
    <n v="0"/>
    <n v="220000000"/>
    <n v="220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312235"/>
    <s v="Furniture and Fittings - Acquisition"/>
    <n v="0"/>
    <n v="0"/>
    <n v="0"/>
    <n v="0"/>
    <n v="200000000"/>
    <n v="0"/>
    <n v="200000000"/>
    <n v="0"/>
    <n v="0"/>
    <n v="0"/>
    <n v="0"/>
    <n v="0"/>
    <n v="200000000"/>
    <n v="0"/>
    <n v="0"/>
    <n v="0"/>
    <n v="0"/>
    <n v="0"/>
    <n v="0"/>
    <n v="0"/>
    <n v="0"/>
    <n v="200000000"/>
    <n v="0"/>
    <n v="0"/>
    <n v="200000000"/>
    <n v="0"/>
    <n v="200000000"/>
    <n v="0"/>
    <n v="200000000"/>
    <n v="200000000"/>
    <s v="Capital"/>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3005"/>
    <s v="Electricity "/>
    <n v="0"/>
    <n v="0"/>
    <n v="0"/>
    <n v="0"/>
    <n v="25000000"/>
    <n v="0"/>
    <n v="25000000"/>
    <n v="0"/>
    <n v="0"/>
    <n v="0"/>
    <n v="0"/>
    <n v="0"/>
    <n v="12500000"/>
    <n v="12500000"/>
    <n v="0"/>
    <n v="0"/>
    <n v="2500000"/>
    <n v="0"/>
    <n v="0"/>
    <n v="0"/>
    <n v="0"/>
    <n v="2500000"/>
    <n v="0"/>
    <n v="0"/>
    <n v="15000000"/>
    <n v="0"/>
    <n v="15000000"/>
    <n v="0"/>
    <n v="15000000"/>
    <n v="15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312139"/>
    <s v="Other Structures - Acquisition"/>
    <n v="0"/>
    <n v="0"/>
    <n v="0"/>
    <n v="0"/>
    <n v="400000000"/>
    <n v="0"/>
    <n v="400000000"/>
    <n v="0"/>
    <n v="0"/>
    <n v="0"/>
    <n v="0"/>
    <n v="0"/>
    <n v="50000000"/>
    <n v="0"/>
    <n v="0"/>
    <n v="0"/>
    <n v="150000000"/>
    <n v="0"/>
    <n v="0"/>
    <n v="0"/>
    <n v="22000000"/>
    <n v="222000000"/>
    <n v="0"/>
    <n v="0"/>
    <n v="222000000"/>
    <n v="0"/>
    <n v="222000000"/>
    <n v="0"/>
    <n v="222000000"/>
    <n v="222000000"/>
    <s v="Capital"/>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11106"/>
    <s v="Allowances (Incl. Casuals, Temporary, sitting allowances)"/>
    <n v="0"/>
    <n v="0"/>
    <n v="0"/>
    <n v="0"/>
    <n v="1000000000"/>
    <n v="0"/>
    <n v="1000000000"/>
    <n v="0"/>
    <n v="650000000"/>
    <n v="0"/>
    <n v="0"/>
    <n v="0"/>
    <n v="350000000"/>
    <n v="996879258"/>
    <n v="0"/>
    <n v="0"/>
    <n v="0"/>
    <n v="3110000"/>
    <n v="0"/>
    <n v="0"/>
    <n v="0"/>
    <n v="10742"/>
    <n v="0"/>
    <n v="0"/>
    <n v="1000000000"/>
    <n v="0"/>
    <n v="1000000000"/>
    <n v="0"/>
    <n v="1000000000"/>
    <n v="100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1008"/>
    <s v="Information and Communication Technology Supplies.  "/>
    <n v="0"/>
    <n v="0"/>
    <n v="0"/>
    <n v="0"/>
    <n v="1700000000"/>
    <n v="0"/>
    <n v="1700000000"/>
    <n v="0"/>
    <n v="0"/>
    <n v="0"/>
    <n v="0"/>
    <n v="0"/>
    <n v="0"/>
    <n v="0"/>
    <n v="0"/>
    <n v="0"/>
    <n v="0"/>
    <n v="0"/>
    <n v="0"/>
    <n v="0"/>
    <n v="550000000"/>
    <n v="550000000"/>
    <n v="0"/>
    <n v="0"/>
    <n v="550000000"/>
    <n v="0"/>
    <n v="550000000"/>
    <n v="0"/>
    <n v="550000000"/>
    <n v="55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2001"/>
    <s v="Information and Communication Technology Services."/>
    <n v="0"/>
    <n v="0"/>
    <n v="0"/>
    <n v="0"/>
    <n v="40000000"/>
    <n v="0"/>
    <n v="40000000"/>
    <n v="0"/>
    <n v="0"/>
    <n v="0"/>
    <n v="0"/>
    <n v="0"/>
    <n v="10000000"/>
    <n v="0"/>
    <n v="0"/>
    <n v="0"/>
    <n v="0"/>
    <n v="0"/>
    <n v="0"/>
    <n v="0"/>
    <n v="0"/>
    <n v="10000000"/>
    <n v="0"/>
    <n v="0"/>
    <n v="10000000"/>
    <n v="0"/>
    <n v="10000000"/>
    <n v="0"/>
    <n v="10000000"/>
    <n v="1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5101"/>
    <s v="Consultancy Services"/>
    <n v="0"/>
    <n v="0"/>
    <n v="0"/>
    <n v="0"/>
    <n v="300000000"/>
    <n v="0"/>
    <n v="300000000"/>
    <n v="0"/>
    <n v="0"/>
    <n v="0"/>
    <n v="0"/>
    <n v="0"/>
    <n v="0"/>
    <n v="0"/>
    <n v="0"/>
    <n v="0"/>
    <n v="0"/>
    <n v="0"/>
    <n v="0"/>
    <n v="0"/>
    <n v="0"/>
    <n v="0"/>
    <n v="0"/>
    <n v="0"/>
    <n v="0"/>
    <n v="0"/>
    <n v="0"/>
    <n v="0"/>
    <n v="0"/>
    <n v="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1011"/>
    <s v="Printing, Stationery, Photocopying and Binding"/>
    <n v="0"/>
    <n v="0"/>
    <n v="0"/>
    <n v="0"/>
    <n v="200000000"/>
    <n v="0"/>
    <n v="200000000"/>
    <n v="0"/>
    <n v="0"/>
    <n v="0"/>
    <n v="0"/>
    <n v="0"/>
    <n v="50000000"/>
    <n v="0"/>
    <n v="0"/>
    <n v="0"/>
    <n v="0"/>
    <n v="0"/>
    <n v="0"/>
    <n v="0"/>
    <n v="20000000"/>
    <n v="70000000"/>
    <n v="0"/>
    <n v="0"/>
    <n v="70000000"/>
    <n v="0"/>
    <n v="70000000"/>
    <n v="0"/>
    <n v="70000000"/>
    <n v="7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7004"/>
    <s v="Fuel, Lubricants and Oils"/>
    <n v="0"/>
    <n v="0"/>
    <n v="0"/>
    <n v="0"/>
    <n v="300000000"/>
    <n v="0"/>
    <n v="300000000"/>
    <n v="0"/>
    <n v="0"/>
    <n v="0"/>
    <n v="0"/>
    <n v="0"/>
    <n v="75000000"/>
    <n v="75000000"/>
    <n v="0"/>
    <n v="0"/>
    <n v="0"/>
    <n v="0"/>
    <n v="0"/>
    <n v="0"/>
    <n v="125000000"/>
    <n v="125000000"/>
    <n v="0"/>
    <n v="0"/>
    <n v="200000000"/>
    <n v="0"/>
    <n v="200000000"/>
    <n v="0"/>
    <n v="200000000"/>
    <n v="20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211106"/>
    <s v="Allowances (Incl. Casuals, Temporary, sitting allowances)"/>
    <n v="0"/>
    <n v="0"/>
    <n v="0"/>
    <n v="0"/>
    <n v="300000000"/>
    <n v="0"/>
    <n v="300000000"/>
    <n v="0"/>
    <n v="0"/>
    <n v="0"/>
    <n v="0"/>
    <n v="0"/>
    <n v="75000000"/>
    <n v="73081704"/>
    <n v="0"/>
    <n v="0"/>
    <n v="0"/>
    <n v="1918296"/>
    <n v="0"/>
    <n v="0"/>
    <n v="225000000"/>
    <n v="226251826"/>
    <n v="0"/>
    <n v="0"/>
    <n v="300000000"/>
    <n v="0"/>
    <n v="301251826"/>
    <n v="0"/>
    <n v="300000000"/>
    <n v="301251826"/>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227004"/>
    <s v="Fuel, Lubricants and Oils"/>
    <n v="0"/>
    <n v="0"/>
    <n v="0"/>
    <n v="0"/>
    <n v="470000000"/>
    <n v="0"/>
    <n v="470000000"/>
    <n v="0"/>
    <n v="0"/>
    <n v="0"/>
    <n v="0"/>
    <n v="0"/>
    <n v="0"/>
    <n v="0"/>
    <n v="0"/>
    <n v="0"/>
    <n v="150000000"/>
    <n v="150000000"/>
    <n v="0"/>
    <n v="0"/>
    <n v="200000000"/>
    <n v="200000000"/>
    <n v="0"/>
    <n v="0"/>
    <n v="350000000"/>
    <n v="0"/>
    <n v="350000000"/>
    <n v="0"/>
    <n v="350000000"/>
    <n v="35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3004"/>
    <s v="Guard and Security services"/>
    <n v="0"/>
    <n v="0"/>
    <n v="0"/>
    <n v="0"/>
    <n v="60000000"/>
    <n v="0"/>
    <n v="60000000"/>
    <n v="0"/>
    <n v="0"/>
    <n v="0"/>
    <n v="0"/>
    <n v="0"/>
    <n v="30000000"/>
    <n v="27728050"/>
    <n v="0"/>
    <n v="0"/>
    <n v="30000000"/>
    <n v="31978268"/>
    <n v="0"/>
    <n v="0"/>
    <n v="0"/>
    <n v="293682"/>
    <n v="0"/>
    <n v="0"/>
    <n v="60000000"/>
    <n v="0"/>
    <n v="60000000"/>
    <n v="0"/>
    <n v="60000000"/>
    <n v="6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7004"/>
    <s v="Fuel, Lubricants and Oils"/>
    <n v="0"/>
    <n v="0"/>
    <n v="0"/>
    <n v="0"/>
    <n v="800000000"/>
    <n v="0"/>
    <n v="800000000"/>
    <n v="0"/>
    <n v="0"/>
    <n v="0"/>
    <n v="0"/>
    <n v="0"/>
    <n v="200000000"/>
    <n v="80000000"/>
    <n v="0"/>
    <n v="0"/>
    <n v="200000000"/>
    <n v="15320000"/>
    <n v="0"/>
    <n v="0"/>
    <n v="0"/>
    <n v="304680000"/>
    <n v="0"/>
    <n v="0"/>
    <n v="400000000"/>
    <n v="0"/>
    <n v="400000000"/>
    <n v="0"/>
    <n v="400000000"/>
    <n v="40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312221"/>
    <s v="Light ICT hardware - Acquisition"/>
    <n v="0"/>
    <n v="0"/>
    <n v="0"/>
    <n v="0"/>
    <n v="80000000"/>
    <n v="0"/>
    <n v="80000000"/>
    <n v="0"/>
    <n v="0"/>
    <n v="0"/>
    <n v="0"/>
    <n v="0"/>
    <n v="0"/>
    <n v="0"/>
    <n v="0"/>
    <n v="0"/>
    <n v="0"/>
    <n v="0"/>
    <n v="0"/>
    <n v="0"/>
    <n v="30000000"/>
    <n v="29999863"/>
    <n v="0"/>
    <n v="0"/>
    <n v="30000000"/>
    <n v="0"/>
    <n v="29999863"/>
    <n v="0"/>
    <n v="30000000"/>
    <n v="29999863"/>
    <s v="Capital"/>
  </r>
  <r>
    <s v="017"/>
    <s v="Ministry of Energy and Mineral Development"/>
    <x v="12"/>
    <x v="12"/>
    <s v="03"/>
    <s v="Downstream "/>
    <s v="04"/>
    <s v="Petroleum Exploration, Development, Production, Value Addition and Distribution and Petroleum Products"/>
    <s v="001"/>
    <s v="Petroleum Supply  (Downstream) Department"/>
    <s v="1610"/>
    <s v="Liquefied Petroleum Gas (LPG) Supply and Infrastructure Intervention"/>
    <s v="000017"/>
    <s v="Infrastructure Development and Management"/>
    <s v="312219"/>
    <s v="Other Transport equipment - Acquisition"/>
    <n v="0"/>
    <n v="0"/>
    <n v="0"/>
    <n v="0"/>
    <n v="645840000"/>
    <n v="0"/>
    <n v="645840000"/>
    <n v="0"/>
    <n v="0"/>
    <n v="0"/>
    <n v="0"/>
    <n v="0"/>
    <n v="0"/>
    <n v="0"/>
    <n v="0"/>
    <n v="0"/>
    <n v="0"/>
    <n v="0"/>
    <n v="0"/>
    <n v="0"/>
    <n v="0"/>
    <n v="0"/>
    <n v="0"/>
    <n v="0"/>
    <n v="0"/>
    <n v="0"/>
    <n v="0"/>
    <n v="0"/>
    <n v="0"/>
    <n v="0"/>
    <s v="Capital"/>
  </r>
  <r>
    <s v="017"/>
    <s v="Ministry of Energy and Mineral Development"/>
    <x v="12"/>
    <x v="12"/>
    <s v="03"/>
    <s v="Downstream "/>
    <s v="04"/>
    <s v="Petroleum Exploration, Development, Production, Value Addition and Distribution and Petroleum Products"/>
    <s v="001"/>
    <s v="Petroleum Supply  (Downstream) Department"/>
    <s v="1610"/>
    <s v="Liquefied Petroleum Gas (LPG) Supply and Infrastructure Intervention"/>
    <s v="000058"/>
    <s v="Stakeholder Management"/>
    <s v="221001"/>
    <s v="Advertising and Public Relations"/>
    <n v="0"/>
    <n v="0"/>
    <n v="0"/>
    <n v="0"/>
    <n v="700000000"/>
    <n v="0"/>
    <n v="700000000"/>
    <n v="0"/>
    <n v="0"/>
    <n v="0"/>
    <n v="0"/>
    <n v="0"/>
    <n v="0"/>
    <n v="0"/>
    <n v="0"/>
    <n v="0"/>
    <n v="34600000"/>
    <n v="34000000"/>
    <n v="0"/>
    <n v="0"/>
    <n v="50000000"/>
    <n v="50600000"/>
    <n v="0"/>
    <n v="0"/>
    <n v="84600000"/>
    <n v="0"/>
    <n v="84600000"/>
    <n v="0"/>
    <n v="84600000"/>
    <n v="84600000"/>
    <s v="Recurrent"/>
  </r>
  <r>
    <s v="011"/>
    <s v="Ministry of Local Government"/>
    <x v="3"/>
    <x v="3"/>
    <s v="01"/>
    <s v="Production and productivity"/>
    <s v="01"/>
    <s v="Local Government Administration and Development"/>
    <s v="002"/>
    <s v="Local Councils Development Department"/>
    <s v="1509"/>
    <s v="Local Economic Growth (LEGS) Support Project"/>
    <s v="000046"/>
    <s v="Local economic development support services"/>
    <s v="211102"/>
    <s v="Contract Staff Salaries "/>
    <n v="0"/>
    <n v="0"/>
    <n v="0"/>
    <n v="0"/>
    <n v="180000000"/>
    <n v="0"/>
    <n v="180000000"/>
    <n v="0"/>
    <n v="45000000"/>
    <n v="0"/>
    <n v="0"/>
    <n v="0"/>
    <n v="45000000"/>
    <n v="89921000"/>
    <n v="0"/>
    <n v="0"/>
    <n v="90000000"/>
    <n v="35570000"/>
    <n v="0"/>
    <n v="0"/>
    <n v="0"/>
    <n v="54350933"/>
    <n v="0"/>
    <n v="0"/>
    <n v="180000000"/>
    <n v="0"/>
    <n v="179841933"/>
    <n v="0"/>
    <n v="180000000"/>
    <n v="179841933"/>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11106"/>
    <s v="Allowances (Incl. Casuals, Temporary, sitting allowances)"/>
    <n v="0"/>
    <n v="0"/>
    <n v="0"/>
    <n v="0"/>
    <n v="0"/>
    <n v="0"/>
    <n v="0"/>
    <n v="0"/>
    <n v="0"/>
    <n v="0"/>
    <n v="220000000"/>
    <n v="217147955"/>
    <n v="0"/>
    <n v="0"/>
    <n v="0"/>
    <n v="0"/>
    <n v="0"/>
    <n v="0"/>
    <n v="0"/>
    <n v="0"/>
    <n v="0"/>
    <n v="0"/>
    <n v="222000000"/>
    <n v="121585147"/>
    <n v="0"/>
    <n v="442000000"/>
    <n v="0"/>
    <n v="338733102"/>
    <n v="442000000"/>
    <n v="338733102"/>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5204"/>
    <s v="Monitoring and Supervision of capital work"/>
    <n v="0"/>
    <n v="0"/>
    <n v="0"/>
    <n v="0"/>
    <n v="0"/>
    <n v="0"/>
    <n v="0"/>
    <n v="0"/>
    <n v="0"/>
    <n v="0"/>
    <n v="12945551007"/>
    <n v="6815969657"/>
    <n v="0"/>
    <n v="0"/>
    <n v="0"/>
    <n v="0"/>
    <n v="0"/>
    <n v="0"/>
    <n v="0"/>
    <n v="0"/>
    <n v="0"/>
    <n v="0"/>
    <n v="0"/>
    <n v="0"/>
    <n v="0"/>
    <n v="12945551007"/>
    <n v="0"/>
    <n v="6815969657"/>
    <n v="12945551007"/>
    <n v="6815969657"/>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5204"/>
    <s v="Monitoring and Supervision of capital work"/>
    <n v="0"/>
    <n v="0"/>
    <n v="0"/>
    <n v="0"/>
    <n v="43786626000"/>
    <n v="0"/>
    <n v="0"/>
    <n v="43786626000"/>
    <n v="0"/>
    <n v="0"/>
    <n v="0"/>
    <n v="0"/>
    <n v="0"/>
    <n v="0"/>
    <n v="0"/>
    <n v="0"/>
    <n v="0"/>
    <n v="0"/>
    <n v="0"/>
    <n v="0"/>
    <n v="0"/>
    <n v="0"/>
    <n v="0"/>
    <n v="0"/>
    <n v="0"/>
    <n v="0"/>
    <n v="0"/>
    <n v="0"/>
    <n v="0"/>
    <n v="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7001"/>
    <s v="Travel inland"/>
    <n v="0"/>
    <n v="0"/>
    <n v="0"/>
    <n v="0"/>
    <n v="199846000"/>
    <n v="0"/>
    <n v="0"/>
    <n v="199846000"/>
    <n v="0"/>
    <n v="0"/>
    <n v="0"/>
    <n v="0"/>
    <n v="0"/>
    <n v="0"/>
    <n v="0"/>
    <n v="0"/>
    <n v="0"/>
    <n v="0"/>
    <n v="0"/>
    <n v="0"/>
    <n v="0"/>
    <n v="0"/>
    <n v="0"/>
    <n v="0"/>
    <n v="0"/>
    <n v="0"/>
    <n v="0"/>
    <n v="0"/>
    <n v="0"/>
    <n v="0"/>
    <s v="Recurrent"/>
  </r>
  <r>
    <s v="011"/>
    <s v="Ministry of Local Government"/>
    <x v="3"/>
    <x v="3"/>
    <s v="02"/>
    <s v="Infrastructure Development"/>
    <s v="02"/>
    <s v="Local Government Inspection and Assessment"/>
    <s v="000"/>
    <s v=""/>
    <s v="1772"/>
    <s v="National Oil Seed Project"/>
    <s v="000017"/>
    <s v="Infrastructure Development and Management"/>
    <s v="221001"/>
    <s v="Advertising and Public Relations"/>
    <n v="0"/>
    <n v="0"/>
    <n v="0"/>
    <n v="0"/>
    <n v="0"/>
    <n v="0"/>
    <n v="0"/>
    <n v="0"/>
    <n v="0"/>
    <n v="0"/>
    <n v="125000000"/>
    <n v="16900000"/>
    <n v="0"/>
    <n v="0"/>
    <n v="40000000"/>
    <n v="14008200"/>
    <n v="0"/>
    <n v="0"/>
    <n v="40000000"/>
    <n v="18764407"/>
    <n v="0"/>
    <n v="0"/>
    <n v="108112797"/>
    <n v="108112797"/>
    <n v="0"/>
    <n v="313112797"/>
    <n v="0"/>
    <n v="157785404"/>
    <n v="313112797"/>
    <n v="157785404"/>
    <s v="Recurrent"/>
  </r>
  <r>
    <s v="011"/>
    <s v="Ministry of Local Government"/>
    <x v="3"/>
    <x v="3"/>
    <s v="02"/>
    <s v="Infrastructure Development"/>
    <s v="02"/>
    <s v="Local Government Inspection and Assessment"/>
    <s v="000"/>
    <s v=""/>
    <s v="1772"/>
    <s v="National Oil Seed Project"/>
    <s v="000017"/>
    <s v="Infrastructure Development and Management"/>
    <s v="221011"/>
    <s v="Printing, Stationery, Photocopying and Binding"/>
    <n v="0"/>
    <n v="0"/>
    <n v="0"/>
    <n v="0"/>
    <n v="0"/>
    <n v="0"/>
    <n v="0"/>
    <n v="0"/>
    <n v="0"/>
    <n v="0"/>
    <n v="25000000"/>
    <n v="23212000"/>
    <n v="0"/>
    <n v="0"/>
    <n v="0"/>
    <n v="23212000"/>
    <n v="0"/>
    <n v="0"/>
    <n v="25000000"/>
    <n v="23212000"/>
    <n v="0"/>
    <n v="0"/>
    <n v="31656498"/>
    <n v="31656498"/>
    <n v="0"/>
    <n v="81656498"/>
    <n v="0"/>
    <n v="101292498"/>
    <n v="81656498"/>
    <n v="101292498"/>
    <s v="Recurrent"/>
  </r>
  <r>
    <s v="011"/>
    <s v="Ministry of Local Government"/>
    <x v="3"/>
    <x v="3"/>
    <s v="02"/>
    <s v="Infrastructure Development"/>
    <s v="02"/>
    <s v="Local Government Inspection and Assessment"/>
    <s v="000"/>
    <s v=""/>
    <s v="1772"/>
    <s v="National Oil Seed Project"/>
    <s v="000017"/>
    <s v="Infrastructure Development and Management"/>
    <s v="227002"/>
    <s v="Travel abroad"/>
    <n v="0"/>
    <n v="0"/>
    <n v="0"/>
    <n v="0"/>
    <n v="0"/>
    <n v="0"/>
    <n v="0"/>
    <n v="0"/>
    <n v="0"/>
    <n v="0"/>
    <n v="5000000"/>
    <n v="0"/>
    <n v="0"/>
    <n v="0"/>
    <n v="0"/>
    <n v="0"/>
    <n v="0"/>
    <n v="0"/>
    <n v="0"/>
    <n v="0"/>
    <n v="0"/>
    <n v="0"/>
    <n v="0"/>
    <n v="0"/>
    <n v="0"/>
    <n v="5000000"/>
    <n v="0"/>
    <n v="0"/>
    <n v="500000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1001"/>
    <s v="Advertising and Public Relations"/>
    <n v="0"/>
    <n v="0"/>
    <n v="0"/>
    <n v="0"/>
    <n v="250000000"/>
    <n v="0"/>
    <n v="0"/>
    <n v="25000000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6001"/>
    <s v="Insurances"/>
    <n v="0"/>
    <n v="0"/>
    <n v="0"/>
    <n v="0"/>
    <n v="100000000"/>
    <n v="0"/>
    <n v="100000000"/>
    <n v="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7002"/>
    <s v="Travel abroad"/>
    <n v="0"/>
    <n v="0"/>
    <n v="0"/>
    <n v="0"/>
    <n v="20000000"/>
    <n v="0"/>
    <n v="10000000"/>
    <n v="1000000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312131"/>
    <s v="Roads and Bridges - Acquisition"/>
    <n v="0"/>
    <n v="0"/>
    <n v="0"/>
    <n v="0"/>
    <n v="2553260000"/>
    <n v="0"/>
    <n v="0"/>
    <n v="2553260000"/>
    <n v="0"/>
    <n v="0"/>
    <n v="0"/>
    <n v="0"/>
    <n v="0"/>
    <n v="0"/>
    <n v="0"/>
    <n v="0"/>
    <n v="0"/>
    <n v="0"/>
    <n v="0"/>
    <n v="0"/>
    <n v="0"/>
    <n v="0"/>
    <n v="0"/>
    <n v="0"/>
    <n v="0"/>
    <n v="0"/>
    <n v="0"/>
    <n v="0"/>
    <n v="0"/>
    <n v="0"/>
    <s v="Capital"/>
  </r>
  <r>
    <s v="011"/>
    <s v="Ministry of Local Government"/>
    <x v="3"/>
    <x v="3"/>
    <s v="02"/>
    <s v="Infrastructure Development"/>
    <s v="02"/>
    <s v="Local Government Inspection and Assessment"/>
    <s v="004"/>
    <s v="Urban Inspection Department"/>
    <s v="1772"/>
    <s v="National Oil Seed Project"/>
    <s v="000017"/>
    <s v="Infrastructure Development and Management"/>
    <s v="312212"/>
    <s v="Light Vehicles - Acquisition"/>
    <n v="0"/>
    <n v="0"/>
    <n v="0"/>
    <n v="0"/>
    <n v="1611200000"/>
    <n v="0"/>
    <n v="0"/>
    <n v="1611200000"/>
    <n v="0"/>
    <n v="0"/>
    <n v="0"/>
    <n v="0"/>
    <n v="0"/>
    <n v="0"/>
    <n v="0"/>
    <n v="0"/>
    <n v="0"/>
    <n v="0"/>
    <n v="0"/>
    <n v="0"/>
    <n v="0"/>
    <n v="0"/>
    <n v="0"/>
    <n v="0"/>
    <n v="0"/>
    <n v="0"/>
    <n v="0"/>
    <n v="0"/>
    <n v="0"/>
    <n v="0"/>
    <s v="Capital"/>
  </r>
  <r>
    <s v="011"/>
    <s v="Ministry of Local Government"/>
    <x v="3"/>
    <x v="3"/>
    <s v="02"/>
    <s v="Infrastructure Development"/>
    <s v="03"/>
    <s v="Policy, Planning and Support Services"/>
    <s v="001"/>
    <s v="Finance and administration"/>
    <s v="1652"/>
    <s v="Retooling of Ministry of Local Government"/>
    <s v="000003"/>
    <s v="Facilities and Equipment Management"/>
    <s v="221011"/>
    <s v="Printing, Stationery, Photocopying and Binding"/>
    <n v="0"/>
    <n v="0"/>
    <n v="0"/>
    <n v="0"/>
    <n v="444000000"/>
    <n v="0"/>
    <n v="444000000"/>
    <n v="0"/>
    <n v="0"/>
    <n v="0"/>
    <n v="0"/>
    <n v="0"/>
    <n v="100000000"/>
    <n v="43100000"/>
    <n v="0"/>
    <n v="0"/>
    <n v="140000000"/>
    <n v="97420000"/>
    <n v="0"/>
    <n v="0"/>
    <n v="42977244"/>
    <n v="142457190"/>
    <n v="0"/>
    <n v="0"/>
    <n v="282977244"/>
    <n v="0"/>
    <n v="282977190"/>
    <n v="0"/>
    <n v="282977244"/>
    <n v="282977190"/>
    <s v="Recurrent"/>
  </r>
  <r>
    <s v="011"/>
    <s v="Ministry of Local Government"/>
    <x v="3"/>
    <x v="3"/>
    <s v="02"/>
    <s v="Infrastructure Development"/>
    <s v="03"/>
    <s v="Policy, Planning and Support Services"/>
    <s v="001"/>
    <s v="Finance and administration"/>
    <s v="1652"/>
    <s v="Retooling of Ministry of Local Government"/>
    <s v="000003"/>
    <s v="Facilities and Equipment Management"/>
    <s v="225101"/>
    <s v="Consultancy Services"/>
    <n v="325000000"/>
    <n v="0"/>
    <n v="0"/>
    <n v="0"/>
    <n v="325000000"/>
    <n v="0"/>
    <n v="0"/>
    <n v="0"/>
    <n v="0"/>
    <n v="0"/>
    <n v="0"/>
    <n v="0"/>
    <n v="0"/>
    <n v="0"/>
    <n v="0"/>
    <n v="0"/>
    <n v="0"/>
    <n v="0"/>
    <n v="0"/>
    <n v="0"/>
    <n v="325000000"/>
    <n v="325000000"/>
    <n v="0"/>
    <n v="0"/>
    <n v="325000000"/>
    <n v="0"/>
    <n v="325000000"/>
    <n v="0"/>
    <n v="325000000"/>
    <n v="325000000"/>
    <s v="Recurrent"/>
  </r>
  <r>
    <s v="011"/>
    <s v="Ministry of Local Government"/>
    <x v="3"/>
    <x v="3"/>
    <s v="02"/>
    <s v="Infrastructure Development"/>
    <s v="03"/>
    <s v="Policy, Planning and Support Services"/>
    <s v="001"/>
    <s v="Finance and administration"/>
    <s v="1652"/>
    <s v="Retooling of Ministry of Local Government"/>
    <s v="000003"/>
    <s v="Facilities and Equipment Management"/>
    <s v="227001"/>
    <s v="Travel inland"/>
    <n v="111966052"/>
    <n v="0"/>
    <n v="0"/>
    <n v="0"/>
    <n v="157966052"/>
    <n v="0"/>
    <n v="46000000"/>
    <n v="0"/>
    <n v="0"/>
    <n v="0"/>
    <n v="0"/>
    <n v="0"/>
    <n v="23000000"/>
    <n v="23000000"/>
    <n v="0"/>
    <n v="0"/>
    <n v="0"/>
    <n v="0"/>
    <n v="0"/>
    <n v="0"/>
    <n v="134966052"/>
    <n v="134966052"/>
    <n v="0"/>
    <n v="0"/>
    <n v="157966052"/>
    <n v="0"/>
    <n v="157966052"/>
    <n v="0"/>
    <n v="157966052"/>
    <n v="157966052"/>
    <s v="Recurrent"/>
  </r>
  <r>
    <s v="011"/>
    <s v="Ministry of Local Government"/>
    <x v="3"/>
    <x v="3"/>
    <s v="02"/>
    <s v="Infrastructure Development"/>
    <s v="03"/>
    <s v="Policy, Planning and Support Services"/>
    <s v="001"/>
    <s v="Finance and administration"/>
    <s v="1652"/>
    <s v="Retooling of Ministry of Local Government"/>
    <s v="000003"/>
    <s v="Facilities and Equipment Management"/>
    <s v="282301"/>
    <s v="Transfers to Government Institutions"/>
    <n v="0"/>
    <n v="0"/>
    <n v="0"/>
    <n v="0"/>
    <n v="1000000000"/>
    <n v="0"/>
    <n v="1000000000"/>
    <n v="0"/>
    <n v="0"/>
    <n v="0"/>
    <n v="0"/>
    <n v="0"/>
    <n v="266666667"/>
    <n v="0"/>
    <n v="0"/>
    <n v="0"/>
    <n v="200000000"/>
    <n v="250000000"/>
    <n v="0"/>
    <n v="0"/>
    <n v="359666000"/>
    <n v="576332000"/>
    <n v="0"/>
    <n v="0"/>
    <n v="826332667"/>
    <n v="0"/>
    <n v="826332000"/>
    <n v="0"/>
    <n v="826332667"/>
    <n v="826332000"/>
    <s v="Recurrent"/>
  </r>
  <r>
    <s v="011"/>
    <s v="Ministry of Local Government"/>
    <x v="3"/>
    <x v="3"/>
    <s v="02"/>
    <s v="Infrastructure Development"/>
    <s v="03"/>
    <s v="Policy, Planning and Support Services"/>
    <s v="001"/>
    <s v="Finance and administration"/>
    <s v="1652"/>
    <s v="Retooling of Ministry of Local Government"/>
    <s v="000003"/>
    <s v="Facilities and Equipment Management"/>
    <s v="312139"/>
    <s v="Other Structures - Acquisition"/>
    <n v="0"/>
    <n v="0"/>
    <n v="0"/>
    <n v="0"/>
    <n v="430000000"/>
    <n v="0"/>
    <n v="430000000"/>
    <n v="0"/>
    <n v="0"/>
    <n v="0"/>
    <n v="0"/>
    <n v="0"/>
    <n v="0"/>
    <n v="0"/>
    <n v="0"/>
    <n v="0"/>
    <n v="430000000"/>
    <n v="0"/>
    <n v="0"/>
    <n v="0"/>
    <n v="0"/>
    <n v="429990832"/>
    <n v="0"/>
    <n v="0"/>
    <n v="430000000"/>
    <n v="0"/>
    <n v="429990832"/>
    <n v="0"/>
    <n v="430000000"/>
    <n v="429990832"/>
    <s v="Capital"/>
  </r>
  <r>
    <s v="011"/>
    <s v="Ministry of Local Government"/>
    <x v="3"/>
    <x v="3"/>
    <s v="03"/>
    <s v="Capacity Building of Leaders"/>
    <s v="03"/>
    <s v="Policy, Planning and Support Services"/>
    <s v="001"/>
    <s v="Finance and administration"/>
    <s v="1652"/>
    <s v="Retooling of Ministry of Local Government"/>
    <s v="000015"/>
    <s v="Monitoring and Evaluation "/>
    <s v="211102"/>
    <s v="Contract Staff Salaries "/>
    <n v="0"/>
    <n v="284852451"/>
    <n v="0"/>
    <n v="284852451"/>
    <n v="807332451"/>
    <n v="0"/>
    <n v="522480000"/>
    <n v="0"/>
    <n v="130620000"/>
    <n v="130620000"/>
    <n v="0"/>
    <n v="0"/>
    <n v="217248000"/>
    <n v="216330333"/>
    <n v="0"/>
    <n v="0"/>
    <n v="174612000"/>
    <n v="174882500"/>
    <n v="0"/>
    <n v="0"/>
    <n v="284852451"/>
    <n v="285499567"/>
    <n v="0"/>
    <n v="0"/>
    <n v="807332451"/>
    <n v="0"/>
    <n v="807332400"/>
    <n v="0"/>
    <n v="807332451"/>
    <n v="807332400"/>
    <s v="Recurrent"/>
  </r>
  <r>
    <s v="011"/>
    <s v="Ministry of Local Government"/>
    <x v="3"/>
    <x v="3"/>
    <s v="03"/>
    <s v="Capacity Building of Leaders"/>
    <s v="03"/>
    <s v="Policy, Planning and Support Services"/>
    <s v="001"/>
    <s v="Finance and administration"/>
    <s v="1652"/>
    <s v="Retooling of Ministry of Local Government"/>
    <s v="000015"/>
    <s v="Monitoring and Evaluation "/>
    <s v="228002"/>
    <s v="Maintenance-Transport Equipment "/>
    <n v="0"/>
    <n v="0"/>
    <n v="0"/>
    <n v="0"/>
    <n v="180000000"/>
    <n v="0"/>
    <n v="180000000"/>
    <n v="0"/>
    <n v="0"/>
    <n v="0"/>
    <n v="0"/>
    <n v="0"/>
    <n v="50000000"/>
    <n v="20000000"/>
    <n v="0"/>
    <n v="0"/>
    <n v="50000000"/>
    <n v="15000000"/>
    <n v="0"/>
    <n v="0"/>
    <n v="80000000"/>
    <n v="144951394"/>
    <n v="0"/>
    <n v="0"/>
    <n v="180000000"/>
    <n v="0"/>
    <n v="179951394"/>
    <n v="0"/>
    <n v="180000000"/>
    <n v="179951394"/>
    <s v="Recurrent"/>
  </r>
  <r>
    <s v="011"/>
    <s v="Ministry of Local Government"/>
    <x v="3"/>
    <x v="3"/>
    <s v="03"/>
    <s v="Capacity Building of Leaders"/>
    <s v="03"/>
    <s v="Policy, Planning and Support Services"/>
    <s v="001"/>
    <s v="Finance and administration"/>
    <s v="1652"/>
    <s v="Retooling of Ministry of Local Government"/>
    <s v="000015"/>
    <s v="Monitoring and Evaluation "/>
    <s v="282301"/>
    <s v="Transfers to Government Institutions"/>
    <n v="0"/>
    <n v="0"/>
    <n v="0"/>
    <n v="0"/>
    <n v="100000000"/>
    <n v="0"/>
    <n v="100000000"/>
    <n v="0"/>
    <n v="0"/>
    <n v="0"/>
    <n v="0"/>
    <n v="0"/>
    <n v="100000000"/>
    <n v="0"/>
    <n v="0"/>
    <n v="0"/>
    <n v="0"/>
    <n v="0"/>
    <n v="0"/>
    <n v="0"/>
    <n v="0"/>
    <n v="100000000"/>
    <n v="0"/>
    <n v="0"/>
    <n v="100000000"/>
    <n v="0"/>
    <n v="100000000"/>
    <n v="0"/>
    <n v="100000000"/>
    <n v="100000000"/>
    <s v="Recurrent"/>
  </r>
  <r>
    <s v="012"/>
    <s v="Ministry of Lands, Housing &amp; Urban Development "/>
    <x v="2"/>
    <x v="2"/>
    <s v="02"/>
    <s v="Land Management "/>
    <s v="02"/>
    <s v="Land, Administration and Management"/>
    <s v="000"/>
    <s v=""/>
    <s v="1289"/>
    <s v="Competitiveness and Enterprise Development Project-CEDP"/>
    <s v="140035"/>
    <s v="Land Information Management"/>
    <s v="225101"/>
    <s v="Consultancy Services"/>
    <n v="0"/>
    <n v="0"/>
    <n v="0"/>
    <n v="0"/>
    <n v="0"/>
    <n v="0"/>
    <n v="0"/>
    <n v="0"/>
    <n v="0"/>
    <n v="0"/>
    <n v="7596524635"/>
    <n v="363591991"/>
    <n v="0"/>
    <n v="0"/>
    <n v="27700249825"/>
    <n v="2382736901"/>
    <n v="0"/>
    <n v="0"/>
    <n v="31644916438"/>
    <n v="1596675041"/>
    <n v="0"/>
    <n v="0"/>
    <n v="25248309102.147964"/>
    <n v="3645332895"/>
    <n v="0"/>
    <n v="92190000000.147964"/>
    <n v="0"/>
    <n v="7988336828"/>
    <n v="92190000000.147964"/>
    <n v="7988336828"/>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1002"/>
    <s v="Workshops, Meetings and Seminars"/>
    <n v="0"/>
    <n v="0"/>
    <n v="0"/>
    <n v="0"/>
    <n v="1000000000"/>
    <n v="0"/>
    <n v="0"/>
    <n v="1000000000"/>
    <n v="0"/>
    <n v="0"/>
    <n v="0"/>
    <n v="0"/>
    <n v="0"/>
    <n v="0"/>
    <n v="0"/>
    <n v="0"/>
    <n v="0"/>
    <n v="0"/>
    <n v="0"/>
    <n v="0"/>
    <n v="0"/>
    <n v="0"/>
    <n v="0"/>
    <n v="0"/>
    <n v="0"/>
    <n v="0"/>
    <n v="0"/>
    <n v="0"/>
    <n v="0"/>
    <n v="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7004"/>
    <s v="Fuel, Lubricants and Oils"/>
    <n v="0"/>
    <n v="0"/>
    <n v="0"/>
    <n v="0"/>
    <n v="480000000"/>
    <n v="0"/>
    <n v="80000000"/>
    <n v="400000000"/>
    <n v="0"/>
    <n v="0"/>
    <n v="0"/>
    <n v="0"/>
    <n v="40000000"/>
    <n v="0"/>
    <n v="0"/>
    <n v="0"/>
    <n v="40000000"/>
    <n v="80000000"/>
    <n v="0"/>
    <n v="0"/>
    <n v="0"/>
    <n v="0"/>
    <n v="0"/>
    <n v="0"/>
    <n v="80000000"/>
    <n v="0"/>
    <n v="80000000"/>
    <n v="0"/>
    <n v="80000000"/>
    <n v="8000000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312424"/>
    <s v="Computer databases - Acquisition"/>
    <n v="0"/>
    <n v="0"/>
    <n v="0"/>
    <n v="0"/>
    <n v="11611212400"/>
    <n v="0"/>
    <n v="0"/>
    <n v="11611212400"/>
    <n v="0"/>
    <n v="0"/>
    <n v="0"/>
    <n v="0"/>
    <n v="0"/>
    <n v="0"/>
    <n v="0"/>
    <n v="0"/>
    <n v="0"/>
    <n v="0"/>
    <n v="0"/>
    <n v="0"/>
    <n v="0"/>
    <n v="0"/>
    <n v="0"/>
    <n v="0"/>
    <n v="0"/>
    <n v="0"/>
    <n v="0"/>
    <n v="0"/>
    <n v="0"/>
    <n v="0"/>
    <s v="Capital"/>
  </r>
  <r>
    <s v="012"/>
    <s v="Ministry of Lands, Housing &amp; Urban Development "/>
    <x v="8"/>
    <x v="8"/>
    <s v="01"/>
    <s v="Physical Planning  and Urbanization;"/>
    <s v="03"/>
    <s v="Physical Planning and Urban Development"/>
    <s v="000"/>
    <s v=""/>
    <s v="1310"/>
    <s v="Albertine Region Sustainable Development Project"/>
    <s v="000017"/>
    <s v="Infrastructure Development and Management"/>
    <s v="313131"/>
    <s v="Roads and Bridges - Improvement"/>
    <n v="0"/>
    <n v="0"/>
    <n v="0"/>
    <n v="0"/>
    <n v="0"/>
    <n v="0"/>
    <n v="0"/>
    <n v="0"/>
    <n v="0"/>
    <n v="0"/>
    <n v="15005147000"/>
    <n v="129090528"/>
    <n v="0"/>
    <n v="0"/>
    <n v="16205238220"/>
    <n v="4834820114"/>
    <n v="0"/>
    <n v="0"/>
    <n v="0"/>
    <n v="0"/>
    <n v="0"/>
    <n v="0"/>
    <n v="0"/>
    <n v="14042224005"/>
    <n v="0"/>
    <n v="31210385220"/>
    <n v="0"/>
    <n v="19006134647"/>
    <n v="31210385220"/>
    <n v="19006134647"/>
    <s v="Capital"/>
  </r>
  <r>
    <s v="012"/>
    <s v="Ministry of Lands, Housing &amp; Urban Development "/>
    <x v="8"/>
    <x v="8"/>
    <s v="01"/>
    <s v="Physical Planning  and Urbanization;"/>
    <s v="03"/>
    <s v="Physical Planning and Urban Development"/>
    <s v="000"/>
    <s v=""/>
    <s v="1514"/>
    <s v="Uganda Support to Municipal Infrastructure Development (USMID II)"/>
    <s v="000012"/>
    <s v="Legal and Advisory Services"/>
    <s v="227001"/>
    <s v="Travel inland"/>
    <n v="0"/>
    <n v="0"/>
    <n v="0"/>
    <n v="0"/>
    <n v="0"/>
    <n v="0"/>
    <n v="0"/>
    <n v="0"/>
    <n v="0"/>
    <n v="0"/>
    <n v="240000000"/>
    <n v="160000000"/>
    <n v="0"/>
    <n v="0"/>
    <n v="0"/>
    <n v="0"/>
    <n v="0"/>
    <n v="0"/>
    <n v="370000000"/>
    <n v="471375215.6168102"/>
    <n v="0"/>
    <n v="0"/>
    <n v="178499629.44076648"/>
    <n v="110189916.50075787"/>
    <n v="0"/>
    <n v="788499629.44076645"/>
    <n v="0"/>
    <n v="741565132.11756802"/>
    <n v="788499629.44076645"/>
    <n v="741565132.11756802"/>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11106"/>
    <s v="Allowances (Incl. Casuals, Temporary, sitting allowances)"/>
    <n v="0"/>
    <n v="0"/>
    <n v="0"/>
    <n v="0"/>
    <n v="250000000"/>
    <n v="0"/>
    <n v="0"/>
    <n v="25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1003"/>
    <s v="Staff Training"/>
    <n v="0"/>
    <n v="0"/>
    <n v="0"/>
    <n v="0"/>
    <n v="12000000"/>
    <n v="0"/>
    <n v="12000000"/>
    <n v="0"/>
    <n v="0"/>
    <n v="0"/>
    <n v="0"/>
    <n v="0"/>
    <n v="0"/>
    <n v="0"/>
    <n v="0"/>
    <n v="0"/>
    <n v="6000000"/>
    <n v="5720000"/>
    <n v="0"/>
    <n v="0"/>
    <n v="6000000"/>
    <n v="6280000"/>
    <n v="0"/>
    <n v="0"/>
    <n v="12000000"/>
    <n v="0"/>
    <n v="12000000"/>
    <n v="0"/>
    <n v="12000000"/>
    <n v="1200000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1007"/>
    <s v="Books, Periodicals &amp; Newspapers"/>
    <n v="0"/>
    <n v="0"/>
    <n v="0"/>
    <n v="0"/>
    <n v="2000000"/>
    <n v="0"/>
    <n v="2000000"/>
    <n v="0"/>
    <n v="0"/>
    <n v="0"/>
    <n v="0"/>
    <n v="0"/>
    <n v="1000000"/>
    <n v="1000000"/>
    <n v="0"/>
    <n v="0"/>
    <n v="500000"/>
    <n v="0"/>
    <n v="0"/>
    <n v="0"/>
    <n v="500000"/>
    <n v="1000000"/>
    <n v="0"/>
    <n v="0"/>
    <n v="2000000"/>
    <n v="0"/>
    <n v="2000000"/>
    <n v="0"/>
    <n v="2000000"/>
    <n v="200000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27004"/>
    <s v="Fuel, Lubricants and Oils"/>
    <n v="0"/>
    <n v="0"/>
    <n v="0"/>
    <n v="0"/>
    <n v="200000000"/>
    <n v="0"/>
    <n v="0"/>
    <n v="2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21003"/>
    <s v="Staff Training"/>
    <n v="0"/>
    <n v="0"/>
    <n v="0"/>
    <n v="0"/>
    <n v="328250000"/>
    <n v="0"/>
    <n v="0"/>
    <n v="32825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7001"/>
    <s v="Travel inland"/>
    <n v="0"/>
    <n v="0"/>
    <n v="0"/>
    <n v="0"/>
    <n v="800000000"/>
    <n v="0"/>
    <n v="0"/>
    <n v="8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8001"/>
    <s v="Maintenance-Buildings and Structures"/>
    <n v="0"/>
    <n v="0"/>
    <n v="0"/>
    <n v="0"/>
    <n v="365000000"/>
    <n v="0"/>
    <n v="0"/>
    <n v="365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312212"/>
    <s v="Light Vehicles - Acquisition"/>
    <n v="0"/>
    <n v="0"/>
    <n v="0"/>
    <n v="0"/>
    <n v="730000000"/>
    <n v="0"/>
    <n v="0"/>
    <n v="730000000"/>
    <n v="0"/>
    <n v="0"/>
    <n v="0"/>
    <n v="0"/>
    <n v="0"/>
    <n v="0"/>
    <n v="0"/>
    <n v="0"/>
    <n v="0"/>
    <n v="0"/>
    <n v="0"/>
    <n v="0"/>
    <n v="0"/>
    <n v="0"/>
    <n v="0"/>
    <n v="0"/>
    <n v="0"/>
    <n v="0"/>
    <n v="0"/>
    <n v="0"/>
    <n v="0"/>
    <n v="0"/>
    <s v="Capital"/>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8003"/>
    <s v="Maintenance-Machinery &amp; Equipment Other than Transport Equipment "/>
    <n v="0"/>
    <n v="0"/>
    <n v="0"/>
    <n v="0"/>
    <n v="60000000"/>
    <n v="0"/>
    <n v="60000000"/>
    <n v="0"/>
    <n v="0"/>
    <n v="0"/>
    <n v="0"/>
    <n v="0"/>
    <n v="20000000"/>
    <n v="0"/>
    <n v="0"/>
    <n v="0"/>
    <n v="20000000"/>
    <n v="1600000"/>
    <n v="0"/>
    <n v="0"/>
    <n v="20000000"/>
    <n v="58399999"/>
    <n v="0"/>
    <n v="0"/>
    <n v="60000000"/>
    <n v="0"/>
    <n v="59999999"/>
    <n v="0"/>
    <n v="60000000"/>
    <n v="59999999"/>
    <s v="Recurrent"/>
  </r>
  <r>
    <s v="013"/>
    <s v="Ministry of Education and Sports"/>
    <x v="9"/>
    <x v="9"/>
    <s v="01"/>
    <s v="Education,Sports and skills"/>
    <s v="02"/>
    <s v="Higher Education"/>
    <s v="001"/>
    <s v="University Education and Training"/>
    <s v="1491"/>
    <s v="African Centers of Excellence II"/>
    <s v="120007"/>
    <s v="Support Services"/>
    <s v="212101"/>
    <s v="Social Security Contributions"/>
    <n v="0"/>
    <n v="0"/>
    <n v="0"/>
    <n v="0"/>
    <n v="14584000"/>
    <n v="0"/>
    <n v="14584000"/>
    <n v="0"/>
    <n v="0"/>
    <n v="0"/>
    <n v="0"/>
    <n v="0"/>
    <n v="3646000"/>
    <n v="0"/>
    <n v="0"/>
    <n v="0"/>
    <n v="3646000"/>
    <n v="0"/>
    <n v="0"/>
    <n v="0"/>
    <n v="3646000"/>
    <n v="10080000"/>
    <n v="0"/>
    <n v="0"/>
    <n v="10938000"/>
    <n v="0"/>
    <n v="10080000"/>
    <n v="0"/>
    <n v="10938000"/>
    <n v="10080000"/>
    <s v="Recurrent"/>
  </r>
  <r>
    <s v="013"/>
    <s v="Ministry of Education and Sports"/>
    <x v="9"/>
    <x v="9"/>
    <s v="01"/>
    <s v="Education,Sports and skills"/>
    <s v="02"/>
    <s v="Higher Education"/>
    <s v="001"/>
    <s v="University Education and Training"/>
    <s v="1491"/>
    <s v="African Centers of Excellence II"/>
    <s v="120007"/>
    <s v="Support Services"/>
    <s v="221012"/>
    <s v="Small Office Equipment"/>
    <n v="0"/>
    <n v="0"/>
    <n v="0"/>
    <n v="0"/>
    <n v="1600000"/>
    <n v="0"/>
    <n v="1600000"/>
    <n v="0"/>
    <n v="0"/>
    <n v="0"/>
    <n v="0"/>
    <n v="0"/>
    <n v="400000"/>
    <n v="0"/>
    <n v="0"/>
    <n v="0"/>
    <n v="400000"/>
    <n v="800000"/>
    <n v="0"/>
    <n v="0"/>
    <n v="400000"/>
    <n v="400000"/>
    <n v="0"/>
    <n v="0"/>
    <n v="1200000"/>
    <n v="0"/>
    <n v="1200000"/>
    <n v="0"/>
    <n v="1200000"/>
    <n v="1200000"/>
    <s v="Recurrent"/>
  </r>
  <r>
    <s v="013"/>
    <s v="Ministry of Education and Sports"/>
    <x v="9"/>
    <x v="9"/>
    <s v="01"/>
    <s v="Education,Sports and skills"/>
    <s v="05"/>
    <s v="Basic and Secondary Education"/>
    <s v="000"/>
    <s v=""/>
    <s v="1665"/>
    <s v="Uganda Secondary Education Expansion Project"/>
    <s v="010008"/>
    <s v="Capacity Strengthening"/>
    <s v="221002"/>
    <s v="Workshops, Meetings and Seminars"/>
    <n v="0"/>
    <n v="0"/>
    <n v="0"/>
    <n v="0"/>
    <n v="0"/>
    <n v="0"/>
    <n v="0"/>
    <n v="0"/>
    <n v="0"/>
    <n v="0"/>
    <n v="0"/>
    <n v="0"/>
    <n v="0"/>
    <n v="0"/>
    <n v="90527304"/>
    <n v="0"/>
    <n v="0"/>
    <n v="0"/>
    <n v="36318027"/>
    <n v="0"/>
    <n v="0"/>
    <n v="0"/>
    <n v="0"/>
    <n v="0"/>
    <n v="0"/>
    <n v="126845331"/>
    <n v="0"/>
    <n v="0"/>
    <n v="126845331"/>
    <n v="0"/>
    <s v="Recurrent"/>
  </r>
  <r>
    <s v="013"/>
    <s v="Ministry of Education and Sports"/>
    <x v="9"/>
    <x v="9"/>
    <s v="01"/>
    <s v="Education,Sports and skills"/>
    <s v="05"/>
    <s v="Basic and Secondary Education"/>
    <s v="000"/>
    <s v=""/>
    <s v="1665"/>
    <s v="Uganda Secondary Education Expansion Project"/>
    <s v="010008"/>
    <s v="Capacity Strengthening"/>
    <s v="225101"/>
    <s v="Consultancy Services"/>
    <n v="0"/>
    <n v="0"/>
    <n v="0"/>
    <n v="0"/>
    <n v="0"/>
    <n v="0"/>
    <n v="0"/>
    <n v="0"/>
    <n v="0"/>
    <n v="0"/>
    <n v="0"/>
    <n v="0"/>
    <n v="0"/>
    <n v="0"/>
    <n v="943977761"/>
    <n v="0"/>
    <n v="0"/>
    <n v="0"/>
    <n v="378707951"/>
    <n v="0"/>
    <n v="0"/>
    <n v="0"/>
    <n v="0"/>
    <n v="0"/>
    <n v="0"/>
    <n v="1322685712"/>
    <n v="0"/>
    <n v="0"/>
    <n v="1322685712"/>
    <n v="0"/>
    <s v="Recurrent"/>
  </r>
  <r>
    <s v="013"/>
    <s v="Ministry of Education and Sports"/>
    <x v="9"/>
    <x v="9"/>
    <s v="01"/>
    <s v="Education,Sports and skills"/>
    <s v="05"/>
    <s v="Basic and Secondary Education"/>
    <s v="000"/>
    <s v=""/>
    <s v="1665"/>
    <s v="Uganda Secondary Education Expansion Project"/>
    <s v="010008"/>
    <s v="Capacity Strengthening"/>
    <s v="282302"/>
    <s v="Transfers to Non-Government Organisations"/>
    <n v="0"/>
    <n v="0"/>
    <n v="0"/>
    <n v="0"/>
    <n v="0"/>
    <n v="0"/>
    <n v="0"/>
    <n v="0"/>
    <n v="0"/>
    <n v="0"/>
    <n v="0"/>
    <n v="0"/>
    <n v="0"/>
    <n v="0"/>
    <n v="128206757"/>
    <n v="0"/>
    <n v="0"/>
    <n v="0"/>
    <n v="51434388"/>
    <n v="0"/>
    <n v="0"/>
    <n v="0"/>
    <n v="0"/>
    <n v="0"/>
    <n v="0"/>
    <n v="179641145"/>
    <n v="0"/>
    <n v="0"/>
    <n v="179641145"/>
    <n v="0"/>
    <s v="Recurrent"/>
  </r>
  <r>
    <s v="013"/>
    <s v="Ministry of Education and Sports"/>
    <x v="9"/>
    <x v="9"/>
    <s v="01"/>
    <s v="Education,Sports and skills"/>
    <s v="05"/>
    <s v="Basic and Secondary Education"/>
    <s v="002"/>
    <s v="Secondary Education"/>
    <s v="1540"/>
    <s v="Development of Secondary Education Phase II"/>
    <s v="120007"/>
    <s v="Support Services"/>
    <s v="221009"/>
    <s v="Welfare and Entertainment"/>
    <n v="0"/>
    <n v="0"/>
    <n v="0"/>
    <n v="0"/>
    <n v="10444275"/>
    <n v="0"/>
    <n v="10444275"/>
    <n v="0"/>
    <n v="0"/>
    <n v="0"/>
    <n v="0"/>
    <n v="0"/>
    <n v="2611069"/>
    <n v="0"/>
    <n v="0"/>
    <n v="0"/>
    <n v="2611069"/>
    <n v="0"/>
    <n v="0"/>
    <n v="0"/>
    <n v="5222137"/>
    <n v="10444275"/>
    <n v="0"/>
    <n v="0"/>
    <n v="10444275"/>
    <n v="0"/>
    <n v="10444275"/>
    <n v="0"/>
    <n v="10444275"/>
    <n v="10444275"/>
    <s v="Recurrent"/>
  </r>
  <r>
    <s v="013"/>
    <s v="Ministry of Education and Sports"/>
    <x v="9"/>
    <x v="9"/>
    <s v="01"/>
    <s v="Education,Sports and skills"/>
    <s v="05"/>
    <s v="Basic and Secondary Education"/>
    <s v="002"/>
    <s v="Secondary Education"/>
    <s v="1665"/>
    <s v="Uganda Secondary Education Expansion Project"/>
    <s v="000017"/>
    <s v="Infrastructure Development and Management"/>
    <s v="211106"/>
    <s v="Allowances (Incl. Casuals, Temporary, sitting allowances)"/>
    <n v="0"/>
    <n v="0"/>
    <n v="0"/>
    <n v="0"/>
    <n v="200000000"/>
    <n v="0"/>
    <n v="200000000"/>
    <n v="0"/>
    <n v="0"/>
    <n v="0"/>
    <n v="0"/>
    <n v="0"/>
    <n v="50000000"/>
    <n v="44232400"/>
    <n v="0"/>
    <n v="0"/>
    <n v="150000000"/>
    <n v="154985200"/>
    <n v="0"/>
    <n v="0"/>
    <n v="0"/>
    <n v="782400"/>
    <n v="0"/>
    <n v="0"/>
    <n v="200000000"/>
    <n v="0"/>
    <n v="200000000"/>
    <n v="0"/>
    <n v="200000000"/>
    <n v="200000000"/>
    <s v="Recurrent"/>
  </r>
  <r>
    <s v="013"/>
    <s v="Ministry of Education and Sports"/>
    <x v="9"/>
    <x v="9"/>
    <s v="01"/>
    <s v="Education,Sports and skills"/>
    <s v="05"/>
    <s v="Basic and Secondary Education"/>
    <s v="002"/>
    <s v="Secondary Education"/>
    <s v="1665"/>
    <s v="Uganda Secondary Education Expansion Project"/>
    <s v="120007"/>
    <s v="Support Services"/>
    <s v="211104"/>
    <s v="Employee Gratuity"/>
    <n v="0"/>
    <n v="0"/>
    <n v="0"/>
    <n v="0"/>
    <n v="157680000"/>
    <n v="0"/>
    <n v="0"/>
    <n v="1576800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120007"/>
    <s v="Support Services"/>
    <s v="221009"/>
    <s v="Welfare and Entertainment"/>
    <n v="0"/>
    <n v="0"/>
    <n v="0"/>
    <n v="0"/>
    <n v="66720000"/>
    <n v="0"/>
    <n v="66720000"/>
    <n v="0"/>
    <n v="0"/>
    <n v="0"/>
    <n v="0"/>
    <n v="0"/>
    <n v="16680000"/>
    <n v="16428000"/>
    <n v="0"/>
    <n v="0"/>
    <n v="16680000"/>
    <n v="16708000"/>
    <n v="0"/>
    <n v="0"/>
    <n v="33360000"/>
    <n v="33584000"/>
    <n v="0"/>
    <n v="0"/>
    <n v="66720000"/>
    <n v="0"/>
    <n v="66720000"/>
    <n v="0"/>
    <n v="66720000"/>
    <n v="66720000"/>
    <s v="Recurrent"/>
  </r>
  <r>
    <s v="013"/>
    <s v="Ministry of Education and Sports"/>
    <x v="9"/>
    <x v="9"/>
    <s v="01"/>
    <s v="Education,Sports and skills"/>
    <s v="05"/>
    <s v="Basic and Secondary Education"/>
    <s v="002"/>
    <s v="Secondary Education"/>
    <s v="1665"/>
    <s v="Uganda Secondary Education Expansion Project"/>
    <s v="120007"/>
    <s v="Support Services"/>
    <s v="227001"/>
    <s v="Travel inland"/>
    <n v="0"/>
    <n v="0"/>
    <n v="0"/>
    <n v="0"/>
    <n v="1171807042.0050001"/>
    <n v="0"/>
    <n v="490656030"/>
    <n v="681151012.005"/>
    <n v="0"/>
    <n v="0"/>
    <n v="0"/>
    <n v="0"/>
    <n v="122664008"/>
    <n v="120394114"/>
    <n v="0"/>
    <n v="0"/>
    <n v="367992022"/>
    <n v="75771540"/>
    <n v="0"/>
    <n v="0"/>
    <n v="0"/>
    <n v="294490376"/>
    <n v="0"/>
    <n v="0"/>
    <n v="490656030"/>
    <n v="0"/>
    <n v="490656030"/>
    <n v="0"/>
    <n v="490656030"/>
    <n v="490656030"/>
    <s v="Recurrent"/>
  </r>
  <r>
    <s v="013"/>
    <s v="Ministry of Education and Sports"/>
    <x v="9"/>
    <x v="9"/>
    <s v="01"/>
    <s v="Education,Sports and skills"/>
    <s v="05"/>
    <s v="Basic and Secondary Education"/>
    <s v="002"/>
    <s v="Secondary Education"/>
    <s v="1665"/>
    <s v="Uganda Secondary Education Expansion Project"/>
    <s v="120007"/>
    <s v="Support Services"/>
    <s v="228002"/>
    <s v="Maintenance-Transport Equipment "/>
    <n v="0"/>
    <n v="0"/>
    <n v="0"/>
    <n v="0"/>
    <n v="50000000"/>
    <n v="0"/>
    <n v="50000000"/>
    <n v="0"/>
    <n v="0"/>
    <n v="0"/>
    <n v="0"/>
    <n v="0"/>
    <n v="12500000"/>
    <n v="0"/>
    <n v="0"/>
    <n v="0"/>
    <n v="12500000"/>
    <n v="0"/>
    <n v="0"/>
    <n v="0"/>
    <n v="0"/>
    <n v="25000000"/>
    <n v="0"/>
    <n v="0"/>
    <n v="25000000"/>
    <n v="0"/>
    <n v="25000000"/>
    <n v="0"/>
    <n v="25000000"/>
    <n v="25000000"/>
    <s v="Recurrent"/>
  </r>
  <r>
    <s v="013"/>
    <s v="Ministry of Education and Sports"/>
    <x v="9"/>
    <x v="9"/>
    <s v="01"/>
    <s v="Education,Sports and skills"/>
    <s v="07"/>
    <s v="Technical Vocational Education and Training"/>
    <s v="000"/>
    <s v=""/>
    <s v="1338"/>
    <s v="Skills Development Project"/>
    <s v="000017"/>
    <s v="Infrastructure Development and Management"/>
    <s v="312121"/>
    <s v="Non-Residential Buildings - Acquisition"/>
    <n v="0"/>
    <n v="0"/>
    <n v="0"/>
    <n v="0"/>
    <n v="0"/>
    <n v="0"/>
    <n v="0"/>
    <n v="0"/>
    <n v="0"/>
    <n v="0"/>
    <n v="0"/>
    <n v="0"/>
    <n v="0"/>
    <n v="0"/>
    <n v="17306494986"/>
    <n v="21675711910"/>
    <n v="0"/>
    <n v="0"/>
    <n v="2536867389"/>
    <n v="1606523915"/>
    <n v="0"/>
    <n v="0"/>
    <n v="0"/>
    <n v="0"/>
    <n v="0"/>
    <n v="19843362375"/>
    <n v="0"/>
    <n v="23282235825"/>
    <n v="19843362375"/>
    <n v="23282235825"/>
    <s v="Capital"/>
  </r>
  <r>
    <s v="013"/>
    <s v="Ministry of Education and Sports"/>
    <x v="9"/>
    <x v="9"/>
    <s v="01"/>
    <s v="Education,Sports and skills"/>
    <s v="07"/>
    <s v="Technical Vocational Education and Training"/>
    <s v="000"/>
    <s v=""/>
    <s v="1338"/>
    <s v="Skills Development Project"/>
    <s v="010008"/>
    <s v="Capacity Strengthening"/>
    <s v="221003"/>
    <s v="Staff Training"/>
    <n v="0"/>
    <n v="0"/>
    <n v="0"/>
    <n v="0"/>
    <n v="0"/>
    <n v="0"/>
    <n v="0"/>
    <n v="0"/>
    <n v="0"/>
    <n v="0"/>
    <n v="0"/>
    <n v="0"/>
    <n v="0"/>
    <n v="0"/>
    <n v="3095387830"/>
    <n v="4113139848"/>
    <n v="0"/>
    <n v="0"/>
    <n v="453734792"/>
    <n v="423986145"/>
    <n v="0"/>
    <n v="0"/>
    <n v="0"/>
    <n v="0"/>
    <n v="0"/>
    <n v="3549122622"/>
    <n v="0"/>
    <n v="4537125993"/>
    <n v="3549122622"/>
    <n v="4537125993"/>
    <s v="Recurrent"/>
  </r>
  <r>
    <s v="013"/>
    <s v="Ministry of Education and Sports"/>
    <x v="9"/>
    <x v="9"/>
    <s v="01"/>
    <s v="Education,Sports and skills"/>
    <s v="07"/>
    <s v="Technical Vocational Education and Training"/>
    <s v="000"/>
    <s v=""/>
    <s v="1338"/>
    <s v="Skills Development Project"/>
    <s v="120007"/>
    <s v="Support Services"/>
    <s v="221002"/>
    <s v="Workshops, Meetings and Seminars"/>
    <n v="0"/>
    <n v="0"/>
    <n v="0"/>
    <n v="0"/>
    <n v="0"/>
    <n v="0"/>
    <n v="0"/>
    <n v="0"/>
    <n v="0"/>
    <n v="0"/>
    <n v="499874200"/>
    <n v="499874200"/>
    <n v="0"/>
    <n v="0"/>
    <n v="188369158.64184952"/>
    <n v="967788237"/>
    <n v="0"/>
    <n v="0"/>
    <n v="27612037"/>
    <n v="27612037"/>
    <n v="0"/>
    <n v="0"/>
    <n v="0"/>
    <n v="0"/>
    <n v="0"/>
    <n v="715855395.64184952"/>
    <n v="0"/>
    <n v="1495274474"/>
    <n v="715855395.64184952"/>
    <n v="1495274474"/>
    <s v="Recurrent"/>
  </r>
  <r>
    <s v="013"/>
    <s v="Ministry of Education and Sports"/>
    <x v="9"/>
    <x v="9"/>
    <s v="01"/>
    <s v="Education,Sports and skills"/>
    <s v="07"/>
    <s v="Technical Vocational Education and Training"/>
    <s v="000"/>
    <s v=""/>
    <s v="1338"/>
    <s v="Skills Development Project"/>
    <s v="120007"/>
    <s v="Support Services"/>
    <s v="221008"/>
    <s v="Information and Communication Technology Supplies.  "/>
    <n v="0"/>
    <n v="0"/>
    <n v="0"/>
    <n v="0"/>
    <n v="0"/>
    <n v="0"/>
    <n v="0"/>
    <n v="0"/>
    <n v="0"/>
    <n v="0"/>
    <n v="10974000"/>
    <n v="10974000"/>
    <n v="0"/>
    <n v="0"/>
    <n v="35088510.4629777"/>
    <n v="12486258"/>
    <n v="0"/>
    <n v="0"/>
    <n v="5143439"/>
    <n v="1512258"/>
    <n v="0"/>
    <n v="0"/>
    <n v="0"/>
    <n v="0"/>
    <n v="0"/>
    <n v="51205949.4629777"/>
    <n v="0"/>
    <n v="24972516"/>
    <n v="51205949.4629777"/>
    <n v="24972516"/>
    <s v="Recurrent"/>
  </r>
  <r>
    <s v="013"/>
    <s v="Ministry of Education and Sports"/>
    <x v="9"/>
    <x v="9"/>
    <s v="01"/>
    <s v="Education,Sports and skills"/>
    <s v="07"/>
    <s v="Technical Vocational Education and Training"/>
    <s v="000"/>
    <s v=""/>
    <s v="1432"/>
    <s v="OFID Funded Vocational Project Phase II"/>
    <s v="000017"/>
    <s v="Infrastructure Development and Management"/>
    <s v="221002"/>
    <s v="Workshops, Meetings and Seminars"/>
    <n v="0"/>
    <n v="0"/>
    <n v="0"/>
    <n v="0"/>
    <n v="0"/>
    <n v="0"/>
    <n v="0"/>
    <n v="0"/>
    <n v="0"/>
    <n v="0"/>
    <n v="0"/>
    <n v="0"/>
    <n v="0"/>
    <n v="0"/>
    <n v="536395732"/>
    <n v="0"/>
    <n v="0"/>
    <n v="0"/>
    <n v="0"/>
    <n v="0"/>
    <n v="0"/>
    <n v="0"/>
    <n v="75081619"/>
    <n v="0"/>
    <n v="0"/>
    <n v="611477351"/>
    <n v="0"/>
    <n v="0"/>
    <n v="611477351"/>
    <n v="0"/>
    <s v="Recurrent"/>
  </r>
  <r>
    <s v="013"/>
    <s v="Ministry of Education and Sports"/>
    <x v="9"/>
    <x v="9"/>
    <s v="01"/>
    <s v="Education,Sports and skills"/>
    <s v="07"/>
    <s v="Technical Vocational Education and Training"/>
    <s v="000"/>
    <s v=""/>
    <s v="1432"/>
    <s v="OFID Funded Vocational Project Phase II"/>
    <s v="120007"/>
    <s v="Support Services"/>
    <s v="225101"/>
    <s v="Consultancy Services"/>
    <n v="0"/>
    <n v="0"/>
    <n v="0"/>
    <n v="0"/>
    <n v="0"/>
    <n v="0"/>
    <n v="0"/>
    <n v="0"/>
    <n v="0"/>
    <n v="0"/>
    <n v="0"/>
    <n v="0"/>
    <n v="0"/>
    <n v="0"/>
    <n v="1956081636"/>
    <n v="530677700"/>
    <n v="0"/>
    <n v="0"/>
    <n v="286731641"/>
    <n v="320214826"/>
    <n v="0"/>
    <n v="0"/>
    <n v="273802164"/>
    <n v="0"/>
    <n v="0"/>
    <n v="2516615441"/>
    <n v="0"/>
    <n v="850892526"/>
    <n v="2516615441"/>
    <n v="850892526"/>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12101"/>
    <s v="Social Security Contributions"/>
    <n v="0"/>
    <n v="0"/>
    <n v="0"/>
    <n v="0"/>
    <n v="229175042"/>
    <n v="0"/>
    <n v="229175042"/>
    <n v="0"/>
    <n v="0"/>
    <n v="0"/>
    <n v="0"/>
    <n v="0"/>
    <n v="114587521"/>
    <n v="83168210"/>
    <n v="0"/>
    <n v="0"/>
    <n v="57293761"/>
    <n v="83174928"/>
    <n v="0"/>
    <n v="0"/>
    <n v="57293760"/>
    <n v="62831904"/>
    <n v="0"/>
    <n v="0"/>
    <n v="229175042"/>
    <n v="0"/>
    <n v="229175042"/>
    <n v="0"/>
    <n v="229175042"/>
    <n v="229175042"/>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8002"/>
    <s v="Maintenance-Transport Equipment "/>
    <n v="0"/>
    <n v="0"/>
    <n v="0"/>
    <n v="0"/>
    <n v="38000000"/>
    <n v="0"/>
    <n v="28000000"/>
    <n v="10000000"/>
    <n v="0"/>
    <n v="0"/>
    <n v="0"/>
    <n v="0"/>
    <n v="7000000"/>
    <n v="5850000"/>
    <n v="0"/>
    <n v="0"/>
    <n v="7000000"/>
    <n v="0"/>
    <n v="0"/>
    <n v="0"/>
    <n v="14000000"/>
    <n v="22150000"/>
    <n v="0"/>
    <n v="0"/>
    <n v="28000000"/>
    <n v="0"/>
    <n v="28000000"/>
    <n v="0"/>
    <n v="28000000"/>
    <n v="28000000"/>
    <s v="Recurrent"/>
  </r>
  <r>
    <s v="013"/>
    <s v="Ministry of Education and Sports"/>
    <x v="9"/>
    <x v="9"/>
    <s v="01"/>
    <s v="Education,Sports and skills"/>
    <s v="07"/>
    <s v="Technical Vocational Education and Training"/>
    <s v="002"/>
    <s v="TVET Operations and Management Department"/>
    <s v="1338"/>
    <s v="Skills Development Project"/>
    <s v="000017"/>
    <s v="Infrastructure Development and Management"/>
    <s v="312121"/>
    <s v="Non-Residential Buildings - Acquisition"/>
    <n v="0"/>
    <n v="0"/>
    <n v="0"/>
    <n v="0"/>
    <n v="19728959561"/>
    <n v="0"/>
    <n v="0"/>
    <n v="19728959561"/>
    <n v="0"/>
    <n v="0"/>
    <n v="0"/>
    <n v="0"/>
    <n v="0"/>
    <n v="0"/>
    <n v="0"/>
    <n v="0"/>
    <n v="0"/>
    <n v="0"/>
    <n v="0"/>
    <n v="0"/>
    <n v="0"/>
    <n v="0"/>
    <n v="0"/>
    <n v="0"/>
    <n v="0"/>
    <n v="0"/>
    <n v="0"/>
    <n v="0"/>
    <n v="0"/>
    <n v="0"/>
    <s v="Capital"/>
  </r>
  <r>
    <s v="013"/>
    <s v="Ministry of Education and Sports"/>
    <x v="9"/>
    <x v="9"/>
    <s v="01"/>
    <s v="Education,Sports and skills"/>
    <s v="07"/>
    <s v="Technical Vocational Education and Training"/>
    <s v="002"/>
    <s v="TVET Operations and Management Department"/>
    <s v="1338"/>
    <s v="Skills Development Project"/>
    <s v="120007"/>
    <s v="Support Services"/>
    <s v="211104"/>
    <s v="Employee Gratuity"/>
    <n v="0"/>
    <n v="0"/>
    <n v="0"/>
    <n v="0"/>
    <n v="407060800"/>
    <n v="0"/>
    <n v="10798000"/>
    <n v="396262800"/>
    <n v="0"/>
    <n v="0"/>
    <n v="0"/>
    <n v="0"/>
    <n v="2699500"/>
    <n v="0"/>
    <n v="0"/>
    <n v="0"/>
    <n v="2699500"/>
    <n v="3878000"/>
    <n v="0"/>
    <n v="0"/>
    <n v="0"/>
    <n v="5399000"/>
    <n v="0"/>
    <n v="0"/>
    <n v="5399000"/>
    <n v="0"/>
    <n v="9277000"/>
    <n v="0"/>
    <n v="5399000"/>
    <n v="927700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2001"/>
    <s v="Information and Communication Technology Services."/>
    <n v="0"/>
    <n v="0"/>
    <n v="0"/>
    <n v="0"/>
    <n v="42000000"/>
    <n v="0"/>
    <n v="12000000"/>
    <n v="30000000"/>
    <n v="0"/>
    <n v="0"/>
    <n v="0"/>
    <n v="0"/>
    <n v="3000000"/>
    <n v="0"/>
    <n v="0"/>
    <n v="0"/>
    <n v="3000000"/>
    <n v="0"/>
    <n v="0"/>
    <n v="0"/>
    <n v="0"/>
    <n v="6000000"/>
    <n v="0"/>
    <n v="0"/>
    <n v="6000000"/>
    <n v="0"/>
    <n v="6000000"/>
    <n v="0"/>
    <n v="6000000"/>
    <n v="6000000"/>
    <s v="Recurrent"/>
  </r>
  <r>
    <s v="014"/>
    <s v="Ministry of Health"/>
    <x v="9"/>
    <x v="9"/>
    <s v="02"/>
    <s v="Population Health, Safety and Management "/>
    <s v="02"/>
    <s v="Strategy, Policy and Development"/>
    <s v="000"/>
    <s v=""/>
    <s v="1440"/>
    <s v="Uganda Reproductive Maternal &amp; Child Health Services Improvement Project"/>
    <s v="000002"/>
    <s v="Construction management"/>
    <s v="221011"/>
    <s v="Printing, Stationery, Photocopying and Binding"/>
    <n v="0"/>
    <n v="0"/>
    <n v="0"/>
    <n v="0"/>
    <n v="0"/>
    <n v="0"/>
    <n v="0"/>
    <n v="0"/>
    <n v="0"/>
    <n v="0"/>
    <n v="0"/>
    <n v="0"/>
    <n v="0"/>
    <n v="0"/>
    <n v="55500000"/>
    <n v="41625000"/>
    <n v="0"/>
    <n v="0"/>
    <n v="0"/>
    <n v="33172799"/>
    <n v="0"/>
    <n v="0"/>
    <n v="0"/>
    <n v="0"/>
    <n v="0"/>
    <n v="55500000"/>
    <n v="0"/>
    <n v="74797799"/>
    <n v="55500000"/>
    <n v="74797799"/>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212101"/>
    <s v="Social Security Contributions"/>
    <n v="0"/>
    <n v="0"/>
    <n v="0"/>
    <n v="0"/>
    <n v="21600000"/>
    <n v="0"/>
    <n v="21600000"/>
    <n v="0"/>
    <n v="0"/>
    <n v="0"/>
    <n v="0"/>
    <n v="0"/>
    <n v="2160000"/>
    <n v="0"/>
    <n v="0"/>
    <n v="0"/>
    <n v="0"/>
    <n v="0"/>
    <n v="0"/>
    <n v="0"/>
    <n v="6200000"/>
    <n v="8360000"/>
    <n v="0"/>
    <n v="0"/>
    <n v="8360000"/>
    <n v="0"/>
    <n v="8360000"/>
    <n v="0"/>
    <n v="8360000"/>
    <n v="8360000"/>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221011"/>
    <s v="Printing, Stationery, Photocopying and Binding"/>
    <n v="0"/>
    <n v="0"/>
    <n v="0"/>
    <n v="0"/>
    <n v="8960000"/>
    <n v="0"/>
    <n v="8960000"/>
    <n v="0"/>
    <n v="0"/>
    <n v="0"/>
    <n v="0"/>
    <n v="0"/>
    <n v="896000"/>
    <n v="0"/>
    <n v="0"/>
    <n v="0"/>
    <n v="1164800"/>
    <n v="2060000"/>
    <n v="0"/>
    <n v="0"/>
    <n v="0"/>
    <n v="0"/>
    <n v="0"/>
    <n v="0"/>
    <n v="2060800"/>
    <n v="0"/>
    <n v="2060000"/>
    <n v="0"/>
    <n v="2060800"/>
    <n v="2060000"/>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222001"/>
    <s v="Information and Communication Technology Services."/>
    <n v="0"/>
    <n v="0"/>
    <n v="0"/>
    <n v="0"/>
    <n v="20000000"/>
    <n v="0"/>
    <n v="20000000"/>
    <n v="0"/>
    <n v="0"/>
    <n v="0"/>
    <n v="0"/>
    <n v="0"/>
    <n v="2000000"/>
    <n v="0"/>
    <n v="0"/>
    <n v="0"/>
    <n v="2600000"/>
    <n v="4600000"/>
    <n v="0"/>
    <n v="0"/>
    <n v="2600000"/>
    <n v="2600000"/>
    <n v="0"/>
    <n v="0"/>
    <n v="7200000"/>
    <n v="0"/>
    <n v="7200000"/>
    <n v="0"/>
    <n v="7200000"/>
    <n v="7200000"/>
    <s v="Recurrent"/>
  </r>
  <r>
    <s v="014"/>
    <s v="Ministry of Health"/>
    <x v="9"/>
    <x v="9"/>
    <s v="02"/>
    <s v="Population Health, Safety and Management "/>
    <s v="02"/>
    <s v="Strategy, Policy and Development"/>
    <s v="001"/>
    <s v="Health Infrastructure"/>
    <s v="1243"/>
    <s v="Rehabilitation and Construction of General Hospitals"/>
    <s v="000003"/>
    <s v="Facilities and Equipment Management"/>
    <s v="312121"/>
    <s v="Non-Residential Buildings - Acquisition"/>
    <n v="0"/>
    <n v="0"/>
    <n v="0"/>
    <n v="0"/>
    <n v="10000000000"/>
    <n v="0"/>
    <n v="10000000000"/>
    <n v="0"/>
    <n v="0"/>
    <n v="0"/>
    <n v="0"/>
    <n v="0"/>
    <n v="1000000000"/>
    <n v="0"/>
    <n v="0"/>
    <n v="0"/>
    <n v="1300000000"/>
    <n v="0"/>
    <n v="0"/>
    <n v="0"/>
    <n v="0"/>
    <n v="2300000000"/>
    <n v="0"/>
    <n v="0"/>
    <n v="2300000000"/>
    <n v="0"/>
    <n v="2300000000"/>
    <n v="0"/>
    <n v="2300000000"/>
    <n v="2300000000"/>
    <s v="Capital"/>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1009"/>
    <s v="Welfare and Entertainment"/>
    <n v="0"/>
    <n v="0"/>
    <n v="0"/>
    <n v="0"/>
    <n v="20000000"/>
    <n v="0"/>
    <n v="20000000"/>
    <n v="0"/>
    <n v="0"/>
    <n v="0"/>
    <n v="0"/>
    <n v="0"/>
    <n v="5000000"/>
    <n v="5000000"/>
    <n v="0"/>
    <n v="0"/>
    <n v="3000000"/>
    <n v="3000000"/>
    <n v="0"/>
    <n v="0"/>
    <n v="6000000"/>
    <n v="6000000"/>
    <n v="0"/>
    <n v="0"/>
    <n v="14000000"/>
    <n v="0"/>
    <n v="14000000"/>
    <n v="0"/>
    <n v="14000000"/>
    <n v="14000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12101"/>
    <s v="Social Security Contributions"/>
    <n v="0"/>
    <n v="0"/>
    <n v="0"/>
    <n v="0"/>
    <n v="436246349"/>
    <n v="0"/>
    <n v="0"/>
    <n v="436246349"/>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8002"/>
    <s v="Maintenance-Transport Equipment "/>
    <n v="0"/>
    <n v="0"/>
    <n v="0"/>
    <n v="0"/>
    <n v="0"/>
    <n v="0"/>
    <n v="30000000"/>
    <n v="58200704"/>
    <n v="0"/>
    <n v="0"/>
    <n v="0"/>
    <n v="0"/>
    <n v="30000000"/>
    <n v="30000000"/>
    <n v="0"/>
    <n v="0"/>
    <n v="0"/>
    <n v="0"/>
    <n v="0"/>
    <n v="0"/>
    <n v="0"/>
    <n v="0"/>
    <n v="0"/>
    <n v="0"/>
    <n v="30000000"/>
    <n v="0"/>
    <n v="30000000"/>
    <n v="0"/>
    <n v="30000000"/>
    <n v="30000000"/>
    <s v="Recurrent"/>
  </r>
  <r>
    <s v="010"/>
    <s v="Ministry of Agriculture, Animal Industry and Fisheries"/>
    <x v="7"/>
    <x v="7"/>
    <s v="02"/>
    <s v="Agricultural Production and Productivity"/>
    <s v="04"/>
    <s v="Crop Resources"/>
    <s v="000"/>
    <s v=""/>
    <s v="1263"/>
    <s v="Agriculture Cluster Development Project (ACDP)"/>
    <s v="000017"/>
    <s v="Infrastructure Development and Management"/>
    <s v="225204"/>
    <s v="Monitoring and Supervision of capital work"/>
    <n v="0"/>
    <n v="0"/>
    <n v="0"/>
    <n v="0"/>
    <n v="0"/>
    <n v="0"/>
    <n v="0"/>
    <n v="0"/>
    <n v="0"/>
    <n v="0"/>
    <n v="0"/>
    <n v="0"/>
    <n v="0"/>
    <n v="0"/>
    <n v="7500000"/>
    <n v="6000000"/>
    <n v="0"/>
    <n v="0"/>
    <n v="420000000"/>
    <n v="336000000"/>
    <n v="0"/>
    <n v="0"/>
    <n v="0"/>
    <n v="0"/>
    <n v="0"/>
    <n v="427500000"/>
    <n v="0"/>
    <n v="342000000"/>
    <n v="427500000"/>
    <n v="342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11102"/>
    <s v="Contract Staff Salaries "/>
    <n v="0"/>
    <n v="0"/>
    <n v="0"/>
    <n v="0"/>
    <n v="0"/>
    <n v="0"/>
    <n v="0"/>
    <n v="0"/>
    <n v="0"/>
    <n v="0"/>
    <n v="1122750000"/>
    <n v="1122750000"/>
    <n v="0"/>
    <n v="0"/>
    <n v="1122750000"/>
    <n v="1122750000"/>
    <n v="0"/>
    <n v="0"/>
    <n v="1122750000"/>
    <n v="1122750000"/>
    <n v="0"/>
    <n v="0"/>
    <n v="0"/>
    <n v="0"/>
    <n v="0"/>
    <n v="3368250000"/>
    <n v="0"/>
    <n v="3368250000"/>
    <n v="3368250000"/>
    <n v="336825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1008"/>
    <s v="Information and Communication Technology Supplies.  "/>
    <n v="0"/>
    <n v="0"/>
    <n v="0"/>
    <n v="0"/>
    <n v="0"/>
    <n v="0"/>
    <n v="0"/>
    <n v="0"/>
    <n v="0"/>
    <n v="0"/>
    <n v="125000000"/>
    <n v="100000000"/>
    <n v="0"/>
    <n v="0"/>
    <n v="75000000"/>
    <n v="60000000"/>
    <n v="0"/>
    <n v="0"/>
    <n v="225000000"/>
    <n v="180000000"/>
    <n v="0"/>
    <n v="0"/>
    <n v="0"/>
    <n v="0"/>
    <n v="0"/>
    <n v="425000000"/>
    <n v="0"/>
    <n v="340000000"/>
    <n v="425000000"/>
    <n v="340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1011"/>
    <s v="Printing, Stationery, Photocopying and Binding"/>
    <n v="0"/>
    <n v="0"/>
    <n v="0"/>
    <n v="0"/>
    <n v="0"/>
    <n v="0"/>
    <n v="0"/>
    <n v="0"/>
    <n v="0"/>
    <n v="0"/>
    <n v="144750000"/>
    <n v="115800000"/>
    <n v="0"/>
    <n v="0"/>
    <n v="14475000"/>
    <n v="11580000"/>
    <n v="0"/>
    <n v="0"/>
    <n v="244750000"/>
    <n v="195800000"/>
    <n v="0"/>
    <n v="0"/>
    <n v="0"/>
    <n v="0"/>
    <n v="0"/>
    <n v="403975000"/>
    <n v="0"/>
    <n v="323180000"/>
    <n v="403975000"/>
    <n v="32318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5201"/>
    <s v="Consultancy Services-Capital"/>
    <n v="0"/>
    <n v="0"/>
    <n v="0"/>
    <n v="0"/>
    <n v="0"/>
    <n v="0"/>
    <n v="0"/>
    <n v="0"/>
    <n v="0"/>
    <n v="0"/>
    <n v="375000000"/>
    <n v="300000000"/>
    <n v="0"/>
    <n v="0"/>
    <n v="17500000"/>
    <n v="14000000"/>
    <n v="0"/>
    <n v="0"/>
    <n v="675000000"/>
    <n v="540000000"/>
    <n v="0"/>
    <n v="0"/>
    <n v="0"/>
    <n v="0"/>
    <n v="0"/>
    <n v="1067500000"/>
    <n v="0"/>
    <n v="854000000"/>
    <n v="1067500000"/>
    <n v="854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82301"/>
    <s v="Transfers to Government Institutions"/>
    <n v="0"/>
    <n v="0"/>
    <n v="0"/>
    <n v="0"/>
    <n v="0"/>
    <n v="0"/>
    <n v="0"/>
    <n v="0"/>
    <n v="0"/>
    <n v="0"/>
    <n v="39250000"/>
    <n v="31400000"/>
    <n v="0"/>
    <n v="0"/>
    <n v="39250000"/>
    <n v="31400000"/>
    <n v="0"/>
    <n v="0"/>
    <n v="39250000"/>
    <n v="31400000"/>
    <n v="0"/>
    <n v="0"/>
    <n v="0"/>
    <n v="0"/>
    <n v="0"/>
    <n v="117750000"/>
    <n v="0"/>
    <n v="94200000"/>
    <n v="117750000"/>
    <n v="94200000"/>
    <s v="Recurrent"/>
  </r>
  <r>
    <s v="010"/>
    <s v="Ministry of Agriculture, Animal Industry and Fisheries"/>
    <x v="7"/>
    <x v="7"/>
    <s v="02"/>
    <s v="Agricultural Production and Productivity"/>
    <s v="04"/>
    <s v="Crop Resources"/>
    <s v="000"/>
    <s v=""/>
    <s v="1263"/>
    <s v="Agriculture Cluster Development Project (ACDP)"/>
    <s v="010054"/>
    <s v="Inputs distribution"/>
    <s v="221017"/>
    <s v="Membership dues and Subscription fees."/>
    <n v="0"/>
    <n v="0"/>
    <n v="0"/>
    <n v="0"/>
    <n v="0"/>
    <n v="0"/>
    <n v="0"/>
    <n v="0"/>
    <n v="0"/>
    <n v="0"/>
    <n v="75000000"/>
    <n v="60000000"/>
    <n v="0"/>
    <n v="0"/>
    <n v="41250000"/>
    <n v="33000000"/>
    <n v="0"/>
    <n v="0"/>
    <n v="75000000"/>
    <n v="60000000"/>
    <n v="0"/>
    <n v="0"/>
    <n v="0"/>
    <n v="0"/>
    <n v="0"/>
    <n v="191250000"/>
    <n v="0"/>
    <n v="153000000"/>
    <n v="191250000"/>
    <n v="153000000"/>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1003"/>
    <s v="Staff Training"/>
    <n v="0"/>
    <n v="0"/>
    <n v="0"/>
    <n v="0"/>
    <n v="0"/>
    <n v="0"/>
    <n v="0"/>
    <n v="0"/>
    <n v="0"/>
    <n v="0"/>
    <n v="85000000"/>
    <n v="68000000"/>
    <n v="0"/>
    <n v="0"/>
    <n v="61368398.578762688"/>
    <n v="53801147.773169748"/>
    <n v="0"/>
    <n v="0"/>
    <n v="114441739.72986364"/>
    <n v="91553391.783890903"/>
    <n v="0"/>
    <n v="0"/>
    <n v="0"/>
    <n v="0"/>
    <n v="0"/>
    <n v="260810138.30862632"/>
    <n v="0"/>
    <n v="213354539.55706066"/>
    <n v="260810138.30862632"/>
    <n v="213354539.55706066"/>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1007"/>
    <s v="Books, Periodicals &amp; Newspapers"/>
    <n v="0"/>
    <n v="0"/>
    <n v="0"/>
    <n v="0"/>
    <n v="0"/>
    <n v="0"/>
    <n v="0"/>
    <n v="0"/>
    <n v="0"/>
    <n v="0"/>
    <n v="6250000"/>
    <n v="5000000"/>
    <n v="0"/>
    <n v="0"/>
    <n v="10958642.603350479"/>
    <n v="9607347.8166374546"/>
    <n v="0"/>
    <n v="0"/>
    <n v="8414833.8036664445"/>
    <n v="6731867.0429331549"/>
    <n v="0"/>
    <n v="0"/>
    <n v="0"/>
    <n v="0"/>
    <n v="0"/>
    <n v="25623476.407016926"/>
    <n v="0"/>
    <n v="21339214.859570608"/>
    <n v="25623476.407016926"/>
    <n v="21339214.859570608"/>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1009"/>
    <s v="Welfare and Entertainment"/>
    <n v="0"/>
    <n v="0"/>
    <n v="0"/>
    <n v="0"/>
    <n v="0"/>
    <n v="0"/>
    <n v="0"/>
    <n v="0"/>
    <n v="0"/>
    <n v="0"/>
    <n v="12500000"/>
    <n v="10000000"/>
    <n v="0"/>
    <n v="0"/>
    <n v="21917285.206700958"/>
    <n v="19214695.633274909"/>
    <n v="0"/>
    <n v="0"/>
    <n v="16829667.607332889"/>
    <n v="13463734.08586631"/>
    <n v="0"/>
    <n v="0"/>
    <n v="0"/>
    <n v="0"/>
    <n v="0"/>
    <n v="51246952.814033851"/>
    <n v="0"/>
    <n v="42678429.719141215"/>
    <n v="51246952.814033851"/>
    <n v="42678429.719141215"/>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8002"/>
    <s v="Maintenance-Transport Equipment "/>
    <n v="0"/>
    <n v="0"/>
    <n v="0"/>
    <n v="0"/>
    <n v="0"/>
    <n v="0"/>
    <n v="0"/>
    <n v="0"/>
    <n v="0"/>
    <n v="0"/>
    <n v="95725000"/>
    <n v="76580000"/>
    <n v="0"/>
    <n v="0"/>
    <n v="80173429.286112115"/>
    <n v="70287356.62651962"/>
    <n v="0"/>
    <n v="0"/>
    <n v="128881594.53695525"/>
    <n v="103105275.6295642"/>
    <n v="0"/>
    <n v="0"/>
    <n v="0"/>
    <n v="0"/>
    <n v="0"/>
    <n v="304780023.82306737"/>
    <n v="0"/>
    <n v="249972632.25608382"/>
    <n v="304780023.82306737"/>
    <n v="249972632.25608382"/>
    <s v="Recurrent"/>
  </r>
  <r>
    <s v="010"/>
    <s v="Ministry of Agriculture, Animal Industry and Fisheries"/>
    <x v="7"/>
    <x v="7"/>
    <s v="02"/>
    <s v="Agricultural Production and Productivity"/>
    <s v="04"/>
    <s v="Crop Resources"/>
    <s v="000"/>
    <s v=""/>
    <s v="1508"/>
    <s v="National Oil Palm Project"/>
    <s v="010058"/>
    <s v="Oil Palm value chain promotion"/>
    <s v="221002"/>
    <s v="Workshops, Meetings and Seminars"/>
    <n v="0"/>
    <n v="0"/>
    <n v="0"/>
    <n v="0"/>
    <n v="0"/>
    <n v="0"/>
    <n v="0"/>
    <n v="0"/>
    <n v="0"/>
    <n v="0"/>
    <n v="225000000"/>
    <n v="180000000"/>
    <n v="0"/>
    <n v="0"/>
    <n v="75000000"/>
    <n v="60000000"/>
    <n v="0"/>
    <n v="0"/>
    <n v="225000000"/>
    <n v="180000000"/>
    <n v="0"/>
    <n v="0"/>
    <n v="0"/>
    <n v="0"/>
    <n v="0"/>
    <n v="525000000"/>
    <n v="0"/>
    <n v="420000000"/>
    <n v="525000000"/>
    <n v="420000000"/>
    <s v="Recurrent"/>
  </r>
  <r>
    <s v="010"/>
    <s v="Ministry of Agriculture, Animal Industry and Fisheries"/>
    <x v="7"/>
    <x v="7"/>
    <s v="02"/>
    <s v="Agricultural Production and Productivity"/>
    <s v="04"/>
    <s v="Crop Resources"/>
    <s v="000"/>
    <s v=""/>
    <s v="1508"/>
    <s v="National Oil Palm Project"/>
    <s v="010058"/>
    <s v="Oil Palm value chain promotion"/>
    <s v="225101"/>
    <s v="Consultancy Services"/>
    <n v="0"/>
    <n v="0"/>
    <n v="0"/>
    <n v="0"/>
    <n v="0"/>
    <n v="0"/>
    <n v="0"/>
    <n v="0"/>
    <n v="0"/>
    <n v="0"/>
    <n v="125000000"/>
    <n v="100000000"/>
    <n v="0"/>
    <n v="0"/>
    <n v="75000000"/>
    <n v="60000000"/>
    <n v="0"/>
    <n v="0"/>
    <n v="225000000"/>
    <n v="180000000"/>
    <n v="0"/>
    <n v="0"/>
    <n v="0"/>
    <n v="0"/>
    <n v="0"/>
    <n v="425000000"/>
    <n v="0"/>
    <n v="340000000"/>
    <n v="425000000"/>
    <n v="340000000"/>
    <s v="Recurrent"/>
  </r>
  <r>
    <s v="010"/>
    <s v="Ministry of Agriculture, Animal Industry and Fisheries"/>
    <x v="7"/>
    <x v="7"/>
    <s v="02"/>
    <s v="Agricultural Production and Productivity"/>
    <s v="04"/>
    <s v="Crop Resources"/>
    <s v="000"/>
    <s v=""/>
    <s v="1508"/>
    <s v="National Oil Palm Project"/>
    <s v="010058"/>
    <s v="Oil Palm value chain promotion"/>
    <s v="227001"/>
    <s v="Travel inland"/>
    <n v="0"/>
    <n v="0"/>
    <n v="0"/>
    <n v="0"/>
    <n v="0"/>
    <n v="0"/>
    <n v="0"/>
    <n v="0"/>
    <n v="0"/>
    <n v="0"/>
    <n v="575000000"/>
    <n v="460000000"/>
    <n v="0"/>
    <n v="0"/>
    <n v="75000000"/>
    <n v="60000000"/>
    <n v="0"/>
    <n v="0"/>
    <n v="575000000"/>
    <n v="460000000"/>
    <n v="0"/>
    <n v="0"/>
    <n v="0"/>
    <n v="0"/>
    <n v="0"/>
    <n v="1225000000"/>
    <n v="0"/>
    <n v="980000000"/>
    <n v="1225000000"/>
    <n v="980000000"/>
    <s v="Recurrent"/>
  </r>
  <r>
    <s v="010"/>
    <s v="Ministry of Agriculture, Animal Industry and Fisheries"/>
    <x v="7"/>
    <x v="7"/>
    <s v="02"/>
    <s v="Agricultural Production and Productivity"/>
    <s v="04"/>
    <s v="Crop Resources"/>
    <s v="000"/>
    <s v=""/>
    <s v="1508"/>
    <s v="National Oil Palm Project"/>
    <s v="010058"/>
    <s v="Oil Palm value chain promotion"/>
    <s v="227004"/>
    <s v="Fuel, Lubricants and Oils"/>
    <n v="0"/>
    <n v="0"/>
    <n v="0"/>
    <n v="0"/>
    <n v="0"/>
    <n v="0"/>
    <n v="0"/>
    <n v="0"/>
    <n v="0"/>
    <n v="0"/>
    <n v="100000000"/>
    <n v="80000000"/>
    <n v="0"/>
    <n v="0"/>
    <n v="70000000"/>
    <n v="56000000"/>
    <n v="0"/>
    <n v="0"/>
    <n v="100000000"/>
    <n v="80000000"/>
    <n v="0"/>
    <n v="0"/>
    <n v="0"/>
    <n v="0"/>
    <n v="0"/>
    <n v="270000000"/>
    <n v="0"/>
    <n v="216000000"/>
    <n v="270000000"/>
    <n v="216000000"/>
    <s v="Recurrent"/>
  </r>
  <r>
    <s v="010"/>
    <s v="Ministry of Agriculture, Animal Industry and Fisheries"/>
    <x v="7"/>
    <x v="7"/>
    <s v="02"/>
    <s v="Agricultural Production and Productivity"/>
    <s v="04"/>
    <s v="Crop Resources"/>
    <s v="000"/>
    <s v=""/>
    <s v="1508"/>
    <s v="National Oil Palm Project"/>
    <s v="010058"/>
    <s v="Oil Palm value chain promotion"/>
    <s v="228002"/>
    <s v="Maintenance-Transport Equipment "/>
    <n v="0"/>
    <n v="0"/>
    <n v="0"/>
    <n v="0"/>
    <n v="0"/>
    <n v="0"/>
    <n v="0"/>
    <n v="0"/>
    <n v="0"/>
    <n v="0"/>
    <n v="30000000"/>
    <n v="24000000"/>
    <n v="0"/>
    <n v="0"/>
    <n v="30000000"/>
    <n v="24000000"/>
    <n v="0"/>
    <n v="0"/>
    <n v="30000000"/>
    <n v="24000000"/>
    <n v="0"/>
    <n v="0"/>
    <n v="0"/>
    <n v="0"/>
    <n v="0"/>
    <n v="90000000"/>
    <n v="0"/>
    <n v="72000000"/>
    <n v="90000000"/>
    <n v="7200000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11102"/>
    <s v="Contract Staff Salaries "/>
    <n v="0"/>
    <n v="0"/>
    <n v="0"/>
    <n v="0"/>
    <n v="4491000000"/>
    <n v="0"/>
    <n v="0"/>
    <n v="4491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3001"/>
    <s v="Property Management Expenses"/>
    <n v="0"/>
    <n v="0"/>
    <n v="0"/>
    <n v="0"/>
    <n v="8000000"/>
    <n v="0"/>
    <n v="0"/>
    <n v="8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5101"/>
    <s v="Consultancy Services"/>
    <n v="0"/>
    <n v="0"/>
    <n v="0"/>
    <n v="0"/>
    <n v="1967000000"/>
    <n v="0"/>
    <n v="0"/>
    <n v="1967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8002"/>
    <s v="Maintenance-Transport Equipment "/>
    <n v="0"/>
    <n v="0"/>
    <n v="0"/>
    <n v="0"/>
    <n v="385000000"/>
    <n v="0"/>
    <n v="0"/>
    <n v="385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82301"/>
    <s v="Transfers to Government Institutions"/>
    <n v="0"/>
    <n v="0"/>
    <n v="0"/>
    <n v="0"/>
    <n v="157000000"/>
    <n v="0"/>
    <n v="0"/>
    <n v="157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10054"/>
    <s v="Inputs distribution"/>
    <s v="224003"/>
    <s v="Agricultural Supplies and Services"/>
    <n v="0"/>
    <n v="0"/>
    <n v="0"/>
    <n v="0"/>
    <n v="15200000000"/>
    <n v="0"/>
    <n v="0"/>
    <n v="152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5101"/>
    <s v="Consultancy Services"/>
    <n v="0"/>
    <n v="0"/>
    <n v="0"/>
    <n v="0"/>
    <n v="2600000000"/>
    <n v="0"/>
    <n v="0"/>
    <n v="26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312139"/>
    <s v="Other Structures - Acquisition"/>
    <n v="0"/>
    <n v="0"/>
    <n v="0"/>
    <n v="0"/>
    <n v="66900000000"/>
    <n v="0"/>
    <n v="0"/>
    <n v="66900000000"/>
    <n v="0"/>
    <n v="0"/>
    <n v="0"/>
    <n v="0"/>
    <n v="0"/>
    <n v="0"/>
    <n v="0"/>
    <n v="0"/>
    <n v="0"/>
    <n v="0"/>
    <n v="0"/>
    <n v="0"/>
    <n v="0"/>
    <n v="0"/>
    <n v="0"/>
    <n v="0"/>
    <n v="0"/>
    <n v="0"/>
    <n v="0"/>
    <n v="0"/>
    <n v="0"/>
    <n v="0"/>
    <s v="Capital"/>
  </r>
  <r>
    <s v="010"/>
    <s v="Ministry of Agriculture, Animal Industry and Fisheries"/>
    <x v="7"/>
    <x v="7"/>
    <s v="02"/>
    <s v="Agricultural Production and Productivity"/>
    <s v="04"/>
    <s v="Crop Resources"/>
    <s v="002"/>
    <s v="Crop Production"/>
    <s v="1386"/>
    <s v="Crop Pests and Diseases Control Phase II"/>
    <s v="010047"/>
    <s v="Crop Pests and Disease control "/>
    <s v="211106"/>
    <s v="Allowances (Incl. Casuals, Temporary, sitting allowances)"/>
    <n v="0"/>
    <n v="0"/>
    <n v="0"/>
    <n v="0"/>
    <n v="350000000"/>
    <n v="0"/>
    <n v="350000000"/>
    <n v="0"/>
    <n v="0"/>
    <n v="0"/>
    <n v="0"/>
    <n v="0"/>
    <n v="80000000"/>
    <n v="9549000"/>
    <n v="0"/>
    <n v="0"/>
    <n v="130000000"/>
    <n v="74205000"/>
    <n v="0"/>
    <n v="0"/>
    <n v="140000000"/>
    <n v="266164189"/>
    <n v="0"/>
    <n v="0"/>
    <n v="350000000"/>
    <n v="0"/>
    <n v="349918189"/>
    <n v="0"/>
    <n v="350000000"/>
    <n v="349918189"/>
    <s v="Recurrent"/>
  </r>
  <r>
    <s v="010"/>
    <s v="Ministry of Agriculture, Animal Industry and Fisheries"/>
    <x v="7"/>
    <x v="7"/>
    <s v="02"/>
    <s v="Agricultural Production and Productivity"/>
    <s v="04"/>
    <s v="Crop Resources"/>
    <s v="002"/>
    <s v="Crop Production"/>
    <s v="1386"/>
    <s v="Crop Pests and Diseases Control Phase II"/>
    <s v="010047"/>
    <s v="Crop Pests and Disease control "/>
    <s v="221009"/>
    <s v="Welfare and Entertainment"/>
    <n v="0"/>
    <n v="0"/>
    <n v="0"/>
    <n v="0"/>
    <n v="30000000"/>
    <n v="0"/>
    <n v="30000000"/>
    <n v="0"/>
    <n v="0"/>
    <n v="0"/>
    <n v="0"/>
    <n v="0"/>
    <n v="10000000"/>
    <n v="10000000"/>
    <n v="0"/>
    <n v="0"/>
    <n v="10000000"/>
    <n v="10000000"/>
    <n v="0"/>
    <n v="0"/>
    <n v="10000000"/>
    <n v="7855700"/>
    <n v="0"/>
    <n v="0"/>
    <n v="30000000"/>
    <n v="0"/>
    <n v="27855700"/>
    <n v="0"/>
    <n v="30000000"/>
    <n v="2785570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1004"/>
    <s v="Recruitment Expenses"/>
    <n v="0"/>
    <n v="0"/>
    <n v="0"/>
    <n v="0"/>
    <n v="10000000"/>
    <n v="0"/>
    <n v="0"/>
    <n v="1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1009"/>
    <s v="Welfare and Entertainment"/>
    <n v="0"/>
    <n v="0"/>
    <n v="0"/>
    <n v="0"/>
    <n v="100000000"/>
    <n v="0"/>
    <n v="0"/>
    <n v="1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7004"/>
    <s v="Fuel, Lubricants and Oils"/>
    <n v="0"/>
    <n v="0"/>
    <n v="0"/>
    <n v="0"/>
    <n v="190000000"/>
    <n v="0"/>
    <n v="40000000"/>
    <n v="150000000"/>
    <n v="0"/>
    <n v="0"/>
    <n v="0"/>
    <n v="0"/>
    <n v="20000000"/>
    <n v="0"/>
    <n v="0"/>
    <n v="0"/>
    <n v="10000000"/>
    <n v="0"/>
    <n v="0"/>
    <n v="0"/>
    <n v="10000000"/>
    <n v="40000000"/>
    <n v="0"/>
    <n v="0"/>
    <n v="40000000"/>
    <n v="0"/>
    <n v="40000000"/>
    <n v="0"/>
    <n v="40000000"/>
    <n v="40000000"/>
    <s v="Recurrent"/>
  </r>
  <r>
    <s v="010"/>
    <s v="Ministry of Agriculture, Animal Industry and Fisheries"/>
    <x v="7"/>
    <x v="7"/>
    <s v="02"/>
    <s v="Agricultural Production and Productivity"/>
    <s v="04"/>
    <s v="Crop Resources"/>
    <s v="002"/>
    <s v="Crop Production"/>
    <s v="1508"/>
    <s v="National Oil Palm Project"/>
    <s v="010058"/>
    <s v="Oil Palm value chain promotion"/>
    <s v="211104"/>
    <s v="Employee Gratuity"/>
    <n v="0"/>
    <n v="0"/>
    <n v="0"/>
    <n v="0"/>
    <n v="609603000"/>
    <n v="0"/>
    <n v="0"/>
    <n v="609603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21008"/>
    <s v="Information and Communication Technology Supplies.  "/>
    <n v="0"/>
    <n v="0"/>
    <n v="0"/>
    <n v="0"/>
    <n v="200000000"/>
    <n v="0"/>
    <n v="0"/>
    <n v="2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21011"/>
    <s v="Printing, Stationery, Photocopying and Binding"/>
    <n v="0"/>
    <n v="0"/>
    <n v="0"/>
    <n v="0"/>
    <n v="400000000"/>
    <n v="0"/>
    <n v="0"/>
    <n v="4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22001"/>
    <s v="Information and Communication Technology Services."/>
    <n v="0"/>
    <n v="0"/>
    <n v="0"/>
    <n v="0"/>
    <n v="300000000"/>
    <n v="0"/>
    <n v="0"/>
    <n v="3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24003"/>
    <s v="Agricultural Supplies and Services"/>
    <n v="0"/>
    <n v="0"/>
    <n v="0"/>
    <n v="0"/>
    <n v="1400000000"/>
    <n v="0"/>
    <n v="0"/>
    <n v="14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27004"/>
    <s v="Fuel, Lubricants and Oils"/>
    <n v="0"/>
    <n v="0"/>
    <n v="0"/>
    <n v="0"/>
    <n v="500000000"/>
    <n v="0"/>
    <n v="100000000"/>
    <n v="400000000"/>
    <n v="0"/>
    <n v="0"/>
    <n v="0"/>
    <n v="0"/>
    <n v="50000000"/>
    <n v="0"/>
    <n v="0"/>
    <n v="0"/>
    <n v="30000000"/>
    <n v="80000000"/>
    <n v="0"/>
    <n v="0"/>
    <n v="20000000"/>
    <n v="20000000"/>
    <n v="0"/>
    <n v="0"/>
    <n v="100000000"/>
    <n v="0"/>
    <n v="100000000"/>
    <n v="0"/>
    <n v="100000000"/>
    <n v="100000000"/>
    <s v="Recurrent"/>
  </r>
  <r>
    <s v="010"/>
    <s v="Ministry of Agriculture, Animal Industry and Fisheries"/>
    <x v="7"/>
    <x v="7"/>
    <s v="02"/>
    <s v="Agricultural Production and Productivity"/>
    <s v="04"/>
    <s v="Crop Resources"/>
    <s v="002"/>
    <s v="Crop Production"/>
    <s v="1709"/>
    <s v="Rice Development Project Phase II"/>
    <s v="010069"/>
    <s v="Support to irrigation schemes"/>
    <s v="227001"/>
    <s v="Travel inland"/>
    <n v="0"/>
    <n v="0"/>
    <n v="0"/>
    <n v="0"/>
    <n v="100000000"/>
    <n v="0"/>
    <n v="100000000"/>
    <n v="0"/>
    <n v="0"/>
    <n v="0"/>
    <n v="0"/>
    <n v="0"/>
    <n v="30000000"/>
    <n v="12612000"/>
    <n v="0"/>
    <n v="0"/>
    <n v="30000000"/>
    <n v="0"/>
    <n v="0"/>
    <n v="0"/>
    <n v="0"/>
    <n v="47388000"/>
    <n v="0"/>
    <n v="0"/>
    <n v="60000000"/>
    <n v="0"/>
    <n v="60000000"/>
    <n v="0"/>
    <n v="60000000"/>
    <n v="6000000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1008"/>
    <s v="Information and Communication Technology Supplies.  "/>
    <n v="0"/>
    <n v="0"/>
    <n v="0"/>
    <n v="0"/>
    <n v="800000000"/>
    <n v="0"/>
    <n v="0"/>
    <n v="8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7001"/>
    <s v="Travel inland"/>
    <n v="0"/>
    <n v="0"/>
    <n v="0"/>
    <n v="0"/>
    <n v="4900000000"/>
    <n v="0"/>
    <n v="400000000"/>
    <n v="4500000000"/>
    <n v="0"/>
    <n v="0"/>
    <n v="0"/>
    <n v="0"/>
    <n v="250000000"/>
    <n v="217830000"/>
    <n v="0"/>
    <n v="0"/>
    <n v="75000000"/>
    <n v="0"/>
    <n v="0"/>
    <n v="0"/>
    <n v="50000000"/>
    <n v="157170000"/>
    <n v="0"/>
    <n v="0"/>
    <n v="375000000"/>
    <n v="0"/>
    <n v="375000000"/>
    <n v="0"/>
    <n v="375000000"/>
    <n v="37500000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312212"/>
    <s v="Light Vehicles - Acquisition"/>
    <n v="0"/>
    <n v="0"/>
    <n v="399350000"/>
    <n v="-399350000"/>
    <n v="3600650000"/>
    <n v="0"/>
    <n v="0"/>
    <n v="4000000000"/>
    <n v="0"/>
    <n v="0"/>
    <n v="0"/>
    <n v="0"/>
    <n v="0"/>
    <n v="0"/>
    <n v="0"/>
    <n v="0"/>
    <n v="0"/>
    <n v="0"/>
    <n v="0"/>
    <n v="0"/>
    <n v="0"/>
    <n v="0"/>
    <n v="0"/>
    <n v="0"/>
    <n v="0"/>
    <n v="0"/>
    <n v="0"/>
    <n v="0"/>
    <n v="0"/>
    <n v="0"/>
    <s v="Capital"/>
  </r>
  <r>
    <s v="010"/>
    <s v="Ministry of Agriculture, Animal Industry and Fisheries"/>
    <x v="7"/>
    <x v="7"/>
    <s v="02"/>
    <s v="Agricultural Production and Productivity"/>
    <s v="05"/>
    <s v="Fisheries Resources"/>
    <s v="003"/>
    <s v="Fisheries Resource Management and Development"/>
    <s v="1494"/>
    <s v="Promoting Commercial Aquaculture Project"/>
    <s v="010062"/>
    <s v="Quality Assurance and Control for fisheries"/>
    <s v="221011"/>
    <s v="Printing, Stationery, Photocopying and Binding"/>
    <n v="0"/>
    <n v="0"/>
    <n v="0"/>
    <n v="0"/>
    <n v="100000000"/>
    <n v="0"/>
    <n v="100000000"/>
    <n v="0"/>
    <n v="0"/>
    <n v="0"/>
    <n v="0"/>
    <n v="0"/>
    <n v="0"/>
    <n v="0"/>
    <n v="0"/>
    <n v="0"/>
    <n v="50000000"/>
    <n v="0"/>
    <n v="0"/>
    <n v="0"/>
    <n v="50000000"/>
    <n v="99999901"/>
    <n v="0"/>
    <n v="0"/>
    <n v="100000000"/>
    <n v="0"/>
    <n v="99999901"/>
    <n v="0"/>
    <n v="100000000"/>
    <n v="99999901"/>
    <s v="Recurrent"/>
  </r>
  <r>
    <s v="010"/>
    <s v="Ministry of Agriculture, Animal Industry and Fisheries"/>
    <x v="7"/>
    <x v="7"/>
    <s v="02"/>
    <s v="Agricultural Production and Productivity"/>
    <s v="06"/>
    <s v="Policy, Planning and Support Services"/>
    <s v="000"/>
    <s v=""/>
    <s v="1444"/>
    <s v="Agriculture Value Chain Development"/>
    <s v="000017"/>
    <s v="Infrastructure Development and Management"/>
    <s v="225204"/>
    <s v="Monitoring and Supervision of capital work"/>
    <n v="0"/>
    <n v="0"/>
    <n v="0"/>
    <n v="0"/>
    <n v="0"/>
    <n v="0"/>
    <n v="0"/>
    <n v="0"/>
    <n v="0"/>
    <n v="0"/>
    <n v="454404437.5"/>
    <n v="363523550"/>
    <n v="0"/>
    <n v="0"/>
    <n v="54404437.5"/>
    <n v="43523550"/>
    <n v="0"/>
    <n v="0"/>
    <n v="454404437.5"/>
    <n v="363523550"/>
    <n v="0"/>
    <n v="0"/>
    <n v="0"/>
    <n v="0"/>
    <n v="0"/>
    <n v="963213312.5"/>
    <n v="0"/>
    <n v="770570650"/>
    <n v="963213312.5"/>
    <n v="77057065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21008"/>
    <s v="Information and Communication Technology Supplies.  "/>
    <n v="0"/>
    <n v="0"/>
    <n v="0"/>
    <n v="0"/>
    <n v="0"/>
    <n v="0"/>
    <n v="0"/>
    <n v="0"/>
    <n v="0"/>
    <n v="0"/>
    <n v="4201000000"/>
    <n v="3360800000"/>
    <n v="0"/>
    <n v="0"/>
    <n v="0"/>
    <n v="0"/>
    <n v="0"/>
    <n v="0"/>
    <n v="0"/>
    <n v="0"/>
    <n v="0"/>
    <n v="0"/>
    <n v="0"/>
    <n v="0"/>
    <n v="0"/>
    <n v="4201000000"/>
    <n v="0"/>
    <n v="3360800000"/>
    <n v="4201000000"/>
    <n v="336080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11104"/>
    <s v="Employee Gratuity"/>
    <n v="0"/>
    <n v="0"/>
    <n v="0"/>
    <n v="0"/>
    <n v="253470000"/>
    <n v="0"/>
    <n v="0"/>
    <n v="253470000"/>
    <n v="0"/>
    <n v="0"/>
    <n v="0"/>
    <n v="0"/>
    <n v="0"/>
    <n v="0"/>
    <n v="0"/>
    <n v="0"/>
    <n v="0"/>
    <n v="0"/>
    <n v="0"/>
    <n v="0"/>
    <n v="0"/>
    <n v="0"/>
    <n v="0"/>
    <n v="0"/>
    <n v="0"/>
    <n v="0"/>
    <n v="0"/>
    <n v="0"/>
    <n v="0"/>
    <n v="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1011"/>
    <s v="Printing, Stationery, Photocopying and Binding"/>
    <n v="0"/>
    <n v="0"/>
    <n v="0"/>
    <n v="0"/>
    <n v="129400000"/>
    <n v="0"/>
    <n v="30000000"/>
    <n v="99400000"/>
    <n v="0"/>
    <n v="0"/>
    <n v="0"/>
    <n v="0"/>
    <n v="5000000"/>
    <n v="0"/>
    <n v="0"/>
    <n v="0"/>
    <n v="15000000"/>
    <n v="0"/>
    <n v="0"/>
    <n v="0"/>
    <n v="0"/>
    <n v="10560000"/>
    <n v="0"/>
    <n v="0"/>
    <n v="20000000"/>
    <n v="0"/>
    <n v="10560000"/>
    <n v="0"/>
    <n v="20000000"/>
    <n v="1056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7002"/>
    <s v="Travel abroad"/>
    <n v="0"/>
    <n v="0"/>
    <n v="0"/>
    <n v="0"/>
    <n v="80000000"/>
    <n v="0"/>
    <n v="80000000"/>
    <n v="0"/>
    <n v="80000000"/>
    <n v="0"/>
    <n v="0"/>
    <n v="0"/>
    <n v="0"/>
    <n v="49828152"/>
    <n v="0"/>
    <n v="0"/>
    <n v="0"/>
    <n v="24544588"/>
    <n v="0"/>
    <n v="0"/>
    <n v="0"/>
    <n v="5627260"/>
    <n v="0"/>
    <n v="0"/>
    <n v="80000000"/>
    <n v="0"/>
    <n v="80000000"/>
    <n v="0"/>
    <n v="80000000"/>
    <n v="80000000"/>
    <s v="Recurrent"/>
  </r>
  <r>
    <s v="010"/>
    <s v="Ministry of Agriculture, Animal Industry and Fisheries"/>
    <x v="7"/>
    <x v="7"/>
    <s v="03"/>
    <s v="Storage, Agro-Processing and Value addition "/>
    <s v="01"/>
    <s v="Agriculture Extension Services"/>
    <s v="001"/>
    <s v="Agriculture Extension and Skills Management"/>
    <s v="1698"/>
    <s v="Establishment of Value addition and Agro processing plants in Uganda"/>
    <s v="010059"/>
    <s v="Post-harvest handling, storage and processing"/>
    <s v="225204"/>
    <s v="Monitoring and Supervision of capital work"/>
    <n v="0"/>
    <n v="0"/>
    <n v="0"/>
    <n v="0"/>
    <n v="100000000"/>
    <n v="0"/>
    <n v="100000000"/>
    <n v="0"/>
    <n v="0"/>
    <n v="0"/>
    <n v="0"/>
    <n v="0"/>
    <n v="50000000"/>
    <n v="28778339"/>
    <n v="0"/>
    <n v="0"/>
    <n v="25000000"/>
    <n v="14653228"/>
    <n v="0"/>
    <n v="0"/>
    <n v="0"/>
    <n v="31476000"/>
    <n v="0"/>
    <n v="0"/>
    <n v="75000000"/>
    <n v="0"/>
    <n v="74907567"/>
    <n v="0"/>
    <n v="75000000"/>
    <n v="74907567"/>
    <s v="Recurrent"/>
  </r>
  <r>
    <s v="010"/>
    <s v="Ministry of Agriculture, Animal Industry and Fisheries"/>
    <x v="7"/>
    <x v="7"/>
    <s v="03"/>
    <s v="Storage, Agro-Processing and Value addition "/>
    <s v="03"/>
    <s v="Animal Resources"/>
    <s v="002"/>
    <s v="Animal Production"/>
    <s v="1493"/>
    <s v="Developing a Market - Oriented &amp; Environmentally Sustainable Beef Meat Industry"/>
    <s v="010059"/>
    <s v="Post-harvest handling, storage and processing"/>
    <s v="224003"/>
    <s v="Agricultural Supplies and Services"/>
    <n v="0"/>
    <n v="0"/>
    <n v="0"/>
    <n v="0"/>
    <n v="0"/>
    <n v="0"/>
    <n v="0"/>
    <n v="253393400"/>
    <n v="0"/>
    <n v="0"/>
    <n v="0"/>
    <n v="0"/>
    <n v="0"/>
    <n v="0"/>
    <n v="0"/>
    <n v="0"/>
    <n v="0"/>
    <n v="0"/>
    <n v="0"/>
    <n v="0"/>
    <n v="0"/>
    <n v="0"/>
    <n v="0"/>
    <n v="0"/>
    <n v="0"/>
    <n v="0"/>
    <n v="0"/>
    <n v="0"/>
    <n v="0"/>
    <n v="0"/>
    <s v="Recurrent"/>
  </r>
  <r>
    <s v="010"/>
    <s v="Ministry of Agriculture, Animal Industry and Fisheries"/>
    <x v="7"/>
    <x v="7"/>
    <s v="03"/>
    <s v="Storage, Agro-Processing and Value addition "/>
    <s v="04"/>
    <s v="Crop Resources"/>
    <s v="003"/>
    <s v="Crop Protection"/>
    <s v="1386"/>
    <s v="Crop Pests and Diseases Control Phase II"/>
    <s v="000034"/>
    <s v="Education and Skills Development"/>
    <s v="221017"/>
    <s v="Membership dues and Subscription fees."/>
    <n v="0"/>
    <n v="0"/>
    <n v="0"/>
    <n v="0"/>
    <n v="650000000"/>
    <n v="0"/>
    <n v="650000000"/>
    <n v="0"/>
    <n v="0"/>
    <n v="0"/>
    <n v="0"/>
    <n v="0"/>
    <n v="300000000"/>
    <n v="0"/>
    <n v="0"/>
    <n v="0"/>
    <n v="350000000"/>
    <n v="459434535"/>
    <n v="0"/>
    <n v="0"/>
    <n v="0"/>
    <n v="190530682"/>
    <n v="0"/>
    <n v="0"/>
    <n v="650000000"/>
    <n v="0"/>
    <n v="649965217"/>
    <n v="0"/>
    <n v="650000000"/>
    <n v="649965217"/>
    <s v="Recurrent"/>
  </r>
  <r>
    <s v="010"/>
    <s v="Ministry of Agriculture, Animal Industry and Fisheries"/>
    <x v="7"/>
    <x v="7"/>
    <s v="03"/>
    <s v="Storage, Agro-Processing and Value addition "/>
    <s v="06"/>
    <s v="Policy, Planning and Support Services"/>
    <s v="001"/>
    <s v="Agricultural Planning and Development"/>
    <s v="1618"/>
    <s v="Retooling of Ministry Agriculture, Animal Industry and Fisheries"/>
    <s v="000034"/>
    <s v="Education and Skills Development"/>
    <s v="221001"/>
    <s v="Advertising and Public Relations"/>
    <n v="0"/>
    <n v="0"/>
    <n v="0"/>
    <n v="0"/>
    <n v="1000000000"/>
    <n v="0"/>
    <n v="1000000000"/>
    <n v="0"/>
    <n v="400000000"/>
    <n v="0"/>
    <n v="0"/>
    <n v="0"/>
    <n v="500000000"/>
    <n v="900000000"/>
    <n v="0"/>
    <n v="0"/>
    <n v="100000000"/>
    <n v="100000000"/>
    <n v="0"/>
    <n v="0"/>
    <n v="0"/>
    <n v="0"/>
    <n v="0"/>
    <n v="0"/>
    <n v="1000000000"/>
    <n v="0"/>
    <n v="1000000000"/>
    <n v="0"/>
    <n v="1000000000"/>
    <n v="1000000000"/>
    <s v="Recurrent"/>
  </r>
  <r>
    <s v="010"/>
    <s v="Ministry of Agriculture, Animal Industry and Fisheries"/>
    <x v="7"/>
    <x v="7"/>
    <s v="04"/>
    <s v="Agricultural Market Access and Competitiveness"/>
    <s v="03"/>
    <s v="Animal Resources"/>
    <s v="002"/>
    <s v="Animal Production"/>
    <s v="1358"/>
    <s v="Meat Export Support Services"/>
    <s v="000073"/>
    <s v="Marketing and Value addition"/>
    <s v="228003"/>
    <s v="Maintenance-Machinery &amp; Equipment Other than Transport Equipment "/>
    <n v="0"/>
    <n v="0"/>
    <n v="0"/>
    <n v="0"/>
    <n v="450000000"/>
    <n v="0"/>
    <n v="450000000"/>
    <n v="0"/>
    <n v="0"/>
    <n v="0"/>
    <n v="0"/>
    <n v="0"/>
    <n v="0"/>
    <n v="0"/>
    <n v="0"/>
    <n v="0"/>
    <n v="200000000"/>
    <n v="0"/>
    <n v="0"/>
    <n v="0"/>
    <n v="250000000"/>
    <n v="450000000"/>
    <n v="0"/>
    <n v="0"/>
    <n v="450000000"/>
    <n v="0"/>
    <n v="450000000"/>
    <n v="0"/>
    <n v="450000000"/>
    <n v="450000000"/>
    <s v="Recurrent"/>
  </r>
  <r>
    <s v="010"/>
    <s v="Ministry of Agriculture, Animal Industry and Fisheries"/>
    <x v="7"/>
    <x v="7"/>
    <s v="04"/>
    <s v="Agricultural Market Access and Competitiveness"/>
    <s v="03"/>
    <s v="Animal Resources"/>
    <s v="002"/>
    <s v="Animal Production"/>
    <s v="1358"/>
    <s v="Meat Export Support Services"/>
    <s v="000073"/>
    <s v="Marketing and Value addition"/>
    <s v="312139"/>
    <s v="Other Structures - Acquisition"/>
    <n v="0"/>
    <n v="0"/>
    <n v="0"/>
    <n v="0"/>
    <n v="2000000000"/>
    <n v="0"/>
    <n v="2000000000"/>
    <n v="0"/>
    <n v="0"/>
    <n v="0"/>
    <n v="0"/>
    <n v="0"/>
    <n v="0"/>
    <n v="0"/>
    <n v="0"/>
    <n v="0"/>
    <n v="0"/>
    <n v="0"/>
    <n v="0"/>
    <n v="0"/>
    <n v="2000000000"/>
    <n v="1999999800"/>
    <n v="0"/>
    <n v="0"/>
    <n v="2000000000"/>
    <n v="0"/>
    <n v="1999999800"/>
    <n v="0"/>
    <n v="2000000000"/>
    <n v="1999999800"/>
    <s v="Capital"/>
  </r>
  <r>
    <s v="010"/>
    <s v="Ministry of Agriculture, Animal Industry and Fisheries"/>
    <x v="7"/>
    <x v="7"/>
    <s v="04"/>
    <s v="Agricultural Market Access and Competitiveness"/>
    <s v="04"/>
    <s v="Crop Resources"/>
    <s v="000"/>
    <s v=""/>
    <s v="1508"/>
    <s v="National Oil Palm Project"/>
    <s v="000073"/>
    <s v="Marketing and Value addition"/>
    <s v="312131"/>
    <s v="Roads and Bridges - Acquisition"/>
    <n v="0"/>
    <n v="0"/>
    <n v="0"/>
    <n v="0"/>
    <n v="0"/>
    <n v="0"/>
    <n v="0"/>
    <n v="0"/>
    <n v="0"/>
    <n v="0"/>
    <n v="918750000"/>
    <n v="735000000"/>
    <n v="0"/>
    <n v="0"/>
    <n v="78750000"/>
    <n v="63000000"/>
    <n v="0"/>
    <n v="0"/>
    <n v="918750000"/>
    <n v="735000000"/>
    <n v="0"/>
    <n v="0"/>
    <n v="0"/>
    <n v="0"/>
    <n v="0"/>
    <n v="1916250000"/>
    <n v="0"/>
    <n v="1533000000"/>
    <n v="1916250000"/>
    <n v="1533000000"/>
    <s v="Capital"/>
  </r>
  <r>
    <s v="010"/>
    <s v="Ministry of Agriculture, Animal Industry and Fisheries"/>
    <x v="7"/>
    <x v="7"/>
    <s v="04"/>
    <s v="Agricultural Market Access and Competitiveness"/>
    <s v="04"/>
    <s v="Crop Resources"/>
    <s v="001"/>
    <s v="Crop Inspection and Certification"/>
    <s v="1759"/>
    <s v="Support to External Markets for Flowers, Fruits and Vegetables"/>
    <s v="000063"/>
    <s v="Quality Assurance Systems"/>
    <s v="227001"/>
    <s v="Travel inland"/>
    <n v="0"/>
    <n v="0"/>
    <n v="0"/>
    <n v="0"/>
    <n v="1000000000"/>
    <n v="0"/>
    <n v="1000000000"/>
    <n v="0"/>
    <n v="0"/>
    <n v="0"/>
    <n v="0"/>
    <n v="0"/>
    <n v="250000000"/>
    <n v="40950000"/>
    <n v="0"/>
    <n v="0"/>
    <n v="300000000"/>
    <n v="488280602"/>
    <n v="0"/>
    <n v="0"/>
    <n v="200000000"/>
    <n v="215678374"/>
    <n v="0"/>
    <n v="0"/>
    <n v="750000000"/>
    <n v="0"/>
    <n v="744908976"/>
    <n v="0"/>
    <n v="750000000"/>
    <n v="744908976"/>
    <s v="Recurrent"/>
  </r>
  <r>
    <s v="010"/>
    <s v="Ministry of Agriculture, Animal Industry and Fisheries"/>
    <x v="7"/>
    <x v="7"/>
    <s v="04"/>
    <s v="Agricultural Market Access and Competitiveness"/>
    <s v="05"/>
    <s v="Fisheries Resources"/>
    <s v="003"/>
    <s v="Fisheries Resource Management and Development"/>
    <s v="1494"/>
    <s v="Promoting Commercial Aquaculture Project"/>
    <s v="000073"/>
    <s v="Marketing and Value addition"/>
    <s v="224003"/>
    <s v="Agricultural Supplies and Services"/>
    <n v="0"/>
    <n v="0"/>
    <n v="0"/>
    <n v="0"/>
    <n v="1000000000"/>
    <n v="0"/>
    <n v="1000000000"/>
    <n v="0"/>
    <n v="0"/>
    <n v="0"/>
    <n v="0"/>
    <n v="0"/>
    <n v="400000000"/>
    <n v="45000000"/>
    <n v="0"/>
    <n v="0"/>
    <n v="600000000"/>
    <n v="39200000"/>
    <n v="0"/>
    <n v="0"/>
    <n v="0"/>
    <n v="915800000"/>
    <n v="0"/>
    <n v="0"/>
    <n v="1000000000"/>
    <n v="0"/>
    <n v="1000000000"/>
    <n v="0"/>
    <n v="1000000000"/>
    <n v="1000000000"/>
    <s v="Recurrent"/>
  </r>
  <r>
    <s v="010"/>
    <s v="Ministry of Agriculture, Animal Industry and Fisheries"/>
    <x v="7"/>
    <x v="7"/>
    <s v="04"/>
    <s v="Agricultural Market Access and Competitiveness"/>
    <s v="06"/>
    <s v="Policy, Planning and Support Services"/>
    <s v="000"/>
    <s v=""/>
    <s v="1444"/>
    <s v="Agriculture Value Chain Development"/>
    <s v="010056"/>
    <s v="Marketing and value addition"/>
    <s v="312235"/>
    <s v="Furniture and Fittings - Acquisition"/>
    <n v="0"/>
    <n v="0"/>
    <n v="0"/>
    <n v="0"/>
    <n v="0"/>
    <n v="0"/>
    <n v="0"/>
    <n v="0"/>
    <n v="0"/>
    <n v="0"/>
    <n v="9141250"/>
    <n v="7313000"/>
    <n v="0"/>
    <n v="0"/>
    <n v="0"/>
    <n v="0"/>
    <n v="0"/>
    <n v="0"/>
    <n v="0"/>
    <n v="0"/>
    <n v="0"/>
    <n v="0"/>
    <n v="0"/>
    <n v="0"/>
    <n v="0"/>
    <n v="9141250"/>
    <n v="0"/>
    <n v="7313000"/>
    <n v="9141250"/>
    <n v="7313000"/>
    <s v="Capital"/>
  </r>
  <r>
    <s v="010"/>
    <s v="Ministry of Agriculture, Animal Industry and Fisheries"/>
    <x v="7"/>
    <x v="7"/>
    <s v="04"/>
    <s v="Agricultural Market Access and Competitiveness"/>
    <s v="06"/>
    <s v="Policy, Planning and Support Services"/>
    <s v="001"/>
    <s v="Agricultural Planning and Development"/>
    <s v="1444"/>
    <s v="Agriculture Value Chain Development"/>
    <s v="000073"/>
    <s v="Marketing and Value addition"/>
    <s v="221009"/>
    <s v="Welfare and Entertainment"/>
    <n v="0"/>
    <n v="0"/>
    <n v="0"/>
    <n v="0"/>
    <n v="100000080"/>
    <n v="0"/>
    <n v="50000040"/>
    <n v="50000040"/>
    <n v="0"/>
    <n v="0"/>
    <n v="0"/>
    <n v="0"/>
    <n v="20000000"/>
    <n v="19200440"/>
    <n v="0"/>
    <n v="0"/>
    <n v="20000000"/>
    <n v="0"/>
    <n v="0"/>
    <n v="0"/>
    <n v="0"/>
    <n v="20799560"/>
    <n v="0"/>
    <n v="0"/>
    <n v="40000000"/>
    <n v="0"/>
    <n v="40000000"/>
    <n v="0"/>
    <n v="40000000"/>
    <n v="400000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1009"/>
    <s v="Welfare and Entertainment"/>
    <n v="0"/>
    <n v="0"/>
    <n v="0"/>
    <n v="0"/>
    <n v="0"/>
    <n v="0"/>
    <n v="0"/>
    <n v="0"/>
    <n v="0"/>
    <n v="0"/>
    <n v="0"/>
    <n v="0"/>
    <n v="0"/>
    <n v="0"/>
    <n v="0"/>
    <n v="0"/>
    <n v="0"/>
    <n v="0"/>
    <n v="0"/>
    <n v="0"/>
    <n v="0"/>
    <n v="0"/>
    <n v="7403000"/>
    <n v="7403000"/>
    <n v="0"/>
    <n v="7403000"/>
    <n v="0"/>
    <n v="7403000"/>
    <n v="7403000"/>
    <n v="74030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312213"/>
    <s v="Water Vessels - Acquisition"/>
    <n v="0"/>
    <n v="0"/>
    <n v="0"/>
    <n v="0"/>
    <n v="0"/>
    <n v="0"/>
    <n v="0"/>
    <n v="0"/>
    <n v="0"/>
    <n v="0"/>
    <n v="0"/>
    <n v="0"/>
    <n v="0"/>
    <n v="0"/>
    <n v="0"/>
    <n v="0"/>
    <n v="0"/>
    <n v="0"/>
    <n v="0"/>
    <n v="0"/>
    <n v="0"/>
    <n v="0"/>
    <n v="4067797"/>
    <n v="4067797"/>
    <n v="0"/>
    <n v="4067797"/>
    <n v="0"/>
    <n v="4067797"/>
    <n v="4067797"/>
    <n v="4067797"/>
    <s v="Capital"/>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11102"/>
    <s v="Contract Staff Salaries "/>
    <n v="0"/>
    <n v="0"/>
    <n v="0"/>
    <n v="0"/>
    <n v="0"/>
    <n v="0"/>
    <n v="0"/>
    <n v="0"/>
    <n v="0"/>
    <n v="0"/>
    <n v="1700000000"/>
    <n v="1500891216"/>
    <n v="0"/>
    <n v="0"/>
    <n v="0"/>
    <n v="0"/>
    <n v="0"/>
    <n v="0"/>
    <n v="1476300000"/>
    <n v="1036760051"/>
    <n v="0"/>
    <n v="0"/>
    <n v="1476300000"/>
    <n v="1474752666"/>
    <n v="0"/>
    <n v="4652600000"/>
    <n v="0"/>
    <n v="4012403933"/>
    <n v="4652600000"/>
    <n v="4012403933"/>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1012"/>
    <s v="Small Office Equipment"/>
    <n v="0"/>
    <n v="0"/>
    <n v="0"/>
    <n v="0"/>
    <n v="0"/>
    <n v="0"/>
    <n v="0"/>
    <n v="0"/>
    <n v="0"/>
    <n v="0"/>
    <n v="3000000"/>
    <n v="2640000"/>
    <n v="0"/>
    <n v="0"/>
    <n v="0"/>
    <n v="0"/>
    <n v="0"/>
    <n v="0"/>
    <n v="0"/>
    <n v="0"/>
    <n v="0"/>
    <n v="0"/>
    <n v="0"/>
    <n v="0"/>
    <n v="0"/>
    <n v="3000000"/>
    <n v="0"/>
    <n v="2640000"/>
    <n v="3000000"/>
    <n v="2640000"/>
    <s v="Recurrent"/>
  </r>
  <r>
    <s v="011"/>
    <s v="Ministry of Local Government"/>
    <x v="7"/>
    <x v="7"/>
    <s v="04"/>
    <s v="Agricultural Market Access and Competitiveness"/>
    <s v="01"/>
    <s v="Local Government Administration and Development"/>
    <s v="002"/>
    <s v="Local Councils Development Department"/>
    <s v="1381"/>
    <s v="Programme for Restoration of Livelihoods in Northern Region (PRELNOR)"/>
    <s v="010014"/>
    <s v="Support to Farm Level production"/>
    <s v="221011"/>
    <s v="Printing, Stationery, Photocopying and Binding"/>
    <n v="0"/>
    <n v="0"/>
    <n v="0"/>
    <n v="0"/>
    <n v="73220000"/>
    <n v="0"/>
    <n v="73220000"/>
    <n v="0"/>
    <n v="0"/>
    <n v="0"/>
    <n v="0"/>
    <n v="0"/>
    <n v="18305000"/>
    <n v="0"/>
    <n v="0"/>
    <n v="0"/>
    <n v="0"/>
    <n v="0"/>
    <n v="0"/>
    <n v="0"/>
    <n v="0"/>
    <n v="15488680"/>
    <n v="0"/>
    <n v="0"/>
    <n v="18305000"/>
    <n v="0"/>
    <n v="15488680"/>
    <n v="0"/>
    <n v="18305000"/>
    <n v="1548868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1012"/>
    <s v="Small Office Equipment"/>
    <n v="0"/>
    <n v="0"/>
    <n v="0"/>
    <n v="0"/>
    <n v="185000000"/>
    <n v="0"/>
    <n v="35000000"/>
    <n v="150000000"/>
    <n v="0"/>
    <n v="0"/>
    <n v="0"/>
    <n v="0"/>
    <n v="15000000"/>
    <n v="0"/>
    <n v="0"/>
    <n v="0"/>
    <n v="10000000"/>
    <n v="0"/>
    <n v="0"/>
    <n v="0"/>
    <n v="0"/>
    <n v="25000000"/>
    <n v="0"/>
    <n v="0"/>
    <n v="25000000"/>
    <n v="0"/>
    <n v="25000000"/>
    <n v="0"/>
    <n v="25000000"/>
    <n v="2500000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8002"/>
    <s v="Maintenance-Transport Equipment "/>
    <n v="0"/>
    <n v="0"/>
    <n v="0"/>
    <n v="0"/>
    <n v="435000000"/>
    <n v="0"/>
    <n v="55000000"/>
    <n v="380000000"/>
    <n v="0"/>
    <n v="0"/>
    <n v="0"/>
    <n v="0"/>
    <n v="20000000"/>
    <n v="0"/>
    <n v="0"/>
    <n v="0"/>
    <n v="20000000"/>
    <n v="0"/>
    <n v="0"/>
    <n v="0"/>
    <n v="0"/>
    <n v="38987896"/>
    <n v="0"/>
    <n v="0"/>
    <n v="40000000"/>
    <n v="0"/>
    <n v="38987896"/>
    <n v="0"/>
    <n v="40000000"/>
    <n v="38987896"/>
    <s v="Recurrent"/>
  </r>
  <r>
    <s v="011"/>
    <s v="Ministry of Local Government"/>
    <x v="4"/>
    <x v="4"/>
    <s v="01"/>
    <s v="Strengthening Accountability"/>
    <s v="02"/>
    <s v="Local Government Inspection and Assessment"/>
    <s v="004"/>
    <s v="Urban Inspection Department"/>
    <s v="1704"/>
    <s v="Local Government Revenue Managment Information System"/>
    <s v="390022"/>
    <s v="Automation of Local Revenue management"/>
    <s v="221011"/>
    <s v="Printing, Stationery, Photocopying and Binding"/>
    <n v="0"/>
    <n v="0"/>
    <n v="0"/>
    <n v="0"/>
    <n v="120000000"/>
    <n v="0"/>
    <n v="120000000"/>
    <n v="0"/>
    <n v="0"/>
    <n v="0"/>
    <n v="0"/>
    <n v="0"/>
    <n v="55572000"/>
    <n v="2000000"/>
    <n v="0"/>
    <n v="0"/>
    <n v="55572000"/>
    <n v="40270000"/>
    <n v="0"/>
    <n v="0"/>
    <n v="0"/>
    <n v="68870000"/>
    <n v="0"/>
    <n v="0"/>
    <n v="111144000"/>
    <n v="0"/>
    <n v="111140000"/>
    <n v="0"/>
    <n v="111144000"/>
    <n v="111140000"/>
    <s v="Recurrent"/>
  </r>
  <r>
    <s v="011"/>
    <s v="Ministry of Local Government"/>
    <x v="4"/>
    <x v="4"/>
    <s v="01"/>
    <s v="Strengthening Accountability"/>
    <s v="02"/>
    <s v="Local Government Inspection and Assessment"/>
    <s v="004"/>
    <s v="Urban Inspection Department"/>
    <s v="1704"/>
    <s v="Local Government Revenue Managment Information System"/>
    <s v="390022"/>
    <s v="Automation of Local Revenue management"/>
    <s v="228002"/>
    <s v="Maintenance-Transport Equipment "/>
    <n v="0"/>
    <n v="0"/>
    <n v="0"/>
    <n v="0"/>
    <n v="10000000"/>
    <n v="0"/>
    <n v="10000000"/>
    <n v="0"/>
    <n v="0"/>
    <n v="0"/>
    <n v="0"/>
    <n v="0"/>
    <n v="5000000"/>
    <n v="0"/>
    <n v="0"/>
    <n v="0"/>
    <n v="2000000"/>
    <n v="0"/>
    <n v="0"/>
    <n v="0"/>
    <n v="0"/>
    <n v="6661100"/>
    <n v="0"/>
    <n v="0"/>
    <n v="7000000"/>
    <n v="0"/>
    <n v="6661100"/>
    <n v="0"/>
    <n v="7000000"/>
    <n v="6661100"/>
    <s v="Recurrent"/>
  </r>
  <r>
    <s v="011"/>
    <s v="Ministry of Local Government"/>
    <x v="4"/>
    <x v="4"/>
    <s v="01"/>
    <s v="Strengthening Accountability"/>
    <s v="02"/>
    <s v="Local Government Inspection and Assessment"/>
    <s v="004"/>
    <s v="Urban Inspection Department"/>
    <s v="1704"/>
    <s v="Local Government Revenue Managment Information System"/>
    <s v="390022"/>
    <s v="Automation of Local Revenue management"/>
    <s v="312235"/>
    <s v="Furniture and Fittings - Acquisition"/>
    <n v="0"/>
    <n v="0"/>
    <n v="0"/>
    <n v="0"/>
    <n v="20000000"/>
    <n v="0"/>
    <n v="20000000"/>
    <n v="0"/>
    <n v="0"/>
    <n v="0"/>
    <n v="0"/>
    <n v="0"/>
    <n v="10000000"/>
    <n v="0"/>
    <n v="0"/>
    <n v="0"/>
    <n v="0"/>
    <n v="0"/>
    <n v="0"/>
    <n v="0"/>
    <n v="0"/>
    <n v="0"/>
    <n v="0"/>
    <n v="0"/>
    <n v="10000000"/>
    <n v="0"/>
    <n v="0"/>
    <n v="0"/>
    <n v="10000000"/>
    <n v="0"/>
    <s v="Capital"/>
  </r>
  <r>
    <s v="002"/>
    <s v="State House"/>
    <x v="0"/>
    <x v="0"/>
    <s v="03"/>
    <s v="Policy and Legislation Processes"/>
    <s v="02"/>
    <s v="Policy, Planning and Support Services"/>
    <s v="001"/>
    <s v="Finance and Administration"/>
    <s v="1590"/>
    <s v="Retooling of State House"/>
    <s v="000003"/>
    <s v="Facilities and Equipment Management"/>
    <s v="312221"/>
    <s v="Light ICT hardware - Acquisition"/>
    <n v="0"/>
    <n v="0"/>
    <n v="0"/>
    <n v="0"/>
    <n v="150000000"/>
    <n v="0"/>
    <n v="150000000"/>
    <n v="0"/>
    <n v="30000000"/>
    <n v="0"/>
    <n v="0"/>
    <n v="0"/>
    <n v="120000000"/>
    <n v="0"/>
    <n v="0"/>
    <n v="0"/>
    <n v="0"/>
    <n v="0"/>
    <n v="0"/>
    <n v="0"/>
    <n v="0"/>
    <n v="150000000"/>
    <n v="0"/>
    <n v="0"/>
    <n v="150000000"/>
    <n v="0"/>
    <n v="150000000"/>
    <n v="0"/>
    <n v="150000000"/>
    <n v="150000000"/>
    <s v="Capital"/>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1014"/>
    <s v="Bank Charges and other Bank related costs"/>
    <n v="0"/>
    <n v="0"/>
    <n v="0"/>
    <n v="0"/>
    <n v="0"/>
    <n v="0"/>
    <n v="0"/>
    <n v="0"/>
    <n v="0"/>
    <n v="0"/>
    <n v="510000"/>
    <n v="510000"/>
    <n v="0"/>
    <n v="0"/>
    <n v="1037056"/>
    <n v="1037056"/>
    <n v="0"/>
    <n v="0"/>
    <n v="760000"/>
    <n v="760000"/>
    <n v="0"/>
    <n v="0"/>
    <n v="1796807"/>
    <n v="1796807"/>
    <n v="0"/>
    <n v="4103863"/>
    <n v="0"/>
    <n v="4103863"/>
    <n v="4103863"/>
    <n v="4103863"/>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3006"/>
    <s v="Water"/>
    <n v="0"/>
    <n v="0"/>
    <n v="0"/>
    <n v="0"/>
    <n v="0"/>
    <n v="0"/>
    <n v="0"/>
    <n v="0"/>
    <n v="0"/>
    <n v="0"/>
    <n v="1063440"/>
    <n v="1063440"/>
    <n v="0"/>
    <n v="0"/>
    <n v="1872960"/>
    <n v="1872960"/>
    <n v="0"/>
    <n v="0"/>
    <n v="1080720"/>
    <n v="1080720"/>
    <n v="0"/>
    <n v="0"/>
    <n v="1690650"/>
    <n v="1690650"/>
    <n v="0"/>
    <n v="5707770"/>
    <n v="0"/>
    <n v="5707770"/>
    <n v="5707770"/>
    <n v="5707770"/>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8003"/>
    <s v="Maintenance-Machinery &amp; Equipment Other than Transport Equipment "/>
    <n v="0"/>
    <n v="0"/>
    <n v="0"/>
    <n v="0"/>
    <n v="0"/>
    <n v="0"/>
    <n v="0"/>
    <n v="0"/>
    <n v="0"/>
    <n v="0"/>
    <n v="3870000"/>
    <n v="3870000"/>
    <n v="0"/>
    <n v="0"/>
    <n v="5610000"/>
    <n v="5610000"/>
    <n v="0"/>
    <n v="0"/>
    <n v="3740000"/>
    <n v="3740000"/>
    <n v="0"/>
    <n v="0"/>
    <n v="17914000"/>
    <n v="17914000"/>
    <n v="0"/>
    <n v="31134000"/>
    <n v="0"/>
    <n v="31134000"/>
    <n v="31134000"/>
    <n v="31134000"/>
    <s v="Recurrent"/>
  </r>
  <r>
    <s v="003"/>
    <s v="Office of the Prime Minister"/>
    <x v="0"/>
    <x v="0"/>
    <s v="07"/>
    <s v="Refugee Protection &amp; Migration Management"/>
    <s v="03"/>
    <s v="Disaster Preparedness and Refugee  Management"/>
    <s v="002"/>
    <s v="Refugees"/>
    <s v="1293"/>
    <s v="Support to Refugee Settlement"/>
    <s v="460049"/>
    <s v="Refugee Management "/>
    <s v="312121"/>
    <s v="Non-Residential Buildings - Acquisition"/>
    <n v="1500000000"/>
    <n v="0"/>
    <n v="56900000"/>
    <n v="-56900000"/>
    <n v="2012100000"/>
    <n v="0"/>
    <n v="569000000"/>
    <n v="0"/>
    <n v="0"/>
    <n v="0"/>
    <n v="0"/>
    <n v="0"/>
    <n v="0"/>
    <n v="0"/>
    <n v="0"/>
    <n v="0"/>
    <n v="0"/>
    <n v="0"/>
    <n v="0"/>
    <n v="0"/>
    <n v="2012100000"/>
    <n v="2012000000"/>
    <n v="0"/>
    <n v="0"/>
    <n v="2012100000"/>
    <n v="0"/>
    <n v="2012000000"/>
    <n v="0"/>
    <n v="2012100000"/>
    <n v="2012000000"/>
    <s v="Capital"/>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1009"/>
    <s v="Welfare and Entertainment"/>
    <n v="0"/>
    <n v="0"/>
    <n v="0"/>
    <n v="0"/>
    <n v="150000000"/>
    <n v="0"/>
    <n v="0"/>
    <n v="150000000"/>
    <n v="0"/>
    <n v="0"/>
    <n v="0"/>
    <n v="0"/>
    <n v="0"/>
    <n v="0"/>
    <n v="0"/>
    <n v="0"/>
    <n v="0"/>
    <n v="0"/>
    <n v="0"/>
    <n v="0"/>
    <n v="0"/>
    <n v="0"/>
    <n v="0"/>
    <n v="0"/>
    <n v="0"/>
    <n v="0"/>
    <n v="0"/>
    <n v="0"/>
    <n v="0"/>
    <n v="0"/>
    <s v="Recurrent"/>
  </r>
  <r>
    <s v="003"/>
    <s v="Office of the Prime Minister"/>
    <x v="3"/>
    <x v="3"/>
    <s v="01"/>
    <s v="Production and productivity"/>
    <s v="02"/>
    <s v="Affirmative Action Programs"/>
    <s v="000"/>
    <s v=""/>
    <s v="1486"/>
    <s v="Development Initiative for Northern Uganda"/>
    <s v="510008"/>
    <s v="Northern Uganda Affairs"/>
    <s v="221007"/>
    <s v="Books, Periodicals &amp; Newspapers"/>
    <n v="0"/>
    <n v="0"/>
    <n v="0"/>
    <n v="0"/>
    <n v="0"/>
    <n v="0"/>
    <n v="0"/>
    <n v="0"/>
    <n v="0"/>
    <n v="0"/>
    <n v="14400000"/>
    <n v="1464000"/>
    <n v="0"/>
    <n v="0"/>
    <n v="3507000"/>
    <n v="3507000"/>
    <n v="0"/>
    <n v="0"/>
    <n v="2960000"/>
    <n v="2960000"/>
    <n v="0"/>
    <n v="0"/>
    <n v="0"/>
    <n v="0"/>
    <n v="0"/>
    <n v="20867000"/>
    <n v="0"/>
    <n v="7931000"/>
    <n v="20867000"/>
    <n v="7931000"/>
    <s v="Recurrent"/>
  </r>
  <r>
    <s v="003"/>
    <s v="Office of the Prime Minister"/>
    <x v="3"/>
    <x v="3"/>
    <s v="01"/>
    <s v="Production and productivity"/>
    <s v="02"/>
    <s v="Affirmative Action Programs"/>
    <s v="000"/>
    <s v=""/>
    <s v="1486"/>
    <s v="Development Initiative for Northern Uganda"/>
    <s v="510008"/>
    <s v="Northern Uganda Affairs"/>
    <s v="227001"/>
    <s v="Travel inland"/>
    <n v="0"/>
    <n v="0"/>
    <n v="0"/>
    <n v="0"/>
    <n v="0"/>
    <n v="0"/>
    <n v="0"/>
    <n v="0"/>
    <n v="0"/>
    <n v="0"/>
    <n v="821952000"/>
    <n v="223950820"/>
    <n v="0"/>
    <n v="0"/>
    <n v="500803000"/>
    <n v="500803000"/>
    <n v="0"/>
    <n v="0"/>
    <n v="98000000"/>
    <n v="98000000"/>
    <n v="0"/>
    <n v="0"/>
    <n v="42000000"/>
    <n v="42000000"/>
    <n v="0"/>
    <n v="1462755000"/>
    <n v="0"/>
    <n v="864753820"/>
    <n v="1462755000"/>
    <n v="864753820"/>
    <s v="Recurrent"/>
  </r>
  <r>
    <s v="003"/>
    <s v="Office of the Prime Minister"/>
    <x v="3"/>
    <x v="3"/>
    <s v="01"/>
    <s v="Production and productivity"/>
    <s v="02"/>
    <s v="Affirmative Action Programs"/>
    <s v="000"/>
    <s v=""/>
    <s v="1486"/>
    <s v="Development Initiative for Northern Uganda"/>
    <s v="510008"/>
    <s v="Northern Uganda Affairs"/>
    <s v="228002"/>
    <s v="Maintenance-Transport Equipment "/>
    <n v="0"/>
    <n v="0"/>
    <n v="0"/>
    <n v="0"/>
    <n v="0"/>
    <n v="0"/>
    <n v="0"/>
    <n v="0"/>
    <n v="0"/>
    <n v="0"/>
    <n v="80000000"/>
    <n v="25930000"/>
    <n v="0"/>
    <n v="0"/>
    <n v="2857000"/>
    <n v="2857000"/>
    <n v="0"/>
    <n v="0"/>
    <n v="17590000"/>
    <n v="17590000"/>
    <n v="0"/>
    <n v="0"/>
    <n v="26367000"/>
    <n v="26367000"/>
    <n v="0"/>
    <n v="126814000"/>
    <n v="0"/>
    <n v="72744000"/>
    <n v="126814000"/>
    <n v="72744000"/>
    <s v="Recurrent"/>
  </r>
  <r>
    <s v="003"/>
    <s v="Office of the Prime Minister"/>
    <x v="3"/>
    <x v="3"/>
    <s v="01"/>
    <s v="Production and productivity"/>
    <s v="02"/>
    <s v="Affirmative Action Programs"/>
    <s v="001"/>
    <s v="Affirmative Action Programs"/>
    <s v="0932"/>
    <s v="Northern Uganda War Recovery Plan"/>
    <s v="510008"/>
    <s v="Northern Uganda Affairs"/>
    <s v="312212"/>
    <s v="Light Vehicles - Acquisition"/>
    <n v="0"/>
    <n v="600000000"/>
    <n v="0"/>
    <n v="600000000"/>
    <n v="600000000"/>
    <n v="0"/>
    <n v="0"/>
    <n v="0"/>
    <n v="0"/>
    <n v="0"/>
    <n v="0"/>
    <n v="0"/>
    <n v="0"/>
    <n v="0"/>
    <n v="0"/>
    <n v="0"/>
    <n v="600000000"/>
    <n v="0"/>
    <n v="0"/>
    <n v="0"/>
    <n v="0"/>
    <n v="600000000"/>
    <n v="0"/>
    <n v="0"/>
    <n v="600000000"/>
    <n v="0"/>
    <n v="600000000"/>
    <n v="0"/>
    <n v="600000000"/>
    <n v="600000000"/>
    <s v="Capital"/>
  </r>
  <r>
    <s v="003"/>
    <s v="Office of the Prime Minister"/>
    <x v="3"/>
    <x v="3"/>
    <s v="01"/>
    <s v="Production and productivity"/>
    <s v="02"/>
    <s v="Affirmative Action Programs"/>
    <s v="001"/>
    <s v="Affirmative Action Programs"/>
    <s v="1486"/>
    <s v="Development Initiative for Northern Uganda"/>
    <s v="510008"/>
    <s v="Northern Uganda Affairs"/>
    <s v="221002"/>
    <s v="Workshops, Meetings and Seminars"/>
    <n v="0"/>
    <n v="0"/>
    <n v="0"/>
    <n v="0"/>
    <n v="610700000"/>
    <n v="0"/>
    <n v="0"/>
    <n v="610700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21014"/>
    <s v="Bank Charges and other Bank related costs"/>
    <n v="0"/>
    <n v="0"/>
    <n v="0"/>
    <n v="0"/>
    <n v="3600000"/>
    <n v="0"/>
    <n v="0"/>
    <n v="3600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26001"/>
    <s v="Insurances"/>
    <n v="0"/>
    <n v="0"/>
    <n v="0"/>
    <n v="0"/>
    <n v="42000000"/>
    <n v="0"/>
    <n v="0"/>
    <n v="42000000"/>
    <n v="0"/>
    <n v="0"/>
    <n v="0"/>
    <n v="0"/>
    <n v="0"/>
    <n v="0"/>
    <n v="0"/>
    <n v="0"/>
    <n v="0"/>
    <n v="0"/>
    <n v="0"/>
    <n v="0"/>
    <n v="0"/>
    <n v="0"/>
    <n v="0"/>
    <n v="0"/>
    <n v="0"/>
    <n v="0"/>
    <n v="0"/>
    <n v="0"/>
    <n v="0"/>
    <n v="0"/>
    <s v="Recurrent"/>
  </r>
  <r>
    <s v="003"/>
    <s v="Office of the Prime Minister"/>
    <x v="6"/>
    <x v="6"/>
    <s v="04"/>
    <s v="Accountability Systems and Service Delivery"/>
    <s v="01"/>
    <s v="Administration and Support Services"/>
    <s v="001"/>
    <s v="Finance and Administration"/>
    <s v="1673"/>
    <s v="Retooling of Office of the Prime Minister"/>
    <s v="000003"/>
    <s v="Facilities and Equipment Management"/>
    <s v="312235"/>
    <s v="Furniture and Fittings - Acquisition"/>
    <n v="0"/>
    <n v="0"/>
    <n v="40000000"/>
    <n v="-40000000"/>
    <n v="360000000"/>
    <n v="0"/>
    <n v="400000000"/>
    <n v="0"/>
    <n v="0"/>
    <n v="0"/>
    <n v="0"/>
    <n v="0"/>
    <n v="100000000"/>
    <n v="0"/>
    <n v="0"/>
    <n v="0"/>
    <n v="220000000"/>
    <n v="0"/>
    <n v="0"/>
    <n v="0"/>
    <n v="0"/>
    <n v="41799996"/>
    <n v="0"/>
    <n v="0"/>
    <n v="320000000"/>
    <n v="0"/>
    <n v="41799996"/>
    <n v="0"/>
    <n v="320000000"/>
    <n v="41799996"/>
    <s v="Capital"/>
  </r>
  <r>
    <s v="004"/>
    <s v="Ministry of Defence "/>
    <x v="0"/>
    <x v="0"/>
    <s v="02"/>
    <s v="Security"/>
    <s v="01"/>
    <s v="National Defence (UPDF)"/>
    <s v="004"/>
    <s v="Finance and Administration"/>
    <s v="1178"/>
    <s v="UPDF Peace Keeping Mission in Somalia"/>
    <s v="460139"/>
    <s v="AMISOM Operational services"/>
    <s v="221011"/>
    <s v="Printing, Stationery, Photocopying and Binding"/>
    <n v="0"/>
    <n v="0"/>
    <n v="0"/>
    <n v="0"/>
    <n v="303079285"/>
    <n v="0"/>
    <n v="0"/>
    <n v="303079285"/>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2001"/>
    <s v="Information and Communication Technology Services."/>
    <n v="0"/>
    <n v="0"/>
    <n v="0"/>
    <n v="0"/>
    <n v="5276355000"/>
    <n v="0"/>
    <n v="0"/>
    <n v="5276355000"/>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7001"/>
    <s v="Travel inland"/>
    <n v="0"/>
    <n v="0"/>
    <n v="0"/>
    <n v="0"/>
    <n v="1600000000"/>
    <n v="0"/>
    <n v="0"/>
    <n v="1600000000"/>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7002"/>
    <s v="Travel abroad"/>
    <n v="0"/>
    <n v="0"/>
    <n v="0"/>
    <n v="0"/>
    <n v="3900000000"/>
    <n v="0"/>
    <n v="0"/>
    <n v="3900000000"/>
    <n v="0"/>
    <n v="0"/>
    <n v="0"/>
    <n v="0"/>
    <n v="0"/>
    <n v="0"/>
    <n v="0"/>
    <n v="0"/>
    <n v="0"/>
    <n v="0"/>
    <n v="0"/>
    <n v="0"/>
    <n v="0"/>
    <n v="0"/>
    <n v="0"/>
    <n v="0"/>
    <n v="0"/>
    <n v="0"/>
    <n v="0"/>
    <n v="0"/>
    <n v="0"/>
    <n v="0"/>
    <s v="Recurrent"/>
  </r>
  <r>
    <s v="004"/>
    <s v="Ministry of Defence "/>
    <x v="0"/>
    <x v="0"/>
    <s v="02"/>
    <s v="Security"/>
    <s v="02"/>
    <s v="Policy, Planning and Support Services"/>
    <s v="001"/>
    <s v="Finance and Administration"/>
    <s v="1630"/>
    <s v="Retooling of Ministry of Defense and Veteran Affairs"/>
    <s v="000003"/>
    <s v="Facilities and Equipment Management"/>
    <s v="312235"/>
    <s v="Furniture and Fittings - Acquisition"/>
    <n v="0"/>
    <n v="0"/>
    <n v="0"/>
    <n v="0"/>
    <n v="173000000"/>
    <n v="0"/>
    <n v="173000000"/>
    <n v="0"/>
    <n v="43250000"/>
    <n v="0"/>
    <n v="0"/>
    <n v="0"/>
    <n v="43250000"/>
    <n v="57473790"/>
    <n v="0"/>
    <n v="0"/>
    <n v="43250000"/>
    <n v="0"/>
    <n v="0"/>
    <n v="0"/>
    <n v="43250000"/>
    <n v="115526210"/>
    <n v="0"/>
    <n v="0"/>
    <n v="173000000"/>
    <n v="0"/>
    <n v="173000000"/>
    <n v="0"/>
    <n v="173000000"/>
    <n v="173000000"/>
    <s v="Capital"/>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6001"/>
    <s v="Insurances"/>
    <n v="0"/>
    <n v="0"/>
    <n v="0"/>
    <n v="0"/>
    <n v="0"/>
    <n v="0"/>
    <n v="0"/>
    <n v="0"/>
    <n v="0"/>
    <n v="0"/>
    <n v="49950000"/>
    <n v="31231285"/>
    <n v="0"/>
    <n v="0"/>
    <n v="149850000"/>
    <n v="47048317"/>
    <n v="0"/>
    <n v="0"/>
    <n v="0"/>
    <n v="0"/>
    <n v="0"/>
    <n v="0"/>
    <n v="599850000"/>
    <n v="283552863"/>
    <n v="0"/>
    <n v="799650000"/>
    <n v="0"/>
    <n v="361832465"/>
    <n v="799650000"/>
    <n v="361832465"/>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1011"/>
    <s v="Printing, Stationery, Photocopying and Binding"/>
    <n v="0"/>
    <n v="0"/>
    <n v="0"/>
    <n v="0"/>
    <n v="586800000"/>
    <n v="0"/>
    <n v="0"/>
    <n v="5868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3005"/>
    <s v="Electricity "/>
    <n v="0"/>
    <n v="0"/>
    <n v="0"/>
    <n v="0"/>
    <n v="24624000"/>
    <n v="0"/>
    <n v="0"/>
    <n v="24624000"/>
    <n v="0"/>
    <n v="0"/>
    <n v="0"/>
    <n v="0"/>
    <n v="0"/>
    <n v="0"/>
    <n v="0"/>
    <n v="0"/>
    <n v="0"/>
    <n v="0"/>
    <n v="0"/>
    <n v="0"/>
    <n v="0"/>
    <n v="0"/>
    <n v="0"/>
    <n v="0"/>
    <n v="0"/>
    <n v="0"/>
    <n v="0"/>
    <n v="0"/>
    <n v="0"/>
    <n v="0"/>
    <s v="Recurrent"/>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22001"/>
    <s v="Information and Communication Technology Services."/>
    <n v="0"/>
    <n v="0"/>
    <n v="0"/>
    <n v="0"/>
    <n v="0"/>
    <n v="0"/>
    <n v="0"/>
    <n v="0"/>
    <n v="0"/>
    <n v="0"/>
    <n v="6000000"/>
    <n v="3000000"/>
    <n v="0"/>
    <n v="0"/>
    <n v="6000000"/>
    <n v="8529017"/>
    <n v="0"/>
    <n v="0"/>
    <n v="0"/>
    <n v="0"/>
    <n v="0"/>
    <n v="0"/>
    <n v="6000000"/>
    <n v="8529017"/>
    <n v="0"/>
    <n v="18000000"/>
    <n v="0"/>
    <n v="20058034"/>
    <n v="18000000"/>
    <n v="20058034"/>
    <s v="Recurrent"/>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28002"/>
    <s v="Maintenance-Transport Equipment "/>
    <n v="0"/>
    <n v="0"/>
    <n v="0"/>
    <n v="0"/>
    <n v="0"/>
    <n v="0"/>
    <n v="0"/>
    <n v="0"/>
    <n v="0"/>
    <n v="0"/>
    <n v="14000000"/>
    <n v="6986734"/>
    <n v="0"/>
    <n v="0"/>
    <n v="14000000"/>
    <n v="20914499"/>
    <n v="0"/>
    <n v="0"/>
    <n v="0"/>
    <n v="0"/>
    <n v="0"/>
    <n v="0"/>
    <n v="14000000"/>
    <n v="20914499"/>
    <n v="0"/>
    <n v="42000000"/>
    <n v="0"/>
    <n v="48815732"/>
    <n v="42000000"/>
    <n v="48815732"/>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1011"/>
    <s v="Printing, Stationery, Photocopying and Binding"/>
    <n v="0"/>
    <n v="0"/>
    <n v="0"/>
    <n v="0"/>
    <n v="48000000"/>
    <n v="0"/>
    <n v="24000000"/>
    <n v="24000000"/>
    <n v="0"/>
    <n v="0"/>
    <n v="0"/>
    <n v="0"/>
    <n v="12000000"/>
    <n v="8779345"/>
    <n v="0"/>
    <n v="0"/>
    <n v="6000000"/>
    <n v="1729000"/>
    <n v="0"/>
    <n v="0"/>
    <n v="6000000"/>
    <n v="13417006"/>
    <n v="0"/>
    <n v="0"/>
    <n v="24000000"/>
    <n v="0"/>
    <n v="23925351"/>
    <n v="0"/>
    <n v="24000000"/>
    <n v="23925351"/>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8002"/>
    <s v="Maintenance-Transport Equipment "/>
    <n v="0"/>
    <n v="0"/>
    <n v="0"/>
    <n v="0"/>
    <n v="70000000"/>
    <n v="0"/>
    <n v="42000000"/>
    <n v="28000000"/>
    <n v="25000000"/>
    <n v="12230660"/>
    <n v="0"/>
    <n v="0"/>
    <n v="0"/>
    <n v="12247372"/>
    <n v="0"/>
    <n v="0"/>
    <n v="8500000"/>
    <n v="3843192"/>
    <n v="0"/>
    <n v="0"/>
    <n v="8500000"/>
    <n v="13671873"/>
    <n v="0"/>
    <n v="0"/>
    <n v="42000000"/>
    <n v="0"/>
    <n v="41993097"/>
    <n v="0"/>
    <n v="42000000"/>
    <n v="41993097"/>
    <s v="Recurrent"/>
  </r>
  <r>
    <s v="008"/>
    <s v="Ministry of Finance, Planning and Economic Development "/>
    <x v="6"/>
    <x v="6"/>
    <s v="01"/>
    <s v="Development Planning, Research, Evaluation and Statistics"/>
    <s v="06"/>
    <s v="Macroeconomic Policy and Management"/>
    <s v="000"/>
    <s v=""/>
    <s v="1521"/>
    <s v="Resource Enhancement and Accountability Programme (REAP)"/>
    <s v="560068"/>
    <s v="Domestic Revenue and Foreign Aid Policy"/>
    <s v="211106"/>
    <s v="Allowances (Incl. Casuals, Temporary, sitting allowances)"/>
    <n v="0"/>
    <n v="0"/>
    <n v="0"/>
    <n v="0"/>
    <n v="0"/>
    <n v="0"/>
    <n v="0"/>
    <n v="0"/>
    <n v="0"/>
    <n v="0"/>
    <n v="0"/>
    <n v="0"/>
    <n v="0"/>
    <n v="0"/>
    <n v="97200000"/>
    <n v="93600001"/>
    <n v="0"/>
    <n v="0"/>
    <n v="0"/>
    <n v="0"/>
    <n v="0"/>
    <n v="0"/>
    <n v="194400000"/>
    <n v="194400000"/>
    <n v="0"/>
    <n v="291600000"/>
    <n v="0"/>
    <n v="288000001"/>
    <n v="291600000"/>
    <n v="288000001"/>
    <s v="Recurrent"/>
  </r>
  <r>
    <s v="008"/>
    <s v="Ministry of Finance, Planning and Economic Development "/>
    <x v="6"/>
    <x v="6"/>
    <s v="01"/>
    <s v="Development Planning, Research, Evaluation and Statistics"/>
    <s v="06"/>
    <s v="Macroeconomic Policy and Management"/>
    <s v="000"/>
    <s v=""/>
    <s v="1521"/>
    <s v="Resource Enhancement and Accountability Programme (REAP)"/>
    <s v="560068"/>
    <s v="Domestic Revenue and Foreign Aid Policy"/>
    <s v="225101"/>
    <s v="Consultancy Services"/>
    <n v="0"/>
    <n v="0"/>
    <n v="0"/>
    <n v="0"/>
    <n v="0"/>
    <n v="0"/>
    <n v="0"/>
    <n v="0"/>
    <n v="0"/>
    <n v="0"/>
    <n v="0"/>
    <n v="0"/>
    <n v="0"/>
    <n v="0"/>
    <n v="80000000"/>
    <n v="48840911"/>
    <n v="0"/>
    <n v="0"/>
    <n v="0"/>
    <n v="0"/>
    <n v="0"/>
    <n v="0"/>
    <n v="160000000"/>
    <n v="123983185"/>
    <n v="0"/>
    <n v="240000000"/>
    <n v="0"/>
    <n v="172824096"/>
    <n v="240000000"/>
    <n v="172824096"/>
    <s v="Recurrent"/>
  </r>
  <r>
    <s v="008"/>
    <s v="Ministry of Finance, Planning and Economic Development "/>
    <x v="6"/>
    <x v="6"/>
    <s v="01"/>
    <s v="Development Planning, Research, Evaluation and Statistics"/>
    <s v="06"/>
    <s v="Macroeconomic Policy and Management"/>
    <s v="001"/>
    <s v="Macroeconomic Policy"/>
    <s v="1521"/>
    <s v="Resource Enhancement and Accountability Programme (REAP)"/>
    <s v="560068"/>
    <s v="Domestic Revenue and Foreign Aid Policy"/>
    <s v="211102"/>
    <s v="Contract Staff Salaries "/>
    <n v="0"/>
    <n v="0"/>
    <n v="0"/>
    <n v="0"/>
    <n v="666480216"/>
    <n v="0"/>
    <n v="666480216"/>
    <n v="0"/>
    <n v="166620054"/>
    <n v="166620054"/>
    <n v="0"/>
    <n v="0"/>
    <n v="174682648"/>
    <n v="174682648"/>
    <n v="0"/>
    <n v="0"/>
    <n v="159400791"/>
    <n v="159400791"/>
    <n v="0"/>
    <n v="0"/>
    <n v="165776723"/>
    <n v="165776723"/>
    <n v="0"/>
    <n v="0"/>
    <n v="666480216"/>
    <n v="0"/>
    <n v="666480216"/>
    <n v="0"/>
    <n v="666480216"/>
    <n v="666480216"/>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18"/>
    <s v="Coordination of the Budget Cycle"/>
    <s v="211102"/>
    <s v="Contract Staff Salaries "/>
    <n v="0"/>
    <n v="0"/>
    <n v="0"/>
    <n v="0"/>
    <n v="2087931732"/>
    <n v="0"/>
    <n v="2087931732"/>
    <n v="0"/>
    <n v="521982933"/>
    <n v="521982933"/>
    <n v="0"/>
    <n v="0"/>
    <n v="547241214"/>
    <n v="529026472"/>
    <n v="0"/>
    <n v="0"/>
    <n v="499366615"/>
    <n v="415329953"/>
    <n v="0"/>
    <n v="0"/>
    <n v="519340970"/>
    <n v="621592374"/>
    <n v="0"/>
    <n v="0"/>
    <n v="2087931732"/>
    <n v="0"/>
    <n v="2087931732"/>
    <n v="0"/>
    <n v="2087931732"/>
    <n v="2087931732"/>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1002"/>
    <s v="Workshops, Meetings and Seminars"/>
    <n v="0"/>
    <n v="0"/>
    <n v="0"/>
    <n v="0"/>
    <n v="4156979887"/>
    <n v="0"/>
    <n v="4156979887"/>
    <n v="0"/>
    <n v="971184000"/>
    <n v="740461849"/>
    <n v="0"/>
    <n v="0"/>
    <n v="1107305944"/>
    <n v="1188232882"/>
    <n v="0"/>
    <n v="0"/>
    <n v="1039244972"/>
    <n v="755124693"/>
    <n v="0"/>
    <n v="0"/>
    <n v="1039244971"/>
    <n v="1473155172"/>
    <n v="0"/>
    <n v="0"/>
    <n v="4156979887"/>
    <n v="0"/>
    <n v="4156974596"/>
    <n v="0"/>
    <n v="4156979887"/>
    <n v="4156974596"/>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1003"/>
    <s v="Staff Training"/>
    <n v="0"/>
    <n v="0"/>
    <n v="0"/>
    <n v="0"/>
    <n v="928481332"/>
    <n v="0"/>
    <n v="928481332"/>
    <n v="0"/>
    <n v="0"/>
    <n v="0"/>
    <n v="0"/>
    <n v="0"/>
    <n v="464240666"/>
    <n v="290378139"/>
    <n v="0"/>
    <n v="0"/>
    <n v="232120333"/>
    <n v="55240820"/>
    <n v="0"/>
    <n v="0"/>
    <n v="232120333"/>
    <n v="582828749"/>
    <n v="0"/>
    <n v="0"/>
    <n v="928481332"/>
    <n v="0"/>
    <n v="928447708"/>
    <n v="0"/>
    <n v="928481332"/>
    <n v="928447708"/>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312219"/>
    <s v="Other Transport equipment - Acquisition"/>
    <n v="0"/>
    <n v="0"/>
    <n v="0"/>
    <n v="0"/>
    <n v="1320000000"/>
    <n v="0"/>
    <n v="1320000000"/>
    <n v="0"/>
    <n v="0"/>
    <n v="0"/>
    <n v="0"/>
    <n v="0"/>
    <n v="660000000"/>
    <n v="0"/>
    <n v="0"/>
    <n v="0"/>
    <n v="330000000"/>
    <n v="0"/>
    <n v="0"/>
    <n v="0"/>
    <n v="330000000"/>
    <n v="1320000000"/>
    <n v="0"/>
    <n v="0"/>
    <n v="1320000000"/>
    <n v="0"/>
    <n v="1320000000"/>
    <n v="0"/>
    <n v="1320000000"/>
    <n v="1320000000"/>
    <s v="Capital"/>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4"/>
    <s v="Management of ICT systems and infrastructure "/>
    <s v="211106"/>
    <s v="Allowances (Incl. Casuals, Temporary, sitting allowances)"/>
    <n v="0"/>
    <n v="0"/>
    <n v="0"/>
    <n v="0"/>
    <n v="299800000"/>
    <n v="0"/>
    <n v="94800000"/>
    <n v="205000000"/>
    <n v="0"/>
    <n v="0"/>
    <n v="0"/>
    <n v="0"/>
    <n v="57400000"/>
    <n v="30720000"/>
    <n v="0"/>
    <n v="0"/>
    <n v="18700000"/>
    <n v="43380000"/>
    <n v="0"/>
    <n v="0"/>
    <n v="18700000"/>
    <n v="20700000"/>
    <n v="0"/>
    <n v="0"/>
    <n v="94800000"/>
    <n v="0"/>
    <n v="94800000"/>
    <n v="0"/>
    <n v="94800000"/>
    <n v="94800000"/>
    <s v="Recurrent"/>
  </r>
  <r>
    <s v="008"/>
    <s v="Ministry of Finance, Planning and Economic Development "/>
    <x v="6"/>
    <x v="6"/>
    <s v="02"/>
    <s v="Resource Mobilization and Budgeting"/>
    <s v="02"/>
    <s v="Deficit Financing and Cash Management"/>
    <s v="000"/>
    <s v=""/>
    <s v="1208"/>
    <s v="Support to National Authorising Officer"/>
    <s v="560019"/>
    <s v="Data Management and Dissemination"/>
    <s v="221002"/>
    <s v="Workshops, Meetings and Seminars"/>
    <n v="0"/>
    <n v="0"/>
    <n v="0"/>
    <n v="0"/>
    <n v="0"/>
    <n v="0"/>
    <n v="0"/>
    <n v="0"/>
    <n v="0"/>
    <n v="0"/>
    <n v="34475000"/>
    <n v="34475000"/>
    <n v="0"/>
    <n v="0"/>
    <n v="34475000"/>
    <n v="34475000"/>
    <n v="0"/>
    <n v="0"/>
    <n v="0"/>
    <n v="0"/>
    <n v="0"/>
    <n v="0"/>
    <n v="137900000"/>
    <n v="0"/>
    <n v="0"/>
    <n v="206850000"/>
    <n v="0"/>
    <n v="68950000"/>
    <n v="206850000"/>
    <n v="68950000"/>
    <s v="Recurrent"/>
  </r>
  <r>
    <s v="008"/>
    <s v="Ministry of Finance, Planning and Economic Development "/>
    <x v="6"/>
    <x v="6"/>
    <s v="02"/>
    <s v="Resource Mobilization and Budgeting"/>
    <s v="02"/>
    <s v="Deficit Financing and Cash Management"/>
    <s v="000"/>
    <s v=""/>
    <s v="1208"/>
    <s v="Support to National Authorising Officer"/>
    <s v="560019"/>
    <s v="Data Management and Dissemination"/>
    <s v="227002"/>
    <s v="Travel abroad"/>
    <n v="0"/>
    <n v="0"/>
    <n v="0"/>
    <n v="0"/>
    <n v="0"/>
    <n v="0"/>
    <n v="0"/>
    <n v="0"/>
    <n v="0"/>
    <n v="0"/>
    <n v="43650000"/>
    <n v="43650000"/>
    <n v="0"/>
    <n v="0"/>
    <n v="43650000"/>
    <n v="43650000"/>
    <n v="0"/>
    <n v="0"/>
    <n v="0"/>
    <n v="0"/>
    <n v="0"/>
    <n v="0"/>
    <n v="174600000"/>
    <n v="4531250"/>
    <n v="0"/>
    <n v="261900000"/>
    <n v="0"/>
    <n v="91831250"/>
    <n v="261900000"/>
    <n v="91831250"/>
    <s v="Recurrent"/>
  </r>
  <r>
    <s v="008"/>
    <s v="Ministry of Finance, Planning and Economic Development "/>
    <x v="6"/>
    <x v="6"/>
    <s v="02"/>
    <s v="Resource Mobilization and Budgeting"/>
    <s v="02"/>
    <s v="Deficit Financing and Cash Management"/>
    <s v="000"/>
    <s v=""/>
    <s v="1208"/>
    <s v="Support to National Authorising Officer"/>
    <s v="560019"/>
    <s v="Data Management and Dissemination"/>
    <s v="228003"/>
    <s v="Maintenance-Machinery &amp; Equipment Other than Transport Equipment "/>
    <n v="0"/>
    <n v="0"/>
    <n v="0"/>
    <n v="0"/>
    <n v="0"/>
    <n v="0"/>
    <n v="0"/>
    <n v="0"/>
    <n v="0"/>
    <n v="0"/>
    <n v="3375000"/>
    <n v="3375000"/>
    <n v="0"/>
    <n v="0"/>
    <n v="3375000"/>
    <n v="3375000"/>
    <n v="0"/>
    <n v="0"/>
    <n v="0"/>
    <n v="0"/>
    <n v="0"/>
    <n v="0"/>
    <n v="13500000"/>
    <n v="6043200"/>
    <n v="0"/>
    <n v="20250000"/>
    <n v="0"/>
    <n v="12793200"/>
    <n v="20250000"/>
    <n v="1279320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1002"/>
    <s v="Workshops, Meetings and Seminars"/>
    <n v="0"/>
    <n v="0"/>
    <n v="0"/>
    <n v="0"/>
    <n v="40000000"/>
    <n v="0"/>
    <n v="0"/>
    <n v="40000000"/>
    <n v="0"/>
    <n v="0"/>
    <n v="0"/>
    <n v="0"/>
    <n v="0"/>
    <n v="0"/>
    <n v="0"/>
    <n v="0"/>
    <n v="0"/>
    <n v="0"/>
    <n v="0"/>
    <n v="0"/>
    <n v="0"/>
    <n v="0"/>
    <n v="0"/>
    <n v="0"/>
    <n v="0"/>
    <n v="0"/>
    <n v="0"/>
    <n v="0"/>
    <n v="0"/>
    <n v="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1008"/>
    <s v="Information and Communication Technology Supplies.  "/>
    <n v="0"/>
    <n v="0"/>
    <n v="0"/>
    <n v="0"/>
    <n v="20818356"/>
    <n v="0"/>
    <n v="0"/>
    <n v="20818356"/>
    <n v="0"/>
    <n v="0"/>
    <n v="0"/>
    <n v="0"/>
    <n v="0"/>
    <n v="0"/>
    <n v="0"/>
    <n v="0"/>
    <n v="0"/>
    <n v="0"/>
    <n v="0"/>
    <n v="0"/>
    <n v="0"/>
    <n v="0"/>
    <n v="0"/>
    <n v="0"/>
    <n v="0"/>
    <n v="0"/>
    <n v="0"/>
    <n v="0"/>
    <n v="0"/>
    <n v="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7002"/>
    <s v="Travel abroad"/>
    <n v="0"/>
    <n v="0"/>
    <n v="0"/>
    <n v="0"/>
    <n v="650000000"/>
    <n v="0"/>
    <n v="0"/>
    <n v="650000000"/>
    <n v="0"/>
    <n v="0"/>
    <n v="0"/>
    <n v="0"/>
    <n v="0"/>
    <n v="0"/>
    <n v="0"/>
    <n v="0"/>
    <n v="0"/>
    <n v="0"/>
    <n v="0"/>
    <n v="0"/>
    <n v="0"/>
    <n v="0"/>
    <n v="0"/>
    <n v="0"/>
    <n v="0"/>
    <n v="0"/>
    <n v="0"/>
    <n v="0"/>
    <n v="0"/>
    <n v="0"/>
    <s v="Recurrent"/>
  </r>
  <r>
    <s v="008"/>
    <s v="Ministry of Finance, Planning and Economic Development "/>
    <x v="6"/>
    <x v="6"/>
    <s v="04"/>
    <s v="Accountability Systems and Service Delivery"/>
    <s v="07"/>
    <s v="Policy, Planning and Support Services"/>
    <s v="000"/>
    <s v=""/>
    <s v="1521"/>
    <s v="Resource Enhancement and Accountability Programme (REAP)"/>
    <s v="560016"/>
    <s v="Coordination of Planning, Monitoring and Reporting "/>
    <s v="221011"/>
    <s v="Printing, Stationery, Photocopying and Binding"/>
    <n v="0"/>
    <n v="0"/>
    <n v="0"/>
    <n v="0"/>
    <n v="0"/>
    <n v="0"/>
    <n v="0"/>
    <n v="0"/>
    <n v="0"/>
    <n v="0"/>
    <n v="0"/>
    <n v="0"/>
    <n v="0"/>
    <n v="0"/>
    <n v="15000000"/>
    <n v="15000000"/>
    <n v="0"/>
    <n v="0"/>
    <n v="0"/>
    <n v="0"/>
    <n v="0"/>
    <n v="0"/>
    <n v="30000000"/>
    <n v="30000000"/>
    <n v="0"/>
    <n v="45000000"/>
    <n v="0"/>
    <n v="45000000"/>
    <n v="45000000"/>
    <n v="45000000"/>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11106"/>
    <s v="Allowances (Incl. Casuals, Temporary, sitting allowances)"/>
    <n v="0"/>
    <n v="0"/>
    <n v="0"/>
    <n v="0"/>
    <n v="89242963"/>
    <n v="0"/>
    <n v="89242963"/>
    <n v="0"/>
    <n v="45264100"/>
    <n v="45264100"/>
    <n v="0"/>
    <n v="0"/>
    <n v="22310741"/>
    <n v="20717798"/>
    <n v="0"/>
    <n v="0"/>
    <n v="10834061"/>
    <n v="23524584"/>
    <n v="0"/>
    <n v="0"/>
    <n v="10834061"/>
    <n v="-294000"/>
    <n v="0"/>
    <n v="0"/>
    <n v="89242963"/>
    <n v="0"/>
    <n v="89212482"/>
    <n v="0"/>
    <n v="89242963"/>
    <n v="89212482"/>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21003"/>
    <s v="Staff Training"/>
    <n v="0"/>
    <n v="0"/>
    <n v="0"/>
    <n v="0"/>
    <n v="93600000"/>
    <n v="0"/>
    <n v="86600000"/>
    <n v="7000000"/>
    <n v="40000000"/>
    <n v="40000000"/>
    <n v="0"/>
    <n v="0"/>
    <n v="21650000"/>
    <n v="20780340"/>
    <n v="0"/>
    <n v="0"/>
    <n v="12475000"/>
    <n v="13344659"/>
    <n v="0"/>
    <n v="0"/>
    <n v="12475000"/>
    <n v="12475000"/>
    <n v="0"/>
    <n v="0"/>
    <n v="86600000"/>
    <n v="0"/>
    <n v="86599999"/>
    <n v="0"/>
    <n v="86600000"/>
    <n v="86599999"/>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21009"/>
    <s v="Welfare and Entertainment"/>
    <n v="0"/>
    <n v="0"/>
    <n v="0"/>
    <n v="0"/>
    <n v="81000000"/>
    <n v="0"/>
    <n v="81000000"/>
    <n v="0"/>
    <n v="43000000"/>
    <n v="43000000"/>
    <n v="0"/>
    <n v="0"/>
    <n v="20250000"/>
    <n v="20250000"/>
    <n v="0"/>
    <n v="0"/>
    <n v="8875000"/>
    <n v="10353146"/>
    <n v="0"/>
    <n v="0"/>
    <n v="8875000"/>
    <n v="7396854"/>
    <n v="0"/>
    <n v="0"/>
    <n v="81000000"/>
    <n v="0"/>
    <n v="81000000"/>
    <n v="0"/>
    <n v="81000000"/>
    <n v="81000000"/>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227001"/>
    <s v="Travel inland"/>
    <n v="0"/>
    <n v="400000000"/>
    <n v="0"/>
    <n v="400000000"/>
    <n v="880000000"/>
    <n v="0"/>
    <n v="480000000"/>
    <n v="0"/>
    <n v="120000000"/>
    <n v="120000000"/>
    <n v="0"/>
    <n v="0"/>
    <n v="120000000"/>
    <n v="119990780"/>
    <n v="0"/>
    <n v="0"/>
    <n v="120000000"/>
    <n v="119962052"/>
    <n v="0"/>
    <n v="0"/>
    <n v="520000000"/>
    <n v="520047168"/>
    <n v="0"/>
    <n v="0"/>
    <n v="880000000"/>
    <n v="0"/>
    <n v="880000000"/>
    <n v="0"/>
    <n v="880000000"/>
    <n v="880000000"/>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312212"/>
    <s v="Light Vehicles - Acquisition"/>
    <n v="0"/>
    <n v="0"/>
    <n v="60000000"/>
    <n v="-60000000"/>
    <n v="540000000"/>
    <n v="0"/>
    <n v="600000000"/>
    <n v="0"/>
    <n v="0"/>
    <n v="0"/>
    <n v="0"/>
    <n v="0"/>
    <n v="480000000"/>
    <n v="0"/>
    <n v="0"/>
    <n v="0"/>
    <n v="30000000"/>
    <n v="480000000"/>
    <n v="0"/>
    <n v="0"/>
    <n v="30000000"/>
    <n v="0"/>
    <n v="0"/>
    <n v="0"/>
    <n v="540000000"/>
    <n v="0"/>
    <n v="480000000"/>
    <n v="0"/>
    <n v="540000000"/>
    <n v="480000000"/>
    <s v="Capital"/>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7004"/>
    <s v="Fuel, Lubricants and Oils"/>
    <n v="0"/>
    <n v="0"/>
    <n v="0"/>
    <n v="0"/>
    <n v="214312000"/>
    <n v="0"/>
    <n v="214312000"/>
    <n v="0"/>
    <n v="67704400"/>
    <n v="67704400"/>
    <n v="0"/>
    <n v="0"/>
    <n v="63578000"/>
    <n v="47756800"/>
    <n v="0"/>
    <n v="0"/>
    <n v="41514800"/>
    <n v="57336000"/>
    <n v="0"/>
    <n v="0"/>
    <n v="41514800"/>
    <n v="41514800"/>
    <n v="0"/>
    <n v="0"/>
    <n v="214312000"/>
    <n v="0"/>
    <n v="214312000"/>
    <n v="0"/>
    <n v="214312000"/>
    <n v="214312000"/>
    <s v="Recurrent"/>
  </r>
  <r>
    <s v="010"/>
    <s v="Ministry of Agriculture, Animal Industry and Fisheries"/>
    <x v="7"/>
    <x v="7"/>
    <s v="01"/>
    <s v="Institutional Strengthening and Coordination "/>
    <s v="03"/>
    <s v="Animal Resources"/>
    <s v="002"/>
    <s v="Animal Production"/>
    <s v="1358"/>
    <s v="Meat Export Support Services"/>
    <s v="010068"/>
    <s v="Support to Goat Breeding Programme"/>
    <s v="227001"/>
    <s v="Travel inland"/>
    <n v="0"/>
    <n v="0"/>
    <n v="0"/>
    <n v="0"/>
    <n v="80000000"/>
    <n v="0"/>
    <n v="80000000"/>
    <n v="0"/>
    <n v="0"/>
    <n v="0"/>
    <n v="0"/>
    <n v="0"/>
    <n v="30000000"/>
    <n v="22119000"/>
    <n v="0"/>
    <n v="0"/>
    <n v="25000000"/>
    <n v="32881000"/>
    <n v="0"/>
    <n v="0"/>
    <n v="0"/>
    <n v="0"/>
    <n v="0"/>
    <n v="0"/>
    <n v="55000000"/>
    <n v="0"/>
    <n v="55000000"/>
    <n v="0"/>
    <n v="55000000"/>
    <n v="55000000"/>
    <s v="Recurrent"/>
  </r>
  <r>
    <s v="010"/>
    <s v="Ministry of Agriculture, Animal Industry and Fisheries"/>
    <x v="7"/>
    <x v="7"/>
    <s v="01"/>
    <s v="Institutional Strengthening and Coordination "/>
    <s v="06"/>
    <s v="Policy, Planning and Support Services"/>
    <s v="001"/>
    <s v="Agricultural Planning and Development"/>
    <s v="1618"/>
    <s v="Retooling of Ministry Agriculture, Animal Industry and Fisheries"/>
    <s v="000003"/>
    <s v="Facilities and Equipment Management"/>
    <s v="212103"/>
    <s v="Incapacity benefits (Employees)"/>
    <n v="0"/>
    <n v="0"/>
    <n v="0"/>
    <n v="0"/>
    <n v="150000000"/>
    <n v="0"/>
    <n v="150000000"/>
    <n v="0"/>
    <n v="0"/>
    <n v="0"/>
    <n v="0"/>
    <n v="0"/>
    <n v="70000000"/>
    <n v="0"/>
    <n v="0"/>
    <n v="0"/>
    <n v="40000000"/>
    <n v="0"/>
    <n v="0"/>
    <n v="0"/>
    <n v="40000000"/>
    <n v="150000000"/>
    <n v="0"/>
    <n v="0"/>
    <n v="150000000"/>
    <n v="0"/>
    <n v="150000000"/>
    <n v="0"/>
    <n v="150000000"/>
    <n v="15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6"/>
    <s v="Planning and Budgeting services"/>
    <s v="221003"/>
    <s v="Staff Training"/>
    <n v="0"/>
    <n v="0"/>
    <n v="0"/>
    <n v="0"/>
    <n v="150000000"/>
    <n v="0"/>
    <n v="150000000"/>
    <n v="0"/>
    <n v="0"/>
    <n v="0"/>
    <n v="0"/>
    <n v="0"/>
    <n v="150000000"/>
    <n v="104521500"/>
    <n v="0"/>
    <n v="0"/>
    <n v="0"/>
    <n v="44670000"/>
    <n v="0"/>
    <n v="0"/>
    <n v="0"/>
    <n v="808500"/>
    <n v="0"/>
    <n v="0"/>
    <n v="150000000"/>
    <n v="0"/>
    <n v="150000000"/>
    <n v="0"/>
    <n v="150000000"/>
    <n v="15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6"/>
    <s v="Planning and Budgeting services"/>
    <s v="221009"/>
    <s v="Welfare and Entertainment"/>
    <n v="0"/>
    <n v="0"/>
    <n v="0"/>
    <n v="0"/>
    <n v="100000000"/>
    <n v="0"/>
    <n v="100000000"/>
    <n v="0"/>
    <n v="0"/>
    <n v="0"/>
    <n v="0"/>
    <n v="0"/>
    <n v="50000000"/>
    <n v="24384000"/>
    <n v="0"/>
    <n v="0"/>
    <n v="0"/>
    <n v="24616000"/>
    <n v="0"/>
    <n v="0"/>
    <n v="50000000"/>
    <n v="51000000"/>
    <n v="0"/>
    <n v="0"/>
    <n v="100000000"/>
    <n v="0"/>
    <n v="100000000"/>
    <n v="0"/>
    <n v="100000000"/>
    <n v="10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6"/>
    <s v="Planning and Budgeting services"/>
    <s v="227004"/>
    <s v="Fuel, Lubricants and Oils"/>
    <n v="0"/>
    <n v="0"/>
    <n v="0"/>
    <n v="0"/>
    <n v="80000000"/>
    <n v="0"/>
    <n v="80000000"/>
    <n v="0"/>
    <n v="0"/>
    <n v="0"/>
    <n v="0"/>
    <n v="0"/>
    <n v="30000000"/>
    <n v="21000000"/>
    <n v="0"/>
    <n v="0"/>
    <n v="0"/>
    <n v="0"/>
    <n v="0"/>
    <n v="0"/>
    <n v="50000000"/>
    <n v="58318000"/>
    <n v="0"/>
    <n v="0"/>
    <n v="80000000"/>
    <n v="0"/>
    <n v="79318000"/>
    <n v="0"/>
    <n v="80000000"/>
    <n v="79318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8"/>
    <s v="Records Management"/>
    <s v="221011"/>
    <s v="Printing, Stationery, Photocopying and Binding"/>
    <n v="0"/>
    <n v="0"/>
    <n v="0"/>
    <n v="0"/>
    <n v="40000000"/>
    <n v="0"/>
    <n v="40000000"/>
    <n v="0"/>
    <n v="0"/>
    <n v="0"/>
    <n v="0"/>
    <n v="0"/>
    <n v="20000000"/>
    <n v="0"/>
    <n v="0"/>
    <n v="0"/>
    <n v="10000000"/>
    <n v="28741597"/>
    <n v="0"/>
    <n v="0"/>
    <n v="10000000"/>
    <n v="11258403"/>
    <n v="0"/>
    <n v="0"/>
    <n v="40000000"/>
    <n v="0"/>
    <n v="40000000"/>
    <n v="0"/>
    <n v="40000000"/>
    <n v="4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8"/>
    <s v="Records Management"/>
    <s v="227001"/>
    <s v="Travel inland"/>
    <n v="0"/>
    <n v="0"/>
    <n v="0"/>
    <n v="0"/>
    <n v="260000000"/>
    <n v="0"/>
    <n v="260000000"/>
    <n v="0"/>
    <n v="0"/>
    <n v="0"/>
    <n v="0"/>
    <n v="0"/>
    <n v="150000000"/>
    <n v="106741200"/>
    <n v="0"/>
    <n v="0"/>
    <n v="50000000"/>
    <n v="51076555"/>
    <n v="0"/>
    <n v="0"/>
    <n v="58303666"/>
    <n v="99120572"/>
    <n v="0"/>
    <n v="0"/>
    <n v="258303666"/>
    <n v="0"/>
    <n v="256938327"/>
    <n v="0"/>
    <n v="258303666"/>
    <n v="256938327"/>
    <s v="Recurrent"/>
  </r>
  <r>
    <s v="010"/>
    <s v="Ministry of Agriculture, Animal Industry and Fisheries"/>
    <x v="7"/>
    <x v="7"/>
    <s v="02"/>
    <s v="Agricultural Production and Productivity"/>
    <s v="01"/>
    <s v="Agriculture Extension Services"/>
    <s v="002"/>
    <s v="Agriculture Investment and Enterprise Development"/>
    <s v="1663"/>
    <s v="China-Uganda South-South Cooperation Project Phase III"/>
    <s v="010049"/>
    <s v="Crop production technology promotion"/>
    <s v="282302"/>
    <s v="Transfers to Non-Government Organisations"/>
    <n v="0"/>
    <n v="0"/>
    <n v="0"/>
    <n v="0"/>
    <n v="1500000000"/>
    <n v="0"/>
    <n v="1500000000"/>
    <n v="0"/>
    <n v="0"/>
    <n v="0"/>
    <n v="0"/>
    <n v="0"/>
    <n v="1386666667"/>
    <n v="1386666667"/>
    <n v="0"/>
    <n v="0"/>
    <n v="113333333"/>
    <n v="0"/>
    <n v="0"/>
    <n v="0"/>
    <n v="0"/>
    <n v="113154629"/>
    <n v="0"/>
    <n v="0"/>
    <n v="1500000000"/>
    <n v="0"/>
    <n v="1499821296"/>
    <n v="0"/>
    <n v="1500000000"/>
    <n v="1499821296"/>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23"/>
    <s v="The Project on Irrigation Scheme Development in Central and Eastern Uganda (PISD)-JICA Supported Project"/>
    <s v="000017"/>
    <s v="Infrastructure Development and Management"/>
    <s v="227001"/>
    <s v="Travel inland"/>
    <n v="0"/>
    <n v="0"/>
    <n v="0"/>
    <n v="0"/>
    <n v="0"/>
    <n v="0"/>
    <n v="150000000"/>
    <n v="0"/>
    <n v="0"/>
    <n v="0"/>
    <n v="0"/>
    <n v="0"/>
    <n v="30000000"/>
    <n v="0"/>
    <n v="0"/>
    <n v="0"/>
    <n v="50000000"/>
    <n v="0"/>
    <n v="0"/>
    <n v="0"/>
    <n v="20000000"/>
    <n v="100000000"/>
    <n v="0"/>
    <n v="0"/>
    <n v="100000000"/>
    <n v="0"/>
    <n v="100000000"/>
    <n v="0"/>
    <n v="100000000"/>
    <n v="10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57"/>
    <s v="Mechanisation service centres and farm access roads"/>
    <s v="312139"/>
    <s v="Other Structures - Acquisition"/>
    <n v="0"/>
    <n v="0"/>
    <n v="0"/>
    <n v="0"/>
    <n v="0"/>
    <n v="0"/>
    <n v="10000000000"/>
    <n v="0"/>
    <n v="0"/>
    <n v="0"/>
    <n v="0"/>
    <n v="0"/>
    <n v="1000000000"/>
    <n v="0"/>
    <n v="0"/>
    <n v="0"/>
    <n v="3642480594"/>
    <n v="3881375125"/>
    <n v="0"/>
    <n v="0"/>
    <n v="5357519406"/>
    <n v="6109624875"/>
    <n v="0"/>
    <n v="0"/>
    <n v="10000000000"/>
    <n v="0"/>
    <n v="9991000000"/>
    <n v="0"/>
    <n v="10000000000"/>
    <n v="9991000000"/>
    <s v="Capital"/>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57"/>
    <s v="Mechanisation service centres and farm access roads"/>
    <s v="312212"/>
    <s v="Light Vehicles - Acquisition"/>
    <n v="0"/>
    <n v="0"/>
    <n v="0"/>
    <n v="0"/>
    <n v="0"/>
    <n v="0"/>
    <n v="1000000000"/>
    <n v="0"/>
    <n v="1000000000"/>
    <n v="0"/>
    <n v="0"/>
    <n v="0"/>
    <n v="0"/>
    <n v="0"/>
    <n v="0"/>
    <n v="0"/>
    <n v="0"/>
    <n v="4950000"/>
    <n v="0"/>
    <n v="0"/>
    <n v="0"/>
    <n v="995050000"/>
    <n v="0"/>
    <n v="0"/>
    <n v="1000000000"/>
    <n v="0"/>
    <n v="1000000000"/>
    <n v="0"/>
    <n v="1000000000"/>
    <n v="1000000000"/>
    <s v="Capital"/>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65"/>
    <s v="Support to agricultural mechanisation "/>
    <s v="211102"/>
    <s v="Contract Staff Salaries "/>
    <n v="0"/>
    <n v="0"/>
    <n v="0"/>
    <n v="0"/>
    <n v="0"/>
    <n v="0"/>
    <n v="675000000"/>
    <n v="0"/>
    <n v="191000000"/>
    <n v="189303809"/>
    <n v="0"/>
    <n v="0"/>
    <n v="221494088"/>
    <n v="78824273"/>
    <n v="0"/>
    <n v="0"/>
    <n v="164096486"/>
    <n v="306550879"/>
    <n v="0"/>
    <n v="0"/>
    <n v="98409426"/>
    <n v="22358000"/>
    <n v="0"/>
    <n v="0"/>
    <n v="675000000"/>
    <n v="0"/>
    <n v="597036961"/>
    <n v="0"/>
    <n v="675000000"/>
    <n v="597036961"/>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520"/>
    <s v="Building Resilient Communities, Wetland Ecosystems and Associated Catchments in Uganda"/>
    <s v="000017"/>
    <s v="Infrastructure Development and Management"/>
    <s v="227004"/>
    <s v="Fuel, Lubricants and Oils"/>
    <n v="0"/>
    <n v="0"/>
    <n v="0"/>
    <n v="0"/>
    <n v="0"/>
    <n v="0"/>
    <n v="40000000"/>
    <n v="0"/>
    <n v="0"/>
    <n v="0"/>
    <n v="0"/>
    <n v="0"/>
    <n v="20000000"/>
    <n v="20000000"/>
    <n v="0"/>
    <n v="0"/>
    <n v="20000000"/>
    <n v="20000000"/>
    <n v="0"/>
    <n v="0"/>
    <n v="0"/>
    <n v="0"/>
    <n v="0"/>
    <n v="0"/>
    <n v="40000000"/>
    <n v="0"/>
    <n v="40000000"/>
    <n v="0"/>
    <n v="40000000"/>
    <n v="4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661"/>
    <s v="Irrigation For Climate Resilience Project Profile"/>
    <s v="010069"/>
    <s v="Support to irrigation schemes"/>
    <s v="225204"/>
    <s v="Monitoring and Supervision of capital work"/>
    <n v="0"/>
    <n v="0"/>
    <n v="0"/>
    <n v="0"/>
    <n v="0"/>
    <n v="0"/>
    <n v="650000000"/>
    <n v="0"/>
    <n v="400000000"/>
    <n v="138770000"/>
    <n v="0"/>
    <n v="0"/>
    <n v="0"/>
    <n v="260457150"/>
    <n v="0"/>
    <n v="0"/>
    <n v="150000000"/>
    <n v="121670000"/>
    <n v="0"/>
    <n v="0"/>
    <n v="100000000"/>
    <n v="129102850"/>
    <n v="0"/>
    <n v="0"/>
    <n v="650000000"/>
    <n v="0"/>
    <n v="650000000"/>
    <n v="0"/>
    <n v="650000000"/>
    <n v="650000000"/>
    <s v="Recurrent"/>
  </r>
  <r>
    <s v="010"/>
    <s v="Ministry of Agriculture, Animal Industry and Fisheries"/>
    <x v="7"/>
    <x v="7"/>
    <s v="02"/>
    <s v="Agricultural Production and Productivity"/>
    <s v="03"/>
    <s v="Animal Resources"/>
    <s v="000"/>
    <s v=""/>
    <s v="1493"/>
    <s v="Developing a Market - Oriented &amp; Environmentally Sustainable Beef Meat Industry"/>
    <s v="000017"/>
    <s v="Infrastructure Development and Management"/>
    <s v="225201"/>
    <s v="Consultancy Services-Capital"/>
    <n v="0"/>
    <n v="0"/>
    <n v="0"/>
    <n v="0"/>
    <n v="0"/>
    <n v="0"/>
    <n v="0"/>
    <n v="0"/>
    <n v="0"/>
    <n v="0"/>
    <n v="86250000"/>
    <n v="69000000"/>
    <n v="0"/>
    <n v="0"/>
    <n v="86250000"/>
    <n v="69000000"/>
    <n v="0"/>
    <n v="0"/>
    <n v="86250000"/>
    <n v="69000000"/>
    <n v="0"/>
    <n v="0"/>
    <n v="0"/>
    <n v="0"/>
    <n v="0"/>
    <n v="258750000"/>
    <n v="0"/>
    <n v="207000000"/>
    <n v="258750000"/>
    <n v="207000000"/>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312423"/>
    <s v="Computer Software - Acquisition"/>
    <n v="0"/>
    <n v="0"/>
    <n v="0"/>
    <n v="0"/>
    <n v="0"/>
    <n v="0"/>
    <n v="0"/>
    <n v="0"/>
    <n v="0"/>
    <n v="0"/>
    <n v="86992735"/>
    <n v="69594188"/>
    <n v="0"/>
    <n v="0"/>
    <n v="86992735"/>
    <n v="69594188"/>
    <n v="0"/>
    <n v="0"/>
    <n v="166992735"/>
    <n v="133594188"/>
    <n v="0"/>
    <n v="0"/>
    <n v="0"/>
    <n v="0"/>
    <n v="0"/>
    <n v="340978205"/>
    <n v="0"/>
    <n v="272782564"/>
    <n v="340978205"/>
    <n v="272782564"/>
    <s v="Capital"/>
  </r>
  <r>
    <s v="010"/>
    <s v="Ministry of Agriculture, Animal Industry and Fisheries"/>
    <x v="7"/>
    <x v="7"/>
    <s v="02"/>
    <s v="Agricultural Production and Productivity"/>
    <s v="03"/>
    <s v="Animal Resources"/>
    <s v="001"/>
    <s v="Animal Health"/>
    <s v="1330"/>
    <s v="Livestock Diseases Control Project Phase 2"/>
    <s v="010074"/>
    <s v="Vector and disease control"/>
    <s v="224002"/>
    <s v="Veterinary supplies and services"/>
    <n v="0"/>
    <n v="0"/>
    <n v="0"/>
    <n v="0"/>
    <n v="10000000000"/>
    <n v="0"/>
    <n v="10000000000"/>
    <n v="0"/>
    <n v="0"/>
    <n v="0"/>
    <n v="0"/>
    <n v="0"/>
    <n v="0"/>
    <n v="0"/>
    <n v="0"/>
    <n v="0"/>
    <n v="4000000000"/>
    <n v="133260000"/>
    <n v="0"/>
    <n v="0"/>
    <n v="3000000000"/>
    <n v="6833558963"/>
    <n v="0"/>
    <n v="0"/>
    <n v="7000000000"/>
    <n v="0"/>
    <n v="6966818963"/>
    <n v="0"/>
    <n v="7000000000"/>
    <n v="6966818963"/>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00017"/>
    <s v="Infrastructure Development and Management"/>
    <s v="312139"/>
    <s v="Other Structures - Acquisition"/>
    <n v="0"/>
    <n v="0"/>
    <n v="0"/>
    <n v="0"/>
    <n v="0"/>
    <n v="0"/>
    <n v="0"/>
    <n v="6497037200"/>
    <n v="0"/>
    <n v="0"/>
    <n v="0"/>
    <n v="0"/>
    <n v="0"/>
    <n v="0"/>
    <n v="0"/>
    <n v="0"/>
    <n v="0"/>
    <n v="0"/>
    <n v="0"/>
    <n v="0"/>
    <n v="0"/>
    <n v="0"/>
    <n v="0"/>
    <n v="0"/>
    <n v="0"/>
    <n v="0"/>
    <n v="0"/>
    <n v="0"/>
    <n v="0"/>
    <n v="0"/>
    <s v="Capital"/>
  </r>
  <r>
    <s v="135"/>
    <s v="Directorate of Government Analytical Laboratory (DGAL)"/>
    <x v="0"/>
    <x v="0"/>
    <s v="01"/>
    <s v="Institutional Coordination"/>
    <s v="01"/>
    <s v="Forensic and General Scientific Services "/>
    <s v="002"/>
    <s v="Administrative and Support Services"/>
    <s v="1642"/>
    <s v="Retooling of Directorate of Government Analytical Laboratory"/>
    <s v="000003"/>
    <s v="Facilities and Equipment Management"/>
    <s v="225201"/>
    <s v="Consultancy Services-Capital"/>
    <n v="0"/>
    <n v="0"/>
    <n v="0"/>
    <n v="0"/>
    <n v="40000000"/>
    <n v="0"/>
    <n v="40000000"/>
    <n v="0"/>
    <n v="0"/>
    <n v="0"/>
    <n v="0"/>
    <n v="0"/>
    <n v="0"/>
    <n v="0"/>
    <n v="0"/>
    <n v="0"/>
    <n v="0"/>
    <n v="0"/>
    <n v="0"/>
    <n v="0"/>
    <n v="0"/>
    <n v="0"/>
    <n v="0"/>
    <n v="0"/>
    <n v="0"/>
    <n v="0"/>
    <n v="0"/>
    <n v="0"/>
    <n v="0"/>
    <n v="0"/>
    <s v="Recurrent"/>
  </r>
  <r>
    <s v="136"/>
    <s v="Uganda Export Promotion Board (UEPB)"/>
    <x v="5"/>
    <x v="5"/>
    <s v="02"/>
    <s v="Strengthening Private Sector Institutional and Organizational Capacity"/>
    <s v="01"/>
    <s v="Export Market Development, Export Promotion and Customized Advisory Services"/>
    <s v="001"/>
    <s v="Administration and Support Services"/>
    <s v="1688"/>
    <s v="Retooling of Uganda Export Promotion Board"/>
    <s v="000003"/>
    <s v="Facilities and Equipment Management"/>
    <s v="312235"/>
    <s v="Furniture and Fittings - Acquisition"/>
    <n v="0"/>
    <n v="0"/>
    <n v="0"/>
    <n v="0"/>
    <n v="22768432"/>
    <n v="0"/>
    <n v="22768432"/>
    <n v="0"/>
    <n v="0"/>
    <n v="0"/>
    <n v="0"/>
    <n v="0"/>
    <n v="11256144"/>
    <n v="0"/>
    <n v="0"/>
    <n v="0"/>
    <n v="0"/>
    <n v="0"/>
    <n v="0"/>
    <n v="0"/>
    <n v="0"/>
    <n v="2199999"/>
    <n v="0"/>
    <n v="0"/>
    <n v="11256144"/>
    <n v="0"/>
    <n v="2199999"/>
    <n v="0"/>
    <n v="11256144"/>
    <n v="2199999"/>
    <s v="Capital"/>
  </r>
  <r>
    <s v="138"/>
    <s v="Uganda Investment Authority (UIA)"/>
    <x v="18"/>
    <x v="18"/>
    <s v="01"/>
    <s v="Industrial and Technological Development"/>
    <s v="01"/>
    <s v="Investment Promotion and Facilitation"/>
    <s v="004"/>
    <s v="Industrial Park Facilitation"/>
    <s v="0994"/>
    <s v="Development of Industrial Parks"/>
    <s v="000048"/>
    <s v="Industrial Park Development and Management"/>
    <s v="225204"/>
    <s v="Monitoring and Supervision of capital work"/>
    <n v="0"/>
    <n v="0"/>
    <n v="0"/>
    <n v="0"/>
    <n v="5360000000"/>
    <n v="0"/>
    <n v="5360000000"/>
    <n v="0"/>
    <n v="0"/>
    <n v="0"/>
    <n v="0"/>
    <n v="0"/>
    <n v="2000000000"/>
    <n v="0"/>
    <n v="0"/>
    <n v="0"/>
    <n v="0"/>
    <n v="0"/>
    <n v="0"/>
    <n v="0"/>
    <n v="0"/>
    <n v="2000000000"/>
    <n v="0"/>
    <n v="0"/>
    <n v="2000000000"/>
    <n v="0"/>
    <n v="2000000000"/>
    <n v="0"/>
    <n v="2000000000"/>
    <n v="2000000000"/>
    <s v="Recurrent"/>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12121"/>
    <s v="Non-Residential Buildings - Acquisition"/>
    <n v="0"/>
    <n v="0"/>
    <n v="0"/>
    <n v="0"/>
    <n v="1353515400"/>
    <n v="0"/>
    <n v="1353515400"/>
    <n v="0"/>
    <n v="0"/>
    <n v="0"/>
    <n v="0"/>
    <n v="0"/>
    <n v="250000000"/>
    <n v="0"/>
    <n v="0"/>
    <n v="0"/>
    <n v="302992060"/>
    <n v="0"/>
    <n v="0"/>
    <n v="0"/>
    <n v="247018034"/>
    <n v="800010094"/>
    <n v="0"/>
    <n v="0"/>
    <n v="800010094"/>
    <n v="0"/>
    <n v="800010094"/>
    <n v="0"/>
    <n v="800010094"/>
    <n v="800010094"/>
    <s v="Capital"/>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12139"/>
    <s v="Other Structures - Acquisition"/>
    <n v="0"/>
    <n v="0"/>
    <n v="0"/>
    <n v="0"/>
    <n v="100000000"/>
    <n v="0"/>
    <n v="100000000"/>
    <n v="0"/>
    <n v="0"/>
    <n v="0"/>
    <n v="0"/>
    <n v="0"/>
    <n v="50000000"/>
    <n v="0"/>
    <n v="0"/>
    <n v="0"/>
    <n v="30000000"/>
    <n v="25741000"/>
    <n v="0"/>
    <n v="0"/>
    <n v="17000000"/>
    <n v="97000000"/>
    <n v="0"/>
    <n v="0"/>
    <n v="97000000"/>
    <n v="0"/>
    <n v="122741000"/>
    <n v="0"/>
    <n v="97000000"/>
    <n v="122741000"/>
    <s v="Capital"/>
  </r>
  <r>
    <s v="139"/>
    <s v="Petroleum Authority of Uganda (PAU)"/>
    <x v="12"/>
    <x v="12"/>
    <s v="01"/>
    <s v="Upstream "/>
    <s v="01"/>
    <s v="Petroleum Regulation and Monitoring"/>
    <s v="003"/>
    <s v="ICT and Data Management"/>
    <s v="1612"/>
    <s v="National Petroleum Data Repository Infrastructure"/>
    <s v="080009"/>
    <s v="Petroleum Data Management "/>
    <s v="312423"/>
    <s v="Computer Software - Acquisition"/>
    <n v="0"/>
    <n v="0"/>
    <n v="0"/>
    <n v="0"/>
    <n v="5302542012"/>
    <n v="0"/>
    <n v="5302542012"/>
    <n v="0"/>
    <n v="0"/>
    <n v="0"/>
    <n v="0"/>
    <n v="0"/>
    <n v="3334883738"/>
    <n v="2815579659"/>
    <n v="0"/>
    <n v="0"/>
    <n v="0"/>
    <n v="296687400"/>
    <n v="0"/>
    <n v="0"/>
    <n v="619830461"/>
    <n v="761823657"/>
    <n v="0"/>
    <n v="0"/>
    <n v="3954714199"/>
    <n v="0"/>
    <n v="3874090716"/>
    <n v="0"/>
    <n v="3954714199"/>
    <n v="3874090716"/>
    <s v="Capital"/>
  </r>
  <r>
    <s v="141"/>
    <s v="Uganda Revenue Authority (URA)"/>
    <x v="6"/>
    <x v="6"/>
    <s v="02"/>
    <s v="Resource Mobilization and Budgeting"/>
    <s v="01"/>
    <s v="Administration and Support Services"/>
    <s v="001"/>
    <s v="Corporate Services"/>
    <s v="1622"/>
    <s v="Retooling of Uganda Revenue Authority"/>
    <s v="000017"/>
    <s v="Infrastructure Development and Management"/>
    <s v="312212"/>
    <s v="Light Vehicles - Acquisition"/>
    <n v="0"/>
    <n v="0"/>
    <n v="0"/>
    <n v="0"/>
    <n v="8022423800"/>
    <n v="0"/>
    <n v="8022423800"/>
    <n v="0"/>
    <n v="2005605950"/>
    <n v="0"/>
    <n v="0"/>
    <n v="0"/>
    <n v="2005605950"/>
    <n v="4011211900"/>
    <n v="0"/>
    <n v="0"/>
    <n v="2005605950"/>
    <n v="2005605950"/>
    <n v="0"/>
    <n v="0"/>
    <n v="2005605950"/>
    <n v="2005605950"/>
    <n v="0"/>
    <n v="0"/>
    <n v="8022423800"/>
    <n v="0"/>
    <n v="8022423800"/>
    <n v="0"/>
    <n v="8022423800"/>
    <n v="8022423800"/>
    <s v="Capital"/>
  </r>
  <r>
    <s v="142"/>
    <s v="National Agricultural Research Organization (NARO)"/>
    <x v="7"/>
    <x v="7"/>
    <s v="02"/>
    <s v="Agricultural Production and Productivity"/>
    <s v="01"/>
    <s v="Agricultural Research"/>
    <s v="007"/>
    <s v="NARO-SECRETARIATE"/>
    <s v="1619"/>
    <s v="Retooling of National Agricultural Research Organization"/>
    <s v="000003"/>
    <s v="Facilities and Equipment Management"/>
    <s v="312229"/>
    <s v="Other ICT Equipment - Acquisition"/>
    <n v="0"/>
    <n v="0"/>
    <n v="0"/>
    <n v="0"/>
    <n v="400000000"/>
    <n v="0"/>
    <n v="400000000"/>
    <n v="0"/>
    <n v="0"/>
    <n v="0"/>
    <n v="0"/>
    <n v="0"/>
    <n v="0"/>
    <n v="0"/>
    <n v="0"/>
    <n v="0"/>
    <n v="400000000"/>
    <n v="0"/>
    <n v="0"/>
    <n v="0"/>
    <n v="0"/>
    <n v="400000000"/>
    <n v="0"/>
    <n v="0"/>
    <n v="400000000"/>
    <n v="0"/>
    <n v="400000000"/>
    <n v="0"/>
    <n v="400000000"/>
    <n v="400000000"/>
    <s v="Capital"/>
  </r>
  <r>
    <s v="142"/>
    <s v="National Agricultural Research Organization (NARO)"/>
    <x v="7"/>
    <x v="7"/>
    <s v="02"/>
    <s v="Agricultural Production and Productivity"/>
    <s v="01"/>
    <s v="Agricultural Research"/>
    <s v="007"/>
    <s v="NARO-SECRETARIATE"/>
    <s v="1619"/>
    <s v="Retooling of National Agricultural Research Organization"/>
    <s v="000003"/>
    <s v="Facilities and Equipment Management"/>
    <s v="312235"/>
    <s v="Furniture and Fittings - Acquisition"/>
    <n v="0"/>
    <n v="0"/>
    <n v="0"/>
    <n v="0"/>
    <n v="20000000"/>
    <n v="0"/>
    <n v="20000000"/>
    <n v="0"/>
    <n v="0"/>
    <n v="0"/>
    <n v="0"/>
    <n v="0"/>
    <n v="0"/>
    <n v="0"/>
    <n v="0"/>
    <n v="0"/>
    <n v="20000000"/>
    <n v="19811005"/>
    <n v="0"/>
    <n v="0"/>
    <n v="0"/>
    <n v="188995"/>
    <n v="0"/>
    <n v="0"/>
    <n v="20000000"/>
    <n v="0"/>
    <n v="20000000"/>
    <n v="0"/>
    <n v="20000000"/>
    <n v="20000000"/>
    <s v="Capital"/>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1001"/>
    <s v="Advertising and Public Relations"/>
    <n v="0"/>
    <n v="0"/>
    <n v="0"/>
    <n v="0"/>
    <n v="39520000"/>
    <n v="0"/>
    <n v="39520000"/>
    <n v="0"/>
    <n v="0"/>
    <n v="0"/>
    <n v="0"/>
    <n v="0"/>
    <n v="10355000"/>
    <n v="1000000"/>
    <n v="0"/>
    <n v="0"/>
    <n v="29165000"/>
    <n v="38520000"/>
    <n v="0"/>
    <n v="0"/>
    <n v="0"/>
    <n v="0"/>
    <n v="0"/>
    <n v="0"/>
    <n v="39520000"/>
    <n v="0"/>
    <n v="39520000"/>
    <n v="0"/>
    <n v="39520000"/>
    <n v="39520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1009"/>
    <s v="Welfare and Entertainment"/>
    <n v="0"/>
    <n v="0"/>
    <n v="0"/>
    <n v="0"/>
    <n v="1361000"/>
    <n v="0"/>
    <n v="1361000"/>
    <n v="0"/>
    <n v="0"/>
    <n v="0"/>
    <n v="0"/>
    <n v="0"/>
    <n v="1361000"/>
    <n v="0"/>
    <n v="0"/>
    <n v="0"/>
    <n v="0"/>
    <n v="1361000"/>
    <n v="0"/>
    <n v="0"/>
    <n v="0"/>
    <n v="0"/>
    <n v="0"/>
    <n v="0"/>
    <n v="1361000"/>
    <n v="0"/>
    <n v="1361000"/>
    <n v="0"/>
    <n v="1361000"/>
    <n v="1361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1017"/>
    <s v="Membership dues and Subscription fees."/>
    <n v="0"/>
    <n v="0"/>
    <n v="0"/>
    <n v="0"/>
    <n v="1441000"/>
    <n v="0"/>
    <n v="1441000"/>
    <n v="0"/>
    <n v="0"/>
    <n v="0"/>
    <n v="0"/>
    <n v="0"/>
    <n v="1441000"/>
    <n v="0"/>
    <n v="0"/>
    <n v="0"/>
    <n v="0"/>
    <n v="1441000"/>
    <n v="0"/>
    <n v="0"/>
    <n v="0"/>
    <n v="0"/>
    <n v="0"/>
    <n v="0"/>
    <n v="1441000"/>
    <n v="0"/>
    <n v="1441000"/>
    <n v="0"/>
    <n v="1441000"/>
    <n v="1441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3006"/>
    <s v="Water"/>
    <n v="0"/>
    <n v="0"/>
    <n v="0"/>
    <n v="0"/>
    <n v="1600000"/>
    <n v="0"/>
    <n v="1600000"/>
    <n v="0"/>
    <n v="0"/>
    <n v="0"/>
    <n v="0"/>
    <n v="0"/>
    <n v="400000"/>
    <n v="400000"/>
    <n v="0"/>
    <n v="0"/>
    <n v="1200000"/>
    <n v="1200000"/>
    <n v="0"/>
    <n v="0"/>
    <n v="0"/>
    <n v="0"/>
    <n v="0"/>
    <n v="0"/>
    <n v="1600000"/>
    <n v="0"/>
    <n v="1600000"/>
    <n v="0"/>
    <n v="1600000"/>
    <n v="1600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4004"/>
    <s v="Beddings, Clothing, Footwear and related Services"/>
    <n v="0"/>
    <n v="0"/>
    <n v="0"/>
    <n v="0"/>
    <n v="459000"/>
    <n v="0"/>
    <n v="459000"/>
    <n v="0"/>
    <n v="0"/>
    <n v="0"/>
    <n v="0"/>
    <n v="0"/>
    <n v="459000"/>
    <n v="0"/>
    <n v="0"/>
    <n v="0"/>
    <n v="0"/>
    <n v="459000"/>
    <n v="0"/>
    <n v="0"/>
    <n v="0"/>
    <n v="0"/>
    <n v="0"/>
    <n v="0"/>
    <n v="459000"/>
    <n v="0"/>
    <n v="459000"/>
    <n v="0"/>
    <n v="459000"/>
    <n v="459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8002"/>
    <s v="Maintenance-Transport Equipment "/>
    <n v="0"/>
    <n v="0"/>
    <n v="0"/>
    <n v="0"/>
    <n v="76166000"/>
    <n v="0"/>
    <n v="76166000"/>
    <n v="0"/>
    <n v="0"/>
    <n v="0"/>
    <n v="0"/>
    <n v="0"/>
    <n v="25705500"/>
    <n v="5037500"/>
    <n v="0"/>
    <n v="0"/>
    <n v="50460500"/>
    <n v="71128500"/>
    <n v="0"/>
    <n v="0"/>
    <n v="0"/>
    <n v="0"/>
    <n v="0"/>
    <n v="0"/>
    <n v="76166000"/>
    <n v="0"/>
    <n v="76166000"/>
    <n v="0"/>
    <n v="76166000"/>
    <n v="76166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1003"/>
    <s v="Staff Training"/>
    <n v="0"/>
    <n v="0"/>
    <n v="0"/>
    <n v="0"/>
    <n v="192783000"/>
    <n v="0"/>
    <n v="192783000"/>
    <n v="0"/>
    <n v="0"/>
    <n v="0"/>
    <n v="0"/>
    <n v="0"/>
    <n v="103061500"/>
    <n v="3330000"/>
    <n v="0"/>
    <n v="0"/>
    <n v="89721500"/>
    <n v="189122001"/>
    <n v="0"/>
    <n v="0"/>
    <n v="0"/>
    <n v="330999"/>
    <n v="0"/>
    <n v="0"/>
    <n v="192783000"/>
    <n v="0"/>
    <n v="192783000"/>
    <n v="0"/>
    <n v="192783000"/>
    <n v="192783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7004"/>
    <s v="Fuel, Lubricants and Oils"/>
    <n v="0"/>
    <n v="0"/>
    <n v="0"/>
    <n v="0"/>
    <n v="138214000"/>
    <n v="0"/>
    <n v="138214000"/>
    <n v="0"/>
    <n v="0"/>
    <n v="0"/>
    <n v="0"/>
    <n v="0"/>
    <n v="95019000"/>
    <n v="4088000"/>
    <n v="0"/>
    <n v="0"/>
    <n v="43195000"/>
    <n v="101876000"/>
    <n v="0"/>
    <n v="0"/>
    <n v="0"/>
    <n v="32250000"/>
    <n v="0"/>
    <n v="0"/>
    <n v="138214000"/>
    <n v="0"/>
    <n v="138214000"/>
    <n v="0"/>
    <n v="138214000"/>
    <n v="138214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00017"/>
    <s v="Infrastructure Development and Management"/>
    <s v="225201"/>
    <s v="Consultancy Services-Capital"/>
    <n v="0"/>
    <n v="0"/>
    <n v="0"/>
    <n v="0"/>
    <n v="120000000"/>
    <n v="0"/>
    <n v="120000000"/>
    <n v="0"/>
    <n v="0"/>
    <n v="0"/>
    <n v="0"/>
    <n v="0"/>
    <n v="0"/>
    <n v="0"/>
    <n v="0"/>
    <n v="0"/>
    <n v="0"/>
    <n v="0"/>
    <n v="0"/>
    <n v="0"/>
    <n v="0"/>
    <n v="0"/>
    <n v="0"/>
    <n v="0"/>
    <n v="0"/>
    <n v="0"/>
    <n v="0"/>
    <n v="0"/>
    <n v="0"/>
    <n v="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2001"/>
    <s v="Information and Communication Technology Services."/>
    <n v="0"/>
    <n v="0"/>
    <n v="0"/>
    <n v="0"/>
    <n v="36000000"/>
    <n v="0"/>
    <n v="36000000"/>
    <n v="0"/>
    <n v="0"/>
    <n v="0"/>
    <n v="0"/>
    <n v="0"/>
    <n v="24000000"/>
    <n v="24000000"/>
    <n v="0"/>
    <n v="0"/>
    <n v="0"/>
    <n v="0"/>
    <n v="0"/>
    <n v="0"/>
    <n v="0"/>
    <n v="0"/>
    <n v="0"/>
    <n v="0"/>
    <n v="24000000"/>
    <n v="0"/>
    <n v="24000000"/>
    <n v="0"/>
    <n v="24000000"/>
    <n v="24000000"/>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12102"/>
    <s v="Medical expenses (Employees)"/>
    <n v="0"/>
    <n v="0"/>
    <n v="0"/>
    <n v="0"/>
    <n v="210765000"/>
    <n v="0"/>
    <n v="210765000"/>
    <n v="0"/>
    <n v="0"/>
    <n v="0"/>
    <n v="0"/>
    <n v="0"/>
    <n v="70000000"/>
    <n v="0"/>
    <n v="0"/>
    <n v="0"/>
    <n v="35000000"/>
    <n v="0"/>
    <n v="0"/>
    <n v="0"/>
    <n v="105765000"/>
    <n v="210757950"/>
    <n v="0"/>
    <n v="0"/>
    <n v="210765000"/>
    <n v="0"/>
    <n v="210757950"/>
    <n v="0"/>
    <n v="210765000"/>
    <n v="210757950"/>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1003"/>
    <s v="Staff Training"/>
    <n v="0"/>
    <n v="0"/>
    <n v="0"/>
    <n v="0"/>
    <n v="190000000"/>
    <n v="0"/>
    <n v="190000000"/>
    <n v="0"/>
    <n v="0"/>
    <n v="0"/>
    <n v="0"/>
    <n v="0"/>
    <n v="50000000"/>
    <n v="0"/>
    <n v="0"/>
    <n v="0"/>
    <n v="50000000"/>
    <n v="35445000"/>
    <n v="0"/>
    <n v="0"/>
    <n v="90000000"/>
    <n v="159345001"/>
    <n v="0"/>
    <n v="0"/>
    <n v="190000000"/>
    <n v="0"/>
    <n v="194790001"/>
    <n v="0"/>
    <n v="190000000"/>
    <n v="194790001"/>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8002"/>
    <s v="Maintenance-Transport Equipment "/>
    <n v="0"/>
    <n v="0"/>
    <n v="0"/>
    <n v="0"/>
    <n v="79760000"/>
    <n v="0"/>
    <n v="79760000"/>
    <n v="0"/>
    <n v="0"/>
    <n v="0"/>
    <n v="0"/>
    <n v="0"/>
    <n v="29000000"/>
    <n v="402599"/>
    <n v="0"/>
    <n v="0"/>
    <n v="25000000"/>
    <n v="25896374"/>
    <n v="0"/>
    <n v="0"/>
    <n v="25760000"/>
    <n v="41749396"/>
    <n v="0"/>
    <n v="0"/>
    <n v="79760000"/>
    <n v="0"/>
    <n v="68048369"/>
    <n v="0"/>
    <n v="79760000"/>
    <n v="68048369"/>
    <s v="Recurrent"/>
  </r>
  <r>
    <s v="144"/>
    <s v="Uganda Police Force"/>
    <x v="0"/>
    <x v="0"/>
    <s v="02"/>
    <s v="Security"/>
    <s v="03"/>
    <s v="General Administration and Support Services"/>
    <s v="008"/>
    <s v="Logistics and Engineering"/>
    <s v="0385"/>
    <s v="Assistance to Uganda Police"/>
    <s v="000017"/>
    <s v="Infrastructure Development and Management"/>
    <s v="225204"/>
    <s v="Monitoring and Supervision of capital work"/>
    <n v="0"/>
    <n v="0"/>
    <n v="0"/>
    <n v="0"/>
    <n v="40000000"/>
    <n v="0"/>
    <n v="40000000"/>
    <n v="0"/>
    <n v="0"/>
    <n v="0"/>
    <n v="0"/>
    <n v="0"/>
    <n v="10000000"/>
    <n v="10000000"/>
    <n v="0"/>
    <n v="0"/>
    <n v="15000000"/>
    <n v="15000000"/>
    <n v="0"/>
    <n v="0"/>
    <n v="15000000"/>
    <n v="15000000"/>
    <n v="0"/>
    <n v="0"/>
    <n v="40000000"/>
    <n v="0"/>
    <n v="40000000"/>
    <n v="0"/>
    <n v="40000000"/>
    <n v="40000000"/>
    <s v="Recurrent"/>
  </r>
  <r>
    <s v="144"/>
    <s v="Uganda Police Force"/>
    <x v="0"/>
    <x v="0"/>
    <s v="02"/>
    <s v="Security"/>
    <s v="03"/>
    <s v="General Administration and Support Services"/>
    <s v="008"/>
    <s v="Logistics and Engineering"/>
    <s v="0385"/>
    <s v="Assistance to Uganda Police"/>
    <s v="000017"/>
    <s v="Infrastructure Development and Management"/>
    <s v="312111"/>
    <s v="Residential Buildings - Acquisition"/>
    <n v="0"/>
    <n v="0"/>
    <n v="0"/>
    <n v="0"/>
    <n v="26212462500"/>
    <n v="0"/>
    <n v="26212462500"/>
    <n v="0"/>
    <n v="6005411739"/>
    <n v="5943645739"/>
    <n v="0"/>
    <n v="0"/>
    <n v="7553115625"/>
    <n v="5553412336"/>
    <n v="0"/>
    <n v="0"/>
    <n v="7439329003"/>
    <n v="8859530608"/>
    <n v="0"/>
    <n v="0"/>
    <n v="5214606133"/>
    <n v="5855873816"/>
    <n v="0"/>
    <n v="0"/>
    <n v="26212462500"/>
    <n v="0"/>
    <n v="26212462499"/>
    <n v="0"/>
    <n v="26212462500"/>
    <n v="26212462499"/>
    <s v="Capital"/>
  </r>
  <r>
    <s v="145"/>
    <s v="Uganda Prisons Service"/>
    <x v="0"/>
    <x v="0"/>
    <s v="01"/>
    <s v="Institutional Coordination"/>
    <s v="01"/>
    <s v="Management and Administration"/>
    <s v="001"/>
    <s v="Finance and Administration"/>
    <s v="1643"/>
    <s v="Retooling of Uganda Prisons Service"/>
    <s v="000003"/>
    <s v="Facilities and Equipment Management"/>
    <s v="221008"/>
    <s v="Information and Communication Technology Supplies.  "/>
    <n v="0"/>
    <n v="0"/>
    <n v="0"/>
    <n v="0"/>
    <n v="580000000"/>
    <n v="0"/>
    <n v="580000000"/>
    <n v="0"/>
    <n v="0"/>
    <n v="0"/>
    <n v="0"/>
    <n v="0"/>
    <n v="0"/>
    <n v="0"/>
    <n v="0"/>
    <n v="0"/>
    <n v="380000000"/>
    <n v="14314150"/>
    <n v="0"/>
    <n v="0"/>
    <n v="200000000"/>
    <n v="565685850"/>
    <n v="0"/>
    <n v="0"/>
    <n v="580000000"/>
    <n v="0"/>
    <n v="580000000"/>
    <n v="0"/>
    <n v="580000000"/>
    <n v="580000000"/>
    <s v="Recurrent"/>
  </r>
  <r>
    <s v="145"/>
    <s v="Uganda Prisons Service"/>
    <x v="0"/>
    <x v="0"/>
    <s v="02"/>
    <s v="Security"/>
    <s v="04"/>
    <s v="Prisons Production"/>
    <s v="001"/>
    <s v="Projects Management"/>
    <s v="1395"/>
    <s v="The Maize seed &amp; Cotton production project under Uganda Prisons Service"/>
    <s v="000003"/>
    <s v="Facilities and Equipment Management"/>
    <s v="312121"/>
    <s v="Non-Residential Buildings - Acquisition"/>
    <n v="0"/>
    <n v="0"/>
    <n v="0"/>
    <n v="0"/>
    <n v="7930000000"/>
    <n v="0"/>
    <n v="7930000000"/>
    <n v="0"/>
    <n v="0"/>
    <n v="0"/>
    <n v="0"/>
    <n v="0"/>
    <n v="2488000000"/>
    <n v="0"/>
    <n v="0"/>
    <n v="0"/>
    <n v="900000000"/>
    <n v="3376497169"/>
    <n v="0"/>
    <n v="0"/>
    <n v="4542000000"/>
    <n v="4553502832"/>
    <n v="0"/>
    <n v="0"/>
    <n v="7930000000"/>
    <n v="0"/>
    <n v="7930000001"/>
    <n v="0"/>
    <n v="7930000000"/>
    <n v="7930000001"/>
    <s v="Capital"/>
  </r>
  <r>
    <s v="146"/>
    <s v="Public Service Commission (PSC)"/>
    <x v="4"/>
    <x v="4"/>
    <s v="03"/>
    <s v="Human Resource Management "/>
    <s v="01"/>
    <s v="Public Service Selection and Recruitment"/>
    <s v="002"/>
    <s v="Finance and Administration"/>
    <s v="1674"/>
    <s v="Retooling of Public Service Commission"/>
    <s v="000003"/>
    <s v="Facilities and Equipment Management"/>
    <s v="313129"/>
    <s v="  Other Buildings other than dwellings - Improvement"/>
    <n v="0"/>
    <n v="0"/>
    <n v="0"/>
    <n v="0"/>
    <n v="75000000"/>
    <n v="0"/>
    <n v="75000000"/>
    <n v="0"/>
    <n v="0"/>
    <n v="0"/>
    <n v="0"/>
    <n v="0"/>
    <n v="0"/>
    <n v="0"/>
    <n v="0"/>
    <n v="0"/>
    <n v="0"/>
    <n v="0"/>
    <n v="0"/>
    <n v="0"/>
    <n v="75000000"/>
    <n v="68609985"/>
    <n v="0"/>
    <n v="0"/>
    <n v="75000000"/>
    <n v="0"/>
    <n v="68609985"/>
    <n v="0"/>
    <n v="75000000"/>
    <n v="68609985"/>
    <s v="Capital"/>
  </r>
  <r>
    <s v="150"/>
    <s v="National Environment Management Authority (NEMA)"/>
    <x v="2"/>
    <x v="2"/>
    <s v="01"/>
    <s v="Environment and Natural Resources Management"/>
    <s v="01"/>
    <s v="Environmental Management"/>
    <s v="001"/>
    <s v="Environment Compliance"/>
    <s v="1639"/>
    <s v="Retooling of National Environment Management Authority"/>
    <s v="000003"/>
    <s v="Facilities and Equipment Management"/>
    <s v="312212"/>
    <s v="Light Vehicles - Acquisition"/>
    <n v="0"/>
    <n v="0"/>
    <n v="0"/>
    <n v="0"/>
    <n v="1260000000"/>
    <n v="0"/>
    <n v="1260000000"/>
    <n v="0"/>
    <n v="0"/>
    <n v="0"/>
    <n v="0"/>
    <n v="0"/>
    <n v="650000000"/>
    <n v="0"/>
    <n v="0"/>
    <n v="0"/>
    <n v="206164332"/>
    <n v="0"/>
    <n v="0"/>
    <n v="0"/>
    <n v="100083332"/>
    <n v="956247663"/>
    <n v="0"/>
    <n v="0"/>
    <n v="956247664"/>
    <n v="0"/>
    <n v="956247663"/>
    <n v="0"/>
    <n v="956247664"/>
    <n v="956247663"/>
    <s v="Capital"/>
  </r>
  <r>
    <s v="153"/>
    <s v="Public Procurement &amp; Disposal of Public Assets (PPDA)"/>
    <x v="0"/>
    <x v="0"/>
    <s v="05"/>
    <s v="Anti-Corruption and Accountability"/>
    <s v="02"/>
    <s v="General Administration and Support Services"/>
    <s v="002"/>
    <s v="Operations"/>
    <s v="1621"/>
    <s v="Retooling of Public Procurement and Disposal of Public Assets Authority"/>
    <s v="000003"/>
    <s v="Facilities and Equipment Management"/>
    <s v="312212"/>
    <s v="Light Vehicles - Acquisition"/>
    <n v="0"/>
    <n v="0"/>
    <n v="0"/>
    <n v="0"/>
    <n v="400000000"/>
    <n v="0"/>
    <n v="400000000"/>
    <n v="0"/>
    <n v="0"/>
    <n v="0"/>
    <n v="0"/>
    <n v="0"/>
    <n v="0"/>
    <n v="0"/>
    <n v="0"/>
    <n v="0"/>
    <n v="400000000"/>
    <n v="0"/>
    <n v="0"/>
    <n v="0"/>
    <n v="0"/>
    <n v="399980933"/>
    <n v="0"/>
    <n v="0"/>
    <n v="400000000"/>
    <n v="0"/>
    <n v="399980933"/>
    <n v="0"/>
    <n v="400000000"/>
    <n v="399980933"/>
    <s v="Capital"/>
  </r>
  <r>
    <s v="153"/>
    <s v="Public Procurement &amp; Disposal of Public Assets (PPDA)"/>
    <x v="0"/>
    <x v="0"/>
    <s v="05"/>
    <s v="Anti-Corruption and Accountability"/>
    <s v="02"/>
    <s v="General Administration and Support Services"/>
    <s v="002"/>
    <s v="Operations"/>
    <s v="1621"/>
    <s v="Retooling of Public Procurement and Disposal of Public Assets Authority"/>
    <s v="000003"/>
    <s v="Facilities and Equipment Management"/>
    <s v="312221"/>
    <s v="Light ICT hardware - Acquisition"/>
    <n v="0"/>
    <n v="0"/>
    <n v="0"/>
    <n v="0"/>
    <n v="174000000"/>
    <n v="0"/>
    <n v="174000000"/>
    <n v="0"/>
    <n v="0"/>
    <n v="0"/>
    <n v="0"/>
    <n v="0"/>
    <n v="70000000"/>
    <n v="0"/>
    <n v="0"/>
    <n v="0"/>
    <n v="75000000"/>
    <n v="77613899"/>
    <n v="0"/>
    <n v="0"/>
    <n v="29000000"/>
    <n v="96386101"/>
    <n v="0"/>
    <n v="0"/>
    <n v="174000000"/>
    <n v="0"/>
    <n v="174000000"/>
    <n v="0"/>
    <n v="174000000"/>
    <n v="174000000"/>
    <s v="Capital"/>
  </r>
  <r>
    <s v="153"/>
    <s v="Public Procurement &amp; Disposal of Public Assets (PPDA)"/>
    <x v="0"/>
    <x v="0"/>
    <s v="05"/>
    <s v="Anti-Corruption and Accountability"/>
    <s v="02"/>
    <s v="General Administration and Support Services"/>
    <s v="002"/>
    <s v="Operations"/>
    <s v="1621"/>
    <s v="Retooling of Public Procurement and Disposal of Public Assets Authority"/>
    <s v="000003"/>
    <s v="Facilities and Equipment Management"/>
    <s v="312222"/>
    <s v="Heavy ICT hardware - Acquisition"/>
    <n v="0"/>
    <n v="0"/>
    <n v="0"/>
    <n v="0"/>
    <n v="80000000"/>
    <n v="0"/>
    <n v="80000000"/>
    <n v="0"/>
    <n v="0"/>
    <n v="0"/>
    <n v="0"/>
    <n v="0"/>
    <n v="0"/>
    <n v="0"/>
    <n v="0"/>
    <n v="0"/>
    <n v="0"/>
    <n v="0"/>
    <n v="0"/>
    <n v="0"/>
    <n v="80000000"/>
    <n v="80000000"/>
    <n v="0"/>
    <n v="0"/>
    <n v="80000000"/>
    <n v="0"/>
    <n v="80000000"/>
    <n v="0"/>
    <n v="80000000"/>
    <n v="80000000"/>
    <s v="Capital"/>
  </r>
  <r>
    <s v="154"/>
    <s v="Uganda National Bureau of Standards (UNBS)"/>
    <x v="5"/>
    <x v="5"/>
    <s v="01"/>
    <s v="Enabling Environment"/>
    <s v="04"/>
    <s v=" Standards and Measurement Systems’ promotion"/>
    <s v="003"/>
    <s v="Finance and Administration"/>
    <s v="1675"/>
    <s v="Retooling of Uganda National Bureau of Standards"/>
    <s v="000003"/>
    <s v="Facilities and Equipment Management"/>
    <s v="312212"/>
    <s v="Light Vehicles - Acquisition"/>
    <n v="0"/>
    <n v="0"/>
    <n v="0"/>
    <n v="0"/>
    <n v="2000000000"/>
    <n v="0"/>
    <n v="2000000000"/>
    <n v="0"/>
    <n v="0"/>
    <n v="0"/>
    <n v="0"/>
    <n v="0"/>
    <n v="640000000"/>
    <n v="0"/>
    <n v="0"/>
    <n v="0"/>
    <n v="50000000"/>
    <n v="95651522"/>
    <n v="0"/>
    <n v="0"/>
    <n v="596927387"/>
    <n v="1191275865"/>
    <n v="0"/>
    <n v="0"/>
    <n v="1286927387"/>
    <n v="0"/>
    <n v="1286927387"/>
    <n v="0"/>
    <n v="1286927387"/>
    <n v="1286927387"/>
    <s v="Capital"/>
  </r>
  <r>
    <s v="156"/>
    <s v="Uganda Land Commission (ULC)"/>
    <x v="2"/>
    <x v="2"/>
    <s v="02"/>
    <s v="Land Management "/>
    <s v="01"/>
    <s v="General Administration and Support Services"/>
    <s v="001"/>
    <s v="Finance and Administration "/>
    <s v="1633"/>
    <s v="Retooling of Uganda Land Commission"/>
    <s v="000003"/>
    <s v="Facilities and Equipment Management"/>
    <s v="312229"/>
    <s v="Other ICT Equipment - Acquisition"/>
    <n v="0"/>
    <n v="0"/>
    <n v="0"/>
    <n v="0"/>
    <n v="100000000"/>
    <n v="0"/>
    <n v="100000000"/>
    <n v="0"/>
    <n v="0"/>
    <n v="0"/>
    <n v="0"/>
    <n v="0"/>
    <n v="100000000"/>
    <n v="0"/>
    <n v="0"/>
    <n v="0"/>
    <n v="0"/>
    <n v="71548120"/>
    <n v="0"/>
    <n v="0"/>
    <n v="0"/>
    <n v="28051880"/>
    <n v="0"/>
    <n v="0"/>
    <n v="100000000"/>
    <n v="0"/>
    <n v="99600000"/>
    <n v="0"/>
    <n v="100000000"/>
    <n v="99600000"/>
    <s v="Capital"/>
  </r>
  <r>
    <s v="156"/>
    <s v="Uganda Land Commission (ULC)"/>
    <x v="2"/>
    <x v="2"/>
    <s v="02"/>
    <s v="Land Management "/>
    <s v="01"/>
    <s v="General Administration and Support Services"/>
    <s v="001"/>
    <s v="Finance and Administration "/>
    <s v="1633"/>
    <s v="Retooling of Uganda Land Commission"/>
    <s v="000003"/>
    <s v="Facilities and Equipment Management"/>
    <s v="312235"/>
    <s v="Furniture and Fittings - Acquisition"/>
    <n v="0"/>
    <n v="0"/>
    <n v="0"/>
    <n v="0"/>
    <n v="50000000"/>
    <n v="0"/>
    <n v="50000000"/>
    <n v="0"/>
    <n v="0"/>
    <n v="0"/>
    <n v="0"/>
    <n v="0"/>
    <n v="50000000"/>
    <n v="0"/>
    <n v="0"/>
    <n v="0"/>
    <n v="0"/>
    <n v="0"/>
    <n v="0"/>
    <n v="0"/>
    <n v="0"/>
    <n v="50000000"/>
    <n v="0"/>
    <n v="0"/>
    <n v="50000000"/>
    <n v="0"/>
    <n v="50000000"/>
    <n v="0"/>
    <n v="50000000"/>
    <n v="50000000"/>
    <s v="Capital"/>
  </r>
  <r>
    <s v="156"/>
    <s v="Uganda Land Commission (ULC)"/>
    <x v="2"/>
    <x v="2"/>
    <s v="02"/>
    <s v="Land Management "/>
    <s v="01"/>
    <s v="General Administration and Support Services"/>
    <s v="001"/>
    <s v="Finance and Administration "/>
    <s v="1633"/>
    <s v="Retooling of Uganda Land Commission"/>
    <s v="000010"/>
    <s v="Leadership and Management"/>
    <s v="221002"/>
    <s v="Workshops, Meetings and Seminars"/>
    <n v="0"/>
    <n v="0"/>
    <n v="0"/>
    <n v="0"/>
    <n v="220000000"/>
    <n v="0"/>
    <n v="220000000"/>
    <n v="0"/>
    <n v="0"/>
    <n v="0"/>
    <n v="0"/>
    <n v="0"/>
    <n v="110000000"/>
    <n v="25000000"/>
    <n v="0"/>
    <n v="0"/>
    <n v="55000000"/>
    <n v="133837920"/>
    <n v="0"/>
    <n v="0"/>
    <n v="15000000"/>
    <n v="21162080"/>
    <n v="0"/>
    <n v="0"/>
    <n v="180000000"/>
    <n v="0"/>
    <n v="180000000"/>
    <n v="0"/>
    <n v="180000000"/>
    <n v="180000000"/>
    <s v="Recurrent"/>
  </r>
  <r>
    <s v="156"/>
    <s v="Uganda Land Commission (ULC)"/>
    <x v="2"/>
    <x v="2"/>
    <s v="02"/>
    <s v="Land Management "/>
    <s v="01"/>
    <s v="General Administration and Support Services"/>
    <s v="001"/>
    <s v="Finance and Administration "/>
    <s v="1633"/>
    <s v="Retooling of Uganda Land Commission"/>
    <s v="000010"/>
    <s v="Leadership and Management"/>
    <s v="221012"/>
    <s v="Small Office Equipment"/>
    <n v="0"/>
    <n v="0"/>
    <n v="0"/>
    <n v="0"/>
    <n v="8000000"/>
    <n v="0"/>
    <n v="8000000"/>
    <n v="0"/>
    <n v="0"/>
    <n v="0"/>
    <n v="0"/>
    <n v="0"/>
    <n v="4000000"/>
    <n v="0"/>
    <n v="0"/>
    <n v="0"/>
    <n v="2000000"/>
    <n v="0"/>
    <n v="0"/>
    <n v="0"/>
    <n v="2000000"/>
    <n v="8000000"/>
    <n v="0"/>
    <n v="0"/>
    <n v="8000000"/>
    <n v="0"/>
    <n v="8000000"/>
    <n v="0"/>
    <n v="8000000"/>
    <n v="8000000"/>
    <s v="Recurrent"/>
  </r>
  <r>
    <s v="156"/>
    <s v="Uganda Land Commission (ULC)"/>
    <x v="2"/>
    <x v="2"/>
    <s v="02"/>
    <s v="Land Management "/>
    <s v="01"/>
    <s v="General Administration and Support Services"/>
    <s v="001"/>
    <s v="Finance and Administration "/>
    <s v="1633"/>
    <s v="Retooling of Uganda Land Commission"/>
    <s v="000010"/>
    <s v="Leadership and Management"/>
    <s v="221016"/>
    <s v="Systems Recurrent costs"/>
    <n v="0"/>
    <n v="0"/>
    <n v="0"/>
    <n v="0"/>
    <n v="26312000"/>
    <n v="0"/>
    <n v="26312000"/>
    <n v="0"/>
    <n v="0"/>
    <n v="0"/>
    <n v="0"/>
    <n v="0"/>
    <n v="15000000"/>
    <n v="15000000"/>
    <n v="0"/>
    <n v="0"/>
    <n v="5656000"/>
    <n v="0"/>
    <n v="0"/>
    <n v="0"/>
    <n v="5000000"/>
    <n v="10656000"/>
    <n v="0"/>
    <n v="0"/>
    <n v="25656000"/>
    <n v="0"/>
    <n v="25656000"/>
    <n v="0"/>
    <n v="25656000"/>
    <n v="25656000"/>
    <s v="Recurrent"/>
  </r>
  <r>
    <s v="156"/>
    <s v="Uganda Land Commission (ULC)"/>
    <x v="2"/>
    <x v="2"/>
    <s v="02"/>
    <s v="Land Management "/>
    <s v="01"/>
    <s v="General Administration and Support Services"/>
    <s v="001"/>
    <s v="Finance and Administration "/>
    <s v="1633"/>
    <s v="Retooling of Uganda Land Commission"/>
    <s v="140035"/>
    <s v="Land Information Management"/>
    <s v="282105"/>
    <s v="Court Awards"/>
    <n v="0"/>
    <n v="0"/>
    <n v="0"/>
    <n v="0"/>
    <n v="300000000"/>
    <n v="0"/>
    <n v="300000000"/>
    <n v="0"/>
    <n v="0"/>
    <n v="0"/>
    <n v="0"/>
    <n v="0"/>
    <n v="150000000"/>
    <n v="150000000"/>
    <n v="0"/>
    <n v="0"/>
    <n v="50000000"/>
    <n v="0"/>
    <n v="0"/>
    <n v="0"/>
    <n v="80000000"/>
    <n v="130000000"/>
    <n v="0"/>
    <n v="0"/>
    <n v="280000000"/>
    <n v="0"/>
    <n v="280000000"/>
    <n v="0"/>
    <n v="280000000"/>
    <n v="280000000"/>
    <s v="Recurrent"/>
  </r>
  <r>
    <s v="156"/>
    <s v="Uganda Land Commission (ULC)"/>
    <x v="2"/>
    <x v="2"/>
    <s v="02"/>
    <s v="Land Management "/>
    <s v="01"/>
    <s v="General Administration and Support Services"/>
    <s v="001"/>
    <s v="Finance and Administration "/>
    <s v="1633"/>
    <s v="Retooling of Uganda Land Commission"/>
    <s v="140044"/>
    <s v="Land fund services"/>
    <s v="223001"/>
    <s v="Property Management Expenses"/>
    <n v="0"/>
    <n v="0"/>
    <n v="0"/>
    <n v="0"/>
    <n v="2120000000"/>
    <n v="0"/>
    <n v="2120000000"/>
    <n v="0"/>
    <n v="0"/>
    <n v="0"/>
    <n v="0"/>
    <n v="0"/>
    <n v="750000000"/>
    <n v="596229469"/>
    <n v="0"/>
    <n v="0"/>
    <n v="50000000"/>
    <n v="71218180"/>
    <n v="0"/>
    <n v="0"/>
    <n v="1320000000"/>
    <n v="1452277351"/>
    <n v="0"/>
    <n v="0"/>
    <n v="2120000000"/>
    <n v="0"/>
    <n v="2119725000"/>
    <n v="0"/>
    <n v="2120000000"/>
    <n v="2119725000"/>
    <s v="Recurrent"/>
  </r>
  <r>
    <s v="156"/>
    <s v="Uganda Land Commission (ULC)"/>
    <x v="2"/>
    <x v="2"/>
    <s v="02"/>
    <s v="Land Management "/>
    <s v="01"/>
    <s v="General Administration and Support Services"/>
    <s v="001"/>
    <s v="Finance and Administration "/>
    <s v="1633"/>
    <s v="Retooling of Uganda Land Commission"/>
    <s v="140044"/>
    <s v="Land fund services"/>
    <s v="227004"/>
    <s v="Fuel, Lubricants and Oils"/>
    <n v="0"/>
    <n v="0"/>
    <n v="0"/>
    <n v="0"/>
    <n v="250000000"/>
    <n v="0"/>
    <n v="250000000"/>
    <n v="0"/>
    <n v="0"/>
    <n v="0"/>
    <n v="0"/>
    <n v="0"/>
    <n v="50000000"/>
    <n v="28700000"/>
    <n v="0"/>
    <n v="0"/>
    <n v="50000000"/>
    <n v="71300000"/>
    <n v="0"/>
    <n v="0"/>
    <n v="150000000"/>
    <n v="150000000"/>
    <n v="0"/>
    <n v="0"/>
    <n v="250000000"/>
    <n v="0"/>
    <n v="250000000"/>
    <n v="0"/>
    <n v="250000000"/>
    <n v="250000000"/>
    <s v="Recurrent"/>
  </r>
  <r>
    <s v="160"/>
    <s v="Uganda Coffee Development Authority (UCDA)"/>
    <x v="7"/>
    <x v="7"/>
    <s v="01"/>
    <s v="Institutional Strengthening and Coordination "/>
    <s v="01"/>
    <s v="Coffee Development"/>
    <s v="001"/>
    <s v="Corporate Services "/>
    <s v="1683"/>
    <s v="Retooling of Uganda Coffee Development Authority"/>
    <s v="000003"/>
    <s v="Facilities and Equipment Management"/>
    <s v="221012"/>
    <s v="Small Office Equipment"/>
    <n v="0"/>
    <n v="0"/>
    <n v="0"/>
    <n v="0"/>
    <n v="0"/>
    <n v="0"/>
    <n v="135000000"/>
    <n v="0"/>
    <n v="0"/>
    <n v="0"/>
    <n v="0"/>
    <n v="0"/>
    <n v="59277736"/>
    <n v="0"/>
    <n v="0"/>
    <n v="0"/>
    <n v="25000000"/>
    <n v="49357028"/>
    <n v="0"/>
    <n v="0"/>
    <n v="50722264"/>
    <n v="85471249"/>
    <n v="0"/>
    <n v="0"/>
    <n v="135000000"/>
    <n v="0"/>
    <n v="134828277"/>
    <n v="0"/>
    <n v="135000000"/>
    <n v="134828277"/>
    <s v="Recurrent"/>
  </r>
  <r>
    <s v="160"/>
    <s v="Uganda Coffee Development Authority (UCDA)"/>
    <x v="7"/>
    <x v="7"/>
    <s v="01"/>
    <s v="Institutional Strengthening and Coordination "/>
    <s v="01"/>
    <s v="Coffee Development"/>
    <s v="001"/>
    <s v="Corporate Services "/>
    <s v="1683"/>
    <s v="Retooling of Uganda Coffee Development Authority"/>
    <s v="000003"/>
    <s v="Facilities and Equipment Management"/>
    <s v="228001"/>
    <s v="Maintenance-Buildings and Structures"/>
    <n v="0"/>
    <n v="0"/>
    <n v="0"/>
    <n v="0"/>
    <n v="0"/>
    <n v="0"/>
    <n v="620000000"/>
    <n v="0"/>
    <n v="0"/>
    <n v="0"/>
    <n v="0"/>
    <n v="0"/>
    <n v="0"/>
    <n v="0"/>
    <n v="0"/>
    <n v="0"/>
    <n v="0"/>
    <n v="0"/>
    <n v="0"/>
    <n v="0"/>
    <n v="0"/>
    <n v="0"/>
    <n v="0"/>
    <n v="0"/>
    <n v="0"/>
    <n v="0"/>
    <n v="0"/>
    <n v="0"/>
    <n v="0"/>
    <n v="0"/>
    <s v="Recurrent"/>
  </r>
  <r>
    <s v="161"/>
    <s v="Uganda Free Zones Authority"/>
    <x v="5"/>
    <x v="5"/>
    <s v="01"/>
    <s v="Enabling Environment"/>
    <s v="03"/>
    <s v="General Administration and Support Services"/>
    <s v="002"/>
    <s v="HR and Administration"/>
    <s v="1755"/>
    <s v="Retooling of the Uganda Free Zones Authority"/>
    <s v="000002"/>
    <s v="Construction Management"/>
    <s v="312121"/>
    <s v="Non-Residential Buildings - Acquisition"/>
    <n v="0"/>
    <n v="0"/>
    <n v="8125000"/>
    <n v="-8125000"/>
    <n v="20889555000"/>
    <n v="0"/>
    <n v="20897680000"/>
    <n v="0"/>
    <n v="0"/>
    <n v="0"/>
    <n v="0"/>
    <n v="0"/>
    <n v="6686550000"/>
    <n v="288937809"/>
    <n v="0"/>
    <n v="0"/>
    <n v="4367686451"/>
    <n v="771512463"/>
    <n v="0"/>
    <n v="0"/>
    <n v="9271522661"/>
    <n v="19265308839"/>
    <n v="0"/>
    <n v="0"/>
    <n v="20325759112"/>
    <n v="0"/>
    <n v="20325759111"/>
    <n v="0"/>
    <n v="20325759112"/>
    <n v="20325759111"/>
    <s v="Capital"/>
  </r>
  <r>
    <s v="161"/>
    <s v="Uganda Free Zones Authority"/>
    <x v="5"/>
    <x v="5"/>
    <s v="01"/>
    <s v="Enabling Environment"/>
    <s v="03"/>
    <s v="General Administration and Support Services"/>
    <s v="002"/>
    <s v="HR and Administration"/>
    <s v="1755"/>
    <s v="Retooling of the Uganda Free Zones Authority"/>
    <s v="000003"/>
    <s v="Facilities and Equipment Management"/>
    <s v="312235"/>
    <s v="Furniture and Fittings - Acquisition"/>
    <n v="0"/>
    <n v="0"/>
    <n v="0"/>
    <n v="0"/>
    <n v="14000000"/>
    <n v="0"/>
    <n v="14000000"/>
    <n v="0"/>
    <n v="0"/>
    <n v="0"/>
    <n v="0"/>
    <n v="0"/>
    <n v="14000000"/>
    <n v="0"/>
    <n v="0"/>
    <n v="0"/>
    <n v="0"/>
    <n v="0"/>
    <n v="0"/>
    <n v="0"/>
    <n v="0"/>
    <n v="14000000"/>
    <n v="0"/>
    <n v="0"/>
    <n v="14000000"/>
    <n v="0"/>
    <n v="14000000"/>
    <n v="0"/>
    <n v="14000000"/>
    <n v="14000000"/>
    <s v="Capital"/>
  </r>
  <r>
    <s v="164"/>
    <s v="National Council for Higher Education"/>
    <x v="9"/>
    <x v="9"/>
    <s v="01"/>
    <s v="Education,Sports and skills"/>
    <s v="02"/>
    <s v="General Administration and support services"/>
    <s v="001"/>
    <s v="Finance, Planning and Administration"/>
    <s v="1749"/>
    <s v="Retooling of the National Council of Higher Education"/>
    <s v="000003"/>
    <s v="Facilities and Equipment Management"/>
    <s v="228001"/>
    <s v="Maintenance-Buildings and Structures"/>
    <n v="0"/>
    <n v="0"/>
    <n v="0"/>
    <n v="0"/>
    <n v="50000000"/>
    <n v="0"/>
    <n v="50000000"/>
    <n v="0"/>
    <n v="0"/>
    <n v="0"/>
    <n v="0"/>
    <n v="0"/>
    <n v="0"/>
    <n v="0"/>
    <n v="0"/>
    <n v="0"/>
    <n v="0"/>
    <n v="0"/>
    <n v="0"/>
    <n v="0"/>
    <n v="50000000"/>
    <n v="50000000"/>
    <n v="0"/>
    <n v="0"/>
    <n v="50000000"/>
    <n v="0"/>
    <n v="50000000"/>
    <n v="0"/>
    <n v="50000000"/>
    <n v="50000000"/>
    <s v="Recurrent"/>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2"/>
    <s v="Construction Management"/>
    <s v="312121"/>
    <s v="Non-Residential Buildings - Acquisition"/>
    <n v="0"/>
    <n v="0"/>
    <n v="0"/>
    <n v="0"/>
    <n v="4563270000"/>
    <n v="0"/>
    <n v="4563270000"/>
    <n v="0"/>
    <n v="0"/>
    <n v="0"/>
    <n v="0"/>
    <n v="0"/>
    <n v="1457360000"/>
    <n v="1457360000"/>
    <n v="0"/>
    <n v="0"/>
    <n v="3105910000"/>
    <n v="3105910000"/>
    <n v="0"/>
    <n v="0"/>
    <n v="0"/>
    <n v="0"/>
    <n v="0"/>
    <n v="0"/>
    <n v="4563270000"/>
    <n v="0"/>
    <n v="4563270000"/>
    <n v="0"/>
    <n v="4563270000"/>
    <n v="4563270000"/>
    <s v="Capital"/>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and Equipment Management"/>
    <s v="312212"/>
    <s v="Light Vehicles - Acquisition"/>
    <n v="0"/>
    <n v="0"/>
    <n v="0"/>
    <n v="0"/>
    <n v="0"/>
    <n v="0"/>
    <n v="1040000000"/>
    <n v="0"/>
    <n v="0"/>
    <n v="0"/>
    <n v="0"/>
    <n v="0"/>
    <n v="304000000"/>
    <n v="304000000"/>
    <n v="0"/>
    <n v="0"/>
    <n v="400000000"/>
    <n v="400000000"/>
    <n v="0"/>
    <n v="0"/>
    <n v="0"/>
    <n v="0"/>
    <n v="0"/>
    <n v="0"/>
    <n v="704000000"/>
    <n v="0"/>
    <n v="704000000"/>
    <n v="0"/>
    <n v="704000000"/>
    <n v="704000000"/>
    <s v="Capital"/>
  </r>
  <r>
    <s v="301"/>
    <s v="Makerere University"/>
    <x v="9"/>
    <x v="9"/>
    <s v="01"/>
    <s v="Education,Sports and skills"/>
    <s v="02"/>
    <s v="Support Services "/>
    <s v="003"/>
    <s v="Office of the University secretary"/>
    <s v="1603"/>
    <s v="Retooling of Makerere University"/>
    <s v="000002"/>
    <s v="Construction Management"/>
    <s v="342111"/>
    <s v="Land - Acquisition"/>
    <n v="0"/>
    <n v="0"/>
    <n v="251517335"/>
    <n v="-251517335"/>
    <n v="4248482665"/>
    <n v="0"/>
    <n v="4500000000"/>
    <n v="0"/>
    <n v="0"/>
    <n v="0"/>
    <n v="0"/>
    <n v="0"/>
    <n v="0"/>
    <n v="0"/>
    <n v="0"/>
    <n v="0"/>
    <n v="0"/>
    <n v="0"/>
    <n v="0"/>
    <n v="0"/>
    <n v="0"/>
    <n v="0"/>
    <n v="0"/>
    <n v="0"/>
    <n v="0"/>
    <n v="0"/>
    <n v="0"/>
    <n v="0"/>
    <n v="0"/>
    <n v="0"/>
    <s v="Capital"/>
  </r>
  <r>
    <s v="301"/>
    <s v="Makerere University"/>
    <x v="9"/>
    <x v="9"/>
    <s v="01"/>
    <s v="Education,Sports and skills"/>
    <s v="02"/>
    <s v="Support Services "/>
    <s v="003"/>
    <s v="Office of the University secretary"/>
    <s v="1603"/>
    <s v="Retooling of Makerere University"/>
    <s v="000003"/>
    <s v="Facilities and Equipment Management"/>
    <s v="313111"/>
    <s v="   Residential Buildings - Improvement"/>
    <n v="0"/>
    <n v="0"/>
    <n v="0"/>
    <n v="0"/>
    <n v="0"/>
    <n v="0"/>
    <n v="0"/>
    <n v="0"/>
    <n v="0"/>
    <n v="0"/>
    <n v="0"/>
    <n v="0"/>
    <n v="0"/>
    <n v="0"/>
    <n v="0"/>
    <n v="0"/>
    <n v="0"/>
    <n v="0"/>
    <n v="0"/>
    <n v="0"/>
    <n v="8000000000"/>
    <n v="8000000000"/>
    <n v="0"/>
    <n v="0"/>
    <n v="8000000000"/>
    <n v="0"/>
    <n v="8000000000"/>
    <n v="0"/>
    <n v="8000000000"/>
    <n v="8000000000"/>
    <s v="Capital"/>
  </r>
  <r>
    <s v="302"/>
    <s v="Mbarara University"/>
    <x v="9"/>
    <x v="9"/>
    <s v="01"/>
    <s v="Education,Sports and skills"/>
    <s v="02"/>
    <s v="General Administration and Support Services"/>
    <s v="001"/>
    <s v="Central Administration"/>
    <s v="1650"/>
    <s v="Retooling of Mbarara University of Science and Technology"/>
    <s v="000003"/>
    <s v="Facilities and Equipment Management"/>
    <s v="312211"/>
    <s v="Heavy Vehicles - Acquisition"/>
    <n v="600000000"/>
    <n v="0"/>
    <n v="0"/>
    <n v="0"/>
    <n v="600000000"/>
    <n v="0"/>
    <n v="0"/>
    <n v="0"/>
    <n v="0"/>
    <n v="0"/>
    <n v="0"/>
    <n v="0"/>
    <n v="0"/>
    <n v="0"/>
    <n v="0"/>
    <n v="0"/>
    <n v="0"/>
    <n v="0"/>
    <n v="0"/>
    <n v="0"/>
    <n v="600000000"/>
    <n v="520000000"/>
    <n v="0"/>
    <n v="0"/>
    <n v="600000000"/>
    <n v="0"/>
    <n v="520000000"/>
    <n v="0"/>
    <n v="600000000"/>
    <n v="520000000"/>
    <s v="Capital"/>
  </r>
  <r>
    <s v="304"/>
    <s v="Kyambogo University"/>
    <x v="9"/>
    <x v="9"/>
    <s v="01"/>
    <s v="Education,Sports and skills"/>
    <s v="02"/>
    <s v="General Administration and support services"/>
    <s v="003"/>
    <s v="Directorate of Planning and Development"/>
    <s v="1604"/>
    <s v="Retooling of Kyambogo University"/>
    <s v="000003"/>
    <s v="Facilities and Equipment Management"/>
    <s v="313232"/>
    <s v="Electrical machinery - Improvement"/>
    <n v="0"/>
    <n v="0"/>
    <n v="0"/>
    <n v="0"/>
    <n v="46900000"/>
    <n v="0"/>
    <n v="46900000"/>
    <n v="0"/>
    <n v="0"/>
    <n v="0"/>
    <n v="0"/>
    <n v="0"/>
    <n v="0"/>
    <n v="0"/>
    <n v="0"/>
    <n v="0"/>
    <n v="46900000"/>
    <n v="0"/>
    <n v="0"/>
    <n v="0"/>
    <n v="0"/>
    <n v="45980980"/>
    <n v="0"/>
    <n v="0"/>
    <n v="46900000"/>
    <n v="0"/>
    <n v="45980980"/>
    <n v="0"/>
    <n v="46900000"/>
    <n v="45980980"/>
    <s v="Capital"/>
  </r>
  <r>
    <s v="305"/>
    <s v="Busitema University"/>
    <x v="9"/>
    <x v="9"/>
    <s v="01"/>
    <s v="Education,Sports and skills"/>
    <s v="02"/>
    <s v="General Administration and Support Services"/>
    <s v="005"/>
    <s v="University Secretary"/>
    <s v="1606"/>
    <s v="Retooling of Busitema University"/>
    <s v="000003"/>
    <s v="Facilities and Equipment Management"/>
    <s v="312221"/>
    <s v="Light ICT hardware - Acquisition"/>
    <n v="0"/>
    <n v="0"/>
    <n v="0"/>
    <n v="0"/>
    <n v="142043699"/>
    <n v="0"/>
    <n v="142043699"/>
    <n v="0"/>
    <n v="0"/>
    <n v="0"/>
    <n v="0"/>
    <n v="0"/>
    <n v="30000000"/>
    <n v="0"/>
    <n v="0"/>
    <n v="0"/>
    <n v="101500000"/>
    <n v="0"/>
    <n v="0"/>
    <n v="0"/>
    <n v="0"/>
    <n v="131500000"/>
    <n v="0"/>
    <n v="0"/>
    <n v="131500000"/>
    <n v="0"/>
    <n v="131500000"/>
    <n v="0"/>
    <n v="131500000"/>
    <n v="131500000"/>
    <s v="Capital"/>
  </r>
  <r>
    <s v="306"/>
    <s v="Muni University"/>
    <x v="9"/>
    <x v="9"/>
    <s v="01"/>
    <s v="Education,Sports and skills"/>
    <s v="02"/>
    <s v="General Administration and Support Services"/>
    <s v="002"/>
    <s v="Central Administration"/>
    <s v="1685"/>
    <s v="Retooling of Muni University"/>
    <s v="000002"/>
    <s v="Construction Management"/>
    <s v="225204"/>
    <s v="Monitoring and Supervision of capital work"/>
    <n v="0"/>
    <n v="0"/>
    <n v="0"/>
    <n v="0"/>
    <n v="20000000"/>
    <n v="0"/>
    <n v="20000000"/>
    <n v="0"/>
    <n v="0"/>
    <n v="0"/>
    <n v="0"/>
    <n v="0"/>
    <n v="0"/>
    <n v="0"/>
    <n v="0"/>
    <n v="0"/>
    <n v="10000000"/>
    <n v="8517000"/>
    <n v="0"/>
    <n v="0"/>
    <n v="10000000"/>
    <n v="11419000"/>
    <n v="0"/>
    <n v="0"/>
    <n v="20000000"/>
    <n v="0"/>
    <n v="19936000"/>
    <n v="0"/>
    <n v="20000000"/>
    <n v="19936000"/>
    <s v="Recurrent"/>
  </r>
  <r>
    <s v="306"/>
    <s v="Muni University"/>
    <x v="9"/>
    <x v="9"/>
    <s v="01"/>
    <s v="Education,Sports and skills"/>
    <s v="02"/>
    <s v="General Administration and Support Services"/>
    <s v="002"/>
    <s v="Central Administration"/>
    <s v="1685"/>
    <s v="Retooling of Muni University"/>
    <s v="000002"/>
    <s v="Construction Management"/>
    <s v="312121"/>
    <s v="Non-Residential Buildings - Acquisition"/>
    <n v="0"/>
    <n v="0"/>
    <n v="0"/>
    <n v="0"/>
    <n v="2867000000"/>
    <n v="0"/>
    <n v="2867000000"/>
    <n v="0"/>
    <n v="0"/>
    <n v="0"/>
    <n v="0"/>
    <n v="0"/>
    <n v="1000000000"/>
    <n v="857985441"/>
    <n v="0"/>
    <n v="0"/>
    <n v="668500000"/>
    <n v="0"/>
    <n v="0"/>
    <n v="0"/>
    <n v="465700000"/>
    <n v="1276214558"/>
    <n v="0"/>
    <n v="0"/>
    <n v="2134200000"/>
    <n v="0"/>
    <n v="2134199999"/>
    <n v="0"/>
    <n v="2134200000"/>
    <n v="2134199999"/>
    <s v="Capital"/>
  </r>
  <r>
    <s v="310"/>
    <s v="Lira University"/>
    <x v="9"/>
    <x v="9"/>
    <s v="01"/>
    <s v="Education,Sports and skills"/>
    <s v="02"/>
    <s v="General Administration and Support Services"/>
    <s v="002"/>
    <s v="Central Administration"/>
    <s v="1414"/>
    <s v="Support to Lira University Infrastructure Development"/>
    <s v="000003"/>
    <s v="Facilities and Equipment Management"/>
    <s v="312131"/>
    <s v="Roads and Bridges - Acquisition"/>
    <n v="0"/>
    <n v="0"/>
    <n v="0"/>
    <n v="0"/>
    <n v="0"/>
    <n v="0"/>
    <n v="50000000"/>
    <n v="0"/>
    <n v="0"/>
    <n v="0"/>
    <n v="0"/>
    <n v="0"/>
    <n v="50000000"/>
    <n v="25100000"/>
    <n v="0"/>
    <n v="0"/>
    <n v="0"/>
    <n v="24900000"/>
    <n v="0"/>
    <n v="0"/>
    <n v="0"/>
    <n v="0"/>
    <n v="0"/>
    <n v="0"/>
    <n v="50000000"/>
    <n v="0"/>
    <n v="50000000"/>
    <n v="0"/>
    <n v="50000000"/>
    <n v="50000000"/>
    <s v="Capital"/>
  </r>
  <r>
    <s v="311"/>
    <s v="Law Development Centre"/>
    <x v="17"/>
    <x v="17"/>
    <s v="01"/>
    <s v="Institutional Coordination"/>
    <s v="01"/>
    <s v="Legal Training"/>
    <s v="002"/>
    <s v="General administration and support services "/>
    <s v="1640"/>
    <s v="Retooling of the Law Development Centre"/>
    <s v="000003"/>
    <s v="Facilities and Equipment Management"/>
    <s v="312235"/>
    <s v="Furniture and Fittings - Acquisition"/>
    <n v="0"/>
    <n v="0"/>
    <n v="0"/>
    <n v="0"/>
    <n v="0"/>
    <n v="0"/>
    <n v="300000000"/>
    <n v="0"/>
    <n v="0"/>
    <n v="0"/>
    <n v="0"/>
    <n v="0"/>
    <n v="0"/>
    <n v="0"/>
    <n v="0"/>
    <n v="0"/>
    <n v="0"/>
    <n v="0"/>
    <n v="0"/>
    <n v="0"/>
    <n v="0"/>
    <n v="0"/>
    <n v="0"/>
    <n v="0"/>
    <n v="0"/>
    <n v="0"/>
    <n v="0"/>
    <n v="0"/>
    <n v="0"/>
    <n v="0"/>
    <s v="Capital"/>
  </r>
  <r>
    <s v="313"/>
    <s v="Mountains of the Moon University"/>
    <x v="9"/>
    <x v="9"/>
    <s v="01"/>
    <s v="Education,Sports and skills"/>
    <s v="02"/>
    <s v="Support Services Programme"/>
    <s v="002"/>
    <s v="University Secretary"/>
    <s v="1777"/>
    <s v="Mountains of the Moon University Retooling Project"/>
    <s v="000002"/>
    <s v="Construction Management"/>
    <s v="313121"/>
    <s v="  Non-Residential Buildings  - Improvement"/>
    <n v="0"/>
    <n v="0"/>
    <n v="0"/>
    <n v="0"/>
    <n v="150000000"/>
    <n v="0"/>
    <n v="150000000"/>
    <n v="0"/>
    <n v="0"/>
    <n v="-129984602"/>
    <n v="0"/>
    <n v="0"/>
    <n v="150000000"/>
    <n v="0"/>
    <n v="0"/>
    <n v="0"/>
    <n v="0"/>
    <n v="0"/>
    <n v="0"/>
    <n v="0"/>
    <n v="0"/>
    <n v="150000000"/>
    <n v="0"/>
    <n v="0"/>
    <n v="150000000"/>
    <n v="0"/>
    <n v="20015398"/>
    <n v="0"/>
    <n v="150000000"/>
    <n v="20015398"/>
    <s v="Capital"/>
  </r>
  <r>
    <s v="401"/>
    <s v="Mulago National Referral Hospital"/>
    <x v="9"/>
    <x v="9"/>
    <s v="02"/>
    <s v="Population Health, Safety and Management "/>
    <s v="01"/>
    <s v="National Referral Hospital Services"/>
    <s v="001"/>
    <s v="General Administration and Support Services"/>
    <s v="1637"/>
    <s v="Retooling of Mulago National Referral Hospital"/>
    <s v="000003"/>
    <s v="Facilities and Equipment Management"/>
    <s v="221008"/>
    <s v="Information and Communication Technology Supplies.  "/>
    <n v="0"/>
    <n v="0"/>
    <n v="0"/>
    <n v="0"/>
    <n v="150000000"/>
    <n v="0"/>
    <n v="150000000"/>
    <n v="0"/>
    <n v="0"/>
    <n v="0"/>
    <n v="0"/>
    <n v="0"/>
    <n v="0"/>
    <n v="0"/>
    <n v="0"/>
    <n v="0"/>
    <n v="0"/>
    <n v="0"/>
    <n v="0"/>
    <n v="0"/>
    <n v="150000000"/>
    <n v="145396788"/>
    <n v="0"/>
    <n v="0"/>
    <n v="150000000"/>
    <n v="0"/>
    <n v="145396788"/>
    <n v="0"/>
    <n v="150000000"/>
    <n v="145396788"/>
    <s v="Recurrent"/>
  </r>
  <r>
    <s v="406"/>
    <s v="Hoima Hospital"/>
    <x v="9"/>
    <x v="9"/>
    <s v="02"/>
    <s v="Population Health, Safety and Management "/>
    <s v="01"/>
    <s v="Regional Referral Hospital Services"/>
    <s v="002"/>
    <s v="Support Services"/>
    <s v="1584"/>
    <s v="Retooling of Hoima Regional Referral Hospital"/>
    <s v="000003"/>
    <s v="Facilities and Equipment Management"/>
    <s v="312235"/>
    <s v="Furniture and Fittings - Acquisition"/>
    <n v="0"/>
    <n v="0"/>
    <n v="0"/>
    <n v="0"/>
    <n v="0"/>
    <n v="0"/>
    <n v="20000000"/>
    <n v="0"/>
    <n v="0"/>
    <n v="0"/>
    <n v="0"/>
    <n v="0"/>
    <n v="20000000"/>
    <n v="0"/>
    <n v="0"/>
    <n v="0"/>
    <n v="0"/>
    <n v="0"/>
    <n v="0"/>
    <n v="0"/>
    <n v="0"/>
    <n v="19985000"/>
    <n v="0"/>
    <n v="0"/>
    <n v="20000000"/>
    <n v="0"/>
    <n v="19985000"/>
    <n v="0"/>
    <n v="20000000"/>
    <n v="19985000"/>
    <s v="Capital"/>
  </r>
  <r>
    <s v="408"/>
    <s v="Kabale Hospital"/>
    <x v="9"/>
    <x v="9"/>
    <s v="02"/>
    <s v="Population Health, Safety and Management "/>
    <s v="01"/>
    <s v="Regional Referral Hospital Services"/>
    <s v="002"/>
    <s v="Support Services"/>
    <s v="1582"/>
    <s v="Retooling of Kabale Regional Referral Hospital"/>
    <s v="000003"/>
    <s v="Facilities and Equipment Management"/>
    <s v="312229"/>
    <s v="Other ICT Equipment - Acquisition"/>
    <n v="0"/>
    <n v="0"/>
    <n v="0"/>
    <n v="0"/>
    <n v="30000000"/>
    <n v="0"/>
    <n v="30000000"/>
    <n v="0"/>
    <n v="0"/>
    <n v="0"/>
    <n v="0"/>
    <n v="0"/>
    <n v="0"/>
    <n v="0"/>
    <n v="0"/>
    <n v="0"/>
    <n v="0"/>
    <n v="0"/>
    <n v="0"/>
    <n v="0"/>
    <n v="30000000"/>
    <n v="26729065"/>
    <n v="0"/>
    <n v="0"/>
    <n v="30000000"/>
    <n v="0"/>
    <n v="26729065"/>
    <n v="0"/>
    <n v="30000000"/>
    <n v="26729065"/>
    <s v="Capital"/>
  </r>
  <r>
    <s v="408"/>
    <s v="Kabale Hospital"/>
    <x v="9"/>
    <x v="9"/>
    <s v="02"/>
    <s v="Population Health, Safety and Management "/>
    <s v="01"/>
    <s v="Regional Referral Hospital Services"/>
    <s v="002"/>
    <s v="Support Services"/>
    <s v="1582"/>
    <s v="Retooling of Kabale Regional Referral Hospital"/>
    <s v="000003"/>
    <s v="Facilities and Equipment Management"/>
    <s v="312235"/>
    <s v="Furniture and Fittings - Acquisition"/>
    <n v="0"/>
    <n v="0"/>
    <n v="0"/>
    <n v="0"/>
    <n v="30000000"/>
    <n v="0"/>
    <n v="30000000"/>
    <n v="0"/>
    <n v="0"/>
    <n v="0"/>
    <n v="0"/>
    <n v="0"/>
    <n v="0"/>
    <n v="0"/>
    <n v="0"/>
    <n v="0"/>
    <n v="0"/>
    <n v="0"/>
    <n v="0"/>
    <n v="0"/>
    <n v="29999000"/>
    <n v="29999000"/>
    <n v="0"/>
    <n v="0"/>
    <n v="29999000"/>
    <n v="0"/>
    <n v="29999000"/>
    <n v="0"/>
    <n v="29999000"/>
    <n v="29999000"/>
    <s v="Capital"/>
  </r>
  <r>
    <s v="414"/>
    <s v="Mubende Regional Referral Hospital"/>
    <x v="9"/>
    <x v="9"/>
    <s v="02"/>
    <s v="Population Health, Safety and Management "/>
    <s v="01"/>
    <s v="Regional Referral Hospital Services"/>
    <s v="002"/>
    <s v="Support Services"/>
    <s v="1579"/>
    <s v="Retooling of Mubende Regional Referral Hospital"/>
    <s v="000003"/>
    <s v="Facilities and Equipment Management"/>
    <s v="312235"/>
    <s v="Furniture and Fittings - Acquisition"/>
    <n v="0"/>
    <n v="0"/>
    <n v="0"/>
    <n v="0"/>
    <n v="0"/>
    <n v="0"/>
    <n v="200000000"/>
    <n v="0"/>
    <n v="0"/>
    <n v="0"/>
    <n v="0"/>
    <n v="0"/>
    <n v="0"/>
    <n v="0"/>
    <n v="0"/>
    <n v="0"/>
    <n v="0"/>
    <n v="0"/>
    <n v="0"/>
    <n v="0"/>
    <n v="199999999"/>
    <n v="199950000"/>
    <n v="0"/>
    <n v="0"/>
    <n v="199999999"/>
    <n v="0"/>
    <n v="199950000"/>
    <n v="0"/>
    <n v="199999999"/>
    <n v="199950000"/>
    <s v="Capital"/>
  </r>
  <r>
    <s v="417"/>
    <s v="Kiruddu National Referral Hospital"/>
    <x v="9"/>
    <x v="9"/>
    <s v="02"/>
    <s v="Population Health, Safety and Management "/>
    <s v="01"/>
    <s v="Regional Referral Hospital Services"/>
    <s v="002"/>
    <s v=" Support Services "/>
    <s v="1574"/>
    <s v="Retooling of Kiruddu National Referral Hospital"/>
    <s v="000003"/>
    <s v="Facilities and Equipment Management"/>
    <s v="312233"/>
    <s v="Medical, Laboratory and Research &amp; appliances - Acquisition"/>
    <n v="0"/>
    <n v="0"/>
    <n v="0"/>
    <n v="0"/>
    <n v="450000000"/>
    <n v="0"/>
    <n v="450000000"/>
    <n v="0"/>
    <n v="0"/>
    <n v="0"/>
    <n v="0"/>
    <n v="0"/>
    <n v="0"/>
    <n v="0"/>
    <n v="0"/>
    <n v="0"/>
    <n v="0"/>
    <n v="0"/>
    <n v="0"/>
    <n v="0"/>
    <n v="450000000"/>
    <n v="449992419"/>
    <n v="0"/>
    <n v="0"/>
    <n v="450000000"/>
    <n v="0"/>
    <n v="449992419"/>
    <n v="0"/>
    <n v="450000000"/>
    <n v="449992419"/>
    <s v="Capital"/>
  </r>
  <r>
    <s v="418"/>
    <s v="Kawempe National Referral Hospital"/>
    <x v="9"/>
    <x v="9"/>
    <s v="02"/>
    <s v="Population Health, Safety and Management "/>
    <s v="01"/>
    <s v="Regional Referral Hospital Services"/>
    <s v="004"/>
    <s v="Support Services"/>
    <s v="1575"/>
    <s v="Retooling of Kawempe National Referral Hospital"/>
    <s v="000003"/>
    <s v="Facilities and Equipment Management"/>
    <s v="312229"/>
    <s v="Other ICT Equipment - Acquisition"/>
    <n v="0"/>
    <n v="0"/>
    <n v="0"/>
    <n v="0"/>
    <n v="150000000"/>
    <n v="0"/>
    <n v="150000000"/>
    <n v="0"/>
    <n v="0"/>
    <n v="0"/>
    <n v="0"/>
    <n v="0"/>
    <n v="100000000"/>
    <n v="99876002"/>
    <n v="0"/>
    <n v="0"/>
    <n v="50000000"/>
    <n v="0"/>
    <n v="0"/>
    <n v="0"/>
    <n v="0"/>
    <n v="50123997"/>
    <n v="0"/>
    <n v="0"/>
    <n v="150000000"/>
    <n v="0"/>
    <n v="149999999"/>
    <n v="0"/>
    <n v="150000000"/>
    <n v="149999999"/>
    <s v="Capital"/>
  </r>
  <r>
    <s v="516"/>
    <s v="Uganda Embassy in Saudi Arabia, Riyadh"/>
    <x v="0"/>
    <x v="0"/>
    <s v="01"/>
    <s v="Institutional Coordination"/>
    <s v="01"/>
    <s v="Overseas Mission Services"/>
    <s v="001"/>
    <s v="Embassy in Riyadh, Saudi Arabia"/>
    <s v="1738"/>
    <s v="Retooling Mission in Riyadh- SAUDI ARABIA"/>
    <s v="000003"/>
    <s v="Facilities and Equipment Management"/>
    <s v="312212"/>
    <s v="Light Vehicles - Acquisition"/>
    <n v="0"/>
    <n v="0"/>
    <n v="0"/>
    <n v="0"/>
    <n v="600000000"/>
    <n v="0"/>
    <n v="600000000"/>
    <n v="0"/>
    <n v="0"/>
    <n v="0"/>
    <n v="0"/>
    <n v="0"/>
    <n v="0"/>
    <n v="0"/>
    <n v="0"/>
    <n v="0"/>
    <n v="0"/>
    <n v="0"/>
    <n v="0"/>
    <n v="0"/>
    <n v="0"/>
    <n v="0"/>
    <n v="0"/>
    <n v="0"/>
    <n v="0"/>
    <n v="0"/>
    <n v="0"/>
    <n v="0"/>
    <n v="0"/>
    <n v="0"/>
    <s v="Capital"/>
  </r>
  <r>
    <s v="522"/>
    <s v="Uganda Embassy in France, Paris"/>
    <x v="0"/>
    <x v="0"/>
    <s v="01"/>
    <s v="Institutional Coordination"/>
    <s v="01"/>
    <s v="Overseas Mission Services"/>
    <s v="001"/>
    <s v="Embassy in Paris, France"/>
    <s v="1742"/>
    <s v="Retooling of Mission in Paris - France"/>
    <s v="000003"/>
    <s v="Facilities and Equipment Management"/>
    <s v="312212"/>
    <s v="Light Vehicles - Acquisition"/>
    <n v="0"/>
    <n v="0"/>
    <n v="0"/>
    <n v="0"/>
    <n v="1000000000"/>
    <n v="0"/>
    <n v="1000000000"/>
    <n v="0"/>
    <n v="900000000"/>
    <n v="0"/>
    <n v="0"/>
    <n v="0"/>
    <n v="0"/>
    <n v="0"/>
    <n v="0"/>
    <n v="0"/>
    <n v="0"/>
    <n v="0"/>
    <n v="0"/>
    <n v="0"/>
    <n v="0"/>
    <n v="0"/>
    <n v="0"/>
    <n v="0"/>
    <n v="900000000"/>
    <n v="0"/>
    <n v="0"/>
    <n v="0"/>
    <n v="900000000"/>
    <n v="0"/>
    <s v="Capital"/>
  </r>
  <r>
    <s v="523"/>
    <s v="Uganda Embassy in Germany, Berlin"/>
    <x v="0"/>
    <x v="0"/>
    <s v="01"/>
    <s v="Institutional Coordination"/>
    <s v="01"/>
    <s v="Overseas Mission Services"/>
    <s v="001"/>
    <s v="Embassy in Berlin, Germany"/>
    <s v="1717"/>
    <s v="Retooling of Mission in Berlin , Germany"/>
    <s v="000003"/>
    <s v="Facilities and Equipment Management"/>
    <s v="312231"/>
    <s v="Office Equipment - Acquisition "/>
    <n v="0"/>
    <n v="0"/>
    <n v="0"/>
    <n v="0"/>
    <n v="2460000"/>
    <n v="0"/>
    <n v="2460000"/>
    <n v="0"/>
    <n v="0"/>
    <n v="0"/>
    <n v="0"/>
    <n v="0"/>
    <n v="0"/>
    <n v="0"/>
    <n v="0"/>
    <n v="0"/>
    <n v="0"/>
    <n v="0"/>
    <n v="0"/>
    <n v="0"/>
    <n v="0"/>
    <n v="0"/>
    <n v="0"/>
    <n v="0"/>
    <n v="0"/>
    <n v="0"/>
    <n v="0"/>
    <n v="0"/>
    <n v="0"/>
    <n v="0"/>
    <s v="Capital"/>
  </r>
  <r>
    <s v="523"/>
    <s v="Uganda Embassy in Germany, Berlin"/>
    <x v="0"/>
    <x v="0"/>
    <s v="01"/>
    <s v="Institutional Coordination"/>
    <s v="01"/>
    <s v="Overseas Mission Services"/>
    <s v="001"/>
    <s v="Embassy in Berlin, Germany"/>
    <s v="1717"/>
    <s v="Retooling of Mission in Berlin , Germany"/>
    <s v="000003"/>
    <s v="Facilities and Equipment Management"/>
    <s v="312235"/>
    <s v="Furniture and Fittings - Acquisition"/>
    <n v="0"/>
    <n v="0"/>
    <n v="0"/>
    <n v="0"/>
    <n v="116807000"/>
    <n v="0"/>
    <n v="116807000"/>
    <n v="0"/>
    <n v="0"/>
    <n v="0"/>
    <n v="0"/>
    <n v="0"/>
    <n v="0"/>
    <n v="0"/>
    <n v="0"/>
    <n v="0"/>
    <n v="0"/>
    <n v="0"/>
    <n v="0"/>
    <n v="0"/>
    <n v="0"/>
    <n v="0"/>
    <n v="0"/>
    <n v="0"/>
    <n v="0"/>
    <n v="0"/>
    <n v="0"/>
    <n v="0"/>
    <n v="0"/>
    <n v="0"/>
    <s v="Capital"/>
  </r>
  <r>
    <s v="534"/>
    <s v="Uganda Consulate in Kenya, Mombasa"/>
    <x v="0"/>
    <x v="0"/>
    <s v="01"/>
    <s v="Institutional Coordination"/>
    <s v="01"/>
    <s v="Overseas Mission Services"/>
    <s v="001"/>
    <s v="Consulate in Mombasa, Kenya"/>
    <s v="1718"/>
    <s v="Retooling of Mission in Mombasa"/>
    <s v="000003"/>
    <s v="Facilities and Equipment Management"/>
    <s v="312235"/>
    <s v="Furniture and Fittings - Acquisition"/>
    <n v="0"/>
    <n v="0"/>
    <n v="0"/>
    <n v="0"/>
    <n v="100000000"/>
    <n v="0"/>
    <n v="100000000"/>
    <n v="0"/>
    <n v="0"/>
    <n v="0"/>
    <n v="0"/>
    <n v="0"/>
    <n v="33333333"/>
    <n v="33333333"/>
    <n v="0"/>
    <n v="0"/>
    <n v="66666666"/>
    <n v="66666666"/>
    <n v="0"/>
    <n v="0"/>
    <n v="0"/>
    <n v="97868539"/>
    <n v="0"/>
    <n v="0"/>
    <n v="99999999"/>
    <n v="0"/>
    <n v="197868538"/>
    <n v="0"/>
    <n v="99999999"/>
    <n v="197868538"/>
    <s v="Capital"/>
  </r>
  <r>
    <s v="535"/>
    <s v="Uganda Embassy in Algeria, Algiers"/>
    <x v="0"/>
    <x v="0"/>
    <s v="01"/>
    <s v="Institutional Coordination"/>
    <s v="01"/>
    <s v="Overseas Mission Services"/>
    <s v="001"/>
    <s v="Embassy in Algiers, Algeria"/>
    <s v="1722"/>
    <s v="Retooling of Mission in Algiers"/>
    <s v="000003"/>
    <s v="Facilities and Equipment Management"/>
    <s v="312231"/>
    <s v="Office Equipment - Acquisition "/>
    <n v="0"/>
    <n v="0"/>
    <n v="0"/>
    <n v="0"/>
    <n v="100000000"/>
    <n v="0"/>
    <n v="100000000"/>
    <n v="0"/>
    <n v="0"/>
    <n v="0"/>
    <n v="0"/>
    <n v="0"/>
    <n v="0"/>
    <n v="0"/>
    <n v="0"/>
    <n v="0"/>
    <n v="0"/>
    <n v="0"/>
    <n v="0"/>
    <n v="0"/>
    <n v="100000000"/>
    <n v="89895494"/>
    <n v="0"/>
    <n v="0"/>
    <n v="100000000"/>
    <n v="0"/>
    <n v="89895494"/>
    <n v="0"/>
    <n v="100000000"/>
    <n v="89895494"/>
    <s v="Capital"/>
  </r>
  <r>
    <s v="606"/>
    <s v="Local Governments 06"/>
    <x v="2"/>
    <x v="2"/>
    <s v="01"/>
    <s v="Environment and Natural Resources Management"/>
    <s v="02"/>
    <s v="District Natural Resources"/>
    <s v="001"/>
    <s v="Natural Resources Management"/>
    <s v="1382"/>
    <s v="Water and Environment Development"/>
    <s v="000003"/>
    <s v="Facilities and Equipment Management"/>
    <s v="263310"/>
    <s v="Sector Development Grant"/>
    <n v="0"/>
    <n v="0"/>
    <n v="0"/>
    <n v="0"/>
    <n v="0"/>
    <n v="0"/>
    <n v="77000000000"/>
    <n v="0"/>
    <n v="0"/>
    <n v="0"/>
    <n v="0"/>
    <n v="0"/>
    <n v="0"/>
    <n v="0"/>
    <n v="0"/>
    <n v="0"/>
    <n v="77000000000"/>
    <n v="35365669338"/>
    <n v="0"/>
    <n v="0"/>
    <n v="0"/>
    <n v="0"/>
    <n v="0"/>
    <n v="0"/>
    <n v="77000000000"/>
    <n v="0"/>
    <n v="35365669338"/>
    <n v="0"/>
    <n v="77000000000"/>
    <n v="35365669338"/>
    <s v="Recurrent"/>
  </r>
  <r>
    <s v="610"/>
    <s v="Local Governments 10"/>
    <x v="8"/>
    <x v="8"/>
    <s v="01"/>
    <s v="Physical Planning  and Urbanization;"/>
    <s v="10"/>
    <s v="Physical Planning and Urban Development"/>
    <s v="000"/>
    <s v=""/>
    <s v="1514"/>
    <s v="Uganda Support to Municipal Infrastructure Development (USMID II)"/>
    <s v="000017"/>
    <s v="Infrastructure Development and Management"/>
    <s v="263402"/>
    <s v="Transfer to Other Government Units"/>
    <n v="0"/>
    <n v="0"/>
    <n v="0"/>
    <n v="0"/>
    <n v="0"/>
    <n v="0"/>
    <n v="0"/>
    <n v="0"/>
    <n v="0"/>
    <n v="0"/>
    <n v="72138345251"/>
    <n v="72138345251"/>
    <n v="0"/>
    <n v="0"/>
    <n v="144276690501.76736"/>
    <n v="144276690501.76736"/>
    <n v="0"/>
    <n v="0"/>
    <n v="0"/>
    <n v="0"/>
    <n v="0"/>
    <n v="0"/>
    <n v="0"/>
    <n v="0"/>
    <n v="0"/>
    <n v="216415035752.76736"/>
    <n v="0"/>
    <n v="216415035752.76736"/>
    <n v="216415035752.76736"/>
    <n v="216415035752.76736"/>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39"/>
    <s v="Policies, Regulations and Standards "/>
    <s v="221011"/>
    <s v="Printing, Stationery, Photocopying and Binding"/>
    <n v="0"/>
    <n v="0"/>
    <n v="0"/>
    <n v="0"/>
    <n v="10000000"/>
    <n v="0"/>
    <n v="10000000"/>
    <n v="0"/>
    <n v="0"/>
    <n v="0"/>
    <n v="0"/>
    <n v="0"/>
    <n v="3000000"/>
    <n v="3000000"/>
    <n v="0"/>
    <n v="0"/>
    <n v="700000"/>
    <n v="700000"/>
    <n v="0"/>
    <n v="0"/>
    <n v="0"/>
    <n v="0"/>
    <n v="0"/>
    <n v="0"/>
    <n v="3700000"/>
    <n v="0"/>
    <n v="3700000"/>
    <n v="0"/>
    <n v="3700000"/>
    <n v="37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7001"/>
    <s v="Travel inland"/>
    <n v="0"/>
    <n v="0"/>
    <n v="0"/>
    <n v="0"/>
    <n v="192000000"/>
    <n v="0"/>
    <n v="110000000"/>
    <n v="82000000"/>
    <n v="0"/>
    <n v="0"/>
    <n v="0"/>
    <n v="0"/>
    <n v="0"/>
    <n v="0"/>
    <n v="0"/>
    <n v="0"/>
    <n v="27500000"/>
    <n v="27500000"/>
    <n v="0"/>
    <n v="0"/>
    <n v="82500000"/>
    <n v="82500000"/>
    <n v="0"/>
    <n v="0"/>
    <n v="110000000"/>
    <n v="0"/>
    <n v="110000000"/>
    <n v="0"/>
    <n v="110000000"/>
    <n v="110000000"/>
    <s v="Recurrent"/>
  </r>
  <r>
    <s v="019"/>
    <s v="Ministry of Water and Environment"/>
    <x v="2"/>
    <x v="2"/>
    <s v="01"/>
    <s v="Environment and Natural Resources Management"/>
    <s v="01"/>
    <s v="Directorate of Environmental Affairs"/>
    <s v="004"/>
    <s v="Wetland Management Services "/>
    <s v="1697"/>
    <s v="National Wetlands Restoration Project"/>
    <s v="140027"/>
    <s v="Support to Affliated insititutions "/>
    <s v="263402"/>
    <s v="Transfer to Other Government Units"/>
    <n v="0"/>
    <n v="0"/>
    <n v="0"/>
    <n v="0"/>
    <n v="375000000"/>
    <n v="0"/>
    <n v="375000000"/>
    <n v="0"/>
    <n v="0"/>
    <n v="0"/>
    <n v="0"/>
    <n v="0"/>
    <n v="202083333"/>
    <n v="188210000"/>
    <n v="0"/>
    <n v="0"/>
    <n v="172916667"/>
    <n v="49100000"/>
    <n v="0"/>
    <n v="0"/>
    <n v="0"/>
    <n v="137690000"/>
    <n v="0"/>
    <n v="0"/>
    <n v="375000000"/>
    <n v="0"/>
    <n v="375000000"/>
    <n v="0"/>
    <n v="375000000"/>
    <n v="375000000"/>
    <s v="Recurrent"/>
  </r>
  <r>
    <s v="016"/>
    <s v="Ministry of Works and Transport"/>
    <x v="10"/>
    <x v="10"/>
    <s v="04"/>
    <s v="Transport Asset Management"/>
    <s v="02"/>
    <s v="District, Urban and Community Access Roads"/>
    <s v="001"/>
    <s v="Roads and Bridges"/>
    <s v="1703"/>
    <s v="Rehabilitation of District Roads Project"/>
    <s v="260013"/>
    <s v="Infrastructure Planning"/>
    <s v="227004"/>
    <s v="Fuel, Lubricants and Oils"/>
    <n v="0"/>
    <n v="0"/>
    <n v="0"/>
    <n v="0"/>
    <n v="160000000"/>
    <n v="0"/>
    <n v="160000000"/>
    <n v="0"/>
    <n v="0"/>
    <n v="0"/>
    <n v="0"/>
    <n v="0"/>
    <n v="80000000"/>
    <n v="80000000"/>
    <n v="0"/>
    <n v="0"/>
    <n v="40000000"/>
    <n v="40000000"/>
    <n v="0"/>
    <n v="0"/>
    <n v="40000000"/>
    <n v="40000000"/>
    <n v="0"/>
    <n v="0"/>
    <n v="160000000"/>
    <n v="0"/>
    <n v="160000000"/>
    <n v="0"/>
    <n v="160000000"/>
    <n v="160000000"/>
    <s v="Recurrent"/>
  </r>
  <r>
    <s v="003"/>
    <s v="Office of the Prime Minister"/>
    <x v="6"/>
    <x v="6"/>
    <s v="04"/>
    <s v="Accountability Systems and Service Delivery"/>
    <s v="01"/>
    <s v="Administration and Support Services"/>
    <s v="001"/>
    <s v="Finance and Administration"/>
    <s v="1673"/>
    <s v="Retooling of Office of the Prime Minister"/>
    <s v="000003"/>
    <s v="Facilities and Equipment Management"/>
    <s v="228002"/>
    <s v="Maintenance-Transport Equipment "/>
    <n v="0"/>
    <n v="0"/>
    <n v="0"/>
    <n v="0"/>
    <n v="25000000"/>
    <n v="0"/>
    <n v="25000000"/>
    <n v="0"/>
    <n v="0"/>
    <n v="0"/>
    <n v="0"/>
    <n v="0"/>
    <n v="12500000"/>
    <n v="0"/>
    <n v="0"/>
    <n v="0"/>
    <n v="3125000"/>
    <n v="0"/>
    <n v="0"/>
    <n v="0"/>
    <n v="9375000"/>
    <n v="0"/>
    <n v="0"/>
    <n v="0"/>
    <n v="25000000"/>
    <n v="0"/>
    <n v="0"/>
    <n v="0"/>
    <n v="25000000"/>
    <n v="0"/>
    <s v="Recurrent"/>
  </r>
  <r>
    <s v="122"/>
    <s v="Kampala Capital City Authority (KCCA)"/>
    <x v="10"/>
    <x v="10"/>
    <s v="04"/>
    <s v="Transport Asset Management"/>
    <s v="13"/>
    <s v="Urban Road Network Development"/>
    <s v="002"/>
    <s v="Engineering and Techinical Services"/>
    <s v="1686"/>
    <s v="Retooling of Kampala Capital City Authority"/>
    <s v="000003"/>
    <s v="Facilities and Equipment Management"/>
    <s v="228002"/>
    <s v="Maintenance-Transport Equipment "/>
    <n v="0"/>
    <n v="0"/>
    <n v="0"/>
    <n v="0"/>
    <n v="2659999710"/>
    <n v="0"/>
    <n v="2659999710"/>
    <n v="0"/>
    <n v="0"/>
    <n v="0"/>
    <n v="0"/>
    <n v="0"/>
    <n v="1473524687"/>
    <n v="1056125300"/>
    <n v="0"/>
    <n v="0"/>
    <n v="247747807"/>
    <n v="538098373"/>
    <n v="0"/>
    <n v="0"/>
    <n v="938727216"/>
    <n v="1039574017"/>
    <n v="0"/>
    <n v="0"/>
    <n v="2659999710"/>
    <n v="0"/>
    <n v="2633797690"/>
    <n v="0"/>
    <n v="2659999710"/>
    <n v="263379769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7001"/>
    <s v="Travel inland"/>
    <n v="0"/>
    <n v="0"/>
    <n v="0"/>
    <n v="0"/>
    <n v="250000000"/>
    <n v="0"/>
    <n v="250000000"/>
    <n v="0"/>
    <n v="0"/>
    <n v="0"/>
    <n v="0"/>
    <n v="0"/>
    <n v="115000000"/>
    <n v="115000000"/>
    <n v="0"/>
    <n v="0"/>
    <n v="80000000"/>
    <n v="-3152421"/>
    <n v="0"/>
    <n v="0"/>
    <n v="55000000"/>
    <n v="144524842"/>
    <n v="0"/>
    <n v="0"/>
    <n v="250000000"/>
    <n v="0"/>
    <n v="256372421"/>
    <n v="0"/>
    <n v="250000000"/>
    <n v="256372421"/>
    <s v="Recurrent"/>
  </r>
  <r>
    <s v="003"/>
    <s v="Office of the Prime Minister"/>
    <x v="3"/>
    <x v="3"/>
    <s v="01"/>
    <s v="Production and productivity"/>
    <s v="02"/>
    <s v="Affirmative Action Programs"/>
    <s v="001"/>
    <s v="Affirmative Action Programs"/>
    <s v="0932"/>
    <s v="Northern Uganda War Recovery Plan"/>
    <s v="510008"/>
    <s v="Northern Uganda Affairs"/>
    <s v="224003"/>
    <s v="Agricultural Supplies and Services"/>
    <n v="0"/>
    <n v="0"/>
    <n v="34400000"/>
    <n v="-34400000"/>
    <n v="309600000"/>
    <n v="0"/>
    <n v="344000000"/>
    <n v="0"/>
    <n v="0"/>
    <n v="0"/>
    <n v="0"/>
    <n v="0"/>
    <n v="0"/>
    <n v="0"/>
    <n v="0"/>
    <n v="0"/>
    <n v="297175000"/>
    <n v="291960016"/>
    <n v="0"/>
    <n v="0"/>
    <n v="12425000"/>
    <n v="12811500"/>
    <n v="0"/>
    <n v="0"/>
    <n v="309600000"/>
    <n v="0"/>
    <n v="304771516"/>
    <n v="0"/>
    <n v="309600000"/>
    <n v="304771516"/>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1003"/>
    <s v="Staff Training"/>
    <n v="0"/>
    <n v="0"/>
    <n v="0"/>
    <n v="0"/>
    <n v="20000000"/>
    <n v="0"/>
    <n v="20000000"/>
    <n v="0"/>
    <n v="0"/>
    <n v="0"/>
    <n v="0"/>
    <n v="0"/>
    <n v="13000000"/>
    <n v="13000000"/>
    <n v="0"/>
    <n v="0"/>
    <n v="0"/>
    <n v="0"/>
    <n v="0"/>
    <n v="0"/>
    <n v="0"/>
    <n v="0"/>
    <n v="0"/>
    <n v="0"/>
    <n v="13000000"/>
    <n v="0"/>
    <n v="13000000"/>
    <n v="0"/>
    <n v="13000000"/>
    <n v="13000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4004"/>
    <s v="Beddings, Clothing, Footwear and related Services"/>
    <n v="0"/>
    <n v="0"/>
    <n v="0"/>
    <n v="0"/>
    <n v="15000000"/>
    <n v="0"/>
    <n v="15000000"/>
    <n v="0"/>
    <n v="0"/>
    <n v="0"/>
    <n v="0"/>
    <n v="0"/>
    <n v="10000000"/>
    <n v="10000000"/>
    <n v="0"/>
    <n v="0"/>
    <n v="0"/>
    <n v="0"/>
    <n v="0"/>
    <n v="0"/>
    <n v="0"/>
    <n v="0"/>
    <n v="0"/>
    <n v="0"/>
    <n v="10000000"/>
    <n v="0"/>
    <n v="10000000"/>
    <n v="0"/>
    <n v="10000000"/>
    <n v="100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07"/>
    <s v="Books, Periodicals &amp; Newspapers"/>
    <n v="0"/>
    <n v="0"/>
    <n v="0"/>
    <n v="0"/>
    <n v="14000000"/>
    <n v="0"/>
    <n v="14000000"/>
    <n v="0"/>
    <n v="0"/>
    <n v="0"/>
    <n v="0"/>
    <n v="0"/>
    <n v="3000000"/>
    <n v="0"/>
    <n v="0"/>
    <n v="0"/>
    <n v="11000000"/>
    <n v="5570000"/>
    <n v="0"/>
    <n v="0"/>
    <n v="0"/>
    <n v="8430000"/>
    <n v="0"/>
    <n v="0"/>
    <n v="14000000"/>
    <n v="0"/>
    <n v="14000000"/>
    <n v="0"/>
    <n v="14000000"/>
    <n v="1400000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1012"/>
    <s v="Small Office Equipment"/>
    <n v="0"/>
    <n v="0"/>
    <n v="0"/>
    <n v="0"/>
    <n v="30000000"/>
    <n v="0"/>
    <n v="0"/>
    <n v="30000000"/>
    <n v="0"/>
    <n v="0"/>
    <n v="0"/>
    <n v="0"/>
    <n v="0"/>
    <n v="0"/>
    <n v="0"/>
    <n v="0"/>
    <n v="0"/>
    <n v="0"/>
    <n v="0"/>
    <n v="0"/>
    <n v="0"/>
    <n v="0"/>
    <n v="0"/>
    <n v="0"/>
    <n v="0"/>
    <n v="0"/>
    <n v="0"/>
    <n v="0"/>
    <n v="0"/>
    <n v="0"/>
    <s v="Recurrent"/>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52899"/>
    <s v="Other Domestic  Arrears Budgeting"/>
    <n v="0"/>
    <n v="0"/>
    <n v="0"/>
    <n v="0"/>
    <n v="674323380"/>
    <n v="674323380"/>
    <n v="0"/>
    <n v="0"/>
    <n v="674323380"/>
    <n v="0"/>
    <n v="0"/>
    <n v="0"/>
    <n v="0"/>
    <n v="-349000000"/>
    <n v="0"/>
    <n v="0"/>
    <n v="0"/>
    <n v="349000000"/>
    <n v="0"/>
    <n v="0"/>
    <n v="0"/>
    <n v="-349000000"/>
    <n v="0"/>
    <n v="0"/>
    <n v="674323380"/>
    <n v="0"/>
    <n v="-349000000"/>
    <n v="0"/>
    <n v="674323380"/>
    <n v="-349000000"/>
    <s v="Capital"/>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28002"/>
    <s v="Maintenance-Transport Equipment "/>
    <n v="0"/>
    <n v="0"/>
    <n v="0"/>
    <n v="0"/>
    <n v="8000000"/>
    <n v="0"/>
    <n v="8000000"/>
    <n v="0"/>
    <n v="0"/>
    <n v="0"/>
    <n v="0"/>
    <n v="0"/>
    <n v="8000000"/>
    <n v="0"/>
    <n v="0"/>
    <n v="0"/>
    <n v="0"/>
    <n v="0"/>
    <n v="0"/>
    <n v="0"/>
    <n v="0"/>
    <n v="6887000"/>
    <n v="0"/>
    <n v="0"/>
    <n v="8000000"/>
    <n v="0"/>
    <n v="6887000"/>
    <n v="0"/>
    <n v="8000000"/>
    <n v="6887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39"/>
    <s v="Policies, Regulations and Standards "/>
    <s v="225101"/>
    <s v="Consultancy Services"/>
    <n v="0"/>
    <n v="0"/>
    <n v="0"/>
    <n v="0"/>
    <n v="800000000"/>
    <n v="0"/>
    <n v="0"/>
    <n v="800000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0022"/>
    <s v="SUPPORT TO LUWERO TRIANGLE"/>
    <s v="510007"/>
    <s v="Luwero-Rwenzori Affairs"/>
    <s v="263402"/>
    <s v="Transfer to Other Government Units"/>
    <n v="0"/>
    <n v="0"/>
    <n v="32000000"/>
    <n v="-32000000"/>
    <n v="288000000"/>
    <n v="0"/>
    <n v="320000000"/>
    <n v="0"/>
    <n v="0"/>
    <n v="0"/>
    <n v="0"/>
    <n v="0"/>
    <n v="160000000"/>
    <n v="0"/>
    <n v="0"/>
    <n v="0"/>
    <n v="128000000"/>
    <n v="0"/>
    <n v="0"/>
    <n v="0"/>
    <n v="0"/>
    <n v="278667000"/>
    <n v="0"/>
    <n v="0"/>
    <n v="288000000"/>
    <n v="0"/>
    <n v="278667000"/>
    <n v="0"/>
    <n v="288000000"/>
    <n v="278667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28002"/>
    <s v="Maintenance-Transport Equipment "/>
    <n v="0"/>
    <n v="0"/>
    <n v="0"/>
    <n v="0"/>
    <n v="36000000"/>
    <n v="0"/>
    <n v="16000000"/>
    <n v="20000000"/>
    <n v="0"/>
    <n v="0"/>
    <n v="0"/>
    <n v="0"/>
    <n v="4000000"/>
    <n v="2000000"/>
    <n v="0"/>
    <n v="0"/>
    <n v="4000000"/>
    <n v="6000000"/>
    <n v="0"/>
    <n v="0"/>
    <n v="8000000"/>
    <n v="8000000"/>
    <n v="0"/>
    <n v="0"/>
    <n v="16000000"/>
    <n v="0"/>
    <n v="16000000"/>
    <n v="0"/>
    <n v="16000000"/>
    <n v="16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39"/>
    <s v="Policies, Regulations and Standards "/>
    <s v="211106"/>
    <s v="Allowances (Incl. Casuals, Temporary, sitting allowances)"/>
    <n v="0"/>
    <n v="0"/>
    <n v="0"/>
    <n v="0"/>
    <n v="20000000"/>
    <n v="0"/>
    <n v="20000000"/>
    <n v="0"/>
    <n v="0"/>
    <n v="0"/>
    <n v="0"/>
    <n v="0"/>
    <n v="10000000"/>
    <n v="9499876"/>
    <n v="0"/>
    <n v="0"/>
    <n v="1000000"/>
    <n v="1500124"/>
    <n v="0"/>
    <n v="0"/>
    <n v="0"/>
    <n v="0"/>
    <n v="0"/>
    <n v="0"/>
    <n v="11000000"/>
    <n v="0"/>
    <n v="11000000"/>
    <n v="0"/>
    <n v="11000000"/>
    <n v="11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5"/>
    <s v="Monitoring and Evaluation "/>
    <s v="221002"/>
    <s v="Workshops, Meetings and Seminars"/>
    <n v="0"/>
    <n v="0"/>
    <n v="0"/>
    <n v="0"/>
    <n v="820000000"/>
    <n v="0"/>
    <n v="20000000"/>
    <n v="800000000"/>
    <n v="0"/>
    <n v="0"/>
    <n v="0"/>
    <n v="0"/>
    <n v="0"/>
    <n v="0"/>
    <n v="0"/>
    <n v="0"/>
    <n v="5000000"/>
    <n v="4218000"/>
    <n v="0"/>
    <n v="0"/>
    <n v="0"/>
    <n v="782000"/>
    <n v="0"/>
    <n v="0"/>
    <n v="5000000"/>
    <n v="0"/>
    <n v="5000000"/>
    <n v="0"/>
    <n v="5000000"/>
    <n v="50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27004"/>
    <s v="Fuel, Lubricants and Oils"/>
    <n v="0"/>
    <n v="0"/>
    <n v="0"/>
    <n v="0"/>
    <n v="16000000"/>
    <n v="0"/>
    <n v="16000000"/>
    <n v="0"/>
    <n v="0"/>
    <n v="0"/>
    <n v="0"/>
    <n v="0"/>
    <n v="4000000"/>
    <n v="3999999"/>
    <n v="0"/>
    <n v="0"/>
    <n v="4000000"/>
    <n v="1004000"/>
    <n v="0"/>
    <n v="0"/>
    <n v="2000000"/>
    <n v="4996000"/>
    <n v="0"/>
    <n v="0"/>
    <n v="10000000"/>
    <n v="0"/>
    <n v="9999999"/>
    <n v="0"/>
    <n v="10000000"/>
    <n v="9999999"/>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300015"/>
    <s v="Support to Regional ICT Hubs"/>
    <s v="222001"/>
    <s v="Information and Communication Technology Services."/>
    <n v="0"/>
    <n v="0"/>
    <n v="0"/>
    <n v="0"/>
    <n v="20000000"/>
    <n v="0"/>
    <n v="20000000"/>
    <n v="0"/>
    <n v="0"/>
    <n v="0"/>
    <n v="0"/>
    <n v="0"/>
    <n v="6600000"/>
    <n v="6600000"/>
    <n v="0"/>
    <n v="0"/>
    <n v="6700000"/>
    <n v="6700000"/>
    <n v="0"/>
    <n v="0"/>
    <n v="3000000"/>
    <n v="3000000"/>
    <n v="0"/>
    <n v="0"/>
    <n v="16300000"/>
    <n v="0"/>
    <n v="16300000"/>
    <n v="0"/>
    <n v="16300000"/>
    <n v="163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300015"/>
    <s v="Support to Regional ICT Hubs"/>
    <s v="228002"/>
    <s v="Maintenance-Transport Equipment "/>
    <n v="0"/>
    <n v="0"/>
    <n v="0"/>
    <n v="0"/>
    <n v="50000000"/>
    <n v="0"/>
    <n v="50000000"/>
    <n v="0"/>
    <n v="0"/>
    <n v="0"/>
    <n v="0"/>
    <n v="0"/>
    <n v="15000000"/>
    <n v="5700400"/>
    <n v="0"/>
    <n v="0"/>
    <n v="15000000"/>
    <n v="11750000"/>
    <n v="0"/>
    <n v="0"/>
    <n v="0"/>
    <n v="12549600"/>
    <n v="0"/>
    <n v="0"/>
    <n v="30000000"/>
    <n v="0"/>
    <n v="30000000"/>
    <n v="0"/>
    <n v="30000000"/>
    <n v="30000000"/>
    <s v="Recurrent"/>
  </r>
  <r>
    <s v="020"/>
    <s v="Ministry of ICT and National Guidance"/>
    <x v="15"/>
    <x v="15"/>
    <s v="04"/>
    <s v="Enabling Environment "/>
    <s v="03"/>
    <s v="Policy, Planning and Support Services"/>
    <s v="003"/>
    <s v="Finance and Administration"/>
    <s v="1600"/>
    <s v="Retooling of Ministry of ICT &amp; National Guidance"/>
    <s v="000003"/>
    <s v="Facilities and Equipment Management"/>
    <s v="221001"/>
    <s v="Advertising and Public Relations"/>
    <n v="0"/>
    <n v="0"/>
    <n v="0"/>
    <n v="0"/>
    <n v="60000000"/>
    <n v="0"/>
    <n v="60000000"/>
    <n v="0"/>
    <n v="0"/>
    <n v="0"/>
    <n v="0"/>
    <n v="0"/>
    <n v="20000000"/>
    <n v="20000000"/>
    <n v="0"/>
    <n v="0"/>
    <n v="20000000"/>
    <n v="20000000"/>
    <n v="0"/>
    <n v="0"/>
    <n v="5000000"/>
    <n v="5000000"/>
    <n v="0"/>
    <n v="0"/>
    <n v="45000000"/>
    <n v="0"/>
    <n v="45000000"/>
    <n v="0"/>
    <n v="45000000"/>
    <n v="45000000"/>
    <s v="Recurrent"/>
  </r>
  <r>
    <s v="022"/>
    <s v="Ministry of Tourism, Wildlife and Antiquities"/>
    <x v="16"/>
    <x v="16"/>
    <s v="02"/>
    <s v="Infrastructure, Product Development and Conservation"/>
    <s v="02"/>
    <s v="Tourism, Wildlife Conservation and Museums"/>
    <s v="002"/>
    <s v="Tourism"/>
    <s v="1701"/>
    <s v="Development of Source of the Nile (Phase II)"/>
    <s v="120010"/>
    <s v="Product Modernization and Development"/>
    <s v="221003"/>
    <s v="Staff Training"/>
    <n v="0"/>
    <n v="0"/>
    <n v="0"/>
    <n v="0"/>
    <n v="20000000"/>
    <n v="0"/>
    <n v="20000000"/>
    <n v="0"/>
    <n v="0"/>
    <n v="0"/>
    <n v="0"/>
    <n v="0"/>
    <n v="0"/>
    <n v="0"/>
    <n v="0"/>
    <n v="0"/>
    <n v="20000000"/>
    <n v="0"/>
    <n v="0"/>
    <n v="0"/>
    <n v="0"/>
    <n v="0"/>
    <n v="0"/>
    <n v="0"/>
    <n v="20000000"/>
    <n v="0"/>
    <n v="0"/>
    <n v="0"/>
    <n v="20000000"/>
    <n v="0"/>
    <s v="Recurrent"/>
  </r>
  <r>
    <s v="022"/>
    <s v="Ministry of Tourism, Wildlife and Antiquities"/>
    <x v="16"/>
    <x v="16"/>
    <s v="03"/>
    <s v="Regulation and Skills Development"/>
    <s v="01"/>
    <s v="Policy, Planning and Support Services"/>
    <s v="001"/>
    <s v="Administrative and Support Services"/>
    <s v="1609"/>
    <s v="Retooling of Ministry of Tourism, Wildlife and Antiquities"/>
    <s v="120031"/>
    <s v="Tourism information Management System services (TIMS)"/>
    <s v="221008"/>
    <s v="Information and Communication Technology Supplies.  "/>
    <n v="0"/>
    <n v="0"/>
    <n v="0"/>
    <n v="0"/>
    <n v="60000000"/>
    <n v="0"/>
    <n v="60000000"/>
    <n v="0"/>
    <n v="0"/>
    <n v="0"/>
    <n v="0"/>
    <n v="0"/>
    <n v="60000000"/>
    <n v="0"/>
    <n v="0"/>
    <n v="0"/>
    <n v="0"/>
    <n v="0"/>
    <n v="0"/>
    <n v="0"/>
    <n v="0"/>
    <n v="59954001"/>
    <n v="0"/>
    <n v="0"/>
    <n v="60000000"/>
    <n v="0"/>
    <n v="59954001"/>
    <n v="0"/>
    <n v="60000000"/>
    <n v="59954001"/>
    <s v="Recurrent"/>
  </r>
  <r>
    <s v="101"/>
    <s v="Judiciary (Courts of Judicature)"/>
    <x v="17"/>
    <x v="17"/>
    <s v="01"/>
    <s v="Institutional Coordination"/>
    <s v="02"/>
    <s v="Judiciary General Administration"/>
    <s v="011"/>
    <s v="Finance and Administration"/>
    <s v="1644"/>
    <s v="Retooling of the Judiciary"/>
    <s v="000003"/>
    <s v="Facilities and Equipment Management"/>
    <s v="312212"/>
    <s v="Light Vehicles - Acquisition"/>
    <n v="1653000000"/>
    <n v="0"/>
    <n v="0"/>
    <n v="0"/>
    <n v="23467000000"/>
    <n v="0"/>
    <n v="21814000000"/>
    <n v="0"/>
    <n v="0"/>
    <n v="0"/>
    <n v="0"/>
    <n v="0"/>
    <n v="8366500000"/>
    <n v="1558000004"/>
    <n v="0"/>
    <n v="0"/>
    <n v="5856342552"/>
    <n v="11296432174"/>
    <n v="0"/>
    <n v="0"/>
    <n v="1482247234"/>
    <n v="2850657610"/>
    <n v="0"/>
    <n v="0"/>
    <n v="15705089786"/>
    <n v="0"/>
    <n v="15705089788"/>
    <n v="0"/>
    <n v="15705089786"/>
    <n v="15705089788"/>
    <s v="Capital"/>
  </r>
  <r>
    <s v="101"/>
    <s v="Judiciary (Courts of Judicature)"/>
    <x v="17"/>
    <x v="17"/>
    <s v="01"/>
    <s v="Institutional Coordination"/>
    <s v="02"/>
    <s v="Judiciary General Administration"/>
    <s v="016"/>
    <s v="Engineering and Technical Services"/>
    <s v="1556"/>
    <s v="Construction of the Supreme Court and Court of Appeal Buildings"/>
    <s v="000017"/>
    <s v="Infrastructure Development and Management"/>
    <s v="313121"/>
    <s v="  Non-Residential Buildings  - Improvement"/>
    <n v="0"/>
    <n v="0"/>
    <n v="0"/>
    <n v="0"/>
    <n v="1803512563"/>
    <n v="0"/>
    <n v="1803512563"/>
    <n v="0"/>
    <n v="0"/>
    <n v="0"/>
    <n v="0"/>
    <n v="0"/>
    <n v="0"/>
    <n v="0"/>
    <n v="0"/>
    <n v="0"/>
    <n v="1803512563"/>
    <n v="0"/>
    <n v="0"/>
    <n v="0"/>
    <n v="0"/>
    <n v="1803512563"/>
    <n v="0"/>
    <n v="0"/>
    <n v="1803512563"/>
    <n v="0"/>
    <n v="1803512563"/>
    <n v="0"/>
    <n v="1803512563"/>
    <n v="1803512563"/>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1001"/>
    <s v="Advertising and Public Relations"/>
    <n v="0"/>
    <n v="0"/>
    <n v="0"/>
    <n v="0"/>
    <n v="94000000"/>
    <n v="0"/>
    <n v="94000000"/>
    <n v="0"/>
    <n v="0"/>
    <n v="0"/>
    <n v="0"/>
    <n v="0"/>
    <n v="15750000"/>
    <n v="2000000"/>
    <n v="0"/>
    <n v="0"/>
    <n v="36750000"/>
    <n v="12700000"/>
    <n v="0"/>
    <n v="0"/>
    <n v="0"/>
    <n v="17588000"/>
    <n v="0"/>
    <n v="0"/>
    <n v="52500000"/>
    <n v="0"/>
    <n v="32288000"/>
    <n v="0"/>
    <n v="52500000"/>
    <n v="32288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1009"/>
    <s v="Welfare and Entertainment"/>
    <n v="0"/>
    <n v="0"/>
    <n v="0"/>
    <n v="0"/>
    <n v="38000000"/>
    <n v="0"/>
    <n v="38000000"/>
    <n v="0"/>
    <n v="0"/>
    <n v="0"/>
    <n v="0"/>
    <n v="0"/>
    <n v="19000000"/>
    <n v="13973339"/>
    <n v="0"/>
    <n v="0"/>
    <n v="2500000"/>
    <n v="4557160"/>
    <n v="0"/>
    <n v="0"/>
    <n v="0"/>
    <n v="2465500"/>
    <n v="0"/>
    <n v="0"/>
    <n v="21500000"/>
    <n v="0"/>
    <n v="20995999"/>
    <n v="0"/>
    <n v="21500000"/>
    <n v="20995999"/>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7004"/>
    <s v="Fuel, Lubricants and Oils"/>
    <n v="0"/>
    <n v="0"/>
    <n v="0"/>
    <n v="0"/>
    <n v="276000000"/>
    <n v="0"/>
    <n v="276000000"/>
    <n v="0"/>
    <n v="0"/>
    <n v="0"/>
    <n v="0"/>
    <n v="0"/>
    <n v="85500000"/>
    <n v="73360000"/>
    <n v="0"/>
    <n v="0"/>
    <n v="67000000"/>
    <n v="57700000"/>
    <n v="0"/>
    <n v="0"/>
    <n v="57500000"/>
    <n v="58812200"/>
    <n v="0"/>
    <n v="0"/>
    <n v="210000000"/>
    <n v="0"/>
    <n v="189872200"/>
    <n v="0"/>
    <n v="210000000"/>
    <n v="1898722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1009"/>
    <s v="Welfare and Entertainment"/>
    <n v="0"/>
    <n v="0"/>
    <n v="0"/>
    <n v="0"/>
    <n v="80000000"/>
    <n v="0"/>
    <n v="80000000"/>
    <n v="0"/>
    <n v="0"/>
    <n v="0"/>
    <n v="0"/>
    <n v="0"/>
    <n v="27500000"/>
    <n v="15705591"/>
    <n v="0"/>
    <n v="0"/>
    <n v="17500000"/>
    <n v="17357960"/>
    <n v="0"/>
    <n v="0"/>
    <n v="12500000"/>
    <n v="21713070"/>
    <n v="0"/>
    <n v="0"/>
    <n v="57500000"/>
    <n v="0"/>
    <n v="54776621"/>
    <n v="0"/>
    <n v="57500000"/>
    <n v="54776621"/>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3005"/>
    <s v="Electricity "/>
    <n v="0"/>
    <n v="0"/>
    <n v="0"/>
    <n v="0"/>
    <n v="90000000"/>
    <n v="0"/>
    <n v="90000000"/>
    <n v="0"/>
    <n v="0"/>
    <n v="0"/>
    <n v="0"/>
    <n v="0"/>
    <n v="22500000"/>
    <n v="22500000"/>
    <n v="0"/>
    <n v="0"/>
    <n v="22500000"/>
    <n v="20000000"/>
    <n v="0"/>
    <n v="0"/>
    <n v="40000000"/>
    <n v="42500000"/>
    <n v="0"/>
    <n v="0"/>
    <n v="85000000"/>
    <n v="0"/>
    <n v="85000000"/>
    <n v="0"/>
    <n v="85000000"/>
    <n v="85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2"/>
    <s v="Applied meteorology,data and climate services"/>
    <s v="221001"/>
    <s v="Advertising and Public Relations"/>
    <n v="0"/>
    <n v="0"/>
    <n v="0"/>
    <n v="0"/>
    <n v="80000000"/>
    <n v="0"/>
    <n v="80000000"/>
    <n v="0"/>
    <n v="0"/>
    <n v="0"/>
    <n v="0"/>
    <n v="0"/>
    <n v="14000000"/>
    <n v="0"/>
    <n v="0"/>
    <n v="0"/>
    <n v="20000000"/>
    <n v="5600001"/>
    <n v="0"/>
    <n v="0"/>
    <n v="0"/>
    <n v="28399999"/>
    <n v="0"/>
    <n v="0"/>
    <n v="34000000"/>
    <n v="0"/>
    <n v="34000000"/>
    <n v="0"/>
    <n v="34000000"/>
    <n v="34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11106"/>
    <s v="Allowances (Incl. Casuals, Temporary, sitting allowances)"/>
    <n v="0"/>
    <n v="0"/>
    <n v="0"/>
    <n v="0"/>
    <n v="40000000"/>
    <n v="0"/>
    <n v="40000000"/>
    <n v="0"/>
    <n v="0"/>
    <n v="0"/>
    <n v="0"/>
    <n v="0"/>
    <n v="20000000"/>
    <n v="12500400"/>
    <n v="0"/>
    <n v="0"/>
    <n v="10000000"/>
    <n v="6570300"/>
    <n v="0"/>
    <n v="0"/>
    <n v="10000000"/>
    <n v="15908300"/>
    <n v="0"/>
    <n v="0"/>
    <n v="40000000"/>
    <n v="0"/>
    <n v="34979000"/>
    <n v="0"/>
    <n v="40000000"/>
    <n v="34979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1003"/>
    <s v="Staff Training"/>
    <n v="0"/>
    <n v="0"/>
    <n v="0"/>
    <n v="0"/>
    <n v="30000000"/>
    <n v="0"/>
    <n v="30000000"/>
    <n v="0"/>
    <n v="0"/>
    <n v="0"/>
    <n v="0"/>
    <n v="0"/>
    <n v="7500000"/>
    <n v="1500000"/>
    <n v="0"/>
    <n v="0"/>
    <n v="15000000"/>
    <n v="0"/>
    <n v="0"/>
    <n v="0"/>
    <n v="0"/>
    <n v="19680000"/>
    <n v="0"/>
    <n v="0"/>
    <n v="22500000"/>
    <n v="0"/>
    <n v="21180000"/>
    <n v="0"/>
    <n v="22500000"/>
    <n v="2118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1017"/>
    <s v="Membership dues and Subscription fees."/>
    <n v="0"/>
    <n v="0"/>
    <n v="0"/>
    <n v="0"/>
    <n v="350000"/>
    <n v="0"/>
    <n v="350000"/>
    <n v="0"/>
    <n v="0"/>
    <n v="0"/>
    <n v="0"/>
    <n v="0"/>
    <n v="0"/>
    <n v="0"/>
    <n v="0"/>
    <n v="0"/>
    <n v="350000"/>
    <n v="0"/>
    <n v="0"/>
    <n v="0"/>
    <n v="0"/>
    <n v="350000"/>
    <n v="0"/>
    <n v="0"/>
    <n v="350000"/>
    <n v="0"/>
    <n v="350000"/>
    <n v="0"/>
    <n v="350000"/>
    <n v="35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4004"/>
    <s v="Beddings, Clothing, Footwear and related Services"/>
    <n v="0"/>
    <n v="0"/>
    <n v="0"/>
    <n v="0"/>
    <n v="10000000"/>
    <n v="0"/>
    <n v="10000000"/>
    <n v="0"/>
    <n v="0"/>
    <n v="0"/>
    <n v="0"/>
    <n v="0"/>
    <n v="5000000"/>
    <n v="4920600"/>
    <n v="0"/>
    <n v="0"/>
    <n v="5000000"/>
    <n v="0"/>
    <n v="0"/>
    <n v="0"/>
    <n v="0"/>
    <n v="5079399"/>
    <n v="0"/>
    <n v="0"/>
    <n v="10000000"/>
    <n v="0"/>
    <n v="9999999"/>
    <n v="0"/>
    <n v="10000000"/>
    <n v="9999999"/>
    <s v="Recurrent"/>
  </r>
  <r>
    <s v="110"/>
    <s v="Uganda Industrial Research Institute (UIRI)"/>
    <x v="1"/>
    <x v="1"/>
    <s v="03"/>
    <s v="STI  Ecosystem Development"/>
    <s v="01"/>
    <s v="Industrial Research"/>
    <s v="001"/>
    <s v="Headquarters"/>
    <s v="1598"/>
    <s v="Retooling of Uganda Industrial Research Institute"/>
    <s v="000017"/>
    <s v="Infrastructure Development and Management"/>
    <s v="312233"/>
    <s v="Medical, Laboratory and Research &amp; appliances - Acquisition"/>
    <n v="0"/>
    <n v="0"/>
    <n v="0"/>
    <n v="0"/>
    <n v="200000000"/>
    <n v="0"/>
    <n v="200000000"/>
    <n v="0"/>
    <n v="0"/>
    <n v="0"/>
    <n v="0"/>
    <n v="0"/>
    <n v="50300000"/>
    <n v="25890459"/>
    <n v="0"/>
    <n v="0"/>
    <n v="33340000"/>
    <n v="0"/>
    <n v="0"/>
    <n v="0"/>
    <n v="92910800"/>
    <n v="150650795"/>
    <n v="0"/>
    <n v="0"/>
    <n v="176550800"/>
    <n v="0"/>
    <n v="176541254"/>
    <n v="0"/>
    <n v="176550800"/>
    <n v="176541254"/>
    <s v="Capital"/>
  </r>
  <r>
    <s v="112"/>
    <s v="Directorate of Ethics and Integrity (DEI)"/>
    <x v="0"/>
    <x v="0"/>
    <s v="05"/>
    <s v="Anti-Corruption and Accountability"/>
    <s v="01"/>
    <s v="Ethics and Integrity"/>
    <s v="003"/>
    <s v="General  Administration and Support Services"/>
    <s v="1620"/>
    <s v="Retooling of Directorate of Ethics and Integrity"/>
    <s v="000003"/>
    <s v="Facilities and Equipment Management"/>
    <s v="312212"/>
    <s v="Light Vehicles - Acquisition"/>
    <n v="0"/>
    <n v="0"/>
    <n v="0"/>
    <n v="0"/>
    <n v="354000000"/>
    <n v="0"/>
    <n v="354000000"/>
    <n v="0"/>
    <n v="0"/>
    <n v="0"/>
    <n v="0"/>
    <n v="0"/>
    <n v="118000000"/>
    <n v="0"/>
    <n v="0"/>
    <n v="0"/>
    <n v="82600000"/>
    <n v="0"/>
    <n v="0"/>
    <n v="0"/>
    <n v="153400000"/>
    <n v="354000000"/>
    <n v="0"/>
    <n v="0"/>
    <n v="354000000"/>
    <n v="0"/>
    <n v="354000000"/>
    <n v="0"/>
    <n v="354000000"/>
    <n v="354000000"/>
    <s v="Capital"/>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224010"/>
    <s v="Protective Gear"/>
    <n v="0"/>
    <n v="0"/>
    <n v="0"/>
    <n v="0"/>
    <n v="140000000"/>
    <n v="0"/>
    <n v="140000000"/>
    <n v="0"/>
    <n v="0"/>
    <n v="0"/>
    <n v="0"/>
    <n v="0"/>
    <n v="0"/>
    <n v="0"/>
    <n v="0"/>
    <n v="0"/>
    <n v="0"/>
    <n v="0"/>
    <n v="0"/>
    <n v="0"/>
    <n v="18968500"/>
    <n v="18968500"/>
    <n v="0"/>
    <n v="0"/>
    <n v="18968500"/>
    <n v="0"/>
    <n v="18968500"/>
    <n v="0"/>
    <n v="18968500"/>
    <n v="18968500"/>
    <s v="Recurrent"/>
  </r>
  <r>
    <s v="113"/>
    <s v="Uganda National Roads Authority (UNRA)"/>
    <x v="10"/>
    <x v="10"/>
    <s v="03"/>
    <s v="Transport Infrastructure and Services Development"/>
    <s v="01"/>
    <s v="National Roads Maintenance and Construction"/>
    <s v="000"/>
    <s v=""/>
    <s v="1319"/>
    <s v="Kampala Flyover"/>
    <s v="260001"/>
    <s v="Bridge construction"/>
    <s v="225204"/>
    <s v="Monitoring and Supervision of capital work"/>
    <n v="0"/>
    <n v="0"/>
    <n v="0"/>
    <n v="0"/>
    <n v="0"/>
    <n v="0"/>
    <n v="0"/>
    <n v="0"/>
    <n v="0"/>
    <n v="0"/>
    <n v="0"/>
    <n v="0"/>
    <n v="0"/>
    <n v="0"/>
    <n v="21417869949.25"/>
    <n v="21357362706.268356"/>
    <n v="0"/>
    <n v="0"/>
    <n v="0"/>
    <n v="0"/>
    <n v="0"/>
    <n v="0"/>
    <n v="-10350076833.326199"/>
    <n v="-10350076833.326199"/>
    <n v="0"/>
    <n v="11067793115.923801"/>
    <n v="0"/>
    <n v="11007285872.942158"/>
    <n v="11067793115.923801"/>
    <n v="11007285872.942158"/>
    <s v="Recurrent"/>
  </r>
  <r>
    <s v="113"/>
    <s v="Uganda National Roads Authority (UNRA)"/>
    <x v="10"/>
    <x v="10"/>
    <s v="03"/>
    <s v="Transport Infrastructure and Services Development"/>
    <s v="01"/>
    <s v="National Roads Maintenance and Construction"/>
    <s v="000"/>
    <s v=""/>
    <s v="1322"/>
    <s v="Upgrading of Muyembe-Nakapiripirit (92 km)"/>
    <s v="260007"/>
    <s v="Road construction and upgrade"/>
    <s v="225204"/>
    <s v="Monitoring and Supervision of capital work"/>
    <n v="0"/>
    <n v="0"/>
    <n v="0"/>
    <n v="0"/>
    <n v="0"/>
    <n v="0"/>
    <n v="0"/>
    <n v="0"/>
    <n v="0"/>
    <n v="0"/>
    <n v="12526832257.1667"/>
    <n v="12526832257.1667"/>
    <n v="0"/>
    <n v="0"/>
    <n v="27658952035.088097"/>
    <n v="27543956076.867493"/>
    <n v="0"/>
    <n v="0"/>
    <n v="0"/>
    <n v="0"/>
    <n v="0"/>
    <n v="0"/>
    <n v="-37525364349.534103"/>
    <n v="-37525364349.534103"/>
    <n v="0"/>
    <n v="2660419942.7206955"/>
    <n v="0"/>
    <n v="2545423984.5000916"/>
    <n v="2660419942.7206955"/>
    <n v="2545423984.5000916"/>
    <s v="Recurrent"/>
  </r>
  <r>
    <s v="113"/>
    <s v="Uganda National Roads Authority (UNRA)"/>
    <x v="10"/>
    <x v="10"/>
    <s v="03"/>
    <s v="Transport Infrastructure and Services Development"/>
    <s v="01"/>
    <s v="National Roads Maintenance and Construction"/>
    <s v="000"/>
    <s v=""/>
    <s v="1404"/>
    <s v="Kibuye -Busega- Mpigi"/>
    <s v="260007"/>
    <s v="Road Construction and Upgrade"/>
    <s v="225204"/>
    <s v="Monitoring and Supervision of capital work"/>
    <n v="0"/>
    <n v="0"/>
    <n v="0"/>
    <n v="0"/>
    <n v="0"/>
    <n v="0"/>
    <n v="0"/>
    <n v="0"/>
    <n v="0"/>
    <n v="0"/>
    <n v="1098749704"/>
    <n v="1098749704"/>
    <n v="0"/>
    <n v="0"/>
    <n v="2896249112"/>
    <n v="2788637611.0220995"/>
    <n v="0"/>
    <n v="0"/>
    <n v="0"/>
    <n v="0"/>
    <n v="0"/>
    <n v="0"/>
    <n v="3413555544.97791"/>
    <n v="3413555544.97791"/>
    <n v="0"/>
    <n v="7408554360.97791"/>
    <n v="0"/>
    <n v="7300942860.0000095"/>
    <n v="7408554360.97791"/>
    <n v="7300942860.0000095"/>
    <s v="Recurrent"/>
  </r>
  <r>
    <s v="113"/>
    <s v="Uganda National Roads Authority (UNRA)"/>
    <x v="10"/>
    <x v="10"/>
    <s v="03"/>
    <s v="Transport Infrastructure and Services Development"/>
    <s v="01"/>
    <s v="National Roads Maintenance and Construction"/>
    <s v="001"/>
    <s v="Roads and Bridges Development"/>
    <s v="0265"/>
    <s v="Atiak-Moyo-Afoji"/>
    <s v="260007"/>
    <s v="Road construction and upgrade"/>
    <s v="225204"/>
    <s v="Monitoring and Supervision of capital work"/>
    <n v="0"/>
    <n v="500000000"/>
    <n v="0"/>
    <n v="500000000"/>
    <n v="4024450000"/>
    <n v="0"/>
    <n v="324450000"/>
    <n v="3200000000"/>
    <n v="0"/>
    <n v="0"/>
    <n v="0"/>
    <n v="0"/>
    <n v="284280298"/>
    <n v="274020298"/>
    <n v="0"/>
    <n v="0"/>
    <n v="370024466"/>
    <n v="26155000"/>
    <n v="0"/>
    <n v="0"/>
    <n v="170145236"/>
    <n v="170275442"/>
    <n v="0"/>
    <n v="0"/>
    <n v="824450000"/>
    <n v="0"/>
    <n v="470450740"/>
    <n v="0"/>
    <n v="824450000"/>
    <n v="470450740"/>
    <s v="Recurrent"/>
  </r>
  <r>
    <s v="113"/>
    <s v="Uganda National Roads Authority (UNRA)"/>
    <x v="10"/>
    <x v="10"/>
    <s v="03"/>
    <s v="Transport Infrastructure and Services Development"/>
    <s v="01"/>
    <s v="National Roads Maintenance and Construction"/>
    <s v="001"/>
    <s v="Roads and Bridges Development"/>
    <s v="1319"/>
    <s v="Kampala Flyover"/>
    <s v="260001"/>
    <s v="Bridge construction"/>
    <s v="312131"/>
    <s v="Roads and Bridges - Acquisition"/>
    <n v="0"/>
    <n v="0"/>
    <n v="850000000"/>
    <n v="-850000000"/>
    <n v="129321479797"/>
    <n v="0"/>
    <n v="8500000000"/>
    <n v="121671479797"/>
    <n v="0"/>
    <n v="0"/>
    <n v="0"/>
    <n v="0"/>
    <n v="0"/>
    <n v="0"/>
    <n v="0"/>
    <n v="0"/>
    <n v="0"/>
    <n v="0"/>
    <n v="0"/>
    <n v="0"/>
    <n v="134219040"/>
    <n v="134219040"/>
    <n v="0"/>
    <n v="0"/>
    <n v="134219040"/>
    <n v="0"/>
    <n v="134219040"/>
    <n v="0"/>
    <n v="134219040"/>
    <n v="134219040"/>
    <s v="Capital"/>
  </r>
  <r>
    <s v="113"/>
    <s v="Uganda National Roads Authority (UNRA)"/>
    <x v="10"/>
    <x v="10"/>
    <s v="03"/>
    <s v="Transport Infrastructure and Services Development"/>
    <s v="01"/>
    <s v="National Roads Maintenance and Construction"/>
    <s v="001"/>
    <s v="Roads and Bridges Development"/>
    <s v="1320"/>
    <s v="Construction of 66 Selected Bridges"/>
    <s v="260001"/>
    <s v="Bridge construction"/>
    <s v="225204"/>
    <s v="Monitoring and Supervision of capital work"/>
    <n v="0"/>
    <n v="0"/>
    <n v="55000000"/>
    <n v="-55000000"/>
    <n v="495000000"/>
    <n v="0"/>
    <n v="550000000"/>
    <n v="0"/>
    <n v="0"/>
    <n v="0"/>
    <n v="0"/>
    <n v="0"/>
    <n v="38425000"/>
    <n v="38355000"/>
    <n v="0"/>
    <n v="0"/>
    <n v="0"/>
    <n v="0"/>
    <n v="0"/>
    <n v="0"/>
    <n v="43955000"/>
    <n v="43785000"/>
    <n v="0"/>
    <n v="0"/>
    <n v="82380000"/>
    <n v="0"/>
    <n v="82140000"/>
    <n v="0"/>
    <n v="82380000"/>
    <n v="82140000"/>
    <s v="Recurrent"/>
  </r>
  <r>
    <s v="113"/>
    <s v="Uganda National Roads Authority (UNRA)"/>
    <x v="10"/>
    <x v="10"/>
    <s v="03"/>
    <s v="Transport Infrastructure and Services Development"/>
    <s v="01"/>
    <s v="National Roads Maintenance and Construction"/>
    <s v="001"/>
    <s v="Roads and Bridges Development"/>
    <s v="1769"/>
    <s v="Upgrading of Kitgum-Kidepo Road (115 Km)"/>
    <s v="260007"/>
    <s v="Road construction and upgrade"/>
    <s v="312131"/>
    <s v="Roads and Bridges - Acquisition"/>
    <n v="0"/>
    <n v="0"/>
    <n v="0"/>
    <n v="0"/>
    <n v="3687510403"/>
    <n v="0"/>
    <n v="0"/>
    <n v="3687510403"/>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312111"/>
    <s v="Residential Buildings - Acquisition"/>
    <n v="0"/>
    <n v="0"/>
    <n v="0"/>
    <n v="0"/>
    <n v="932426000"/>
    <n v="0"/>
    <n v="932426000"/>
    <n v="0"/>
    <n v="0"/>
    <n v="0"/>
    <n v="0"/>
    <n v="0"/>
    <n v="329067534"/>
    <n v="314817534"/>
    <n v="0"/>
    <n v="0"/>
    <n v="56840600"/>
    <n v="0"/>
    <n v="0"/>
    <n v="0"/>
    <n v="396429094"/>
    <n v="396429094"/>
    <n v="0"/>
    <n v="0"/>
    <n v="782337228"/>
    <n v="0"/>
    <n v="711246628"/>
    <n v="0"/>
    <n v="782337228"/>
    <n v="711246628"/>
    <s v="Capital"/>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312121"/>
    <s v="Non-Residential Buildings - Acquisition"/>
    <n v="0"/>
    <n v="0"/>
    <n v="200000000"/>
    <n v="-200000000"/>
    <n v="1800000000"/>
    <n v="0"/>
    <n v="2000000000"/>
    <n v="0"/>
    <n v="0"/>
    <n v="0"/>
    <n v="0"/>
    <n v="0"/>
    <n v="376685965"/>
    <n v="376685965"/>
    <n v="0"/>
    <n v="0"/>
    <n v="0"/>
    <n v="0"/>
    <n v="0"/>
    <n v="0"/>
    <n v="200000000"/>
    <n v="200000000"/>
    <n v="0"/>
    <n v="0"/>
    <n v="576685965"/>
    <n v="0"/>
    <n v="576685965"/>
    <n v="0"/>
    <n v="576685965"/>
    <n v="576685965"/>
    <s v="Capital"/>
  </r>
  <r>
    <s v="113"/>
    <s v="Uganda National Roads Authority (UNRA)"/>
    <x v="10"/>
    <x v="10"/>
    <s v="04"/>
    <s v="Transport Asset Management"/>
    <s v="01"/>
    <s v="National Roads Maintenance and Construction"/>
    <s v="001"/>
    <s v="Roads and Bridges Development"/>
    <s v="1313"/>
    <s v="North Eastern Road-Corridor Asset Management Project"/>
    <s v="260010"/>
    <s v="Road Rehabilitation"/>
    <s v="212101"/>
    <s v="Social Security Contributions"/>
    <n v="0"/>
    <n v="0"/>
    <n v="0"/>
    <n v="0"/>
    <n v="52800000"/>
    <n v="0"/>
    <n v="52800000"/>
    <n v="0"/>
    <n v="0"/>
    <n v="0"/>
    <n v="0"/>
    <n v="0"/>
    <n v="0"/>
    <n v="0"/>
    <n v="0"/>
    <n v="0"/>
    <n v="0"/>
    <n v="0"/>
    <n v="0"/>
    <n v="0"/>
    <n v="0"/>
    <n v="0"/>
    <n v="0"/>
    <n v="0"/>
    <n v="0"/>
    <n v="0"/>
    <n v="0"/>
    <n v="0"/>
    <n v="0"/>
    <n v="0"/>
    <s v="Recurrent"/>
  </r>
  <r>
    <s v="113"/>
    <s v="Uganda National Roads Authority (UNRA)"/>
    <x v="10"/>
    <x v="10"/>
    <s v="04"/>
    <s v="Transport Asset Management"/>
    <s v="01"/>
    <s v="National Roads Maintenance and Construction"/>
    <s v="001"/>
    <s v="Roads and Bridges Development"/>
    <s v="1313"/>
    <s v="North Eastern Road-Corridor Asset Management Project"/>
    <s v="260010"/>
    <s v="Road Rehabilitation"/>
    <s v="312131"/>
    <s v="Roads and Bridges - Acquisition"/>
    <n v="0"/>
    <n v="0"/>
    <n v="214000000"/>
    <n v="-214000000"/>
    <n v="78605800343.309006"/>
    <n v="0"/>
    <n v="2140000000"/>
    <n v="76679800343.309006"/>
    <n v="0"/>
    <n v="0"/>
    <n v="0"/>
    <n v="0"/>
    <n v="520391695"/>
    <n v="511338134"/>
    <n v="0"/>
    <n v="0"/>
    <n v="0"/>
    <n v="0"/>
    <n v="0"/>
    <n v="0"/>
    <n v="1405608305"/>
    <n v="1411243496"/>
    <n v="0"/>
    <n v="0"/>
    <n v="1926000000"/>
    <n v="0"/>
    <n v="1922581630"/>
    <n v="0"/>
    <n v="1926000000"/>
    <n v="1922581630"/>
    <s v="Capital"/>
  </r>
  <r>
    <s v="113"/>
    <s v="Uganda National Roads Authority (UNRA)"/>
    <x v="10"/>
    <x v="10"/>
    <s v="04"/>
    <s v="Transport Asset Management"/>
    <s v="01"/>
    <s v="National Roads Maintenance and Construction"/>
    <s v="001"/>
    <s v="Roads and Bridges Development"/>
    <s v="1693"/>
    <s v="Rehabilitation of Kampala-Jinja Highway (72 Km)"/>
    <s v="260010"/>
    <s v="Road Rehabilitation"/>
    <s v="225204"/>
    <s v="Monitoring and Supervision of capital work"/>
    <n v="0"/>
    <n v="0"/>
    <n v="0"/>
    <n v="0"/>
    <n v="36000000"/>
    <n v="0"/>
    <n v="36000000"/>
    <n v="0"/>
    <n v="0"/>
    <n v="0"/>
    <n v="0"/>
    <n v="0"/>
    <n v="0"/>
    <n v="0"/>
    <n v="0"/>
    <n v="0"/>
    <n v="0"/>
    <n v="0"/>
    <n v="0"/>
    <n v="0"/>
    <n v="0"/>
    <n v="0"/>
    <n v="0"/>
    <n v="0"/>
    <n v="0"/>
    <n v="0"/>
    <n v="0"/>
    <n v="0"/>
    <n v="0"/>
    <n v="0"/>
    <s v="Recurrent"/>
  </r>
  <r>
    <s v="113"/>
    <s v="Uganda National Roads Authority (UNRA)"/>
    <x v="10"/>
    <x v="10"/>
    <s v="04"/>
    <s v="Transport Asset Management"/>
    <s v="01"/>
    <s v="National Roads Maintenance and Construction"/>
    <s v="001"/>
    <s v="Roads and Bridges Development"/>
    <s v="1694"/>
    <s v="Rehabilitation of Mityana-Mubende Road (100 Km)"/>
    <s v="260010"/>
    <s v="Road Rehabilitation"/>
    <s v="312131"/>
    <s v="Roads and Bridges - Acquisition"/>
    <n v="0"/>
    <n v="9872076079"/>
    <n v="0"/>
    <n v="9872076079"/>
    <n v="76001151471"/>
    <n v="0"/>
    <n v="66129075392"/>
    <n v="0"/>
    <n v="0"/>
    <n v="0"/>
    <n v="0"/>
    <n v="0"/>
    <n v="38800000000"/>
    <n v="4783581244"/>
    <n v="0"/>
    <n v="0"/>
    <n v="3184732717"/>
    <n v="0"/>
    <n v="0"/>
    <n v="0"/>
    <n v="34016418754"/>
    <n v="34016418754"/>
    <n v="0"/>
    <n v="0"/>
    <n v="76001151471"/>
    <n v="0"/>
    <n v="38799999998"/>
    <n v="0"/>
    <n v="76001151471"/>
    <n v="38799999998"/>
    <s v="Capital"/>
  </r>
  <r>
    <s v="114"/>
    <s v="Uganda Cancer Institute (UCI)"/>
    <x v="9"/>
    <x v="9"/>
    <s v="02"/>
    <s v="Population Health, Safety and Management "/>
    <s v="01"/>
    <s v="Cancer Services"/>
    <s v="001"/>
    <s v="Finance &amp; Administration"/>
    <s v="1345"/>
    <s v="ADB Support to UCI"/>
    <s v="120007"/>
    <s v="Support Services"/>
    <s v="212101"/>
    <s v="Social Security Contributions"/>
    <n v="0"/>
    <n v="0"/>
    <n v="0"/>
    <n v="0"/>
    <n v="31120000"/>
    <n v="0"/>
    <n v="31120000"/>
    <n v="0"/>
    <n v="0"/>
    <n v="0"/>
    <n v="0"/>
    <n v="0"/>
    <n v="31120000"/>
    <n v="0"/>
    <n v="0"/>
    <n v="0"/>
    <n v="0"/>
    <n v="0"/>
    <n v="0"/>
    <n v="0"/>
    <n v="0"/>
    <n v="31120000"/>
    <n v="0"/>
    <n v="0"/>
    <n v="31120000"/>
    <n v="0"/>
    <n v="31120000"/>
    <n v="0"/>
    <n v="31120000"/>
    <n v="31120000"/>
    <s v="Recurrent"/>
  </r>
  <r>
    <s v="114"/>
    <s v="Uganda Cancer Institute (UCI)"/>
    <x v="9"/>
    <x v="9"/>
    <s v="02"/>
    <s v="Population Health, Safety and Management "/>
    <s v="01"/>
    <s v="Cancer Services"/>
    <s v="001"/>
    <s v="Finance &amp; Administration"/>
    <s v="1345"/>
    <s v="ADB Support to UCI"/>
    <s v="120007"/>
    <s v="Support Services"/>
    <s v="313121"/>
    <s v="  Non-Residential Buildings  - Improvement"/>
    <n v="0"/>
    <n v="0"/>
    <n v="0"/>
    <n v="0"/>
    <n v="759505110"/>
    <n v="0"/>
    <n v="759505110"/>
    <n v="0"/>
    <n v="0"/>
    <n v="0"/>
    <n v="0"/>
    <n v="0"/>
    <n v="189876273"/>
    <n v="188921779"/>
    <n v="0"/>
    <n v="0"/>
    <n v="284814418"/>
    <n v="0"/>
    <n v="0"/>
    <n v="0"/>
    <n v="284814419"/>
    <n v="570552616"/>
    <n v="0"/>
    <n v="0"/>
    <n v="759505110"/>
    <n v="0"/>
    <n v="759474395"/>
    <n v="0"/>
    <n v="759505110"/>
    <n v="759474395"/>
    <s v="Capital"/>
  </r>
  <r>
    <s v="115"/>
    <s v="Uganda Heart Institute (UHI)"/>
    <x v="9"/>
    <x v="9"/>
    <s v="02"/>
    <s v="Population Health, Safety and Management "/>
    <s v="01"/>
    <s v="Heart Services"/>
    <s v="002"/>
    <s v="Support Services"/>
    <s v="1526"/>
    <s v="Uganda Heart Institute Infrastructure Development Project"/>
    <s v="000002"/>
    <s v="Construction Management"/>
    <s v="221011"/>
    <s v="Printing, Stationery, Photocopying and Binding"/>
    <n v="0"/>
    <n v="0"/>
    <n v="0"/>
    <n v="0"/>
    <n v="12000000"/>
    <n v="0"/>
    <n v="12000000"/>
    <n v="0"/>
    <n v="0"/>
    <n v="0"/>
    <n v="0"/>
    <n v="0"/>
    <n v="500000"/>
    <n v="0"/>
    <n v="0"/>
    <n v="0"/>
    <n v="1000000"/>
    <n v="1000000"/>
    <n v="0"/>
    <n v="0"/>
    <n v="10500000"/>
    <n v="10000000"/>
    <n v="0"/>
    <n v="0"/>
    <n v="12000000"/>
    <n v="0"/>
    <n v="11000000"/>
    <n v="0"/>
    <n v="12000000"/>
    <n v="11000000"/>
    <s v="Recurrent"/>
  </r>
  <r>
    <s v="115"/>
    <s v="Uganda Heart Institute (UHI)"/>
    <x v="9"/>
    <x v="9"/>
    <s v="02"/>
    <s v="Population Health, Safety and Management "/>
    <s v="01"/>
    <s v="Heart Services"/>
    <s v="002"/>
    <s v="Support Services"/>
    <s v="1526"/>
    <s v="Uganda Heart Institute Infrastructure Development Project"/>
    <s v="000002"/>
    <s v="Construction Management"/>
    <s v="225201"/>
    <s v="Consultancy Services-Capital"/>
    <n v="0"/>
    <n v="0"/>
    <n v="0"/>
    <n v="0"/>
    <n v="707822000"/>
    <n v="0"/>
    <n v="707822000"/>
    <n v="0"/>
    <n v="0"/>
    <n v="0"/>
    <n v="0"/>
    <n v="0"/>
    <n v="0"/>
    <n v="0"/>
    <n v="0"/>
    <n v="0"/>
    <n v="350000000"/>
    <n v="0"/>
    <n v="0"/>
    <n v="0"/>
    <n v="357822000"/>
    <n v="129320391"/>
    <n v="0"/>
    <n v="0"/>
    <n v="707822000"/>
    <n v="0"/>
    <n v="129320391"/>
    <n v="0"/>
    <n v="707822000"/>
    <n v="129320391"/>
    <s v="Recurrent"/>
  </r>
  <r>
    <s v="115"/>
    <s v="Uganda Heart Institute (UHI)"/>
    <x v="9"/>
    <x v="9"/>
    <s v="02"/>
    <s v="Population Health, Safety and Management "/>
    <s v="01"/>
    <s v="Heart Services"/>
    <s v="002"/>
    <s v="Support Services"/>
    <s v="1526"/>
    <s v="Uganda Heart Institute Infrastructure Development Project"/>
    <s v="000002"/>
    <s v="Construction Management"/>
    <s v="228002"/>
    <s v="Maintenance-Transport Equipment "/>
    <n v="0"/>
    <n v="0"/>
    <n v="0"/>
    <n v="0"/>
    <n v="12000000"/>
    <n v="0"/>
    <n v="12000000"/>
    <n v="0"/>
    <n v="0"/>
    <n v="0"/>
    <n v="0"/>
    <n v="0"/>
    <n v="0"/>
    <n v="0"/>
    <n v="0"/>
    <n v="0"/>
    <n v="0"/>
    <n v="0"/>
    <n v="0"/>
    <n v="0"/>
    <n v="12000000"/>
    <n v="4756108"/>
    <n v="0"/>
    <n v="0"/>
    <n v="12000000"/>
    <n v="0"/>
    <n v="4756108"/>
    <n v="0"/>
    <n v="12000000"/>
    <n v="4756108"/>
    <s v="Recurrent"/>
  </r>
  <r>
    <s v="115"/>
    <s v="Uganda Heart Institute (UHI)"/>
    <x v="9"/>
    <x v="9"/>
    <s v="02"/>
    <s v="Population Health, Safety and Management "/>
    <s v="01"/>
    <s v="Heart Services"/>
    <s v="002"/>
    <s v="Support Services"/>
    <s v="1568"/>
    <s v="Retooling of Uganda Heart Institute"/>
    <s v="000003"/>
    <s v="Facilities and Equipment Management"/>
    <s v="312233"/>
    <s v="Medical, Laboratory and Research &amp; appliances - Acquisition"/>
    <n v="0"/>
    <n v="0"/>
    <n v="0"/>
    <n v="0"/>
    <n v="0"/>
    <n v="0"/>
    <n v="1183795000"/>
    <n v="0"/>
    <n v="0"/>
    <n v="0"/>
    <n v="0"/>
    <n v="0"/>
    <n v="882771833"/>
    <n v="3150000"/>
    <n v="0"/>
    <n v="0"/>
    <n v="301023167"/>
    <n v="56188941"/>
    <n v="0"/>
    <n v="0"/>
    <n v="0"/>
    <n v="1108475790"/>
    <n v="0"/>
    <n v="0"/>
    <n v="1183795000"/>
    <n v="0"/>
    <n v="1167814731"/>
    <n v="0"/>
    <n v="1183795000"/>
    <n v="1167814731"/>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000017"/>
    <s v="Infrastructure Development and Management"/>
    <s v="313121"/>
    <s v="  Non-Residential Buildings  - Improvement"/>
    <n v="0"/>
    <n v="0"/>
    <n v="0"/>
    <n v="0"/>
    <n v="680000000"/>
    <n v="0"/>
    <n v="680000000"/>
    <n v="0"/>
    <n v="0"/>
    <n v="0"/>
    <n v="0"/>
    <n v="0"/>
    <n v="98931390"/>
    <n v="60218940"/>
    <n v="0"/>
    <n v="0"/>
    <n v="15000000"/>
    <n v="0"/>
    <n v="0"/>
    <n v="0"/>
    <n v="76700000"/>
    <n v="130412450"/>
    <n v="0"/>
    <n v="0"/>
    <n v="190631390"/>
    <n v="0"/>
    <n v="190631390"/>
    <n v="0"/>
    <n v="190631390"/>
    <n v="190631390"/>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460050"/>
    <s v="Security and ICT Infrastructure"/>
    <s v="312229"/>
    <s v="Other ICT Equipment - Acquisition"/>
    <n v="0"/>
    <n v="0"/>
    <n v="0"/>
    <n v="0"/>
    <n v="20000000"/>
    <n v="0"/>
    <n v="20000000"/>
    <n v="0"/>
    <n v="0"/>
    <n v="0"/>
    <n v="0"/>
    <n v="0"/>
    <n v="0"/>
    <n v="0"/>
    <n v="0"/>
    <n v="0"/>
    <n v="0"/>
    <n v="0"/>
    <n v="0"/>
    <n v="0"/>
    <n v="0"/>
    <n v="0"/>
    <n v="0"/>
    <n v="0"/>
    <n v="0"/>
    <n v="0"/>
    <n v="0"/>
    <n v="0"/>
    <n v="0"/>
    <n v="0"/>
    <s v="Capital"/>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225201"/>
    <s v="Consultancy Services-Capital"/>
    <n v="0"/>
    <n v="0"/>
    <n v="0"/>
    <n v="0"/>
    <n v="85924000"/>
    <n v="0"/>
    <n v="85924000"/>
    <n v="0"/>
    <n v="0"/>
    <n v="0"/>
    <n v="0"/>
    <n v="0"/>
    <n v="0"/>
    <n v="0"/>
    <n v="0"/>
    <n v="0"/>
    <n v="0"/>
    <n v="0"/>
    <n v="0"/>
    <n v="0"/>
    <n v="0"/>
    <n v="0"/>
    <n v="0"/>
    <n v="0"/>
    <n v="0"/>
    <n v="0"/>
    <n v="0"/>
    <n v="0"/>
    <n v="0"/>
    <n v="0"/>
    <s v="Recurrent"/>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312235"/>
    <s v="Furniture and Fittings - Acquisition"/>
    <n v="0"/>
    <n v="0"/>
    <n v="0"/>
    <n v="0"/>
    <n v="10041401"/>
    <n v="0"/>
    <n v="10041401"/>
    <n v="0"/>
    <n v="0"/>
    <n v="0"/>
    <n v="0"/>
    <n v="0"/>
    <n v="5041401"/>
    <n v="0"/>
    <n v="0"/>
    <n v="0"/>
    <n v="0"/>
    <n v="0"/>
    <n v="0"/>
    <n v="0"/>
    <n v="1500480"/>
    <n v="5086499"/>
    <n v="0"/>
    <n v="0"/>
    <n v="6541881"/>
    <n v="0"/>
    <n v="5086499"/>
    <n v="0"/>
    <n v="6541881"/>
    <n v="5086499"/>
    <s v="Capital"/>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4003"/>
    <s v="Agricultural Supplies and Services"/>
    <n v="0"/>
    <n v="0"/>
    <n v="100000000"/>
    <n v="-100000000"/>
    <n v="2561341001"/>
    <n v="0"/>
    <n v="2661341001"/>
    <n v="0"/>
    <n v="0"/>
    <n v="0"/>
    <n v="0"/>
    <n v="0"/>
    <n v="636777125"/>
    <n v="346618500"/>
    <n v="0"/>
    <n v="0"/>
    <n v="431189200"/>
    <n v="373023750"/>
    <n v="0"/>
    <n v="0"/>
    <n v="1493374676"/>
    <n v="1841698751"/>
    <n v="0"/>
    <n v="0"/>
    <n v="2561341001"/>
    <n v="0"/>
    <n v="2561341001"/>
    <n v="0"/>
    <n v="2561341001"/>
    <n v="2561341001"/>
    <s v="Recurrent"/>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5101"/>
    <s v="Consultancy Services"/>
    <n v="0"/>
    <n v="0"/>
    <n v="0"/>
    <n v="0"/>
    <n v="50000000"/>
    <n v="0"/>
    <n v="50000000"/>
    <n v="0"/>
    <n v="0"/>
    <n v="0"/>
    <n v="0"/>
    <n v="0"/>
    <n v="20000000"/>
    <n v="0"/>
    <n v="0"/>
    <n v="0"/>
    <n v="0"/>
    <n v="0"/>
    <n v="0"/>
    <n v="0"/>
    <n v="30000000"/>
    <n v="0"/>
    <n v="0"/>
    <n v="0"/>
    <n v="50000000"/>
    <n v="0"/>
    <n v="0"/>
    <n v="0"/>
    <n v="50000000"/>
    <n v="0"/>
    <s v="Recurrent"/>
  </r>
  <r>
    <s v="122"/>
    <s v="Kampala Capital City Authority (KCCA)"/>
    <x v="10"/>
    <x v="10"/>
    <s v="03"/>
    <s v="Transport Infrastructure and Services Development"/>
    <s v="13"/>
    <s v="Urban Road Network Development"/>
    <s v="000"/>
    <s v=""/>
    <s v="1658"/>
    <s v="Kampala City Roads Rehabilitation Project"/>
    <s v="000017"/>
    <s v="Infrastructure Development and Management"/>
    <s v="221003"/>
    <s v="Staff Training"/>
    <n v="0"/>
    <n v="0"/>
    <n v="0"/>
    <n v="0"/>
    <n v="0"/>
    <n v="0"/>
    <n v="0"/>
    <n v="0"/>
    <n v="0"/>
    <n v="0"/>
    <n v="597889390"/>
    <n v="0"/>
    <n v="0"/>
    <n v="0"/>
    <n v="0"/>
    <n v="0"/>
    <n v="0"/>
    <n v="0"/>
    <n v="0"/>
    <n v="0"/>
    <n v="0"/>
    <n v="0"/>
    <n v="0"/>
    <n v="186045600"/>
    <n v="0"/>
    <n v="597889390"/>
    <n v="0"/>
    <n v="186045600"/>
    <n v="597889390"/>
    <n v="186045600"/>
    <s v="Recurrent"/>
  </r>
  <r>
    <s v="122"/>
    <s v="Kampala Capital City Authority (KCCA)"/>
    <x v="10"/>
    <x v="10"/>
    <s v="03"/>
    <s v="Transport Infrastructure and Services Development"/>
    <s v="13"/>
    <s v="Urban Road Network Development"/>
    <s v="000"/>
    <s v=""/>
    <s v="1658"/>
    <s v="Kampala City Roads Rehabilitation Project"/>
    <s v="000017"/>
    <s v="Infrastructure Development and Management"/>
    <s v="312131"/>
    <s v="Roads and Bridges - Acquisition"/>
    <n v="0"/>
    <n v="0"/>
    <n v="0"/>
    <n v="0"/>
    <n v="0"/>
    <n v="0"/>
    <n v="0"/>
    <n v="0"/>
    <n v="0"/>
    <n v="0"/>
    <n v="0"/>
    <n v="0"/>
    <n v="0"/>
    <n v="0"/>
    <n v="10005000000"/>
    <n v="0"/>
    <n v="0"/>
    <n v="0"/>
    <n v="0"/>
    <n v="0"/>
    <n v="0"/>
    <n v="0"/>
    <n v="0"/>
    <n v="0"/>
    <n v="0"/>
    <n v="10005000000"/>
    <n v="0"/>
    <n v="0"/>
    <n v="10005000000"/>
    <n v="0"/>
    <s v="Capital"/>
  </r>
  <r>
    <s v="122"/>
    <s v="Kampala Capital City Authority (KCCA)"/>
    <x v="10"/>
    <x v="10"/>
    <s v="03"/>
    <s v="Transport Infrastructure and Services Development"/>
    <s v="13"/>
    <s v="Urban Road Network Development"/>
    <s v="002"/>
    <s v="Engineering and Techinical Services"/>
    <s v="1658"/>
    <s v="Kampala City Roads Rehabilitation Project"/>
    <s v="000017"/>
    <s v="Infrastructure Development and Management"/>
    <s v="221003"/>
    <s v="Staff Training"/>
    <n v="0"/>
    <n v="0"/>
    <n v="0"/>
    <n v="0"/>
    <n v="597889390"/>
    <n v="0"/>
    <n v="0"/>
    <n v="597889390"/>
    <n v="0"/>
    <n v="0"/>
    <n v="0"/>
    <n v="0"/>
    <n v="0"/>
    <n v="0"/>
    <n v="0"/>
    <n v="0"/>
    <n v="0"/>
    <n v="0"/>
    <n v="0"/>
    <n v="0"/>
    <n v="0"/>
    <n v="0"/>
    <n v="0"/>
    <n v="0"/>
    <n v="0"/>
    <n v="0"/>
    <n v="0"/>
    <n v="0"/>
    <n v="0"/>
    <n v="0"/>
    <s v="Recurrent"/>
  </r>
  <r>
    <s v="122"/>
    <s v="Kampala Capital City Authority (KCCA)"/>
    <x v="10"/>
    <x v="10"/>
    <s v="04"/>
    <s v="Transport Asset Management"/>
    <s v="13"/>
    <s v="Urban Road Network Development"/>
    <s v="000"/>
    <s v=""/>
    <s v="1295"/>
    <s v="2ND Kampala Institutional and Infrastructure Development Project (KIIDP 2)"/>
    <s v="000002"/>
    <s v="Construction Management"/>
    <s v="312131"/>
    <s v="Roads and Bridges - Acquisition"/>
    <n v="0"/>
    <n v="0"/>
    <n v="0"/>
    <n v="0"/>
    <n v="0"/>
    <n v="0"/>
    <n v="0"/>
    <n v="0"/>
    <n v="0"/>
    <n v="0"/>
    <n v="0"/>
    <n v="0"/>
    <n v="0"/>
    <n v="0"/>
    <n v="0"/>
    <n v="0"/>
    <n v="0"/>
    <n v="0"/>
    <n v="0"/>
    <n v="0"/>
    <n v="0"/>
    <n v="0"/>
    <n v="2841051689"/>
    <n v="0"/>
    <n v="0"/>
    <n v="2841051689"/>
    <n v="0"/>
    <n v="0"/>
    <n v="2841051689"/>
    <n v="0"/>
    <s v="Capital"/>
  </r>
  <r>
    <s v="122"/>
    <s v="Kampala Capital City Authority (KCCA)"/>
    <x v="10"/>
    <x v="10"/>
    <s v="04"/>
    <s v="Transport Asset Management"/>
    <s v="13"/>
    <s v="Urban Road Network Development"/>
    <s v="000"/>
    <s v=""/>
    <s v="1295"/>
    <s v="2ND Kampala Institutional and Infrastructure Development Project (KIIDP 2)"/>
    <s v="260027"/>
    <s v="Drainage Structures Services"/>
    <s v="211102"/>
    <s v="Contract Staff Salaries "/>
    <n v="0"/>
    <n v="0"/>
    <n v="0"/>
    <n v="0"/>
    <n v="0"/>
    <n v="0"/>
    <n v="0"/>
    <n v="0"/>
    <n v="0"/>
    <n v="0"/>
    <n v="146000000"/>
    <n v="145981772"/>
    <n v="0"/>
    <n v="0"/>
    <n v="0"/>
    <n v="28746165"/>
    <n v="0"/>
    <n v="0"/>
    <n v="0"/>
    <n v="0"/>
    <n v="0"/>
    <n v="0"/>
    <n v="143000000"/>
    <n v="0"/>
    <n v="0"/>
    <n v="289000000"/>
    <n v="0"/>
    <n v="174727937"/>
    <n v="289000000"/>
    <n v="174727937"/>
    <s v="Recurrent"/>
  </r>
  <r>
    <s v="122"/>
    <s v="Kampala Capital City Authority (KCCA)"/>
    <x v="9"/>
    <x v="9"/>
    <s v="04"/>
    <s v="Labour and employment services "/>
    <s v="03"/>
    <s v="Education and Social Services"/>
    <s v="002"/>
    <s v="Education and Social Services"/>
    <s v="1686"/>
    <s v="Retooling of Kampala Capital City Authority"/>
    <s v="000003"/>
    <s v="Facilities and Equipment Management"/>
    <s v="312212"/>
    <s v="Light Vehicles - Acquisition"/>
    <n v="0"/>
    <n v="0"/>
    <n v="0"/>
    <n v="0"/>
    <n v="170000000"/>
    <n v="0"/>
    <n v="170000000"/>
    <n v="0"/>
    <n v="0"/>
    <n v="0"/>
    <n v="0"/>
    <n v="0"/>
    <n v="170000000"/>
    <n v="0"/>
    <n v="0"/>
    <n v="0"/>
    <n v="0"/>
    <n v="0"/>
    <n v="0"/>
    <n v="0"/>
    <n v="0"/>
    <n v="170000000"/>
    <n v="0"/>
    <n v="0"/>
    <n v="170000000"/>
    <n v="0"/>
    <n v="170000000"/>
    <n v="0"/>
    <n v="170000000"/>
    <n v="170000000"/>
    <s v="Capital"/>
  </r>
  <r>
    <s v="122"/>
    <s v="Kampala Capital City Authority (KCCA)"/>
    <x v="4"/>
    <x v="4"/>
    <s v="03"/>
    <s v="Human Resource Management "/>
    <s v="02"/>
    <s v="Economic Policy Monitoring,Evaluation &amp; Inspection"/>
    <s v="001"/>
    <s v="Administration and Human Resource"/>
    <s v="1686"/>
    <s v="Retooling of Kampala Capital City Authority"/>
    <s v="000003"/>
    <s v="Facilities and Equipment Management"/>
    <s v="312231"/>
    <s v="Office Equipment - Acquisition "/>
    <n v="0"/>
    <n v="0"/>
    <n v="0"/>
    <n v="0"/>
    <n v="163000000"/>
    <n v="0"/>
    <n v="163000000"/>
    <n v="0"/>
    <n v="0"/>
    <n v="0"/>
    <n v="0"/>
    <n v="0"/>
    <n v="122196000"/>
    <n v="83799500"/>
    <n v="0"/>
    <n v="0"/>
    <n v="40804000"/>
    <n v="9928500"/>
    <n v="0"/>
    <n v="0"/>
    <n v="0"/>
    <n v="35250000"/>
    <n v="0"/>
    <n v="0"/>
    <n v="163000000"/>
    <n v="0"/>
    <n v="128978000"/>
    <n v="0"/>
    <n v="163000000"/>
    <n v="128978000"/>
    <s v="Capital"/>
  </r>
  <r>
    <s v="124"/>
    <s v="Equal Opportunities Commission"/>
    <x v="6"/>
    <x v="6"/>
    <s v="02"/>
    <s v="Resource Mobilization and Budgeting"/>
    <s v="02"/>
    <s v="Redressing imbalances and promoting equal opportunites"/>
    <s v="002"/>
    <s v="Administration, Finance and Planning"/>
    <s v="1628"/>
    <s v="Retooling of Equal Opportunities Commission"/>
    <s v="000017"/>
    <s v="Infrastructure Development and Management"/>
    <s v="221008"/>
    <s v="Information and Communication Technology Supplies.  "/>
    <n v="0"/>
    <n v="0"/>
    <n v="0"/>
    <n v="0"/>
    <n v="150000000"/>
    <n v="0"/>
    <n v="150000000"/>
    <n v="0"/>
    <n v="0"/>
    <n v="0"/>
    <n v="0"/>
    <n v="0"/>
    <n v="0"/>
    <n v="0"/>
    <n v="0"/>
    <n v="0"/>
    <n v="150000000"/>
    <n v="0"/>
    <n v="0"/>
    <n v="0"/>
    <n v="0"/>
    <n v="150000000"/>
    <n v="0"/>
    <n v="0"/>
    <n v="150000000"/>
    <n v="0"/>
    <n v="150000000"/>
    <n v="0"/>
    <n v="150000000"/>
    <n v="150000000"/>
    <s v="Recurrent"/>
  </r>
  <r>
    <s v="124"/>
    <s v="Equal Opportunities Commission"/>
    <x v="6"/>
    <x v="6"/>
    <s v="02"/>
    <s v="Resource Mobilization and Budgeting"/>
    <s v="02"/>
    <s v="Redressing imbalances and promoting equal opportunites"/>
    <s v="002"/>
    <s v="Administration, Finance and Planning"/>
    <s v="1628"/>
    <s v="Retooling of Equal Opportunities Commission"/>
    <s v="000017"/>
    <s v="Infrastructure Development and Management"/>
    <s v="227001"/>
    <s v="Travel inland"/>
    <n v="120000000"/>
    <n v="0"/>
    <n v="0"/>
    <n v="0"/>
    <n v="120000000"/>
    <n v="0"/>
    <n v="0"/>
    <n v="0"/>
    <n v="0"/>
    <n v="0"/>
    <n v="0"/>
    <n v="0"/>
    <n v="0"/>
    <n v="0"/>
    <n v="0"/>
    <n v="0"/>
    <n v="0"/>
    <n v="0"/>
    <n v="0"/>
    <n v="0"/>
    <n v="60000000"/>
    <n v="60000000"/>
    <n v="0"/>
    <n v="0"/>
    <n v="60000000"/>
    <n v="0"/>
    <n v="60000000"/>
    <n v="0"/>
    <n v="60000000"/>
    <n v="600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11104"/>
    <s v="Employee Gratuity"/>
    <n v="0"/>
    <n v="0"/>
    <n v="0"/>
    <n v="0"/>
    <n v="569000000"/>
    <n v="0"/>
    <n v="569000000"/>
    <n v="0"/>
    <n v="289751438"/>
    <n v="217268653"/>
    <n v="0"/>
    <n v="0"/>
    <n v="279248562"/>
    <n v="350739079"/>
    <n v="0"/>
    <n v="0"/>
    <n v="0"/>
    <n v="840000"/>
    <n v="0"/>
    <n v="0"/>
    <n v="0"/>
    <n v="152268"/>
    <n v="0"/>
    <n v="0"/>
    <n v="569000000"/>
    <n v="0"/>
    <n v="569000000"/>
    <n v="0"/>
    <n v="569000000"/>
    <n v="569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1003"/>
    <s v="Staff Training"/>
    <n v="0"/>
    <n v="0"/>
    <n v="0"/>
    <n v="0"/>
    <n v="40000000"/>
    <n v="0"/>
    <n v="40000000"/>
    <n v="0"/>
    <n v="0"/>
    <n v="0"/>
    <n v="0"/>
    <n v="0"/>
    <n v="0"/>
    <n v="0"/>
    <n v="0"/>
    <n v="0"/>
    <n v="40000000"/>
    <n v="40000000"/>
    <n v="0"/>
    <n v="0"/>
    <n v="0"/>
    <n v="0"/>
    <n v="0"/>
    <n v="0"/>
    <n v="40000000"/>
    <n v="0"/>
    <n v="40000000"/>
    <n v="0"/>
    <n v="40000000"/>
    <n v="4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8001"/>
    <s v="Maintenance-Buildings and Structures"/>
    <n v="0"/>
    <n v="0"/>
    <n v="0"/>
    <n v="0"/>
    <n v="25000000"/>
    <n v="0"/>
    <n v="25000000"/>
    <n v="0"/>
    <n v="25000000"/>
    <n v="0"/>
    <n v="0"/>
    <n v="0"/>
    <n v="0"/>
    <n v="25000000"/>
    <n v="0"/>
    <n v="0"/>
    <n v="0"/>
    <n v="0"/>
    <n v="0"/>
    <n v="0"/>
    <n v="0"/>
    <n v="0"/>
    <n v="0"/>
    <n v="0"/>
    <n v="25000000"/>
    <n v="0"/>
    <n v="25000000"/>
    <n v="0"/>
    <n v="25000000"/>
    <n v="25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2411"/>
    <s v="Cultivated Animals - Acquisition"/>
    <n v="0"/>
    <n v="0"/>
    <n v="0"/>
    <n v="0"/>
    <n v="10382987486"/>
    <n v="0"/>
    <n v="10382987486"/>
    <n v="0"/>
    <n v="10350000000"/>
    <n v="4369640000"/>
    <n v="0"/>
    <n v="0"/>
    <n v="0"/>
    <n v="5980360000"/>
    <n v="0"/>
    <n v="0"/>
    <n v="32987486"/>
    <n v="32987486"/>
    <n v="0"/>
    <n v="0"/>
    <n v="0"/>
    <n v="0"/>
    <n v="0"/>
    <n v="0"/>
    <n v="10382987486"/>
    <n v="0"/>
    <n v="10382987486"/>
    <n v="0"/>
    <n v="10382987486"/>
    <n v="10382987486"/>
    <s v="Capital"/>
  </r>
  <r>
    <s v="126"/>
    <s v="National Information Technologies Authority"/>
    <x v="15"/>
    <x v="15"/>
    <s v="02"/>
    <s v="E-Services  "/>
    <s v="03"/>
    <s v="Electronic Public Services  Delivery"/>
    <s v="000"/>
    <s v=""/>
    <s v="1400"/>
    <s v="Regional Communication Infrastructure Programme"/>
    <s v="300002"/>
    <s v="E-services"/>
    <s v="221002"/>
    <s v="Workshops, Meetings and Seminars"/>
    <n v="0"/>
    <n v="0"/>
    <n v="0"/>
    <n v="0"/>
    <n v="0"/>
    <n v="0"/>
    <n v="0"/>
    <n v="0"/>
    <n v="0"/>
    <n v="0"/>
    <n v="0"/>
    <n v="0"/>
    <n v="0"/>
    <n v="0"/>
    <n v="0"/>
    <n v="0"/>
    <n v="0"/>
    <n v="0"/>
    <n v="20000000"/>
    <n v="13686400"/>
    <n v="0"/>
    <n v="0"/>
    <n v="0"/>
    <n v="0"/>
    <n v="0"/>
    <n v="20000000"/>
    <n v="0"/>
    <n v="13686400"/>
    <n v="20000000"/>
    <n v="13686400"/>
    <s v="Recurrent"/>
  </r>
  <r>
    <s v="127"/>
    <s v="Uganda Virus Research Institute (UVRI)"/>
    <x v="9"/>
    <x v="9"/>
    <s v="02"/>
    <s v="Population Health, Safety and Management "/>
    <s v="01"/>
    <s v="Virus  Research"/>
    <s v="001"/>
    <s v="Administration &amp; Support Services"/>
    <s v="1569"/>
    <s v="Retooling of Uganda Virus Research Institute"/>
    <s v="000003"/>
    <s v="Facilities and Equipment Management"/>
    <s v="228003"/>
    <s v="Maintenance-Machinery &amp; Equipment Other than Transport Equipment "/>
    <n v="0"/>
    <n v="0"/>
    <n v="0"/>
    <n v="0"/>
    <n v="600000000"/>
    <n v="0"/>
    <n v="600000000"/>
    <n v="0"/>
    <n v="0"/>
    <n v="0"/>
    <n v="0"/>
    <n v="0"/>
    <n v="150000000"/>
    <n v="2615000"/>
    <n v="0"/>
    <n v="0"/>
    <n v="210000000"/>
    <n v="11705550"/>
    <n v="0"/>
    <n v="0"/>
    <n v="240000000"/>
    <n v="585679450"/>
    <n v="0"/>
    <n v="0"/>
    <n v="600000000"/>
    <n v="0"/>
    <n v="600000000"/>
    <n v="0"/>
    <n v="600000000"/>
    <n v="600000000"/>
    <s v="Recurrent"/>
  </r>
  <r>
    <s v="133"/>
    <s v="Directorate of Public Prosecution (DPP)"/>
    <x v="0"/>
    <x v="0"/>
    <s v="04"/>
    <s v="Access to Justice"/>
    <s v="03"/>
    <s v="Management and Support Services"/>
    <s v="002"/>
    <s v="Finance  and Administration"/>
    <s v="1346"/>
    <s v="Enhancing Prosecution Services for all (EPSFA)"/>
    <s v="000002"/>
    <s v="Construction Management"/>
    <s v="225204"/>
    <s v="Monitoring and Supervision of capital work"/>
    <n v="0"/>
    <n v="0"/>
    <n v="0"/>
    <n v="0"/>
    <n v="100000000"/>
    <n v="0"/>
    <n v="100000000"/>
    <n v="0"/>
    <n v="0"/>
    <n v="0"/>
    <n v="0"/>
    <n v="0"/>
    <n v="25000000"/>
    <n v="0"/>
    <n v="0"/>
    <n v="0"/>
    <n v="0"/>
    <n v="0"/>
    <n v="0"/>
    <n v="0"/>
    <n v="0"/>
    <n v="25000000"/>
    <n v="0"/>
    <n v="0"/>
    <n v="25000000"/>
    <n v="0"/>
    <n v="25000000"/>
    <n v="0"/>
    <n v="25000000"/>
    <n v="25000000"/>
    <s v="Recurrent"/>
  </r>
  <r>
    <s v="133"/>
    <s v="Directorate of Public Prosecution (DPP)"/>
    <x v="0"/>
    <x v="0"/>
    <s v="04"/>
    <s v="Access to Justice"/>
    <s v="03"/>
    <s v="Management and Support Services"/>
    <s v="002"/>
    <s v="Finance  and Administration"/>
    <s v="1346"/>
    <s v="Enhancing Prosecution Services for all (EPSFA)"/>
    <s v="000017"/>
    <s v="Infrastructure Development and Management"/>
    <s v="312121"/>
    <s v="Non-Residential Buildings - Acquisition"/>
    <n v="0"/>
    <n v="0"/>
    <n v="0"/>
    <n v="0"/>
    <n v="3600000000"/>
    <n v="0"/>
    <n v="3600000000"/>
    <n v="0"/>
    <n v="0"/>
    <n v="0"/>
    <n v="0"/>
    <n v="0"/>
    <n v="1061240609"/>
    <n v="0"/>
    <n v="0"/>
    <n v="0"/>
    <n v="529673707"/>
    <n v="0"/>
    <n v="0"/>
    <n v="0"/>
    <n v="560743494"/>
    <n v="1898353781"/>
    <n v="0"/>
    <n v="0"/>
    <n v="2151657810"/>
    <n v="0"/>
    <n v="1898353781"/>
    <n v="0"/>
    <n v="2151657810"/>
    <n v="1898353781"/>
    <s v="Capital"/>
  </r>
  <r>
    <s v="133"/>
    <s v="Directorate of Public Prosecution (DPP)"/>
    <x v="0"/>
    <x v="0"/>
    <s v="04"/>
    <s v="Access to Justice"/>
    <s v="03"/>
    <s v="Management and Support Services"/>
    <s v="002"/>
    <s v="Finance  and Administration"/>
    <s v="1645"/>
    <s v="Retooling of Office of the Director of Public Prosecutions"/>
    <s v="000003"/>
    <s v="Facilities and Equipment Management"/>
    <s v="312221"/>
    <s v="Light ICT hardware - Acquisition"/>
    <n v="0"/>
    <n v="0"/>
    <n v="0"/>
    <n v="0"/>
    <n v="3923000000"/>
    <n v="0"/>
    <n v="3923000000"/>
    <n v="0"/>
    <n v="0"/>
    <n v="0"/>
    <n v="0"/>
    <n v="0"/>
    <n v="980750000"/>
    <n v="0"/>
    <n v="0"/>
    <n v="0"/>
    <n v="350000000"/>
    <n v="0"/>
    <n v="0"/>
    <n v="0"/>
    <n v="0"/>
    <n v="1326885974"/>
    <n v="0"/>
    <n v="0"/>
    <n v="1330750000"/>
    <n v="0"/>
    <n v="1326885974"/>
    <n v="0"/>
    <n v="1330750000"/>
    <n v="1326885974"/>
    <s v="Capital"/>
  </r>
  <r>
    <s v="019"/>
    <s v="Ministry of Water and Environment"/>
    <x v="2"/>
    <x v="2"/>
    <s v="03"/>
    <s v="Water Resources Management "/>
    <s v="02"/>
    <s v="Directorate of Water Resources Management"/>
    <s v="000"/>
    <s v=""/>
    <s v="1487"/>
    <s v="Enhancing Resilience of Communities to Climate Change"/>
    <s v="140022"/>
    <s v="Integrated Catchment based Infrastructure"/>
    <s v="227004"/>
    <s v="Fuel, Lubricants and Oils"/>
    <n v="0"/>
    <n v="0"/>
    <n v="0"/>
    <n v="0"/>
    <n v="0"/>
    <n v="0"/>
    <n v="0"/>
    <n v="0"/>
    <n v="0"/>
    <n v="0"/>
    <n v="51490400"/>
    <n v="12872600"/>
    <n v="0"/>
    <n v="0"/>
    <n v="0"/>
    <n v="0"/>
    <n v="0"/>
    <n v="0"/>
    <n v="0"/>
    <n v="0"/>
    <n v="0"/>
    <n v="0"/>
    <n v="0"/>
    <n v="0"/>
    <n v="0"/>
    <n v="51490400"/>
    <n v="0"/>
    <n v="12872600"/>
    <n v="51490400"/>
    <n v="12872600"/>
    <s v="Recurrent"/>
  </r>
  <r>
    <s v="019"/>
    <s v="Ministry of Water and Environment"/>
    <x v="2"/>
    <x v="2"/>
    <s v="03"/>
    <s v="Water Resources Management "/>
    <s v="02"/>
    <s v="Directorate of Water Resources Management"/>
    <s v="000"/>
    <s v=""/>
    <s v="1530"/>
    <s v="Integrated Water Resources Management and Development Project (IWMDP)"/>
    <s v="000014"/>
    <s v="Administration and Support Services"/>
    <s v="227004"/>
    <s v="Fuel, Lubricants and Oils"/>
    <n v="0"/>
    <n v="0"/>
    <n v="0"/>
    <n v="0"/>
    <n v="0"/>
    <n v="0"/>
    <n v="0"/>
    <n v="0"/>
    <n v="0"/>
    <n v="0"/>
    <n v="54464610"/>
    <n v="55800000"/>
    <n v="0"/>
    <n v="0"/>
    <n v="10000000"/>
    <n v="17256000"/>
    <n v="0"/>
    <n v="0"/>
    <n v="0"/>
    <n v="0"/>
    <n v="0"/>
    <n v="0"/>
    <n v="0"/>
    <n v="0"/>
    <n v="0"/>
    <n v="64464610"/>
    <n v="0"/>
    <n v="73056000"/>
    <n v="64464610"/>
    <n v="73056000"/>
    <s v="Recurrent"/>
  </r>
  <r>
    <s v="019"/>
    <s v="Ministry of Water and Environment"/>
    <x v="2"/>
    <x v="2"/>
    <s v="03"/>
    <s v="Water Resources Management "/>
    <s v="02"/>
    <s v="Directorate of Water Resources Management"/>
    <s v="000"/>
    <s v=""/>
    <s v="1530"/>
    <s v="Integrated Water Resources Management and Development Project (IWMDP)"/>
    <s v="000017"/>
    <s v="Infrastructure Development and Management"/>
    <s v="312139"/>
    <s v="Other Structures - Acquisition"/>
    <n v="0"/>
    <n v="0"/>
    <n v="0"/>
    <n v="0"/>
    <n v="0"/>
    <n v="0"/>
    <n v="0"/>
    <n v="0"/>
    <n v="0"/>
    <n v="0"/>
    <n v="23431272363"/>
    <n v="5523673884"/>
    <n v="0"/>
    <n v="0"/>
    <n v="4302109650"/>
    <n v="4497686237"/>
    <n v="0"/>
    <n v="0"/>
    <n v="0"/>
    <n v="0"/>
    <n v="0"/>
    <n v="0"/>
    <n v="0"/>
    <n v="0"/>
    <n v="0"/>
    <n v="27733382013"/>
    <n v="0"/>
    <n v="10021360121"/>
    <n v="27733382013"/>
    <n v="10021360121"/>
    <s v="Capital"/>
  </r>
  <r>
    <s v="019"/>
    <s v="Ministry of Water and Environment"/>
    <x v="2"/>
    <x v="2"/>
    <s v="03"/>
    <s v="Water Resources Management "/>
    <s v="02"/>
    <s v="Directorate of Water Resources Management"/>
    <s v="001"/>
    <s v="Trans-Boundary Water Resources Mangement "/>
    <s v="1302"/>
    <s v="Support for Hydro-Power Devt and Operations on River Nile"/>
    <s v="000014"/>
    <s v="Administrative and Support Services"/>
    <s v="212101"/>
    <s v="Social Security Contributions"/>
    <n v="0"/>
    <n v="0"/>
    <n v="0"/>
    <n v="0"/>
    <n v="5000000"/>
    <n v="0"/>
    <n v="5000000"/>
    <n v="0"/>
    <n v="0"/>
    <n v="0"/>
    <n v="0"/>
    <n v="0"/>
    <n v="1250000"/>
    <n v="0"/>
    <n v="0"/>
    <n v="0"/>
    <n v="1250000"/>
    <n v="2500000"/>
    <n v="0"/>
    <n v="0"/>
    <n v="2500000"/>
    <n v="2500000"/>
    <n v="0"/>
    <n v="0"/>
    <n v="5000000"/>
    <n v="0"/>
    <n v="5000000"/>
    <n v="0"/>
    <n v="5000000"/>
    <n v="5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5"/>
    <s v="Monitoring and Evaluation "/>
    <s v="228002"/>
    <s v="Maintenance-Transport Equipment "/>
    <n v="0"/>
    <n v="0"/>
    <n v="0"/>
    <n v="0"/>
    <n v="20000000"/>
    <n v="0"/>
    <n v="20000000"/>
    <n v="0"/>
    <n v="0"/>
    <n v="0"/>
    <n v="0"/>
    <n v="0"/>
    <n v="5000000"/>
    <n v="2250000"/>
    <n v="0"/>
    <n v="0"/>
    <n v="5000000"/>
    <n v="5249999"/>
    <n v="0"/>
    <n v="0"/>
    <n v="0"/>
    <n v="2500001"/>
    <n v="0"/>
    <n v="0"/>
    <n v="10000000"/>
    <n v="0"/>
    <n v="10000000"/>
    <n v="0"/>
    <n v="10000000"/>
    <n v="1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7"/>
    <s v="Infrastructure Development and Management"/>
    <s v="221009"/>
    <s v="Welfare and Entertainment"/>
    <n v="0"/>
    <n v="0"/>
    <n v="0"/>
    <n v="0"/>
    <n v="7000000"/>
    <n v="0"/>
    <n v="7000000"/>
    <n v="0"/>
    <n v="0"/>
    <n v="0"/>
    <n v="0"/>
    <n v="0"/>
    <n v="1750000"/>
    <n v="1250000"/>
    <n v="0"/>
    <n v="0"/>
    <n v="1750000"/>
    <n v="2250000"/>
    <n v="0"/>
    <n v="0"/>
    <n v="3500000"/>
    <n v="3500000"/>
    <n v="0"/>
    <n v="0"/>
    <n v="7000000"/>
    <n v="0"/>
    <n v="7000000"/>
    <n v="0"/>
    <n v="7000000"/>
    <n v="7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225204"/>
    <s v="Monitoring and Supervision of capital work"/>
    <n v="0"/>
    <n v="0"/>
    <n v="0"/>
    <n v="0"/>
    <n v="200000000"/>
    <n v="0"/>
    <n v="200000000"/>
    <n v="0"/>
    <n v="0"/>
    <n v="0"/>
    <n v="0"/>
    <n v="0"/>
    <n v="50000000"/>
    <n v="50000000"/>
    <n v="0"/>
    <n v="0"/>
    <n v="50000000"/>
    <n v="50000000"/>
    <n v="0"/>
    <n v="0"/>
    <n v="100000000"/>
    <n v="100000000"/>
    <n v="0"/>
    <n v="0"/>
    <n v="200000000"/>
    <n v="0"/>
    <n v="200000000"/>
    <n v="0"/>
    <n v="200000000"/>
    <n v="20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227004"/>
    <s v="Fuel, Lubricants and Oils"/>
    <n v="0"/>
    <n v="0"/>
    <n v="0"/>
    <n v="0"/>
    <n v="180000000"/>
    <n v="0"/>
    <n v="180000000"/>
    <n v="0"/>
    <n v="0"/>
    <n v="0"/>
    <n v="0"/>
    <n v="0"/>
    <n v="45000000"/>
    <n v="45000000"/>
    <n v="0"/>
    <n v="0"/>
    <n v="45000000"/>
    <n v="45000000"/>
    <n v="0"/>
    <n v="0"/>
    <n v="90000000"/>
    <n v="90000000"/>
    <n v="0"/>
    <n v="0"/>
    <n v="180000000"/>
    <n v="0"/>
    <n v="180000000"/>
    <n v="0"/>
    <n v="180000000"/>
    <n v="180000000"/>
    <s v="Recurrent"/>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000014"/>
    <s v="Administrative and Support Services"/>
    <s v="225204"/>
    <s v="Monitoring and Supervision of capital work"/>
    <n v="0"/>
    <n v="0"/>
    <n v="0"/>
    <n v="0"/>
    <n v="20000000"/>
    <n v="0"/>
    <n v="20000000"/>
    <n v="0"/>
    <n v="0"/>
    <n v="0"/>
    <n v="0"/>
    <n v="0"/>
    <n v="5000000"/>
    <n v="5000000"/>
    <n v="0"/>
    <n v="0"/>
    <n v="5000000"/>
    <n v="5000000"/>
    <n v="0"/>
    <n v="0"/>
    <n v="0"/>
    <n v="0"/>
    <n v="0"/>
    <n v="0"/>
    <n v="10000000"/>
    <n v="0"/>
    <n v="10000000"/>
    <n v="0"/>
    <n v="10000000"/>
    <n v="10000000"/>
    <s v="Recurrent"/>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140026"/>
    <s v="Regional Water Resources Management"/>
    <s v="227001"/>
    <s v="Travel inland"/>
    <n v="0"/>
    <n v="0"/>
    <n v="0"/>
    <n v="0"/>
    <n v="15000000"/>
    <n v="0"/>
    <n v="15000000"/>
    <n v="0"/>
    <n v="0"/>
    <n v="0"/>
    <n v="0"/>
    <n v="0"/>
    <n v="3750000"/>
    <n v="3750000"/>
    <n v="0"/>
    <n v="0"/>
    <n v="3750000"/>
    <n v="3750000"/>
    <n v="0"/>
    <n v="0"/>
    <n v="7500000"/>
    <n v="7500000"/>
    <n v="0"/>
    <n v="0"/>
    <n v="15000000"/>
    <n v="0"/>
    <n v="15000000"/>
    <n v="0"/>
    <n v="15000000"/>
    <n v="15000000"/>
    <s v="Recurrent"/>
  </r>
  <r>
    <s v="019"/>
    <s v="Ministry of Water and Environment"/>
    <x v="2"/>
    <x v="2"/>
    <s v="03"/>
    <s v="Water Resources Management "/>
    <s v="02"/>
    <s v="Directorate of Water Resources Management"/>
    <s v="002"/>
    <s v="Water Quality Managemnet "/>
    <s v="1522"/>
    <s v="Inner Murchison Bay Cleanup Project"/>
    <s v="000003"/>
    <s v="Facilities and Equipment Management"/>
    <s v="312233"/>
    <s v="Medical, Laboratory and Research &amp; appliances - Acquisition"/>
    <n v="0"/>
    <n v="0"/>
    <n v="0"/>
    <n v="0"/>
    <n v="100000000"/>
    <n v="0"/>
    <n v="100000000"/>
    <n v="0"/>
    <n v="0"/>
    <n v="0"/>
    <n v="0"/>
    <n v="0"/>
    <n v="25000000"/>
    <n v="0"/>
    <n v="0"/>
    <n v="0"/>
    <n v="25000000"/>
    <n v="35095385"/>
    <n v="0"/>
    <n v="0"/>
    <n v="0"/>
    <n v="14904615"/>
    <n v="0"/>
    <n v="0"/>
    <n v="50000000"/>
    <n v="0"/>
    <n v="50000000"/>
    <n v="0"/>
    <n v="50000000"/>
    <n v="50000000"/>
    <s v="Capital"/>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21012"/>
    <s v="Small Office Equipment"/>
    <n v="0"/>
    <n v="0"/>
    <n v="0"/>
    <n v="0"/>
    <n v="4000000"/>
    <n v="0"/>
    <n v="4000000"/>
    <n v="0"/>
    <n v="0"/>
    <n v="0"/>
    <n v="0"/>
    <n v="0"/>
    <n v="1000000"/>
    <n v="1000000"/>
    <n v="0"/>
    <n v="0"/>
    <n v="1000000"/>
    <n v="1000000"/>
    <n v="0"/>
    <n v="0"/>
    <n v="0"/>
    <n v="0"/>
    <n v="0"/>
    <n v="0"/>
    <n v="2000000"/>
    <n v="0"/>
    <n v="2000000"/>
    <n v="0"/>
    <n v="2000000"/>
    <n v="200000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28002"/>
    <s v="Maintenance-Transport Equipment "/>
    <n v="0"/>
    <n v="0"/>
    <n v="0"/>
    <n v="0"/>
    <n v="15000000"/>
    <n v="0"/>
    <n v="15000000"/>
    <n v="0"/>
    <n v="0"/>
    <n v="0"/>
    <n v="0"/>
    <n v="0"/>
    <n v="3750000"/>
    <n v="1875000"/>
    <n v="0"/>
    <n v="0"/>
    <n v="3750000"/>
    <n v="4353749"/>
    <n v="0"/>
    <n v="0"/>
    <n v="7500000"/>
    <n v="10646251"/>
    <n v="0"/>
    <n v="0"/>
    <n v="15000000"/>
    <n v="0"/>
    <n v="16875000"/>
    <n v="0"/>
    <n v="15000000"/>
    <n v="16875000"/>
    <s v="Recurrent"/>
  </r>
  <r>
    <s v="019"/>
    <s v="Ministry of Water and Environment"/>
    <x v="2"/>
    <x v="2"/>
    <s v="03"/>
    <s v="Water Resources Management "/>
    <s v="02"/>
    <s v="Directorate of Water Resources Management"/>
    <s v="002"/>
    <s v="Water Quality Managemnet "/>
    <s v="1762"/>
    <s v="Potable Water Project"/>
    <s v="000015"/>
    <s v="Monitoring and Evaluation "/>
    <s v="223006"/>
    <s v="Water"/>
    <n v="0"/>
    <n v="0"/>
    <n v="0"/>
    <n v="0"/>
    <n v="16000000"/>
    <n v="0"/>
    <n v="16000000"/>
    <n v="0"/>
    <n v="0"/>
    <n v="0"/>
    <n v="0"/>
    <n v="0"/>
    <n v="4000000"/>
    <n v="4000000"/>
    <n v="0"/>
    <n v="0"/>
    <n v="4000000"/>
    <n v="0"/>
    <n v="0"/>
    <n v="0"/>
    <n v="8000000"/>
    <n v="16000000"/>
    <n v="0"/>
    <n v="0"/>
    <n v="16000000"/>
    <n v="0"/>
    <n v="20000000"/>
    <n v="0"/>
    <n v="16000000"/>
    <n v="20000000"/>
    <s v="Recurrent"/>
  </r>
  <r>
    <s v="019"/>
    <s v="Ministry of Water and Environment"/>
    <x v="2"/>
    <x v="2"/>
    <s v="03"/>
    <s v="Water Resources Management "/>
    <s v="02"/>
    <s v="Directorate of Water Resources Management"/>
    <s v="002"/>
    <s v="Water Quality Managemnet "/>
    <s v="1762"/>
    <s v="Potable Water Project"/>
    <s v="000017"/>
    <s v="Infrastructure Development and Management"/>
    <s v="312121"/>
    <s v="Non-Residential Buildings - Acquisition"/>
    <n v="0"/>
    <n v="0"/>
    <n v="0"/>
    <n v="0"/>
    <n v="400000000"/>
    <n v="0"/>
    <n v="400000000"/>
    <n v="0"/>
    <n v="0"/>
    <n v="0"/>
    <n v="0"/>
    <n v="0"/>
    <n v="100000000"/>
    <n v="100000000"/>
    <n v="0"/>
    <n v="0"/>
    <n v="100000000"/>
    <n v="100000000"/>
    <n v="0"/>
    <n v="0"/>
    <n v="0"/>
    <n v="0"/>
    <n v="0"/>
    <n v="0"/>
    <n v="200000000"/>
    <n v="0"/>
    <n v="200000000"/>
    <n v="0"/>
    <n v="200000000"/>
    <n v="200000000"/>
    <s v="Capital"/>
  </r>
  <r>
    <s v="019"/>
    <s v="Ministry of Water and Environment"/>
    <x v="2"/>
    <x v="2"/>
    <s v="03"/>
    <s v="Water Resources Management "/>
    <s v="02"/>
    <s v="Directorate of Water Resources Management"/>
    <s v="003"/>
    <s v="Water Resources monitoring and Assessment"/>
    <s v="1487"/>
    <s v="Enhancing Resilience of Communities to Climate Change"/>
    <s v="000014"/>
    <s v="Administrative and Support Services"/>
    <s v="221001"/>
    <s v="Advertising and Public Relations"/>
    <n v="0"/>
    <n v="0"/>
    <n v="0"/>
    <n v="0"/>
    <n v="2000000"/>
    <n v="0"/>
    <n v="0"/>
    <n v="2000000"/>
    <n v="0"/>
    <n v="0"/>
    <n v="0"/>
    <n v="0"/>
    <n v="0"/>
    <n v="0"/>
    <n v="0"/>
    <n v="0"/>
    <n v="0"/>
    <n v="0"/>
    <n v="0"/>
    <n v="0"/>
    <n v="0"/>
    <n v="0"/>
    <n v="0"/>
    <n v="0"/>
    <n v="0"/>
    <n v="0"/>
    <n v="0"/>
    <n v="0"/>
    <n v="0"/>
    <n v="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000017"/>
    <s v="Infrastructure Development and Management"/>
    <s v="312139"/>
    <s v="Other Structures - Acquisition"/>
    <n v="0"/>
    <n v="0"/>
    <n v="0"/>
    <n v="0"/>
    <n v="7405254800"/>
    <n v="0"/>
    <n v="585000000"/>
    <n v="6820254800"/>
    <n v="0"/>
    <n v="0"/>
    <n v="0"/>
    <n v="0"/>
    <n v="0"/>
    <n v="0"/>
    <n v="0"/>
    <n v="0"/>
    <n v="146250000"/>
    <n v="146250000"/>
    <n v="0"/>
    <n v="0"/>
    <n v="0"/>
    <n v="0"/>
    <n v="0"/>
    <n v="0"/>
    <n v="146250000"/>
    <n v="0"/>
    <n v="146250000"/>
    <n v="0"/>
    <n v="146250000"/>
    <n v="146250000"/>
    <s v="Capital"/>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on and Support Services"/>
    <s v="221012"/>
    <s v="Small Office Equipment"/>
    <n v="0"/>
    <n v="0"/>
    <n v="0"/>
    <n v="0"/>
    <n v="0"/>
    <n v="0"/>
    <n v="5000000"/>
    <n v="0"/>
    <n v="0"/>
    <n v="0"/>
    <n v="0"/>
    <n v="0"/>
    <n v="1250000"/>
    <n v="1250000"/>
    <n v="0"/>
    <n v="0"/>
    <n v="1250000"/>
    <n v="1250000"/>
    <n v="0"/>
    <n v="0"/>
    <n v="2500000"/>
    <n v="2322000"/>
    <n v="0"/>
    <n v="0"/>
    <n v="5000000"/>
    <n v="0"/>
    <n v="4822000"/>
    <n v="0"/>
    <n v="5000000"/>
    <n v="4822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5"/>
    <s v="Monitoring and Evaluation "/>
    <s v="223005"/>
    <s v="Electricity "/>
    <n v="0"/>
    <n v="0"/>
    <n v="0"/>
    <n v="0"/>
    <n v="2000000"/>
    <n v="0"/>
    <n v="2000000"/>
    <n v="0"/>
    <n v="0"/>
    <n v="0"/>
    <n v="0"/>
    <n v="0"/>
    <n v="500000"/>
    <n v="500000"/>
    <n v="0"/>
    <n v="0"/>
    <n v="500000"/>
    <n v="500000"/>
    <n v="0"/>
    <n v="0"/>
    <n v="1000000"/>
    <n v="1000000"/>
    <n v="0"/>
    <n v="0"/>
    <n v="2000000"/>
    <n v="0"/>
    <n v="2000000"/>
    <n v="0"/>
    <n v="2000000"/>
    <n v="20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7"/>
    <s v="Infrastructure Development and Management"/>
    <s v="227001"/>
    <s v="Travel inland"/>
    <n v="0"/>
    <n v="0"/>
    <n v="0"/>
    <n v="0"/>
    <n v="5560000"/>
    <n v="0"/>
    <n v="0"/>
    <n v="556000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7"/>
    <s v="Infrastructure Development and Management"/>
    <s v="227004"/>
    <s v="Fuel, Lubricants and Oils"/>
    <n v="0"/>
    <n v="0"/>
    <n v="0"/>
    <n v="0"/>
    <n v="2880000"/>
    <n v="0"/>
    <n v="0"/>
    <n v="2880000"/>
    <n v="0"/>
    <n v="0"/>
    <n v="0"/>
    <n v="0"/>
    <n v="0"/>
    <n v="0"/>
    <n v="0"/>
    <n v="0"/>
    <n v="0"/>
    <n v="0"/>
    <n v="0"/>
    <n v="0"/>
    <n v="0"/>
    <n v="0"/>
    <n v="0"/>
    <n v="0"/>
    <n v="0"/>
    <n v="0"/>
    <n v="0"/>
    <n v="0"/>
    <n v="0"/>
    <n v="0"/>
    <s v="Recurrent"/>
  </r>
  <r>
    <s v="019"/>
    <s v="Ministry of Water and Environment"/>
    <x v="2"/>
    <x v="2"/>
    <s v="03"/>
    <s v="Water Resources Management "/>
    <s v="02"/>
    <s v="Directorate of Water Resources Management"/>
    <s v="006"/>
    <s v="Water Resources Regulation "/>
    <s v="1662"/>
    <s v="Water Management Zones Project Phase 2"/>
    <s v="000017"/>
    <s v="Infrastructure Development and Management"/>
    <s v="312139"/>
    <s v="Other Structures - Acquisition"/>
    <n v="0"/>
    <n v="0"/>
    <n v="0"/>
    <n v="0"/>
    <n v="3144686162"/>
    <n v="0"/>
    <n v="3144686162"/>
    <n v="0"/>
    <n v="0"/>
    <n v="0"/>
    <n v="0"/>
    <n v="0"/>
    <n v="786171500"/>
    <n v="786171498"/>
    <n v="0"/>
    <n v="0"/>
    <n v="500000000"/>
    <n v="500000000"/>
    <n v="0"/>
    <n v="0"/>
    <n v="535625000"/>
    <n v="535625002"/>
    <n v="0"/>
    <n v="0"/>
    <n v="1821796500"/>
    <n v="0"/>
    <n v="1821796500"/>
    <n v="0"/>
    <n v="1821796500"/>
    <n v="1821796500"/>
    <s v="Capital"/>
  </r>
  <r>
    <s v="019"/>
    <s v="Ministry of Water and Environment"/>
    <x v="9"/>
    <x v="9"/>
    <s v="02"/>
    <s v="Population Health, Safety and Management "/>
    <s v="03"/>
    <s v="Directorate of Water Development "/>
    <s v="000"/>
    <s v=""/>
    <s v="1530"/>
    <s v="Integrated Water Resources Management and Development Project (IWMDP)"/>
    <s v="000017"/>
    <s v="Infrastructure Development and Management"/>
    <s v="225202"/>
    <s v="Environment Impact Assessment for Capital Works"/>
    <n v="0"/>
    <n v="0"/>
    <n v="0"/>
    <n v="0"/>
    <n v="0"/>
    <n v="0"/>
    <n v="0"/>
    <n v="0"/>
    <n v="0"/>
    <n v="0"/>
    <n v="714521190"/>
    <n v="1567448580"/>
    <n v="0"/>
    <n v="0"/>
    <n v="461500000"/>
    <n v="171992750"/>
    <n v="0"/>
    <n v="0"/>
    <n v="0"/>
    <n v="0"/>
    <n v="0"/>
    <n v="0"/>
    <n v="0"/>
    <n v="0"/>
    <n v="0"/>
    <n v="1176021190"/>
    <n v="0"/>
    <n v="1739441330"/>
    <n v="1176021190"/>
    <n v="173944133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21011"/>
    <s v="Printing, Stationery, Photocopying and Binding"/>
    <n v="0"/>
    <n v="0"/>
    <n v="0"/>
    <n v="0"/>
    <n v="20000000"/>
    <n v="0"/>
    <n v="20000000"/>
    <n v="0"/>
    <n v="0"/>
    <n v="0"/>
    <n v="0"/>
    <n v="0"/>
    <n v="10000000"/>
    <n v="2080000"/>
    <n v="0"/>
    <n v="0"/>
    <n v="0"/>
    <n v="7920000"/>
    <n v="0"/>
    <n v="0"/>
    <n v="10000000"/>
    <n v="9900000"/>
    <n v="0"/>
    <n v="0"/>
    <n v="20000000"/>
    <n v="0"/>
    <n v="19900000"/>
    <n v="0"/>
    <n v="20000000"/>
    <n v="1990000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25201"/>
    <s v="Consultancy Services-Capital"/>
    <n v="0"/>
    <n v="0"/>
    <n v="0"/>
    <n v="0"/>
    <n v="7729223900"/>
    <n v="0"/>
    <n v="0"/>
    <n v="772922390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7001"/>
    <s v="Travel inland"/>
    <n v="0"/>
    <n v="0"/>
    <n v="0"/>
    <n v="0"/>
    <n v="320000000"/>
    <n v="0"/>
    <n v="320000000"/>
    <n v="0"/>
    <n v="0"/>
    <n v="0"/>
    <n v="0"/>
    <n v="0"/>
    <n v="50000000"/>
    <n v="50000000"/>
    <n v="0"/>
    <n v="0"/>
    <n v="80000000"/>
    <n v="74303500"/>
    <n v="0"/>
    <n v="0"/>
    <n v="190000000"/>
    <n v="195671329"/>
    <n v="0"/>
    <n v="0"/>
    <n v="320000000"/>
    <n v="0"/>
    <n v="319974829"/>
    <n v="0"/>
    <n v="320000000"/>
    <n v="319974829"/>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7004"/>
    <s v="Fuel, Lubricants and Oils"/>
    <n v="0"/>
    <n v="0"/>
    <n v="0"/>
    <n v="0"/>
    <n v="700869000"/>
    <n v="0"/>
    <n v="700869000"/>
    <n v="0"/>
    <n v="0"/>
    <n v="0"/>
    <n v="0"/>
    <n v="0"/>
    <n v="120000000"/>
    <n v="120000000"/>
    <n v="0"/>
    <n v="0"/>
    <n v="175217250"/>
    <n v="175217249"/>
    <n v="0"/>
    <n v="0"/>
    <n v="100818519"/>
    <n v="100818520"/>
    <n v="0"/>
    <n v="0"/>
    <n v="396035769"/>
    <n v="0"/>
    <n v="396035769"/>
    <n v="0"/>
    <n v="396035769"/>
    <n v="396035769"/>
    <s v="Recurrent"/>
  </r>
  <r>
    <s v="019"/>
    <s v="Ministry of Water and Environment"/>
    <x v="9"/>
    <x v="9"/>
    <s v="02"/>
    <s v="Population Health, Safety and Management "/>
    <s v="03"/>
    <s v="Directorate of Water Development "/>
    <s v="001"/>
    <s v="Rural Water Supply and Sanitation"/>
    <s v="1666"/>
    <s v="Development of Solar Powered Irrigation and Water Supply Systems"/>
    <s v="000003"/>
    <s v="Facilities and Equipment Management"/>
    <s v="225204"/>
    <s v="Monitoring and Supervision of capital work"/>
    <n v="0"/>
    <n v="0"/>
    <n v="0"/>
    <n v="0"/>
    <n v="200000000"/>
    <n v="0"/>
    <n v="200000000"/>
    <n v="0"/>
    <n v="0"/>
    <n v="0"/>
    <n v="0"/>
    <n v="0"/>
    <n v="0"/>
    <n v="0"/>
    <n v="0"/>
    <n v="0"/>
    <n v="50000000"/>
    <n v="49725000"/>
    <n v="0"/>
    <n v="0"/>
    <n v="0"/>
    <n v="275000"/>
    <n v="0"/>
    <n v="0"/>
    <n v="50000000"/>
    <n v="0"/>
    <n v="50000000"/>
    <n v="0"/>
    <n v="50000000"/>
    <n v="50000000"/>
    <s v="Recurrent"/>
  </r>
  <r>
    <s v="019"/>
    <s v="Ministry of Water and Environment"/>
    <x v="9"/>
    <x v="9"/>
    <s v="02"/>
    <s v="Population Health, Safety and Management "/>
    <s v="03"/>
    <s v="Directorate of Water Development "/>
    <s v="002"/>
    <s v="Urban Water Supply and Sanitation"/>
    <s v="1188"/>
    <s v="Protection of Lake Victoria - Kampala Sanitation Program"/>
    <s v="000003"/>
    <s v="Facilities and Equipment Management"/>
    <s v="313135"/>
    <s v="Water Plants, pipelines and sewerage networks - Improvement"/>
    <n v="0"/>
    <n v="0"/>
    <n v="0"/>
    <n v="0"/>
    <n v="800000000"/>
    <n v="0"/>
    <n v="80000000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438"/>
    <s v="Water Service Acceleration Project (SCAP 100%)"/>
    <s v="000017"/>
    <s v="Infrastructure Development and Management"/>
    <s v="312136"/>
    <s v="Power lines, stations and plants - Acquisition"/>
    <n v="0"/>
    <n v="0"/>
    <n v="0"/>
    <n v="0"/>
    <n v="0"/>
    <n v="0"/>
    <n v="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1003"/>
    <s v="Staff Training"/>
    <n v="0"/>
    <n v="0"/>
    <n v="0"/>
    <n v="0"/>
    <n v="10000000"/>
    <n v="0"/>
    <n v="10000000"/>
    <n v="0"/>
    <n v="0"/>
    <n v="0"/>
    <n v="0"/>
    <n v="0"/>
    <n v="2500000"/>
    <n v="2500000"/>
    <n v="0"/>
    <n v="0"/>
    <n v="2500000"/>
    <n v="2500000"/>
    <n v="0"/>
    <n v="0"/>
    <n v="5000000"/>
    <n v="5000000"/>
    <n v="0"/>
    <n v="0"/>
    <n v="10000000"/>
    <n v="0"/>
    <n v="10000000"/>
    <n v="0"/>
    <n v="10000000"/>
    <n v="10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1007"/>
    <s v="Books, Periodicals &amp; Newspapers"/>
    <n v="0"/>
    <n v="0"/>
    <n v="0"/>
    <n v="0"/>
    <n v="4000000"/>
    <n v="0"/>
    <n v="4000000"/>
    <n v="0"/>
    <n v="0"/>
    <n v="0"/>
    <n v="0"/>
    <n v="0"/>
    <n v="1000000"/>
    <n v="1000000"/>
    <n v="0"/>
    <n v="0"/>
    <n v="1000000"/>
    <n v="1000000"/>
    <n v="0"/>
    <n v="0"/>
    <n v="2000000"/>
    <n v="2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1011"/>
    <s v="Printing, Stationery, Photocopying and Binding"/>
    <n v="0"/>
    <n v="0"/>
    <n v="0"/>
    <n v="0"/>
    <n v="126000000"/>
    <n v="0"/>
    <n v="126000000"/>
    <n v="0"/>
    <n v="0"/>
    <n v="0"/>
    <n v="0"/>
    <n v="0"/>
    <n v="32000000"/>
    <n v="32000000"/>
    <n v="0"/>
    <n v="0"/>
    <n v="31500000"/>
    <n v="31500000"/>
    <n v="0"/>
    <n v="0"/>
    <n v="1000000"/>
    <n v="1000000"/>
    <n v="0"/>
    <n v="0"/>
    <n v="64500000"/>
    <n v="0"/>
    <n v="64500000"/>
    <n v="0"/>
    <n v="64500000"/>
    <n v="645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2001"/>
    <s v="Information and Communication Technology Services."/>
    <n v="0"/>
    <n v="0"/>
    <n v="0"/>
    <n v="0"/>
    <n v="8000000"/>
    <n v="0"/>
    <n v="8000000"/>
    <n v="0"/>
    <n v="0"/>
    <n v="0"/>
    <n v="0"/>
    <n v="0"/>
    <n v="2000000"/>
    <n v="2000000"/>
    <n v="0"/>
    <n v="0"/>
    <n v="2500000"/>
    <n v="2500000"/>
    <n v="0"/>
    <n v="0"/>
    <n v="3500000"/>
    <n v="3500000"/>
    <n v="0"/>
    <n v="0"/>
    <n v="8000000"/>
    <n v="0"/>
    <n v="8000000"/>
    <n v="0"/>
    <n v="8000000"/>
    <n v="8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2002"/>
    <s v="Postage and Courier"/>
    <n v="0"/>
    <n v="0"/>
    <n v="0"/>
    <n v="0"/>
    <n v="1000000"/>
    <n v="0"/>
    <n v="1000000"/>
    <n v="0"/>
    <n v="0"/>
    <n v="0"/>
    <n v="0"/>
    <n v="0"/>
    <n v="250000"/>
    <n v="250000"/>
    <n v="0"/>
    <n v="0"/>
    <n v="250000"/>
    <n v="250000"/>
    <n v="0"/>
    <n v="0"/>
    <n v="500000"/>
    <n v="500000"/>
    <n v="0"/>
    <n v="0"/>
    <n v="1000000"/>
    <n v="0"/>
    <n v="1000000"/>
    <n v="0"/>
    <n v="1000000"/>
    <n v="1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312135"/>
    <s v="Water Plants, pipelines and sewerage networks - Acquisition"/>
    <n v="0"/>
    <n v="0"/>
    <n v="0"/>
    <n v="0"/>
    <n v="13993477728"/>
    <n v="0"/>
    <n v="13993477728"/>
    <n v="0"/>
    <n v="0"/>
    <n v="0"/>
    <n v="0"/>
    <n v="0"/>
    <n v="4600000000"/>
    <n v="4600000000"/>
    <n v="0"/>
    <n v="0"/>
    <n v="3400000000"/>
    <n v="3400000000"/>
    <n v="0"/>
    <n v="0"/>
    <n v="2400000000"/>
    <n v="2400000000"/>
    <n v="0"/>
    <n v="0"/>
    <n v="10400000000"/>
    <n v="0"/>
    <n v="10400000000"/>
    <n v="0"/>
    <n v="10400000000"/>
    <n v="10400000000"/>
    <s v="Capital"/>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1009"/>
    <s v="Welfare and Entertainment"/>
    <n v="0"/>
    <n v="0"/>
    <n v="0"/>
    <n v="0"/>
    <n v="12000000"/>
    <n v="0"/>
    <n v="12000000"/>
    <n v="0"/>
    <n v="0"/>
    <n v="0"/>
    <n v="0"/>
    <n v="0"/>
    <n v="3000000"/>
    <n v="3000000"/>
    <n v="0"/>
    <n v="0"/>
    <n v="3000000"/>
    <n v="3000000"/>
    <n v="0"/>
    <n v="0"/>
    <n v="6000000"/>
    <n v="5999891"/>
    <n v="0"/>
    <n v="0"/>
    <n v="12000000"/>
    <n v="0"/>
    <n v="11999891"/>
    <n v="0"/>
    <n v="12000000"/>
    <n v="11999891"/>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03"/>
    <s v="Facilities and Equipment Management"/>
    <s v="211102"/>
    <s v="Contract Staff Salaries "/>
    <n v="0"/>
    <n v="0"/>
    <n v="0"/>
    <n v="0"/>
    <n v="358000000"/>
    <n v="0"/>
    <n v="358000000"/>
    <n v="0"/>
    <n v="89500000"/>
    <n v="81218779"/>
    <n v="0"/>
    <n v="0"/>
    <n v="89500000"/>
    <n v="79673847"/>
    <n v="0"/>
    <n v="0"/>
    <n v="0"/>
    <n v="17124473"/>
    <n v="0"/>
    <n v="0"/>
    <n v="89500000"/>
    <n v="90482901"/>
    <n v="0"/>
    <n v="0"/>
    <n v="268500000"/>
    <n v="0"/>
    <n v="268500000"/>
    <n v="0"/>
    <n v="268500000"/>
    <n v="268500000"/>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03"/>
    <s v="Facilities and Equipment Management"/>
    <s v="212101"/>
    <s v="Social Security Contributions"/>
    <n v="0"/>
    <n v="0"/>
    <n v="0"/>
    <n v="0"/>
    <n v="36000000"/>
    <n v="0"/>
    <n v="36000000"/>
    <n v="0"/>
    <n v="0"/>
    <n v="0"/>
    <n v="0"/>
    <n v="0"/>
    <n v="0"/>
    <n v="0"/>
    <n v="0"/>
    <n v="0"/>
    <n v="0"/>
    <n v="0"/>
    <n v="0"/>
    <n v="0"/>
    <n v="36000000"/>
    <n v="36000000"/>
    <n v="0"/>
    <n v="0"/>
    <n v="36000000"/>
    <n v="0"/>
    <n v="36000000"/>
    <n v="0"/>
    <n v="36000000"/>
    <n v="36000000"/>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17"/>
    <s v="Infrastructure Development and Management"/>
    <s v="227004"/>
    <s v="Fuel, Lubricants and Oils"/>
    <n v="0"/>
    <n v="0"/>
    <n v="0"/>
    <n v="0"/>
    <n v="144000000"/>
    <n v="0"/>
    <n v="144000000"/>
    <n v="0"/>
    <n v="0"/>
    <n v="0"/>
    <n v="0"/>
    <n v="0"/>
    <n v="36000000"/>
    <n v="36000000"/>
    <n v="0"/>
    <n v="0"/>
    <n v="30000000"/>
    <n v="30000000"/>
    <n v="0"/>
    <n v="0"/>
    <n v="52000000"/>
    <n v="52000000"/>
    <n v="0"/>
    <n v="0"/>
    <n v="118000000"/>
    <n v="0"/>
    <n v="118000000"/>
    <n v="0"/>
    <n v="118000000"/>
    <n v="118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11102"/>
    <s v="Contract Staff Salaries "/>
    <n v="0"/>
    <n v="0"/>
    <n v="0"/>
    <n v="0"/>
    <n v="0"/>
    <n v="0"/>
    <n v="1900000000"/>
    <n v="0"/>
    <n v="475000000"/>
    <n v="475000000"/>
    <n v="0"/>
    <n v="0"/>
    <n v="475000000"/>
    <n v="90235297"/>
    <n v="0"/>
    <n v="0"/>
    <n v="475000000"/>
    <n v="857910657"/>
    <n v="0"/>
    <n v="0"/>
    <n v="475000000"/>
    <n v="476854046"/>
    <n v="0"/>
    <n v="0"/>
    <n v="1900000000"/>
    <n v="0"/>
    <n v="1900000000"/>
    <n v="0"/>
    <n v="1900000000"/>
    <n v="1900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25101"/>
    <s v="Consultancy Services"/>
    <n v="0"/>
    <n v="0"/>
    <n v="0"/>
    <n v="0"/>
    <n v="0"/>
    <n v="0"/>
    <n v="540000000"/>
    <n v="0"/>
    <n v="0"/>
    <n v="0"/>
    <n v="0"/>
    <n v="0"/>
    <n v="135000000"/>
    <n v="135000001"/>
    <n v="0"/>
    <n v="0"/>
    <n v="135000000"/>
    <n v="135000000"/>
    <n v="0"/>
    <n v="0"/>
    <n v="0"/>
    <n v="0"/>
    <n v="0"/>
    <n v="0"/>
    <n v="270000000"/>
    <n v="0"/>
    <n v="270000001"/>
    <n v="0"/>
    <n v="270000000"/>
    <n v="270000001"/>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27004"/>
    <s v="Fuel, Lubricants and Oils"/>
    <n v="0"/>
    <n v="0"/>
    <n v="0"/>
    <n v="0"/>
    <n v="0"/>
    <n v="0"/>
    <n v="190000000"/>
    <n v="0"/>
    <n v="0"/>
    <n v="0"/>
    <n v="0"/>
    <n v="0"/>
    <n v="47500000"/>
    <n v="47500000"/>
    <n v="0"/>
    <n v="0"/>
    <n v="47500000"/>
    <n v="47500000"/>
    <n v="0"/>
    <n v="0"/>
    <n v="95000000"/>
    <n v="95000000"/>
    <n v="0"/>
    <n v="0"/>
    <n v="190000000"/>
    <n v="0"/>
    <n v="190000000"/>
    <n v="0"/>
    <n v="190000000"/>
    <n v="190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17"/>
    <s v="Infrastructure Development and Management"/>
    <s v="225204"/>
    <s v="Monitoring and Supervision of capital work"/>
    <n v="0"/>
    <n v="0"/>
    <n v="0"/>
    <n v="0"/>
    <n v="0"/>
    <n v="0"/>
    <n v="200000000"/>
    <n v="0"/>
    <n v="0"/>
    <n v="0"/>
    <n v="0"/>
    <n v="0"/>
    <n v="50000000"/>
    <n v="49450000"/>
    <n v="0"/>
    <n v="0"/>
    <n v="50000000"/>
    <n v="50541750"/>
    <n v="0"/>
    <n v="0"/>
    <n v="100000000"/>
    <n v="100008250"/>
    <n v="0"/>
    <n v="0"/>
    <n v="200000000"/>
    <n v="0"/>
    <n v="200000000"/>
    <n v="0"/>
    <n v="200000000"/>
    <n v="200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17"/>
    <s v="Infrastructure Development and Management"/>
    <s v="312221"/>
    <s v="Light ICT hardware - Acquisition"/>
    <n v="0"/>
    <n v="0"/>
    <n v="0"/>
    <n v="0"/>
    <n v="0"/>
    <n v="0"/>
    <n v="200000000"/>
    <n v="0"/>
    <n v="0"/>
    <n v="0"/>
    <n v="0"/>
    <n v="0"/>
    <n v="50000000"/>
    <n v="50000000"/>
    <n v="0"/>
    <n v="0"/>
    <n v="100000000"/>
    <n v="97500000"/>
    <n v="0"/>
    <n v="0"/>
    <n v="50000000"/>
    <n v="52500000"/>
    <n v="0"/>
    <n v="0"/>
    <n v="200000000"/>
    <n v="0"/>
    <n v="200000000"/>
    <n v="0"/>
    <n v="200000000"/>
    <n v="200000000"/>
    <s v="Capital"/>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2001"/>
    <s v="Information and Communication Technology Services."/>
    <n v="0"/>
    <n v="0"/>
    <n v="0"/>
    <n v="0"/>
    <n v="20000000"/>
    <n v="0"/>
    <n v="20000000"/>
    <n v="0"/>
    <n v="0"/>
    <n v="0"/>
    <n v="0"/>
    <n v="0"/>
    <n v="5000000"/>
    <n v="5000000"/>
    <n v="0"/>
    <n v="0"/>
    <n v="5000000"/>
    <n v="5000000"/>
    <n v="0"/>
    <n v="0"/>
    <n v="10000000"/>
    <n v="1000000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3004"/>
    <s v="Guard and Security services"/>
    <n v="0"/>
    <n v="0"/>
    <n v="0"/>
    <n v="0"/>
    <n v="30000000"/>
    <n v="0"/>
    <n v="30000000"/>
    <n v="0"/>
    <n v="0"/>
    <n v="0"/>
    <n v="0"/>
    <n v="0"/>
    <n v="7500000"/>
    <n v="7500000"/>
    <n v="0"/>
    <n v="0"/>
    <n v="7500000"/>
    <n v="7500000"/>
    <n v="0"/>
    <n v="0"/>
    <n v="15000000"/>
    <n v="15000000"/>
    <n v="0"/>
    <n v="0"/>
    <n v="30000000"/>
    <n v="0"/>
    <n v="30000000"/>
    <n v="0"/>
    <n v="30000000"/>
    <n v="3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312221"/>
    <s v="Light ICT hardware - Acquisition"/>
    <n v="0"/>
    <n v="0"/>
    <n v="0"/>
    <n v="0"/>
    <n v="30000000"/>
    <n v="0"/>
    <n v="30000000"/>
    <n v="0"/>
    <n v="0"/>
    <n v="0"/>
    <n v="0"/>
    <n v="0"/>
    <n v="7500000"/>
    <n v="7500000"/>
    <n v="0"/>
    <n v="0"/>
    <n v="7500000"/>
    <n v="7500000"/>
    <n v="0"/>
    <n v="0"/>
    <n v="15000000"/>
    <n v="15000000"/>
    <n v="0"/>
    <n v="0"/>
    <n v="30000000"/>
    <n v="0"/>
    <n v="30000000"/>
    <n v="0"/>
    <n v="30000000"/>
    <n v="30000000"/>
    <s v="Capital"/>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1014"/>
    <s v="Bank Charges and other Bank related costs"/>
    <n v="0"/>
    <n v="0"/>
    <n v="0"/>
    <n v="0"/>
    <n v="8800000"/>
    <n v="0"/>
    <n v="4000000"/>
    <n v="480000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3005"/>
    <s v="Electricity "/>
    <n v="0"/>
    <n v="0"/>
    <n v="0"/>
    <n v="0"/>
    <n v="42000000"/>
    <n v="0"/>
    <n v="42000000"/>
    <n v="0"/>
    <n v="0"/>
    <n v="0"/>
    <n v="0"/>
    <n v="0"/>
    <n v="10500000"/>
    <n v="10500000"/>
    <n v="0"/>
    <n v="0"/>
    <n v="10500000"/>
    <n v="10500000"/>
    <n v="0"/>
    <n v="0"/>
    <n v="21000000"/>
    <n v="21000000"/>
    <n v="0"/>
    <n v="0"/>
    <n v="42000000"/>
    <n v="0"/>
    <n v="42000000"/>
    <n v="0"/>
    <n v="42000000"/>
    <n v="42000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03"/>
    <s v="Facilities and Equipment Management"/>
    <s v="211102"/>
    <s v="Contract Staff Salaries "/>
    <n v="0"/>
    <n v="0"/>
    <n v="0"/>
    <n v="0"/>
    <n v="25000000"/>
    <n v="0"/>
    <n v="25000000"/>
    <n v="0"/>
    <n v="6250000"/>
    <n v="6024323"/>
    <n v="0"/>
    <n v="0"/>
    <n v="6250000"/>
    <n v="6089323"/>
    <n v="0"/>
    <n v="0"/>
    <n v="6250000"/>
    <n v="6623695"/>
    <n v="0"/>
    <n v="0"/>
    <n v="6250000"/>
    <n v="6262659"/>
    <n v="0"/>
    <n v="0"/>
    <n v="25000000"/>
    <n v="0"/>
    <n v="25000000"/>
    <n v="0"/>
    <n v="25000000"/>
    <n v="25000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03"/>
    <s v="Facilities and Equipment Management"/>
    <s v="221008"/>
    <s v="Information and Communication Technology Supplies.  "/>
    <n v="0"/>
    <n v="0"/>
    <n v="0"/>
    <n v="0"/>
    <n v="10000000"/>
    <n v="0"/>
    <n v="10000000"/>
    <n v="0"/>
    <n v="0"/>
    <n v="0"/>
    <n v="0"/>
    <n v="0"/>
    <n v="10000000"/>
    <n v="9900000"/>
    <n v="0"/>
    <n v="0"/>
    <n v="0"/>
    <n v="0"/>
    <n v="0"/>
    <n v="0"/>
    <n v="0"/>
    <n v="100000"/>
    <n v="0"/>
    <n v="0"/>
    <n v="10000000"/>
    <n v="0"/>
    <n v="10000000"/>
    <n v="0"/>
    <n v="10000000"/>
    <n v="10000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03"/>
    <s v="Facilities and Equipment Management"/>
    <s v="225101"/>
    <s v="Consultancy Services"/>
    <n v="0"/>
    <n v="0"/>
    <n v="0"/>
    <n v="0"/>
    <n v="190000000"/>
    <n v="0"/>
    <n v="190000000"/>
    <n v="0"/>
    <n v="0"/>
    <n v="0"/>
    <n v="0"/>
    <n v="0"/>
    <n v="0"/>
    <n v="0"/>
    <n v="0"/>
    <n v="0"/>
    <n v="47500000"/>
    <n v="47499999"/>
    <n v="0"/>
    <n v="0"/>
    <n v="0"/>
    <n v="0"/>
    <n v="0"/>
    <n v="0"/>
    <n v="47500000"/>
    <n v="0"/>
    <n v="47499999"/>
    <n v="0"/>
    <n v="47500000"/>
    <n v="47499999"/>
    <s v="Recurrent"/>
  </r>
  <r>
    <s v="019"/>
    <s v="Ministry of Water and Environment"/>
    <x v="9"/>
    <x v="9"/>
    <s v="02"/>
    <s v="Population Health, Safety and Management "/>
    <s v="03"/>
    <s v="Directorate of Water Development "/>
    <s v="002"/>
    <s v="Urban Water Supply and Sanitation"/>
    <s v="1666"/>
    <s v="Development of Solar Powered Irrigation and Water Supply Systems"/>
    <s v="000017"/>
    <s v="Infrastructure Development and Management"/>
    <s v="225204"/>
    <s v="Monitoring and Supervision of capital work"/>
    <n v="0"/>
    <n v="0"/>
    <n v="0"/>
    <n v="0"/>
    <n v="80000000"/>
    <n v="0"/>
    <n v="80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11102"/>
    <s v="Contract Staff Salaries "/>
    <n v="0"/>
    <n v="0"/>
    <n v="0"/>
    <n v="0"/>
    <n v="752000000"/>
    <n v="0"/>
    <n v="752000000"/>
    <n v="0"/>
    <n v="188000000"/>
    <n v="188000000"/>
    <n v="0"/>
    <n v="0"/>
    <n v="188000000"/>
    <n v="188000000"/>
    <n v="0"/>
    <n v="0"/>
    <n v="188000000"/>
    <n v="188000000"/>
    <n v="0"/>
    <n v="0"/>
    <n v="188000000"/>
    <n v="188000000"/>
    <n v="0"/>
    <n v="0"/>
    <n v="752000000"/>
    <n v="0"/>
    <n v="752000000"/>
    <n v="0"/>
    <n v="752000000"/>
    <n v="752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1003"/>
    <s v="Staff Training"/>
    <n v="0"/>
    <n v="0"/>
    <n v="0"/>
    <n v="0"/>
    <n v="10000000"/>
    <n v="0"/>
    <n v="10000000"/>
    <n v="0"/>
    <n v="0"/>
    <n v="0"/>
    <n v="0"/>
    <n v="0"/>
    <n v="2500000"/>
    <n v="2500000"/>
    <n v="0"/>
    <n v="0"/>
    <n v="2500000"/>
    <n v="2500000"/>
    <n v="0"/>
    <n v="0"/>
    <n v="5000000"/>
    <n v="5000000"/>
    <n v="0"/>
    <n v="0"/>
    <n v="10000000"/>
    <n v="0"/>
    <n v="10000000"/>
    <n v="0"/>
    <n v="10000000"/>
    <n v="1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7004"/>
    <s v="Fuel, Lubricants and Oils"/>
    <n v="0"/>
    <n v="0"/>
    <n v="0"/>
    <n v="0"/>
    <n v="80000000"/>
    <n v="0"/>
    <n v="80000000"/>
    <n v="0"/>
    <n v="0"/>
    <n v="0"/>
    <n v="0"/>
    <n v="0"/>
    <n v="20000000"/>
    <n v="20000000"/>
    <n v="0"/>
    <n v="0"/>
    <n v="20000000"/>
    <n v="20000000"/>
    <n v="0"/>
    <n v="0"/>
    <n v="20000000"/>
    <n v="20000000"/>
    <n v="0"/>
    <n v="0"/>
    <n v="60000000"/>
    <n v="0"/>
    <n v="60000000"/>
    <n v="0"/>
    <n v="60000000"/>
    <n v="600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12101"/>
    <s v="Social Security Contributions"/>
    <n v="0"/>
    <n v="0"/>
    <n v="0"/>
    <n v="0"/>
    <n v="52500000"/>
    <n v="0"/>
    <n v="52500000"/>
    <n v="0"/>
    <n v="0"/>
    <n v="0"/>
    <n v="0"/>
    <n v="0"/>
    <n v="13125000"/>
    <n v="0"/>
    <n v="0"/>
    <n v="0"/>
    <n v="13125000"/>
    <n v="13125000"/>
    <n v="0"/>
    <n v="0"/>
    <n v="26250000"/>
    <n v="39375000"/>
    <n v="0"/>
    <n v="0"/>
    <n v="52500000"/>
    <n v="0"/>
    <n v="52500000"/>
    <n v="0"/>
    <n v="52500000"/>
    <n v="525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8002"/>
    <s v="Maintenance-Transport Equipment "/>
    <n v="0"/>
    <n v="0"/>
    <n v="0"/>
    <n v="0"/>
    <n v="140000000"/>
    <n v="0"/>
    <n v="140000000"/>
    <n v="0"/>
    <n v="0"/>
    <n v="0"/>
    <n v="0"/>
    <n v="0"/>
    <n v="35000000"/>
    <n v="14385000"/>
    <n v="0"/>
    <n v="0"/>
    <n v="35000000"/>
    <n v="20439170"/>
    <n v="0"/>
    <n v="0"/>
    <n v="70000000"/>
    <n v="105175830"/>
    <n v="0"/>
    <n v="0"/>
    <n v="140000000"/>
    <n v="0"/>
    <n v="140000000"/>
    <n v="0"/>
    <n v="140000000"/>
    <n v="140000000"/>
    <s v="Recurrent"/>
  </r>
  <r>
    <s v="020"/>
    <s v="Ministry of ICT and National Guidance"/>
    <x v="15"/>
    <x v="15"/>
    <s v="02"/>
    <s v="E-Services  "/>
    <s v="03"/>
    <s v="Policy, Planning and Support Services"/>
    <s v="003"/>
    <s v="Finance and Administration"/>
    <s v="1600"/>
    <s v="Retooling of Ministry of ICT &amp; National Guidance"/>
    <s v="300013"/>
    <s v="Parish Development Model Equipment"/>
    <s v="312221"/>
    <s v="Light ICT hardware - Acquisition"/>
    <n v="0"/>
    <n v="0"/>
    <n v="0"/>
    <n v="0"/>
    <n v="3000000000"/>
    <n v="0"/>
    <n v="3000000000"/>
    <n v="0"/>
    <n v="0"/>
    <n v="0"/>
    <n v="0"/>
    <n v="0"/>
    <n v="1000000000"/>
    <n v="0"/>
    <n v="0"/>
    <n v="0"/>
    <n v="1317625179"/>
    <n v="2317625179"/>
    <n v="0"/>
    <n v="0"/>
    <n v="0"/>
    <n v="0"/>
    <n v="0"/>
    <n v="0"/>
    <n v="2317625179"/>
    <n v="0"/>
    <n v="2317625179"/>
    <n v="0"/>
    <n v="2317625179"/>
    <n v="2317625179"/>
    <s v="Capital"/>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1001"/>
    <s v="Advertising and Public Relations"/>
    <n v="0"/>
    <n v="0"/>
    <n v="0"/>
    <n v="0"/>
    <n v="60000000"/>
    <n v="0"/>
    <n v="60000000"/>
    <n v="0"/>
    <n v="0"/>
    <n v="0"/>
    <n v="0"/>
    <n v="0"/>
    <n v="20000000"/>
    <n v="19840000"/>
    <n v="0"/>
    <n v="0"/>
    <n v="20000000"/>
    <n v="20160000"/>
    <n v="0"/>
    <n v="0"/>
    <n v="10000000"/>
    <n v="9700000"/>
    <n v="0"/>
    <n v="0"/>
    <n v="50000000"/>
    <n v="0"/>
    <n v="49700000"/>
    <n v="0"/>
    <n v="50000000"/>
    <n v="497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3005"/>
    <s v="Electricity "/>
    <n v="0"/>
    <n v="0"/>
    <n v="0"/>
    <n v="0"/>
    <n v="75000000"/>
    <n v="0"/>
    <n v="75000000"/>
    <n v="0"/>
    <n v="0"/>
    <n v="0"/>
    <n v="0"/>
    <n v="0"/>
    <n v="15000000"/>
    <n v="-15000000"/>
    <n v="0"/>
    <n v="0"/>
    <n v="15000000"/>
    <n v="30000000"/>
    <n v="0"/>
    <n v="0"/>
    <n v="1000000"/>
    <n v="1000000"/>
    <n v="0"/>
    <n v="0"/>
    <n v="31000000"/>
    <n v="0"/>
    <n v="16000000"/>
    <n v="0"/>
    <n v="31000000"/>
    <n v="160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7004"/>
    <s v="Fuel, Lubricants and Oils"/>
    <n v="0"/>
    <n v="0"/>
    <n v="0"/>
    <n v="0"/>
    <n v="150000000"/>
    <n v="0"/>
    <n v="150000000"/>
    <n v="0"/>
    <n v="0"/>
    <n v="0"/>
    <n v="0"/>
    <n v="0"/>
    <n v="50000000"/>
    <n v="50000000"/>
    <n v="0"/>
    <n v="0"/>
    <n v="50000000"/>
    <n v="50000000"/>
    <n v="0"/>
    <n v="0"/>
    <n v="0"/>
    <n v="0"/>
    <n v="0"/>
    <n v="0"/>
    <n v="100000000"/>
    <n v="0"/>
    <n v="100000000"/>
    <n v="0"/>
    <n v="100000000"/>
    <n v="1000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300014"/>
    <s v="Support to UICT"/>
    <s v="263402"/>
    <s v="Transfer to Other Government Units"/>
    <n v="0"/>
    <n v="0"/>
    <n v="0"/>
    <n v="0"/>
    <n v="8440000000"/>
    <n v="0"/>
    <n v="8440000000"/>
    <n v="0"/>
    <n v="0"/>
    <n v="0"/>
    <n v="0"/>
    <n v="0"/>
    <n v="0"/>
    <n v="1100000000"/>
    <n v="0"/>
    <n v="0"/>
    <n v="966269296"/>
    <n v="0"/>
    <n v="0"/>
    <n v="0"/>
    <n v="1230175018"/>
    <n v="2196444314"/>
    <n v="0"/>
    <n v="0"/>
    <n v="2196444314"/>
    <n v="0"/>
    <n v="3296444314"/>
    <n v="0"/>
    <n v="2196444314"/>
    <n v="3296444314"/>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1002"/>
    <s v="Workshops, Meetings and Seminars"/>
    <n v="0"/>
    <n v="0"/>
    <n v="0"/>
    <n v="0"/>
    <n v="10000000"/>
    <n v="0"/>
    <n v="10000000"/>
    <n v="0"/>
    <n v="0"/>
    <n v="0"/>
    <n v="0"/>
    <n v="0"/>
    <n v="2500000"/>
    <n v="2500000"/>
    <n v="0"/>
    <n v="0"/>
    <n v="2500000"/>
    <n v="2500000"/>
    <n v="0"/>
    <n v="0"/>
    <n v="0"/>
    <n v="0"/>
    <n v="0"/>
    <n v="0"/>
    <n v="5000000"/>
    <n v="0"/>
    <n v="5000000"/>
    <n v="0"/>
    <n v="5000000"/>
    <n v="5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8002"/>
    <s v="Maintenance-Transport Equipment "/>
    <n v="0"/>
    <n v="0"/>
    <n v="0"/>
    <n v="0"/>
    <n v="60000000"/>
    <n v="0"/>
    <n v="60000000"/>
    <n v="0"/>
    <n v="0"/>
    <n v="0"/>
    <n v="0"/>
    <n v="0"/>
    <n v="15000000"/>
    <n v="15000000"/>
    <n v="0"/>
    <n v="0"/>
    <n v="15000000"/>
    <n v="15000000"/>
    <n v="0"/>
    <n v="0"/>
    <n v="0"/>
    <n v="0"/>
    <n v="0"/>
    <n v="0"/>
    <n v="30000000"/>
    <n v="0"/>
    <n v="30000000"/>
    <n v="0"/>
    <n v="30000000"/>
    <n v="30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17"/>
    <s v="Infrastructure Development and Management"/>
    <s v="221003"/>
    <s v="Staff Training"/>
    <n v="0"/>
    <n v="0"/>
    <n v="0"/>
    <n v="0"/>
    <n v="50000000"/>
    <n v="0"/>
    <n v="50000000"/>
    <n v="0"/>
    <n v="0"/>
    <n v="0"/>
    <n v="0"/>
    <n v="0"/>
    <n v="12500000"/>
    <n v="12500000"/>
    <n v="0"/>
    <n v="0"/>
    <n v="12500000"/>
    <n v="12500000"/>
    <n v="0"/>
    <n v="0"/>
    <n v="0"/>
    <n v="0"/>
    <n v="0"/>
    <n v="0"/>
    <n v="25000000"/>
    <n v="0"/>
    <n v="25000000"/>
    <n v="0"/>
    <n v="25000000"/>
    <n v="25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17"/>
    <s v="Infrastructure Development and Management"/>
    <s v="228002"/>
    <s v="Maintenance-Transport Equipment "/>
    <n v="0"/>
    <n v="0"/>
    <n v="0"/>
    <n v="0"/>
    <n v="90000000"/>
    <n v="0"/>
    <n v="90000000"/>
    <n v="0"/>
    <n v="0"/>
    <n v="0"/>
    <n v="0"/>
    <n v="0"/>
    <n v="22500000"/>
    <n v="22500000"/>
    <n v="0"/>
    <n v="0"/>
    <n v="22500000"/>
    <n v="22500000"/>
    <n v="0"/>
    <n v="0"/>
    <n v="0"/>
    <n v="0"/>
    <n v="0"/>
    <n v="0"/>
    <n v="45000000"/>
    <n v="0"/>
    <n v="45000000"/>
    <n v="0"/>
    <n v="45000000"/>
    <n v="450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11106"/>
    <s v="Allowances (Incl. Casuals, Temporary, sitting allowances)"/>
    <n v="0"/>
    <n v="0"/>
    <n v="0"/>
    <n v="0"/>
    <n v="150000000"/>
    <n v="0"/>
    <n v="150000000"/>
    <n v="0"/>
    <n v="0"/>
    <n v="0"/>
    <n v="0"/>
    <n v="0"/>
    <n v="37500000"/>
    <n v="37500000"/>
    <n v="0"/>
    <n v="0"/>
    <n v="37500000"/>
    <n v="36840000"/>
    <n v="0"/>
    <n v="0"/>
    <n v="25050000"/>
    <n v="25710000"/>
    <n v="0"/>
    <n v="0"/>
    <n v="100050000"/>
    <n v="0"/>
    <n v="100050000"/>
    <n v="0"/>
    <n v="100050000"/>
    <n v="10005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1009"/>
    <s v="Welfare and Entertainment"/>
    <n v="0"/>
    <n v="0"/>
    <n v="0"/>
    <n v="0"/>
    <n v="15000000"/>
    <n v="0"/>
    <n v="15000000"/>
    <n v="0"/>
    <n v="0"/>
    <n v="0"/>
    <n v="0"/>
    <n v="0"/>
    <n v="3750000"/>
    <n v="3750000"/>
    <n v="0"/>
    <n v="0"/>
    <n v="3750000"/>
    <n v="3750000"/>
    <n v="0"/>
    <n v="0"/>
    <n v="7500000"/>
    <n v="7500000"/>
    <n v="0"/>
    <n v="0"/>
    <n v="15000000"/>
    <n v="0"/>
    <n v="15000000"/>
    <n v="0"/>
    <n v="15000000"/>
    <n v="150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3006"/>
    <s v="Water"/>
    <n v="0"/>
    <n v="0"/>
    <n v="0"/>
    <n v="0"/>
    <n v="39600000"/>
    <n v="0"/>
    <n v="39600000"/>
    <n v="0"/>
    <n v="0"/>
    <n v="0"/>
    <n v="0"/>
    <n v="0"/>
    <n v="9900000"/>
    <n v="9900000"/>
    <n v="0"/>
    <n v="0"/>
    <n v="9900000"/>
    <n v="0"/>
    <n v="0"/>
    <n v="0"/>
    <n v="0"/>
    <n v="19800000"/>
    <n v="0"/>
    <n v="0"/>
    <n v="19800000"/>
    <n v="0"/>
    <n v="29700000"/>
    <n v="0"/>
    <n v="19800000"/>
    <n v="29700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11102"/>
    <s v="Contract Staff Salaries "/>
    <n v="0"/>
    <n v="0"/>
    <n v="0"/>
    <n v="0"/>
    <n v="596287398"/>
    <n v="0"/>
    <n v="596287398"/>
    <n v="0"/>
    <n v="149071750"/>
    <n v="139700891"/>
    <n v="0"/>
    <n v="0"/>
    <n v="149071750"/>
    <n v="157266403"/>
    <n v="0"/>
    <n v="0"/>
    <n v="149071750"/>
    <n v="148546840"/>
    <n v="0"/>
    <n v="0"/>
    <n v="149071750"/>
    <n v="150772866"/>
    <n v="0"/>
    <n v="0"/>
    <n v="596287000"/>
    <n v="0"/>
    <n v="596287000"/>
    <n v="0"/>
    <n v="596287000"/>
    <n v="596287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25101"/>
    <s v="Consultancy Services"/>
    <n v="0"/>
    <n v="0"/>
    <n v="0"/>
    <n v="0"/>
    <n v="530202123"/>
    <n v="0"/>
    <n v="530202123"/>
    <n v="0"/>
    <n v="0"/>
    <n v="0"/>
    <n v="0"/>
    <n v="0"/>
    <n v="132550500"/>
    <n v="16287420"/>
    <n v="0"/>
    <n v="0"/>
    <n v="132550500"/>
    <n v="116263080"/>
    <n v="0"/>
    <n v="0"/>
    <n v="0"/>
    <n v="132550500"/>
    <n v="0"/>
    <n v="0"/>
    <n v="265101000"/>
    <n v="0"/>
    <n v="265101000"/>
    <n v="0"/>
    <n v="265101000"/>
    <n v="265101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25201"/>
    <s v="Consultancy Services-Capital"/>
    <n v="0"/>
    <n v="0"/>
    <n v="0"/>
    <n v="0"/>
    <n v="2789312378"/>
    <n v="0"/>
    <n v="2789312378"/>
    <n v="0"/>
    <n v="0"/>
    <n v="0"/>
    <n v="0"/>
    <n v="0"/>
    <n v="400000000"/>
    <n v="47505000"/>
    <n v="0"/>
    <n v="0"/>
    <n v="697328000"/>
    <n v="192334770"/>
    <n v="0"/>
    <n v="0"/>
    <n v="0"/>
    <n v="857488230"/>
    <n v="0"/>
    <n v="0"/>
    <n v="1097328000"/>
    <n v="0"/>
    <n v="1097328000"/>
    <n v="0"/>
    <n v="1097328000"/>
    <n v="1097328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1009"/>
    <s v="Welfare and Entertainment"/>
    <n v="0"/>
    <n v="0"/>
    <n v="0"/>
    <n v="0"/>
    <n v="10000000"/>
    <n v="0"/>
    <n v="10000000"/>
    <n v="0"/>
    <n v="0"/>
    <n v="0"/>
    <n v="0"/>
    <n v="0"/>
    <n v="2500000"/>
    <n v="2500000"/>
    <n v="0"/>
    <n v="0"/>
    <n v="2500000"/>
    <n v="2500000"/>
    <n v="0"/>
    <n v="0"/>
    <n v="5000000"/>
    <n v="5000000"/>
    <n v="0"/>
    <n v="0"/>
    <n v="10000000"/>
    <n v="0"/>
    <n v="10000000"/>
    <n v="0"/>
    <n v="10000000"/>
    <n v="10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4010"/>
    <s v="Protective Gear"/>
    <n v="0"/>
    <n v="0"/>
    <n v="0"/>
    <n v="0"/>
    <n v="10000000"/>
    <n v="0"/>
    <n v="10000000"/>
    <n v="0"/>
    <n v="0"/>
    <n v="0"/>
    <n v="0"/>
    <n v="0"/>
    <n v="0"/>
    <n v="0"/>
    <n v="0"/>
    <n v="0"/>
    <n v="2500000"/>
    <n v="2500000"/>
    <n v="0"/>
    <n v="0"/>
    <n v="7500000"/>
    <n v="7500000"/>
    <n v="0"/>
    <n v="0"/>
    <n v="10000000"/>
    <n v="0"/>
    <n v="10000000"/>
    <n v="0"/>
    <n v="10000000"/>
    <n v="10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8003"/>
    <s v="Maintenance-Machinery &amp; Equipment Other than Transport Equipment "/>
    <n v="0"/>
    <n v="0"/>
    <n v="0"/>
    <n v="0"/>
    <n v="2000000"/>
    <n v="0"/>
    <n v="2000000"/>
    <n v="0"/>
    <n v="0"/>
    <n v="0"/>
    <n v="0"/>
    <n v="0"/>
    <n v="0"/>
    <n v="0"/>
    <n v="0"/>
    <n v="0"/>
    <n v="500000"/>
    <n v="500000"/>
    <n v="0"/>
    <n v="0"/>
    <n v="1500000"/>
    <n v="1500000"/>
    <n v="0"/>
    <n v="0"/>
    <n v="2000000"/>
    <n v="0"/>
    <n v="2000000"/>
    <n v="0"/>
    <n v="2000000"/>
    <n v="2000000"/>
    <s v="Recurrent"/>
  </r>
  <r>
    <s v="019"/>
    <s v="Ministry of Water and Environment"/>
    <x v="7"/>
    <x v="7"/>
    <s v="02"/>
    <s v="Agricultural Production and Productivity"/>
    <s v="03"/>
    <s v="Directorate of Water Development "/>
    <s v="004"/>
    <s v="Water for Production"/>
    <s v="1661"/>
    <s v="Irrigation For Climate Resilience Project Profile"/>
    <s v="000003"/>
    <s v="Facilities and Equipment Management"/>
    <s v="225101"/>
    <s v="Consultancy Services"/>
    <n v="0"/>
    <n v="0"/>
    <n v="0"/>
    <n v="0"/>
    <n v="12703438054"/>
    <n v="0"/>
    <n v="366782693"/>
    <n v="12336655361"/>
    <n v="0"/>
    <n v="0"/>
    <n v="0"/>
    <n v="0"/>
    <n v="0"/>
    <n v="0"/>
    <n v="0"/>
    <n v="0"/>
    <n v="91695750"/>
    <n v="0"/>
    <n v="0"/>
    <n v="0"/>
    <n v="0"/>
    <n v="91695749"/>
    <n v="0"/>
    <n v="0"/>
    <n v="91695750"/>
    <n v="0"/>
    <n v="91695749"/>
    <n v="0"/>
    <n v="91695750"/>
    <n v="91695749"/>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1002"/>
    <s v="Workshops, Meetings and Seminars"/>
    <n v="0"/>
    <n v="0"/>
    <n v="0"/>
    <n v="0"/>
    <n v="828000000"/>
    <n v="0"/>
    <n v="0"/>
    <n v="8280000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5101"/>
    <s v="Consultancy Services"/>
    <n v="0"/>
    <n v="0"/>
    <n v="0"/>
    <n v="0"/>
    <n v="330150000"/>
    <n v="0"/>
    <n v="0"/>
    <n v="3301500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312139"/>
    <s v="Other Structures - Acquisition"/>
    <n v="0"/>
    <n v="0"/>
    <n v="0"/>
    <n v="0"/>
    <n v="41641712980"/>
    <n v="0"/>
    <n v="0"/>
    <n v="41641712980"/>
    <n v="0"/>
    <n v="0"/>
    <n v="0"/>
    <n v="0"/>
    <n v="0"/>
    <n v="0"/>
    <n v="0"/>
    <n v="0"/>
    <n v="0"/>
    <n v="0"/>
    <n v="0"/>
    <n v="0"/>
    <n v="0"/>
    <n v="0"/>
    <n v="0"/>
    <n v="0"/>
    <n v="0"/>
    <n v="0"/>
    <n v="0"/>
    <n v="0"/>
    <n v="0"/>
    <n v="0"/>
    <s v="Capital"/>
  </r>
  <r>
    <s v="019"/>
    <s v="Ministry of Water and Environment"/>
    <x v="7"/>
    <x v="7"/>
    <s v="02"/>
    <s v="Agricultural Production and Productivity"/>
    <s v="03"/>
    <s v="Directorate of Water Development "/>
    <s v="004"/>
    <s v="Water for Production"/>
    <s v="1666"/>
    <s v="Development of Solar Powered Irrigation and Water Supply Systems"/>
    <s v="000003"/>
    <s v="Facilities and Equipment Management"/>
    <s v="221011"/>
    <s v="Printing, Stationery, Photocopying and Binding"/>
    <n v="0"/>
    <n v="0"/>
    <n v="0"/>
    <n v="0"/>
    <n v="5000000"/>
    <n v="0"/>
    <n v="5000000"/>
    <n v="0"/>
    <n v="0"/>
    <n v="0"/>
    <n v="0"/>
    <n v="0"/>
    <n v="0"/>
    <n v="0"/>
    <n v="0"/>
    <n v="0"/>
    <n v="1250000"/>
    <n v="578750"/>
    <n v="0"/>
    <n v="0"/>
    <n v="0"/>
    <n v="1250000"/>
    <n v="0"/>
    <n v="0"/>
    <n v="1250000"/>
    <n v="0"/>
    <n v="1828750"/>
    <n v="0"/>
    <n v="1250000"/>
    <n v="182875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03"/>
    <s v="Facilities and Equipment Management"/>
    <s v="222001"/>
    <s v="Information and Communication Technology Services."/>
    <n v="0"/>
    <n v="0"/>
    <n v="0"/>
    <n v="0"/>
    <n v="2000000"/>
    <n v="0"/>
    <n v="2000000"/>
    <n v="0"/>
    <n v="0"/>
    <n v="0"/>
    <n v="0"/>
    <n v="0"/>
    <n v="0"/>
    <n v="0"/>
    <n v="0"/>
    <n v="0"/>
    <n v="500000"/>
    <n v="500000"/>
    <n v="0"/>
    <n v="0"/>
    <n v="0"/>
    <n v="0"/>
    <n v="0"/>
    <n v="0"/>
    <n v="500000"/>
    <n v="0"/>
    <n v="500000"/>
    <n v="0"/>
    <n v="500000"/>
    <n v="5000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03"/>
    <s v="Facilities and Equipment Management"/>
    <s v="227001"/>
    <s v="Travel inland"/>
    <n v="0"/>
    <n v="0"/>
    <n v="0"/>
    <n v="0"/>
    <n v="62850000"/>
    <n v="0"/>
    <n v="62850000"/>
    <n v="0"/>
    <n v="0"/>
    <n v="0"/>
    <n v="0"/>
    <n v="0"/>
    <n v="0"/>
    <n v="0"/>
    <n v="0"/>
    <n v="0"/>
    <n v="15712500"/>
    <n v="15712450"/>
    <n v="0"/>
    <n v="0"/>
    <n v="20000000"/>
    <n v="20000050"/>
    <n v="0"/>
    <n v="0"/>
    <n v="35712500"/>
    <n v="0"/>
    <n v="35712500"/>
    <n v="0"/>
    <n v="35712500"/>
    <n v="357125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03"/>
    <s v="Facilities and Equipment Management"/>
    <s v="227004"/>
    <s v="Fuel, Lubricants and Oils"/>
    <n v="0"/>
    <n v="0"/>
    <n v="0"/>
    <n v="0"/>
    <n v="105000000"/>
    <n v="0"/>
    <n v="105000000"/>
    <n v="0"/>
    <n v="0"/>
    <n v="0"/>
    <n v="0"/>
    <n v="0"/>
    <n v="0"/>
    <n v="0"/>
    <n v="0"/>
    <n v="0"/>
    <n v="26250000"/>
    <n v="26250000"/>
    <n v="0"/>
    <n v="0"/>
    <n v="10000000"/>
    <n v="10000000"/>
    <n v="0"/>
    <n v="0"/>
    <n v="36250000"/>
    <n v="0"/>
    <n v="36250000"/>
    <n v="0"/>
    <n v="36250000"/>
    <n v="362500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17"/>
    <s v="Infrastructure Development and Management"/>
    <s v="225101"/>
    <s v="Consultancy Services"/>
    <n v="0"/>
    <n v="0"/>
    <n v="0"/>
    <n v="0"/>
    <n v="44400000"/>
    <n v="0"/>
    <n v="44400000"/>
    <n v="0"/>
    <n v="0"/>
    <n v="0"/>
    <n v="0"/>
    <n v="0"/>
    <n v="0"/>
    <n v="0"/>
    <n v="0"/>
    <n v="0"/>
    <n v="11100000"/>
    <n v="0"/>
    <n v="0"/>
    <n v="0"/>
    <n v="0"/>
    <n v="11100000"/>
    <n v="0"/>
    <n v="0"/>
    <n v="11100000"/>
    <n v="0"/>
    <n v="11100000"/>
    <n v="0"/>
    <n v="11100000"/>
    <n v="11100000"/>
    <s v="Recurrent"/>
  </r>
  <r>
    <s v="019"/>
    <s v="Ministry of Water and Environment"/>
    <x v="2"/>
    <x v="2"/>
    <s v="01"/>
    <s v="Environment and Natural Resources Management"/>
    <s v="01"/>
    <s v="Directorate of Environmental Affairs"/>
    <s v="000"/>
    <s v=""/>
    <s v="1417"/>
    <s v="Farm Income Enhancement and Forestry Conservation Programme Phase II"/>
    <s v="000015"/>
    <s v="Monitoring and Evaluation "/>
    <s v="221002"/>
    <s v="Workshops, Meetings and Seminars"/>
    <n v="0"/>
    <n v="0"/>
    <n v="0"/>
    <n v="0"/>
    <n v="0"/>
    <n v="0"/>
    <n v="0"/>
    <n v="0"/>
    <n v="0"/>
    <n v="0"/>
    <n v="0"/>
    <n v="0"/>
    <n v="0"/>
    <n v="0"/>
    <n v="0"/>
    <n v="0"/>
    <n v="0"/>
    <n v="0"/>
    <n v="187337564"/>
    <n v="187337564"/>
    <n v="0"/>
    <n v="0"/>
    <n v="0"/>
    <n v="0"/>
    <n v="0"/>
    <n v="187337564"/>
    <n v="0"/>
    <n v="187337564"/>
    <n v="187337564"/>
    <n v="187337564"/>
    <s v="Recurrent"/>
  </r>
  <r>
    <s v="019"/>
    <s v="Ministry of Water and Environment"/>
    <x v="2"/>
    <x v="2"/>
    <s v="01"/>
    <s v="Environment and Natural Resources Management"/>
    <s v="01"/>
    <s v="Directorate of Environmental Affairs"/>
    <s v="000"/>
    <s v=""/>
    <s v="1417"/>
    <s v="Farm Income Enhancement and Forestry Conservation Programme Phase II"/>
    <s v="000017"/>
    <s v="Infrastructure Development and Management"/>
    <s v="224003"/>
    <s v="Agricultural Supplies and Services"/>
    <n v="0"/>
    <n v="0"/>
    <n v="0"/>
    <n v="0"/>
    <n v="0"/>
    <n v="0"/>
    <n v="0"/>
    <n v="0"/>
    <n v="0"/>
    <n v="0"/>
    <n v="0"/>
    <n v="0"/>
    <n v="0"/>
    <n v="0"/>
    <n v="4495820414"/>
    <n v="4495820414"/>
    <n v="0"/>
    <n v="0"/>
    <n v="1120383187"/>
    <n v="1120383187"/>
    <n v="0"/>
    <n v="0"/>
    <n v="0"/>
    <n v="0"/>
    <n v="0"/>
    <n v="5616203601"/>
    <n v="0"/>
    <n v="5616203601"/>
    <n v="5616203601"/>
    <n v="5616203601"/>
    <s v="Recurrent"/>
  </r>
  <r>
    <s v="019"/>
    <s v="Ministry of Water and Environment"/>
    <x v="2"/>
    <x v="2"/>
    <s v="01"/>
    <s v="Environment and Natural Resources Management"/>
    <s v="01"/>
    <s v="Directorate of Environmental Affairs"/>
    <s v="000"/>
    <s v=""/>
    <s v="1417"/>
    <s v="Farm Income Enhancement and Forestry Conservation Programme Phase II"/>
    <s v="000039"/>
    <s v="Policies, Regulations and Standards "/>
    <s v="211106"/>
    <s v="Allowances (Incl. Casuals, Temporary, sitting allowances)"/>
    <n v="0"/>
    <n v="0"/>
    <n v="0"/>
    <n v="0"/>
    <n v="0"/>
    <n v="0"/>
    <n v="0"/>
    <n v="0"/>
    <n v="0"/>
    <n v="0"/>
    <n v="0"/>
    <n v="0"/>
    <n v="0"/>
    <n v="0"/>
    <n v="39975336"/>
    <n v="39975336"/>
    <n v="0"/>
    <n v="0"/>
    <n v="0"/>
    <n v="0"/>
    <n v="0"/>
    <n v="0"/>
    <n v="0"/>
    <n v="0"/>
    <n v="0"/>
    <n v="39975336"/>
    <n v="0"/>
    <n v="39975336"/>
    <n v="39975336"/>
    <n v="39975336"/>
    <s v="Recurrent"/>
  </r>
  <r>
    <s v="019"/>
    <s v="Ministry of Water and Environment"/>
    <x v="2"/>
    <x v="2"/>
    <s v="01"/>
    <s v="Environment and Natural Resources Management"/>
    <s v="01"/>
    <s v="Directorate of Environmental Affairs"/>
    <s v="000"/>
    <s v=""/>
    <s v="1417"/>
    <s v="Farm Income Enhancement and Forestry Conservation Programme Phase II"/>
    <s v="140021"/>
    <s v="Ecosystems Restoration and Protection"/>
    <s v="225101"/>
    <s v="Consultancy Services"/>
    <n v="0"/>
    <n v="0"/>
    <n v="0"/>
    <n v="0"/>
    <n v="0"/>
    <n v="0"/>
    <n v="0"/>
    <n v="0"/>
    <n v="0"/>
    <n v="0"/>
    <n v="399915450"/>
    <n v="399915450"/>
    <n v="0"/>
    <n v="0"/>
    <n v="292040201.10000002"/>
    <n v="292040201.10000002"/>
    <n v="0"/>
    <n v="0"/>
    <n v="472091004"/>
    <n v="472091004"/>
    <n v="0"/>
    <n v="0"/>
    <n v="0"/>
    <n v="0"/>
    <n v="0"/>
    <n v="1164046655.0999999"/>
    <n v="0"/>
    <n v="1164046655.0999999"/>
    <n v="1164046655.0999999"/>
    <n v="1164046655.0999999"/>
    <s v="Recurrent"/>
  </r>
  <r>
    <s v="019"/>
    <s v="Ministry of Water and Environment"/>
    <x v="2"/>
    <x v="2"/>
    <s v="01"/>
    <s v="Environment and Natural Resources Management"/>
    <s v="01"/>
    <s v="Directorate of Environmental Affairs"/>
    <s v="000"/>
    <s v=""/>
    <s v="1613"/>
    <s v="Investing in Forests and Protected Areas for Climate-Smart Development"/>
    <s v="000003"/>
    <s v="Facilities and Equipment Management"/>
    <s v="312212"/>
    <s v="Light Vehicles - Acquisition"/>
    <n v="0"/>
    <n v="0"/>
    <n v="0"/>
    <n v="0"/>
    <n v="0"/>
    <n v="0"/>
    <n v="0"/>
    <n v="0"/>
    <n v="0"/>
    <n v="0"/>
    <n v="0"/>
    <n v="0"/>
    <n v="0"/>
    <n v="0"/>
    <n v="300000000"/>
    <n v="75966101"/>
    <n v="0"/>
    <n v="0"/>
    <n v="0"/>
    <n v="0"/>
    <n v="0"/>
    <n v="0"/>
    <n v="0"/>
    <n v="0"/>
    <n v="0"/>
    <n v="300000000"/>
    <n v="0"/>
    <n v="75966101"/>
    <n v="300000000"/>
    <n v="75966101"/>
    <s v="Capital"/>
  </r>
  <r>
    <s v="019"/>
    <s v="Ministry of Water and Environment"/>
    <x v="2"/>
    <x v="2"/>
    <s v="01"/>
    <s v="Environment and Natural Resources Management"/>
    <s v="01"/>
    <s v="Directorate of Environmental Affairs"/>
    <s v="000"/>
    <s v=""/>
    <s v="1613"/>
    <s v="Investing in Forests and Protected Areas for Climate-Smart Development"/>
    <s v="000014"/>
    <s v="Administrative and Support Services"/>
    <s v="212101"/>
    <s v="Social Security Contributions"/>
    <n v="0"/>
    <n v="0"/>
    <n v="0"/>
    <n v="0"/>
    <n v="0"/>
    <n v="0"/>
    <n v="0"/>
    <n v="0"/>
    <n v="0"/>
    <n v="0"/>
    <n v="10000000"/>
    <n v="10000000"/>
    <n v="0"/>
    <n v="0"/>
    <n v="21000000"/>
    <n v="20979441"/>
    <n v="0"/>
    <n v="0"/>
    <n v="0"/>
    <n v="0"/>
    <n v="0"/>
    <n v="0"/>
    <n v="0"/>
    <n v="0"/>
    <n v="0"/>
    <n v="31000000"/>
    <n v="0"/>
    <n v="30979441"/>
    <n v="31000000"/>
    <n v="30979441"/>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12101"/>
    <s v="Social Security Contributions"/>
    <n v="0"/>
    <n v="0"/>
    <n v="0"/>
    <n v="0"/>
    <n v="134000000"/>
    <n v="0"/>
    <n v="40000000"/>
    <n v="94000000"/>
    <n v="0"/>
    <n v="0"/>
    <n v="0"/>
    <n v="0"/>
    <n v="10000000"/>
    <n v="0"/>
    <n v="0"/>
    <n v="0"/>
    <n v="10000000"/>
    <n v="10000000"/>
    <n v="0"/>
    <n v="0"/>
    <n v="20000000"/>
    <n v="30000000"/>
    <n v="0"/>
    <n v="0"/>
    <n v="40000000"/>
    <n v="0"/>
    <n v="40000000"/>
    <n v="0"/>
    <n v="40000000"/>
    <n v="4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5"/>
    <s v="Monitoring and Evaluation "/>
    <s v="211106"/>
    <s v="Allowances (Incl. Casuals, Temporary, sitting allowances)"/>
    <n v="0"/>
    <n v="0"/>
    <n v="0"/>
    <n v="0"/>
    <n v="3600000000"/>
    <n v="0"/>
    <n v="0"/>
    <n v="360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39"/>
    <s v="Policies, Regulations and Standards "/>
    <s v="221002"/>
    <s v="Workshops, Meetings and Seminars"/>
    <n v="0"/>
    <n v="0"/>
    <n v="0"/>
    <n v="0"/>
    <n v="80000000"/>
    <n v="0"/>
    <n v="40000000"/>
    <n v="40000000"/>
    <n v="0"/>
    <n v="0"/>
    <n v="0"/>
    <n v="0"/>
    <n v="0"/>
    <n v="0"/>
    <n v="0"/>
    <n v="0"/>
    <n v="10000000"/>
    <n v="10000000"/>
    <n v="0"/>
    <n v="0"/>
    <n v="30000000"/>
    <n v="30000000"/>
    <n v="0"/>
    <n v="0"/>
    <n v="40000000"/>
    <n v="0"/>
    <n v="40000000"/>
    <n v="0"/>
    <n v="40000000"/>
    <n v="4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1"/>
    <s v="Ecosystems Restoration and Protection"/>
    <s v="225101"/>
    <s v="Consultancy Services"/>
    <n v="0"/>
    <n v="0"/>
    <n v="0"/>
    <n v="0"/>
    <n v="400000000"/>
    <n v="0"/>
    <n v="0"/>
    <n v="40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48"/>
    <s v="Nabyeya Forestry College"/>
    <s v="282301"/>
    <s v="Transfers to Government Institutions"/>
    <n v="0"/>
    <n v="0"/>
    <n v="0"/>
    <n v="0"/>
    <n v="1100000000"/>
    <n v="0"/>
    <n v="400000000"/>
    <n v="700000000"/>
    <n v="0"/>
    <n v="0"/>
    <n v="0"/>
    <n v="0"/>
    <n v="200000000"/>
    <n v="200000000"/>
    <n v="0"/>
    <n v="0"/>
    <n v="200000000"/>
    <n v="200000000"/>
    <n v="0"/>
    <n v="0"/>
    <n v="0"/>
    <n v="0"/>
    <n v="0"/>
    <n v="0"/>
    <n v="400000000"/>
    <n v="0"/>
    <n v="400000000"/>
    <n v="0"/>
    <n v="400000000"/>
    <n v="40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4"/>
    <s v="Administrative and Support Services"/>
    <s v="211102"/>
    <s v="Contract Staff Salaries "/>
    <n v="0"/>
    <n v="0"/>
    <n v="0"/>
    <n v="0"/>
    <n v="1851379334"/>
    <n v="0"/>
    <n v="375000000"/>
    <n v="1476379334"/>
    <n v="93750000"/>
    <n v="76690572"/>
    <n v="0"/>
    <n v="0"/>
    <n v="93750000"/>
    <n v="106952614"/>
    <n v="0"/>
    <n v="0"/>
    <n v="93750000"/>
    <n v="92303920"/>
    <n v="0"/>
    <n v="0"/>
    <n v="93750000"/>
    <n v="99052894"/>
    <n v="0"/>
    <n v="0"/>
    <n v="375000000"/>
    <n v="0"/>
    <n v="375000000"/>
    <n v="0"/>
    <n v="375000000"/>
    <n v="375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4"/>
    <s v="Administrative and Support Services"/>
    <s v="211106"/>
    <s v="Allowances (Incl. Casuals, Temporary, sitting allowances)"/>
    <n v="0"/>
    <n v="0"/>
    <n v="0"/>
    <n v="0"/>
    <n v="900000000"/>
    <n v="0"/>
    <n v="350000000"/>
    <n v="55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7"/>
    <s v="Infrastructure Development and Management"/>
    <s v="225203"/>
    <s v="Appraisal and Feasibility Studies for Capital Works"/>
    <n v="0"/>
    <n v="0"/>
    <n v="0"/>
    <n v="0"/>
    <n v="4014000080"/>
    <n v="0"/>
    <n v="1000000000"/>
    <n v="301400008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39"/>
    <s v="Policies, Regulations and Standards "/>
    <s v="221002"/>
    <s v="Workshops, Meetings and Seminars"/>
    <n v="0"/>
    <n v="0"/>
    <n v="0"/>
    <n v="0"/>
    <n v="1250000000"/>
    <n v="0"/>
    <n v="400000000"/>
    <n v="85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39"/>
    <s v="Policies, Regulations and Standards "/>
    <s v="225101"/>
    <s v="Consultancy Services"/>
    <n v="0"/>
    <n v="0"/>
    <n v="0"/>
    <n v="0"/>
    <n v="1630000000"/>
    <n v="0"/>
    <n v="100000000"/>
    <n v="1530000000"/>
    <n v="0"/>
    <n v="0"/>
    <n v="0"/>
    <n v="0"/>
    <n v="25000000"/>
    <n v="11979999"/>
    <n v="0"/>
    <n v="0"/>
    <n v="25000000"/>
    <n v="31500001"/>
    <n v="0"/>
    <n v="0"/>
    <n v="0"/>
    <n v="6520000"/>
    <n v="0"/>
    <n v="0"/>
    <n v="50000000"/>
    <n v="0"/>
    <n v="50000000"/>
    <n v="0"/>
    <n v="50000000"/>
    <n v="5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0"/>
    <s v="Advocacy, sensitization and information management"/>
    <s v="227004"/>
    <s v="Fuel, Lubricants and Oils"/>
    <n v="0"/>
    <n v="0"/>
    <n v="0"/>
    <n v="0"/>
    <n v="494000000"/>
    <n v="0"/>
    <n v="94000000"/>
    <n v="400000000"/>
    <n v="0"/>
    <n v="0"/>
    <n v="0"/>
    <n v="0"/>
    <n v="15000000"/>
    <n v="8000000"/>
    <n v="0"/>
    <n v="0"/>
    <n v="23500000"/>
    <n v="30500000"/>
    <n v="0"/>
    <n v="0"/>
    <n v="10000000"/>
    <n v="10000000"/>
    <n v="0"/>
    <n v="0"/>
    <n v="48500000"/>
    <n v="0"/>
    <n v="48500000"/>
    <n v="0"/>
    <n v="48500000"/>
    <n v="485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1"/>
    <s v="Ecosystems Restoration and Protection"/>
    <s v="227001"/>
    <s v="Travel inland"/>
    <n v="0"/>
    <n v="0"/>
    <n v="0"/>
    <n v="0"/>
    <n v="350000000"/>
    <n v="0"/>
    <n v="50000000"/>
    <n v="300000000"/>
    <n v="0"/>
    <n v="0"/>
    <n v="0"/>
    <n v="0"/>
    <n v="0"/>
    <n v="0"/>
    <n v="0"/>
    <n v="0"/>
    <n v="12500000"/>
    <n v="11586000"/>
    <n v="0"/>
    <n v="0"/>
    <n v="0"/>
    <n v="914000"/>
    <n v="0"/>
    <n v="0"/>
    <n v="12500000"/>
    <n v="0"/>
    <n v="12500000"/>
    <n v="0"/>
    <n v="12500000"/>
    <n v="125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12101"/>
    <s v="Social Security Contributions"/>
    <n v="0"/>
    <n v="0"/>
    <n v="0"/>
    <n v="0"/>
    <n v="67185000"/>
    <n v="0"/>
    <n v="67185000"/>
    <n v="0"/>
    <n v="0"/>
    <n v="0"/>
    <n v="0"/>
    <n v="0"/>
    <n v="16796250"/>
    <n v="0"/>
    <n v="0"/>
    <n v="0"/>
    <n v="16796250"/>
    <n v="16796250"/>
    <n v="0"/>
    <n v="0"/>
    <n v="33592500"/>
    <n v="50388750"/>
    <n v="0"/>
    <n v="0"/>
    <n v="67185000"/>
    <n v="0"/>
    <n v="67185000"/>
    <n v="0"/>
    <n v="67185000"/>
    <n v="67185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21002"/>
    <s v="Workshops, Meetings and Seminars"/>
    <n v="0"/>
    <n v="0"/>
    <n v="0"/>
    <n v="0"/>
    <n v="30000000"/>
    <n v="0"/>
    <n v="30000000"/>
    <n v="0"/>
    <n v="0"/>
    <n v="0"/>
    <n v="0"/>
    <n v="0"/>
    <n v="7500000"/>
    <n v="5509750"/>
    <n v="0"/>
    <n v="0"/>
    <n v="7500000"/>
    <n v="9180000"/>
    <n v="0"/>
    <n v="0"/>
    <n v="0"/>
    <n v="310250"/>
    <n v="0"/>
    <n v="0"/>
    <n v="15000000"/>
    <n v="0"/>
    <n v="15000000"/>
    <n v="0"/>
    <n v="15000000"/>
    <n v="150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140021"/>
    <s v="Ecosystems Restoration and Protection"/>
    <s v="225101"/>
    <s v="Consultancy Services"/>
    <n v="0"/>
    <n v="0"/>
    <n v="0"/>
    <n v="0"/>
    <n v="100000000"/>
    <n v="0"/>
    <n v="100000000"/>
    <n v="0"/>
    <n v="0"/>
    <n v="0"/>
    <n v="0"/>
    <n v="0"/>
    <n v="25000000"/>
    <n v="20300000"/>
    <n v="0"/>
    <n v="0"/>
    <n v="25000000"/>
    <n v="0"/>
    <n v="0"/>
    <n v="0"/>
    <n v="0"/>
    <n v="29699701"/>
    <n v="0"/>
    <n v="0"/>
    <n v="50000000"/>
    <n v="0"/>
    <n v="49999701"/>
    <n v="0"/>
    <n v="50000000"/>
    <n v="49999701"/>
    <s v="Recurrent"/>
  </r>
  <r>
    <s v="019"/>
    <s v="Ministry of Water and Environment"/>
    <x v="2"/>
    <x v="2"/>
    <s v="01"/>
    <s v="Environment and Natural Resources Management"/>
    <s v="01"/>
    <s v="Directorate of Environmental Affairs"/>
    <s v="004"/>
    <s v="Wetland Management Services "/>
    <s v="1697"/>
    <s v="National Wetlands Restoration Project"/>
    <s v="000003"/>
    <s v="Facilities and Equipment Management"/>
    <s v="312221"/>
    <s v="Light ICT hardware - Acquisition"/>
    <n v="0"/>
    <n v="0"/>
    <n v="0"/>
    <n v="0"/>
    <n v="18000000"/>
    <n v="0"/>
    <n v="18000000"/>
    <n v="0"/>
    <n v="0"/>
    <n v="0"/>
    <n v="0"/>
    <n v="0"/>
    <n v="4500000"/>
    <n v="2050000"/>
    <n v="0"/>
    <n v="0"/>
    <n v="4500000"/>
    <n v="0"/>
    <n v="0"/>
    <n v="0"/>
    <n v="9000000"/>
    <n v="6949999"/>
    <n v="0"/>
    <n v="0"/>
    <n v="18000000"/>
    <n v="0"/>
    <n v="8999999"/>
    <n v="0"/>
    <n v="18000000"/>
    <n v="8999999"/>
    <s v="Capital"/>
  </r>
  <r>
    <s v="019"/>
    <s v="Ministry of Water and Environment"/>
    <x v="2"/>
    <x v="2"/>
    <s v="01"/>
    <s v="Environment and Natural Resources Management"/>
    <s v="01"/>
    <s v="Directorate of Environmental Affairs"/>
    <s v="004"/>
    <s v="Wetland Management Services "/>
    <s v="1697"/>
    <s v="National Wetlands Restoration Project"/>
    <s v="000003"/>
    <s v="Facilities and Equipment Management"/>
    <s v="312231"/>
    <s v="Office Equipment - Acquisition "/>
    <n v="0"/>
    <n v="0"/>
    <n v="0"/>
    <n v="0"/>
    <n v="110000000"/>
    <n v="0"/>
    <n v="110000000"/>
    <n v="0"/>
    <n v="0"/>
    <n v="0"/>
    <n v="0"/>
    <n v="0"/>
    <n v="0"/>
    <n v="0"/>
    <n v="0"/>
    <n v="0"/>
    <n v="27500000"/>
    <n v="0"/>
    <n v="0"/>
    <n v="0"/>
    <n v="0"/>
    <n v="27499999"/>
    <n v="0"/>
    <n v="0"/>
    <n v="27500000"/>
    <n v="0"/>
    <n v="27499999"/>
    <n v="0"/>
    <n v="27500000"/>
    <n v="27499999"/>
    <s v="Capital"/>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2002"/>
    <s v="Postage and Courier"/>
    <n v="0"/>
    <n v="0"/>
    <n v="0"/>
    <n v="0"/>
    <n v="5000000"/>
    <n v="0"/>
    <n v="5000000"/>
    <n v="0"/>
    <n v="0"/>
    <n v="0"/>
    <n v="0"/>
    <n v="0"/>
    <n v="1250000"/>
    <n v="1250000"/>
    <n v="0"/>
    <n v="0"/>
    <n v="1250000"/>
    <n v="1250000"/>
    <n v="0"/>
    <n v="0"/>
    <n v="2500000"/>
    <n v="2500000"/>
    <n v="0"/>
    <n v="0"/>
    <n v="5000000"/>
    <n v="0"/>
    <n v="5000000"/>
    <n v="0"/>
    <n v="5000000"/>
    <n v="5000000"/>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8002"/>
    <s v="Maintenance-Transport Equipment "/>
    <n v="0"/>
    <n v="0"/>
    <n v="0"/>
    <n v="0"/>
    <n v="20000000"/>
    <n v="0"/>
    <n v="20000000"/>
    <n v="0"/>
    <n v="0"/>
    <n v="0"/>
    <n v="0"/>
    <n v="0"/>
    <n v="5000000"/>
    <n v="5000000"/>
    <n v="0"/>
    <n v="0"/>
    <n v="5000000"/>
    <n v="5000000"/>
    <n v="0"/>
    <n v="0"/>
    <n v="10000000"/>
    <n v="10000000"/>
    <n v="0"/>
    <n v="0"/>
    <n v="20000000"/>
    <n v="0"/>
    <n v="20000000"/>
    <n v="0"/>
    <n v="20000000"/>
    <n v="200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1002"/>
    <s v="Workshops, Meetings and Seminars"/>
    <n v="0"/>
    <n v="0"/>
    <n v="0"/>
    <n v="0"/>
    <n v="8000000"/>
    <n v="0"/>
    <n v="8000000"/>
    <n v="0"/>
    <n v="0"/>
    <n v="0"/>
    <n v="0"/>
    <n v="0"/>
    <n v="0"/>
    <n v="0"/>
    <n v="0"/>
    <n v="0"/>
    <n v="2000000"/>
    <n v="0"/>
    <n v="0"/>
    <n v="0"/>
    <n v="6000000"/>
    <n v="8000000"/>
    <n v="0"/>
    <n v="0"/>
    <n v="8000000"/>
    <n v="0"/>
    <n v="8000000"/>
    <n v="0"/>
    <n v="8000000"/>
    <n v="80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1003"/>
    <s v="Staff Training"/>
    <n v="0"/>
    <n v="0"/>
    <n v="0"/>
    <n v="0"/>
    <n v="70000000"/>
    <n v="0"/>
    <n v="70000000"/>
    <n v="0"/>
    <n v="0"/>
    <n v="0"/>
    <n v="0"/>
    <n v="0"/>
    <n v="0"/>
    <n v="0"/>
    <n v="0"/>
    <n v="0"/>
    <n v="17500000"/>
    <n v="4999999"/>
    <n v="0"/>
    <n v="0"/>
    <n v="0"/>
    <n v="12500001"/>
    <n v="0"/>
    <n v="0"/>
    <n v="17500000"/>
    <n v="0"/>
    <n v="17500000"/>
    <n v="0"/>
    <n v="17500000"/>
    <n v="175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1007"/>
    <s v="Books, Periodicals &amp; Newspapers"/>
    <n v="0"/>
    <n v="0"/>
    <n v="0"/>
    <n v="0"/>
    <n v="6000000"/>
    <n v="0"/>
    <n v="6000000"/>
    <n v="0"/>
    <n v="0"/>
    <n v="0"/>
    <n v="0"/>
    <n v="0"/>
    <n v="1500000"/>
    <n v="1500000"/>
    <n v="0"/>
    <n v="0"/>
    <n v="1500000"/>
    <n v="1500000"/>
    <n v="0"/>
    <n v="0"/>
    <n v="3000000"/>
    <n v="3000000"/>
    <n v="0"/>
    <n v="0"/>
    <n v="6000000"/>
    <n v="0"/>
    <n v="6000000"/>
    <n v="0"/>
    <n v="6000000"/>
    <n v="60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8002"/>
    <s v="Maintenance-Transport Equipment "/>
    <n v="0"/>
    <n v="0"/>
    <n v="0"/>
    <n v="0"/>
    <n v="10000000"/>
    <n v="0"/>
    <n v="10000000"/>
    <n v="0"/>
    <n v="0"/>
    <n v="0"/>
    <n v="0"/>
    <n v="0"/>
    <n v="2500000"/>
    <n v="2500000"/>
    <n v="0"/>
    <n v="0"/>
    <n v="2500000"/>
    <n v="2500000"/>
    <n v="0"/>
    <n v="0"/>
    <n v="0"/>
    <n v="0"/>
    <n v="0"/>
    <n v="0"/>
    <n v="5000000"/>
    <n v="0"/>
    <n v="5000000"/>
    <n v="0"/>
    <n v="5000000"/>
    <n v="5000000"/>
    <s v="Recurrent"/>
  </r>
  <r>
    <s v="019"/>
    <s v="Ministry of Water and Environment"/>
    <x v="2"/>
    <x v="2"/>
    <s v="01"/>
    <s v="Environment and Natural Resources Management"/>
    <s v="04"/>
    <s v="Policy, Planning and Support Services"/>
    <s v="000"/>
    <s v=""/>
    <s v="1530"/>
    <s v="Integrated Water Resources Management and Development Project (IWMDP)"/>
    <s v="000006"/>
    <s v="Planning and Budgeting services"/>
    <s v="227001"/>
    <s v="Travel inland"/>
    <n v="0"/>
    <n v="0"/>
    <n v="0"/>
    <n v="0"/>
    <n v="0"/>
    <n v="0"/>
    <n v="0"/>
    <n v="0"/>
    <n v="0"/>
    <n v="0"/>
    <n v="22224894"/>
    <n v="34299394"/>
    <n v="0"/>
    <n v="0"/>
    <n v="20500000"/>
    <n v="70581000"/>
    <n v="0"/>
    <n v="0"/>
    <n v="0"/>
    <n v="0"/>
    <n v="0"/>
    <n v="0"/>
    <n v="0"/>
    <n v="0"/>
    <n v="0"/>
    <n v="42724894"/>
    <n v="0"/>
    <n v="104880394"/>
    <n v="42724894"/>
    <n v="104880394"/>
    <s v="Recurrent"/>
  </r>
  <r>
    <s v="019"/>
    <s v="Ministry of Water and Environment"/>
    <x v="2"/>
    <x v="2"/>
    <s v="01"/>
    <s v="Environment and Natural Resources Management"/>
    <s v="04"/>
    <s v="Policy, Planning and Support Services"/>
    <s v="000"/>
    <s v=""/>
    <s v="1530"/>
    <s v="Integrated Water Resources Management and Development Project (IWMDP)"/>
    <s v="000014"/>
    <s v="Administration and Support Services"/>
    <s v="225101"/>
    <s v="Consultancy Services"/>
    <n v="0"/>
    <n v="0"/>
    <n v="0"/>
    <n v="0"/>
    <n v="0"/>
    <n v="0"/>
    <n v="0"/>
    <n v="0"/>
    <n v="0"/>
    <n v="0"/>
    <n v="271035290"/>
    <n v="13371315"/>
    <n v="0"/>
    <n v="0"/>
    <n v="250000000"/>
    <n v="126992000"/>
    <n v="0"/>
    <n v="0"/>
    <n v="0"/>
    <n v="0"/>
    <n v="0"/>
    <n v="0"/>
    <n v="0"/>
    <n v="0"/>
    <n v="0"/>
    <n v="521035290"/>
    <n v="0"/>
    <n v="140363315"/>
    <n v="521035290"/>
    <n v="140363315"/>
    <s v="Recurrent"/>
  </r>
  <r>
    <s v="019"/>
    <s v="Ministry of Water and Environment"/>
    <x v="2"/>
    <x v="2"/>
    <s v="01"/>
    <s v="Environment and Natural Resources Management"/>
    <s v="04"/>
    <s v="Policy, Planning and Support Services"/>
    <s v="002"/>
    <s v="Policy and Planning"/>
    <s v="1638"/>
    <s v="Retooling of Ministry of Water and Environment"/>
    <s v="000005"/>
    <s v="Human Resource Management"/>
    <s v="221011"/>
    <s v="Printing, Stationery, Photocopying and Binding"/>
    <n v="0"/>
    <n v="0"/>
    <n v="0"/>
    <n v="0"/>
    <n v="50000000"/>
    <n v="0"/>
    <n v="50000000"/>
    <n v="0"/>
    <n v="0"/>
    <n v="0"/>
    <n v="0"/>
    <n v="0"/>
    <n v="25000000"/>
    <n v="23145000"/>
    <n v="0"/>
    <n v="0"/>
    <n v="12500000"/>
    <n v="8567500"/>
    <n v="0"/>
    <n v="0"/>
    <n v="12500000"/>
    <n v="18287500"/>
    <n v="0"/>
    <n v="0"/>
    <n v="50000000"/>
    <n v="0"/>
    <n v="50000000"/>
    <n v="0"/>
    <n v="50000000"/>
    <n v="50000000"/>
    <s v="Recurrent"/>
  </r>
  <r>
    <s v="019"/>
    <s v="Ministry of Water and Environment"/>
    <x v="2"/>
    <x v="2"/>
    <s v="01"/>
    <s v="Environment and Natural Resources Management"/>
    <s v="04"/>
    <s v="Policy, Planning and Support Services"/>
    <s v="002"/>
    <s v="Policy and Planning"/>
    <s v="1638"/>
    <s v="Retooling of Ministry of Water and Environment"/>
    <s v="000005"/>
    <s v="Human Resource Management"/>
    <s v="225204"/>
    <s v="Monitoring and Supervision of capital work"/>
    <n v="0"/>
    <n v="0"/>
    <n v="0"/>
    <n v="0"/>
    <n v="70000000"/>
    <n v="0"/>
    <n v="70000000"/>
    <n v="0"/>
    <n v="0"/>
    <n v="0"/>
    <n v="0"/>
    <n v="0"/>
    <n v="35000000"/>
    <n v="35000000"/>
    <n v="0"/>
    <n v="0"/>
    <n v="17500000"/>
    <n v="17500000"/>
    <n v="0"/>
    <n v="0"/>
    <n v="17500000"/>
    <n v="17500000"/>
    <n v="0"/>
    <n v="0"/>
    <n v="70000000"/>
    <n v="0"/>
    <n v="70000000"/>
    <n v="0"/>
    <n v="70000000"/>
    <n v="70000000"/>
    <s v="Recurrent"/>
  </r>
  <r>
    <s v="019"/>
    <s v="Ministry of Water and Environment"/>
    <x v="2"/>
    <x v="2"/>
    <s v="01"/>
    <s v="Environment and Natural Resources Management"/>
    <s v="04"/>
    <s v="Policy, Planning and Support Services"/>
    <s v="002"/>
    <s v="Policy and Planning"/>
    <s v="1638"/>
    <s v="Retooling of Ministry of Water and Environment"/>
    <s v="000014"/>
    <s v="Administrative and Support Services"/>
    <s v="221011"/>
    <s v="Printing, Stationery, Photocopying and Binding"/>
    <n v="0"/>
    <n v="0"/>
    <n v="0"/>
    <n v="0"/>
    <n v="50000000"/>
    <n v="0"/>
    <n v="50000000"/>
    <n v="0"/>
    <n v="0"/>
    <n v="0"/>
    <n v="0"/>
    <n v="0"/>
    <n v="25000000"/>
    <n v="25000000"/>
    <n v="0"/>
    <n v="0"/>
    <n v="12500000"/>
    <n v="6712500"/>
    <n v="0"/>
    <n v="0"/>
    <n v="12500000"/>
    <n v="18287500"/>
    <n v="0"/>
    <n v="0"/>
    <n v="50000000"/>
    <n v="0"/>
    <n v="50000000"/>
    <n v="0"/>
    <n v="50000000"/>
    <n v="50000000"/>
    <s v="Recurrent"/>
  </r>
  <r>
    <s v="019"/>
    <s v="Ministry of Water and Environment"/>
    <x v="2"/>
    <x v="2"/>
    <s v="01"/>
    <s v="Environment and Natural Resources Management"/>
    <s v="04"/>
    <s v="Policy, Planning and Support Services"/>
    <s v="002"/>
    <s v="Policy and Planning"/>
    <s v="1638"/>
    <s v="Retooling of Ministry of Water and Environment"/>
    <s v="000014"/>
    <s v="Administrative and Support Services"/>
    <s v="228001"/>
    <s v="Maintenance-Buildings and Structures"/>
    <n v="0"/>
    <n v="0"/>
    <n v="0"/>
    <n v="0"/>
    <n v="33578239"/>
    <n v="0"/>
    <n v="33578239"/>
    <n v="0"/>
    <n v="0"/>
    <n v="0"/>
    <n v="0"/>
    <n v="0"/>
    <n v="16790120"/>
    <n v="16790120"/>
    <n v="0"/>
    <n v="0"/>
    <n v="8394560"/>
    <n v="24896000"/>
    <n v="0"/>
    <n v="0"/>
    <n v="8393559"/>
    <n v="8682239"/>
    <n v="0"/>
    <n v="0"/>
    <n v="33578239"/>
    <n v="0"/>
    <n v="50368359"/>
    <n v="0"/>
    <n v="33578239"/>
    <n v="50368359"/>
    <s v="Recurrent"/>
  </r>
  <r>
    <s v="019"/>
    <s v="Ministry of Water and Environment"/>
    <x v="2"/>
    <x v="2"/>
    <s v="01"/>
    <s v="Environment and Natural Resources Management"/>
    <s v="04"/>
    <s v="Policy, Planning and Support Services"/>
    <s v="002"/>
    <s v="Policy and Planning"/>
    <s v="1638"/>
    <s v="Retooling of Ministry of Water and Environment"/>
    <s v="000017"/>
    <s v="Infrastructure Development and Management"/>
    <s v="228003"/>
    <s v="Maintenance-Machinery &amp; Equipment Other than Transport Equipment "/>
    <n v="0"/>
    <n v="0"/>
    <n v="0"/>
    <n v="0"/>
    <n v="203786471"/>
    <n v="0"/>
    <n v="203786471"/>
    <n v="0"/>
    <n v="0"/>
    <n v="0"/>
    <n v="0"/>
    <n v="0"/>
    <n v="64986060"/>
    <n v="64986060"/>
    <n v="0"/>
    <n v="0"/>
    <n v="50946500"/>
    <n v="115717560"/>
    <n v="0"/>
    <n v="0"/>
    <n v="87853440"/>
    <n v="88068440"/>
    <n v="0"/>
    <n v="0"/>
    <n v="203786000"/>
    <n v="0"/>
    <n v="268772060"/>
    <n v="0"/>
    <n v="203786000"/>
    <n v="268772060"/>
    <s v="Recurrent"/>
  </r>
  <r>
    <s v="019"/>
    <s v="Ministry of Water and Environment"/>
    <x v="2"/>
    <x v="2"/>
    <s v="01"/>
    <s v="Environment and Natural Resources Management"/>
    <s v="04"/>
    <s v="Policy, Planning and Support Services"/>
    <s v="002"/>
    <s v="Policy and Planning"/>
    <s v="1638"/>
    <s v="Retooling of Ministry of Water and Environment"/>
    <s v="140023"/>
    <s v="International Cooperation and support to MDAs, LGs and NGOs."/>
    <s v="221017"/>
    <s v="Membership dues and Subscription fees."/>
    <n v="0"/>
    <n v="0"/>
    <n v="0"/>
    <n v="0"/>
    <n v="350000000"/>
    <n v="0"/>
    <n v="350000000"/>
    <n v="0"/>
    <n v="0"/>
    <n v="0"/>
    <n v="0"/>
    <n v="0"/>
    <n v="175000000"/>
    <n v="149492080"/>
    <n v="0"/>
    <n v="0"/>
    <n v="87500000"/>
    <n v="104372910"/>
    <n v="0"/>
    <n v="0"/>
    <n v="87500000"/>
    <n v="96135010"/>
    <n v="0"/>
    <n v="0"/>
    <n v="350000000"/>
    <n v="0"/>
    <n v="350000000"/>
    <n v="0"/>
    <n v="350000000"/>
    <n v="35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1011"/>
    <s v="Printing, Stationery, Photocopying and Binding"/>
    <n v="0"/>
    <n v="0"/>
    <n v="0"/>
    <n v="0"/>
    <n v="59000000"/>
    <n v="0"/>
    <n v="10000000"/>
    <n v="49000000"/>
    <n v="0"/>
    <n v="0"/>
    <n v="0"/>
    <n v="0"/>
    <n v="0"/>
    <n v="0"/>
    <n v="0"/>
    <n v="0"/>
    <n v="2500000"/>
    <n v="1159800"/>
    <n v="0"/>
    <n v="0"/>
    <n v="7500000"/>
    <n v="8840200"/>
    <n v="0"/>
    <n v="0"/>
    <n v="10000000"/>
    <n v="0"/>
    <n v="10000000"/>
    <n v="0"/>
    <n v="10000000"/>
    <n v="1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5201"/>
    <s v="Consultancy Services-Capital"/>
    <n v="0"/>
    <n v="0"/>
    <n v="0"/>
    <n v="0"/>
    <n v="1294000000"/>
    <n v="0"/>
    <n v="1050000000"/>
    <n v="244000000"/>
    <n v="0"/>
    <n v="0"/>
    <n v="0"/>
    <n v="0"/>
    <n v="0"/>
    <n v="0"/>
    <n v="0"/>
    <n v="0"/>
    <n v="262500000"/>
    <n v="261231901"/>
    <n v="0"/>
    <n v="0"/>
    <n v="150000000"/>
    <n v="151268099"/>
    <n v="0"/>
    <n v="0"/>
    <n v="412500000"/>
    <n v="0"/>
    <n v="412500000"/>
    <n v="0"/>
    <n v="412500000"/>
    <n v="4125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5"/>
    <s v="Monitoring and Evaluation"/>
    <s v="227004"/>
    <s v="Fuel, Lubricants and Oils"/>
    <n v="0"/>
    <n v="0"/>
    <n v="0"/>
    <n v="0"/>
    <n v="30000000"/>
    <n v="0"/>
    <n v="30000000"/>
    <n v="0"/>
    <n v="0"/>
    <n v="0"/>
    <n v="0"/>
    <n v="0"/>
    <n v="0"/>
    <n v="0"/>
    <n v="0"/>
    <n v="0"/>
    <n v="7500000"/>
    <n v="7500000"/>
    <n v="0"/>
    <n v="0"/>
    <n v="20000000"/>
    <n v="20000000"/>
    <n v="0"/>
    <n v="0"/>
    <n v="27500000"/>
    <n v="0"/>
    <n v="27500000"/>
    <n v="0"/>
    <n v="27500000"/>
    <n v="27500000"/>
    <s v="Recurrent"/>
  </r>
  <r>
    <s v="019"/>
    <s v="Ministry of Water and Environment"/>
    <x v="2"/>
    <x v="2"/>
    <s v="03"/>
    <s v="Water Resources Management "/>
    <s v="02"/>
    <s v="Directorate of Water Resources Management"/>
    <s v="000"/>
    <s v=""/>
    <s v="1487"/>
    <s v="Enhancing Resilience of Communities to Climate Change"/>
    <s v="000014"/>
    <s v="Administrative and Support Services"/>
    <s v="227001"/>
    <s v="Travel inland"/>
    <n v="0"/>
    <n v="0"/>
    <n v="0"/>
    <n v="0"/>
    <n v="0"/>
    <n v="0"/>
    <n v="0"/>
    <n v="0"/>
    <n v="0"/>
    <n v="0"/>
    <n v="140000000"/>
    <n v="140000000"/>
    <n v="0"/>
    <n v="0"/>
    <n v="0"/>
    <n v="0"/>
    <n v="0"/>
    <n v="0"/>
    <n v="0"/>
    <n v="0"/>
    <n v="0"/>
    <n v="0"/>
    <n v="0"/>
    <n v="0"/>
    <n v="0"/>
    <n v="140000000"/>
    <n v="0"/>
    <n v="140000000"/>
    <n v="140000000"/>
    <n v="140000000"/>
    <s v="Recurrent"/>
  </r>
  <r>
    <s v="019"/>
    <s v="Ministry of Water and Environment"/>
    <x v="2"/>
    <x v="2"/>
    <s v="03"/>
    <s v="Water Resources Management "/>
    <s v="02"/>
    <s v="Directorate of Water Resources Management"/>
    <s v="000"/>
    <s v=""/>
    <s v="1487"/>
    <s v="Enhancing Resilience of Communities to Climate Change"/>
    <s v="000014"/>
    <s v="Administrative and Support Services"/>
    <s v="228002"/>
    <s v="Maintenance-Transport Equipment "/>
    <n v="0"/>
    <n v="0"/>
    <n v="0"/>
    <n v="0"/>
    <n v="0"/>
    <n v="0"/>
    <n v="0"/>
    <n v="0"/>
    <n v="0"/>
    <n v="0"/>
    <n v="56000000"/>
    <n v="14000000"/>
    <n v="0"/>
    <n v="0"/>
    <n v="0"/>
    <n v="0"/>
    <n v="0"/>
    <n v="0"/>
    <n v="0"/>
    <n v="0"/>
    <n v="0"/>
    <n v="0"/>
    <n v="0"/>
    <n v="0"/>
    <n v="0"/>
    <n v="56000000"/>
    <n v="0"/>
    <n v="14000000"/>
    <n v="56000000"/>
    <n v="14000000"/>
    <s v="Recurrent"/>
  </r>
  <r>
    <s v="014"/>
    <s v="Ministry of Health"/>
    <x v="9"/>
    <x v="9"/>
    <s v="02"/>
    <s v="Population Health, Safety and Management "/>
    <s v="05"/>
    <s v="Public Health Services"/>
    <s v="001"/>
    <s v="Communicable Diseases Prevention &amp; Control"/>
    <s v="1768"/>
    <s v="Uganda Covid-19 Response and Emergency Preparedness Project (UCREPP)"/>
    <s v="320022"/>
    <s v="Immunisation Services"/>
    <s v="224004"/>
    <s v="Beddings, Clothing, Footwear and related Services"/>
    <n v="0"/>
    <n v="0"/>
    <n v="0"/>
    <n v="0"/>
    <n v="28800000"/>
    <n v="0"/>
    <n v="0"/>
    <n v="28800000"/>
    <n v="0"/>
    <n v="0"/>
    <n v="0"/>
    <n v="0"/>
    <n v="0"/>
    <n v="0"/>
    <n v="0"/>
    <n v="0"/>
    <n v="0"/>
    <n v="0"/>
    <n v="0"/>
    <n v="0"/>
    <n v="0"/>
    <n v="0"/>
    <n v="0"/>
    <n v="0"/>
    <n v="0"/>
    <n v="0"/>
    <n v="0"/>
    <n v="0"/>
    <n v="0"/>
    <n v="0"/>
    <s v="Recurrent"/>
  </r>
  <r>
    <s v="015"/>
    <s v="Ministry of  Trade, Industry and Co-operatives"/>
    <x v="18"/>
    <x v="18"/>
    <s v="03"/>
    <s v="Enabling Environment"/>
    <s v="03"/>
    <s v="Policy, Planning and Support Services"/>
    <s v="001"/>
    <s v="Finance and Administration"/>
    <s v="1689"/>
    <s v="Retooling of Ministry of Trade and Industry"/>
    <s v="000014"/>
    <s v="Administrative and Support Services"/>
    <s v="263402"/>
    <s v="Transfer to Other Government Units"/>
    <n v="0"/>
    <n v="0"/>
    <n v="0"/>
    <n v="0"/>
    <n v="16629363000"/>
    <n v="0"/>
    <n v="16629363000"/>
    <n v="0"/>
    <n v="0"/>
    <n v="0"/>
    <n v="0"/>
    <n v="0"/>
    <n v="5543121000"/>
    <n v="5541121000"/>
    <n v="0"/>
    <n v="0"/>
    <n v="3880184700"/>
    <n v="3880184700"/>
    <n v="0"/>
    <n v="0"/>
    <n v="1080908595"/>
    <n v="1082908595"/>
    <n v="0"/>
    <n v="0"/>
    <n v="10504214295"/>
    <n v="0"/>
    <n v="10504214295"/>
    <n v="0"/>
    <n v="10504214295"/>
    <n v="10504214295"/>
    <s v="Recurrent"/>
  </r>
  <r>
    <s v="015"/>
    <s v="Ministry of  Trade, Industry and Co-operatives"/>
    <x v="18"/>
    <x v="18"/>
    <s v="03"/>
    <s v="Enabling Environment"/>
    <s v="04"/>
    <s v="Industrial and Technological Development"/>
    <s v="001"/>
    <s v="Industry and Technology"/>
    <s v="1495"/>
    <s v="Rural Industrial Development Project (OVOP Project Phase III)"/>
    <s v="000039"/>
    <s v="Policies, Regulations and Standards "/>
    <s v="225101"/>
    <s v="Consultancy Services"/>
    <n v="0"/>
    <n v="0"/>
    <n v="0"/>
    <n v="0"/>
    <n v="198900000"/>
    <n v="0"/>
    <n v="198900000"/>
    <n v="0"/>
    <n v="0"/>
    <n v="0"/>
    <n v="0"/>
    <n v="0"/>
    <n v="99450000"/>
    <n v="68867000"/>
    <n v="0"/>
    <n v="0"/>
    <n v="49725000"/>
    <n v="0"/>
    <n v="0"/>
    <n v="0"/>
    <n v="49725000"/>
    <n v="130033000"/>
    <n v="0"/>
    <n v="0"/>
    <n v="198900000"/>
    <n v="0"/>
    <n v="198900000"/>
    <n v="0"/>
    <n v="198900000"/>
    <n v="198900000"/>
    <s v="Recurrent"/>
  </r>
  <r>
    <s v="016"/>
    <s v="Ministry of Works and Transport"/>
    <x v="10"/>
    <x v="10"/>
    <s v="01"/>
    <s v="Transport Regulation"/>
    <s v="05"/>
    <s v="Multimodal Transport Regulation"/>
    <s v="002"/>
    <s v="Transport Regulation and Safety"/>
    <s v="1774"/>
    <s v="Streamlining Management of Motor Vehicle Registration"/>
    <s v="000017"/>
    <s v="Infrastructure Development and Management"/>
    <s v="312111"/>
    <s v="Residential Buildings - Acquisition"/>
    <n v="0"/>
    <n v="0"/>
    <n v="0"/>
    <n v="0"/>
    <n v="100000000"/>
    <n v="0"/>
    <n v="100000000"/>
    <n v="0"/>
    <n v="0"/>
    <n v="0"/>
    <n v="0"/>
    <n v="0"/>
    <n v="33000000"/>
    <n v="0"/>
    <n v="0"/>
    <n v="0"/>
    <n v="67000000"/>
    <n v="0"/>
    <n v="0"/>
    <n v="0"/>
    <n v="0"/>
    <n v="100000000"/>
    <n v="0"/>
    <n v="0"/>
    <n v="100000000"/>
    <n v="0"/>
    <n v="100000000"/>
    <n v="0"/>
    <n v="100000000"/>
    <n v="100000000"/>
    <s v="Capital"/>
  </r>
  <r>
    <s v="016"/>
    <s v="Ministry of Works and Transport"/>
    <x v="10"/>
    <x v="10"/>
    <s v="01"/>
    <s v="Transport Regulation"/>
    <s v="05"/>
    <s v="Multimodal Transport Regulation"/>
    <s v="002"/>
    <s v="Transport Regulation and Safety"/>
    <s v="1774"/>
    <s v="Streamlining Management of Motor Vehicle Registration"/>
    <s v="260019"/>
    <s v="Road Safety Services"/>
    <s v="225204"/>
    <s v="Monitoring and Supervision of capital work"/>
    <n v="0"/>
    <n v="0"/>
    <n v="0"/>
    <n v="0"/>
    <n v="500000000"/>
    <n v="0"/>
    <n v="500000000"/>
    <n v="0"/>
    <n v="50000000"/>
    <n v="47150000"/>
    <n v="0"/>
    <n v="0"/>
    <n v="400000000"/>
    <n v="195450600"/>
    <n v="0"/>
    <n v="0"/>
    <n v="50000000"/>
    <n v="152220138"/>
    <n v="0"/>
    <n v="0"/>
    <n v="0"/>
    <n v="102679262"/>
    <n v="0"/>
    <n v="0"/>
    <n v="500000000"/>
    <n v="0"/>
    <n v="497500000"/>
    <n v="0"/>
    <n v="500000000"/>
    <n v="497500000"/>
    <s v="Recurrent"/>
  </r>
  <r>
    <s v="016"/>
    <s v="Ministry of Works and Transport"/>
    <x v="10"/>
    <x v="10"/>
    <s v="02"/>
    <s v="Land Use and Transport Planning"/>
    <s v="04"/>
    <s v="Policy, Planning and Support Services"/>
    <s v="002"/>
    <s v="Policy and Planning"/>
    <s v="1617"/>
    <s v="Retooling of Ministry of Works and Transport"/>
    <s v="000003"/>
    <s v="Facilities and Equipment Management"/>
    <s v="312229"/>
    <s v="Other ICT Equipment - Acquisition"/>
    <n v="0"/>
    <n v="0"/>
    <n v="0"/>
    <n v="0"/>
    <n v="180000000"/>
    <n v="0"/>
    <n v="180000000"/>
    <n v="0"/>
    <n v="0"/>
    <n v="0"/>
    <n v="0"/>
    <n v="0"/>
    <n v="90000000"/>
    <n v="0"/>
    <n v="0"/>
    <n v="0"/>
    <n v="45000000"/>
    <n v="135000000"/>
    <n v="0"/>
    <n v="0"/>
    <n v="10000000"/>
    <n v="10000000"/>
    <n v="0"/>
    <n v="0"/>
    <n v="145000000"/>
    <n v="0"/>
    <n v="145000000"/>
    <n v="0"/>
    <n v="145000000"/>
    <n v="145000000"/>
    <s v="Capital"/>
  </r>
  <r>
    <s v="016"/>
    <s v="Ministry of Works and Transport"/>
    <x v="10"/>
    <x v="10"/>
    <s v="02"/>
    <s v="Land Use and Transport Planning"/>
    <s v="04"/>
    <s v="Policy, Planning and Support Services"/>
    <s v="002"/>
    <s v="Policy and Planning"/>
    <s v="1617"/>
    <s v="Retooling of Ministry of Works and Transport"/>
    <s v="000022"/>
    <s v="Research and Development"/>
    <s v="211106"/>
    <s v="Allowances (Incl. Casuals, Temporary, sitting allowances)"/>
    <n v="0"/>
    <n v="0"/>
    <n v="0"/>
    <n v="0"/>
    <n v="100000000"/>
    <n v="0"/>
    <n v="100000000"/>
    <n v="0"/>
    <n v="25000000"/>
    <n v="24950000"/>
    <n v="0"/>
    <n v="0"/>
    <n v="55000000"/>
    <n v="50301326"/>
    <n v="0"/>
    <n v="0"/>
    <n v="0"/>
    <n v="129062"/>
    <n v="0"/>
    <n v="0"/>
    <n v="20000000"/>
    <n v="20119612"/>
    <n v="0"/>
    <n v="0"/>
    <n v="100000000"/>
    <n v="0"/>
    <n v="95500000"/>
    <n v="0"/>
    <n v="100000000"/>
    <n v="95500000"/>
    <s v="Recurrent"/>
  </r>
  <r>
    <s v="016"/>
    <s v="Ministry of Works and Transport"/>
    <x v="10"/>
    <x v="10"/>
    <s v="02"/>
    <s v="Land Use and Transport Planning"/>
    <s v="06"/>
    <s v="Rail, Air and Inland Water Transport"/>
    <s v="001"/>
    <s v="Transport Infrastructure and Services"/>
    <s v="1097"/>
    <s v="New Standard Gauge Railway Line"/>
    <s v="260012"/>
    <s v="Transport Infrastructure Corridor"/>
    <s v="342111"/>
    <s v="Land - Acquisition"/>
    <n v="0"/>
    <n v="0"/>
    <n v="0"/>
    <n v="0"/>
    <n v="14269637000"/>
    <n v="0"/>
    <n v="14269637000"/>
    <n v="0"/>
    <n v="0"/>
    <n v="0"/>
    <n v="0"/>
    <n v="0"/>
    <n v="3708980210"/>
    <n v="3708980210"/>
    <n v="0"/>
    <n v="0"/>
    <n v="6992122130"/>
    <n v="6992122130"/>
    <n v="0"/>
    <n v="0"/>
    <n v="3568534660"/>
    <n v="3568534660"/>
    <n v="0"/>
    <n v="0"/>
    <n v="14269637000"/>
    <n v="0"/>
    <n v="14269637000"/>
    <n v="0"/>
    <n v="14269637000"/>
    <n v="14269637000"/>
    <s v="Capital"/>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000022"/>
    <s v="Research and Development"/>
    <s v="227004"/>
    <s v="Fuel, Lubricants and Oils"/>
    <n v="0"/>
    <n v="0"/>
    <n v="0"/>
    <n v="0"/>
    <n v="100000000"/>
    <n v="0"/>
    <n v="100000000"/>
    <n v="0"/>
    <n v="20000000"/>
    <n v="20000000"/>
    <n v="0"/>
    <n v="0"/>
    <n v="30000000"/>
    <n v="30000000"/>
    <n v="0"/>
    <n v="0"/>
    <n v="25000000"/>
    <n v="25000000"/>
    <n v="0"/>
    <n v="0"/>
    <n v="25000000"/>
    <n v="25000000"/>
    <n v="0"/>
    <n v="0"/>
    <n v="100000000"/>
    <n v="0"/>
    <n v="100000000"/>
    <n v="0"/>
    <n v="100000000"/>
    <n v="100000000"/>
    <s v="Recurrent"/>
  </r>
  <r>
    <s v="016"/>
    <s v="Ministry of Works and Transport"/>
    <x v="10"/>
    <x v="10"/>
    <s v="03"/>
    <s v="Transport Infrastructure and Services Development"/>
    <s v="06"/>
    <s v="Rail, Air and Inland Water Transport"/>
    <s v="000"/>
    <s v=""/>
    <s v="1373"/>
    <s v="Entebbe Airport Rehabilitation Phase 1"/>
    <s v="000017"/>
    <s v="Infrastructure Development and Management"/>
    <s v="263402"/>
    <s v="Transfer to Other Government Units"/>
    <n v="0"/>
    <n v="0"/>
    <n v="0"/>
    <n v="0"/>
    <n v="0"/>
    <n v="0"/>
    <n v="0"/>
    <n v="0"/>
    <n v="0"/>
    <n v="0"/>
    <n v="0"/>
    <n v="0"/>
    <n v="0"/>
    <n v="0"/>
    <n v="0"/>
    <n v="0"/>
    <n v="0"/>
    <n v="0"/>
    <n v="0"/>
    <n v="0"/>
    <n v="0"/>
    <n v="0"/>
    <n v="23895745000"/>
    <n v="23895745000"/>
    <n v="0"/>
    <n v="23895745000"/>
    <n v="0"/>
    <n v="23895745000"/>
    <n v="23895745000"/>
    <n v="23895745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7001"/>
    <s v="Travel inland"/>
    <n v="0"/>
    <n v="0"/>
    <n v="0"/>
    <n v="0"/>
    <n v="101217700"/>
    <n v="0"/>
    <n v="101217700"/>
    <n v="0"/>
    <n v="25304500"/>
    <n v="25304500"/>
    <n v="0"/>
    <n v="0"/>
    <n v="33401940"/>
    <n v="33401940"/>
    <n v="0"/>
    <n v="0"/>
    <n v="17207009"/>
    <n v="17207009"/>
    <n v="0"/>
    <n v="0"/>
    <n v="25304251"/>
    <n v="25304251"/>
    <n v="0"/>
    <n v="0"/>
    <n v="101217700"/>
    <n v="0"/>
    <n v="101217700"/>
    <n v="0"/>
    <n v="101217700"/>
    <n v="101217700"/>
    <s v="Recurrent"/>
  </r>
  <r>
    <s v="016"/>
    <s v="Ministry of Works and Transport"/>
    <x v="10"/>
    <x v="10"/>
    <s v="03"/>
    <s v="Transport Infrastructure and Services Development"/>
    <s v="06"/>
    <s v="Rail, Air and Inland Water Transport"/>
    <s v="001"/>
    <s v="Transport Infrastructure and Services"/>
    <s v="1284"/>
    <s v="Development of new Kampala Port in Bukasa"/>
    <s v="260012"/>
    <s v="Transport Infrastructure Corridor"/>
    <s v="342111"/>
    <s v="Land - Acquisition"/>
    <n v="0"/>
    <n v="0"/>
    <n v="0"/>
    <n v="0"/>
    <n v="200000000"/>
    <n v="0"/>
    <n v="200000000"/>
    <n v="0"/>
    <n v="0"/>
    <n v="0"/>
    <n v="0"/>
    <n v="0"/>
    <n v="200000000"/>
    <n v="199879717"/>
    <n v="0"/>
    <n v="0"/>
    <n v="0"/>
    <n v="-30022714"/>
    <n v="0"/>
    <n v="0"/>
    <n v="0"/>
    <n v="30142997"/>
    <n v="0"/>
    <n v="0"/>
    <n v="200000000"/>
    <n v="0"/>
    <n v="200000000"/>
    <n v="0"/>
    <n v="200000000"/>
    <n v="200000000"/>
    <s v="Capital"/>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28002"/>
    <s v="Maintenance-Transport Equipment "/>
    <n v="0"/>
    <n v="0"/>
    <n v="0"/>
    <n v="0"/>
    <n v="91000000"/>
    <n v="0"/>
    <n v="91000000"/>
    <n v="0"/>
    <n v="0"/>
    <n v="0"/>
    <n v="0"/>
    <n v="0"/>
    <n v="22750000"/>
    <n v="20000000"/>
    <n v="0"/>
    <n v="0"/>
    <n v="45500000"/>
    <n v="0"/>
    <n v="0"/>
    <n v="0"/>
    <n v="0"/>
    <n v="48250000"/>
    <n v="0"/>
    <n v="0"/>
    <n v="68250000"/>
    <n v="0"/>
    <n v="68250000"/>
    <n v="0"/>
    <n v="68250000"/>
    <n v="68250000"/>
    <s v="Recurrent"/>
  </r>
  <r>
    <s v="016"/>
    <s v="Ministry of Works and Transport"/>
    <x v="10"/>
    <x v="10"/>
    <s v="04"/>
    <s v="Transport Asset Management"/>
    <s v="02"/>
    <s v="District, Urban and Community Access Roads"/>
    <s v="001"/>
    <s v="Roads and Bridges"/>
    <s v="1564"/>
    <s v="Community Roads Improvement Project"/>
    <s v="260007"/>
    <s v="Road construction and upgrade"/>
    <s v="225201"/>
    <s v="Consultancy Services-Capital"/>
    <n v="0"/>
    <n v="0"/>
    <n v="0"/>
    <n v="0"/>
    <n v="300000000"/>
    <n v="0"/>
    <n v="300000000"/>
    <n v="0"/>
    <n v="0"/>
    <n v="0"/>
    <n v="0"/>
    <n v="0"/>
    <n v="99000000"/>
    <n v="49202000"/>
    <n v="0"/>
    <n v="0"/>
    <n v="0"/>
    <n v="0"/>
    <n v="0"/>
    <n v="0"/>
    <n v="0"/>
    <n v="49798000"/>
    <n v="0"/>
    <n v="0"/>
    <n v="99000000"/>
    <n v="0"/>
    <n v="99000000"/>
    <n v="0"/>
    <n v="99000000"/>
    <n v="99000000"/>
    <s v="Recurrent"/>
  </r>
  <r>
    <s v="016"/>
    <s v="Ministry of Works and Transport"/>
    <x v="10"/>
    <x v="10"/>
    <s v="04"/>
    <s v="Transport Asset Management"/>
    <s v="02"/>
    <s v="District, Urban and Community Access Roads"/>
    <s v="001"/>
    <s v="Roads and Bridges"/>
    <s v="1703"/>
    <s v="Rehabilitation of District Roads Project"/>
    <s v="260013"/>
    <s v="Infrastructure Planning"/>
    <s v="225201"/>
    <s v="Consultancy Services-Capital"/>
    <n v="0"/>
    <n v="0"/>
    <n v="0"/>
    <n v="0"/>
    <n v="300000000"/>
    <n v="0"/>
    <n v="300000000"/>
    <n v="0"/>
    <n v="0"/>
    <n v="0"/>
    <n v="0"/>
    <n v="0"/>
    <n v="150000000"/>
    <n v="0"/>
    <n v="0"/>
    <n v="0"/>
    <n v="48000000"/>
    <n v="0"/>
    <n v="0"/>
    <n v="0"/>
    <n v="0"/>
    <n v="198000001"/>
    <n v="0"/>
    <n v="0"/>
    <n v="198000000"/>
    <n v="0"/>
    <n v="198000001"/>
    <n v="0"/>
    <n v="198000000"/>
    <n v="198000001"/>
    <s v="Recurrent"/>
  </r>
  <r>
    <s v="016"/>
    <s v="Ministry of Works and Transport"/>
    <x v="10"/>
    <x v="10"/>
    <s v="04"/>
    <s v="Transport Asset Management"/>
    <s v="02"/>
    <s v="District, Urban and Community Access Roads"/>
    <s v="001"/>
    <s v="Roads and Bridges"/>
    <s v="1705"/>
    <s v="Rehabilitation and Upgrading of Urban Roads Project"/>
    <s v="260002"/>
    <s v="District , Urban and Community Access Road Maintenance"/>
    <s v="228004"/>
    <s v="Maintenance-Other Fixed Assets"/>
    <n v="0"/>
    <n v="0"/>
    <n v="0"/>
    <n v="0"/>
    <n v="32000000"/>
    <n v="0"/>
    <n v="32000000"/>
    <n v="0"/>
    <n v="0"/>
    <n v="0"/>
    <n v="0"/>
    <n v="0"/>
    <n v="16000000"/>
    <n v="0"/>
    <n v="0"/>
    <n v="0"/>
    <n v="8000000"/>
    <n v="0"/>
    <n v="0"/>
    <n v="0"/>
    <n v="0"/>
    <n v="24000000"/>
    <n v="0"/>
    <n v="0"/>
    <n v="24000000"/>
    <n v="0"/>
    <n v="24000000"/>
    <n v="0"/>
    <n v="24000000"/>
    <n v="24000000"/>
    <s v="Recurrent"/>
  </r>
  <r>
    <s v="016"/>
    <s v="Ministry of Works and Transport"/>
    <x v="10"/>
    <x v="10"/>
    <s v="04"/>
    <s v="Transport Asset Management"/>
    <s v="02"/>
    <s v="District, Urban and Community Access Roads"/>
    <s v="001"/>
    <s v="Roads and Bridges"/>
    <s v="1705"/>
    <s v="Rehabilitation and Upgrading of Urban Roads Project"/>
    <s v="260002"/>
    <s v="District , Urban and Community Access Road Maintenance"/>
    <s v="312131"/>
    <s v="Roads and Bridges - Acquisition"/>
    <n v="0"/>
    <n v="0"/>
    <n v="1500000000"/>
    <n v="-1500000000"/>
    <n v="14010000000"/>
    <n v="0"/>
    <n v="15510000000"/>
    <n v="0"/>
    <n v="0"/>
    <n v="0"/>
    <n v="0"/>
    <n v="0"/>
    <n v="9134200000"/>
    <n v="5539855152"/>
    <n v="0"/>
    <n v="0"/>
    <n v="2481600000"/>
    <n v="5848221639"/>
    <n v="0"/>
    <n v="0"/>
    <n v="200000000"/>
    <n v="427723144"/>
    <n v="0"/>
    <n v="0"/>
    <n v="11815800000"/>
    <n v="0"/>
    <n v="11815799935"/>
    <n v="0"/>
    <n v="11815800000"/>
    <n v="11815799935"/>
    <s v="Capital"/>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5201"/>
    <s v="Consultancy Services-Capital"/>
    <n v="0"/>
    <n v="0"/>
    <n v="0"/>
    <n v="0"/>
    <n v="7375020806"/>
    <n v="0"/>
    <n v="0"/>
    <n v="7375020806"/>
    <n v="0"/>
    <n v="0"/>
    <n v="0"/>
    <n v="0"/>
    <n v="0"/>
    <n v="0"/>
    <n v="0"/>
    <n v="0"/>
    <n v="0"/>
    <n v="0"/>
    <n v="0"/>
    <n v="0"/>
    <n v="0"/>
    <n v="0"/>
    <n v="0"/>
    <n v="0"/>
    <n v="0"/>
    <n v="0"/>
    <n v="0"/>
    <n v="0"/>
    <n v="0"/>
    <n v="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1012"/>
    <s v="Small Office Equipment"/>
    <n v="0"/>
    <n v="0"/>
    <n v="0"/>
    <n v="0"/>
    <n v="40000000"/>
    <n v="0"/>
    <n v="40000000"/>
    <n v="0"/>
    <n v="0"/>
    <n v="0"/>
    <n v="0"/>
    <n v="0"/>
    <n v="40000000"/>
    <n v="0"/>
    <n v="0"/>
    <n v="0"/>
    <n v="0"/>
    <n v="0"/>
    <n v="0"/>
    <n v="0"/>
    <n v="0"/>
    <n v="40000001"/>
    <n v="0"/>
    <n v="0"/>
    <n v="40000000"/>
    <n v="0"/>
    <n v="40000001"/>
    <n v="0"/>
    <n v="40000000"/>
    <n v="40000001"/>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2002"/>
    <s v="Postage and Courier"/>
    <n v="0"/>
    <n v="0"/>
    <n v="0"/>
    <n v="0"/>
    <n v="80000000"/>
    <n v="0"/>
    <n v="80000000"/>
    <n v="0"/>
    <n v="0"/>
    <n v="0"/>
    <n v="0"/>
    <n v="0"/>
    <n v="20000000"/>
    <n v="0"/>
    <n v="0"/>
    <n v="0"/>
    <n v="0"/>
    <n v="3000000"/>
    <n v="0"/>
    <n v="0"/>
    <n v="13000000"/>
    <n v="30000000"/>
    <n v="0"/>
    <n v="0"/>
    <n v="33000000"/>
    <n v="0"/>
    <n v="33000000"/>
    <n v="0"/>
    <n v="33000000"/>
    <n v="33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62201"/>
    <s v="Contributions to International Organisations-Capital"/>
    <n v="0"/>
    <n v="0"/>
    <n v="0"/>
    <n v="0"/>
    <n v="50000000"/>
    <n v="0"/>
    <n v="50000000"/>
    <n v="0"/>
    <n v="0"/>
    <n v="0"/>
    <n v="0"/>
    <n v="0"/>
    <n v="50000000"/>
    <n v="0"/>
    <n v="0"/>
    <n v="0"/>
    <n v="0"/>
    <n v="0"/>
    <n v="0"/>
    <n v="0"/>
    <n v="0"/>
    <n v="50000000"/>
    <n v="0"/>
    <n v="0"/>
    <n v="50000000"/>
    <n v="0"/>
    <n v="50000000"/>
    <n v="0"/>
    <n v="50000000"/>
    <n v="50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11106"/>
    <s v="Allowances (Incl. Casuals, Temporary, sitting allowances)"/>
    <n v="0"/>
    <n v="0"/>
    <n v="0"/>
    <n v="0"/>
    <n v="200000000"/>
    <n v="0"/>
    <n v="200000000"/>
    <n v="0"/>
    <n v="0"/>
    <n v="0"/>
    <n v="0"/>
    <n v="0"/>
    <n v="80000000"/>
    <n v="80000000"/>
    <n v="0"/>
    <n v="0"/>
    <n v="80000000"/>
    <n v="0"/>
    <n v="0"/>
    <n v="0"/>
    <n v="32000000"/>
    <n v="112245000"/>
    <n v="0"/>
    <n v="0"/>
    <n v="192000000"/>
    <n v="0"/>
    <n v="192245000"/>
    <n v="0"/>
    <n v="192000000"/>
    <n v="192245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1011"/>
    <s v="Printing, Stationery, Photocopying and Binding"/>
    <n v="0"/>
    <n v="0"/>
    <n v="0"/>
    <n v="0"/>
    <n v="100000000"/>
    <n v="0"/>
    <n v="100000000"/>
    <n v="0"/>
    <n v="0"/>
    <n v="0"/>
    <n v="0"/>
    <n v="0"/>
    <n v="25000000"/>
    <n v="0"/>
    <n v="0"/>
    <n v="0"/>
    <n v="15000000"/>
    <n v="0"/>
    <n v="0"/>
    <n v="0"/>
    <n v="0"/>
    <n v="39999999"/>
    <n v="0"/>
    <n v="0"/>
    <n v="40000000"/>
    <n v="0"/>
    <n v="39999999"/>
    <n v="0"/>
    <n v="40000000"/>
    <n v="39999999"/>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312212"/>
    <s v="Light Vehicles - Acquisition"/>
    <n v="0"/>
    <n v="0"/>
    <n v="0"/>
    <n v="0"/>
    <n v="280000000"/>
    <n v="0"/>
    <n v="280000000"/>
    <n v="0"/>
    <n v="0"/>
    <n v="0"/>
    <n v="0"/>
    <n v="0"/>
    <n v="0"/>
    <n v="0"/>
    <n v="0"/>
    <n v="0"/>
    <n v="0"/>
    <n v="0"/>
    <n v="0"/>
    <n v="0"/>
    <n v="280000000"/>
    <n v="279999999"/>
    <n v="0"/>
    <n v="0"/>
    <n v="280000000"/>
    <n v="0"/>
    <n v="279999999"/>
    <n v="0"/>
    <n v="280000000"/>
    <n v="279999999"/>
    <s v="Capital"/>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1003"/>
    <s v="Staff Training"/>
    <n v="0"/>
    <n v="0"/>
    <n v="0"/>
    <n v="0"/>
    <n v="800000000"/>
    <n v="0"/>
    <n v="800000000"/>
    <n v="0"/>
    <n v="0"/>
    <n v="0"/>
    <n v="0"/>
    <n v="0"/>
    <n v="250000000"/>
    <n v="123242300"/>
    <n v="0"/>
    <n v="0"/>
    <n v="490000000"/>
    <n v="616112835"/>
    <n v="0"/>
    <n v="0"/>
    <n v="60000000"/>
    <n v="60644865"/>
    <n v="0"/>
    <n v="0"/>
    <n v="800000000"/>
    <n v="0"/>
    <n v="800000000"/>
    <n v="0"/>
    <n v="800000000"/>
    <n v="80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8002"/>
    <s v="Maintenance-Transport Equipment "/>
    <n v="0"/>
    <n v="0"/>
    <n v="0"/>
    <n v="0"/>
    <n v="300000000"/>
    <n v="0"/>
    <n v="300000000"/>
    <n v="0"/>
    <n v="0"/>
    <n v="0"/>
    <n v="0"/>
    <n v="0"/>
    <n v="75000000"/>
    <n v="0"/>
    <n v="0"/>
    <n v="0"/>
    <n v="0"/>
    <n v="9009635"/>
    <n v="0"/>
    <n v="0"/>
    <n v="225000000"/>
    <n v="270125913"/>
    <n v="0"/>
    <n v="0"/>
    <n v="300000000"/>
    <n v="0"/>
    <n v="279135548"/>
    <n v="0"/>
    <n v="300000000"/>
    <n v="279135548"/>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4"/>
    <s v="Petroleum Investment Promotion"/>
    <s v="221008"/>
    <s v="Information and Communication Technology Supplies.  "/>
    <n v="0"/>
    <n v="0"/>
    <n v="0"/>
    <n v="0"/>
    <n v="200000000"/>
    <n v="0"/>
    <n v="200000000"/>
    <n v="0"/>
    <n v="0"/>
    <n v="0"/>
    <n v="0"/>
    <n v="0"/>
    <n v="50000000"/>
    <n v="0"/>
    <n v="0"/>
    <n v="0"/>
    <n v="0"/>
    <n v="0"/>
    <n v="0"/>
    <n v="0"/>
    <n v="0"/>
    <n v="50000000"/>
    <n v="0"/>
    <n v="0"/>
    <n v="50000000"/>
    <n v="0"/>
    <n v="50000000"/>
    <n v="0"/>
    <n v="50000000"/>
    <n v="5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4"/>
    <s v="Petroleum Investment Promotion"/>
    <s v="227001"/>
    <s v="Travel inland"/>
    <n v="0"/>
    <n v="0"/>
    <n v="0"/>
    <n v="0"/>
    <n v="400000000"/>
    <n v="0"/>
    <n v="400000000"/>
    <n v="0"/>
    <n v="0"/>
    <n v="0"/>
    <n v="0"/>
    <n v="0"/>
    <n v="50000000"/>
    <n v="300000"/>
    <n v="0"/>
    <n v="0"/>
    <n v="0"/>
    <n v="0"/>
    <n v="0"/>
    <n v="0"/>
    <n v="0"/>
    <n v="49700000"/>
    <n v="0"/>
    <n v="0"/>
    <n v="50000000"/>
    <n v="0"/>
    <n v="50000000"/>
    <n v="0"/>
    <n v="50000000"/>
    <n v="5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4"/>
    <s v="Petroleum Investment Promotion"/>
    <s v="227004"/>
    <s v="Fuel, Lubricants and Oils"/>
    <n v="0"/>
    <n v="0"/>
    <n v="0"/>
    <n v="0"/>
    <n v="160000000"/>
    <n v="0"/>
    <n v="160000000"/>
    <n v="0"/>
    <n v="0"/>
    <n v="0"/>
    <n v="0"/>
    <n v="0"/>
    <n v="40000000"/>
    <n v="0"/>
    <n v="0"/>
    <n v="0"/>
    <n v="0"/>
    <n v="25000000"/>
    <n v="0"/>
    <n v="0"/>
    <n v="0"/>
    <n v="15000000"/>
    <n v="0"/>
    <n v="0"/>
    <n v="40000000"/>
    <n v="0"/>
    <n v="40000000"/>
    <n v="0"/>
    <n v="40000000"/>
    <n v="4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560019"/>
    <s v="Data Management and Dissemination"/>
    <s v="211106"/>
    <s v="Allowances (Incl. Casuals, Temporary, sitting allowances)"/>
    <n v="0"/>
    <n v="0"/>
    <n v="0"/>
    <n v="0"/>
    <n v="40000000"/>
    <n v="0"/>
    <n v="40000000"/>
    <n v="0"/>
    <n v="0"/>
    <n v="0"/>
    <n v="0"/>
    <n v="0"/>
    <n v="10000000"/>
    <n v="9520000"/>
    <n v="0"/>
    <n v="0"/>
    <n v="0"/>
    <n v="-444554"/>
    <n v="0"/>
    <n v="0"/>
    <n v="0"/>
    <n v="1369108"/>
    <n v="0"/>
    <n v="0"/>
    <n v="10000000"/>
    <n v="0"/>
    <n v="10444554"/>
    <n v="0"/>
    <n v="10000000"/>
    <n v="10444554"/>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225203"/>
    <s v="Appraisal and Feasibility Studies for Capital Works"/>
    <n v="0"/>
    <n v="0"/>
    <n v="0"/>
    <n v="0"/>
    <n v="200000000"/>
    <n v="0"/>
    <n v="200000000"/>
    <n v="0"/>
    <n v="0"/>
    <n v="0"/>
    <n v="0"/>
    <n v="0"/>
    <n v="0"/>
    <n v="0"/>
    <n v="0"/>
    <n v="0"/>
    <n v="0"/>
    <n v="0"/>
    <n v="0"/>
    <n v="0"/>
    <n v="0"/>
    <n v="0"/>
    <n v="0"/>
    <n v="0"/>
    <n v="0"/>
    <n v="0"/>
    <n v="0"/>
    <n v="0"/>
    <n v="0"/>
    <n v="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312135"/>
    <s v="Water Plants, pipelines and sewerage networks - Acquisition"/>
    <n v="0"/>
    <n v="0"/>
    <n v="0"/>
    <n v="0"/>
    <n v="1000000000"/>
    <n v="0"/>
    <n v="1000000000"/>
    <n v="0"/>
    <n v="0"/>
    <n v="0"/>
    <n v="0"/>
    <n v="0"/>
    <n v="0"/>
    <n v="0"/>
    <n v="0"/>
    <n v="0"/>
    <n v="0"/>
    <n v="0"/>
    <n v="0"/>
    <n v="0"/>
    <n v="0"/>
    <n v="0"/>
    <n v="0"/>
    <n v="0"/>
    <n v="0"/>
    <n v="0"/>
    <n v="0"/>
    <n v="0"/>
    <n v="0"/>
    <n v="0"/>
    <s v="Capital"/>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342111"/>
    <s v="Land - Acquisition"/>
    <n v="0"/>
    <n v="0"/>
    <n v="0"/>
    <n v="0"/>
    <n v="36900000000"/>
    <n v="0"/>
    <n v="36900000000"/>
    <n v="0"/>
    <n v="0"/>
    <n v="0"/>
    <n v="0"/>
    <n v="0"/>
    <n v="7904000000"/>
    <n v="3434932768"/>
    <n v="0"/>
    <n v="0"/>
    <n v="1550000000"/>
    <n v="4247592734"/>
    <n v="0"/>
    <n v="0"/>
    <n v="2000000000"/>
    <n v="3771474498"/>
    <n v="0"/>
    <n v="0"/>
    <n v="11454000000"/>
    <n v="0"/>
    <n v="11454000000"/>
    <n v="0"/>
    <n v="11454000000"/>
    <n v="11454000000"/>
    <s v="Capital"/>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1003"/>
    <s v="Staff Training"/>
    <n v="0"/>
    <n v="0"/>
    <n v="0"/>
    <n v="0"/>
    <n v="210000000"/>
    <n v="0"/>
    <n v="210000000"/>
    <n v="0"/>
    <n v="0"/>
    <n v="0"/>
    <n v="0"/>
    <n v="0"/>
    <n v="100000000"/>
    <n v="100000000"/>
    <n v="0"/>
    <n v="0"/>
    <n v="100000000"/>
    <n v="93830000"/>
    <n v="0"/>
    <n v="0"/>
    <n v="10000000"/>
    <n v="16170000"/>
    <n v="0"/>
    <n v="0"/>
    <n v="210000000"/>
    <n v="0"/>
    <n v="210000000"/>
    <n v="0"/>
    <n v="210000000"/>
    <n v="210000000"/>
    <s v="Recurrent"/>
  </r>
  <r>
    <s v="017"/>
    <s v="Ministry of Energy and Mineral Development"/>
    <x v="13"/>
    <x v="13"/>
    <s v="01"/>
    <s v="Generation"/>
    <s v="02"/>
    <s v="Energy Planning, Management &amp; Infrastructure Dev't"/>
    <s v="001"/>
    <s v="Electrical Power Department"/>
    <s v="1143"/>
    <s v="Isimba Hydro Power Project"/>
    <s v="240004"/>
    <s v="Power plant Development"/>
    <s v="225204"/>
    <s v="Monitoring and Supervision of capital work"/>
    <n v="0"/>
    <n v="0"/>
    <n v="0"/>
    <n v="0"/>
    <n v="950000000"/>
    <n v="0"/>
    <n v="950000000"/>
    <n v="0"/>
    <n v="0"/>
    <n v="0"/>
    <n v="0"/>
    <n v="0"/>
    <n v="340000000"/>
    <n v="86145000"/>
    <n v="0"/>
    <n v="0"/>
    <n v="300000000"/>
    <n v="291260000"/>
    <n v="0"/>
    <n v="0"/>
    <n v="310000000"/>
    <n v="572595000"/>
    <n v="0"/>
    <n v="0"/>
    <n v="950000000"/>
    <n v="0"/>
    <n v="950000000"/>
    <n v="0"/>
    <n v="950000000"/>
    <n v="950000000"/>
    <s v="Recurrent"/>
  </r>
  <r>
    <s v="017"/>
    <s v="Ministry of Energy and Mineral Development"/>
    <x v="13"/>
    <x v="13"/>
    <s v="01"/>
    <s v="Generation"/>
    <s v="02"/>
    <s v="Energy Planning, Management &amp; Infrastructure Dev't"/>
    <s v="001"/>
    <s v="Electrical Power Department"/>
    <s v="1143"/>
    <s v="Isimba Hydro Power Project"/>
    <s v="240004"/>
    <s v="Power plant Development"/>
    <s v="342111"/>
    <s v="Land - Acquisition"/>
    <n v="0"/>
    <n v="0"/>
    <n v="0"/>
    <n v="0"/>
    <n v="2000000000"/>
    <n v="0"/>
    <n v="2000000000"/>
    <n v="0"/>
    <n v="0"/>
    <n v="0"/>
    <n v="0"/>
    <n v="0"/>
    <n v="600000000"/>
    <n v="314354700"/>
    <n v="0"/>
    <n v="0"/>
    <n v="0"/>
    <n v="285645300"/>
    <n v="0"/>
    <n v="0"/>
    <n v="0"/>
    <n v="0"/>
    <n v="0"/>
    <n v="0"/>
    <n v="600000000"/>
    <n v="0"/>
    <n v="600000000"/>
    <n v="0"/>
    <n v="600000000"/>
    <n v="600000000"/>
    <s v="Capital"/>
  </r>
  <r>
    <s v="017"/>
    <s v="Ministry of Energy and Mineral Development"/>
    <x v="13"/>
    <x v="13"/>
    <s v="01"/>
    <s v="Generation"/>
    <s v="02"/>
    <s v="Energy Planning, Management &amp; Infrastructure Dev't"/>
    <s v="001"/>
    <s v="Electrical Power Department"/>
    <s v="1183"/>
    <s v="Karuma Hydroelectricity Power Project"/>
    <s v="240004"/>
    <s v="Power Plant Development"/>
    <s v="225201"/>
    <s v="Consultancy Services-Capital"/>
    <n v="0"/>
    <n v="0"/>
    <n v="0"/>
    <n v="0"/>
    <n v="3000000000"/>
    <n v="0"/>
    <n v="3000000000"/>
    <n v="0"/>
    <n v="0"/>
    <n v="0"/>
    <n v="0"/>
    <n v="0"/>
    <n v="126000000"/>
    <n v="95243892"/>
    <n v="0"/>
    <n v="0"/>
    <n v="586835000"/>
    <n v="617591108"/>
    <n v="0"/>
    <n v="0"/>
    <n v="334403875"/>
    <n v="334575835"/>
    <n v="0"/>
    <n v="0"/>
    <n v="1047238875"/>
    <n v="0"/>
    <n v="1047410835"/>
    <n v="0"/>
    <n v="1047238875"/>
    <n v="1047410835"/>
    <s v="Recurrent"/>
  </r>
  <r>
    <s v="017"/>
    <s v="Ministry of Energy and Mineral Development"/>
    <x v="13"/>
    <x v="13"/>
    <s v="01"/>
    <s v="Generation"/>
    <s v="02"/>
    <s v="Energy Planning, Management &amp; Infrastructure Dev't"/>
    <s v="001"/>
    <s v="Electrical Power Department"/>
    <s v="1351"/>
    <s v="Nyagak III Hydro Power Project"/>
    <s v="240004"/>
    <s v="Power Plant Development"/>
    <s v="342111"/>
    <s v="Land - Acquisition"/>
    <n v="0"/>
    <n v="0"/>
    <n v="0"/>
    <n v="0"/>
    <n v="1700000000"/>
    <n v="0"/>
    <n v="1700000000"/>
    <n v="0"/>
    <n v="0"/>
    <n v="0"/>
    <n v="0"/>
    <n v="0"/>
    <n v="30000000"/>
    <n v="3637260"/>
    <n v="0"/>
    <n v="0"/>
    <n v="0"/>
    <n v="0"/>
    <n v="0"/>
    <n v="0"/>
    <n v="14600805"/>
    <n v="40963537"/>
    <n v="0"/>
    <n v="0"/>
    <n v="44600805"/>
    <n v="0"/>
    <n v="44600797"/>
    <n v="0"/>
    <n v="44600805"/>
    <n v="44600797"/>
    <s v="Capital"/>
  </r>
  <r>
    <s v="017"/>
    <s v="Ministry of Energy and Mineral Development"/>
    <x v="13"/>
    <x v="13"/>
    <s v="02"/>
    <s v="Transmission and Distribution"/>
    <s v="02"/>
    <s v="Energy Planning, Management &amp; Infrastructure Dev't"/>
    <s v="000"/>
    <s v=""/>
    <s v="1518"/>
    <s v="Uganda Rural Electrification Access Project (UREAP)"/>
    <s v="240015"/>
    <s v="Distribution Network Expansion "/>
    <s v="312136"/>
    <s v="Power lines, stations and plants - Acquisition"/>
    <n v="0"/>
    <n v="0"/>
    <n v="0"/>
    <n v="0"/>
    <n v="0"/>
    <n v="0"/>
    <n v="0"/>
    <n v="0"/>
    <n v="0"/>
    <n v="0"/>
    <n v="0"/>
    <n v="0"/>
    <n v="0"/>
    <n v="0"/>
    <n v="0"/>
    <n v="0"/>
    <n v="0"/>
    <n v="0"/>
    <n v="0"/>
    <n v="0"/>
    <n v="0"/>
    <n v="0"/>
    <n v="93131335160"/>
    <n v="93131335160"/>
    <n v="0"/>
    <n v="93131335160"/>
    <n v="0"/>
    <n v="93131335160"/>
    <n v="93131335160"/>
    <n v="93131335160"/>
    <s v="Capital"/>
  </r>
  <r>
    <s v="017"/>
    <s v="Ministry of Energy and Mineral Development"/>
    <x v="13"/>
    <x v="13"/>
    <s v="02"/>
    <s v="Transmission and Distribution"/>
    <s v="02"/>
    <s v="Energy Planning, Management &amp; Infrastructure Dev't"/>
    <s v="001"/>
    <s v="Electrical Power Department"/>
    <s v="1409"/>
    <s v="Mirama -Kabale 132kv Transmission Project"/>
    <s v="240012"/>
    <s v="Transmission Network Development and rehabilitation"/>
    <s v="225202"/>
    <s v="Environment Impact Assessment for Capital Works"/>
    <n v="0"/>
    <n v="0"/>
    <n v="0"/>
    <n v="0"/>
    <n v="300000000"/>
    <n v="0"/>
    <n v="300000000"/>
    <n v="0"/>
    <n v="0"/>
    <n v="0"/>
    <n v="0"/>
    <n v="0"/>
    <n v="100000000"/>
    <n v="100000000"/>
    <n v="0"/>
    <n v="0"/>
    <n v="20000000"/>
    <n v="20000000"/>
    <n v="0"/>
    <n v="0"/>
    <n v="0"/>
    <n v="0"/>
    <n v="0"/>
    <n v="0"/>
    <n v="120000000"/>
    <n v="0"/>
    <n v="120000000"/>
    <n v="0"/>
    <n v="120000000"/>
    <n v="120000000"/>
    <s v="Recurrent"/>
  </r>
  <r>
    <s v="017"/>
    <s v="Ministry of Energy and Mineral Development"/>
    <x v="13"/>
    <x v="13"/>
    <s v="02"/>
    <s v="Transmission and Distribution"/>
    <s v="02"/>
    <s v="Energy Planning, Management &amp; Infrastructure Dev't"/>
    <s v="001"/>
    <s v="Electrical Power Department"/>
    <s v="1426"/>
    <s v="Grid Expansion and Reinforcement Project - Lira,Gulu, Nebbi to Arua Transmission Line"/>
    <s v="240012"/>
    <s v="Transmission Network Development and Rehabilitation"/>
    <s v="225202"/>
    <s v="Environment Impact Assessment for Capital Works"/>
    <n v="0"/>
    <n v="0"/>
    <n v="0"/>
    <n v="0"/>
    <n v="250000000"/>
    <n v="0"/>
    <n v="25000000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5203"/>
    <s v="Appraisal and Feasibility Studies for Capital Works"/>
    <n v="0"/>
    <n v="0"/>
    <n v="0"/>
    <n v="0"/>
    <n v="2000000000"/>
    <n v="0"/>
    <n v="2000000000"/>
    <n v="0"/>
    <n v="0"/>
    <n v="0"/>
    <n v="0"/>
    <n v="0"/>
    <n v="0"/>
    <n v="0"/>
    <n v="0"/>
    <n v="0"/>
    <n v="0"/>
    <n v="0"/>
    <n v="0"/>
    <n v="0"/>
    <n v="700000000"/>
    <n v="700000000"/>
    <n v="0"/>
    <n v="0"/>
    <n v="700000000"/>
    <n v="0"/>
    <n v="700000000"/>
    <n v="0"/>
    <n v="700000000"/>
    <n v="7000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8002"/>
    <s v="Maintenance-Transport Equipment "/>
    <n v="0"/>
    <n v="0"/>
    <n v="0"/>
    <n v="0"/>
    <n v="332000000"/>
    <n v="0"/>
    <n v="332000000"/>
    <n v="0"/>
    <n v="0"/>
    <n v="0"/>
    <n v="0"/>
    <n v="0"/>
    <n v="63000000"/>
    <n v="0"/>
    <n v="0"/>
    <n v="0"/>
    <n v="0"/>
    <n v="0"/>
    <n v="0"/>
    <n v="0"/>
    <n v="0"/>
    <n v="63000000"/>
    <n v="0"/>
    <n v="0"/>
    <n v="63000000"/>
    <n v="0"/>
    <n v="63000000"/>
    <n v="0"/>
    <n v="63000000"/>
    <n v="63000000"/>
    <s v="Recurrent"/>
  </r>
  <r>
    <s v="017"/>
    <s v="Ministry of Energy and Mineral Development"/>
    <x v="13"/>
    <x v="13"/>
    <s v="02"/>
    <s v="Transmission and Distribution"/>
    <s v="02"/>
    <s v="Energy Planning, Management &amp; Infrastructure Dev't"/>
    <s v="001"/>
    <s v="Electrical Power Department"/>
    <s v="1655"/>
    <s v="Kikagati Nsongezi Transmission Line"/>
    <s v="240012"/>
    <s v="Transmission Network Development and Rehabilitation"/>
    <s v="225204"/>
    <s v="Monitoring and Supervision of capital work"/>
    <n v="0"/>
    <n v="0"/>
    <n v="0"/>
    <n v="0"/>
    <n v="600000000"/>
    <n v="0"/>
    <n v="600000000"/>
    <n v="0"/>
    <n v="0"/>
    <n v="0"/>
    <n v="0"/>
    <n v="0"/>
    <n v="220000000"/>
    <n v="26390000"/>
    <n v="0"/>
    <n v="0"/>
    <n v="40000000"/>
    <n v="40000000"/>
    <n v="0"/>
    <n v="0"/>
    <n v="110250000"/>
    <n v="303860000"/>
    <n v="0"/>
    <n v="0"/>
    <n v="370250000"/>
    <n v="0"/>
    <n v="370250000"/>
    <n v="0"/>
    <n v="370250000"/>
    <n v="370250000"/>
    <s v="Recurrent"/>
  </r>
  <r>
    <s v="017"/>
    <s v="Ministry of Energy and Mineral Development"/>
    <x v="13"/>
    <x v="13"/>
    <s v="02"/>
    <s v="Transmission and Distribution"/>
    <s v="02"/>
    <s v="Energy Planning, Management &amp; Infrastructure Dev't"/>
    <s v="006"/>
    <s v="Rural Electrification Management"/>
    <s v="1262"/>
    <s v="Rural Electrification Project"/>
    <s v="240016"/>
    <s v="Electricity Connections"/>
    <s v="225201"/>
    <s v="Consultancy Services-Capital"/>
    <n v="0"/>
    <n v="0"/>
    <n v="0"/>
    <n v="0"/>
    <n v="2500000000"/>
    <n v="0"/>
    <n v="2500000000"/>
    <n v="0"/>
    <n v="0"/>
    <n v="0"/>
    <n v="0"/>
    <n v="0"/>
    <n v="850000000"/>
    <n v="28290244"/>
    <n v="0"/>
    <n v="0"/>
    <n v="0"/>
    <n v="0"/>
    <n v="0"/>
    <n v="0"/>
    <n v="30000000"/>
    <n v="851709618"/>
    <n v="0"/>
    <n v="0"/>
    <n v="880000000"/>
    <n v="0"/>
    <n v="879999862"/>
    <n v="0"/>
    <n v="880000000"/>
    <n v="879999862"/>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227004"/>
    <s v="Fuel, Lubricants and Oils"/>
    <n v="0"/>
    <n v="0"/>
    <n v="0"/>
    <n v="0"/>
    <n v="598272000"/>
    <n v="0"/>
    <n v="598272000"/>
    <n v="0"/>
    <n v="0"/>
    <n v="0"/>
    <n v="0"/>
    <n v="0"/>
    <n v="120000000"/>
    <n v="0"/>
    <n v="0"/>
    <n v="0"/>
    <n v="250000000"/>
    <n v="325750000"/>
    <n v="0"/>
    <n v="0"/>
    <n v="65000000"/>
    <n v="109250000"/>
    <n v="0"/>
    <n v="0"/>
    <n v="435000000"/>
    <n v="0"/>
    <n v="435000000"/>
    <n v="0"/>
    <n v="435000000"/>
    <n v="435000000"/>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228002"/>
    <s v="Maintenance-Transport Equipment "/>
    <n v="0"/>
    <n v="0"/>
    <n v="0"/>
    <n v="0"/>
    <n v="463436000"/>
    <n v="0"/>
    <n v="463436000"/>
    <n v="0"/>
    <n v="0"/>
    <n v="0"/>
    <n v="0"/>
    <n v="0"/>
    <n v="200000000"/>
    <n v="22859857"/>
    <n v="0"/>
    <n v="0"/>
    <n v="150000000"/>
    <n v="6472392"/>
    <n v="0"/>
    <n v="0"/>
    <n v="0"/>
    <n v="231208558"/>
    <n v="0"/>
    <n v="0"/>
    <n v="350000000"/>
    <n v="0"/>
    <n v="260540807"/>
    <n v="0"/>
    <n v="350000000"/>
    <n v="260540807"/>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3"/>
    <s v="Facilities and Equipment Management"/>
    <s v="228001"/>
    <s v="Maintenance-Buildings and Structures"/>
    <n v="0"/>
    <n v="0"/>
    <n v="0"/>
    <n v="0"/>
    <n v="1000000000"/>
    <n v="0"/>
    <n v="1000000000"/>
    <n v="0"/>
    <n v="0"/>
    <n v="0"/>
    <n v="0"/>
    <n v="0"/>
    <n v="800000000"/>
    <n v="113841592"/>
    <n v="0"/>
    <n v="0"/>
    <n v="75000000"/>
    <n v="135065082"/>
    <n v="0"/>
    <n v="0"/>
    <n v="120000000"/>
    <n v="746093326"/>
    <n v="0"/>
    <n v="0"/>
    <n v="995000000"/>
    <n v="0"/>
    <n v="995000000"/>
    <n v="0"/>
    <n v="995000000"/>
    <n v="995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11"/>
    <s v="Communication and Public Relations"/>
    <s v="211106"/>
    <s v="Allowances (Incl. Casuals, Temporary, sitting allowances)"/>
    <n v="0"/>
    <n v="0"/>
    <n v="0"/>
    <n v="0"/>
    <n v="100000000"/>
    <n v="0"/>
    <n v="100000000"/>
    <n v="0"/>
    <n v="0"/>
    <n v="0"/>
    <n v="0"/>
    <n v="0"/>
    <n v="50000000"/>
    <n v="50000000"/>
    <n v="0"/>
    <n v="0"/>
    <n v="5000000"/>
    <n v="5000000"/>
    <n v="0"/>
    <n v="0"/>
    <n v="24000000"/>
    <n v="24000000"/>
    <n v="0"/>
    <n v="0"/>
    <n v="79000000"/>
    <n v="0"/>
    <n v="79000000"/>
    <n v="0"/>
    <n v="79000000"/>
    <n v="79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39"/>
    <s v="Policies, Regulations and Standards "/>
    <s v="221003"/>
    <s v="Staff Training"/>
    <n v="0"/>
    <n v="0"/>
    <n v="0"/>
    <n v="0"/>
    <n v="30000000"/>
    <n v="0"/>
    <n v="30000000"/>
    <n v="0"/>
    <n v="0"/>
    <n v="0"/>
    <n v="0"/>
    <n v="0"/>
    <n v="15000000"/>
    <n v="15000000"/>
    <n v="0"/>
    <n v="0"/>
    <n v="1500000"/>
    <n v="0"/>
    <n v="0"/>
    <n v="0"/>
    <n v="0"/>
    <n v="1500000"/>
    <n v="0"/>
    <n v="0"/>
    <n v="16500000"/>
    <n v="0"/>
    <n v="16500000"/>
    <n v="0"/>
    <n v="16500000"/>
    <n v="165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57"/>
    <s v="Social and security safeguards"/>
    <s v="227004"/>
    <s v="Fuel, Lubricants and Oils"/>
    <n v="0"/>
    <n v="0"/>
    <n v="0"/>
    <n v="0"/>
    <n v="20000000"/>
    <n v="0"/>
    <n v="20000000"/>
    <n v="0"/>
    <n v="0"/>
    <n v="0"/>
    <n v="0"/>
    <n v="0"/>
    <n v="10000000"/>
    <n v="10000000"/>
    <n v="0"/>
    <n v="0"/>
    <n v="5000000"/>
    <n v="5000000"/>
    <n v="0"/>
    <n v="0"/>
    <n v="5000000"/>
    <n v="5000000"/>
    <n v="0"/>
    <n v="0"/>
    <n v="20000000"/>
    <n v="0"/>
    <n v="20000000"/>
    <n v="0"/>
    <n v="20000000"/>
    <n v="20000000"/>
    <s v="Recurrent"/>
  </r>
  <r>
    <s v="018"/>
    <s v="Ministry of Gender, Labour and Social Development"/>
    <x v="14"/>
    <x v="14"/>
    <s v="02"/>
    <s v="Strengthening institutional support "/>
    <s v="01"/>
    <s v="Adminstration, Planning and support services"/>
    <s v="004"/>
    <s v="Policy and Planning"/>
    <s v="1627"/>
    <s v="Retooling of Ministry of Gender, Labour and Social Development and its Institutions."/>
    <s v="000003"/>
    <s v="Facilities and Equipment Management"/>
    <s v="312229"/>
    <s v="Other ICT Equipment - Acquisition"/>
    <n v="194405714"/>
    <n v="0"/>
    <n v="0"/>
    <n v="0"/>
    <n v="662012263"/>
    <n v="0"/>
    <n v="467606549"/>
    <n v="0"/>
    <n v="0"/>
    <n v="0"/>
    <n v="0"/>
    <n v="0"/>
    <n v="200000000"/>
    <n v="0"/>
    <n v="0"/>
    <n v="0"/>
    <n v="267606549"/>
    <n v="0"/>
    <n v="0"/>
    <n v="0"/>
    <n v="97202857"/>
    <n v="444212180"/>
    <n v="0"/>
    <n v="0"/>
    <n v="564809406"/>
    <n v="0"/>
    <n v="444212180"/>
    <n v="0"/>
    <n v="564809406"/>
    <n v="444212180"/>
    <s v="Capital"/>
  </r>
  <r>
    <s v="019"/>
    <s v="Ministry of Water and Environment"/>
    <x v="7"/>
    <x v="7"/>
    <s v="02"/>
    <s v="Agricultural Production and Productivity"/>
    <s v="03"/>
    <s v="Directorate of Water Development "/>
    <s v="000"/>
    <s v=""/>
    <s v="1661"/>
    <s v="Irrigation For Climate Resilience Project Profile"/>
    <s v="000003"/>
    <s v="Facilities and Equipment Management"/>
    <s v="211106"/>
    <s v="Allowances (Incl. Casuals, Temporary, sitting allowances)"/>
    <n v="0"/>
    <n v="0"/>
    <n v="0"/>
    <n v="0"/>
    <n v="0"/>
    <n v="0"/>
    <n v="0"/>
    <n v="0"/>
    <n v="0"/>
    <n v="0"/>
    <n v="128389778.01299141"/>
    <n v="166386408.69"/>
    <n v="0"/>
    <n v="0"/>
    <n v="76431399.75"/>
    <n v="14483580"/>
    <n v="0"/>
    <n v="0"/>
    <n v="0"/>
    <n v="0"/>
    <n v="0"/>
    <n v="0"/>
    <n v="0"/>
    <n v="0"/>
    <n v="0"/>
    <n v="204821177.76299143"/>
    <n v="0"/>
    <n v="180869988.69"/>
    <n v="204821177.76299143"/>
    <n v="180869988.69"/>
    <s v="Recurrent"/>
  </r>
  <r>
    <s v="019"/>
    <s v="Ministry of Water and Environment"/>
    <x v="7"/>
    <x v="7"/>
    <s v="02"/>
    <s v="Agricultural Production and Productivity"/>
    <s v="03"/>
    <s v="Directorate of Water Development "/>
    <s v="000"/>
    <s v=""/>
    <s v="1661"/>
    <s v="Irrigation For Climate Resilience Project Profile"/>
    <s v="000003"/>
    <s v="Facilities and Equipment Management"/>
    <s v="227001"/>
    <s v="Travel inland"/>
    <n v="0"/>
    <n v="0"/>
    <n v="0"/>
    <n v="0"/>
    <n v="0"/>
    <n v="0"/>
    <n v="0"/>
    <n v="0"/>
    <n v="0"/>
    <n v="0"/>
    <n v="87367317.91079542"/>
    <n v="0"/>
    <n v="0"/>
    <n v="0"/>
    <n v="52010489"/>
    <n v="10675000"/>
    <n v="0"/>
    <n v="0"/>
    <n v="0"/>
    <n v="0"/>
    <n v="0"/>
    <n v="0"/>
    <n v="0"/>
    <n v="0"/>
    <n v="0"/>
    <n v="139377806.91079542"/>
    <n v="0"/>
    <n v="10675000"/>
    <n v="139377806.91079542"/>
    <n v="10675000"/>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12101"/>
    <s v="Social Security Contributions"/>
    <n v="0"/>
    <n v="0"/>
    <n v="0"/>
    <n v="0"/>
    <n v="0"/>
    <n v="0"/>
    <n v="0"/>
    <n v="0"/>
    <n v="0"/>
    <n v="0"/>
    <n v="97559114.427739754"/>
    <n v="0"/>
    <n v="0"/>
    <n v="0"/>
    <n v="58077750"/>
    <n v="42641559"/>
    <n v="0"/>
    <n v="0"/>
    <n v="0"/>
    <n v="0"/>
    <n v="0"/>
    <n v="0"/>
    <n v="0"/>
    <n v="0"/>
    <n v="0"/>
    <n v="155636864.42773974"/>
    <n v="0"/>
    <n v="42641559"/>
    <n v="155636864.42773974"/>
    <n v="42641559"/>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1002"/>
    <s v="Workshops, Meetings and Seminars"/>
    <n v="0"/>
    <n v="0"/>
    <n v="0"/>
    <n v="0"/>
    <n v="0"/>
    <n v="0"/>
    <n v="0"/>
    <n v="0"/>
    <n v="0"/>
    <n v="0"/>
    <n v="347718991.9813031"/>
    <n v="219024445.65000001"/>
    <n v="0"/>
    <n v="0"/>
    <n v="207000000"/>
    <n v="59175000"/>
    <n v="0"/>
    <n v="0"/>
    <n v="0"/>
    <n v="0"/>
    <n v="0"/>
    <n v="0"/>
    <n v="0"/>
    <n v="0"/>
    <n v="0"/>
    <n v="554718991.9813031"/>
    <n v="0"/>
    <n v="278199445.64999998"/>
    <n v="554718991.9813031"/>
    <n v="278199445.64999998"/>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4010"/>
    <s v="Protective Gear"/>
    <n v="0"/>
    <n v="0"/>
    <n v="0"/>
    <n v="0"/>
    <n v="0"/>
    <n v="0"/>
    <n v="0"/>
    <n v="0"/>
    <n v="0"/>
    <n v="0"/>
    <n v="17637919.883109581"/>
    <n v="0"/>
    <n v="0"/>
    <n v="0"/>
    <n v="10500000"/>
    <n v="0"/>
    <n v="0"/>
    <n v="0"/>
    <n v="0"/>
    <n v="0"/>
    <n v="0"/>
    <n v="0"/>
    <n v="0"/>
    <n v="0"/>
    <n v="0"/>
    <n v="28137919.883109581"/>
    <n v="0"/>
    <n v="0"/>
    <n v="28137919.883109581"/>
    <n v="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3004"/>
    <s v="Guard and Security services"/>
    <n v="0"/>
    <n v="0"/>
    <n v="0"/>
    <n v="0"/>
    <n v="13100000"/>
    <n v="0"/>
    <n v="13100000"/>
    <n v="0"/>
    <n v="0"/>
    <n v="0"/>
    <n v="0"/>
    <n v="0"/>
    <n v="3275000"/>
    <n v="3275000"/>
    <n v="0"/>
    <n v="0"/>
    <n v="3275000"/>
    <n v="3275000"/>
    <n v="0"/>
    <n v="0"/>
    <n v="6550000"/>
    <n v="6550000"/>
    <n v="0"/>
    <n v="0"/>
    <n v="13100000"/>
    <n v="0"/>
    <n v="13100000"/>
    <n v="0"/>
    <n v="13100000"/>
    <n v="131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3006"/>
    <s v="Water"/>
    <n v="0"/>
    <n v="0"/>
    <n v="0"/>
    <n v="0"/>
    <n v="4800000"/>
    <n v="0"/>
    <n v="4800000"/>
    <n v="0"/>
    <n v="0"/>
    <n v="0"/>
    <n v="0"/>
    <n v="0"/>
    <n v="1200000"/>
    <n v="1200000"/>
    <n v="0"/>
    <n v="0"/>
    <n v="1200000"/>
    <n v="1200000"/>
    <n v="0"/>
    <n v="0"/>
    <n v="2400000"/>
    <n v="2400000"/>
    <n v="0"/>
    <n v="0"/>
    <n v="4800000"/>
    <n v="0"/>
    <n v="4800000"/>
    <n v="0"/>
    <n v="4800000"/>
    <n v="48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17"/>
    <s v="Infrastructure Development and Management"/>
    <s v="342111"/>
    <s v="Land - Acquisition"/>
    <n v="0"/>
    <n v="0"/>
    <n v="0"/>
    <n v="0"/>
    <n v="360000000"/>
    <n v="0"/>
    <n v="360000000"/>
    <n v="0"/>
    <n v="0"/>
    <n v="0"/>
    <n v="0"/>
    <n v="0"/>
    <n v="90000000"/>
    <n v="90000000"/>
    <n v="0"/>
    <n v="0"/>
    <n v="90000000"/>
    <n v="90000000"/>
    <n v="0"/>
    <n v="0"/>
    <n v="0"/>
    <n v="0"/>
    <n v="0"/>
    <n v="0"/>
    <n v="180000000"/>
    <n v="0"/>
    <n v="180000000"/>
    <n v="0"/>
    <n v="180000000"/>
    <n v="180000000"/>
    <s v="Capital"/>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23004"/>
    <s v="Guard and Security services"/>
    <n v="0"/>
    <n v="0"/>
    <n v="0"/>
    <n v="0"/>
    <n v="55800000"/>
    <n v="0"/>
    <n v="55800000"/>
    <n v="0"/>
    <n v="0"/>
    <n v="0"/>
    <n v="0"/>
    <n v="0"/>
    <n v="13950000"/>
    <n v="13950000"/>
    <n v="0"/>
    <n v="0"/>
    <n v="13950000"/>
    <n v="13950000"/>
    <n v="0"/>
    <n v="0"/>
    <n v="27900000"/>
    <n v="27900000"/>
    <n v="0"/>
    <n v="0"/>
    <n v="55800000"/>
    <n v="0"/>
    <n v="55800000"/>
    <n v="0"/>
    <n v="55800000"/>
    <n v="55800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17"/>
    <s v="Infrastructure Development and Management"/>
    <s v="227004"/>
    <s v="Fuel, Lubricants and Oils"/>
    <n v="0"/>
    <n v="0"/>
    <n v="0"/>
    <n v="0"/>
    <n v="65250000"/>
    <n v="0"/>
    <n v="65250000"/>
    <n v="0"/>
    <n v="0"/>
    <n v="0"/>
    <n v="0"/>
    <n v="0"/>
    <n v="16312500"/>
    <n v="16312500"/>
    <n v="0"/>
    <n v="0"/>
    <n v="16312500"/>
    <n v="16312500"/>
    <n v="0"/>
    <n v="0"/>
    <n v="32625000"/>
    <n v="32625000"/>
    <n v="0"/>
    <n v="0"/>
    <n v="65250000"/>
    <n v="0"/>
    <n v="65250000"/>
    <n v="0"/>
    <n v="65250000"/>
    <n v="6525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1011"/>
    <s v="Printing, Stationery, Photocopying and Binding"/>
    <n v="0"/>
    <n v="0"/>
    <n v="0"/>
    <n v="0"/>
    <n v="70000000"/>
    <n v="0"/>
    <n v="20000000"/>
    <n v="50000000"/>
    <n v="0"/>
    <n v="0"/>
    <n v="0"/>
    <n v="0"/>
    <n v="5000000"/>
    <n v="4500000"/>
    <n v="0"/>
    <n v="0"/>
    <n v="15000000"/>
    <n v="15500000"/>
    <n v="0"/>
    <n v="0"/>
    <n v="0"/>
    <n v="0"/>
    <n v="0"/>
    <n v="0"/>
    <n v="20000000"/>
    <n v="0"/>
    <n v="20000000"/>
    <n v="0"/>
    <n v="20000000"/>
    <n v="200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3003"/>
    <s v="Rent-Produced Assets-to private entities"/>
    <n v="0"/>
    <n v="0"/>
    <n v="0"/>
    <n v="0"/>
    <n v="60000000"/>
    <n v="0"/>
    <n v="60000000"/>
    <n v="0"/>
    <n v="0"/>
    <n v="0"/>
    <n v="0"/>
    <n v="0"/>
    <n v="25000000"/>
    <n v="25000000"/>
    <n v="0"/>
    <n v="0"/>
    <n v="35000000"/>
    <n v="0"/>
    <n v="0"/>
    <n v="0"/>
    <n v="0"/>
    <n v="35000000"/>
    <n v="0"/>
    <n v="0"/>
    <n v="60000000"/>
    <n v="0"/>
    <n v="60000000"/>
    <n v="0"/>
    <n v="60000000"/>
    <n v="600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7001"/>
    <s v="Travel inland"/>
    <n v="0"/>
    <n v="0"/>
    <n v="0"/>
    <n v="0"/>
    <n v="450000000"/>
    <n v="0"/>
    <n v="150000000"/>
    <n v="300000000"/>
    <n v="0"/>
    <n v="0"/>
    <n v="0"/>
    <n v="0"/>
    <n v="37500000"/>
    <n v="29615000"/>
    <n v="0"/>
    <n v="0"/>
    <n v="50000000"/>
    <n v="57839600"/>
    <n v="0"/>
    <n v="0"/>
    <n v="30000000"/>
    <n v="30045400"/>
    <n v="0"/>
    <n v="0"/>
    <n v="117500000"/>
    <n v="0"/>
    <n v="117500000"/>
    <n v="0"/>
    <n v="117500000"/>
    <n v="1175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7004"/>
    <s v="Fuel, Lubricants and Oils"/>
    <n v="0"/>
    <n v="0"/>
    <n v="0"/>
    <n v="0"/>
    <n v="210000000"/>
    <n v="0"/>
    <n v="100000000"/>
    <n v="110000000"/>
    <n v="0"/>
    <n v="0"/>
    <n v="0"/>
    <n v="0"/>
    <n v="25000000"/>
    <n v="25000000"/>
    <n v="0"/>
    <n v="0"/>
    <n v="30000000"/>
    <n v="30000000"/>
    <n v="0"/>
    <n v="0"/>
    <n v="45000000"/>
    <n v="45000000"/>
    <n v="0"/>
    <n v="0"/>
    <n v="100000000"/>
    <n v="0"/>
    <n v="100000000"/>
    <n v="0"/>
    <n v="100000000"/>
    <n v="1000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312221"/>
    <s v="Light ICT hardware - Acquisition"/>
    <n v="0"/>
    <n v="0"/>
    <n v="0"/>
    <n v="0"/>
    <n v="234000000"/>
    <n v="0"/>
    <n v="0"/>
    <n v="234000000"/>
    <n v="0"/>
    <n v="0"/>
    <n v="0"/>
    <n v="0"/>
    <n v="0"/>
    <n v="0"/>
    <n v="0"/>
    <n v="0"/>
    <n v="0"/>
    <n v="0"/>
    <n v="0"/>
    <n v="0"/>
    <n v="0"/>
    <n v="0"/>
    <n v="0"/>
    <n v="0"/>
    <n v="0"/>
    <n v="0"/>
    <n v="0"/>
    <n v="0"/>
    <n v="0"/>
    <n v="0"/>
    <s v="Capital"/>
  </r>
  <r>
    <s v="011"/>
    <s v="Ministry of Local Government"/>
    <x v="3"/>
    <x v="3"/>
    <s v="03"/>
    <s v="Capacity Building of Leaders"/>
    <s v="03"/>
    <s v="Policy, Planning and Support Services"/>
    <s v="001"/>
    <s v="Finance and administration"/>
    <s v="1652"/>
    <s v="Retooling of Ministry of Local Government"/>
    <s v="000015"/>
    <s v="Monitoring and Evaluation "/>
    <s v="212101"/>
    <s v="Social Security Contributions"/>
    <n v="0"/>
    <n v="0"/>
    <n v="0"/>
    <n v="0"/>
    <n v="52248000"/>
    <n v="0"/>
    <n v="52248000"/>
    <n v="0"/>
    <n v="13062000"/>
    <n v="0"/>
    <n v="0"/>
    <n v="0"/>
    <n v="13062000"/>
    <n v="10441000"/>
    <n v="0"/>
    <n v="0"/>
    <n v="0"/>
    <n v="6295000"/>
    <n v="0"/>
    <n v="0"/>
    <n v="26120000"/>
    <n v="35508000"/>
    <n v="0"/>
    <n v="0"/>
    <n v="52244000"/>
    <n v="0"/>
    <n v="52244000"/>
    <n v="0"/>
    <n v="52244000"/>
    <n v="52244000"/>
    <s v="Recurrent"/>
  </r>
  <r>
    <s v="011"/>
    <s v="Ministry of Local Government"/>
    <x v="3"/>
    <x v="3"/>
    <s v="03"/>
    <s v="Capacity Building of Leaders"/>
    <s v="03"/>
    <s v="Policy, Planning and Support Services"/>
    <s v="001"/>
    <s v="Finance and administration"/>
    <s v="1652"/>
    <s v="Retooling of Ministry of Local Government"/>
    <s v="000015"/>
    <s v="Monitoring and Evaluation "/>
    <s v="221002"/>
    <s v="Workshops, Meetings and Seminars"/>
    <n v="0"/>
    <n v="0"/>
    <n v="0"/>
    <n v="0"/>
    <n v="206000000"/>
    <n v="0"/>
    <n v="206000000"/>
    <n v="0"/>
    <n v="40000000"/>
    <n v="40000000"/>
    <n v="0"/>
    <n v="0"/>
    <n v="69421895"/>
    <n v="41595000"/>
    <n v="0"/>
    <n v="0"/>
    <n v="0"/>
    <n v="26770000"/>
    <n v="0"/>
    <n v="0"/>
    <n v="96578105"/>
    <n v="97635000"/>
    <n v="0"/>
    <n v="0"/>
    <n v="206000000"/>
    <n v="0"/>
    <n v="206000000"/>
    <n v="0"/>
    <n v="206000000"/>
    <n v="206000000"/>
    <s v="Recurrent"/>
  </r>
  <r>
    <s v="011"/>
    <s v="Ministry of Local Government"/>
    <x v="3"/>
    <x v="3"/>
    <s v="03"/>
    <s v="Capacity Building of Leaders"/>
    <s v="03"/>
    <s v="Policy, Planning and Support Services"/>
    <s v="001"/>
    <s v="Finance and administration"/>
    <s v="1652"/>
    <s v="Retooling of Ministry of Local Government"/>
    <s v="000015"/>
    <s v="Monitoring and Evaluation "/>
    <s v="225204"/>
    <s v="Monitoring and Supervision of capital work"/>
    <n v="0"/>
    <n v="0"/>
    <n v="0"/>
    <n v="0"/>
    <n v="400720000"/>
    <n v="0"/>
    <n v="400720000"/>
    <n v="0"/>
    <n v="0"/>
    <n v="0"/>
    <n v="0"/>
    <n v="0"/>
    <n v="200360000"/>
    <n v="199412539"/>
    <n v="0"/>
    <n v="0"/>
    <n v="144651972"/>
    <n v="139884980"/>
    <n v="0"/>
    <n v="0"/>
    <n v="55700000"/>
    <n v="61342000"/>
    <n v="0"/>
    <n v="0"/>
    <n v="400711972"/>
    <n v="0"/>
    <n v="400639519"/>
    <n v="0"/>
    <n v="400711972"/>
    <n v="400639519"/>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11102"/>
    <s v="Contract Staff Salaries "/>
    <n v="0"/>
    <n v="0"/>
    <n v="0"/>
    <n v="0"/>
    <n v="1080000000"/>
    <n v="0"/>
    <n v="1080000000"/>
    <n v="0"/>
    <n v="270000000"/>
    <n v="20577945"/>
    <n v="0"/>
    <n v="0"/>
    <n v="270000000"/>
    <n v="120547496"/>
    <n v="0"/>
    <n v="0"/>
    <n v="282000000"/>
    <n v="337005428"/>
    <n v="0"/>
    <n v="0"/>
    <n v="100000000"/>
    <n v="443511131"/>
    <n v="0"/>
    <n v="0"/>
    <n v="922000000"/>
    <n v="0"/>
    <n v="921642000"/>
    <n v="0"/>
    <n v="922000000"/>
    <n v="921642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5101"/>
    <s v="Consultancy Services"/>
    <n v="0"/>
    <n v="0"/>
    <n v="0"/>
    <n v="0"/>
    <n v="800000000"/>
    <n v="0"/>
    <n v="800000000"/>
    <n v="0"/>
    <n v="0"/>
    <n v="0"/>
    <n v="0"/>
    <n v="0"/>
    <n v="300000000"/>
    <n v="0"/>
    <n v="0"/>
    <n v="0"/>
    <n v="100000000"/>
    <n v="0"/>
    <n v="0"/>
    <n v="0"/>
    <n v="200000000"/>
    <n v="600000000"/>
    <n v="0"/>
    <n v="0"/>
    <n v="600000000"/>
    <n v="0"/>
    <n v="600000000"/>
    <n v="0"/>
    <n v="600000000"/>
    <n v="600000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82301"/>
    <s v="Transfers to Government Institutions"/>
    <n v="0"/>
    <n v="0"/>
    <n v="0"/>
    <n v="0"/>
    <n v="2465000000"/>
    <n v="0"/>
    <n v="2465000000"/>
    <n v="0"/>
    <n v="0"/>
    <n v="0"/>
    <n v="0"/>
    <n v="0"/>
    <n v="821666667"/>
    <n v="0"/>
    <n v="0"/>
    <n v="0"/>
    <n v="575166667"/>
    <n v="484147662"/>
    <n v="0"/>
    <n v="0"/>
    <n v="160225000"/>
    <n v="1072625372"/>
    <n v="0"/>
    <n v="0"/>
    <n v="1557058334"/>
    <n v="0"/>
    <n v="1556773034"/>
    <n v="0"/>
    <n v="1557058334"/>
    <n v="1556773034"/>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312221"/>
    <s v="Light ICT hardware - Acquisition"/>
    <n v="0"/>
    <n v="0"/>
    <n v="0"/>
    <n v="0"/>
    <n v="1070000000"/>
    <n v="0"/>
    <n v="1070000000"/>
    <n v="0"/>
    <n v="0"/>
    <n v="0"/>
    <n v="0"/>
    <n v="0"/>
    <n v="150000000"/>
    <n v="0"/>
    <n v="0"/>
    <n v="0"/>
    <n v="309400000"/>
    <n v="0"/>
    <n v="0"/>
    <n v="0"/>
    <n v="0"/>
    <n v="459296928"/>
    <n v="0"/>
    <n v="0"/>
    <n v="459400000"/>
    <n v="0"/>
    <n v="459296928"/>
    <n v="0"/>
    <n v="459400000"/>
    <n v="459296928"/>
    <s v="Capital"/>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312423"/>
    <s v="Computer Software - Acquisition"/>
    <n v="0"/>
    <n v="0"/>
    <n v="0"/>
    <n v="0"/>
    <n v="1300000000"/>
    <n v="0"/>
    <n v="1300000000"/>
    <n v="0"/>
    <n v="0"/>
    <n v="0"/>
    <n v="0"/>
    <n v="0"/>
    <n v="0"/>
    <n v="0"/>
    <n v="0"/>
    <n v="0"/>
    <n v="0"/>
    <n v="0"/>
    <n v="0"/>
    <n v="0"/>
    <n v="0"/>
    <n v="0"/>
    <n v="0"/>
    <n v="0"/>
    <n v="0"/>
    <n v="0"/>
    <n v="0"/>
    <n v="0"/>
    <n v="0"/>
    <n v="0"/>
    <s v="Capital"/>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12101"/>
    <s v="Social Security Contributions"/>
    <n v="0"/>
    <n v="0"/>
    <n v="0"/>
    <n v="0"/>
    <n v="32896835"/>
    <n v="0"/>
    <n v="0"/>
    <n v="32896835"/>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1011"/>
    <s v="Printing, Stationery, Photocopying and Binding"/>
    <n v="0"/>
    <n v="0"/>
    <n v="0"/>
    <n v="0"/>
    <n v="150000000"/>
    <n v="0"/>
    <n v="0"/>
    <n v="15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313131"/>
    <s v="Roads and Bridges - Improvement"/>
    <n v="0"/>
    <n v="0"/>
    <n v="0"/>
    <n v="0"/>
    <n v="18005146704"/>
    <n v="0"/>
    <n v="0"/>
    <n v="18005146704"/>
    <n v="0"/>
    <n v="0"/>
    <n v="0"/>
    <n v="0"/>
    <n v="0"/>
    <n v="0"/>
    <n v="0"/>
    <n v="0"/>
    <n v="0"/>
    <n v="0"/>
    <n v="0"/>
    <n v="0"/>
    <n v="0"/>
    <n v="0"/>
    <n v="0"/>
    <n v="0"/>
    <n v="0"/>
    <n v="0"/>
    <n v="0"/>
    <n v="0"/>
    <n v="0"/>
    <n v="0"/>
    <s v="Capital"/>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21003"/>
    <s v="Staff Training"/>
    <n v="0"/>
    <n v="0"/>
    <n v="0"/>
    <n v="0"/>
    <n v="300000000"/>
    <n v="0"/>
    <n v="0"/>
    <n v="3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25204"/>
    <s v="Monitoring and Supervision of capital work"/>
    <n v="0"/>
    <n v="0"/>
    <n v="0"/>
    <n v="0"/>
    <n v="328250000"/>
    <n v="0"/>
    <n v="0"/>
    <n v="32825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27001"/>
    <s v="Travel inland"/>
    <n v="0"/>
    <n v="0"/>
    <n v="0"/>
    <n v="0"/>
    <n v="219500000"/>
    <n v="0"/>
    <n v="0"/>
    <n v="2195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1002"/>
    <s v="Workshops, Meetings and Seminars"/>
    <n v="0"/>
    <n v="0"/>
    <n v="0"/>
    <n v="0"/>
    <n v="750000000"/>
    <n v="0"/>
    <n v="0"/>
    <n v="75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5101"/>
    <s v="Consultancy Services"/>
    <n v="0"/>
    <n v="0"/>
    <n v="0"/>
    <n v="0"/>
    <n v="12400000000"/>
    <n v="0"/>
    <n v="0"/>
    <n v="12400000000"/>
    <n v="0"/>
    <n v="0"/>
    <n v="0"/>
    <n v="0"/>
    <n v="0"/>
    <n v="0"/>
    <n v="0"/>
    <n v="0"/>
    <n v="0"/>
    <n v="0"/>
    <n v="0"/>
    <n v="0"/>
    <n v="0"/>
    <n v="0"/>
    <n v="0"/>
    <n v="0"/>
    <n v="0"/>
    <n v="0"/>
    <n v="0"/>
    <n v="0"/>
    <n v="0"/>
    <n v="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11102"/>
    <s v="Contract Staff Salaries "/>
    <n v="0"/>
    <n v="0"/>
    <n v="0"/>
    <n v="0"/>
    <n v="57600000"/>
    <n v="0"/>
    <n v="57600000"/>
    <n v="0"/>
    <n v="14400000"/>
    <n v="9778910"/>
    <n v="0"/>
    <n v="0"/>
    <n v="0"/>
    <n v="2148125"/>
    <n v="0"/>
    <n v="0"/>
    <n v="14400000"/>
    <n v="0"/>
    <n v="0"/>
    <n v="0"/>
    <n v="0"/>
    <n v="16872965"/>
    <n v="0"/>
    <n v="0"/>
    <n v="28800000"/>
    <n v="0"/>
    <n v="28800000"/>
    <n v="0"/>
    <n v="28800000"/>
    <n v="2880000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5203"/>
    <s v="Appraisal and Feasibility Studies for Capital Works"/>
    <n v="0"/>
    <n v="0"/>
    <n v="0"/>
    <n v="0"/>
    <n v="24840000"/>
    <n v="0"/>
    <n v="24840000"/>
    <n v="0"/>
    <n v="0"/>
    <n v="0"/>
    <n v="0"/>
    <n v="0"/>
    <n v="12420000"/>
    <n v="12420000"/>
    <n v="0"/>
    <n v="0"/>
    <n v="6000000"/>
    <n v="0"/>
    <n v="0"/>
    <n v="0"/>
    <n v="6420000"/>
    <n v="12420000"/>
    <n v="0"/>
    <n v="0"/>
    <n v="24840000"/>
    <n v="0"/>
    <n v="24840000"/>
    <n v="0"/>
    <n v="24840000"/>
    <n v="2484000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312235"/>
    <s v="Furniture and Fittings - Acquisition"/>
    <n v="0"/>
    <n v="0"/>
    <n v="0"/>
    <n v="0"/>
    <n v="320800000"/>
    <n v="0"/>
    <n v="320800000"/>
    <n v="0"/>
    <n v="0"/>
    <n v="0"/>
    <n v="0"/>
    <n v="0"/>
    <n v="205400000"/>
    <n v="0"/>
    <n v="0"/>
    <n v="0"/>
    <n v="80000000"/>
    <n v="0"/>
    <n v="0"/>
    <n v="0"/>
    <n v="35400000"/>
    <n v="289979189"/>
    <n v="0"/>
    <n v="0"/>
    <n v="320800000"/>
    <n v="0"/>
    <n v="289979189"/>
    <n v="0"/>
    <n v="320800000"/>
    <n v="289979189"/>
    <s v="Capital"/>
  </r>
  <r>
    <s v="013"/>
    <s v="Ministry of Education and Sports"/>
    <x v="9"/>
    <x v="9"/>
    <s v="01"/>
    <s v="Education,Sports and skills"/>
    <s v="02"/>
    <s v="Higher Education"/>
    <s v="001"/>
    <s v="University Education and Training"/>
    <s v="1491"/>
    <s v="African Centers of Excellence II"/>
    <s v="120007"/>
    <s v="Support Services"/>
    <s v="221008"/>
    <s v="Information and Communication Technology Supplies.  "/>
    <n v="0"/>
    <n v="0"/>
    <n v="0"/>
    <n v="0"/>
    <n v="5000000"/>
    <n v="0"/>
    <n v="5000000"/>
    <n v="0"/>
    <n v="0"/>
    <n v="0"/>
    <n v="0"/>
    <n v="0"/>
    <n v="1250000"/>
    <n v="0"/>
    <n v="0"/>
    <n v="0"/>
    <n v="1250000"/>
    <n v="0"/>
    <n v="0"/>
    <n v="0"/>
    <n v="1250000"/>
    <n v="3750000"/>
    <n v="0"/>
    <n v="0"/>
    <n v="3750000"/>
    <n v="0"/>
    <n v="3750000"/>
    <n v="0"/>
    <n v="3750000"/>
    <n v="3750000"/>
    <s v="Recurrent"/>
  </r>
  <r>
    <s v="013"/>
    <s v="Ministry of Education and Sports"/>
    <x v="9"/>
    <x v="9"/>
    <s v="01"/>
    <s v="Education,Sports and skills"/>
    <s v="04"/>
    <s v="Policy, Planning and Support Services"/>
    <s v="001"/>
    <s v="Finance and Administration"/>
    <s v="1601"/>
    <s v="Retooling of Ministry of Education and Sports"/>
    <s v="000003"/>
    <s v="Facilities and Equipment Management"/>
    <s v="221011"/>
    <s v="Printing, Stationery, Photocopying and Binding"/>
    <n v="0"/>
    <n v="0"/>
    <n v="0"/>
    <n v="0"/>
    <n v="60000000"/>
    <n v="0"/>
    <n v="60000000"/>
    <n v="0"/>
    <n v="0"/>
    <n v="0"/>
    <n v="0"/>
    <n v="0"/>
    <n v="15000000"/>
    <n v="11961000"/>
    <n v="0"/>
    <n v="0"/>
    <n v="45000000"/>
    <n v="37680000"/>
    <n v="0"/>
    <n v="0"/>
    <n v="0"/>
    <n v="10359001"/>
    <n v="0"/>
    <n v="0"/>
    <n v="60000000"/>
    <n v="0"/>
    <n v="60000001"/>
    <n v="0"/>
    <n v="60000000"/>
    <n v="60000001"/>
    <s v="Recurrent"/>
  </r>
  <r>
    <s v="013"/>
    <s v="Ministry of Education and Sports"/>
    <x v="9"/>
    <x v="9"/>
    <s v="01"/>
    <s v="Education,Sports and skills"/>
    <s v="04"/>
    <s v="Policy, Planning and Support Services"/>
    <s v="001"/>
    <s v="Finance and Administration"/>
    <s v="1601"/>
    <s v="Retooling of Ministry of Education and Sports"/>
    <s v="000003"/>
    <s v="Facilities and Equipment Management"/>
    <s v="312235"/>
    <s v="Furniture and Fittings - Acquisition"/>
    <n v="0"/>
    <n v="0"/>
    <n v="0"/>
    <n v="0"/>
    <n v="550000000"/>
    <n v="0"/>
    <n v="550000000"/>
    <n v="0"/>
    <n v="0"/>
    <n v="0"/>
    <n v="0"/>
    <n v="0"/>
    <n v="137500000"/>
    <n v="2500000"/>
    <n v="0"/>
    <n v="0"/>
    <n v="137500000"/>
    <n v="129095000"/>
    <n v="0"/>
    <n v="0"/>
    <n v="275000000"/>
    <n v="418404999"/>
    <n v="0"/>
    <n v="0"/>
    <n v="550000000"/>
    <n v="0"/>
    <n v="549999999"/>
    <n v="0"/>
    <n v="550000000"/>
    <n v="549999999"/>
    <s v="Capital"/>
  </r>
  <r>
    <s v="013"/>
    <s v="Ministry of Education and Sports"/>
    <x v="9"/>
    <x v="9"/>
    <s v="01"/>
    <s v="Education,Sports and skills"/>
    <s v="04"/>
    <s v="Policy, Planning and Support Services"/>
    <s v="001"/>
    <s v="Finance and Administration"/>
    <s v="1601"/>
    <s v="Retooling of Ministry of Education and Sports"/>
    <s v="000017"/>
    <s v="Infrastructure Development and Management"/>
    <s v="225204"/>
    <s v="Monitoring and Supervision of capital work"/>
    <n v="0"/>
    <n v="0"/>
    <n v="0"/>
    <n v="0"/>
    <n v="600000000"/>
    <n v="0"/>
    <n v="600000000"/>
    <n v="0"/>
    <n v="0"/>
    <n v="0"/>
    <n v="0"/>
    <n v="0"/>
    <n v="450000000"/>
    <n v="449865950"/>
    <n v="0"/>
    <n v="0"/>
    <n v="300000000"/>
    <n v="275697500"/>
    <n v="0"/>
    <n v="0"/>
    <n v="590376280"/>
    <n v="614812829"/>
    <n v="0"/>
    <n v="0"/>
    <n v="1340376280"/>
    <n v="0"/>
    <n v="1340376279"/>
    <n v="0"/>
    <n v="1340376280"/>
    <n v="1340376279"/>
    <s v="Recurrent"/>
  </r>
  <r>
    <s v="013"/>
    <s v="Ministry of Education and Sports"/>
    <x v="9"/>
    <x v="9"/>
    <s v="01"/>
    <s v="Education,Sports and skills"/>
    <s v="05"/>
    <s v="Basic and Secondary Education"/>
    <s v="000"/>
    <s v=""/>
    <s v="1665"/>
    <s v="Uganda Secondary Education Expansion Project"/>
    <s v="120007"/>
    <s v="Support Services"/>
    <s v="227001"/>
    <s v="Travel inland"/>
    <n v="0"/>
    <n v="0"/>
    <n v="0"/>
    <n v="0"/>
    <n v="0"/>
    <n v="0"/>
    <n v="0"/>
    <n v="0"/>
    <n v="0"/>
    <n v="0"/>
    <n v="0"/>
    <n v="0"/>
    <n v="0"/>
    <n v="0"/>
    <n v="218320405"/>
    <n v="0"/>
    <n v="0"/>
    <n v="0"/>
    <n v="87586463"/>
    <n v="184865000"/>
    <n v="0"/>
    <n v="0"/>
    <n v="0"/>
    <n v="70233448"/>
    <n v="0"/>
    <n v="305906868"/>
    <n v="0"/>
    <n v="255098448"/>
    <n v="305906868"/>
    <n v="255098448"/>
    <s v="Recurrent"/>
  </r>
  <r>
    <s v="013"/>
    <s v="Ministry of Education and Sports"/>
    <x v="9"/>
    <x v="9"/>
    <s v="01"/>
    <s v="Education,Sports and skills"/>
    <s v="05"/>
    <s v="Basic and Secondary Education"/>
    <s v="002"/>
    <s v="Secondary Education"/>
    <s v="1665"/>
    <s v="Uganda Secondary Education Expansion Project"/>
    <s v="000017"/>
    <s v="Infrastructure Development and Management"/>
    <s v="225101"/>
    <s v="Consultancy Services"/>
    <n v="0"/>
    <n v="0"/>
    <n v="0"/>
    <n v="0"/>
    <n v="432000000"/>
    <n v="0"/>
    <n v="0"/>
    <n v="4320000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010008"/>
    <s v="Capacity Strengthening"/>
    <s v="282302"/>
    <s v="Transfers to Non-Government Organisations"/>
    <n v="0"/>
    <n v="0"/>
    <n v="0"/>
    <n v="0"/>
    <n v="400000000"/>
    <n v="0"/>
    <n v="0"/>
    <n v="4000000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120007"/>
    <s v="Support Services"/>
    <s v="221011"/>
    <s v="Printing, Stationery, Photocopying and Binding"/>
    <n v="0"/>
    <n v="0"/>
    <n v="0"/>
    <n v="0"/>
    <n v="80000000"/>
    <n v="0"/>
    <n v="40000000"/>
    <n v="40000000"/>
    <n v="0"/>
    <n v="0"/>
    <n v="0"/>
    <n v="0"/>
    <n v="10000000"/>
    <n v="9737500"/>
    <n v="0"/>
    <n v="0"/>
    <n v="10000000"/>
    <n v="5365400"/>
    <n v="0"/>
    <n v="0"/>
    <n v="0"/>
    <n v="4897100"/>
    <n v="0"/>
    <n v="0"/>
    <n v="20000000"/>
    <n v="0"/>
    <n v="20000000"/>
    <n v="0"/>
    <n v="20000000"/>
    <n v="20000000"/>
    <s v="Recurrent"/>
  </r>
  <r>
    <s v="013"/>
    <s v="Ministry of Education and Sports"/>
    <x v="9"/>
    <x v="9"/>
    <s v="01"/>
    <s v="Education,Sports and skills"/>
    <s v="05"/>
    <s v="Basic and Secondary Education"/>
    <s v="002"/>
    <s v="Secondary Education"/>
    <s v="1665"/>
    <s v="Uganda Secondary Education Expansion Project"/>
    <s v="120007"/>
    <s v="Support Services"/>
    <s v="222001"/>
    <s v="Information and Communication Technology Services."/>
    <n v="0"/>
    <n v="0"/>
    <n v="0"/>
    <n v="0"/>
    <n v="10000000"/>
    <n v="0"/>
    <n v="10000000"/>
    <n v="0"/>
    <n v="0"/>
    <n v="0"/>
    <n v="0"/>
    <n v="0"/>
    <n v="2500000"/>
    <n v="2500000"/>
    <n v="0"/>
    <n v="0"/>
    <n v="2500000"/>
    <n v="2500000"/>
    <n v="0"/>
    <n v="0"/>
    <n v="0"/>
    <n v="0"/>
    <n v="0"/>
    <n v="0"/>
    <n v="5000000"/>
    <n v="0"/>
    <n v="5000000"/>
    <n v="0"/>
    <n v="5000000"/>
    <n v="5000000"/>
    <s v="Recurrent"/>
  </r>
  <r>
    <s v="013"/>
    <s v="Ministry of Education and Sports"/>
    <x v="9"/>
    <x v="9"/>
    <s v="01"/>
    <s v="Education,Sports and skills"/>
    <s v="07"/>
    <s v="Technical Vocational Education and Training"/>
    <s v="000"/>
    <s v=""/>
    <s v="1338"/>
    <s v="Skills Development Project"/>
    <s v="120007"/>
    <s v="Support Services"/>
    <s v="225201"/>
    <s v="Consultancy Services-Capital"/>
    <n v="0"/>
    <n v="0"/>
    <n v="0"/>
    <n v="0"/>
    <n v="0"/>
    <n v="0"/>
    <n v="0"/>
    <n v="0"/>
    <n v="0"/>
    <n v="0"/>
    <n v="1825406420"/>
    <n v="1825406420"/>
    <n v="0"/>
    <n v="0"/>
    <n v="2410588548.1476474"/>
    <n v="4014768038"/>
    <n v="0"/>
    <n v="0"/>
    <n v="353355401"/>
    <n v="353355401"/>
    <n v="0"/>
    <n v="0"/>
    <n v="0"/>
    <n v="0"/>
    <n v="0"/>
    <n v="4589350369.1476479"/>
    <n v="0"/>
    <n v="6193529859"/>
    <n v="4589350369.1476479"/>
    <n v="6193529859"/>
    <s v="Recurrent"/>
  </r>
  <r>
    <s v="013"/>
    <s v="Ministry of Education and Sports"/>
    <x v="9"/>
    <x v="9"/>
    <s v="01"/>
    <s v="Education,Sports and skills"/>
    <s v="07"/>
    <s v="Technical Vocational Education and Training"/>
    <s v="000"/>
    <s v=""/>
    <s v="1338"/>
    <s v="Skills Development Project"/>
    <s v="120007"/>
    <s v="Support Services"/>
    <s v="228001"/>
    <s v="Maintenance-Buildings and Structures"/>
    <n v="0"/>
    <n v="0"/>
    <n v="0"/>
    <n v="0"/>
    <n v="0"/>
    <n v="0"/>
    <n v="0"/>
    <n v="0"/>
    <n v="0"/>
    <n v="0"/>
    <n v="5140000"/>
    <n v="0"/>
    <n v="0"/>
    <n v="0"/>
    <n v="18035494.731970541"/>
    <n v="0"/>
    <n v="0"/>
    <n v="0"/>
    <n v="2643728"/>
    <n v="0"/>
    <n v="0"/>
    <n v="0"/>
    <n v="0"/>
    <n v="0"/>
    <n v="0"/>
    <n v="25819222.731970541"/>
    <n v="0"/>
    <n v="0"/>
    <n v="25819222.731970541"/>
    <n v="0"/>
    <s v="Recurrent"/>
  </r>
  <r>
    <s v="013"/>
    <s v="Ministry of Education and Sports"/>
    <x v="9"/>
    <x v="9"/>
    <s v="01"/>
    <s v="Education,Sports and skills"/>
    <s v="07"/>
    <s v="Technical Vocational Education and Training"/>
    <s v="000"/>
    <s v=""/>
    <s v="1432"/>
    <s v="OFID Funded Vocational Project Phase II"/>
    <s v="000017"/>
    <s v="Infrastructure Development and Management"/>
    <s v="225201"/>
    <s v="Consultancy Services-Capital"/>
    <n v="0"/>
    <n v="0"/>
    <n v="0"/>
    <n v="0"/>
    <n v="0"/>
    <n v="0"/>
    <n v="0"/>
    <n v="0"/>
    <n v="0"/>
    <n v="0"/>
    <n v="0"/>
    <n v="0"/>
    <n v="0"/>
    <n v="0"/>
    <n v="1032151818"/>
    <n v="269304502"/>
    <n v="0"/>
    <n v="0"/>
    <n v="0"/>
    <n v="0"/>
    <n v="0"/>
    <n v="0"/>
    <n v="0"/>
    <n v="0"/>
    <n v="0"/>
    <n v="1032151818"/>
    <n v="0"/>
    <n v="269304502"/>
    <n v="1032151818"/>
    <n v="269304502"/>
    <s v="Recurrent"/>
  </r>
  <r>
    <s v="013"/>
    <s v="Ministry of Education and Sports"/>
    <x v="9"/>
    <x v="9"/>
    <s v="01"/>
    <s v="Education,Sports and skills"/>
    <s v="07"/>
    <s v="Technical Vocational Education and Training"/>
    <s v="000"/>
    <s v=""/>
    <s v="1432"/>
    <s v="OFID Funded Vocational Project Phase II"/>
    <s v="000017"/>
    <s v="Infrastructure Development and Management"/>
    <s v="312121"/>
    <s v="Non-Residential Buildings - Acquisition"/>
    <n v="0"/>
    <n v="0"/>
    <n v="0"/>
    <n v="0"/>
    <n v="0"/>
    <n v="0"/>
    <n v="0"/>
    <n v="0"/>
    <n v="0"/>
    <n v="0"/>
    <n v="0"/>
    <n v="0"/>
    <n v="0"/>
    <n v="0"/>
    <n v="52864246852"/>
    <n v="5542865572"/>
    <n v="0"/>
    <n v="0"/>
    <n v="7749089807"/>
    <n v="1571291764"/>
    <n v="0"/>
    <n v="0"/>
    <n v="7399636109"/>
    <n v="1374784249"/>
    <n v="0"/>
    <n v="68012972768"/>
    <n v="0"/>
    <n v="8488941585"/>
    <n v="68012972768"/>
    <n v="8488941585"/>
    <s v="Capital"/>
  </r>
  <r>
    <s v="013"/>
    <s v="Ministry of Education and Sports"/>
    <x v="9"/>
    <x v="9"/>
    <s v="01"/>
    <s v="Education,Sports and skills"/>
    <s v="07"/>
    <s v="Technical Vocational Education and Training"/>
    <s v="000"/>
    <s v=""/>
    <s v="1432"/>
    <s v="OFID Funded Vocational Project Phase II"/>
    <s v="120007"/>
    <s v="Support Services"/>
    <s v="221003"/>
    <s v="Staff Training"/>
    <n v="0"/>
    <n v="0"/>
    <n v="0"/>
    <n v="0"/>
    <n v="0"/>
    <n v="0"/>
    <n v="0"/>
    <n v="0"/>
    <n v="0"/>
    <n v="0"/>
    <n v="420925748"/>
    <n v="420925748"/>
    <n v="0"/>
    <n v="0"/>
    <n v="1488900009"/>
    <n v="223727302"/>
    <n v="0"/>
    <n v="0"/>
    <n v="0"/>
    <n v="0"/>
    <n v="0"/>
    <n v="0"/>
    <n v="208407741"/>
    <n v="167777861"/>
    <n v="0"/>
    <n v="2118233498"/>
    <n v="0"/>
    <n v="812430911"/>
    <n v="2118233498"/>
    <n v="812430911"/>
    <s v="Recurrent"/>
  </r>
  <r>
    <s v="013"/>
    <s v="Ministry of Education and Sports"/>
    <x v="9"/>
    <x v="9"/>
    <s v="01"/>
    <s v="Education,Sports and skills"/>
    <s v="07"/>
    <s v="Technical Vocational Education and Training"/>
    <s v="000"/>
    <s v=""/>
    <s v="1432"/>
    <s v="OFID Funded Vocational Project Phase II"/>
    <s v="120007"/>
    <s v="Support Services"/>
    <s v="225204"/>
    <s v="Monitoring and Supervision of capital work"/>
    <n v="0"/>
    <n v="0"/>
    <n v="0"/>
    <n v="0"/>
    <n v="0"/>
    <n v="0"/>
    <n v="0"/>
    <n v="0"/>
    <n v="0"/>
    <n v="0"/>
    <n v="84424648"/>
    <n v="32718000"/>
    <n v="0"/>
    <n v="0"/>
    <n v="309506976"/>
    <n v="112136000"/>
    <n v="0"/>
    <n v="0"/>
    <n v="45368987"/>
    <n v="0"/>
    <n v="0"/>
    <n v="0"/>
    <n v="43323023"/>
    <n v="0"/>
    <n v="0"/>
    <n v="482623634"/>
    <n v="0"/>
    <n v="144854000"/>
    <n v="482623634"/>
    <n v="144854000"/>
    <s v="Recurrent"/>
  </r>
  <r>
    <s v="013"/>
    <s v="Ministry of Education and Sports"/>
    <x v="9"/>
    <x v="9"/>
    <s v="01"/>
    <s v="Education,Sports and skills"/>
    <s v="07"/>
    <s v="Technical Vocational Education and Training"/>
    <s v="000"/>
    <s v=""/>
    <s v="1432"/>
    <s v="OFID Funded Vocational Project Phase II"/>
    <s v="120007"/>
    <s v="Support Services"/>
    <s v="228002"/>
    <s v="Maintenance-Transport Equipment "/>
    <n v="0"/>
    <n v="0"/>
    <n v="0"/>
    <n v="0"/>
    <n v="0"/>
    <n v="0"/>
    <n v="0"/>
    <n v="0"/>
    <n v="0"/>
    <n v="0"/>
    <n v="28167072"/>
    <n v="28167072"/>
    <n v="0"/>
    <n v="0"/>
    <n v="8772128"/>
    <n v="24083536"/>
    <n v="0"/>
    <n v="0"/>
    <n v="1285860"/>
    <n v="0"/>
    <n v="0"/>
    <n v="0"/>
    <n v="1227872"/>
    <n v="0"/>
    <n v="0"/>
    <n v="39452932"/>
    <n v="0"/>
    <n v="52250608"/>
    <n v="39452932"/>
    <n v="52250608"/>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000017"/>
    <s v="Infrastructure Development and Management"/>
    <s v="225201"/>
    <s v="Consultancy Services-Capital"/>
    <n v="0"/>
    <n v="0"/>
    <n v="0"/>
    <n v="0"/>
    <n v="1176626549"/>
    <n v="0"/>
    <n v="0"/>
    <n v="1176626549"/>
    <n v="0"/>
    <n v="0"/>
    <n v="0"/>
    <n v="0"/>
    <n v="0"/>
    <n v="0"/>
    <n v="0"/>
    <n v="0"/>
    <n v="0"/>
    <n v="0"/>
    <n v="0"/>
    <n v="0"/>
    <n v="0"/>
    <n v="0"/>
    <n v="0"/>
    <n v="0"/>
    <n v="0"/>
    <n v="0"/>
    <n v="0"/>
    <n v="0"/>
    <n v="0"/>
    <n v="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1003"/>
    <s v="Staff Training"/>
    <n v="0"/>
    <n v="0"/>
    <n v="0"/>
    <n v="0"/>
    <n v="1724807750"/>
    <n v="0"/>
    <n v="27500000"/>
    <n v="1697307750"/>
    <n v="0"/>
    <n v="0"/>
    <n v="0"/>
    <n v="0"/>
    <n v="6875000"/>
    <n v="0"/>
    <n v="0"/>
    <n v="0"/>
    <n v="6875000"/>
    <n v="0"/>
    <n v="0"/>
    <n v="0"/>
    <n v="2000000"/>
    <n v="15750000"/>
    <n v="0"/>
    <n v="0"/>
    <n v="15750000"/>
    <n v="0"/>
    <n v="15750000"/>
    <n v="0"/>
    <n v="15750000"/>
    <n v="1575000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2001"/>
    <s v="Information and Communication Technology Services."/>
    <n v="0"/>
    <n v="0"/>
    <n v="0"/>
    <n v="0"/>
    <n v="11000000"/>
    <n v="0"/>
    <n v="8000000"/>
    <n v="3000000"/>
    <n v="0"/>
    <n v="0"/>
    <n v="0"/>
    <n v="0"/>
    <n v="2000000"/>
    <n v="2000000"/>
    <n v="0"/>
    <n v="0"/>
    <n v="2000001"/>
    <n v="0"/>
    <n v="0"/>
    <n v="0"/>
    <n v="0"/>
    <n v="2000000"/>
    <n v="0"/>
    <n v="0"/>
    <n v="4000001"/>
    <n v="0"/>
    <n v="4000000"/>
    <n v="0"/>
    <n v="4000001"/>
    <n v="400000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5101"/>
    <s v="Consultancy Services"/>
    <n v="0"/>
    <n v="0"/>
    <n v="0"/>
    <n v="0"/>
    <n v="2229882800"/>
    <n v="0"/>
    <n v="0"/>
    <n v="2229882800"/>
    <n v="0"/>
    <n v="0"/>
    <n v="0"/>
    <n v="0"/>
    <n v="0"/>
    <n v="0"/>
    <n v="0"/>
    <n v="0"/>
    <n v="0"/>
    <n v="0"/>
    <n v="0"/>
    <n v="0"/>
    <n v="0"/>
    <n v="0"/>
    <n v="0"/>
    <n v="0"/>
    <n v="0"/>
    <n v="0"/>
    <n v="0"/>
    <n v="0"/>
    <n v="0"/>
    <n v="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1009"/>
    <s v="Welfare and Entertainment"/>
    <n v="0"/>
    <n v="0"/>
    <n v="0"/>
    <n v="0"/>
    <n v="204926000"/>
    <n v="0"/>
    <n v="77056000"/>
    <n v="127870000"/>
    <n v="0"/>
    <n v="0"/>
    <n v="0"/>
    <n v="0"/>
    <n v="19264000"/>
    <n v="18800000"/>
    <n v="0"/>
    <n v="0"/>
    <n v="57792000"/>
    <n v="0"/>
    <n v="0"/>
    <n v="0"/>
    <n v="0"/>
    <n v="77056000"/>
    <n v="0"/>
    <n v="0"/>
    <n v="77056000"/>
    <n v="0"/>
    <n v="95856000"/>
    <n v="0"/>
    <n v="77056000"/>
    <n v="9585600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3006"/>
    <s v="Water"/>
    <n v="0"/>
    <n v="0"/>
    <n v="0"/>
    <n v="0"/>
    <n v="15275000"/>
    <n v="0"/>
    <n v="0"/>
    <n v="15275000"/>
    <n v="0"/>
    <n v="0"/>
    <n v="0"/>
    <n v="0"/>
    <n v="0"/>
    <n v="0"/>
    <n v="0"/>
    <n v="0"/>
    <n v="0"/>
    <n v="0"/>
    <n v="0"/>
    <n v="0"/>
    <n v="0"/>
    <n v="0"/>
    <n v="0"/>
    <n v="0"/>
    <n v="0"/>
    <n v="0"/>
    <n v="0"/>
    <n v="0"/>
    <n v="0"/>
    <n v="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6001"/>
    <s v="Insurances"/>
    <n v="0"/>
    <n v="0"/>
    <n v="0"/>
    <n v="0"/>
    <n v="60000000"/>
    <n v="0"/>
    <n v="0"/>
    <n v="60000000"/>
    <n v="0"/>
    <n v="0"/>
    <n v="0"/>
    <n v="0"/>
    <n v="0"/>
    <n v="0"/>
    <n v="0"/>
    <n v="0"/>
    <n v="0"/>
    <n v="0"/>
    <n v="0"/>
    <n v="0"/>
    <n v="0"/>
    <n v="0"/>
    <n v="0"/>
    <n v="0"/>
    <n v="0"/>
    <n v="0"/>
    <n v="0"/>
    <n v="0"/>
    <n v="0"/>
    <n v="0"/>
    <s v="Recurrent"/>
  </r>
  <r>
    <s v="013"/>
    <s v="Ministry of Education and Sports"/>
    <x v="9"/>
    <x v="9"/>
    <s v="01"/>
    <s v="Education,Sports and skills"/>
    <s v="08"/>
    <s v="Special Needs Education"/>
    <s v="001"/>
    <s v="Special Needs and Inclusive Education"/>
    <s v="1308"/>
    <s v="Development and Improvement of Special Needs Education (SNE)"/>
    <s v="010008"/>
    <s v="Capacity Strengthening"/>
    <s v="221003"/>
    <s v="Staff Training"/>
    <n v="0"/>
    <n v="0"/>
    <n v="0"/>
    <n v="0"/>
    <n v="313610345"/>
    <n v="0"/>
    <n v="313610345"/>
    <n v="0"/>
    <n v="0"/>
    <n v="0"/>
    <n v="0"/>
    <n v="0"/>
    <n v="78402587"/>
    <n v="78245000"/>
    <n v="0"/>
    <n v="0"/>
    <n v="235207758"/>
    <n v="72230000"/>
    <n v="0"/>
    <n v="0"/>
    <n v="0"/>
    <n v="163135345"/>
    <n v="0"/>
    <n v="0"/>
    <n v="313610345"/>
    <n v="0"/>
    <n v="313610345"/>
    <n v="0"/>
    <n v="313610345"/>
    <n v="313610345"/>
    <s v="Recurrent"/>
  </r>
  <r>
    <s v="013"/>
    <s v="Ministry of Education and Sports"/>
    <x v="9"/>
    <x v="9"/>
    <s v="01"/>
    <s v="Education,Sports and skills"/>
    <s v="08"/>
    <s v="Special Needs Education"/>
    <s v="001"/>
    <s v="Special Needs and Inclusive Education"/>
    <s v="1308"/>
    <s v="Development and Improvement of Special Needs Education (SNE)"/>
    <s v="120007"/>
    <s v="Support Services"/>
    <s v="221011"/>
    <s v="Printing, Stationery, Photocopying and Binding"/>
    <n v="0"/>
    <n v="0"/>
    <n v="0"/>
    <n v="0"/>
    <n v="13500000"/>
    <n v="0"/>
    <n v="13500000"/>
    <n v="0"/>
    <n v="0"/>
    <n v="0"/>
    <n v="0"/>
    <n v="0"/>
    <n v="3375000"/>
    <n v="0"/>
    <n v="0"/>
    <n v="0"/>
    <n v="3375000"/>
    <n v="0"/>
    <n v="0"/>
    <n v="0"/>
    <n v="0"/>
    <n v="6750000"/>
    <n v="0"/>
    <n v="0"/>
    <n v="6750000"/>
    <n v="0"/>
    <n v="6750000"/>
    <n v="0"/>
    <n v="6750000"/>
    <n v="6750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21017"/>
    <s v="Membership dues and Subscription fees."/>
    <n v="0"/>
    <n v="0"/>
    <n v="0"/>
    <n v="0"/>
    <n v="50000000"/>
    <n v="0"/>
    <n v="50000000"/>
    <n v="0"/>
    <n v="0"/>
    <n v="0"/>
    <n v="0"/>
    <n v="0"/>
    <n v="50000000"/>
    <n v="0"/>
    <n v="0"/>
    <n v="0"/>
    <n v="0"/>
    <n v="23241834"/>
    <n v="0"/>
    <n v="0"/>
    <n v="0"/>
    <n v="23489500"/>
    <n v="0"/>
    <n v="0"/>
    <n v="50000000"/>
    <n v="0"/>
    <n v="46731334"/>
    <n v="0"/>
    <n v="50000000"/>
    <n v="46731334"/>
    <s v="Recurrent"/>
  </r>
  <r>
    <s v="014"/>
    <s v="Ministry of Health"/>
    <x v="9"/>
    <x v="9"/>
    <s v="02"/>
    <s v="Population Health, Safety and Management "/>
    <s v="05"/>
    <s v="Public Health Services"/>
    <s v="000"/>
    <s v=""/>
    <s v="0220"/>
    <s v="Global Fund for AIDS, TB and Malaria"/>
    <s v="000003"/>
    <s v="Facilities and Equipment Management"/>
    <s v="221009"/>
    <s v="Welfare and Entertainment"/>
    <n v="0"/>
    <n v="0"/>
    <n v="0"/>
    <n v="0"/>
    <n v="0"/>
    <n v="0"/>
    <n v="0"/>
    <n v="0"/>
    <n v="0"/>
    <n v="0"/>
    <n v="42672500"/>
    <n v="7200000"/>
    <n v="0"/>
    <n v="0"/>
    <n v="42672500"/>
    <n v="16172881"/>
    <n v="0"/>
    <n v="0"/>
    <n v="0"/>
    <n v="13298983"/>
    <n v="0"/>
    <n v="0"/>
    <n v="0"/>
    <n v="0"/>
    <n v="0"/>
    <n v="85345000"/>
    <n v="0"/>
    <n v="36671864"/>
    <n v="85345000"/>
    <n v="36671864"/>
    <s v="Recurrent"/>
  </r>
  <r>
    <s v="014"/>
    <s v="Ministry of Health"/>
    <x v="9"/>
    <x v="9"/>
    <s v="02"/>
    <s v="Population Health, Safety and Management "/>
    <s v="05"/>
    <s v="Public Health Services"/>
    <s v="000"/>
    <s v=""/>
    <s v="0220"/>
    <s v="Global Fund for AIDS, TB and Malaria"/>
    <s v="000003"/>
    <s v="Facilities and Equipment Management"/>
    <s v="228003"/>
    <s v="Maintenance-Machinery &amp; Equipment Other than Transport Equipment "/>
    <n v="0"/>
    <n v="0"/>
    <n v="0"/>
    <n v="0"/>
    <n v="0"/>
    <n v="0"/>
    <n v="0"/>
    <n v="0"/>
    <n v="0"/>
    <n v="0"/>
    <n v="631468910"/>
    <n v="0"/>
    <n v="0"/>
    <n v="0"/>
    <n v="0"/>
    <n v="551272317"/>
    <n v="0"/>
    <n v="0"/>
    <n v="980658709"/>
    <n v="143969760"/>
    <n v="0"/>
    <n v="0"/>
    <n v="0"/>
    <n v="0"/>
    <n v="0"/>
    <n v="1612127619"/>
    <n v="0"/>
    <n v="695242077"/>
    <n v="1612127619"/>
    <n v="695242077"/>
    <s v="Recurrent"/>
  </r>
  <r>
    <s v="014"/>
    <s v="Ministry of Health"/>
    <x v="9"/>
    <x v="9"/>
    <s v="02"/>
    <s v="Population Health, Safety and Management "/>
    <s v="05"/>
    <s v="Public Health Services"/>
    <s v="000"/>
    <s v=""/>
    <s v="0220"/>
    <s v="Global Fund for AIDS, TB and Malaria"/>
    <s v="000003"/>
    <s v="Facilities and Equipment Management"/>
    <s v="312233"/>
    <s v="Medical, Laboratory and Research &amp; appliances - Acquisition"/>
    <n v="0"/>
    <n v="0"/>
    <n v="0"/>
    <n v="0"/>
    <n v="0"/>
    <n v="0"/>
    <n v="0"/>
    <n v="0"/>
    <n v="0"/>
    <n v="0"/>
    <n v="7983192106"/>
    <n v="0"/>
    <n v="0"/>
    <n v="0"/>
    <n v="0"/>
    <n v="978802054"/>
    <n v="0"/>
    <n v="0"/>
    <n v="0"/>
    <n v="1440508356"/>
    <n v="0"/>
    <n v="0"/>
    <n v="0"/>
    <n v="0"/>
    <n v="0"/>
    <n v="7983192106"/>
    <n v="0"/>
    <n v="2419310410"/>
    <n v="7983192106"/>
    <n v="2419310410"/>
    <s v="Capital"/>
  </r>
  <r>
    <s v="014"/>
    <s v="Ministry of Health"/>
    <x v="9"/>
    <x v="9"/>
    <s v="02"/>
    <s v="Population Health, Safety and Management "/>
    <s v="05"/>
    <s v="Public Health Services"/>
    <s v="000"/>
    <s v=""/>
    <s v="1436"/>
    <s v="GAVI Vaccines and Health Sector Dev't Plan Support"/>
    <s v="000015"/>
    <s v="Monitoring and Evaluation "/>
    <s v="227001"/>
    <s v="Travel inland"/>
    <n v="0"/>
    <n v="0"/>
    <n v="0"/>
    <n v="0"/>
    <n v="0"/>
    <n v="0"/>
    <n v="0"/>
    <n v="0"/>
    <n v="0"/>
    <n v="0"/>
    <n v="0"/>
    <n v="0"/>
    <n v="0"/>
    <n v="0"/>
    <n v="10000000000"/>
    <n v="0"/>
    <n v="0"/>
    <n v="0"/>
    <n v="3168026867"/>
    <n v="73913000"/>
    <n v="0"/>
    <n v="0"/>
    <n v="0"/>
    <n v="13094113867"/>
    <n v="0"/>
    <n v="13168026867"/>
    <n v="0"/>
    <n v="13168026867"/>
    <n v="13168026867"/>
    <n v="13168026867"/>
    <s v="Recurrent"/>
  </r>
  <r>
    <s v="014"/>
    <s v="Ministry of Health"/>
    <x v="9"/>
    <x v="9"/>
    <s v="02"/>
    <s v="Population Health, Safety and Management "/>
    <s v="05"/>
    <s v="Public Health Services"/>
    <s v="000"/>
    <s v=""/>
    <s v="1436"/>
    <s v="GAVI Vaccines and Health Sector Dev't Plan Support"/>
    <s v="320022"/>
    <s v="Immunisation services"/>
    <s v="263402"/>
    <s v="Transfer to Other Government Units"/>
    <n v="0"/>
    <n v="0"/>
    <n v="0"/>
    <n v="0"/>
    <n v="0"/>
    <n v="0"/>
    <n v="0"/>
    <n v="0"/>
    <n v="0"/>
    <n v="0"/>
    <n v="5767298101"/>
    <n v="0"/>
    <n v="0"/>
    <n v="0"/>
    <n v="5729461899"/>
    <n v="8947836158"/>
    <n v="0"/>
    <n v="0"/>
    <n v="0"/>
    <n v="2548923842"/>
    <n v="0"/>
    <n v="0"/>
    <n v="0"/>
    <n v="0"/>
    <n v="0"/>
    <n v="11496760000"/>
    <n v="0"/>
    <n v="11496760000"/>
    <n v="11496760000"/>
    <n v="11496760000"/>
    <s v="Recurrent"/>
  </r>
  <r>
    <s v="014"/>
    <s v="Ministry of Health"/>
    <x v="9"/>
    <x v="9"/>
    <s v="02"/>
    <s v="Population Health, Safety and Management "/>
    <s v="05"/>
    <s v="Public Health Services"/>
    <s v="000"/>
    <s v=""/>
    <s v="1436"/>
    <s v="GAVI Vaccines and Health Sector Dev't Plan Support"/>
    <s v="320066"/>
    <s v="Health System Strengthening "/>
    <s v="222001"/>
    <s v="Information and Communication Technology Services."/>
    <n v="0"/>
    <n v="0"/>
    <n v="0"/>
    <n v="0"/>
    <n v="0"/>
    <n v="0"/>
    <n v="0"/>
    <n v="0"/>
    <n v="0"/>
    <n v="0"/>
    <n v="0"/>
    <n v="0"/>
    <n v="0"/>
    <n v="0"/>
    <n v="3573989100"/>
    <n v="140849400"/>
    <n v="0"/>
    <n v="0"/>
    <n v="0"/>
    <n v="145267500"/>
    <n v="0"/>
    <n v="0"/>
    <n v="0"/>
    <n v="3428721600"/>
    <n v="0"/>
    <n v="3573989100"/>
    <n v="0"/>
    <n v="3714838500"/>
    <n v="3573989100"/>
    <n v="3714838500"/>
    <s v="Recurrent"/>
  </r>
  <r>
    <s v="014"/>
    <s v="Ministry of Health"/>
    <x v="9"/>
    <x v="9"/>
    <s v="02"/>
    <s v="Population Health, Safety and Management "/>
    <s v="05"/>
    <s v="Public Health Services"/>
    <s v="000"/>
    <s v=""/>
    <s v="1436"/>
    <s v="GAVI Vaccines and Health Sector Dev't Plan Support"/>
    <s v="320079"/>
    <s v="Staff Development "/>
    <s v="227001"/>
    <s v="Travel inland"/>
    <n v="0"/>
    <n v="0"/>
    <n v="0"/>
    <n v="0"/>
    <n v="0"/>
    <n v="0"/>
    <n v="0"/>
    <n v="0"/>
    <n v="0"/>
    <n v="0"/>
    <n v="418486400"/>
    <n v="0"/>
    <n v="0"/>
    <n v="0"/>
    <n v="0"/>
    <n v="390259671"/>
    <n v="0"/>
    <n v="0"/>
    <n v="0"/>
    <n v="27624643"/>
    <n v="0"/>
    <n v="0"/>
    <n v="0"/>
    <n v="417884314"/>
    <n v="0"/>
    <n v="418486400"/>
    <n v="0"/>
    <n v="835768628"/>
    <n v="418486400"/>
    <n v="835768628"/>
    <s v="Recurrent"/>
  </r>
  <r>
    <s v="014"/>
    <s v="Ministry of Health"/>
    <x v="9"/>
    <x v="9"/>
    <s v="02"/>
    <s v="Population Health, Safety and Management "/>
    <s v="05"/>
    <s v="Public Health Services"/>
    <s v="000"/>
    <s v=""/>
    <s v="1768"/>
    <s v="Uganda Covid-19 Response and Emergency Preparedness Project (UCREPP)"/>
    <s v="000002"/>
    <s v="Construction Management"/>
    <s v="225201"/>
    <s v="Consultancy Services-Capital"/>
    <n v="0"/>
    <n v="0"/>
    <n v="0"/>
    <n v="0"/>
    <n v="0"/>
    <n v="0"/>
    <n v="0"/>
    <n v="0"/>
    <n v="0"/>
    <n v="0"/>
    <n v="0"/>
    <n v="0"/>
    <n v="0"/>
    <n v="0"/>
    <n v="600154200"/>
    <n v="600153455"/>
    <n v="0"/>
    <n v="0"/>
    <n v="444114108"/>
    <n v="257285803"/>
    <n v="0"/>
    <n v="0"/>
    <n v="288074016"/>
    <n v="197387783"/>
    <n v="0"/>
    <n v="1332342324"/>
    <n v="0"/>
    <n v="1054827041"/>
    <n v="1332342324"/>
    <n v="1054827041"/>
    <s v="Recurrent"/>
  </r>
  <r>
    <s v="014"/>
    <s v="Ministry of Health"/>
    <x v="9"/>
    <x v="9"/>
    <s v="02"/>
    <s v="Population Health, Safety and Management "/>
    <s v="05"/>
    <s v="Public Health Services"/>
    <s v="000"/>
    <s v=""/>
    <s v="1768"/>
    <s v="Uganda Covid-19 Response and Emergency Preparedness Project (UCREPP)"/>
    <s v="000015"/>
    <s v="Monitoring and Evaluation "/>
    <s v="221009"/>
    <s v="Welfare and Entertainment"/>
    <n v="0"/>
    <n v="0"/>
    <n v="0"/>
    <n v="0"/>
    <n v="0"/>
    <n v="0"/>
    <n v="0"/>
    <n v="0"/>
    <n v="0"/>
    <n v="0"/>
    <n v="0"/>
    <n v="0"/>
    <n v="0"/>
    <n v="0"/>
    <n v="208780200"/>
    <n v="159735456"/>
    <n v="0"/>
    <n v="0"/>
    <n v="154497348"/>
    <n v="100288000"/>
    <n v="0"/>
    <n v="0"/>
    <n v="100214496"/>
    <n v="113369000"/>
    <n v="0"/>
    <n v="463492044"/>
    <n v="0"/>
    <n v="373392456"/>
    <n v="463492044"/>
    <n v="373392456"/>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1017"/>
    <s v="Membership dues and Subscription fees."/>
    <n v="0"/>
    <n v="0"/>
    <n v="0"/>
    <n v="0"/>
    <n v="30000000"/>
    <n v="0"/>
    <n v="30000000"/>
    <n v="0"/>
    <n v="0"/>
    <n v="0"/>
    <n v="0"/>
    <n v="0"/>
    <n v="0"/>
    <n v="0"/>
    <n v="0"/>
    <n v="0"/>
    <n v="20000000"/>
    <n v="11719370"/>
    <n v="0"/>
    <n v="0"/>
    <n v="10000000"/>
    <n v="18280630"/>
    <n v="0"/>
    <n v="0"/>
    <n v="30000000"/>
    <n v="0"/>
    <n v="30000000"/>
    <n v="0"/>
    <n v="30000000"/>
    <n v="30000000"/>
    <s v="Recurrent"/>
  </r>
  <r>
    <s v="014"/>
    <s v="Ministry of Health"/>
    <x v="9"/>
    <x v="9"/>
    <s v="02"/>
    <s v="Population Health, Safety and Management "/>
    <s v="05"/>
    <s v="Public Health Services"/>
    <s v="001"/>
    <s v="Communicable Diseases Prevention &amp; Control"/>
    <s v="1436"/>
    <s v="GAVI Vaccines and Health Sector Dev't Plan Support"/>
    <s v="320022"/>
    <s v="Immunisation services"/>
    <s v="263402"/>
    <s v="Transfer to Other Government Units"/>
    <n v="0"/>
    <n v="0"/>
    <n v="0"/>
    <n v="0"/>
    <n v="11496760000"/>
    <n v="0"/>
    <n v="0"/>
    <n v="11496760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320079"/>
    <s v="Staff Development "/>
    <s v="227001"/>
    <s v="Travel inland"/>
    <n v="0"/>
    <n v="0"/>
    <n v="0"/>
    <n v="0"/>
    <n v="418486400"/>
    <n v="0"/>
    <n v="0"/>
    <n v="4184864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03"/>
    <s v="Facilities and Equipment Management"/>
    <s v="224004"/>
    <s v="Beddings, Clothing, Footwear and related Services"/>
    <n v="0"/>
    <n v="0"/>
    <n v="0"/>
    <n v="0"/>
    <n v="504000000"/>
    <n v="0"/>
    <n v="0"/>
    <n v="504000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03"/>
    <s v="Facilities and Equipment Management"/>
    <s v="312212"/>
    <s v="Light Vehicles - Acquisition"/>
    <n v="0"/>
    <n v="0"/>
    <n v="0"/>
    <n v="0"/>
    <n v="12944966400"/>
    <n v="0"/>
    <n v="0"/>
    <n v="12944966400"/>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11104"/>
    <s v="Employee Gratuity"/>
    <n v="0"/>
    <n v="0"/>
    <n v="0"/>
    <n v="0"/>
    <n v="572346000"/>
    <n v="0"/>
    <n v="0"/>
    <n v="572346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320022"/>
    <s v="Immunisation Services"/>
    <s v="224001"/>
    <s v="Medical Supplies and Services"/>
    <n v="176943000000"/>
    <n v="0"/>
    <n v="0"/>
    <n v="0"/>
    <n v="222160597896"/>
    <n v="0"/>
    <n v="0"/>
    <n v="45217597896"/>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1003"/>
    <s v="Staff Training"/>
    <n v="0"/>
    <n v="0"/>
    <n v="0"/>
    <n v="0"/>
    <n v="0"/>
    <n v="0"/>
    <n v="0"/>
    <n v="0"/>
    <n v="0"/>
    <n v="0"/>
    <n v="4414151"/>
    <n v="3531320.8000000003"/>
    <n v="0"/>
    <n v="0"/>
    <n v="4414151"/>
    <n v="3531320.8000000003"/>
    <n v="0"/>
    <n v="0"/>
    <n v="4414151"/>
    <n v="3531320.8000000003"/>
    <n v="0"/>
    <n v="0"/>
    <n v="0"/>
    <n v="0"/>
    <n v="0"/>
    <n v="13242453"/>
    <n v="0"/>
    <n v="10593962.4"/>
    <n v="13242453"/>
    <n v="10593962.4"/>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1001"/>
    <s v="Advertising and Public Relations"/>
    <n v="0"/>
    <n v="0"/>
    <n v="0"/>
    <n v="0"/>
    <n v="0"/>
    <n v="0"/>
    <n v="0"/>
    <n v="46959654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0"/>
    <s v=""/>
    <s v="1263"/>
    <s v="Agriculture Cluster Development Project (ACDP)"/>
    <s v="010054"/>
    <s v="Inputs distribution"/>
    <s v="312221"/>
    <s v="Light ICT hardware - Acquisition"/>
    <n v="0"/>
    <n v="0"/>
    <n v="0"/>
    <n v="0"/>
    <n v="0"/>
    <n v="0"/>
    <n v="0"/>
    <n v="0"/>
    <n v="0"/>
    <n v="0"/>
    <n v="125000000"/>
    <n v="100000000"/>
    <n v="0"/>
    <n v="0"/>
    <n v="0"/>
    <n v="0"/>
    <n v="0"/>
    <n v="0"/>
    <n v="0"/>
    <n v="0"/>
    <n v="0"/>
    <n v="0"/>
    <n v="0"/>
    <n v="0"/>
    <n v="0"/>
    <n v="125000000"/>
    <n v="0"/>
    <n v="100000000"/>
    <n v="125000000"/>
    <n v="100000000"/>
    <s v="Capital"/>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1011"/>
    <s v="Printing, Stationery, Photocopying and Binding"/>
    <n v="0"/>
    <n v="0"/>
    <n v="0"/>
    <n v="0"/>
    <n v="0"/>
    <n v="0"/>
    <n v="0"/>
    <n v="0"/>
    <n v="0"/>
    <n v="0"/>
    <n v="187500000"/>
    <n v="150000000"/>
    <n v="0"/>
    <n v="0"/>
    <n v="65751855.620102875"/>
    <n v="57644086.899824724"/>
    <n v="0"/>
    <n v="0"/>
    <n v="134637340.85866311"/>
    <n v="107709872.68693048"/>
    <n v="0"/>
    <n v="0"/>
    <n v="0"/>
    <n v="0"/>
    <n v="0"/>
    <n v="387889196.47876596"/>
    <n v="0"/>
    <n v="315353959.58675522"/>
    <n v="387889196.47876596"/>
    <n v="315353959.58675522"/>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3004"/>
    <s v="Guard and Security services"/>
    <n v="0"/>
    <n v="0"/>
    <n v="0"/>
    <n v="0"/>
    <n v="0"/>
    <n v="0"/>
    <n v="0"/>
    <n v="0"/>
    <n v="0"/>
    <n v="0"/>
    <n v="1000000"/>
    <n v="800000"/>
    <n v="0"/>
    <n v="0"/>
    <n v="1753382.8165360768"/>
    <n v="1537175.6506619928"/>
    <n v="0"/>
    <n v="0"/>
    <n v="1346373.4085866311"/>
    <n v="1077098.7268693049"/>
    <n v="0"/>
    <n v="0"/>
    <n v="0"/>
    <n v="0"/>
    <n v="0"/>
    <n v="4099756.2251227079"/>
    <n v="0"/>
    <n v="3414274.3775312975"/>
    <n v="4099756.2251227079"/>
    <n v="3414274.3775312975"/>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312221"/>
    <s v="Light ICT hardware - Acquisition"/>
    <n v="0"/>
    <n v="0"/>
    <n v="0"/>
    <n v="0"/>
    <n v="0"/>
    <n v="0"/>
    <n v="0"/>
    <n v="0"/>
    <n v="0"/>
    <n v="0"/>
    <n v="73750000"/>
    <n v="59000000"/>
    <n v="0"/>
    <n v="0"/>
    <n v="63560127.099432781"/>
    <n v="55722617.336497232"/>
    <n v="0"/>
    <n v="0"/>
    <n v="10097800.564399732"/>
    <n v="8078240.4515197864"/>
    <n v="0"/>
    <n v="0"/>
    <n v="0"/>
    <n v="0"/>
    <n v="0"/>
    <n v="147407927.66383249"/>
    <n v="0"/>
    <n v="122800857.78801702"/>
    <n v="147407927.66383249"/>
    <n v="122800857.78801702"/>
    <s v="Capital"/>
  </r>
  <r>
    <s v="010"/>
    <s v="Ministry of Agriculture, Animal Industry and Fisheries"/>
    <x v="7"/>
    <x v="7"/>
    <s v="02"/>
    <s v="Agricultural Production and Productivity"/>
    <s v="04"/>
    <s v="Crop Resources"/>
    <s v="000"/>
    <s v=""/>
    <s v="1508"/>
    <s v="National Oil Palm Project"/>
    <s v="010058"/>
    <s v="Oil Palm value chain promotion"/>
    <s v="212102"/>
    <s v="Medical expenses (Employees)"/>
    <n v="0"/>
    <n v="0"/>
    <n v="0"/>
    <n v="0"/>
    <n v="0"/>
    <n v="0"/>
    <n v="0"/>
    <n v="0"/>
    <n v="0"/>
    <n v="0"/>
    <n v="42250000"/>
    <n v="33800000"/>
    <n v="0"/>
    <n v="0"/>
    <n v="42250000"/>
    <n v="33800000"/>
    <n v="0"/>
    <n v="0"/>
    <n v="42250000"/>
    <n v="33800000"/>
    <n v="0"/>
    <n v="0"/>
    <n v="0"/>
    <n v="0"/>
    <n v="0"/>
    <n v="126750000"/>
    <n v="0"/>
    <n v="101400000"/>
    <n v="126750000"/>
    <n v="101400000"/>
    <s v="Recurrent"/>
  </r>
  <r>
    <s v="010"/>
    <s v="Ministry of Agriculture, Animal Industry and Fisheries"/>
    <x v="7"/>
    <x v="7"/>
    <s v="02"/>
    <s v="Agricultural Production and Productivity"/>
    <s v="04"/>
    <s v="Crop Resources"/>
    <s v="000"/>
    <s v=""/>
    <s v="1508"/>
    <s v="National Oil Palm Project"/>
    <s v="010058"/>
    <s v="Oil Palm value chain promotion"/>
    <s v="263402"/>
    <s v="Transfer to Other Government Units"/>
    <n v="0"/>
    <n v="0"/>
    <n v="0"/>
    <n v="0"/>
    <n v="0"/>
    <n v="0"/>
    <n v="0"/>
    <n v="0"/>
    <n v="0"/>
    <n v="0"/>
    <n v="300000000"/>
    <n v="240000000"/>
    <n v="0"/>
    <n v="0"/>
    <n v="50000000"/>
    <n v="40000000"/>
    <n v="0"/>
    <n v="0"/>
    <n v="600000000"/>
    <n v="480000000"/>
    <n v="0"/>
    <n v="0"/>
    <n v="0"/>
    <n v="0"/>
    <n v="0"/>
    <n v="950000000"/>
    <n v="0"/>
    <n v="760000000"/>
    <n v="950000000"/>
    <n v="760000000"/>
    <s v="Recurrent"/>
  </r>
  <r>
    <s v="010"/>
    <s v="Ministry of Agriculture, Animal Industry and Fisheries"/>
    <x v="7"/>
    <x v="7"/>
    <s v="02"/>
    <s v="Agricultural Production and Productivity"/>
    <s v="04"/>
    <s v="Crop Resources"/>
    <s v="000"/>
    <s v=""/>
    <s v="1508"/>
    <s v="National Oil Palm Project"/>
    <s v="010058"/>
    <s v="Oil Palm value chain promotion"/>
    <s v="312139"/>
    <s v="Other Structures - Acquisition"/>
    <n v="0"/>
    <n v="0"/>
    <n v="0"/>
    <n v="0"/>
    <n v="0"/>
    <n v="0"/>
    <n v="0"/>
    <n v="0"/>
    <n v="0"/>
    <n v="0"/>
    <n v="1094984000"/>
    <n v="875987200"/>
    <n v="0"/>
    <n v="0"/>
    <n v="74984000"/>
    <n v="59987200"/>
    <n v="0"/>
    <n v="0"/>
    <n v="2094984000"/>
    <n v="1675987200"/>
    <n v="0"/>
    <n v="0"/>
    <n v="0"/>
    <n v="0"/>
    <n v="0"/>
    <n v="3264952000"/>
    <n v="0"/>
    <n v="2611961600"/>
    <n v="3264952000"/>
    <n v="2611961600"/>
    <s v="Capital"/>
  </r>
  <r>
    <s v="010"/>
    <s v="Ministry of Agriculture, Animal Industry and Fisheries"/>
    <x v="7"/>
    <x v="7"/>
    <s v="02"/>
    <s v="Agricultural Production and Productivity"/>
    <s v="04"/>
    <s v="Crop Resources"/>
    <s v="000"/>
    <s v=""/>
    <s v="1709"/>
    <s v="Rice Development Project Phase II"/>
    <s v="010069"/>
    <s v="Support to irrigation schemes"/>
    <s v="312139"/>
    <s v="Other Structures - Acquisition"/>
    <n v="0"/>
    <n v="0"/>
    <n v="0"/>
    <n v="0"/>
    <n v="0"/>
    <n v="0"/>
    <n v="0"/>
    <n v="0"/>
    <n v="0"/>
    <n v="0"/>
    <n v="993000000"/>
    <n v="794400000"/>
    <n v="0"/>
    <n v="0"/>
    <n v="93000000"/>
    <n v="74400000"/>
    <n v="0"/>
    <n v="0"/>
    <n v="993000000"/>
    <n v="794400000"/>
    <n v="0"/>
    <n v="0"/>
    <n v="0"/>
    <n v="0"/>
    <n v="0"/>
    <n v="2079000000"/>
    <n v="0"/>
    <n v="1663200000"/>
    <n v="2079000000"/>
    <n v="1663200000"/>
    <s v="Capital"/>
  </r>
  <r>
    <s v="010"/>
    <s v="Ministry of Agriculture, Animal Industry and Fisheries"/>
    <x v="7"/>
    <x v="7"/>
    <s v="02"/>
    <s v="Agricultural Production and Productivity"/>
    <s v="04"/>
    <s v="Crop Resources"/>
    <s v="000"/>
    <s v=""/>
    <s v="1772"/>
    <s v="National Oil Seeds Project"/>
    <s v="010049"/>
    <s v="Crop production technology promotion"/>
    <s v="221003"/>
    <s v="Staff Training"/>
    <n v="0"/>
    <n v="0"/>
    <n v="0"/>
    <n v="0"/>
    <n v="0"/>
    <n v="0"/>
    <n v="0"/>
    <n v="0"/>
    <n v="0"/>
    <n v="0"/>
    <n v="125000000"/>
    <n v="0"/>
    <n v="0"/>
    <n v="0"/>
    <n v="25000000"/>
    <n v="10000000"/>
    <n v="0"/>
    <n v="0"/>
    <n v="125000000"/>
    <n v="12500000"/>
    <n v="0"/>
    <n v="0"/>
    <n v="0"/>
    <n v="0"/>
    <n v="0"/>
    <n v="275000000"/>
    <n v="0"/>
    <n v="22500000"/>
    <n v="275000000"/>
    <n v="22500000"/>
    <s v="Recurrent"/>
  </r>
  <r>
    <s v="010"/>
    <s v="Ministry of Agriculture, Animal Industry and Fisheries"/>
    <x v="7"/>
    <x v="7"/>
    <s v="02"/>
    <s v="Agricultural Production and Productivity"/>
    <s v="04"/>
    <s v="Crop Resources"/>
    <s v="001"/>
    <s v="Crop Inspection and Certification"/>
    <s v="1263"/>
    <s v="Agriculture Cluster Development Project (ACDP)"/>
    <s v="000017"/>
    <s v="Infrastructure Development and Management"/>
    <s v="225201"/>
    <s v="Consultancy Services-Capital"/>
    <n v="0"/>
    <n v="0"/>
    <n v="0"/>
    <n v="0"/>
    <n v="2143000000"/>
    <n v="0"/>
    <n v="0"/>
    <n v="2143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17"/>
    <s v="Infrastructure Development and Management"/>
    <s v="225204"/>
    <s v="Monitoring and Supervision of capital work"/>
    <n v="0"/>
    <n v="0"/>
    <n v="0"/>
    <n v="0"/>
    <n v="1880000000"/>
    <n v="0"/>
    <n v="1000000000"/>
    <n v="880000000"/>
    <n v="400000000"/>
    <n v="0"/>
    <n v="0"/>
    <n v="0"/>
    <n v="200000000"/>
    <n v="657584000"/>
    <n v="0"/>
    <n v="0"/>
    <n v="300000000"/>
    <n v="240253500"/>
    <n v="0"/>
    <n v="0"/>
    <n v="100000000"/>
    <n v="102162500"/>
    <n v="0"/>
    <n v="0"/>
    <n v="1000000000"/>
    <n v="0"/>
    <n v="1000000000"/>
    <n v="0"/>
    <n v="1000000000"/>
    <n v="100000000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5204"/>
    <s v="Monitoring and Supervision of capital work"/>
    <n v="0"/>
    <n v="0"/>
    <n v="0"/>
    <n v="0"/>
    <n v="1756000000"/>
    <n v="0"/>
    <n v="0"/>
    <n v="1756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63402"/>
    <s v="Transfer to Other Government Units"/>
    <n v="0"/>
    <n v="0"/>
    <n v="0"/>
    <n v="0"/>
    <n v="5760000000"/>
    <n v="0"/>
    <n v="0"/>
    <n v="576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11102"/>
    <s v="Contract Staff Salaries "/>
    <n v="0"/>
    <n v="0"/>
    <n v="0"/>
    <n v="0"/>
    <n v="2118694897"/>
    <n v="0"/>
    <n v="360000000"/>
    <n v="1758694897"/>
    <n v="90000000"/>
    <n v="22728246"/>
    <n v="0"/>
    <n v="0"/>
    <n v="92481874"/>
    <n v="0"/>
    <n v="0"/>
    <n v="0"/>
    <n v="87518126"/>
    <n v="40200475"/>
    <n v="0"/>
    <n v="0"/>
    <n v="90000000"/>
    <n v="272437030"/>
    <n v="0"/>
    <n v="0"/>
    <n v="360000000"/>
    <n v="0"/>
    <n v="335365751"/>
    <n v="0"/>
    <n v="360000000"/>
    <n v="335365751"/>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11106"/>
    <s v="Allowances (Incl. Casuals, Temporary, sitting allowances)"/>
    <n v="0"/>
    <n v="0"/>
    <n v="0"/>
    <n v="0"/>
    <n v="615389549"/>
    <n v="0"/>
    <n v="30000000"/>
    <n v="585389549"/>
    <n v="0"/>
    <n v="0"/>
    <n v="0"/>
    <n v="0"/>
    <n v="20000000"/>
    <n v="19812000"/>
    <n v="0"/>
    <n v="0"/>
    <n v="5000000"/>
    <n v="0"/>
    <n v="0"/>
    <n v="0"/>
    <n v="5000000"/>
    <n v="10188000"/>
    <n v="0"/>
    <n v="0"/>
    <n v="30000000"/>
    <n v="0"/>
    <n v="30000000"/>
    <n v="0"/>
    <n v="30000000"/>
    <n v="3000000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7004"/>
    <s v="Fuel, Lubricants and Oils"/>
    <n v="0"/>
    <n v="0"/>
    <n v="0"/>
    <n v="0"/>
    <n v="172000000"/>
    <n v="0"/>
    <n v="60000000"/>
    <n v="112000000"/>
    <n v="0"/>
    <n v="0"/>
    <n v="0"/>
    <n v="0"/>
    <n v="20000000"/>
    <n v="20000000"/>
    <n v="0"/>
    <n v="0"/>
    <n v="20000000"/>
    <n v="0"/>
    <n v="0"/>
    <n v="0"/>
    <n v="20000000"/>
    <n v="40000000"/>
    <n v="0"/>
    <n v="0"/>
    <n v="60000000"/>
    <n v="0"/>
    <n v="60000000"/>
    <n v="0"/>
    <n v="60000000"/>
    <n v="60000000"/>
    <s v="Recurrent"/>
  </r>
  <r>
    <s v="010"/>
    <s v="Ministry of Agriculture, Animal Industry and Fisheries"/>
    <x v="7"/>
    <x v="7"/>
    <s v="02"/>
    <s v="Agricultural Production and Productivity"/>
    <s v="04"/>
    <s v="Crop Resources"/>
    <s v="002"/>
    <s v="Crop Production"/>
    <s v="1508"/>
    <s v="National Oil Palm Project"/>
    <s v="010058"/>
    <s v="Oil Palm value chain promotion"/>
    <s v="221003"/>
    <s v="Staff Training"/>
    <n v="0"/>
    <n v="0"/>
    <n v="0"/>
    <n v="0"/>
    <n v="470361000"/>
    <n v="0"/>
    <n v="0"/>
    <n v="470361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696"/>
    <s v="Development of Sustainable Cashew Nut Value Chain in Uganda"/>
    <s v="010041"/>
    <s v="Cashew  Nut Value Chain promotion"/>
    <s v="221002"/>
    <s v="Workshops, Meetings and Seminars"/>
    <n v="0"/>
    <n v="0"/>
    <n v="0"/>
    <n v="0"/>
    <n v="30000000"/>
    <n v="0"/>
    <n v="30000000"/>
    <n v="0"/>
    <n v="0"/>
    <n v="0"/>
    <n v="0"/>
    <n v="0"/>
    <n v="0"/>
    <n v="0"/>
    <n v="0"/>
    <n v="0"/>
    <n v="15000000"/>
    <n v="0"/>
    <n v="0"/>
    <n v="0"/>
    <n v="0"/>
    <n v="15000000"/>
    <n v="0"/>
    <n v="0"/>
    <n v="15000000"/>
    <n v="0"/>
    <n v="15000000"/>
    <n v="0"/>
    <n v="15000000"/>
    <n v="15000000"/>
    <s v="Recurrent"/>
  </r>
  <r>
    <s v="010"/>
    <s v="Ministry of Agriculture, Animal Industry and Fisheries"/>
    <x v="7"/>
    <x v="7"/>
    <s v="02"/>
    <s v="Agricultural Production and Productivity"/>
    <s v="04"/>
    <s v="Crop Resources"/>
    <s v="002"/>
    <s v="Crop Production"/>
    <s v="1709"/>
    <s v="Rice Development Project Phase II"/>
    <s v="010069"/>
    <s v="Support to irrigation schemes"/>
    <s v="211106"/>
    <s v="Allowances (Incl. Casuals, Temporary, sitting allowances)"/>
    <n v="0"/>
    <n v="0"/>
    <n v="0"/>
    <n v="0"/>
    <n v="70000000"/>
    <n v="0"/>
    <n v="70000000"/>
    <n v="0"/>
    <n v="0"/>
    <n v="0"/>
    <n v="0"/>
    <n v="0"/>
    <n v="25000000"/>
    <n v="0"/>
    <n v="0"/>
    <n v="0"/>
    <n v="20000000"/>
    <n v="0"/>
    <n v="0"/>
    <n v="0"/>
    <n v="0"/>
    <n v="45000000"/>
    <n v="0"/>
    <n v="0"/>
    <n v="45000000"/>
    <n v="0"/>
    <n v="45000000"/>
    <n v="0"/>
    <n v="45000000"/>
    <n v="45000000"/>
    <s v="Recurrent"/>
  </r>
  <r>
    <s v="010"/>
    <s v="Ministry of Agriculture, Animal Industry and Fisheries"/>
    <x v="7"/>
    <x v="7"/>
    <s v="02"/>
    <s v="Agricultural Production and Productivity"/>
    <s v="04"/>
    <s v="Crop Resources"/>
    <s v="002"/>
    <s v="Crop Production"/>
    <s v="1709"/>
    <s v="Rice Development Project Phase II"/>
    <s v="010069"/>
    <s v="Support to irrigation schemes"/>
    <s v="228002"/>
    <s v="Maintenance-Transport Equipment "/>
    <n v="0"/>
    <n v="0"/>
    <n v="0"/>
    <n v="0"/>
    <n v="10000000"/>
    <n v="0"/>
    <n v="10000000"/>
    <n v="0"/>
    <n v="0"/>
    <n v="0"/>
    <n v="0"/>
    <n v="0"/>
    <n v="5000000"/>
    <n v="0"/>
    <n v="0"/>
    <n v="0"/>
    <n v="5000000"/>
    <n v="0"/>
    <n v="0"/>
    <n v="0"/>
    <n v="0"/>
    <n v="10000000"/>
    <n v="0"/>
    <n v="0"/>
    <n v="10000000"/>
    <n v="0"/>
    <n v="10000000"/>
    <n v="0"/>
    <n v="10000000"/>
    <n v="1000000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11102"/>
    <s v="Contract Staff Salaries "/>
    <n v="0"/>
    <n v="0"/>
    <n v="0"/>
    <n v="0"/>
    <n v="6937200000"/>
    <n v="0"/>
    <n v="187200000"/>
    <n v="6750000000"/>
    <n v="46800000"/>
    <n v="0"/>
    <n v="0"/>
    <n v="0"/>
    <n v="0"/>
    <n v="10000000"/>
    <n v="0"/>
    <n v="0"/>
    <n v="45509426"/>
    <n v="61680419"/>
    <n v="0"/>
    <n v="0"/>
    <n v="94890574"/>
    <n v="115233115"/>
    <n v="0"/>
    <n v="0"/>
    <n v="187200000"/>
    <n v="0"/>
    <n v="186913534"/>
    <n v="0"/>
    <n v="187200000"/>
    <n v="186913534"/>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1002"/>
    <s v="Workshops, Meetings and Seminars"/>
    <n v="0"/>
    <n v="0"/>
    <n v="102500000"/>
    <n v="-102500000"/>
    <n v="1897500000"/>
    <n v="0"/>
    <n v="0"/>
    <n v="20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5101"/>
    <s v="Consultancy Services"/>
    <n v="0"/>
    <n v="0"/>
    <n v="140000000"/>
    <n v="-140000000"/>
    <n v="1860000000"/>
    <n v="0"/>
    <n v="0"/>
    <n v="2000000000"/>
    <n v="0"/>
    <n v="0"/>
    <n v="0"/>
    <n v="0"/>
    <n v="0"/>
    <n v="0"/>
    <n v="0"/>
    <n v="0"/>
    <n v="0"/>
    <n v="0"/>
    <n v="0"/>
    <n v="0"/>
    <n v="0"/>
    <n v="0"/>
    <n v="0"/>
    <n v="0"/>
    <n v="0"/>
    <n v="0"/>
    <n v="0"/>
    <n v="0"/>
    <n v="0"/>
    <n v="0"/>
    <s v="Recurrent"/>
  </r>
  <r>
    <s v="010"/>
    <s v="Ministry of Agriculture, Animal Industry and Fisheries"/>
    <x v="7"/>
    <x v="7"/>
    <s v="02"/>
    <s v="Agricultural Production and Productivity"/>
    <s v="05"/>
    <s v="Fisheries Resources"/>
    <s v="001"/>
    <s v="Aquaculture Management and Development"/>
    <s v="1494"/>
    <s v="Promoting Commercial Aquaculture Project"/>
    <s v="010075"/>
    <s v="Water resources management"/>
    <s v="221003"/>
    <s v="Staff Training"/>
    <n v="0"/>
    <n v="0"/>
    <n v="0"/>
    <n v="0"/>
    <n v="180000000"/>
    <n v="0"/>
    <n v="180000000"/>
    <n v="0"/>
    <n v="0"/>
    <n v="0"/>
    <n v="0"/>
    <n v="0"/>
    <n v="50000000"/>
    <n v="0"/>
    <n v="0"/>
    <n v="0"/>
    <n v="50000000"/>
    <n v="29500000"/>
    <n v="0"/>
    <n v="0"/>
    <n v="80000000"/>
    <n v="146458586"/>
    <n v="0"/>
    <n v="0"/>
    <n v="180000000"/>
    <n v="0"/>
    <n v="175958586"/>
    <n v="0"/>
    <n v="180000000"/>
    <n v="175958586"/>
    <s v="Recurrent"/>
  </r>
  <r>
    <s v="010"/>
    <s v="Ministry of Agriculture, Animal Industry and Fisheries"/>
    <x v="7"/>
    <x v="7"/>
    <s v="02"/>
    <s v="Agricultural Production and Productivity"/>
    <s v="05"/>
    <s v="Fisheries Resources"/>
    <s v="001"/>
    <s v="Aquaculture Management and Development"/>
    <s v="1494"/>
    <s v="Promoting Commercial Aquaculture Project"/>
    <s v="010075"/>
    <s v="Water resources management"/>
    <s v="224003"/>
    <s v="Agricultural Supplies and Services"/>
    <n v="0"/>
    <n v="0"/>
    <n v="0"/>
    <n v="0"/>
    <n v="60000000"/>
    <n v="0"/>
    <n v="60000000"/>
    <n v="0"/>
    <n v="0"/>
    <n v="0"/>
    <n v="0"/>
    <n v="0"/>
    <n v="0"/>
    <n v="0"/>
    <n v="0"/>
    <n v="0"/>
    <n v="20000000"/>
    <n v="0"/>
    <n v="0"/>
    <n v="0"/>
    <n v="40000000"/>
    <n v="59966454"/>
    <n v="0"/>
    <n v="0"/>
    <n v="60000000"/>
    <n v="0"/>
    <n v="59966454"/>
    <n v="0"/>
    <n v="60000000"/>
    <n v="59966454"/>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21002"/>
    <s v="Workshops, Meetings and Seminars"/>
    <n v="0"/>
    <n v="0"/>
    <n v="0"/>
    <n v="0"/>
    <n v="0"/>
    <n v="0"/>
    <n v="0"/>
    <n v="0"/>
    <n v="0"/>
    <n v="0"/>
    <n v="114000000"/>
    <n v="91200000"/>
    <n v="0"/>
    <n v="0"/>
    <n v="74000000"/>
    <n v="59200000"/>
    <n v="0"/>
    <n v="0"/>
    <n v="114000000"/>
    <n v="91200000"/>
    <n v="0"/>
    <n v="0"/>
    <n v="0"/>
    <n v="0"/>
    <n v="0"/>
    <n v="302000000"/>
    <n v="0"/>
    <n v="241600000"/>
    <n v="302000000"/>
    <n v="24160000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23003"/>
    <s v="Rent-Produced Assets-to private entities"/>
    <n v="0"/>
    <n v="0"/>
    <n v="0"/>
    <n v="0"/>
    <n v="0"/>
    <n v="0"/>
    <n v="0"/>
    <n v="0"/>
    <n v="0"/>
    <n v="0"/>
    <n v="430000000"/>
    <n v="344000000"/>
    <n v="0"/>
    <n v="0"/>
    <n v="0"/>
    <n v="0"/>
    <n v="0"/>
    <n v="0"/>
    <n v="0"/>
    <n v="0"/>
    <n v="0"/>
    <n v="0"/>
    <n v="0"/>
    <n v="0"/>
    <n v="0"/>
    <n v="430000000"/>
    <n v="0"/>
    <n v="344000000"/>
    <n v="430000000"/>
    <n v="34400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1001"/>
    <s v="Advertising and Public Relations"/>
    <n v="0"/>
    <n v="0"/>
    <n v="0"/>
    <n v="0"/>
    <n v="91000000"/>
    <n v="0"/>
    <n v="20000000"/>
    <n v="71000000"/>
    <n v="0"/>
    <n v="0"/>
    <n v="0"/>
    <n v="0"/>
    <n v="0"/>
    <n v="0"/>
    <n v="0"/>
    <n v="0"/>
    <n v="0"/>
    <n v="0"/>
    <n v="0"/>
    <n v="0"/>
    <n v="0"/>
    <n v="0"/>
    <n v="0"/>
    <n v="0"/>
    <n v="0"/>
    <n v="0"/>
    <n v="0"/>
    <n v="0"/>
    <n v="0"/>
    <n v="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5101"/>
    <s v="Consultancy Services"/>
    <n v="0"/>
    <n v="0"/>
    <n v="0"/>
    <n v="0"/>
    <n v="2987812500"/>
    <n v="0"/>
    <n v="0"/>
    <n v="2987812500"/>
    <n v="0"/>
    <n v="0"/>
    <n v="0"/>
    <n v="0"/>
    <n v="0"/>
    <n v="0"/>
    <n v="0"/>
    <n v="0"/>
    <n v="0"/>
    <n v="0"/>
    <n v="0"/>
    <n v="0"/>
    <n v="0"/>
    <n v="0"/>
    <n v="0"/>
    <n v="0"/>
    <n v="0"/>
    <n v="0"/>
    <n v="0"/>
    <n v="0"/>
    <n v="0"/>
    <n v="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8002"/>
    <s v="Maintenance-Transport Equipment "/>
    <n v="0"/>
    <n v="0"/>
    <n v="0"/>
    <n v="0"/>
    <n v="71000000"/>
    <n v="0"/>
    <n v="0"/>
    <n v="71000000"/>
    <n v="0"/>
    <n v="0"/>
    <n v="0"/>
    <n v="0"/>
    <n v="0"/>
    <n v="0"/>
    <n v="0"/>
    <n v="0"/>
    <n v="0"/>
    <n v="0"/>
    <n v="0"/>
    <n v="0"/>
    <n v="0"/>
    <n v="0"/>
    <n v="0"/>
    <n v="0"/>
    <n v="0"/>
    <n v="0"/>
    <n v="0"/>
    <n v="0"/>
    <n v="0"/>
    <n v="0"/>
    <s v="Recurrent"/>
  </r>
  <r>
    <s v="010"/>
    <s v="Ministry of Agriculture, Animal Industry and Fisheries"/>
    <x v="7"/>
    <x v="7"/>
    <s v="03"/>
    <s v="Storage, Agro-Processing and Value addition "/>
    <s v="04"/>
    <s v="Crop Resources"/>
    <s v="000"/>
    <s v=""/>
    <s v="1263"/>
    <s v="Agriculture Cluster Development Project (ACDP)"/>
    <s v="010059"/>
    <s v="Post-harvest handling, storage and processing"/>
    <s v="227001"/>
    <s v="Travel inland"/>
    <n v="0"/>
    <n v="0"/>
    <n v="0"/>
    <n v="0"/>
    <n v="0"/>
    <n v="0"/>
    <n v="0"/>
    <n v="0"/>
    <n v="0"/>
    <n v="0"/>
    <n v="0"/>
    <n v="0"/>
    <n v="0"/>
    <n v="0"/>
    <n v="0"/>
    <n v="0"/>
    <n v="0"/>
    <n v="0"/>
    <n v="53000000"/>
    <n v="31800000"/>
    <n v="0"/>
    <n v="0"/>
    <n v="0"/>
    <n v="0"/>
    <n v="0"/>
    <n v="53000000"/>
    <n v="0"/>
    <n v="31800000"/>
    <n v="53000000"/>
    <n v="31800000"/>
    <s v="Recurrent"/>
  </r>
  <r>
    <s v="010"/>
    <s v="Ministry of Agriculture, Animal Industry and Fisheries"/>
    <x v="7"/>
    <x v="7"/>
    <s v="03"/>
    <s v="Storage, Agro-Processing and Value addition "/>
    <s v="04"/>
    <s v="Crop Resources"/>
    <s v="000"/>
    <s v=""/>
    <s v="1263"/>
    <s v="Agriculture Cluster Development Project (ACDP)"/>
    <s v="010059"/>
    <s v="Post-harvest handling, storage and processing"/>
    <s v="312139"/>
    <s v="Other Structures - Acquisition"/>
    <n v="0"/>
    <n v="0"/>
    <n v="0"/>
    <n v="0"/>
    <n v="0"/>
    <n v="0"/>
    <n v="0"/>
    <n v="0"/>
    <n v="0"/>
    <n v="0"/>
    <n v="0"/>
    <n v="0"/>
    <n v="0"/>
    <n v="0"/>
    <n v="0"/>
    <n v="0"/>
    <n v="0"/>
    <n v="0"/>
    <n v="2000000000"/>
    <n v="1200000000"/>
    <n v="0"/>
    <n v="0"/>
    <n v="0"/>
    <n v="0"/>
    <n v="0"/>
    <n v="2000000000"/>
    <n v="0"/>
    <n v="1200000000"/>
    <n v="2000000000"/>
    <n v="1200000000"/>
    <s v="Capital"/>
  </r>
  <r>
    <s v="010"/>
    <s v="Ministry of Agriculture, Animal Industry and Fisheries"/>
    <x v="7"/>
    <x v="7"/>
    <s v="03"/>
    <s v="Storage, Agro-Processing and Value addition "/>
    <s v="04"/>
    <s v="Crop Resources"/>
    <s v="000"/>
    <s v=""/>
    <s v="1508"/>
    <s v="National Oil Palm Project"/>
    <s v="010059"/>
    <s v="Post-harvest handling, storage and processing"/>
    <s v="312121"/>
    <s v="Non-Residential Buildings - Acquisition"/>
    <n v="0"/>
    <n v="0"/>
    <n v="0"/>
    <n v="0"/>
    <n v="0"/>
    <n v="0"/>
    <n v="0"/>
    <n v="0"/>
    <n v="0"/>
    <n v="0"/>
    <n v="337500000"/>
    <n v="270000000"/>
    <n v="0"/>
    <n v="0"/>
    <n v="37500000"/>
    <n v="30000000"/>
    <n v="0"/>
    <n v="0"/>
    <n v="337500000"/>
    <n v="270000000"/>
    <n v="0"/>
    <n v="0"/>
    <n v="0"/>
    <n v="0"/>
    <n v="0"/>
    <n v="712500000"/>
    <n v="0"/>
    <n v="570000000"/>
    <n v="712500000"/>
    <n v="570000000"/>
    <s v="Capital"/>
  </r>
  <r>
    <s v="010"/>
    <s v="Ministry of Agriculture, Animal Industry and Fisheries"/>
    <x v="7"/>
    <x v="7"/>
    <s v="03"/>
    <s v="Storage, Agro-Processing and Value addition "/>
    <s v="04"/>
    <s v="Crop Resources"/>
    <s v="003"/>
    <s v="Crop Protection"/>
    <s v="1386"/>
    <s v="Crop Pests and Diseases Control Phase II"/>
    <s v="000034"/>
    <s v="Education and Skills Development"/>
    <s v="228002"/>
    <s v="Maintenance-Transport Equipment "/>
    <n v="0"/>
    <n v="0"/>
    <n v="0"/>
    <n v="0"/>
    <n v="30000000"/>
    <n v="0"/>
    <n v="30000000"/>
    <n v="0"/>
    <n v="0"/>
    <n v="0"/>
    <n v="0"/>
    <n v="0"/>
    <n v="0"/>
    <n v="0"/>
    <n v="0"/>
    <n v="0"/>
    <n v="15000000"/>
    <n v="4200000"/>
    <n v="0"/>
    <n v="0"/>
    <n v="15000000"/>
    <n v="24848920"/>
    <n v="0"/>
    <n v="0"/>
    <n v="30000000"/>
    <n v="0"/>
    <n v="29048920"/>
    <n v="0"/>
    <n v="30000000"/>
    <n v="29048920"/>
    <s v="Recurrent"/>
  </r>
  <r>
    <s v="010"/>
    <s v="Ministry of Agriculture, Animal Industry and Fisheries"/>
    <x v="7"/>
    <x v="7"/>
    <s v="04"/>
    <s v="Agricultural Market Access and Competitiveness"/>
    <s v="03"/>
    <s v="Animal Resources"/>
    <s v="002"/>
    <s v="Animal Production"/>
    <s v="1358"/>
    <s v="Meat Export Support Services"/>
    <s v="000073"/>
    <s v="Marketing and Value addition"/>
    <s v="211106"/>
    <s v="Allowances (Incl. Casuals, Temporary, sitting allowances)"/>
    <n v="0"/>
    <n v="0"/>
    <n v="0"/>
    <n v="0"/>
    <n v="50000000"/>
    <n v="0"/>
    <n v="50000000"/>
    <n v="0"/>
    <n v="0"/>
    <n v="0"/>
    <n v="0"/>
    <n v="0"/>
    <n v="20000000"/>
    <n v="17082400"/>
    <n v="0"/>
    <n v="0"/>
    <n v="30000000"/>
    <n v="32917600"/>
    <n v="0"/>
    <n v="0"/>
    <n v="0"/>
    <n v="0"/>
    <n v="0"/>
    <n v="0"/>
    <n v="50000000"/>
    <n v="0"/>
    <n v="50000000"/>
    <n v="0"/>
    <n v="50000000"/>
    <n v="50000000"/>
    <s v="Recurrent"/>
  </r>
  <r>
    <s v="010"/>
    <s v="Ministry of Agriculture, Animal Industry and Fisheries"/>
    <x v="7"/>
    <x v="7"/>
    <s v="04"/>
    <s v="Agricultural Market Access and Competitiveness"/>
    <s v="04"/>
    <s v="Crop Resources"/>
    <s v="000"/>
    <s v=""/>
    <s v="1263"/>
    <s v="Agriculture Cluster Development Project (ACDP)"/>
    <s v="000073"/>
    <s v="Marketing and Value addition"/>
    <s v="225204"/>
    <s v="Monitoring and Supervision of capital work"/>
    <n v="0"/>
    <n v="0"/>
    <n v="0"/>
    <n v="0"/>
    <n v="0"/>
    <n v="0"/>
    <n v="0"/>
    <n v="0"/>
    <n v="0"/>
    <n v="0"/>
    <n v="500000000"/>
    <n v="400000000"/>
    <n v="0"/>
    <n v="0"/>
    <n v="70000000"/>
    <n v="56000000"/>
    <n v="0"/>
    <n v="0"/>
    <n v="500000000"/>
    <n v="400000000"/>
    <n v="0"/>
    <n v="0"/>
    <n v="0"/>
    <n v="0"/>
    <n v="0"/>
    <n v="1070000000"/>
    <n v="0"/>
    <n v="856000000"/>
    <n v="1070000000"/>
    <n v="856000000"/>
    <s v="Recurrent"/>
  </r>
  <r>
    <s v="010"/>
    <s v="Ministry of Agriculture, Animal Industry and Fisheries"/>
    <x v="7"/>
    <x v="7"/>
    <s v="04"/>
    <s v="Agricultural Market Access and Competitiveness"/>
    <s v="04"/>
    <s v="Crop Resources"/>
    <s v="001"/>
    <s v="Crop Inspection and Certification"/>
    <s v="1263"/>
    <s v="Agriculture Cluster Development Project (ACDP)"/>
    <s v="000073"/>
    <s v="Marketing and Value addition"/>
    <s v="225204"/>
    <s v="Monitoring and Supervision of capital work"/>
    <n v="0"/>
    <n v="0"/>
    <n v="0"/>
    <n v="0"/>
    <n v="2000000000"/>
    <n v="0"/>
    <n v="0"/>
    <n v="2000000000"/>
    <n v="0"/>
    <n v="0"/>
    <n v="0"/>
    <n v="0"/>
    <n v="0"/>
    <n v="0"/>
    <n v="0"/>
    <n v="0"/>
    <n v="0"/>
    <n v="0"/>
    <n v="0"/>
    <n v="0"/>
    <n v="0"/>
    <n v="0"/>
    <n v="0"/>
    <n v="0"/>
    <n v="0"/>
    <n v="0"/>
    <n v="0"/>
    <n v="0"/>
    <n v="0"/>
    <n v="0"/>
    <s v="Recurrent"/>
  </r>
  <r>
    <s v="010"/>
    <s v="Ministry of Agriculture, Animal Industry and Fisheries"/>
    <x v="7"/>
    <x v="7"/>
    <s v="04"/>
    <s v="Agricultural Market Access and Competitiveness"/>
    <s v="06"/>
    <s v="Policy, Planning and Support Services"/>
    <s v="001"/>
    <s v="Agricultural Planning and Development"/>
    <s v="1444"/>
    <s v="Agriculture Value Chain Development"/>
    <s v="000073"/>
    <s v="Marketing and Value addition"/>
    <s v="225203"/>
    <s v="Appraisal and Feasibility Studies for Capital Works"/>
    <n v="0"/>
    <n v="0"/>
    <n v="0"/>
    <n v="0"/>
    <n v="1200000000"/>
    <n v="0"/>
    <n v="1200000000"/>
    <n v="0"/>
    <n v="0"/>
    <n v="0"/>
    <n v="0"/>
    <n v="0"/>
    <n v="0"/>
    <n v="0"/>
    <n v="0"/>
    <n v="0"/>
    <n v="950000000"/>
    <n v="0"/>
    <n v="0"/>
    <n v="0"/>
    <n v="200000000"/>
    <n v="1150000000"/>
    <n v="0"/>
    <n v="0"/>
    <n v="1150000000"/>
    <n v="0"/>
    <n v="1150000000"/>
    <n v="0"/>
    <n v="1150000000"/>
    <n v="11500000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12102"/>
    <s v="Medical expenses (Employees)"/>
    <n v="0"/>
    <n v="0"/>
    <n v="0"/>
    <n v="0"/>
    <n v="0"/>
    <n v="0"/>
    <n v="0"/>
    <n v="0"/>
    <n v="0"/>
    <n v="0"/>
    <n v="22500000"/>
    <n v="19125000"/>
    <n v="0"/>
    <n v="0"/>
    <n v="0"/>
    <n v="0"/>
    <n v="0"/>
    <n v="0"/>
    <n v="0"/>
    <n v="0"/>
    <n v="0"/>
    <n v="0"/>
    <n v="1500000"/>
    <n v="1500000"/>
    <n v="0"/>
    <n v="24000000"/>
    <n v="0"/>
    <n v="20625000"/>
    <n v="24000000"/>
    <n v="206250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1011"/>
    <s v="Printing, Stationery, Photocopying and Binding"/>
    <n v="0"/>
    <n v="0"/>
    <n v="0"/>
    <n v="0"/>
    <n v="0"/>
    <n v="0"/>
    <n v="0"/>
    <n v="0"/>
    <n v="0"/>
    <n v="0"/>
    <n v="22500000"/>
    <n v="19125000"/>
    <n v="0"/>
    <n v="0"/>
    <n v="18562285"/>
    <n v="18562285"/>
    <n v="0"/>
    <n v="0"/>
    <n v="0"/>
    <n v="0"/>
    <n v="0"/>
    <n v="0"/>
    <n v="55164272"/>
    <n v="55164272"/>
    <n v="0"/>
    <n v="96226557"/>
    <n v="0"/>
    <n v="92851557"/>
    <n v="96226557"/>
    <n v="92851557"/>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5204"/>
    <s v="Monitoring and Supervision of capital work"/>
    <n v="0"/>
    <n v="0"/>
    <n v="0"/>
    <n v="0"/>
    <n v="0"/>
    <n v="0"/>
    <n v="0"/>
    <n v="0"/>
    <n v="0"/>
    <n v="0"/>
    <n v="63000000"/>
    <n v="53550000"/>
    <n v="0"/>
    <n v="0"/>
    <n v="0"/>
    <n v="0"/>
    <n v="0"/>
    <n v="0"/>
    <n v="0"/>
    <n v="0"/>
    <n v="0"/>
    <n v="0"/>
    <n v="240511560"/>
    <n v="240511560"/>
    <n v="0"/>
    <n v="303511560"/>
    <n v="0"/>
    <n v="294061560"/>
    <n v="303511560"/>
    <n v="29406156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1012"/>
    <s v="Small Office Equipment"/>
    <n v="0"/>
    <n v="0"/>
    <n v="0"/>
    <n v="0"/>
    <n v="305000000"/>
    <n v="0"/>
    <n v="5000000"/>
    <n v="300000000"/>
    <n v="0"/>
    <n v="0"/>
    <n v="0"/>
    <n v="0"/>
    <n v="2500000"/>
    <n v="0"/>
    <n v="0"/>
    <n v="0"/>
    <n v="0"/>
    <n v="0"/>
    <n v="0"/>
    <n v="0"/>
    <n v="0"/>
    <n v="2340000"/>
    <n v="0"/>
    <n v="0"/>
    <n v="2500000"/>
    <n v="0"/>
    <n v="2340000"/>
    <n v="0"/>
    <n v="2500000"/>
    <n v="23400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1003"/>
    <s v="Staff Training"/>
    <n v="0"/>
    <n v="0"/>
    <n v="0"/>
    <n v="0"/>
    <n v="0"/>
    <n v="0"/>
    <n v="0"/>
    <n v="0"/>
    <n v="0"/>
    <n v="0"/>
    <n v="30000000"/>
    <n v="0"/>
    <n v="0"/>
    <n v="0"/>
    <n v="0"/>
    <n v="0"/>
    <n v="0"/>
    <n v="0"/>
    <n v="40000000"/>
    <n v="0"/>
    <n v="0"/>
    <n v="0"/>
    <n v="15000000"/>
    <n v="12000000"/>
    <n v="0"/>
    <n v="85000000"/>
    <n v="0"/>
    <n v="12000000"/>
    <n v="85000000"/>
    <n v="120000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1007"/>
    <s v="Books, Periodicals &amp; Newspapers"/>
    <n v="0"/>
    <n v="0"/>
    <n v="0"/>
    <n v="0"/>
    <n v="0"/>
    <n v="0"/>
    <n v="0"/>
    <n v="0"/>
    <n v="0"/>
    <n v="0"/>
    <n v="4000000"/>
    <n v="3209000"/>
    <n v="0"/>
    <n v="0"/>
    <n v="0"/>
    <n v="0"/>
    <n v="0"/>
    <n v="0"/>
    <n v="3000000"/>
    <n v="1461000"/>
    <n v="0"/>
    <n v="0"/>
    <n v="3000000"/>
    <n v="3000000"/>
    <n v="0"/>
    <n v="10000000"/>
    <n v="0"/>
    <n v="7670000"/>
    <n v="10000000"/>
    <n v="76700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2001"/>
    <s v="Information and Communication Technology Services."/>
    <n v="0"/>
    <n v="0"/>
    <n v="0"/>
    <n v="0"/>
    <n v="0"/>
    <n v="0"/>
    <n v="0"/>
    <n v="0"/>
    <n v="0"/>
    <n v="0"/>
    <n v="7000000"/>
    <n v="6250000"/>
    <n v="0"/>
    <n v="0"/>
    <n v="0"/>
    <n v="0"/>
    <n v="0"/>
    <n v="0"/>
    <n v="5000000"/>
    <n v="2196800"/>
    <n v="0"/>
    <n v="0"/>
    <n v="2000000"/>
    <n v="1896800"/>
    <n v="0"/>
    <n v="14000000"/>
    <n v="0"/>
    <n v="10343600"/>
    <n v="14000000"/>
    <n v="103436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7001"/>
    <s v="Travel inland"/>
    <n v="0"/>
    <n v="0"/>
    <n v="0"/>
    <n v="0"/>
    <n v="0"/>
    <n v="0"/>
    <n v="0"/>
    <n v="0"/>
    <n v="0"/>
    <n v="0"/>
    <n v="550000000"/>
    <n v="450737100"/>
    <n v="0"/>
    <n v="0"/>
    <n v="0"/>
    <n v="0"/>
    <n v="0"/>
    <n v="0"/>
    <n v="400000000"/>
    <n v="277147500"/>
    <n v="0"/>
    <n v="0"/>
    <n v="400000000"/>
    <n v="399000000"/>
    <n v="0"/>
    <n v="1350000000"/>
    <n v="0"/>
    <n v="1126884600"/>
    <n v="1350000000"/>
    <n v="11268846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312235"/>
    <s v="Furniture and Fittings - Acquisition"/>
    <n v="0"/>
    <n v="0"/>
    <n v="0"/>
    <n v="0"/>
    <n v="0"/>
    <n v="0"/>
    <n v="0"/>
    <n v="0"/>
    <n v="0"/>
    <n v="0"/>
    <n v="0"/>
    <n v="0"/>
    <n v="0"/>
    <n v="0"/>
    <n v="0"/>
    <n v="0"/>
    <n v="0"/>
    <n v="0"/>
    <n v="0"/>
    <n v="0"/>
    <n v="0"/>
    <n v="0"/>
    <n v="5000000"/>
    <n v="3305084"/>
    <n v="0"/>
    <n v="5000000"/>
    <n v="0"/>
    <n v="3305084"/>
    <n v="5000000"/>
    <n v="3305084"/>
    <s v="Capital"/>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1002"/>
    <s v="Workshops, Meetings and Seminars"/>
    <n v="0"/>
    <n v="0"/>
    <n v="0"/>
    <n v="0"/>
    <n v="100000000"/>
    <n v="0"/>
    <n v="0"/>
    <n v="100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312221"/>
    <s v="Light ICT hardware - Acquisition"/>
    <n v="0"/>
    <n v="0"/>
    <n v="0"/>
    <n v="0"/>
    <n v="70000000"/>
    <n v="0"/>
    <n v="0"/>
    <n v="70000000"/>
    <n v="0"/>
    <n v="0"/>
    <n v="0"/>
    <n v="0"/>
    <n v="0"/>
    <n v="0"/>
    <n v="0"/>
    <n v="0"/>
    <n v="0"/>
    <n v="0"/>
    <n v="0"/>
    <n v="0"/>
    <n v="0"/>
    <n v="0"/>
    <n v="0"/>
    <n v="0"/>
    <n v="0"/>
    <n v="0"/>
    <n v="0"/>
    <n v="0"/>
    <n v="0"/>
    <n v="0"/>
    <s v="Capital"/>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313121"/>
    <s v="  Non-Residential Buildings  - Improvement"/>
    <n v="10949033000"/>
    <n v="0"/>
    <n v="0"/>
    <n v="0"/>
    <n v="23886373000"/>
    <n v="0"/>
    <n v="0"/>
    <n v="12937340000"/>
    <n v="0"/>
    <n v="0"/>
    <n v="0"/>
    <n v="0"/>
    <n v="0"/>
    <n v="0"/>
    <n v="0"/>
    <n v="0"/>
    <n v="0"/>
    <n v="0"/>
    <n v="0"/>
    <n v="0"/>
    <n v="0"/>
    <n v="0"/>
    <n v="0"/>
    <n v="0"/>
    <n v="0"/>
    <n v="0"/>
    <n v="0"/>
    <n v="0"/>
    <n v="0"/>
    <n v="0"/>
    <s v="Capital"/>
  </r>
  <r>
    <s v="011"/>
    <s v="Ministry of Local Government"/>
    <x v="7"/>
    <x v="7"/>
    <s v="04"/>
    <s v="Agricultural Market Access and Competitiveness"/>
    <s v="01"/>
    <s v="Local Government Administration and Development"/>
    <s v="002"/>
    <s v="Local Councils Development Department"/>
    <s v="1381"/>
    <s v="Programme for Restoration of Livelihoods in Northern Region (PRELNOR)"/>
    <s v="010014"/>
    <s v="Support to Farm Level production"/>
    <s v="223005"/>
    <s v="Electricity "/>
    <n v="0"/>
    <n v="0"/>
    <n v="0"/>
    <n v="0"/>
    <n v="20000000"/>
    <n v="0"/>
    <n v="20000000"/>
    <n v="0"/>
    <n v="0"/>
    <n v="0"/>
    <n v="0"/>
    <n v="0"/>
    <n v="5000000"/>
    <n v="5000000"/>
    <n v="0"/>
    <n v="0"/>
    <n v="5000000"/>
    <n v="0"/>
    <n v="0"/>
    <n v="0"/>
    <n v="5000000"/>
    <n v="10000000"/>
    <n v="0"/>
    <n v="0"/>
    <n v="15000000"/>
    <n v="0"/>
    <n v="15000000"/>
    <n v="0"/>
    <n v="15000000"/>
    <n v="1500000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1003"/>
    <s v="Staff Training"/>
    <n v="0"/>
    <n v="0"/>
    <n v="0"/>
    <n v="0"/>
    <n v="50000000"/>
    <n v="0"/>
    <n v="0"/>
    <n v="50000000"/>
    <n v="0"/>
    <n v="0"/>
    <n v="0"/>
    <n v="0"/>
    <n v="0"/>
    <n v="0"/>
    <n v="0"/>
    <n v="0"/>
    <n v="0"/>
    <n v="0"/>
    <n v="0"/>
    <n v="0"/>
    <n v="0"/>
    <n v="0"/>
    <n v="0"/>
    <n v="0"/>
    <n v="0"/>
    <n v="0"/>
    <n v="0"/>
    <n v="0"/>
    <n v="0"/>
    <n v="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1007"/>
    <s v="Books, Periodicals &amp; Newspapers"/>
    <n v="0"/>
    <n v="0"/>
    <n v="0"/>
    <n v="0"/>
    <n v="6000000"/>
    <n v="0"/>
    <n v="6000000"/>
    <n v="0"/>
    <n v="0"/>
    <n v="0"/>
    <n v="0"/>
    <n v="0"/>
    <n v="3000000"/>
    <n v="0"/>
    <n v="0"/>
    <n v="0"/>
    <n v="3000000"/>
    <n v="0"/>
    <n v="0"/>
    <n v="0"/>
    <n v="0"/>
    <n v="5908000"/>
    <n v="0"/>
    <n v="0"/>
    <n v="6000000"/>
    <n v="0"/>
    <n v="5908000"/>
    <n v="0"/>
    <n v="6000000"/>
    <n v="590800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3005"/>
    <s v="Electricity "/>
    <n v="0"/>
    <n v="0"/>
    <n v="0"/>
    <n v="0"/>
    <n v="12000000"/>
    <n v="0"/>
    <n v="12000000"/>
    <n v="0"/>
    <n v="0"/>
    <n v="0"/>
    <n v="0"/>
    <n v="0"/>
    <n v="6000000"/>
    <n v="6000000"/>
    <n v="0"/>
    <n v="0"/>
    <n v="6000000"/>
    <n v="0"/>
    <n v="0"/>
    <n v="0"/>
    <n v="0"/>
    <n v="6000000"/>
    <n v="0"/>
    <n v="0"/>
    <n v="12000000"/>
    <n v="0"/>
    <n v="12000000"/>
    <n v="0"/>
    <n v="12000000"/>
    <n v="1200000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7001"/>
    <s v="Travel inland"/>
    <n v="0"/>
    <n v="0"/>
    <n v="0"/>
    <n v="0"/>
    <n v="40000000"/>
    <n v="0"/>
    <n v="0"/>
    <n v="40000000"/>
    <n v="0"/>
    <n v="0"/>
    <n v="0"/>
    <n v="0"/>
    <n v="0"/>
    <n v="0"/>
    <n v="0"/>
    <n v="0"/>
    <n v="0"/>
    <n v="0"/>
    <n v="0"/>
    <n v="0"/>
    <n v="0"/>
    <n v="0"/>
    <n v="0"/>
    <n v="0"/>
    <n v="0"/>
    <n v="0"/>
    <n v="0"/>
    <n v="0"/>
    <n v="0"/>
    <n v="0"/>
    <s v="Recurrent"/>
  </r>
  <r>
    <s v="011"/>
    <s v="Ministry of Local Government"/>
    <x v="4"/>
    <x v="4"/>
    <s v="01"/>
    <s v="Strengthening Accountability"/>
    <s v="02"/>
    <s v="Local Government Inspection and Assessment"/>
    <s v="004"/>
    <s v="Urban Inspection Department"/>
    <s v="1704"/>
    <s v="Local Government Revenue Managment Information System"/>
    <s v="390022"/>
    <s v="Automation of Local Revenue management"/>
    <s v="225204"/>
    <s v="Monitoring and Supervision of capital work"/>
    <n v="0"/>
    <n v="0"/>
    <n v="0"/>
    <n v="0"/>
    <n v="138000000"/>
    <n v="0"/>
    <n v="138000000"/>
    <n v="0"/>
    <n v="0"/>
    <n v="0"/>
    <n v="0"/>
    <n v="0"/>
    <n v="63907800"/>
    <n v="61682500"/>
    <n v="0"/>
    <n v="0"/>
    <n v="50000000"/>
    <n v="52225000"/>
    <n v="0"/>
    <n v="0"/>
    <n v="24092200"/>
    <n v="24090000"/>
    <n v="0"/>
    <n v="0"/>
    <n v="138000000"/>
    <n v="0"/>
    <n v="137997500"/>
    <n v="0"/>
    <n v="138000000"/>
    <n v="13799750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11102"/>
    <s v="Contract Staff Salaries "/>
    <n v="0"/>
    <n v="0"/>
    <n v="0"/>
    <n v="0"/>
    <n v="2340337500"/>
    <n v="0"/>
    <n v="0"/>
    <n v="2340337500"/>
    <n v="0"/>
    <n v="0"/>
    <n v="0"/>
    <n v="0"/>
    <n v="0"/>
    <n v="0"/>
    <n v="0"/>
    <n v="0"/>
    <n v="0"/>
    <n v="0"/>
    <n v="0"/>
    <n v="0"/>
    <n v="0"/>
    <n v="0"/>
    <n v="0"/>
    <n v="0"/>
    <n v="0"/>
    <n v="0"/>
    <n v="0"/>
    <n v="0"/>
    <n v="0"/>
    <n v="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8004"/>
    <s v="Maintenance-Other Fixed Assets"/>
    <n v="0"/>
    <n v="0"/>
    <n v="0"/>
    <n v="0"/>
    <n v="48000000"/>
    <n v="0"/>
    <n v="0"/>
    <n v="48000000"/>
    <n v="0"/>
    <n v="0"/>
    <n v="0"/>
    <n v="0"/>
    <n v="0"/>
    <n v="0"/>
    <n v="0"/>
    <n v="0"/>
    <n v="0"/>
    <n v="0"/>
    <n v="0"/>
    <n v="0"/>
    <n v="0"/>
    <n v="0"/>
    <n v="0"/>
    <n v="0"/>
    <n v="0"/>
    <n v="0"/>
    <n v="0"/>
    <n v="0"/>
    <n v="0"/>
    <n v="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63310"/>
    <s v="Sector Development Grant"/>
    <n v="0"/>
    <n v="0"/>
    <n v="0"/>
    <n v="0"/>
    <n v="350000000"/>
    <n v="0"/>
    <n v="0"/>
    <n v="350000000"/>
    <n v="0"/>
    <n v="0"/>
    <n v="0"/>
    <n v="0"/>
    <n v="0"/>
    <n v="0"/>
    <n v="0"/>
    <n v="0"/>
    <n v="0"/>
    <n v="0"/>
    <n v="0"/>
    <n v="0"/>
    <n v="0"/>
    <n v="0"/>
    <n v="0"/>
    <n v="0"/>
    <n v="0"/>
    <n v="0"/>
    <n v="0"/>
    <n v="0"/>
    <n v="0"/>
    <n v="0"/>
    <s v="Recurrent"/>
  </r>
  <r>
    <s v="011"/>
    <s v="Ministry of Local Government"/>
    <x v="3"/>
    <x v="3"/>
    <s v="02"/>
    <s v="Infrastructure Development"/>
    <s v="02"/>
    <s v="Local Government Inspection and Assessment"/>
    <s v="000"/>
    <s v=""/>
    <s v="1772"/>
    <s v="National Oil Seed Project"/>
    <s v="000017"/>
    <s v="Infrastructure Development and Management"/>
    <s v="212102"/>
    <s v="Medical expenses (Employees)"/>
    <n v="0"/>
    <n v="0"/>
    <n v="0"/>
    <n v="0"/>
    <n v="0"/>
    <n v="0"/>
    <n v="0"/>
    <n v="0"/>
    <n v="0"/>
    <n v="0"/>
    <n v="0"/>
    <n v="0"/>
    <n v="0"/>
    <n v="0"/>
    <n v="100000000"/>
    <n v="0"/>
    <n v="0"/>
    <n v="0"/>
    <n v="100000000"/>
    <n v="0"/>
    <n v="0"/>
    <n v="0"/>
    <n v="100000000"/>
    <n v="100000000"/>
    <n v="0"/>
    <n v="300000000"/>
    <n v="0"/>
    <n v="100000000"/>
    <n v="300000000"/>
    <n v="100000000"/>
    <s v="Recurrent"/>
  </r>
  <r>
    <s v="011"/>
    <s v="Ministry of Local Government"/>
    <x v="3"/>
    <x v="3"/>
    <s v="02"/>
    <s v="Infrastructure Development"/>
    <s v="02"/>
    <s v="Local Government Inspection and Assessment"/>
    <s v="000"/>
    <s v=""/>
    <s v="1772"/>
    <s v="National Oil Seed Project"/>
    <s v="000017"/>
    <s v="Infrastructure Development and Management"/>
    <s v="221003"/>
    <s v="Staff Training"/>
    <n v="0"/>
    <n v="0"/>
    <n v="0"/>
    <n v="0"/>
    <n v="0"/>
    <n v="0"/>
    <n v="0"/>
    <n v="0"/>
    <n v="0"/>
    <n v="0"/>
    <n v="0"/>
    <n v="0"/>
    <n v="0"/>
    <n v="0"/>
    <n v="15000000"/>
    <n v="14060000"/>
    <n v="0"/>
    <n v="0"/>
    <n v="15000000"/>
    <n v="14060000"/>
    <n v="0"/>
    <n v="0"/>
    <n v="23652110"/>
    <n v="23652110"/>
    <n v="0"/>
    <n v="53652110"/>
    <n v="0"/>
    <n v="51772110"/>
    <n v="53652110"/>
    <n v="51772110"/>
    <s v="Recurrent"/>
  </r>
  <r>
    <s v="011"/>
    <s v="Ministry of Local Government"/>
    <x v="3"/>
    <x v="3"/>
    <s v="02"/>
    <s v="Infrastructure Development"/>
    <s v="02"/>
    <s v="Local Government Inspection and Assessment"/>
    <s v="000"/>
    <s v=""/>
    <s v="1772"/>
    <s v="National Oil Seed Project"/>
    <s v="000017"/>
    <s v="Infrastructure Development and Management"/>
    <s v="221007"/>
    <s v="Books, Periodicals &amp; Newspapers"/>
    <n v="0"/>
    <n v="0"/>
    <n v="0"/>
    <n v="0"/>
    <n v="0"/>
    <n v="0"/>
    <n v="0"/>
    <n v="0"/>
    <n v="0"/>
    <n v="0"/>
    <n v="1500000"/>
    <n v="0"/>
    <n v="0"/>
    <n v="0"/>
    <n v="0"/>
    <n v="0"/>
    <n v="0"/>
    <n v="0"/>
    <n v="0"/>
    <n v="0"/>
    <n v="0"/>
    <n v="0"/>
    <n v="3644068"/>
    <n v="3644068"/>
    <n v="0"/>
    <n v="5144068"/>
    <n v="0"/>
    <n v="3644068"/>
    <n v="5144068"/>
    <n v="3644068"/>
    <s v="Recurrent"/>
  </r>
  <r>
    <s v="011"/>
    <s v="Ministry of Local Government"/>
    <x v="3"/>
    <x v="3"/>
    <s v="02"/>
    <s v="Infrastructure Development"/>
    <s v="02"/>
    <s v="Local Government Inspection and Assessment"/>
    <s v="000"/>
    <s v=""/>
    <s v="1772"/>
    <s v="National Oil Seed Project"/>
    <s v="000017"/>
    <s v="Infrastructure Development and Management"/>
    <s v="228002"/>
    <s v="Maintenance-Transport Equipment "/>
    <n v="0"/>
    <n v="0"/>
    <n v="0"/>
    <n v="0"/>
    <n v="0"/>
    <n v="0"/>
    <n v="0"/>
    <n v="0"/>
    <n v="0"/>
    <n v="0"/>
    <n v="25000000"/>
    <n v="0"/>
    <n v="0"/>
    <n v="0"/>
    <n v="0"/>
    <n v="0"/>
    <n v="0"/>
    <n v="0"/>
    <n v="0"/>
    <n v="0"/>
    <n v="0"/>
    <n v="0"/>
    <n v="38483221"/>
    <n v="38483221"/>
    <n v="0"/>
    <n v="63483221"/>
    <n v="0"/>
    <n v="38483221"/>
    <n v="63483221"/>
    <n v="38483221"/>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12101"/>
    <s v="Social Security Contributions"/>
    <n v="0"/>
    <n v="0"/>
    <n v="0"/>
    <n v="0"/>
    <n v="263610000"/>
    <n v="0"/>
    <n v="7200000"/>
    <n v="256410000"/>
    <n v="0"/>
    <n v="0"/>
    <n v="0"/>
    <n v="0"/>
    <n v="3600000"/>
    <n v="0"/>
    <n v="0"/>
    <n v="0"/>
    <n v="0"/>
    <n v="0"/>
    <n v="0"/>
    <n v="0"/>
    <n v="3600000"/>
    <n v="2700000"/>
    <n v="0"/>
    <n v="0"/>
    <n v="7200000"/>
    <n v="0"/>
    <n v="2700000"/>
    <n v="0"/>
    <n v="7200000"/>
    <n v="2700000"/>
    <s v="Recurrent"/>
  </r>
  <r>
    <s v="002"/>
    <s v="State House"/>
    <x v="0"/>
    <x v="0"/>
    <s v="03"/>
    <s v="Policy and Legislation Processes"/>
    <s v="02"/>
    <s v="Policy, Planning and Support Services"/>
    <s v="001"/>
    <s v="Finance and Administration"/>
    <s v="1590"/>
    <s v="Retooling of State House"/>
    <s v="000003"/>
    <s v="Facilities and Equipment Management"/>
    <s v="312311"/>
    <s v="Classified Assets - Acquisition"/>
    <n v="0"/>
    <n v="0"/>
    <n v="0"/>
    <n v="0"/>
    <n v="510000000"/>
    <n v="0"/>
    <n v="510000000"/>
    <n v="0"/>
    <n v="255000000"/>
    <n v="0"/>
    <n v="0"/>
    <n v="0"/>
    <n v="255000000"/>
    <n v="156034286"/>
    <n v="0"/>
    <n v="0"/>
    <n v="0"/>
    <n v="0"/>
    <n v="0"/>
    <n v="0"/>
    <n v="0"/>
    <n v="353965714"/>
    <n v="0"/>
    <n v="0"/>
    <n v="510000000"/>
    <n v="0"/>
    <n v="510000000"/>
    <n v="0"/>
    <n v="510000000"/>
    <n v="510000000"/>
    <s v="Capital"/>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2001"/>
    <s v="Information and Communication Technology Services."/>
    <n v="0"/>
    <n v="0"/>
    <n v="0"/>
    <n v="0"/>
    <n v="97920000"/>
    <n v="0"/>
    <n v="0"/>
    <n v="9792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3005"/>
    <s v="Electricity "/>
    <n v="0"/>
    <n v="0"/>
    <n v="0"/>
    <n v="0"/>
    <n v="30000000"/>
    <n v="0"/>
    <n v="0"/>
    <n v="300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8004"/>
    <s v="Maintenance-Other Fixed Assets"/>
    <n v="0"/>
    <n v="0"/>
    <n v="0"/>
    <n v="0"/>
    <n v="25000000"/>
    <n v="0"/>
    <n v="0"/>
    <n v="250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81401"/>
    <s v="Rent"/>
    <n v="0"/>
    <n v="0"/>
    <n v="0"/>
    <n v="0"/>
    <n v="620000000"/>
    <n v="0"/>
    <n v="0"/>
    <n v="620000000"/>
    <n v="0"/>
    <n v="0"/>
    <n v="0"/>
    <n v="0"/>
    <n v="0"/>
    <n v="0"/>
    <n v="0"/>
    <n v="0"/>
    <n v="0"/>
    <n v="0"/>
    <n v="0"/>
    <n v="0"/>
    <n v="0"/>
    <n v="0"/>
    <n v="0"/>
    <n v="0"/>
    <n v="0"/>
    <n v="0"/>
    <n v="0"/>
    <n v="0"/>
    <n v="0"/>
    <n v="0"/>
    <s v="Recurrent"/>
  </r>
  <r>
    <s v="003"/>
    <s v="Office of the Prime Minister"/>
    <x v="3"/>
    <x v="3"/>
    <s v="01"/>
    <s v="Production and productivity"/>
    <s v="02"/>
    <s v="Affirmative Action Programs"/>
    <s v="000"/>
    <s v=""/>
    <s v="1486"/>
    <s v="Development Initiative for Northern Uganda"/>
    <s v="510008"/>
    <s v="Northern Uganda Affairs"/>
    <s v="211102"/>
    <s v="Contract Staff Salaries "/>
    <n v="0"/>
    <n v="0"/>
    <n v="0"/>
    <n v="0"/>
    <n v="0"/>
    <n v="0"/>
    <n v="0"/>
    <n v="0"/>
    <n v="0"/>
    <n v="0"/>
    <n v="1911490000"/>
    <n v="296126900"/>
    <n v="0"/>
    <n v="0"/>
    <n v="461024300"/>
    <n v="461024300"/>
    <n v="0"/>
    <n v="0"/>
    <n v="269711450"/>
    <n v="269711450"/>
    <n v="0"/>
    <n v="0"/>
    <n v="391245400"/>
    <n v="391245400"/>
    <n v="0"/>
    <n v="3033471150"/>
    <n v="0"/>
    <n v="1418108050"/>
    <n v="3033471150"/>
    <n v="1418108050"/>
    <s v="Recurrent"/>
  </r>
  <r>
    <s v="003"/>
    <s v="Office of the Prime Minister"/>
    <x v="3"/>
    <x v="3"/>
    <s v="01"/>
    <s v="Production and productivity"/>
    <s v="02"/>
    <s v="Affirmative Action Programs"/>
    <s v="000"/>
    <s v=""/>
    <s v="1486"/>
    <s v="Development Initiative for Northern Uganda"/>
    <s v="510008"/>
    <s v="Northern Uganda Affairs"/>
    <s v="212201"/>
    <s v="Social Security Contributions"/>
    <n v="0"/>
    <n v="0"/>
    <n v="0"/>
    <n v="0"/>
    <n v="0"/>
    <n v="0"/>
    <n v="0"/>
    <n v="0"/>
    <n v="0"/>
    <n v="0"/>
    <n v="191149000"/>
    <n v="0"/>
    <n v="0"/>
    <n v="0"/>
    <n v="35177700"/>
    <n v="35177700"/>
    <n v="0"/>
    <n v="0"/>
    <n v="35915400"/>
    <n v="35915400"/>
    <n v="0"/>
    <n v="0"/>
    <n v="0"/>
    <n v="0"/>
    <n v="0"/>
    <n v="262242100"/>
    <n v="0"/>
    <n v="71093100"/>
    <n v="262242100"/>
    <n v="71093100"/>
    <s v="Recurrent"/>
  </r>
  <r>
    <s v="003"/>
    <s v="Office of the Prime Minister"/>
    <x v="3"/>
    <x v="3"/>
    <s v="01"/>
    <s v="Production and productivity"/>
    <s v="02"/>
    <s v="Affirmative Action Programs"/>
    <s v="001"/>
    <s v="Affirmative Action Programs"/>
    <s v="0932"/>
    <s v="Northern Uganda War Recovery Plan"/>
    <s v="510008"/>
    <s v="Northern Uganda Affairs"/>
    <s v="211102"/>
    <s v="Contract Staff Salaries "/>
    <n v="0"/>
    <n v="0"/>
    <n v="0"/>
    <n v="0"/>
    <n v="80000000"/>
    <n v="0"/>
    <n v="80000000"/>
    <n v="0"/>
    <n v="20000000"/>
    <n v="19405818"/>
    <n v="0"/>
    <n v="0"/>
    <n v="20000000"/>
    <n v="20594182"/>
    <n v="0"/>
    <n v="0"/>
    <n v="20000000"/>
    <n v="18458000"/>
    <n v="0"/>
    <n v="0"/>
    <n v="20000000"/>
    <n v="21200024"/>
    <n v="0"/>
    <n v="0"/>
    <n v="80000000"/>
    <n v="0"/>
    <n v="79658024"/>
    <n v="0"/>
    <n v="80000000"/>
    <n v="79658024"/>
    <s v="Recurrent"/>
  </r>
  <r>
    <s v="003"/>
    <s v="Office of the Prime Minister"/>
    <x v="3"/>
    <x v="3"/>
    <s v="01"/>
    <s v="Production and productivity"/>
    <s v="02"/>
    <s v="Affirmative Action Programs"/>
    <s v="001"/>
    <s v="Affirmative Action Programs"/>
    <s v="1078"/>
    <s v="Karamoja Intergrated Disarmament Programme"/>
    <s v="510006"/>
    <s v="Karamoja Affairs"/>
    <s v="225204"/>
    <s v="Monitoring and Supervision of capital work"/>
    <n v="0"/>
    <n v="0"/>
    <n v="18400000"/>
    <n v="-18400000"/>
    <n v="165600000"/>
    <n v="0"/>
    <n v="184000000"/>
    <n v="0"/>
    <n v="0"/>
    <n v="0"/>
    <n v="0"/>
    <n v="0"/>
    <n v="100000000"/>
    <n v="95375000"/>
    <n v="0"/>
    <n v="0"/>
    <n v="65600000"/>
    <n v="0"/>
    <n v="0"/>
    <n v="0"/>
    <n v="0"/>
    <n v="0"/>
    <n v="0"/>
    <n v="0"/>
    <n v="165600000"/>
    <n v="0"/>
    <n v="95375000"/>
    <n v="0"/>
    <n v="165600000"/>
    <n v="95375000"/>
    <s v="Recurrent"/>
  </r>
  <r>
    <s v="003"/>
    <s v="Office of the Prime Minister"/>
    <x v="3"/>
    <x v="3"/>
    <s v="01"/>
    <s v="Production and productivity"/>
    <s v="02"/>
    <s v="Affirmative Action Programs"/>
    <s v="001"/>
    <s v="Affirmative Action Programs"/>
    <s v="1078"/>
    <s v="Karamoja Intergrated Disarmament Programme"/>
    <s v="510006"/>
    <s v="Karamoja Affairs"/>
    <s v="263402"/>
    <s v="Transfer to Other Government Units"/>
    <n v="0"/>
    <n v="0"/>
    <n v="0"/>
    <n v="0"/>
    <n v="1500000000"/>
    <n v="0"/>
    <n v="1500000000"/>
    <n v="0"/>
    <n v="600000000"/>
    <n v="0"/>
    <n v="0"/>
    <n v="0"/>
    <n v="900000000"/>
    <n v="0"/>
    <n v="0"/>
    <n v="0"/>
    <n v="0"/>
    <n v="0"/>
    <n v="0"/>
    <n v="0"/>
    <n v="0"/>
    <n v="1500000000"/>
    <n v="0"/>
    <n v="0"/>
    <n v="1500000000"/>
    <n v="0"/>
    <n v="1500000000"/>
    <n v="0"/>
    <n v="1500000000"/>
    <n v="1500000000"/>
    <s v="Recurrent"/>
  </r>
  <r>
    <s v="003"/>
    <s v="Office of the Prime Minister"/>
    <x v="3"/>
    <x v="3"/>
    <s v="01"/>
    <s v="Production and productivity"/>
    <s v="02"/>
    <s v="Affirmative Action Programs"/>
    <s v="001"/>
    <s v="Affirmative Action Programs"/>
    <s v="1078"/>
    <s v="Karamoja Intergrated Disarmament Programme"/>
    <s v="510006"/>
    <s v="Karamoja Affairs"/>
    <s v="312111"/>
    <s v="Residential Buildings - Acquisition"/>
    <n v="0"/>
    <n v="0"/>
    <n v="70000000"/>
    <n v="-70000000"/>
    <n v="630000000"/>
    <n v="0"/>
    <n v="700000000"/>
    <n v="0"/>
    <n v="110000000"/>
    <n v="0"/>
    <n v="0"/>
    <n v="0"/>
    <n v="0"/>
    <n v="108152637"/>
    <n v="0"/>
    <n v="0"/>
    <n v="0"/>
    <n v="0"/>
    <n v="0"/>
    <n v="0"/>
    <n v="0"/>
    <n v="0"/>
    <n v="0"/>
    <n v="0"/>
    <n v="110000000"/>
    <n v="0"/>
    <n v="108152637"/>
    <n v="0"/>
    <n v="110000000"/>
    <n v="108152637"/>
    <s v="Capital"/>
  </r>
  <r>
    <s v="003"/>
    <s v="Office of the Prime Minister"/>
    <x v="3"/>
    <x v="3"/>
    <s v="01"/>
    <s v="Production and productivity"/>
    <s v="02"/>
    <s v="Affirmative Action Programs"/>
    <s v="001"/>
    <s v="Affirmative Action Programs"/>
    <s v="1486"/>
    <s v="Development Initiative for Northern Uganda"/>
    <s v="510008"/>
    <s v="Northern Uganda Affairs"/>
    <s v="212102"/>
    <s v="Medical expenses (Employees)"/>
    <n v="0"/>
    <n v="0"/>
    <n v="0"/>
    <n v="0"/>
    <n v="88331075"/>
    <n v="0"/>
    <n v="0"/>
    <n v="88331075"/>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22001"/>
    <s v="Information and Communication Technology Services."/>
    <n v="0"/>
    <n v="0"/>
    <n v="0"/>
    <n v="0"/>
    <n v="72000000"/>
    <n v="0"/>
    <n v="0"/>
    <n v="72000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23005"/>
    <s v="Electricity "/>
    <n v="0"/>
    <n v="0"/>
    <n v="0"/>
    <n v="0"/>
    <n v="18600000"/>
    <n v="0"/>
    <n v="0"/>
    <n v="18600000"/>
    <n v="0"/>
    <n v="0"/>
    <n v="0"/>
    <n v="0"/>
    <n v="0"/>
    <n v="0"/>
    <n v="0"/>
    <n v="0"/>
    <n v="0"/>
    <n v="0"/>
    <n v="0"/>
    <n v="0"/>
    <n v="0"/>
    <n v="0"/>
    <n v="0"/>
    <n v="0"/>
    <n v="0"/>
    <n v="0"/>
    <n v="0"/>
    <n v="0"/>
    <n v="0"/>
    <n v="0"/>
    <s v="Recurrent"/>
  </r>
  <r>
    <s v="003"/>
    <s v="Office of the Prime Minister"/>
    <x v="6"/>
    <x v="6"/>
    <s v="04"/>
    <s v="Accountability Systems and Service Delivery"/>
    <s v="01"/>
    <s v="Administration and Support Services"/>
    <s v="001"/>
    <s v="Finance and Administration"/>
    <s v="1673"/>
    <s v="Retooling of Office of the Prime Minister"/>
    <s v="000003"/>
    <s v="Facilities and Equipment Management"/>
    <s v="211102"/>
    <s v="Contract Staff Salaries "/>
    <n v="0"/>
    <n v="320000000"/>
    <n v="0"/>
    <n v="320000000"/>
    <n v="1120000000"/>
    <n v="0"/>
    <n v="800000000"/>
    <n v="0"/>
    <n v="200000000"/>
    <n v="199844592"/>
    <n v="0"/>
    <n v="0"/>
    <n v="424896328"/>
    <n v="424110739"/>
    <n v="0"/>
    <n v="0"/>
    <n v="250000000"/>
    <n v="231711698"/>
    <n v="0"/>
    <n v="0"/>
    <n v="245103672"/>
    <n v="233603228"/>
    <n v="0"/>
    <n v="0"/>
    <n v="1120000000"/>
    <n v="0"/>
    <n v="1089270257"/>
    <n v="0"/>
    <n v="1120000000"/>
    <n v="1089270257"/>
    <s v="Recurrent"/>
  </r>
  <r>
    <s v="004"/>
    <s v="Ministry of Defence "/>
    <x v="0"/>
    <x v="0"/>
    <s v="02"/>
    <s v="Security"/>
    <s v="01"/>
    <s v="National Defence (UPDF)"/>
    <s v="001"/>
    <s v="Land Forces"/>
    <s v="0023"/>
    <s v="Defence Equipment Project"/>
    <s v="460136"/>
    <s v="Combat readiness "/>
    <s v="312121"/>
    <s v="Non-Residential Buildings - Acquisition"/>
    <n v="0"/>
    <n v="0"/>
    <n v="0"/>
    <n v="0"/>
    <n v="18000000000"/>
    <n v="0"/>
    <n v="18000000000"/>
    <n v="0"/>
    <n v="4500000000"/>
    <n v="499127450"/>
    <n v="0"/>
    <n v="0"/>
    <n v="6000000000"/>
    <n v="8729872550"/>
    <n v="0"/>
    <n v="0"/>
    <n v="3750000000"/>
    <n v="2642809800"/>
    <n v="0"/>
    <n v="0"/>
    <n v="3750000000"/>
    <n v="6128190200"/>
    <n v="0"/>
    <n v="0"/>
    <n v="18000000000"/>
    <n v="0"/>
    <n v="18000000000"/>
    <n v="0"/>
    <n v="18000000000"/>
    <n v="18000000000"/>
    <s v="Capital"/>
  </r>
  <r>
    <s v="004"/>
    <s v="Ministry of Defence "/>
    <x v="0"/>
    <x v="0"/>
    <s v="02"/>
    <s v="Security"/>
    <s v="01"/>
    <s v="National Defence (UPDF)"/>
    <s v="001"/>
    <s v="Land Forces"/>
    <s v="0023"/>
    <s v="Defence Equipment Project"/>
    <s v="460136"/>
    <s v="Combat readiness "/>
    <s v="312211"/>
    <s v="Heavy Vehicles - Acquisition"/>
    <n v="0"/>
    <n v="0"/>
    <n v="0"/>
    <n v="0"/>
    <n v="4177019649"/>
    <n v="0"/>
    <n v="4177019649"/>
    <n v="0"/>
    <n v="1044254912"/>
    <n v="0"/>
    <n v="0"/>
    <n v="0"/>
    <n v="1044254912"/>
    <n v="454000000"/>
    <n v="0"/>
    <n v="0"/>
    <n v="1044254913"/>
    <n v="403858420"/>
    <n v="0"/>
    <n v="0"/>
    <n v="1044254912"/>
    <n v="3319161228"/>
    <n v="0"/>
    <n v="0"/>
    <n v="4177019649"/>
    <n v="0"/>
    <n v="4177019648"/>
    <n v="0"/>
    <n v="4177019649"/>
    <n v="4177019648"/>
    <s v="Capital"/>
  </r>
  <r>
    <s v="004"/>
    <s v="Ministry of Defence "/>
    <x v="0"/>
    <x v="0"/>
    <s v="02"/>
    <s v="Security"/>
    <s v="01"/>
    <s v="National Defence (UPDF)"/>
    <s v="001"/>
    <s v="Land Forces"/>
    <s v="0023"/>
    <s v="Defence Equipment Project"/>
    <s v="460136"/>
    <s v="Combat readiness "/>
    <s v="312231"/>
    <s v="Office Equipment - Acquisition "/>
    <n v="0"/>
    <n v="0"/>
    <n v="0"/>
    <n v="0"/>
    <n v="798087168"/>
    <n v="0"/>
    <n v="798087168"/>
    <n v="0"/>
    <n v="199521792"/>
    <n v="74851418"/>
    <n v="0"/>
    <n v="0"/>
    <n v="199521792"/>
    <n v="63168800"/>
    <n v="0"/>
    <n v="0"/>
    <n v="199521792"/>
    <n v="167965000"/>
    <n v="0"/>
    <n v="0"/>
    <n v="199521792"/>
    <n v="492101950"/>
    <n v="0"/>
    <n v="0"/>
    <n v="798087168"/>
    <n v="0"/>
    <n v="798087168"/>
    <n v="0"/>
    <n v="798087168"/>
    <n v="798087168"/>
    <s v="Capital"/>
  </r>
  <r>
    <s v="004"/>
    <s v="Ministry of Defence "/>
    <x v="0"/>
    <x v="0"/>
    <s v="02"/>
    <s v="Security"/>
    <s v="01"/>
    <s v="National Defence (UPDF)"/>
    <s v="004"/>
    <s v="Finance and Administration"/>
    <s v="1178"/>
    <s v="UPDF Peace Keeping Mission in Somalia"/>
    <s v="460139"/>
    <s v="AMISOM Operational services"/>
    <s v="225101"/>
    <s v="Consultancy Services"/>
    <n v="0"/>
    <n v="0"/>
    <n v="0"/>
    <n v="0"/>
    <n v="1200000000"/>
    <n v="0"/>
    <n v="0"/>
    <n v="1200000000"/>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312121"/>
    <s v="Non-Residential Buildings - Acquisition"/>
    <n v="0"/>
    <n v="0"/>
    <n v="0"/>
    <n v="0"/>
    <n v="44459127000"/>
    <n v="0"/>
    <n v="0"/>
    <n v="44459127000"/>
    <n v="0"/>
    <n v="0"/>
    <n v="0"/>
    <n v="0"/>
    <n v="0"/>
    <n v="0"/>
    <n v="0"/>
    <n v="0"/>
    <n v="0"/>
    <n v="0"/>
    <n v="0"/>
    <n v="0"/>
    <n v="0"/>
    <n v="0"/>
    <n v="0"/>
    <n v="0"/>
    <n v="0"/>
    <n v="0"/>
    <n v="0"/>
    <n v="0"/>
    <n v="0"/>
    <n v="0"/>
    <s v="Capital"/>
  </r>
  <r>
    <s v="004"/>
    <s v="Ministry of Defence "/>
    <x v="0"/>
    <x v="0"/>
    <s v="02"/>
    <s v="Security"/>
    <s v="01"/>
    <s v="National Defence (UPDF)"/>
    <s v="004"/>
    <s v="Finance and Administration"/>
    <s v="1178"/>
    <s v="UPDF Peace Keeping Mission in Somalia"/>
    <s v="460139"/>
    <s v="AMISOM Operational services"/>
    <s v="312211"/>
    <s v="Heavy Vehicles - Acquisition"/>
    <n v="0"/>
    <n v="0"/>
    <n v="0"/>
    <n v="0"/>
    <n v="24839425879.942001"/>
    <n v="0"/>
    <n v="0"/>
    <n v="24839425879.942001"/>
    <n v="0"/>
    <n v="0"/>
    <n v="0"/>
    <n v="0"/>
    <n v="0"/>
    <n v="0"/>
    <n v="0"/>
    <n v="0"/>
    <n v="0"/>
    <n v="0"/>
    <n v="0"/>
    <n v="0"/>
    <n v="0"/>
    <n v="0"/>
    <n v="0"/>
    <n v="0"/>
    <n v="0"/>
    <n v="0"/>
    <n v="0"/>
    <n v="0"/>
    <n v="0"/>
    <n v="0"/>
    <s v="Capital"/>
  </r>
  <r>
    <s v="004"/>
    <s v="Ministry of Defence "/>
    <x v="0"/>
    <x v="0"/>
    <s v="02"/>
    <s v="Security"/>
    <s v="02"/>
    <s v="Policy, Planning and Support Services"/>
    <s v="001"/>
    <s v="Finance and Administration"/>
    <s v="1630"/>
    <s v="Retooling of Ministry of Defense and Veteran Affairs"/>
    <s v="000003"/>
    <s v="Facilities and Equipment Management"/>
    <s v="312231"/>
    <s v="Office Equipment - Acquisition "/>
    <n v="0"/>
    <n v="0"/>
    <n v="0"/>
    <n v="0"/>
    <n v="661730000"/>
    <n v="0"/>
    <n v="661730000"/>
    <n v="0"/>
    <n v="165432500"/>
    <n v="0"/>
    <n v="0"/>
    <n v="0"/>
    <n v="165432500"/>
    <n v="0"/>
    <n v="0"/>
    <n v="0"/>
    <n v="165432500"/>
    <n v="0"/>
    <n v="0"/>
    <n v="0"/>
    <n v="165432500"/>
    <n v="661729999"/>
    <n v="0"/>
    <n v="0"/>
    <n v="661730000"/>
    <n v="0"/>
    <n v="661729999"/>
    <n v="0"/>
    <n v="661730000"/>
    <n v="661729999"/>
    <s v="Capital"/>
  </r>
  <r>
    <s v="007"/>
    <s v="Ministry of Justice and Constitutional Affairs "/>
    <x v="0"/>
    <x v="0"/>
    <s v="04"/>
    <s v="Access to Justice"/>
    <s v="05"/>
    <s v="Policy, Planning and Support Services"/>
    <s v="001"/>
    <s v="Finance and Administration"/>
    <s v="1242"/>
    <s v="JLOS House Project"/>
    <s v="000002"/>
    <s v="Construction Management"/>
    <s v="312121"/>
    <s v="Non-Residential Buildings - Acquisition"/>
    <n v="0"/>
    <n v="0"/>
    <n v="0"/>
    <n v="0"/>
    <n v="20000000000"/>
    <n v="0"/>
    <n v="20000000000"/>
    <n v="0"/>
    <n v="0"/>
    <n v="0"/>
    <n v="0"/>
    <n v="0"/>
    <n v="6000000000"/>
    <n v="6000000000"/>
    <n v="0"/>
    <n v="0"/>
    <n v="4372686865"/>
    <n v="4183638865"/>
    <n v="0"/>
    <n v="0"/>
    <n v="9627313135"/>
    <n v="9627313135"/>
    <n v="0"/>
    <n v="0"/>
    <n v="20000000000"/>
    <n v="0"/>
    <n v="19810952000"/>
    <n v="0"/>
    <n v="20000000000"/>
    <n v="19810952000"/>
    <s v="Capital"/>
  </r>
  <r>
    <s v="007"/>
    <s v="Ministry of Justice and Constitutional Affairs "/>
    <x v="0"/>
    <x v="0"/>
    <s v="04"/>
    <s v="Access to Justice"/>
    <s v="05"/>
    <s v="Policy, Planning and Support Services"/>
    <s v="001"/>
    <s v="Finance and Administration"/>
    <s v="1647"/>
    <s v="Retooling of Ministry of Justice and Constitutional Affairs"/>
    <s v="000003"/>
    <s v="Facilities and Equipment Management"/>
    <s v="312235"/>
    <s v="Furniture and Fittings - Acquisition"/>
    <n v="0"/>
    <n v="0"/>
    <n v="0"/>
    <n v="0"/>
    <n v="145086565"/>
    <n v="0"/>
    <n v="145086565"/>
    <n v="0"/>
    <n v="0"/>
    <n v="0"/>
    <n v="0"/>
    <n v="0"/>
    <n v="145086535"/>
    <n v="0"/>
    <n v="0"/>
    <n v="0"/>
    <n v="0"/>
    <n v="0"/>
    <n v="0"/>
    <n v="0"/>
    <n v="0"/>
    <n v="120383394"/>
    <n v="0"/>
    <n v="0"/>
    <n v="145086535"/>
    <n v="0"/>
    <n v="120383394"/>
    <n v="0"/>
    <n v="145086535"/>
    <n v="120383394"/>
    <s v="Capital"/>
  </r>
  <r>
    <s v="008"/>
    <s v="Ministry of Finance, Planning and Economic Development "/>
    <x v="5"/>
    <x v="5"/>
    <s v="01"/>
    <s v="Enabling Environment"/>
    <s v="03"/>
    <s v="Development Policy and Investment Promotion"/>
    <s v="000"/>
    <s v=""/>
    <s v="1289"/>
    <s v="Competitiveness and Enterprise Development Project-CEDP"/>
    <s v="560024"/>
    <s v="Management of ICT systems and infrastructure "/>
    <s v="312221"/>
    <s v="Light ICT hardware - Acquisition"/>
    <n v="0"/>
    <n v="0"/>
    <n v="0"/>
    <n v="0"/>
    <n v="0"/>
    <n v="0"/>
    <n v="0"/>
    <n v="0"/>
    <n v="0"/>
    <n v="0"/>
    <n v="150000000"/>
    <n v="0"/>
    <n v="0"/>
    <n v="0"/>
    <n v="150000000"/>
    <n v="231459780"/>
    <n v="0"/>
    <n v="0"/>
    <n v="0"/>
    <n v="0"/>
    <n v="0"/>
    <n v="0"/>
    <n v="450000000"/>
    <n v="447893918"/>
    <n v="0"/>
    <n v="750000000"/>
    <n v="0"/>
    <n v="679353698"/>
    <n v="750000000"/>
    <n v="679353698"/>
    <s v="Capital"/>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1003"/>
    <s v="Staff Training"/>
    <n v="0"/>
    <n v="0"/>
    <n v="0"/>
    <n v="0"/>
    <n v="2372400000"/>
    <n v="0"/>
    <n v="0"/>
    <n v="23724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6001"/>
    <s v="Insurances"/>
    <n v="0"/>
    <n v="450000000"/>
    <n v="0"/>
    <n v="450000000"/>
    <n v="649800000"/>
    <n v="0"/>
    <n v="0"/>
    <n v="1998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63402"/>
    <s v="Transfer to Other Government Units"/>
    <n v="0"/>
    <n v="0"/>
    <n v="513640000"/>
    <n v="-513640000"/>
    <n v="5372102406"/>
    <n v="0"/>
    <n v="749341995"/>
    <n v="5136400411"/>
    <n v="187335500"/>
    <n v="187335500"/>
    <n v="0"/>
    <n v="0"/>
    <n v="562006495"/>
    <n v="0"/>
    <n v="0"/>
    <n v="0"/>
    <n v="0"/>
    <n v="0"/>
    <n v="0"/>
    <n v="0"/>
    <n v="0"/>
    <n v="562006495"/>
    <n v="0"/>
    <n v="0"/>
    <n v="749341995"/>
    <n v="0"/>
    <n v="749341995"/>
    <n v="0"/>
    <n v="749341995"/>
    <n v="749341995"/>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560024"/>
    <s v="Management of ICT systems and infrastructure "/>
    <s v="312219"/>
    <s v="Other Transport equipment - Acquisition"/>
    <n v="0"/>
    <n v="0"/>
    <n v="0"/>
    <n v="0"/>
    <n v="396000000"/>
    <n v="0"/>
    <n v="0"/>
    <n v="396000000"/>
    <n v="0"/>
    <n v="0"/>
    <n v="0"/>
    <n v="0"/>
    <n v="0"/>
    <n v="0"/>
    <n v="0"/>
    <n v="0"/>
    <n v="0"/>
    <n v="0"/>
    <n v="0"/>
    <n v="0"/>
    <n v="0"/>
    <n v="0"/>
    <n v="0"/>
    <n v="0"/>
    <n v="0"/>
    <n v="0"/>
    <n v="0"/>
    <n v="0"/>
    <n v="0"/>
    <n v="0"/>
    <s v="Capital"/>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560024"/>
    <s v="Management of ICT systems and infrastructure "/>
    <s v="312235"/>
    <s v="Furniture and Fittings - Acquisition"/>
    <n v="0"/>
    <n v="440000000"/>
    <n v="0"/>
    <n v="440000000"/>
    <n v="800000000"/>
    <n v="0"/>
    <n v="0"/>
    <n v="360000000"/>
    <n v="0"/>
    <n v="0"/>
    <n v="0"/>
    <n v="0"/>
    <n v="0"/>
    <n v="0"/>
    <n v="0"/>
    <n v="0"/>
    <n v="0"/>
    <n v="0"/>
    <n v="0"/>
    <n v="0"/>
    <n v="0"/>
    <n v="0"/>
    <n v="0"/>
    <n v="0"/>
    <n v="0"/>
    <n v="0"/>
    <n v="0"/>
    <n v="0"/>
    <n v="0"/>
    <n v="0"/>
    <s v="Capital"/>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1001"/>
    <s v="Advertising and Public Relations"/>
    <n v="0"/>
    <n v="0"/>
    <n v="0"/>
    <n v="0"/>
    <n v="20000000"/>
    <n v="0"/>
    <n v="10000000"/>
    <n v="10000000"/>
    <n v="0"/>
    <n v="0"/>
    <n v="0"/>
    <n v="0"/>
    <n v="5000000"/>
    <n v="0"/>
    <n v="0"/>
    <n v="0"/>
    <n v="2500000"/>
    <n v="6428756"/>
    <n v="0"/>
    <n v="0"/>
    <n v="2500000"/>
    <n v="3568500"/>
    <n v="0"/>
    <n v="0"/>
    <n v="10000000"/>
    <n v="0"/>
    <n v="9997256"/>
    <n v="0"/>
    <n v="10000000"/>
    <n v="9997256"/>
    <s v="Recurrent"/>
  </r>
  <r>
    <s v="008"/>
    <s v="Ministry of Finance, Planning and Economic Development "/>
    <x v="6"/>
    <x v="6"/>
    <s v="01"/>
    <s v="Development Planning, Research, Evaluation and Statistics"/>
    <s v="06"/>
    <s v="Macroeconomic Policy and Management"/>
    <s v="000"/>
    <s v=""/>
    <s v="1521"/>
    <s v="Resource Enhancement and Accountability Programme (REAP)"/>
    <s v="560068"/>
    <s v="Domestic Revenue and Foreign Aid Policy"/>
    <s v="221003"/>
    <s v="Staff Training"/>
    <n v="0"/>
    <n v="0"/>
    <n v="0"/>
    <n v="0"/>
    <n v="0"/>
    <n v="0"/>
    <n v="0"/>
    <n v="0"/>
    <n v="0"/>
    <n v="0"/>
    <n v="0"/>
    <n v="0"/>
    <n v="0"/>
    <n v="0"/>
    <n v="281050000"/>
    <n v="208432256"/>
    <n v="0"/>
    <n v="0"/>
    <n v="0"/>
    <n v="0"/>
    <n v="0"/>
    <n v="0"/>
    <n v="562100000"/>
    <n v="564013349"/>
    <n v="0"/>
    <n v="843150000"/>
    <n v="0"/>
    <n v="772445605"/>
    <n v="843150000"/>
    <n v="772445605"/>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18"/>
    <s v="Coordination of the Budget Cycle"/>
    <s v="211106"/>
    <s v="Allowances (Incl. Casuals, Temporary, sitting allowances)"/>
    <n v="0"/>
    <n v="0"/>
    <n v="0"/>
    <n v="0"/>
    <n v="214800000"/>
    <n v="0"/>
    <n v="0"/>
    <n v="214800000"/>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1011"/>
    <s v="Printing, Stationery, Photocopying and Binding"/>
    <n v="0"/>
    <n v="0"/>
    <n v="0"/>
    <n v="0"/>
    <n v="3108738660"/>
    <n v="0"/>
    <n v="3108738660"/>
    <n v="0"/>
    <n v="0"/>
    <n v="0"/>
    <n v="0"/>
    <n v="0"/>
    <n v="1554369330"/>
    <n v="69750000"/>
    <n v="0"/>
    <n v="0"/>
    <n v="777184665"/>
    <n v="1321874500"/>
    <n v="0"/>
    <n v="0"/>
    <n v="777184665"/>
    <n v="1678276660"/>
    <n v="0"/>
    <n v="0"/>
    <n v="3108738660"/>
    <n v="0"/>
    <n v="3069901160"/>
    <n v="0"/>
    <n v="3108738660"/>
    <n v="306990116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8002"/>
    <s v="Maintenance-Transport Equipment "/>
    <n v="0"/>
    <n v="0"/>
    <n v="0"/>
    <n v="0"/>
    <n v="274719000"/>
    <n v="0"/>
    <n v="274719000"/>
    <n v="0"/>
    <n v="68679750"/>
    <n v="22274655"/>
    <n v="0"/>
    <n v="0"/>
    <n v="68679750"/>
    <n v="5349582"/>
    <n v="0"/>
    <n v="0"/>
    <n v="68679750"/>
    <n v="40581100"/>
    <n v="0"/>
    <n v="0"/>
    <n v="68679750"/>
    <n v="188448595"/>
    <n v="0"/>
    <n v="0"/>
    <n v="274719000"/>
    <n v="0"/>
    <n v="256653932"/>
    <n v="0"/>
    <n v="274719000"/>
    <n v="256653932"/>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4"/>
    <s v="Management of ICT systems and infrastructure "/>
    <s v="225201"/>
    <s v="Consultancy Services-Capital"/>
    <n v="0"/>
    <n v="0"/>
    <n v="0"/>
    <n v="0"/>
    <n v="2383927886"/>
    <n v="0"/>
    <n v="130000000"/>
    <n v="2253927886"/>
    <n v="0"/>
    <n v="0"/>
    <n v="0"/>
    <n v="0"/>
    <n v="85000000"/>
    <n v="0"/>
    <n v="0"/>
    <n v="0"/>
    <n v="22500000"/>
    <n v="20500000"/>
    <n v="0"/>
    <n v="0"/>
    <n v="22500000"/>
    <n v="108576101"/>
    <n v="0"/>
    <n v="0"/>
    <n v="130000000"/>
    <n v="0"/>
    <n v="129076101"/>
    <n v="0"/>
    <n v="130000000"/>
    <n v="129076101"/>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4"/>
    <s v="Management of ICT systems and infrastructure "/>
    <s v="227001"/>
    <s v="Travel inland"/>
    <n v="0"/>
    <n v="0"/>
    <n v="0"/>
    <n v="0"/>
    <n v="110000000"/>
    <n v="0"/>
    <n v="0"/>
    <n v="110000000"/>
    <n v="0"/>
    <n v="0"/>
    <n v="0"/>
    <n v="0"/>
    <n v="0"/>
    <n v="0"/>
    <n v="0"/>
    <n v="0"/>
    <n v="0"/>
    <n v="0"/>
    <n v="0"/>
    <n v="0"/>
    <n v="0"/>
    <n v="0"/>
    <n v="0"/>
    <n v="0"/>
    <n v="0"/>
    <n v="0"/>
    <n v="0"/>
    <n v="0"/>
    <n v="0"/>
    <n v="0"/>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11102"/>
    <s v="Contract Staff Salaries "/>
    <n v="0"/>
    <n v="0"/>
    <n v="0"/>
    <n v="0"/>
    <n v="0"/>
    <n v="0"/>
    <n v="0"/>
    <n v="0"/>
    <n v="0"/>
    <n v="0"/>
    <n v="170857500"/>
    <n v="170857500"/>
    <n v="0"/>
    <n v="0"/>
    <n v="170857500"/>
    <n v="170857500"/>
    <n v="0"/>
    <n v="0"/>
    <n v="0"/>
    <n v="0"/>
    <n v="0"/>
    <n v="0"/>
    <n v="683430000"/>
    <n v="389824242"/>
    <n v="0"/>
    <n v="1025145000"/>
    <n v="0"/>
    <n v="731539242"/>
    <n v="1025145000"/>
    <n v="731539242"/>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1007"/>
    <s v="Books, Periodicals &amp; Newspapers"/>
    <n v="0"/>
    <n v="0"/>
    <n v="0"/>
    <n v="0"/>
    <n v="0"/>
    <n v="0"/>
    <n v="0"/>
    <n v="0"/>
    <n v="0"/>
    <n v="0"/>
    <n v="3750000"/>
    <n v="3750000"/>
    <n v="0"/>
    <n v="0"/>
    <n v="3750000"/>
    <n v="3750000"/>
    <n v="0"/>
    <n v="0"/>
    <n v="0"/>
    <n v="0"/>
    <n v="0"/>
    <n v="0"/>
    <n v="15000000"/>
    <n v="8163047"/>
    <n v="0"/>
    <n v="22500000"/>
    <n v="0"/>
    <n v="15663047"/>
    <n v="22500000"/>
    <n v="15663047"/>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8002"/>
    <s v="Maintenance-Transport Equipment "/>
    <n v="0"/>
    <n v="0"/>
    <n v="0"/>
    <n v="0"/>
    <n v="0"/>
    <n v="0"/>
    <n v="0"/>
    <n v="0"/>
    <n v="0"/>
    <n v="0"/>
    <n v="13250000"/>
    <n v="13250000"/>
    <n v="0"/>
    <n v="0"/>
    <n v="13250000"/>
    <n v="13250000"/>
    <n v="0"/>
    <n v="0"/>
    <n v="0"/>
    <n v="0"/>
    <n v="0"/>
    <n v="0"/>
    <n v="53000000"/>
    <n v="27247912"/>
    <n v="0"/>
    <n v="79500000"/>
    <n v="0"/>
    <n v="53747912"/>
    <n v="79500000"/>
    <n v="53747912"/>
    <s v="Recurrent"/>
  </r>
  <r>
    <s v="008"/>
    <s v="Ministry of Finance, Planning and Economic Development "/>
    <x v="6"/>
    <x v="6"/>
    <s v="02"/>
    <s v="Resource Mobilization and Budgeting"/>
    <s v="02"/>
    <s v="Deficit Financing and Cash Management"/>
    <s v="002"/>
    <s v="Debt Policy and Management"/>
    <s v="1521"/>
    <s v="Resource Enhancement and Accountability Programme (REAP)"/>
    <s v="560024"/>
    <s v="Management of ICT systems and infrastructure "/>
    <s v="221008"/>
    <s v="Information and Communication Technology Supplies.  "/>
    <n v="0"/>
    <n v="0"/>
    <n v="0"/>
    <n v="0"/>
    <n v="258420000"/>
    <n v="0"/>
    <n v="238420000"/>
    <n v="20000000"/>
    <n v="25720000"/>
    <n v="0"/>
    <n v="0"/>
    <n v="0"/>
    <n v="123490000"/>
    <n v="149172700"/>
    <n v="0"/>
    <n v="0"/>
    <n v="44605000"/>
    <n v="-4730000"/>
    <n v="0"/>
    <n v="0"/>
    <n v="44605000"/>
    <n v="79117700"/>
    <n v="0"/>
    <n v="0"/>
    <n v="238420000"/>
    <n v="0"/>
    <n v="223560400"/>
    <n v="0"/>
    <n v="238420000"/>
    <n v="22356040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1012"/>
    <s v="Small Office Equipment"/>
    <n v="0"/>
    <n v="0"/>
    <n v="0"/>
    <n v="0"/>
    <n v="10000000"/>
    <n v="0"/>
    <n v="0"/>
    <n v="10000000"/>
    <n v="0"/>
    <n v="0"/>
    <n v="0"/>
    <n v="0"/>
    <n v="0"/>
    <n v="0"/>
    <n v="0"/>
    <n v="0"/>
    <n v="0"/>
    <n v="0"/>
    <n v="0"/>
    <n v="0"/>
    <n v="0"/>
    <n v="0"/>
    <n v="0"/>
    <n v="0"/>
    <n v="0"/>
    <n v="0"/>
    <n v="0"/>
    <n v="0"/>
    <n v="0"/>
    <n v="0"/>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11102"/>
    <s v="Contract Staff Salaries "/>
    <n v="0"/>
    <n v="0"/>
    <n v="0"/>
    <n v="0"/>
    <n v="4532001433"/>
    <n v="0"/>
    <n v="4532001433"/>
    <n v="0"/>
    <n v="1013000358"/>
    <n v="1013000358"/>
    <n v="0"/>
    <n v="0"/>
    <n v="1229760783"/>
    <n v="1229760783"/>
    <n v="0"/>
    <n v="0"/>
    <n v="1122176956"/>
    <n v="1117121629"/>
    <n v="0"/>
    <n v="0"/>
    <n v="1167063336"/>
    <n v="1172118663"/>
    <n v="0"/>
    <n v="0"/>
    <n v="4532001433"/>
    <n v="0"/>
    <n v="4532001433"/>
    <n v="0"/>
    <n v="4532001433"/>
    <n v="4532001433"/>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21012"/>
    <s v="Small Office Equipment"/>
    <n v="0"/>
    <n v="0"/>
    <n v="0"/>
    <n v="0"/>
    <n v="105000000"/>
    <n v="0"/>
    <n v="105000000"/>
    <n v="0"/>
    <n v="7500000"/>
    <n v="7500000"/>
    <n v="0"/>
    <n v="0"/>
    <n v="26250000"/>
    <n v="7784266"/>
    <n v="0"/>
    <n v="0"/>
    <n v="35625000"/>
    <n v="16923965"/>
    <n v="0"/>
    <n v="0"/>
    <n v="35625000"/>
    <n v="72791769"/>
    <n v="0"/>
    <n v="0"/>
    <n v="105000000"/>
    <n v="0"/>
    <n v="105000000"/>
    <n v="0"/>
    <n v="105000000"/>
    <n v="105000000"/>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227004"/>
    <s v="Fuel, Lubricants and Oils"/>
    <n v="0"/>
    <n v="300000000"/>
    <n v="0"/>
    <n v="300000000"/>
    <n v="530000000"/>
    <n v="0"/>
    <n v="230000000"/>
    <n v="0"/>
    <n v="57500000"/>
    <n v="57500000"/>
    <n v="0"/>
    <n v="0"/>
    <n v="57500000"/>
    <n v="57500000"/>
    <n v="0"/>
    <n v="0"/>
    <n v="57500000"/>
    <n v="57500000"/>
    <n v="0"/>
    <n v="0"/>
    <n v="357500000"/>
    <n v="357500000"/>
    <n v="0"/>
    <n v="0"/>
    <n v="530000000"/>
    <n v="0"/>
    <n v="530000000"/>
    <n v="0"/>
    <n v="530000000"/>
    <n v="530000000"/>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221016"/>
    <s v="Systems Recurrent costs"/>
    <n v="0"/>
    <n v="500000000"/>
    <n v="0"/>
    <n v="500000000"/>
    <n v="2450000000"/>
    <n v="0"/>
    <n v="1950000000"/>
    <n v="0"/>
    <n v="275000000"/>
    <n v="208284000"/>
    <n v="0"/>
    <n v="0"/>
    <n v="700000000"/>
    <n v="722595801"/>
    <n v="0"/>
    <n v="0"/>
    <n v="637500000"/>
    <n v="649682555"/>
    <n v="0"/>
    <n v="0"/>
    <n v="837500000"/>
    <n v="859599067"/>
    <n v="0"/>
    <n v="0"/>
    <n v="2450000000"/>
    <n v="0"/>
    <n v="2440161423"/>
    <n v="0"/>
    <n v="2450000000"/>
    <n v="2440161423"/>
    <s v="Recurrent"/>
  </r>
  <r>
    <s v="008"/>
    <s v="Ministry of Finance, Planning and Economic Development "/>
    <x v="6"/>
    <x v="6"/>
    <s v="04"/>
    <s v="Accountability Systems and Service Delivery"/>
    <s v="07"/>
    <s v="Policy, Planning and Support Services"/>
    <s v="002"/>
    <s v="Planning and Budgeting "/>
    <s v="1521"/>
    <s v="Resource Enhancement and Accountability Programme (REAP)"/>
    <s v="560016"/>
    <s v="Coordination of Planning, Monitoring and Reporting "/>
    <s v="225101"/>
    <s v="Consultancy Services"/>
    <n v="0"/>
    <n v="0"/>
    <n v="0"/>
    <n v="0"/>
    <n v="286493006"/>
    <n v="0"/>
    <n v="0"/>
    <n v="286493006"/>
    <n v="0"/>
    <n v="0"/>
    <n v="0"/>
    <n v="0"/>
    <n v="0"/>
    <n v="0"/>
    <n v="0"/>
    <n v="0"/>
    <n v="0"/>
    <n v="0"/>
    <n v="0"/>
    <n v="0"/>
    <n v="0"/>
    <n v="0"/>
    <n v="0"/>
    <n v="0"/>
    <n v="0"/>
    <n v="0"/>
    <n v="0"/>
    <n v="0"/>
    <n v="0"/>
    <n v="0"/>
    <s v="Recurrent"/>
  </r>
  <r>
    <s v="008"/>
    <s v="Ministry of Finance, Planning and Economic Development "/>
    <x v="6"/>
    <x v="6"/>
    <s v="04"/>
    <s v="Accountability Systems and Service Delivery"/>
    <s v="07"/>
    <s v="Policy, Planning and Support Services"/>
    <s v="002"/>
    <s v="Planning and Budgeting "/>
    <s v="1521"/>
    <s v="Resource Enhancement and Accountability Programme (REAP)"/>
    <s v="560016"/>
    <s v="Coordination of Planning, Monitoring and Reporting "/>
    <s v="228004"/>
    <s v="Maintenance-Other Fixed Assets"/>
    <n v="0"/>
    <n v="0"/>
    <n v="0"/>
    <n v="0"/>
    <n v="4108000"/>
    <n v="0"/>
    <n v="4108000"/>
    <n v="0"/>
    <n v="1027000"/>
    <n v="0"/>
    <n v="0"/>
    <n v="0"/>
    <n v="1027000"/>
    <n v="1707520"/>
    <n v="0"/>
    <n v="0"/>
    <n v="1027000"/>
    <n v="1373480"/>
    <n v="0"/>
    <n v="0"/>
    <n v="1027000"/>
    <n v="100000"/>
    <n v="0"/>
    <n v="0"/>
    <n v="4108000"/>
    <n v="0"/>
    <n v="3181000"/>
    <n v="0"/>
    <n v="4108000"/>
    <n v="3181000"/>
    <s v="Recurrent"/>
  </r>
  <r>
    <s v="008"/>
    <s v="Ministry of Finance, Planning and Economic Development "/>
    <x v="6"/>
    <x v="6"/>
    <s v="04"/>
    <s v="Accountability Systems and Service Delivery"/>
    <s v="08"/>
    <s v="Public Financial Management"/>
    <s v="000"/>
    <s v=""/>
    <s v="1521"/>
    <s v="Resource Enhancement and Accountability Programme (REAP)"/>
    <s v="560024"/>
    <s v="Management of ICT systems and infrastructure "/>
    <s v="221002"/>
    <s v="Workshops, Meetings and Seminars"/>
    <n v="0"/>
    <n v="0"/>
    <n v="0"/>
    <n v="0"/>
    <n v="0"/>
    <n v="0"/>
    <n v="0"/>
    <n v="0"/>
    <n v="0"/>
    <n v="0"/>
    <n v="0"/>
    <n v="0"/>
    <n v="0"/>
    <n v="0"/>
    <n v="177500000"/>
    <n v="133537999"/>
    <n v="0"/>
    <n v="0"/>
    <n v="0"/>
    <n v="0"/>
    <n v="0"/>
    <n v="0"/>
    <n v="355000000"/>
    <n v="137401996"/>
    <n v="0"/>
    <n v="532500000"/>
    <n v="0"/>
    <n v="270939995"/>
    <n v="532500000"/>
    <n v="270939995"/>
    <s v="Recurrent"/>
  </r>
  <r>
    <s v="008"/>
    <s v="Ministry of Finance, Planning and Economic Development "/>
    <x v="6"/>
    <x v="6"/>
    <s v="04"/>
    <s v="Accountability Systems and Service Delivery"/>
    <s v="08"/>
    <s v="Public Financial Management"/>
    <s v="000"/>
    <s v=""/>
    <s v="1521"/>
    <s v="Resource Enhancement and Accountability Programme (REAP)"/>
    <s v="560024"/>
    <s v="Management of ICT systems and infrastructure "/>
    <s v="221008"/>
    <s v="Information and Communication Technology Supplies.  "/>
    <n v="0"/>
    <n v="0"/>
    <n v="0"/>
    <n v="0"/>
    <n v="0"/>
    <n v="0"/>
    <n v="0"/>
    <n v="0"/>
    <n v="0"/>
    <n v="0"/>
    <n v="0"/>
    <n v="0"/>
    <n v="0"/>
    <n v="0"/>
    <n v="192500000"/>
    <n v="186896040"/>
    <n v="0"/>
    <n v="0"/>
    <n v="0"/>
    <n v="0"/>
    <n v="0"/>
    <n v="0"/>
    <n v="385000000"/>
    <n v="385000000"/>
    <n v="0"/>
    <n v="577500000"/>
    <n v="0"/>
    <n v="571896040"/>
    <n v="577500000"/>
    <n v="571896040"/>
    <s v="Recurrent"/>
  </r>
  <r>
    <s v="008"/>
    <s v="Ministry of Finance, Planning and Economic Development "/>
    <x v="6"/>
    <x v="6"/>
    <s v="04"/>
    <s v="Accountability Systems and Service Delivery"/>
    <s v="08"/>
    <s v="Public Financial Management"/>
    <s v="000"/>
    <s v=""/>
    <s v="1521"/>
    <s v="Resource Enhancement and Accountability Programme (REAP)"/>
    <s v="560024"/>
    <s v="Management of ICT systems and infrastructure "/>
    <s v="225101"/>
    <s v="Consultancy Services"/>
    <n v="0"/>
    <n v="0"/>
    <n v="0"/>
    <n v="0"/>
    <n v="0"/>
    <n v="0"/>
    <n v="0"/>
    <n v="0"/>
    <n v="0"/>
    <n v="0"/>
    <n v="0"/>
    <n v="0"/>
    <n v="0"/>
    <n v="0"/>
    <n v="7440927323"/>
    <n v="3971158037"/>
    <n v="0"/>
    <n v="0"/>
    <n v="0"/>
    <n v="0"/>
    <n v="0"/>
    <n v="0"/>
    <n v="14881854646"/>
    <n v="12116096698"/>
    <n v="0"/>
    <n v="22322781969"/>
    <n v="0"/>
    <n v="16087254735"/>
    <n v="22322781969"/>
    <n v="16087254735"/>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11104"/>
    <s v="Employee Gratuity"/>
    <n v="0"/>
    <n v="0"/>
    <n v="0"/>
    <n v="0"/>
    <n v="2563151512"/>
    <n v="0"/>
    <n v="2563151512"/>
    <n v="0"/>
    <n v="0"/>
    <n v="0"/>
    <n v="0"/>
    <n v="0"/>
    <n v="1922363634"/>
    <n v="111708978"/>
    <n v="0"/>
    <n v="0"/>
    <n v="0"/>
    <n v="25500000"/>
    <n v="0"/>
    <n v="0"/>
    <n v="640787878"/>
    <n v="2425941355"/>
    <n v="0"/>
    <n v="0"/>
    <n v="2563151512"/>
    <n v="0"/>
    <n v="2563150333"/>
    <n v="0"/>
    <n v="2563151512"/>
    <n v="2563150333"/>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3901"/>
    <s v="Rent-(Produced Assets) to other govt. units"/>
    <n v="0"/>
    <n v="0"/>
    <n v="0"/>
    <n v="0"/>
    <n v="160000000"/>
    <n v="0"/>
    <n v="160000000"/>
    <n v="0"/>
    <n v="40000000"/>
    <n v="27288000"/>
    <n v="0"/>
    <n v="0"/>
    <n v="80000000"/>
    <n v="1708000"/>
    <n v="0"/>
    <n v="0"/>
    <n v="20000000"/>
    <n v="56284000"/>
    <n v="0"/>
    <n v="0"/>
    <n v="20000000"/>
    <n v="72773000"/>
    <n v="0"/>
    <n v="0"/>
    <n v="160000000"/>
    <n v="0"/>
    <n v="158053000"/>
    <n v="0"/>
    <n v="160000000"/>
    <n v="158053000"/>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7001"/>
    <s v="Travel inland"/>
    <n v="0"/>
    <n v="0"/>
    <n v="0"/>
    <n v="0"/>
    <n v="622404726"/>
    <n v="0"/>
    <n v="239704726"/>
    <n v="382700000"/>
    <n v="0"/>
    <n v="0"/>
    <n v="0"/>
    <n v="0"/>
    <n v="119852363"/>
    <n v="119852363"/>
    <n v="0"/>
    <n v="0"/>
    <n v="59926182"/>
    <n v="115087856"/>
    <n v="0"/>
    <n v="0"/>
    <n v="59926181"/>
    <n v="4764507"/>
    <n v="0"/>
    <n v="0"/>
    <n v="239704726"/>
    <n v="0"/>
    <n v="239704726"/>
    <n v="0"/>
    <n v="239704726"/>
    <n v="239704726"/>
    <s v="Recurrent"/>
  </r>
  <r>
    <s v="009"/>
    <s v="Ministry of Internal Affairs "/>
    <x v="0"/>
    <x v="0"/>
    <s v="01"/>
    <s v="Institutional Coordination"/>
    <s v="04"/>
    <s v="Policy, Planning and Support Services"/>
    <s v="001"/>
    <s v="Finance and administration"/>
    <s v="1641"/>
    <s v="Retooling of Ministry of Internal Affairs"/>
    <s v="000003"/>
    <s v="Facilities and Equipment Management"/>
    <s v="312311"/>
    <s v="Classified Assets - Acquisition"/>
    <n v="0"/>
    <n v="0"/>
    <n v="0"/>
    <n v="0"/>
    <n v="347221030"/>
    <n v="0"/>
    <n v="347221030"/>
    <n v="0"/>
    <n v="0"/>
    <n v="0"/>
    <n v="0"/>
    <n v="0"/>
    <n v="50000000"/>
    <n v="0"/>
    <n v="0"/>
    <n v="0"/>
    <n v="0"/>
    <n v="0"/>
    <n v="0"/>
    <n v="0"/>
    <n v="0"/>
    <n v="47048370"/>
    <n v="0"/>
    <n v="0"/>
    <n v="50000000"/>
    <n v="0"/>
    <n v="47048370"/>
    <n v="0"/>
    <n v="50000000"/>
    <n v="47048370"/>
    <s v="Capital"/>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3"/>
    <s v="Facilities and Equipment Management"/>
    <s v="212102"/>
    <s v="Medical expenses (Employees)"/>
    <n v="0"/>
    <n v="0"/>
    <n v="0"/>
    <n v="0"/>
    <n v="100000000"/>
    <n v="0"/>
    <n v="100000000"/>
    <n v="0"/>
    <n v="0"/>
    <n v="0"/>
    <n v="0"/>
    <n v="0"/>
    <n v="50000000"/>
    <n v="0"/>
    <n v="0"/>
    <n v="0"/>
    <n v="25000000"/>
    <n v="0"/>
    <n v="0"/>
    <n v="0"/>
    <n v="25000000"/>
    <n v="99938249"/>
    <n v="0"/>
    <n v="0"/>
    <n v="100000000"/>
    <n v="0"/>
    <n v="99938249"/>
    <n v="0"/>
    <n v="100000000"/>
    <n v="99938249"/>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3"/>
    <s v="Facilities and Equipment Management"/>
    <s v="228002"/>
    <s v="Maintenance-Transport Equipment "/>
    <n v="0"/>
    <n v="0"/>
    <n v="0"/>
    <n v="0"/>
    <n v="60000000"/>
    <n v="0"/>
    <n v="60000000"/>
    <n v="0"/>
    <n v="0"/>
    <n v="0"/>
    <n v="0"/>
    <n v="0"/>
    <n v="30000000"/>
    <n v="0"/>
    <n v="0"/>
    <n v="0"/>
    <n v="20000000"/>
    <n v="30000000"/>
    <n v="0"/>
    <n v="0"/>
    <n v="10000000"/>
    <n v="30000000"/>
    <n v="0"/>
    <n v="0"/>
    <n v="60000000"/>
    <n v="0"/>
    <n v="60000000"/>
    <n v="0"/>
    <n v="60000000"/>
    <n v="6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4"/>
    <s v="Finance and Accounting"/>
    <s v="263402"/>
    <s v="Transfer to Other Government Units"/>
    <n v="0"/>
    <n v="0"/>
    <n v="0"/>
    <n v="0"/>
    <n v="500000000"/>
    <n v="0"/>
    <n v="500000000"/>
    <n v="0"/>
    <n v="0"/>
    <n v="0"/>
    <n v="0"/>
    <n v="0"/>
    <n v="250000000"/>
    <n v="0"/>
    <n v="0"/>
    <n v="0"/>
    <n v="125000000"/>
    <n v="250000000"/>
    <n v="0"/>
    <n v="0"/>
    <n v="125000000"/>
    <n v="250000000"/>
    <n v="0"/>
    <n v="0"/>
    <n v="500000000"/>
    <n v="0"/>
    <n v="500000000"/>
    <n v="0"/>
    <n v="500000000"/>
    <n v="50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6"/>
    <s v="Planning and Budgeting services"/>
    <s v="225101"/>
    <s v="Consultancy Services"/>
    <n v="0"/>
    <n v="0"/>
    <n v="0"/>
    <n v="0"/>
    <n v="150000000"/>
    <n v="0"/>
    <n v="150000000"/>
    <n v="0"/>
    <n v="0"/>
    <n v="0"/>
    <n v="0"/>
    <n v="0"/>
    <n v="80000000"/>
    <n v="38070000"/>
    <n v="0"/>
    <n v="0"/>
    <n v="0"/>
    <n v="0"/>
    <n v="0"/>
    <n v="0"/>
    <n v="70000000"/>
    <n v="111930000"/>
    <n v="0"/>
    <n v="0"/>
    <n v="150000000"/>
    <n v="0"/>
    <n v="150000000"/>
    <n v="0"/>
    <n v="150000000"/>
    <n v="15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8"/>
    <s v="Records Management"/>
    <s v="221001"/>
    <s v="Advertising and Public Relations"/>
    <n v="0"/>
    <n v="0"/>
    <n v="0"/>
    <n v="0"/>
    <n v="500000000"/>
    <n v="0"/>
    <n v="500000000"/>
    <n v="0"/>
    <n v="200000000"/>
    <n v="0"/>
    <n v="0"/>
    <n v="0"/>
    <n v="300000000"/>
    <n v="0"/>
    <n v="0"/>
    <n v="0"/>
    <n v="0"/>
    <n v="401081226"/>
    <n v="0"/>
    <n v="0"/>
    <n v="0"/>
    <n v="80860798"/>
    <n v="0"/>
    <n v="0"/>
    <n v="500000000"/>
    <n v="0"/>
    <n v="481942024"/>
    <n v="0"/>
    <n v="500000000"/>
    <n v="481942024"/>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10066"/>
    <s v="Support to Agricultural Training Institutions"/>
    <s v="263402"/>
    <s v="Transfer to Other Government Units"/>
    <n v="0"/>
    <n v="0"/>
    <n v="0"/>
    <n v="0"/>
    <n v="1000000000"/>
    <n v="0"/>
    <n v="1000000000"/>
    <n v="0"/>
    <n v="0"/>
    <n v="0"/>
    <n v="0"/>
    <n v="0"/>
    <n v="500000000"/>
    <n v="208100000"/>
    <n v="0"/>
    <n v="0"/>
    <n v="378333334"/>
    <n v="251020000"/>
    <n v="0"/>
    <n v="0"/>
    <n v="121666666"/>
    <n v="540880000"/>
    <n v="0"/>
    <n v="0"/>
    <n v="1000000000"/>
    <n v="0"/>
    <n v="1000000000"/>
    <n v="0"/>
    <n v="1000000000"/>
    <n v="100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57"/>
    <s v="Mechanisation service centres and farm access roads"/>
    <s v="211106"/>
    <s v="Allowances (Incl. Casuals, Temporary, sitting allowances)"/>
    <n v="0"/>
    <n v="0"/>
    <n v="0"/>
    <n v="0"/>
    <n v="0"/>
    <n v="0"/>
    <n v="1300000000"/>
    <n v="0"/>
    <n v="0"/>
    <n v="0"/>
    <n v="0"/>
    <n v="0"/>
    <n v="100000000"/>
    <n v="102193000"/>
    <n v="0"/>
    <n v="0"/>
    <n v="1200000000"/>
    <n v="830859416"/>
    <n v="0"/>
    <n v="0"/>
    <n v="0"/>
    <n v="366947584"/>
    <n v="0"/>
    <n v="0"/>
    <n v="1300000000"/>
    <n v="0"/>
    <n v="1300000000"/>
    <n v="0"/>
    <n v="1300000000"/>
    <n v="130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57"/>
    <s v="Mechanisation service centres and farm access roads"/>
    <s v="227002"/>
    <s v="Travel abroad"/>
    <n v="0"/>
    <n v="0"/>
    <n v="0"/>
    <n v="0"/>
    <n v="0"/>
    <n v="0"/>
    <n v="300000000"/>
    <n v="0"/>
    <n v="300000000"/>
    <n v="0"/>
    <n v="0"/>
    <n v="0"/>
    <n v="0"/>
    <n v="277704017"/>
    <n v="0"/>
    <n v="0"/>
    <n v="0"/>
    <n v="22295983"/>
    <n v="0"/>
    <n v="0"/>
    <n v="0"/>
    <n v="0"/>
    <n v="0"/>
    <n v="0"/>
    <n v="300000000"/>
    <n v="0"/>
    <n v="300000000"/>
    <n v="0"/>
    <n v="300000000"/>
    <n v="30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65"/>
    <s v="Support to agricultural mechanisation "/>
    <s v="221009"/>
    <s v="Welfare and Entertainment"/>
    <n v="0"/>
    <n v="0"/>
    <n v="0"/>
    <n v="0"/>
    <n v="0"/>
    <n v="0"/>
    <n v="30000000"/>
    <n v="0"/>
    <n v="0"/>
    <n v="0"/>
    <n v="0"/>
    <n v="0"/>
    <n v="0"/>
    <n v="0"/>
    <n v="0"/>
    <n v="0"/>
    <n v="15000000"/>
    <n v="9715000"/>
    <n v="0"/>
    <n v="0"/>
    <n v="15000000"/>
    <n v="20285000"/>
    <n v="0"/>
    <n v="0"/>
    <n v="30000000"/>
    <n v="0"/>
    <n v="30000000"/>
    <n v="0"/>
    <n v="30000000"/>
    <n v="30000000"/>
    <s v="Recurrent"/>
  </r>
  <r>
    <s v="010"/>
    <s v="Ministry of Agriculture, Animal Industry and Fisheries"/>
    <x v="7"/>
    <x v="7"/>
    <s v="02"/>
    <s v="Agricultural Production and Productivity"/>
    <s v="03"/>
    <s v="Animal Resources"/>
    <s v="000"/>
    <s v=""/>
    <s v="1493"/>
    <s v="Developing a Market - Oriented &amp; Environmentally Sustainable Beef Meat Industry"/>
    <s v="000017"/>
    <s v="Infrastructure Development and Management"/>
    <s v="312139"/>
    <s v="Other Structures - Acquisition"/>
    <n v="0"/>
    <n v="0"/>
    <n v="0"/>
    <n v="0"/>
    <n v="0"/>
    <n v="0"/>
    <n v="0"/>
    <n v="0"/>
    <n v="0"/>
    <n v="0"/>
    <n v="1624259300"/>
    <n v="1299407440"/>
    <n v="0"/>
    <n v="0"/>
    <n v="64259300"/>
    <n v="51407440"/>
    <n v="0"/>
    <n v="0"/>
    <n v="3624259300"/>
    <n v="2899407440"/>
    <n v="0"/>
    <n v="0"/>
    <n v="0"/>
    <n v="0"/>
    <n v="0"/>
    <n v="5312777900"/>
    <n v="0"/>
    <n v="4250222320"/>
    <n v="5312777900"/>
    <n v="4250222320"/>
    <s v="Capital"/>
  </r>
  <r>
    <s v="126"/>
    <s v="National Information Technologies Authority"/>
    <x v="15"/>
    <x v="15"/>
    <s v="01"/>
    <s v="ICT Infrastructure"/>
    <s v="05"/>
    <s v="IT infrastructure"/>
    <s v="001"/>
    <s v="Technical Services"/>
    <s v="1615"/>
    <s v="Government Network (GOVNET) Project"/>
    <s v="300003"/>
    <s v="ICT infrastructure deployment_x000a_"/>
    <s v="211102"/>
    <s v="Contract Staff Salaries "/>
    <n v="0"/>
    <n v="0"/>
    <n v="0"/>
    <n v="0"/>
    <n v="2813498500"/>
    <n v="0"/>
    <n v="0"/>
    <n v="2813498500"/>
    <n v="0"/>
    <n v="0"/>
    <n v="0"/>
    <n v="0"/>
    <n v="0"/>
    <n v="0"/>
    <n v="0"/>
    <n v="0"/>
    <n v="0"/>
    <n v="0"/>
    <n v="0"/>
    <n v="0"/>
    <n v="0"/>
    <n v="0"/>
    <n v="0"/>
    <n v="0"/>
    <n v="0"/>
    <n v="0"/>
    <n v="0"/>
    <n v="0"/>
    <n v="0"/>
    <n v="0"/>
    <s v="Recurrent"/>
  </r>
  <r>
    <s v="127"/>
    <s v="Uganda Virus Research Institute (UVRI)"/>
    <x v="9"/>
    <x v="9"/>
    <s v="02"/>
    <s v="Population Health, Safety and Management "/>
    <s v="01"/>
    <s v="Virus  Research"/>
    <s v="001"/>
    <s v="Administration &amp; Support Services"/>
    <s v="1569"/>
    <s v="Retooling of Uganda Virus Research Institute"/>
    <s v="000002"/>
    <s v="Construction Management"/>
    <s v="313121"/>
    <s v="  Non-Residential Buildings  - Improvement"/>
    <n v="0"/>
    <n v="0"/>
    <n v="0"/>
    <n v="0"/>
    <n v="1200000000"/>
    <n v="0"/>
    <n v="1200000000"/>
    <n v="0"/>
    <n v="0"/>
    <n v="0"/>
    <n v="0"/>
    <n v="0"/>
    <n v="400000000"/>
    <n v="0"/>
    <n v="0"/>
    <n v="0"/>
    <n v="0"/>
    <n v="0"/>
    <n v="0"/>
    <n v="0"/>
    <n v="800000000"/>
    <n v="1199999999"/>
    <n v="0"/>
    <n v="0"/>
    <n v="1200000000"/>
    <n v="0"/>
    <n v="1199999999"/>
    <n v="0"/>
    <n v="1200000000"/>
    <n v="1199999999"/>
    <s v="Capital"/>
  </r>
  <r>
    <s v="132"/>
    <s v="Education Service Commission (ESC)"/>
    <x v="9"/>
    <x v="9"/>
    <s v="01"/>
    <s v="Education,Sports and skills"/>
    <s v="02"/>
    <s v="Management of Education Service Personnel"/>
    <s v="001"/>
    <s v="Education Services"/>
    <s v="1602"/>
    <s v="Retooling of Education Service Commission"/>
    <s v="000003"/>
    <s v="Facilities and Equipment Management"/>
    <s v="312235"/>
    <s v="Furniture and Fittings - Acquisition"/>
    <n v="0"/>
    <n v="0"/>
    <n v="0"/>
    <n v="0"/>
    <n v="500000000"/>
    <n v="0"/>
    <n v="500000000"/>
    <n v="0"/>
    <n v="0"/>
    <n v="0"/>
    <n v="0"/>
    <n v="0"/>
    <n v="250000000"/>
    <n v="0"/>
    <n v="0"/>
    <n v="0"/>
    <n v="0"/>
    <n v="249920057"/>
    <n v="0"/>
    <n v="0"/>
    <n v="178893588"/>
    <n v="178970600"/>
    <n v="0"/>
    <n v="0"/>
    <n v="428893588"/>
    <n v="0"/>
    <n v="428890657"/>
    <n v="0"/>
    <n v="428893588"/>
    <n v="428890657"/>
    <s v="Capital"/>
  </r>
  <r>
    <s v="133"/>
    <s v="Directorate of Public Prosecution (DPP)"/>
    <x v="0"/>
    <x v="0"/>
    <s v="04"/>
    <s v="Access to Justice"/>
    <s v="03"/>
    <s v="Management and Support Services"/>
    <s v="002"/>
    <s v="Finance  and Administration"/>
    <s v="1645"/>
    <s v="Retooling of Office of the Director of Public Prosecutions"/>
    <s v="000003"/>
    <s v="Facilities and Equipment Management"/>
    <s v="312212"/>
    <s v="Light Vehicles - Acquisition"/>
    <n v="0"/>
    <n v="0"/>
    <n v="0"/>
    <n v="0"/>
    <n v="14960000000"/>
    <n v="0"/>
    <n v="14960000000"/>
    <n v="0"/>
    <n v="0"/>
    <n v="0"/>
    <n v="0"/>
    <n v="0"/>
    <n v="3740000000"/>
    <n v="0"/>
    <n v="0"/>
    <n v="0"/>
    <n v="3621800000"/>
    <n v="0"/>
    <n v="0"/>
    <n v="0"/>
    <n v="1352541495"/>
    <n v="8714341495"/>
    <n v="0"/>
    <n v="0"/>
    <n v="8714341495"/>
    <n v="0"/>
    <n v="8714341495"/>
    <n v="0"/>
    <n v="8714341495"/>
    <n v="8714341495"/>
    <s v="Capital"/>
  </r>
  <r>
    <s v="133"/>
    <s v="Directorate of Public Prosecution (DPP)"/>
    <x v="0"/>
    <x v="0"/>
    <s v="04"/>
    <s v="Access to Justice"/>
    <s v="03"/>
    <s v="Management and Support Services"/>
    <s v="002"/>
    <s v="Finance  and Administration"/>
    <s v="1645"/>
    <s v="Retooling of Office of the Director of Public Prosecutions"/>
    <s v="000003"/>
    <s v="Facilities and Equipment Management"/>
    <s v="312235"/>
    <s v="Furniture and Fittings - Acquisition"/>
    <n v="0"/>
    <n v="0"/>
    <n v="0"/>
    <n v="0"/>
    <n v="2098676608"/>
    <n v="0"/>
    <n v="2098676608"/>
    <n v="0"/>
    <n v="0"/>
    <n v="0"/>
    <n v="0"/>
    <n v="0"/>
    <n v="524669152"/>
    <n v="0"/>
    <n v="0"/>
    <n v="0"/>
    <n v="100000000"/>
    <n v="0"/>
    <n v="0"/>
    <n v="0"/>
    <n v="668833676"/>
    <n v="1290998186"/>
    <n v="0"/>
    <n v="0"/>
    <n v="1293502828"/>
    <n v="0"/>
    <n v="1290998186"/>
    <n v="0"/>
    <n v="1293502828"/>
    <n v="1290998186"/>
    <s v="Capital"/>
  </r>
  <r>
    <s v="137"/>
    <s v="National Identification and Registration Authority (NIRA)"/>
    <x v="0"/>
    <x v="0"/>
    <s v="01"/>
    <s v="Institutional Coordination"/>
    <s v="02"/>
    <s v="Policy, Planning and Support Services"/>
    <s v="001"/>
    <s v="Finance &amp; Administration services "/>
    <s v="1667"/>
    <s v="Retooling the National Identification and Registration Authority"/>
    <s v="000003"/>
    <s v="Facilities and Equipment Management"/>
    <s v="313222"/>
    <s v="Heavy ICT hardware - Improvement"/>
    <n v="0"/>
    <n v="0"/>
    <n v="0"/>
    <n v="0"/>
    <n v="1526319600"/>
    <n v="0"/>
    <n v="1526319600"/>
    <n v="0"/>
    <n v="0"/>
    <n v="0"/>
    <n v="0"/>
    <n v="0"/>
    <n v="56640000"/>
    <n v="0"/>
    <n v="0"/>
    <n v="0"/>
    <n v="419111289"/>
    <n v="0"/>
    <n v="0"/>
    <n v="0"/>
    <n v="248989821"/>
    <n v="96883794"/>
    <n v="0"/>
    <n v="0"/>
    <n v="724741110"/>
    <n v="0"/>
    <n v="96883794"/>
    <n v="0"/>
    <n v="724741110"/>
    <n v="96883794"/>
    <s v="Capital"/>
  </r>
  <r>
    <s v="141"/>
    <s v="Uganda Revenue Authority (URA)"/>
    <x v="6"/>
    <x v="6"/>
    <s v="02"/>
    <s v="Resource Mobilization and Budgeting"/>
    <s v="01"/>
    <s v="Administration and Support Services"/>
    <s v="001"/>
    <s v="Corporate Services"/>
    <s v="1622"/>
    <s v="Retooling of Uganda Revenue Authority"/>
    <s v="000017"/>
    <s v="Infrastructure Development and Management"/>
    <s v="312231"/>
    <s v="Office Equipment - Acquisition "/>
    <n v="0"/>
    <n v="0"/>
    <n v="0"/>
    <n v="0"/>
    <n v="32500000"/>
    <n v="0"/>
    <n v="32500000"/>
    <n v="0"/>
    <n v="8125000"/>
    <n v="0"/>
    <n v="0"/>
    <n v="0"/>
    <n v="8125000"/>
    <n v="10500000"/>
    <n v="0"/>
    <n v="0"/>
    <n v="8125000"/>
    <n v="13875000"/>
    <n v="0"/>
    <n v="0"/>
    <n v="8125000"/>
    <n v="8125000"/>
    <n v="0"/>
    <n v="0"/>
    <n v="32500000"/>
    <n v="0"/>
    <n v="32500000"/>
    <n v="0"/>
    <n v="32500000"/>
    <n v="32500000"/>
    <s v="Capital"/>
  </r>
  <r>
    <s v="141"/>
    <s v="Uganda Revenue Authority (URA)"/>
    <x v="6"/>
    <x v="6"/>
    <s v="02"/>
    <s v="Resource Mobilization and Budgeting"/>
    <s v="01"/>
    <s v="Administration and Support Services"/>
    <s v="001"/>
    <s v="Corporate Services"/>
    <s v="1622"/>
    <s v="Retooling of Uganda Revenue Authority"/>
    <s v="000017"/>
    <s v="Infrastructure Development and Management"/>
    <s v="312235"/>
    <s v="Furniture and Fittings - Acquisition"/>
    <n v="0"/>
    <n v="0"/>
    <n v="0"/>
    <n v="0"/>
    <n v="490500000"/>
    <n v="0"/>
    <n v="490500000"/>
    <n v="0"/>
    <n v="122625000"/>
    <n v="0"/>
    <n v="0"/>
    <n v="0"/>
    <n v="122625000"/>
    <n v="1074570001"/>
    <n v="0"/>
    <n v="0"/>
    <n v="122625000"/>
    <n v="423534030"/>
    <n v="0"/>
    <n v="0"/>
    <n v="122625000"/>
    <n v="800960906"/>
    <n v="0"/>
    <n v="0"/>
    <n v="490500000"/>
    <n v="0"/>
    <n v="2299064937"/>
    <n v="0"/>
    <n v="490500000"/>
    <n v="2299064937"/>
    <s v="Capital"/>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01"/>
    <s v="Advertising and Public Relations"/>
    <n v="0"/>
    <n v="0"/>
    <n v="0"/>
    <n v="0"/>
    <n v="100000000"/>
    <n v="0"/>
    <n v="100000000"/>
    <n v="0"/>
    <n v="0"/>
    <n v="0"/>
    <n v="0"/>
    <n v="0"/>
    <n v="10000000"/>
    <n v="8515000"/>
    <n v="0"/>
    <n v="0"/>
    <n v="90000000"/>
    <n v="22747800"/>
    <n v="0"/>
    <n v="0"/>
    <n v="0"/>
    <n v="68737201"/>
    <n v="0"/>
    <n v="0"/>
    <n v="100000000"/>
    <n v="0"/>
    <n v="100000001"/>
    <n v="0"/>
    <n v="100000000"/>
    <n v="100000001"/>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4005"/>
    <s v="Laboratory supplies and  services"/>
    <n v="0"/>
    <n v="0"/>
    <n v="0"/>
    <n v="0"/>
    <n v="251605336"/>
    <n v="0"/>
    <n v="251605336"/>
    <n v="0"/>
    <n v="0"/>
    <n v="0"/>
    <n v="0"/>
    <n v="0"/>
    <n v="8039500"/>
    <n v="0"/>
    <n v="0"/>
    <n v="0"/>
    <n v="243565836"/>
    <n v="134791336"/>
    <n v="0"/>
    <n v="0"/>
    <n v="0"/>
    <n v="116814000"/>
    <n v="0"/>
    <n v="0"/>
    <n v="251605336"/>
    <n v="0"/>
    <n v="251605336"/>
    <n v="0"/>
    <n v="251605336"/>
    <n v="251605336"/>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4011"/>
    <s v="Research Expenses"/>
    <n v="0"/>
    <n v="0"/>
    <n v="0"/>
    <n v="0"/>
    <n v="3930371212"/>
    <n v="0"/>
    <n v="3930371212"/>
    <n v="0"/>
    <n v="3500000000"/>
    <n v="1820525500"/>
    <n v="0"/>
    <n v="0"/>
    <n v="372635926"/>
    <n v="1765761780"/>
    <n v="0"/>
    <n v="0"/>
    <n v="57735286"/>
    <n v="294076890"/>
    <n v="0"/>
    <n v="0"/>
    <n v="0"/>
    <n v="50007042"/>
    <n v="0"/>
    <n v="0"/>
    <n v="3930371212"/>
    <n v="0"/>
    <n v="3930371212"/>
    <n v="0"/>
    <n v="3930371212"/>
    <n v="3930371212"/>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1003"/>
    <s v="Staff Training"/>
    <n v="0"/>
    <n v="0"/>
    <n v="0"/>
    <n v="0"/>
    <n v="111556000"/>
    <n v="0"/>
    <n v="111556000"/>
    <n v="0"/>
    <n v="0"/>
    <n v="0"/>
    <n v="0"/>
    <n v="0"/>
    <n v="72328000"/>
    <n v="8450000"/>
    <n v="0"/>
    <n v="0"/>
    <n v="39228000"/>
    <n v="86784500"/>
    <n v="0"/>
    <n v="0"/>
    <n v="0"/>
    <n v="16321500"/>
    <n v="0"/>
    <n v="0"/>
    <n v="111556000"/>
    <n v="0"/>
    <n v="111556000"/>
    <n v="0"/>
    <n v="111556000"/>
    <n v="111556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1008"/>
    <s v="Information and Communication Technology Supplies.  "/>
    <n v="0"/>
    <n v="0"/>
    <n v="0"/>
    <n v="0"/>
    <n v="51928000"/>
    <n v="0"/>
    <n v="51928000"/>
    <n v="0"/>
    <n v="0"/>
    <n v="0"/>
    <n v="0"/>
    <n v="0"/>
    <n v="30407756"/>
    <n v="2806256"/>
    <n v="0"/>
    <n v="0"/>
    <n v="21520244"/>
    <n v="44121744"/>
    <n v="0"/>
    <n v="0"/>
    <n v="0"/>
    <n v="5000000"/>
    <n v="0"/>
    <n v="0"/>
    <n v="51928000"/>
    <n v="0"/>
    <n v="51928000"/>
    <n v="0"/>
    <n v="51928000"/>
    <n v="51928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4005"/>
    <s v="Laboratory supplies and  services"/>
    <n v="0"/>
    <n v="0"/>
    <n v="0"/>
    <n v="0"/>
    <n v="1334438000"/>
    <n v="0"/>
    <n v="1334438000"/>
    <n v="0"/>
    <n v="0"/>
    <n v="0"/>
    <n v="0"/>
    <n v="0"/>
    <n v="1282127986"/>
    <n v="106600000"/>
    <n v="0"/>
    <n v="0"/>
    <n v="52310014"/>
    <n v="1176578014"/>
    <n v="0"/>
    <n v="0"/>
    <n v="0"/>
    <n v="51259986"/>
    <n v="0"/>
    <n v="0"/>
    <n v="1334438000"/>
    <n v="0"/>
    <n v="1334438000"/>
    <n v="0"/>
    <n v="1334438000"/>
    <n v="1334438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4011"/>
    <s v="Research Expenses"/>
    <n v="0"/>
    <n v="0"/>
    <n v="0"/>
    <n v="0"/>
    <n v="3675920000"/>
    <n v="0"/>
    <n v="3675920000"/>
    <n v="0"/>
    <n v="3000000000"/>
    <n v="2048060000"/>
    <n v="0"/>
    <n v="0"/>
    <n v="534426727"/>
    <n v="680153673"/>
    <n v="0"/>
    <n v="0"/>
    <n v="141493273"/>
    <n v="804206400"/>
    <n v="0"/>
    <n v="0"/>
    <n v="0"/>
    <n v="143499927"/>
    <n v="0"/>
    <n v="0"/>
    <n v="3675920000"/>
    <n v="0"/>
    <n v="3675920000"/>
    <n v="0"/>
    <n v="3675920000"/>
    <n v="3675920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2001"/>
    <s v="Information and Communication Technology Services."/>
    <n v="0"/>
    <n v="0"/>
    <n v="0"/>
    <n v="0"/>
    <n v="163325000"/>
    <n v="0"/>
    <n v="163325000"/>
    <n v="0"/>
    <n v="0"/>
    <n v="0"/>
    <n v="0"/>
    <n v="0"/>
    <n v="44372508"/>
    <n v="24125008"/>
    <n v="0"/>
    <n v="0"/>
    <n v="118952492"/>
    <n v="54034500"/>
    <n v="0"/>
    <n v="0"/>
    <n v="0"/>
    <n v="85165492"/>
    <n v="0"/>
    <n v="0"/>
    <n v="163325000"/>
    <n v="0"/>
    <n v="163325000"/>
    <n v="0"/>
    <n v="163325000"/>
    <n v="163325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4002"/>
    <s v="Veterinary supplies and services"/>
    <n v="0"/>
    <n v="0"/>
    <n v="0"/>
    <n v="0"/>
    <n v="11520000"/>
    <n v="0"/>
    <n v="11520000"/>
    <n v="0"/>
    <n v="0"/>
    <n v="0"/>
    <n v="0"/>
    <n v="0"/>
    <n v="2880000"/>
    <n v="2880000"/>
    <n v="0"/>
    <n v="0"/>
    <n v="8640000"/>
    <n v="8640000"/>
    <n v="0"/>
    <n v="0"/>
    <n v="0"/>
    <n v="0"/>
    <n v="0"/>
    <n v="0"/>
    <n v="11520000"/>
    <n v="0"/>
    <n v="11520000"/>
    <n v="0"/>
    <n v="11520000"/>
    <n v="11520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00017"/>
    <s v="Infrastructure Development and Management"/>
    <s v="312232"/>
    <s v="Electrical machinery - Acquisition"/>
    <n v="0"/>
    <n v="0"/>
    <n v="0"/>
    <n v="0"/>
    <n v="25000000"/>
    <n v="0"/>
    <n v="25000000"/>
    <n v="0"/>
    <n v="0"/>
    <n v="0"/>
    <n v="0"/>
    <n v="0"/>
    <n v="20000000"/>
    <n v="0"/>
    <n v="0"/>
    <n v="0"/>
    <n v="0"/>
    <n v="0"/>
    <n v="0"/>
    <n v="0"/>
    <n v="0"/>
    <n v="20000001"/>
    <n v="0"/>
    <n v="0"/>
    <n v="20000000"/>
    <n v="0"/>
    <n v="20000001"/>
    <n v="0"/>
    <n v="20000000"/>
    <n v="20000001"/>
    <s v="Capital"/>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3004"/>
    <s v="Guard and Security services"/>
    <n v="0"/>
    <n v="0"/>
    <n v="0"/>
    <n v="0"/>
    <n v="11000000"/>
    <n v="0"/>
    <n v="11000000"/>
    <n v="0"/>
    <n v="0"/>
    <n v="0"/>
    <n v="0"/>
    <n v="0"/>
    <n v="7000000"/>
    <n v="7000000"/>
    <n v="0"/>
    <n v="0"/>
    <n v="0"/>
    <n v="0"/>
    <n v="0"/>
    <n v="0"/>
    <n v="0"/>
    <n v="0"/>
    <n v="0"/>
    <n v="0"/>
    <n v="7000000"/>
    <n v="0"/>
    <n v="7000000"/>
    <n v="0"/>
    <n v="7000000"/>
    <n v="7000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7003"/>
    <s v="Carriage, Haulage, Freight and transport hire"/>
    <n v="0"/>
    <n v="0"/>
    <n v="0"/>
    <n v="0"/>
    <n v="10000000"/>
    <n v="0"/>
    <n v="10000000"/>
    <n v="0"/>
    <n v="0"/>
    <n v="0"/>
    <n v="0"/>
    <n v="0"/>
    <n v="6000000"/>
    <n v="6000000"/>
    <n v="0"/>
    <n v="0"/>
    <n v="0"/>
    <n v="0"/>
    <n v="0"/>
    <n v="0"/>
    <n v="0"/>
    <n v="0"/>
    <n v="0"/>
    <n v="0"/>
    <n v="6000000"/>
    <n v="0"/>
    <n v="6000000"/>
    <n v="0"/>
    <n v="6000000"/>
    <n v="6000000"/>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11106"/>
    <s v="Allowances (Incl. Casuals, Temporary, sitting allowances)"/>
    <n v="580000000"/>
    <n v="0"/>
    <n v="0"/>
    <n v="0"/>
    <n v="4527946000"/>
    <n v="0"/>
    <n v="3947946000"/>
    <n v="0"/>
    <n v="0"/>
    <n v="2057759"/>
    <n v="0"/>
    <n v="0"/>
    <n v="1144241313"/>
    <n v="1025239851"/>
    <n v="0"/>
    <n v="0"/>
    <n v="1100000000"/>
    <n v="679429573"/>
    <n v="0"/>
    <n v="0"/>
    <n v="2262480544"/>
    <n v="2798742491"/>
    <n v="0"/>
    <n v="0"/>
    <n v="4506721857"/>
    <n v="0"/>
    <n v="4505469674"/>
    <n v="0"/>
    <n v="4506721857"/>
    <n v="4505469674"/>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1009"/>
    <s v="Welfare and Entertainment"/>
    <n v="0"/>
    <n v="0"/>
    <n v="0"/>
    <n v="0"/>
    <n v="27058708"/>
    <n v="0"/>
    <n v="27058708"/>
    <n v="0"/>
    <n v="0"/>
    <n v="0"/>
    <n v="0"/>
    <n v="0"/>
    <n v="27058708"/>
    <n v="26945002"/>
    <n v="0"/>
    <n v="0"/>
    <n v="0"/>
    <n v="0"/>
    <n v="0"/>
    <n v="0"/>
    <n v="0"/>
    <n v="0"/>
    <n v="0"/>
    <n v="0"/>
    <n v="27058708"/>
    <n v="0"/>
    <n v="26945002"/>
    <n v="0"/>
    <n v="27058708"/>
    <n v="26945002"/>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6001"/>
    <s v="Insurances"/>
    <n v="0"/>
    <n v="0"/>
    <n v="0"/>
    <n v="0"/>
    <n v="22300000"/>
    <n v="0"/>
    <n v="22300000"/>
    <n v="0"/>
    <n v="0"/>
    <n v="0"/>
    <n v="0"/>
    <n v="0"/>
    <n v="0"/>
    <n v="0"/>
    <n v="0"/>
    <n v="0"/>
    <n v="0"/>
    <n v="0"/>
    <n v="0"/>
    <n v="0"/>
    <n v="22300000"/>
    <n v="0"/>
    <n v="0"/>
    <n v="0"/>
    <n v="22300000"/>
    <n v="0"/>
    <n v="0"/>
    <n v="0"/>
    <n v="22300000"/>
    <n v="0"/>
    <s v="Recurrent"/>
  </r>
  <r>
    <s v="144"/>
    <s v="Uganda Police Force"/>
    <x v="0"/>
    <x v="0"/>
    <s v="02"/>
    <s v="Security"/>
    <s v="03"/>
    <s v="General Administration and Support Services"/>
    <s v="008"/>
    <s v="Logistics and Engineering"/>
    <s v="0385"/>
    <s v="Assistance to Uganda Police"/>
    <s v="000017"/>
    <s v="Infrastructure Development and Management"/>
    <s v="342111"/>
    <s v="Land - Acquisition"/>
    <n v="0"/>
    <n v="0"/>
    <n v="0"/>
    <n v="0"/>
    <n v="2960000000"/>
    <n v="0"/>
    <n v="2960000000"/>
    <n v="0"/>
    <n v="0"/>
    <n v="0"/>
    <n v="0"/>
    <n v="0"/>
    <n v="740000000"/>
    <n v="194335399"/>
    <n v="0"/>
    <n v="0"/>
    <n v="618666703"/>
    <n v="407945801"/>
    <n v="0"/>
    <n v="0"/>
    <n v="500000000"/>
    <n v="1256385505"/>
    <n v="0"/>
    <n v="0"/>
    <n v="1858666703"/>
    <n v="0"/>
    <n v="1858666705"/>
    <n v="0"/>
    <n v="1858666703"/>
    <n v="1858666705"/>
    <s v="Capital"/>
  </r>
  <r>
    <s v="144"/>
    <s v="Uganda Police Force"/>
    <x v="0"/>
    <x v="0"/>
    <s v="02"/>
    <s v="Security"/>
    <s v="03"/>
    <s v="General Administration and Support Services"/>
    <s v="008"/>
    <s v="Logistics and Engineering"/>
    <s v="1669"/>
    <s v="Retooling the Uganda Police Force"/>
    <s v="000003"/>
    <s v="Facilities and Equipment Management"/>
    <s v="312235"/>
    <s v="Furniture and Fittings - Acquisition"/>
    <n v="0"/>
    <n v="0"/>
    <n v="0"/>
    <n v="0"/>
    <n v="2000000000"/>
    <n v="0"/>
    <n v="2000000000"/>
    <n v="0"/>
    <n v="0"/>
    <n v="0"/>
    <n v="0"/>
    <n v="0"/>
    <n v="500000000"/>
    <n v="4956000"/>
    <n v="0"/>
    <n v="0"/>
    <n v="418018042"/>
    <n v="499280000"/>
    <n v="0"/>
    <n v="0"/>
    <n v="500000000"/>
    <n v="913782046"/>
    <n v="0"/>
    <n v="0"/>
    <n v="1418018042"/>
    <n v="0"/>
    <n v="1418018046"/>
    <n v="0"/>
    <n v="1418018042"/>
    <n v="1418018046"/>
    <s v="Capital"/>
  </r>
  <r>
    <s v="145"/>
    <s v="Uganda Prisons Service"/>
    <x v="0"/>
    <x v="0"/>
    <s v="01"/>
    <s v="Institutional Coordination"/>
    <s v="01"/>
    <s v="Management and Administration"/>
    <s v="001"/>
    <s v="Finance and Administration"/>
    <s v="1643"/>
    <s v="Retooling of Uganda Prisons Service"/>
    <s v="000003"/>
    <s v="Facilities and Equipment Management"/>
    <s v="225201"/>
    <s v="Consultancy Services-Capital"/>
    <n v="0"/>
    <n v="0"/>
    <n v="0"/>
    <n v="0"/>
    <n v="300000000"/>
    <n v="0"/>
    <n v="300000000"/>
    <n v="0"/>
    <n v="0"/>
    <n v="0"/>
    <n v="0"/>
    <n v="0"/>
    <n v="200000000"/>
    <n v="0"/>
    <n v="0"/>
    <n v="0"/>
    <n v="100000000"/>
    <n v="17400000"/>
    <n v="0"/>
    <n v="0"/>
    <n v="0"/>
    <n v="282600000"/>
    <n v="0"/>
    <n v="0"/>
    <n v="300000000"/>
    <n v="0"/>
    <n v="300000000"/>
    <n v="0"/>
    <n v="300000000"/>
    <n v="300000000"/>
    <s v="Recurrent"/>
  </r>
  <r>
    <s v="145"/>
    <s v="Uganda Prisons Service"/>
    <x v="0"/>
    <x v="0"/>
    <s v="02"/>
    <s v="Security"/>
    <s v="04"/>
    <s v="Prisons Production"/>
    <s v="001"/>
    <s v="Projects Management"/>
    <s v="1443"/>
    <s v="Revitilisation of prison Industries"/>
    <s v="460055"/>
    <s v="Production &amp; productivity enhancement"/>
    <s v="229201"/>
    <s v="Sale of goods purchased for resale"/>
    <n v="0"/>
    <n v="0"/>
    <n v="0"/>
    <n v="0"/>
    <n v="1312800000"/>
    <n v="0"/>
    <n v="1312800000"/>
    <n v="0"/>
    <n v="0"/>
    <n v="0"/>
    <n v="0"/>
    <n v="0"/>
    <n v="800000000"/>
    <n v="394382504"/>
    <n v="0"/>
    <n v="0"/>
    <n v="512800000"/>
    <n v="425835999"/>
    <n v="0"/>
    <n v="0"/>
    <n v="0"/>
    <n v="492581496"/>
    <n v="0"/>
    <n v="0"/>
    <n v="1312800000"/>
    <n v="0"/>
    <n v="1312799999"/>
    <n v="0"/>
    <n v="1312800000"/>
    <n v="1312799999"/>
    <s v="Recurrent"/>
  </r>
  <r>
    <s v="146"/>
    <s v="Public Service Commission (PSC)"/>
    <x v="4"/>
    <x v="4"/>
    <s v="03"/>
    <s v="Human Resource Management "/>
    <s v="01"/>
    <s v="Public Service Selection and Recruitment"/>
    <s v="002"/>
    <s v="Finance and Administration"/>
    <s v="1674"/>
    <s v="Retooling of Public Service Commission"/>
    <s v="000003"/>
    <s v="Facilities and Equipment Management"/>
    <s v="312222"/>
    <s v="Heavy ICT hardware - Acquisition"/>
    <n v="0"/>
    <n v="0"/>
    <n v="0"/>
    <n v="0"/>
    <n v="200000000"/>
    <n v="0"/>
    <n v="200000000"/>
    <n v="0"/>
    <n v="0"/>
    <n v="0"/>
    <n v="0"/>
    <n v="0"/>
    <n v="0"/>
    <n v="0"/>
    <n v="0"/>
    <n v="0"/>
    <n v="0"/>
    <n v="0"/>
    <n v="0"/>
    <n v="0"/>
    <n v="200000000"/>
    <n v="199257530"/>
    <n v="0"/>
    <n v="0"/>
    <n v="200000000"/>
    <n v="0"/>
    <n v="199257530"/>
    <n v="0"/>
    <n v="200000000"/>
    <n v="199257530"/>
    <s v="Capital"/>
  </r>
  <r>
    <s v="151"/>
    <s v="Uganda Blood Transfusion Service (UBTS)"/>
    <x v="9"/>
    <x v="9"/>
    <s v="02"/>
    <s v="Population Health, Safety and Management "/>
    <s v="01"/>
    <s v="Safe Blood Provision"/>
    <s v="001"/>
    <s v="Finance and Administration"/>
    <s v="1672"/>
    <s v="Retooling of Uganda Blood Transfusion services"/>
    <s v="320005"/>
    <s v="Blood safety management"/>
    <s v="312221"/>
    <s v="Light ICT hardware - Acquisition"/>
    <n v="0"/>
    <n v="0"/>
    <n v="0"/>
    <n v="0"/>
    <n v="100000000"/>
    <n v="0"/>
    <n v="100000000"/>
    <n v="0"/>
    <n v="0"/>
    <n v="0"/>
    <n v="0"/>
    <n v="0"/>
    <n v="100000000"/>
    <n v="0"/>
    <n v="0"/>
    <n v="0"/>
    <n v="0"/>
    <n v="19000000"/>
    <n v="0"/>
    <n v="0"/>
    <n v="0"/>
    <n v="80999728"/>
    <n v="0"/>
    <n v="0"/>
    <n v="100000000"/>
    <n v="0"/>
    <n v="99999728"/>
    <n v="0"/>
    <n v="100000000"/>
    <n v="99999728"/>
    <s v="Capital"/>
  </r>
  <r>
    <s v="152"/>
    <s v="National Agricultural Advisory Services (NAADS)"/>
    <x v="7"/>
    <x v="7"/>
    <s v="02"/>
    <s v="Agricultural Production and Productivity"/>
    <s v="01"/>
    <s v="Agricultural Value Chain &amp; Agribusiness Development"/>
    <s v="001"/>
    <s v="Technical &amp; Agribusines Services"/>
    <s v="1754"/>
    <s v="Retooling of National Agricultural Advisory Services Secretariat"/>
    <s v="010012"/>
    <s v="Regional Farm Service Centres"/>
    <s v="225201"/>
    <s v="Consultancy Services-Capital"/>
    <n v="0"/>
    <n v="0"/>
    <n v="0"/>
    <n v="0"/>
    <n v="200000000"/>
    <n v="0"/>
    <n v="200000000"/>
    <n v="0"/>
    <n v="0"/>
    <n v="0"/>
    <n v="0"/>
    <n v="0"/>
    <n v="0"/>
    <n v="0"/>
    <n v="0"/>
    <n v="0"/>
    <n v="0"/>
    <n v="0"/>
    <n v="0"/>
    <n v="0"/>
    <n v="0"/>
    <n v="0"/>
    <n v="0"/>
    <n v="0"/>
    <n v="0"/>
    <n v="0"/>
    <n v="0"/>
    <n v="0"/>
    <n v="0"/>
    <n v="0"/>
    <s v="Recurrent"/>
  </r>
  <r>
    <s v="152"/>
    <s v="National Agricultural Advisory Services (NAADS)"/>
    <x v="7"/>
    <x v="7"/>
    <s v="03"/>
    <s v="Storage, Agro-Processing and Value addition "/>
    <s v="01"/>
    <s v="Agricultural Value Chain &amp; Agribusiness Development"/>
    <s v="001"/>
    <s v="Technical &amp; Agribusines Services"/>
    <s v="1754"/>
    <s v="Retooling of National Agricultural Advisory Services Secretariat"/>
    <s v="010013"/>
    <s v="Support to agro-processing &amp; value addition"/>
    <s v="224003"/>
    <s v="Agricultural Supplies and Services"/>
    <n v="0"/>
    <n v="0"/>
    <n v="0"/>
    <n v="0"/>
    <n v="5460000000"/>
    <n v="0"/>
    <n v="5460000000"/>
    <n v="0"/>
    <n v="0"/>
    <n v="0"/>
    <n v="0"/>
    <n v="0"/>
    <n v="441000000"/>
    <n v="0"/>
    <n v="0"/>
    <n v="0"/>
    <n v="1535000000"/>
    <n v="626161758"/>
    <n v="0"/>
    <n v="0"/>
    <n v="0"/>
    <n v="1349838242"/>
    <n v="0"/>
    <n v="0"/>
    <n v="1976000000"/>
    <n v="0"/>
    <n v="1976000000"/>
    <n v="0"/>
    <n v="1976000000"/>
    <n v="1976000000"/>
    <s v="Recurrent"/>
  </r>
  <r>
    <s v="153"/>
    <s v="Public Procurement &amp; Disposal of Public Assets (PPDA)"/>
    <x v="0"/>
    <x v="0"/>
    <s v="05"/>
    <s v="Anti-Corruption and Accountability"/>
    <s v="02"/>
    <s v="General Administration and Support Services"/>
    <s v="002"/>
    <s v="Operations"/>
    <s v="1621"/>
    <s v="Retooling of Public Procurement and Disposal of Public Assets Authority"/>
    <s v="000003"/>
    <s v="Facilities and Equipment Management"/>
    <s v="312235"/>
    <s v="Furniture and Fittings - Acquisition"/>
    <n v="0"/>
    <n v="0"/>
    <n v="0"/>
    <n v="0"/>
    <n v="50000000"/>
    <n v="0"/>
    <n v="50000000"/>
    <n v="0"/>
    <n v="0"/>
    <n v="0"/>
    <n v="0"/>
    <n v="0"/>
    <n v="35000000"/>
    <n v="1998000"/>
    <n v="0"/>
    <n v="0"/>
    <n v="12500000"/>
    <n v="3858000"/>
    <n v="0"/>
    <n v="0"/>
    <n v="2500000"/>
    <n v="46142000"/>
    <n v="0"/>
    <n v="0"/>
    <n v="50000000"/>
    <n v="0"/>
    <n v="51998000"/>
    <n v="0"/>
    <n v="50000000"/>
    <n v="51998000"/>
    <s v="Capital"/>
  </r>
  <r>
    <s v="154"/>
    <s v="Uganda National Bureau of Standards (UNBS)"/>
    <x v="5"/>
    <x v="5"/>
    <s v="01"/>
    <s v="Enabling Environment"/>
    <s v="04"/>
    <s v=" Standards and Measurement Systems’ promotion"/>
    <s v="003"/>
    <s v="Finance and Administration"/>
    <s v="1675"/>
    <s v="Retooling of Uganda National Bureau of Standards"/>
    <s v="000003"/>
    <s v="Facilities and Equipment Management"/>
    <s v="312229"/>
    <s v="Other ICT Equipment - Acquisition"/>
    <n v="0"/>
    <n v="0"/>
    <n v="0"/>
    <n v="0"/>
    <n v="1000000000"/>
    <n v="0"/>
    <n v="1000000000"/>
    <n v="0"/>
    <n v="0"/>
    <n v="0"/>
    <n v="0"/>
    <n v="0"/>
    <n v="340583045"/>
    <n v="244574079"/>
    <n v="0"/>
    <n v="0"/>
    <n v="659416955"/>
    <n v="489596001"/>
    <n v="0"/>
    <n v="0"/>
    <n v="0"/>
    <n v="265829920"/>
    <n v="0"/>
    <n v="0"/>
    <n v="1000000000"/>
    <n v="0"/>
    <n v="1000000000"/>
    <n v="0"/>
    <n v="1000000000"/>
    <n v="1000000000"/>
    <s v="Capital"/>
  </r>
  <r>
    <s v="155"/>
    <s v="Cotton Development Organization"/>
    <x v="7"/>
    <x v="7"/>
    <s v="01"/>
    <s v="Institutional Strengthening and Coordination "/>
    <s v="01"/>
    <s v="Cotton Development"/>
    <s v="001"/>
    <s v="Technical Services "/>
    <s v="1756"/>
    <s v="Retooling for Cotton Development Organization"/>
    <s v="010017"/>
    <s v="Machinery acquisition and maintenance"/>
    <s v="312232"/>
    <s v="Electrical machinery - Acquisition"/>
    <n v="0"/>
    <n v="0"/>
    <n v="38000000"/>
    <n v="-38000000"/>
    <n v="1462000000"/>
    <n v="0"/>
    <n v="1500000000"/>
    <n v="0"/>
    <n v="0"/>
    <n v="0"/>
    <n v="0"/>
    <n v="0"/>
    <n v="402200000"/>
    <n v="129006545"/>
    <n v="0"/>
    <n v="0"/>
    <n v="404540000"/>
    <n v="677733455"/>
    <n v="0"/>
    <n v="0"/>
    <n v="655260000"/>
    <n v="655260000"/>
    <n v="0"/>
    <n v="0"/>
    <n v="1462000000"/>
    <n v="0"/>
    <n v="1462000000"/>
    <n v="0"/>
    <n v="1462000000"/>
    <n v="1462000000"/>
    <s v="Capital"/>
  </r>
  <r>
    <s v="156"/>
    <s v="Uganda Land Commission (ULC)"/>
    <x v="2"/>
    <x v="2"/>
    <s v="02"/>
    <s v="Land Management "/>
    <s v="01"/>
    <s v="General Administration and Support Services"/>
    <s v="001"/>
    <s v="Finance and Administration "/>
    <s v="1633"/>
    <s v="Retooling of Uganda Land Commission"/>
    <s v="000010"/>
    <s v="Leadership and Management"/>
    <s v="221003"/>
    <s v="Staff Training"/>
    <n v="0"/>
    <n v="0"/>
    <n v="0"/>
    <n v="0"/>
    <n v="300000000"/>
    <n v="0"/>
    <n v="300000000"/>
    <n v="0"/>
    <n v="0"/>
    <n v="0"/>
    <n v="0"/>
    <n v="0"/>
    <n v="150000000"/>
    <n v="71451917"/>
    <n v="0"/>
    <n v="0"/>
    <n v="50000000"/>
    <n v="6460800"/>
    <n v="0"/>
    <n v="0"/>
    <n v="86639076"/>
    <n v="200241322"/>
    <n v="0"/>
    <n v="0"/>
    <n v="286639076"/>
    <n v="0"/>
    <n v="278154039"/>
    <n v="0"/>
    <n v="286639076"/>
    <n v="278154039"/>
    <s v="Recurrent"/>
  </r>
  <r>
    <s v="156"/>
    <s v="Uganda Land Commission (ULC)"/>
    <x v="2"/>
    <x v="2"/>
    <s v="02"/>
    <s v="Land Management "/>
    <s v="01"/>
    <s v="General Administration and Support Services"/>
    <s v="001"/>
    <s v="Finance and Administration "/>
    <s v="1633"/>
    <s v="Retooling of Uganda Land Commission"/>
    <s v="000010"/>
    <s v="Leadership and Management"/>
    <s v="221007"/>
    <s v="Books, Periodicals &amp; Newspapers"/>
    <n v="0"/>
    <n v="0"/>
    <n v="0"/>
    <n v="0"/>
    <n v="9000000"/>
    <n v="0"/>
    <n v="9000000"/>
    <n v="0"/>
    <n v="0"/>
    <n v="0"/>
    <n v="0"/>
    <n v="0"/>
    <n v="4500000"/>
    <n v="1350000"/>
    <n v="0"/>
    <n v="0"/>
    <n v="4500000"/>
    <n v="2770000"/>
    <n v="0"/>
    <n v="0"/>
    <n v="0"/>
    <n v="4880000"/>
    <n v="0"/>
    <n v="0"/>
    <n v="9000000"/>
    <n v="0"/>
    <n v="9000000"/>
    <n v="0"/>
    <n v="9000000"/>
    <n v="9000000"/>
    <s v="Recurrent"/>
  </r>
  <r>
    <s v="156"/>
    <s v="Uganda Land Commission (ULC)"/>
    <x v="2"/>
    <x v="2"/>
    <s v="02"/>
    <s v="Land Management "/>
    <s v="01"/>
    <s v="General Administration and Support Services"/>
    <s v="001"/>
    <s v="Finance and Administration "/>
    <s v="1633"/>
    <s v="Retooling of Uganda Land Commission"/>
    <s v="000010"/>
    <s v="Leadership and Management"/>
    <s v="227004"/>
    <s v="Fuel, Lubricants and Oils"/>
    <n v="0"/>
    <n v="0"/>
    <n v="0"/>
    <n v="0"/>
    <n v="112000000"/>
    <n v="0"/>
    <n v="112000000"/>
    <n v="0"/>
    <n v="0"/>
    <n v="0"/>
    <n v="0"/>
    <n v="0"/>
    <n v="56000000"/>
    <n v="56000000"/>
    <n v="0"/>
    <n v="0"/>
    <n v="20000000"/>
    <n v="20000000"/>
    <n v="0"/>
    <n v="0"/>
    <n v="36000000"/>
    <n v="36000000"/>
    <n v="0"/>
    <n v="0"/>
    <n v="112000000"/>
    <n v="0"/>
    <n v="112000000"/>
    <n v="0"/>
    <n v="112000000"/>
    <n v="112000000"/>
    <s v="Recurrent"/>
  </r>
  <r>
    <s v="156"/>
    <s v="Uganda Land Commission (ULC)"/>
    <x v="2"/>
    <x v="2"/>
    <s v="02"/>
    <s v="Land Management "/>
    <s v="01"/>
    <s v="General Administration and Support Services"/>
    <s v="001"/>
    <s v="Finance and Administration "/>
    <s v="1633"/>
    <s v="Retooling of Uganda Land Commission"/>
    <s v="000013"/>
    <s v="HIV/AIDS Mainstreaming"/>
    <s v="221002"/>
    <s v="Workshops, Meetings and Seminars"/>
    <n v="0"/>
    <n v="0"/>
    <n v="0"/>
    <n v="0"/>
    <n v="40000000"/>
    <n v="0"/>
    <n v="40000000"/>
    <n v="0"/>
    <n v="0"/>
    <n v="0"/>
    <n v="0"/>
    <n v="0"/>
    <n v="20000000"/>
    <n v="0"/>
    <n v="0"/>
    <n v="0"/>
    <n v="10000000"/>
    <n v="0"/>
    <n v="0"/>
    <n v="0"/>
    <n v="0"/>
    <n v="30000000"/>
    <n v="0"/>
    <n v="0"/>
    <n v="30000000"/>
    <n v="0"/>
    <n v="30000000"/>
    <n v="0"/>
    <n v="30000000"/>
    <n v="30000000"/>
    <s v="Recurrent"/>
  </r>
  <r>
    <s v="156"/>
    <s v="Uganda Land Commission (ULC)"/>
    <x v="2"/>
    <x v="2"/>
    <s v="02"/>
    <s v="Land Management "/>
    <s v="01"/>
    <s v="General Administration and Support Services"/>
    <s v="001"/>
    <s v="Finance and Administration "/>
    <s v="1633"/>
    <s v="Retooling of Uganda Land Commission"/>
    <s v="140035"/>
    <s v="Land Information Management"/>
    <s v="227001"/>
    <s v="Travel inland"/>
    <n v="0"/>
    <n v="0"/>
    <n v="0"/>
    <n v="0"/>
    <n v="400000000"/>
    <n v="0"/>
    <n v="400000000"/>
    <n v="0"/>
    <n v="0"/>
    <n v="0"/>
    <n v="0"/>
    <n v="0"/>
    <n v="50000000"/>
    <n v="41375000"/>
    <n v="0"/>
    <n v="0"/>
    <n v="30000000"/>
    <n v="38625000"/>
    <n v="0"/>
    <n v="0"/>
    <n v="120000000"/>
    <n v="120000000"/>
    <n v="0"/>
    <n v="0"/>
    <n v="200000000"/>
    <n v="0"/>
    <n v="200000000"/>
    <n v="0"/>
    <n v="200000000"/>
    <n v="200000000"/>
    <s v="Recurrent"/>
  </r>
  <r>
    <s v="157"/>
    <s v="National Forestry Authority (NFA)"/>
    <x v="2"/>
    <x v="2"/>
    <s v="01"/>
    <s v="Environment and Natural Resources Management"/>
    <s v="02"/>
    <s v="Institutional Development"/>
    <s v="000"/>
    <s v=""/>
    <s v="1679"/>
    <s v="Retooling of National Forestry Authority"/>
    <s v="000003"/>
    <s v="Facilities and Equipment Management"/>
    <s v="223003"/>
    <s v="Rent-Produced Assets-to private entities"/>
    <n v="0"/>
    <n v="0"/>
    <n v="0"/>
    <n v="0"/>
    <n v="0"/>
    <n v="0"/>
    <n v="0"/>
    <n v="0"/>
    <n v="0"/>
    <n v="0"/>
    <n v="0"/>
    <n v="0"/>
    <n v="0"/>
    <n v="0"/>
    <n v="0"/>
    <n v="0"/>
    <n v="0"/>
    <n v="0"/>
    <n v="0"/>
    <n v="0"/>
    <n v="0"/>
    <n v="0"/>
    <n v="0"/>
    <n v="0"/>
    <n v="0"/>
    <n v="0"/>
    <n v="0"/>
    <n v="0"/>
    <n v="0"/>
    <n v="0"/>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222001"/>
    <s v="Information and Communication Technology Services."/>
    <n v="0"/>
    <n v="0"/>
    <n v="0"/>
    <n v="0"/>
    <n v="110800626"/>
    <n v="0"/>
    <n v="110800626"/>
    <n v="0"/>
    <n v="0"/>
    <n v="0"/>
    <n v="0"/>
    <n v="0"/>
    <n v="0"/>
    <n v="0"/>
    <n v="0"/>
    <n v="0"/>
    <n v="27100250"/>
    <n v="0"/>
    <n v="0"/>
    <n v="0"/>
    <n v="0"/>
    <n v="27100000"/>
    <n v="0"/>
    <n v="0"/>
    <n v="27100250"/>
    <n v="0"/>
    <n v="27100000"/>
    <n v="0"/>
    <n v="27100250"/>
    <n v="27100000"/>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312216"/>
    <s v="Cycles - Acquisition"/>
    <n v="0"/>
    <n v="0"/>
    <n v="0"/>
    <n v="0"/>
    <n v="85000000"/>
    <n v="0"/>
    <n v="85000000"/>
    <n v="0"/>
    <n v="0"/>
    <n v="0"/>
    <n v="0"/>
    <n v="0"/>
    <n v="42500000"/>
    <n v="0"/>
    <n v="0"/>
    <n v="0"/>
    <n v="42500000"/>
    <n v="0"/>
    <n v="0"/>
    <n v="0"/>
    <n v="0"/>
    <n v="85000000"/>
    <n v="0"/>
    <n v="0"/>
    <n v="85000000"/>
    <n v="0"/>
    <n v="85000000"/>
    <n v="0"/>
    <n v="85000000"/>
    <n v="85000000"/>
    <s v="Capital"/>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313221"/>
    <s v="Light ICT hardware  - Improvement"/>
    <n v="0"/>
    <n v="0"/>
    <n v="0"/>
    <n v="0"/>
    <n v="80000000"/>
    <n v="0"/>
    <n v="80000000"/>
    <n v="0"/>
    <n v="0"/>
    <n v="0"/>
    <n v="0"/>
    <n v="0"/>
    <n v="0"/>
    <n v="0"/>
    <n v="0"/>
    <n v="0"/>
    <n v="0"/>
    <n v="0"/>
    <n v="0"/>
    <n v="0"/>
    <n v="0"/>
    <n v="0"/>
    <n v="0"/>
    <n v="0"/>
    <n v="0"/>
    <n v="0"/>
    <n v="0"/>
    <n v="0"/>
    <n v="0"/>
    <n v="0"/>
    <s v="Capital"/>
  </r>
  <r>
    <s v="162"/>
    <s v="Uganda Microfinance Regulatory Authority"/>
    <x v="5"/>
    <x v="5"/>
    <s v="01"/>
    <s v="Enabling Environment"/>
    <s v="01"/>
    <s v="General Administration and Support Services"/>
    <s v="001"/>
    <s v="Finance and Administration"/>
    <s v="1776"/>
    <s v="Retooling of Uganda Microfinance Regulatory Authority"/>
    <s v="000003"/>
    <s v="Facilities and Equipment Management"/>
    <s v="312222"/>
    <s v="Heavy ICT hardware - Acquisition"/>
    <n v="0"/>
    <n v="0"/>
    <n v="0"/>
    <n v="0"/>
    <n v="650000000"/>
    <n v="0"/>
    <n v="650000000"/>
    <n v="0"/>
    <n v="0"/>
    <n v="0"/>
    <n v="0"/>
    <n v="0"/>
    <n v="0"/>
    <n v="0"/>
    <n v="0"/>
    <n v="0"/>
    <n v="0"/>
    <n v="0"/>
    <n v="0"/>
    <n v="0"/>
    <n v="0"/>
    <n v="0"/>
    <n v="0"/>
    <n v="0"/>
    <n v="0"/>
    <n v="0"/>
    <n v="0"/>
    <n v="0"/>
    <n v="0"/>
    <n v="0"/>
    <s v="Capital"/>
  </r>
  <r>
    <s v="162"/>
    <s v="Uganda Microfinance Regulatory Authority"/>
    <x v="5"/>
    <x v="5"/>
    <s v="01"/>
    <s v="Enabling Environment"/>
    <s v="01"/>
    <s v="General Administration and Support Services"/>
    <s v="001"/>
    <s v="Finance and Administration"/>
    <s v="1776"/>
    <s v="Retooling of Uganda Microfinance Regulatory Authority"/>
    <s v="000003"/>
    <s v="Facilities and Equipment Management"/>
    <s v="312235"/>
    <s v="Furniture and Fittings - Acquisition"/>
    <n v="0"/>
    <n v="0"/>
    <n v="0"/>
    <n v="0"/>
    <n v="120000000"/>
    <n v="0"/>
    <n v="120000000"/>
    <n v="0"/>
    <n v="0"/>
    <n v="0"/>
    <n v="0"/>
    <n v="0"/>
    <n v="0"/>
    <n v="0"/>
    <n v="0"/>
    <n v="0"/>
    <n v="0"/>
    <n v="0"/>
    <n v="0"/>
    <n v="0"/>
    <n v="0"/>
    <n v="0"/>
    <n v="0"/>
    <n v="0"/>
    <n v="0"/>
    <n v="0"/>
    <n v="0"/>
    <n v="0"/>
    <n v="0"/>
    <n v="0"/>
    <s v="Capital"/>
  </r>
  <r>
    <s v="164"/>
    <s v="National Council for Higher Education"/>
    <x v="9"/>
    <x v="9"/>
    <s v="01"/>
    <s v="Education,Sports and skills"/>
    <s v="02"/>
    <s v="General Administration and support services"/>
    <s v="001"/>
    <s v="Finance, Planning and Administration"/>
    <s v="1749"/>
    <s v="Retooling of the National Council of Higher Education"/>
    <s v="000002"/>
    <s v="Construction Management"/>
    <s v="225101"/>
    <s v="Consultancy Services"/>
    <n v="0"/>
    <n v="0"/>
    <n v="0"/>
    <n v="0"/>
    <n v="2000000000"/>
    <n v="0"/>
    <n v="2000000000"/>
    <n v="0"/>
    <n v="0"/>
    <n v="0"/>
    <n v="0"/>
    <n v="0"/>
    <n v="0"/>
    <n v="0"/>
    <n v="0"/>
    <n v="0"/>
    <n v="0"/>
    <n v="0"/>
    <n v="0"/>
    <n v="0"/>
    <n v="1000000000"/>
    <n v="997152660"/>
    <n v="0"/>
    <n v="0"/>
    <n v="1000000000"/>
    <n v="0"/>
    <n v="997152660"/>
    <n v="0"/>
    <n v="1000000000"/>
    <n v="997152660"/>
    <s v="Recurrent"/>
  </r>
  <r>
    <s v="301"/>
    <s v="Makerere University"/>
    <x v="9"/>
    <x v="9"/>
    <s v="01"/>
    <s v="Education,Sports and skills"/>
    <s v="02"/>
    <s v="Support Services "/>
    <s v="003"/>
    <s v="Office of the University secretary"/>
    <s v="1603"/>
    <s v="Retooling of Makerere University"/>
    <s v="000002"/>
    <s v="Construction Management"/>
    <s v="312121"/>
    <s v="Non-Residential Buildings - Acquisition"/>
    <n v="0"/>
    <n v="0"/>
    <n v="215381538"/>
    <n v="-215381538"/>
    <n v="1938433843"/>
    <n v="0"/>
    <n v="2153815381"/>
    <n v="0"/>
    <n v="0"/>
    <n v="0"/>
    <n v="0"/>
    <n v="0"/>
    <n v="742750243"/>
    <n v="0"/>
    <n v="0"/>
    <n v="0"/>
    <n v="0"/>
    <n v="357256097"/>
    <n v="0"/>
    <n v="0"/>
    <n v="1195683600"/>
    <n v="1581177746"/>
    <n v="0"/>
    <n v="0"/>
    <n v="1938433843"/>
    <n v="0"/>
    <n v="1938433843"/>
    <n v="0"/>
    <n v="1938433843"/>
    <n v="1938433843"/>
    <s v="Capital"/>
  </r>
  <r>
    <s v="301"/>
    <s v="Makerere University"/>
    <x v="9"/>
    <x v="9"/>
    <s v="01"/>
    <s v="Education,Sports and skills"/>
    <s v="02"/>
    <s v="Support Services "/>
    <s v="003"/>
    <s v="Office of the University secretary"/>
    <s v="1603"/>
    <s v="Retooling of Makerere University"/>
    <s v="000003"/>
    <s v="Facilities and Equipment Management"/>
    <s v="312235"/>
    <s v="Furniture and Fittings - Acquisition"/>
    <n v="0"/>
    <n v="0"/>
    <n v="0"/>
    <n v="0"/>
    <n v="0"/>
    <n v="0"/>
    <n v="215000000"/>
    <n v="0"/>
    <n v="0"/>
    <n v="0"/>
    <n v="0"/>
    <n v="0"/>
    <n v="205166666"/>
    <n v="0"/>
    <n v="0"/>
    <n v="0"/>
    <n v="0"/>
    <n v="129704639"/>
    <n v="0"/>
    <n v="0"/>
    <n v="9833334"/>
    <n v="85295361"/>
    <n v="0"/>
    <n v="0"/>
    <n v="215000000"/>
    <n v="0"/>
    <n v="215000000"/>
    <n v="0"/>
    <n v="215000000"/>
    <n v="215000000"/>
    <s v="Capital"/>
  </r>
  <r>
    <s v="302"/>
    <s v="Mbarara University"/>
    <x v="9"/>
    <x v="9"/>
    <s v="01"/>
    <s v="Education,Sports and skills"/>
    <s v="02"/>
    <s v="General Administration and Support Services"/>
    <s v="001"/>
    <s v="Central Administration"/>
    <s v="1650"/>
    <s v="Retooling of Mbarara University of Science and Technology"/>
    <s v="000003"/>
    <s v="Facilities and Equipment Management"/>
    <s v="312233"/>
    <s v="Medical, Laboratory and Research &amp; appliances - Acquisition"/>
    <n v="0"/>
    <n v="0"/>
    <n v="0"/>
    <n v="0"/>
    <n v="0"/>
    <n v="0"/>
    <n v="191861400"/>
    <n v="0"/>
    <n v="0"/>
    <n v="0"/>
    <n v="0"/>
    <n v="0"/>
    <n v="0"/>
    <n v="0"/>
    <n v="0"/>
    <n v="0"/>
    <n v="0"/>
    <n v="0"/>
    <n v="0"/>
    <n v="0"/>
    <n v="0"/>
    <n v="0"/>
    <n v="0"/>
    <n v="0"/>
    <n v="0"/>
    <n v="0"/>
    <n v="0"/>
    <n v="0"/>
    <n v="0"/>
    <n v="0"/>
    <s v="Capital"/>
  </r>
  <r>
    <s v="304"/>
    <s v="Kyambogo University"/>
    <x v="9"/>
    <x v="9"/>
    <s v="01"/>
    <s v="Education,Sports and skills"/>
    <s v="02"/>
    <s v="General Administration and support services"/>
    <s v="003"/>
    <s v="Directorate of Planning and Development"/>
    <s v="1604"/>
    <s v="Retooling of Kyambogo University"/>
    <s v="000002"/>
    <s v="Construction management"/>
    <s v="312121"/>
    <s v="Non-Residential Buildings - Acquisition"/>
    <n v="0"/>
    <n v="0"/>
    <n v="0"/>
    <n v="0"/>
    <n v="2000000000"/>
    <n v="0"/>
    <n v="2000000000"/>
    <n v="0"/>
    <n v="0"/>
    <n v="0"/>
    <n v="0"/>
    <n v="0"/>
    <n v="263426005"/>
    <n v="263425005"/>
    <n v="0"/>
    <n v="0"/>
    <n v="1736573988"/>
    <n v="331543503"/>
    <n v="0"/>
    <n v="0"/>
    <n v="0"/>
    <n v="1405031476"/>
    <n v="0"/>
    <n v="0"/>
    <n v="1999999993"/>
    <n v="0"/>
    <n v="1999999984"/>
    <n v="0"/>
    <n v="1999999993"/>
    <n v="1999999984"/>
    <s v="Capital"/>
  </r>
  <r>
    <s v="305"/>
    <s v="Busitema University"/>
    <x v="9"/>
    <x v="9"/>
    <s v="01"/>
    <s v="Education,Sports and skills"/>
    <s v="02"/>
    <s v="General Administration and Support Services"/>
    <s v="005"/>
    <s v="University Secretary"/>
    <s v="1606"/>
    <s v="Retooling of Busitema University"/>
    <s v="000003"/>
    <s v="Facilities and Equipment Management"/>
    <s v="312135"/>
    <s v="Water Plants, pipelines and sewerage networks - Acquisition"/>
    <n v="0"/>
    <n v="0"/>
    <n v="0"/>
    <n v="0"/>
    <n v="10000000"/>
    <n v="0"/>
    <n v="10000000"/>
    <n v="0"/>
    <n v="0"/>
    <n v="0"/>
    <n v="0"/>
    <n v="0"/>
    <n v="0"/>
    <n v="0"/>
    <n v="0"/>
    <n v="0"/>
    <n v="0"/>
    <n v="0"/>
    <n v="0"/>
    <n v="0"/>
    <n v="0"/>
    <n v="0"/>
    <n v="0"/>
    <n v="0"/>
    <n v="0"/>
    <n v="0"/>
    <n v="0"/>
    <n v="0"/>
    <n v="0"/>
    <n v="0"/>
    <s v="Capital"/>
  </r>
  <r>
    <s v="306"/>
    <s v="Muni University"/>
    <x v="9"/>
    <x v="9"/>
    <s v="01"/>
    <s v="Education,Sports and skills"/>
    <s v="02"/>
    <s v="General Administration and Support Services"/>
    <s v="002"/>
    <s v="Central Administration"/>
    <s v="1685"/>
    <s v="Retooling of Muni University"/>
    <s v="000003"/>
    <s v="Facilities and Equipment Management"/>
    <s v="312231"/>
    <s v="Office Equipment - Acquisition "/>
    <n v="0"/>
    <n v="0"/>
    <n v="0"/>
    <n v="0"/>
    <n v="0"/>
    <n v="0"/>
    <n v="51247000"/>
    <n v="0"/>
    <n v="0"/>
    <n v="0"/>
    <n v="0"/>
    <n v="0"/>
    <n v="0"/>
    <n v="0"/>
    <n v="0"/>
    <n v="0"/>
    <n v="0"/>
    <n v="0"/>
    <n v="0"/>
    <n v="0"/>
    <n v="0"/>
    <n v="0"/>
    <n v="0"/>
    <n v="0"/>
    <n v="0"/>
    <n v="0"/>
    <n v="0"/>
    <n v="0"/>
    <n v="0"/>
    <n v="0"/>
    <s v="Capital"/>
  </r>
  <r>
    <s v="307"/>
    <s v="Kabale University"/>
    <x v="9"/>
    <x v="9"/>
    <s v="01"/>
    <s v="Education,Sports and skills"/>
    <s v="02"/>
    <s v="General Administration and Support Services"/>
    <s v="002"/>
    <s v="Central Administration"/>
    <s v="1418"/>
    <s v="Support to Kabale University Infrastructure Development"/>
    <s v="000002"/>
    <s v="Construction Management"/>
    <s v="312121"/>
    <s v="Non-Residential Buildings - Acquisition"/>
    <n v="0"/>
    <n v="0"/>
    <n v="0"/>
    <n v="0"/>
    <n v="8866344000"/>
    <n v="0"/>
    <n v="8866344000"/>
    <n v="0"/>
    <n v="0"/>
    <n v="0"/>
    <n v="0"/>
    <n v="0"/>
    <n v="503781333"/>
    <n v="462308244"/>
    <n v="0"/>
    <n v="0"/>
    <n v="300646933"/>
    <n v="273053174"/>
    <n v="0"/>
    <n v="0"/>
    <n v="212074720"/>
    <n v="281141568"/>
    <n v="0"/>
    <n v="0"/>
    <n v="1016502986"/>
    <n v="0"/>
    <n v="1016502986"/>
    <n v="0"/>
    <n v="1016502986"/>
    <n v="1016502986"/>
    <s v="Capital"/>
  </r>
  <r>
    <s v="310"/>
    <s v="Lira University"/>
    <x v="9"/>
    <x v="9"/>
    <s v="01"/>
    <s v="Education,Sports and skills"/>
    <s v="02"/>
    <s v="General Administration and Support Services"/>
    <s v="002"/>
    <s v="Central Administration"/>
    <s v="1414"/>
    <s v="Support to Lira University Infrastructure Development"/>
    <s v="000002"/>
    <s v="Construction Management"/>
    <s v="312121"/>
    <s v="Non-Residential Buildings - Acquisition"/>
    <n v="0"/>
    <n v="0"/>
    <n v="0"/>
    <n v="0"/>
    <n v="1400000000"/>
    <n v="0"/>
    <n v="1400000000"/>
    <n v="0"/>
    <n v="640000000"/>
    <n v="0"/>
    <n v="0"/>
    <n v="0"/>
    <n v="520000000"/>
    <n v="248066091"/>
    <n v="0"/>
    <n v="0"/>
    <n v="240000000"/>
    <n v="0"/>
    <n v="0"/>
    <n v="0"/>
    <n v="0"/>
    <n v="1151933909"/>
    <n v="0"/>
    <n v="0"/>
    <n v="1400000000"/>
    <n v="0"/>
    <n v="1400000000"/>
    <n v="0"/>
    <n v="1400000000"/>
    <n v="1400000000"/>
    <s v="Capital"/>
  </r>
  <r>
    <s v="313"/>
    <s v="Mountains of the Moon University"/>
    <x v="9"/>
    <x v="9"/>
    <s v="01"/>
    <s v="Education,Sports and skills"/>
    <s v="02"/>
    <s v="Support Services Programme"/>
    <s v="002"/>
    <s v="University Secretary"/>
    <s v="1777"/>
    <s v="Mountains of the Moon University Retooling Project"/>
    <s v="000003"/>
    <s v="Facilities and Equipment Management"/>
    <s v="224008"/>
    <s v="Educational Materials and Services"/>
    <n v="59481140"/>
    <n v="0"/>
    <n v="0"/>
    <n v="0"/>
    <n v="59481140"/>
    <n v="0"/>
    <n v="0"/>
    <n v="0"/>
    <n v="0"/>
    <n v="0"/>
    <n v="0"/>
    <n v="0"/>
    <n v="0"/>
    <n v="0"/>
    <n v="0"/>
    <n v="0"/>
    <n v="0"/>
    <n v="0"/>
    <n v="0"/>
    <n v="0"/>
    <n v="59481140"/>
    <n v="59481140"/>
    <n v="0"/>
    <n v="0"/>
    <n v="59481140"/>
    <n v="0"/>
    <n v="59481140"/>
    <n v="0"/>
    <n v="59481140"/>
    <n v="59481140"/>
    <s v="Recurrent"/>
  </r>
  <r>
    <s v="313"/>
    <s v="Mountains of the Moon University"/>
    <x v="9"/>
    <x v="9"/>
    <s v="01"/>
    <s v="Education,Sports and skills"/>
    <s v="02"/>
    <s v="Support Services Programme"/>
    <s v="002"/>
    <s v="University Secretary"/>
    <s v="1777"/>
    <s v="Mountains of the Moon University Retooling Project"/>
    <s v="000003"/>
    <s v="Facilities and Equipment Management"/>
    <s v="312233"/>
    <s v="Medical, Laboratory and Research &amp; appliances - Acquisition"/>
    <n v="0"/>
    <n v="0"/>
    <n v="0"/>
    <n v="0"/>
    <n v="205000000"/>
    <n v="0"/>
    <n v="205000000"/>
    <n v="0"/>
    <n v="0"/>
    <n v="0"/>
    <n v="0"/>
    <n v="0"/>
    <n v="205000000"/>
    <n v="0"/>
    <n v="0"/>
    <n v="0"/>
    <n v="0"/>
    <n v="0"/>
    <n v="0"/>
    <n v="0"/>
    <n v="0"/>
    <n v="204988205"/>
    <n v="0"/>
    <n v="0"/>
    <n v="205000000"/>
    <n v="0"/>
    <n v="204988205"/>
    <n v="0"/>
    <n v="205000000"/>
    <n v="204988205"/>
    <s v="Capital"/>
  </r>
  <r>
    <s v="407"/>
    <s v="Jinja Hospital"/>
    <x v="9"/>
    <x v="9"/>
    <s v="02"/>
    <s v="Population Health, Safety and Management "/>
    <s v="01"/>
    <s v="Regional Referral Hospital Services"/>
    <s v="002"/>
    <s v="Support Services"/>
    <s v="1636"/>
    <s v="Retooling of Jinja Regional Referral Hospital"/>
    <s v="000002"/>
    <s v="Construction Management"/>
    <s v="225201"/>
    <s v="Consultancy Services-Capital"/>
    <n v="0"/>
    <n v="0"/>
    <n v="0"/>
    <n v="0"/>
    <n v="28000000"/>
    <n v="0"/>
    <n v="28000000"/>
    <n v="0"/>
    <n v="0"/>
    <n v="0"/>
    <n v="0"/>
    <n v="0"/>
    <n v="0"/>
    <n v="0"/>
    <n v="0"/>
    <n v="0"/>
    <n v="0"/>
    <n v="0"/>
    <n v="0"/>
    <n v="0"/>
    <n v="28000000"/>
    <n v="28000000"/>
    <n v="0"/>
    <n v="0"/>
    <n v="28000000"/>
    <n v="0"/>
    <n v="28000000"/>
    <n v="0"/>
    <n v="28000000"/>
    <n v="28000000"/>
    <s v="Recurrent"/>
  </r>
  <r>
    <s v="408"/>
    <s v="Kabale Hospital"/>
    <x v="9"/>
    <x v="9"/>
    <s v="02"/>
    <s v="Population Health, Safety and Management "/>
    <s v="01"/>
    <s v="Regional Referral Hospital Services"/>
    <s v="002"/>
    <s v="Support Services"/>
    <s v="1582"/>
    <s v="Retooling of Kabale Regional Referral Hospital"/>
    <s v="000002"/>
    <s v="Construction Management"/>
    <s v="312111"/>
    <s v="Residential Buildings - Acquisition"/>
    <n v="0"/>
    <n v="0"/>
    <n v="0"/>
    <n v="0"/>
    <n v="920000000"/>
    <n v="0"/>
    <n v="920000000"/>
    <n v="0"/>
    <n v="0"/>
    <n v="0"/>
    <n v="0"/>
    <n v="0"/>
    <n v="373333333"/>
    <n v="373333333"/>
    <n v="0"/>
    <n v="0"/>
    <n v="284778667"/>
    <n v="284778667"/>
    <n v="0"/>
    <n v="0"/>
    <n v="261888000"/>
    <n v="214827130"/>
    <n v="0"/>
    <n v="0"/>
    <n v="920000000"/>
    <n v="0"/>
    <n v="872939130"/>
    <n v="0"/>
    <n v="920000000"/>
    <n v="872939130"/>
    <s v="Capital"/>
  </r>
  <r>
    <s v="412"/>
    <s v="Lira Hospital"/>
    <x v="9"/>
    <x v="9"/>
    <s v="02"/>
    <s v="Population Health, Safety and Management "/>
    <s v="01"/>
    <s v="Regional Referral Hospital Services"/>
    <s v="002"/>
    <s v="Support Services"/>
    <s v="1583"/>
    <s v="Retooling of Lira Regional Hospital"/>
    <s v="000003"/>
    <s v="Facilities and Equipment Management"/>
    <s v="312233"/>
    <s v="Medical, Laboratory and Research &amp; appliances - Acquisition"/>
    <n v="0"/>
    <n v="0"/>
    <n v="0"/>
    <n v="0"/>
    <n v="0"/>
    <n v="0"/>
    <n v="80000000"/>
    <n v="0"/>
    <n v="0"/>
    <n v="0"/>
    <n v="0"/>
    <n v="0"/>
    <n v="80000000"/>
    <n v="0"/>
    <n v="0"/>
    <n v="0"/>
    <n v="0"/>
    <n v="0"/>
    <n v="0"/>
    <n v="0"/>
    <n v="0"/>
    <n v="80000000"/>
    <n v="0"/>
    <n v="0"/>
    <n v="80000000"/>
    <n v="0"/>
    <n v="80000000"/>
    <n v="0"/>
    <n v="80000000"/>
    <n v="80000000"/>
    <s v="Capital"/>
  </r>
  <r>
    <s v="414"/>
    <s v="Mubende Regional Referral Hospital"/>
    <x v="9"/>
    <x v="9"/>
    <s v="02"/>
    <s v="Population Health, Safety and Management "/>
    <s v="01"/>
    <s v="Regional Referral Hospital Services"/>
    <s v="002"/>
    <s v="Support Services"/>
    <s v="1579"/>
    <s v="Retooling of Mubende Regional Referral Hospital"/>
    <s v="000003"/>
    <s v="Facilities and Equipment Management"/>
    <s v="312233"/>
    <s v="Medical, Laboratory and Research &amp; appliances - Acquisition"/>
    <n v="0"/>
    <n v="0"/>
    <n v="0"/>
    <n v="0"/>
    <n v="0"/>
    <n v="0"/>
    <n v="200000000"/>
    <n v="0"/>
    <n v="0"/>
    <n v="0"/>
    <n v="0"/>
    <n v="0"/>
    <n v="200000000"/>
    <n v="0"/>
    <n v="0"/>
    <n v="0"/>
    <n v="0"/>
    <n v="0"/>
    <n v="0"/>
    <n v="0"/>
    <n v="0"/>
    <n v="199999650"/>
    <n v="0"/>
    <n v="0"/>
    <n v="200000000"/>
    <n v="0"/>
    <n v="199999650"/>
    <n v="0"/>
    <n v="200000000"/>
    <n v="199999650"/>
    <s v="Capital"/>
  </r>
  <r>
    <s v="416"/>
    <s v="Naguru National Referral Hospital"/>
    <x v="9"/>
    <x v="9"/>
    <s v="02"/>
    <s v="Population Health, Safety and Management "/>
    <s v="01"/>
    <s v="Regional Referral Hospital Services"/>
    <s v="002"/>
    <s v="Support Services"/>
    <s v="1571"/>
    <s v="Retooling of National Trauma Centre, Naguru"/>
    <s v="000003"/>
    <s v="Facilities and Equipment Management"/>
    <s v="312233"/>
    <s v="Medical, Laboratory and Research &amp; appliances - Acquisition"/>
    <n v="0"/>
    <n v="0"/>
    <n v="0"/>
    <n v="0"/>
    <n v="85000000"/>
    <n v="0"/>
    <n v="85000000"/>
    <n v="0"/>
    <n v="0"/>
    <n v="0"/>
    <n v="0"/>
    <n v="0"/>
    <n v="0"/>
    <n v="0"/>
    <n v="0"/>
    <n v="0"/>
    <n v="85000000"/>
    <n v="9121400"/>
    <n v="0"/>
    <n v="0"/>
    <n v="0"/>
    <n v="75878599"/>
    <n v="0"/>
    <n v="0"/>
    <n v="85000000"/>
    <n v="0"/>
    <n v="84999999"/>
    <n v="0"/>
    <n v="85000000"/>
    <n v="84999999"/>
    <s v="Capital"/>
  </r>
  <r>
    <s v="417"/>
    <s v="Kiruddu National Referral Hospital"/>
    <x v="9"/>
    <x v="9"/>
    <s v="02"/>
    <s v="Population Health, Safety and Management "/>
    <s v="01"/>
    <s v="Regional Referral Hospital Services"/>
    <s v="002"/>
    <s v=" Support Services "/>
    <s v="1574"/>
    <s v="Retooling of Kiruddu National Referral Hospital"/>
    <s v="000003"/>
    <s v="Facilities and Equipment Management"/>
    <s v="312221"/>
    <s v="Light ICT hardware - Acquisition"/>
    <n v="0"/>
    <n v="0"/>
    <n v="0"/>
    <n v="0"/>
    <n v="100000000"/>
    <n v="0"/>
    <n v="100000000"/>
    <n v="0"/>
    <n v="0"/>
    <n v="0"/>
    <n v="0"/>
    <n v="0"/>
    <n v="100000000"/>
    <n v="24485000"/>
    <n v="0"/>
    <n v="0"/>
    <n v="0"/>
    <n v="73519900"/>
    <n v="0"/>
    <n v="0"/>
    <n v="0"/>
    <n v="1988340"/>
    <n v="0"/>
    <n v="0"/>
    <n v="100000000"/>
    <n v="0"/>
    <n v="99993240"/>
    <n v="0"/>
    <n v="100000000"/>
    <n v="99993240"/>
    <s v="Capital"/>
  </r>
  <r>
    <s v="418"/>
    <s v="Kawempe National Referral Hospital"/>
    <x v="9"/>
    <x v="9"/>
    <s v="02"/>
    <s v="Population Health, Safety and Management "/>
    <s v="01"/>
    <s v="Regional Referral Hospital Services"/>
    <s v="004"/>
    <s v="Support Services"/>
    <s v="1575"/>
    <s v="Retooling of Kawempe National Referral Hospital"/>
    <s v="000003"/>
    <s v="Facilities and Equipment Management"/>
    <s v="312231"/>
    <s v="Office Equipment - Acquisition "/>
    <n v="0"/>
    <n v="0"/>
    <n v="0"/>
    <n v="0"/>
    <n v="100000000"/>
    <n v="0"/>
    <n v="100000000"/>
    <n v="0"/>
    <n v="0"/>
    <n v="0"/>
    <n v="0"/>
    <n v="0"/>
    <n v="100000000"/>
    <n v="99459840"/>
    <n v="0"/>
    <n v="0"/>
    <n v="0"/>
    <n v="0"/>
    <n v="0"/>
    <n v="0"/>
    <n v="0"/>
    <n v="540159"/>
    <n v="0"/>
    <n v="0"/>
    <n v="100000000"/>
    <n v="0"/>
    <n v="99999999"/>
    <n v="0"/>
    <n v="100000000"/>
    <n v="99999999"/>
    <s v="Capital"/>
  </r>
  <r>
    <s v="507"/>
    <s v="Uganda High Commission in Nigeria, Abuja"/>
    <x v="0"/>
    <x v="0"/>
    <s v="01"/>
    <s v="Institutional Coordination"/>
    <s v="01"/>
    <s v="Overseas Mission Services"/>
    <s v="001"/>
    <s v="High Commission in Abuja, Nigeria"/>
    <s v="1729"/>
    <s v="Retooling of Mission in Abuja - Nigeria"/>
    <s v="000003"/>
    <s v="Facilities and Equipment Management"/>
    <s v="312121"/>
    <s v="Non-Residential Buildings - Acquisition"/>
    <n v="0"/>
    <n v="0"/>
    <n v="0"/>
    <n v="0"/>
    <n v="3500000000"/>
    <n v="0"/>
    <n v="3500000000"/>
    <n v="0"/>
    <n v="0"/>
    <n v="0"/>
    <n v="0"/>
    <n v="0"/>
    <n v="166666667"/>
    <n v="166666667"/>
    <n v="0"/>
    <n v="0"/>
    <n v="3333333333"/>
    <n v="3333333333"/>
    <n v="0"/>
    <n v="0"/>
    <n v="0"/>
    <n v="0"/>
    <n v="0"/>
    <n v="0"/>
    <n v="3500000000"/>
    <n v="0"/>
    <n v="3500000000"/>
    <n v="0"/>
    <n v="3500000000"/>
    <n v="3500000000"/>
    <s v="Capital"/>
  </r>
  <r>
    <s v="509"/>
    <s v="Uganda High Commission in Rwanda, Kigali"/>
    <x v="0"/>
    <x v="0"/>
    <s v="01"/>
    <s v="Institutional Coordination"/>
    <s v="01"/>
    <s v="Overseas Mission Services"/>
    <s v="001"/>
    <s v="High Commission in Kigali, Rwanda "/>
    <s v="1725"/>
    <s v="Retooling of Mission in Kigali - Rwanda"/>
    <s v="000003"/>
    <s v="Facilities and Equipment Management"/>
    <s v="221008"/>
    <s v="Information and Communication Technology Supplies.  "/>
    <n v="0"/>
    <n v="0"/>
    <n v="0"/>
    <n v="0"/>
    <n v="49000000"/>
    <n v="0"/>
    <n v="49000000"/>
    <n v="0"/>
    <n v="0"/>
    <n v="0"/>
    <n v="0"/>
    <n v="0"/>
    <n v="14500000"/>
    <n v="14500000"/>
    <n v="0"/>
    <n v="0"/>
    <n v="17250000"/>
    <n v="17250000"/>
    <n v="0"/>
    <n v="0"/>
    <n v="17250000"/>
    <n v="17250000"/>
    <n v="0"/>
    <n v="0"/>
    <n v="49000000"/>
    <n v="0"/>
    <n v="49000000"/>
    <n v="0"/>
    <n v="49000000"/>
    <n v="49000000"/>
    <s v="Recurrent"/>
  </r>
  <r>
    <s v="510"/>
    <s v="Uganda Embassy in the United States, Washington"/>
    <x v="0"/>
    <x v="0"/>
    <s v="01"/>
    <s v="Institutional Coordination"/>
    <s v="01"/>
    <s v="Overseas Mission Services"/>
    <s v="001"/>
    <s v="Embassy in Washington, United States "/>
    <s v="1745"/>
    <s v="Retooling of Mission in Washington -USA"/>
    <s v="000003"/>
    <s v="Facilities and Equipment Management"/>
    <s v="312212"/>
    <s v="Light Vehicles - Acquisition"/>
    <n v="0"/>
    <n v="0"/>
    <n v="0"/>
    <n v="0"/>
    <n v="350000000"/>
    <n v="0"/>
    <n v="350000000"/>
    <n v="0"/>
    <n v="0"/>
    <n v="0"/>
    <n v="0"/>
    <n v="0"/>
    <n v="0"/>
    <n v="0"/>
    <n v="0"/>
    <n v="0"/>
    <n v="0"/>
    <n v="0"/>
    <n v="0"/>
    <n v="0"/>
    <n v="0"/>
    <n v="0"/>
    <n v="0"/>
    <n v="0"/>
    <n v="0"/>
    <n v="0"/>
    <n v="0"/>
    <n v="0"/>
    <n v="0"/>
    <n v="0"/>
    <s v="Capital"/>
  </r>
  <r>
    <s v="510"/>
    <s v="Uganda Embassy in the United States, Washington"/>
    <x v="0"/>
    <x v="0"/>
    <s v="01"/>
    <s v="Institutional Coordination"/>
    <s v="01"/>
    <s v="Overseas Mission Services"/>
    <s v="001"/>
    <s v="Embassy in Washington, United States "/>
    <s v="1745"/>
    <s v="Retooling of Mission in Washington -USA"/>
    <s v="000003"/>
    <s v="Facilities and Equipment Management"/>
    <s v="312235"/>
    <s v="Furniture and Fittings - Acquisition"/>
    <n v="0"/>
    <n v="0"/>
    <n v="0"/>
    <n v="0"/>
    <n v="655000000"/>
    <n v="0"/>
    <n v="655000000"/>
    <n v="0"/>
    <n v="0"/>
    <n v="0"/>
    <n v="0"/>
    <n v="0"/>
    <n v="0"/>
    <n v="0"/>
    <n v="0"/>
    <n v="0"/>
    <n v="317666666.5"/>
    <n v="0"/>
    <n v="0"/>
    <n v="0"/>
    <n v="0"/>
    <n v="0"/>
    <n v="0"/>
    <n v="0"/>
    <n v="317666666.5"/>
    <n v="0"/>
    <n v="0"/>
    <n v="0"/>
    <n v="317666666.5"/>
    <n v="0"/>
    <s v="Capital"/>
  </r>
  <r>
    <s v="510"/>
    <s v="Uganda Embassy in the United States, Washington"/>
    <x v="0"/>
    <x v="0"/>
    <s v="01"/>
    <s v="Institutional Coordination"/>
    <s v="01"/>
    <s v="Overseas Mission Services"/>
    <s v="001"/>
    <s v="Embassy in Washington, United States "/>
    <s v="1745"/>
    <s v="Retooling of Mission in Washington -USA"/>
    <s v="000003"/>
    <s v="Facilities and Equipment Management"/>
    <s v="313111"/>
    <s v="   Residential Buildings - Improvement"/>
    <n v="0"/>
    <n v="0"/>
    <n v="0"/>
    <n v="0"/>
    <n v="982000000"/>
    <n v="0"/>
    <n v="982000000"/>
    <n v="0"/>
    <n v="0"/>
    <n v="0"/>
    <n v="0"/>
    <n v="0"/>
    <n v="206666667"/>
    <n v="51800000"/>
    <n v="0"/>
    <n v="0"/>
    <n v="181000000"/>
    <n v="0"/>
    <n v="0"/>
    <n v="0"/>
    <n v="0"/>
    <n v="0"/>
    <n v="0"/>
    <n v="0"/>
    <n v="387666667"/>
    <n v="0"/>
    <n v="51800000"/>
    <n v="0"/>
    <n v="387666667"/>
    <n v="51800000"/>
    <s v="Capital"/>
  </r>
  <r>
    <s v="517"/>
    <s v="Uganda Embassy in Denmark, Copenhagen"/>
    <x v="0"/>
    <x v="0"/>
    <s v="01"/>
    <s v="Institutional Coordination"/>
    <s v="01"/>
    <s v="Overseas Mission Services"/>
    <s v="001"/>
    <s v="Embassy in Copenhagen, Denmark"/>
    <s v="1737"/>
    <s v="Retooling of Mission in Copenhagen - Denmark"/>
    <s v="000003"/>
    <s v="Facilities and Equipment Management"/>
    <s v="225201"/>
    <s v="Consultancy Services-Capital"/>
    <n v="0"/>
    <n v="0"/>
    <n v="0"/>
    <n v="0"/>
    <n v="400000000"/>
    <n v="0"/>
    <n v="400000000"/>
    <n v="0"/>
    <n v="0"/>
    <n v="0"/>
    <n v="0"/>
    <n v="0"/>
    <n v="0"/>
    <n v="0"/>
    <n v="0"/>
    <n v="0"/>
    <n v="340000000"/>
    <n v="14999984"/>
    <n v="0"/>
    <n v="0"/>
    <n v="0"/>
    <n v="325000000"/>
    <n v="0"/>
    <n v="0"/>
    <n v="340000000"/>
    <n v="0"/>
    <n v="339999984"/>
    <n v="0"/>
    <n v="340000000"/>
    <n v="339999984"/>
    <s v="Recurrent"/>
  </r>
  <r>
    <s v="523"/>
    <s v="Uganda Embassy in Germany, Berlin"/>
    <x v="0"/>
    <x v="0"/>
    <s v="01"/>
    <s v="Institutional Coordination"/>
    <s v="01"/>
    <s v="Overseas Mission Services"/>
    <s v="001"/>
    <s v="Embassy in Berlin, Germany"/>
    <s v="1717"/>
    <s v="Retooling of Mission in Berlin , Germany"/>
    <s v="000003"/>
    <s v="Facilities and Equipment Management"/>
    <s v="312221"/>
    <s v="Light ICT hardware - Acquisition"/>
    <n v="0"/>
    <n v="0"/>
    <n v="0"/>
    <n v="0"/>
    <n v="88800000"/>
    <n v="0"/>
    <n v="88800000"/>
    <n v="0"/>
    <n v="0"/>
    <n v="0"/>
    <n v="0"/>
    <n v="0"/>
    <n v="0"/>
    <n v="0"/>
    <n v="0"/>
    <n v="0"/>
    <n v="0"/>
    <n v="0"/>
    <n v="0"/>
    <n v="0"/>
    <n v="0"/>
    <n v="0"/>
    <n v="0"/>
    <n v="0"/>
    <n v="0"/>
    <n v="0"/>
    <n v="0"/>
    <n v="0"/>
    <n v="0"/>
    <n v="0"/>
    <s v="Capital"/>
  </r>
  <r>
    <s v="526"/>
    <s v="Uganda Embassy in Australia, Canberra"/>
    <x v="0"/>
    <x v="0"/>
    <s v="01"/>
    <s v="Institutional Coordination"/>
    <s v="01"/>
    <s v="Overseas Mission Services"/>
    <s v="001"/>
    <s v="Embassy in Canberra, Australia"/>
    <s v="1712"/>
    <s v="Retooling Mission in Canberra"/>
    <s v="000003"/>
    <s v="Facilities and Equipment Management"/>
    <s v="312121"/>
    <s v="Non-Residential Buildings - Acquisition"/>
    <n v="0"/>
    <n v="0"/>
    <n v="0"/>
    <n v="0"/>
    <n v="5800000000"/>
    <n v="0"/>
    <n v="5800000000"/>
    <n v="0"/>
    <n v="5800000000"/>
    <n v="5800000000"/>
    <n v="0"/>
    <n v="0"/>
    <n v="0"/>
    <n v="0"/>
    <n v="0"/>
    <n v="0"/>
    <n v="0"/>
    <n v="0"/>
    <n v="0"/>
    <n v="0"/>
    <n v="0"/>
    <n v="0"/>
    <n v="0"/>
    <n v="0"/>
    <n v="5800000000"/>
    <n v="0"/>
    <n v="5800000000"/>
    <n v="0"/>
    <n v="5800000000"/>
    <n v="5800000000"/>
    <s v="Capital"/>
  </r>
  <r>
    <s v="533"/>
    <s v="Uganda Embassy in Malaysia, Kuala Lumpur"/>
    <x v="0"/>
    <x v="0"/>
    <s v="01"/>
    <s v="Institutional Coordination"/>
    <s v="01"/>
    <s v="Overseas Mission Services"/>
    <s v="001"/>
    <s v=" Embassy in Kuala Lumpur, Malaysia"/>
    <s v="1716"/>
    <s v="Retooling of Mission in Kualar Lumpur"/>
    <s v="000003"/>
    <s v="Facilities and Equipment Management"/>
    <s v="312235"/>
    <s v="Furniture and Fittings - Acquisition"/>
    <n v="0"/>
    <n v="0"/>
    <n v="0"/>
    <n v="0"/>
    <n v="100000000"/>
    <n v="0"/>
    <n v="100000000"/>
    <n v="0"/>
    <n v="0"/>
    <n v="0"/>
    <n v="0"/>
    <n v="0"/>
    <n v="33333333"/>
    <n v="15000000"/>
    <n v="0"/>
    <n v="0"/>
    <n v="33333333"/>
    <n v="0"/>
    <n v="0"/>
    <n v="0"/>
    <n v="33333333"/>
    <n v="85000000"/>
    <n v="0"/>
    <n v="0"/>
    <n v="99999999"/>
    <n v="0"/>
    <n v="100000000"/>
    <n v="0"/>
    <n v="99999999"/>
    <n v="100000000"/>
    <s v="Capital"/>
  </r>
  <r>
    <s v="534"/>
    <s v="Uganda Consulate in Kenya, Mombasa"/>
    <x v="0"/>
    <x v="0"/>
    <s v="01"/>
    <s v="Institutional Coordination"/>
    <s v="01"/>
    <s v="Overseas Mission Services"/>
    <s v="001"/>
    <s v="Consulate in Mombasa, Kenya"/>
    <s v="1718"/>
    <s v="Retooling of Mission in Mombasa"/>
    <s v="000003"/>
    <s v="Facilities and Equipment Management"/>
    <s v="312121"/>
    <s v="Non-Residential Buildings - Acquisition"/>
    <n v="0"/>
    <n v="0"/>
    <n v="0"/>
    <n v="0"/>
    <n v="1500000000"/>
    <n v="0"/>
    <n v="1500000000"/>
    <n v="0"/>
    <n v="0"/>
    <n v="0"/>
    <n v="0"/>
    <n v="0"/>
    <n v="0"/>
    <n v="0"/>
    <n v="0"/>
    <n v="0"/>
    <n v="1500000000"/>
    <n v="229975099"/>
    <n v="0"/>
    <n v="0"/>
    <n v="0"/>
    <n v="620607044"/>
    <n v="0"/>
    <n v="0"/>
    <n v="1500000000"/>
    <n v="0"/>
    <n v="850582143"/>
    <n v="0"/>
    <n v="1500000000"/>
    <n v="850582143"/>
    <s v="Capital"/>
  </r>
  <r>
    <s v="535"/>
    <s v="Uganda Embassy in Algeria, Algiers"/>
    <x v="0"/>
    <x v="0"/>
    <s v="01"/>
    <s v="Institutional Coordination"/>
    <s v="01"/>
    <s v="Overseas Mission Services"/>
    <s v="001"/>
    <s v="Embassy in Algiers, Algeria"/>
    <s v="1722"/>
    <s v="Retooling of Mission in Algiers"/>
    <s v="000003"/>
    <s v="Facilities and Equipment Management"/>
    <s v="312212"/>
    <s v="Light Vehicles - Acquisition"/>
    <n v="0"/>
    <n v="0"/>
    <n v="0"/>
    <n v="0"/>
    <n v="700000000"/>
    <n v="0"/>
    <n v="700000000"/>
    <n v="0"/>
    <n v="0"/>
    <n v="0"/>
    <n v="0"/>
    <n v="0"/>
    <n v="0"/>
    <n v="0"/>
    <n v="0"/>
    <n v="0"/>
    <n v="0"/>
    <n v="0"/>
    <n v="0"/>
    <n v="0"/>
    <n v="700000000"/>
    <n v="0"/>
    <n v="0"/>
    <n v="0"/>
    <n v="700000000"/>
    <n v="0"/>
    <n v="0"/>
    <n v="0"/>
    <n v="700000000"/>
    <n v="0"/>
    <s v="Capital"/>
  </r>
  <r>
    <s v="610"/>
    <s v="Local Governments 10"/>
    <x v="8"/>
    <x v="8"/>
    <s v="01"/>
    <s v="Physical Planning  and Urbanization;"/>
    <s v="10"/>
    <s v="Physical Planning and Urban Development"/>
    <s v="001"/>
    <s v="Urban Development"/>
    <s v="1514"/>
    <s v="Uganda Support to Municipal Infrastructure Development (USMID II)"/>
    <s v="000017"/>
    <s v="Infrastructure Development and Management"/>
    <s v="263402"/>
    <s v="Transfer to Other Government Units"/>
    <n v="0"/>
    <n v="0"/>
    <n v="0"/>
    <n v="0"/>
    <n v="0"/>
    <n v="0"/>
    <n v="0"/>
    <n v="21642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5"/>
    <s v="Monitoring and Evaluation "/>
    <s v="227004"/>
    <s v="Fuel, Lubricants and Oils"/>
    <n v="0"/>
    <n v="0"/>
    <n v="0"/>
    <n v="0"/>
    <n v="80000000"/>
    <n v="0"/>
    <n v="0"/>
    <n v="80000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21011"/>
    <s v="Printing, Stationery, Photocopying and Binding"/>
    <n v="0"/>
    <n v="0"/>
    <n v="0"/>
    <n v="0"/>
    <n v="126730000"/>
    <n v="0"/>
    <n v="0"/>
    <n v="12673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8002"/>
    <s v="Maintenance-Transport Equipment "/>
    <n v="0"/>
    <n v="0"/>
    <n v="0"/>
    <n v="0"/>
    <n v="843000000"/>
    <n v="0"/>
    <n v="0"/>
    <n v="843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1011"/>
    <s v="Printing, Stationery, Photocopying and Binding"/>
    <n v="0"/>
    <n v="0"/>
    <n v="0"/>
    <n v="0"/>
    <n v="1110000000"/>
    <n v="0"/>
    <n v="0"/>
    <n v="1110000000"/>
    <n v="0"/>
    <n v="0"/>
    <n v="0"/>
    <n v="0"/>
    <n v="0"/>
    <n v="0"/>
    <n v="0"/>
    <n v="0"/>
    <n v="0"/>
    <n v="0"/>
    <n v="0"/>
    <n v="0"/>
    <n v="0"/>
    <n v="0"/>
    <n v="0"/>
    <n v="0"/>
    <n v="0"/>
    <n v="0"/>
    <n v="0"/>
    <n v="0"/>
    <n v="0"/>
    <n v="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1011"/>
    <s v="Printing, Stationery, Photocopying and Binding"/>
    <n v="0"/>
    <n v="0"/>
    <n v="0"/>
    <n v="0"/>
    <n v="300000000"/>
    <n v="0"/>
    <n v="0"/>
    <n v="30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5"/>
    <s v="Monitoring and Evaluation "/>
    <s v="221002"/>
    <s v="Workshops, Meetings and Seminars"/>
    <n v="0"/>
    <n v="0"/>
    <n v="0"/>
    <n v="0"/>
    <n v="120000000"/>
    <n v="0"/>
    <n v="40000000"/>
    <n v="80000000"/>
    <n v="0"/>
    <n v="0"/>
    <n v="0"/>
    <n v="0"/>
    <n v="0"/>
    <n v="0"/>
    <n v="0"/>
    <n v="0"/>
    <n v="10000000"/>
    <n v="10000000"/>
    <n v="0"/>
    <n v="0"/>
    <n v="30000000"/>
    <n v="30000000"/>
    <n v="0"/>
    <n v="0"/>
    <n v="40000000"/>
    <n v="0"/>
    <n v="40000000"/>
    <n v="0"/>
    <n v="40000000"/>
    <n v="400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11106"/>
    <s v="Allowances (Incl. Casuals, Temporary, sitting allowances)"/>
    <n v="0"/>
    <n v="0"/>
    <n v="0"/>
    <n v="0"/>
    <n v="400000000"/>
    <n v="0"/>
    <n v="400000000"/>
    <n v="0"/>
    <n v="0"/>
    <n v="0"/>
    <n v="0"/>
    <n v="0"/>
    <n v="0"/>
    <n v="0"/>
    <n v="0"/>
    <n v="0"/>
    <n v="0"/>
    <n v="0"/>
    <n v="0"/>
    <n v="0"/>
    <n v="57553998"/>
    <n v="57553998"/>
    <n v="0"/>
    <n v="0"/>
    <n v="57553998"/>
    <n v="0"/>
    <n v="57553998"/>
    <n v="0"/>
    <n v="57553998"/>
    <n v="57553998"/>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4005"/>
    <s v="Laboratory supplies and  services"/>
    <n v="0"/>
    <n v="0"/>
    <n v="0"/>
    <n v="0"/>
    <n v="140000000"/>
    <n v="0"/>
    <n v="140000000"/>
    <n v="0"/>
    <n v="0"/>
    <n v="0"/>
    <n v="0"/>
    <n v="0"/>
    <n v="103000000"/>
    <n v="63000000"/>
    <n v="0"/>
    <n v="0"/>
    <n v="0"/>
    <n v="40000000"/>
    <n v="0"/>
    <n v="0"/>
    <n v="0"/>
    <n v="0"/>
    <n v="0"/>
    <n v="0"/>
    <n v="103000000"/>
    <n v="0"/>
    <n v="103000000"/>
    <n v="0"/>
    <n v="103000000"/>
    <n v="1030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8001"/>
    <s v="Maintenance-Buildings and Structures"/>
    <n v="0"/>
    <n v="0"/>
    <n v="0"/>
    <n v="0"/>
    <n v="1153077239"/>
    <n v="0"/>
    <n v="1153077239"/>
    <n v="0"/>
    <n v="0"/>
    <n v="0"/>
    <n v="0"/>
    <n v="0"/>
    <n v="509470000"/>
    <n v="1430000"/>
    <n v="0"/>
    <n v="0"/>
    <n v="643607239"/>
    <n v="855650549"/>
    <n v="0"/>
    <n v="0"/>
    <n v="0"/>
    <n v="295996690"/>
    <n v="0"/>
    <n v="0"/>
    <n v="1153077239"/>
    <n v="0"/>
    <n v="1153077239"/>
    <n v="0"/>
    <n v="1153077239"/>
    <n v="1153077239"/>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221003"/>
    <s v="Staff Training"/>
    <n v="0"/>
    <n v="300000000"/>
    <n v="0"/>
    <n v="300000000"/>
    <n v="800000000"/>
    <n v="0"/>
    <n v="500000000"/>
    <n v="0"/>
    <n v="125000000"/>
    <n v="125000000"/>
    <n v="0"/>
    <n v="0"/>
    <n v="125000000"/>
    <n v="124985000"/>
    <n v="0"/>
    <n v="0"/>
    <n v="125000000"/>
    <n v="125015000"/>
    <n v="0"/>
    <n v="0"/>
    <n v="425000000"/>
    <n v="424999840"/>
    <n v="0"/>
    <n v="0"/>
    <n v="800000000"/>
    <n v="0"/>
    <n v="799999840"/>
    <n v="0"/>
    <n v="800000000"/>
    <n v="79999984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4"/>
    <s v="Administrative and Support Services"/>
    <s v="221009"/>
    <s v="Welfare and Entertainment"/>
    <n v="0"/>
    <n v="0"/>
    <n v="0"/>
    <n v="0"/>
    <n v="10000000"/>
    <n v="0"/>
    <n v="10000000"/>
    <n v="0"/>
    <n v="0"/>
    <n v="0"/>
    <n v="0"/>
    <n v="0"/>
    <n v="2500000"/>
    <n v="2500000"/>
    <n v="0"/>
    <n v="0"/>
    <n v="2500000"/>
    <n v="2500000"/>
    <n v="0"/>
    <n v="0"/>
    <n v="5000000"/>
    <n v="5000000"/>
    <n v="0"/>
    <n v="0"/>
    <n v="10000000"/>
    <n v="0"/>
    <n v="10000000"/>
    <n v="0"/>
    <n v="10000000"/>
    <n v="10000000"/>
    <s v="Recurrent"/>
  </r>
  <r>
    <s v="016"/>
    <s v="Ministry of Works and Transport"/>
    <x v="10"/>
    <x v="10"/>
    <s v="03"/>
    <s v="Transport Infrastructure and Services Development"/>
    <s v="06"/>
    <s v="Rail, Air and Inland Water Transport"/>
    <s v="001"/>
    <s v="Transport Infrastructure and Services"/>
    <s v="1659"/>
    <s v="Rehabilitation of the Tororo, Gulu railway line"/>
    <s v="260022"/>
    <s v="Railway Services"/>
    <s v="263402"/>
    <s v="Transfer to Other Government Units"/>
    <n v="0"/>
    <n v="400000000"/>
    <n v="0"/>
    <n v="400000000"/>
    <n v="400000000"/>
    <n v="0"/>
    <n v="0"/>
    <n v="0"/>
    <n v="0"/>
    <n v="0"/>
    <n v="0"/>
    <n v="0"/>
    <n v="0"/>
    <n v="0"/>
    <n v="0"/>
    <n v="0"/>
    <n v="0"/>
    <n v="0"/>
    <n v="0"/>
    <n v="0"/>
    <n v="400000000"/>
    <n v="400000000"/>
    <n v="0"/>
    <n v="0"/>
    <n v="400000000"/>
    <n v="0"/>
    <n v="400000000"/>
    <n v="0"/>
    <n v="400000000"/>
    <n v="400000000"/>
    <s v="Recurrent"/>
  </r>
  <r>
    <s v="008"/>
    <s v="Ministry of Finance, Planning and Economic Development "/>
    <x v="6"/>
    <x v="6"/>
    <s v="01"/>
    <s v="Development Planning, Research, Evaluation and Statistics"/>
    <s v="06"/>
    <s v="Macroeconomic Policy and Management"/>
    <s v="001"/>
    <s v="Macroeconomic Policy"/>
    <s v="1521"/>
    <s v="Resource Enhancement and Accountability Programme (REAP)"/>
    <s v="560068"/>
    <s v="Domestic Revenue and Foreign Aid Policy"/>
    <s v="221008"/>
    <s v="Information and Communication Technology Supplies.  "/>
    <n v="0"/>
    <n v="0"/>
    <n v="0"/>
    <n v="0"/>
    <n v="50000000"/>
    <n v="0"/>
    <n v="0"/>
    <n v="50000000"/>
    <n v="0"/>
    <n v="0"/>
    <n v="0"/>
    <n v="0"/>
    <n v="0"/>
    <n v="0"/>
    <n v="0"/>
    <n v="0"/>
    <n v="0"/>
    <n v="0"/>
    <n v="0"/>
    <n v="0"/>
    <n v="0"/>
    <n v="0"/>
    <n v="0"/>
    <n v="0"/>
    <n v="0"/>
    <n v="0"/>
    <n v="0"/>
    <n v="0"/>
    <n v="0"/>
    <n v="0"/>
    <s v="Recurrent"/>
  </r>
  <r>
    <s v="022"/>
    <s v="Ministry of Tourism, Wildlife and Antiquities"/>
    <x v="16"/>
    <x v="16"/>
    <s v="02"/>
    <s v="Infrastructure, Product Development and Conservation"/>
    <s v="02"/>
    <s v="Tourism, Wildlife Conservation and Museums"/>
    <s v="001"/>
    <s v="Museums and Monuments"/>
    <s v="1699"/>
    <s v="Development of Museums and Heritage Sites for Cultural Tourism (Phase II)"/>
    <s v="120013"/>
    <s v="Cultural Heritage Sites Development and Maintanance  "/>
    <s v="227001"/>
    <s v="Travel inland"/>
    <n v="0"/>
    <n v="0"/>
    <n v="0"/>
    <n v="0"/>
    <n v="20000000"/>
    <n v="0"/>
    <n v="20000000"/>
    <n v="0"/>
    <n v="0"/>
    <n v="0"/>
    <n v="0"/>
    <n v="0"/>
    <n v="20000000"/>
    <n v="18650000"/>
    <n v="0"/>
    <n v="0"/>
    <n v="0"/>
    <n v="0"/>
    <n v="0"/>
    <n v="0"/>
    <n v="0"/>
    <n v="1000000"/>
    <n v="0"/>
    <n v="0"/>
    <n v="20000000"/>
    <n v="0"/>
    <n v="19650000"/>
    <n v="0"/>
    <n v="20000000"/>
    <n v="19650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21008"/>
    <s v="Information and Communication Technology Supplies.  "/>
    <n v="0"/>
    <n v="0"/>
    <n v="0"/>
    <n v="0"/>
    <n v="60000000"/>
    <n v="0"/>
    <n v="60000000"/>
    <n v="0"/>
    <n v="0"/>
    <n v="0"/>
    <n v="0"/>
    <n v="0"/>
    <n v="60000000"/>
    <n v="11267269"/>
    <n v="0"/>
    <n v="0"/>
    <n v="0"/>
    <n v="0"/>
    <n v="0"/>
    <n v="0"/>
    <n v="0"/>
    <n v="46769500"/>
    <n v="0"/>
    <n v="0"/>
    <n v="60000000"/>
    <n v="0"/>
    <n v="58036769"/>
    <n v="0"/>
    <n v="60000000"/>
    <n v="58036769"/>
    <s v="Recurrent"/>
  </r>
  <r>
    <s v="013"/>
    <s v="Ministry of Education and Sports"/>
    <x v="9"/>
    <x v="9"/>
    <s v="01"/>
    <s v="Education,Sports and skills"/>
    <s v="07"/>
    <s v="Technical Vocational Education and Training"/>
    <s v="002"/>
    <s v="TVET Operations and Management Department"/>
    <s v="1432"/>
    <s v="OFID Funded Vocational Project Phase II"/>
    <s v="000017"/>
    <s v="Infrastructure Development and Management"/>
    <s v="221002"/>
    <s v="Workshops, Meetings and Seminars"/>
    <n v="0"/>
    <n v="0"/>
    <n v="0"/>
    <n v="0"/>
    <n v="611477350"/>
    <n v="0"/>
    <n v="0"/>
    <n v="611477350"/>
    <n v="0"/>
    <n v="0"/>
    <n v="0"/>
    <n v="0"/>
    <n v="0"/>
    <n v="0"/>
    <n v="0"/>
    <n v="0"/>
    <n v="0"/>
    <n v="0"/>
    <n v="0"/>
    <n v="0"/>
    <n v="0"/>
    <n v="0"/>
    <n v="0"/>
    <n v="0"/>
    <n v="0"/>
    <n v="0"/>
    <n v="0"/>
    <n v="0"/>
    <n v="0"/>
    <n v="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6001"/>
    <s v="Insurances"/>
    <n v="0"/>
    <n v="0"/>
    <n v="0"/>
    <n v="0"/>
    <n v="804000"/>
    <n v="0"/>
    <n v="804000"/>
    <n v="0"/>
    <n v="0"/>
    <n v="0"/>
    <n v="0"/>
    <n v="0"/>
    <n v="804000"/>
    <n v="0"/>
    <n v="0"/>
    <n v="0"/>
    <n v="0"/>
    <n v="804000"/>
    <n v="0"/>
    <n v="0"/>
    <n v="0"/>
    <n v="0"/>
    <n v="0"/>
    <n v="0"/>
    <n v="804000"/>
    <n v="0"/>
    <n v="804000"/>
    <n v="0"/>
    <n v="804000"/>
    <n v="804000"/>
    <s v="Recurrent"/>
  </r>
  <r>
    <s v="105"/>
    <s v="Law Reform Commission (LRC)"/>
    <x v="0"/>
    <x v="0"/>
    <s v="04"/>
    <s v="Access to Justice"/>
    <s v="02"/>
    <s v="General administration and support services"/>
    <s v="001"/>
    <s v="Finance and Administration"/>
    <s v="1668"/>
    <s v="Retooling the Uganda Law Reform Commission"/>
    <s v="000003"/>
    <s v="Facilities and Equipment Management"/>
    <s v="312221"/>
    <s v="Light ICT hardware - Acquisition"/>
    <n v="0"/>
    <n v="0"/>
    <n v="0"/>
    <n v="0"/>
    <n v="62412241"/>
    <n v="0"/>
    <n v="62412241"/>
    <n v="0"/>
    <n v="0"/>
    <n v="0"/>
    <n v="0"/>
    <n v="0"/>
    <n v="0"/>
    <n v="0"/>
    <n v="0"/>
    <n v="0"/>
    <n v="0"/>
    <n v="0"/>
    <n v="0"/>
    <n v="0"/>
    <n v="0"/>
    <n v="0"/>
    <n v="0"/>
    <n v="0"/>
    <n v="0"/>
    <n v="0"/>
    <n v="0"/>
    <n v="0"/>
    <n v="0"/>
    <n v="0"/>
    <s v="Capital"/>
  </r>
  <r>
    <s v="107"/>
    <s v="Uganda Aids Commission (UAC)"/>
    <x v="9"/>
    <x v="9"/>
    <s v="02"/>
    <s v="Population Health, Safety and Management "/>
    <s v="01"/>
    <s v="National HIV&amp;AIDS Response Coordination"/>
    <s v="004"/>
    <s v="Corporate Support Services"/>
    <s v="1634"/>
    <s v="Retooling of Uganda AIDS Commission"/>
    <s v="000003"/>
    <s v="Facilities and Equipment Management"/>
    <s v="312221"/>
    <s v="Light ICT hardware - Acquisition"/>
    <n v="0"/>
    <n v="0"/>
    <n v="0"/>
    <n v="0"/>
    <n v="159600000"/>
    <n v="0"/>
    <n v="159600000"/>
    <n v="0"/>
    <n v="0"/>
    <n v="0"/>
    <n v="0"/>
    <n v="0"/>
    <n v="159600000"/>
    <n v="35850000"/>
    <n v="0"/>
    <n v="0"/>
    <n v="0"/>
    <n v="0"/>
    <n v="0"/>
    <n v="0"/>
    <n v="0"/>
    <n v="123750000"/>
    <n v="0"/>
    <n v="0"/>
    <n v="159600000"/>
    <n v="0"/>
    <n v="159600000"/>
    <n v="0"/>
    <n v="159600000"/>
    <n v="159600000"/>
    <s v="Capital"/>
  </r>
  <r>
    <s v="108"/>
    <s v="National Planning Authority (NPA)"/>
    <x v="4"/>
    <x v="4"/>
    <s v="02"/>
    <s v="Government Structures and Systems"/>
    <s v="03"/>
    <s v="General administration and support services"/>
    <s v="001"/>
    <s v=" Finance and Administration"/>
    <s v="1629"/>
    <s v="Retooling of National Planning Authority"/>
    <s v="000003"/>
    <s v="Facilities and Equipment Management"/>
    <s v="312212"/>
    <s v="Light Vehicles - Acquisition"/>
    <n v="0"/>
    <n v="0"/>
    <n v="0"/>
    <n v="0"/>
    <n v="891000000"/>
    <n v="0"/>
    <n v="891000000"/>
    <n v="0"/>
    <n v="0"/>
    <n v="0"/>
    <n v="0"/>
    <n v="0"/>
    <n v="540000000"/>
    <n v="540000000"/>
    <n v="0"/>
    <n v="0"/>
    <n v="30000000"/>
    <n v="0"/>
    <n v="0"/>
    <n v="0"/>
    <n v="0"/>
    <n v="30000000"/>
    <n v="0"/>
    <n v="0"/>
    <n v="570000000"/>
    <n v="0"/>
    <n v="570000000"/>
    <n v="0"/>
    <n v="570000000"/>
    <n v="570000000"/>
    <s v="Capital"/>
  </r>
  <r>
    <s v="108"/>
    <s v="National Planning Authority (NPA)"/>
    <x v="4"/>
    <x v="4"/>
    <s v="02"/>
    <s v="Government Structures and Systems"/>
    <s v="03"/>
    <s v="General administration and support services"/>
    <s v="001"/>
    <s v=" Finance and Administration"/>
    <s v="1629"/>
    <s v="Retooling of National Planning Authority"/>
    <s v="000003"/>
    <s v="Facilities and Equipment Management"/>
    <s v="312235"/>
    <s v="Furniture and Fittings - Acquisition"/>
    <n v="0"/>
    <n v="0"/>
    <n v="0"/>
    <n v="0"/>
    <n v="300000000"/>
    <n v="0"/>
    <n v="300000000"/>
    <n v="0"/>
    <n v="0"/>
    <n v="0"/>
    <n v="0"/>
    <n v="0"/>
    <n v="56633200"/>
    <n v="0"/>
    <n v="0"/>
    <n v="0"/>
    <n v="180000000"/>
    <n v="23836000"/>
    <n v="0"/>
    <n v="0"/>
    <n v="42000000"/>
    <n v="252942023"/>
    <n v="0"/>
    <n v="0"/>
    <n v="278633200"/>
    <n v="0"/>
    <n v="276778023"/>
    <n v="0"/>
    <n v="278633200"/>
    <n v="276778023"/>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11107"/>
    <s v="Boards, Committees and Council Allowances"/>
    <n v="0"/>
    <n v="0"/>
    <n v="0"/>
    <n v="0"/>
    <n v="30000000"/>
    <n v="0"/>
    <n v="30000000"/>
    <n v="0"/>
    <n v="0"/>
    <n v="0"/>
    <n v="0"/>
    <n v="0"/>
    <n v="5000000"/>
    <n v="0"/>
    <n v="0"/>
    <n v="0"/>
    <n v="0"/>
    <n v="4974000"/>
    <n v="0"/>
    <n v="0"/>
    <n v="0"/>
    <n v="26000"/>
    <n v="0"/>
    <n v="0"/>
    <n v="5000000"/>
    <n v="0"/>
    <n v="5000000"/>
    <n v="0"/>
    <n v="5000000"/>
    <n v="5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8003"/>
    <s v="Maintenance-Machinery &amp; Equipment Other than Transport Equipment "/>
    <n v="0"/>
    <n v="0"/>
    <n v="0"/>
    <n v="0"/>
    <n v="20000000"/>
    <n v="0"/>
    <n v="20000000"/>
    <n v="0"/>
    <n v="0"/>
    <n v="0"/>
    <n v="0"/>
    <n v="0"/>
    <n v="5000000"/>
    <n v="0"/>
    <n v="0"/>
    <n v="0"/>
    <n v="5000000"/>
    <n v="2649690"/>
    <n v="0"/>
    <n v="0"/>
    <n v="0"/>
    <n v="7350312"/>
    <n v="0"/>
    <n v="0"/>
    <n v="10000000"/>
    <n v="0"/>
    <n v="10000002"/>
    <n v="0"/>
    <n v="10000000"/>
    <n v="10000002"/>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1008"/>
    <s v="Information and Communication Technology Supplies.  "/>
    <n v="0"/>
    <n v="0"/>
    <n v="0"/>
    <n v="0"/>
    <n v="40000000"/>
    <n v="0"/>
    <n v="40000000"/>
    <n v="0"/>
    <n v="0"/>
    <n v="0"/>
    <n v="0"/>
    <n v="0"/>
    <n v="10000000"/>
    <n v="9968200"/>
    <n v="0"/>
    <n v="0"/>
    <n v="10000000"/>
    <n v="9855000"/>
    <n v="0"/>
    <n v="0"/>
    <n v="5000000"/>
    <n v="5133000"/>
    <n v="0"/>
    <n v="0"/>
    <n v="25000000"/>
    <n v="0"/>
    <n v="24956200"/>
    <n v="0"/>
    <n v="25000000"/>
    <n v="249562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7004"/>
    <s v="Fuel, Lubricants and Oils"/>
    <n v="0"/>
    <n v="0"/>
    <n v="0"/>
    <n v="0"/>
    <n v="10000000"/>
    <n v="0"/>
    <n v="10000000"/>
    <n v="0"/>
    <n v="0"/>
    <n v="0"/>
    <n v="0"/>
    <n v="0"/>
    <n v="4250000"/>
    <n v="2270000"/>
    <n v="0"/>
    <n v="0"/>
    <n v="1250000"/>
    <n v="570000"/>
    <n v="0"/>
    <n v="0"/>
    <n v="0"/>
    <n v="0"/>
    <n v="0"/>
    <n v="0"/>
    <n v="5500000"/>
    <n v="0"/>
    <n v="2840000"/>
    <n v="0"/>
    <n v="5500000"/>
    <n v="284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5101"/>
    <s v="Consultancy Services"/>
    <n v="0"/>
    <n v="0"/>
    <n v="0"/>
    <n v="0"/>
    <n v="5000000"/>
    <n v="0"/>
    <n v="5000000"/>
    <n v="0"/>
    <n v="0"/>
    <n v="0"/>
    <n v="0"/>
    <n v="0"/>
    <n v="2000000"/>
    <n v="0"/>
    <n v="0"/>
    <n v="0"/>
    <n v="0"/>
    <n v="0"/>
    <n v="0"/>
    <n v="0"/>
    <n v="0"/>
    <n v="2000000"/>
    <n v="0"/>
    <n v="0"/>
    <n v="2000000"/>
    <n v="0"/>
    <n v="2000000"/>
    <n v="0"/>
    <n v="2000000"/>
    <n v="2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5201"/>
    <s v="Consultancy Services-Capital"/>
    <n v="0"/>
    <n v="0"/>
    <n v="0"/>
    <n v="0"/>
    <n v="26500000"/>
    <n v="0"/>
    <n v="26500000"/>
    <n v="0"/>
    <n v="0"/>
    <n v="0"/>
    <n v="0"/>
    <n v="0"/>
    <n v="15000000"/>
    <n v="0"/>
    <n v="0"/>
    <n v="0"/>
    <n v="0"/>
    <n v="0"/>
    <n v="0"/>
    <n v="0"/>
    <n v="0"/>
    <n v="15000000"/>
    <n v="0"/>
    <n v="0"/>
    <n v="15000000"/>
    <n v="0"/>
    <n v="15000000"/>
    <n v="0"/>
    <n v="15000000"/>
    <n v="15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7001"/>
    <s v="Travel inland"/>
    <n v="0"/>
    <n v="0"/>
    <n v="0"/>
    <n v="0"/>
    <n v="145200000"/>
    <n v="0"/>
    <n v="145200000"/>
    <n v="0"/>
    <n v="0"/>
    <n v="0"/>
    <n v="0"/>
    <n v="0"/>
    <n v="51037500"/>
    <n v="0"/>
    <n v="0"/>
    <n v="0"/>
    <n v="34162500"/>
    <n v="11450000"/>
    <n v="0"/>
    <n v="0"/>
    <n v="0"/>
    <n v="30250000"/>
    <n v="0"/>
    <n v="0"/>
    <n v="85200000"/>
    <n v="0"/>
    <n v="41700000"/>
    <n v="0"/>
    <n v="85200000"/>
    <n v="417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1003"/>
    <s v="Staff Training"/>
    <n v="0"/>
    <n v="0"/>
    <n v="0"/>
    <n v="0"/>
    <n v="178600000"/>
    <n v="0"/>
    <n v="178600000"/>
    <n v="0"/>
    <n v="0"/>
    <n v="0"/>
    <n v="0"/>
    <n v="0"/>
    <n v="130600000"/>
    <n v="24335000"/>
    <n v="0"/>
    <n v="0"/>
    <n v="16000000"/>
    <n v="68609000"/>
    <n v="0"/>
    <n v="0"/>
    <n v="0"/>
    <n v="30775340"/>
    <n v="0"/>
    <n v="0"/>
    <n v="146600000"/>
    <n v="0"/>
    <n v="123719340"/>
    <n v="0"/>
    <n v="146600000"/>
    <n v="12371934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1007"/>
    <s v="Books, Periodicals &amp; Newspapers"/>
    <n v="0"/>
    <n v="0"/>
    <n v="0"/>
    <n v="0"/>
    <n v="36000000"/>
    <n v="0"/>
    <n v="36000000"/>
    <n v="0"/>
    <n v="0"/>
    <n v="0"/>
    <n v="0"/>
    <n v="0"/>
    <n v="18000000"/>
    <n v="3277989"/>
    <n v="0"/>
    <n v="0"/>
    <n v="9000000"/>
    <n v="4514247"/>
    <n v="0"/>
    <n v="0"/>
    <n v="0"/>
    <n v="19207763"/>
    <n v="0"/>
    <n v="0"/>
    <n v="27000000"/>
    <n v="0"/>
    <n v="26999999"/>
    <n v="0"/>
    <n v="27000000"/>
    <n v="26999999"/>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4011"/>
    <s v="Research Expenses"/>
    <n v="0"/>
    <n v="0"/>
    <n v="0"/>
    <n v="0"/>
    <n v="59800000"/>
    <n v="0"/>
    <n v="59800000"/>
    <n v="0"/>
    <n v="0"/>
    <n v="0"/>
    <n v="0"/>
    <n v="0"/>
    <n v="22300000"/>
    <n v="0"/>
    <n v="0"/>
    <n v="0"/>
    <n v="4500000"/>
    <n v="0"/>
    <n v="0"/>
    <n v="0"/>
    <n v="0"/>
    <n v="11836400"/>
    <n v="0"/>
    <n v="0"/>
    <n v="26800000"/>
    <n v="0"/>
    <n v="11836400"/>
    <n v="0"/>
    <n v="26800000"/>
    <n v="11836400"/>
    <s v="Recurrent"/>
  </r>
  <r>
    <s v="110"/>
    <s v="Uganda Industrial Research Institute (UIRI)"/>
    <x v="1"/>
    <x v="1"/>
    <s v="03"/>
    <s v="STI  Ecosystem Development"/>
    <s v="01"/>
    <s v="Industrial Research"/>
    <s v="001"/>
    <s v="Headquarters"/>
    <s v="1598"/>
    <s v="Retooling of Uganda Industrial Research Institute"/>
    <s v="000017"/>
    <s v="Infrastructure Development and Management"/>
    <s v="312121"/>
    <s v="Non-Residential Buildings - Acquisition"/>
    <n v="0"/>
    <n v="0"/>
    <n v="0"/>
    <n v="0"/>
    <n v="600000000"/>
    <n v="0"/>
    <n v="600000000"/>
    <n v="0"/>
    <n v="0"/>
    <n v="0"/>
    <n v="0"/>
    <n v="0"/>
    <n v="150000000"/>
    <n v="10919500"/>
    <n v="0"/>
    <n v="0"/>
    <n v="120000000"/>
    <n v="203403069"/>
    <n v="0"/>
    <n v="0"/>
    <n v="330000000"/>
    <n v="341877519"/>
    <n v="0"/>
    <n v="0"/>
    <n v="600000000"/>
    <n v="0"/>
    <n v="556200088"/>
    <n v="0"/>
    <n v="600000000"/>
    <n v="556200088"/>
    <s v="Capital"/>
  </r>
  <r>
    <s v="111"/>
    <s v="National Curriculum Development Centre (NCDC)"/>
    <x v="9"/>
    <x v="9"/>
    <s v="01"/>
    <s v="Education,Sports and skills"/>
    <s v="02"/>
    <s v="General Administration and Support Services"/>
    <s v="002"/>
    <s v="Planning and Development"/>
    <s v="1681"/>
    <s v="Retooling of National Curriculum Development Centre"/>
    <s v="000003"/>
    <s v="Facilities and Equipment Management"/>
    <s v="221008"/>
    <s v="Information and Communication Technology Supplies.  "/>
    <n v="0"/>
    <n v="0"/>
    <n v="0"/>
    <n v="0"/>
    <n v="1617400000"/>
    <n v="0"/>
    <n v="1617400000"/>
    <n v="0"/>
    <n v="0"/>
    <n v="0"/>
    <n v="0"/>
    <n v="0"/>
    <n v="633333333"/>
    <n v="586974698"/>
    <n v="0"/>
    <n v="0"/>
    <n v="443333333"/>
    <n v="41972600"/>
    <n v="0"/>
    <n v="0"/>
    <n v="107033333"/>
    <n v="554752701"/>
    <n v="0"/>
    <n v="0"/>
    <n v="1183699999"/>
    <n v="0"/>
    <n v="1183699999"/>
    <n v="0"/>
    <n v="1183699999"/>
    <n v="1183699999"/>
    <s v="Recurrent"/>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342111"/>
    <s v="Land - Acquisition"/>
    <n v="0"/>
    <n v="0"/>
    <n v="50219786702"/>
    <n v="-50219786702"/>
    <n v="451978080323"/>
    <n v="0"/>
    <n v="502197867025"/>
    <n v="0"/>
    <n v="0"/>
    <n v="0"/>
    <n v="0"/>
    <n v="0"/>
    <n v="115159256443"/>
    <n v="82099983532"/>
    <n v="0"/>
    <n v="0"/>
    <n v="74638198206"/>
    <n v="60782163089"/>
    <n v="0"/>
    <n v="0"/>
    <n v="116796513233"/>
    <n v="97884339451"/>
    <n v="0"/>
    <n v="0"/>
    <n v="306593967882"/>
    <n v="0"/>
    <n v="240766486072"/>
    <n v="0"/>
    <n v="306593967882"/>
    <n v="240766486072"/>
    <s v="Capital"/>
  </r>
  <r>
    <s v="113"/>
    <s v="Uganda National Roads Authority (UNRA)"/>
    <x v="10"/>
    <x v="10"/>
    <s v="03"/>
    <s v="Transport Infrastructure and Services Development"/>
    <s v="01"/>
    <s v="National Roads Maintenance and Construction"/>
    <s v="000"/>
    <s v=""/>
    <s v="0265"/>
    <s v="Atiak-Moyo-Afoji"/>
    <s v="260007"/>
    <s v="Road construction and upgrade"/>
    <s v="312131"/>
    <s v="Roads and Bridges - Acquisition"/>
    <n v="0"/>
    <n v="0"/>
    <n v="0"/>
    <n v="0"/>
    <n v="0"/>
    <n v="0"/>
    <n v="0"/>
    <n v="0"/>
    <n v="0"/>
    <n v="0"/>
    <n v="17413038135"/>
    <n v="8342914468.7729731"/>
    <n v="0"/>
    <n v="0"/>
    <n v="0"/>
    <n v="540879787.68614101"/>
    <n v="0"/>
    <n v="0"/>
    <n v="0"/>
    <n v="0"/>
    <n v="0"/>
    <n v="0"/>
    <n v="35088343209.315491"/>
    <n v="35088343209.315491"/>
    <n v="0"/>
    <n v="52501381344.315491"/>
    <n v="0"/>
    <n v="43972137465.774605"/>
    <n v="52501381344.315491"/>
    <n v="43972137465.774605"/>
    <s v="Capital"/>
  </r>
  <r>
    <s v="113"/>
    <s v="Uganda National Roads Authority (UNRA)"/>
    <x v="10"/>
    <x v="10"/>
    <s v="03"/>
    <s v="Transport Infrastructure and Services Development"/>
    <s v="01"/>
    <s v="National Roads Maintenance and Construction"/>
    <s v="000"/>
    <s v=""/>
    <s v="1040"/>
    <s v="Kapchorwa - Suam Road"/>
    <s v="260007"/>
    <s v="Road construction and upgrade"/>
    <s v="225204"/>
    <s v="Monitoring and Supervision of capital work"/>
    <n v="0"/>
    <n v="0"/>
    <n v="0"/>
    <n v="0"/>
    <n v="0"/>
    <n v="0"/>
    <n v="0"/>
    <n v="0"/>
    <n v="0"/>
    <n v="0"/>
    <n v="544431876"/>
    <n v="544431876"/>
    <n v="0"/>
    <n v="0"/>
    <n v="200000000"/>
    <n v="163556425.66270006"/>
    <n v="0"/>
    <n v="0"/>
    <n v="0"/>
    <n v="0"/>
    <n v="0"/>
    <n v="0"/>
    <n v="1462025651.7328002"/>
    <n v="1462025651.7328002"/>
    <n v="0"/>
    <n v="2206457527.7328005"/>
    <n v="0"/>
    <n v="2170013953.3955002"/>
    <n v="2206457527.7328005"/>
    <n v="2170013953.3955002"/>
    <s v="Recurrent"/>
  </r>
  <r>
    <s v="113"/>
    <s v="Uganda National Roads Authority (UNRA)"/>
    <x v="10"/>
    <x v="10"/>
    <s v="03"/>
    <s v="Transport Infrastructure and Services Development"/>
    <s v="01"/>
    <s v="National Roads Maintenance and Construction"/>
    <s v="000"/>
    <s v=""/>
    <s v="1310"/>
    <s v="Albertine Region Sustainable Development Project"/>
    <s v="260007"/>
    <s v="Road construction and upgrade"/>
    <s v="225204"/>
    <s v="Monitoring and Supervision of capital work"/>
    <n v="0"/>
    <n v="0"/>
    <n v="0"/>
    <n v="0"/>
    <n v="0"/>
    <n v="0"/>
    <n v="0"/>
    <n v="0"/>
    <n v="0"/>
    <n v="0"/>
    <n v="50000000"/>
    <n v="41998016.056000002"/>
    <n v="0"/>
    <n v="0"/>
    <n v="0"/>
    <n v="8001983.9439999983"/>
    <n v="0"/>
    <n v="0"/>
    <n v="0"/>
    <n v="0"/>
    <n v="0"/>
    <n v="0"/>
    <n v="-49999999.999999993"/>
    <n v="-49999999.999999993"/>
    <n v="0"/>
    <n v="0"/>
    <n v="0"/>
    <n v="0"/>
    <n v="0"/>
    <n v="0"/>
    <s v="Recurrent"/>
  </r>
  <r>
    <s v="113"/>
    <s v="Uganda National Roads Authority (UNRA)"/>
    <x v="10"/>
    <x v="10"/>
    <s v="03"/>
    <s v="Transport Infrastructure and Services Development"/>
    <s v="01"/>
    <s v="National Roads Maintenance and Construction"/>
    <s v="000"/>
    <s v=""/>
    <s v="1490"/>
    <s v="Luwero - Butalangu Road"/>
    <s v="260007"/>
    <s v="Road construction and upgrade"/>
    <s v="312131"/>
    <s v="Roads and Bridges - Acquisition"/>
    <n v="0"/>
    <n v="0"/>
    <n v="0"/>
    <n v="0"/>
    <n v="0"/>
    <n v="0"/>
    <n v="0"/>
    <n v="0"/>
    <n v="0"/>
    <n v="0"/>
    <n v="140000000"/>
    <n v="140000000"/>
    <n v="0"/>
    <n v="0"/>
    <n v="311957887.71200001"/>
    <n v="211957887.71200001"/>
    <n v="0"/>
    <n v="0"/>
    <n v="0"/>
    <n v="0"/>
    <n v="0"/>
    <n v="0"/>
    <n v="7774823570.3542004"/>
    <n v="7774823570.3542004"/>
    <n v="0"/>
    <n v="8226781458.0662003"/>
    <n v="0"/>
    <n v="8126781458.0662003"/>
    <n v="8226781458.0662003"/>
    <n v="8126781458.0662003"/>
    <s v="Capital"/>
  </r>
  <r>
    <s v="113"/>
    <s v="Uganda National Roads Authority (UNRA)"/>
    <x v="10"/>
    <x v="10"/>
    <s v="03"/>
    <s v="Transport Infrastructure and Services Development"/>
    <s v="01"/>
    <s v="National Roads Maintenance and Construction"/>
    <s v="001"/>
    <s v="Roads and Bridges Development"/>
    <s v="1274"/>
    <s v="Musita-Lumino-Busia/Majanji Road"/>
    <s v="260007"/>
    <s v="Road construction and upgrade"/>
    <s v="225204"/>
    <s v="Monitoring and Supervision of capital work"/>
    <n v="0"/>
    <n v="0"/>
    <n v="191370957"/>
    <n v="-191370957"/>
    <n v="1722338613"/>
    <n v="0"/>
    <n v="1913709570"/>
    <n v="0"/>
    <n v="0"/>
    <n v="0"/>
    <n v="0"/>
    <n v="0"/>
    <n v="4165000"/>
    <n v="3910000"/>
    <n v="0"/>
    <n v="0"/>
    <n v="0"/>
    <n v="0"/>
    <n v="0"/>
    <n v="0"/>
    <n v="11765000"/>
    <n v="11765000"/>
    <n v="0"/>
    <n v="0"/>
    <n v="15930000"/>
    <n v="0"/>
    <n v="15675000"/>
    <n v="0"/>
    <n v="15930000"/>
    <n v="15675000"/>
    <s v="Recurrent"/>
  </r>
  <r>
    <s v="113"/>
    <s v="Uganda National Roads Authority (UNRA)"/>
    <x v="10"/>
    <x v="10"/>
    <s v="03"/>
    <s v="Transport Infrastructure and Services Development"/>
    <s v="01"/>
    <s v="National Roads Maintenance and Construction"/>
    <s v="001"/>
    <s v="Roads and Bridges Development"/>
    <s v="1274"/>
    <s v="Musita-Lumino-Busia/Majanji Road"/>
    <s v="260007"/>
    <s v="Road construction and upgrade"/>
    <s v="312131"/>
    <s v="Roads and Bridges - Acquisition"/>
    <n v="0"/>
    <n v="0"/>
    <n v="3612350228"/>
    <n v="-3612350228"/>
    <n v="32511152059"/>
    <n v="0"/>
    <n v="36123502287"/>
    <n v="0"/>
    <n v="0"/>
    <n v="0"/>
    <n v="0"/>
    <n v="0"/>
    <n v="15000000000"/>
    <n v="14999999999"/>
    <n v="0"/>
    <n v="0"/>
    <n v="2618691659"/>
    <n v="0"/>
    <n v="0"/>
    <n v="0"/>
    <n v="5457476297"/>
    <n v="5457476297"/>
    <n v="0"/>
    <n v="0"/>
    <n v="23076167956"/>
    <n v="0"/>
    <n v="20457476296"/>
    <n v="0"/>
    <n v="23076167956"/>
    <n v="20457476296"/>
    <s v="Capital"/>
  </r>
  <r>
    <s v="113"/>
    <s v="Uganda National Roads Authority (UNRA)"/>
    <x v="10"/>
    <x v="10"/>
    <s v="03"/>
    <s v="Transport Infrastructure and Services Development"/>
    <s v="01"/>
    <s v="National Roads Maintenance and Construction"/>
    <s v="001"/>
    <s v="Roads and Bridges Development"/>
    <s v="1281"/>
    <s v="Tirinyi-Pallisa-Kumi/Kamonkoli Road"/>
    <s v="260007"/>
    <s v="Road construction and upgrade"/>
    <s v="312131"/>
    <s v="Roads and Bridges - Acquisition"/>
    <n v="0"/>
    <n v="5509976779"/>
    <n v="0"/>
    <n v="5509976779"/>
    <n v="54927156279"/>
    <n v="0"/>
    <n v="35000000000"/>
    <n v="14417179500"/>
    <n v="0"/>
    <n v="0"/>
    <n v="0"/>
    <n v="0"/>
    <n v="20000000000"/>
    <n v="19999988228"/>
    <n v="0"/>
    <n v="0"/>
    <n v="19577734577"/>
    <n v="7983135906"/>
    <n v="0"/>
    <n v="0"/>
    <n v="0"/>
    <n v="0"/>
    <n v="0"/>
    <n v="0"/>
    <n v="39577734577"/>
    <n v="0"/>
    <n v="27983124134"/>
    <n v="0"/>
    <n v="39577734577"/>
    <n v="27983124134"/>
    <s v="Capital"/>
  </r>
  <r>
    <s v="113"/>
    <s v="Uganda National Roads Authority (UNRA)"/>
    <x v="10"/>
    <x v="10"/>
    <s v="03"/>
    <s v="Transport Infrastructure and Services Development"/>
    <s v="01"/>
    <s v="National Roads Maintenance and Construction"/>
    <s v="001"/>
    <s v="Roads and Bridges Development"/>
    <s v="1310"/>
    <s v="Albertine Region Sustainable Development Project"/>
    <s v="260007"/>
    <s v="Road construction and upgrade"/>
    <s v="225204"/>
    <s v="Monitoring and Supervision of capital work"/>
    <n v="0"/>
    <n v="0"/>
    <n v="0"/>
    <n v="0"/>
    <n v="550000000"/>
    <n v="0"/>
    <n v="50000000"/>
    <n v="500000000"/>
    <n v="0"/>
    <n v="0"/>
    <n v="0"/>
    <n v="0"/>
    <n v="0"/>
    <n v="0"/>
    <n v="0"/>
    <n v="0"/>
    <n v="50000000"/>
    <n v="38075000"/>
    <n v="0"/>
    <n v="0"/>
    <n v="0"/>
    <n v="0"/>
    <n v="0"/>
    <n v="0"/>
    <n v="50000000"/>
    <n v="0"/>
    <n v="38075000"/>
    <n v="0"/>
    <n v="50000000"/>
    <n v="38075000"/>
    <s v="Recurrent"/>
  </r>
  <r>
    <s v="113"/>
    <s v="Uganda National Roads Authority (UNRA)"/>
    <x v="10"/>
    <x v="10"/>
    <s v="03"/>
    <s v="Transport Infrastructure and Services Development"/>
    <s v="01"/>
    <s v="National Roads Maintenance and Construction"/>
    <s v="001"/>
    <s v="Roads and Bridges Development"/>
    <s v="1320"/>
    <s v="Construction of 66 Selected Bridges"/>
    <s v="260001"/>
    <s v="Bridge construction"/>
    <s v="312131"/>
    <s v="Roads and Bridges - Acquisition"/>
    <n v="0"/>
    <n v="0"/>
    <n v="0"/>
    <n v="0"/>
    <n v="58449285092"/>
    <n v="0"/>
    <n v="58449285092"/>
    <n v="0"/>
    <n v="0"/>
    <n v="0"/>
    <n v="0"/>
    <n v="0"/>
    <n v="25716562105"/>
    <n v="25716562105"/>
    <n v="0"/>
    <n v="0"/>
    <n v="23723377616"/>
    <n v="1660667138"/>
    <n v="0"/>
    <n v="0"/>
    <n v="9009345371"/>
    <n v="9009345372"/>
    <n v="0"/>
    <n v="0"/>
    <n v="58449285092"/>
    <n v="0"/>
    <n v="36386574615"/>
    <n v="0"/>
    <n v="58449285092"/>
    <n v="36386574615"/>
    <s v="Capital"/>
  </r>
  <r>
    <s v="113"/>
    <s v="Uganda National Roads Authority (UNRA)"/>
    <x v="10"/>
    <x v="10"/>
    <s v="03"/>
    <s v="Transport Infrastructure and Services Development"/>
    <s v="01"/>
    <s v="National Roads Maintenance and Construction"/>
    <s v="001"/>
    <s v="Roads and Bridges Development"/>
    <s v="1322"/>
    <s v="Upgrading of Muyembe-Nakapiripirit (92 km)"/>
    <s v="260007"/>
    <s v="Road construction and upgrade"/>
    <s v="225204"/>
    <s v="Monitoring and Supervision of capital work"/>
    <n v="0"/>
    <n v="0"/>
    <n v="0"/>
    <n v="0"/>
    <n v="3260000000"/>
    <n v="0"/>
    <n v="260000000"/>
    <n v="3000000000"/>
    <n v="0"/>
    <n v="0"/>
    <n v="0"/>
    <n v="0"/>
    <n v="216746795"/>
    <n v="23925000"/>
    <n v="0"/>
    <n v="0"/>
    <n v="0"/>
    <n v="1020000"/>
    <n v="0"/>
    <n v="0"/>
    <n v="25347659"/>
    <n v="25347659"/>
    <n v="0"/>
    <n v="0"/>
    <n v="242094454"/>
    <n v="0"/>
    <n v="50292659"/>
    <n v="0"/>
    <n v="242094454"/>
    <n v="50292659"/>
    <s v="Recurrent"/>
  </r>
  <r>
    <s v="113"/>
    <s v="Uganda National Roads Authority (UNRA)"/>
    <x v="10"/>
    <x v="10"/>
    <s v="03"/>
    <s v="Transport Infrastructure and Services Development"/>
    <s v="01"/>
    <s v="National Roads Maintenance and Construction"/>
    <s v="001"/>
    <s v="Roads and Bridges Development"/>
    <s v="1402"/>
    <s v="Rwenkunye -Apac- Lira -Acholibur Road"/>
    <s v="260007"/>
    <s v="Road construction and upgrade"/>
    <s v="312131"/>
    <s v="Roads and Bridges - Acquisition"/>
    <n v="0"/>
    <n v="0"/>
    <n v="0"/>
    <n v="0"/>
    <n v="143964016128"/>
    <n v="0"/>
    <n v="0"/>
    <n v="143964016128"/>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1"/>
    <s v="Roads and Bridges Development"/>
    <s v="1490"/>
    <s v="Luwero - Butalangu Road"/>
    <s v="260007"/>
    <s v="Road construction and upgrade"/>
    <s v="225204"/>
    <s v="Monitoring and Supervision of capital work"/>
    <n v="0"/>
    <n v="0"/>
    <n v="0"/>
    <n v="0"/>
    <n v="785478000"/>
    <n v="0"/>
    <n v="49178000"/>
    <n v="736300000"/>
    <n v="0"/>
    <n v="0"/>
    <n v="0"/>
    <n v="0"/>
    <n v="25441920"/>
    <n v="22682682"/>
    <n v="0"/>
    <n v="0"/>
    <n v="0"/>
    <n v="0"/>
    <n v="0"/>
    <n v="0"/>
    <n v="0"/>
    <n v="2645000"/>
    <n v="0"/>
    <n v="0"/>
    <n v="25441920"/>
    <n v="0"/>
    <n v="25327682"/>
    <n v="0"/>
    <n v="25441920"/>
    <n v="25327682"/>
    <s v="Recurrent"/>
  </r>
  <r>
    <s v="113"/>
    <s v="Uganda National Roads Authority (UNRA)"/>
    <x v="10"/>
    <x v="10"/>
    <s v="03"/>
    <s v="Transport Infrastructure and Services Development"/>
    <s v="01"/>
    <s v="National Roads Maintenance and Construction"/>
    <s v="001"/>
    <s v="Roads and Bridges Development"/>
    <s v="1547"/>
    <s v="Kebisoni-Kisizi-Muhanga Road"/>
    <s v="260007"/>
    <s v="Road construction and upgrade"/>
    <s v="312131"/>
    <s v="Roads and Bridges - Acquisition"/>
    <n v="0"/>
    <n v="0"/>
    <n v="3205369947"/>
    <n v="-3205369947"/>
    <n v="28848329528"/>
    <n v="0"/>
    <n v="32053699475"/>
    <n v="0"/>
    <n v="0"/>
    <n v="0"/>
    <n v="0"/>
    <n v="0"/>
    <n v="17136793853"/>
    <n v="12176852955"/>
    <n v="0"/>
    <n v="0"/>
    <n v="0"/>
    <n v="0"/>
    <n v="0"/>
    <n v="0"/>
    <n v="2429317206"/>
    <n v="3526238149"/>
    <n v="0"/>
    <n v="0"/>
    <n v="19566111059"/>
    <n v="0"/>
    <n v="15703091104"/>
    <n v="0"/>
    <n v="19566111059"/>
    <n v="15703091104"/>
    <s v="Capital"/>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312221"/>
    <s v="Light ICT hardware - Acquisition"/>
    <n v="0"/>
    <n v="0"/>
    <n v="1354188400"/>
    <n v="-1354188400"/>
    <n v="12187695604"/>
    <n v="0"/>
    <n v="13541884004"/>
    <n v="0"/>
    <n v="0"/>
    <n v="0"/>
    <n v="0"/>
    <n v="0"/>
    <n v="2100941265"/>
    <n v="2100941264"/>
    <n v="0"/>
    <n v="0"/>
    <n v="3008841211"/>
    <n v="266012202"/>
    <n v="0"/>
    <n v="0"/>
    <n v="3976708403"/>
    <n v="3976707585"/>
    <n v="0"/>
    <n v="0"/>
    <n v="9086490879"/>
    <n v="0"/>
    <n v="6343661051"/>
    <n v="0"/>
    <n v="9086490879"/>
    <n v="6343661051"/>
    <s v="Capital"/>
  </r>
  <r>
    <s v="113"/>
    <s v="Uganda National Roads Authority (UNRA)"/>
    <x v="10"/>
    <x v="10"/>
    <s v="03"/>
    <s v="Transport Infrastructure and Services Development"/>
    <s v="01"/>
    <s v="National Roads Maintenance and Construction"/>
    <s v="005"/>
    <s v="Road Infrastructure Protection"/>
    <s v="0267"/>
    <s v="IMPROVEMENT FERRY SERVICES."/>
    <s v="260005"/>
    <s v="Landing sites and ferry construction"/>
    <s v="225204"/>
    <s v="Monitoring and Supervision of capital work"/>
    <n v="0"/>
    <n v="0"/>
    <n v="175000000"/>
    <n v="-175000000"/>
    <n v="1575000000"/>
    <n v="0"/>
    <n v="1750000000"/>
    <n v="0"/>
    <n v="0"/>
    <n v="0"/>
    <n v="0"/>
    <n v="0"/>
    <n v="64757200"/>
    <n v="8955000"/>
    <n v="0"/>
    <n v="0"/>
    <n v="0"/>
    <n v="7215000"/>
    <n v="0"/>
    <n v="0"/>
    <n v="0"/>
    <n v="13475000"/>
    <n v="0"/>
    <n v="0"/>
    <n v="64757200"/>
    <n v="0"/>
    <n v="29645000"/>
    <n v="0"/>
    <n v="64757200"/>
    <n v="29645000"/>
    <s v="Recurrent"/>
  </r>
  <r>
    <s v="113"/>
    <s v="Uganda National Roads Authority (UNRA)"/>
    <x v="10"/>
    <x v="10"/>
    <s v="04"/>
    <s v="Transport Asset Management"/>
    <s v="01"/>
    <s v="National Roads Maintenance and Construction"/>
    <s v="001"/>
    <s v="Roads and Bridges Development"/>
    <s v="1692"/>
    <s v="Rehabilitation of Masaka Town Roads (7.3 KM)"/>
    <s v="260010"/>
    <s v="Road Rehabilitation"/>
    <s v="225204"/>
    <s v="Monitoring and Supervision of capital work"/>
    <n v="0"/>
    <n v="0"/>
    <n v="0"/>
    <n v="0"/>
    <n v="50000000"/>
    <n v="0"/>
    <n v="50000000"/>
    <n v="0"/>
    <n v="0"/>
    <n v="0"/>
    <n v="0"/>
    <n v="0"/>
    <n v="6085000"/>
    <n v="5415000"/>
    <n v="0"/>
    <n v="0"/>
    <n v="0"/>
    <n v="0"/>
    <n v="0"/>
    <n v="0"/>
    <n v="0"/>
    <n v="635000"/>
    <n v="0"/>
    <n v="0"/>
    <n v="6085000"/>
    <n v="0"/>
    <n v="6050000"/>
    <n v="0"/>
    <n v="6085000"/>
    <n v="6050000"/>
    <s v="Recurrent"/>
  </r>
  <r>
    <s v="115"/>
    <s v="Uganda Heart Institute (UHI)"/>
    <x v="9"/>
    <x v="9"/>
    <s v="02"/>
    <s v="Population Health, Safety and Management "/>
    <s v="01"/>
    <s v="Heart Services"/>
    <s v="002"/>
    <s v="Support Services"/>
    <s v="1526"/>
    <s v="Uganda Heart Institute Infrastructure Development Project"/>
    <s v="000002"/>
    <s v="Construction Management"/>
    <s v="212101"/>
    <s v="Social Security Contributions"/>
    <n v="0"/>
    <n v="0"/>
    <n v="0"/>
    <n v="0"/>
    <n v="110250000"/>
    <n v="0"/>
    <n v="110250000"/>
    <n v="0"/>
    <n v="0"/>
    <n v="0"/>
    <n v="0"/>
    <n v="0"/>
    <n v="15487500"/>
    <n v="0"/>
    <n v="0"/>
    <n v="0"/>
    <n v="23000000"/>
    <n v="0"/>
    <n v="0"/>
    <n v="0"/>
    <n v="71762500"/>
    <n v="0"/>
    <n v="0"/>
    <n v="0"/>
    <n v="110250000"/>
    <n v="0"/>
    <n v="0"/>
    <n v="0"/>
    <n v="110250000"/>
    <n v="0"/>
    <s v="Recurrent"/>
  </r>
  <r>
    <s v="115"/>
    <s v="Uganda Heart Institute (UHI)"/>
    <x v="9"/>
    <x v="9"/>
    <s v="02"/>
    <s v="Population Health, Safety and Management "/>
    <s v="01"/>
    <s v="Heart Services"/>
    <s v="002"/>
    <s v="Support Services"/>
    <s v="1526"/>
    <s v="Uganda Heart Institute Infrastructure Development Project"/>
    <s v="000002"/>
    <s v="Construction Management"/>
    <s v="223004"/>
    <s v="Guard and Security services"/>
    <n v="0"/>
    <n v="0"/>
    <n v="0"/>
    <n v="0"/>
    <n v="2000000"/>
    <n v="0"/>
    <n v="2000000"/>
    <n v="0"/>
    <n v="0"/>
    <n v="0"/>
    <n v="0"/>
    <n v="0"/>
    <n v="500000"/>
    <n v="0"/>
    <n v="0"/>
    <n v="0"/>
    <n v="500000"/>
    <n v="0"/>
    <n v="0"/>
    <n v="0"/>
    <n v="1000000"/>
    <n v="2000000"/>
    <n v="0"/>
    <n v="0"/>
    <n v="2000000"/>
    <n v="0"/>
    <n v="2000000"/>
    <n v="0"/>
    <n v="2000000"/>
    <n v="2000000"/>
    <s v="Recurrent"/>
  </r>
  <r>
    <s v="115"/>
    <s v="Uganda Heart Institute (UHI)"/>
    <x v="9"/>
    <x v="9"/>
    <s v="02"/>
    <s v="Population Health, Safety and Management "/>
    <s v="01"/>
    <s v="Heart Services"/>
    <s v="002"/>
    <s v="Support Services"/>
    <s v="1526"/>
    <s v="Uganda Heart Institute Infrastructure Development Project"/>
    <s v="000002"/>
    <s v="Construction Management"/>
    <s v="227001"/>
    <s v="Travel inland"/>
    <n v="0"/>
    <n v="0"/>
    <n v="0"/>
    <n v="0"/>
    <n v="36750000"/>
    <n v="0"/>
    <n v="36750000"/>
    <n v="0"/>
    <n v="0"/>
    <n v="0"/>
    <n v="0"/>
    <n v="0"/>
    <n v="7250000"/>
    <n v="0"/>
    <n v="0"/>
    <n v="0"/>
    <n v="10000000"/>
    <n v="0"/>
    <n v="0"/>
    <n v="0"/>
    <n v="19500000"/>
    <n v="36728432"/>
    <n v="0"/>
    <n v="0"/>
    <n v="36750000"/>
    <n v="0"/>
    <n v="36728432"/>
    <n v="0"/>
    <n v="36750000"/>
    <n v="36728432"/>
    <s v="Recurrent"/>
  </r>
  <r>
    <s v="115"/>
    <s v="Uganda Heart Institute (UHI)"/>
    <x v="9"/>
    <x v="9"/>
    <s v="02"/>
    <s v="Population Health, Safety and Management "/>
    <s v="01"/>
    <s v="Heart Services"/>
    <s v="002"/>
    <s v="Support Services"/>
    <s v="1568"/>
    <s v="Retooling of Uganda Heart Institute"/>
    <s v="000003"/>
    <s v="Facilities and Equipment Management"/>
    <s v="221008"/>
    <s v="Information and Communication Technology Supplies.  "/>
    <n v="0"/>
    <n v="0"/>
    <n v="0"/>
    <n v="0"/>
    <n v="0"/>
    <n v="0"/>
    <n v="182494000"/>
    <n v="0"/>
    <n v="0"/>
    <n v="0"/>
    <n v="0"/>
    <n v="0"/>
    <n v="69984000"/>
    <n v="53583800"/>
    <n v="0"/>
    <n v="0"/>
    <n v="50000000"/>
    <n v="5124292"/>
    <n v="0"/>
    <n v="0"/>
    <n v="44260600"/>
    <n v="103423296"/>
    <n v="0"/>
    <n v="0"/>
    <n v="164244600"/>
    <n v="0"/>
    <n v="162131388"/>
    <n v="0"/>
    <n v="164244600"/>
    <n v="162131388"/>
    <s v="Recurrent"/>
  </r>
  <r>
    <s v="115"/>
    <s v="Uganda Heart Institute (UHI)"/>
    <x v="9"/>
    <x v="9"/>
    <s v="02"/>
    <s v="Population Health, Safety and Management "/>
    <s v="01"/>
    <s v="Heart Services"/>
    <s v="002"/>
    <s v="Support Services"/>
    <s v="1568"/>
    <s v="Retooling of Uganda Heart Institute"/>
    <s v="000003"/>
    <s v="Facilities and Equipment Management"/>
    <s v="228003"/>
    <s v="Maintenance-Machinery &amp; Equipment Other than Transport Equipment "/>
    <n v="0"/>
    <n v="352324700"/>
    <n v="0"/>
    <n v="352324700"/>
    <n v="352324700"/>
    <n v="0"/>
    <n v="0"/>
    <n v="0"/>
    <n v="0"/>
    <n v="0"/>
    <n v="0"/>
    <n v="0"/>
    <n v="0"/>
    <n v="0"/>
    <n v="0"/>
    <n v="0"/>
    <n v="0"/>
    <n v="0"/>
    <n v="0"/>
    <n v="0"/>
    <n v="352324700"/>
    <n v="343253954"/>
    <n v="0"/>
    <n v="0"/>
    <n v="352324700"/>
    <n v="0"/>
    <n v="343253954"/>
    <n v="0"/>
    <n v="352324700"/>
    <n v="343253954"/>
    <s v="Recurrent"/>
  </r>
  <r>
    <s v="115"/>
    <s v="Uganda Heart Institute (UHI)"/>
    <x v="9"/>
    <x v="9"/>
    <s v="02"/>
    <s v="Population Health, Safety and Management "/>
    <s v="01"/>
    <s v="Heart Services"/>
    <s v="002"/>
    <s v="Support Services"/>
    <s v="1568"/>
    <s v="Retooling of Uganda Heart Institute"/>
    <s v="000003"/>
    <s v="Facilities and Equipment Management"/>
    <s v="312231"/>
    <s v="Office Equipment - Acquisition "/>
    <n v="0"/>
    <n v="0"/>
    <n v="0"/>
    <n v="0"/>
    <n v="0"/>
    <n v="0"/>
    <n v="93000000"/>
    <n v="0"/>
    <n v="0"/>
    <n v="0"/>
    <n v="0"/>
    <n v="0"/>
    <n v="14000000"/>
    <n v="1161120"/>
    <n v="0"/>
    <n v="0"/>
    <n v="31336600"/>
    <n v="-1161120"/>
    <n v="0"/>
    <n v="0"/>
    <n v="38363400"/>
    <n v="23700520"/>
    <n v="0"/>
    <n v="0"/>
    <n v="83700000"/>
    <n v="0"/>
    <n v="23700520"/>
    <n v="0"/>
    <n v="83700000"/>
    <n v="23700520"/>
    <s v="Capital"/>
  </r>
  <r>
    <s v="115"/>
    <s v="Uganda Heart Institute (UHI)"/>
    <x v="9"/>
    <x v="9"/>
    <s v="02"/>
    <s v="Population Health, Safety and Management "/>
    <s v="01"/>
    <s v="Heart Services"/>
    <s v="002"/>
    <s v="Support Services"/>
    <s v="1568"/>
    <s v="Retooling of Uganda Heart Institute"/>
    <s v="000003"/>
    <s v="Facilities and Equipment Management"/>
    <s v="312235"/>
    <s v="Furniture and Fittings - Acquisition"/>
    <n v="0"/>
    <n v="0"/>
    <n v="0"/>
    <n v="0"/>
    <n v="0"/>
    <n v="0"/>
    <n v="149155000"/>
    <n v="0"/>
    <n v="0"/>
    <n v="0"/>
    <n v="0"/>
    <n v="0"/>
    <n v="75077834"/>
    <n v="3068000"/>
    <n v="0"/>
    <n v="0"/>
    <n v="74077166"/>
    <n v="-3068000"/>
    <n v="0"/>
    <n v="0"/>
    <n v="0"/>
    <n v="147562989"/>
    <n v="0"/>
    <n v="0"/>
    <n v="149155000"/>
    <n v="0"/>
    <n v="147562989"/>
    <n v="0"/>
    <n v="149155000"/>
    <n v="147562989"/>
    <s v="Capital"/>
  </r>
  <r>
    <s v="117"/>
    <s v="Uganda  Tourism Board (UTB)"/>
    <x v="16"/>
    <x v="16"/>
    <s v="01"/>
    <s v="Marketing and Promotion"/>
    <s v="03"/>
    <s v="General Administration and Support Services "/>
    <s v="001"/>
    <s v="Finance and Administration"/>
    <s v="1676"/>
    <s v="Retooling of Uganda Tourism Board"/>
    <s v="000003"/>
    <s v="Facilities and Equipment Management"/>
    <s v="312235"/>
    <s v="Furniture and Fittings - Acquisition"/>
    <n v="0"/>
    <n v="0"/>
    <n v="0"/>
    <n v="0"/>
    <n v="13181507"/>
    <n v="0"/>
    <n v="13181507"/>
    <n v="0"/>
    <n v="0"/>
    <n v="0"/>
    <n v="0"/>
    <n v="0"/>
    <n v="0"/>
    <n v="0"/>
    <n v="0"/>
    <n v="0"/>
    <n v="13181507"/>
    <n v="0"/>
    <n v="0"/>
    <n v="0"/>
    <n v="0"/>
    <n v="13181504"/>
    <n v="0"/>
    <n v="0"/>
    <n v="13181507"/>
    <n v="0"/>
    <n v="13181504"/>
    <n v="0"/>
    <n v="13181507"/>
    <n v="13181504"/>
    <s v="Capital"/>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221011"/>
    <s v="Printing, Stationery, Photocopying and Binding"/>
    <n v="0"/>
    <n v="0"/>
    <n v="0"/>
    <n v="0"/>
    <n v="3605000"/>
    <n v="0"/>
    <n v="3605000"/>
    <n v="0"/>
    <n v="0"/>
    <n v="0"/>
    <n v="0"/>
    <n v="0"/>
    <n v="0"/>
    <n v="0"/>
    <n v="0"/>
    <n v="0"/>
    <n v="0"/>
    <n v="0"/>
    <n v="0"/>
    <n v="0"/>
    <n v="0"/>
    <n v="0"/>
    <n v="0"/>
    <n v="0"/>
    <n v="0"/>
    <n v="0"/>
    <n v="0"/>
    <n v="0"/>
    <n v="0"/>
    <n v="0"/>
    <s v="Recurrent"/>
  </r>
  <r>
    <s v="122"/>
    <s v="Kampala Capital City Authority (KCCA)"/>
    <x v="10"/>
    <x v="10"/>
    <s v="03"/>
    <s v="Transport Infrastructure and Services Development"/>
    <s v="13"/>
    <s v="Urban Road Network Development"/>
    <s v="000"/>
    <s v=""/>
    <s v="1658"/>
    <s v="Kampala City Roads Rehabilitation Project"/>
    <s v="260007"/>
    <s v="Road construction and upgrade"/>
    <s v="312131"/>
    <s v="Roads and Bridges - Acquisition"/>
    <n v="0"/>
    <n v="0"/>
    <n v="0"/>
    <n v="0"/>
    <n v="0"/>
    <n v="0"/>
    <n v="0"/>
    <n v="0"/>
    <n v="0"/>
    <n v="0"/>
    <n v="1000000000"/>
    <n v="0"/>
    <n v="0"/>
    <n v="0"/>
    <n v="45604581164"/>
    <n v="0"/>
    <n v="0"/>
    <n v="0"/>
    <n v="25285761018"/>
    <n v="71744768483"/>
    <n v="0"/>
    <n v="0"/>
    <n v="3629962500"/>
    <n v="0"/>
    <n v="0"/>
    <n v="75520304682"/>
    <n v="0"/>
    <n v="71744768483"/>
    <n v="75520304682"/>
    <n v="71744768483"/>
    <s v="Capital"/>
  </r>
  <r>
    <s v="122"/>
    <s v="Kampala Capital City Authority (KCCA)"/>
    <x v="10"/>
    <x v="10"/>
    <s v="03"/>
    <s v="Transport Infrastructure and Services Development"/>
    <s v="13"/>
    <s v="Urban Road Network Development"/>
    <s v="002"/>
    <s v="Engineering and Techinical Services"/>
    <s v="1658"/>
    <s v="Kampala City Roads Rehabilitation Project"/>
    <s v="000017"/>
    <s v="Infrastructure Development and Management"/>
    <s v="211102"/>
    <s v="Contract Staff Salaries "/>
    <n v="0"/>
    <n v="0"/>
    <n v="0"/>
    <n v="0"/>
    <n v="2440000000"/>
    <n v="0"/>
    <n v="0"/>
    <n v="2440000000"/>
    <n v="0"/>
    <n v="0"/>
    <n v="0"/>
    <n v="0"/>
    <n v="0"/>
    <n v="0"/>
    <n v="0"/>
    <n v="0"/>
    <n v="0"/>
    <n v="0"/>
    <n v="0"/>
    <n v="0"/>
    <n v="0"/>
    <n v="0"/>
    <n v="0"/>
    <n v="0"/>
    <n v="0"/>
    <n v="0"/>
    <n v="0"/>
    <n v="0"/>
    <n v="0"/>
    <n v="0"/>
    <s v="Recurrent"/>
  </r>
  <r>
    <s v="122"/>
    <s v="Kampala Capital City Authority (KCCA)"/>
    <x v="10"/>
    <x v="10"/>
    <s v="04"/>
    <s v="Transport Asset Management"/>
    <s v="13"/>
    <s v="Urban Road Network Development"/>
    <s v="002"/>
    <s v="Engineering and Techinical Services"/>
    <s v="1295"/>
    <s v="2ND Kampala Institutional and Infrastructure Development Project (KIIDP 2)"/>
    <s v="000002"/>
    <s v="Construction Management"/>
    <s v="313131"/>
    <s v="Roads and Bridges - Improvement"/>
    <n v="0"/>
    <n v="0"/>
    <n v="0"/>
    <n v="0"/>
    <n v="3844000000"/>
    <n v="0"/>
    <n v="0"/>
    <n v="3844000000"/>
    <n v="0"/>
    <n v="0"/>
    <n v="0"/>
    <n v="0"/>
    <n v="0"/>
    <n v="0"/>
    <n v="0"/>
    <n v="0"/>
    <n v="0"/>
    <n v="0"/>
    <n v="0"/>
    <n v="0"/>
    <n v="0"/>
    <n v="0"/>
    <n v="0"/>
    <n v="0"/>
    <n v="0"/>
    <n v="0"/>
    <n v="0"/>
    <n v="0"/>
    <n v="0"/>
    <n v="0"/>
    <s v="Capital"/>
  </r>
  <r>
    <s v="122"/>
    <s v="Kampala Capital City Authority (KCCA)"/>
    <x v="10"/>
    <x v="10"/>
    <s v="04"/>
    <s v="Transport Asset Management"/>
    <s v="13"/>
    <s v="Urban Road Network Development"/>
    <s v="002"/>
    <s v="Engineering and Techinical Services"/>
    <s v="1686"/>
    <s v="Retooling of Kampala Capital City Authority"/>
    <s v="000017"/>
    <s v="Infrastructure Development and Management"/>
    <s v="225203"/>
    <s v="Appraisal and Feasibility Studies for Capital Works"/>
    <n v="0"/>
    <n v="0"/>
    <n v="460000000"/>
    <n v="-460000000"/>
    <n v="4140000000"/>
    <n v="0"/>
    <n v="4600000000"/>
    <n v="0"/>
    <n v="0"/>
    <n v="0"/>
    <n v="0"/>
    <n v="0"/>
    <n v="1972317996"/>
    <n v="1202657402"/>
    <n v="0"/>
    <n v="0"/>
    <n v="1302319655"/>
    <n v="1661897134"/>
    <n v="0"/>
    <n v="0"/>
    <n v="865362349"/>
    <n v="1275445465"/>
    <n v="0"/>
    <n v="0"/>
    <n v="4140000000"/>
    <n v="0"/>
    <n v="4140000001"/>
    <n v="0"/>
    <n v="4140000000"/>
    <n v="4140000001"/>
    <s v="Recurrent"/>
  </r>
  <r>
    <s v="122"/>
    <s v="Kampala Capital City Authority (KCCA)"/>
    <x v="9"/>
    <x v="9"/>
    <s v="01"/>
    <s v="Education,Sports and skills"/>
    <s v="09"/>
    <s v="Tertiary Education Infrastructure"/>
    <s v="002"/>
    <s v="Education and Social Services"/>
    <s v="1686"/>
    <s v="Retooling of Kampala Capital City Authority"/>
    <s v="000003"/>
    <s v="Facilities and Equipment Management"/>
    <s v="313121"/>
    <s v="  Non-Residential Buildings  - Improvement"/>
    <n v="0"/>
    <n v="0"/>
    <n v="144000028"/>
    <n v="-144000028"/>
    <n v="1296000261"/>
    <n v="0"/>
    <n v="1440000289"/>
    <n v="0"/>
    <n v="0"/>
    <n v="0"/>
    <n v="0"/>
    <n v="0"/>
    <n v="0"/>
    <n v="0"/>
    <n v="0"/>
    <n v="0"/>
    <n v="0"/>
    <n v="0"/>
    <n v="0"/>
    <n v="0"/>
    <n v="1296000260"/>
    <n v="1296000260"/>
    <n v="0"/>
    <n v="0"/>
    <n v="1296000260"/>
    <n v="0"/>
    <n v="1296000260"/>
    <n v="0"/>
    <n v="1296000260"/>
    <n v="1296000260"/>
    <s v="Capital"/>
  </r>
  <r>
    <s v="122"/>
    <s v="Kampala Capital City Authority (KCCA)"/>
    <x v="9"/>
    <x v="9"/>
    <s v="02"/>
    <s v="Population Health, Safety and Management "/>
    <s v="01"/>
    <s v="Community Health Management"/>
    <s v="006"/>
    <s v="Public Health "/>
    <s v="1686"/>
    <s v="Retooling of Kampala Capital City Authority"/>
    <s v="000003"/>
    <s v="Facilities and Equipment Management"/>
    <s v="312233"/>
    <s v="Medical, Laboratory and Research &amp; appliances - Acquisition"/>
    <n v="0"/>
    <n v="0"/>
    <n v="0"/>
    <n v="0"/>
    <n v="131000000"/>
    <n v="0"/>
    <n v="131000000"/>
    <n v="0"/>
    <n v="0"/>
    <n v="0"/>
    <n v="0"/>
    <n v="0"/>
    <n v="96500000"/>
    <n v="0"/>
    <n v="0"/>
    <n v="0"/>
    <n v="34500000"/>
    <n v="97192500"/>
    <n v="0"/>
    <n v="0"/>
    <n v="0"/>
    <n v="16300000"/>
    <n v="0"/>
    <n v="0"/>
    <n v="131000000"/>
    <n v="0"/>
    <n v="113492500"/>
    <n v="0"/>
    <n v="131000000"/>
    <n v="113492500"/>
    <s v="Capital"/>
  </r>
  <r>
    <s v="122"/>
    <s v="Kampala Capital City Authority (KCCA)"/>
    <x v="9"/>
    <x v="9"/>
    <s v="02"/>
    <s v="Population Health, Safety and Management "/>
    <s v="01"/>
    <s v="Community Health Management"/>
    <s v="006"/>
    <s v="Public Health "/>
    <s v="1686"/>
    <s v="Retooling of Kampala Capital City Authority"/>
    <s v="000017"/>
    <s v="Infrastructure Development and Management"/>
    <s v="313121"/>
    <s v="  Non-Residential Buildings  - Improvement"/>
    <n v="0"/>
    <n v="0"/>
    <n v="80669170"/>
    <n v="-80669170"/>
    <n v="726022538"/>
    <n v="0"/>
    <n v="806691708"/>
    <n v="0"/>
    <n v="0"/>
    <n v="0"/>
    <n v="0"/>
    <n v="0"/>
    <n v="0"/>
    <n v="0"/>
    <n v="0"/>
    <n v="0"/>
    <n v="52232946"/>
    <n v="52232945"/>
    <n v="0"/>
    <n v="0"/>
    <n v="673789591"/>
    <n v="673789590"/>
    <n v="0"/>
    <n v="0"/>
    <n v="726022537"/>
    <n v="0"/>
    <n v="726022535"/>
    <n v="0"/>
    <n v="726022537"/>
    <n v="726022535"/>
    <s v="Capital"/>
  </r>
  <r>
    <s v="122"/>
    <s v="Kampala Capital City Authority (KCCA)"/>
    <x v="9"/>
    <x v="9"/>
    <s v="04"/>
    <s v="Labour and employment services "/>
    <s v="03"/>
    <s v="Education and Social Services"/>
    <s v="002"/>
    <s v="Education and Social Services"/>
    <s v="1686"/>
    <s v="Retooling of Kampala Capital City Authority"/>
    <s v="000003"/>
    <s v="Facilities and Equipment Management"/>
    <s v="312149"/>
    <s v="Other Land Improvements - Acquisition"/>
    <n v="0"/>
    <n v="0"/>
    <n v="90001265"/>
    <n v="-90001265"/>
    <n v="810011391"/>
    <n v="0"/>
    <n v="900012656"/>
    <n v="0"/>
    <n v="0"/>
    <n v="0"/>
    <n v="0"/>
    <n v="0"/>
    <n v="200000000"/>
    <n v="0"/>
    <n v="0"/>
    <n v="0"/>
    <n v="0"/>
    <n v="0"/>
    <n v="0"/>
    <n v="0"/>
    <n v="610011390"/>
    <n v="810011390"/>
    <n v="0"/>
    <n v="0"/>
    <n v="810011390"/>
    <n v="0"/>
    <n v="810011390"/>
    <n v="0"/>
    <n v="810011390"/>
    <n v="810011390"/>
    <s v="Capital"/>
  </r>
  <r>
    <s v="122"/>
    <s v="Kampala Capital City Authority (KCCA)"/>
    <x v="6"/>
    <x v="6"/>
    <s v="04"/>
    <s v="Accountability Systems and Service Delivery"/>
    <s v="02"/>
    <s v="Economic Policy Monitoring,Evaluation &amp; Inspection"/>
    <s v="003"/>
    <s v="Executive support "/>
    <s v="1686"/>
    <s v="Retooling of Kampala Capital City Authority"/>
    <s v="000003"/>
    <s v="Facilities and Equipment Management"/>
    <s v="221011"/>
    <s v="Printing, Stationery, Photocopying and Binding"/>
    <n v="0"/>
    <n v="0"/>
    <n v="0"/>
    <n v="0"/>
    <n v="17000000"/>
    <n v="0"/>
    <n v="17000000"/>
    <n v="0"/>
    <n v="0"/>
    <n v="0"/>
    <n v="0"/>
    <n v="0"/>
    <n v="17000000"/>
    <n v="650000"/>
    <n v="0"/>
    <n v="0"/>
    <n v="0"/>
    <n v="0"/>
    <n v="0"/>
    <n v="0"/>
    <n v="0"/>
    <n v="16349583"/>
    <n v="0"/>
    <n v="0"/>
    <n v="17000000"/>
    <n v="0"/>
    <n v="16999583"/>
    <n v="0"/>
    <n v="17000000"/>
    <n v="16999583"/>
    <s v="Recurrent"/>
  </r>
  <r>
    <s v="124"/>
    <s v="Equal Opportunities Commission"/>
    <x v="6"/>
    <x v="6"/>
    <s v="02"/>
    <s v="Resource Mobilization and Budgeting"/>
    <s v="02"/>
    <s v="Redressing imbalances and promoting equal opportunites"/>
    <s v="002"/>
    <s v="Administration, Finance and Planning"/>
    <s v="1628"/>
    <s v="Retooling of Equal Opportunities Commission"/>
    <s v="000017"/>
    <s v="Infrastructure Development and Management"/>
    <s v="225101"/>
    <s v="Consultancy Services"/>
    <n v="613060000"/>
    <n v="0"/>
    <n v="0"/>
    <n v="0"/>
    <n v="613060000"/>
    <n v="0"/>
    <n v="0"/>
    <n v="0"/>
    <n v="0"/>
    <n v="0"/>
    <n v="0"/>
    <n v="0"/>
    <n v="0"/>
    <n v="0"/>
    <n v="0"/>
    <n v="0"/>
    <n v="0"/>
    <n v="0"/>
    <n v="0"/>
    <n v="0"/>
    <n v="306530000"/>
    <n v="305682000"/>
    <n v="0"/>
    <n v="0"/>
    <n v="306530000"/>
    <n v="0"/>
    <n v="305682000"/>
    <n v="0"/>
    <n v="306530000"/>
    <n v="305682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1009"/>
    <s v="Welfare and Entertainment"/>
    <n v="0"/>
    <n v="0"/>
    <n v="0"/>
    <n v="0"/>
    <n v="50000000"/>
    <n v="0"/>
    <n v="50000000"/>
    <n v="0"/>
    <n v="50000000"/>
    <n v="0"/>
    <n v="0"/>
    <n v="0"/>
    <n v="0"/>
    <n v="50000000"/>
    <n v="0"/>
    <n v="0"/>
    <n v="0"/>
    <n v="0"/>
    <n v="0"/>
    <n v="0"/>
    <n v="0"/>
    <n v="0"/>
    <n v="0"/>
    <n v="0"/>
    <n v="50000000"/>
    <n v="0"/>
    <n v="50000000"/>
    <n v="0"/>
    <n v="50000000"/>
    <n v="500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4010"/>
    <s v="Protective Gear"/>
    <n v="0"/>
    <n v="0"/>
    <n v="0"/>
    <n v="0"/>
    <n v="100000000"/>
    <n v="0"/>
    <n v="100000000"/>
    <n v="0"/>
    <n v="100000000"/>
    <n v="0"/>
    <n v="0"/>
    <n v="0"/>
    <n v="0"/>
    <n v="100000000"/>
    <n v="0"/>
    <n v="0"/>
    <n v="0"/>
    <n v="0"/>
    <n v="0"/>
    <n v="0"/>
    <n v="0"/>
    <n v="0"/>
    <n v="0"/>
    <n v="0"/>
    <n v="100000000"/>
    <n v="0"/>
    <n v="100000000"/>
    <n v="0"/>
    <n v="100000000"/>
    <n v="1000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7004"/>
    <s v="Fuel, Lubricants and Oils"/>
    <n v="0"/>
    <n v="0"/>
    <n v="0"/>
    <n v="0"/>
    <n v="165421706"/>
    <n v="0"/>
    <n v="165421706"/>
    <n v="0"/>
    <n v="155421706"/>
    <n v="90000000"/>
    <n v="0"/>
    <n v="0"/>
    <n v="0"/>
    <n v="65416950"/>
    <n v="0"/>
    <n v="0"/>
    <n v="10000000"/>
    <n v="10004756"/>
    <n v="0"/>
    <n v="0"/>
    <n v="0"/>
    <n v="0"/>
    <n v="0"/>
    <n v="0"/>
    <n v="165421706"/>
    <n v="0"/>
    <n v="165421706"/>
    <n v="0"/>
    <n v="165421706"/>
    <n v="165421706"/>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8002"/>
    <s v="Maintenance-Transport Equipment "/>
    <n v="0"/>
    <n v="0"/>
    <n v="0"/>
    <n v="0"/>
    <n v="300000000"/>
    <n v="0"/>
    <n v="300000000"/>
    <n v="0"/>
    <n v="300000000"/>
    <n v="0"/>
    <n v="0"/>
    <n v="0"/>
    <n v="0"/>
    <n v="299975460"/>
    <n v="0"/>
    <n v="0"/>
    <n v="0"/>
    <n v="24540"/>
    <n v="0"/>
    <n v="0"/>
    <n v="0"/>
    <n v="0"/>
    <n v="0"/>
    <n v="0"/>
    <n v="300000000"/>
    <n v="0"/>
    <n v="300000000"/>
    <n v="0"/>
    <n v="300000000"/>
    <n v="30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00002"/>
    <s v="Construction management"/>
    <s v="225204"/>
    <s v="Monitoring and Supervision of capital work"/>
    <n v="0"/>
    <n v="0"/>
    <n v="0"/>
    <n v="0"/>
    <n v="44000000"/>
    <n v="0"/>
    <n v="44000000"/>
    <n v="0"/>
    <n v="44000000"/>
    <n v="0"/>
    <n v="0"/>
    <n v="0"/>
    <n v="0"/>
    <n v="44000000"/>
    <n v="0"/>
    <n v="0"/>
    <n v="0"/>
    <n v="0"/>
    <n v="0"/>
    <n v="0"/>
    <n v="0"/>
    <n v="0"/>
    <n v="0"/>
    <n v="0"/>
    <n v="44000000"/>
    <n v="0"/>
    <n v="44000000"/>
    <n v="0"/>
    <n v="44000000"/>
    <n v="44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1011"/>
    <s v="Printing, Stationery, Photocopying and Binding"/>
    <n v="0"/>
    <n v="0"/>
    <n v="0"/>
    <n v="0"/>
    <n v="30000000"/>
    <n v="0"/>
    <n v="30000000"/>
    <n v="0"/>
    <n v="0"/>
    <n v="0"/>
    <n v="0"/>
    <n v="0"/>
    <n v="0"/>
    <n v="0"/>
    <n v="0"/>
    <n v="0"/>
    <n v="30000000"/>
    <n v="30000000"/>
    <n v="0"/>
    <n v="0"/>
    <n v="0"/>
    <n v="0"/>
    <n v="0"/>
    <n v="0"/>
    <n v="30000000"/>
    <n v="0"/>
    <n v="30000000"/>
    <n v="0"/>
    <n v="30000000"/>
    <n v="3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7001"/>
    <s v="Travel inland"/>
    <n v="0"/>
    <n v="0"/>
    <n v="0"/>
    <n v="0"/>
    <n v="1794499910"/>
    <n v="0"/>
    <n v="1794499910"/>
    <n v="0"/>
    <n v="1790000000"/>
    <n v="1193477920"/>
    <n v="0"/>
    <n v="0"/>
    <n v="0"/>
    <n v="567492699"/>
    <n v="0"/>
    <n v="0"/>
    <n v="4499910"/>
    <n v="33529291"/>
    <n v="0"/>
    <n v="0"/>
    <n v="0"/>
    <n v="0"/>
    <n v="0"/>
    <n v="0"/>
    <n v="1794499910"/>
    <n v="0"/>
    <n v="1794499910"/>
    <n v="0"/>
    <n v="1794499910"/>
    <n v="179449991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3149"/>
    <s v="Other Land Improvements - Improvement"/>
    <n v="0"/>
    <n v="0"/>
    <n v="0"/>
    <n v="0"/>
    <n v="334000090"/>
    <n v="0"/>
    <n v="334000090"/>
    <n v="0"/>
    <n v="334000000"/>
    <n v="0"/>
    <n v="0"/>
    <n v="0"/>
    <n v="0"/>
    <n v="334000000"/>
    <n v="0"/>
    <n v="0"/>
    <n v="90"/>
    <n v="90"/>
    <n v="0"/>
    <n v="0"/>
    <n v="0"/>
    <n v="0"/>
    <n v="0"/>
    <n v="0"/>
    <n v="334000090"/>
    <n v="0"/>
    <n v="334000090"/>
    <n v="0"/>
    <n v="334000090"/>
    <n v="33400009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3411"/>
    <s v="Cultivated Animals - Improvement"/>
    <n v="0"/>
    <n v="0"/>
    <n v="0"/>
    <n v="0"/>
    <n v="5201500000"/>
    <n v="0"/>
    <n v="5201500000"/>
    <n v="0"/>
    <n v="5100000000"/>
    <n v="4710692800"/>
    <n v="0"/>
    <n v="0"/>
    <n v="0"/>
    <n v="385000000"/>
    <n v="0"/>
    <n v="0"/>
    <n v="101500000"/>
    <n v="90250000"/>
    <n v="0"/>
    <n v="0"/>
    <n v="0"/>
    <n v="15557200"/>
    <n v="0"/>
    <n v="0"/>
    <n v="5201500000"/>
    <n v="0"/>
    <n v="5201500000"/>
    <n v="0"/>
    <n v="5201500000"/>
    <n v="5201500000"/>
    <s v="Capital"/>
  </r>
  <r>
    <s v="125"/>
    <s v="National Animal Genetic Resource Centre and Data Bank (NAGRC&amp;DB)"/>
    <x v="7"/>
    <x v="7"/>
    <s v="03"/>
    <s v="Storage, Agro-Processing and Value addition "/>
    <s v="01"/>
    <s v="Breeding and Genetic Improvement "/>
    <s v="001"/>
    <s v=" Breeding and Production "/>
    <s v="1325"/>
    <s v="NAGRC Strategic Intervention for Animal Genetics Improvement Project"/>
    <s v="010004"/>
    <s v="Animal Feeds Production"/>
    <s v="313411"/>
    <s v="Cultivated Animals - Improvement"/>
    <n v="0"/>
    <n v="0"/>
    <n v="0"/>
    <n v="0"/>
    <n v="8626971667"/>
    <n v="0"/>
    <n v="8626971667"/>
    <n v="0"/>
    <n v="8600000000"/>
    <n v="0"/>
    <n v="0"/>
    <n v="0"/>
    <n v="0"/>
    <n v="7900828194"/>
    <n v="0"/>
    <n v="0"/>
    <n v="26971667"/>
    <n v="726143472"/>
    <n v="0"/>
    <n v="0"/>
    <n v="0"/>
    <n v="0"/>
    <n v="0"/>
    <n v="0"/>
    <n v="8626971667"/>
    <n v="0"/>
    <n v="8626971666"/>
    <n v="0"/>
    <n v="8626971667"/>
    <n v="8626971666"/>
    <s v="Capital"/>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11102"/>
    <s v="Contract Staff Salaries "/>
    <n v="0"/>
    <n v="0"/>
    <n v="0"/>
    <n v="0"/>
    <n v="334800000"/>
    <n v="0"/>
    <n v="334800000"/>
    <n v="0"/>
    <n v="53700000"/>
    <n v="29166323"/>
    <n v="0"/>
    <n v="0"/>
    <n v="83700000"/>
    <n v="38074017"/>
    <n v="0"/>
    <n v="0"/>
    <n v="83700000"/>
    <n v="60710184"/>
    <n v="0"/>
    <n v="0"/>
    <n v="83700000"/>
    <n v="176849476"/>
    <n v="0"/>
    <n v="0"/>
    <n v="304800000"/>
    <n v="0"/>
    <n v="304800000"/>
    <n v="0"/>
    <n v="304800000"/>
    <n v="30480000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23004"/>
    <s v="Guard and Security services"/>
    <n v="0"/>
    <n v="0"/>
    <n v="0"/>
    <n v="0"/>
    <n v="5000000"/>
    <n v="0"/>
    <n v="5000000"/>
    <n v="0"/>
    <n v="0"/>
    <n v="0"/>
    <n v="0"/>
    <n v="0"/>
    <n v="1250000"/>
    <n v="1250000"/>
    <n v="0"/>
    <n v="0"/>
    <n v="1250000"/>
    <n v="1250000"/>
    <n v="0"/>
    <n v="0"/>
    <n v="2500000"/>
    <n v="2500000"/>
    <n v="0"/>
    <n v="0"/>
    <n v="5000000"/>
    <n v="0"/>
    <n v="5000000"/>
    <n v="0"/>
    <n v="5000000"/>
    <n v="5000000"/>
    <s v="Recurrent"/>
  </r>
  <r>
    <s v="019"/>
    <s v="Ministry of Water and Environment"/>
    <x v="2"/>
    <x v="2"/>
    <s v="03"/>
    <s v="Water Resources Management "/>
    <s v="02"/>
    <s v="Directorate of Water Resources Management"/>
    <s v="002"/>
    <s v="Water Quality Managemnet "/>
    <s v="1522"/>
    <s v="Inner Murchison Bay Cleanup Project"/>
    <s v="000015"/>
    <s v="Monitoring and Evaluation "/>
    <s v="227004"/>
    <s v="Fuel, Lubricants and Oils"/>
    <n v="0"/>
    <n v="0"/>
    <n v="0"/>
    <n v="0"/>
    <n v="40000000"/>
    <n v="0"/>
    <n v="40000000"/>
    <n v="0"/>
    <n v="0"/>
    <n v="0"/>
    <n v="0"/>
    <n v="0"/>
    <n v="10000000"/>
    <n v="10000000"/>
    <n v="0"/>
    <n v="0"/>
    <n v="10000000"/>
    <n v="10000000"/>
    <n v="0"/>
    <n v="0"/>
    <n v="20000000"/>
    <n v="20000000"/>
    <n v="0"/>
    <n v="0"/>
    <n v="40000000"/>
    <n v="0"/>
    <n v="40000000"/>
    <n v="0"/>
    <n v="40000000"/>
    <n v="40000000"/>
    <s v="Recurrent"/>
  </r>
  <r>
    <s v="019"/>
    <s v="Ministry of Water and Environment"/>
    <x v="2"/>
    <x v="2"/>
    <s v="03"/>
    <s v="Water Resources Management "/>
    <s v="02"/>
    <s v="Directorate of Water Resources Management"/>
    <s v="002"/>
    <s v="Water Quality Managemnet "/>
    <s v="1522"/>
    <s v="Inner Murchison Bay Cleanup Project"/>
    <s v="140022"/>
    <s v="Integrated Catchment based Infrastructure"/>
    <s v="227004"/>
    <s v="Fuel, Lubricants and Oils"/>
    <n v="0"/>
    <n v="0"/>
    <n v="0"/>
    <n v="0"/>
    <n v="24000000"/>
    <n v="0"/>
    <n v="24000000"/>
    <n v="0"/>
    <n v="0"/>
    <n v="0"/>
    <n v="0"/>
    <n v="0"/>
    <n v="6000000"/>
    <n v="6000000"/>
    <n v="0"/>
    <n v="0"/>
    <n v="6000000"/>
    <n v="6000000"/>
    <n v="0"/>
    <n v="0"/>
    <n v="12000000"/>
    <n v="12000000"/>
    <n v="0"/>
    <n v="0"/>
    <n v="24000000"/>
    <n v="0"/>
    <n v="24000000"/>
    <n v="0"/>
    <n v="24000000"/>
    <n v="2400000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on and Support Services"/>
    <s v="212101"/>
    <s v="Social Security Contributions"/>
    <n v="0"/>
    <n v="0"/>
    <n v="0"/>
    <n v="0"/>
    <n v="0"/>
    <n v="0"/>
    <n v="33576735"/>
    <n v="0"/>
    <n v="0"/>
    <n v="0"/>
    <n v="0"/>
    <n v="0"/>
    <n v="0"/>
    <n v="0"/>
    <n v="0"/>
    <n v="0"/>
    <n v="8394250"/>
    <n v="8394250"/>
    <n v="0"/>
    <n v="0"/>
    <n v="25182485"/>
    <n v="33576735"/>
    <n v="0"/>
    <n v="0"/>
    <n v="33576735"/>
    <n v="0"/>
    <n v="41970985"/>
    <n v="0"/>
    <n v="33576735"/>
    <n v="41970985"/>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7"/>
    <s v="Infrastructure Development and Management"/>
    <s v="225201"/>
    <s v="Consultancy Services-Capital"/>
    <n v="0"/>
    <n v="0"/>
    <n v="0"/>
    <n v="0"/>
    <n v="8224402200"/>
    <n v="0"/>
    <n v="0"/>
    <n v="822440220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7"/>
    <s v="Infrastructure Development and Management"/>
    <s v="312139"/>
    <s v="Other Structures - Acquisition"/>
    <n v="0"/>
    <n v="0"/>
    <n v="0"/>
    <n v="0"/>
    <n v="17613094513"/>
    <n v="0"/>
    <n v="404655913"/>
    <n v="17208438600"/>
    <n v="0"/>
    <n v="0"/>
    <n v="0"/>
    <n v="0"/>
    <n v="101164000"/>
    <n v="101164000"/>
    <n v="0"/>
    <n v="0"/>
    <n v="89164000"/>
    <n v="89164000"/>
    <n v="0"/>
    <n v="0"/>
    <n v="0"/>
    <n v="0"/>
    <n v="0"/>
    <n v="0"/>
    <n v="190328000"/>
    <n v="0"/>
    <n v="190328000"/>
    <n v="0"/>
    <n v="190328000"/>
    <n v="190328000"/>
    <s v="Capital"/>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5"/>
    <s v="Monitoring and Evaluation "/>
    <s v="223006"/>
    <s v="Water"/>
    <n v="0"/>
    <n v="0"/>
    <n v="0"/>
    <n v="0"/>
    <n v="2000000"/>
    <n v="0"/>
    <n v="2000000"/>
    <n v="0"/>
    <n v="0"/>
    <n v="0"/>
    <n v="0"/>
    <n v="0"/>
    <n v="500000"/>
    <n v="500000"/>
    <n v="0"/>
    <n v="0"/>
    <n v="500000"/>
    <n v="0"/>
    <n v="0"/>
    <n v="0"/>
    <n v="1000000"/>
    <n v="2000000"/>
    <n v="0"/>
    <n v="0"/>
    <n v="2000000"/>
    <n v="0"/>
    <n v="2500000"/>
    <n v="0"/>
    <n v="2000000"/>
    <n v="25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000015"/>
    <s v="Monitoring and Evaluation "/>
    <s v="228003"/>
    <s v="Maintenance-Machinery &amp; Equipment Other than Transport Equipment "/>
    <n v="0"/>
    <n v="0"/>
    <n v="0"/>
    <n v="0"/>
    <n v="4000000"/>
    <n v="0"/>
    <n v="0"/>
    <n v="4000000"/>
    <n v="0"/>
    <n v="0"/>
    <n v="0"/>
    <n v="0"/>
    <n v="0"/>
    <n v="0"/>
    <n v="0"/>
    <n v="0"/>
    <n v="0"/>
    <n v="0"/>
    <n v="0"/>
    <n v="0"/>
    <n v="0"/>
    <n v="0"/>
    <n v="0"/>
    <n v="0"/>
    <n v="0"/>
    <n v="0"/>
    <n v="0"/>
    <n v="0"/>
    <n v="0"/>
    <n v="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140022"/>
    <s v="Integrated Catchment based Infrastructure"/>
    <s v="227001"/>
    <s v="Travel inland"/>
    <n v="0"/>
    <n v="0"/>
    <n v="0"/>
    <n v="0"/>
    <n v="40000000"/>
    <n v="0"/>
    <n v="40000000"/>
    <n v="0"/>
    <n v="0"/>
    <n v="0"/>
    <n v="0"/>
    <n v="0"/>
    <n v="10000000"/>
    <n v="9945000"/>
    <n v="0"/>
    <n v="0"/>
    <n v="10000000"/>
    <n v="10055000"/>
    <n v="0"/>
    <n v="0"/>
    <n v="20000000"/>
    <n v="20000000"/>
    <n v="0"/>
    <n v="0"/>
    <n v="40000000"/>
    <n v="0"/>
    <n v="40000000"/>
    <n v="0"/>
    <n v="40000000"/>
    <n v="40000000"/>
    <s v="Recurrent"/>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140022"/>
    <s v="Integrated Catchment based Infrastructure"/>
    <s v="312139"/>
    <s v="Other Structures - Acquisition"/>
    <n v="0"/>
    <n v="0"/>
    <n v="0"/>
    <n v="0"/>
    <n v="155000000"/>
    <n v="0"/>
    <n v="155000000"/>
    <n v="0"/>
    <n v="0"/>
    <n v="0"/>
    <n v="0"/>
    <n v="0"/>
    <n v="38750000"/>
    <n v="38750000"/>
    <n v="0"/>
    <n v="0"/>
    <n v="38750000"/>
    <n v="38750000"/>
    <n v="0"/>
    <n v="0"/>
    <n v="0"/>
    <n v="0"/>
    <n v="0"/>
    <n v="0"/>
    <n v="77500000"/>
    <n v="0"/>
    <n v="77500000"/>
    <n v="0"/>
    <n v="77500000"/>
    <n v="77500000"/>
    <s v="Capital"/>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23006"/>
    <s v="Water"/>
    <n v="0"/>
    <n v="0"/>
    <n v="0"/>
    <n v="0"/>
    <n v="12600000"/>
    <n v="0"/>
    <n v="12600000"/>
    <n v="0"/>
    <n v="0"/>
    <n v="0"/>
    <n v="0"/>
    <n v="0"/>
    <n v="3150000"/>
    <n v="3150000"/>
    <n v="0"/>
    <n v="0"/>
    <n v="3150000"/>
    <n v="2362500"/>
    <n v="0"/>
    <n v="0"/>
    <n v="6300000"/>
    <n v="10237500"/>
    <n v="0"/>
    <n v="0"/>
    <n v="12600000"/>
    <n v="0"/>
    <n v="15750000"/>
    <n v="0"/>
    <n v="12600000"/>
    <n v="15750000"/>
    <s v="Recurrent"/>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27004"/>
    <s v="Fuel, Lubricants and Oils"/>
    <n v="0"/>
    <n v="0"/>
    <n v="0"/>
    <n v="0"/>
    <n v="64820000"/>
    <n v="0"/>
    <n v="64820000"/>
    <n v="0"/>
    <n v="0"/>
    <n v="0"/>
    <n v="0"/>
    <n v="0"/>
    <n v="16205000"/>
    <n v="4051250"/>
    <n v="0"/>
    <n v="0"/>
    <n v="16205000"/>
    <n v="28358749"/>
    <n v="0"/>
    <n v="0"/>
    <n v="20000000"/>
    <n v="20000001"/>
    <n v="0"/>
    <n v="0"/>
    <n v="52410000"/>
    <n v="0"/>
    <n v="52410000"/>
    <n v="0"/>
    <n v="52410000"/>
    <n v="52410000"/>
    <s v="Recurrent"/>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28002"/>
    <s v="Maintenance-Transport Equipment "/>
    <n v="0"/>
    <n v="0"/>
    <n v="0"/>
    <n v="0"/>
    <n v="60000000"/>
    <n v="0"/>
    <n v="60000000"/>
    <n v="0"/>
    <n v="0"/>
    <n v="0"/>
    <n v="0"/>
    <n v="0"/>
    <n v="15000000"/>
    <n v="7500000"/>
    <n v="0"/>
    <n v="0"/>
    <n v="0"/>
    <n v="7500000"/>
    <n v="0"/>
    <n v="0"/>
    <n v="45000000"/>
    <n v="45000000"/>
    <n v="0"/>
    <n v="0"/>
    <n v="60000000"/>
    <n v="0"/>
    <n v="60000000"/>
    <n v="0"/>
    <n v="60000000"/>
    <n v="60000000"/>
    <s v="Recurrent"/>
  </r>
  <r>
    <s v="019"/>
    <s v="Ministry of Water and Environment"/>
    <x v="9"/>
    <x v="9"/>
    <s v="02"/>
    <s v="Population Health, Safety and Management "/>
    <s v="03"/>
    <s v="Directorate of Water Development "/>
    <s v="000"/>
    <s v=""/>
    <s v="1529"/>
    <s v="Strategic Towns Water Supply and Sanitation Project (STWSSP)"/>
    <s v="000003"/>
    <s v="Facilities and Equipment Management"/>
    <s v="221008"/>
    <s v="Information and Communication Technology Supplies.  "/>
    <n v="0"/>
    <n v="0"/>
    <n v="0"/>
    <n v="0"/>
    <n v="0"/>
    <n v="0"/>
    <n v="0"/>
    <n v="0"/>
    <n v="0"/>
    <n v="0"/>
    <n v="25000000"/>
    <n v="25000000"/>
    <n v="0"/>
    <n v="0"/>
    <n v="55252"/>
    <n v="25000000"/>
    <n v="0"/>
    <n v="0"/>
    <n v="20000000"/>
    <n v="20000000"/>
    <n v="0"/>
    <n v="0"/>
    <n v="0"/>
    <n v="0"/>
    <n v="0"/>
    <n v="45055252"/>
    <n v="0"/>
    <n v="70000000"/>
    <n v="45055252"/>
    <n v="70000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3005"/>
    <s v="Electricity "/>
    <n v="0"/>
    <n v="0"/>
    <n v="0"/>
    <n v="0"/>
    <n v="30000000"/>
    <n v="0"/>
    <n v="30000000"/>
    <n v="0"/>
    <n v="0"/>
    <n v="0"/>
    <n v="0"/>
    <n v="0"/>
    <n v="7500000"/>
    <n v="7500000"/>
    <n v="0"/>
    <n v="0"/>
    <n v="7500000"/>
    <n v="7500000"/>
    <n v="0"/>
    <n v="0"/>
    <n v="15000000"/>
    <n v="15000000"/>
    <n v="0"/>
    <n v="0"/>
    <n v="30000000"/>
    <n v="0"/>
    <n v="30000000"/>
    <n v="0"/>
    <n v="30000000"/>
    <n v="30000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8002"/>
    <s v="Maintenance-Transport Equipment "/>
    <n v="0"/>
    <n v="0"/>
    <n v="0"/>
    <n v="0"/>
    <n v="64720000"/>
    <n v="0"/>
    <n v="64720000"/>
    <n v="0"/>
    <n v="0"/>
    <n v="0"/>
    <n v="0"/>
    <n v="0"/>
    <n v="16180000"/>
    <n v="8090000"/>
    <n v="0"/>
    <n v="0"/>
    <n v="16180000"/>
    <n v="23879975"/>
    <n v="0"/>
    <n v="0"/>
    <n v="0"/>
    <n v="390025"/>
    <n v="0"/>
    <n v="0"/>
    <n v="32360000"/>
    <n v="0"/>
    <n v="32360000"/>
    <n v="0"/>
    <n v="32360000"/>
    <n v="32360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17"/>
    <s v="Infrastructure Development and Management"/>
    <s v="312139"/>
    <s v="Other Structures - Acquisition"/>
    <n v="0"/>
    <n v="0"/>
    <n v="0"/>
    <n v="0"/>
    <n v="20485301933"/>
    <n v="0"/>
    <n v="20485301933"/>
    <n v="0"/>
    <n v="0"/>
    <n v="0"/>
    <n v="0"/>
    <n v="0"/>
    <n v="3500000000"/>
    <n v="3432513295"/>
    <n v="0"/>
    <n v="0"/>
    <n v="4000000000"/>
    <n v="3515401759"/>
    <n v="0"/>
    <n v="0"/>
    <n v="4900000029"/>
    <n v="5447348672"/>
    <n v="0"/>
    <n v="0"/>
    <n v="12400000029"/>
    <n v="0"/>
    <n v="12395263726"/>
    <n v="0"/>
    <n v="12400000029"/>
    <n v="12395263726"/>
    <s v="Capital"/>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342111"/>
    <s v="Land - Acquisition"/>
    <n v="0"/>
    <n v="0"/>
    <n v="0"/>
    <n v="0"/>
    <n v="501000000"/>
    <n v="0"/>
    <n v="50100000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1001"/>
    <s v="Advertising and Public Relations"/>
    <n v="0"/>
    <n v="0"/>
    <n v="0"/>
    <n v="0"/>
    <n v="30000000"/>
    <n v="0"/>
    <n v="30000000"/>
    <n v="0"/>
    <n v="0"/>
    <n v="0"/>
    <n v="0"/>
    <n v="0"/>
    <n v="7500000"/>
    <n v="1875000"/>
    <n v="0"/>
    <n v="0"/>
    <n v="7500000"/>
    <n v="13125000"/>
    <n v="0"/>
    <n v="0"/>
    <n v="15000000"/>
    <n v="14966599"/>
    <n v="0"/>
    <n v="0"/>
    <n v="30000000"/>
    <n v="0"/>
    <n v="29966599"/>
    <n v="0"/>
    <n v="30000000"/>
    <n v="29966599"/>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4010"/>
    <s v="Protective Gear"/>
    <n v="0"/>
    <n v="0"/>
    <n v="0"/>
    <n v="0"/>
    <n v="250000000"/>
    <n v="0"/>
    <n v="250000000"/>
    <n v="0"/>
    <n v="0"/>
    <n v="0"/>
    <n v="0"/>
    <n v="0"/>
    <n v="0"/>
    <n v="0"/>
    <n v="0"/>
    <n v="0"/>
    <n v="62500000"/>
    <n v="62500000"/>
    <n v="0"/>
    <n v="0"/>
    <n v="50000000"/>
    <n v="50000000"/>
    <n v="0"/>
    <n v="0"/>
    <n v="112500000"/>
    <n v="0"/>
    <n v="112500000"/>
    <n v="0"/>
    <n v="112500000"/>
    <n v="11250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5202"/>
    <s v="Environment Impact Assessment for Capital Works"/>
    <n v="0"/>
    <n v="0"/>
    <n v="0"/>
    <n v="0"/>
    <n v="200000000"/>
    <n v="0"/>
    <n v="200000000"/>
    <n v="0"/>
    <n v="0"/>
    <n v="0"/>
    <n v="0"/>
    <n v="0"/>
    <n v="0"/>
    <n v="0"/>
    <n v="0"/>
    <n v="0"/>
    <n v="50000000"/>
    <n v="33159000"/>
    <n v="0"/>
    <n v="0"/>
    <n v="150000000"/>
    <n v="166511000"/>
    <n v="0"/>
    <n v="0"/>
    <n v="200000000"/>
    <n v="0"/>
    <n v="199670000"/>
    <n v="0"/>
    <n v="200000000"/>
    <n v="199670000"/>
    <s v="Recurrent"/>
  </r>
  <r>
    <s v="019"/>
    <s v="Ministry of Water and Environment"/>
    <x v="9"/>
    <x v="9"/>
    <s v="02"/>
    <s v="Population Health, Safety and Management "/>
    <s v="03"/>
    <s v="Directorate of Water Development "/>
    <s v="001"/>
    <s v="Rural Water Supply and Sanitation"/>
    <s v="1666"/>
    <s v="Development of Solar Powered Irrigation and Water Supply Systems"/>
    <s v="000003"/>
    <s v="Facilities and Equipment Management"/>
    <s v="221011"/>
    <s v="Printing, Stationery, Photocopying and Binding"/>
    <n v="0"/>
    <n v="0"/>
    <n v="0"/>
    <n v="0"/>
    <n v="83000000"/>
    <n v="0"/>
    <n v="83000000"/>
    <n v="0"/>
    <n v="0"/>
    <n v="0"/>
    <n v="0"/>
    <n v="0"/>
    <n v="0"/>
    <n v="0"/>
    <n v="0"/>
    <n v="0"/>
    <n v="20750000"/>
    <n v="9607250"/>
    <n v="0"/>
    <n v="0"/>
    <n v="0"/>
    <n v="20750000"/>
    <n v="0"/>
    <n v="0"/>
    <n v="20750000"/>
    <n v="0"/>
    <n v="30357250"/>
    <n v="0"/>
    <n v="20750000"/>
    <n v="30357250"/>
    <s v="Recurrent"/>
  </r>
  <r>
    <s v="019"/>
    <s v="Ministry of Water and Environment"/>
    <x v="9"/>
    <x v="9"/>
    <s v="02"/>
    <s v="Population Health, Safety and Management "/>
    <s v="03"/>
    <s v="Directorate of Water Development "/>
    <s v="002"/>
    <s v="Urban Water Supply and Sanitation"/>
    <s v="1193"/>
    <s v="Kampala Water- Lake Victoria Water &amp; Sanitation project"/>
    <s v="000003"/>
    <s v="Facilities and Equipment Management"/>
    <s v="221003"/>
    <s v="Staff Training"/>
    <n v="0"/>
    <n v="0"/>
    <n v="0"/>
    <n v="0"/>
    <n v="200000000"/>
    <n v="0"/>
    <n v="200000000"/>
    <n v="0"/>
    <n v="0"/>
    <n v="0"/>
    <n v="0"/>
    <n v="0"/>
    <n v="200000000"/>
    <n v="200000000"/>
    <n v="0"/>
    <n v="0"/>
    <n v="0"/>
    <n v="0"/>
    <n v="0"/>
    <n v="0"/>
    <n v="0"/>
    <n v="0"/>
    <n v="0"/>
    <n v="0"/>
    <n v="200000000"/>
    <n v="0"/>
    <n v="200000000"/>
    <n v="0"/>
    <n v="200000000"/>
    <n v="200000000"/>
    <s v="Recurrent"/>
  </r>
  <r>
    <s v="019"/>
    <s v="Ministry of Water and Environment"/>
    <x v="9"/>
    <x v="9"/>
    <s v="02"/>
    <s v="Population Health, Safety and Management "/>
    <s v="03"/>
    <s v="Directorate of Water Development "/>
    <s v="002"/>
    <s v="Urban Water Supply and Sanitation"/>
    <s v="1438"/>
    <s v="Water Service Acceleration Project (SCAP 100%)"/>
    <s v="000017"/>
    <s v="Infrastructure Development and Management"/>
    <s v="225204"/>
    <s v="Monitoring and Supervision of capital work"/>
    <n v="0"/>
    <n v="0"/>
    <n v="0"/>
    <n v="0"/>
    <n v="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3007"/>
    <s v="Other Utilities- (fuel, gas, firewood, charcoal)"/>
    <n v="0"/>
    <n v="0"/>
    <n v="0"/>
    <n v="0"/>
    <n v="4000000"/>
    <n v="0"/>
    <n v="4000000"/>
    <n v="0"/>
    <n v="0"/>
    <n v="0"/>
    <n v="0"/>
    <n v="0"/>
    <n v="1000000"/>
    <n v="1000000"/>
    <n v="0"/>
    <n v="0"/>
    <n v="1000000"/>
    <n v="1000000"/>
    <n v="0"/>
    <n v="0"/>
    <n v="2000000"/>
    <n v="2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17"/>
    <s v="Infrastructure Development and Management"/>
    <s v="211102"/>
    <s v="Contract Staff Salaries "/>
    <n v="0"/>
    <n v="0"/>
    <n v="0"/>
    <n v="0"/>
    <n v="40000000"/>
    <n v="0"/>
    <n v="40000000"/>
    <n v="0"/>
    <n v="0"/>
    <n v="0"/>
    <n v="0"/>
    <n v="0"/>
    <n v="10000000"/>
    <n v="10000000"/>
    <n v="0"/>
    <n v="0"/>
    <n v="10000000"/>
    <n v="10000000"/>
    <n v="0"/>
    <n v="0"/>
    <n v="20000000"/>
    <n v="20000000"/>
    <n v="0"/>
    <n v="0"/>
    <n v="40000000"/>
    <n v="0"/>
    <n v="40000000"/>
    <n v="0"/>
    <n v="40000000"/>
    <n v="40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1004"/>
    <s v="Recruitment Expenses"/>
    <n v="0"/>
    <n v="0"/>
    <n v="0"/>
    <n v="0"/>
    <n v="4000000"/>
    <n v="0"/>
    <n v="4000000"/>
    <n v="0"/>
    <n v="0"/>
    <n v="0"/>
    <n v="0"/>
    <n v="0"/>
    <n v="1000000"/>
    <n v="1000000"/>
    <n v="0"/>
    <n v="0"/>
    <n v="1000000"/>
    <n v="1000000"/>
    <n v="0"/>
    <n v="0"/>
    <n v="2000000"/>
    <n v="2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1008"/>
    <s v="Information and Communication Technology Supplies.  "/>
    <n v="0"/>
    <n v="0"/>
    <n v="0"/>
    <n v="0"/>
    <n v="48000000"/>
    <n v="0"/>
    <n v="48000000"/>
    <n v="0"/>
    <n v="0"/>
    <n v="0"/>
    <n v="0"/>
    <n v="0"/>
    <n v="12000000"/>
    <n v="12000000"/>
    <n v="0"/>
    <n v="0"/>
    <n v="12000000"/>
    <n v="12000000"/>
    <n v="0"/>
    <n v="0"/>
    <n v="0"/>
    <n v="0"/>
    <n v="0"/>
    <n v="0"/>
    <n v="24000000"/>
    <n v="0"/>
    <n v="24000000"/>
    <n v="0"/>
    <n v="24000000"/>
    <n v="24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225202"/>
    <s v="Environment Impact Assessment for Capital Works"/>
    <n v="0"/>
    <n v="0"/>
    <n v="0"/>
    <n v="0"/>
    <n v="100000000"/>
    <n v="0"/>
    <n v="100000000"/>
    <n v="0"/>
    <n v="0"/>
    <n v="0"/>
    <n v="0"/>
    <n v="0"/>
    <n v="25000000"/>
    <n v="25000000"/>
    <n v="0"/>
    <n v="0"/>
    <n v="25000000"/>
    <n v="25000000"/>
    <n v="0"/>
    <n v="0"/>
    <n v="50000000"/>
    <n v="50000000"/>
    <n v="0"/>
    <n v="0"/>
    <n v="100000000"/>
    <n v="0"/>
    <n v="100000000"/>
    <n v="0"/>
    <n v="100000000"/>
    <n v="100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342111"/>
    <s v="Land - Acquisition"/>
    <n v="0"/>
    <n v="0"/>
    <n v="0"/>
    <n v="0"/>
    <n v="500000000"/>
    <n v="0"/>
    <n v="500000000"/>
    <n v="0"/>
    <n v="0"/>
    <n v="0"/>
    <n v="0"/>
    <n v="0"/>
    <n v="40000000"/>
    <n v="40000000"/>
    <n v="0"/>
    <n v="0"/>
    <n v="125000000"/>
    <n v="125000000"/>
    <n v="0"/>
    <n v="0"/>
    <n v="0"/>
    <n v="0"/>
    <n v="0"/>
    <n v="0"/>
    <n v="165000000"/>
    <n v="0"/>
    <n v="165000000"/>
    <n v="0"/>
    <n v="165000000"/>
    <n v="165000000"/>
    <s v="Capital"/>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1002"/>
    <s v="Workshops, Meetings and Seminars"/>
    <n v="0"/>
    <n v="0"/>
    <n v="0"/>
    <n v="0"/>
    <n v="340000000"/>
    <n v="0"/>
    <n v="0"/>
    <n v="34000000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7004"/>
    <s v="Fuel, Lubricants and Oils"/>
    <n v="0"/>
    <n v="0"/>
    <n v="0"/>
    <n v="0"/>
    <n v="260000000"/>
    <n v="0"/>
    <n v="100000000"/>
    <n v="160000000"/>
    <n v="0"/>
    <n v="0"/>
    <n v="0"/>
    <n v="0"/>
    <n v="25000000"/>
    <n v="25000000"/>
    <n v="0"/>
    <n v="0"/>
    <n v="25000000"/>
    <n v="25000000"/>
    <n v="0"/>
    <n v="0"/>
    <n v="50000000"/>
    <n v="50000000"/>
    <n v="0"/>
    <n v="0"/>
    <n v="100000000"/>
    <n v="0"/>
    <n v="100000000"/>
    <n v="0"/>
    <n v="100000000"/>
    <n v="100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17"/>
    <s v="Infrastructure Development and Management"/>
    <s v="225201"/>
    <s v="Consultancy Services-Capital"/>
    <n v="0"/>
    <n v="0"/>
    <n v="0"/>
    <n v="0"/>
    <n v="600000000"/>
    <n v="0"/>
    <n v="600000000"/>
    <n v="0"/>
    <n v="0"/>
    <n v="0"/>
    <n v="0"/>
    <n v="0"/>
    <n v="50000000"/>
    <n v="50000000"/>
    <n v="0"/>
    <n v="0"/>
    <n v="150000000"/>
    <n v="7497478"/>
    <n v="0"/>
    <n v="0"/>
    <n v="0"/>
    <n v="142485151"/>
    <n v="0"/>
    <n v="0"/>
    <n v="200000000"/>
    <n v="0"/>
    <n v="199982629"/>
    <n v="0"/>
    <n v="200000000"/>
    <n v="199982629"/>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17"/>
    <s v="Infrastructure Development and Management"/>
    <s v="225204"/>
    <s v="Monitoring and Supervision of capital work"/>
    <n v="0"/>
    <n v="0"/>
    <n v="0"/>
    <n v="0"/>
    <n v="145000000"/>
    <n v="0"/>
    <n v="145000000"/>
    <n v="0"/>
    <n v="0"/>
    <n v="0"/>
    <n v="0"/>
    <n v="0"/>
    <n v="72500000"/>
    <n v="72500000"/>
    <n v="0"/>
    <n v="0"/>
    <n v="36250000"/>
    <n v="36250000"/>
    <n v="0"/>
    <n v="0"/>
    <n v="36250000"/>
    <n v="36250000"/>
    <n v="0"/>
    <n v="0"/>
    <n v="145000000"/>
    <n v="0"/>
    <n v="145000000"/>
    <n v="0"/>
    <n v="145000000"/>
    <n v="145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17"/>
    <s v="Infrastructure Development and Management"/>
    <s v="227001"/>
    <s v="Travel inland"/>
    <n v="0"/>
    <n v="0"/>
    <n v="0"/>
    <n v="0"/>
    <n v="155000000"/>
    <n v="0"/>
    <n v="155000000"/>
    <n v="0"/>
    <n v="0"/>
    <n v="0"/>
    <n v="0"/>
    <n v="0"/>
    <n v="77500000"/>
    <n v="76775000"/>
    <n v="0"/>
    <n v="0"/>
    <n v="38750000"/>
    <n v="38518300"/>
    <n v="0"/>
    <n v="0"/>
    <n v="38750000"/>
    <n v="39706700"/>
    <n v="0"/>
    <n v="0"/>
    <n v="155000000"/>
    <n v="0"/>
    <n v="155000000"/>
    <n v="0"/>
    <n v="155000000"/>
    <n v="155000000"/>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03"/>
    <s v="Facilities and Equipment Management"/>
    <s v="227004"/>
    <s v="Fuel, Lubricants and Oils"/>
    <n v="0"/>
    <n v="0"/>
    <n v="0"/>
    <n v="0"/>
    <n v="16000000"/>
    <n v="0"/>
    <n v="16000000"/>
    <n v="0"/>
    <n v="0"/>
    <n v="0"/>
    <n v="0"/>
    <n v="0"/>
    <n v="0"/>
    <n v="0"/>
    <n v="0"/>
    <n v="0"/>
    <n v="0"/>
    <n v="0"/>
    <n v="0"/>
    <n v="0"/>
    <n v="16000000"/>
    <n v="16000000"/>
    <n v="0"/>
    <n v="0"/>
    <n v="16000000"/>
    <n v="0"/>
    <n v="16000000"/>
    <n v="0"/>
    <n v="16000000"/>
    <n v="16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21011"/>
    <s v="Printing, Stationery, Photocopying and Binding"/>
    <n v="0"/>
    <n v="0"/>
    <n v="0"/>
    <n v="0"/>
    <n v="0"/>
    <n v="0"/>
    <n v="40000000"/>
    <n v="0"/>
    <n v="0"/>
    <n v="0"/>
    <n v="0"/>
    <n v="0"/>
    <n v="10000000"/>
    <n v="0"/>
    <n v="0"/>
    <n v="0"/>
    <n v="10000000"/>
    <n v="10000000"/>
    <n v="0"/>
    <n v="0"/>
    <n v="20000000"/>
    <n v="30000000"/>
    <n v="0"/>
    <n v="0"/>
    <n v="40000000"/>
    <n v="0"/>
    <n v="40000000"/>
    <n v="0"/>
    <n v="40000000"/>
    <n v="40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17"/>
    <s v="Infrastructure Development and Management"/>
    <s v="312135"/>
    <s v="Water Plants, pipelines and sewerage networks - Acquisition"/>
    <n v="0"/>
    <n v="0"/>
    <n v="0"/>
    <n v="0"/>
    <n v="0"/>
    <n v="0"/>
    <n v="42636000000"/>
    <n v="0"/>
    <n v="0"/>
    <n v="0"/>
    <n v="0"/>
    <n v="0"/>
    <n v="13000000000"/>
    <n v="11248755044"/>
    <n v="0"/>
    <n v="0"/>
    <n v="10816666666"/>
    <n v="11584395462"/>
    <n v="0"/>
    <n v="0"/>
    <n v="9500000000"/>
    <n v="10483516159"/>
    <n v="0"/>
    <n v="0"/>
    <n v="33316666666"/>
    <n v="0"/>
    <n v="33316666665"/>
    <n v="0"/>
    <n v="33316666666"/>
    <n v="33316666665"/>
    <s v="Capital"/>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1003"/>
    <s v="Staff Training"/>
    <n v="0"/>
    <n v="0"/>
    <n v="0"/>
    <n v="0"/>
    <n v="40000000"/>
    <n v="0"/>
    <n v="40000000"/>
    <n v="0"/>
    <n v="0"/>
    <n v="0"/>
    <n v="0"/>
    <n v="0"/>
    <n v="10000000"/>
    <n v="10000000"/>
    <n v="0"/>
    <n v="0"/>
    <n v="10000000"/>
    <n v="10000000"/>
    <n v="0"/>
    <n v="0"/>
    <n v="5000000"/>
    <n v="5000000"/>
    <n v="0"/>
    <n v="0"/>
    <n v="25000000"/>
    <n v="0"/>
    <n v="25000000"/>
    <n v="0"/>
    <n v="25000000"/>
    <n v="25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1007"/>
    <s v="Books, Periodicals &amp; Newspapers"/>
    <n v="0"/>
    <n v="0"/>
    <n v="0"/>
    <n v="0"/>
    <n v="2500000"/>
    <n v="0"/>
    <n v="2500000"/>
    <n v="0"/>
    <n v="0"/>
    <n v="0"/>
    <n v="0"/>
    <n v="0"/>
    <n v="625000"/>
    <n v="625000"/>
    <n v="0"/>
    <n v="0"/>
    <n v="625000"/>
    <n v="625000"/>
    <n v="0"/>
    <n v="0"/>
    <n v="1250000"/>
    <n v="1250000"/>
    <n v="0"/>
    <n v="0"/>
    <n v="2500000"/>
    <n v="0"/>
    <n v="2500000"/>
    <n v="0"/>
    <n v="2500000"/>
    <n v="25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3004"/>
    <s v="Guard and Security services"/>
    <n v="0"/>
    <n v="0"/>
    <n v="0"/>
    <n v="0"/>
    <n v="27000000"/>
    <n v="0"/>
    <n v="27000000"/>
    <n v="0"/>
    <n v="0"/>
    <n v="0"/>
    <n v="0"/>
    <n v="0"/>
    <n v="6750000"/>
    <n v="6750000"/>
    <n v="0"/>
    <n v="0"/>
    <n v="6750000"/>
    <n v="6750000"/>
    <n v="0"/>
    <n v="0"/>
    <n v="13500000"/>
    <n v="13500000"/>
    <n v="0"/>
    <n v="0"/>
    <n v="27000000"/>
    <n v="0"/>
    <n v="27000000"/>
    <n v="0"/>
    <n v="27000000"/>
    <n v="27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17"/>
    <s v="Infrastructure Development and Management"/>
    <s v="225201"/>
    <s v="Consultancy Services-Capital"/>
    <n v="0"/>
    <n v="0"/>
    <n v="0"/>
    <n v="0"/>
    <n v="3395900600"/>
    <n v="0"/>
    <n v="600000000"/>
    <n v="2795900600"/>
    <n v="0"/>
    <n v="0"/>
    <n v="0"/>
    <n v="0"/>
    <n v="150000000"/>
    <n v="150000000"/>
    <n v="0"/>
    <n v="0"/>
    <n v="150000000"/>
    <n v="150000000"/>
    <n v="0"/>
    <n v="0"/>
    <n v="50000000"/>
    <n v="50000000"/>
    <n v="0"/>
    <n v="0"/>
    <n v="350000000"/>
    <n v="0"/>
    <n v="350000000"/>
    <n v="0"/>
    <n v="350000000"/>
    <n v="350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17"/>
    <s v="Infrastructure Development and Management"/>
    <s v="227001"/>
    <s v="Travel inland"/>
    <n v="0"/>
    <n v="0"/>
    <n v="0"/>
    <n v="0"/>
    <n v="252250000"/>
    <n v="0"/>
    <n v="252250000"/>
    <n v="0"/>
    <n v="0"/>
    <n v="0"/>
    <n v="0"/>
    <n v="0"/>
    <n v="63062500"/>
    <n v="63062500"/>
    <n v="0"/>
    <n v="0"/>
    <n v="63062500"/>
    <n v="63062500"/>
    <n v="0"/>
    <n v="0"/>
    <n v="75000000"/>
    <n v="75000000"/>
    <n v="0"/>
    <n v="0"/>
    <n v="201125000"/>
    <n v="0"/>
    <n v="201125000"/>
    <n v="0"/>
    <n v="201125000"/>
    <n v="201125000"/>
    <s v="Recurrent"/>
  </r>
  <r>
    <s v="019"/>
    <s v="Ministry of Water and Environment"/>
    <x v="9"/>
    <x v="9"/>
    <s v="02"/>
    <s v="Population Health, Safety and Management "/>
    <s v="03"/>
    <s v="Directorate of Water Development "/>
    <s v="002"/>
    <s v="Urban Water Supply and Sanitation"/>
    <s v="1562"/>
    <s v="Lake Victoria Water and Sanitation (LVWATSAN) Phase 3"/>
    <s v="000017"/>
    <s v="Infrastructure Development and Management"/>
    <s v="342111"/>
    <s v="Land - Acquisition"/>
    <n v="0"/>
    <n v="0"/>
    <n v="0"/>
    <n v="0"/>
    <n v="100000000"/>
    <n v="0"/>
    <n v="100000000"/>
    <n v="0"/>
    <n v="0"/>
    <n v="0"/>
    <n v="0"/>
    <n v="0"/>
    <n v="25000000"/>
    <n v="25000000"/>
    <n v="0"/>
    <n v="0"/>
    <n v="25000000"/>
    <n v="25000000"/>
    <n v="0"/>
    <n v="0"/>
    <n v="50000000"/>
    <n v="50000000"/>
    <n v="0"/>
    <n v="0"/>
    <n v="100000000"/>
    <n v="0"/>
    <n v="100000000"/>
    <n v="0"/>
    <n v="100000000"/>
    <n v="100000000"/>
    <s v="Capital"/>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3006"/>
    <s v="Water"/>
    <n v="0"/>
    <n v="0"/>
    <n v="0"/>
    <n v="0"/>
    <n v="3600000"/>
    <n v="0"/>
    <n v="3600000"/>
    <n v="0"/>
    <n v="0"/>
    <n v="0"/>
    <n v="0"/>
    <n v="0"/>
    <n v="900000"/>
    <n v="900000"/>
    <n v="0"/>
    <n v="0"/>
    <n v="900000"/>
    <n v="900000"/>
    <n v="0"/>
    <n v="0"/>
    <n v="1800000"/>
    <n v="1800000"/>
    <n v="0"/>
    <n v="0"/>
    <n v="3600000"/>
    <n v="0"/>
    <n v="3600000"/>
    <n v="0"/>
    <n v="3600000"/>
    <n v="36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17"/>
    <s v="Infrastructure Development and Management"/>
    <s v="225201"/>
    <s v="Consultancy Services-Capital"/>
    <n v="0"/>
    <n v="0"/>
    <n v="0"/>
    <n v="0"/>
    <n v="550000000"/>
    <n v="0"/>
    <n v="550000000"/>
    <n v="0"/>
    <n v="0"/>
    <n v="0"/>
    <n v="0"/>
    <n v="0"/>
    <n v="137500000"/>
    <n v="137500000"/>
    <n v="0"/>
    <n v="0"/>
    <n v="137500000"/>
    <n v="137500000"/>
    <n v="0"/>
    <n v="0"/>
    <n v="0"/>
    <n v="0"/>
    <n v="0"/>
    <n v="0"/>
    <n v="275000000"/>
    <n v="0"/>
    <n v="275000000"/>
    <n v="0"/>
    <n v="275000000"/>
    <n v="2750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1008"/>
    <s v="Information and Communication Technology Supplies.  "/>
    <n v="0"/>
    <n v="0"/>
    <n v="0"/>
    <n v="0"/>
    <n v="88500000"/>
    <n v="0"/>
    <n v="88500000"/>
    <n v="0"/>
    <n v="0"/>
    <n v="0"/>
    <n v="0"/>
    <n v="0"/>
    <n v="22125000"/>
    <n v="0"/>
    <n v="0"/>
    <n v="0"/>
    <n v="22125000"/>
    <n v="26815000"/>
    <n v="0"/>
    <n v="0"/>
    <n v="0"/>
    <n v="17435000"/>
    <n v="0"/>
    <n v="0"/>
    <n v="44250000"/>
    <n v="0"/>
    <n v="44250000"/>
    <n v="0"/>
    <n v="44250000"/>
    <n v="44250000"/>
    <s v="Recurrent"/>
  </r>
  <r>
    <s v="020"/>
    <s v="Ministry of ICT and National Guidance"/>
    <x v="15"/>
    <x v="15"/>
    <s v="02"/>
    <s v="E-Services  "/>
    <s v="03"/>
    <s v="Policy, Planning and Support Services"/>
    <s v="003"/>
    <s v="Finance and Administration"/>
    <s v="1600"/>
    <s v="Retooling of Ministry of ICT &amp; National Guidance"/>
    <s v="300013"/>
    <s v="Parish Development Model Equipment"/>
    <s v="312222"/>
    <s v="Heavy ICT hardware - Acquisition"/>
    <n v="0"/>
    <n v="0"/>
    <n v="0"/>
    <n v="0"/>
    <n v="1800000000"/>
    <n v="0"/>
    <n v="1800000000"/>
    <n v="0"/>
    <n v="0"/>
    <n v="0"/>
    <n v="0"/>
    <n v="0"/>
    <n v="500000000"/>
    <n v="0"/>
    <n v="0"/>
    <n v="0"/>
    <n v="1170791820"/>
    <n v="530079329"/>
    <n v="0"/>
    <n v="0"/>
    <n v="0"/>
    <n v="1134048144"/>
    <n v="0"/>
    <n v="0"/>
    <n v="1670791820"/>
    <n v="0"/>
    <n v="1664127473"/>
    <n v="0"/>
    <n v="1670791820"/>
    <n v="1664127473"/>
    <s v="Capital"/>
  </r>
  <r>
    <s v="020"/>
    <s v="Ministry of ICT and National Guidance"/>
    <x v="15"/>
    <x v="15"/>
    <s v="02"/>
    <s v="E-Services  "/>
    <s v="03"/>
    <s v="Policy, Planning and Support Services"/>
    <s v="003"/>
    <s v="Finance and Administration"/>
    <s v="1600"/>
    <s v="Retooling of Ministry of ICT &amp; National Guidance"/>
    <s v="300016"/>
    <s v="Parish Development Model Operations"/>
    <s v="221008"/>
    <s v="Information and Communication Technology Supplies.  "/>
    <n v="0"/>
    <n v="0"/>
    <n v="0"/>
    <n v="0"/>
    <n v="360000000"/>
    <n v="0"/>
    <n v="360000000"/>
    <n v="0"/>
    <n v="0"/>
    <n v="0"/>
    <n v="0"/>
    <n v="0"/>
    <n v="60000000"/>
    <n v="5000000"/>
    <n v="0"/>
    <n v="0"/>
    <n v="150000000"/>
    <n v="0"/>
    <n v="0"/>
    <n v="0"/>
    <n v="0"/>
    <n v="203763600"/>
    <n v="0"/>
    <n v="0"/>
    <n v="210000000"/>
    <n v="0"/>
    <n v="208763600"/>
    <n v="0"/>
    <n v="210000000"/>
    <n v="2087636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11102"/>
    <s v="Contract Staff Salaries "/>
    <n v="0"/>
    <n v="0"/>
    <n v="0"/>
    <n v="0"/>
    <n v="578000000"/>
    <n v="0"/>
    <n v="578000000"/>
    <n v="0"/>
    <n v="144500000"/>
    <n v="122650000"/>
    <n v="0"/>
    <n v="0"/>
    <n v="144500000"/>
    <n v="111911500"/>
    <n v="0"/>
    <n v="0"/>
    <n v="144500000"/>
    <n v="183462633"/>
    <n v="0"/>
    <n v="0"/>
    <n v="144500000"/>
    <n v="147451922"/>
    <n v="0"/>
    <n v="0"/>
    <n v="578000000"/>
    <n v="0"/>
    <n v="565476055"/>
    <n v="0"/>
    <n v="578000000"/>
    <n v="565476055"/>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12101"/>
    <s v="Social Security Contributions"/>
    <n v="0"/>
    <n v="0"/>
    <n v="0"/>
    <n v="0"/>
    <n v="102000000"/>
    <n v="0"/>
    <n v="102000000"/>
    <n v="0"/>
    <n v="0"/>
    <n v="0"/>
    <n v="0"/>
    <n v="0"/>
    <n v="0"/>
    <n v="0"/>
    <n v="0"/>
    <n v="0"/>
    <n v="0"/>
    <n v="0"/>
    <n v="0"/>
    <n v="0"/>
    <n v="0"/>
    <n v="0"/>
    <n v="0"/>
    <n v="0"/>
    <n v="0"/>
    <n v="0"/>
    <n v="0"/>
    <n v="0"/>
    <n v="0"/>
    <n v="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3004"/>
    <s v="Guard and Security services"/>
    <n v="0"/>
    <n v="0"/>
    <n v="0"/>
    <n v="0"/>
    <n v="60000000"/>
    <n v="0"/>
    <n v="60000000"/>
    <n v="0"/>
    <n v="0"/>
    <n v="0"/>
    <n v="0"/>
    <n v="0"/>
    <n v="15000000"/>
    <n v="15000000"/>
    <n v="0"/>
    <n v="0"/>
    <n v="20000000"/>
    <n v="20000000"/>
    <n v="0"/>
    <n v="0"/>
    <n v="5000000"/>
    <n v="5000000"/>
    <n v="0"/>
    <n v="0"/>
    <n v="40000000"/>
    <n v="0"/>
    <n v="40000000"/>
    <n v="0"/>
    <n v="40000000"/>
    <n v="400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3006"/>
    <s v="Water"/>
    <n v="0"/>
    <n v="0"/>
    <n v="0"/>
    <n v="0"/>
    <n v="36000000"/>
    <n v="0"/>
    <n v="36000000"/>
    <n v="0"/>
    <n v="0"/>
    <n v="0"/>
    <n v="0"/>
    <n v="0"/>
    <n v="12000000"/>
    <n v="0"/>
    <n v="0"/>
    <n v="0"/>
    <n v="6000000"/>
    <n v="12000000"/>
    <n v="0"/>
    <n v="0"/>
    <n v="1000000"/>
    <n v="7000000"/>
    <n v="0"/>
    <n v="0"/>
    <n v="19000000"/>
    <n v="0"/>
    <n v="19000000"/>
    <n v="0"/>
    <n v="19000000"/>
    <n v="190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312221"/>
    <s v="Light ICT hardware - Acquisition"/>
    <n v="0"/>
    <n v="0"/>
    <n v="0"/>
    <n v="0"/>
    <n v="441949682"/>
    <n v="0"/>
    <n v="441949682"/>
    <n v="0"/>
    <n v="0"/>
    <n v="0"/>
    <n v="0"/>
    <n v="0"/>
    <n v="107885000"/>
    <n v="0"/>
    <n v="0"/>
    <n v="0"/>
    <n v="50000000"/>
    <n v="157885000"/>
    <n v="0"/>
    <n v="0"/>
    <n v="0"/>
    <n v="0"/>
    <n v="0"/>
    <n v="0"/>
    <n v="157885000"/>
    <n v="0"/>
    <n v="157885000"/>
    <n v="0"/>
    <n v="157885000"/>
    <n v="157885000"/>
    <s v="Capital"/>
  </r>
  <r>
    <s v="021"/>
    <s v="Ministry of East African Community Affairs"/>
    <x v="0"/>
    <x v="0"/>
    <s v="03"/>
    <s v="Policy and Legislation Processes"/>
    <s v="02"/>
    <s v="Policy, Planning and Support Services "/>
    <s v="001"/>
    <s v="Finance and Administration "/>
    <s v="1691"/>
    <s v="Retooling of Ministry of East African Affairs"/>
    <s v="000003"/>
    <s v="Facilities and Equipment Management"/>
    <s v="312212"/>
    <s v="Light Vehicles - Acquisition"/>
    <n v="0"/>
    <n v="0"/>
    <n v="0"/>
    <n v="0"/>
    <n v="407500000"/>
    <n v="0"/>
    <n v="407500000"/>
    <n v="0"/>
    <n v="407500000"/>
    <n v="0"/>
    <n v="0"/>
    <n v="0"/>
    <n v="0"/>
    <n v="96120044"/>
    <n v="0"/>
    <n v="0"/>
    <n v="0"/>
    <n v="0"/>
    <n v="0"/>
    <n v="0"/>
    <n v="0"/>
    <n v="311379956"/>
    <n v="0"/>
    <n v="0"/>
    <n v="407500000"/>
    <n v="0"/>
    <n v="407500000"/>
    <n v="0"/>
    <n v="407500000"/>
    <n v="407500000"/>
    <s v="Capital"/>
  </r>
  <r>
    <s v="021"/>
    <s v="Ministry of East African Community Affairs"/>
    <x v="0"/>
    <x v="0"/>
    <s v="03"/>
    <s v="Policy and Legislation Processes"/>
    <s v="02"/>
    <s v="Policy, Planning and Support Services "/>
    <s v="001"/>
    <s v="Finance and Administration "/>
    <s v="1691"/>
    <s v="Retooling of Ministry of East African Affairs"/>
    <s v="000003"/>
    <s v="Facilities and Equipment Management"/>
    <s v="312229"/>
    <s v="Other ICT Equipment - Acquisition"/>
    <n v="0"/>
    <n v="0"/>
    <n v="0"/>
    <n v="0"/>
    <n v="17680000"/>
    <n v="0"/>
    <n v="17680000"/>
    <n v="0"/>
    <n v="17680000"/>
    <n v="0"/>
    <n v="0"/>
    <n v="0"/>
    <n v="0"/>
    <n v="0"/>
    <n v="0"/>
    <n v="0"/>
    <n v="0"/>
    <n v="0"/>
    <n v="0"/>
    <n v="0"/>
    <n v="0"/>
    <n v="17275200"/>
    <n v="0"/>
    <n v="0"/>
    <n v="17680000"/>
    <n v="0"/>
    <n v="17275200"/>
    <n v="0"/>
    <n v="17680000"/>
    <n v="17275200"/>
    <s v="Capital"/>
  </r>
  <r>
    <s v="022"/>
    <s v="Ministry of Tourism, Wildlife and Antiquities"/>
    <x v="16"/>
    <x v="16"/>
    <s v="02"/>
    <s v="Infrastructure, Product Development and Conservation"/>
    <s v="02"/>
    <s v="Tourism, Wildlife Conservation and Museums"/>
    <s v="002"/>
    <s v="Tourism"/>
    <s v="1701"/>
    <s v="Development of Source of the Nile (Phase II)"/>
    <s v="120010"/>
    <s v="Product Modernization and Development"/>
    <s v="225203"/>
    <s v="Appraisal and Feasibility Studies for Capital Works"/>
    <n v="0"/>
    <n v="0"/>
    <n v="0"/>
    <n v="0"/>
    <n v="850000000"/>
    <n v="0"/>
    <n v="850000000"/>
    <n v="0"/>
    <n v="0"/>
    <n v="0"/>
    <n v="0"/>
    <n v="0"/>
    <n v="505780000"/>
    <n v="29685000"/>
    <n v="0"/>
    <n v="0"/>
    <n v="344220000"/>
    <n v="226698600"/>
    <n v="0"/>
    <n v="0"/>
    <n v="0"/>
    <n v="514211300"/>
    <n v="0"/>
    <n v="0"/>
    <n v="850000000"/>
    <n v="0"/>
    <n v="770594900"/>
    <n v="0"/>
    <n v="850000000"/>
    <n v="770594900"/>
    <s v="Recurrent"/>
  </r>
  <r>
    <s v="022"/>
    <s v="Ministry of Tourism, Wildlife and Antiquities"/>
    <x v="16"/>
    <x v="16"/>
    <s v="03"/>
    <s v="Regulation and Skills Development"/>
    <s v="01"/>
    <s v="Policy, Planning and Support Services"/>
    <s v="001"/>
    <s v="Administrative and Support Services"/>
    <s v="1609"/>
    <s v="Retooling of Ministry of Tourism, Wildlife and Antiquities"/>
    <s v="000003"/>
    <s v="Facilities and Equipment Management"/>
    <s v="312212"/>
    <s v="Light Vehicles - Acquisition"/>
    <n v="0"/>
    <n v="0"/>
    <n v="0"/>
    <n v="0"/>
    <n v="650000000"/>
    <n v="0"/>
    <n v="650000000"/>
    <n v="0"/>
    <n v="0"/>
    <n v="0"/>
    <n v="0"/>
    <n v="0"/>
    <n v="650000000"/>
    <n v="0"/>
    <n v="0"/>
    <n v="0"/>
    <n v="0"/>
    <n v="0"/>
    <n v="0"/>
    <n v="0"/>
    <n v="0"/>
    <n v="633000000"/>
    <n v="0"/>
    <n v="0"/>
    <n v="650000000"/>
    <n v="0"/>
    <n v="633000000"/>
    <n v="0"/>
    <n v="650000000"/>
    <n v="633000000"/>
    <s v="Capital"/>
  </r>
  <r>
    <s v="022"/>
    <s v="Ministry of Tourism, Wildlife and Antiquities"/>
    <x v="16"/>
    <x v="16"/>
    <s v="03"/>
    <s v="Regulation and Skills Development"/>
    <s v="01"/>
    <s v="Policy, Planning and Support Services"/>
    <s v="001"/>
    <s v="Administrative and Support Services"/>
    <s v="1609"/>
    <s v="Retooling of Ministry of Tourism, Wildlife and Antiquities"/>
    <s v="000003"/>
    <s v="Facilities and Equipment Management"/>
    <s v="312235"/>
    <s v="Furniture and Fittings - Acquisition"/>
    <n v="0"/>
    <n v="0"/>
    <n v="0"/>
    <n v="0"/>
    <n v="37400000"/>
    <n v="0"/>
    <n v="37400000"/>
    <n v="0"/>
    <n v="0"/>
    <n v="0"/>
    <n v="0"/>
    <n v="0"/>
    <n v="37400000"/>
    <n v="21500000"/>
    <n v="0"/>
    <n v="0"/>
    <n v="0"/>
    <n v="0"/>
    <n v="0"/>
    <n v="0"/>
    <n v="0"/>
    <n v="15898601"/>
    <n v="0"/>
    <n v="0"/>
    <n v="37400000"/>
    <n v="0"/>
    <n v="37398601"/>
    <n v="0"/>
    <n v="37400000"/>
    <n v="37398601"/>
    <s v="Capital"/>
  </r>
  <r>
    <s v="022"/>
    <s v="Ministry of Tourism, Wildlife and Antiquities"/>
    <x v="16"/>
    <x v="16"/>
    <s v="03"/>
    <s v="Regulation and Skills Development"/>
    <s v="01"/>
    <s v="Policy, Planning and Support Services"/>
    <s v="001"/>
    <s v="Administrative and Support Services"/>
    <s v="1609"/>
    <s v="Retooling of Ministry of Tourism, Wildlife and Antiquities"/>
    <s v="120031"/>
    <s v="Tourism information Management System services (TIMS)"/>
    <s v="225204"/>
    <s v="Monitoring and Supervision of capital work"/>
    <n v="0"/>
    <n v="0"/>
    <n v="0"/>
    <n v="0"/>
    <n v="62000000"/>
    <n v="0"/>
    <n v="62000000"/>
    <n v="0"/>
    <n v="0"/>
    <n v="0"/>
    <n v="0"/>
    <n v="0"/>
    <n v="30500000"/>
    <n v="25000000"/>
    <n v="0"/>
    <n v="0"/>
    <n v="31500000"/>
    <n v="0"/>
    <n v="0"/>
    <n v="0"/>
    <n v="0"/>
    <n v="37000000"/>
    <n v="0"/>
    <n v="0"/>
    <n v="62000000"/>
    <n v="0"/>
    <n v="62000000"/>
    <n v="0"/>
    <n v="62000000"/>
    <n v="62000000"/>
    <s v="Recurrent"/>
  </r>
  <r>
    <s v="101"/>
    <s v="Judiciary (Courts of Judicature)"/>
    <x v="17"/>
    <x v="17"/>
    <s v="01"/>
    <s v="Institutional Coordination"/>
    <s v="02"/>
    <s v="Judiciary General Administration"/>
    <s v="011"/>
    <s v="Finance and Administration"/>
    <s v="1644"/>
    <s v="Retooling of the Judiciary"/>
    <s v="000003"/>
    <s v="Facilities and Equipment Management"/>
    <s v="312235"/>
    <s v="Furniture and Fittings - Acquisition"/>
    <n v="0"/>
    <n v="0"/>
    <n v="0"/>
    <n v="0"/>
    <n v="1547855300"/>
    <n v="0"/>
    <n v="1547855300"/>
    <n v="0"/>
    <n v="500000000"/>
    <n v="0"/>
    <n v="0"/>
    <n v="0"/>
    <n v="500000000"/>
    <n v="225847001"/>
    <n v="0"/>
    <n v="0"/>
    <n v="547855300"/>
    <n v="716134762"/>
    <n v="0"/>
    <n v="0"/>
    <n v="0"/>
    <n v="553952540"/>
    <n v="0"/>
    <n v="0"/>
    <n v="1547855300"/>
    <n v="0"/>
    <n v="1495934303"/>
    <n v="0"/>
    <n v="1547855300"/>
    <n v="1495934303"/>
    <s v="Capital"/>
  </r>
  <r>
    <s v="101"/>
    <s v="Judiciary (Courts of Judicature)"/>
    <x v="17"/>
    <x v="17"/>
    <s v="01"/>
    <s v="Institutional Coordination"/>
    <s v="02"/>
    <s v="Judiciary General Administration"/>
    <s v="016"/>
    <s v="Engineering and Technical Services"/>
    <s v="1556"/>
    <s v="Construction of the Supreme Court and Court of Appeal Buildings"/>
    <s v="000017"/>
    <s v="Infrastructure Development and Management"/>
    <s v="342111"/>
    <s v="Land - Acquisition"/>
    <n v="0"/>
    <n v="0"/>
    <n v="0"/>
    <n v="0"/>
    <n v="387548000"/>
    <n v="0"/>
    <n v="387548000"/>
    <n v="0"/>
    <n v="0"/>
    <n v="0"/>
    <n v="0"/>
    <n v="0"/>
    <n v="387548000"/>
    <n v="0"/>
    <n v="0"/>
    <n v="0"/>
    <n v="0"/>
    <n v="59640000"/>
    <n v="0"/>
    <n v="0"/>
    <n v="0"/>
    <n v="0"/>
    <n v="0"/>
    <n v="0"/>
    <n v="387548000"/>
    <n v="0"/>
    <n v="59640000"/>
    <n v="0"/>
    <n v="387548000"/>
    <n v="59640000"/>
    <s v="Capital"/>
  </r>
  <r>
    <s v="104"/>
    <s v="Parliamentary Commission"/>
    <x v="19"/>
    <x v="19"/>
    <s v="04"/>
    <s v="Institutional Capacity"/>
    <s v="02"/>
    <s v="General Administration and support to Parliament "/>
    <s v="001"/>
    <s v="General Administration and support to Parliament "/>
    <s v="1708"/>
    <s v="Retooling of Parliamentary Commission"/>
    <s v="000017"/>
    <s v="Infrastructure Development and Management"/>
    <s v="312231"/>
    <s v="Office Equipment - Acquisition "/>
    <n v="0"/>
    <n v="0"/>
    <n v="0"/>
    <n v="0"/>
    <n v="5890600000"/>
    <n v="0"/>
    <n v="5890600000"/>
    <n v="0"/>
    <n v="0"/>
    <n v="0"/>
    <n v="0"/>
    <n v="0"/>
    <n v="5890600000"/>
    <n v="1510178986"/>
    <n v="0"/>
    <n v="0"/>
    <n v="0"/>
    <n v="735450515"/>
    <n v="0"/>
    <n v="0"/>
    <n v="0"/>
    <n v="1888886121"/>
    <n v="0"/>
    <n v="0"/>
    <n v="5890600000"/>
    <n v="0"/>
    <n v="4134515622"/>
    <n v="0"/>
    <n v="5890600000"/>
    <n v="4134515622"/>
    <s v="Capital"/>
  </r>
  <r>
    <s v="017"/>
    <s v="Ministry of Energy and Mineral Development"/>
    <x v="13"/>
    <x v="13"/>
    <s v="02"/>
    <s v="Transmission and Distribution"/>
    <s v="03"/>
    <s v="Policy, Planning and Support Services"/>
    <s v="002"/>
    <s v="Policy and Planning Department"/>
    <s v="1594"/>
    <s v="Retooling of Ministry of Energy and Mineral Development (Phase II)"/>
    <s v="300008"/>
    <s v="Information and Systems Management"/>
    <s v="227001"/>
    <s v="Travel inland"/>
    <n v="0"/>
    <n v="0"/>
    <n v="0"/>
    <n v="0"/>
    <n v="100000000"/>
    <n v="0"/>
    <n v="100000000"/>
    <n v="0"/>
    <n v="0"/>
    <n v="0"/>
    <n v="0"/>
    <n v="0"/>
    <n v="50000000"/>
    <n v="50000000"/>
    <n v="0"/>
    <n v="0"/>
    <n v="46000000"/>
    <n v="46000000"/>
    <n v="0"/>
    <n v="0"/>
    <n v="4000000"/>
    <n v="4000000"/>
    <n v="0"/>
    <n v="0"/>
    <n v="100000000"/>
    <n v="0"/>
    <n v="100000000"/>
    <n v="0"/>
    <n v="100000000"/>
    <n v="100000000"/>
    <s v="Recurrent"/>
  </r>
  <r>
    <s v="017"/>
    <s v="Ministry of Energy and Mineral Development"/>
    <x v="13"/>
    <x v="13"/>
    <s v="04"/>
    <s v="Energy Efficiency"/>
    <s v="02"/>
    <s v="Energy Planning, Management &amp; Infrastructure Dev't"/>
    <s v="000"/>
    <s v=""/>
    <s v="1259"/>
    <s v="Kampala-Entebbe Transmission Line"/>
    <s v="240012"/>
    <s v="Transmission Network Development and rehabilitation"/>
    <s v="263402"/>
    <s v="Transfer to Other Government Units"/>
    <n v="0"/>
    <n v="0"/>
    <n v="0"/>
    <n v="0"/>
    <n v="0"/>
    <n v="0"/>
    <n v="0"/>
    <n v="0"/>
    <n v="0"/>
    <n v="0"/>
    <n v="0"/>
    <n v="0"/>
    <n v="0"/>
    <n v="0"/>
    <n v="0"/>
    <n v="0"/>
    <n v="0"/>
    <n v="0"/>
    <n v="0"/>
    <n v="0"/>
    <n v="0"/>
    <n v="0"/>
    <n v="7246429676"/>
    <n v="7246429676"/>
    <n v="0"/>
    <n v="7246429676"/>
    <n v="0"/>
    <n v="7246429676"/>
    <n v="7246429676"/>
    <n v="7246429676"/>
    <s v="Recurrent"/>
  </r>
  <r>
    <s v="017"/>
    <s v="Ministry of Energy and Mineral Development"/>
    <x v="13"/>
    <x v="13"/>
    <s v="04"/>
    <s v="Energy Efficiency"/>
    <s v="02"/>
    <s v="Energy Planning, Management &amp; Infrastructure Dev't"/>
    <s v="000"/>
    <s v=""/>
    <s v="1391"/>
    <s v="Lira-Gulu-Agago 132KV transmission project"/>
    <s v="240012"/>
    <s v="Transmission Network Development and rehabilitation"/>
    <s v="263402"/>
    <s v="Transfer to Other Government Units"/>
    <n v="0"/>
    <n v="0"/>
    <n v="0"/>
    <n v="0"/>
    <n v="0"/>
    <n v="0"/>
    <n v="0"/>
    <n v="0"/>
    <n v="0"/>
    <n v="0"/>
    <n v="0"/>
    <n v="0"/>
    <n v="0"/>
    <n v="0"/>
    <n v="0"/>
    <n v="0"/>
    <n v="0"/>
    <n v="0"/>
    <n v="0"/>
    <n v="0"/>
    <n v="0"/>
    <n v="0"/>
    <n v="16677133980"/>
    <n v="16677133980"/>
    <n v="0"/>
    <n v="16677133980"/>
    <n v="0"/>
    <n v="16677133980"/>
    <n v="16677133980"/>
    <n v="16677133980"/>
    <s v="Recurrent"/>
  </r>
  <r>
    <s v="017"/>
    <s v="Ministry of Energy and Mineral Development"/>
    <x v="13"/>
    <x v="13"/>
    <s v="04"/>
    <s v="Energy Efficiency"/>
    <s v="02"/>
    <s v="Energy Planning, Management &amp; Infrastructure Dev't"/>
    <s v="000"/>
    <s v=""/>
    <s v="1497"/>
    <s v="Masaka-Mbarara Grid Expansion Line"/>
    <s v="240012"/>
    <s v="Transmission Network Development and rehabilitation"/>
    <s v="263402"/>
    <s v="Transfer to Other Government Units"/>
    <n v="0"/>
    <n v="0"/>
    <n v="0"/>
    <n v="0"/>
    <n v="0"/>
    <n v="0"/>
    <n v="0"/>
    <n v="0"/>
    <n v="0"/>
    <n v="0"/>
    <n v="0"/>
    <n v="0"/>
    <n v="0"/>
    <n v="0"/>
    <n v="0"/>
    <n v="0"/>
    <n v="0"/>
    <n v="0"/>
    <n v="0"/>
    <n v="0"/>
    <n v="0"/>
    <n v="0"/>
    <n v="9115991362"/>
    <n v="9115991362"/>
    <n v="0"/>
    <n v="9115991362"/>
    <n v="0"/>
    <n v="9115991362"/>
    <n v="9115991362"/>
    <n v="9115991362"/>
    <s v="Recurrent"/>
  </r>
  <r>
    <s v="017"/>
    <s v="Ministry of Energy and Mineral Development"/>
    <x v="13"/>
    <x v="13"/>
    <s v="04"/>
    <s v="Energy Efficiency"/>
    <s v="02"/>
    <s v="Energy Planning, Management &amp; Infrastructure Dev't"/>
    <s v="000"/>
    <s v=""/>
    <s v="1655"/>
    <s v="Kikagati Nsongezi Transmission Line"/>
    <s v="240012"/>
    <s v="Transmission Network Development and rehabilitation"/>
    <s v="263402"/>
    <s v="Transfer to Other Government Units"/>
    <n v="0"/>
    <n v="0"/>
    <n v="0"/>
    <n v="0"/>
    <n v="0"/>
    <n v="0"/>
    <n v="0"/>
    <n v="0"/>
    <n v="0"/>
    <n v="0"/>
    <n v="0"/>
    <n v="0"/>
    <n v="0"/>
    <n v="0"/>
    <n v="0"/>
    <n v="0"/>
    <n v="0"/>
    <n v="0"/>
    <n v="0"/>
    <n v="0"/>
    <n v="0"/>
    <n v="0"/>
    <n v="5824763313"/>
    <n v="5824763313"/>
    <n v="0"/>
    <n v="5824763313"/>
    <n v="0"/>
    <n v="5824763313"/>
    <n v="5824763313"/>
    <n v="5824763313"/>
    <s v="Recurrent"/>
  </r>
  <r>
    <s v="018"/>
    <s v="Ministry of Gender, Labour and Social Development"/>
    <x v="14"/>
    <x v="14"/>
    <s v="02"/>
    <s v="Strengthening institutional support "/>
    <s v="01"/>
    <s v="Adminstration, Planning and support services"/>
    <s v="004"/>
    <s v="Policy and Planning"/>
    <s v="1627"/>
    <s v="Retooling of Ministry of Gender, Labour and Social Development and its Institutions."/>
    <s v="000006"/>
    <s v="Planning and Budgeting services"/>
    <s v="212101"/>
    <s v="Social Security Contributions"/>
    <n v="0"/>
    <n v="0"/>
    <n v="0"/>
    <n v="0"/>
    <n v="36820000"/>
    <n v="0"/>
    <n v="36820000"/>
    <n v="0"/>
    <n v="0"/>
    <n v="0"/>
    <n v="0"/>
    <n v="0"/>
    <n v="18410000"/>
    <n v="0"/>
    <n v="0"/>
    <n v="0"/>
    <n v="18410000"/>
    <n v="23547858"/>
    <n v="0"/>
    <n v="0"/>
    <n v="0"/>
    <n v="9319286"/>
    <n v="0"/>
    <n v="0"/>
    <n v="36820000"/>
    <n v="0"/>
    <n v="32867144"/>
    <n v="0"/>
    <n v="36820000"/>
    <n v="32867144"/>
    <s v="Recurrent"/>
  </r>
  <r>
    <s v="018"/>
    <s v="Ministry of Gender, Labour and Social Development"/>
    <x v="14"/>
    <x v="14"/>
    <s v="02"/>
    <s v="Strengthening institutional support "/>
    <s v="01"/>
    <s v="Adminstration, Planning and support services"/>
    <s v="004"/>
    <s v="Policy and Planning"/>
    <s v="1627"/>
    <s v="Retooling of Ministry of Gender, Labour and Social Development and its Institutions."/>
    <s v="000006"/>
    <s v="Planning and Budgeting services"/>
    <s v="227001"/>
    <s v="Travel inland"/>
    <n v="0"/>
    <n v="0"/>
    <n v="0"/>
    <n v="0"/>
    <n v="110000000"/>
    <n v="0"/>
    <n v="110000000"/>
    <n v="0"/>
    <n v="0"/>
    <n v="0"/>
    <n v="0"/>
    <n v="0"/>
    <n v="80000000"/>
    <n v="80000000"/>
    <n v="0"/>
    <n v="0"/>
    <n v="30000000"/>
    <n v="30000000"/>
    <n v="0"/>
    <n v="0"/>
    <n v="0"/>
    <n v="0"/>
    <n v="0"/>
    <n v="0"/>
    <n v="110000000"/>
    <n v="0"/>
    <n v="110000000"/>
    <n v="0"/>
    <n v="110000000"/>
    <n v="110000000"/>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312139"/>
    <s v="Other Structures - Acquisition"/>
    <n v="0"/>
    <n v="0"/>
    <n v="0"/>
    <n v="0"/>
    <n v="0"/>
    <n v="0"/>
    <n v="0"/>
    <n v="0"/>
    <n v="0"/>
    <n v="0"/>
    <n v="17487457079.444862"/>
    <n v="193411771.88999999"/>
    <n v="0"/>
    <n v="0"/>
    <n v="10410428245"/>
    <n v="592741360"/>
    <n v="0"/>
    <n v="0"/>
    <n v="0"/>
    <n v="0"/>
    <n v="0"/>
    <n v="0"/>
    <n v="0"/>
    <n v="0"/>
    <n v="0"/>
    <n v="27897885324.444862"/>
    <n v="0"/>
    <n v="786153131.88999999"/>
    <n v="27897885324.444862"/>
    <n v="786153131.88999999"/>
    <s v="Capital"/>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11102"/>
    <s v="Contract Staff Salaries "/>
    <n v="0"/>
    <n v="0"/>
    <n v="0"/>
    <n v="0"/>
    <n v="273430700"/>
    <n v="0"/>
    <n v="273430700"/>
    <n v="0"/>
    <n v="68357750"/>
    <n v="68357750"/>
    <n v="0"/>
    <n v="0"/>
    <n v="68357750"/>
    <n v="68357750"/>
    <n v="0"/>
    <n v="0"/>
    <n v="68357750"/>
    <n v="68357750"/>
    <n v="0"/>
    <n v="0"/>
    <n v="68357450"/>
    <n v="68357450"/>
    <n v="0"/>
    <n v="0"/>
    <n v="273430700"/>
    <n v="0"/>
    <n v="273430700"/>
    <n v="0"/>
    <n v="273430700"/>
    <n v="2734307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1003"/>
    <s v="Staff Training"/>
    <n v="0"/>
    <n v="0"/>
    <n v="0"/>
    <n v="0"/>
    <n v="100000000"/>
    <n v="0"/>
    <n v="100000000"/>
    <n v="0"/>
    <n v="0"/>
    <n v="0"/>
    <n v="0"/>
    <n v="0"/>
    <n v="25000000"/>
    <n v="25000000"/>
    <n v="0"/>
    <n v="0"/>
    <n v="25000000"/>
    <n v="25000000"/>
    <n v="0"/>
    <n v="0"/>
    <n v="0"/>
    <n v="0"/>
    <n v="0"/>
    <n v="0"/>
    <n v="50000000"/>
    <n v="0"/>
    <n v="50000000"/>
    <n v="0"/>
    <n v="50000000"/>
    <n v="500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5101"/>
    <s v="Consultancy Services"/>
    <n v="0"/>
    <n v="0"/>
    <n v="0"/>
    <n v="0"/>
    <n v="1455000000"/>
    <n v="0"/>
    <n v="1455000000"/>
    <n v="0"/>
    <n v="0"/>
    <n v="0"/>
    <n v="0"/>
    <n v="0"/>
    <n v="300000000"/>
    <n v="300000000"/>
    <n v="0"/>
    <n v="0"/>
    <n v="0"/>
    <n v="0"/>
    <n v="0"/>
    <n v="0"/>
    <n v="0"/>
    <n v="0"/>
    <n v="0"/>
    <n v="0"/>
    <n v="300000000"/>
    <n v="0"/>
    <n v="300000000"/>
    <n v="0"/>
    <n v="300000000"/>
    <n v="3000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8003"/>
    <s v="Maintenance-Machinery &amp; Equipment Other than Transport Equipment "/>
    <n v="0"/>
    <n v="0"/>
    <n v="0"/>
    <n v="0"/>
    <n v="14000000"/>
    <n v="0"/>
    <n v="14000000"/>
    <n v="0"/>
    <n v="0"/>
    <n v="0"/>
    <n v="0"/>
    <n v="0"/>
    <n v="3500000"/>
    <n v="3500000"/>
    <n v="0"/>
    <n v="0"/>
    <n v="3500000"/>
    <n v="3500000"/>
    <n v="0"/>
    <n v="0"/>
    <n v="0"/>
    <n v="0"/>
    <n v="0"/>
    <n v="0"/>
    <n v="7000000"/>
    <n v="0"/>
    <n v="7000000"/>
    <n v="0"/>
    <n v="7000000"/>
    <n v="70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17"/>
    <s v="Infrastructure Development and Management"/>
    <s v="312139"/>
    <s v="Other Structures - Acquisition"/>
    <n v="0"/>
    <n v="0"/>
    <n v="0"/>
    <n v="0"/>
    <n v="7033887053"/>
    <n v="0"/>
    <n v="7033887053"/>
    <n v="0"/>
    <n v="0"/>
    <n v="0"/>
    <n v="0"/>
    <n v="0"/>
    <n v="3200000000"/>
    <n v="3200000000"/>
    <n v="0"/>
    <n v="0"/>
    <n v="1814000000"/>
    <n v="1814000000"/>
    <n v="0"/>
    <n v="0"/>
    <n v="2000000000"/>
    <n v="2000000000"/>
    <n v="0"/>
    <n v="0"/>
    <n v="7014000000"/>
    <n v="0"/>
    <n v="7014000000"/>
    <n v="0"/>
    <n v="7014000000"/>
    <n v="7014000000"/>
    <s v="Capital"/>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25101"/>
    <s v="Consultancy Services"/>
    <n v="0"/>
    <n v="0"/>
    <n v="0"/>
    <n v="0"/>
    <n v="1425642002"/>
    <n v="0"/>
    <n v="1425642002"/>
    <n v="0"/>
    <n v="0"/>
    <n v="0"/>
    <n v="0"/>
    <n v="0"/>
    <n v="356410500"/>
    <n v="356410500"/>
    <n v="0"/>
    <n v="0"/>
    <n v="182100000"/>
    <n v="182100000"/>
    <n v="0"/>
    <n v="0"/>
    <n v="0"/>
    <n v="0"/>
    <n v="0"/>
    <n v="0"/>
    <n v="538510500"/>
    <n v="0"/>
    <n v="538510500"/>
    <n v="0"/>
    <n v="538510500"/>
    <n v="5385105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28003"/>
    <s v="Maintenance-Machinery &amp; Equipment Other than Transport Equipment "/>
    <n v="0"/>
    <n v="0"/>
    <n v="0"/>
    <n v="0"/>
    <n v="18000000"/>
    <n v="0"/>
    <n v="18000000"/>
    <n v="0"/>
    <n v="0"/>
    <n v="0"/>
    <n v="0"/>
    <n v="0"/>
    <n v="4500000"/>
    <n v="4500000"/>
    <n v="0"/>
    <n v="0"/>
    <n v="4500000"/>
    <n v="4500000"/>
    <n v="0"/>
    <n v="0"/>
    <n v="0"/>
    <n v="0"/>
    <n v="0"/>
    <n v="0"/>
    <n v="9000000"/>
    <n v="0"/>
    <n v="9000000"/>
    <n v="0"/>
    <n v="9000000"/>
    <n v="9000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312235"/>
    <s v="Furniture and Fittings - Acquisition"/>
    <n v="0"/>
    <n v="0"/>
    <n v="0"/>
    <n v="0"/>
    <n v="18000000"/>
    <n v="0"/>
    <n v="18000000"/>
    <n v="0"/>
    <n v="0"/>
    <n v="0"/>
    <n v="0"/>
    <n v="0"/>
    <n v="4500000"/>
    <n v="4500000"/>
    <n v="0"/>
    <n v="0"/>
    <n v="3500000"/>
    <n v="3500000"/>
    <n v="0"/>
    <n v="0"/>
    <n v="0"/>
    <n v="0"/>
    <n v="0"/>
    <n v="0"/>
    <n v="8000000"/>
    <n v="0"/>
    <n v="8000000"/>
    <n v="0"/>
    <n v="8000000"/>
    <n v="8000000"/>
    <s v="Capital"/>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313211"/>
    <s v="Heavy Vehicles - Improvement"/>
    <n v="0"/>
    <n v="0"/>
    <n v="0"/>
    <n v="0"/>
    <n v="450000000"/>
    <n v="0"/>
    <n v="450000000"/>
    <n v="0"/>
    <n v="0"/>
    <n v="0"/>
    <n v="0"/>
    <n v="0"/>
    <n v="112500000"/>
    <n v="112500000"/>
    <n v="0"/>
    <n v="0"/>
    <n v="112500000"/>
    <n v="112500000"/>
    <n v="0"/>
    <n v="0"/>
    <n v="0"/>
    <n v="0"/>
    <n v="0"/>
    <n v="0"/>
    <n v="225000000"/>
    <n v="0"/>
    <n v="225000000"/>
    <n v="0"/>
    <n v="225000000"/>
    <n v="225000000"/>
    <s v="Capital"/>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1007"/>
    <s v="Books, Periodicals &amp; Newspapers"/>
    <n v="0"/>
    <n v="0"/>
    <n v="0"/>
    <n v="0"/>
    <n v="8000000"/>
    <n v="0"/>
    <n v="8000000"/>
    <n v="0"/>
    <n v="0"/>
    <n v="0"/>
    <n v="0"/>
    <n v="0"/>
    <n v="2000000"/>
    <n v="2000000"/>
    <n v="0"/>
    <n v="0"/>
    <n v="2000000"/>
    <n v="2000000"/>
    <n v="0"/>
    <n v="0"/>
    <n v="4000000"/>
    <n v="4000000"/>
    <n v="0"/>
    <n v="0"/>
    <n v="8000000"/>
    <n v="0"/>
    <n v="8000000"/>
    <n v="0"/>
    <n v="8000000"/>
    <n v="8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8003"/>
    <s v="Maintenance-Machinery &amp; Equipment Other than Transport Equipment "/>
    <n v="0"/>
    <n v="0"/>
    <n v="0"/>
    <n v="0"/>
    <n v="10000000"/>
    <n v="0"/>
    <n v="10000000"/>
    <n v="0"/>
    <n v="0"/>
    <n v="0"/>
    <n v="0"/>
    <n v="0"/>
    <n v="2500000"/>
    <n v="2500000"/>
    <n v="0"/>
    <n v="0"/>
    <n v="2500000"/>
    <n v="2500000"/>
    <n v="0"/>
    <n v="0"/>
    <n v="5000000"/>
    <n v="5000000"/>
    <n v="0"/>
    <n v="0"/>
    <n v="10000000"/>
    <n v="0"/>
    <n v="10000000"/>
    <n v="0"/>
    <n v="10000000"/>
    <n v="100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1008"/>
    <s v="Information and Communication Technology Supplies.  "/>
    <n v="0"/>
    <n v="0"/>
    <n v="0"/>
    <n v="0"/>
    <n v="36000000"/>
    <n v="0"/>
    <n v="36000000"/>
    <n v="0"/>
    <n v="0"/>
    <n v="0"/>
    <n v="0"/>
    <n v="0"/>
    <n v="9000000"/>
    <n v="0"/>
    <n v="0"/>
    <n v="0"/>
    <n v="9000000"/>
    <n v="8999999"/>
    <n v="0"/>
    <n v="0"/>
    <n v="0"/>
    <n v="9000001"/>
    <n v="0"/>
    <n v="0"/>
    <n v="18000000"/>
    <n v="0"/>
    <n v="18000000"/>
    <n v="0"/>
    <n v="18000000"/>
    <n v="180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2001"/>
    <s v="Information and Communication Technology Services."/>
    <n v="0"/>
    <n v="0"/>
    <n v="0"/>
    <n v="0"/>
    <n v="18000000"/>
    <n v="0"/>
    <n v="18000000"/>
    <n v="0"/>
    <n v="0"/>
    <n v="0"/>
    <n v="0"/>
    <n v="0"/>
    <n v="4500000"/>
    <n v="0"/>
    <n v="0"/>
    <n v="0"/>
    <n v="4500000"/>
    <n v="9000000"/>
    <n v="0"/>
    <n v="0"/>
    <n v="9000000"/>
    <n v="9000000"/>
    <n v="0"/>
    <n v="0"/>
    <n v="18000000"/>
    <n v="0"/>
    <n v="18000000"/>
    <n v="0"/>
    <n v="18000000"/>
    <n v="180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8003"/>
    <s v="Maintenance-Machinery &amp; Equipment Other than Transport Equipment "/>
    <n v="0"/>
    <n v="0"/>
    <n v="0"/>
    <n v="0"/>
    <n v="20000000"/>
    <n v="0"/>
    <n v="20000000"/>
    <n v="0"/>
    <n v="0"/>
    <n v="0"/>
    <n v="0"/>
    <n v="0"/>
    <n v="5000000"/>
    <n v="935000"/>
    <n v="0"/>
    <n v="0"/>
    <n v="5000000"/>
    <n v="0"/>
    <n v="0"/>
    <n v="0"/>
    <n v="0"/>
    <n v="9065000"/>
    <n v="0"/>
    <n v="0"/>
    <n v="10000000"/>
    <n v="0"/>
    <n v="10000000"/>
    <n v="0"/>
    <n v="10000000"/>
    <n v="10000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21011"/>
    <s v="Printing, Stationery, Photocopying and Binding"/>
    <n v="0"/>
    <n v="0"/>
    <n v="0"/>
    <n v="0"/>
    <n v="11250000"/>
    <n v="0"/>
    <n v="11250000"/>
    <n v="0"/>
    <n v="0"/>
    <n v="0"/>
    <n v="0"/>
    <n v="0"/>
    <n v="2812500"/>
    <n v="2812500"/>
    <n v="0"/>
    <n v="0"/>
    <n v="2812500"/>
    <n v="1302188"/>
    <n v="0"/>
    <n v="0"/>
    <n v="5625000"/>
    <n v="8437500"/>
    <n v="0"/>
    <n v="0"/>
    <n v="11250000"/>
    <n v="0"/>
    <n v="12552188"/>
    <n v="0"/>
    <n v="11250000"/>
    <n v="12552188"/>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11102"/>
    <s v="Contract Staff Salaries "/>
    <n v="0"/>
    <n v="0"/>
    <n v="0"/>
    <n v="0"/>
    <n v="18610000"/>
    <n v="0"/>
    <n v="18610000"/>
    <n v="0"/>
    <n v="4652500"/>
    <n v="4652500"/>
    <n v="0"/>
    <n v="0"/>
    <n v="4652500"/>
    <n v="4652500"/>
    <n v="0"/>
    <n v="0"/>
    <n v="4652500"/>
    <n v="4652500"/>
    <n v="0"/>
    <n v="0"/>
    <n v="4652500"/>
    <n v="4652500"/>
    <n v="0"/>
    <n v="0"/>
    <n v="18610000"/>
    <n v="0"/>
    <n v="18610000"/>
    <n v="0"/>
    <n v="18610000"/>
    <n v="1861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7001"/>
    <s v="Travel inland"/>
    <n v="0"/>
    <n v="0"/>
    <n v="0"/>
    <n v="0"/>
    <n v="18000000"/>
    <n v="0"/>
    <n v="18000000"/>
    <n v="0"/>
    <n v="0"/>
    <n v="0"/>
    <n v="0"/>
    <n v="0"/>
    <n v="4500000"/>
    <n v="4500000"/>
    <n v="0"/>
    <n v="0"/>
    <n v="4500000"/>
    <n v="4500000"/>
    <n v="0"/>
    <n v="0"/>
    <n v="9000000"/>
    <n v="9000000"/>
    <n v="0"/>
    <n v="0"/>
    <n v="18000000"/>
    <n v="0"/>
    <n v="18000000"/>
    <n v="0"/>
    <n v="18000000"/>
    <n v="18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313211"/>
    <s v="Heavy Vehicles - Improvement"/>
    <n v="0"/>
    <n v="0"/>
    <n v="0"/>
    <n v="0"/>
    <n v="90000000"/>
    <n v="0"/>
    <n v="90000000"/>
    <n v="0"/>
    <n v="0"/>
    <n v="0"/>
    <n v="0"/>
    <n v="0"/>
    <n v="0"/>
    <n v="0"/>
    <n v="0"/>
    <n v="0"/>
    <n v="22500000"/>
    <n v="22500000"/>
    <n v="0"/>
    <n v="0"/>
    <n v="67500000"/>
    <n v="67500000"/>
    <n v="0"/>
    <n v="0"/>
    <n v="90000000"/>
    <n v="0"/>
    <n v="90000000"/>
    <n v="0"/>
    <n v="90000000"/>
    <n v="90000000"/>
    <s v="Capital"/>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1001"/>
    <s v="Advertising and Public Relations"/>
    <n v="0"/>
    <n v="0"/>
    <n v="0"/>
    <n v="0"/>
    <n v="124421053"/>
    <n v="0"/>
    <n v="62000000"/>
    <n v="62421053"/>
    <n v="0"/>
    <n v="0"/>
    <n v="0"/>
    <n v="0"/>
    <n v="15500000"/>
    <n v="0"/>
    <n v="0"/>
    <n v="0"/>
    <n v="15500000"/>
    <n v="27125000"/>
    <n v="0"/>
    <n v="0"/>
    <n v="31000000"/>
    <n v="34875000"/>
    <n v="0"/>
    <n v="0"/>
    <n v="62000000"/>
    <n v="0"/>
    <n v="62000000"/>
    <n v="0"/>
    <n v="62000000"/>
    <n v="6200000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8002"/>
    <s v="Maintenance-Transport Equipment "/>
    <n v="0"/>
    <n v="0"/>
    <n v="0"/>
    <n v="0"/>
    <n v="234000000"/>
    <n v="0"/>
    <n v="40000000"/>
    <n v="194000000"/>
    <n v="0"/>
    <n v="0"/>
    <n v="0"/>
    <n v="0"/>
    <n v="10000000"/>
    <n v="5000000"/>
    <n v="0"/>
    <n v="0"/>
    <n v="10000000"/>
    <n v="11610000"/>
    <n v="0"/>
    <n v="0"/>
    <n v="0"/>
    <n v="3390000"/>
    <n v="0"/>
    <n v="0"/>
    <n v="20000000"/>
    <n v="0"/>
    <n v="20000000"/>
    <n v="0"/>
    <n v="20000000"/>
    <n v="2000000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312219"/>
    <s v="Other Transport equipment - Acquisition"/>
    <n v="0"/>
    <n v="0"/>
    <n v="0"/>
    <n v="0"/>
    <n v="7444800000"/>
    <n v="0"/>
    <n v="0"/>
    <n v="7444800000"/>
    <n v="0"/>
    <n v="0"/>
    <n v="0"/>
    <n v="0"/>
    <n v="0"/>
    <n v="0"/>
    <n v="0"/>
    <n v="0"/>
    <n v="0"/>
    <n v="0"/>
    <n v="0"/>
    <n v="0"/>
    <n v="0"/>
    <n v="0"/>
    <n v="0"/>
    <n v="0"/>
    <n v="0"/>
    <n v="0"/>
    <n v="0"/>
    <n v="0"/>
    <n v="0"/>
    <n v="0"/>
    <s v="Capital"/>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342111"/>
    <s v="Land - Acquisition"/>
    <n v="0"/>
    <n v="0"/>
    <n v="0"/>
    <n v="0"/>
    <n v="5224058307"/>
    <n v="0"/>
    <n v="5224058307"/>
    <n v="0"/>
    <n v="0"/>
    <n v="0"/>
    <n v="0"/>
    <n v="0"/>
    <n v="200000000"/>
    <n v="0"/>
    <n v="0"/>
    <n v="0"/>
    <n v="780000000"/>
    <n v="0"/>
    <n v="0"/>
    <n v="0"/>
    <n v="3800000000"/>
    <n v="4780000000"/>
    <n v="0"/>
    <n v="0"/>
    <n v="4780000000"/>
    <n v="0"/>
    <n v="4780000000"/>
    <n v="0"/>
    <n v="4780000000"/>
    <n v="4780000000"/>
    <s v="Capital"/>
  </r>
  <r>
    <s v="019"/>
    <s v="Ministry of Water and Environment"/>
    <x v="7"/>
    <x v="7"/>
    <s v="02"/>
    <s v="Agricultural Production and Productivity"/>
    <s v="03"/>
    <s v="Directorate of Water Development "/>
    <s v="004"/>
    <s v="Water for Production"/>
    <s v="1666"/>
    <s v="Development of Solar Powered Irrigation and Water Supply Systems"/>
    <s v="000017"/>
    <s v="Infrastructure Development and Management"/>
    <s v="225204"/>
    <s v="Monitoring and Supervision of capital work"/>
    <n v="0"/>
    <n v="0"/>
    <n v="0"/>
    <n v="0"/>
    <n v="71999999"/>
    <n v="0"/>
    <n v="71999999"/>
    <n v="0"/>
    <n v="0"/>
    <n v="0"/>
    <n v="0"/>
    <n v="0"/>
    <n v="0"/>
    <n v="0"/>
    <n v="0"/>
    <n v="0"/>
    <n v="18000000"/>
    <n v="0"/>
    <n v="0"/>
    <n v="0"/>
    <n v="0"/>
    <n v="18000000"/>
    <n v="0"/>
    <n v="0"/>
    <n v="18000000"/>
    <n v="0"/>
    <n v="18000000"/>
    <n v="0"/>
    <n v="18000000"/>
    <n v="180000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17"/>
    <s v="Infrastructure Development and Management"/>
    <s v="227001"/>
    <s v="Travel inland"/>
    <n v="0"/>
    <n v="0"/>
    <n v="0"/>
    <n v="0"/>
    <n v="65250000"/>
    <n v="0"/>
    <n v="65250000"/>
    <n v="0"/>
    <n v="0"/>
    <n v="0"/>
    <n v="0"/>
    <n v="0"/>
    <n v="0"/>
    <n v="0"/>
    <n v="0"/>
    <n v="0"/>
    <n v="16312500"/>
    <n v="4345835"/>
    <n v="0"/>
    <n v="0"/>
    <n v="0"/>
    <n v="11966665"/>
    <n v="0"/>
    <n v="0"/>
    <n v="16312500"/>
    <n v="0"/>
    <n v="16312500"/>
    <n v="0"/>
    <n v="16312500"/>
    <n v="16312500"/>
    <s v="Recurrent"/>
  </r>
  <r>
    <s v="019"/>
    <s v="Ministry of Water and Environment"/>
    <x v="2"/>
    <x v="2"/>
    <s v="01"/>
    <s v="Environment and Natural Resources Management"/>
    <s v="01"/>
    <s v="Directorate of Environmental Affairs"/>
    <s v="000"/>
    <s v=""/>
    <s v="1417"/>
    <s v="Farm Income Enhancement and Forestry Conservation Programme Phase II"/>
    <s v="000003"/>
    <s v="Facilities and Equipment Management"/>
    <s v="225101"/>
    <s v="Consultancy Services"/>
    <n v="0"/>
    <n v="0"/>
    <n v="0"/>
    <n v="0"/>
    <n v="0"/>
    <n v="0"/>
    <n v="0"/>
    <n v="0"/>
    <n v="0"/>
    <n v="0"/>
    <n v="0"/>
    <n v="0"/>
    <n v="0"/>
    <n v="0"/>
    <n v="0"/>
    <n v="0"/>
    <n v="0"/>
    <n v="0"/>
    <n v="175640000"/>
    <n v="175640000"/>
    <n v="0"/>
    <n v="0"/>
    <n v="0"/>
    <n v="0"/>
    <n v="0"/>
    <n v="175640000"/>
    <n v="0"/>
    <n v="175640000"/>
    <n v="175640000"/>
    <n v="175640000"/>
    <s v="Recurrent"/>
  </r>
  <r>
    <s v="019"/>
    <s v="Ministry of Water and Environment"/>
    <x v="2"/>
    <x v="2"/>
    <s v="01"/>
    <s v="Environment and Natural Resources Management"/>
    <s v="01"/>
    <s v="Directorate of Environmental Affairs"/>
    <s v="000"/>
    <s v=""/>
    <s v="1417"/>
    <s v="Farm Income Enhancement and Forestry Conservation Programme Phase II"/>
    <s v="000014"/>
    <s v="Administrative and Support Services"/>
    <s v="211102"/>
    <s v="Contract Staff Salaries "/>
    <n v="0"/>
    <n v="0"/>
    <n v="0"/>
    <n v="0"/>
    <n v="0"/>
    <n v="0"/>
    <n v="0"/>
    <n v="0"/>
    <n v="0"/>
    <n v="0"/>
    <n v="191619561"/>
    <n v="191619561"/>
    <n v="0"/>
    <n v="0"/>
    <n v="240678468"/>
    <n v="240678468"/>
    <n v="0"/>
    <n v="0"/>
    <n v="151374561"/>
    <n v="151374561"/>
    <n v="0"/>
    <n v="0"/>
    <n v="0"/>
    <n v="0"/>
    <n v="0"/>
    <n v="583672590"/>
    <n v="0"/>
    <n v="583672590"/>
    <n v="583672590"/>
    <n v="583672590"/>
    <s v="Recurrent"/>
  </r>
  <r>
    <s v="019"/>
    <s v="Ministry of Water and Environment"/>
    <x v="2"/>
    <x v="2"/>
    <s v="01"/>
    <s v="Environment and Natural Resources Management"/>
    <s v="01"/>
    <s v="Directorate of Environmental Affairs"/>
    <s v="000"/>
    <s v=""/>
    <s v="1417"/>
    <s v="Farm Income Enhancement and Forestry Conservation Programme Phase II"/>
    <s v="000017"/>
    <s v="Infrastructure Development and Management"/>
    <s v="227004"/>
    <s v="Fuel, Lubricants and Oils"/>
    <n v="0"/>
    <n v="0"/>
    <n v="0"/>
    <n v="0"/>
    <n v="0"/>
    <n v="0"/>
    <n v="0"/>
    <n v="0"/>
    <n v="0"/>
    <n v="0"/>
    <n v="0"/>
    <n v="0"/>
    <n v="0"/>
    <n v="0"/>
    <n v="55108360"/>
    <n v="55108360"/>
    <n v="0"/>
    <n v="0"/>
    <n v="87895000"/>
    <n v="87895000"/>
    <n v="0"/>
    <n v="0"/>
    <n v="0"/>
    <n v="0"/>
    <n v="0"/>
    <n v="143003360"/>
    <n v="0"/>
    <n v="143003360"/>
    <n v="143003360"/>
    <n v="143003360"/>
    <s v="Recurrent"/>
  </r>
  <r>
    <s v="019"/>
    <s v="Ministry of Water and Environment"/>
    <x v="2"/>
    <x v="2"/>
    <s v="01"/>
    <s v="Environment and Natural Resources Management"/>
    <s v="01"/>
    <s v="Directorate of Environmental Affairs"/>
    <s v="000"/>
    <s v=""/>
    <s v="1613"/>
    <s v="Investing in Forests and Protected Areas for Climate-Smart Development"/>
    <s v="000014"/>
    <s v="Administrative and Support Services"/>
    <s v="221009"/>
    <s v="Welfare and Entertainment"/>
    <n v="0"/>
    <n v="0"/>
    <n v="0"/>
    <n v="0"/>
    <n v="0"/>
    <n v="0"/>
    <n v="0"/>
    <n v="0"/>
    <n v="0"/>
    <n v="0"/>
    <n v="0"/>
    <n v="0"/>
    <n v="0"/>
    <n v="0"/>
    <n v="21000000"/>
    <n v="20839000"/>
    <n v="0"/>
    <n v="0"/>
    <n v="0"/>
    <n v="0"/>
    <n v="0"/>
    <n v="0"/>
    <n v="0"/>
    <n v="0"/>
    <n v="0"/>
    <n v="21000000"/>
    <n v="0"/>
    <n v="20839000"/>
    <n v="21000000"/>
    <n v="20839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4"/>
    <s v="Administrative and Support Services"/>
    <s v="211102"/>
    <s v="Contract Staff Salaries "/>
    <n v="0"/>
    <n v="0"/>
    <n v="0"/>
    <n v="0"/>
    <n v="1340000000"/>
    <n v="0"/>
    <n v="400000000"/>
    <n v="940000000"/>
    <n v="70000000"/>
    <n v="36335912"/>
    <n v="0"/>
    <n v="0"/>
    <n v="100000000"/>
    <n v="64984757"/>
    <n v="0"/>
    <n v="0"/>
    <n v="100000000"/>
    <n v="126292820"/>
    <n v="0"/>
    <n v="0"/>
    <n v="100000000"/>
    <n v="142386511"/>
    <n v="0"/>
    <n v="0"/>
    <n v="370000000"/>
    <n v="0"/>
    <n v="370000000"/>
    <n v="0"/>
    <n v="370000000"/>
    <n v="37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39"/>
    <s v="Policies, Regulations and Standards "/>
    <s v="211106"/>
    <s v="Allowances (Incl. Casuals, Temporary, sitting allowances)"/>
    <n v="0"/>
    <n v="0"/>
    <n v="0"/>
    <n v="0"/>
    <n v="60000000"/>
    <n v="0"/>
    <n v="20000000"/>
    <n v="40000000"/>
    <n v="0"/>
    <n v="0"/>
    <n v="0"/>
    <n v="0"/>
    <n v="5000000"/>
    <n v="5000000"/>
    <n v="0"/>
    <n v="0"/>
    <n v="5000000"/>
    <n v="5000000"/>
    <n v="0"/>
    <n v="0"/>
    <n v="10000000"/>
    <n v="10000000"/>
    <n v="0"/>
    <n v="0"/>
    <n v="20000000"/>
    <n v="0"/>
    <n v="20000000"/>
    <n v="0"/>
    <n v="20000000"/>
    <n v="2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0"/>
    <s v="Advocacy, sensitization and information management"/>
    <s v="221001"/>
    <s v="Advertising and Public Relations"/>
    <n v="0"/>
    <n v="0"/>
    <n v="0"/>
    <n v="0"/>
    <n v="100000000"/>
    <n v="0"/>
    <n v="60000000"/>
    <n v="40000000"/>
    <n v="0"/>
    <n v="0"/>
    <n v="0"/>
    <n v="0"/>
    <n v="0"/>
    <n v="0"/>
    <n v="0"/>
    <n v="0"/>
    <n v="15000000"/>
    <n v="15000000"/>
    <n v="0"/>
    <n v="0"/>
    <n v="0"/>
    <n v="0"/>
    <n v="0"/>
    <n v="0"/>
    <n v="15000000"/>
    <n v="0"/>
    <n v="15000000"/>
    <n v="0"/>
    <n v="15000000"/>
    <n v="15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5"/>
    <s v="Natural Capital Assets"/>
    <s v="242003"/>
    <s v="Other"/>
    <n v="0"/>
    <n v="0"/>
    <n v="0"/>
    <n v="0"/>
    <n v="2682000000"/>
    <n v="0"/>
    <n v="462000000"/>
    <n v="2220000000"/>
    <n v="0"/>
    <n v="0"/>
    <n v="0"/>
    <n v="0"/>
    <n v="0"/>
    <n v="0"/>
    <n v="0"/>
    <n v="0"/>
    <n v="0"/>
    <n v="0"/>
    <n v="0"/>
    <n v="0"/>
    <n v="462000000"/>
    <n v="462000000"/>
    <n v="0"/>
    <n v="0"/>
    <n v="462000000"/>
    <n v="0"/>
    <n v="462000000"/>
    <n v="0"/>
    <n v="462000000"/>
    <n v="4620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140020"/>
    <s v="Advocacy, sensitization and information management"/>
    <s v="225101"/>
    <s v="Consultancy Services"/>
    <n v="0"/>
    <n v="0"/>
    <n v="0"/>
    <n v="0"/>
    <n v="140500000"/>
    <n v="0"/>
    <n v="140500000"/>
    <n v="0"/>
    <n v="0"/>
    <n v="0"/>
    <n v="0"/>
    <n v="0"/>
    <n v="35125000"/>
    <n v="35125000"/>
    <n v="0"/>
    <n v="0"/>
    <n v="35125000"/>
    <n v="0"/>
    <n v="0"/>
    <n v="0"/>
    <n v="0"/>
    <n v="35124998"/>
    <n v="0"/>
    <n v="0"/>
    <n v="70250000"/>
    <n v="0"/>
    <n v="70249998"/>
    <n v="0"/>
    <n v="70250000"/>
    <n v="70249998"/>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1017"/>
    <s v="Membership dues and Subscription fees."/>
    <n v="0"/>
    <n v="0"/>
    <n v="0"/>
    <n v="0"/>
    <n v="45000000"/>
    <n v="0"/>
    <n v="45000000"/>
    <n v="0"/>
    <n v="0"/>
    <n v="0"/>
    <n v="0"/>
    <n v="0"/>
    <n v="11250000"/>
    <n v="0"/>
    <n v="0"/>
    <n v="0"/>
    <n v="11250000"/>
    <n v="0"/>
    <n v="0"/>
    <n v="0"/>
    <n v="22500000"/>
    <n v="45000000"/>
    <n v="0"/>
    <n v="0"/>
    <n v="45000000"/>
    <n v="0"/>
    <n v="45000000"/>
    <n v="0"/>
    <n v="45000000"/>
    <n v="450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1011"/>
    <s v="Printing, Stationery, Photocopying and Binding"/>
    <n v="0"/>
    <n v="0"/>
    <n v="0"/>
    <n v="0"/>
    <n v="62000000"/>
    <n v="0"/>
    <n v="62000000"/>
    <n v="0"/>
    <n v="0"/>
    <n v="0"/>
    <n v="0"/>
    <n v="0"/>
    <n v="15500000"/>
    <n v="3875000"/>
    <n v="0"/>
    <n v="0"/>
    <n v="15500000"/>
    <n v="19514999"/>
    <n v="0"/>
    <n v="0"/>
    <n v="31000000"/>
    <n v="38610001"/>
    <n v="0"/>
    <n v="0"/>
    <n v="62000000"/>
    <n v="0"/>
    <n v="62000000"/>
    <n v="0"/>
    <n v="62000000"/>
    <n v="62000000"/>
    <s v="Recurrent"/>
  </r>
  <r>
    <s v="019"/>
    <s v="Ministry of Water and Environment"/>
    <x v="2"/>
    <x v="2"/>
    <s v="01"/>
    <s v="Environment and Natural Resources Management"/>
    <s v="04"/>
    <s v="Policy, Planning and Support Services"/>
    <s v="000"/>
    <s v=""/>
    <s v="1530"/>
    <s v="Integrated Water Resources Management and Development Project (IWMDP)"/>
    <s v="000006"/>
    <s v="Planning and Budgeting services"/>
    <s v="221003"/>
    <s v="Staff Training"/>
    <n v="0"/>
    <n v="0"/>
    <n v="0"/>
    <n v="0"/>
    <n v="0"/>
    <n v="0"/>
    <n v="0"/>
    <n v="0"/>
    <n v="0"/>
    <n v="0"/>
    <n v="81310587"/>
    <n v="63330636"/>
    <n v="0"/>
    <n v="0"/>
    <n v="75000000"/>
    <n v="1691000"/>
    <n v="0"/>
    <n v="0"/>
    <n v="0"/>
    <n v="0"/>
    <n v="0"/>
    <n v="0"/>
    <n v="0"/>
    <n v="0"/>
    <n v="0"/>
    <n v="156310587"/>
    <n v="0"/>
    <n v="65021636"/>
    <n v="156310587"/>
    <n v="65021636"/>
    <s v="Recurrent"/>
  </r>
  <r>
    <s v="019"/>
    <s v="Ministry of Water and Environment"/>
    <x v="2"/>
    <x v="2"/>
    <s v="01"/>
    <s v="Environment and Natural Resources Management"/>
    <s v="04"/>
    <s v="Policy, Planning and Support Services"/>
    <s v="002"/>
    <s v="Policy and Planning"/>
    <s v="1638"/>
    <s v="Retooling of Ministry of Water and Environment"/>
    <s v="000005"/>
    <s v="Human Resource Management"/>
    <s v="227004"/>
    <s v="Fuel, Lubricants and Oils"/>
    <n v="0"/>
    <n v="0"/>
    <n v="0"/>
    <n v="0"/>
    <n v="25000000"/>
    <n v="0"/>
    <n v="25000000"/>
    <n v="0"/>
    <n v="0"/>
    <n v="0"/>
    <n v="0"/>
    <n v="0"/>
    <n v="12500000"/>
    <n v="12430000"/>
    <n v="0"/>
    <n v="0"/>
    <n v="6250000"/>
    <n v="6320000"/>
    <n v="0"/>
    <n v="0"/>
    <n v="6250000"/>
    <n v="6250000"/>
    <n v="0"/>
    <n v="0"/>
    <n v="25000000"/>
    <n v="0"/>
    <n v="25000000"/>
    <n v="0"/>
    <n v="25000000"/>
    <n v="25000000"/>
    <s v="Recurrent"/>
  </r>
  <r>
    <s v="019"/>
    <s v="Ministry of Water and Environment"/>
    <x v="2"/>
    <x v="2"/>
    <s v="01"/>
    <s v="Environment and Natural Resources Management"/>
    <s v="04"/>
    <s v="Policy, Planning and Support Services"/>
    <s v="002"/>
    <s v="Policy and Planning"/>
    <s v="1638"/>
    <s v="Retooling of Ministry of Water and Environment"/>
    <s v="000008"/>
    <s v="Records Management"/>
    <s v="221011"/>
    <s v="Printing, Stationery, Photocopying and Binding"/>
    <n v="0"/>
    <n v="0"/>
    <n v="0"/>
    <n v="0"/>
    <n v="50000000"/>
    <n v="0"/>
    <n v="50000000"/>
    <n v="0"/>
    <n v="0"/>
    <n v="0"/>
    <n v="0"/>
    <n v="0"/>
    <n v="25000000"/>
    <n v="25000000"/>
    <n v="0"/>
    <n v="0"/>
    <n v="12500000"/>
    <n v="6712500"/>
    <n v="0"/>
    <n v="0"/>
    <n v="12500000"/>
    <n v="18287500"/>
    <n v="0"/>
    <n v="0"/>
    <n v="50000000"/>
    <n v="0"/>
    <n v="50000000"/>
    <n v="0"/>
    <n v="50000000"/>
    <n v="50000000"/>
    <s v="Recurrent"/>
  </r>
  <r>
    <s v="019"/>
    <s v="Ministry of Water and Environment"/>
    <x v="2"/>
    <x v="2"/>
    <s v="01"/>
    <s v="Environment and Natural Resources Management"/>
    <s v="04"/>
    <s v="Policy, Planning and Support Services"/>
    <s v="002"/>
    <s v="Policy and Planning"/>
    <s v="1638"/>
    <s v="Retooling of Ministry of Water and Environment"/>
    <s v="000008"/>
    <s v="Records Management"/>
    <s v="222002"/>
    <s v="Postage and Courier"/>
    <n v="0"/>
    <n v="0"/>
    <n v="0"/>
    <n v="0"/>
    <n v="180000000"/>
    <n v="0"/>
    <n v="180000000"/>
    <n v="0"/>
    <n v="0"/>
    <n v="0"/>
    <n v="0"/>
    <n v="0"/>
    <n v="90000000"/>
    <n v="90000000"/>
    <n v="0"/>
    <n v="0"/>
    <n v="45000000"/>
    <n v="44223645"/>
    <n v="0"/>
    <n v="0"/>
    <n v="45000000"/>
    <n v="45776355"/>
    <n v="0"/>
    <n v="0"/>
    <n v="180000000"/>
    <n v="0"/>
    <n v="180000000"/>
    <n v="0"/>
    <n v="180000000"/>
    <n v="180000000"/>
    <s v="Recurrent"/>
  </r>
  <r>
    <s v="019"/>
    <s v="Ministry of Water and Environment"/>
    <x v="2"/>
    <x v="2"/>
    <s v="01"/>
    <s v="Environment and Natural Resources Management"/>
    <s v="04"/>
    <s v="Policy, Planning and Support Services"/>
    <s v="002"/>
    <s v="Policy and Planning"/>
    <s v="1638"/>
    <s v="Retooling of Ministry of Water and Environment"/>
    <s v="000008"/>
    <s v="Records Management"/>
    <s v="225201"/>
    <s v="Consultancy Services-Capital"/>
    <n v="0"/>
    <n v="0"/>
    <n v="0"/>
    <n v="0"/>
    <n v="300000000"/>
    <n v="0"/>
    <n v="300000000"/>
    <n v="0"/>
    <n v="0"/>
    <n v="0"/>
    <n v="0"/>
    <n v="0"/>
    <n v="150000000"/>
    <n v="150000000"/>
    <n v="0"/>
    <n v="0"/>
    <n v="75000000"/>
    <n v="75000000"/>
    <n v="0"/>
    <n v="0"/>
    <n v="75000000"/>
    <n v="74999999"/>
    <n v="0"/>
    <n v="0"/>
    <n v="300000000"/>
    <n v="0"/>
    <n v="299999999"/>
    <n v="0"/>
    <n v="300000000"/>
    <n v="299999999"/>
    <s v="Recurrent"/>
  </r>
  <r>
    <s v="019"/>
    <s v="Ministry of Water and Environment"/>
    <x v="2"/>
    <x v="2"/>
    <s v="01"/>
    <s v="Environment and Natural Resources Management"/>
    <s v="04"/>
    <s v="Policy, Planning and Support Services"/>
    <s v="002"/>
    <s v="Policy and Planning"/>
    <s v="1638"/>
    <s v="Retooling of Ministry of Water and Environment"/>
    <s v="140027"/>
    <s v="Support to Affliated insititutions "/>
    <s v="223006"/>
    <s v="Water"/>
    <n v="0"/>
    <n v="0"/>
    <n v="0"/>
    <n v="0"/>
    <n v="20000000"/>
    <n v="0"/>
    <n v="20000000"/>
    <n v="0"/>
    <n v="0"/>
    <n v="0"/>
    <n v="0"/>
    <n v="0"/>
    <n v="10000000"/>
    <n v="10000000"/>
    <n v="0"/>
    <n v="0"/>
    <n v="10000000"/>
    <n v="0"/>
    <n v="0"/>
    <n v="0"/>
    <n v="0"/>
    <n v="20000000"/>
    <n v="0"/>
    <n v="0"/>
    <n v="20000000"/>
    <n v="0"/>
    <n v="30000000"/>
    <n v="0"/>
    <n v="20000000"/>
    <n v="30000000"/>
    <s v="Recurrent"/>
  </r>
  <r>
    <s v="019"/>
    <s v="Ministry of Water and Environment"/>
    <x v="2"/>
    <x v="2"/>
    <s v="01"/>
    <s v="Environment and Natural Resources Management"/>
    <s v="04"/>
    <s v="Policy, Planning and Support Services"/>
    <s v="002"/>
    <s v="Policy and Planning"/>
    <s v="1638"/>
    <s v="Retooling of Ministry of Water and Environment"/>
    <s v="140027"/>
    <s v="Support to Affliated insititutions "/>
    <s v="225101"/>
    <s v="Consultancy Services"/>
    <n v="0"/>
    <n v="0"/>
    <n v="0"/>
    <n v="0"/>
    <n v="500000000"/>
    <n v="0"/>
    <n v="500000000"/>
    <n v="0"/>
    <n v="0"/>
    <n v="0"/>
    <n v="0"/>
    <n v="0"/>
    <n v="250000000"/>
    <n v="250000000"/>
    <n v="0"/>
    <n v="0"/>
    <n v="101000000"/>
    <n v="101000000"/>
    <n v="0"/>
    <n v="0"/>
    <n v="149000000"/>
    <n v="149000000"/>
    <n v="0"/>
    <n v="0"/>
    <n v="500000000"/>
    <n v="0"/>
    <n v="500000000"/>
    <n v="0"/>
    <n v="500000000"/>
    <n v="500000000"/>
    <s v="Recurrent"/>
  </r>
  <r>
    <s v="019"/>
    <s v="Ministry of Water and Environment"/>
    <x v="2"/>
    <x v="2"/>
    <s v="01"/>
    <s v="Environment and Natural Resources Management"/>
    <s v="04"/>
    <s v="Policy, Planning and Support Services"/>
    <s v="002"/>
    <s v="Policy and Planning"/>
    <s v="1638"/>
    <s v="Retooling of Ministry of Water and Environment"/>
    <s v="140027"/>
    <s v="Support to Affliated insititutions "/>
    <s v="227001"/>
    <s v="Travel inland"/>
    <n v="0"/>
    <n v="0"/>
    <n v="0"/>
    <n v="0"/>
    <n v="550000000"/>
    <n v="0"/>
    <n v="550000000"/>
    <n v="0"/>
    <n v="0"/>
    <n v="0"/>
    <n v="0"/>
    <n v="0"/>
    <n v="275000000"/>
    <n v="275000000"/>
    <n v="0"/>
    <n v="0"/>
    <n v="270000000"/>
    <n v="270000000"/>
    <n v="0"/>
    <n v="0"/>
    <n v="5000000"/>
    <n v="5000000"/>
    <n v="0"/>
    <n v="0"/>
    <n v="550000000"/>
    <n v="0"/>
    <n v="550000000"/>
    <n v="0"/>
    <n v="550000000"/>
    <n v="55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12101"/>
    <s v="Social Security Contributions"/>
    <n v="0"/>
    <n v="0"/>
    <n v="0"/>
    <n v="0"/>
    <n v="10000000"/>
    <n v="0"/>
    <n v="10000000"/>
    <n v="0"/>
    <n v="0"/>
    <n v="0"/>
    <n v="0"/>
    <n v="0"/>
    <n v="0"/>
    <n v="0"/>
    <n v="0"/>
    <n v="0"/>
    <n v="2500000"/>
    <n v="2500000"/>
    <n v="0"/>
    <n v="0"/>
    <n v="7500000"/>
    <n v="10000000"/>
    <n v="0"/>
    <n v="0"/>
    <n v="10000000"/>
    <n v="0"/>
    <n v="12500000"/>
    <n v="0"/>
    <n v="10000000"/>
    <n v="125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1002"/>
    <s v="Workshops, Meetings and Seminars"/>
    <n v="0"/>
    <n v="0"/>
    <n v="0"/>
    <n v="0"/>
    <n v="50000000"/>
    <n v="0"/>
    <n v="50000000"/>
    <n v="0"/>
    <n v="0"/>
    <n v="0"/>
    <n v="0"/>
    <n v="0"/>
    <n v="0"/>
    <n v="0"/>
    <n v="0"/>
    <n v="0"/>
    <n v="12500000"/>
    <n v="4000000"/>
    <n v="0"/>
    <n v="0"/>
    <n v="37500000"/>
    <n v="46000000"/>
    <n v="0"/>
    <n v="0"/>
    <n v="50000000"/>
    <n v="0"/>
    <n v="50000000"/>
    <n v="0"/>
    <n v="50000000"/>
    <n v="5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1012"/>
    <s v="Small Office Equipment"/>
    <n v="0"/>
    <n v="0"/>
    <n v="0"/>
    <n v="0"/>
    <n v="93000000"/>
    <n v="0"/>
    <n v="93000000"/>
    <n v="0"/>
    <n v="0"/>
    <n v="0"/>
    <n v="0"/>
    <n v="0"/>
    <n v="0"/>
    <n v="0"/>
    <n v="0"/>
    <n v="0"/>
    <n v="23250000"/>
    <n v="0"/>
    <n v="0"/>
    <n v="0"/>
    <n v="10000000"/>
    <n v="33250000"/>
    <n v="0"/>
    <n v="0"/>
    <n v="33250000"/>
    <n v="0"/>
    <n v="33250000"/>
    <n v="0"/>
    <n v="33250000"/>
    <n v="3325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5101"/>
    <s v="Consultancy Services"/>
    <n v="0"/>
    <n v="0"/>
    <n v="0"/>
    <n v="0"/>
    <n v="113213529"/>
    <n v="0"/>
    <n v="113213529"/>
    <n v="0"/>
    <n v="0"/>
    <n v="0"/>
    <n v="0"/>
    <n v="0"/>
    <n v="0"/>
    <n v="0"/>
    <n v="0"/>
    <n v="0"/>
    <n v="113213529"/>
    <n v="0"/>
    <n v="0"/>
    <n v="0"/>
    <n v="0"/>
    <n v="113213529"/>
    <n v="0"/>
    <n v="0"/>
    <n v="113213529"/>
    <n v="0"/>
    <n v="113213529"/>
    <n v="0"/>
    <n v="113213529"/>
    <n v="113213529"/>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4"/>
    <s v="Administration and Support Services"/>
    <s v="225101"/>
    <s v="Consultancy Services"/>
    <n v="0"/>
    <n v="0"/>
    <n v="0"/>
    <n v="0"/>
    <n v="1200000000"/>
    <n v="0"/>
    <n v="200000000"/>
    <n v="1000000000"/>
    <n v="0"/>
    <n v="0"/>
    <n v="0"/>
    <n v="0"/>
    <n v="0"/>
    <n v="0"/>
    <n v="0"/>
    <n v="0"/>
    <n v="78303500"/>
    <n v="0"/>
    <n v="0"/>
    <n v="0"/>
    <n v="121696500"/>
    <n v="200000000"/>
    <n v="0"/>
    <n v="0"/>
    <n v="200000000"/>
    <n v="0"/>
    <n v="200000000"/>
    <n v="0"/>
    <n v="200000000"/>
    <n v="20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5"/>
    <s v="Monitoring and Evaluation"/>
    <s v="225101"/>
    <s v="Consultancy Services"/>
    <n v="0"/>
    <n v="0"/>
    <n v="0"/>
    <n v="0"/>
    <n v="474921761"/>
    <n v="0"/>
    <n v="474921761"/>
    <n v="0"/>
    <n v="0"/>
    <n v="0"/>
    <n v="0"/>
    <n v="0"/>
    <n v="0"/>
    <n v="0"/>
    <n v="0"/>
    <n v="0"/>
    <n v="118730500"/>
    <n v="0"/>
    <n v="0"/>
    <n v="0"/>
    <n v="155000000"/>
    <n v="273730499"/>
    <n v="0"/>
    <n v="0"/>
    <n v="273730500"/>
    <n v="0"/>
    <n v="273730499"/>
    <n v="0"/>
    <n v="273730500"/>
    <n v="273730499"/>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5"/>
    <s v="Monitoring and Evaluation"/>
    <s v="225201"/>
    <s v="Consultancy Services-Capital"/>
    <n v="0"/>
    <n v="0"/>
    <n v="0"/>
    <n v="0"/>
    <n v="1130000000"/>
    <n v="0"/>
    <n v="0"/>
    <n v="1130000000"/>
    <n v="0"/>
    <n v="0"/>
    <n v="0"/>
    <n v="0"/>
    <n v="0"/>
    <n v="0"/>
    <n v="0"/>
    <n v="0"/>
    <n v="0"/>
    <n v="0"/>
    <n v="0"/>
    <n v="0"/>
    <n v="0"/>
    <n v="0"/>
    <n v="0"/>
    <n v="0"/>
    <n v="0"/>
    <n v="0"/>
    <n v="0"/>
    <n v="0"/>
    <n v="0"/>
    <n v="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7"/>
    <s v="Infrastructure Development and Management"/>
    <s v="312121"/>
    <s v="Non-Residential Buildings - Acquisition"/>
    <n v="0"/>
    <n v="0"/>
    <n v="0"/>
    <n v="0"/>
    <n v="1000000000"/>
    <n v="0"/>
    <n v="1000000000"/>
    <n v="0"/>
    <n v="0"/>
    <n v="0"/>
    <n v="0"/>
    <n v="0"/>
    <n v="800000000"/>
    <n v="360000000"/>
    <n v="0"/>
    <n v="0"/>
    <n v="100000000"/>
    <n v="540000000"/>
    <n v="0"/>
    <n v="0"/>
    <n v="100000000"/>
    <n v="100000000"/>
    <n v="0"/>
    <n v="0"/>
    <n v="1000000000"/>
    <n v="0"/>
    <n v="1000000000"/>
    <n v="0"/>
    <n v="1000000000"/>
    <n v="1000000000"/>
    <s v="Capital"/>
  </r>
  <r>
    <s v="019"/>
    <s v="Ministry of Water and Environment"/>
    <x v="2"/>
    <x v="2"/>
    <s v="03"/>
    <s v="Water Resources Management "/>
    <s v="02"/>
    <s v="Directorate of Water Resources Management"/>
    <s v="000"/>
    <s v=""/>
    <s v="1487"/>
    <s v="Enhancing Resilience of Communities to Climate Change"/>
    <s v="000014"/>
    <s v="Administrative and Support Services"/>
    <s v="221001"/>
    <s v="Advertising and Public Relations"/>
    <n v="0"/>
    <n v="0"/>
    <n v="0"/>
    <n v="0"/>
    <n v="0"/>
    <n v="0"/>
    <n v="0"/>
    <n v="0"/>
    <n v="0"/>
    <n v="0"/>
    <n v="4000000"/>
    <n v="1000000"/>
    <n v="0"/>
    <n v="0"/>
    <n v="0"/>
    <n v="0"/>
    <n v="0"/>
    <n v="0"/>
    <n v="0"/>
    <n v="0"/>
    <n v="0"/>
    <n v="0"/>
    <n v="0"/>
    <n v="0"/>
    <n v="0"/>
    <n v="4000000"/>
    <n v="0"/>
    <n v="1000000"/>
    <n v="4000000"/>
    <n v="1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5"/>
    <s v="Monitoring and Evaluation "/>
    <s v="211106"/>
    <s v="Allowances (Incl. Casuals, Temporary, sitting allowances)"/>
    <n v="0"/>
    <n v="0"/>
    <n v="0"/>
    <n v="0"/>
    <n v="20000000"/>
    <n v="0"/>
    <n v="20000000"/>
    <n v="0"/>
    <n v="0"/>
    <n v="0"/>
    <n v="0"/>
    <n v="0"/>
    <n v="5000000"/>
    <n v="5000000"/>
    <n v="0"/>
    <n v="0"/>
    <n v="5000000"/>
    <n v="1000000"/>
    <n v="0"/>
    <n v="0"/>
    <n v="10000000"/>
    <n v="14000000"/>
    <n v="0"/>
    <n v="0"/>
    <n v="20000000"/>
    <n v="0"/>
    <n v="20000000"/>
    <n v="0"/>
    <n v="20000000"/>
    <n v="2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5"/>
    <s v="Monitoring and Evaluation "/>
    <s v="227004"/>
    <s v="Fuel, Lubricants and Oils"/>
    <n v="0"/>
    <n v="0"/>
    <n v="0"/>
    <n v="0"/>
    <n v="64000000"/>
    <n v="0"/>
    <n v="64000000"/>
    <n v="0"/>
    <n v="0"/>
    <n v="0"/>
    <n v="0"/>
    <n v="0"/>
    <n v="16000000"/>
    <n v="16000000"/>
    <n v="0"/>
    <n v="0"/>
    <n v="16000000"/>
    <n v="16000000"/>
    <n v="0"/>
    <n v="0"/>
    <n v="15000000"/>
    <n v="15000000"/>
    <n v="0"/>
    <n v="0"/>
    <n v="47000000"/>
    <n v="0"/>
    <n v="47000000"/>
    <n v="0"/>
    <n v="47000000"/>
    <n v="47000000"/>
    <s v="Recurrent"/>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000014"/>
    <s v="Administrative and Support Services"/>
    <s v="228002"/>
    <s v="Maintenance-Transport Equipment "/>
    <n v="0"/>
    <n v="0"/>
    <n v="0"/>
    <n v="0"/>
    <n v="16800000"/>
    <n v="0"/>
    <n v="16800000"/>
    <n v="0"/>
    <n v="0"/>
    <n v="0"/>
    <n v="0"/>
    <n v="0"/>
    <n v="4200000"/>
    <n v="4200000"/>
    <n v="0"/>
    <n v="0"/>
    <n v="4200000"/>
    <n v="4200000"/>
    <n v="0"/>
    <n v="0"/>
    <n v="0"/>
    <n v="0"/>
    <n v="0"/>
    <n v="0"/>
    <n v="8400000"/>
    <n v="0"/>
    <n v="8400000"/>
    <n v="0"/>
    <n v="8400000"/>
    <n v="8400000"/>
    <s v="Recurrent"/>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000017"/>
    <s v="Infrastructure Development and Management"/>
    <s v="312213"/>
    <s v="Water Vessels - Acquisition"/>
    <n v="0"/>
    <n v="0"/>
    <n v="0"/>
    <n v="0"/>
    <n v="130000000"/>
    <n v="0"/>
    <n v="130000000"/>
    <n v="0"/>
    <n v="0"/>
    <n v="0"/>
    <n v="0"/>
    <n v="0"/>
    <n v="130000000"/>
    <n v="130000000"/>
    <n v="0"/>
    <n v="0"/>
    <n v="0"/>
    <n v="0"/>
    <n v="0"/>
    <n v="0"/>
    <n v="0"/>
    <n v="0"/>
    <n v="0"/>
    <n v="0"/>
    <n v="130000000"/>
    <n v="0"/>
    <n v="130000000"/>
    <n v="0"/>
    <n v="130000000"/>
    <n v="130000000"/>
    <s v="Capital"/>
  </r>
  <r>
    <s v="014"/>
    <s v="Ministry of Health"/>
    <x v="9"/>
    <x v="9"/>
    <s v="02"/>
    <s v="Population Health, Safety and Management "/>
    <s v="05"/>
    <s v="Public Health Services"/>
    <s v="001"/>
    <s v="Communicable Diseases Prevention &amp; Control"/>
    <s v="1768"/>
    <s v="Uganda Covid-19 Response and Emergency Preparedness Project (UCREPP)"/>
    <s v="000002"/>
    <s v="Construction Management"/>
    <s v="312121"/>
    <s v="Non-Residential Buildings - Acquisition"/>
    <n v="0"/>
    <n v="0"/>
    <n v="0"/>
    <n v="0"/>
    <n v="38313552600"/>
    <n v="0"/>
    <n v="0"/>
    <n v="38313552600"/>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11102"/>
    <s v="Contract Staff Salaries "/>
    <n v="0"/>
    <n v="0"/>
    <n v="0"/>
    <n v="0"/>
    <n v="3815640000"/>
    <n v="0"/>
    <n v="0"/>
    <n v="3815640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27001"/>
    <s v="Travel inland"/>
    <n v="0"/>
    <n v="0"/>
    <n v="0"/>
    <n v="0"/>
    <n v="4536702000"/>
    <n v="0"/>
    <n v="0"/>
    <n v="4536702000"/>
    <n v="0"/>
    <n v="0"/>
    <n v="0"/>
    <n v="0"/>
    <n v="0"/>
    <n v="0"/>
    <n v="0"/>
    <n v="0"/>
    <n v="0"/>
    <n v="0"/>
    <n v="0"/>
    <n v="0"/>
    <n v="0"/>
    <n v="0"/>
    <n v="0"/>
    <n v="0"/>
    <n v="0"/>
    <n v="0"/>
    <n v="0"/>
    <n v="0"/>
    <n v="0"/>
    <n v="0"/>
    <s v="Recurrent"/>
  </r>
  <r>
    <s v="015"/>
    <s v="Ministry of  Trade, Industry and Co-operatives"/>
    <x v="18"/>
    <x v="18"/>
    <s v="03"/>
    <s v="Enabling Environment"/>
    <s v="03"/>
    <s v="Policy, Planning and Support Services"/>
    <s v="001"/>
    <s v="Finance and Administration"/>
    <s v="1689"/>
    <s v="Retooling of Ministry of Trade and Industry"/>
    <s v="000015"/>
    <s v="Monitoring and Evaluation "/>
    <s v="211106"/>
    <s v="Allowances (Incl. Casuals, Temporary, sitting allowances)"/>
    <n v="0"/>
    <n v="0"/>
    <n v="0"/>
    <n v="0"/>
    <n v="40000000"/>
    <n v="0"/>
    <n v="40000000"/>
    <n v="0"/>
    <n v="0"/>
    <n v="0"/>
    <n v="0"/>
    <n v="0"/>
    <n v="13333332"/>
    <n v="13333332"/>
    <n v="0"/>
    <n v="0"/>
    <n v="9333334"/>
    <n v="0"/>
    <n v="0"/>
    <n v="0"/>
    <n v="17333334"/>
    <n v="26666668"/>
    <n v="0"/>
    <n v="0"/>
    <n v="40000000"/>
    <n v="0"/>
    <n v="40000000"/>
    <n v="0"/>
    <n v="40000000"/>
    <n v="40000000"/>
    <s v="Recurrent"/>
  </r>
  <r>
    <s v="015"/>
    <s v="Ministry of  Trade, Industry and Co-operatives"/>
    <x v="18"/>
    <x v="18"/>
    <s v="03"/>
    <s v="Enabling Environment"/>
    <s v="03"/>
    <s v="Policy, Planning and Support Services"/>
    <s v="001"/>
    <s v="Finance and Administration"/>
    <s v="1689"/>
    <s v="Retooling of Ministry of Trade and Industry"/>
    <s v="000015"/>
    <s v="Monitoring and Evaluation "/>
    <s v="221002"/>
    <s v="Workshops, Meetings and Seminars"/>
    <n v="0"/>
    <n v="0"/>
    <n v="0"/>
    <n v="0"/>
    <n v="50000000"/>
    <n v="0"/>
    <n v="50000000"/>
    <n v="0"/>
    <n v="0"/>
    <n v="0"/>
    <n v="0"/>
    <n v="0"/>
    <n v="16666665"/>
    <n v="16666665"/>
    <n v="0"/>
    <n v="0"/>
    <n v="11000000"/>
    <n v="5675000"/>
    <n v="0"/>
    <n v="0"/>
    <n v="0"/>
    <n v="5201500"/>
    <n v="0"/>
    <n v="0"/>
    <n v="27666665"/>
    <n v="0"/>
    <n v="27543165"/>
    <n v="0"/>
    <n v="27666665"/>
    <n v="27543165"/>
    <s v="Recurrent"/>
  </r>
  <r>
    <s v="015"/>
    <s v="Ministry of  Trade, Industry and Co-operatives"/>
    <x v="18"/>
    <x v="18"/>
    <s v="03"/>
    <s v="Enabling Environment"/>
    <s v="03"/>
    <s v="Policy, Planning and Support Services"/>
    <s v="001"/>
    <s v="Finance and Administration"/>
    <s v="1689"/>
    <s v="Retooling of Ministry of Trade and Industry"/>
    <s v="000015"/>
    <s v="Monitoring and Evaluation "/>
    <s v="227004"/>
    <s v="Fuel, Lubricants and Oils"/>
    <n v="0"/>
    <n v="0"/>
    <n v="0"/>
    <n v="0"/>
    <n v="5000000"/>
    <n v="0"/>
    <n v="5000000"/>
    <n v="0"/>
    <n v="0"/>
    <n v="0"/>
    <n v="0"/>
    <n v="0"/>
    <n v="1666686"/>
    <n v="0"/>
    <n v="0"/>
    <n v="0"/>
    <n v="1666657"/>
    <n v="0"/>
    <n v="0"/>
    <n v="0"/>
    <n v="0"/>
    <n v="3333343"/>
    <n v="0"/>
    <n v="0"/>
    <n v="3333343"/>
    <n v="0"/>
    <n v="3333343"/>
    <n v="0"/>
    <n v="3333343"/>
    <n v="3333343"/>
    <s v="Recurrent"/>
  </r>
  <r>
    <s v="016"/>
    <s v="Ministry of Works and Transport"/>
    <x v="10"/>
    <x v="10"/>
    <s v="01"/>
    <s v="Transport Regulation"/>
    <s v="05"/>
    <s v="Multimodal Transport Regulation"/>
    <s v="002"/>
    <s v="Transport Regulation and Safety"/>
    <s v="1774"/>
    <s v="Streamlining Management of Motor Vehicle Registration"/>
    <s v="260019"/>
    <s v="Road Safety Services"/>
    <s v="211102"/>
    <s v="Contract Staff Salaries "/>
    <n v="0"/>
    <n v="0"/>
    <n v="0"/>
    <n v="0"/>
    <n v="3181818182"/>
    <n v="0"/>
    <n v="3181818182"/>
    <n v="0"/>
    <n v="795454500"/>
    <n v="44821000"/>
    <n v="0"/>
    <n v="0"/>
    <n v="795454500"/>
    <n v="725168950"/>
    <n v="0"/>
    <n v="0"/>
    <n v="795454546"/>
    <n v="1055817284"/>
    <n v="0"/>
    <n v="0"/>
    <n v="697454550"/>
    <n v="1258010862"/>
    <n v="0"/>
    <n v="0"/>
    <n v="3083818096"/>
    <n v="0"/>
    <n v="3083818096"/>
    <n v="0"/>
    <n v="3083818096"/>
    <n v="3083818096"/>
    <s v="Recurrent"/>
  </r>
  <r>
    <s v="016"/>
    <s v="Ministry of Works and Transport"/>
    <x v="10"/>
    <x v="10"/>
    <s v="02"/>
    <s v="Land Use and Transport Planning"/>
    <s v="04"/>
    <s v="Policy, Planning and Support Services"/>
    <s v="002"/>
    <s v="Policy and Planning"/>
    <s v="1617"/>
    <s v="Retooling of Ministry of Works and Transport"/>
    <s v="000003"/>
    <s v="Facilities and Equipment Management"/>
    <s v="312424"/>
    <s v="Computer databases - Acquisition"/>
    <n v="0"/>
    <n v="0"/>
    <n v="100000000"/>
    <n v="-100000000"/>
    <n v="900000000"/>
    <n v="0"/>
    <n v="1000000000"/>
    <n v="0"/>
    <n v="0"/>
    <n v="0"/>
    <n v="0"/>
    <n v="0"/>
    <n v="330000000"/>
    <n v="0"/>
    <n v="0"/>
    <n v="0"/>
    <n v="420000000"/>
    <n v="665343077"/>
    <n v="0"/>
    <n v="0"/>
    <n v="95000000"/>
    <n v="179656923"/>
    <n v="0"/>
    <n v="0"/>
    <n v="845000000"/>
    <n v="0"/>
    <n v="845000000"/>
    <n v="0"/>
    <n v="845000000"/>
    <n v="845000000"/>
    <s v="Capital"/>
  </r>
  <r>
    <s v="016"/>
    <s v="Ministry of Works and Transport"/>
    <x v="10"/>
    <x v="10"/>
    <s v="02"/>
    <s v="Land Use and Transport Planning"/>
    <s v="04"/>
    <s v="Policy, Planning and Support Services"/>
    <s v="002"/>
    <s v="Policy and Planning"/>
    <s v="1617"/>
    <s v="Retooling of Ministry of Works and Transport"/>
    <s v="000014"/>
    <s v="Administrative and Support Services"/>
    <s v="221008"/>
    <s v="Information and Communication Technology Supplies.  "/>
    <n v="0"/>
    <n v="0"/>
    <n v="0"/>
    <n v="0"/>
    <n v="280000000"/>
    <n v="0"/>
    <n v="280000000"/>
    <n v="0"/>
    <n v="70009000"/>
    <n v="0"/>
    <n v="0"/>
    <n v="0"/>
    <n v="70000000"/>
    <n v="66616840"/>
    <n v="0"/>
    <n v="0"/>
    <n v="70000000"/>
    <n v="92247000"/>
    <n v="0"/>
    <n v="0"/>
    <n v="24991000"/>
    <n v="65234501"/>
    <n v="0"/>
    <n v="0"/>
    <n v="235000000"/>
    <n v="0"/>
    <n v="224098341"/>
    <n v="0"/>
    <n v="235000000"/>
    <n v="224098341"/>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000022"/>
    <s v="Research and Development"/>
    <s v="221017"/>
    <s v="Membership dues and Subscription fees."/>
    <n v="0"/>
    <n v="0"/>
    <n v="0"/>
    <n v="0"/>
    <n v="50000000"/>
    <n v="0"/>
    <n v="50000000"/>
    <n v="0"/>
    <n v="0"/>
    <n v="0"/>
    <n v="0"/>
    <n v="0"/>
    <n v="35000000"/>
    <n v="34996996"/>
    <n v="0"/>
    <n v="0"/>
    <n v="2500000"/>
    <n v="1100000"/>
    <n v="0"/>
    <n v="0"/>
    <n v="12500000"/>
    <n v="12803004"/>
    <n v="0"/>
    <n v="0"/>
    <n v="50000000"/>
    <n v="0"/>
    <n v="48900000"/>
    <n v="0"/>
    <n v="50000000"/>
    <n v="4890000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7"/>
    <s v="Road construction and upgrade"/>
    <s v="313121"/>
    <s v="  Non-Residential Buildings  - Improvement"/>
    <n v="0"/>
    <n v="0"/>
    <n v="0"/>
    <n v="0"/>
    <n v="4600000000"/>
    <n v="0"/>
    <n v="4600000000"/>
    <n v="0"/>
    <n v="0"/>
    <n v="0"/>
    <n v="0"/>
    <n v="0"/>
    <n v="3372500000"/>
    <n v="2172935301"/>
    <n v="0"/>
    <n v="0"/>
    <n v="92000000"/>
    <n v="1291564700"/>
    <n v="0"/>
    <n v="0"/>
    <n v="1135500000"/>
    <n v="1067259918"/>
    <n v="0"/>
    <n v="0"/>
    <n v="4600000000"/>
    <n v="0"/>
    <n v="4531759919"/>
    <n v="0"/>
    <n v="4600000000"/>
    <n v="4531759919"/>
    <s v="Capital"/>
  </r>
  <r>
    <s v="016"/>
    <s v="Ministry of Works and Transport"/>
    <x v="10"/>
    <x v="10"/>
    <s v="03"/>
    <s v="Transport Infrastructure and Services Development"/>
    <s v="05"/>
    <s v="Multimodal Transport Regulation"/>
    <s v="001"/>
    <s v="Maritime Administration"/>
    <s v="1456"/>
    <s v="Multinational Lake Victoria Martime Comm. &amp; Transport Project"/>
    <s v="000017"/>
    <s v="Infrastructure Development and Management"/>
    <s v="312121"/>
    <s v="Non-Residential Buildings - Acquisition"/>
    <n v="0"/>
    <n v="0"/>
    <n v="0"/>
    <n v="0"/>
    <n v="15000000000"/>
    <n v="0"/>
    <n v="3000000000"/>
    <n v="12000000000"/>
    <n v="0"/>
    <n v="0"/>
    <n v="0"/>
    <n v="0"/>
    <n v="500000000"/>
    <n v="247870000"/>
    <n v="0"/>
    <n v="0"/>
    <n v="480000000"/>
    <n v="406295000"/>
    <n v="0"/>
    <n v="0"/>
    <n v="0"/>
    <n v="325835000"/>
    <n v="0"/>
    <n v="0"/>
    <n v="980000000"/>
    <n v="0"/>
    <n v="980000000"/>
    <n v="0"/>
    <n v="980000000"/>
    <n v="980000000"/>
    <s v="Capital"/>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11104"/>
    <s v="Employee Gratuity"/>
    <n v="0"/>
    <n v="0"/>
    <n v="0"/>
    <n v="0"/>
    <n v="592800000"/>
    <n v="0"/>
    <n v="592800000"/>
    <n v="0"/>
    <n v="0"/>
    <n v="0"/>
    <n v="0"/>
    <n v="0"/>
    <n v="296400000"/>
    <n v="296400000"/>
    <n v="0"/>
    <n v="0"/>
    <n v="148200000"/>
    <n v="148200000"/>
    <n v="0"/>
    <n v="0"/>
    <n v="148200000"/>
    <n v="148200000"/>
    <n v="0"/>
    <n v="0"/>
    <n v="592800000"/>
    <n v="0"/>
    <n v="592800000"/>
    <n v="0"/>
    <n v="592800000"/>
    <n v="592800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12102"/>
    <s v="Medical expenses (Employees)"/>
    <n v="0"/>
    <n v="0"/>
    <n v="0"/>
    <n v="0"/>
    <n v="413994000"/>
    <n v="0"/>
    <n v="413994000"/>
    <n v="0"/>
    <n v="0"/>
    <n v="0"/>
    <n v="0"/>
    <n v="0"/>
    <n v="136618020"/>
    <n v="136618020"/>
    <n v="0"/>
    <n v="0"/>
    <n v="173877480"/>
    <n v="173877480"/>
    <n v="0"/>
    <n v="0"/>
    <n v="103498500"/>
    <n v="103498500"/>
    <n v="0"/>
    <n v="0"/>
    <n v="413994000"/>
    <n v="0"/>
    <n v="413994000"/>
    <n v="0"/>
    <n v="413994000"/>
    <n v="413994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1011"/>
    <s v="Printing, Stationery, Photocopying and Binding"/>
    <n v="0"/>
    <n v="0"/>
    <n v="0"/>
    <n v="0"/>
    <n v="91185000"/>
    <n v="0"/>
    <n v="91185000"/>
    <n v="0"/>
    <n v="15000000"/>
    <n v="15000000"/>
    <n v="0"/>
    <n v="0"/>
    <n v="30091050"/>
    <n v="30091050"/>
    <n v="0"/>
    <n v="0"/>
    <n v="23708100"/>
    <n v="23708100"/>
    <n v="0"/>
    <n v="0"/>
    <n v="22385850"/>
    <n v="22385850"/>
    <n v="0"/>
    <n v="0"/>
    <n v="91185000"/>
    <n v="0"/>
    <n v="91185000"/>
    <n v="0"/>
    <n v="91185000"/>
    <n v="91185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3005"/>
    <s v="Electricity "/>
    <n v="0"/>
    <n v="0"/>
    <n v="0"/>
    <n v="0"/>
    <n v="21384000"/>
    <n v="0"/>
    <n v="21384000"/>
    <n v="0"/>
    <n v="5346000"/>
    <n v="5346000"/>
    <n v="0"/>
    <n v="0"/>
    <n v="7056720"/>
    <n v="7056720"/>
    <n v="0"/>
    <n v="0"/>
    <n v="3635280"/>
    <n v="3635280"/>
    <n v="0"/>
    <n v="0"/>
    <n v="5346000"/>
    <n v="5346000"/>
    <n v="0"/>
    <n v="0"/>
    <n v="21384000"/>
    <n v="0"/>
    <n v="21384000"/>
    <n v="0"/>
    <n v="21384000"/>
    <n v="21384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5204"/>
    <s v="Monitoring and Supervision of capital work"/>
    <n v="0"/>
    <n v="0"/>
    <n v="0"/>
    <n v="0"/>
    <n v="89112000"/>
    <n v="0"/>
    <n v="89112000"/>
    <n v="0"/>
    <n v="22278000"/>
    <n v="22278000"/>
    <n v="0"/>
    <n v="0"/>
    <n v="29406960"/>
    <n v="29406960"/>
    <n v="0"/>
    <n v="0"/>
    <n v="15149040"/>
    <n v="15149040"/>
    <n v="0"/>
    <n v="0"/>
    <n v="22278000"/>
    <n v="22278000"/>
    <n v="0"/>
    <n v="0"/>
    <n v="89112000"/>
    <n v="0"/>
    <n v="89112000"/>
    <n v="0"/>
    <n v="89112000"/>
    <n v="89112000"/>
    <s v="Recurrent"/>
  </r>
  <r>
    <s v="016"/>
    <s v="Ministry of Works and Transport"/>
    <x v="10"/>
    <x v="10"/>
    <s v="03"/>
    <s v="Transport Infrastructure and Services Development"/>
    <s v="06"/>
    <s v="Rail, Air and Inland Water Transport"/>
    <s v="001"/>
    <s v="Transport Infrastructure and Services"/>
    <s v="1097"/>
    <s v="New Standard Gauge Railway Line"/>
    <s v="260003"/>
    <s v="Feasibility and Detailed engineering studies"/>
    <s v="225203"/>
    <s v="Appraisal and Feasibility Studies for Capital Works"/>
    <n v="0"/>
    <n v="0"/>
    <n v="0"/>
    <n v="0"/>
    <n v="2791500000"/>
    <n v="0"/>
    <n v="2791500000"/>
    <n v="0"/>
    <n v="0"/>
    <n v="0"/>
    <n v="0"/>
    <n v="0"/>
    <n v="0"/>
    <n v="0"/>
    <n v="0"/>
    <n v="0"/>
    <n v="2093625000"/>
    <n v="2093625000"/>
    <n v="0"/>
    <n v="0"/>
    <n v="697875000"/>
    <n v="697875000"/>
    <n v="0"/>
    <n v="0"/>
    <n v="2791500000"/>
    <n v="0"/>
    <n v="2791500000"/>
    <n v="0"/>
    <n v="2791500000"/>
    <n v="2791500000"/>
    <s v="Recurrent"/>
  </r>
  <r>
    <s v="016"/>
    <s v="Ministry of Works and Transport"/>
    <x v="10"/>
    <x v="10"/>
    <s v="03"/>
    <s v="Transport Infrastructure and Services Development"/>
    <s v="06"/>
    <s v="Rail, Air and Inland Water Transport"/>
    <s v="001"/>
    <s v="Transport Infrastructure and Services"/>
    <s v="1284"/>
    <s v="Development of new Kampala Port in Bukasa"/>
    <s v="000017"/>
    <s v="Infrastructure Development and Management"/>
    <s v="225204"/>
    <s v="Monitoring and Supervision of capital work"/>
    <n v="0"/>
    <n v="0"/>
    <n v="0"/>
    <n v="0"/>
    <n v="200000000"/>
    <n v="0"/>
    <n v="200000000"/>
    <n v="0"/>
    <n v="10000000"/>
    <n v="0"/>
    <n v="0"/>
    <n v="0"/>
    <n v="126000000"/>
    <n v="96027002"/>
    <n v="0"/>
    <n v="0"/>
    <n v="14000000"/>
    <n v="-12493156"/>
    <n v="0"/>
    <n v="0"/>
    <n v="50000000"/>
    <n v="88855704"/>
    <n v="0"/>
    <n v="0"/>
    <n v="200000000"/>
    <n v="0"/>
    <n v="172389550"/>
    <n v="0"/>
    <n v="200000000"/>
    <n v="172389550"/>
    <s v="Recurrent"/>
  </r>
  <r>
    <s v="016"/>
    <s v="Ministry of Works and Transport"/>
    <x v="10"/>
    <x v="10"/>
    <s v="03"/>
    <s v="Transport Infrastructure and Services Development"/>
    <s v="06"/>
    <s v="Rail, Air and Inland Water Transport"/>
    <s v="001"/>
    <s v="Transport Infrastructure and Services"/>
    <s v="1284"/>
    <s v="Development of new Kampala Port in Bukasa"/>
    <s v="000017"/>
    <s v="Infrastructure Development and Management"/>
    <s v="312139"/>
    <s v="Other Structures - Acquisition"/>
    <n v="0"/>
    <n v="0"/>
    <n v="0"/>
    <n v="0"/>
    <n v="36875104032"/>
    <n v="0"/>
    <n v="0"/>
    <n v="36875104032"/>
    <n v="0"/>
    <n v="0"/>
    <n v="0"/>
    <n v="0"/>
    <n v="0"/>
    <n v="0"/>
    <n v="0"/>
    <n v="0"/>
    <n v="0"/>
    <n v="0"/>
    <n v="0"/>
    <n v="0"/>
    <n v="0"/>
    <n v="0"/>
    <n v="0"/>
    <n v="0"/>
    <n v="0"/>
    <n v="0"/>
    <n v="0"/>
    <n v="0"/>
    <n v="0"/>
    <n v="0"/>
    <s v="Capital"/>
  </r>
  <r>
    <s v="016"/>
    <s v="Ministry of Works and Transport"/>
    <x v="10"/>
    <x v="10"/>
    <s v="03"/>
    <s v="Transport Infrastructure and Services Development"/>
    <s v="06"/>
    <s v="Rail, Air and Inland Water Transport"/>
    <s v="001"/>
    <s v="Transport Infrastructure and Services"/>
    <s v="1489"/>
    <s v="Development of Kabaale Airport"/>
    <s v="000017"/>
    <s v="Infrastructure Development and Management"/>
    <s v="228002"/>
    <s v="Maintenance-Transport Equipment "/>
    <n v="0"/>
    <n v="0"/>
    <n v="0"/>
    <n v="0"/>
    <n v="30000000"/>
    <n v="0"/>
    <n v="30000000"/>
    <n v="0"/>
    <n v="0"/>
    <n v="0"/>
    <n v="0"/>
    <n v="0"/>
    <n v="0"/>
    <n v="0"/>
    <n v="0"/>
    <n v="0"/>
    <n v="22500000"/>
    <n v="0"/>
    <n v="0"/>
    <n v="0"/>
    <n v="7500000"/>
    <n v="30000000"/>
    <n v="0"/>
    <n v="0"/>
    <n v="30000000"/>
    <n v="0"/>
    <n v="30000000"/>
    <n v="0"/>
    <n v="30000000"/>
    <n v="30000000"/>
    <s v="Recurrent"/>
  </r>
  <r>
    <s v="016"/>
    <s v="Ministry of Works and Transport"/>
    <x v="10"/>
    <x v="10"/>
    <s v="03"/>
    <s v="Transport Infrastructure and Services Development"/>
    <s v="06"/>
    <s v="Rail, Air and Inland Water Transport"/>
    <s v="001"/>
    <s v="Transport Infrastructure and Services"/>
    <s v="1512"/>
    <s v="Uganda National Airline Project"/>
    <s v="260025"/>
    <s v="Uganda National Airlines "/>
    <s v="263402"/>
    <s v="Transfer to Other Government Units"/>
    <n v="0"/>
    <n v="0"/>
    <n v="0"/>
    <n v="0"/>
    <n v="85630000000"/>
    <n v="0"/>
    <n v="85630000000"/>
    <n v="0"/>
    <n v="0"/>
    <n v="0"/>
    <n v="0"/>
    <n v="0"/>
    <n v="45000000000"/>
    <n v="45000000000"/>
    <n v="0"/>
    <n v="0"/>
    <n v="14773500000"/>
    <n v="14773500000"/>
    <n v="0"/>
    <n v="0"/>
    <n v="25856500000"/>
    <n v="25856500000"/>
    <n v="0"/>
    <n v="0"/>
    <n v="85630000000"/>
    <n v="0"/>
    <n v="85630000000"/>
    <n v="0"/>
    <n v="85630000000"/>
    <n v="85630000000"/>
    <s v="Recurrent"/>
  </r>
  <r>
    <s v="016"/>
    <s v="Ministry of Works and Transport"/>
    <x v="10"/>
    <x v="10"/>
    <s v="03"/>
    <s v="Transport Infrastructure and Services Development"/>
    <s v="06"/>
    <s v="Rail, Air and Inland Water Transport"/>
    <s v="001"/>
    <s v="Transport Infrastructure and Services"/>
    <s v="1563"/>
    <s v="URC Capacity Building Project"/>
    <s v="260022"/>
    <s v="Railway Services"/>
    <s v="312121"/>
    <s v="Non-Residential Buildings - Acquisition"/>
    <n v="0"/>
    <n v="0"/>
    <n v="0"/>
    <n v="0"/>
    <n v="3476974623"/>
    <n v="0"/>
    <n v="0"/>
    <n v="3476974623"/>
    <n v="0"/>
    <n v="0"/>
    <n v="0"/>
    <n v="0"/>
    <n v="0"/>
    <n v="0"/>
    <n v="0"/>
    <n v="0"/>
    <n v="0"/>
    <n v="0"/>
    <n v="0"/>
    <n v="0"/>
    <n v="0"/>
    <n v="0"/>
    <n v="0"/>
    <n v="0"/>
    <n v="0"/>
    <n v="0"/>
    <n v="0"/>
    <n v="0"/>
    <n v="0"/>
    <n v="0"/>
    <s v="Capital"/>
  </r>
  <r>
    <s v="016"/>
    <s v="Ministry of Works and Transport"/>
    <x v="10"/>
    <x v="10"/>
    <s v="03"/>
    <s v="Transport Infrastructure and Services Development"/>
    <s v="06"/>
    <s v="Rail, Air and Inland Water Transport"/>
    <s v="001"/>
    <s v="Transport Infrastructure and Services"/>
    <s v="1563"/>
    <s v="URC Capacity Building Project"/>
    <s v="260022"/>
    <s v="Railway Services"/>
    <s v="312219"/>
    <s v="Other Transport equipment - Acquisition"/>
    <n v="0"/>
    <n v="0"/>
    <n v="0"/>
    <n v="0"/>
    <n v="6080000000"/>
    <n v="0"/>
    <n v="0"/>
    <n v="6080000000"/>
    <n v="0"/>
    <n v="0"/>
    <n v="0"/>
    <n v="0"/>
    <n v="0"/>
    <n v="0"/>
    <n v="0"/>
    <n v="0"/>
    <n v="0"/>
    <n v="0"/>
    <n v="0"/>
    <n v="0"/>
    <n v="0"/>
    <n v="0"/>
    <n v="0"/>
    <n v="0"/>
    <n v="0"/>
    <n v="0"/>
    <n v="0"/>
    <n v="0"/>
    <n v="0"/>
    <n v="0"/>
    <s v="Capital"/>
  </r>
  <r>
    <s v="016"/>
    <s v="Ministry of Works and Transport"/>
    <x v="10"/>
    <x v="10"/>
    <s v="03"/>
    <s v="Transport Infrastructure and Services Development"/>
    <s v="06"/>
    <s v="Rail, Air and Inland Water Transport"/>
    <s v="001"/>
    <s v="Transport Infrastructure and Services"/>
    <s v="1563"/>
    <s v="URC Capacity Building Project"/>
    <s v="260022"/>
    <s v="Railway Services"/>
    <s v="313133"/>
    <s v="Railways and subways - Improvement"/>
    <n v="0"/>
    <n v="0"/>
    <n v="0"/>
    <n v="0"/>
    <n v="29143584748"/>
    <n v="0"/>
    <n v="14740800000"/>
    <n v="14402784748"/>
    <n v="500000000"/>
    <n v="500000000"/>
    <n v="0"/>
    <n v="0"/>
    <n v="2564353475"/>
    <n v="2564353475"/>
    <n v="0"/>
    <n v="0"/>
    <n v="1474080000"/>
    <n v="1474080000"/>
    <n v="0"/>
    <n v="0"/>
    <n v="861566525"/>
    <n v="861566525"/>
    <n v="0"/>
    <n v="0"/>
    <n v="5400000000"/>
    <n v="0"/>
    <n v="5400000000"/>
    <n v="0"/>
    <n v="5400000000"/>
    <n v="5400000000"/>
    <s v="Capital"/>
  </r>
  <r>
    <s v="016"/>
    <s v="Ministry of Works and Transport"/>
    <x v="10"/>
    <x v="10"/>
    <s v="03"/>
    <s v="Transport Infrastructure and Services Development"/>
    <s v="06"/>
    <s v="Rail, Air and Inland Water Transport"/>
    <s v="001"/>
    <s v="Transport Infrastructure and Services"/>
    <s v="1659"/>
    <s v="Rehabilitation of the Tororo, Gulu railway line"/>
    <s v="260022"/>
    <s v="Railway Services"/>
    <s v="211106"/>
    <s v="Allowances (Incl. Casuals, Temporary, sitting allowances)"/>
    <n v="0"/>
    <n v="0"/>
    <n v="0"/>
    <n v="0"/>
    <n v="40000000"/>
    <n v="0"/>
    <n v="40000000"/>
    <n v="0"/>
    <n v="0"/>
    <n v="0"/>
    <n v="0"/>
    <n v="0"/>
    <n v="20000000"/>
    <n v="11220000"/>
    <n v="0"/>
    <n v="0"/>
    <n v="10000000"/>
    <n v="15884381"/>
    <n v="0"/>
    <n v="0"/>
    <n v="5000000"/>
    <n v="5095619"/>
    <n v="0"/>
    <n v="0"/>
    <n v="35000000"/>
    <n v="0"/>
    <n v="32200000"/>
    <n v="0"/>
    <n v="35000000"/>
    <n v="32200000"/>
    <s v="Recurrent"/>
  </r>
  <r>
    <s v="016"/>
    <s v="Ministry of Works and Transport"/>
    <x v="10"/>
    <x v="10"/>
    <s v="03"/>
    <s v="Transport Infrastructure and Services Development"/>
    <s v="06"/>
    <s v="Rail, Air and Inland Water Transport"/>
    <s v="001"/>
    <s v="Transport Infrastructure and Services"/>
    <s v="1659"/>
    <s v="Rehabilitation of the Tororo, Gulu railway line"/>
    <s v="260022"/>
    <s v="Railway Services"/>
    <s v="313133"/>
    <s v="Railways and subways - Improvement"/>
    <n v="0"/>
    <n v="0"/>
    <n v="1552800000"/>
    <n v="-1552800000"/>
    <n v="27509731210"/>
    <n v="0"/>
    <n v="20000000000"/>
    <n v="9062531210"/>
    <n v="2800000000"/>
    <n v="0"/>
    <n v="0"/>
    <n v="0"/>
    <n v="0"/>
    <n v="0"/>
    <n v="0"/>
    <n v="0"/>
    <n v="0"/>
    <n v="0"/>
    <n v="0"/>
    <n v="0"/>
    <n v="15647200000"/>
    <n v="18447200000"/>
    <n v="0"/>
    <n v="0"/>
    <n v="18447200000"/>
    <n v="0"/>
    <n v="18447200000"/>
    <n v="0"/>
    <n v="18447200000"/>
    <n v="18447200000"/>
    <s v="Capital"/>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25101"/>
    <s v="Consultancy Services"/>
    <n v="0"/>
    <n v="0"/>
    <n v="0"/>
    <n v="0"/>
    <n v="30000000"/>
    <n v="0"/>
    <n v="30000000"/>
    <n v="0"/>
    <n v="0"/>
    <n v="0"/>
    <n v="0"/>
    <n v="0"/>
    <n v="9900000"/>
    <n v="0"/>
    <n v="0"/>
    <n v="0"/>
    <n v="4800000"/>
    <n v="0"/>
    <n v="0"/>
    <n v="0"/>
    <n v="0"/>
    <n v="14697882"/>
    <n v="0"/>
    <n v="0"/>
    <n v="14700000"/>
    <n v="0"/>
    <n v="14697882"/>
    <n v="0"/>
    <n v="14700000"/>
    <n v="14697882"/>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312131"/>
    <s v="Roads and Bridges - Acquisition"/>
    <n v="0"/>
    <n v="0"/>
    <n v="500000000"/>
    <n v="-500000000"/>
    <n v="20902000000"/>
    <n v="0"/>
    <n v="21402000000"/>
    <n v="0"/>
    <n v="0"/>
    <n v="0"/>
    <n v="0"/>
    <n v="0"/>
    <n v="8062660000"/>
    <n v="4615803576"/>
    <n v="0"/>
    <n v="0"/>
    <n v="5584383560"/>
    <n v="5843047635"/>
    <n v="0"/>
    <n v="0"/>
    <n v="1340648662"/>
    <n v="4528841012"/>
    <n v="0"/>
    <n v="0"/>
    <n v="14987692222"/>
    <n v="0"/>
    <n v="14987692223"/>
    <n v="0"/>
    <n v="14987692222"/>
    <n v="14987692223"/>
    <s v="Capital"/>
  </r>
  <r>
    <s v="016"/>
    <s v="Ministry of Works and Transport"/>
    <x v="10"/>
    <x v="10"/>
    <s v="04"/>
    <s v="Transport Asset Management"/>
    <s v="02"/>
    <s v="District, Urban and Community Access Roads"/>
    <s v="001"/>
    <s v="Roads and Bridges"/>
    <s v="1703"/>
    <s v="Rehabilitation of District Roads Project"/>
    <s v="000022"/>
    <s v="Research and Development"/>
    <s v="221011"/>
    <s v="Printing, Stationery, Photocopying and Binding"/>
    <n v="0"/>
    <n v="0"/>
    <n v="0"/>
    <n v="0"/>
    <n v="275000000"/>
    <n v="0"/>
    <n v="275000000"/>
    <n v="0"/>
    <n v="50000000"/>
    <n v="0"/>
    <n v="0"/>
    <n v="0"/>
    <n v="0"/>
    <n v="0"/>
    <n v="0"/>
    <n v="0"/>
    <n v="44000000"/>
    <n v="30060000"/>
    <n v="0"/>
    <n v="0"/>
    <n v="181000000"/>
    <n v="244919821"/>
    <n v="0"/>
    <n v="0"/>
    <n v="275000000"/>
    <n v="0"/>
    <n v="274979821"/>
    <n v="0"/>
    <n v="275000000"/>
    <n v="274979821"/>
    <s v="Recurrent"/>
  </r>
  <r>
    <s v="016"/>
    <s v="Ministry of Works and Transport"/>
    <x v="10"/>
    <x v="10"/>
    <s v="04"/>
    <s v="Transport Asset Management"/>
    <s v="02"/>
    <s v="District, Urban and Community Access Roads"/>
    <s v="001"/>
    <s v="Roads and Bridges"/>
    <s v="1703"/>
    <s v="Rehabilitation of District Roads Project"/>
    <s v="260013"/>
    <s v="Infrastructure Planning"/>
    <s v="221008"/>
    <s v="Information and Communication Technology Supplies.  "/>
    <n v="0"/>
    <n v="0"/>
    <n v="0"/>
    <n v="0"/>
    <n v="25000000"/>
    <n v="0"/>
    <n v="25000000"/>
    <n v="0"/>
    <n v="0"/>
    <n v="0"/>
    <n v="0"/>
    <n v="0"/>
    <n v="12500000"/>
    <n v="0"/>
    <n v="0"/>
    <n v="0"/>
    <n v="4000000"/>
    <n v="0"/>
    <n v="0"/>
    <n v="0"/>
    <n v="0"/>
    <n v="16500000"/>
    <n v="0"/>
    <n v="0"/>
    <n v="16500000"/>
    <n v="0"/>
    <n v="16500000"/>
    <n v="0"/>
    <n v="16500000"/>
    <n v="16500000"/>
    <s v="Recurrent"/>
  </r>
  <r>
    <s v="016"/>
    <s v="Ministry of Works and Transport"/>
    <x v="10"/>
    <x v="10"/>
    <s v="04"/>
    <s v="Transport Asset Management"/>
    <s v="02"/>
    <s v="District, Urban and Community Access Roads"/>
    <s v="001"/>
    <s v="Roads and Bridges"/>
    <s v="1705"/>
    <s v="Rehabilitation and Upgrading of Urban Roads Project"/>
    <s v="260002"/>
    <s v="District , Urban and Community Access Road Maintenance"/>
    <s v="221001"/>
    <s v="Advertising and Public Relations"/>
    <n v="0"/>
    <n v="0"/>
    <n v="0"/>
    <n v="0"/>
    <n v="10000000"/>
    <n v="0"/>
    <n v="10000000"/>
    <n v="0"/>
    <n v="0"/>
    <n v="0"/>
    <n v="0"/>
    <n v="0"/>
    <n v="5000000"/>
    <n v="2200000"/>
    <n v="0"/>
    <n v="0"/>
    <n v="2500000"/>
    <n v="2200000"/>
    <n v="0"/>
    <n v="0"/>
    <n v="0"/>
    <n v="3100000"/>
    <n v="0"/>
    <n v="0"/>
    <n v="7500000"/>
    <n v="0"/>
    <n v="7500000"/>
    <n v="0"/>
    <n v="7500000"/>
    <n v="7500000"/>
    <s v="Recurrent"/>
  </r>
  <r>
    <s v="016"/>
    <s v="Ministry of Works and Transport"/>
    <x v="10"/>
    <x v="10"/>
    <s v="04"/>
    <s v="Transport Asset Management"/>
    <s v="02"/>
    <s v="District, Urban and Community Access Roads"/>
    <s v="001"/>
    <s v="Roads and Bridges"/>
    <s v="1705"/>
    <s v="Rehabilitation and Upgrading of Urban Roads Project"/>
    <s v="260002"/>
    <s v="District , Urban and Community Access Road Maintenance"/>
    <s v="225204"/>
    <s v="Monitoring and Supervision of capital work"/>
    <n v="0"/>
    <n v="0"/>
    <n v="0"/>
    <n v="0"/>
    <n v="240000000"/>
    <n v="0"/>
    <n v="240000000"/>
    <n v="0"/>
    <n v="63000000"/>
    <n v="63000000"/>
    <n v="0"/>
    <n v="0"/>
    <n v="57600000"/>
    <n v="57600000"/>
    <n v="0"/>
    <n v="0"/>
    <n v="60000000"/>
    <n v="60000000"/>
    <n v="0"/>
    <n v="0"/>
    <n v="59400000"/>
    <n v="59400000"/>
    <n v="0"/>
    <n v="0"/>
    <n v="240000000"/>
    <n v="0"/>
    <n v="240000000"/>
    <n v="0"/>
    <n v="240000000"/>
    <n v="240000000"/>
    <s v="Recurrent"/>
  </r>
  <r>
    <s v="017"/>
    <s v="Ministry of Energy and Mineral Development"/>
    <x v="11"/>
    <x v="11"/>
    <s v="01"/>
    <s v="Mineral exploration, development and value addition"/>
    <s v="01"/>
    <s v="Mineral Exploration, Development &amp; Value Addition"/>
    <s v="000"/>
    <s v=""/>
    <s v="1542"/>
    <s v="Airborne Geophysical Survey and Geological Mapping of Karamoja"/>
    <s v="060003"/>
    <s v="Mineral exploration and development"/>
    <s v="225201"/>
    <s v="Consultancy Services-Capital"/>
    <n v="0"/>
    <n v="0"/>
    <n v="0"/>
    <n v="0"/>
    <n v="0"/>
    <n v="0"/>
    <n v="0"/>
    <n v="0"/>
    <n v="0"/>
    <n v="0"/>
    <n v="0"/>
    <n v="0"/>
    <n v="0"/>
    <n v="0"/>
    <n v="0"/>
    <n v="0"/>
    <n v="0"/>
    <n v="0"/>
    <n v="0"/>
    <n v="0"/>
    <n v="0"/>
    <n v="0"/>
    <n v="5820833416"/>
    <n v="5820833416"/>
    <n v="0"/>
    <n v="5820833416"/>
    <n v="0"/>
    <n v="5820833416"/>
    <n v="5820833416"/>
    <n v="5820833416"/>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1001"/>
    <s v="Advertising and Public Relations"/>
    <n v="0"/>
    <n v="0"/>
    <n v="0"/>
    <n v="0"/>
    <n v="100000000"/>
    <n v="0"/>
    <n v="100000000"/>
    <n v="0"/>
    <n v="0"/>
    <n v="0"/>
    <n v="0"/>
    <n v="0"/>
    <n v="25000000"/>
    <n v="0"/>
    <n v="0"/>
    <n v="0"/>
    <n v="7500000"/>
    <n v="0"/>
    <n v="0"/>
    <n v="0"/>
    <n v="9045000"/>
    <n v="41545000"/>
    <n v="0"/>
    <n v="0"/>
    <n v="41545000"/>
    <n v="0"/>
    <n v="41545000"/>
    <n v="0"/>
    <n v="41545000"/>
    <n v="41545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5202"/>
    <s v="Environment Impact Assessment for Capital Works"/>
    <n v="0"/>
    <n v="0"/>
    <n v="0"/>
    <n v="0"/>
    <n v="860000000"/>
    <n v="0"/>
    <n v="860000000"/>
    <n v="0"/>
    <n v="0"/>
    <n v="0"/>
    <n v="0"/>
    <n v="0"/>
    <n v="0"/>
    <n v="0"/>
    <n v="0"/>
    <n v="0"/>
    <n v="86000000"/>
    <n v="0"/>
    <n v="0"/>
    <n v="0"/>
    <n v="54982000"/>
    <n v="140982000"/>
    <n v="0"/>
    <n v="0"/>
    <n v="140982000"/>
    <n v="0"/>
    <n v="140982000"/>
    <n v="0"/>
    <n v="140982000"/>
    <n v="140982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5204"/>
    <s v="Monitoring and Supervision of capital work"/>
    <n v="0"/>
    <n v="0"/>
    <n v="0"/>
    <n v="0"/>
    <n v="1296000000"/>
    <n v="0"/>
    <n v="1296000000"/>
    <n v="0"/>
    <n v="0"/>
    <n v="0"/>
    <n v="0"/>
    <n v="0"/>
    <n v="300000000"/>
    <n v="131445000"/>
    <n v="0"/>
    <n v="0"/>
    <n v="99600000"/>
    <n v="168388200"/>
    <n v="0"/>
    <n v="0"/>
    <n v="820117600"/>
    <n v="920692600"/>
    <n v="0"/>
    <n v="0"/>
    <n v="1219717600"/>
    <n v="0"/>
    <n v="1220525800"/>
    <n v="0"/>
    <n v="1219717600"/>
    <n v="12205258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4005"/>
    <s v="Laboratory supplies and  services"/>
    <n v="0"/>
    <n v="0"/>
    <n v="0"/>
    <n v="0"/>
    <n v="180000000"/>
    <n v="0"/>
    <n v="180000000"/>
    <n v="0"/>
    <n v="0"/>
    <n v="0"/>
    <n v="0"/>
    <n v="0"/>
    <n v="45000000"/>
    <n v="0"/>
    <n v="0"/>
    <n v="0"/>
    <n v="0"/>
    <n v="30004572"/>
    <n v="0"/>
    <n v="0"/>
    <n v="0"/>
    <n v="14995428"/>
    <n v="0"/>
    <n v="0"/>
    <n v="45000000"/>
    <n v="0"/>
    <n v="45000000"/>
    <n v="0"/>
    <n v="45000000"/>
    <n v="45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5201"/>
    <s v="Consultancy Services-Capital"/>
    <n v="0"/>
    <n v="0"/>
    <n v="0"/>
    <n v="0"/>
    <n v="400000000"/>
    <n v="0"/>
    <n v="400000000"/>
    <n v="0"/>
    <n v="0"/>
    <n v="0"/>
    <n v="0"/>
    <n v="0"/>
    <n v="100000000"/>
    <n v="74043"/>
    <n v="0"/>
    <n v="0"/>
    <n v="50000000"/>
    <n v="1015350"/>
    <n v="0"/>
    <n v="0"/>
    <n v="0"/>
    <n v="148910607"/>
    <n v="0"/>
    <n v="0"/>
    <n v="150000000"/>
    <n v="0"/>
    <n v="150000000"/>
    <n v="0"/>
    <n v="150000000"/>
    <n v="15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1007"/>
    <s v="Books, Periodicals &amp; Newspapers"/>
    <n v="0"/>
    <n v="0"/>
    <n v="0"/>
    <n v="0"/>
    <n v="20000000"/>
    <n v="0"/>
    <n v="20000000"/>
    <n v="0"/>
    <n v="0"/>
    <n v="0"/>
    <n v="0"/>
    <n v="0"/>
    <n v="5000000"/>
    <n v="0"/>
    <n v="0"/>
    <n v="0"/>
    <n v="0"/>
    <n v="0"/>
    <n v="0"/>
    <n v="0"/>
    <n v="0"/>
    <n v="5000000"/>
    <n v="0"/>
    <n v="0"/>
    <n v="5000000"/>
    <n v="0"/>
    <n v="5000000"/>
    <n v="0"/>
    <n v="5000000"/>
    <n v="5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5204"/>
    <s v="Monitoring and Supervision of capital work"/>
    <n v="0"/>
    <n v="0"/>
    <n v="0"/>
    <n v="0"/>
    <n v="1100000000"/>
    <n v="0"/>
    <n v="1100000000"/>
    <n v="0"/>
    <n v="0"/>
    <n v="0"/>
    <n v="0"/>
    <n v="0"/>
    <n v="275000000"/>
    <n v="165748630"/>
    <n v="0"/>
    <n v="0"/>
    <n v="600391800"/>
    <n v="660068435"/>
    <n v="0"/>
    <n v="0"/>
    <n v="0"/>
    <n v="50393116"/>
    <n v="0"/>
    <n v="0"/>
    <n v="875391800"/>
    <n v="0"/>
    <n v="876210181"/>
    <n v="0"/>
    <n v="875391800"/>
    <n v="876210181"/>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5101"/>
    <s v="Consultancy Services"/>
    <n v="0"/>
    <n v="0"/>
    <n v="0"/>
    <n v="0"/>
    <n v="1400000000"/>
    <n v="0"/>
    <n v="1400000000"/>
    <n v="0"/>
    <n v="0"/>
    <n v="0"/>
    <n v="0"/>
    <n v="0"/>
    <n v="200000000"/>
    <n v="0"/>
    <n v="0"/>
    <n v="0"/>
    <n v="0"/>
    <n v="147301968"/>
    <n v="0"/>
    <n v="0"/>
    <n v="790000000"/>
    <n v="842698032"/>
    <n v="0"/>
    <n v="0"/>
    <n v="990000000"/>
    <n v="0"/>
    <n v="990000000"/>
    <n v="0"/>
    <n v="990000000"/>
    <n v="99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8003"/>
    <s v="Maintenance-Machinery &amp; Equipment Other than Transport Equipment "/>
    <n v="0"/>
    <n v="0"/>
    <n v="0"/>
    <n v="0"/>
    <n v="200000000"/>
    <n v="0"/>
    <n v="200000000"/>
    <n v="0"/>
    <n v="0"/>
    <n v="0"/>
    <n v="0"/>
    <n v="0"/>
    <n v="50000000"/>
    <n v="0"/>
    <n v="0"/>
    <n v="0"/>
    <n v="0"/>
    <n v="0"/>
    <n v="0"/>
    <n v="0"/>
    <n v="0"/>
    <n v="50000000"/>
    <n v="0"/>
    <n v="0"/>
    <n v="50000000"/>
    <n v="0"/>
    <n v="50000000"/>
    <n v="0"/>
    <n v="50000000"/>
    <n v="50000000"/>
    <s v="Recurrent"/>
  </r>
  <r>
    <s v="017"/>
    <s v="Ministry of Energy and Mineral Development"/>
    <x v="12"/>
    <x v="12"/>
    <s v="03"/>
    <s v="Downstream "/>
    <s v="04"/>
    <s v="Petroleum Exploration, Development, Production, Value Addition and Distribution and Petroleum Products"/>
    <s v="001"/>
    <s v="Petroleum Supply  (Downstream) Department"/>
    <s v="1610"/>
    <s v="Liquefied Petroleum Gas (LPG) Supply and Infrastructure Intervention"/>
    <s v="000017"/>
    <s v="Infrastructure Development and Management"/>
    <s v="312139"/>
    <s v="Other Structures - Acquisition"/>
    <n v="0"/>
    <n v="0"/>
    <n v="0"/>
    <n v="0"/>
    <n v="12604000000"/>
    <n v="0"/>
    <n v="12604000000"/>
    <n v="0"/>
    <n v="0"/>
    <n v="0"/>
    <n v="0"/>
    <n v="0"/>
    <n v="1900000000"/>
    <n v="923000000"/>
    <n v="0"/>
    <n v="0"/>
    <n v="3057964017"/>
    <n v="0"/>
    <n v="0"/>
    <n v="0"/>
    <n v="1400200000"/>
    <n v="5435163878"/>
    <n v="0"/>
    <n v="0"/>
    <n v="6358164017"/>
    <n v="0"/>
    <n v="6358163878"/>
    <n v="0"/>
    <n v="6358164017"/>
    <n v="6358163878"/>
    <s v="Capital"/>
  </r>
  <r>
    <s v="017"/>
    <s v="Ministry of Energy and Mineral Development"/>
    <x v="13"/>
    <x v="13"/>
    <s v="01"/>
    <s v="Generation"/>
    <s v="02"/>
    <s v="Energy Planning, Management &amp; Infrastructure Dev't"/>
    <s v="001"/>
    <s v="Electrical Power Department"/>
    <s v="1143"/>
    <s v="Isimba Hydro Power Project"/>
    <s v="240004"/>
    <s v="Power plant Development"/>
    <s v="263402"/>
    <s v="Transfer to Other Government Units"/>
    <n v="0"/>
    <n v="0"/>
    <n v="0"/>
    <n v="0"/>
    <n v="26000000000"/>
    <n v="0"/>
    <n v="26000000000"/>
    <n v="0"/>
    <n v="3848913269"/>
    <n v="3848913269"/>
    <n v="0"/>
    <n v="0"/>
    <n v="6500000000"/>
    <n v="6500000000"/>
    <n v="0"/>
    <n v="0"/>
    <n v="6500000000"/>
    <n v="6500000000"/>
    <n v="0"/>
    <n v="0"/>
    <n v="9151086731"/>
    <n v="9151086731"/>
    <n v="0"/>
    <n v="0"/>
    <n v="26000000000"/>
    <n v="0"/>
    <n v="26000000000"/>
    <n v="0"/>
    <n v="26000000000"/>
    <n v="26000000000"/>
    <s v="Recurrent"/>
  </r>
  <r>
    <s v="017"/>
    <s v="Ministry of Energy and Mineral Development"/>
    <x v="13"/>
    <x v="13"/>
    <s v="01"/>
    <s v="Generation"/>
    <s v="02"/>
    <s v="Energy Planning, Management &amp; Infrastructure Dev't"/>
    <s v="001"/>
    <s v="Electrical Power Department"/>
    <s v="1183"/>
    <s v="Karuma Hydroelectricity Power Project"/>
    <s v="240004"/>
    <s v="Power Plant Development"/>
    <s v="312136"/>
    <s v="Power lines, stations and plants - Acquisition"/>
    <n v="0"/>
    <n v="0"/>
    <n v="0"/>
    <n v="0"/>
    <n v="262790000000"/>
    <n v="0"/>
    <n v="2000000000"/>
    <n v="260790000000"/>
    <n v="0"/>
    <n v="0"/>
    <n v="0"/>
    <n v="0"/>
    <n v="500000000"/>
    <n v="500000000"/>
    <n v="0"/>
    <n v="0"/>
    <n v="0"/>
    <n v="0"/>
    <n v="0"/>
    <n v="0"/>
    <n v="0"/>
    <n v="0"/>
    <n v="0"/>
    <n v="0"/>
    <n v="500000000"/>
    <n v="0"/>
    <n v="500000000"/>
    <n v="0"/>
    <n v="500000000"/>
    <n v="500000000"/>
    <s v="Capital"/>
  </r>
  <r>
    <s v="017"/>
    <s v="Ministry of Energy and Mineral Development"/>
    <x v="13"/>
    <x v="13"/>
    <s v="01"/>
    <s v="Generation"/>
    <s v="02"/>
    <s v="Energy Planning, Management &amp; Infrastructure Dev't"/>
    <s v="001"/>
    <s v="Electrical Power Department"/>
    <s v="1183"/>
    <s v="Karuma Hydroelectricity Power Project"/>
    <s v="240004"/>
    <s v="Power Plant Development"/>
    <s v="342111"/>
    <s v="Land - Acquisition"/>
    <n v="0"/>
    <n v="0"/>
    <n v="0"/>
    <n v="0"/>
    <n v="1500000000"/>
    <n v="0"/>
    <n v="1500000000"/>
    <n v="0"/>
    <n v="0"/>
    <n v="0"/>
    <n v="0"/>
    <n v="0"/>
    <n v="1170000000"/>
    <n v="431893453"/>
    <n v="0"/>
    <n v="0"/>
    <n v="330000000"/>
    <n v="431372950"/>
    <n v="0"/>
    <n v="0"/>
    <n v="0"/>
    <n v="636733597"/>
    <n v="0"/>
    <n v="0"/>
    <n v="1500000000"/>
    <n v="0"/>
    <n v="1500000000"/>
    <n v="0"/>
    <n v="1500000000"/>
    <n v="1500000000"/>
    <s v="Capital"/>
  </r>
  <r>
    <s v="017"/>
    <s v="Ministry of Energy and Mineral Development"/>
    <x v="13"/>
    <x v="13"/>
    <s v="01"/>
    <s v="Generation"/>
    <s v="02"/>
    <s v="Energy Planning, Management &amp; Infrastructure Dev't"/>
    <s v="001"/>
    <s v="Electrical Power Department"/>
    <s v="1351"/>
    <s v="Nyagak III Hydro Power Project"/>
    <s v="240004"/>
    <s v="Power Plant Development"/>
    <s v="225204"/>
    <s v="Monitoring and Supervision of capital work"/>
    <n v="0"/>
    <n v="0"/>
    <n v="0"/>
    <n v="0"/>
    <n v="950000000"/>
    <n v="0"/>
    <n v="950000000"/>
    <n v="0"/>
    <n v="0"/>
    <n v="0"/>
    <n v="0"/>
    <n v="0"/>
    <n v="250000000"/>
    <n v="107900000"/>
    <n v="0"/>
    <n v="0"/>
    <n v="234000000"/>
    <n v="233610000"/>
    <n v="0"/>
    <n v="0"/>
    <n v="380000000"/>
    <n v="522490000"/>
    <n v="0"/>
    <n v="0"/>
    <n v="864000000"/>
    <n v="0"/>
    <n v="864000000"/>
    <n v="0"/>
    <n v="864000000"/>
    <n v="864000000"/>
    <s v="Recurrent"/>
  </r>
  <r>
    <s v="017"/>
    <s v="Ministry of Energy and Mineral Development"/>
    <x v="13"/>
    <x v="13"/>
    <s v="02"/>
    <s v="Transmission and Distribution"/>
    <s v="02"/>
    <s v="Energy Planning, Management &amp; Infrastructure Dev't"/>
    <s v="000"/>
    <s v=""/>
    <s v="1655"/>
    <s v="Kikagati Nsongezi Transmission Line"/>
    <s v="240012"/>
    <s v="Transmission Network Development and Rehabilitation"/>
    <s v="263402"/>
    <s v="Transfer to Other Government Units"/>
    <n v="0"/>
    <n v="0"/>
    <n v="0"/>
    <n v="0"/>
    <n v="0"/>
    <n v="0"/>
    <n v="0"/>
    <n v="0"/>
    <n v="0"/>
    <n v="0"/>
    <n v="0"/>
    <n v="0"/>
    <n v="0"/>
    <n v="0"/>
    <n v="0"/>
    <n v="0"/>
    <n v="0"/>
    <n v="0"/>
    <n v="0"/>
    <n v="0"/>
    <n v="0"/>
    <n v="0"/>
    <n v="5824763313"/>
    <n v="5824763313"/>
    <n v="0"/>
    <n v="5824763313"/>
    <n v="0"/>
    <n v="5824763313"/>
    <n v="5824763313"/>
    <n v="5824763313"/>
    <s v="Recurrent"/>
  </r>
  <r>
    <s v="017"/>
    <s v="Ministry of Energy and Mineral Development"/>
    <x v="13"/>
    <x v="13"/>
    <s v="02"/>
    <s v="Transmission and Distribution"/>
    <s v="02"/>
    <s v="Energy Planning, Management &amp; Infrastructure Dev't"/>
    <s v="001"/>
    <s v="Electrical Power Department"/>
    <s v="1391"/>
    <s v="Lira-Gulu-Agago 132KV transmission project"/>
    <s v="240012"/>
    <s v="Transmission Network Development and Rehabilitation"/>
    <s v="263402"/>
    <s v="Transfer to Other Government Units"/>
    <n v="57600000000"/>
    <n v="0"/>
    <n v="0"/>
    <n v="0"/>
    <n v="231230000000"/>
    <n v="0"/>
    <n v="152500000000"/>
    <n v="21130000000"/>
    <n v="30189000000"/>
    <n v="29917124211"/>
    <n v="0"/>
    <n v="0"/>
    <n v="80750000000"/>
    <n v="81021875789"/>
    <n v="0"/>
    <n v="0"/>
    <n v="27000000000"/>
    <n v="27000000000"/>
    <n v="0"/>
    <n v="0"/>
    <n v="47029028200"/>
    <n v="47029028200"/>
    <n v="0"/>
    <n v="0"/>
    <n v="184968028200"/>
    <n v="0"/>
    <n v="184968028200"/>
    <n v="0"/>
    <n v="184968028200"/>
    <n v="1849680282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1012"/>
    <s v="Small Office Equipment"/>
    <n v="0"/>
    <n v="0"/>
    <n v="0"/>
    <n v="0"/>
    <n v="600000000"/>
    <n v="0"/>
    <n v="60000000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1"/>
    <s v="Electrical Power Department"/>
    <s v="1497"/>
    <s v="Masaka-Mbarara Grid Expansion Line"/>
    <s v="240012"/>
    <s v="Transmission Network Development and Rehabilitation"/>
    <s v="263402"/>
    <s v="Transfer to Other Government Units"/>
    <n v="0"/>
    <n v="0"/>
    <n v="0"/>
    <n v="0"/>
    <n v="20614000000"/>
    <n v="0"/>
    <n v="9064000000"/>
    <n v="11550000000"/>
    <n v="0"/>
    <n v="0"/>
    <n v="0"/>
    <n v="0"/>
    <n v="3178333333"/>
    <n v="3178333333"/>
    <n v="0"/>
    <n v="0"/>
    <n v="0"/>
    <n v="0"/>
    <n v="0"/>
    <n v="0"/>
    <n v="0"/>
    <n v="0"/>
    <n v="0"/>
    <n v="0"/>
    <n v="3178333333"/>
    <n v="0"/>
    <n v="3178333333"/>
    <n v="0"/>
    <n v="3178333333"/>
    <n v="3178333333"/>
    <s v="Recurrent"/>
  </r>
  <r>
    <s v="017"/>
    <s v="Ministry of Energy and Mineral Development"/>
    <x v="13"/>
    <x v="13"/>
    <s v="02"/>
    <s v="Transmission and Distribution"/>
    <s v="02"/>
    <s v="Energy Planning, Management &amp; Infrastructure Dev't"/>
    <s v="006"/>
    <s v="Rural Electrification Management"/>
    <s v="1262"/>
    <s v="Rural Electrification Project"/>
    <s v="240001"/>
    <s v="Affordable Energy Services"/>
    <s v="221014"/>
    <s v="Bank Charges and other Bank related costs"/>
    <n v="0"/>
    <n v="0"/>
    <n v="0"/>
    <n v="0"/>
    <n v="2500000000"/>
    <n v="0"/>
    <n v="2500000000"/>
    <n v="0"/>
    <n v="0"/>
    <n v="0"/>
    <n v="0"/>
    <n v="0"/>
    <n v="0"/>
    <n v="0"/>
    <n v="0"/>
    <n v="0"/>
    <n v="2100000000"/>
    <n v="0"/>
    <n v="0"/>
    <n v="0"/>
    <n v="0"/>
    <n v="2075524370"/>
    <n v="0"/>
    <n v="0"/>
    <n v="2100000000"/>
    <n v="0"/>
    <n v="2075524370"/>
    <n v="0"/>
    <n v="2100000000"/>
    <n v="2075524370"/>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6"/>
    <s v="Electricity Connections"/>
    <s v="312136"/>
    <s v="Power lines, stations and plants - Acquisition"/>
    <n v="0"/>
    <n v="0"/>
    <n v="0"/>
    <n v="0"/>
    <n v="6000000000"/>
    <n v="0"/>
    <n v="6000000000"/>
    <n v="0"/>
    <n v="0"/>
    <n v="0"/>
    <n v="0"/>
    <n v="0"/>
    <n v="2600000000"/>
    <n v="0"/>
    <n v="0"/>
    <n v="0"/>
    <n v="0"/>
    <n v="240986144"/>
    <n v="0"/>
    <n v="0"/>
    <n v="0"/>
    <n v="2599999845"/>
    <n v="0"/>
    <n v="0"/>
    <n v="2600000000"/>
    <n v="0"/>
    <n v="2840985989"/>
    <n v="0"/>
    <n v="2600000000"/>
    <n v="2840985989"/>
    <s v="Capital"/>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1012"/>
    <s v="Small Office Equipment"/>
    <n v="0"/>
    <n v="0"/>
    <n v="0"/>
    <n v="0"/>
    <n v="2000000"/>
    <n v="0"/>
    <n v="2000000"/>
    <n v="0"/>
    <n v="0"/>
    <n v="0"/>
    <n v="0"/>
    <n v="0"/>
    <n v="2000000"/>
    <n v="2000000"/>
    <n v="0"/>
    <n v="0"/>
    <n v="0"/>
    <n v="0"/>
    <n v="0"/>
    <n v="0"/>
    <n v="0"/>
    <n v="0"/>
    <n v="0"/>
    <n v="0"/>
    <n v="2000000"/>
    <n v="0"/>
    <n v="2000000"/>
    <n v="0"/>
    <n v="2000000"/>
    <n v="200000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82104"/>
    <s v="Compensation to 3rd Parties"/>
    <n v="0"/>
    <n v="0"/>
    <n v="0"/>
    <n v="0"/>
    <n v="1000000000"/>
    <n v="0"/>
    <n v="1000000000"/>
    <n v="0"/>
    <n v="0"/>
    <n v="0"/>
    <n v="0"/>
    <n v="0"/>
    <n v="1000000000"/>
    <n v="1000000000"/>
    <n v="0"/>
    <n v="0"/>
    <n v="0"/>
    <n v="0"/>
    <n v="0"/>
    <n v="0"/>
    <n v="0"/>
    <n v="0"/>
    <n v="0"/>
    <n v="0"/>
    <n v="1000000000"/>
    <n v="0"/>
    <n v="1000000000"/>
    <n v="0"/>
    <n v="1000000000"/>
    <n v="100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21012"/>
    <s v="Small Office Equipment"/>
    <n v="0"/>
    <n v="0"/>
    <n v="0"/>
    <n v="0"/>
    <n v="4000000"/>
    <n v="0"/>
    <n v="4000000"/>
    <n v="0"/>
    <n v="0"/>
    <n v="0"/>
    <n v="0"/>
    <n v="0"/>
    <n v="2000000"/>
    <n v="2000000"/>
    <n v="0"/>
    <n v="0"/>
    <n v="0"/>
    <n v="0"/>
    <n v="0"/>
    <n v="0"/>
    <n v="0"/>
    <n v="0"/>
    <n v="0"/>
    <n v="0"/>
    <n v="2000000"/>
    <n v="0"/>
    <n v="2000000"/>
    <n v="0"/>
    <n v="2000000"/>
    <n v="2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27001"/>
    <s v="Travel inland"/>
    <n v="0"/>
    <n v="0"/>
    <n v="0"/>
    <n v="0"/>
    <n v="40000000"/>
    <n v="0"/>
    <n v="40000000"/>
    <n v="0"/>
    <n v="0"/>
    <n v="0"/>
    <n v="0"/>
    <n v="0"/>
    <n v="25000000"/>
    <n v="25000000"/>
    <n v="0"/>
    <n v="0"/>
    <n v="14500000"/>
    <n v="14500000"/>
    <n v="0"/>
    <n v="0"/>
    <n v="0"/>
    <n v="0"/>
    <n v="0"/>
    <n v="0"/>
    <n v="39500000"/>
    <n v="0"/>
    <n v="39500000"/>
    <n v="0"/>
    <n v="39500000"/>
    <n v="395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6"/>
    <s v="Planning and Budgeting services"/>
    <s v="227001"/>
    <s v="Travel inland"/>
    <n v="0"/>
    <n v="0"/>
    <n v="0"/>
    <n v="0"/>
    <n v="100000000"/>
    <n v="0"/>
    <n v="100000000"/>
    <n v="0"/>
    <n v="0"/>
    <n v="0"/>
    <n v="0"/>
    <n v="0"/>
    <n v="50000000"/>
    <n v="50000000"/>
    <n v="0"/>
    <n v="0"/>
    <n v="50000000"/>
    <n v="50000000"/>
    <n v="0"/>
    <n v="0"/>
    <n v="0"/>
    <n v="0"/>
    <n v="0"/>
    <n v="0"/>
    <n v="100000000"/>
    <n v="0"/>
    <n v="100000000"/>
    <n v="0"/>
    <n v="100000000"/>
    <n v="10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44"/>
    <s v="Stastistical Services "/>
    <s v="211106"/>
    <s v="Allowances (Incl. Casuals, Temporary, sitting allowances)"/>
    <n v="0"/>
    <n v="0"/>
    <n v="0"/>
    <n v="0"/>
    <n v="100000000"/>
    <n v="0"/>
    <n v="100000000"/>
    <n v="0"/>
    <n v="0"/>
    <n v="0"/>
    <n v="0"/>
    <n v="0"/>
    <n v="50000000"/>
    <n v="50000000"/>
    <n v="0"/>
    <n v="0"/>
    <n v="50000000"/>
    <n v="50000000"/>
    <n v="0"/>
    <n v="0"/>
    <n v="0"/>
    <n v="0"/>
    <n v="0"/>
    <n v="0"/>
    <n v="100000000"/>
    <n v="0"/>
    <n v="100000000"/>
    <n v="0"/>
    <n v="100000000"/>
    <n v="10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44"/>
    <s v="Stastistical Services "/>
    <s v="227004"/>
    <s v="Fuel, Lubricants and Oils"/>
    <n v="0"/>
    <n v="0"/>
    <n v="0"/>
    <n v="0"/>
    <n v="30000000"/>
    <n v="0"/>
    <n v="30000000"/>
    <n v="0"/>
    <n v="0"/>
    <n v="0"/>
    <n v="0"/>
    <n v="0"/>
    <n v="10000000"/>
    <n v="10000000"/>
    <n v="0"/>
    <n v="0"/>
    <n v="10000000"/>
    <n v="10000000"/>
    <n v="0"/>
    <n v="0"/>
    <n v="10000000"/>
    <n v="10000000"/>
    <n v="0"/>
    <n v="0"/>
    <n v="30000000"/>
    <n v="0"/>
    <n v="30000000"/>
    <n v="0"/>
    <n v="30000000"/>
    <n v="3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57"/>
    <s v="Social and security safeguards"/>
    <s v="221003"/>
    <s v="Staff Training"/>
    <n v="0"/>
    <n v="0"/>
    <n v="0"/>
    <n v="0"/>
    <n v="20000000"/>
    <n v="0"/>
    <n v="20000000"/>
    <n v="0"/>
    <n v="0"/>
    <n v="0"/>
    <n v="0"/>
    <n v="0"/>
    <n v="20000000"/>
    <n v="20000000"/>
    <n v="0"/>
    <n v="0"/>
    <n v="0"/>
    <n v="0"/>
    <n v="0"/>
    <n v="0"/>
    <n v="0"/>
    <n v="0"/>
    <n v="0"/>
    <n v="0"/>
    <n v="20000000"/>
    <n v="0"/>
    <n v="20000000"/>
    <n v="0"/>
    <n v="20000000"/>
    <n v="2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300008"/>
    <s v="Information and Systems Management"/>
    <s v="221003"/>
    <s v="Staff Training"/>
    <n v="0"/>
    <n v="0"/>
    <n v="0"/>
    <n v="0"/>
    <n v="22000000"/>
    <n v="0"/>
    <n v="22000000"/>
    <n v="0"/>
    <n v="0"/>
    <n v="0"/>
    <n v="0"/>
    <n v="0"/>
    <n v="22000000"/>
    <n v="22000000"/>
    <n v="0"/>
    <n v="0"/>
    <n v="0"/>
    <n v="0"/>
    <n v="0"/>
    <n v="0"/>
    <n v="0"/>
    <n v="0"/>
    <n v="0"/>
    <n v="0"/>
    <n v="22000000"/>
    <n v="0"/>
    <n v="22000000"/>
    <n v="0"/>
    <n v="22000000"/>
    <n v="22000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1002"/>
    <s v="Workshops, Meetings and Seminars"/>
    <n v="0"/>
    <n v="0"/>
    <n v="0"/>
    <n v="0"/>
    <n v="800000000"/>
    <n v="0"/>
    <n v="800000000"/>
    <n v="0"/>
    <n v="0"/>
    <n v="0"/>
    <n v="0"/>
    <n v="0"/>
    <n v="275000000"/>
    <n v="69680198"/>
    <n v="0"/>
    <n v="0"/>
    <n v="500000000"/>
    <n v="109632141"/>
    <n v="0"/>
    <n v="0"/>
    <n v="25000000"/>
    <n v="620687661"/>
    <n v="0"/>
    <n v="0"/>
    <n v="800000000"/>
    <n v="0"/>
    <n v="800000000"/>
    <n v="0"/>
    <n v="800000000"/>
    <n v="800000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5204"/>
    <s v="Monitoring and Supervision of capital work"/>
    <n v="0"/>
    <n v="0"/>
    <n v="0"/>
    <n v="0"/>
    <n v="466400000"/>
    <n v="0"/>
    <n v="466400000"/>
    <n v="0"/>
    <n v="0"/>
    <n v="0"/>
    <n v="0"/>
    <n v="0"/>
    <n v="116600000"/>
    <n v="46085565"/>
    <n v="0"/>
    <n v="0"/>
    <n v="185250000"/>
    <n v="139975799"/>
    <n v="0"/>
    <n v="0"/>
    <n v="90409652"/>
    <n v="206196925"/>
    <n v="0"/>
    <n v="0"/>
    <n v="392259652"/>
    <n v="0"/>
    <n v="392258289"/>
    <n v="0"/>
    <n v="392259652"/>
    <n v="392258289"/>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313221"/>
    <s v="Light ICT hardware  - Improvement"/>
    <n v="0"/>
    <n v="0"/>
    <n v="0"/>
    <n v="0"/>
    <n v="320000000"/>
    <n v="0"/>
    <n v="320000000"/>
    <n v="0"/>
    <n v="0"/>
    <n v="0"/>
    <n v="0"/>
    <n v="0"/>
    <n v="22993486"/>
    <n v="0"/>
    <n v="0"/>
    <n v="0"/>
    <n v="0"/>
    <n v="0"/>
    <n v="0"/>
    <n v="0"/>
    <n v="0"/>
    <n v="19176100"/>
    <n v="0"/>
    <n v="0"/>
    <n v="22993486"/>
    <n v="0"/>
    <n v="19176100"/>
    <n v="0"/>
    <n v="22993486"/>
    <n v="19176100"/>
    <s v="Capital"/>
  </r>
  <r>
    <s v="012"/>
    <s v="Ministry of Lands, Housing &amp; Urban Development "/>
    <x v="8"/>
    <x v="8"/>
    <s v="01"/>
    <s v="Physical Planning  and Urbanization;"/>
    <s v="03"/>
    <s v="Physical Planning and Urban Development"/>
    <s v="000"/>
    <s v=""/>
    <s v="1310"/>
    <s v="Albertine Region Sustainable Development Project"/>
    <s v="000017"/>
    <s v="Infrastructure Development and Management"/>
    <s v="227001"/>
    <s v="Travel inland"/>
    <n v="0"/>
    <n v="0"/>
    <n v="0"/>
    <n v="0"/>
    <n v="0"/>
    <n v="0"/>
    <n v="0"/>
    <n v="0"/>
    <n v="0"/>
    <n v="0"/>
    <n v="200000000"/>
    <n v="40000000"/>
    <n v="0"/>
    <n v="0"/>
    <n v="200000000"/>
    <n v="160000000"/>
    <n v="0"/>
    <n v="0"/>
    <n v="0"/>
    <n v="0"/>
    <n v="0"/>
    <n v="0"/>
    <n v="0"/>
    <n v="0"/>
    <n v="0"/>
    <n v="400000000"/>
    <n v="0"/>
    <n v="200000000"/>
    <n v="400000000"/>
    <n v="200000000"/>
    <s v="Recurrent"/>
  </r>
  <r>
    <s v="012"/>
    <s v="Ministry of Lands, Housing &amp; Urban Development "/>
    <x v="8"/>
    <x v="8"/>
    <s v="01"/>
    <s v="Physical Planning  and Urbanization;"/>
    <s v="03"/>
    <s v="Physical Planning and Urban Development"/>
    <s v="000"/>
    <s v=""/>
    <s v="1514"/>
    <s v="Uganda Support to Municipal Infrastructure Development (USMID II)"/>
    <s v="000012"/>
    <s v="Legal and Advisory Services"/>
    <s v="225101"/>
    <s v="Consultancy Services"/>
    <n v="0"/>
    <n v="0"/>
    <n v="0"/>
    <n v="0"/>
    <n v="0"/>
    <n v="0"/>
    <n v="0"/>
    <n v="0"/>
    <n v="0"/>
    <n v="0"/>
    <n v="3861572000"/>
    <n v="1200000000"/>
    <n v="0"/>
    <n v="0"/>
    <n v="2250000000"/>
    <n v="2117947481.9159615"/>
    <n v="0"/>
    <n v="0"/>
    <n v="3338203640"/>
    <n v="4252828271.8319483"/>
    <n v="0"/>
    <n v="0"/>
    <n v="1610454358.75086"/>
    <n v="994152379.33547604"/>
    <n v="0"/>
    <n v="11060229998.75086"/>
    <n v="0"/>
    <n v="8564928133.0833855"/>
    <n v="11060229998.75086"/>
    <n v="8564928133.0833855"/>
    <s v="Recurrent"/>
  </r>
  <r>
    <s v="012"/>
    <s v="Ministry of Lands, Housing &amp; Urban Development "/>
    <x v="8"/>
    <x v="8"/>
    <s v="01"/>
    <s v="Physical Planning  and Urbanization;"/>
    <s v="03"/>
    <s v="Physical Planning and Urban Development"/>
    <s v="000"/>
    <s v=""/>
    <s v="1514"/>
    <s v="Uganda Support to Municipal Infrastructure Development (USMID II)"/>
    <s v="280003"/>
    <s v="Develop and Implement Physical Development Plans"/>
    <s v="227001"/>
    <s v="Travel inland"/>
    <n v="0"/>
    <n v="0"/>
    <n v="0"/>
    <n v="0"/>
    <n v="0"/>
    <n v="0"/>
    <n v="0"/>
    <n v="0"/>
    <n v="0"/>
    <n v="0"/>
    <n v="160000000"/>
    <n v="160000000"/>
    <n v="0"/>
    <n v="0"/>
    <n v="0"/>
    <n v="0"/>
    <n v="0"/>
    <n v="0"/>
    <n v="130000000"/>
    <n v="165618319.00050089"/>
    <n v="0"/>
    <n v="0"/>
    <n v="62716086.019728765"/>
    <n v="38715376.067833848"/>
    <n v="0"/>
    <n v="352716086.01972878"/>
    <n v="0"/>
    <n v="364333695.06833476"/>
    <n v="352716086.01972878"/>
    <n v="364333695.06833476"/>
    <s v="Recurrent"/>
  </r>
  <r>
    <s v="012"/>
    <s v="Ministry of Lands, Housing &amp; Urban Development "/>
    <x v="8"/>
    <x v="8"/>
    <s v="01"/>
    <s v="Physical Planning  and Urbanization;"/>
    <s v="03"/>
    <s v="Physical Planning and Urban Development"/>
    <s v="000"/>
    <s v=""/>
    <s v="1514"/>
    <s v="Uganda Support to Municipal Infrastructure Development (USMID II)"/>
    <s v="280010"/>
    <s v="Urban Development Services"/>
    <s v="263402"/>
    <s v="Transfer to Other Government Units"/>
    <n v="0"/>
    <n v="0"/>
    <n v="0"/>
    <n v="0"/>
    <n v="0"/>
    <n v="0"/>
    <n v="0"/>
    <n v="0"/>
    <n v="0"/>
    <n v="0"/>
    <n v="785000000"/>
    <n v="196250000"/>
    <n v="0"/>
    <n v="0"/>
    <n v="0"/>
    <n v="0"/>
    <n v="0"/>
    <n v="0"/>
    <n v="0"/>
    <n v="0"/>
    <n v="0"/>
    <n v="0"/>
    <n v="0"/>
    <n v="0"/>
    <n v="0"/>
    <n v="785000000"/>
    <n v="0"/>
    <n v="196250000"/>
    <n v="785000000"/>
    <n v="19625000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1001"/>
    <s v="Advertising and Public Relations"/>
    <n v="0"/>
    <n v="0"/>
    <n v="0"/>
    <n v="0"/>
    <n v="50000000"/>
    <n v="0"/>
    <n v="0"/>
    <n v="5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1001"/>
    <s v="Advertising and Public Relations"/>
    <n v="0"/>
    <n v="0"/>
    <n v="0"/>
    <n v="0"/>
    <n v="5000000"/>
    <n v="0"/>
    <n v="5000000"/>
    <n v="0"/>
    <n v="0"/>
    <n v="0"/>
    <n v="0"/>
    <n v="0"/>
    <n v="0"/>
    <n v="0"/>
    <n v="0"/>
    <n v="0"/>
    <n v="3000000"/>
    <n v="0"/>
    <n v="0"/>
    <n v="0"/>
    <n v="2000000"/>
    <n v="5000000"/>
    <n v="0"/>
    <n v="0"/>
    <n v="5000000"/>
    <n v="0"/>
    <n v="5000000"/>
    <n v="0"/>
    <n v="5000000"/>
    <n v="500000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1011"/>
    <s v="Printing, Stationery, Photocopying and Binding"/>
    <n v="0"/>
    <n v="0"/>
    <n v="0"/>
    <n v="0"/>
    <n v="15000000"/>
    <n v="0"/>
    <n v="15000000"/>
    <n v="0"/>
    <n v="0"/>
    <n v="0"/>
    <n v="0"/>
    <n v="0"/>
    <n v="5000000"/>
    <n v="0"/>
    <n v="0"/>
    <n v="0"/>
    <n v="1000000"/>
    <n v="5000000"/>
    <n v="0"/>
    <n v="0"/>
    <n v="9000000"/>
    <n v="9000000"/>
    <n v="0"/>
    <n v="0"/>
    <n v="15000000"/>
    <n v="0"/>
    <n v="14000000"/>
    <n v="0"/>
    <n v="15000000"/>
    <n v="1400000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000012"/>
    <s v="Legal and Advisory Services"/>
    <s v="224011"/>
    <s v="Research Expenses"/>
    <n v="0"/>
    <n v="0"/>
    <n v="0"/>
    <n v="0"/>
    <n v="365000000"/>
    <n v="0"/>
    <n v="0"/>
    <n v="365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21012"/>
    <s v="Small Office Equipment"/>
    <n v="0"/>
    <n v="0"/>
    <n v="0"/>
    <n v="0"/>
    <n v="21748860"/>
    <n v="0"/>
    <n v="0"/>
    <n v="2174886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25101"/>
    <s v="Consultancy Services"/>
    <n v="0"/>
    <n v="0"/>
    <n v="0"/>
    <n v="0"/>
    <n v="6563251140"/>
    <n v="0"/>
    <n v="0"/>
    <n v="6563251140"/>
    <n v="0"/>
    <n v="0"/>
    <n v="0"/>
    <n v="0"/>
    <n v="0"/>
    <n v="0"/>
    <n v="0"/>
    <n v="0"/>
    <n v="0"/>
    <n v="0"/>
    <n v="0"/>
    <n v="0"/>
    <n v="0"/>
    <n v="0"/>
    <n v="0"/>
    <n v="0"/>
    <n v="0"/>
    <n v="0"/>
    <n v="0"/>
    <n v="0"/>
    <n v="0"/>
    <n v="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7004"/>
    <s v="Fuel, Lubricants and Oils"/>
    <n v="0"/>
    <n v="0"/>
    <n v="0"/>
    <n v="0"/>
    <n v="20000000"/>
    <n v="0"/>
    <n v="20000000"/>
    <n v="0"/>
    <n v="0"/>
    <n v="0"/>
    <n v="0"/>
    <n v="0"/>
    <n v="10000000"/>
    <n v="10000000"/>
    <n v="0"/>
    <n v="0"/>
    <n v="5000000"/>
    <n v="5000000"/>
    <n v="0"/>
    <n v="0"/>
    <n v="5000000"/>
    <n v="5000000"/>
    <n v="0"/>
    <n v="0"/>
    <n v="20000000"/>
    <n v="0"/>
    <n v="20000000"/>
    <n v="0"/>
    <n v="20000000"/>
    <n v="2000000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8002"/>
    <s v="Maintenance-Transport Equipment "/>
    <n v="0"/>
    <n v="0"/>
    <n v="0"/>
    <n v="0"/>
    <n v="32000000"/>
    <n v="0"/>
    <n v="32000000"/>
    <n v="0"/>
    <n v="0"/>
    <n v="0"/>
    <n v="0"/>
    <n v="0"/>
    <n v="6000000"/>
    <n v="0"/>
    <n v="0"/>
    <n v="0"/>
    <n v="10000000"/>
    <n v="5500000"/>
    <n v="0"/>
    <n v="0"/>
    <n v="16000000"/>
    <n v="26499486"/>
    <n v="0"/>
    <n v="0"/>
    <n v="32000000"/>
    <n v="0"/>
    <n v="31999486"/>
    <n v="0"/>
    <n v="32000000"/>
    <n v="31999486"/>
    <s v="Recurrent"/>
  </r>
  <r>
    <s v="013"/>
    <s v="Ministry of Education and Sports"/>
    <x v="9"/>
    <x v="9"/>
    <s v="01"/>
    <s v="Education,Sports and skills"/>
    <s v="02"/>
    <s v="Higher Education"/>
    <s v="001"/>
    <s v="University Education and Training"/>
    <s v="1491"/>
    <s v="African Centers of Excellence II"/>
    <s v="120007"/>
    <s v="Support Services"/>
    <s v="211102"/>
    <s v="Contract Staff Salaries "/>
    <n v="0"/>
    <n v="0"/>
    <n v="0"/>
    <n v="0"/>
    <n v="145840000"/>
    <n v="0"/>
    <n v="145840000"/>
    <n v="0"/>
    <n v="36460000"/>
    <n v="2003000"/>
    <n v="0"/>
    <n v="0"/>
    <n v="36460000"/>
    <n v="52878413"/>
    <n v="0"/>
    <n v="0"/>
    <n v="36460000"/>
    <n v="1650089"/>
    <n v="0"/>
    <n v="0"/>
    <n v="36460000"/>
    <n v="32429879"/>
    <n v="0"/>
    <n v="0"/>
    <n v="145840000"/>
    <n v="0"/>
    <n v="88961381"/>
    <n v="0"/>
    <n v="145840000"/>
    <n v="88961381"/>
    <s v="Recurrent"/>
  </r>
  <r>
    <s v="013"/>
    <s v="Ministry of Education and Sports"/>
    <x v="9"/>
    <x v="9"/>
    <s v="01"/>
    <s v="Education,Sports and skills"/>
    <s v="02"/>
    <s v="Higher Education"/>
    <s v="001"/>
    <s v="University Education and Training"/>
    <s v="1491"/>
    <s v="African Centers of Excellence II"/>
    <s v="120007"/>
    <s v="Support Services"/>
    <s v="222001"/>
    <s v="Information and Communication Technology Services."/>
    <n v="0"/>
    <n v="0"/>
    <n v="0"/>
    <n v="0"/>
    <n v="2000000"/>
    <n v="0"/>
    <n v="2000000"/>
    <n v="0"/>
    <n v="0"/>
    <n v="0"/>
    <n v="0"/>
    <n v="0"/>
    <n v="500000"/>
    <n v="0"/>
    <n v="0"/>
    <n v="0"/>
    <n v="500000"/>
    <n v="1000000"/>
    <n v="0"/>
    <n v="0"/>
    <n v="500000"/>
    <n v="500000"/>
    <n v="0"/>
    <n v="0"/>
    <n v="1500000"/>
    <n v="0"/>
    <n v="1500000"/>
    <n v="0"/>
    <n v="1500000"/>
    <n v="1500000"/>
    <s v="Recurrent"/>
  </r>
  <r>
    <s v="013"/>
    <s v="Ministry of Education and Sports"/>
    <x v="9"/>
    <x v="9"/>
    <s v="01"/>
    <s v="Education,Sports and skills"/>
    <s v="02"/>
    <s v="Higher Education"/>
    <s v="001"/>
    <s v="University Education and Training"/>
    <s v="1491"/>
    <s v="African Centers of Excellence II"/>
    <s v="320036"/>
    <s v="Research, Innovation and Technology Transfer"/>
    <s v="263402"/>
    <s v="Transfer to Other Government Units"/>
    <n v="0"/>
    <n v="0"/>
    <n v="0"/>
    <n v="0"/>
    <n v="9661277256"/>
    <n v="0"/>
    <n v="0"/>
    <n v="9661277256"/>
    <n v="0"/>
    <n v="0"/>
    <n v="0"/>
    <n v="0"/>
    <n v="0"/>
    <n v="0"/>
    <n v="0"/>
    <n v="0"/>
    <n v="0"/>
    <n v="0"/>
    <n v="0"/>
    <n v="0"/>
    <n v="0"/>
    <n v="0"/>
    <n v="0"/>
    <n v="0"/>
    <n v="0"/>
    <n v="0"/>
    <n v="0"/>
    <n v="0"/>
    <n v="0"/>
    <n v="0"/>
    <s v="Recurrent"/>
  </r>
  <r>
    <s v="013"/>
    <s v="Ministry of Education and Sports"/>
    <x v="9"/>
    <x v="9"/>
    <s v="01"/>
    <s v="Education,Sports and skills"/>
    <s v="04"/>
    <s v="Policy, Planning and Support Services"/>
    <s v="001"/>
    <s v="Finance and Administration"/>
    <s v="1601"/>
    <s v="Retooling of Ministry of Education and Sports"/>
    <s v="000017"/>
    <s v="Infrastructure Development and Management"/>
    <s v="228001"/>
    <s v="Maintenance-Buildings and Structures"/>
    <n v="0"/>
    <n v="0"/>
    <n v="0"/>
    <n v="0"/>
    <n v="600000000"/>
    <n v="0"/>
    <n v="600000000"/>
    <n v="0"/>
    <n v="0"/>
    <n v="0"/>
    <n v="0"/>
    <n v="0"/>
    <n v="150000000"/>
    <n v="74065479"/>
    <n v="0"/>
    <n v="0"/>
    <n v="450000000"/>
    <n v="300740000"/>
    <n v="0"/>
    <n v="0"/>
    <n v="0"/>
    <n v="225194521"/>
    <n v="0"/>
    <n v="0"/>
    <n v="600000000"/>
    <n v="0"/>
    <n v="600000000"/>
    <n v="0"/>
    <n v="600000000"/>
    <n v="600000000"/>
    <s v="Recurrent"/>
  </r>
  <r>
    <s v="013"/>
    <s v="Ministry of Education and Sports"/>
    <x v="9"/>
    <x v="9"/>
    <s v="01"/>
    <s v="Education,Sports and skills"/>
    <s v="04"/>
    <s v="Policy, Planning and Support Services"/>
    <s v="001"/>
    <s v="Finance and Administration"/>
    <s v="1601"/>
    <s v="Retooling of Ministry of Education and Sports"/>
    <s v="000017"/>
    <s v="Infrastructure Development and Management"/>
    <s v="312121"/>
    <s v="Non-Residential Buildings - Acquisition"/>
    <n v="0"/>
    <n v="0"/>
    <n v="0"/>
    <n v="0"/>
    <n v="18562374252"/>
    <n v="0"/>
    <n v="18562374252"/>
    <n v="0"/>
    <n v="0"/>
    <n v="0"/>
    <n v="0"/>
    <n v="0"/>
    <n v="5449728968"/>
    <n v="535455844"/>
    <n v="0"/>
    <n v="0"/>
    <n v="2840661321"/>
    <n v="1690189664"/>
    <n v="0"/>
    <n v="0"/>
    <n v="200000000"/>
    <n v="6264744781"/>
    <n v="0"/>
    <n v="0"/>
    <n v="8490390289"/>
    <n v="0"/>
    <n v="8490390289"/>
    <n v="0"/>
    <n v="8490390289"/>
    <n v="8490390289"/>
    <s v="Capital"/>
  </r>
  <r>
    <s v="013"/>
    <s v="Ministry of Education and Sports"/>
    <x v="9"/>
    <x v="9"/>
    <s v="01"/>
    <s v="Education,Sports and skills"/>
    <s v="05"/>
    <s v="Basic and Secondary Education"/>
    <s v="000"/>
    <s v=""/>
    <s v="1665"/>
    <s v="Uganda Secondary Education Expansion Project"/>
    <s v="000017"/>
    <s v="Infrastructure Development and Management"/>
    <s v="211102"/>
    <s v="Contract Staff Salaries "/>
    <n v="0"/>
    <n v="0"/>
    <n v="0"/>
    <n v="0"/>
    <n v="0"/>
    <n v="0"/>
    <n v="0"/>
    <n v="0"/>
    <n v="0"/>
    <n v="0"/>
    <n v="0"/>
    <n v="0"/>
    <n v="0"/>
    <n v="0"/>
    <n v="253849379"/>
    <n v="0"/>
    <n v="0"/>
    <n v="0"/>
    <n v="101840088"/>
    <n v="60545180"/>
    <n v="0"/>
    <n v="0"/>
    <n v="0"/>
    <n v="73855346"/>
    <n v="0"/>
    <n v="355689467"/>
    <n v="0"/>
    <n v="134400526"/>
    <n v="355689467"/>
    <n v="134400526"/>
    <s v="Recurrent"/>
  </r>
  <r>
    <s v="013"/>
    <s v="Ministry of Education and Sports"/>
    <x v="9"/>
    <x v="9"/>
    <s v="01"/>
    <s v="Education,Sports and skills"/>
    <s v="05"/>
    <s v="Basic and Secondary Education"/>
    <s v="000"/>
    <s v=""/>
    <s v="1665"/>
    <s v="Uganda Secondary Education Expansion Project"/>
    <s v="000017"/>
    <s v="Infrastructure Development and Management"/>
    <s v="212101"/>
    <s v="Social Security Contributions"/>
    <n v="0"/>
    <n v="0"/>
    <n v="0"/>
    <n v="0"/>
    <n v="0"/>
    <n v="0"/>
    <n v="0"/>
    <n v="0"/>
    <n v="0"/>
    <n v="0"/>
    <n v="0"/>
    <n v="0"/>
    <n v="0"/>
    <n v="0"/>
    <n v="25384938"/>
    <n v="0"/>
    <n v="0"/>
    <n v="0"/>
    <n v="10184009"/>
    <n v="0"/>
    <n v="0"/>
    <n v="0"/>
    <n v="0"/>
    <n v="0"/>
    <n v="0"/>
    <n v="35568947"/>
    <n v="0"/>
    <n v="0"/>
    <n v="35568947"/>
    <n v="0"/>
    <s v="Recurrent"/>
  </r>
  <r>
    <s v="013"/>
    <s v="Ministry of Education and Sports"/>
    <x v="9"/>
    <x v="9"/>
    <s v="01"/>
    <s v="Education,Sports and skills"/>
    <s v="05"/>
    <s v="Basic and Secondary Education"/>
    <s v="000"/>
    <s v=""/>
    <s v="1665"/>
    <s v="Uganda Secondary Education Expansion Project"/>
    <s v="120007"/>
    <s v="Support Services"/>
    <s v="211102"/>
    <s v="Contract Staff Salaries "/>
    <n v="0"/>
    <n v="0"/>
    <n v="0"/>
    <n v="0"/>
    <n v="0"/>
    <n v="0"/>
    <n v="0"/>
    <n v="0"/>
    <n v="0"/>
    <n v="0"/>
    <n v="0"/>
    <n v="0"/>
    <n v="0"/>
    <n v="0"/>
    <n v="505391036"/>
    <n v="0"/>
    <n v="0"/>
    <n v="0"/>
    <n v="202754356"/>
    <n v="0"/>
    <n v="0"/>
    <n v="0"/>
    <n v="0"/>
    <n v="0"/>
    <n v="0"/>
    <n v="708145392"/>
    <n v="0"/>
    <n v="0"/>
    <n v="708145392"/>
    <n v="0"/>
    <s v="Recurrent"/>
  </r>
  <r>
    <s v="013"/>
    <s v="Ministry of Education and Sports"/>
    <x v="9"/>
    <x v="9"/>
    <s v="01"/>
    <s v="Education,Sports and skills"/>
    <s v="05"/>
    <s v="Basic and Secondary Education"/>
    <s v="000"/>
    <s v=""/>
    <s v="1665"/>
    <s v="Uganda Secondary Education Expansion Project"/>
    <s v="120007"/>
    <s v="Support Services"/>
    <s v="223003"/>
    <s v="Rent-Produced Assets-to private entities"/>
    <n v="0"/>
    <n v="0"/>
    <n v="0"/>
    <n v="0"/>
    <n v="0"/>
    <n v="0"/>
    <n v="0"/>
    <n v="0"/>
    <n v="0"/>
    <n v="0"/>
    <n v="0"/>
    <n v="0"/>
    <n v="0"/>
    <n v="0"/>
    <n v="149480360"/>
    <n v="0"/>
    <n v="0"/>
    <n v="0"/>
    <n v="59968999"/>
    <n v="0"/>
    <n v="0"/>
    <n v="0"/>
    <n v="0"/>
    <n v="242610711"/>
    <n v="0"/>
    <n v="209449359"/>
    <n v="0"/>
    <n v="242610711"/>
    <n v="209449359"/>
    <n v="242610711"/>
    <s v="Recurrent"/>
  </r>
  <r>
    <s v="013"/>
    <s v="Ministry of Education and Sports"/>
    <x v="9"/>
    <x v="9"/>
    <s v="01"/>
    <s v="Education,Sports and skills"/>
    <s v="05"/>
    <s v="Basic and Secondary Education"/>
    <s v="002"/>
    <s v="Secondary Education"/>
    <s v="1540"/>
    <s v="Development of Secondary Education Phase II"/>
    <s v="000017"/>
    <s v="Infrastructure Development and Management"/>
    <s v="312121"/>
    <s v="Non-Residential Buildings - Acquisition"/>
    <n v="0"/>
    <n v="0"/>
    <n v="2000000000"/>
    <n v="-2000000000"/>
    <n v="32600262726"/>
    <n v="0"/>
    <n v="34600262726"/>
    <n v="0"/>
    <n v="0"/>
    <n v="0"/>
    <n v="0"/>
    <n v="0"/>
    <n v="13000000000"/>
    <n v="2158171113"/>
    <n v="0"/>
    <n v="0"/>
    <n v="8395957304"/>
    <n v="9270174658"/>
    <n v="0"/>
    <n v="0"/>
    <n v="1432055131"/>
    <n v="11399666665"/>
    <n v="0"/>
    <n v="0"/>
    <n v="22828012435"/>
    <n v="0"/>
    <n v="22828012436"/>
    <n v="0"/>
    <n v="22828012435"/>
    <n v="22828012436"/>
    <s v="Capital"/>
  </r>
  <r>
    <s v="013"/>
    <s v="Ministry of Education and Sports"/>
    <x v="9"/>
    <x v="9"/>
    <s v="01"/>
    <s v="Education,Sports and skills"/>
    <s v="05"/>
    <s v="Basic and Secondary Education"/>
    <s v="002"/>
    <s v="Secondary Education"/>
    <s v="1540"/>
    <s v="Development of Secondary Education Phase II"/>
    <s v="120007"/>
    <s v="Support Services"/>
    <s v="227001"/>
    <s v="Travel inland"/>
    <n v="0"/>
    <n v="0"/>
    <n v="0"/>
    <n v="0"/>
    <n v="233578035"/>
    <n v="0"/>
    <n v="233578035"/>
    <n v="0"/>
    <n v="0"/>
    <n v="0"/>
    <n v="0"/>
    <n v="0"/>
    <n v="158394509"/>
    <n v="100000000"/>
    <n v="0"/>
    <n v="0"/>
    <n v="75183526"/>
    <n v="0"/>
    <n v="0"/>
    <n v="0"/>
    <n v="0"/>
    <n v="133578035"/>
    <n v="0"/>
    <n v="0"/>
    <n v="233578035"/>
    <n v="0"/>
    <n v="233578035"/>
    <n v="0"/>
    <n v="233578035"/>
    <n v="233578035"/>
    <s v="Recurrent"/>
  </r>
  <r>
    <s v="013"/>
    <s v="Ministry of Education and Sports"/>
    <x v="9"/>
    <x v="9"/>
    <s v="01"/>
    <s v="Education,Sports and skills"/>
    <s v="05"/>
    <s v="Basic and Secondary Education"/>
    <s v="002"/>
    <s v="Secondary Education"/>
    <s v="1665"/>
    <s v="Uganda Secondary Education Expansion Project"/>
    <s v="000017"/>
    <s v="Infrastructure Development and Management"/>
    <s v="221002"/>
    <s v="Workshops, Meetings and Seminars"/>
    <n v="0"/>
    <n v="0"/>
    <n v="0"/>
    <n v="0"/>
    <n v="100000000"/>
    <n v="0"/>
    <n v="0"/>
    <n v="1000000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000017"/>
    <s v="Infrastructure Development and Management"/>
    <s v="225204"/>
    <s v="Monitoring and Supervision of capital work"/>
    <n v="0"/>
    <n v="0"/>
    <n v="0"/>
    <n v="0"/>
    <n v="350000000"/>
    <n v="0"/>
    <n v="150000000"/>
    <n v="200000000"/>
    <n v="0"/>
    <n v="0"/>
    <n v="0"/>
    <n v="0"/>
    <n v="37500000"/>
    <n v="31680000"/>
    <n v="0"/>
    <n v="0"/>
    <n v="112500000"/>
    <n v="78116490"/>
    <n v="0"/>
    <n v="0"/>
    <n v="0"/>
    <n v="40203510"/>
    <n v="0"/>
    <n v="0"/>
    <n v="150000000"/>
    <n v="0"/>
    <n v="150000000"/>
    <n v="0"/>
    <n v="150000000"/>
    <n v="150000000"/>
    <s v="Recurrent"/>
  </r>
  <r>
    <s v="013"/>
    <s v="Ministry of Education and Sports"/>
    <x v="9"/>
    <x v="9"/>
    <s v="01"/>
    <s v="Education,Sports and skills"/>
    <s v="05"/>
    <s v="Basic and Secondary Education"/>
    <s v="002"/>
    <s v="Secondary Education"/>
    <s v="1665"/>
    <s v="Uganda Secondary Education Expansion Project"/>
    <s v="120007"/>
    <s v="Support Services"/>
    <s v="212101"/>
    <s v="Social Security Contributions"/>
    <n v="0"/>
    <n v="0"/>
    <n v="0"/>
    <n v="0"/>
    <n v="193680000"/>
    <n v="0"/>
    <n v="36000000"/>
    <n v="157680000"/>
    <n v="0"/>
    <n v="0"/>
    <n v="0"/>
    <n v="0"/>
    <n v="9000000"/>
    <n v="0"/>
    <n v="0"/>
    <n v="0"/>
    <n v="9000000"/>
    <n v="0"/>
    <n v="0"/>
    <n v="0"/>
    <n v="0"/>
    <n v="0"/>
    <n v="0"/>
    <n v="0"/>
    <n v="18000000"/>
    <n v="0"/>
    <n v="0"/>
    <n v="0"/>
    <n v="18000000"/>
    <n v="0"/>
    <s v="Recurrent"/>
  </r>
  <r>
    <s v="013"/>
    <s v="Ministry of Education and Sports"/>
    <x v="9"/>
    <x v="9"/>
    <s v="01"/>
    <s v="Education,Sports and skills"/>
    <s v="05"/>
    <s v="Basic and Secondary Education"/>
    <s v="002"/>
    <s v="Secondary Education"/>
    <s v="1665"/>
    <s v="Uganda Secondary Education Expansion Project"/>
    <s v="120007"/>
    <s v="Support Services"/>
    <s v="223003"/>
    <s v="Rent-Produced Assets-to private entities"/>
    <n v="0"/>
    <n v="0"/>
    <n v="0"/>
    <n v="0"/>
    <n v="466372800"/>
    <n v="0"/>
    <n v="0"/>
    <n v="466372800"/>
    <n v="0"/>
    <n v="0"/>
    <n v="0"/>
    <n v="0"/>
    <n v="0"/>
    <n v="0"/>
    <n v="0"/>
    <n v="0"/>
    <n v="0"/>
    <n v="0"/>
    <n v="0"/>
    <n v="0"/>
    <n v="0"/>
    <n v="0"/>
    <n v="0"/>
    <n v="0"/>
    <n v="0"/>
    <n v="0"/>
    <n v="0"/>
    <n v="0"/>
    <n v="0"/>
    <n v="0"/>
    <s v="Recurrent"/>
  </r>
  <r>
    <s v="013"/>
    <s v="Ministry of Education and Sports"/>
    <x v="9"/>
    <x v="9"/>
    <s v="01"/>
    <s v="Education,Sports and skills"/>
    <s v="07"/>
    <s v="Technical Vocational Education and Training"/>
    <s v="000"/>
    <s v=""/>
    <s v="1338"/>
    <s v="Skills Development Project"/>
    <s v="000017"/>
    <s v="Infrastructure Development and Management"/>
    <s v="225204"/>
    <s v="Monitoring and Supervision of capital work"/>
    <n v="0"/>
    <n v="0"/>
    <n v="0"/>
    <n v="0"/>
    <n v="0"/>
    <n v="0"/>
    <n v="0"/>
    <n v="0"/>
    <n v="0"/>
    <n v="0"/>
    <n v="0"/>
    <n v="0"/>
    <n v="0"/>
    <n v="0"/>
    <n v="614048930.13142228"/>
    <n v="873228335"/>
    <n v="0"/>
    <n v="0"/>
    <n v="90010179"/>
    <n v="6594000"/>
    <n v="0"/>
    <n v="0"/>
    <n v="0"/>
    <n v="0"/>
    <n v="0"/>
    <n v="704059109.13142228"/>
    <n v="0"/>
    <n v="879822335"/>
    <n v="704059109.13142228"/>
    <n v="879822335"/>
    <s v="Recurrent"/>
  </r>
  <r>
    <s v="013"/>
    <s v="Ministry of Education and Sports"/>
    <x v="9"/>
    <x v="9"/>
    <s v="01"/>
    <s v="Education,Sports and skills"/>
    <s v="07"/>
    <s v="Technical Vocational Education and Training"/>
    <s v="000"/>
    <s v=""/>
    <s v="1338"/>
    <s v="Skills Development Project"/>
    <s v="120007"/>
    <s v="Support Services"/>
    <s v="221001"/>
    <s v="Advertising and Public Relations"/>
    <n v="0"/>
    <n v="0"/>
    <n v="0"/>
    <n v="0"/>
    <n v="0"/>
    <n v="0"/>
    <n v="0"/>
    <n v="0"/>
    <n v="0"/>
    <n v="0"/>
    <n v="83313000"/>
    <n v="83313000"/>
    <n v="0"/>
    <n v="0"/>
    <n v="193311374.20878312"/>
    <n v="111649490"/>
    <n v="0"/>
    <n v="0"/>
    <n v="28336490"/>
    <n v="28336490"/>
    <n v="0"/>
    <n v="0"/>
    <n v="0"/>
    <n v="0"/>
    <n v="0"/>
    <n v="304960864.20878315"/>
    <n v="0"/>
    <n v="223298980"/>
    <n v="304960864.20878315"/>
    <n v="223298980"/>
    <s v="Recurrent"/>
  </r>
  <r>
    <s v="013"/>
    <s v="Ministry of Education and Sports"/>
    <x v="9"/>
    <x v="9"/>
    <s v="01"/>
    <s v="Education,Sports and skills"/>
    <s v="07"/>
    <s v="Technical Vocational Education and Training"/>
    <s v="000"/>
    <s v=""/>
    <s v="1338"/>
    <s v="Skills Development Project"/>
    <s v="120007"/>
    <s v="Support Services"/>
    <s v="227002"/>
    <s v="Travel abroad"/>
    <n v="0"/>
    <n v="0"/>
    <n v="0"/>
    <n v="0"/>
    <n v="0"/>
    <n v="0"/>
    <n v="0"/>
    <n v="0"/>
    <n v="0"/>
    <n v="0"/>
    <n v="185107500"/>
    <n v="0"/>
    <n v="0"/>
    <n v="0"/>
    <n v="649514640.58331442"/>
    <n v="95208909"/>
    <n v="0"/>
    <n v="0"/>
    <n v="95208909"/>
    <n v="95208909"/>
    <n v="0"/>
    <n v="0"/>
    <n v="0"/>
    <n v="0"/>
    <n v="0"/>
    <n v="929831049.58331442"/>
    <n v="0"/>
    <n v="190417818"/>
    <n v="929831049.58331442"/>
    <n v="190417818"/>
    <s v="Recurrent"/>
  </r>
  <r>
    <s v="013"/>
    <s v="Ministry of Education and Sports"/>
    <x v="9"/>
    <x v="9"/>
    <s v="01"/>
    <s v="Education,Sports and skills"/>
    <s v="07"/>
    <s v="Technical Vocational Education and Training"/>
    <s v="000"/>
    <s v=""/>
    <s v="1432"/>
    <s v="OFID Funded Vocational Project Phase II"/>
    <s v="000017"/>
    <s v="Infrastructure Development and Management"/>
    <s v="225202"/>
    <s v="Environment Impact Assessment for Capital Works"/>
    <n v="0"/>
    <n v="0"/>
    <n v="0"/>
    <n v="0"/>
    <n v="0"/>
    <n v="0"/>
    <n v="0"/>
    <n v="0"/>
    <n v="0"/>
    <n v="0"/>
    <n v="0"/>
    <n v="0"/>
    <n v="0"/>
    <n v="0"/>
    <n v="0"/>
    <n v="0"/>
    <n v="0"/>
    <n v="0"/>
    <n v="0"/>
    <n v="0"/>
    <n v="0"/>
    <n v="0"/>
    <n v="144474731"/>
    <n v="750425597"/>
    <n v="0"/>
    <n v="144474731"/>
    <n v="0"/>
    <n v="750425597"/>
    <n v="144474731"/>
    <n v="750425597"/>
    <s v="Recurrent"/>
  </r>
  <r>
    <s v="013"/>
    <s v="Ministry of Education and Sports"/>
    <x v="9"/>
    <x v="9"/>
    <s v="01"/>
    <s v="Education,Sports and skills"/>
    <s v="07"/>
    <s v="Technical Vocational Education and Training"/>
    <s v="000"/>
    <s v=""/>
    <s v="1432"/>
    <s v="OFID Funded Vocational Project Phase II"/>
    <s v="120007"/>
    <s v="Support Services"/>
    <s v="221009"/>
    <s v="Welfare and Entertainment"/>
    <n v="0"/>
    <n v="0"/>
    <n v="0"/>
    <n v="0"/>
    <n v="0"/>
    <n v="0"/>
    <n v="0"/>
    <n v="0"/>
    <n v="0"/>
    <n v="0"/>
    <n v="16416000"/>
    <n v="10416000"/>
    <n v="0"/>
    <n v="0"/>
    <n v="10526554"/>
    <n v="11208000"/>
    <n v="0"/>
    <n v="0"/>
    <n v="1543032"/>
    <n v="0"/>
    <n v="0"/>
    <n v="0"/>
    <n v="1473447"/>
    <n v="0"/>
    <n v="0"/>
    <n v="29959033"/>
    <n v="0"/>
    <n v="21624000"/>
    <n v="29959033"/>
    <n v="21624000"/>
    <s v="Recurrent"/>
  </r>
  <r>
    <s v="013"/>
    <s v="Ministry of Education and Sports"/>
    <x v="9"/>
    <x v="9"/>
    <s v="01"/>
    <s v="Education,Sports and skills"/>
    <s v="07"/>
    <s v="Technical Vocational Education and Training"/>
    <s v="000"/>
    <s v=""/>
    <s v="1432"/>
    <s v="OFID Funded Vocational Project Phase II"/>
    <s v="120007"/>
    <s v="Support Services"/>
    <s v="222002"/>
    <s v="Postage and Courier"/>
    <n v="0"/>
    <n v="0"/>
    <n v="0"/>
    <n v="0"/>
    <n v="0"/>
    <n v="0"/>
    <n v="0"/>
    <n v="0"/>
    <n v="0"/>
    <n v="0"/>
    <n v="0"/>
    <n v="0"/>
    <n v="0"/>
    <n v="0"/>
    <n v="5191937"/>
    <n v="0"/>
    <n v="0"/>
    <n v="0"/>
    <n v="761059"/>
    <n v="0"/>
    <n v="0"/>
    <n v="0"/>
    <n v="726738"/>
    <n v="0"/>
    <n v="0"/>
    <n v="6679734"/>
    <n v="0"/>
    <n v="0"/>
    <n v="6679734"/>
    <n v="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312235"/>
    <s v="Furniture and Fittings - Acquisition"/>
    <n v="0"/>
    <n v="0"/>
    <n v="0"/>
    <n v="0"/>
    <n v="40000000"/>
    <n v="0"/>
    <n v="40000000"/>
    <n v="0"/>
    <n v="0"/>
    <n v="0"/>
    <n v="0"/>
    <n v="0"/>
    <n v="10000000"/>
    <n v="0"/>
    <n v="0"/>
    <n v="0"/>
    <n v="10000000"/>
    <n v="19116000"/>
    <n v="0"/>
    <n v="0"/>
    <n v="0"/>
    <n v="0"/>
    <n v="0"/>
    <n v="0"/>
    <n v="20000000"/>
    <n v="0"/>
    <n v="19116000"/>
    <n v="0"/>
    <n v="20000000"/>
    <n v="19116000"/>
    <s v="Capital"/>
  </r>
  <r>
    <s v="013"/>
    <s v="Ministry of Education and Sports"/>
    <x v="9"/>
    <x v="9"/>
    <s v="01"/>
    <s v="Education,Sports and skills"/>
    <s v="07"/>
    <s v="Technical Vocational Education and Training"/>
    <s v="002"/>
    <s v="TVET Operations and Management Department"/>
    <s v="1338"/>
    <s v="Skills Development Project"/>
    <s v="120007"/>
    <s v="Support Services"/>
    <s v="221012"/>
    <s v="Small Office Equipment"/>
    <n v="0"/>
    <n v="0"/>
    <n v="0"/>
    <n v="0"/>
    <n v="73405000"/>
    <n v="0"/>
    <n v="23405000"/>
    <n v="50000000"/>
    <n v="0"/>
    <n v="0"/>
    <n v="0"/>
    <n v="0"/>
    <n v="5851250"/>
    <n v="0"/>
    <n v="0"/>
    <n v="0"/>
    <n v="5851250"/>
    <n v="0"/>
    <n v="0"/>
    <n v="0"/>
    <n v="0"/>
    <n v="11702500"/>
    <n v="0"/>
    <n v="0"/>
    <n v="11702500"/>
    <n v="0"/>
    <n v="11702500"/>
    <n v="0"/>
    <n v="11702500"/>
    <n v="1170250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3003"/>
    <s v="Rent-Produced Assets-to private entities"/>
    <n v="0"/>
    <n v="0"/>
    <n v="0"/>
    <n v="0"/>
    <n v="715400000"/>
    <n v="0"/>
    <n v="0"/>
    <n v="715400000"/>
    <n v="0"/>
    <n v="0"/>
    <n v="0"/>
    <n v="0"/>
    <n v="0"/>
    <n v="0"/>
    <n v="0"/>
    <n v="0"/>
    <n v="0"/>
    <n v="0"/>
    <n v="0"/>
    <n v="0"/>
    <n v="0"/>
    <n v="0"/>
    <n v="0"/>
    <n v="0"/>
    <n v="0"/>
    <n v="0"/>
    <n v="0"/>
    <n v="0"/>
    <n v="0"/>
    <n v="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7001"/>
    <s v="Travel inland"/>
    <n v="0"/>
    <n v="0"/>
    <n v="0"/>
    <n v="0"/>
    <n v="518865600"/>
    <n v="0"/>
    <n v="418865600"/>
    <n v="100000000"/>
    <n v="0"/>
    <n v="0"/>
    <n v="0"/>
    <n v="0"/>
    <n v="104716400"/>
    <n v="22512000"/>
    <n v="0"/>
    <n v="0"/>
    <n v="314149200"/>
    <n v="0"/>
    <n v="0"/>
    <n v="0"/>
    <n v="0"/>
    <n v="396353600"/>
    <n v="0"/>
    <n v="0"/>
    <n v="418865600"/>
    <n v="0"/>
    <n v="418865600"/>
    <n v="0"/>
    <n v="418865600"/>
    <n v="41886560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7002"/>
    <s v="Travel abroad"/>
    <n v="0"/>
    <n v="0"/>
    <n v="0"/>
    <n v="0"/>
    <n v="740430000"/>
    <n v="0"/>
    <n v="0"/>
    <n v="740430000"/>
    <n v="0"/>
    <n v="0"/>
    <n v="0"/>
    <n v="0"/>
    <n v="0"/>
    <n v="0"/>
    <n v="0"/>
    <n v="0"/>
    <n v="0"/>
    <n v="0"/>
    <n v="0"/>
    <n v="0"/>
    <n v="0"/>
    <n v="0"/>
    <n v="0"/>
    <n v="0"/>
    <n v="0"/>
    <n v="0"/>
    <n v="0"/>
    <n v="0"/>
    <n v="0"/>
    <n v="0"/>
    <s v="Recurrent"/>
  </r>
  <r>
    <s v="013"/>
    <s v="Ministry of Education and Sports"/>
    <x v="9"/>
    <x v="9"/>
    <s v="01"/>
    <s v="Education,Sports and skills"/>
    <s v="08"/>
    <s v="Special Needs Education"/>
    <s v="001"/>
    <s v="Special Needs and Inclusive Education"/>
    <s v="1308"/>
    <s v="Development and Improvement of Special Needs Education (SNE)"/>
    <s v="000017"/>
    <s v="Infrastructure Development and Management"/>
    <s v="312235"/>
    <s v="Furniture and Fittings - Acquisition"/>
    <n v="0"/>
    <n v="0"/>
    <n v="0"/>
    <n v="0"/>
    <n v="70000000"/>
    <n v="0"/>
    <n v="70000000"/>
    <n v="0"/>
    <n v="0"/>
    <n v="0"/>
    <n v="0"/>
    <n v="0"/>
    <n v="17500005"/>
    <n v="0"/>
    <n v="0"/>
    <n v="0"/>
    <n v="17500005"/>
    <n v="0"/>
    <n v="0"/>
    <n v="0"/>
    <n v="0"/>
    <n v="35000000"/>
    <n v="0"/>
    <n v="0"/>
    <n v="35000010"/>
    <n v="0"/>
    <n v="35000000"/>
    <n v="0"/>
    <n v="35000010"/>
    <n v="35000000"/>
    <s v="Capital"/>
  </r>
  <r>
    <s v="013"/>
    <s v="Ministry of Education and Sports"/>
    <x v="9"/>
    <x v="9"/>
    <s v="01"/>
    <s v="Education,Sports and skills"/>
    <s v="08"/>
    <s v="Special Needs Education"/>
    <s v="001"/>
    <s v="Special Needs and Inclusive Education"/>
    <s v="1308"/>
    <s v="Development and Improvement of Special Needs Education (SNE)"/>
    <s v="120007"/>
    <s v="Support Services"/>
    <s v="225204"/>
    <s v="Monitoring and Supervision of capital work"/>
    <n v="0"/>
    <n v="0"/>
    <n v="0"/>
    <n v="0"/>
    <n v="50000000"/>
    <n v="0"/>
    <n v="50000000"/>
    <n v="0"/>
    <n v="0"/>
    <n v="0"/>
    <n v="0"/>
    <n v="0"/>
    <n v="12500000"/>
    <n v="12500000"/>
    <n v="0"/>
    <n v="0"/>
    <n v="12500000"/>
    <n v="12500000"/>
    <n v="0"/>
    <n v="0"/>
    <n v="0"/>
    <n v="0"/>
    <n v="0"/>
    <n v="0"/>
    <n v="25000000"/>
    <n v="0"/>
    <n v="25000000"/>
    <n v="0"/>
    <n v="25000000"/>
    <n v="25000000"/>
    <s v="Recurrent"/>
  </r>
  <r>
    <s v="013"/>
    <s v="Ministry of Education and Sports"/>
    <x v="9"/>
    <x v="9"/>
    <s v="01"/>
    <s v="Education,Sports and skills"/>
    <s v="08"/>
    <s v="Special Needs Education"/>
    <s v="001"/>
    <s v="Special Needs and Inclusive Education"/>
    <s v="1308"/>
    <s v="Development and Improvement of Special Needs Education (SNE)"/>
    <s v="120007"/>
    <s v="Support Services"/>
    <s v="227001"/>
    <s v="Travel inland"/>
    <n v="0"/>
    <n v="0"/>
    <n v="0"/>
    <n v="0"/>
    <n v="82351780"/>
    <n v="0"/>
    <n v="82351780"/>
    <n v="0"/>
    <n v="0"/>
    <n v="0"/>
    <n v="0"/>
    <n v="0"/>
    <n v="20587945"/>
    <n v="14500000"/>
    <n v="0"/>
    <n v="0"/>
    <n v="20587945"/>
    <n v="20707945"/>
    <n v="0"/>
    <n v="0"/>
    <n v="18000000"/>
    <n v="23967945"/>
    <n v="0"/>
    <n v="0"/>
    <n v="59175890"/>
    <n v="0"/>
    <n v="59175890"/>
    <n v="0"/>
    <n v="59175890"/>
    <n v="59175890"/>
    <s v="Recurrent"/>
  </r>
  <r>
    <s v="014"/>
    <s v="Ministry of Health"/>
    <x v="9"/>
    <x v="9"/>
    <s v="02"/>
    <s v="Population Health, Safety and Management "/>
    <s v="02"/>
    <s v="Strategy, Policy and Development"/>
    <s v="000"/>
    <s v=""/>
    <s v="1440"/>
    <s v="Uganda Reproductive Maternal &amp; Child Health Services Improvement Project"/>
    <s v="000002"/>
    <s v="Construction management"/>
    <s v="211106"/>
    <s v="Allowances (Incl. Casuals, Temporary, sitting allowances)"/>
    <n v="0"/>
    <n v="0"/>
    <n v="0"/>
    <n v="0"/>
    <n v="0"/>
    <n v="0"/>
    <n v="0"/>
    <n v="0"/>
    <n v="0"/>
    <n v="0"/>
    <n v="0"/>
    <n v="0"/>
    <n v="0"/>
    <n v="0"/>
    <n v="2252666893"/>
    <n v="2252666893"/>
    <n v="0"/>
    <n v="0"/>
    <n v="0"/>
    <n v="0"/>
    <n v="0"/>
    <n v="0"/>
    <n v="0"/>
    <n v="0"/>
    <n v="0"/>
    <n v="2252666893"/>
    <n v="0"/>
    <n v="2252666893"/>
    <n v="2252666893"/>
    <n v="2252666893"/>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225201"/>
    <s v="Consultancy Services-Capital"/>
    <n v="0"/>
    <n v="0"/>
    <n v="0"/>
    <n v="0"/>
    <n v="1500000000"/>
    <n v="0"/>
    <n v="0"/>
    <n v="1500000000"/>
    <n v="0"/>
    <n v="0"/>
    <n v="0"/>
    <n v="0"/>
    <n v="0"/>
    <n v="0"/>
    <n v="0"/>
    <n v="0"/>
    <n v="0"/>
    <n v="0"/>
    <n v="0"/>
    <n v="0"/>
    <n v="0"/>
    <n v="0"/>
    <n v="0"/>
    <n v="0"/>
    <n v="0"/>
    <n v="0"/>
    <n v="0"/>
    <n v="0"/>
    <n v="0"/>
    <n v="0"/>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227001"/>
    <s v="Travel inland"/>
    <n v="0"/>
    <n v="0"/>
    <n v="0"/>
    <n v="0"/>
    <n v="120000000"/>
    <n v="0"/>
    <n v="120000000"/>
    <n v="0"/>
    <n v="0"/>
    <n v="0"/>
    <n v="0"/>
    <n v="0"/>
    <n v="30000000"/>
    <n v="29006031"/>
    <n v="0"/>
    <n v="0"/>
    <n v="35600000"/>
    <n v="35541503"/>
    <n v="0"/>
    <n v="0"/>
    <n v="54400000"/>
    <n v="55366623"/>
    <n v="0"/>
    <n v="0"/>
    <n v="120000000"/>
    <n v="0"/>
    <n v="119914157"/>
    <n v="0"/>
    <n v="120000000"/>
    <n v="119914157"/>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1008"/>
    <s v="Information and Communication Technology Supplies.  "/>
    <n v="0"/>
    <n v="0"/>
    <n v="0"/>
    <n v="0"/>
    <n v="8000000"/>
    <n v="0"/>
    <n v="8000000"/>
    <n v="0"/>
    <n v="0"/>
    <n v="0"/>
    <n v="0"/>
    <n v="0"/>
    <n v="0"/>
    <n v="0"/>
    <n v="0"/>
    <n v="0"/>
    <n v="1200000"/>
    <n v="0"/>
    <n v="0"/>
    <n v="0"/>
    <n v="4000000"/>
    <n v="5190000"/>
    <n v="0"/>
    <n v="0"/>
    <n v="5200000"/>
    <n v="0"/>
    <n v="5190000"/>
    <n v="0"/>
    <n v="5200000"/>
    <n v="5190000"/>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2001"/>
    <s v="Information and Communication Technology Services."/>
    <n v="0"/>
    <n v="0"/>
    <n v="0"/>
    <n v="0"/>
    <n v="12000000"/>
    <n v="0"/>
    <n v="12000000"/>
    <n v="0"/>
    <n v="0"/>
    <n v="0"/>
    <n v="0"/>
    <n v="0"/>
    <n v="1440000"/>
    <n v="0"/>
    <n v="0"/>
    <n v="0"/>
    <n v="1800000"/>
    <n v="0"/>
    <n v="0"/>
    <n v="0"/>
    <n v="0"/>
    <n v="3230000"/>
    <n v="0"/>
    <n v="0"/>
    <n v="3240000"/>
    <n v="0"/>
    <n v="3230000"/>
    <n v="0"/>
    <n v="3240000"/>
    <n v="3230000"/>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7001"/>
    <s v="Travel inland"/>
    <n v="0"/>
    <n v="0"/>
    <n v="0"/>
    <n v="0"/>
    <n v="449000000"/>
    <n v="0"/>
    <n v="449000000"/>
    <n v="0"/>
    <n v="0"/>
    <n v="0"/>
    <n v="0"/>
    <n v="0"/>
    <n v="52861009"/>
    <n v="52546000"/>
    <n v="0"/>
    <n v="0"/>
    <n v="67350000"/>
    <n v="67665000"/>
    <n v="0"/>
    <n v="0"/>
    <n v="80000000"/>
    <n v="79940000"/>
    <n v="0"/>
    <n v="0"/>
    <n v="200211009"/>
    <n v="0"/>
    <n v="200151000"/>
    <n v="0"/>
    <n v="200211009"/>
    <n v="200151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21011"/>
    <s v="Printing, Stationery, Photocopying and Binding"/>
    <n v="0"/>
    <n v="0"/>
    <n v="0"/>
    <n v="0"/>
    <n v="55500000"/>
    <n v="0"/>
    <n v="0"/>
    <n v="55500000"/>
    <n v="0"/>
    <n v="0"/>
    <n v="0"/>
    <n v="0"/>
    <n v="0"/>
    <n v="0"/>
    <n v="0"/>
    <n v="0"/>
    <n v="0"/>
    <n v="0"/>
    <n v="0"/>
    <n v="0"/>
    <n v="0"/>
    <n v="0"/>
    <n v="0"/>
    <n v="0"/>
    <n v="0"/>
    <n v="0"/>
    <n v="0"/>
    <n v="0"/>
    <n v="0"/>
    <n v="0"/>
    <s v="Recurrent"/>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25201"/>
    <s v="Consultancy Services-Capital"/>
    <n v="0"/>
    <n v="0"/>
    <n v="0"/>
    <n v="0"/>
    <n v="3090718891"/>
    <n v="0"/>
    <n v="0"/>
    <n v="3090718891"/>
    <n v="0"/>
    <n v="0"/>
    <n v="0"/>
    <n v="0"/>
    <n v="0"/>
    <n v="0"/>
    <n v="0"/>
    <n v="0"/>
    <n v="0"/>
    <n v="0"/>
    <n v="0"/>
    <n v="0"/>
    <n v="0"/>
    <n v="0"/>
    <n v="0"/>
    <n v="0"/>
    <n v="0"/>
    <n v="0"/>
    <n v="0"/>
    <n v="0"/>
    <n v="0"/>
    <n v="0"/>
    <s v="Recurrent"/>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27001"/>
    <s v="Travel inland"/>
    <n v="0"/>
    <n v="0"/>
    <n v="0"/>
    <n v="0"/>
    <n v="50000000"/>
    <n v="0"/>
    <n v="50000000"/>
    <n v="0"/>
    <n v="0"/>
    <n v="0"/>
    <n v="0"/>
    <n v="0"/>
    <n v="50000000"/>
    <n v="0"/>
    <n v="0"/>
    <n v="0"/>
    <n v="0"/>
    <n v="47692000"/>
    <n v="0"/>
    <n v="0"/>
    <n v="0"/>
    <n v="1997278"/>
    <n v="0"/>
    <n v="0"/>
    <n v="50000000"/>
    <n v="0"/>
    <n v="49689278"/>
    <n v="0"/>
    <n v="50000000"/>
    <n v="49689278"/>
    <s v="Recurrent"/>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21002"/>
    <s v="Workshops, Meetings and Seminars"/>
    <n v="0"/>
    <n v="0"/>
    <n v="0"/>
    <n v="0"/>
    <n v="160000000"/>
    <n v="0"/>
    <n v="160000000"/>
    <n v="0"/>
    <n v="0"/>
    <n v="0"/>
    <n v="0"/>
    <n v="0"/>
    <n v="160000000"/>
    <n v="157814090"/>
    <n v="0"/>
    <n v="0"/>
    <n v="0"/>
    <n v="0"/>
    <n v="0"/>
    <n v="0"/>
    <n v="0"/>
    <n v="1576000"/>
    <n v="0"/>
    <n v="0"/>
    <n v="160000000"/>
    <n v="0"/>
    <n v="159390090"/>
    <n v="0"/>
    <n v="160000000"/>
    <n v="159390090"/>
    <s v="Recurrent"/>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21003"/>
    <s v="Staff Training"/>
    <n v="0"/>
    <n v="0"/>
    <n v="0"/>
    <n v="0"/>
    <n v="120000000"/>
    <n v="0"/>
    <n v="120000000"/>
    <n v="0"/>
    <n v="0"/>
    <n v="0"/>
    <n v="0"/>
    <n v="0"/>
    <n v="120000000"/>
    <n v="94164512"/>
    <n v="0"/>
    <n v="0"/>
    <n v="0"/>
    <n v="25466939"/>
    <n v="0"/>
    <n v="0"/>
    <n v="0"/>
    <n v="368549"/>
    <n v="0"/>
    <n v="0"/>
    <n v="120000000"/>
    <n v="0"/>
    <n v="120000000"/>
    <n v="0"/>
    <n v="120000000"/>
    <n v="120000000"/>
    <s v="Recurrent"/>
  </r>
  <r>
    <s v="014"/>
    <s v="Ministry of Health"/>
    <x v="9"/>
    <x v="9"/>
    <s v="02"/>
    <s v="Population Health, Safety and Management "/>
    <s v="05"/>
    <s v="Public Health Services"/>
    <s v="000"/>
    <s v=""/>
    <s v="0220"/>
    <s v="Global Fund for AIDS, TB and Malaria"/>
    <s v="000003"/>
    <s v="Facilities and Equipment Management"/>
    <s v="221008"/>
    <s v="Information and Communication Technology Supplies.  "/>
    <n v="0"/>
    <n v="0"/>
    <n v="0"/>
    <n v="0"/>
    <n v="0"/>
    <n v="0"/>
    <n v="0"/>
    <n v="0"/>
    <n v="0"/>
    <n v="0"/>
    <n v="215056266"/>
    <n v="48703706"/>
    <n v="0"/>
    <n v="0"/>
    <n v="645168798"/>
    <n v="125117562"/>
    <n v="0"/>
    <n v="0"/>
    <n v="0"/>
    <n v="128471575"/>
    <n v="0"/>
    <n v="0"/>
    <n v="0"/>
    <n v="0"/>
    <n v="0"/>
    <n v="860225064"/>
    <n v="0"/>
    <n v="302292843"/>
    <n v="860225064"/>
    <n v="302292843"/>
    <s v="Recurrent"/>
  </r>
  <r>
    <s v="014"/>
    <s v="Ministry of Health"/>
    <x v="9"/>
    <x v="9"/>
    <s v="02"/>
    <s v="Population Health, Safety and Management "/>
    <s v="05"/>
    <s v="Public Health Services"/>
    <s v="000"/>
    <s v=""/>
    <s v="1436"/>
    <s v="GAVI Vaccines and Health Sector Dev't Plan Support"/>
    <s v="000015"/>
    <s v="Monitoring and Evaluation "/>
    <s v="222001"/>
    <s v="Information and Communication Technology Services."/>
    <n v="0"/>
    <n v="0"/>
    <n v="0"/>
    <n v="0"/>
    <n v="0"/>
    <n v="0"/>
    <n v="0"/>
    <n v="0"/>
    <n v="0"/>
    <n v="0"/>
    <n v="25000000"/>
    <n v="0"/>
    <n v="0"/>
    <n v="0"/>
    <n v="18578400"/>
    <n v="41631900"/>
    <n v="0"/>
    <n v="0"/>
    <n v="0"/>
    <n v="14000000"/>
    <n v="0"/>
    <n v="0"/>
    <n v="0"/>
    <n v="295000"/>
    <n v="0"/>
    <n v="43578400"/>
    <n v="0"/>
    <n v="55926900"/>
    <n v="43578400"/>
    <n v="55926900"/>
    <s v="Recurrent"/>
  </r>
  <r>
    <s v="014"/>
    <s v="Ministry of Health"/>
    <x v="9"/>
    <x v="9"/>
    <s v="02"/>
    <s v="Population Health, Safety and Management "/>
    <s v="05"/>
    <s v="Public Health Services"/>
    <s v="000"/>
    <s v=""/>
    <s v="1436"/>
    <s v="GAVI Vaccines and Health Sector Dev't Plan Support"/>
    <s v="320022"/>
    <s v="Immunisation services"/>
    <s v="227001"/>
    <s v="Travel inland"/>
    <n v="0"/>
    <n v="0"/>
    <n v="0"/>
    <n v="0"/>
    <n v="0"/>
    <n v="0"/>
    <n v="0"/>
    <n v="0"/>
    <n v="0"/>
    <n v="0"/>
    <n v="0"/>
    <n v="0"/>
    <n v="0"/>
    <n v="0"/>
    <n v="10982410727"/>
    <n v="10982410727"/>
    <n v="0"/>
    <n v="0"/>
    <n v="12283065737"/>
    <n v="869718578"/>
    <n v="0"/>
    <n v="0"/>
    <n v="4628314157"/>
    <n v="16041661316"/>
    <n v="0"/>
    <n v="27893790621"/>
    <n v="0"/>
    <n v="27893790621"/>
    <n v="27893790621"/>
    <n v="27893790621"/>
    <s v="Recurrent"/>
  </r>
  <r>
    <s v="014"/>
    <s v="Ministry of Health"/>
    <x v="9"/>
    <x v="9"/>
    <s v="02"/>
    <s v="Population Health, Safety and Management "/>
    <s v="05"/>
    <s v="Public Health Services"/>
    <s v="000"/>
    <s v=""/>
    <s v="1768"/>
    <s v="Uganda Covid-19 Response and Emergency Preparedness Project (UCREPP)"/>
    <s v="000003"/>
    <s v="Facilities and Equipment Management"/>
    <s v="228002"/>
    <s v="Maintenance-Transport Equipment "/>
    <n v="0"/>
    <n v="0"/>
    <n v="0"/>
    <n v="0"/>
    <n v="0"/>
    <n v="0"/>
    <n v="0"/>
    <n v="0"/>
    <n v="0"/>
    <n v="0"/>
    <n v="0"/>
    <n v="0"/>
    <n v="0"/>
    <n v="0"/>
    <n v="529857000"/>
    <n v="529857000"/>
    <n v="0"/>
    <n v="0"/>
    <n v="392094180"/>
    <n v="139298877"/>
    <n v="0"/>
    <n v="0"/>
    <n v="254331360"/>
    <n v="180724598"/>
    <n v="0"/>
    <n v="1176282540"/>
    <n v="0"/>
    <n v="849880475"/>
    <n v="1176282540"/>
    <n v="849880475"/>
    <s v="Recurrent"/>
  </r>
  <r>
    <s v="014"/>
    <s v="Ministry of Health"/>
    <x v="9"/>
    <x v="9"/>
    <s v="02"/>
    <s v="Population Health, Safety and Management "/>
    <s v="05"/>
    <s v="Public Health Services"/>
    <s v="000"/>
    <s v=""/>
    <s v="1768"/>
    <s v="Uganda Covid-19 Response and Emergency Preparedness Project (UCREPP)"/>
    <s v="000015"/>
    <s v="Monitoring and Evaluation "/>
    <s v="227001"/>
    <s v="Travel inland"/>
    <n v="0"/>
    <n v="0"/>
    <n v="0"/>
    <n v="0"/>
    <n v="0"/>
    <n v="0"/>
    <n v="0"/>
    <n v="0"/>
    <n v="0"/>
    <n v="0"/>
    <n v="0"/>
    <n v="0"/>
    <n v="0"/>
    <n v="0"/>
    <n v="2268351000"/>
    <n v="2268351000"/>
    <n v="0"/>
    <n v="0"/>
    <n v="1678579740"/>
    <n v="1925360427"/>
    <n v="0"/>
    <n v="0"/>
    <n v="1088808480"/>
    <n v="596723586"/>
    <n v="0"/>
    <n v="5035739220"/>
    <n v="0"/>
    <n v="4790435013"/>
    <n v="5035739220"/>
    <n v="4790435013"/>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1002"/>
    <s v="Workshops, Meetings and Seminars"/>
    <n v="0"/>
    <n v="0"/>
    <n v="449534918"/>
    <n v="-449534918"/>
    <n v="11101141527"/>
    <n v="0"/>
    <n v="0"/>
    <n v="11550676445"/>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1003"/>
    <s v="Staff Training"/>
    <n v="0"/>
    <n v="0"/>
    <n v="0"/>
    <n v="0"/>
    <n v="3141562416"/>
    <n v="0"/>
    <n v="10000000"/>
    <n v="3131562416"/>
    <n v="0"/>
    <n v="0"/>
    <n v="0"/>
    <n v="0"/>
    <n v="0"/>
    <n v="0"/>
    <n v="0"/>
    <n v="0"/>
    <n v="0"/>
    <n v="0"/>
    <n v="0"/>
    <n v="0"/>
    <n v="10000000"/>
    <n v="10000000"/>
    <n v="0"/>
    <n v="0"/>
    <n v="10000000"/>
    <n v="0"/>
    <n v="10000000"/>
    <n v="0"/>
    <n v="10000000"/>
    <n v="100000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4001"/>
    <s v="Medical Supplies and Services"/>
    <n v="0"/>
    <n v="0"/>
    <n v="0"/>
    <n v="0"/>
    <n v="643655884584"/>
    <n v="0"/>
    <n v="0"/>
    <n v="643655884584"/>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63402"/>
    <s v="Transfer to Other Government Units"/>
    <n v="0"/>
    <n v="0"/>
    <n v="0"/>
    <n v="0"/>
    <n v="8405276038"/>
    <n v="0"/>
    <n v="655000000"/>
    <n v="7750276038"/>
    <n v="546500000"/>
    <n v="0"/>
    <n v="0"/>
    <n v="0"/>
    <n v="108500000"/>
    <n v="0"/>
    <n v="0"/>
    <n v="0"/>
    <n v="0"/>
    <n v="649652248"/>
    <n v="0"/>
    <n v="0"/>
    <n v="0"/>
    <n v="4387470"/>
    <n v="0"/>
    <n v="0"/>
    <n v="655000000"/>
    <n v="0"/>
    <n v="654039718"/>
    <n v="0"/>
    <n v="655000000"/>
    <n v="654039718"/>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27004"/>
    <s v="Fuel, Lubricants and Oils"/>
    <n v="0"/>
    <n v="0"/>
    <n v="0"/>
    <n v="0"/>
    <n v="78875600"/>
    <n v="0"/>
    <n v="30000000"/>
    <n v="48875600"/>
    <n v="0"/>
    <n v="0"/>
    <n v="0"/>
    <n v="0"/>
    <n v="15000000"/>
    <n v="15000000"/>
    <n v="0"/>
    <n v="0"/>
    <n v="15000000"/>
    <n v="15000000"/>
    <n v="0"/>
    <n v="0"/>
    <n v="0"/>
    <n v="0"/>
    <n v="0"/>
    <n v="0"/>
    <n v="30000000"/>
    <n v="0"/>
    <n v="30000000"/>
    <n v="0"/>
    <n v="30000000"/>
    <n v="30000000"/>
    <s v="Recurrent"/>
  </r>
  <r>
    <s v="014"/>
    <s v="Ministry of Health"/>
    <x v="9"/>
    <x v="9"/>
    <s v="02"/>
    <s v="Population Health, Safety and Management "/>
    <s v="05"/>
    <s v="Public Health Services"/>
    <s v="001"/>
    <s v="Communicable Diseases Prevention &amp; Control"/>
    <s v="1436"/>
    <s v="GAVI Vaccines and Health Sector Dev't Plan Support"/>
    <s v="320022"/>
    <s v="Immunisation services"/>
    <s v="221001"/>
    <s v="Advertising and Public Relations"/>
    <n v="0"/>
    <n v="0"/>
    <n v="0"/>
    <n v="0"/>
    <n v="618263664"/>
    <n v="0"/>
    <n v="0"/>
    <n v="618263664"/>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320066"/>
    <s v="Health System Strengthening "/>
    <s v="222001"/>
    <s v="Information and Communication Technology Services."/>
    <n v="0"/>
    <n v="0"/>
    <n v="0"/>
    <n v="0"/>
    <n v="3573989100"/>
    <n v="0"/>
    <n v="0"/>
    <n v="35739891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02"/>
    <s v="Construction Management"/>
    <s v="225201"/>
    <s v="Consultancy Services-Capital"/>
    <n v="0"/>
    <n v="0"/>
    <n v="0"/>
    <n v="0"/>
    <n v="1200308400"/>
    <n v="0"/>
    <n v="0"/>
    <n v="120030840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7004"/>
    <s v="Fuel, Lubricants and Oils"/>
    <n v="0"/>
    <n v="0"/>
    <n v="0"/>
    <n v="0"/>
    <n v="0"/>
    <n v="0"/>
    <n v="50000000"/>
    <n v="195260000"/>
    <n v="0"/>
    <n v="0"/>
    <n v="0"/>
    <n v="0"/>
    <n v="50000000"/>
    <n v="50000000"/>
    <n v="0"/>
    <n v="0"/>
    <n v="0"/>
    <n v="0"/>
    <n v="0"/>
    <n v="0"/>
    <n v="0"/>
    <n v="0"/>
    <n v="0"/>
    <n v="0"/>
    <n v="50000000"/>
    <n v="0"/>
    <n v="50000000"/>
    <n v="0"/>
    <n v="50000000"/>
    <n v="50000000"/>
    <s v="Recurrent"/>
  </r>
  <r>
    <s v="010"/>
    <s v="Ministry of Agriculture, Animal Industry and Fisheries"/>
    <x v="7"/>
    <x v="7"/>
    <s v="02"/>
    <s v="Agricultural Production and Productivity"/>
    <s v="04"/>
    <s v="Crop Resources"/>
    <s v="000"/>
    <s v=""/>
    <s v="1263"/>
    <s v="Agriculture Cluster Development Project (ACDP)"/>
    <s v="000017"/>
    <s v="Infrastructure Development and Management"/>
    <s v="225202"/>
    <s v="Environment Impact Assessment for Capital Works"/>
    <n v="0"/>
    <n v="0"/>
    <n v="0"/>
    <n v="0"/>
    <n v="0"/>
    <n v="0"/>
    <n v="0"/>
    <n v="0"/>
    <n v="0"/>
    <n v="0"/>
    <n v="75000000"/>
    <n v="60000000"/>
    <n v="0"/>
    <n v="0"/>
    <n v="0"/>
    <n v="0"/>
    <n v="0"/>
    <n v="0"/>
    <n v="0"/>
    <n v="0"/>
    <n v="0"/>
    <n v="0"/>
    <n v="0"/>
    <n v="0"/>
    <n v="0"/>
    <n v="75000000"/>
    <n v="0"/>
    <n v="60000000"/>
    <n v="75000000"/>
    <n v="60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2001"/>
    <s v="Information and Communication Technology Services."/>
    <n v="0"/>
    <n v="0"/>
    <n v="0"/>
    <n v="0"/>
    <n v="0"/>
    <n v="0"/>
    <n v="0"/>
    <n v="0"/>
    <n v="0"/>
    <n v="0"/>
    <n v="58000000"/>
    <n v="46400000"/>
    <n v="0"/>
    <n v="0"/>
    <n v="58000000"/>
    <n v="46400000"/>
    <n v="0"/>
    <n v="0"/>
    <n v="58000000"/>
    <n v="46400000"/>
    <n v="0"/>
    <n v="0"/>
    <n v="0"/>
    <n v="0"/>
    <n v="0"/>
    <n v="174000000"/>
    <n v="0"/>
    <n v="139200000"/>
    <n v="174000000"/>
    <n v="1392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3006"/>
    <s v="Water"/>
    <n v="0"/>
    <n v="0"/>
    <n v="0"/>
    <n v="0"/>
    <n v="0"/>
    <n v="0"/>
    <n v="0"/>
    <n v="0"/>
    <n v="0"/>
    <n v="0"/>
    <n v="3250000"/>
    <n v="2600000"/>
    <n v="0"/>
    <n v="0"/>
    <n v="3250000"/>
    <n v="2600000"/>
    <n v="0"/>
    <n v="0"/>
    <n v="3250000"/>
    <n v="2600000"/>
    <n v="0"/>
    <n v="0"/>
    <n v="0"/>
    <n v="0"/>
    <n v="0"/>
    <n v="9750000"/>
    <n v="0"/>
    <n v="7800000"/>
    <n v="9750000"/>
    <n v="7800000"/>
    <s v="Recurrent"/>
  </r>
  <r>
    <s v="010"/>
    <s v="Ministry of Agriculture, Animal Industry and Fisheries"/>
    <x v="7"/>
    <x v="7"/>
    <s v="02"/>
    <s v="Agricultural Production and Productivity"/>
    <s v="04"/>
    <s v="Crop Resources"/>
    <s v="000"/>
    <s v=""/>
    <s v="1263"/>
    <s v="Agriculture Cluster Development Project (ACDP)"/>
    <s v="010054"/>
    <s v="Inputs distribution"/>
    <s v="225201"/>
    <s v="Consultancy Services-Capital"/>
    <n v="0"/>
    <n v="0"/>
    <n v="0"/>
    <n v="0"/>
    <n v="0"/>
    <n v="0"/>
    <n v="0"/>
    <n v="0"/>
    <n v="0"/>
    <n v="0"/>
    <n v="875000000"/>
    <n v="700000000"/>
    <n v="0"/>
    <n v="0"/>
    <n v="481250000.00000006"/>
    <n v="385000000.00000006"/>
    <n v="0"/>
    <n v="0"/>
    <n v="875000000"/>
    <n v="700000000"/>
    <n v="0"/>
    <n v="0"/>
    <n v="0"/>
    <n v="0"/>
    <n v="0"/>
    <n v="2231250000"/>
    <n v="0"/>
    <n v="1785000000"/>
    <n v="2231250000"/>
    <n v="1785000000"/>
    <s v="Recurrent"/>
  </r>
  <r>
    <s v="010"/>
    <s v="Ministry of Agriculture, Animal Industry and Fisheries"/>
    <x v="7"/>
    <x v="7"/>
    <s v="02"/>
    <s v="Agricultural Production and Productivity"/>
    <s v="04"/>
    <s v="Crop Resources"/>
    <s v="000"/>
    <s v=""/>
    <s v="1316"/>
    <s v="Enhancing National Food Security through increased Rice production in Eastern Uganda"/>
    <s v="000017"/>
    <s v="Infrastructure Development and Management"/>
    <s v="211102"/>
    <s v="Contract Staff Salaries "/>
    <n v="0"/>
    <n v="0"/>
    <n v="0"/>
    <n v="0"/>
    <n v="0"/>
    <n v="0"/>
    <n v="0"/>
    <n v="0"/>
    <n v="0"/>
    <n v="0"/>
    <n v="488526360.25"/>
    <n v="488526360.25"/>
    <n v="0"/>
    <n v="0"/>
    <n v="488526360.25"/>
    <n v="488526360.25"/>
    <n v="0"/>
    <n v="0"/>
    <n v="488526360.25"/>
    <n v="488526360.25"/>
    <n v="0"/>
    <n v="0"/>
    <n v="0"/>
    <n v="0"/>
    <n v="0"/>
    <n v="1465579080.75"/>
    <n v="0"/>
    <n v="1465579080.75"/>
    <n v="1465579080.75"/>
    <n v="1465579080.75"/>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5101"/>
    <s v="Consultancy Services"/>
    <n v="0"/>
    <n v="0"/>
    <n v="0"/>
    <n v="0"/>
    <n v="0"/>
    <n v="0"/>
    <n v="0"/>
    <n v="0"/>
    <n v="0"/>
    <n v="0"/>
    <n v="293750000"/>
    <n v="235000000"/>
    <n v="0"/>
    <n v="0"/>
    <n v="76710498.223453358"/>
    <n v="67251434.71646218"/>
    <n v="0"/>
    <n v="0"/>
    <n v="395497188.77232283"/>
    <n v="316397751.01785827"/>
    <n v="0"/>
    <n v="0"/>
    <n v="0"/>
    <n v="0"/>
    <n v="0"/>
    <n v="765957686.99577618"/>
    <n v="0"/>
    <n v="618649185.7343204"/>
    <n v="765957686.99577618"/>
    <n v="618649185.7343204"/>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7001"/>
    <s v="Travel inland"/>
    <n v="0"/>
    <n v="0"/>
    <n v="0"/>
    <n v="0"/>
    <n v="0"/>
    <n v="0"/>
    <n v="0"/>
    <n v="0"/>
    <n v="0"/>
    <n v="0"/>
    <n v="125000000"/>
    <n v="100000000"/>
    <n v="0"/>
    <n v="0"/>
    <n v="47734452.364164136"/>
    <n v="41848384.26604265"/>
    <n v="0"/>
    <n v="0"/>
    <n v="168296676.07332888"/>
    <n v="134637340.85866311"/>
    <n v="0"/>
    <n v="0"/>
    <n v="0"/>
    <n v="0"/>
    <n v="0"/>
    <n v="341031128.43749303"/>
    <n v="0"/>
    <n v="276485725.12470579"/>
    <n v="341031128.43749303"/>
    <n v="276485725.12470579"/>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81401"/>
    <s v="Rent"/>
    <n v="0"/>
    <n v="0"/>
    <n v="0"/>
    <n v="0"/>
    <n v="0"/>
    <n v="0"/>
    <n v="0"/>
    <n v="0"/>
    <n v="0"/>
    <n v="0"/>
    <n v="21500000"/>
    <n v="17200000"/>
    <n v="0"/>
    <n v="0"/>
    <n v="37697730.555525653"/>
    <n v="33049276.489232846"/>
    <n v="0"/>
    <n v="0"/>
    <n v="28947028.284612566"/>
    <n v="23157622.627690054"/>
    <n v="0"/>
    <n v="0"/>
    <n v="0"/>
    <n v="0"/>
    <n v="0"/>
    <n v="88144758.840138227"/>
    <n v="0"/>
    <n v="73406899.1169229"/>
    <n v="88144758.840138227"/>
    <n v="73406899.1169229"/>
    <s v="Recurrent"/>
  </r>
  <r>
    <s v="010"/>
    <s v="Ministry of Agriculture, Animal Industry and Fisheries"/>
    <x v="7"/>
    <x v="7"/>
    <s v="02"/>
    <s v="Agricultural Production and Productivity"/>
    <s v="04"/>
    <s v="Crop Resources"/>
    <s v="000"/>
    <s v=""/>
    <s v="1508"/>
    <s v="National Oil Palm Project"/>
    <s v="010058"/>
    <s v="Oil Palm value chain promotion"/>
    <s v="211102"/>
    <s v="Contract Staff Salaries "/>
    <n v="0"/>
    <n v="0"/>
    <n v="0"/>
    <n v="0"/>
    <n v="0"/>
    <n v="0"/>
    <n v="0"/>
    <n v="0"/>
    <n v="0"/>
    <n v="0"/>
    <n v="888997500"/>
    <n v="888997500"/>
    <n v="0"/>
    <n v="0"/>
    <n v="747835396"/>
    <n v="776067817"/>
    <n v="0"/>
    <n v="0"/>
    <n v="888997500"/>
    <n v="888997500"/>
    <n v="0"/>
    <n v="0"/>
    <n v="0"/>
    <n v="0"/>
    <n v="0"/>
    <n v="2525830396"/>
    <n v="0"/>
    <n v="2554062817"/>
    <n v="2525830396"/>
    <n v="2554062817"/>
    <s v="Recurrent"/>
  </r>
  <r>
    <s v="010"/>
    <s v="Ministry of Agriculture, Animal Industry and Fisheries"/>
    <x v="7"/>
    <x v="7"/>
    <s v="02"/>
    <s v="Agricultural Production and Productivity"/>
    <s v="04"/>
    <s v="Crop Resources"/>
    <s v="000"/>
    <s v=""/>
    <s v="1508"/>
    <s v="National Oil Palm Project"/>
    <s v="010058"/>
    <s v="Oil Palm value chain promotion"/>
    <s v="221003"/>
    <s v="Staff Training"/>
    <n v="0"/>
    <n v="0"/>
    <n v="0"/>
    <n v="0"/>
    <n v="0"/>
    <n v="0"/>
    <n v="0"/>
    <n v="0"/>
    <n v="0"/>
    <n v="0"/>
    <n v="117590250"/>
    <n v="94072200"/>
    <n v="0"/>
    <n v="0"/>
    <n v="67590250"/>
    <n v="54072200"/>
    <n v="0"/>
    <n v="0"/>
    <n v="117590250"/>
    <n v="94072200"/>
    <n v="0"/>
    <n v="0"/>
    <n v="0"/>
    <n v="0"/>
    <n v="0"/>
    <n v="302770750"/>
    <n v="0"/>
    <n v="242216600"/>
    <n v="302770750"/>
    <n v="242216600"/>
    <s v="Recurrent"/>
  </r>
  <r>
    <s v="010"/>
    <s v="Ministry of Agriculture, Animal Industry and Fisheries"/>
    <x v="7"/>
    <x v="7"/>
    <s v="02"/>
    <s v="Agricultural Production and Productivity"/>
    <s v="04"/>
    <s v="Crop Resources"/>
    <s v="000"/>
    <s v=""/>
    <s v="1508"/>
    <s v="National Oil Palm Project"/>
    <s v="010058"/>
    <s v="Oil Palm value chain promotion"/>
    <s v="222001"/>
    <s v="Information and Communication Technology Services."/>
    <n v="0"/>
    <n v="0"/>
    <n v="0"/>
    <n v="0"/>
    <n v="0"/>
    <n v="0"/>
    <n v="0"/>
    <n v="0"/>
    <n v="0"/>
    <n v="0"/>
    <n v="75000000"/>
    <n v="60000000"/>
    <n v="0"/>
    <n v="0"/>
    <n v="75000000"/>
    <n v="60000000"/>
    <n v="0"/>
    <n v="0"/>
    <n v="75000000"/>
    <n v="60000000"/>
    <n v="0"/>
    <n v="0"/>
    <n v="0"/>
    <n v="0"/>
    <n v="0"/>
    <n v="225000000"/>
    <n v="0"/>
    <n v="180000000"/>
    <n v="225000000"/>
    <n v="180000000"/>
    <s v="Recurrent"/>
  </r>
  <r>
    <s v="010"/>
    <s v="Ministry of Agriculture, Animal Industry and Fisheries"/>
    <x v="7"/>
    <x v="7"/>
    <s v="02"/>
    <s v="Agricultural Production and Productivity"/>
    <s v="04"/>
    <s v="Crop Resources"/>
    <s v="000"/>
    <s v=""/>
    <s v="1772"/>
    <s v="National Oil Seeds Project"/>
    <s v="010049"/>
    <s v="Crop production technology promotion"/>
    <s v="212101"/>
    <s v="Social Security Contributions"/>
    <n v="0"/>
    <n v="0"/>
    <n v="0"/>
    <n v="0"/>
    <n v="0"/>
    <n v="0"/>
    <n v="0"/>
    <n v="0"/>
    <n v="0"/>
    <n v="0"/>
    <n v="187500000"/>
    <n v="0"/>
    <n v="0"/>
    <n v="0"/>
    <n v="57500000"/>
    <n v="23000000"/>
    <n v="0"/>
    <n v="0"/>
    <n v="187500000"/>
    <n v="18750000"/>
    <n v="0"/>
    <n v="0"/>
    <n v="0"/>
    <n v="0"/>
    <n v="0"/>
    <n v="432500000"/>
    <n v="0"/>
    <n v="41750000"/>
    <n v="432500000"/>
    <n v="41750000"/>
    <s v="Recurrent"/>
  </r>
  <r>
    <s v="010"/>
    <s v="Ministry of Agriculture, Animal Industry and Fisheries"/>
    <x v="7"/>
    <x v="7"/>
    <s v="02"/>
    <s v="Agricultural Production and Productivity"/>
    <s v="04"/>
    <s v="Crop Resources"/>
    <s v="000"/>
    <s v=""/>
    <s v="1772"/>
    <s v="National Oil Seeds Project"/>
    <s v="010049"/>
    <s v="Crop production technology promotion"/>
    <s v="221009"/>
    <s v="Welfare and Entertainment"/>
    <n v="0"/>
    <n v="0"/>
    <n v="0"/>
    <n v="0"/>
    <n v="0"/>
    <n v="0"/>
    <n v="0"/>
    <n v="0"/>
    <n v="0"/>
    <n v="0"/>
    <n v="75000000"/>
    <n v="0"/>
    <n v="0"/>
    <n v="0"/>
    <n v="5000000"/>
    <n v="2000000"/>
    <n v="0"/>
    <n v="0"/>
    <n v="75000000"/>
    <n v="7500000"/>
    <n v="0"/>
    <n v="0"/>
    <n v="0"/>
    <n v="0"/>
    <n v="0"/>
    <n v="155000000"/>
    <n v="0"/>
    <n v="9500000"/>
    <n v="155000000"/>
    <n v="9500000"/>
    <s v="Recurrent"/>
  </r>
  <r>
    <s v="010"/>
    <s v="Ministry of Agriculture, Animal Industry and Fisheries"/>
    <x v="7"/>
    <x v="7"/>
    <s v="02"/>
    <s v="Agricultural Production and Productivity"/>
    <s v="04"/>
    <s v="Crop Resources"/>
    <s v="000"/>
    <s v=""/>
    <s v="1772"/>
    <s v="National Oil Seeds Project"/>
    <s v="010049"/>
    <s v="Crop production technology promotion"/>
    <s v="221011"/>
    <s v="Printing, Stationery, Photocopying and Binding"/>
    <n v="0"/>
    <n v="0"/>
    <n v="0"/>
    <n v="0"/>
    <n v="0"/>
    <n v="0"/>
    <n v="0"/>
    <n v="0"/>
    <n v="0"/>
    <n v="0"/>
    <n v="75000000"/>
    <n v="0"/>
    <n v="0"/>
    <n v="0"/>
    <n v="5000000"/>
    <n v="2000000"/>
    <n v="0"/>
    <n v="0"/>
    <n v="75000000"/>
    <n v="7500000"/>
    <n v="0"/>
    <n v="0"/>
    <n v="0"/>
    <n v="0"/>
    <n v="0"/>
    <n v="155000000"/>
    <n v="0"/>
    <n v="9500000"/>
    <n v="155000000"/>
    <n v="9500000"/>
    <s v="Recurrent"/>
  </r>
  <r>
    <s v="010"/>
    <s v="Ministry of Agriculture, Animal Industry and Fisheries"/>
    <x v="7"/>
    <x v="7"/>
    <s v="02"/>
    <s v="Agricultural Production and Productivity"/>
    <s v="04"/>
    <s v="Crop Resources"/>
    <s v="001"/>
    <s v="Crop Inspection and Certification"/>
    <s v="1263"/>
    <s v="Agriculture Cluster Development Project (ACDP)"/>
    <s v="010054"/>
    <s v="Inputs distribution"/>
    <s v="221008"/>
    <s v="Information and Communication Technology Supplies.  "/>
    <n v="0"/>
    <n v="0"/>
    <n v="0"/>
    <n v="0"/>
    <n v="500000000"/>
    <n v="0"/>
    <n v="0"/>
    <n v="5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10054"/>
    <s v="Inputs distribution"/>
    <s v="221017"/>
    <s v="Membership dues and Subscription fees."/>
    <n v="0"/>
    <n v="0"/>
    <n v="0"/>
    <n v="0"/>
    <n v="300000000"/>
    <n v="0"/>
    <n v="0"/>
    <n v="3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8002"/>
    <s v="Maintenance-Transport Equipment "/>
    <n v="0"/>
    <n v="0"/>
    <n v="0"/>
    <n v="0"/>
    <n v="18500000"/>
    <n v="0"/>
    <n v="0"/>
    <n v="185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86"/>
    <s v="Crop Pests and Diseases Control Phase II"/>
    <s v="000063"/>
    <s v="Quality Assurance Systems"/>
    <s v="211102"/>
    <s v="Contract Staff Salaries "/>
    <n v="0"/>
    <n v="0"/>
    <n v="0"/>
    <n v="0"/>
    <n v="54000000"/>
    <n v="0"/>
    <n v="54000000"/>
    <n v="0"/>
    <n v="13500000"/>
    <n v="11946623"/>
    <n v="0"/>
    <n v="0"/>
    <n v="13872281"/>
    <n v="13899043"/>
    <n v="0"/>
    <n v="0"/>
    <n v="13127719"/>
    <n v="11914800"/>
    <n v="0"/>
    <n v="0"/>
    <n v="13500000"/>
    <n v="197036"/>
    <n v="0"/>
    <n v="0"/>
    <n v="54000000"/>
    <n v="0"/>
    <n v="37957502"/>
    <n v="0"/>
    <n v="54000000"/>
    <n v="37957502"/>
    <s v="Recurrent"/>
  </r>
  <r>
    <s v="010"/>
    <s v="Ministry of Agriculture, Animal Industry and Fisheries"/>
    <x v="7"/>
    <x v="7"/>
    <s v="02"/>
    <s v="Agricultural Production and Productivity"/>
    <s v="04"/>
    <s v="Crop Resources"/>
    <s v="002"/>
    <s v="Crop Production"/>
    <s v="1386"/>
    <s v="Crop Pests and Diseases Control Phase II"/>
    <s v="010047"/>
    <s v="Crop Pests and Disease control "/>
    <s v="227002"/>
    <s v="Travel abroad"/>
    <n v="0"/>
    <n v="0"/>
    <n v="0"/>
    <n v="0"/>
    <n v="60000000"/>
    <n v="0"/>
    <n v="60000000"/>
    <n v="0"/>
    <n v="0"/>
    <n v="0"/>
    <n v="0"/>
    <n v="0"/>
    <n v="20000000"/>
    <n v="0"/>
    <n v="0"/>
    <n v="0"/>
    <n v="20000000"/>
    <n v="35200000"/>
    <n v="0"/>
    <n v="0"/>
    <n v="20000000"/>
    <n v="4800000"/>
    <n v="0"/>
    <n v="0"/>
    <n v="60000000"/>
    <n v="0"/>
    <n v="40000000"/>
    <n v="0"/>
    <n v="60000000"/>
    <n v="4000000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11102"/>
    <s v="Contract Staff Salaries "/>
    <n v="0"/>
    <n v="0"/>
    <n v="0"/>
    <n v="0"/>
    <n v="2121241140"/>
    <n v="0"/>
    <n v="45000000"/>
    <n v="2076241140"/>
    <n v="11250000"/>
    <n v="2583706"/>
    <n v="0"/>
    <n v="0"/>
    <n v="11560234"/>
    <n v="444119"/>
    <n v="0"/>
    <n v="0"/>
    <n v="10939766"/>
    <n v="30235400"/>
    <n v="0"/>
    <n v="0"/>
    <n v="11250000"/>
    <n v="10000000"/>
    <n v="0"/>
    <n v="0"/>
    <n v="45000000"/>
    <n v="0"/>
    <n v="43263225"/>
    <n v="0"/>
    <n v="45000000"/>
    <n v="43263225"/>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1002"/>
    <s v="Workshops, Meetings and Seminars"/>
    <n v="100000000"/>
    <n v="0"/>
    <n v="0"/>
    <n v="0"/>
    <n v="600000000"/>
    <n v="0"/>
    <n v="0"/>
    <n v="5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5101"/>
    <s v="Consultancy Services"/>
    <n v="0"/>
    <n v="0"/>
    <n v="0"/>
    <n v="0"/>
    <n v="833458890"/>
    <n v="0"/>
    <n v="0"/>
    <n v="83345889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25101"/>
    <s v="Consultancy Services"/>
    <n v="0"/>
    <n v="0"/>
    <n v="0"/>
    <n v="0"/>
    <n v="500000000"/>
    <n v="0"/>
    <n v="0"/>
    <n v="5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312139"/>
    <s v="Other Structures - Acquisition"/>
    <n v="0"/>
    <n v="0"/>
    <n v="0"/>
    <n v="0"/>
    <n v="22379936000"/>
    <n v="0"/>
    <n v="0"/>
    <n v="22379936000"/>
    <n v="0"/>
    <n v="0"/>
    <n v="0"/>
    <n v="0"/>
    <n v="0"/>
    <n v="0"/>
    <n v="0"/>
    <n v="0"/>
    <n v="0"/>
    <n v="0"/>
    <n v="0"/>
    <n v="0"/>
    <n v="0"/>
    <n v="0"/>
    <n v="0"/>
    <n v="0"/>
    <n v="0"/>
    <n v="0"/>
    <n v="0"/>
    <n v="0"/>
    <n v="0"/>
    <n v="0"/>
    <s v="Capital"/>
  </r>
  <r>
    <s v="010"/>
    <s v="Ministry of Agriculture, Animal Industry and Fisheries"/>
    <x v="7"/>
    <x v="7"/>
    <s v="02"/>
    <s v="Agricultural Production and Productivity"/>
    <s v="04"/>
    <s v="Crop Resources"/>
    <s v="002"/>
    <s v="Crop Production"/>
    <s v="1696"/>
    <s v="Development of Sustainable Cashew Nut Value Chain in Uganda"/>
    <s v="010041"/>
    <s v="Cashew  Nut Value Chain promotion"/>
    <s v="224003"/>
    <s v="Agricultural Supplies and Services"/>
    <n v="0"/>
    <n v="0"/>
    <n v="0"/>
    <n v="0"/>
    <n v="1500000000"/>
    <n v="0"/>
    <n v="1500000000"/>
    <n v="0"/>
    <n v="0"/>
    <n v="0"/>
    <n v="0"/>
    <n v="0"/>
    <n v="0"/>
    <n v="0"/>
    <n v="0"/>
    <n v="0"/>
    <n v="750000000"/>
    <n v="2525000"/>
    <n v="0"/>
    <n v="0"/>
    <n v="0"/>
    <n v="747475000"/>
    <n v="0"/>
    <n v="0"/>
    <n v="750000000"/>
    <n v="0"/>
    <n v="750000000"/>
    <n v="0"/>
    <n v="750000000"/>
    <n v="750000000"/>
    <s v="Recurrent"/>
  </r>
  <r>
    <s v="010"/>
    <s v="Ministry of Agriculture, Animal Industry and Fisheries"/>
    <x v="7"/>
    <x v="7"/>
    <s v="02"/>
    <s v="Agricultural Production and Productivity"/>
    <s v="05"/>
    <s v="Fisheries Resources"/>
    <s v="003"/>
    <s v="Fisheries Resource Management and Development"/>
    <s v="1494"/>
    <s v="Promoting Commercial Aquaculture Project"/>
    <s v="010062"/>
    <s v="Quality Assurance and Control for fisheries"/>
    <s v="211106"/>
    <s v="Allowances (Incl. Casuals, Temporary, sitting allowances)"/>
    <n v="0"/>
    <n v="0"/>
    <n v="0"/>
    <n v="0"/>
    <n v="200000000"/>
    <n v="0"/>
    <n v="200000000"/>
    <n v="0"/>
    <n v="0"/>
    <n v="0"/>
    <n v="0"/>
    <n v="0"/>
    <n v="100000000"/>
    <n v="0"/>
    <n v="0"/>
    <n v="0"/>
    <n v="100000000"/>
    <n v="0"/>
    <n v="0"/>
    <n v="0"/>
    <n v="0"/>
    <n v="200000000"/>
    <n v="0"/>
    <n v="0"/>
    <n v="200000000"/>
    <n v="0"/>
    <n v="200000000"/>
    <n v="0"/>
    <n v="200000000"/>
    <n v="200000000"/>
    <s v="Recurrent"/>
  </r>
  <r>
    <s v="010"/>
    <s v="Ministry of Agriculture, Animal Industry and Fisheries"/>
    <x v="7"/>
    <x v="7"/>
    <s v="02"/>
    <s v="Agricultural Production and Productivity"/>
    <s v="06"/>
    <s v="Policy, Planning and Support Services"/>
    <s v="000"/>
    <s v=""/>
    <s v="1444"/>
    <s v="Agriculture Value Chain Development"/>
    <s v="000017"/>
    <s v="Infrastructure Development and Management"/>
    <s v="225203"/>
    <s v="Appraisal and Feasibility Studies for Capital Works"/>
    <n v="0"/>
    <n v="0"/>
    <n v="0"/>
    <n v="0"/>
    <n v="0"/>
    <n v="0"/>
    <n v="0"/>
    <n v="0"/>
    <n v="0"/>
    <n v="0"/>
    <n v="112861361"/>
    <n v="90289088.800000012"/>
    <n v="0"/>
    <n v="0"/>
    <n v="72861361"/>
    <n v="58289088.800000004"/>
    <n v="0"/>
    <n v="0"/>
    <n v="112861361"/>
    <n v="90289088.800000012"/>
    <n v="0"/>
    <n v="0"/>
    <n v="0"/>
    <n v="0"/>
    <n v="0"/>
    <n v="298584083"/>
    <n v="0"/>
    <n v="238867266.40000004"/>
    <n v="298584083"/>
    <n v="238867266.40000004"/>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21001"/>
    <s v="Advertising and Public Relations"/>
    <n v="0"/>
    <n v="0"/>
    <n v="0"/>
    <n v="0"/>
    <n v="0"/>
    <n v="0"/>
    <n v="0"/>
    <n v="0"/>
    <n v="0"/>
    <n v="0"/>
    <n v="71000000"/>
    <n v="56800000"/>
    <n v="0"/>
    <n v="0"/>
    <n v="71000000"/>
    <n v="56800000"/>
    <n v="0"/>
    <n v="0"/>
    <n v="71000000"/>
    <n v="56800000"/>
    <n v="0"/>
    <n v="0"/>
    <n v="0"/>
    <n v="0"/>
    <n v="0"/>
    <n v="213000000"/>
    <n v="0"/>
    <n v="170400000"/>
    <n v="213000000"/>
    <n v="17040000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21011"/>
    <s v="Printing, Stationery, Photocopying and Binding"/>
    <n v="0"/>
    <n v="0"/>
    <n v="0"/>
    <n v="0"/>
    <n v="0"/>
    <n v="0"/>
    <n v="0"/>
    <n v="0"/>
    <n v="0"/>
    <n v="0"/>
    <n v="102000000"/>
    <n v="81600000"/>
    <n v="0"/>
    <n v="0"/>
    <n v="42000000"/>
    <n v="33600000"/>
    <n v="0"/>
    <n v="0"/>
    <n v="99400000"/>
    <n v="79520000"/>
    <n v="0"/>
    <n v="0"/>
    <n v="0"/>
    <n v="0"/>
    <n v="0"/>
    <n v="243400000"/>
    <n v="0"/>
    <n v="194720000"/>
    <n v="243400000"/>
    <n v="19472000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28002"/>
    <s v="Maintenance-Transport Equipment "/>
    <n v="0"/>
    <n v="0"/>
    <n v="0"/>
    <n v="0"/>
    <n v="0"/>
    <n v="0"/>
    <n v="0"/>
    <n v="0"/>
    <n v="0"/>
    <n v="0"/>
    <n v="110000000"/>
    <n v="88000000"/>
    <n v="0"/>
    <n v="0"/>
    <n v="70000000"/>
    <n v="56000000"/>
    <n v="0"/>
    <n v="0"/>
    <n v="110000000"/>
    <n v="88000000"/>
    <n v="0"/>
    <n v="0"/>
    <n v="0"/>
    <n v="0"/>
    <n v="0"/>
    <n v="290000000"/>
    <n v="0"/>
    <n v="232000000"/>
    <n v="290000000"/>
    <n v="23200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00017"/>
    <s v="Infrastructure Development and Management"/>
    <s v="224003"/>
    <s v="Agricultural Supplies and Services"/>
    <n v="0"/>
    <n v="0"/>
    <n v="0"/>
    <n v="0"/>
    <n v="3079875000"/>
    <n v="0"/>
    <n v="3000000000"/>
    <n v="79875000"/>
    <n v="0"/>
    <n v="0"/>
    <n v="0"/>
    <n v="0"/>
    <n v="0"/>
    <n v="0"/>
    <n v="0"/>
    <n v="0"/>
    <n v="0"/>
    <n v="0"/>
    <n v="0"/>
    <n v="0"/>
    <n v="0"/>
    <n v="0"/>
    <n v="0"/>
    <n v="0"/>
    <n v="0"/>
    <n v="0"/>
    <n v="0"/>
    <n v="0"/>
    <n v="0"/>
    <n v="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00017"/>
    <s v="Infrastructure Development and Management"/>
    <s v="312139"/>
    <s v="Other Structures - Acquisition"/>
    <n v="0"/>
    <n v="0"/>
    <n v="0"/>
    <n v="0"/>
    <n v="16564375000"/>
    <n v="0"/>
    <n v="700000000"/>
    <n v="15864375000"/>
    <n v="0"/>
    <n v="0"/>
    <n v="0"/>
    <n v="0"/>
    <n v="200000000"/>
    <n v="0"/>
    <n v="0"/>
    <n v="0"/>
    <n v="300000000"/>
    <n v="167433661"/>
    <n v="0"/>
    <n v="0"/>
    <n v="200000000"/>
    <n v="532566338"/>
    <n v="0"/>
    <n v="0"/>
    <n v="700000000"/>
    <n v="0"/>
    <n v="699999999"/>
    <n v="0"/>
    <n v="700000000"/>
    <n v="699999999"/>
    <s v="Capital"/>
  </r>
  <r>
    <s v="010"/>
    <s v="Ministry of Agriculture, Animal Industry and Fisheries"/>
    <x v="7"/>
    <x v="7"/>
    <s v="02"/>
    <s v="Agricultural Production and Productivity"/>
    <s v="06"/>
    <s v="Policy, Planning and Support Services"/>
    <s v="001"/>
    <s v="Agricultural Planning and Development"/>
    <s v="1444"/>
    <s v="Agriculture Value Chain Development"/>
    <s v="000017"/>
    <s v="Infrastructure Development and Management"/>
    <s v="312211"/>
    <s v="Heavy Vehicles - Acquisition"/>
    <n v="0"/>
    <n v="0"/>
    <n v="0"/>
    <n v="0"/>
    <n v="9053210000"/>
    <n v="0"/>
    <n v="0"/>
    <n v="9053210000"/>
    <n v="0"/>
    <n v="0"/>
    <n v="0"/>
    <n v="0"/>
    <n v="0"/>
    <n v="0"/>
    <n v="0"/>
    <n v="0"/>
    <n v="0"/>
    <n v="0"/>
    <n v="0"/>
    <n v="0"/>
    <n v="0"/>
    <n v="0"/>
    <n v="0"/>
    <n v="0"/>
    <n v="0"/>
    <n v="0"/>
    <n v="0"/>
    <n v="0"/>
    <n v="0"/>
    <n v="0"/>
    <s v="Capital"/>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11102"/>
    <s v="Contract Staff Salaries "/>
    <n v="0"/>
    <n v="0"/>
    <n v="0"/>
    <n v="0"/>
    <n v="2192247900"/>
    <n v="0"/>
    <n v="495000000"/>
    <n v="1697247900"/>
    <n v="123750000"/>
    <n v="49979706"/>
    <n v="0"/>
    <n v="0"/>
    <n v="127162577"/>
    <n v="141901712"/>
    <n v="0"/>
    <n v="0"/>
    <n v="120337423"/>
    <n v="876222"/>
    <n v="0"/>
    <n v="0"/>
    <n v="123750000"/>
    <n v="298921320"/>
    <n v="0"/>
    <n v="0"/>
    <n v="495000000"/>
    <n v="0"/>
    <n v="491678960"/>
    <n v="0"/>
    <n v="495000000"/>
    <n v="49167896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11106"/>
    <s v="Allowances (Incl. Casuals, Temporary, sitting allowances)"/>
    <n v="0"/>
    <n v="0"/>
    <n v="0"/>
    <n v="0"/>
    <n v="147100000"/>
    <n v="0"/>
    <n v="100000000"/>
    <n v="47100000"/>
    <n v="0"/>
    <n v="0"/>
    <n v="0"/>
    <n v="0"/>
    <n v="0"/>
    <n v="0"/>
    <n v="0"/>
    <n v="0"/>
    <n v="0"/>
    <n v="0"/>
    <n v="0"/>
    <n v="0"/>
    <n v="100000000"/>
    <n v="100000000"/>
    <n v="0"/>
    <n v="0"/>
    <n v="100000000"/>
    <n v="0"/>
    <n v="100000000"/>
    <n v="0"/>
    <n v="100000000"/>
    <n v="100000000"/>
    <s v="Recurrent"/>
  </r>
  <r>
    <s v="010"/>
    <s v="Ministry of Agriculture, Animal Industry and Fisheries"/>
    <x v="7"/>
    <x v="7"/>
    <s v="03"/>
    <s v="Storage, Agro-Processing and Value addition "/>
    <s v="04"/>
    <s v="Crop Resources"/>
    <s v="002"/>
    <s v="Crop Production"/>
    <s v="1508"/>
    <s v="National Oil Palm Project"/>
    <s v="010059"/>
    <s v="Post-harvest handling, storage and processing"/>
    <s v="312121"/>
    <s v="Non-Residential Buildings - Acquisition"/>
    <n v="0"/>
    <n v="0"/>
    <n v="0"/>
    <n v="0"/>
    <n v="1350000000"/>
    <n v="0"/>
    <n v="0"/>
    <n v="1350000000"/>
    <n v="0"/>
    <n v="0"/>
    <n v="0"/>
    <n v="0"/>
    <n v="0"/>
    <n v="0"/>
    <n v="0"/>
    <n v="0"/>
    <n v="0"/>
    <n v="0"/>
    <n v="0"/>
    <n v="0"/>
    <n v="0"/>
    <n v="0"/>
    <n v="0"/>
    <n v="0"/>
    <n v="0"/>
    <n v="0"/>
    <n v="0"/>
    <n v="0"/>
    <n v="0"/>
    <n v="0"/>
    <s v="Capital"/>
  </r>
  <r>
    <s v="010"/>
    <s v="Ministry of Agriculture, Animal Industry and Fisheries"/>
    <x v="7"/>
    <x v="7"/>
    <s v="04"/>
    <s v="Agricultural Market Access and Competitiveness"/>
    <s v="03"/>
    <s v="Animal Resources"/>
    <s v="001"/>
    <s v="Animal Health"/>
    <s v="1330"/>
    <s v="Livestock Diseases Control Project Phase 2"/>
    <s v="000073"/>
    <s v="Marketing and Value addition"/>
    <s v="224003"/>
    <s v="Agricultural Supplies and Services"/>
    <n v="0"/>
    <n v="0"/>
    <n v="0"/>
    <n v="0"/>
    <n v="200000000"/>
    <n v="0"/>
    <n v="200000000"/>
    <n v="0"/>
    <n v="0"/>
    <n v="0"/>
    <n v="0"/>
    <n v="0"/>
    <n v="40000000"/>
    <n v="0"/>
    <n v="0"/>
    <n v="0"/>
    <n v="100000000"/>
    <n v="136108000"/>
    <n v="0"/>
    <n v="0"/>
    <n v="60000000"/>
    <n v="62177800"/>
    <n v="0"/>
    <n v="0"/>
    <n v="200000000"/>
    <n v="0"/>
    <n v="198285800"/>
    <n v="0"/>
    <n v="200000000"/>
    <n v="198285800"/>
    <s v="Recurrent"/>
  </r>
  <r>
    <s v="010"/>
    <s v="Ministry of Agriculture, Animal Industry and Fisheries"/>
    <x v="7"/>
    <x v="7"/>
    <s v="04"/>
    <s v="Agricultural Market Access and Competitiveness"/>
    <s v="06"/>
    <s v="Policy, Planning and Support Services"/>
    <s v="000"/>
    <s v=""/>
    <s v="1444"/>
    <s v="Agriculture Value Chain Development"/>
    <s v="010056"/>
    <s v="Marketing and value addition"/>
    <s v="312121"/>
    <s v="Non-Residential Buildings - Acquisition"/>
    <n v="0"/>
    <n v="0"/>
    <n v="0"/>
    <n v="0"/>
    <n v="0"/>
    <n v="0"/>
    <n v="0"/>
    <n v="0"/>
    <n v="0"/>
    <n v="0"/>
    <n v="4434249999.8447504"/>
    <n v="3547399999.8758006"/>
    <n v="0"/>
    <n v="0"/>
    <n v="0"/>
    <n v="0"/>
    <n v="0"/>
    <n v="0"/>
    <n v="0"/>
    <n v="0"/>
    <n v="0"/>
    <n v="0"/>
    <n v="0"/>
    <n v="0"/>
    <n v="0"/>
    <n v="4434249999.8447504"/>
    <n v="0"/>
    <n v="3547399999.8758006"/>
    <n v="4434249999.8447504"/>
    <n v="3547399999.8758006"/>
    <s v="Capital"/>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1012"/>
    <s v="Small Office Equipment"/>
    <n v="0"/>
    <n v="0"/>
    <n v="0"/>
    <n v="0"/>
    <n v="0"/>
    <n v="0"/>
    <n v="0"/>
    <n v="0"/>
    <n v="0"/>
    <n v="0"/>
    <n v="45000000"/>
    <n v="38250000"/>
    <n v="0"/>
    <n v="0"/>
    <n v="0"/>
    <n v="0"/>
    <n v="0"/>
    <n v="0"/>
    <n v="0"/>
    <n v="0"/>
    <n v="0"/>
    <n v="0"/>
    <n v="8656300"/>
    <n v="8656300"/>
    <n v="0"/>
    <n v="53656300"/>
    <n v="0"/>
    <n v="46906300"/>
    <n v="53656300"/>
    <n v="469063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8004"/>
    <s v="Maintenance-Other Fixed Assets"/>
    <n v="0"/>
    <n v="0"/>
    <n v="0"/>
    <n v="0"/>
    <n v="0"/>
    <n v="0"/>
    <n v="0"/>
    <n v="0"/>
    <n v="0"/>
    <n v="0"/>
    <n v="0"/>
    <n v="0"/>
    <n v="0"/>
    <n v="0"/>
    <n v="0"/>
    <n v="0"/>
    <n v="0"/>
    <n v="0"/>
    <n v="0"/>
    <n v="0"/>
    <n v="0"/>
    <n v="0"/>
    <n v="70000"/>
    <n v="70000"/>
    <n v="0"/>
    <n v="70000"/>
    <n v="0"/>
    <n v="70000"/>
    <n v="70000"/>
    <n v="7000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2001"/>
    <s v="Information and Communication Technology Services."/>
    <n v="0"/>
    <n v="0"/>
    <n v="0"/>
    <n v="0"/>
    <n v="1000000000"/>
    <n v="0"/>
    <n v="0"/>
    <n v="1000000000"/>
    <n v="0"/>
    <n v="0"/>
    <n v="0"/>
    <n v="0"/>
    <n v="0"/>
    <n v="0"/>
    <n v="0"/>
    <n v="0"/>
    <n v="0"/>
    <n v="0"/>
    <n v="0"/>
    <n v="0"/>
    <n v="0"/>
    <n v="0"/>
    <n v="0"/>
    <n v="0"/>
    <n v="0"/>
    <n v="0"/>
    <n v="0"/>
    <n v="0"/>
    <n v="0"/>
    <n v="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7001"/>
    <s v="Travel inland"/>
    <n v="0"/>
    <n v="0"/>
    <n v="0"/>
    <n v="0"/>
    <n v="100000000"/>
    <n v="0"/>
    <n v="20000000"/>
    <n v="80000000"/>
    <n v="0"/>
    <n v="0"/>
    <n v="0"/>
    <n v="0"/>
    <n v="10000000"/>
    <n v="5520000"/>
    <n v="0"/>
    <n v="0"/>
    <n v="10000000"/>
    <n v="10100000"/>
    <n v="0"/>
    <n v="0"/>
    <n v="0"/>
    <n v="4350000"/>
    <n v="0"/>
    <n v="0"/>
    <n v="20000000"/>
    <n v="0"/>
    <n v="19970000"/>
    <n v="0"/>
    <n v="20000000"/>
    <n v="199700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12101"/>
    <s v="Social Security Contributions"/>
    <n v="0"/>
    <n v="0"/>
    <n v="0"/>
    <n v="0"/>
    <n v="0"/>
    <n v="0"/>
    <n v="0"/>
    <n v="0"/>
    <n v="0"/>
    <n v="0"/>
    <n v="70000000"/>
    <n v="66287720"/>
    <n v="0"/>
    <n v="0"/>
    <n v="0"/>
    <n v="0"/>
    <n v="0"/>
    <n v="0"/>
    <n v="77700000"/>
    <n v="35037459"/>
    <n v="0"/>
    <n v="0"/>
    <n v="77700000"/>
    <n v="68855410"/>
    <n v="0"/>
    <n v="225400000"/>
    <n v="0"/>
    <n v="170180589"/>
    <n v="225400000"/>
    <n v="170180589"/>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1003"/>
    <s v="Staff Training"/>
    <n v="0"/>
    <n v="0"/>
    <n v="0"/>
    <n v="0"/>
    <n v="40000000"/>
    <n v="0"/>
    <n v="0"/>
    <n v="40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1007"/>
    <s v="Books, Periodicals &amp; Newspapers"/>
    <n v="0"/>
    <n v="0"/>
    <n v="0"/>
    <n v="0"/>
    <n v="3000000"/>
    <n v="0"/>
    <n v="0"/>
    <n v="3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2001"/>
    <s v="Information and Communication Technology Services."/>
    <n v="0"/>
    <n v="0"/>
    <n v="0"/>
    <n v="0"/>
    <n v="5000000"/>
    <n v="0"/>
    <n v="0"/>
    <n v="5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312235"/>
    <s v="Furniture and Fittings - Acquisition"/>
    <n v="0"/>
    <n v="0"/>
    <n v="0"/>
    <n v="0"/>
    <n v="5000000"/>
    <n v="0"/>
    <n v="0"/>
    <n v="5000000"/>
    <n v="0"/>
    <n v="0"/>
    <n v="0"/>
    <n v="0"/>
    <n v="0"/>
    <n v="0"/>
    <n v="0"/>
    <n v="0"/>
    <n v="0"/>
    <n v="0"/>
    <n v="0"/>
    <n v="0"/>
    <n v="0"/>
    <n v="0"/>
    <n v="0"/>
    <n v="0"/>
    <n v="0"/>
    <n v="0"/>
    <n v="0"/>
    <n v="0"/>
    <n v="0"/>
    <n v="0"/>
    <s v="Capital"/>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2001"/>
    <s v="Information and Communication Technology Services."/>
    <n v="0"/>
    <n v="0"/>
    <n v="0"/>
    <n v="0"/>
    <n v="40000000"/>
    <n v="0"/>
    <n v="0"/>
    <n v="40000000"/>
    <n v="0"/>
    <n v="0"/>
    <n v="0"/>
    <n v="0"/>
    <n v="0"/>
    <n v="0"/>
    <n v="0"/>
    <n v="0"/>
    <n v="0"/>
    <n v="0"/>
    <n v="0"/>
    <n v="0"/>
    <n v="0"/>
    <n v="0"/>
    <n v="0"/>
    <n v="0"/>
    <n v="0"/>
    <n v="0"/>
    <n v="0"/>
    <n v="0"/>
    <n v="0"/>
    <n v="0"/>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11104"/>
    <s v="Employee Gratuity"/>
    <n v="0"/>
    <n v="0"/>
    <n v="0"/>
    <n v="0"/>
    <n v="0"/>
    <n v="0"/>
    <n v="0"/>
    <n v="0"/>
    <n v="0"/>
    <n v="0"/>
    <n v="80000000"/>
    <n v="72189733"/>
    <n v="0"/>
    <n v="0"/>
    <n v="0"/>
    <n v="0"/>
    <n v="0"/>
    <n v="0"/>
    <n v="0"/>
    <n v="0"/>
    <n v="0"/>
    <n v="0"/>
    <n v="266700000"/>
    <n v="107370146"/>
    <n v="0"/>
    <n v="346700000"/>
    <n v="0"/>
    <n v="179559879"/>
    <n v="346700000"/>
    <n v="179559879"/>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7001"/>
    <s v="Travel inland"/>
    <n v="0"/>
    <n v="0"/>
    <n v="0"/>
    <n v="0"/>
    <n v="0"/>
    <n v="0"/>
    <n v="0"/>
    <n v="0"/>
    <n v="0"/>
    <n v="0"/>
    <n v="20000000"/>
    <n v="17208400"/>
    <n v="0"/>
    <n v="0"/>
    <n v="0"/>
    <n v="0"/>
    <n v="0"/>
    <n v="0"/>
    <n v="0"/>
    <n v="0"/>
    <n v="0"/>
    <n v="0"/>
    <n v="174760000"/>
    <n v="50224100"/>
    <n v="0"/>
    <n v="194760000"/>
    <n v="0"/>
    <n v="67432500"/>
    <n v="194760000"/>
    <n v="67432500"/>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8004"/>
    <s v="Maintenance-Other Fixed Assets"/>
    <n v="0"/>
    <n v="0"/>
    <n v="0"/>
    <n v="0"/>
    <n v="0"/>
    <n v="0"/>
    <n v="0"/>
    <n v="0"/>
    <n v="0"/>
    <n v="0"/>
    <n v="10000000"/>
    <n v="6973354"/>
    <n v="0"/>
    <n v="0"/>
    <n v="0"/>
    <n v="0"/>
    <n v="0"/>
    <n v="0"/>
    <n v="0"/>
    <n v="0"/>
    <n v="0"/>
    <n v="0"/>
    <n v="25000000"/>
    <n v="0"/>
    <n v="0"/>
    <n v="35000000"/>
    <n v="0"/>
    <n v="6973354"/>
    <n v="35000000"/>
    <n v="6973354"/>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12101"/>
    <s v="Social Security Contributions"/>
    <n v="0"/>
    <n v="0"/>
    <n v="0"/>
    <n v="0"/>
    <n v="234033750"/>
    <n v="0"/>
    <n v="0"/>
    <n v="234033750"/>
    <n v="0"/>
    <n v="0"/>
    <n v="0"/>
    <n v="0"/>
    <n v="0"/>
    <n v="0"/>
    <n v="0"/>
    <n v="0"/>
    <n v="0"/>
    <n v="0"/>
    <n v="0"/>
    <n v="0"/>
    <n v="0"/>
    <n v="0"/>
    <n v="0"/>
    <n v="0"/>
    <n v="0"/>
    <n v="0"/>
    <n v="0"/>
    <n v="0"/>
    <n v="0"/>
    <n v="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1007"/>
    <s v="Books, Periodicals &amp; Newspapers"/>
    <n v="0"/>
    <n v="0"/>
    <n v="0"/>
    <n v="0"/>
    <n v="67002821"/>
    <n v="0"/>
    <n v="24000000"/>
    <n v="43002821"/>
    <n v="0"/>
    <n v="0"/>
    <n v="0"/>
    <n v="0"/>
    <n v="6000000"/>
    <n v="0"/>
    <n v="0"/>
    <n v="0"/>
    <n v="0"/>
    <n v="5998550"/>
    <n v="0"/>
    <n v="0"/>
    <n v="18000000"/>
    <n v="17979000"/>
    <n v="0"/>
    <n v="0"/>
    <n v="24000000"/>
    <n v="0"/>
    <n v="23977550"/>
    <n v="0"/>
    <n v="24000000"/>
    <n v="23977550"/>
    <s v="Recurrent"/>
  </r>
  <r>
    <s v="011"/>
    <s v="Ministry of Local Government"/>
    <x v="3"/>
    <x v="3"/>
    <s v="02"/>
    <s v="Infrastructure Development"/>
    <s v="02"/>
    <s v="Local Government Inspection and Assessment"/>
    <s v="000"/>
    <s v=""/>
    <s v="1772"/>
    <s v="National Oil Seed Project"/>
    <s v="000017"/>
    <s v="Infrastructure Development and Management"/>
    <s v="212101"/>
    <s v="Social Security Contributions"/>
    <n v="0"/>
    <n v="0"/>
    <n v="0"/>
    <n v="0"/>
    <n v="0"/>
    <n v="0"/>
    <n v="0"/>
    <n v="0"/>
    <n v="0"/>
    <n v="0"/>
    <n v="64102500"/>
    <n v="49091352"/>
    <n v="0"/>
    <n v="0"/>
    <n v="100000000"/>
    <n v="87060273"/>
    <n v="0"/>
    <n v="0"/>
    <n v="150000000"/>
    <n v="125314918"/>
    <n v="0"/>
    <n v="0"/>
    <n v="138354876"/>
    <n v="138354876"/>
    <n v="0"/>
    <n v="452457376"/>
    <n v="0"/>
    <n v="399821419"/>
    <n v="452457376"/>
    <n v="399821419"/>
    <s v="Recurrent"/>
  </r>
  <r>
    <s v="011"/>
    <s v="Ministry of Local Government"/>
    <x v="3"/>
    <x v="3"/>
    <s v="02"/>
    <s v="Infrastructure Development"/>
    <s v="02"/>
    <s v="Local Government Inspection and Assessment"/>
    <s v="000"/>
    <s v=""/>
    <s v="1772"/>
    <s v="National Oil Seed Project"/>
    <s v="000017"/>
    <s v="Infrastructure Development and Management"/>
    <s v="312424"/>
    <s v="Computer databases - Acquisition"/>
    <n v="0"/>
    <n v="0"/>
    <n v="0"/>
    <n v="0"/>
    <n v="0"/>
    <n v="0"/>
    <n v="0"/>
    <n v="0"/>
    <n v="0"/>
    <n v="0"/>
    <n v="0"/>
    <n v="0"/>
    <n v="0"/>
    <n v="0"/>
    <n v="50000000"/>
    <n v="45177643"/>
    <n v="0"/>
    <n v="0"/>
    <n v="50000000"/>
    <n v="45177643"/>
    <n v="0"/>
    <n v="0"/>
    <n v="82643000"/>
    <n v="82643000"/>
    <n v="0"/>
    <n v="182643000"/>
    <n v="0"/>
    <n v="172998286"/>
    <n v="182643000"/>
    <n v="172998286"/>
    <s v="Capital"/>
  </r>
  <r>
    <s v="011"/>
    <s v="Ministry of Local Government"/>
    <x v="3"/>
    <x v="3"/>
    <s v="02"/>
    <s v="Infrastructure Development"/>
    <s v="02"/>
    <s v="Local Government Inspection and Assessment"/>
    <s v="004"/>
    <s v="Urban Inspection Department"/>
    <s v="1772"/>
    <s v="National Oil Seed Project"/>
    <s v="000017"/>
    <s v="Infrastructure Development and Management"/>
    <s v="212103"/>
    <s v="Incapacity benefits (Employees)"/>
    <n v="0"/>
    <n v="0"/>
    <n v="0"/>
    <n v="0"/>
    <n v="10000000"/>
    <n v="0"/>
    <n v="10000000"/>
    <n v="0"/>
    <n v="0"/>
    <n v="0"/>
    <n v="0"/>
    <n v="0"/>
    <n v="5000000"/>
    <n v="0"/>
    <n v="0"/>
    <n v="0"/>
    <n v="0"/>
    <n v="5000000"/>
    <n v="0"/>
    <n v="0"/>
    <n v="5000000"/>
    <n v="5000000"/>
    <n v="0"/>
    <n v="0"/>
    <n v="10000000"/>
    <n v="0"/>
    <n v="10000000"/>
    <n v="0"/>
    <n v="10000000"/>
    <n v="100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1002"/>
    <s v="Workshops, Meetings and Seminars"/>
    <n v="0"/>
    <n v="0"/>
    <n v="0"/>
    <n v="0"/>
    <n v="416000000"/>
    <n v="0"/>
    <n v="16000000"/>
    <n v="400000000"/>
    <n v="0"/>
    <n v="0"/>
    <n v="0"/>
    <n v="0"/>
    <n v="4000000"/>
    <n v="0"/>
    <n v="0"/>
    <n v="0"/>
    <n v="9000000"/>
    <n v="13000000"/>
    <n v="0"/>
    <n v="0"/>
    <n v="0"/>
    <n v="0"/>
    <n v="0"/>
    <n v="0"/>
    <n v="13000000"/>
    <n v="0"/>
    <n v="13000000"/>
    <n v="0"/>
    <n v="13000000"/>
    <n v="130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1009"/>
    <s v="Welfare and Entertainment"/>
    <n v="0"/>
    <n v="0"/>
    <n v="0"/>
    <n v="0"/>
    <n v="48000000"/>
    <n v="0"/>
    <n v="8000000"/>
    <n v="40000000"/>
    <n v="0"/>
    <n v="0"/>
    <n v="0"/>
    <n v="0"/>
    <n v="4000000"/>
    <n v="4000000"/>
    <n v="0"/>
    <n v="0"/>
    <n v="3000000"/>
    <n v="3000000"/>
    <n v="0"/>
    <n v="0"/>
    <n v="1000000"/>
    <n v="1000000"/>
    <n v="0"/>
    <n v="0"/>
    <n v="8000000"/>
    <n v="0"/>
    <n v="8000000"/>
    <n v="0"/>
    <n v="8000000"/>
    <n v="80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312222"/>
    <s v="Heavy ICT hardware - Acquisition"/>
    <n v="0"/>
    <n v="0"/>
    <n v="0"/>
    <n v="0"/>
    <n v="70000000"/>
    <n v="0"/>
    <n v="0"/>
    <n v="70000000"/>
    <n v="0"/>
    <n v="0"/>
    <n v="0"/>
    <n v="0"/>
    <n v="0"/>
    <n v="0"/>
    <n v="0"/>
    <n v="0"/>
    <n v="0"/>
    <n v="0"/>
    <n v="0"/>
    <n v="0"/>
    <n v="0"/>
    <n v="0"/>
    <n v="0"/>
    <n v="0"/>
    <n v="0"/>
    <n v="0"/>
    <n v="0"/>
    <n v="0"/>
    <n v="0"/>
    <n v="0"/>
    <s v="Capital"/>
  </r>
  <r>
    <s v="011"/>
    <s v="Ministry of Local Government"/>
    <x v="3"/>
    <x v="3"/>
    <s v="02"/>
    <s v="Infrastructure Development"/>
    <s v="03"/>
    <s v="Policy, Planning and Support Services"/>
    <s v="001"/>
    <s v="Finance and administration"/>
    <s v="1652"/>
    <s v="Retooling of Ministry of Local Government"/>
    <s v="000003"/>
    <s v="Facilities and Equipment Management"/>
    <s v="221003"/>
    <s v="Staff Training"/>
    <n v="0"/>
    <n v="0"/>
    <n v="0"/>
    <n v="0"/>
    <n v="300000000"/>
    <n v="0"/>
    <n v="300000000"/>
    <n v="0"/>
    <n v="0"/>
    <n v="0"/>
    <n v="0"/>
    <n v="0"/>
    <n v="100000000"/>
    <n v="98543000"/>
    <n v="0"/>
    <n v="0"/>
    <n v="150000000"/>
    <n v="94250000"/>
    <n v="0"/>
    <n v="0"/>
    <n v="0"/>
    <n v="57207000"/>
    <n v="0"/>
    <n v="0"/>
    <n v="250000000"/>
    <n v="0"/>
    <n v="250000000"/>
    <n v="0"/>
    <n v="250000000"/>
    <n v="250000000"/>
    <s v="Recurrent"/>
  </r>
  <r>
    <s v="011"/>
    <s v="Ministry of Local Government"/>
    <x v="3"/>
    <x v="3"/>
    <s v="02"/>
    <s v="Infrastructure Development"/>
    <s v="03"/>
    <s v="Policy, Planning and Support Services"/>
    <s v="001"/>
    <s v="Finance and administration"/>
    <s v="1652"/>
    <s v="Retooling of Ministry of Local Government"/>
    <s v="000003"/>
    <s v="Facilities and Equipment Management"/>
    <s v="222001"/>
    <s v="Information and Communication Technology Services."/>
    <n v="0"/>
    <n v="0"/>
    <n v="0"/>
    <n v="0"/>
    <n v="60000000"/>
    <n v="0"/>
    <n v="60000000"/>
    <n v="0"/>
    <n v="0"/>
    <n v="0"/>
    <n v="0"/>
    <n v="0"/>
    <n v="10000000"/>
    <n v="10000000"/>
    <n v="0"/>
    <n v="0"/>
    <n v="40000000"/>
    <n v="34092000"/>
    <n v="0"/>
    <n v="0"/>
    <n v="10000000"/>
    <n v="15908000"/>
    <n v="0"/>
    <n v="0"/>
    <n v="60000000"/>
    <n v="0"/>
    <n v="60000000"/>
    <n v="0"/>
    <n v="60000000"/>
    <n v="6000000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11104"/>
    <s v="Employee Gratuity"/>
    <n v="0"/>
    <n v="0"/>
    <n v="0"/>
    <n v="0"/>
    <n v="90000000"/>
    <n v="0"/>
    <n v="0"/>
    <n v="90000000"/>
    <n v="0"/>
    <n v="0"/>
    <n v="0"/>
    <n v="0"/>
    <n v="0"/>
    <n v="0"/>
    <n v="0"/>
    <n v="0"/>
    <n v="0"/>
    <n v="0"/>
    <n v="0"/>
    <n v="0"/>
    <n v="0"/>
    <n v="0"/>
    <n v="0"/>
    <n v="0"/>
    <n v="0"/>
    <n v="0"/>
    <n v="0"/>
    <n v="0"/>
    <n v="0"/>
    <n v="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1001"/>
    <s v="Advertising and Public Relations"/>
    <n v="0"/>
    <n v="0"/>
    <n v="0"/>
    <n v="0"/>
    <n v="100000000"/>
    <n v="0"/>
    <n v="0"/>
    <n v="100000000"/>
    <n v="0"/>
    <n v="0"/>
    <n v="0"/>
    <n v="0"/>
    <n v="0"/>
    <n v="0"/>
    <n v="0"/>
    <n v="0"/>
    <n v="0"/>
    <n v="0"/>
    <n v="0"/>
    <n v="0"/>
    <n v="0"/>
    <n v="0"/>
    <n v="0"/>
    <n v="0"/>
    <n v="0"/>
    <n v="0"/>
    <n v="0"/>
    <n v="0"/>
    <n v="0"/>
    <n v="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6001"/>
    <s v="Insurances"/>
    <n v="0"/>
    <n v="0"/>
    <n v="0"/>
    <n v="0"/>
    <n v="395000000"/>
    <n v="0"/>
    <n v="295000000"/>
    <n v="100000000"/>
    <n v="0"/>
    <n v="0"/>
    <n v="0"/>
    <n v="0"/>
    <n v="0"/>
    <n v="0"/>
    <n v="0"/>
    <n v="0"/>
    <n v="0"/>
    <n v="0"/>
    <n v="0"/>
    <n v="0"/>
    <n v="0"/>
    <n v="0"/>
    <n v="0"/>
    <n v="0"/>
    <n v="0"/>
    <n v="0"/>
    <n v="0"/>
    <n v="0"/>
    <n v="0"/>
    <n v="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312222"/>
    <s v="Heavy ICT hardware - Acquisition"/>
    <n v="0"/>
    <n v="0"/>
    <n v="0"/>
    <n v="0"/>
    <n v="2000000000"/>
    <n v="0"/>
    <n v="0"/>
    <n v="2000000000"/>
    <n v="0"/>
    <n v="0"/>
    <n v="0"/>
    <n v="0"/>
    <n v="0"/>
    <n v="0"/>
    <n v="0"/>
    <n v="0"/>
    <n v="0"/>
    <n v="0"/>
    <n v="0"/>
    <n v="0"/>
    <n v="0"/>
    <n v="0"/>
    <n v="0"/>
    <n v="0"/>
    <n v="0"/>
    <n v="0"/>
    <n v="0"/>
    <n v="0"/>
    <n v="0"/>
    <n v="0"/>
    <s v="Capital"/>
  </r>
  <r>
    <s v="002"/>
    <s v="State House"/>
    <x v="1"/>
    <x v="1"/>
    <s v="03"/>
    <s v="STI  Ecosystem Development"/>
    <s v="04"/>
    <s v="STI Support Services"/>
    <s v="002"/>
    <s v="STI Support Centres"/>
    <s v="1513"/>
    <s v="National Science, Technology, Engineering and Innovation Skills Enhancement Project (NSTEIC)"/>
    <s v="000003"/>
    <s v="Facilities and Equipment Management"/>
    <s v="282301"/>
    <s v="Transfers to Government Institutions"/>
    <n v="0"/>
    <n v="0"/>
    <n v="0"/>
    <n v="0"/>
    <n v="3254500000"/>
    <n v="0"/>
    <n v="3254500000"/>
    <n v="0"/>
    <n v="813625000"/>
    <n v="813625000"/>
    <n v="0"/>
    <n v="0"/>
    <n v="0"/>
    <n v="0"/>
    <n v="0"/>
    <n v="0"/>
    <n v="0"/>
    <n v="0"/>
    <n v="0"/>
    <n v="0"/>
    <n v="2440875000"/>
    <n v="2440875000"/>
    <n v="0"/>
    <n v="0"/>
    <n v="3254500000"/>
    <n v="0"/>
    <n v="3254500000"/>
    <n v="0"/>
    <n v="3254500000"/>
    <n v="3254500000"/>
    <s v="Recurrent"/>
  </r>
  <r>
    <s v="003"/>
    <s v="Office of the Prime Minister"/>
    <x v="2"/>
    <x v="2"/>
    <s v="01"/>
    <s v="Environment and Natural Resources Management"/>
    <s v="03"/>
    <s v="Disaster Preparedness and Refugee  Management"/>
    <s v="001"/>
    <s v="Disaster"/>
    <s v="0922"/>
    <s v="HUMANITARIAN ASSISTANCE"/>
    <s v="560066"/>
    <s v="Support to Disaster Victims"/>
    <s v="225101"/>
    <s v="Consultancy Services"/>
    <n v="0"/>
    <n v="0"/>
    <n v="30000000"/>
    <n v="-30000000"/>
    <n v="270000000"/>
    <n v="0"/>
    <n v="300000000"/>
    <n v="0"/>
    <n v="0"/>
    <n v="0"/>
    <n v="0"/>
    <n v="0"/>
    <n v="100000000"/>
    <n v="0"/>
    <n v="0"/>
    <n v="0"/>
    <n v="80000000"/>
    <n v="0"/>
    <n v="0"/>
    <n v="0"/>
    <n v="0"/>
    <n v="0"/>
    <n v="0"/>
    <n v="0"/>
    <n v="180000000"/>
    <n v="0"/>
    <n v="0"/>
    <n v="0"/>
    <n v="180000000"/>
    <n v="0"/>
    <s v="Recurrent"/>
  </r>
  <r>
    <s v="003"/>
    <s v="Office of the Prime Minister"/>
    <x v="2"/>
    <x v="2"/>
    <s v="01"/>
    <s v="Environment and Natural Resources Management"/>
    <s v="03"/>
    <s v="Disaster Preparedness and Refugee  Management"/>
    <s v="001"/>
    <s v="Disaster"/>
    <s v="0922"/>
    <s v="HUMANITARIAN ASSISTANCE"/>
    <s v="560066"/>
    <s v="Support to Disaster Victims"/>
    <s v="227001"/>
    <s v="Travel inland"/>
    <n v="0"/>
    <n v="0"/>
    <n v="78000000"/>
    <n v="-78000000"/>
    <n v="702000000"/>
    <n v="0"/>
    <n v="780000000"/>
    <n v="0"/>
    <n v="0"/>
    <n v="0"/>
    <n v="0"/>
    <n v="0"/>
    <n v="390000000"/>
    <n v="250191792"/>
    <n v="0"/>
    <n v="0"/>
    <n v="197500000"/>
    <n v="325741500"/>
    <n v="0"/>
    <n v="0"/>
    <n v="122862495"/>
    <n v="134429203"/>
    <n v="0"/>
    <n v="0"/>
    <n v="710362495"/>
    <n v="0"/>
    <n v="710362495"/>
    <n v="0"/>
    <n v="710362495"/>
    <n v="710362495"/>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1008"/>
    <s v="Information and Communication Technology Supplies.  "/>
    <n v="0"/>
    <n v="0"/>
    <n v="0"/>
    <n v="0"/>
    <n v="0"/>
    <n v="0"/>
    <n v="0"/>
    <n v="0"/>
    <n v="0"/>
    <n v="0"/>
    <n v="350800000"/>
    <n v="350800000"/>
    <n v="0"/>
    <n v="0"/>
    <n v="433986197"/>
    <n v="433986197"/>
    <n v="0"/>
    <n v="0"/>
    <n v="161610250"/>
    <n v="161610250"/>
    <n v="0"/>
    <n v="0"/>
    <n v="368905878"/>
    <n v="368905878"/>
    <n v="0"/>
    <n v="1315302325"/>
    <n v="0"/>
    <n v="1315302325"/>
    <n v="1315302325"/>
    <n v="1315302325"/>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11102"/>
    <s v="Contract Staff Salaries "/>
    <n v="0"/>
    <n v="0"/>
    <n v="0"/>
    <n v="0"/>
    <n v="4596537396"/>
    <n v="0"/>
    <n v="0"/>
    <n v="4596537396"/>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1008"/>
    <s v="Information and Communication Technology Supplies.  "/>
    <n v="0"/>
    <n v="0"/>
    <n v="0"/>
    <n v="0"/>
    <n v="1362130000"/>
    <n v="0"/>
    <n v="0"/>
    <n v="136213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1012"/>
    <s v="Small Office Equipment"/>
    <n v="0"/>
    <n v="0"/>
    <n v="0"/>
    <n v="0"/>
    <n v="10000000"/>
    <n v="0"/>
    <n v="0"/>
    <n v="10000000"/>
    <n v="0"/>
    <n v="0"/>
    <n v="0"/>
    <n v="0"/>
    <n v="0"/>
    <n v="0"/>
    <n v="0"/>
    <n v="0"/>
    <n v="0"/>
    <n v="0"/>
    <n v="0"/>
    <n v="0"/>
    <n v="0"/>
    <n v="0"/>
    <n v="0"/>
    <n v="0"/>
    <n v="0"/>
    <n v="0"/>
    <n v="0"/>
    <n v="0"/>
    <n v="0"/>
    <n v="0"/>
    <s v="Recurrent"/>
  </r>
  <r>
    <s v="003"/>
    <s v="Office of the Prime Minister"/>
    <x v="3"/>
    <x v="3"/>
    <s v="01"/>
    <s v="Production and productivity"/>
    <s v="02"/>
    <s v="Affirmative Action Programs"/>
    <s v="000"/>
    <s v=""/>
    <s v="1486"/>
    <s v="Development Initiative for Northern Uganda"/>
    <s v="510008"/>
    <s v="Northern Uganda Affairs"/>
    <s v="211104"/>
    <s v="Employee Gratuity"/>
    <n v="0"/>
    <n v="0"/>
    <n v="0"/>
    <n v="0"/>
    <n v="0"/>
    <n v="0"/>
    <n v="0"/>
    <n v="0"/>
    <n v="0"/>
    <n v="0"/>
    <n v="160212000"/>
    <n v="0"/>
    <n v="0"/>
    <n v="0"/>
    <n v="24525317"/>
    <n v="24525317"/>
    <n v="0"/>
    <n v="0"/>
    <n v="0"/>
    <n v="0"/>
    <n v="0"/>
    <n v="0"/>
    <n v="0"/>
    <n v="0"/>
    <n v="0"/>
    <n v="184737317"/>
    <n v="0"/>
    <n v="24525317"/>
    <n v="184737317"/>
    <n v="24525317"/>
    <s v="Recurrent"/>
  </r>
  <r>
    <s v="003"/>
    <s v="Office of the Prime Minister"/>
    <x v="3"/>
    <x v="3"/>
    <s v="01"/>
    <s v="Production and productivity"/>
    <s v="02"/>
    <s v="Affirmative Action Programs"/>
    <s v="000"/>
    <s v=""/>
    <s v="1486"/>
    <s v="Development Initiative for Northern Uganda"/>
    <s v="510008"/>
    <s v="Northern Uganda Affairs"/>
    <s v="222001"/>
    <s v="Information and Communication Technology Services."/>
    <n v="0"/>
    <n v="0"/>
    <n v="0"/>
    <n v="0"/>
    <n v="0"/>
    <n v="0"/>
    <n v="0"/>
    <n v="0"/>
    <n v="0"/>
    <n v="0"/>
    <n v="72000000"/>
    <n v="2400000"/>
    <n v="0"/>
    <n v="0"/>
    <n v="35599762"/>
    <n v="35599762"/>
    <n v="0"/>
    <n v="0"/>
    <n v="8931966"/>
    <n v="8931966"/>
    <n v="0"/>
    <n v="0"/>
    <n v="13016949"/>
    <n v="13016949"/>
    <n v="0"/>
    <n v="129548677"/>
    <n v="0"/>
    <n v="59948677"/>
    <n v="129548677"/>
    <n v="59948677"/>
    <s v="Recurrent"/>
  </r>
  <r>
    <s v="003"/>
    <s v="Office of the Prime Minister"/>
    <x v="3"/>
    <x v="3"/>
    <s v="01"/>
    <s v="Production and productivity"/>
    <s v="02"/>
    <s v="Affirmative Action Programs"/>
    <s v="000"/>
    <s v=""/>
    <s v="1486"/>
    <s v="Development Initiative for Northern Uganda"/>
    <s v="510008"/>
    <s v="Northern Uganda Affairs"/>
    <s v="223006"/>
    <s v="Water"/>
    <n v="0"/>
    <n v="0"/>
    <n v="0"/>
    <n v="0"/>
    <n v="0"/>
    <n v="0"/>
    <n v="0"/>
    <n v="0"/>
    <n v="0"/>
    <n v="0"/>
    <n v="15000000"/>
    <n v="0"/>
    <n v="0"/>
    <n v="0"/>
    <n v="800000"/>
    <n v="800000"/>
    <n v="0"/>
    <n v="0"/>
    <n v="0"/>
    <n v="0"/>
    <n v="0"/>
    <n v="0"/>
    <n v="0"/>
    <n v="0"/>
    <n v="0"/>
    <n v="15800000"/>
    <n v="0"/>
    <n v="800000"/>
    <n v="15800000"/>
    <n v="800000"/>
    <s v="Recurrent"/>
  </r>
  <r>
    <s v="003"/>
    <s v="Office of the Prime Minister"/>
    <x v="3"/>
    <x v="3"/>
    <s v="01"/>
    <s v="Production and productivity"/>
    <s v="02"/>
    <s v="Affirmative Action Programs"/>
    <s v="001"/>
    <s v="Affirmative Action Programs"/>
    <s v="0932"/>
    <s v="Northern Uganda War Recovery Plan"/>
    <s v="510008"/>
    <s v="Northern Uganda Affairs"/>
    <s v="312111"/>
    <s v="Residential Buildings - Acquisition"/>
    <n v="0"/>
    <n v="0"/>
    <n v="79900000"/>
    <n v="-79900000"/>
    <n v="719100000"/>
    <n v="0"/>
    <n v="799000000"/>
    <n v="0"/>
    <n v="0"/>
    <n v="0"/>
    <n v="0"/>
    <n v="0"/>
    <n v="0"/>
    <n v="0"/>
    <n v="0"/>
    <n v="0"/>
    <n v="0"/>
    <n v="0"/>
    <n v="0"/>
    <n v="0"/>
    <n v="0"/>
    <n v="0"/>
    <n v="0"/>
    <n v="0"/>
    <n v="0"/>
    <n v="0"/>
    <n v="0"/>
    <n v="0"/>
    <n v="0"/>
    <n v="0"/>
    <s v="Capital"/>
  </r>
  <r>
    <s v="003"/>
    <s v="Office of the Prime Minister"/>
    <x v="3"/>
    <x v="3"/>
    <s v="01"/>
    <s v="Production and productivity"/>
    <s v="02"/>
    <s v="Affirmative Action Programs"/>
    <s v="001"/>
    <s v="Affirmative Action Programs"/>
    <s v="1078"/>
    <s v="Karamoja Intergrated Disarmament Programme"/>
    <s v="510006"/>
    <s v="Karamoja Affairs"/>
    <s v="211102"/>
    <s v="Contract Staff Salaries "/>
    <n v="0"/>
    <n v="0"/>
    <n v="0"/>
    <n v="0"/>
    <n v="120000000"/>
    <n v="0"/>
    <n v="120000000"/>
    <n v="0"/>
    <n v="30000000"/>
    <n v="28708229"/>
    <n v="0"/>
    <n v="0"/>
    <n v="30000000"/>
    <n v="23208047"/>
    <n v="0"/>
    <n v="0"/>
    <n v="30000000"/>
    <n v="36551128"/>
    <n v="0"/>
    <n v="0"/>
    <n v="30000000"/>
    <n v="31165000"/>
    <n v="0"/>
    <n v="0"/>
    <n v="120000000"/>
    <n v="0"/>
    <n v="119632404"/>
    <n v="0"/>
    <n v="120000000"/>
    <n v="119632404"/>
    <s v="Recurrent"/>
  </r>
  <r>
    <s v="003"/>
    <s v="Office of the Prime Minister"/>
    <x v="3"/>
    <x v="3"/>
    <s v="01"/>
    <s v="Production and productivity"/>
    <s v="02"/>
    <s v="Affirmative Action Programs"/>
    <s v="001"/>
    <s v="Affirmative Action Programs"/>
    <s v="1078"/>
    <s v="Karamoja Intergrated Disarmament Programme"/>
    <s v="510006"/>
    <s v="Karamoja Affairs"/>
    <s v="312212"/>
    <s v="Light Vehicles - Acquisition"/>
    <n v="0"/>
    <n v="0"/>
    <n v="0"/>
    <n v="0"/>
    <n v="500000000"/>
    <n v="0"/>
    <n v="500000000"/>
    <n v="0"/>
    <n v="0"/>
    <n v="0"/>
    <n v="0"/>
    <n v="0"/>
    <n v="0"/>
    <n v="0"/>
    <n v="0"/>
    <n v="0"/>
    <n v="0"/>
    <n v="0"/>
    <n v="0"/>
    <n v="0"/>
    <n v="0"/>
    <n v="0"/>
    <n v="0"/>
    <n v="0"/>
    <n v="0"/>
    <n v="0"/>
    <n v="0"/>
    <n v="0"/>
    <n v="0"/>
    <n v="0"/>
    <s v="Capital"/>
  </r>
  <r>
    <s v="003"/>
    <s v="Office of the Prime Minister"/>
    <x v="3"/>
    <x v="3"/>
    <s v="01"/>
    <s v="Production and productivity"/>
    <s v="02"/>
    <s v="Affirmative Action Programs"/>
    <s v="001"/>
    <s v="Affirmative Action Programs"/>
    <s v="1251"/>
    <s v="Support to Teso Development"/>
    <s v="560065"/>
    <s v="Teso Affairs"/>
    <s v="211102"/>
    <s v="Contract Staff Salaries "/>
    <n v="0"/>
    <n v="0"/>
    <n v="0"/>
    <n v="0"/>
    <n v="50000000"/>
    <n v="0"/>
    <n v="50000000"/>
    <n v="0"/>
    <n v="12500000"/>
    <n v="11121000"/>
    <n v="0"/>
    <n v="0"/>
    <n v="12500000"/>
    <n v="13879000"/>
    <n v="0"/>
    <n v="0"/>
    <n v="12500000"/>
    <n v="17280000"/>
    <n v="0"/>
    <n v="0"/>
    <n v="12500000"/>
    <n v="6588036"/>
    <n v="0"/>
    <n v="0"/>
    <n v="50000000"/>
    <n v="0"/>
    <n v="48868036"/>
    <n v="0"/>
    <n v="50000000"/>
    <n v="48868036"/>
    <s v="Recurrent"/>
  </r>
  <r>
    <s v="004"/>
    <s v="Ministry of Defence "/>
    <x v="0"/>
    <x v="0"/>
    <s v="02"/>
    <s v="Security"/>
    <s v="01"/>
    <s v="National Defence (UPDF)"/>
    <s v="004"/>
    <s v="Finance and Administration"/>
    <s v="1178"/>
    <s v="UPDF Peace Keeping Mission in Somalia"/>
    <s v="460139"/>
    <s v="AMISOM Operational services"/>
    <s v="211106"/>
    <s v="Allowances (Incl. Casuals, Temporary, sitting allowances)"/>
    <n v="0"/>
    <n v="0"/>
    <n v="0"/>
    <n v="0"/>
    <n v="199066843151.983"/>
    <n v="0"/>
    <n v="0"/>
    <n v="199066843151.983"/>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1010"/>
    <s v="Special Meals and Drinks"/>
    <n v="0"/>
    <n v="0"/>
    <n v="0"/>
    <n v="0"/>
    <n v="12136674865.612"/>
    <n v="0"/>
    <n v="0"/>
    <n v="12136674865.612"/>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1014"/>
    <s v="Bank Charges and other Bank related costs"/>
    <n v="0"/>
    <n v="0"/>
    <n v="0"/>
    <n v="0"/>
    <n v="249131171"/>
    <n v="0"/>
    <n v="0"/>
    <n v="249131171"/>
    <n v="0"/>
    <n v="0"/>
    <n v="0"/>
    <n v="0"/>
    <n v="0"/>
    <n v="0"/>
    <n v="0"/>
    <n v="0"/>
    <n v="0"/>
    <n v="0"/>
    <n v="0"/>
    <n v="0"/>
    <n v="0"/>
    <n v="0"/>
    <n v="0"/>
    <n v="0"/>
    <n v="0"/>
    <n v="0"/>
    <n v="0"/>
    <n v="0"/>
    <n v="0"/>
    <n v="0"/>
    <s v="Recurrent"/>
  </r>
  <r>
    <s v="006"/>
    <s v="Ministry of Foreign Affairs "/>
    <x v="0"/>
    <x v="0"/>
    <s v="01"/>
    <s v="Institutional Coordination"/>
    <s v="01"/>
    <s v="Policy, Planning and Support Services"/>
    <s v="001"/>
    <s v="Finance and Administration"/>
    <s v="1591"/>
    <s v="Retooling of Ministry of Foreign Affairs"/>
    <s v="000003"/>
    <s v="Facilities and Equipment Management"/>
    <s v="228001"/>
    <s v="Maintenance-Buildings and Structures"/>
    <n v="0"/>
    <n v="0"/>
    <n v="0"/>
    <n v="0"/>
    <n v="233783760"/>
    <n v="0"/>
    <n v="233783760"/>
    <n v="0"/>
    <n v="0"/>
    <n v="0"/>
    <n v="0"/>
    <n v="0"/>
    <n v="233783760"/>
    <n v="0"/>
    <n v="0"/>
    <n v="0"/>
    <n v="0"/>
    <n v="6648800"/>
    <n v="0"/>
    <n v="0"/>
    <n v="0"/>
    <n v="214291560"/>
    <n v="0"/>
    <n v="0"/>
    <n v="233783760"/>
    <n v="0"/>
    <n v="220940360"/>
    <n v="0"/>
    <n v="233783760"/>
    <n v="220940360"/>
    <s v="Recurrent"/>
  </r>
  <r>
    <s v="007"/>
    <s v="Ministry of Justice and Constitutional Affairs "/>
    <x v="0"/>
    <x v="0"/>
    <s v="04"/>
    <s v="Access to Justice"/>
    <s v="05"/>
    <s v="Policy, Planning and Support Services"/>
    <s v="001"/>
    <s v="Finance and Administration"/>
    <s v="1647"/>
    <s v="Retooling of Ministry of Justice and Constitutional Affairs"/>
    <s v="460100"/>
    <s v="Support to Access to Justice Secretariat"/>
    <s v="312212"/>
    <s v="Light Vehicles - Acquisition"/>
    <n v="0"/>
    <n v="0"/>
    <n v="0"/>
    <n v="0"/>
    <n v="300000000"/>
    <n v="0"/>
    <n v="300000000"/>
    <n v="0"/>
    <n v="0"/>
    <n v="0"/>
    <n v="0"/>
    <n v="0"/>
    <n v="300000000"/>
    <n v="0"/>
    <n v="0"/>
    <n v="0"/>
    <n v="0"/>
    <n v="0"/>
    <n v="0"/>
    <n v="0"/>
    <n v="0"/>
    <n v="300000000"/>
    <n v="0"/>
    <n v="0"/>
    <n v="300000000"/>
    <n v="0"/>
    <n v="300000000"/>
    <n v="0"/>
    <n v="300000000"/>
    <n v="300000000"/>
    <s v="Capital"/>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1011"/>
    <s v="Printing, Stationery, Photocopying and Binding"/>
    <n v="0"/>
    <n v="0"/>
    <n v="0"/>
    <n v="0"/>
    <n v="0"/>
    <n v="0"/>
    <n v="0"/>
    <n v="0"/>
    <n v="0"/>
    <n v="0"/>
    <n v="146700000"/>
    <n v="4669200"/>
    <n v="0"/>
    <n v="0"/>
    <n v="146700000"/>
    <n v="55020987"/>
    <n v="0"/>
    <n v="0"/>
    <n v="0"/>
    <n v="0"/>
    <n v="0"/>
    <n v="0"/>
    <n v="440100000"/>
    <n v="456298967"/>
    <n v="0"/>
    <n v="733500000"/>
    <n v="0"/>
    <n v="515989154"/>
    <n v="733500000"/>
    <n v="515989154"/>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5202"/>
    <s v="Environment Impact Assessment for Capital Works"/>
    <n v="0"/>
    <n v="0"/>
    <n v="0"/>
    <n v="0"/>
    <n v="0"/>
    <n v="0"/>
    <n v="0"/>
    <n v="0"/>
    <n v="0"/>
    <n v="0"/>
    <n v="58500000"/>
    <n v="0"/>
    <n v="0"/>
    <n v="0"/>
    <n v="117000000"/>
    <n v="53077296"/>
    <n v="0"/>
    <n v="0"/>
    <n v="0"/>
    <n v="0"/>
    <n v="0"/>
    <n v="0"/>
    <n v="175500000"/>
    <n v="186622561"/>
    <n v="0"/>
    <n v="351000000"/>
    <n v="0"/>
    <n v="239699857"/>
    <n v="351000000"/>
    <n v="239699857"/>
    <s v="Recurrent"/>
  </r>
  <r>
    <s v="008"/>
    <s v="Ministry of Finance, Planning and Economic Development "/>
    <x v="5"/>
    <x v="5"/>
    <s v="01"/>
    <s v="Enabling Environment"/>
    <s v="03"/>
    <s v="Development Policy and Investment Promotion"/>
    <s v="000"/>
    <s v=""/>
    <s v="1289"/>
    <s v="Competitiveness and Enterprise Development Project-CEDP"/>
    <s v="560024"/>
    <s v="Management of ICT systems and infrastructure "/>
    <s v="312212"/>
    <s v="Light Vehicles - Acquisition"/>
    <n v="0"/>
    <n v="0"/>
    <n v="0"/>
    <n v="0"/>
    <n v="0"/>
    <n v="0"/>
    <n v="0"/>
    <n v="0"/>
    <n v="0"/>
    <n v="0"/>
    <n v="801000000"/>
    <n v="0"/>
    <n v="0"/>
    <n v="0"/>
    <n v="400500000"/>
    <n v="0"/>
    <n v="0"/>
    <n v="0"/>
    <n v="0"/>
    <n v="0"/>
    <n v="0"/>
    <n v="0"/>
    <n v="3336640000"/>
    <n v="2713171457"/>
    <n v="0"/>
    <n v="4538140000"/>
    <n v="0"/>
    <n v="2713171457"/>
    <n v="4538140000"/>
    <n v="2713171457"/>
    <s v="Capital"/>
  </r>
  <r>
    <s v="008"/>
    <s v="Ministry of Finance, Planning and Economic Development "/>
    <x v="5"/>
    <x v="5"/>
    <s v="01"/>
    <s v="Enabling Environment"/>
    <s v="03"/>
    <s v="Development Policy and Investment Promotion"/>
    <s v="000"/>
    <s v=""/>
    <s v="1289"/>
    <s v="Competitiveness and Enterprise Development Project-CEDP"/>
    <s v="560024"/>
    <s v="Management of ICT systems and infrastructure "/>
    <s v="312235"/>
    <s v="Furniture and Fittings - Acquisition"/>
    <n v="0"/>
    <n v="0"/>
    <n v="0"/>
    <n v="0"/>
    <n v="0"/>
    <n v="0"/>
    <n v="0"/>
    <n v="0"/>
    <n v="0"/>
    <n v="0"/>
    <n v="90000000"/>
    <n v="0"/>
    <n v="0"/>
    <n v="0"/>
    <n v="90000000"/>
    <n v="0"/>
    <n v="0"/>
    <n v="0"/>
    <n v="0"/>
    <n v="0"/>
    <n v="0"/>
    <n v="0"/>
    <n v="710000000"/>
    <n v="666099672"/>
    <n v="0"/>
    <n v="890000000"/>
    <n v="0"/>
    <n v="666099672"/>
    <n v="890000000"/>
    <n v="666099672"/>
    <s v="Capital"/>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1009"/>
    <s v="Welfare and Entertainment"/>
    <n v="0"/>
    <n v="0"/>
    <n v="0"/>
    <n v="0"/>
    <n v="36000000"/>
    <n v="0"/>
    <n v="0"/>
    <n v="360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2001"/>
    <s v="Information and Communication Technology Services."/>
    <n v="0"/>
    <n v="0"/>
    <n v="0"/>
    <n v="0"/>
    <n v="30240000"/>
    <n v="0"/>
    <n v="0"/>
    <n v="3024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560024"/>
    <s v="Management of ICT systems and infrastructure "/>
    <s v="312121"/>
    <s v="Non-Residential Buildings - Acquisition"/>
    <n v="0"/>
    <n v="0"/>
    <n v="1671592800"/>
    <n v="-1671592800"/>
    <n v="16544335200"/>
    <n v="0"/>
    <n v="1500000000"/>
    <n v="16715928000"/>
    <n v="750000000"/>
    <n v="750000000"/>
    <n v="0"/>
    <n v="0"/>
    <n v="750000000"/>
    <n v="0"/>
    <n v="0"/>
    <n v="0"/>
    <n v="0"/>
    <n v="0"/>
    <n v="0"/>
    <n v="0"/>
    <n v="0"/>
    <n v="750000000"/>
    <n v="0"/>
    <n v="0"/>
    <n v="1500000000"/>
    <n v="0"/>
    <n v="1500000000"/>
    <n v="0"/>
    <n v="1500000000"/>
    <n v="1500000000"/>
    <s v="Capital"/>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560024"/>
    <s v="Management of ICT systems and infrastructure "/>
    <s v="312423"/>
    <s v="Computer Software - Acquisition"/>
    <n v="0"/>
    <n v="0"/>
    <n v="0"/>
    <n v="0"/>
    <n v="297000000"/>
    <n v="0"/>
    <n v="0"/>
    <n v="297000000"/>
    <n v="0"/>
    <n v="0"/>
    <n v="0"/>
    <n v="0"/>
    <n v="0"/>
    <n v="0"/>
    <n v="0"/>
    <n v="0"/>
    <n v="0"/>
    <n v="0"/>
    <n v="0"/>
    <n v="0"/>
    <n v="0"/>
    <n v="0"/>
    <n v="0"/>
    <n v="0"/>
    <n v="0"/>
    <n v="0"/>
    <n v="0"/>
    <n v="0"/>
    <n v="0"/>
    <n v="0"/>
    <s v="Capital"/>
  </r>
  <r>
    <s v="008"/>
    <s v="Ministry of Finance, Planning and Economic Development "/>
    <x v="5"/>
    <x v="5"/>
    <s v="01"/>
    <s v="Enabling Environment"/>
    <s v="03"/>
    <s v="Development Policy and Investment Promotion"/>
    <s v="001"/>
    <s v="Economic Development Policy and Research"/>
    <s v="1706"/>
    <s v="Investment for Industrial Transformation and Employment Project (INVITE)"/>
    <s v="190011"/>
    <s v="Investment climate advisory"/>
    <s v="263402"/>
    <s v="Transfer to Other Government Units"/>
    <n v="0"/>
    <n v="0"/>
    <n v="0"/>
    <n v="0"/>
    <n v="18437552016"/>
    <n v="0"/>
    <n v="0"/>
    <n v="18437552016"/>
    <n v="0"/>
    <n v="0"/>
    <n v="0"/>
    <n v="0"/>
    <n v="0"/>
    <n v="0"/>
    <n v="0"/>
    <n v="0"/>
    <n v="0"/>
    <n v="0"/>
    <n v="0"/>
    <n v="0"/>
    <n v="0"/>
    <n v="0"/>
    <n v="0"/>
    <n v="0"/>
    <n v="0"/>
    <n v="0"/>
    <n v="0"/>
    <n v="0"/>
    <n v="0"/>
    <n v="0"/>
    <s v="Recurrent"/>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11106"/>
    <s v="Allowances (Incl. Casuals, Temporary, sitting allowances)"/>
    <n v="0"/>
    <n v="0"/>
    <n v="0"/>
    <n v="0"/>
    <n v="0"/>
    <n v="0"/>
    <n v="0"/>
    <n v="0"/>
    <n v="0"/>
    <n v="0"/>
    <n v="2500000"/>
    <n v="1100000"/>
    <n v="0"/>
    <n v="0"/>
    <n v="2500000"/>
    <n v="2400000"/>
    <n v="0"/>
    <n v="0"/>
    <n v="0"/>
    <n v="0"/>
    <n v="0"/>
    <n v="0"/>
    <n v="2500000"/>
    <n v="2400000"/>
    <n v="0"/>
    <n v="7500000"/>
    <n v="0"/>
    <n v="5900000"/>
    <n v="7500000"/>
    <n v="5900000"/>
    <s v="Recurrent"/>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27004"/>
    <s v="Fuel, Lubricants and Oils"/>
    <n v="0"/>
    <n v="0"/>
    <n v="0"/>
    <n v="0"/>
    <n v="0"/>
    <n v="0"/>
    <n v="0"/>
    <n v="0"/>
    <n v="0"/>
    <n v="0"/>
    <n v="15000000"/>
    <n v="5904330"/>
    <n v="0"/>
    <n v="0"/>
    <n v="15000000"/>
    <n v="12835138"/>
    <n v="0"/>
    <n v="0"/>
    <n v="0"/>
    <n v="0"/>
    <n v="0"/>
    <n v="0"/>
    <n v="15000000"/>
    <n v="21751747"/>
    <n v="0"/>
    <n v="45000000"/>
    <n v="0"/>
    <n v="40491215"/>
    <n v="45000000"/>
    <n v="40491215"/>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11106"/>
    <s v="Allowances (Incl. Casuals, Temporary, sitting allowances)"/>
    <n v="0"/>
    <n v="0"/>
    <n v="0"/>
    <n v="0"/>
    <n v="10000000"/>
    <n v="0"/>
    <n v="5000000"/>
    <n v="5000000"/>
    <n v="0"/>
    <n v="0"/>
    <n v="0"/>
    <n v="0"/>
    <n v="2500000"/>
    <n v="0"/>
    <n v="0"/>
    <n v="0"/>
    <n v="1250000"/>
    <n v="1860000"/>
    <n v="0"/>
    <n v="0"/>
    <n v="1250000"/>
    <n v="3140000"/>
    <n v="0"/>
    <n v="0"/>
    <n v="5000000"/>
    <n v="0"/>
    <n v="5000000"/>
    <n v="0"/>
    <n v="5000000"/>
    <n v="5000000"/>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1002"/>
    <s v="Workshops, Meetings and Seminars"/>
    <n v="0"/>
    <n v="0"/>
    <n v="0"/>
    <n v="0"/>
    <n v="180000000"/>
    <n v="0"/>
    <n v="120000000"/>
    <n v="60000000"/>
    <n v="15000000"/>
    <n v="10694000"/>
    <n v="0"/>
    <n v="0"/>
    <n v="45000000"/>
    <n v="978840"/>
    <n v="0"/>
    <n v="0"/>
    <n v="30000000"/>
    <n v="76072000"/>
    <n v="0"/>
    <n v="0"/>
    <n v="30000000"/>
    <n v="32252828"/>
    <n v="0"/>
    <n v="0"/>
    <n v="120000000"/>
    <n v="0"/>
    <n v="119997668"/>
    <n v="0"/>
    <n v="120000000"/>
    <n v="119997668"/>
    <s v="Recurrent"/>
  </r>
  <r>
    <s v="008"/>
    <s v="Ministry of Finance, Planning and Economic Development "/>
    <x v="5"/>
    <x v="5"/>
    <s v="01"/>
    <s v="Enabling Environment"/>
    <s v="04"/>
    <s v="Financial  Sector Development"/>
    <s v="002"/>
    <s v="Financial Services"/>
    <s v="1288"/>
    <s v="Project for Financial Inclusion in Rural Areas (PROFIRA)"/>
    <s v="560027"/>
    <s v="Coordination and oversight of microfinance services "/>
    <s v="221009"/>
    <s v="Welfare and Entertainment"/>
    <n v="0"/>
    <n v="0"/>
    <n v="0"/>
    <n v="0"/>
    <n v="20000000"/>
    <n v="0"/>
    <n v="10000000"/>
    <n v="10000000"/>
    <n v="10000000"/>
    <n v="4888660"/>
    <n v="0"/>
    <n v="0"/>
    <n v="0"/>
    <n v="1713000"/>
    <n v="0"/>
    <n v="0"/>
    <n v="0"/>
    <n v="2929000"/>
    <n v="0"/>
    <n v="0"/>
    <n v="0"/>
    <n v="444500"/>
    <n v="0"/>
    <n v="0"/>
    <n v="10000000"/>
    <n v="0"/>
    <n v="9975160"/>
    <n v="0"/>
    <n v="10000000"/>
    <n v="9975160"/>
    <s v="Recurrent"/>
  </r>
  <r>
    <s v="008"/>
    <s v="Ministry of Finance, Planning and Economic Development "/>
    <x v="6"/>
    <x v="6"/>
    <s v="01"/>
    <s v="Development Planning, Research, Evaluation and Statistics"/>
    <s v="06"/>
    <s v="Macroeconomic Policy and Management"/>
    <s v="001"/>
    <s v="Macroeconomic Policy"/>
    <s v="1521"/>
    <s v="Resource Enhancement and Accountability Programme (REAP)"/>
    <s v="560068"/>
    <s v="Domestic Revenue and Foreign Aid Policy"/>
    <s v="221002"/>
    <s v="Workshops, Meetings and Seminars"/>
    <n v="0"/>
    <n v="0"/>
    <n v="0"/>
    <n v="0"/>
    <n v="150000000"/>
    <n v="0"/>
    <n v="0"/>
    <n v="150000000"/>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0"/>
    <s v=""/>
    <s v="1521"/>
    <s v="Resource Enhancement and Accountability Programme (REAP)"/>
    <s v="560018"/>
    <s v="Coordination of the Budget Cycle"/>
    <s v="211106"/>
    <s v="Allowances (Incl. Casuals, Temporary, sitting allowances)"/>
    <n v="0"/>
    <n v="0"/>
    <n v="0"/>
    <n v="0"/>
    <n v="0"/>
    <n v="0"/>
    <n v="0"/>
    <n v="0"/>
    <n v="0"/>
    <n v="0"/>
    <n v="0"/>
    <n v="0"/>
    <n v="0"/>
    <n v="0"/>
    <n v="107400000"/>
    <n v="77378496"/>
    <n v="0"/>
    <n v="0"/>
    <n v="0"/>
    <n v="0"/>
    <n v="0"/>
    <n v="0"/>
    <n v="214800000"/>
    <n v="168113743"/>
    <n v="0"/>
    <n v="322200000"/>
    <n v="0"/>
    <n v="245492239"/>
    <n v="322200000"/>
    <n v="245492239"/>
    <s v="Recurrent"/>
  </r>
  <r>
    <s v="008"/>
    <s v="Ministry of Finance, Planning and Economic Development "/>
    <x v="6"/>
    <x v="6"/>
    <s v="02"/>
    <s v="Resource Mobilization and Budgeting"/>
    <s v="01"/>
    <s v="Budget Preparation, Execution and Monitoring"/>
    <s v="000"/>
    <s v=""/>
    <s v="1521"/>
    <s v="Resource Enhancement and Accountability Programme (REAP)"/>
    <s v="560018"/>
    <s v="Coordination of the Budget Cycle"/>
    <s v="221002"/>
    <s v="Workshops, Meetings and Seminars"/>
    <n v="0"/>
    <n v="0"/>
    <n v="0"/>
    <n v="0"/>
    <n v="0"/>
    <n v="0"/>
    <n v="0"/>
    <n v="0"/>
    <n v="0"/>
    <n v="0"/>
    <n v="0"/>
    <n v="0"/>
    <n v="0"/>
    <n v="0"/>
    <n v="66200000"/>
    <n v="3440490"/>
    <n v="0"/>
    <n v="0"/>
    <n v="0"/>
    <n v="0"/>
    <n v="0"/>
    <n v="0"/>
    <n v="132400000"/>
    <n v="104165808"/>
    <n v="0"/>
    <n v="198600000"/>
    <n v="0"/>
    <n v="107606298"/>
    <n v="198600000"/>
    <n v="107606298"/>
    <s v="Recurrent"/>
  </r>
  <r>
    <s v="008"/>
    <s v="Ministry of Finance, Planning and Economic Development "/>
    <x v="6"/>
    <x v="6"/>
    <s v="02"/>
    <s v="Resource Mobilization and Budgeting"/>
    <s v="01"/>
    <s v="Budget Preparation, Execution and Monitoring"/>
    <s v="000"/>
    <s v=""/>
    <s v="1521"/>
    <s v="Resource Enhancement and Accountability Programme (REAP)"/>
    <s v="560024"/>
    <s v="Management of ICT systems and infrastructure "/>
    <s v="221008"/>
    <s v="Information and Communication Technology Supplies.  "/>
    <n v="0"/>
    <n v="0"/>
    <n v="0"/>
    <n v="0"/>
    <n v="0"/>
    <n v="0"/>
    <n v="0"/>
    <n v="0"/>
    <n v="0"/>
    <n v="0"/>
    <n v="0"/>
    <n v="0"/>
    <n v="0"/>
    <n v="0"/>
    <n v="36490000"/>
    <n v="36052663"/>
    <n v="0"/>
    <n v="0"/>
    <n v="0"/>
    <n v="0"/>
    <n v="0"/>
    <n v="0"/>
    <n v="72980000"/>
    <n v="36737203"/>
    <n v="0"/>
    <n v="109470000"/>
    <n v="0"/>
    <n v="72789866"/>
    <n v="109470000"/>
    <n v="72789866"/>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1001"/>
    <s v="Advertising and Public Relations"/>
    <n v="0"/>
    <n v="0"/>
    <n v="0"/>
    <n v="0"/>
    <n v="207611437"/>
    <n v="0"/>
    <n v="207611437"/>
    <n v="0"/>
    <n v="51902859"/>
    <n v="0"/>
    <n v="0"/>
    <n v="0"/>
    <n v="51902860"/>
    <n v="32966103"/>
    <n v="0"/>
    <n v="0"/>
    <n v="51902859"/>
    <n v="30779660"/>
    <n v="0"/>
    <n v="0"/>
    <n v="51902859"/>
    <n v="138365838"/>
    <n v="0"/>
    <n v="0"/>
    <n v="207611437"/>
    <n v="0"/>
    <n v="202111601"/>
    <n v="0"/>
    <n v="207611437"/>
    <n v="202111601"/>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7004"/>
    <s v="Fuel, Lubricants and Oils"/>
    <n v="0"/>
    <n v="0"/>
    <n v="0"/>
    <n v="0"/>
    <n v="916504733"/>
    <n v="0"/>
    <n v="916504733"/>
    <n v="0"/>
    <n v="329126183"/>
    <n v="218347000"/>
    <n v="0"/>
    <n v="0"/>
    <n v="129126184"/>
    <n v="219685000"/>
    <n v="0"/>
    <n v="0"/>
    <n v="229126183"/>
    <n v="249346550"/>
    <n v="0"/>
    <n v="0"/>
    <n v="229126183"/>
    <n v="229126183"/>
    <n v="0"/>
    <n v="0"/>
    <n v="916504733"/>
    <n v="0"/>
    <n v="916504733"/>
    <n v="0"/>
    <n v="916504733"/>
    <n v="916504733"/>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2001"/>
    <s v="Information and Communication Technology Services."/>
    <n v="0"/>
    <n v="0"/>
    <n v="0"/>
    <n v="0"/>
    <n v="0"/>
    <n v="0"/>
    <n v="0"/>
    <n v="0"/>
    <n v="0"/>
    <n v="0"/>
    <n v="5500000"/>
    <n v="5500000"/>
    <n v="0"/>
    <n v="0"/>
    <n v="5500000"/>
    <n v="5500000"/>
    <n v="0"/>
    <n v="0"/>
    <n v="0"/>
    <n v="0"/>
    <n v="0"/>
    <n v="0"/>
    <n v="22000000"/>
    <n v="14560000"/>
    <n v="0"/>
    <n v="33000000"/>
    <n v="0"/>
    <n v="25560000"/>
    <n v="33000000"/>
    <n v="25560000"/>
    <s v="Recurrent"/>
  </r>
  <r>
    <s v="008"/>
    <s v="Ministry of Finance, Planning and Economic Development "/>
    <x v="6"/>
    <x v="6"/>
    <s v="02"/>
    <s v="Resource Mobilization and Budgeting"/>
    <s v="02"/>
    <s v="Deficit Financing and Cash Management"/>
    <s v="002"/>
    <s v="Debt Policy and Management"/>
    <s v="1521"/>
    <s v="Resource Enhancement and Accountability Programme (REAP)"/>
    <s v="560024"/>
    <s v="Management of ICT systems and infrastructure "/>
    <s v="221003"/>
    <s v="Staff Training"/>
    <n v="0"/>
    <n v="0"/>
    <n v="0"/>
    <n v="0"/>
    <n v="300000000"/>
    <n v="0"/>
    <n v="120000000"/>
    <n v="180000000"/>
    <n v="0"/>
    <n v="0"/>
    <n v="0"/>
    <n v="0"/>
    <n v="60000000"/>
    <n v="25514940"/>
    <n v="0"/>
    <n v="0"/>
    <n v="30000000"/>
    <n v="0"/>
    <n v="0"/>
    <n v="0"/>
    <n v="30000000"/>
    <n v="94484810"/>
    <n v="0"/>
    <n v="0"/>
    <n v="120000000"/>
    <n v="0"/>
    <n v="119999750"/>
    <n v="0"/>
    <n v="120000000"/>
    <n v="11999975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19"/>
    <s v="Data Management and Dissemination"/>
    <s v="227002"/>
    <s v="Travel abroad"/>
    <n v="0"/>
    <n v="0"/>
    <n v="0"/>
    <n v="0"/>
    <n v="174600000"/>
    <n v="0"/>
    <n v="0"/>
    <n v="174600000"/>
    <n v="0"/>
    <n v="0"/>
    <n v="0"/>
    <n v="0"/>
    <n v="0"/>
    <n v="0"/>
    <n v="0"/>
    <n v="0"/>
    <n v="0"/>
    <n v="0"/>
    <n v="0"/>
    <n v="0"/>
    <n v="0"/>
    <n v="0"/>
    <n v="0"/>
    <n v="0"/>
    <n v="0"/>
    <n v="0"/>
    <n v="0"/>
    <n v="0"/>
    <n v="0"/>
    <n v="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1001"/>
    <s v="Advertising and Public Relations"/>
    <n v="0"/>
    <n v="0"/>
    <n v="0"/>
    <n v="0"/>
    <n v="200000000"/>
    <n v="0"/>
    <n v="0"/>
    <n v="200000000"/>
    <n v="0"/>
    <n v="0"/>
    <n v="0"/>
    <n v="0"/>
    <n v="0"/>
    <n v="0"/>
    <n v="0"/>
    <n v="0"/>
    <n v="0"/>
    <n v="0"/>
    <n v="0"/>
    <n v="0"/>
    <n v="0"/>
    <n v="0"/>
    <n v="0"/>
    <n v="0"/>
    <n v="0"/>
    <n v="0"/>
    <n v="0"/>
    <n v="0"/>
    <n v="0"/>
    <n v="0"/>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11104"/>
    <s v="Employee Gratuity"/>
    <n v="0"/>
    <n v="0"/>
    <n v="0"/>
    <n v="0"/>
    <n v="1074943354"/>
    <n v="0"/>
    <n v="1074943354"/>
    <n v="0"/>
    <n v="0"/>
    <n v="0"/>
    <n v="0"/>
    <n v="0"/>
    <n v="806207515"/>
    <n v="169178591"/>
    <n v="0"/>
    <n v="0"/>
    <n v="0"/>
    <n v="167469979"/>
    <n v="0"/>
    <n v="0"/>
    <n v="268735839"/>
    <n v="737597063"/>
    <n v="0"/>
    <n v="0"/>
    <n v="1074943354"/>
    <n v="0"/>
    <n v="1074245633"/>
    <n v="0"/>
    <n v="1074943354"/>
    <n v="1074245633"/>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21002"/>
    <s v="Workshops, Meetings and Seminars"/>
    <n v="0"/>
    <n v="0"/>
    <n v="0"/>
    <n v="0"/>
    <n v="270945851"/>
    <n v="0"/>
    <n v="52000000"/>
    <n v="218945851"/>
    <n v="13000000"/>
    <n v="12996466"/>
    <n v="0"/>
    <n v="0"/>
    <n v="13000000"/>
    <n v="6876283"/>
    <n v="0"/>
    <n v="0"/>
    <n v="13000000"/>
    <n v="18940999"/>
    <n v="0"/>
    <n v="0"/>
    <n v="13000000"/>
    <n v="13186252"/>
    <n v="0"/>
    <n v="0"/>
    <n v="52000000"/>
    <n v="0"/>
    <n v="52000000"/>
    <n v="0"/>
    <n v="52000000"/>
    <n v="52000000"/>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21011"/>
    <s v="Printing, Stationery, Photocopying and Binding"/>
    <n v="0"/>
    <n v="0"/>
    <n v="0"/>
    <n v="0"/>
    <n v="227392148"/>
    <n v="0"/>
    <n v="197392148"/>
    <n v="30000000"/>
    <n v="47298428"/>
    <n v="20000"/>
    <n v="0"/>
    <n v="0"/>
    <n v="49348037"/>
    <n v="18544000"/>
    <n v="0"/>
    <n v="0"/>
    <n v="50372842"/>
    <n v="63462458"/>
    <n v="0"/>
    <n v="0"/>
    <n v="50372841"/>
    <n v="107921033"/>
    <n v="0"/>
    <n v="0"/>
    <n v="197392148"/>
    <n v="0"/>
    <n v="189947491"/>
    <n v="0"/>
    <n v="197392148"/>
    <n v="189947491"/>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25101"/>
    <s v="Consultancy Services"/>
    <n v="0"/>
    <n v="0"/>
    <n v="0"/>
    <n v="0"/>
    <n v="455979862"/>
    <n v="0"/>
    <n v="398195713"/>
    <n v="57784149"/>
    <n v="200939434"/>
    <n v="195738594"/>
    <n v="0"/>
    <n v="0"/>
    <n v="99548928"/>
    <n v="94641954"/>
    <n v="0"/>
    <n v="0"/>
    <n v="48853676"/>
    <n v="58463143"/>
    <n v="0"/>
    <n v="0"/>
    <n v="48853675"/>
    <n v="49352022"/>
    <n v="0"/>
    <n v="0"/>
    <n v="398195713"/>
    <n v="0"/>
    <n v="398195713"/>
    <n v="0"/>
    <n v="398195713"/>
    <n v="398195713"/>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460024"/>
    <s v="Ministerial and Top Management Services"/>
    <s v="211102"/>
    <s v="Contract Staff Salaries "/>
    <n v="0"/>
    <n v="355000000"/>
    <n v="0"/>
    <n v="355000000"/>
    <n v="1255000000"/>
    <n v="0"/>
    <n v="900000000"/>
    <n v="0"/>
    <n v="277583853"/>
    <n v="277890274"/>
    <n v="0"/>
    <n v="0"/>
    <n v="277511434"/>
    <n v="275180023"/>
    <n v="0"/>
    <n v="0"/>
    <n v="344904713"/>
    <n v="338033026"/>
    <n v="0"/>
    <n v="0"/>
    <n v="355000000"/>
    <n v="362289676"/>
    <n v="0"/>
    <n v="0"/>
    <n v="1255000000"/>
    <n v="0"/>
    <n v="1253392999"/>
    <n v="0"/>
    <n v="1255000000"/>
    <n v="1253392999"/>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312212"/>
    <s v="Light Vehicles - Acquisition"/>
    <n v="1450000000"/>
    <n v="0"/>
    <n v="0"/>
    <n v="0"/>
    <n v="1450000000"/>
    <n v="0"/>
    <n v="0"/>
    <n v="0"/>
    <n v="0"/>
    <n v="0"/>
    <n v="0"/>
    <n v="0"/>
    <n v="0"/>
    <n v="0"/>
    <n v="0"/>
    <n v="0"/>
    <n v="0"/>
    <n v="0"/>
    <n v="0"/>
    <n v="0"/>
    <n v="1450000000"/>
    <n v="1450000000"/>
    <n v="0"/>
    <n v="0"/>
    <n v="1450000000"/>
    <n v="0"/>
    <n v="1450000000"/>
    <n v="0"/>
    <n v="1450000000"/>
    <n v="1450000000"/>
    <s v="Capital"/>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312235"/>
    <s v="Furniture and Fittings - Acquisition"/>
    <n v="0"/>
    <n v="0"/>
    <n v="50000000"/>
    <n v="-50000000"/>
    <n v="450000000"/>
    <n v="0"/>
    <n v="500000000"/>
    <n v="0"/>
    <n v="0"/>
    <n v="0"/>
    <n v="0"/>
    <n v="0"/>
    <n v="225000000"/>
    <n v="14910950"/>
    <n v="0"/>
    <n v="0"/>
    <n v="125000000"/>
    <n v="211149200"/>
    <n v="0"/>
    <n v="0"/>
    <n v="100000000"/>
    <n v="221096600"/>
    <n v="0"/>
    <n v="0"/>
    <n v="450000000"/>
    <n v="0"/>
    <n v="447156750"/>
    <n v="0"/>
    <n v="450000000"/>
    <n v="447156750"/>
    <s v="Capital"/>
  </r>
  <r>
    <s v="008"/>
    <s v="Ministry of Finance, Planning and Economic Development "/>
    <x v="6"/>
    <x v="6"/>
    <s v="04"/>
    <s v="Accountability Systems and Service Delivery"/>
    <s v="08"/>
    <s v="Public Financial Management"/>
    <s v="000"/>
    <s v=""/>
    <s v="1521"/>
    <s v="Resource Enhancement and Accountability Programme (REAP)"/>
    <s v="560024"/>
    <s v="Management of ICT systems and infrastructure "/>
    <s v="221003"/>
    <s v="Staff Training"/>
    <n v="0"/>
    <n v="0"/>
    <n v="0"/>
    <n v="0"/>
    <n v="0"/>
    <n v="0"/>
    <n v="0"/>
    <n v="0"/>
    <n v="0"/>
    <n v="0"/>
    <n v="0"/>
    <n v="0"/>
    <n v="0"/>
    <n v="0"/>
    <n v="656735000"/>
    <n v="213348732"/>
    <n v="0"/>
    <n v="0"/>
    <n v="0"/>
    <n v="0"/>
    <n v="0"/>
    <n v="0"/>
    <n v="1313470000"/>
    <n v="1080856773"/>
    <n v="0"/>
    <n v="1970205000"/>
    <n v="0"/>
    <n v="1294205505"/>
    <n v="1970205000"/>
    <n v="1294205505"/>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1002"/>
    <s v="Workshops, Meetings and Seminars"/>
    <n v="0"/>
    <n v="0"/>
    <n v="0"/>
    <n v="0"/>
    <n v="355000000"/>
    <n v="0"/>
    <n v="0"/>
    <n v="355000000"/>
    <n v="0"/>
    <n v="0"/>
    <n v="0"/>
    <n v="0"/>
    <n v="0"/>
    <n v="0"/>
    <n v="0"/>
    <n v="0"/>
    <n v="0"/>
    <n v="0"/>
    <n v="0"/>
    <n v="0"/>
    <n v="0"/>
    <n v="0"/>
    <n v="0"/>
    <n v="0"/>
    <n v="0"/>
    <n v="0"/>
    <n v="0"/>
    <n v="0"/>
    <n v="0"/>
    <n v="0"/>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1016"/>
    <s v="Systems Recurrent costs"/>
    <n v="0"/>
    <n v="0"/>
    <n v="0"/>
    <n v="0"/>
    <n v="1098826635"/>
    <n v="0"/>
    <n v="1098826635"/>
    <n v="0"/>
    <n v="437950755"/>
    <n v="414336197"/>
    <n v="0"/>
    <n v="0"/>
    <n v="549413318"/>
    <n v="565782472"/>
    <n v="0"/>
    <n v="0"/>
    <n v="55731281"/>
    <n v="55776685"/>
    <n v="0"/>
    <n v="0"/>
    <n v="55731281"/>
    <n v="55083698"/>
    <n v="0"/>
    <n v="0"/>
    <n v="1098826635"/>
    <n v="0"/>
    <n v="1090979052"/>
    <n v="0"/>
    <n v="1098826635"/>
    <n v="1090979052"/>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3005"/>
    <s v="Electricity "/>
    <n v="0"/>
    <n v="0"/>
    <n v="0"/>
    <n v="0"/>
    <n v="9000000"/>
    <n v="0"/>
    <n v="9000000"/>
    <n v="0"/>
    <n v="2250000"/>
    <n v="1500000"/>
    <n v="0"/>
    <n v="0"/>
    <n v="4500000"/>
    <n v="1500000"/>
    <n v="0"/>
    <n v="0"/>
    <n v="1125000"/>
    <n v="1500000"/>
    <n v="0"/>
    <n v="0"/>
    <n v="1125000"/>
    <n v="4500000"/>
    <n v="0"/>
    <n v="0"/>
    <n v="9000000"/>
    <n v="0"/>
    <n v="9000000"/>
    <n v="0"/>
    <n v="9000000"/>
    <n v="9000000"/>
    <s v="Recurrent"/>
  </r>
  <r>
    <s v="010"/>
    <s v="Ministry of Agriculture, Animal Industry and Fisheries"/>
    <x v="7"/>
    <x v="7"/>
    <s v="01"/>
    <s v="Institutional Strengthening and Coordination "/>
    <s v="03"/>
    <s v="Animal Resources"/>
    <s v="002"/>
    <s v="Animal Production"/>
    <s v="1358"/>
    <s v="Meat Export Support Services"/>
    <s v="010068"/>
    <s v="Support to Goat Breeding Programme"/>
    <s v="221002"/>
    <s v="Workshops, Meetings and Seminars"/>
    <n v="0"/>
    <n v="0"/>
    <n v="0"/>
    <n v="0"/>
    <n v="30000000"/>
    <n v="0"/>
    <n v="30000000"/>
    <n v="0"/>
    <n v="0"/>
    <n v="0"/>
    <n v="0"/>
    <n v="0"/>
    <n v="15000000"/>
    <n v="0"/>
    <n v="0"/>
    <n v="0"/>
    <n v="5000000"/>
    <n v="0"/>
    <n v="0"/>
    <n v="0"/>
    <n v="0"/>
    <n v="20000000"/>
    <n v="0"/>
    <n v="0"/>
    <n v="20000000"/>
    <n v="0"/>
    <n v="20000000"/>
    <n v="0"/>
    <n v="20000000"/>
    <n v="2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3"/>
    <s v="Facilities and Equipment Management"/>
    <s v="212101"/>
    <s v="Social Security Contributions"/>
    <n v="0"/>
    <n v="0"/>
    <n v="0"/>
    <n v="0"/>
    <n v="9000000"/>
    <n v="0"/>
    <n v="9000000"/>
    <n v="0"/>
    <n v="0"/>
    <n v="0"/>
    <n v="0"/>
    <n v="0"/>
    <n v="1333333"/>
    <n v="0"/>
    <n v="0"/>
    <n v="0"/>
    <n v="0"/>
    <n v="0"/>
    <n v="0"/>
    <n v="0"/>
    <n v="7666667"/>
    <n v="0"/>
    <n v="0"/>
    <n v="0"/>
    <n v="9000000"/>
    <n v="0"/>
    <n v="0"/>
    <n v="0"/>
    <n v="9000000"/>
    <n v="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3"/>
    <s v="Facilities and Equipment Management"/>
    <s v="227004"/>
    <s v="Fuel, Lubricants and Oils"/>
    <n v="0"/>
    <n v="0"/>
    <n v="0"/>
    <n v="0"/>
    <n v="100000000"/>
    <n v="0"/>
    <n v="100000000"/>
    <n v="0"/>
    <n v="40000000"/>
    <n v="30000000"/>
    <n v="0"/>
    <n v="0"/>
    <n v="20000000"/>
    <n v="21000000"/>
    <n v="0"/>
    <n v="0"/>
    <n v="20000000"/>
    <n v="7180000"/>
    <n v="0"/>
    <n v="0"/>
    <n v="20000000"/>
    <n v="41820000"/>
    <n v="0"/>
    <n v="0"/>
    <n v="100000000"/>
    <n v="0"/>
    <n v="100000000"/>
    <n v="0"/>
    <n v="100000000"/>
    <n v="10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8"/>
    <s v="Records Management"/>
    <s v="211106"/>
    <s v="Allowances (Incl. Casuals, Temporary, sitting allowances)"/>
    <n v="0"/>
    <n v="0"/>
    <n v="0"/>
    <n v="0"/>
    <n v="100000000"/>
    <n v="0"/>
    <n v="100000000"/>
    <n v="0"/>
    <n v="40000000"/>
    <n v="0"/>
    <n v="0"/>
    <n v="0"/>
    <n v="30000000"/>
    <n v="30614375"/>
    <n v="0"/>
    <n v="0"/>
    <n v="15000000"/>
    <n v="52337000"/>
    <n v="0"/>
    <n v="0"/>
    <n v="15000000"/>
    <n v="17048625"/>
    <n v="0"/>
    <n v="0"/>
    <n v="100000000"/>
    <n v="0"/>
    <n v="100000000"/>
    <n v="0"/>
    <n v="100000000"/>
    <n v="100000000"/>
    <s v="Recurrent"/>
  </r>
  <r>
    <s v="010"/>
    <s v="Ministry of Agriculture, Animal Industry and Fisheries"/>
    <x v="7"/>
    <x v="7"/>
    <s v="02"/>
    <s v="Agricultural Production and Productivity"/>
    <s v="01"/>
    <s v="Agriculture Extension Services"/>
    <s v="002"/>
    <s v="Agriculture Investment and Enterprise Development"/>
    <s v="1663"/>
    <s v="China-Uganda South-South Cooperation Project Phase III"/>
    <s v="010049"/>
    <s v="Crop production technology promotion"/>
    <s v="211102"/>
    <s v="Contract Staff Salaries "/>
    <n v="0"/>
    <n v="0"/>
    <n v="0"/>
    <n v="0"/>
    <n v="27000000"/>
    <n v="0"/>
    <n v="27000000"/>
    <n v="0"/>
    <n v="6750000"/>
    <n v="6098730"/>
    <n v="0"/>
    <n v="0"/>
    <n v="6936141"/>
    <n v="2552280"/>
    <n v="0"/>
    <n v="0"/>
    <n v="6563859"/>
    <n v="8557351"/>
    <n v="0"/>
    <n v="0"/>
    <n v="6750000"/>
    <n v="5957400"/>
    <n v="0"/>
    <n v="0"/>
    <n v="27000000"/>
    <n v="0"/>
    <n v="23165761"/>
    <n v="0"/>
    <n v="27000000"/>
    <n v="23165761"/>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661"/>
    <s v="Irrigation For Climate Resilience Project Profile"/>
    <s v="010069"/>
    <s v="Support to irrigation schemes"/>
    <s v="227004"/>
    <s v="Fuel, Lubricants and Oils"/>
    <n v="0"/>
    <n v="0"/>
    <n v="0"/>
    <n v="0"/>
    <n v="0"/>
    <n v="0"/>
    <n v="40000000"/>
    <n v="0"/>
    <n v="0"/>
    <n v="0"/>
    <n v="0"/>
    <n v="0"/>
    <n v="20000000"/>
    <n v="13500000"/>
    <n v="0"/>
    <n v="0"/>
    <n v="10000000"/>
    <n v="16500000"/>
    <n v="0"/>
    <n v="0"/>
    <n v="10000000"/>
    <n v="10000000"/>
    <n v="0"/>
    <n v="0"/>
    <n v="40000000"/>
    <n v="0"/>
    <n v="40000000"/>
    <n v="0"/>
    <n v="40000000"/>
    <n v="4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661"/>
    <s v="Irrigation For Climate Resilience Project Profile"/>
    <s v="010069"/>
    <s v="Support to irrigation schemes"/>
    <s v="228002"/>
    <s v="Maintenance-Transport Equipment "/>
    <n v="0"/>
    <n v="0"/>
    <n v="0"/>
    <n v="0"/>
    <n v="0"/>
    <n v="0"/>
    <n v="20000000"/>
    <n v="0"/>
    <n v="0"/>
    <n v="0"/>
    <n v="0"/>
    <n v="0"/>
    <n v="10000000"/>
    <n v="0"/>
    <n v="0"/>
    <n v="0"/>
    <n v="10000000"/>
    <n v="13500000"/>
    <n v="0"/>
    <n v="0"/>
    <n v="0"/>
    <n v="6500000"/>
    <n v="0"/>
    <n v="0"/>
    <n v="20000000"/>
    <n v="0"/>
    <n v="20000000"/>
    <n v="0"/>
    <n v="20000000"/>
    <n v="2000000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11106"/>
    <s v="Allowances (Incl. Casuals, Temporary, sitting allowances)"/>
    <n v="0"/>
    <n v="0"/>
    <n v="0"/>
    <n v="0"/>
    <n v="0"/>
    <n v="0"/>
    <n v="200000000"/>
    <n v="0"/>
    <n v="0"/>
    <n v="0"/>
    <n v="0"/>
    <n v="0"/>
    <n v="150000000"/>
    <n v="153291000"/>
    <n v="0"/>
    <n v="0"/>
    <n v="50000000"/>
    <n v="46555000"/>
    <n v="0"/>
    <n v="0"/>
    <n v="0"/>
    <n v="0"/>
    <n v="0"/>
    <n v="0"/>
    <n v="200000000"/>
    <n v="0"/>
    <n v="199846000"/>
    <n v="0"/>
    <n v="200000000"/>
    <n v="19984600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1002"/>
    <s v="Workshops, Meetings and Seminars"/>
    <n v="0"/>
    <n v="0"/>
    <n v="0"/>
    <n v="0"/>
    <n v="0"/>
    <n v="0"/>
    <n v="0"/>
    <n v="17024858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312221"/>
    <s v="Light ICT hardware - Acquisition"/>
    <n v="0"/>
    <n v="0"/>
    <n v="0"/>
    <n v="0"/>
    <n v="50000000"/>
    <n v="0"/>
    <n v="50000000"/>
    <n v="0"/>
    <n v="0"/>
    <n v="0"/>
    <n v="0"/>
    <n v="0"/>
    <n v="12500000"/>
    <n v="12500000"/>
    <n v="0"/>
    <n v="0"/>
    <n v="12500000"/>
    <n v="12500000"/>
    <n v="0"/>
    <n v="0"/>
    <n v="25000000"/>
    <n v="25000000"/>
    <n v="0"/>
    <n v="0"/>
    <n v="50000000"/>
    <n v="0"/>
    <n v="50000000"/>
    <n v="0"/>
    <n v="50000000"/>
    <n v="50000000"/>
    <s v="Capital"/>
  </r>
  <r>
    <s v="019"/>
    <s v="Ministry of Water and Environment"/>
    <x v="9"/>
    <x v="9"/>
    <s v="02"/>
    <s v="Population Health, Safety and Management "/>
    <s v="03"/>
    <s v="Directorate of Water Development "/>
    <s v="002"/>
    <s v="Urban Water Supply and Sanitation"/>
    <s v="1666"/>
    <s v="Development of Solar Powered Irrigation and Water Supply Systems"/>
    <s v="000017"/>
    <s v="Infrastructure Development and Management"/>
    <s v="211107"/>
    <s v="Boards, Committees and Council Allowances"/>
    <n v="0"/>
    <n v="0"/>
    <n v="0"/>
    <n v="0"/>
    <n v="200000000"/>
    <n v="0"/>
    <n v="200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1004"/>
    <s v="Recruitment Expenses"/>
    <n v="0"/>
    <n v="0"/>
    <n v="0"/>
    <n v="0"/>
    <n v="15000000"/>
    <n v="0"/>
    <n v="15000000"/>
    <n v="0"/>
    <n v="0"/>
    <n v="0"/>
    <n v="0"/>
    <n v="0"/>
    <n v="375000"/>
    <n v="375000"/>
    <n v="0"/>
    <n v="0"/>
    <n v="375000"/>
    <n v="375000"/>
    <n v="0"/>
    <n v="0"/>
    <n v="750000"/>
    <n v="750000"/>
    <n v="0"/>
    <n v="0"/>
    <n v="1500000"/>
    <n v="0"/>
    <n v="1500000"/>
    <n v="0"/>
    <n v="1500000"/>
    <n v="15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8002"/>
    <s v="Maintenance-Transport Equipment "/>
    <n v="0"/>
    <n v="0"/>
    <n v="0"/>
    <n v="0"/>
    <n v="80000000"/>
    <n v="0"/>
    <n v="80000000"/>
    <n v="0"/>
    <n v="0"/>
    <n v="0"/>
    <n v="0"/>
    <n v="0"/>
    <n v="20000000"/>
    <n v="20000000"/>
    <n v="0"/>
    <n v="0"/>
    <n v="20000000"/>
    <n v="20000000"/>
    <n v="0"/>
    <n v="0"/>
    <n v="0"/>
    <n v="0"/>
    <n v="0"/>
    <n v="0"/>
    <n v="40000000"/>
    <n v="0"/>
    <n v="40000000"/>
    <n v="0"/>
    <n v="40000000"/>
    <n v="4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17"/>
    <s v="Infrastructure Development and Management"/>
    <s v="225204"/>
    <s v="Monitoring and Supervision of capital work"/>
    <n v="0"/>
    <n v="0"/>
    <n v="0"/>
    <n v="0"/>
    <n v="60000000"/>
    <n v="0"/>
    <n v="60000000"/>
    <n v="0"/>
    <n v="0"/>
    <n v="0"/>
    <n v="0"/>
    <n v="0"/>
    <n v="15000000"/>
    <n v="15000000"/>
    <n v="0"/>
    <n v="0"/>
    <n v="15000000"/>
    <n v="15000000"/>
    <n v="0"/>
    <n v="0"/>
    <n v="0"/>
    <n v="0"/>
    <n v="0"/>
    <n v="0"/>
    <n v="30000000"/>
    <n v="0"/>
    <n v="30000000"/>
    <n v="0"/>
    <n v="30000000"/>
    <n v="3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17"/>
    <s v="Infrastructure Development and Management"/>
    <s v="312135"/>
    <s v="Water Plants, pipelines and sewerage networks - Acquisition"/>
    <n v="0"/>
    <n v="0"/>
    <n v="0"/>
    <n v="0"/>
    <n v="12484200000"/>
    <n v="0"/>
    <n v="12484200000"/>
    <n v="0"/>
    <n v="0"/>
    <n v="0"/>
    <n v="0"/>
    <n v="0"/>
    <n v="2400000000"/>
    <n v="2400000000"/>
    <n v="0"/>
    <n v="0"/>
    <n v="2000000000"/>
    <n v="2000000000"/>
    <n v="0"/>
    <n v="0"/>
    <n v="1500000000"/>
    <n v="1500000000"/>
    <n v="0"/>
    <n v="0"/>
    <n v="5900000000"/>
    <n v="0"/>
    <n v="5900000000"/>
    <n v="0"/>
    <n v="5900000000"/>
    <n v="5900000000"/>
    <s v="Capital"/>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11106"/>
    <s v="Allowances (Incl. Casuals, Temporary, sitting allowances)"/>
    <n v="0"/>
    <n v="0"/>
    <n v="0"/>
    <n v="0"/>
    <n v="40000000"/>
    <n v="0"/>
    <n v="40000000"/>
    <n v="0"/>
    <n v="0"/>
    <n v="0"/>
    <n v="0"/>
    <n v="0"/>
    <n v="10000000"/>
    <n v="5490000"/>
    <n v="0"/>
    <n v="0"/>
    <n v="10000000"/>
    <n v="14510000"/>
    <n v="0"/>
    <n v="0"/>
    <n v="10000000"/>
    <n v="10000000"/>
    <n v="0"/>
    <n v="0"/>
    <n v="30000000"/>
    <n v="0"/>
    <n v="30000000"/>
    <n v="0"/>
    <n v="30000000"/>
    <n v="300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1017"/>
    <s v="Membership dues and Subscription fees."/>
    <n v="0"/>
    <n v="0"/>
    <n v="0"/>
    <n v="0"/>
    <n v="30000000"/>
    <n v="0"/>
    <n v="30000000"/>
    <n v="0"/>
    <n v="0"/>
    <n v="0"/>
    <n v="0"/>
    <n v="0"/>
    <n v="7500000"/>
    <n v="2070000"/>
    <n v="0"/>
    <n v="0"/>
    <n v="7500000"/>
    <n v="12885250"/>
    <n v="0"/>
    <n v="0"/>
    <n v="15000000"/>
    <n v="15000000"/>
    <n v="0"/>
    <n v="0"/>
    <n v="30000000"/>
    <n v="0"/>
    <n v="29955250"/>
    <n v="0"/>
    <n v="30000000"/>
    <n v="2995525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17"/>
    <s v="Infrastructure Development and Management"/>
    <s v="312139"/>
    <s v="Other Structures - Acquisition"/>
    <n v="0"/>
    <n v="0"/>
    <n v="0"/>
    <n v="0"/>
    <n v="2600000000"/>
    <n v="0"/>
    <n v="2600000000"/>
    <n v="0"/>
    <n v="0"/>
    <n v="0"/>
    <n v="0"/>
    <n v="0"/>
    <n v="803032880"/>
    <n v="132026997"/>
    <n v="0"/>
    <n v="0"/>
    <n v="630000000"/>
    <n v="1099800000"/>
    <n v="0"/>
    <n v="0"/>
    <n v="0"/>
    <n v="201205883"/>
    <n v="0"/>
    <n v="0"/>
    <n v="1433032880"/>
    <n v="0"/>
    <n v="1433032880"/>
    <n v="0"/>
    <n v="1433032880"/>
    <n v="1433032880"/>
    <s v="Capital"/>
  </r>
  <r>
    <s v="020"/>
    <s v="Ministry of ICT and National Guidance"/>
    <x v="15"/>
    <x v="15"/>
    <s v="02"/>
    <s v="E-Services  "/>
    <s v="03"/>
    <s v="Policy, Planning and Support Services"/>
    <s v="003"/>
    <s v="Finance and Administration"/>
    <s v="1600"/>
    <s v="Retooling of Ministry of ICT &amp; National Guidance"/>
    <s v="300016"/>
    <s v="Parish Development Model Operations"/>
    <s v="227001"/>
    <s v="Travel inland"/>
    <n v="0"/>
    <n v="0"/>
    <n v="0"/>
    <n v="0"/>
    <n v="120000000"/>
    <n v="0"/>
    <n v="120000000"/>
    <n v="0"/>
    <n v="0"/>
    <n v="0"/>
    <n v="0"/>
    <n v="0"/>
    <n v="90000000"/>
    <n v="89986443"/>
    <n v="0"/>
    <n v="0"/>
    <n v="15000000"/>
    <n v="10480000"/>
    <n v="0"/>
    <n v="0"/>
    <n v="15000000"/>
    <n v="19533557"/>
    <n v="0"/>
    <n v="0"/>
    <n v="120000000"/>
    <n v="0"/>
    <n v="120000000"/>
    <n v="0"/>
    <n v="120000000"/>
    <n v="120000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8002"/>
    <s v="Maintenance-Transport Equipment "/>
    <n v="0"/>
    <n v="0"/>
    <n v="0"/>
    <n v="0"/>
    <n v="110000000"/>
    <n v="0"/>
    <n v="110000000"/>
    <n v="0"/>
    <n v="0"/>
    <n v="0"/>
    <n v="0"/>
    <n v="0"/>
    <n v="26600000"/>
    <n v="1000000"/>
    <n v="0"/>
    <n v="0"/>
    <n v="41700000"/>
    <n v="42185600"/>
    <n v="0"/>
    <n v="0"/>
    <n v="0"/>
    <n v="25114400"/>
    <n v="0"/>
    <n v="0"/>
    <n v="68300000"/>
    <n v="0"/>
    <n v="68300000"/>
    <n v="0"/>
    <n v="68300000"/>
    <n v="68300000"/>
    <s v="Recurrent"/>
  </r>
  <r>
    <s v="020"/>
    <s v="Ministry of ICT and National Guidance"/>
    <x v="15"/>
    <x v="15"/>
    <s v="04"/>
    <s v="Enabling Environment "/>
    <s v="03"/>
    <s v="Policy, Planning and Support Services"/>
    <s v="003"/>
    <s v="Finance and Administration"/>
    <s v="1600"/>
    <s v="Retooling of Ministry of ICT &amp; National Guidance"/>
    <s v="000003"/>
    <s v="Facilities and Equipment Management"/>
    <s v="225101"/>
    <s v="Consultancy Services"/>
    <n v="0"/>
    <n v="0"/>
    <n v="0"/>
    <n v="0"/>
    <n v="80000000"/>
    <n v="0"/>
    <n v="80000000"/>
    <n v="0"/>
    <n v="0"/>
    <n v="0"/>
    <n v="0"/>
    <n v="0"/>
    <n v="31600000"/>
    <n v="31600000"/>
    <n v="0"/>
    <n v="0"/>
    <n v="24200000"/>
    <n v="24200000"/>
    <n v="0"/>
    <n v="0"/>
    <n v="0"/>
    <n v="0"/>
    <n v="0"/>
    <n v="0"/>
    <n v="55800000"/>
    <n v="0"/>
    <n v="55800000"/>
    <n v="0"/>
    <n v="55800000"/>
    <n v="55800000"/>
    <s v="Recurrent"/>
  </r>
  <r>
    <s v="020"/>
    <s v="Ministry of ICT and National Guidance"/>
    <x v="15"/>
    <x v="15"/>
    <s v="04"/>
    <s v="Enabling Environment "/>
    <s v="03"/>
    <s v="Policy, Planning and Support Services"/>
    <s v="003"/>
    <s v="Finance and Administration"/>
    <s v="1600"/>
    <s v="Retooling of Ministry of ICT &amp; National Guidance"/>
    <s v="440009"/>
    <s v="Support to Uganda Broadcasting Corporation"/>
    <s v="282301"/>
    <s v="Transfers to Government Institutions"/>
    <n v="0"/>
    <n v="0"/>
    <n v="0"/>
    <n v="0"/>
    <n v="9047000000"/>
    <n v="0"/>
    <n v="9047000000"/>
    <n v="0"/>
    <n v="0"/>
    <n v="0"/>
    <n v="0"/>
    <n v="0"/>
    <n v="0"/>
    <n v="0"/>
    <n v="0"/>
    <n v="0"/>
    <n v="0"/>
    <n v="0"/>
    <n v="0"/>
    <n v="0"/>
    <n v="0"/>
    <n v="0"/>
    <n v="0"/>
    <n v="0"/>
    <n v="0"/>
    <n v="0"/>
    <n v="0"/>
    <n v="0"/>
    <n v="0"/>
    <n v="0"/>
    <s v="Recurrent"/>
  </r>
  <r>
    <s v="022"/>
    <s v="Ministry of Tourism, Wildlife and Antiquities"/>
    <x v="16"/>
    <x v="16"/>
    <s v="02"/>
    <s v="Infrastructure, Product Development and Conservation"/>
    <s v="01"/>
    <s v="Policy, Planning and Support Services"/>
    <s v="002"/>
    <s v="Policy Research and Planning"/>
    <s v="1700"/>
    <s v="Mt. Rwenzori Tourism Infrastructure Development Project (Phase II)"/>
    <s v="120010"/>
    <s v="Product Modernization and Development"/>
    <s v="221011"/>
    <s v="Printing, Stationery, Photocopying and Binding"/>
    <n v="0"/>
    <n v="0"/>
    <n v="0"/>
    <n v="0"/>
    <n v="10000000"/>
    <n v="0"/>
    <n v="10000000"/>
    <n v="0"/>
    <n v="0"/>
    <n v="0"/>
    <n v="0"/>
    <n v="0"/>
    <n v="3000000"/>
    <n v="0"/>
    <n v="0"/>
    <n v="0"/>
    <n v="7000000"/>
    <n v="0"/>
    <n v="0"/>
    <n v="0"/>
    <n v="0"/>
    <n v="10000000"/>
    <n v="0"/>
    <n v="0"/>
    <n v="10000000"/>
    <n v="0"/>
    <n v="10000000"/>
    <n v="0"/>
    <n v="10000000"/>
    <n v="10000000"/>
    <s v="Recurrent"/>
  </r>
  <r>
    <s v="022"/>
    <s v="Ministry of Tourism, Wildlife and Antiquities"/>
    <x v="16"/>
    <x v="16"/>
    <s v="02"/>
    <s v="Infrastructure, Product Development and Conservation"/>
    <s v="02"/>
    <s v="Tourism, Wildlife Conservation and Museums"/>
    <s v="001"/>
    <s v="Museums and Monuments"/>
    <s v="1699"/>
    <s v="Development of Museums and Heritage Sites for Cultural Tourism (Phase II)"/>
    <s v="120013"/>
    <s v="Cultural Heritage Sites Development and Maintanance  "/>
    <s v="224011"/>
    <s v="Research Expenses"/>
    <n v="0"/>
    <n v="0"/>
    <n v="0"/>
    <n v="0"/>
    <n v="192800000"/>
    <n v="0"/>
    <n v="192800000"/>
    <n v="0"/>
    <n v="0"/>
    <n v="0"/>
    <n v="0"/>
    <n v="0"/>
    <n v="60000000"/>
    <n v="2700000"/>
    <n v="0"/>
    <n v="0"/>
    <n v="132800000"/>
    <n v="0"/>
    <n v="0"/>
    <n v="0"/>
    <n v="0"/>
    <n v="175956718"/>
    <n v="0"/>
    <n v="0"/>
    <n v="192800000"/>
    <n v="0"/>
    <n v="178656718"/>
    <n v="0"/>
    <n v="192800000"/>
    <n v="178656718"/>
    <s v="Recurrent"/>
  </r>
  <r>
    <s v="022"/>
    <s v="Ministry of Tourism, Wildlife and Antiquities"/>
    <x v="16"/>
    <x v="16"/>
    <s v="03"/>
    <s v="Regulation and Skills Development"/>
    <s v="01"/>
    <s v="Policy, Planning and Support Services"/>
    <s v="001"/>
    <s v="Administrative and Support Services"/>
    <s v="1609"/>
    <s v="Retooling of Ministry of Tourism, Wildlife and Antiquities"/>
    <s v="000003"/>
    <s v="Facilities and Equipment Management"/>
    <s v="221008"/>
    <s v="Information and Communication Technology Supplies.  "/>
    <n v="0"/>
    <n v="0"/>
    <n v="0"/>
    <n v="0"/>
    <n v="304381323"/>
    <n v="0"/>
    <n v="304381323"/>
    <n v="0"/>
    <n v="0"/>
    <n v="0"/>
    <n v="0"/>
    <n v="0"/>
    <n v="304381323"/>
    <n v="0"/>
    <n v="0"/>
    <n v="0"/>
    <n v="0"/>
    <n v="124555254"/>
    <n v="0"/>
    <n v="0"/>
    <n v="0"/>
    <n v="179773000"/>
    <n v="0"/>
    <n v="0"/>
    <n v="304381323"/>
    <n v="0"/>
    <n v="304328254"/>
    <n v="0"/>
    <n v="304381323"/>
    <n v="304328254"/>
    <s v="Recurrent"/>
  </r>
  <r>
    <s v="101"/>
    <s v="Judiciary (Courts of Judicature)"/>
    <x v="17"/>
    <x v="17"/>
    <s v="01"/>
    <s v="Institutional Coordination"/>
    <s v="02"/>
    <s v="Judiciary General Administration"/>
    <s v="011"/>
    <s v="Finance and Administration"/>
    <s v="1644"/>
    <s v="Retooling of the Judiciary"/>
    <s v="000003"/>
    <s v="Facilities and Equipment Management"/>
    <s v="312216"/>
    <s v="Cycles - Acquisition"/>
    <n v="0"/>
    <n v="0"/>
    <n v="0"/>
    <n v="0"/>
    <n v="858000000"/>
    <n v="0"/>
    <n v="858000000"/>
    <n v="0"/>
    <n v="0"/>
    <n v="0"/>
    <n v="0"/>
    <n v="0"/>
    <n v="0"/>
    <n v="0"/>
    <n v="0"/>
    <n v="0"/>
    <n v="0"/>
    <n v="0"/>
    <n v="0"/>
    <n v="0"/>
    <n v="0"/>
    <n v="0"/>
    <n v="0"/>
    <n v="0"/>
    <n v="0"/>
    <n v="0"/>
    <n v="0"/>
    <n v="0"/>
    <n v="0"/>
    <n v="0"/>
    <s v="Capital"/>
  </r>
  <r>
    <s v="101"/>
    <s v="Judiciary (Courts of Judicature)"/>
    <x v="17"/>
    <x v="17"/>
    <s v="01"/>
    <s v="Institutional Coordination"/>
    <s v="02"/>
    <s v="Judiciary General Administration"/>
    <s v="011"/>
    <s v="Finance and Administration"/>
    <s v="1644"/>
    <s v="Retooling of the Judiciary"/>
    <s v="000003"/>
    <s v="Facilities and Equipment Management"/>
    <s v="312231"/>
    <s v="Office Equipment - Acquisition "/>
    <n v="0"/>
    <n v="0"/>
    <n v="0"/>
    <n v="0"/>
    <n v="642000000"/>
    <n v="0"/>
    <n v="642000000"/>
    <n v="0"/>
    <n v="0"/>
    <n v="0"/>
    <n v="0"/>
    <n v="0"/>
    <n v="292000000"/>
    <n v="9200000"/>
    <n v="0"/>
    <n v="0"/>
    <n v="100000000"/>
    <n v="201585168"/>
    <n v="0"/>
    <n v="0"/>
    <n v="250000000"/>
    <n v="422213272"/>
    <n v="0"/>
    <n v="0"/>
    <n v="642000000"/>
    <n v="0"/>
    <n v="632998440"/>
    <n v="0"/>
    <n v="642000000"/>
    <n v="632998440"/>
    <s v="Capital"/>
  </r>
  <r>
    <s v="102"/>
    <s v="Electoral Commission (EC)"/>
    <x v="0"/>
    <x v="0"/>
    <s v="06"/>
    <s v="Democratic Processes"/>
    <s v="03"/>
    <s v="General Administration and Support Services"/>
    <s v="001"/>
    <s v="Finance and Administration"/>
    <s v="1687"/>
    <s v="Retooling of Electoral Commission"/>
    <s v="000003"/>
    <s v="Facilities and Equipment Management"/>
    <s v="312121"/>
    <s v="Non-Residential Buildings - Acquisition"/>
    <n v="0"/>
    <n v="0"/>
    <n v="0"/>
    <n v="0"/>
    <n v="3720000006"/>
    <n v="0"/>
    <n v="3720000006"/>
    <n v="0"/>
    <n v="0"/>
    <n v="0"/>
    <n v="0"/>
    <n v="0"/>
    <n v="1240000002"/>
    <n v="0"/>
    <n v="0"/>
    <n v="0"/>
    <n v="868000001"/>
    <n v="0"/>
    <n v="0"/>
    <n v="0"/>
    <n v="483600000"/>
    <n v="0"/>
    <n v="0"/>
    <n v="0"/>
    <n v="2591600003"/>
    <n v="0"/>
    <n v="0"/>
    <n v="0"/>
    <n v="2591600003"/>
    <n v="0"/>
    <s v="Capital"/>
  </r>
  <r>
    <s v="103"/>
    <s v="Inspectorate of Government (IG)"/>
    <x v="0"/>
    <x v="0"/>
    <s v="05"/>
    <s v="Anti-Corruption and Accountability"/>
    <s v="02"/>
    <s v="General Administration and Support Services"/>
    <s v="001"/>
    <s v="Finance and Administration"/>
    <s v="1496"/>
    <s v="Construction of the IGG Head Office Building Project"/>
    <s v="000002"/>
    <s v="Construction Management"/>
    <s v="312121"/>
    <s v="Non-Residential Buildings - Acquisition"/>
    <n v="0"/>
    <n v="0"/>
    <n v="0"/>
    <n v="0"/>
    <n v="13500000000"/>
    <n v="0"/>
    <n v="13500000000"/>
    <n v="0"/>
    <n v="0"/>
    <n v="0"/>
    <n v="0"/>
    <n v="0"/>
    <n v="5066666667"/>
    <n v="3027171992"/>
    <n v="0"/>
    <n v="0"/>
    <n v="1846666667"/>
    <n v="3406859584"/>
    <n v="0"/>
    <n v="0"/>
    <n v="1976000000"/>
    <n v="2020292112"/>
    <n v="0"/>
    <n v="0"/>
    <n v="8889333334"/>
    <n v="0"/>
    <n v="8454323688"/>
    <n v="0"/>
    <n v="8889333334"/>
    <n v="8454323688"/>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1002"/>
    <s v="Workshops, Meetings and Seminars"/>
    <n v="0"/>
    <n v="0"/>
    <n v="0"/>
    <n v="0"/>
    <n v="46000000"/>
    <n v="0"/>
    <n v="46000000"/>
    <n v="0"/>
    <n v="0"/>
    <n v="0"/>
    <n v="0"/>
    <n v="0"/>
    <n v="21000000"/>
    <n v="4586000"/>
    <n v="0"/>
    <n v="0"/>
    <n v="6250000"/>
    <n v="0"/>
    <n v="0"/>
    <n v="0"/>
    <n v="0"/>
    <n v="22664000"/>
    <n v="0"/>
    <n v="0"/>
    <n v="27250000"/>
    <n v="0"/>
    <n v="27250000"/>
    <n v="0"/>
    <n v="27250000"/>
    <n v="2725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1016"/>
    <s v="Systems Recurrent costs"/>
    <n v="0"/>
    <n v="0"/>
    <n v="0"/>
    <n v="0"/>
    <n v="10000000"/>
    <n v="0"/>
    <n v="10000000"/>
    <n v="0"/>
    <n v="0"/>
    <n v="0"/>
    <n v="0"/>
    <n v="0"/>
    <n v="10000000"/>
    <n v="10000000"/>
    <n v="0"/>
    <n v="0"/>
    <n v="0"/>
    <n v="0"/>
    <n v="0"/>
    <n v="0"/>
    <n v="0"/>
    <n v="0"/>
    <n v="0"/>
    <n v="0"/>
    <n v="10000000"/>
    <n v="0"/>
    <n v="10000000"/>
    <n v="0"/>
    <n v="10000000"/>
    <n v="10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1004"/>
    <s v="Recruitment Expenses"/>
    <n v="0"/>
    <n v="0"/>
    <n v="0"/>
    <n v="0"/>
    <n v="25000000"/>
    <n v="0"/>
    <n v="25000000"/>
    <n v="0"/>
    <n v="0"/>
    <n v="0"/>
    <n v="0"/>
    <n v="0"/>
    <n v="25000000"/>
    <n v="24595544"/>
    <n v="0"/>
    <n v="0"/>
    <n v="0"/>
    <n v="0"/>
    <n v="0"/>
    <n v="0"/>
    <n v="0"/>
    <n v="404456"/>
    <n v="0"/>
    <n v="0"/>
    <n v="25000000"/>
    <n v="0"/>
    <n v="25000000"/>
    <n v="0"/>
    <n v="25000000"/>
    <n v="25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3004"/>
    <s v="Guard and Security services"/>
    <n v="0"/>
    <n v="0"/>
    <n v="0"/>
    <n v="0"/>
    <n v="39600000"/>
    <n v="0"/>
    <n v="39600000"/>
    <n v="0"/>
    <n v="0"/>
    <n v="0"/>
    <n v="0"/>
    <n v="0"/>
    <n v="19800000"/>
    <n v="9570000"/>
    <n v="0"/>
    <n v="0"/>
    <n v="9900000"/>
    <n v="9900000"/>
    <n v="0"/>
    <n v="0"/>
    <n v="0"/>
    <n v="10230000"/>
    <n v="0"/>
    <n v="0"/>
    <n v="29700000"/>
    <n v="0"/>
    <n v="29700000"/>
    <n v="0"/>
    <n v="29700000"/>
    <n v="297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4004"/>
    <s v="Beddings, Clothing, Footwear and related Services"/>
    <n v="0"/>
    <n v="0"/>
    <n v="0"/>
    <n v="0"/>
    <n v="2000000"/>
    <n v="0"/>
    <n v="2000000"/>
    <n v="0"/>
    <n v="0"/>
    <n v="0"/>
    <n v="0"/>
    <n v="0"/>
    <n v="2000000"/>
    <n v="0"/>
    <n v="0"/>
    <n v="0"/>
    <n v="0"/>
    <n v="973500"/>
    <n v="0"/>
    <n v="0"/>
    <n v="0"/>
    <n v="1026500"/>
    <n v="0"/>
    <n v="0"/>
    <n v="2000000"/>
    <n v="0"/>
    <n v="2000000"/>
    <n v="0"/>
    <n v="2000000"/>
    <n v="20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5201"/>
    <s v="Consultancy Services-Capital"/>
    <n v="0"/>
    <n v="0"/>
    <n v="0"/>
    <n v="0"/>
    <n v="10000000"/>
    <n v="0"/>
    <n v="10000000"/>
    <n v="0"/>
    <n v="0"/>
    <n v="0"/>
    <n v="0"/>
    <n v="0"/>
    <n v="0"/>
    <n v="0"/>
    <n v="0"/>
    <n v="0"/>
    <n v="0"/>
    <n v="0"/>
    <n v="0"/>
    <n v="0"/>
    <n v="0"/>
    <n v="0"/>
    <n v="0"/>
    <n v="0"/>
    <n v="0"/>
    <n v="0"/>
    <n v="0"/>
    <n v="0"/>
    <n v="0"/>
    <n v="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7001"/>
    <s v="Travel inland"/>
    <n v="0"/>
    <n v="0"/>
    <n v="0"/>
    <n v="0"/>
    <n v="126915000"/>
    <n v="0"/>
    <n v="126915000"/>
    <n v="0"/>
    <n v="0"/>
    <n v="0"/>
    <n v="0"/>
    <n v="0"/>
    <n v="45285000"/>
    <n v="6590000"/>
    <n v="0"/>
    <n v="0"/>
    <n v="47400000"/>
    <n v="14180000"/>
    <n v="0"/>
    <n v="0"/>
    <n v="0"/>
    <n v="39655000"/>
    <n v="0"/>
    <n v="0"/>
    <n v="92685000"/>
    <n v="0"/>
    <n v="60425000"/>
    <n v="0"/>
    <n v="92685000"/>
    <n v="60425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8003"/>
    <s v="Maintenance-Machinery &amp; Equipment Other than Transport Equipment "/>
    <n v="0"/>
    <n v="0"/>
    <n v="0"/>
    <n v="0"/>
    <n v="87140000"/>
    <n v="0"/>
    <n v="87140000"/>
    <n v="0"/>
    <n v="0"/>
    <n v="0"/>
    <n v="0"/>
    <n v="0"/>
    <n v="20000000"/>
    <n v="10976360"/>
    <n v="0"/>
    <n v="0"/>
    <n v="27140000"/>
    <n v="4991400"/>
    <n v="0"/>
    <n v="0"/>
    <n v="0"/>
    <n v="21437240"/>
    <n v="0"/>
    <n v="0"/>
    <n v="47140000"/>
    <n v="0"/>
    <n v="37405000"/>
    <n v="0"/>
    <n v="47140000"/>
    <n v="37405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312222"/>
    <s v="Heavy ICT hardware - Acquisition"/>
    <n v="0"/>
    <n v="0"/>
    <n v="0"/>
    <n v="0"/>
    <n v="150000000"/>
    <n v="0"/>
    <n v="150000000"/>
    <n v="0"/>
    <n v="0"/>
    <n v="0"/>
    <n v="0"/>
    <n v="0"/>
    <n v="0"/>
    <n v="0"/>
    <n v="0"/>
    <n v="0"/>
    <n v="0"/>
    <n v="0"/>
    <n v="0"/>
    <n v="0"/>
    <n v="0"/>
    <n v="0"/>
    <n v="0"/>
    <n v="0"/>
    <n v="0"/>
    <n v="0"/>
    <n v="0"/>
    <n v="0"/>
    <n v="0"/>
    <n v="0"/>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1012"/>
    <s v="Small Office Equipment"/>
    <n v="0"/>
    <n v="0"/>
    <n v="0"/>
    <n v="0"/>
    <n v="5000000"/>
    <n v="0"/>
    <n v="5000000"/>
    <n v="0"/>
    <n v="0"/>
    <n v="0"/>
    <n v="0"/>
    <n v="0"/>
    <n v="1250000"/>
    <n v="0"/>
    <n v="0"/>
    <n v="0"/>
    <n v="1250000"/>
    <n v="0"/>
    <n v="0"/>
    <n v="0"/>
    <n v="0"/>
    <n v="2500000"/>
    <n v="0"/>
    <n v="0"/>
    <n v="2500000"/>
    <n v="0"/>
    <n v="2500000"/>
    <n v="0"/>
    <n v="2500000"/>
    <n v="25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28001"/>
    <s v="Maintenance-Buildings and Structures"/>
    <n v="0"/>
    <n v="0"/>
    <n v="0"/>
    <n v="0"/>
    <n v="300000000"/>
    <n v="0"/>
    <n v="300000000"/>
    <n v="0"/>
    <n v="0"/>
    <n v="0"/>
    <n v="0"/>
    <n v="0"/>
    <n v="0"/>
    <n v="0"/>
    <n v="0"/>
    <n v="0"/>
    <n v="80000000"/>
    <n v="0"/>
    <n v="0"/>
    <n v="0"/>
    <n v="0"/>
    <n v="77589750"/>
    <n v="0"/>
    <n v="0"/>
    <n v="80000000"/>
    <n v="0"/>
    <n v="77589750"/>
    <n v="0"/>
    <n v="80000000"/>
    <n v="7758975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1002"/>
    <s v="Workshops, Meetings and Seminars"/>
    <n v="0"/>
    <n v="0"/>
    <n v="0"/>
    <n v="0"/>
    <n v="42000000"/>
    <n v="0"/>
    <n v="42000000"/>
    <n v="0"/>
    <n v="0"/>
    <n v="0"/>
    <n v="0"/>
    <n v="0"/>
    <n v="31000000"/>
    <n v="0"/>
    <n v="0"/>
    <n v="0"/>
    <n v="9000000"/>
    <n v="16097000"/>
    <n v="0"/>
    <n v="0"/>
    <n v="0"/>
    <n v="23903001"/>
    <n v="0"/>
    <n v="0"/>
    <n v="40000000"/>
    <n v="0"/>
    <n v="40000001"/>
    <n v="0"/>
    <n v="40000000"/>
    <n v="40000001"/>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1011"/>
    <s v="Printing, Stationery, Photocopying and Binding"/>
    <n v="0"/>
    <n v="0"/>
    <n v="0"/>
    <n v="0"/>
    <n v="62500000"/>
    <n v="0"/>
    <n v="62500000"/>
    <n v="0"/>
    <n v="0"/>
    <n v="0"/>
    <n v="0"/>
    <n v="0"/>
    <n v="29500000"/>
    <n v="0"/>
    <n v="0"/>
    <n v="0"/>
    <n v="2500000"/>
    <n v="2000000"/>
    <n v="0"/>
    <n v="0"/>
    <n v="0"/>
    <n v="30000001"/>
    <n v="0"/>
    <n v="0"/>
    <n v="32000000"/>
    <n v="0"/>
    <n v="32000001"/>
    <n v="0"/>
    <n v="32000000"/>
    <n v="32000001"/>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7001"/>
    <s v="Travel inland"/>
    <n v="0"/>
    <n v="0"/>
    <n v="0"/>
    <n v="0"/>
    <n v="102840000"/>
    <n v="0"/>
    <n v="102840000"/>
    <n v="0"/>
    <n v="0"/>
    <n v="0"/>
    <n v="0"/>
    <n v="0"/>
    <n v="35535000"/>
    <n v="800000"/>
    <n v="0"/>
    <n v="0"/>
    <n v="36135000"/>
    <n v="19575550"/>
    <n v="0"/>
    <n v="0"/>
    <n v="0"/>
    <n v="22573384"/>
    <n v="0"/>
    <n v="0"/>
    <n v="71670000"/>
    <n v="0"/>
    <n v="42948934"/>
    <n v="0"/>
    <n v="71670000"/>
    <n v="42948934"/>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8003"/>
    <s v="Maintenance-Machinery &amp; Equipment Other than Transport Equipment "/>
    <n v="0"/>
    <n v="0"/>
    <n v="0"/>
    <n v="0"/>
    <n v="3000000"/>
    <n v="0"/>
    <n v="3000000"/>
    <n v="0"/>
    <n v="0"/>
    <n v="0"/>
    <n v="0"/>
    <n v="0"/>
    <n v="3000000"/>
    <n v="0"/>
    <n v="0"/>
    <n v="0"/>
    <n v="0"/>
    <n v="0"/>
    <n v="0"/>
    <n v="0"/>
    <n v="0"/>
    <n v="2810001"/>
    <n v="0"/>
    <n v="0"/>
    <n v="3000000"/>
    <n v="0"/>
    <n v="2810001"/>
    <n v="0"/>
    <n v="3000000"/>
    <n v="2810001"/>
    <s v="Recurrent"/>
  </r>
  <r>
    <s v="110"/>
    <s v="Uganda Industrial Research Institute (UIRI)"/>
    <x v="1"/>
    <x v="1"/>
    <s v="03"/>
    <s v="STI  Ecosystem Development"/>
    <s v="01"/>
    <s v="Industrial Research"/>
    <s v="001"/>
    <s v="Headquarters"/>
    <s v="1598"/>
    <s v="Retooling of Uganda Industrial Research Institute"/>
    <s v="000017"/>
    <s v="Infrastructure Development and Management"/>
    <s v="312222"/>
    <s v="Heavy ICT hardware - Acquisition"/>
    <n v="0"/>
    <n v="0"/>
    <n v="0"/>
    <n v="0"/>
    <n v="200000000"/>
    <n v="0"/>
    <n v="200000000"/>
    <n v="0"/>
    <n v="0"/>
    <n v="0"/>
    <n v="0"/>
    <n v="0"/>
    <n v="83000000"/>
    <n v="83000000"/>
    <n v="0"/>
    <n v="0"/>
    <n v="50000000"/>
    <n v="37410256"/>
    <n v="0"/>
    <n v="0"/>
    <n v="50000000"/>
    <n v="62583699"/>
    <n v="0"/>
    <n v="0"/>
    <n v="183000000"/>
    <n v="0"/>
    <n v="182993955"/>
    <n v="0"/>
    <n v="183000000"/>
    <n v="182993955"/>
    <s v="Capital"/>
  </r>
  <r>
    <s v="110"/>
    <s v="Uganda Industrial Research Institute (UIRI)"/>
    <x v="1"/>
    <x v="1"/>
    <s v="03"/>
    <s v="STI  Ecosystem Development"/>
    <s v="01"/>
    <s v="Industrial Research"/>
    <s v="001"/>
    <s v="Headquarters"/>
    <s v="1598"/>
    <s v="Retooling of Uganda Industrial Research Institute"/>
    <s v="000017"/>
    <s v="Infrastructure Development and Management"/>
    <s v="312421"/>
    <s v="Research and Development - Acquisition"/>
    <n v="0"/>
    <n v="0"/>
    <n v="0"/>
    <n v="0"/>
    <n v="1269600000"/>
    <n v="0"/>
    <n v="1269600000"/>
    <n v="0"/>
    <n v="0"/>
    <n v="0"/>
    <n v="0"/>
    <n v="0"/>
    <n v="517400000"/>
    <n v="474301680"/>
    <n v="0"/>
    <n v="0"/>
    <n v="317400000"/>
    <n v="304775445"/>
    <n v="0"/>
    <n v="0"/>
    <n v="434800000"/>
    <n v="447424555"/>
    <n v="0"/>
    <n v="0"/>
    <n v="1269600000"/>
    <n v="0"/>
    <n v="1226501680"/>
    <n v="0"/>
    <n v="1269600000"/>
    <n v="1226501680"/>
    <s v="Capital"/>
  </r>
  <r>
    <s v="110"/>
    <s v="Uganda Industrial Research Institute (UIRI)"/>
    <x v="1"/>
    <x v="1"/>
    <s v="03"/>
    <s v="STI  Ecosystem Development"/>
    <s v="01"/>
    <s v="Industrial Research"/>
    <s v="001"/>
    <s v="Headquarters"/>
    <s v="1598"/>
    <s v="Retooling of Uganda Industrial Research Institute"/>
    <s v="000017"/>
    <s v="Infrastructure Development and Management"/>
    <s v="313421"/>
    <s v="Research and Development - Improvement"/>
    <n v="0"/>
    <n v="0"/>
    <n v="0"/>
    <n v="0"/>
    <n v="400000000"/>
    <n v="0"/>
    <n v="400000000"/>
    <n v="0"/>
    <n v="0"/>
    <n v="0"/>
    <n v="0"/>
    <n v="0"/>
    <n v="100000000"/>
    <n v="2818080"/>
    <n v="0"/>
    <n v="0"/>
    <n v="100000000"/>
    <n v="176000000"/>
    <n v="0"/>
    <n v="0"/>
    <n v="200000000"/>
    <n v="221181920"/>
    <n v="0"/>
    <n v="0"/>
    <n v="400000000"/>
    <n v="0"/>
    <n v="400000000"/>
    <n v="0"/>
    <n v="400000000"/>
    <n v="400000000"/>
    <s v="Capital"/>
  </r>
  <r>
    <s v="111"/>
    <s v="National Curriculum Development Centre (NCDC)"/>
    <x v="9"/>
    <x v="9"/>
    <s v="01"/>
    <s v="Education,Sports and skills"/>
    <s v="02"/>
    <s v="General Administration and Support Services"/>
    <s v="002"/>
    <s v="Planning and Development"/>
    <s v="1681"/>
    <s v="Retooling of National Curriculum Development Centre"/>
    <s v="000003"/>
    <s v="Facilities and Equipment Management"/>
    <s v="225201"/>
    <s v="Consultancy Services-Capital"/>
    <n v="0"/>
    <n v="0"/>
    <n v="0"/>
    <n v="0"/>
    <n v="282600000"/>
    <n v="0"/>
    <n v="282600000"/>
    <n v="0"/>
    <n v="0"/>
    <n v="0"/>
    <n v="0"/>
    <n v="0"/>
    <n v="0"/>
    <n v="0"/>
    <n v="0"/>
    <n v="0"/>
    <n v="0"/>
    <n v="0"/>
    <n v="0"/>
    <n v="0"/>
    <n v="0"/>
    <n v="0"/>
    <n v="0"/>
    <n v="0"/>
    <n v="0"/>
    <n v="0"/>
    <n v="0"/>
    <n v="0"/>
    <n v="0"/>
    <n v="0"/>
    <s v="Recurrent"/>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211102"/>
    <s v="Contract Staff Salaries "/>
    <n v="0"/>
    <n v="0"/>
    <n v="0"/>
    <n v="0"/>
    <n v="6816112548"/>
    <n v="0"/>
    <n v="6816112548"/>
    <n v="0"/>
    <n v="1704028137"/>
    <n v="1702923073"/>
    <n v="0"/>
    <n v="0"/>
    <n v="1704028137"/>
    <n v="1151859884"/>
    <n v="0"/>
    <n v="0"/>
    <n v="1886771922"/>
    <n v="791965340"/>
    <n v="0"/>
    <n v="0"/>
    <n v="1521284352"/>
    <n v="1618479495"/>
    <n v="0"/>
    <n v="0"/>
    <n v="6816112548"/>
    <n v="0"/>
    <n v="5265227792"/>
    <n v="0"/>
    <n v="6816112548"/>
    <n v="5265227792"/>
    <s v="Recurrent"/>
  </r>
  <r>
    <s v="113"/>
    <s v="Uganda National Roads Authority (UNRA)"/>
    <x v="10"/>
    <x v="10"/>
    <s v="03"/>
    <s v="Transport Infrastructure and Services Development"/>
    <s v="01"/>
    <s v="National Roads Maintenance and Construction"/>
    <s v="000"/>
    <s v=""/>
    <s v="1040"/>
    <s v="Kapchorwa - Suam Road"/>
    <s v="260007"/>
    <s v="Road construction and upgrade"/>
    <s v="312131"/>
    <s v="Roads and Bridges - Acquisition"/>
    <n v="0"/>
    <n v="0"/>
    <n v="0"/>
    <n v="0"/>
    <n v="0"/>
    <n v="0"/>
    <n v="0"/>
    <n v="0"/>
    <n v="0"/>
    <n v="0"/>
    <n v="15257117926.25"/>
    <n v="10677847787.807999"/>
    <n v="0"/>
    <n v="0"/>
    <n v="5267117926.25"/>
    <n v="9842789909.0142059"/>
    <n v="0"/>
    <n v="0"/>
    <n v="0"/>
    <n v="0"/>
    <n v="0"/>
    <n v="0"/>
    <n v="64128126634.868988"/>
    <n v="64128126634.868988"/>
    <n v="0"/>
    <n v="84652362487.368988"/>
    <n v="0"/>
    <n v="84648764331.691193"/>
    <n v="84652362487.368988"/>
    <n v="84648764331.691193"/>
    <s v="Capital"/>
  </r>
  <r>
    <s v="113"/>
    <s v="Uganda National Roads Authority (UNRA)"/>
    <x v="10"/>
    <x v="10"/>
    <s v="03"/>
    <s v="Transport Infrastructure and Services Development"/>
    <s v="01"/>
    <s v="National Roads Maintenance and Construction"/>
    <s v="001"/>
    <s v="Roads and Bridges Development"/>
    <s v="0952"/>
    <s v="Upgrading of Masaka - Bukakata Road"/>
    <s v="260007"/>
    <s v="Road construction and upgrade"/>
    <s v="312131"/>
    <s v="Roads and Bridges - Acquisition"/>
    <n v="0"/>
    <n v="2419995819"/>
    <n v="0"/>
    <n v="2419995819"/>
    <n v="6698618181"/>
    <n v="0"/>
    <n v="2359143615"/>
    <n v="1919478747"/>
    <n v="0"/>
    <n v="0"/>
    <n v="0"/>
    <n v="0"/>
    <n v="182263975"/>
    <n v="182263975"/>
    <n v="0"/>
    <n v="0"/>
    <n v="2737972869"/>
    <n v="0"/>
    <n v="0"/>
    <n v="0"/>
    <n v="1529154221"/>
    <n v="1249494985"/>
    <n v="0"/>
    <n v="0"/>
    <n v="4449391065"/>
    <n v="0"/>
    <n v="1431758960"/>
    <n v="0"/>
    <n v="4449391065"/>
    <n v="1431758960"/>
    <s v="Capital"/>
  </r>
  <r>
    <s v="113"/>
    <s v="Uganda National Roads Authority (UNRA)"/>
    <x v="10"/>
    <x v="10"/>
    <s v="03"/>
    <s v="Transport Infrastructure and Services Development"/>
    <s v="01"/>
    <s v="National Roads Maintenance and Construction"/>
    <s v="001"/>
    <s v="Roads and Bridges Development"/>
    <s v="1040"/>
    <s v="Kapchorwa - Suam Road"/>
    <s v="260007"/>
    <s v="Road construction and upgrade"/>
    <s v="312131"/>
    <s v="Roads and Bridges - Acquisition"/>
    <n v="0"/>
    <n v="0"/>
    <n v="0"/>
    <n v="0"/>
    <n v="61398827995"/>
    <n v="0"/>
    <n v="12370356290"/>
    <n v="49028471705"/>
    <n v="0"/>
    <n v="0"/>
    <n v="0"/>
    <n v="0"/>
    <n v="2000000000"/>
    <n v="2000000000"/>
    <n v="0"/>
    <n v="0"/>
    <n v="6406654158"/>
    <n v="0"/>
    <n v="0"/>
    <n v="0"/>
    <n v="3963702132"/>
    <n v="3963702132"/>
    <n v="0"/>
    <n v="0"/>
    <n v="12370356290"/>
    <n v="0"/>
    <n v="5963702132"/>
    <n v="0"/>
    <n v="12370356290"/>
    <n v="5963702132"/>
    <s v="Capital"/>
  </r>
  <r>
    <s v="113"/>
    <s v="Uganda National Roads Authority (UNRA)"/>
    <x v="10"/>
    <x v="10"/>
    <s v="03"/>
    <s v="Transport Infrastructure and Services Development"/>
    <s v="01"/>
    <s v="National Roads Maintenance and Construction"/>
    <s v="001"/>
    <s v="Roads and Bridges Development"/>
    <s v="1041"/>
    <s v="Kyenjojo- Hoima-Masindi -Kigumba road"/>
    <s v="260007"/>
    <s v="Road construction and upgrade"/>
    <s v="225204"/>
    <s v="Monitoring and Supervision of capital work"/>
    <n v="0"/>
    <n v="0"/>
    <n v="0"/>
    <n v="0"/>
    <n v="444000000"/>
    <n v="0"/>
    <n v="44000000"/>
    <n v="400000000"/>
    <n v="0"/>
    <n v="0"/>
    <n v="0"/>
    <n v="0"/>
    <n v="44000000"/>
    <n v="215000"/>
    <n v="0"/>
    <n v="0"/>
    <n v="0"/>
    <n v="515000"/>
    <n v="0"/>
    <n v="0"/>
    <n v="0"/>
    <n v="2050881"/>
    <n v="0"/>
    <n v="0"/>
    <n v="44000000"/>
    <n v="0"/>
    <n v="2780881"/>
    <n v="0"/>
    <n v="44000000"/>
    <n v="2780881"/>
    <s v="Recurrent"/>
  </r>
  <r>
    <s v="113"/>
    <s v="Uganda National Roads Authority (UNRA)"/>
    <x v="10"/>
    <x v="10"/>
    <s v="03"/>
    <s v="Transport Infrastructure and Services Development"/>
    <s v="01"/>
    <s v="National Roads Maintenance and Construction"/>
    <s v="001"/>
    <s v="Roads and Bridges Development"/>
    <s v="1311"/>
    <s v="Upgrading Rukungiri-Kihihi-Ishasha/Kanungu Road"/>
    <s v="260007"/>
    <s v="Road construction and upgrade"/>
    <s v="225204"/>
    <s v="Monitoring and Supervision of capital work"/>
    <n v="0"/>
    <n v="0"/>
    <n v="0"/>
    <n v="0"/>
    <n v="4035000000"/>
    <n v="0"/>
    <n v="664148936"/>
    <n v="3370851064"/>
    <n v="0"/>
    <n v="0"/>
    <n v="0"/>
    <n v="0"/>
    <n v="370341234"/>
    <n v="40127278"/>
    <n v="0"/>
    <n v="0"/>
    <n v="79741371"/>
    <n v="10095000"/>
    <n v="0"/>
    <n v="0"/>
    <n v="81420000"/>
    <n v="63055000"/>
    <n v="0"/>
    <n v="0"/>
    <n v="531502605"/>
    <n v="0"/>
    <n v="113277278"/>
    <n v="0"/>
    <n v="531502605"/>
    <n v="113277278"/>
    <s v="Recurrent"/>
  </r>
  <r>
    <s v="113"/>
    <s v="Uganda National Roads Authority (UNRA)"/>
    <x v="10"/>
    <x v="10"/>
    <s v="03"/>
    <s v="Transport Infrastructure and Services Development"/>
    <s v="01"/>
    <s v="National Roads Maintenance and Construction"/>
    <s v="001"/>
    <s v="Roads and Bridges Development"/>
    <s v="1319"/>
    <s v="Kampala Flyover"/>
    <s v="260001"/>
    <s v="Bridge construction"/>
    <s v="225204"/>
    <s v="Monitoring and Supervision of capital work"/>
    <n v="0"/>
    <n v="0"/>
    <n v="93107181"/>
    <n v="-93107181"/>
    <n v="8837964634"/>
    <n v="0"/>
    <n v="931071815"/>
    <n v="8000000000"/>
    <n v="0"/>
    <n v="0"/>
    <n v="0"/>
    <n v="0"/>
    <n v="0"/>
    <n v="0"/>
    <n v="0"/>
    <n v="0"/>
    <n v="298442723"/>
    <n v="0"/>
    <n v="0"/>
    <n v="0"/>
    <n v="539521911"/>
    <n v="539521911"/>
    <n v="0"/>
    <n v="0"/>
    <n v="837964634"/>
    <n v="0"/>
    <n v="539521911"/>
    <n v="0"/>
    <n v="837964634"/>
    <n v="539521911"/>
    <s v="Recurrent"/>
  </r>
  <r>
    <s v="113"/>
    <s v="Uganda National Roads Authority (UNRA)"/>
    <x v="10"/>
    <x v="10"/>
    <s v="03"/>
    <s v="Transport Infrastructure and Services Development"/>
    <s v="01"/>
    <s v="National Roads Maintenance and Construction"/>
    <s v="001"/>
    <s v="Roads and Bridges Development"/>
    <s v="1403"/>
    <s v="Soroti -Katakwi- Moroto -Lokitonyala Road"/>
    <s v="260007"/>
    <s v="Road construction and upgrade"/>
    <s v="225204"/>
    <s v="Monitoring and Supervision of capital work"/>
    <n v="0"/>
    <n v="0"/>
    <n v="0"/>
    <n v="0"/>
    <n v="399194896"/>
    <n v="0"/>
    <n v="399194896"/>
    <n v="0"/>
    <n v="0"/>
    <n v="0"/>
    <n v="0"/>
    <n v="0"/>
    <n v="123650502"/>
    <n v="17515000"/>
    <n v="0"/>
    <n v="0"/>
    <n v="13975000"/>
    <n v="15915000"/>
    <n v="0"/>
    <n v="0"/>
    <n v="261569394"/>
    <n v="340124896"/>
    <n v="0"/>
    <n v="0"/>
    <n v="399194896"/>
    <n v="0"/>
    <n v="373554896"/>
    <n v="0"/>
    <n v="399194896"/>
    <n v="373554896"/>
    <s v="Recurrent"/>
  </r>
  <r>
    <s v="113"/>
    <s v="Uganda National Roads Authority (UNRA)"/>
    <x v="10"/>
    <x v="10"/>
    <s v="03"/>
    <s v="Transport Infrastructure and Services Development"/>
    <s v="01"/>
    <s v="National Roads Maintenance and Construction"/>
    <s v="001"/>
    <s v="Roads and Bridges Development"/>
    <s v="1536"/>
    <s v="Upgrading Kitala - Gerenge Road"/>
    <s v="260007"/>
    <s v="Road Construction and Upgrade"/>
    <s v="312211"/>
    <s v="Heavy Vehicles - Acquisition"/>
    <n v="0"/>
    <n v="0"/>
    <n v="1790000000"/>
    <n v="-1790000000"/>
    <n v="16110000000"/>
    <n v="0"/>
    <n v="17900000000"/>
    <n v="0"/>
    <n v="0"/>
    <n v="0"/>
    <n v="0"/>
    <n v="0"/>
    <n v="0"/>
    <n v="0"/>
    <n v="0"/>
    <n v="0"/>
    <n v="0"/>
    <n v="0"/>
    <n v="0"/>
    <n v="0"/>
    <n v="8868532050"/>
    <n v="8868532050"/>
    <n v="0"/>
    <n v="0"/>
    <n v="8868532050"/>
    <n v="0"/>
    <n v="8868532050"/>
    <n v="0"/>
    <n v="8868532050"/>
    <n v="8868532050"/>
    <s v="Capital"/>
  </r>
  <r>
    <s v="113"/>
    <s v="Uganda National Roads Authority (UNRA)"/>
    <x v="10"/>
    <x v="10"/>
    <s v="03"/>
    <s v="Transport Infrastructure and Services Development"/>
    <s v="01"/>
    <s v="National Roads Maintenance and Construction"/>
    <s v="001"/>
    <s v="Roads and Bridges Development"/>
    <s v="1546"/>
    <s v="Kisoro-Nkuringo-Rubugiri-Muko Road"/>
    <s v="260007"/>
    <s v="Road construction and upgrade"/>
    <s v="225204"/>
    <s v="Monitoring and Supervision of capital work"/>
    <n v="0"/>
    <n v="0"/>
    <n v="155000000"/>
    <n v="-155000000"/>
    <n v="1395000000"/>
    <n v="0"/>
    <n v="1550000000"/>
    <n v="0"/>
    <n v="0"/>
    <n v="0"/>
    <n v="0"/>
    <n v="0"/>
    <n v="0"/>
    <n v="0"/>
    <n v="0"/>
    <n v="0"/>
    <n v="0"/>
    <n v="0"/>
    <n v="0"/>
    <n v="0"/>
    <n v="344707500"/>
    <n v="344707500"/>
    <n v="0"/>
    <n v="0"/>
    <n v="344707500"/>
    <n v="0"/>
    <n v="344707500"/>
    <n v="0"/>
    <n v="344707500"/>
    <n v="344707500"/>
    <s v="Recurrent"/>
  </r>
  <r>
    <s v="113"/>
    <s v="Uganda National Roads Authority (UNRA)"/>
    <x v="10"/>
    <x v="10"/>
    <s v="04"/>
    <s v="Transport Asset Management"/>
    <s v="01"/>
    <s v="National Roads Maintenance and Construction"/>
    <s v="001"/>
    <s v="Roads and Bridges Development"/>
    <s v="1553"/>
    <s v="Ishaka-Rugazi-Katunguru Road"/>
    <s v="260010"/>
    <s v="Road Rehabilitation"/>
    <s v="312131"/>
    <s v="Roads and Bridges - Acquisition"/>
    <n v="0"/>
    <n v="0"/>
    <n v="3594247955"/>
    <n v="-3594247955"/>
    <n v="32348231597"/>
    <n v="0"/>
    <n v="35942479552"/>
    <n v="0"/>
    <n v="0"/>
    <n v="0"/>
    <n v="0"/>
    <n v="0"/>
    <n v="10000000000"/>
    <n v="9999999999"/>
    <n v="0"/>
    <n v="0"/>
    <n v="2667395450"/>
    <n v="2481340677"/>
    <n v="0"/>
    <n v="0"/>
    <n v="8038412894"/>
    <n v="8038412894"/>
    <n v="0"/>
    <n v="0"/>
    <n v="20705808344"/>
    <n v="0"/>
    <n v="20519753570"/>
    <n v="0"/>
    <n v="20705808344"/>
    <n v="20519753570"/>
    <s v="Capital"/>
  </r>
  <r>
    <s v="113"/>
    <s v="Uganda National Roads Authority (UNRA)"/>
    <x v="10"/>
    <x v="10"/>
    <s v="04"/>
    <s v="Transport Asset Management"/>
    <s v="01"/>
    <s v="National Roads Maintenance and Construction"/>
    <s v="001"/>
    <s v="Roads and Bridges Development"/>
    <s v="1555"/>
    <s v="Fortportal -Hima Road"/>
    <s v="260010"/>
    <s v="Road Rehabilitation"/>
    <s v="225204"/>
    <s v="Monitoring and Supervision of capital work"/>
    <n v="0"/>
    <n v="0"/>
    <n v="0"/>
    <n v="0"/>
    <n v="20000000"/>
    <n v="0"/>
    <n v="20000000"/>
    <n v="0"/>
    <n v="0"/>
    <n v="0"/>
    <n v="0"/>
    <n v="0"/>
    <n v="0"/>
    <n v="0"/>
    <n v="0"/>
    <n v="0"/>
    <n v="20000000"/>
    <n v="0"/>
    <n v="0"/>
    <n v="0"/>
    <n v="0"/>
    <n v="14670000"/>
    <n v="0"/>
    <n v="0"/>
    <n v="20000000"/>
    <n v="0"/>
    <n v="14670000"/>
    <n v="0"/>
    <n v="20000000"/>
    <n v="14670000"/>
    <s v="Recurrent"/>
  </r>
  <r>
    <s v="114"/>
    <s v="Uganda Cancer Institute (UCI)"/>
    <x v="9"/>
    <x v="9"/>
    <s v="02"/>
    <s v="Population Health, Safety and Management "/>
    <s v="01"/>
    <s v="Cancer Services"/>
    <s v="001"/>
    <s v="Finance &amp; Administration"/>
    <s v="1120"/>
    <s v="Uganda Cancer Institute"/>
    <s v="000017"/>
    <s v="Infrastructure Development and Management"/>
    <s v="313121"/>
    <s v="  Non-Residential Buildings  - Improvement"/>
    <n v="0"/>
    <n v="0"/>
    <n v="553050769"/>
    <n v="-553050769"/>
    <n v="7596949231"/>
    <n v="0"/>
    <n v="8150000000"/>
    <n v="0"/>
    <n v="0"/>
    <n v="0"/>
    <n v="0"/>
    <n v="0"/>
    <n v="1599427887"/>
    <n v="1425409515"/>
    <n v="0"/>
    <n v="0"/>
    <n v="2355853678"/>
    <n v="610709277"/>
    <n v="0"/>
    <n v="0"/>
    <n v="3641667666"/>
    <n v="5560279640"/>
    <n v="0"/>
    <n v="0"/>
    <n v="7596949231"/>
    <n v="0"/>
    <n v="7596398432"/>
    <n v="0"/>
    <n v="7596949231"/>
    <n v="7596398432"/>
    <s v="Capital"/>
  </r>
  <r>
    <s v="114"/>
    <s v="Uganda Cancer Institute (UCI)"/>
    <x v="9"/>
    <x v="9"/>
    <s v="02"/>
    <s v="Population Health, Safety and Management "/>
    <s v="01"/>
    <s v="Cancer Services"/>
    <s v="001"/>
    <s v="Finance &amp; Administration"/>
    <s v="1120"/>
    <s v="Uganda Cancer Institute"/>
    <s v="000041"/>
    <s v="Consultancy services"/>
    <s v="225101"/>
    <s v="Consultancy Services"/>
    <n v="0"/>
    <n v="0"/>
    <n v="0"/>
    <n v="0"/>
    <n v="397000000"/>
    <n v="0"/>
    <n v="397000000"/>
    <n v="0"/>
    <n v="0"/>
    <n v="0"/>
    <n v="0"/>
    <n v="0"/>
    <n v="198000000"/>
    <n v="35648089"/>
    <n v="0"/>
    <n v="0"/>
    <n v="114757535"/>
    <n v="273363700"/>
    <n v="0"/>
    <n v="0"/>
    <n v="84242465"/>
    <n v="87988211"/>
    <n v="0"/>
    <n v="0"/>
    <n v="397000000"/>
    <n v="0"/>
    <n v="397000000"/>
    <n v="0"/>
    <n v="397000000"/>
    <n v="397000000"/>
    <s v="Recurrent"/>
  </r>
  <r>
    <s v="114"/>
    <s v="Uganda Cancer Institute (UCI)"/>
    <x v="9"/>
    <x v="9"/>
    <s v="02"/>
    <s v="Population Health, Safety and Management "/>
    <s v="01"/>
    <s v="Cancer Services"/>
    <s v="001"/>
    <s v="Finance &amp; Administration"/>
    <s v="1345"/>
    <s v="ADB Support to UCI"/>
    <s v="120007"/>
    <s v="Support Services"/>
    <s v="211106"/>
    <s v="Allowances (Incl. Casuals, Temporary, sitting allowances)"/>
    <n v="0"/>
    <n v="0"/>
    <n v="0"/>
    <n v="0"/>
    <n v="480000000"/>
    <n v="0"/>
    <n v="480000000"/>
    <n v="0"/>
    <n v="0"/>
    <n v="0"/>
    <n v="0"/>
    <n v="0"/>
    <n v="480000000"/>
    <n v="479999082"/>
    <n v="0"/>
    <n v="0"/>
    <n v="0"/>
    <n v="0"/>
    <n v="0"/>
    <n v="0"/>
    <n v="0"/>
    <n v="918"/>
    <n v="0"/>
    <n v="0"/>
    <n v="480000000"/>
    <n v="0"/>
    <n v="480000000"/>
    <n v="0"/>
    <n v="480000000"/>
    <n v="480000000"/>
    <s v="Recurrent"/>
  </r>
  <r>
    <s v="114"/>
    <s v="Uganda Cancer Institute (UCI)"/>
    <x v="9"/>
    <x v="9"/>
    <s v="02"/>
    <s v="Population Health, Safety and Management "/>
    <s v="01"/>
    <s v="Cancer Services"/>
    <s v="001"/>
    <s v="Finance &amp; Administration"/>
    <s v="1570"/>
    <s v="Retooling of Uganda Cancer Institute"/>
    <s v="000003"/>
    <s v="Facilities and Equipment Management"/>
    <s v="312235"/>
    <s v="Furniture and Fittings - Acquisition"/>
    <n v="0"/>
    <n v="0"/>
    <n v="0"/>
    <n v="0"/>
    <n v="100000000"/>
    <n v="0"/>
    <n v="100000000"/>
    <n v="0"/>
    <n v="0"/>
    <n v="0"/>
    <n v="0"/>
    <n v="0"/>
    <n v="100000000"/>
    <n v="100000000"/>
    <n v="0"/>
    <n v="0"/>
    <n v="0"/>
    <n v="0"/>
    <n v="0"/>
    <n v="0"/>
    <n v="0"/>
    <n v="0"/>
    <n v="0"/>
    <n v="0"/>
    <n v="100000000"/>
    <n v="0"/>
    <n v="100000000"/>
    <n v="0"/>
    <n v="100000000"/>
    <n v="100000000"/>
    <s v="Capital"/>
  </r>
  <r>
    <s v="115"/>
    <s v="Uganda Heart Institute (UHI)"/>
    <x v="9"/>
    <x v="9"/>
    <s v="02"/>
    <s v="Population Health, Safety and Management "/>
    <s v="01"/>
    <s v="Heart Services"/>
    <s v="002"/>
    <s v="Support Services"/>
    <s v="1526"/>
    <s v="Uganda Heart Institute Infrastructure Development Project"/>
    <s v="000002"/>
    <s v="Construction Management"/>
    <s v="211106"/>
    <s v="Allowances (Incl. Casuals, Temporary, sitting allowances)"/>
    <n v="0"/>
    <n v="0"/>
    <n v="114650000"/>
    <n v="-114650000"/>
    <n v="1031850000"/>
    <n v="0"/>
    <n v="1146500000"/>
    <n v="0"/>
    <n v="0"/>
    <n v="0"/>
    <n v="0"/>
    <n v="0"/>
    <n v="152575000"/>
    <n v="42372250"/>
    <n v="0"/>
    <n v="0"/>
    <n v="250000000"/>
    <n v="254773418"/>
    <n v="0"/>
    <n v="0"/>
    <n v="629275000"/>
    <n v="728666994"/>
    <n v="0"/>
    <n v="0"/>
    <n v="1031850000"/>
    <n v="0"/>
    <n v="1025812662"/>
    <n v="0"/>
    <n v="1031850000"/>
    <n v="1025812662"/>
    <s v="Recurrent"/>
  </r>
  <r>
    <s v="115"/>
    <s v="Uganda Heart Institute (UHI)"/>
    <x v="9"/>
    <x v="9"/>
    <s v="02"/>
    <s v="Population Health, Safety and Management "/>
    <s v="01"/>
    <s v="Heart Services"/>
    <s v="002"/>
    <s v="Support Services"/>
    <s v="1526"/>
    <s v="Uganda Heart Institute Infrastructure Development Project"/>
    <s v="000002"/>
    <s v="Construction Management"/>
    <s v="223001"/>
    <s v="Property Management Expenses"/>
    <n v="0"/>
    <n v="0"/>
    <n v="0"/>
    <n v="0"/>
    <n v="1800000"/>
    <n v="0"/>
    <n v="1800000"/>
    <n v="0"/>
    <n v="0"/>
    <n v="0"/>
    <n v="0"/>
    <n v="0"/>
    <n v="450000"/>
    <n v="0"/>
    <n v="0"/>
    <n v="0"/>
    <n v="450000"/>
    <n v="236000"/>
    <n v="0"/>
    <n v="0"/>
    <n v="900000"/>
    <n v="1418000"/>
    <n v="0"/>
    <n v="0"/>
    <n v="1800000"/>
    <n v="0"/>
    <n v="1654000"/>
    <n v="0"/>
    <n v="1800000"/>
    <n v="1654000"/>
    <s v="Recurrent"/>
  </r>
  <r>
    <s v="116"/>
    <s v="Uganda National Medical Stores"/>
    <x v="9"/>
    <x v="9"/>
    <s v="02"/>
    <s v="Population Health, Safety and Management "/>
    <s v="01"/>
    <s v="Pharmaceutical and Medical Supplies"/>
    <s v="002"/>
    <s v="Coporate Services"/>
    <s v="1567"/>
    <s v="Retooling of National Medical Stores"/>
    <s v="000003"/>
    <s v="Facilities and Equipment Management"/>
    <s v="312233"/>
    <s v="Medical, Laboratory and Research &amp; appliances - Acquisition"/>
    <n v="0"/>
    <n v="0"/>
    <n v="0"/>
    <n v="0"/>
    <n v="1324978565"/>
    <n v="0"/>
    <n v="1324978565"/>
    <n v="0"/>
    <n v="0"/>
    <n v="0"/>
    <n v="0"/>
    <n v="0"/>
    <n v="94938000"/>
    <n v="81977999"/>
    <n v="0"/>
    <n v="0"/>
    <n v="0"/>
    <n v="0"/>
    <n v="0"/>
    <n v="0"/>
    <n v="0"/>
    <n v="12960000"/>
    <n v="0"/>
    <n v="0"/>
    <n v="94938000"/>
    <n v="0"/>
    <n v="94937999"/>
    <n v="0"/>
    <n v="94938000"/>
    <n v="94937999"/>
    <s v="Capital"/>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313121"/>
    <s v="  Non-Residential Buildings  - Improvement"/>
    <n v="0"/>
    <n v="0"/>
    <n v="0"/>
    <n v="0"/>
    <n v="2940650000"/>
    <n v="0"/>
    <n v="2940650000"/>
    <n v="0"/>
    <n v="0"/>
    <n v="0"/>
    <n v="0"/>
    <n v="0"/>
    <n v="130368439"/>
    <n v="0"/>
    <n v="0"/>
    <n v="0"/>
    <n v="92960119"/>
    <n v="3529726"/>
    <n v="0"/>
    <n v="0"/>
    <n v="43100000"/>
    <n v="143053435"/>
    <n v="0"/>
    <n v="0"/>
    <n v="266428558"/>
    <n v="0"/>
    <n v="146583161"/>
    <n v="0"/>
    <n v="266428558"/>
    <n v="146583161"/>
    <s v="Capital"/>
  </r>
  <r>
    <s v="122"/>
    <s v="Kampala Capital City Authority (KCCA)"/>
    <x v="2"/>
    <x v="2"/>
    <s v="01"/>
    <s v="Environment and Natural Resources Management"/>
    <s v="08"/>
    <s v="Sanitation and Environmental Services"/>
    <s v="007"/>
    <s v="Urban Commercial and Production Services"/>
    <s v="1686"/>
    <s v="Retooling of Kampala Capital City Authority"/>
    <s v="320135"/>
    <s v="Sanitation and hygiene Services"/>
    <s v="228003"/>
    <s v="Maintenance-Machinery &amp; Equipment Other than Transport Equipment "/>
    <n v="0"/>
    <n v="0"/>
    <n v="0"/>
    <n v="0"/>
    <n v="175000000"/>
    <n v="0"/>
    <n v="175000000"/>
    <n v="0"/>
    <n v="0"/>
    <n v="0"/>
    <n v="0"/>
    <n v="0"/>
    <n v="13247934"/>
    <n v="13247934"/>
    <n v="0"/>
    <n v="0"/>
    <n v="20000000"/>
    <n v="5840000"/>
    <n v="0"/>
    <n v="0"/>
    <n v="141752066"/>
    <n v="110032559"/>
    <n v="0"/>
    <n v="0"/>
    <n v="175000000"/>
    <n v="0"/>
    <n v="129120493"/>
    <n v="0"/>
    <n v="175000000"/>
    <n v="129120493"/>
    <s v="Recurrent"/>
  </r>
  <r>
    <s v="122"/>
    <s v="Kampala Capital City Authority (KCCA)"/>
    <x v="10"/>
    <x v="10"/>
    <s v="03"/>
    <s v="Transport Infrastructure and Services Development"/>
    <s v="13"/>
    <s v="Urban Road Network Development"/>
    <s v="000"/>
    <s v=""/>
    <s v="1658"/>
    <s v="Kampala City Roads Rehabilitation Project"/>
    <s v="260007"/>
    <s v="Road construction and upgrade"/>
    <s v="225203"/>
    <s v="Appraisal and Feasibility Studies for Capital Works"/>
    <n v="0"/>
    <n v="0"/>
    <n v="0"/>
    <n v="0"/>
    <n v="0"/>
    <n v="0"/>
    <n v="0"/>
    <n v="0"/>
    <n v="0"/>
    <n v="0"/>
    <n v="2600000000"/>
    <n v="0"/>
    <n v="0"/>
    <n v="0"/>
    <n v="0"/>
    <n v="0"/>
    <n v="0"/>
    <n v="0"/>
    <n v="0"/>
    <n v="0"/>
    <n v="0"/>
    <n v="0"/>
    <n v="0"/>
    <n v="0"/>
    <n v="0"/>
    <n v="2600000000"/>
    <n v="0"/>
    <n v="0"/>
    <n v="2600000000"/>
    <n v="0"/>
    <s v="Recurrent"/>
  </r>
  <r>
    <s v="122"/>
    <s v="Kampala Capital City Authority (KCCA)"/>
    <x v="10"/>
    <x v="10"/>
    <s v="04"/>
    <s v="Transport Asset Management"/>
    <s v="13"/>
    <s v="Urban Road Network Development"/>
    <s v="002"/>
    <s v="Engineering and Techinical Services"/>
    <s v="1295"/>
    <s v="2ND Kampala Institutional and Infrastructure Development Project (KIIDP 2)"/>
    <s v="260027"/>
    <s v="Drainage Structures Services"/>
    <s v="225201"/>
    <s v="Consultancy Services-Capital"/>
    <n v="0"/>
    <n v="0"/>
    <n v="0"/>
    <n v="0"/>
    <n v="1994441191"/>
    <n v="0"/>
    <n v="0"/>
    <n v="1994441191"/>
    <n v="0"/>
    <n v="0"/>
    <n v="0"/>
    <n v="0"/>
    <n v="0"/>
    <n v="0"/>
    <n v="0"/>
    <n v="0"/>
    <n v="0"/>
    <n v="0"/>
    <n v="0"/>
    <n v="0"/>
    <n v="0"/>
    <n v="0"/>
    <n v="0"/>
    <n v="0"/>
    <n v="0"/>
    <n v="0"/>
    <n v="0"/>
    <n v="0"/>
    <n v="0"/>
    <n v="0"/>
    <s v="Recurrent"/>
  </r>
  <r>
    <s v="124"/>
    <s v="Equal Opportunities Commission"/>
    <x v="6"/>
    <x v="6"/>
    <s v="02"/>
    <s v="Resource Mobilization and Budgeting"/>
    <s v="02"/>
    <s v="Redressing imbalances and promoting equal opportunites"/>
    <s v="002"/>
    <s v="Administration, Finance and Planning"/>
    <s v="1628"/>
    <s v="Retooling of Equal Opportunities Commission"/>
    <s v="000017"/>
    <s v="Infrastructure Development and Management"/>
    <s v="221003"/>
    <s v="Staff Training"/>
    <n v="250940000"/>
    <n v="0"/>
    <n v="0"/>
    <n v="0"/>
    <n v="250940000"/>
    <n v="0"/>
    <n v="0"/>
    <n v="0"/>
    <n v="0"/>
    <n v="0"/>
    <n v="0"/>
    <n v="0"/>
    <n v="0"/>
    <n v="0"/>
    <n v="0"/>
    <n v="0"/>
    <n v="0"/>
    <n v="0"/>
    <n v="0"/>
    <n v="0"/>
    <n v="125470000"/>
    <n v="125119502"/>
    <n v="0"/>
    <n v="0"/>
    <n v="125470000"/>
    <n v="0"/>
    <n v="125119502"/>
    <n v="0"/>
    <n v="125470000"/>
    <n v="125119502"/>
    <s v="Recurrent"/>
  </r>
  <r>
    <s v="302"/>
    <s v="Mbarara University"/>
    <x v="9"/>
    <x v="9"/>
    <s v="01"/>
    <s v="Education,Sports and skills"/>
    <s v="02"/>
    <s v="General Administration and Support Services"/>
    <s v="001"/>
    <s v="Central Administration"/>
    <s v="0368"/>
    <s v="MBARARA UNIV.OF SCIENCE And TECHN."/>
    <s v="320013"/>
    <s v="Estates Management"/>
    <s v="312131"/>
    <s v="Roads and Bridges - Acquisition"/>
    <n v="0"/>
    <n v="0"/>
    <n v="0"/>
    <n v="0"/>
    <n v="285000000"/>
    <n v="0"/>
    <n v="285000000"/>
    <n v="0"/>
    <n v="0"/>
    <n v="0"/>
    <n v="0"/>
    <n v="0"/>
    <n v="0"/>
    <n v="0"/>
    <n v="0"/>
    <n v="0"/>
    <n v="0"/>
    <n v="0"/>
    <n v="0"/>
    <n v="0"/>
    <n v="0"/>
    <n v="0"/>
    <n v="0"/>
    <n v="0"/>
    <n v="0"/>
    <n v="0"/>
    <n v="0"/>
    <n v="0"/>
    <n v="0"/>
    <n v="0"/>
    <s v="Capital"/>
  </r>
  <r>
    <s v="302"/>
    <s v="Mbarara University"/>
    <x v="9"/>
    <x v="9"/>
    <s v="01"/>
    <s v="Education,Sports and skills"/>
    <s v="02"/>
    <s v="General Administration and Support Services"/>
    <s v="001"/>
    <s v="Central Administration"/>
    <s v="1650"/>
    <s v="Retooling of Mbarara University of Science and Technology"/>
    <s v="000003"/>
    <s v="Facilities and Equipment Management"/>
    <s v="312229"/>
    <s v="Other ICT Equipment - Acquisition"/>
    <n v="0"/>
    <n v="0"/>
    <n v="0"/>
    <n v="0"/>
    <n v="0"/>
    <n v="0"/>
    <n v="50000000"/>
    <n v="0"/>
    <n v="0"/>
    <n v="0"/>
    <n v="0"/>
    <n v="0"/>
    <n v="0"/>
    <n v="0"/>
    <n v="0"/>
    <n v="0"/>
    <n v="0"/>
    <n v="0"/>
    <n v="0"/>
    <n v="0"/>
    <n v="100000000"/>
    <n v="99935059"/>
    <n v="0"/>
    <n v="0"/>
    <n v="100000000"/>
    <n v="0"/>
    <n v="99935059"/>
    <n v="0"/>
    <n v="100000000"/>
    <n v="99935059"/>
    <s v="Capital"/>
  </r>
  <r>
    <s v="305"/>
    <s v="Busitema University"/>
    <x v="9"/>
    <x v="9"/>
    <s v="01"/>
    <s v="Education,Sports and skills"/>
    <s v="02"/>
    <s v="General Administration and Support Services"/>
    <s v="005"/>
    <s v="University Secretary"/>
    <s v="1606"/>
    <s v="Retooling of Busitema University"/>
    <s v="000002"/>
    <s v="Construction management"/>
    <s v="312111"/>
    <s v="Residential Buildings - Acquisition"/>
    <n v="0"/>
    <n v="0"/>
    <n v="0"/>
    <n v="0"/>
    <n v="79000000"/>
    <n v="0"/>
    <n v="79000000"/>
    <n v="0"/>
    <n v="0"/>
    <n v="0"/>
    <n v="0"/>
    <n v="0"/>
    <n v="21950000"/>
    <n v="0"/>
    <n v="0"/>
    <n v="0"/>
    <n v="0"/>
    <n v="0"/>
    <n v="0"/>
    <n v="0"/>
    <n v="0"/>
    <n v="21925000"/>
    <n v="0"/>
    <n v="0"/>
    <n v="21950000"/>
    <n v="0"/>
    <n v="21925000"/>
    <n v="0"/>
    <n v="21950000"/>
    <n v="21925000"/>
    <s v="Capital"/>
  </r>
  <r>
    <s v="305"/>
    <s v="Busitema University"/>
    <x v="9"/>
    <x v="9"/>
    <s v="01"/>
    <s v="Education,Sports and skills"/>
    <s v="02"/>
    <s v="General Administration and Support Services"/>
    <s v="005"/>
    <s v="University Secretary"/>
    <s v="1606"/>
    <s v="Retooling of Busitema University"/>
    <s v="000003"/>
    <s v="Facilities and Equipment Management"/>
    <s v="312231"/>
    <s v="Office Equipment - Acquisition "/>
    <n v="0"/>
    <n v="0"/>
    <n v="0"/>
    <n v="0"/>
    <n v="78633398"/>
    <n v="0"/>
    <n v="78633398"/>
    <n v="0"/>
    <n v="0"/>
    <n v="0"/>
    <n v="0"/>
    <n v="0"/>
    <n v="0"/>
    <n v="0"/>
    <n v="0"/>
    <n v="0"/>
    <n v="11500000"/>
    <n v="0"/>
    <n v="0"/>
    <n v="0"/>
    <n v="0"/>
    <n v="10987763"/>
    <n v="0"/>
    <n v="0"/>
    <n v="11500000"/>
    <n v="0"/>
    <n v="10987763"/>
    <n v="0"/>
    <n v="11500000"/>
    <n v="10987763"/>
    <s v="Capital"/>
  </r>
  <r>
    <s v="312"/>
    <s v="Uganda Management Institute"/>
    <x v="9"/>
    <x v="9"/>
    <s v="01"/>
    <s v="Education,Sports and skills"/>
    <s v="02"/>
    <s v="General Administration and support services"/>
    <s v="014"/>
    <s v="Projects &amp; Consultancies "/>
    <s v="1106"/>
    <s v="Support to UMI Infrastructure Development "/>
    <s v="000003"/>
    <s v="Facilities and Equipment Management"/>
    <s v="312235"/>
    <s v="Furniture and Fittings - Acquisition"/>
    <n v="0"/>
    <n v="0"/>
    <n v="0"/>
    <n v="0"/>
    <n v="36000000"/>
    <n v="0"/>
    <n v="36000000"/>
    <n v="0"/>
    <n v="0"/>
    <n v="0"/>
    <n v="0"/>
    <n v="0"/>
    <n v="36000000"/>
    <n v="0"/>
    <n v="0"/>
    <n v="0"/>
    <n v="0"/>
    <n v="0"/>
    <n v="0"/>
    <n v="0"/>
    <n v="0"/>
    <n v="34729517"/>
    <n v="0"/>
    <n v="0"/>
    <n v="36000000"/>
    <n v="0"/>
    <n v="34729517"/>
    <n v="0"/>
    <n v="36000000"/>
    <n v="34729517"/>
    <s v="Capital"/>
  </r>
  <r>
    <s v="401"/>
    <s v="Mulago National Referral Hospital"/>
    <x v="9"/>
    <x v="9"/>
    <s v="02"/>
    <s v="Population Health, Safety and Management "/>
    <s v="01"/>
    <s v="National Referral Hospital Services"/>
    <s v="001"/>
    <s v="General Administration and Support Services"/>
    <s v="1637"/>
    <s v="Retooling of Mulago National Referral Hospital"/>
    <s v="000003"/>
    <s v="Facilities and Equipment Management"/>
    <s v="312231"/>
    <s v="Office Equipment - Acquisition "/>
    <n v="0"/>
    <n v="0"/>
    <n v="0"/>
    <n v="0"/>
    <n v="250000000"/>
    <n v="0"/>
    <n v="250000000"/>
    <n v="0"/>
    <n v="0"/>
    <n v="0"/>
    <n v="0"/>
    <n v="0"/>
    <n v="0"/>
    <n v="0"/>
    <n v="0"/>
    <n v="0"/>
    <n v="59800000"/>
    <n v="0"/>
    <n v="0"/>
    <n v="0"/>
    <n v="190200000"/>
    <n v="250000000"/>
    <n v="0"/>
    <n v="0"/>
    <n v="250000000"/>
    <n v="0"/>
    <n v="250000000"/>
    <n v="0"/>
    <n v="250000000"/>
    <n v="250000000"/>
    <s v="Capital"/>
  </r>
  <r>
    <s v="402"/>
    <s v="Butabika Hospital"/>
    <x v="9"/>
    <x v="9"/>
    <s v="02"/>
    <s v="Population Health, Safety and Management "/>
    <s v="01"/>
    <s v="Provision of Specialised Mental Health Services"/>
    <s v="003"/>
    <s v="Support Services"/>
    <s v="1572"/>
    <s v="Retooling of Butabika National Referral Hospital"/>
    <s v="000003"/>
    <s v="Facilities and Equipment Management"/>
    <s v="312233"/>
    <s v="Medical, Laboratory and Research &amp; appliances - Acquisition"/>
    <n v="0"/>
    <n v="0"/>
    <n v="0"/>
    <n v="0"/>
    <n v="0"/>
    <n v="0"/>
    <n v="1760000000"/>
    <n v="0"/>
    <n v="0"/>
    <n v="0"/>
    <n v="0"/>
    <n v="0"/>
    <n v="500000000"/>
    <n v="0"/>
    <n v="0"/>
    <n v="0"/>
    <n v="269883450"/>
    <n v="196292000"/>
    <n v="0"/>
    <n v="0"/>
    <n v="989715151"/>
    <n v="1527308801"/>
    <n v="0"/>
    <n v="0"/>
    <n v="1759598601"/>
    <n v="0"/>
    <n v="1723600801"/>
    <n v="0"/>
    <n v="1759598601"/>
    <n v="1723600801"/>
    <s v="Capital"/>
  </r>
  <r>
    <s v="405"/>
    <s v="Gulu Hospital"/>
    <x v="9"/>
    <x v="9"/>
    <s v="02"/>
    <s v="Population Health, Safety and Management "/>
    <s v="01"/>
    <s v="Regional Referral Hospital Services"/>
    <s v="001"/>
    <s v="Support Services"/>
    <s v="1585"/>
    <s v="Retooling of Gulu Regional Referral Hospital"/>
    <s v="000003"/>
    <s v="Facilities and Equipment Management"/>
    <s v="224001"/>
    <s v="Medical Supplies and Services"/>
    <n v="0"/>
    <n v="0"/>
    <n v="0"/>
    <n v="0"/>
    <n v="120000000"/>
    <n v="0"/>
    <n v="120000000"/>
    <n v="0"/>
    <n v="0"/>
    <n v="0"/>
    <n v="0"/>
    <n v="0"/>
    <n v="0"/>
    <n v="0"/>
    <n v="0"/>
    <n v="0"/>
    <n v="90000000"/>
    <n v="0"/>
    <n v="0"/>
    <n v="0"/>
    <n v="30000000"/>
    <n v="119184600"/>
    <n v="0"/>
    <n v="0"/>
    <n v="120000000"/>
    <n v="0"/>
    <n v="119184600"/>
    <n v="0"/>
    <n v="120000000"/>
    <n v="119184600"/>
    <s v="Recurrent"/>
  </r>
  <r>
    <s v="407"/>
    <s v="Jinja Hospital"/>
    <x v="9"/>
    <x v="9"/>
    <s v="02"/>
    <s v="Population Health, Safety and Management "/>
    <s v="01"/>
    <s v="Regional Referral Hospital Services"/>
    <s v="002"/>
    <s v="Support Services"/>
    <s v="1636"/>
    <s v="Retooling of Jinja Regional Referral Hospital"/>
    <s v="000003"/>
    <s v="Facilities and Equipment Management"/>
    <s v="228003"/>
    <s v="Maintenance-Machinery &amp; Equipment Other than Transport Equipment "/>
    <n v="0"/>
    <n v="0"/>
    <n v="0"/>
    <n v="0"/>
    <n v="0"/>
    <n v="0"/>
    <n v="89000000"/>
    <n v="0"/>
    <n v="0"/>
    <n v="0"/>
    <n v="0"/>
    <n v="0"/>
    <n v="0"/>
    <n v="0"/>
    <n v="0"/>
    <n v="0"/>
    <n v="50853333"/>
    <n v="0"/>
    <n v="0"/>
    <n v="0"/>
    <n v="38146667"/>
    <n v="89000000"/>
    <n v="0"/>
    <n v="0"/>
    <n v="89000000"/>
    <n v="0"/>
    <n v="89000000"/>
    <n v="0"/>
    <n v="89000000"/>
    <n v="89000000"/>
    <s v="Recurrent"/>
  </r>
  <r>
    <s v="409"/>
    <s v="Masaka Hospital"/>
    <x v="9"/>
    <x v="9"/>
    <s v="02"/>
    <s v="Population Health, Safety and Management "/>
    <s v="01"/>
    <s v="Regional Referral Hospital Services"/>
    <s v="002"/>
    <s v="Support Services"/>
    <s v="1586"/>
    <s v="Retooling of Masaka Regional Referral Hospital"/>
    <s v="000002"/>
    <s v="Construction Management"/>
    <s v="312111"/>
    <s v="Residential Buildings - Acquisition"/>
    <n v="0"/>
    <n v="0"/>
    <n v="0"/>
    <n v="0"/>
    <n v="680000000"/>
    <n v="0"/>
    <n v="680000000"/>
    <n v="0"/>
    <n v="0"/>
    <n v="0"/>
    <n v="0"/>
    <n v="0"/>
    <n v="236666667"/>
    <n v="236666660"/>
    <n v="0"/>
    <n v="0"/>
    <n v="221434667"/>
    <n v="221434674"/>
    <n v="0"/>
    <n v="0"/>
    <n v="221898666"/>
    <n v="221898666"/>
    <n v="0"/>
    <n v="0"/>
    <n v="680000000"/>
    <n v="0"/>
    <n v="680000000"/>
    <n v="0"/>
    <n v="680000000"/>
    <n v="680000000"/>
    <s v="Capital"/>
  </r>
  <r>
    <s v="411"/>
    <s v="Soroti Hospital"/>
    <x v="9"/>
    <x v="9"/>
    <s v="02"/>
    <s v="Population Health, Safety and Management "/>
    <s v="01"/>
    <s v="Regional Referral Hospital Services"/>
    <s v="002"/>
    <s v="Support Services"/>
    <s v="1587"/>
    <s v="Retooling of Soroti Regional Referral Hospital"/>
    <s v="000002"/>
    <s v="Construction Management"/>
    <s v="312121"/>
    <s v="Non-Residential Buildings - Acquisition"/>
    <n v="0"/>
    <n v="0"/>
    <n v="0"/>
    <n v="0"/>
    <n v="1070000000"/>
    <n v="0"/>
    <n v="1070000000"/>
    <n v="0"/>
    <n v="0"/>
    <n v="0"/>
    <n v="0"/>
    <n v="0"/>
    <n v="223333333"/>
    <n v="12065242"/>
    <n v="0"/>
    <n v="0"/>
    <n v="322918667"/>
    <n v="100576666"/>
    <n v="0"/>
    <n v="0"/>
    <n v="523747000"/>
    <n v="957357092"/>
    <n v="0"/>
    <n v="0"/>
    <n v="1069999000"/>
    <n v="0"/>
    <n v="1069999000"/>
    <n v="0"/>
    <n v="1069999000"/>
    <n v="1069999000"/>
    <s v="Capital"/>
  </r>
  <r>
    <s v="416"/>
    <s v="Naguru National Referral Hospital"/>
    <x v="9"/>
    <x v="9"/>
    <s v="02"/>
    <s v="Population Health, Safety and Management "/>
    <s v="01"/>
    <s v="Regional Referral Hospital Services"/>
    <s v="002"/>
    <s v="Support Services"/>
    <s v="1571"/>
    <s v="Retooling of National Trauma Centre, Naguru"/>
    <s v="000003"/>
    <s v="Facilities and Equipment Management"/>
    <s v="313221"/>
    <s v="Light ICT hardware  - Improvement"/>
    <n v="0"/>
    <n v="0"/>
    <n v="0"/>
    <n v="0"/>
    <n v="10000000"/>
    <n v="0"/>
    <n v="10000000"/>
    <n v="0"/>
    <n v="0"/>
    <n v="0"/>
    <n v="0"/>
    <n v="0"/>
    <n v="0"/>
    <n v="0"/>
    <n v="0"/>
    <n v="0"/>
    <n v="0"/>
    <n v="0"/>
    <n v="0"/>
    <n v="0"/>
    <n v="10000000"/>
    <n v="9904080"/>
    <n v="0"/>
    <n v="0"/>
    <n v="10000000"/>
    <n v="0"/>
    <n v="9904080"/>
    <n v="0"/>
    <n v="10000000"/>
    <n v="9904080"/>
    <s v="Capital"/>
  </r>
  <r>
    <s v="417"/>
    <s v="Kiruddu National Referral Hospital"/>
    <x v="9"/>
    <x v="9"/>
    <s v="02"/>
    <s v="Population Health, Safety and Management "/>
    <s v="01"/>
    <s v="Regional Referral Hospital Services"/>
    <s v="002"/>
    <s v=" Support Services "/>
    <s v="1574"/>
    <s v="Retooling of Kiruddu National Referral Hospital"/>
    <s v="000002"/>
    <s v="Construction Management"/>
    <s v="313121"/>
    <s v="  Non-Residential Buildings  - Improvement"/>
    <n v="0"/>
    <n v="0"/>
    <n v="0"/>
    <n v="0"/>
    <n v="200000000"/>
    <n v="0"/>
    <n v="200000000"/>
    <n v="0"/>
    <n v="0"/>
    <n v="0"/>
    <n v="0"/>
    <n v="0"/>
    <n v="105000000"/>
    <n v="105000000"/>
    <n v="0"/>
    <n v="0"/>
    <n v="91400000"/>
    <n v="8637036"/>
    <n v="0"/>
    <n v="0"/>
    <n v="3600000"/>
    <n v="85983170"/>
    <n v="0"/>
    <n v="0"/>
    <n v="200000000"/>
    <n v="0"/>
    <n v="199620206"/>
    <n v="0"/>
    <n v="200000000"/>
    <n v="199620206"/>
    <s v="Capital"/>
  </r>
  <r>
    <s v="419"/>
    <s v="Entebbe Regional Referral Hospital"/>
    <x v="9"/>
    <x v="9"/>
    <s v="02"/>
    <s v="Population Health, Safety and Management "/>
    <s v="01"/>
    <s v="Regional Referral Hospital Services"/>
    <s v="001"/>
    <s v="Support Services"/>
    <s v="1588"/>
    <s v="Retooling of Entebbe Regional Referral Hospital"/>
    <s v="000003"/>
    <s v="Facilities and Equipment Management"/>
    <s v="228003"/>
    <s v="Maintenance-Machinery &amp; Equipment Other than Transport Equipment "/>
    <n v="0"/>
    <n v="0"/>
    <n v="0"/>
    <n v="0"/>
    <n v="523000000"/>
    <n v="0"/>
    <n v="523000000"/>
    <n v="0"/>
    <n v="0"/>
    <n v="0"/>
    <n v="0"/>
    <n v="0"/>
    <n v="180083333"/>
    <n v="0"/>
    <n v="0"/>
    <n v="0"/>
    <n v="18964667"/>
    <n v="171725400"/>
    <n v="0"/>
    <n v="0"/>
    <n v="319610000"/>
    <n v="346932600"/>
    <n v="0"/>
    <n v="0"/>
    <n v="518658000"/>
    <n v="0"/>
    <n v="518658000"/>
    <n v="0"/>
    <n v="518658000"/>
    <n v="518658000"/>
    <s v="Recurrent"/>
  </r>
  <r>
    <s v="420"/>
    <s v="Mulago Specialized Women and Neonatal Hospital"/>
    <x v="9"/>
    <x v="9"/>
    <s v="02"/>
    <s v="Population Health, Safety and Management "/>
    <s v="01"/>
    <s v="Mulago Specialized Women and Neonatal Hospital Services"/>
    <s v="001"/>
    <s v="Administration and Support Services"/>
    <s v="1573"/>
    <s v="Retooling of Mulago Specialized Women and Neonatal Hospital"/>
    <s v="000003"/>
    <s v="Facilities and Equipment Management"/>
    <s v="312233"/>
    <s v="Medical, Laboratory and Research &amp; appliances - Acquisition"/>
    <n v="0"/>
    <n v="0"/>
    <n v="0"/>
    <n v="0"/>
    <n v="1368000000"/>
    <n v="0"/>
    <n v="1368000000"/>
    <n v="0"/>
    <n v="0"/>
    <n v="0"/>
    <n v="0"/>
    <n v="0"/>
    <n v="189333333"/>
    <n v="0"/>
    <n v="0"/>
    <n v="0"/>
    <n v="449543467"/>
    <n v="0"/>
    <n v="0"/>
    <n v="0"/>
    <n v="695789866"/>
    <n v="1299466665"/>
    <n v="0"/>
    <n v="0"/>
    <n v="1334666666"/>
    <n v="0"/>
    <n v="1299466665"/>
    <n v="0"/>
    <n v="1334666666"/>
    <n v="1299466665"/>
    <s v="Capital"/>
  </r>
  <r>
    <s v="420"/>
    <s v="Mulago Specialized Women and Neonatal Hospital"/>
    <x v="9"/>
    <x v="9"/>
    <s v="02"/>
    <s v="Population Health, Safety and Management "/>
    <s v="01"/>
    <s v="Mulago Specialized Women and Neonatal Hospital Services"/>
    <s v="001"/>
    <s v="Administration and Support Services"/>
    <s v="1573"/>
    <s v="Retooling of Mulago Specialized Women and Neonatal Hospital"/>
    <s v="000003"/>
    <s v="Facilities and Equipment Management"/>
    <s v="312235"/>
    <s v="Furniture and Fittings - Acquisition"/>
    <n v="0"/>
    <n v="0"/>
    <n v="0"/>
    <n v="0"/>
    <n v="150000000"/>
    <n v="0"/>
    <n v="150000000"/>
    <n v="0"/>
    <n v="0"/>
    <n v="0"/>
    <n v="0"/>
    <n v="0"/>
    <n v="150000000"/>
    <n v="0"/>
    <n v="0"/>
    <n v="0"/>
    <n v="0"/>
    <n v="0"/>
    <n v="0"/>
    <n v="0"/>
    <n v="0"/>
    <n v="150000001"/>
    <n v="0"/>
    <n v="0"/>
    <n v="150000000"/>
    <n v="0"/>
    <n v="150000001"/>
    <n v="0"/>
    <n v="150000000"/>
    <n v="150000001"/>
    <s v="Capital"/>
  </r>
  <r>
    <s v="517"/>
    <s v="Uganda Embassy in Denmark, Copenhagen"/>
    <x v="0"/>
    <x v="0"/>
    <s v="01"/>
    <s v="Institutional Coordination"/>
    <s v="01"/>
    <s v="Overseas Mission Services"/>
    <s v="001"/>
    <s v="Embassy in Copenhagen, Denmark"/>
    <s v="1737"/>
    <s v="Retooling of Mission in Copenhagen - Denmark"/>
    <s v="000003"/>
    <s v="Facilities and Equipment Management"/>
    <s v="228001"/>
    <s v="Maintenance-Buildings and Structures"/>
    <n v="0"/>
    <n v="0"/>
    <n v="0"/>
    <n v="0"/>
    <n v="110000000"/>
    <n v="0"/>
    <n v="110000000"/>
    <n v="0"/>
    <n v="0"/>
    <n v="0"/>
    <n v="0"/>
    <n v="0"/>
    <n v="110000000"/>
    <n v="15300000"/>
    <n v="0"/>
    <n v="0"/>
    <n v="0"/>
    <n v="60823424"/>
    <n v="0"/>
    <n v="0"/>
    <n v="0"/>
    <n v="379176500"/>
    <n v="0"/>
    <n v="0"/>
    <n v="110000000"/>
    <n v="0"/>
    <n v="455299924"/>
    <n v="0"/>
    <n v="110000000"/>
    <n v="455299924"/>
    <s v="Recurrent"/>
  </r>
  <r>
    <s v="535"/>
    <s v="Uganda Embassy in Algeria, Algiers"/>
    <x v="0"/>
    <x v="0"/>
    <s v="01"/>
    <s v="Institutional Coordination"/>
    <s v="01"/>
    <s v="Overseas Mission Services"/>
    <s v="001"/>
    <s v="Embassy in Algiers, Algeria"/>
    <s v="1722"/>
    <s v="Retooling of Mission in Algiers"/>
    <s v="000003"/>
    <s v="Facilities and Equipment Management"/>
    <s v="312221"/>
    <s v="Light ICT hardware - Acquisition"/>
    <n v="0"/>
    <n v="0"/>
    <n v="0"/>
    <n v="0"/>
    <n v="100000000"/>
    <n v="0"/>
    <n v="100000000"/>
    <n v="0"/>
    <n v="0"/>
    <n v="0"/>
    <n v="0"/>
    <n v="0"/>
    <n v="0"/>
    <n v="0"/>
    <n v="0"/>
    <n v="0"/>
    <n v="0"/>
    <n v="0"/>
    <n v="0"/>
    <n v="0"/>
    <n v="100000000"/>
    <n v="0"/>
    <n v="0"/>
    <n v="0"/>
    <n v="100000000"/>
    <n v="0"/>
    <n v="0"/>
    <n v="0"/>
    <n v="100000000"/>
    <n v="0"/>
    <s v="Capital"/>
  </r>
  <r>
    <s v="606"/>
    <s v="Local Governments 06"/>
    <x v="2"/>
    <x v="2"/>
    <s v="01"/>
    <s v="Environment and Natural Resources Management"/>
    <s v="02"/>
    <s v="District Natural Resources"/>
    <s v="001"/>
    <s v="Natural Resources Management"/>
    <s v="1382"/>
    <s v="Water and Environment Development"/>
    <s v="000003"/>
    <s v="Facilities and Equipment Management"/>
    <s v="263311"/>
    <s v="Transitional Development Grant"/>
    <n v="0"/>
    <n v="0"/>
    <n v="0"/>
    <n v="0"/>
    <n v="0"/>
    <n v="0"/>
    <n v="2336750722"/>
    <n v="0"/>
    <n v="0"/>
    <n v="0"/>
    <n v="0"/>
    <n v="0"/>
    <n v="0"/>
    <n v="0"/>
    <n v="0"/>
    <n v="0"/>
    <n v="0"/>
    <n v="0"/>
    <n v="0"/>
    <n v="0"/>
    <n v="0"/>
    <n v="0"/>
    <n v="0"/>
    <n v="0"/>
    <n v="0"/>
    <n v="0"/>
    <n v="0"/>
    <n v="0"/>
    <n v="0"/>
    <n v="0"/>
    <s v="Recurrent"/>
  </r>
  <r>
    <s v="617"/>
    <s v="Local Governments 17"/>
    <x v="3"/>
    <x v="3"/>
    <s v="01"/>
    <s v="Production and productivity"/>
    <s v="09"/>
    <s v="District and Urban Administration"/>
    <s v="001"/>
    <s v="Administration"/>
    <s v="9998"/>
    <s v="Local Government Development Programmes"/>
    <s v="000014"/>
    <s v="Administrative and Support Services"/>
    <s v="263311"/>
    <s v="Transitional Development Grant"/>
    <n v="0"/>
    <n v="0"/>
    <n v="0"/>
    <n v="0"/>
    <n v="0"/>
    <n v="0"/>
    <n v="95423954982"/>
    <n v="0"/>
    <n v="23855000000"/>
    <n v="23855000000"/>
    <n v="0"/>
    <n v="0"/>
    <n v="23855000000"/>
    <n v="23855000000"/>
    <n v="0"/>
    <n v="0"/>
    <n v="23855000000"/>
    <n v="23855000000"/>
    <n v="0"/>
    <n v="0"/>
    <n v="23855000000"/>
    <n v="23855000000"/>
    <n v="0"/>
    <n v="0"/>
    <n v="95420000000"/>
    <n v="0"/>
    <n v="95420000000"/>
    <n v="0"/>
    <n v="95420000000"/>
    <n v="95420000000"/>
    <s v="Recurrent"/>
  </r>
  <r>
    <s v="018"/>
    <s v="Ministry of Gender, Labour and Social Development"/>
    <x v="14"/>
    <x v="14"/>
    <s v="02"/>
    <s v="Strengthening institutional support "/>
    <s v="01"/>
    <s v="Adminstration, Planning and support services"/>
    <s v="004"/>
    <s v="Policy and Planning"/>
    <s v="1627"/>
    <s v="Retooling of Ministry of Gender, Labour and Social Development and its Institutions."/>
    <s v="000006"/>
    <s v="Planning and Budgeting services"/>
    <s v="227004"/>
    <s v="Fuel, Lubricants and Oils"/>
    <n v="0"/>
    <n v="0"/>
    <n v="0"/>
    <n v="0"/>
    <n v="384125855"/>
    <n v="0"/>
    <n v="384125855"/>
    <n v="0"/>
    <n v="0"/>
    <n v="0"/>
    <n v="0"/>
    <n v="0"/>
    <n v="93058850"/>
    <n v="93029205"/>
    <n v="0"/>
    <n v="0"/>
    <n v="291067005"/>
    <n v="137787263"/>
    <n v="0"/>
    <n v="0"/>
    <n v="0"/>
    <n v="153309387"/>
    <n v="0"/>
    <n v="0"/>
    <n v="384125855"/>
    <n v="0"/>
    <n v="384125855"/>
    <n v="0"/>
    <n v="384125855"/>
    <n v="384125855"/>
    <s v="Recurrent"/>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21011"/>
    <s v="Printing, Stationery, Photocopying and Binding"/>
    <n v="0"/>
    <n v="0"/>
    <n v="0"/>
    <n v="0"/>
    <n v="150000000"/>
    <n v="0"/>
    <n v="150000000"/>
    <n v="0"/>
    <n v="0"/>
    <n v="0"/>
    <n v="0"/>
    <n v="0"/>
    <n v="150000000"/>
    <n v="149999999"/>
    <n v="0"/>
    <n v="0"/>
    <n v="0"/>
    <n v="0"/>
    <n v="0"/>
    <n v="0"/>
    <n v="0"/>
    <n v="0"/>
    <n v="0"/>
    <n v="0"/>
    <n v="150000000"/>
    <n v="0"/>
    <n v="149999999"/>
    <n v="0"/>
    <n v="150000000"/>
    <n v="149999999"/>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4003"/>
    <s v="Agricultural Supplies and Services"/>
    <n v="0"/>
    <n v="0"/>
    <n v="0"/>
    <n v="0"/>
    <n v="463000000"/>
    <n v="0"/>
    <n v="463000000"/>
    <n v="0"/>
    <n v="0"/>
    <n v="0"/>
    <n v="0"/>
    <n v="0"/>
    <n v="363000000"/>
    <n v="150000000"/>
    <n v="0"/>
    <n v="0"/>
    <n v="100000000"/>
    <n v="313000000"/>
    <n v="0"/>
    <n v="0"/>
    <n v="0"/>
    <n v="0"/>
    <n v="0"/>
    <n v="0"/>
    <n v="463000000"/>
    <n v="0"/>
    <n v="463000000"/>
    <n v="0"/>
    <n v="463000000"/>
    <n v="463000000"/>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1012"/>
    <s v="Small Office Equipment"/>
    <n v="0"/>
    <n v="0"/>
    <n v="0"/>
    <n v="0"/>
    <n v="6000000"/>
    <n v="0"/>
    <n v="6000000"/>
    <n v="0"/>
    <n v="0"/>
    <n v="0"/>
    <n v="0"/>
    <n v="0"/>
    <n v="1500000"/>
    <n v="1500000"/>
    <n v="0"/>
    <n v="0"/>
    <n v="1500000"/>
    <n v="1500000"/>
    <n v="0"/>
    <n v="0"/>
    <n v="3000000"/>
    <n v="3000000"/>
    <n v="0"/>
    <n v="0"/>
    <n v="6000000"/>
    <n v="0"/>
    <n v="6000000"/>
    <n v="0"/>
    <n v="6000000"/>
    <n v="600000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7001"/>
    <s v="Travel inland"/>
    <n v="0"/>
    <n v="0"/>
    <n v="0"/>
    <n v="0"/>
    <n v="242800000"/>
    <n v="0"/>
    <n v="0"/>
    <n v="242800000"/>
    <n v="0"/>
    <n v="0"/>
    <n v="0"/>
    <n v="0"/>
    <n v="0"/>
    <n v="0"/>
    <n v="0"/>
    <n v="0"/>
    <n v="0"/>
    <n v="0"/>
    <n v="0"/>
    <n v="0"/>
    <n v="0"/>
    <n v="0"/>
    <n v="0"/>
    <n v="0"/>
    <n v="0"/>
    <n v="0"/>
    <n v="0"/>
    <n v="0"/>
    <n v="0"/>
    <n v="0"/>
    <s v="Recurrent"/>
  </r>
  <r>
    <s v="122"/>
    <s v="Kampala Capital City Authority (KCCA)"/>
    <x v="10"/>
    <x v="10"/>
    <s v="04"/>
    <s v="Transport Asset Management"/>
    <s v="13"/>
    <s v="Urban Road Network Development"/>
    <s v="002"/>
    <s v="Engineering and Techinical Services"/>
    <s v="1686"/>
    <s v="Retooling of Kampala Capital City Authority"/>
    <s v="000003"/>
    <s v="Facilities and Equipment Management"/>
    <s v="211106"/>
    <s v="Allowances (Incl. Casuals, Temporary, sitting allowances)"/>
    <n v="0"/>
    <n v="0"/>
    <n v="0"/>
    <n v="0"/>
    <n v="1800000000"/>
    <n v="0"/>
    <n v="1800000000"/>
    <n v="0"/>
    <n v="0"/>
    <n v="0"/>
    <n v="0"/>
    <n v="0"/>
    <n v="730000000"/>
    <n v="718907675"/>
    <n v="0"/>
    <n v="0"/>
    <n v="1070000000"/>
    <n v="486829787"/>
    <n v="0"/>
    <n v="0"/>
    <n v="0"/>
    <n v="594262538"/>
    <n v="0"/>
    <n v="0"/>
    <n v="1800000000"/>
    <n v="0"/>
    <n v="1800000000"/>
    <n v="0"/>
    <n v="1800000000"/>
    <n v="1800000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8001"/>
    <s v="Maintenance-Buildings and Structures"/>
    <n v="0"/>
    <n v="0"/>
    <n v="0"/>
    <n v="0"/>
    <n v="50000000"/>
    <n v="0"/>
    <n v="50000000"/>
    <n v="0"/>
    <n v="0"/>
    <n v="0"/>
    <n v="0"/>
    <n v="0"/>
    <n v="29000000"/>
    <n v="29000000"/>
    <n v="0"/>
    <n v="0"/>
    <n v="0"/>
    <n v="0"/>
    <n v="0"/>
    <n v="0"/>
    <n v="0"/>
    <n v="0"/>
    <n v="0"/>
    <n v="0"/>
    <n v="29000000"/>
    <n v="0"/>
    <n v="29000000"/>
    <n v="0"/>
    <n v="29000000"/>
    <n v="29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6"/>
    <s v="Planning and Budgeting services"/>
    <s v="211106"/>
    <s v="Allowances (Incl. Casuals, Temporary, sitting allowances)"/>
    <n v="0"/>
    <n v="0"/>
    <n v="0"/>
    <n v="0"/>
    <n v="80000000"/>
    <n v="0"/>
    <n v="80000000"/>
    <n v="0"/>
    <n v="0"/>
    <n v="0"/>
    <n v="0"/>
    <n v="0"/>
    <n v="40000000"/>
    <n v="40000000"/>
    <n v="0"/>
    <n v="0"/>
    <n v="4000000"/>
    <n v="3920000"/>
    <n v="0"/>
    <n v="0"/>
    <n v="0"/>
    <n v="80000"/>
    <n v="0"/>
    <n v="0"/>
    <n v="44000000"/>
    <n v="0"/>
    <n v="44000000"/>
    <n v="0"/>
    <n v="44000000"/>
    <n v="44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3006"/>
    <s v="Water"/>
    <n v="0"/>
    <n v="0"/>
    <n v="0"/>
    <n v="0"/>
    <n v="25000000"/>
    <n v="0"/>
    <n v="25000000"/>
    <n v="0"/>
    <n v="0"/>
    <n v="0"/>
    <n v="0"/>
    <n v="0"/>
    <n v="12500000"/>
    <n v="12500000"/>
    <n v="0"/>
    <n v="0"/>
    <n v="2500000"/>
    <n v="0"/>
    <n v="0"/>
    <n v="0"/>
    <n v="0"/>
    <n v="2500000"/>
    <n v="0"/>
    <n v="0"/>
    <n v="15000000"/>
    <n v="0"/>
    <n v="15000000"/>
    <n v="0"/>
    <n v="15000000"/>
    <n v="150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3005"/>
    <s v="Electricity "/>
    <n v="0"/>
    <n v="0"/>
    <n v="0"/>
    <n v="0"/>
    <n v="2000000"/>
    <n v="0"/>
    <n v="2000000"/>
    <n v="0"/>
    <n v="0"/>
    <n v="0"/>
    <n v="0"/>
    <n v="0"/>
    <n v="500000"/>
    <n v="500000"/>
    <n v="0"/>
    <n v="0"/>
    <n v="1500000"/>
    <n v="1500000"/>
    <n v="0"/>
    <n v="0"/>
    <n v="0"/>
    <n v="0"/>
    <n v="0"/>
    <n v="0"/>
    <n v="2000000"/>
    <n v="0"/>
    <n v="2000000"/>
    <n v="0"/>
    <n v="2000000"/>
    <n v="2000000"/>
    <s v="Recurrent"/>
  </r>
  <r>
    <s v="114"/>
    <s v="Uganda Cancer Institute (UCI)"/>
    <x v="9"/>
    <x v="9"/>
    <s v="02"/>
    <s v="Population Health, Safety and Management "/>
    <s v="01"/>
    <s v="Cancer Services"/>
    <s v="001"/>
    <s v="Finance &amp; Administration"/>
    <s v="1345"/>
    <s v="ADB Support to UCI"/>
    <s v="120007"/>
    <s v="Support Services"/>
    <s v="221001"/>
    <s v="Advertising and Public Relations"/>
    <n v="0"/>
    <n v="0"/>
    <n v="0"/>
    <n v="0"/>
    <n v="40000000"/>
    <n v="0"/>
    <n v="40000000"/>
    <n v="0"/>
    <n v="0"/>
    <n v="0"/>
    <n v="0"/>
    <n v="0"/>
    <n v="40000000"/>
    <n v="18350001"/>
    <n v="0"/>
    <n v="0"/>
    <n v="0"/>
    <n v="9460000"/>
    <n v="0"/>
    <n v="0"/>
    <n v="0"/>
    <n v="12189999"/>
    <n v="0"/>
    <n v="0"/>
    <n v="40000000"/>
    <n v="0"/>
    <n v="40000000"/>
    <n v="0"/>
    <n v="40000000"/>
    <n v="400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11"/>
    <s v="Printing, Stationery, Photocopying and Binding"/>
    <n v="0"/>
    <n v="0"/>
    <n v="0"/>
    <n v="0"/>
    <n v="166009000"/>
    <n v="0"/>
    <n v="166009000"/>
    <n v="0"/>
    <n v="0"/>
    <n v="0"/>
    <n v="0"/>
    <n v="0"/>
    <n v="98879500"/>
    <n v="0"/>
    <n v="0"/>
    <n v="0"/>
    <n v="67129500"/>
    <n v="20571917"/>
    <n v="0"/>
    <n v="0"/>
    <n v="0"/>
    <n v="145437083"/>
    <n v="0"/>
    <n v="0"/>
    <n v="166009000"/>
    <n v="0"/>
    <n v="166009000"/>
    <n v="0"/>
    <n v="166009000"/>
    <n v="166009000"/>
    <s v="Recurrent"/>
  </r>
  <r>
    <s v="014"/>
    <s v="Ministry of Health"/>
    <x v="9"/>
    <x v="9"/>
    <s v="02"/>
    <s v="Population Health, Safety and Management "/>
    <s v="02"/>
    <s v="Strategy, Policy and Development"/>
    <s v="002"/>
    <s v="Planning, Financing and Policy"/>
    <s v="1440"/>
    <s v="Uganda Reproductive Maternal &amp; Child Health Services Improvement Project"/>
    <s v="320063"/>
    <s v="Health Financing and Budgeting"/>
    <s v="227001"/>
    <s v="Travel inland"/>
    <n v="0"/>
    <n v="0"/>
    <n v="0"/>
    <n v="0"/>
    <n v="200000000"/>
    <n v="0"/>
    <n v="200000000"/>
    <n v="0"/>
    <n v="0"/>
    <n v="0"/>
    <n v="0"/>
    <n v="0"/>
    <n v="200000000"/>
    <n v="116100000"/>
    <n v="0"/>
    <n v="0"/>
    <n v="0"/>
    <n v="80931453"/>
    <n v="0"/>
    <n v="0"/>
    <n v="0"/>
    <n v="2260000"/>
    <n v="0"/>
    <n v="0"/>
    <n v="200000000"/>
    <n v="0"/>
    <n v="199291453"/>
    <n v="0"/>
    <n v="200000000"/>
    <n v="199291453"/>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12101"/>
    <s v="Social Security Contributions"/>
    <n v="0"/>
    <n v="0"/>
    <n v="0"/>
    <n v="0"/>
    <n v="256909567"/>
    <n v="0"/>
    <n v="256909567"/>
    <n v="0"/>
    <n v="0"/>
    <n v="0"/>
    <n v="0"/>
    <n v="0"/>
    <n v="185872757"/>
    <n v="121052091"/>
    <n v="0"/>
    <n v="0"/>
    <n v="64227392"/>
    <n v="113120460"/>
    <n v="0"/>
    <n v="0"/>
    <n v="0"/>
    <n v="15927598"/>
    <n v="0"/>
    <n v="0"/>
    <n v="250100149"/>
    <n v="0"/>
    <n v="250100149"/>
    <n v="0"/>
    <n v="250100149"/>
    <n v="250100149"/>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5"/>
    <s v="Animal Genetic  Resources Databank strengthened and maintained"/>
    <s v="221011"/>
    <s v="Printing, Stationery, Photocopying and Binding"/>
    <n v="0"/>
    <n v="0"/>
    <n v="0"/>
    <n v="0"/>
    <n v="100000000"/>
    <n v="0"/>
    <n v="100000000"/>
    <n v="0"/>
    <n v="50000000"/>
    <n v="0"/>
    <n v="0"/>
    <n v="0"/>
    <n v="0"/>
    <n v="50000000"/>
    <n v="0"/>
    <n v="0"/>
    <n v="50000000"/>
    <n v="49873870"/>
    <n v="0"/>
    <n v="0"/>
    <n v="0"/>
    <n v="126130"/>
    <n v="0"/>
    <n v="0"/>
    <n v="100000000"/>
    <n v="0"/>
    <n v="100000000"/>
    <n v="0"/>
    <n v="100000000"/>
    <n v="10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221001"/>
    <s v="Advertising and Public Relations"/>
    <n v="0"/>
    <n v="0"/>
    <n v="0"/>
    <n v="0"/>
    <n v="10000000"/>
    <n v="0"/>
    <n v="10000000"/>
    <n v="0"/>
    <n v="0"/>
    <n v="0"/>
    <n v="0"/>
    <n v="0"/>
    <n v="0"/>
    <n v="0"/>
    <n v="0"/>
    <n v="0"/>
    <n v="10000000"/>
    <n v="9972550"/>
    <n v="0"/>
    <n v="0"/>
    <n v="0"/>
    <n v="27450"/>
    <n v="0"/>
    <n v="0"/>
    <n v="10000000"/>
    <n v="0"/>
    <n v="10000000"/>
    <n v="0"/>
    <n v="10000000"/>
    <n v="1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2121"/>
    <s v="Non-Residential Buildings - Acquisition"/>
    <n v="0"/>
    <n v="0"/>
    <n v="0"/>
    <n v="0"/>
    <n v="1901319482"/>
    <n v="0"/>
    <n v="1901319482"/>
    <n v="0"/>
    <n v="800000000"/>
    <n v="0"/>
    <n v="0"/>
    <n v="0"/>
    <n v="0"/>
    <n v="799999999"/>
    <n v="0"/>
    <n v="0"/>
    <n v="1101319482"/>
    <n v="1101319482"/>
    <n v="0"/>
    <n v="0"/>
    <n v="0"/>
    <n v="0"/>
    <n v="0"/>
    <n v="0"/>
    <n v="1901319482"/>
    <n v="0"/>
    <n v="1901319481"/>
    <n v="0"/>
    <n v="1901319482"/>
    <n v="1901319481"/>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6"/>
    <s v="Breeding, production and multiplication of fish and livestock"/>
    <s v="312149"/>
    <s v="Other Land Improvements - Acquisition"/>
    <n v="0"/>
    <n v="0"/>
    <n v="0"/>
    <n v="0"/>
    <n v="520000000"/>
    <n v="0"/>
    <n v="520000000"/>
    <n v="0"/>
    <n v="420000000"/>
    <n v="0"/>
    <n v="0"/>
    <n v="0"/>
    <n v="0"/>
    <n v="420000000"/>
    <n v="0"/>
    <n v="0"/>
    <n v="100000000"/>
    <n v="100000000"/>
    <n v="0"/>
    <n v="0"/>
    <n v="0"/>
    <n v="0"/>
    <n v="0"/>
    <n v="0"/>
    <n v="520000000"/>
    <n v="0"/>
    <n v="520000000"/>
    <n v="0"/>
    <n v="520000000"/>
    <n v="520000000"/>
    <s v="Capital"/>
  </r>
  <r>
    <s v="126"/>
    <s v="National Information Technologies Authority"/>
    <x v="15"/>
    <x v="15"/>
    <s v="02"/>
    <s v="E-Services  "/>
    <s v="03"/>
    <s v="Electronic Public Services  Delivery"/>
    <s v="000"/>
    <s v=""/>
    <s v="1400"/>
    <s v="Regional Communication Infrastructure Programme"/>
    <s v="300002"/>
    <s v="E-services"/>
    <s v="225101"/>
    <s v="Consultancy Services"/>
    <n v="0"/>
    <n v="0"/>
    <n v="0"/>
    <n v="0"/>
    <n v="0"/>
    <n v="0"/>
    <n v="0"/>
    <n v="0"/>
    <n v="0"/>
    <n v="0"/>
    <n v="0"/>
    <n v="0"/>
    <n v="0"/>
    <n v="0"/>
    <n v="0"/>
    <n v="0"/>
    <n v="0"/>
    <n v="0"/>
    <n v="743815400"/>
    <n v="658441120"/>
    <n v="0"/>
    <n v="0"/>
    <n v="0"/>
    <n v="0"/>
    <n v="0"/>
    <n v="743815400"/>
    <n v="0"/>
    <n v="658441120"/>
    <n v="743815400"/>
    <n v="658441120"/>
    <s v="Recurrent"/>
  </r>
  <r>
    <s v="126"/>
    <s v="National Information Technologies Authority"/>
    <x v="15"/>
    <x v="15"/>
    <s v="04"/>
    <s v="Enabling Environment "/>
    <s v="02"/>
    <s v="General Administration and support services"/>
    <s v="001"/>
    <s v="Finance and Administration "/>
    <s v="1653"/>
    <s v="Retooling of National Information &amp; Technology Authority"/>
    <s v="000014"/>
    <s v="Administrative and Support Services"/>
    <s v="221003"/>
    <s v="Staff Training"/>
    <n v="0"/>
    <n v="25000000"/>
    <n v="0"/>
    <n v="25000000"/>
    <n v="175000000"/>
    <n v="0"/>
    <n v="150000000"/>
    <n v="0"/>
    <n v="0"/>
    <n v="0"/>
    <n v="0"/>
    <n v="0"/>
    <n v="150000000"/>
    <n v="149231783"/>
    <n v="0"/>
    <n v="0"/>
    <n v="0"/>
    <n v="300000"/>
    <n v="0"/>
    <n v="0"/>
    <n v="25000000"/>
    <n v="25152518"/>
    <n v="0"/>
    <n v="0"/>
    <n v="175000000"/>
    <n v="0"/>
    <n v="174684301"/>
    <n v="0"/>
    <n v="175000000"/>
    <n v="174684301"/>
    <s v="Recurrent"/>
  </r>
  <r>
    <s v="126"/>
    <s v="National Information Technologies Authority"/>
    <x v="15"/>
    <x v="15"/>
    <s v="04"/>
    <s v="Enabling Environment "/>
    <s v="02"/>
    <s v="General Administration and support services"/>
    <s v="001"/>
    <s v="Finance and Administration "/>
    <s v="1653"/>
    <s v="Retooling of National Information &amp; Technology Authority"/>
    <s v="000014"/>
    <s v="Administrative and Support Services"/>
    <s v="312212"/>
    <s v="Light Vehicles - Acquisition"/>
    <n v="0"/>
    <n v="0"/>
    <n v="0"/>
    <n v="0"/>
    <n v="225000000"/>
    <n v="0"/>
    <n v="225000000"/>
    <n v="0"/>
    <n v="0"/>
    <n v="0"/>
    <n v="0"/>
    <n v="0"/>
    <n v="0"/>
    <n v="0"/>
    <n v="0"/>
    <n v="0"/>
    <n v="50000001"/>
    <n v="0"/>
    <n v="0"/>
    <n v="0"/>
    <n v="0"/>
    <n v="0"/>
    <n v="0"/>
    <n v="0"/>
    <n v="50000001"/>
    <n v="0"/>
    <n v="0"/>
    <n v="0"/>
    <n v="50000001"/>
    <n v="0"/>
    <s v="Capital"/>
  </r>
  <r>
    <s v="127"/>
    <s v="Uganda Virus Research Institute (UVRI)"/>
    <x v="9"/>
    <x v="9"/>
    <s v="02"/>
    <s v="Population Health, Safety and Management "/>
    <s v="01"/>
    <s v="Virus  Research"/>
    <s v="001"/>
    <s v="Administration &amp; Support Services"/>
    <s v="1569"/>
    <s v="Retooling of Uganda Virus Research Institute"/>
    <s v="000002"/>
    <s v="Construction Management"/>
    <s v="225204"/>
    <s v="Monitoring and Supervision of capital work"/>
    <n v="0"/>
    <n v="0"/>
    <n v="0"/>
    <n v="0"/>
    <n v="150000000"/>
    <n v="0"/>
    <n v="150000000"/>
    <n v="0"/>
    <n v="0"/>
    <n v="0"/>
    <n v="0"/>
    <n v="0"/>
    <n v="37500000"/>
    <n v="37500000"/>
    <n v="0"/>
    <n v="0"/>
    <n v="112500000"/>
    <n v="22300000"/>
    <n v="0"/>
    <n v="0"/>
    <n v="0"/>
    <n v="90200000"/>
    <n v="0"/>
    <n v="0"/>
    <n v="150000000"/>
    <n v="0"/>
    <n v="150000000"/>
    <n v="0"/>
    <n v="150000000"/>
    <n v="150000000"/>
    <s v="Recurrent"/>
  </r>
  <r>
    <s v="127"/>
    <s v="Uganda Virus Research Institute (UVRI)"/>
    <x v="9"/>
    <x v="9"/>
    <s v="02"/>
    <s v="Population Health, Safety and Management "/>
    <s v="01"/>
    <s v="Virus  Research"/>
    <s v="001"/>
    <s v="Administration &amp; Support Services"/>
    <s v="1569"/>
    <s v="Retooling of Uganda Virus Research Institute"/>
    <s v="000003"/>
    <s v="Facilities and Equipment Management"/>
    <s v="221012"/>
    <s v="Small Office Equipment"/>
    <n v="0"/>
    <n v="0"/>
    <n v="0"/>
    <n v="0"/>
    <n v="200000000"/>
    <n v="0"/>
    <n v="200000000"/>
    <n v="0"/>
    <n v="0"/>
    <n v="0"/>
    <n v="0"/>
    <n v="0"/>
    <n v="87500000"/>
    <n v="0"/>
    <n v="0"/>
    <n v="0"/>
    <n v="112500000"/>
    <n v="4898000"/>
    <n v="0"/>
    <n v="0"/>
    <n v="0"/>
    <n v="195102000"/>
    <n v="0"/>
    <n v="0"/>
    <n v="200000000"/>
    <n v="0"/>
    <n v="200000000"/>
    <n v="0"/>
    <n v="200000000"/>
    <n v="200000000"/>
    <s v="Recurrent"/>
  </r>
  <r>
    <s v="128"/>
    <s v="Uganda National Examination Board (UNEB)"/>
    <x v="9"/>
    <x v="9"/>
    <s v="01"/>
    <s v="Education,Sports and skills"/>
    <s v="02"/>
    <s v="General Administration and Support Services"/>
    <s v="001"/>
    <s v="Headquarters"/>
    <s v="1649"/>
    <s v="Retooling of Uganda National Examinations Board"/>
    <s v="000003"/>
    <s v="Facilities and Equipment Management"/>
    <s v="312221"/>
    <s v="Light ICT hardware - Acquisition"/>
    <n v="0"/>
    <n v="0"/>
    <n v="0"/>
    <n v="0"/>
    <n v="0"/>
    <n v="0"/>
    <n v="1126000000"/>
    <n v="0"/>
    <n v="0"/>
    <n v="0"/>
    <n v="0"/>
    <n v="0"/>
    <n v="442000000"/>
    <n v="0"/>
    <n v="0"/>
    <n v="0"/>
    <n v="0"/>
    <n v="0"/>
    <n v="0"/>
    <n v="0"/>
    <n v="250000000"/>
    <n v="691999950"/>
    <n v="0"/>
    <n v="0"/>
    <n v="692000000"/>
    <n v="0"/>
    <n v="691999950"/>
    <n v="0"/>
    <n v="692000000"/>
    <n v="691999950"/>
    <s v="Capital"/>
  </r>
  <r>
    <s v="128"/>
    <s v="Uganda National Examination Board (UNEB)"/>
    <x v="9"/>
    <x v="9"/>
    <s v="01"/>
    <s v="Education,Sports and skills"/>
    <s v="02"/>
    <s v="General Administration and Support Services"/>
    <s v="001"/>
    <s v="Headquarters"/>
    <s v="1649"/>
    <s v="Retooling of Uganda National Examinations Board"/>
    <s v="000003"/>
    <s v="Facilities and Equipment Management"/>
    <s v="312231"/>
    <s v="Office Equipment - Acquisition "/>
    <n v="0"/>
    <n v="0"/>
    <n v="0"/>
    <n v="0"/>
    <n v="0"/>
    <n v="0"/>
    <n v="700000000"/>
    <n v="0"/>
    <n v="0"/>
    <n v="0"/>
    <n v="0"/>
    <n v="0"/>
    <n v="700000000"/>
    <n v="0"/>
    <n v="0"/>
    <n v="0"/>
    <n v="0"/>
    <n v="0"/>
    <n v="0"/>
    <n v="0"/>
    <n v="0"/>
    <n v="700000000"/>
    <n v="0"/>
    <n v="0"/>
    <n v="700000000"/>
    <n v="0"/>
    <n v="700000000"/>
    <n v="0"/>
    <n v="700000000"/>
    <n v="700000000"/>
    <s v="Capital"/>
  </r>
  <r>
    <s v="129"/>
    <s v="Financial Intelligence Authority (FIA)"/>
    <x v="0"/>
    <x v="0"/>
    <s v="05"/>
    <s v="Anti-Corruption and Accountability"/>
    <s v="01"/>
    <s v="Directorate of Finance and Administration"/>
    <s v="003"/>
    <s v="Procurement"/>
    <s v="1623"/>
    <s v="Retooling of Financial Intelligence Authority"/>
    <s v="000003"/>
    <s v="Facilities and Equipment Management"/>
    <s v="221008"/>
    <s v="Information and Communication Technology Supplies.  "/>
    <n v="0"/>
    <n v="0"/>
    <n v="0"/>
    <n v="0"/>
    <n v="129000000"/>
    <n v="0"/>
    <n v="129000000"/>
    <n v="0"/>
    <n v="64500000"/>
    <n v="0"/>
    <n v="0"/>
    <n v="0"/>
    <n v="21500000"/>
    <n v="3986323"/>
    <n v="0"/>
    <n v="0"/>
    <n v="15050000"/>
    <n v="57277200"/>
    <n v="0"/>
    <n v="0"/>
    <n v="3633500"/>
    <n v="43419977"/>
    <n v="0"/>
    <n v="0"/>
    <n v="104683500"/>
    <n v="0"/>
    <n v="104683500"/>
    <n v="0"/>
    <n v="104683500"/>
    <n v="104683500"/>
    <s v="Recurrent"/>
  </r>
  <r>
    <s v="132"/>
    <s v="Education Service Commission (ESC)"/>
    <x v="9"/>
    <x v="9"/>
    <s v="01"/>
    <s v="Education,Sports and skills"/>
    <s v="02"/>
    <s v="Management of Education Service Personnel"/>
    <s v="001"/>
    <s v="Education Services"/>
    <s v="1602"/>
    <s v="Retooling of Education Service Commission"/>
    <s v="000003"/>
    <s v="Facilities and Equipment Management"/>
    <s v="225201"/>
    <s v="Consultancy Services-Capital"/>
    <n v="0"/>
    <n v="0"/>
    <n v="0"/>
    <n v="0"/>
    <n v="1000000000"/>
    <n v="0"/>
    <n v="1000000000"/>
    <n v="0"/>
    <n v="0"/>
    <n v="0"/>
    <n v="0"/>
    <n v="0"/>
    <n v="0"/>
    <n v="0"/>
    <n v="0"/>
    <n v="0"/>
    <n v="479014231"/>
    <n v="286813957"/>
    <n v="0"/>
    <n v="0"/>
    <n v="520985769"/>
    <n v="713186043"/>
    <n v="0"/>
    <n v="0"/>
    <n v="1000000000"/>
    <n v="0"/>
    <n v="1000000000"/>
    <n v="0"/>
    <n v="1000000000"/>
    <n v="1000000000"/>
    <s v="Recurrent"/>
  </r>
  <r>
    <s v="135"/>
    <s v="Directorate of Government Analytical Laboratory (DGAL)"/>
    <x v="0"/>
    <x v="0"/>
    <s v="01"/>
    <s v="Institutional Coordination"/>
    <s v="01"/>
    <s v="Forensic and General Scientific Services "/>
    <s v="002"/>
    <s v="Administrative and Support Services"/>
    <s v="1642"/>
    <s v="Retooling of Directorate of Government Analytical Laboratory"/>
    <s v="000003"/>
    <s v="Facilities and Equipment Management"/>
    <s v="211102"/>
    <s v="Contract Staff Salaries "/>
    <n v="0"/>
    <n v="0"/>
    <n v="0"/>
    <n v="0"/>
    <n v="60000000"/>
    <n v="0"/>
    <n v="60000000"/>
    <n v="0"/>
    <n v="13500000"/>
    <n v="7479980"/>
    <n v="0"/>
    <n v="0"/>
    <n v="15000000"/>
    <n v="13416611"/>
    <n v="0"/>
    <n v="0"/>
    <n v="15000000"/>
    <n v="7685118"/>
    <n v="0"/>
    <n v="0"/>
    <n v="0"/>
    <n v="11341536"/>
    <n v="0"/>
    <n v="0"/>
    <n v="43500000"/>
    <n v="0"/>
    <n v="39923245"/>
    <n v="0"/>
    <n v="43500000"/>
    <n v="39923245"/>
    <s v="Recurrent"/>
  </r>
  <r>
    <s v="137"/>
    <s v="National Identification and Registration Authority (NIRA)"/>
    <x v="0"/>
    <x v="0"/>
    <s v="01"/>
    <s v="Institutional Coordination"/>
    <s v="02"/>
    <s v="Policy, Planning and Support Services"/>
    <s v="001"/>
    <s v="Finance &amp; Administration services "/>
    <s v="1667"/>
    <s v="Retooling the National Identification and Registration Authority"/>
    <s v="000003"/>
    <s v="Facilities and Equipment Management"/>
    <s v="312423"/>
    <s v="Computer Software - Acquisition"/>
    <n v="0"/>
    <n v="0"/>
    <n v="0"/>
    <n v="0"/>
    <n v="736000000"/>
    <n v="0"/>
    <n v="736000000"/>
    <n v="0"/>
    <n v="0"/>
    <n v="0"/>
    <n v="0"/>
    <n v="0"/>
    <n v="0"/>
    <n v="0"/>
    <n v="0"/>
    <n v="0"/>
    <n v="19807500"/>
    <n v="0"/>
    <n v="0"/>
    <n v="0"/>
    <n v="0"/>
    <n v="0"/>
    <n v="0"/>
    <n v="0"/>
    <n v="19807500"/>
    <n v="0"/>
    <n v="0"/>
    <n v="0"/>
    <n v="19807500"/>
    <n v="0"/>
    <s v="Capital"/>
  </r>
  <r>
    <s v="139"/>
    <s v="Petroleum Authority of Uganda (PAU)"/>
    <x v="12"/>
    <x v="12"/>
    <s v="01"/>
    <s v="Upstream "/>
    <s v="02"/>
    <s v="Policy, Planning and Support Services"/>
    <s v="002"/>
    <s v="Finance and Corporate Services "/>
    <s v="1596"/>
    <s v="Retooling of Petroleum Authority of Uganda"/>
    <s v="000002"/>
    <s v="Construction Management"/>
    <s v="312212"/>
    <s v="Light Vehicles - Acquisition"/>
    <n v="0"/>
    <n v="0"/>
    <n v="0"/>
    <n v="0"/>
    <n v="0"/>
    <n v="0"/>
    <n v="1200000000"/>
    <n v="0"/>
    <n v="0"/>
    <n v="0"/>
    <n v="0"/>
    <n v="0"/>
    <n v="0"/>
    <n v="0"/>
    <n v="0"/>
    <n v="0"/>
    <n v="1200000000"/>
    <n v="0"/>
    <n v="0"/>
    <n v="0"/>
    <n v="0"/>
    <n v="1200000000"/>
    <n v="0"/>
    <n v="0"/>
    <n v="1200000000"/>
    <n v="0"/>
    <n v="1200000000"/>
    <n v="0"/>
    <n v="1200000000"/>
    <n v="1200000000"/>
    <s v="Capital"/>
  </r>
  <r>
    <s v="142"/>
    <s v="National Agricultural Research Organization (NARO)"/>
    <x v="7"/>
    <x v="7"/>
    <s v="02"/>
    <s v="Agricultural Production and Productivity"/>
    <s v="01"/>
    <s v="Agricultural Research"/>
    <s v="007"/>
    <s v="NARO-SECRETARIATE"/>
    <s v="1619"/>
    <s v="Retooling of National Agricultural Research Organization"/>
    <s v="000003"/>
    <s v="Facilities and Equipment Management"/>
    <s v="312221"/>
    <s v="Light ICT hardware - Acquisition"/>
    <n v="0"/>
    <n v="0"/>
    <n v="0"/>
    <n v="0"/>
    <n v="150070000"/>
    <n v="0"/>
    <n v="150070000"/>
    <n v="0"/>
    <n v="0"/>
    <n v="0"/>
    <n v="0"/>
    <n v="0"/>
    <n v="0"/>
    <n v="0"/>
    <n v="0"/>
    <n v="0"/>
    <n v="150070000"/>
    <n v="0"/>
    <n v="0"/>
    <n v="0"/>
    <n v="0"/>
    <n v="150070000"/>
    <n v="0"/>
    <n v="0"/>
    <n v="150070000"/>
    <n v="0"/>
    <n v="150070000"/>
    <n v="0"/>
    <n v="150070000"/>
    <n v="150070000"/>
    <s v="Capital"/>
  </r>
  <r>
    <s v="142"/>
    <s v="National Agricultural Research Organization (NARO)"/>
    <x v="7"/>
    <x v="7"/>
    <s v="02"/>
    <s v="Agricultural Production and Productivity"/>
    <s v="01"/>
    <s v="Agricultural Research"/>
    <s v="007"/>
    <s v="NARO-SECRETARIATE"/>
    <s v="1619"/>
    <s v="Retooling of National Agricultural Research Organization"/>
    <s v="000003"/>
    <s v="Facilities and Equipment Management"/>
    <s v="312222"/>
    <s v="Heavy ICT hardware - Acquisition"/>
    <n v="0"/>
    <n v="0"/>
    <n v="0"/>
    <n v="0"/>
    <n v="163510000"/>
    <n v="0"/>
    <n v="163510000"/>
    <n v="0"/>
    <n v="0"/>
    <n v="0"/>
    <n v="0"/>
    <n v="0"/>
    <n v="0"/>
    <n v="0"/>
    <n v="0"/>
    <n v="0"/>
    <n v="163510000"/>
    <n v="75372471"/>
    <n v="0"/>
    <n v="0"/>
    <n v="0"/>
    <n v="88137529"/>
    <n v="0"/>
    <n v="0"/>
    <n v="163510000"/>
    <n v="0"/>
    <n v="163510000"/>
    <n v="0"/>
    <n v="163510000"/>
    <n v="163510000"/>
    <s v="Capital"/>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2001"/>
    <s v="Information and Communication Technology Services."/>
    <n v="0"/>
    <n v="0"/>
    <n v="0"/>
    <n v="0"/>
    <n v="39576000"/>
    <n v="0"/>
    <n v="39576000"/>
    <n v="0"/>
    <n v="0"/>
    <n v="0"/>
    <n v="0"/>
    <n v="0"/>
    <n v="9791008"/>
    <n v="8725008"/>
    <n v="0"/>
    <n v="0"/>
    <n v="29784992"/>
    <n v="26715073"/>
    <n v="0"/>
    <n v="0"/>
    <n v="0"/>
    <n v="4135919"/>
    <n v="0"/>
    <n v="0"/>
    <n v="39576000"/>
    <n v="0"/>
    <n v="39576000"/>
    <n v="0"/>
    <n v="39576000"/>
    <n v="39576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1012"/>
    <s v="Small Office Equipment"/>
    <n v="0"/>
    <n v="0"/>
    <n v="0"/>
    <n v="0"/>
    <n v="7796000"/>
    <n v="0"/>
    <n v="7796000"/>
    <n v="0"/>
    <n v="0"/>
    <n v="0"/>
    <n v="0"/>
    <n v="0"/>
    <n v="469000"/>
    <n v="100000"/>
    <n v="0"/>
    <n v="0"/>
    <n v="7327000"/>
    <n v="7696000"/>
    <n v="0"/>
    <n v="0"/>
    <n v="0"/>
    <n v="0"/>
    <n v="0"/>
    <n v="0"/>
    <n v="7796000"/>
    <n v="0"/>
    <n v="7796000"/>
    <n v="0"/>
    <n v="7796000"/>
    <n v="7796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7001"/>
    <s v="Travel inland"/>
    <n v="0"/>
    <n v="0"/>
    <n v="0"/>
    <n v="0"/>
    <n v="270642000"/>
    <n v="0"/>
    <n v="270642000"/>
    <n v="0"/>
    <n v="0"/>
    <n v="0"/>
    <n v="0"/>
    <n v="0"/>
    <n v="204677008"/>
    <n v="40989008"/>
    <n v="0"/>
    <n v="0"/>
    <n v="65964992"/>
    <n v="145610992"/>
    <n v="0"/>
    <n v="0"/>
    <n v="0"/>
    <n v="84042000"/>
    <n v="0"/>
    <n v="0"/>
    <n v="270642000"/>
    <n v="0"/>
    <n v="270642000"/>
    <n v="0"/>
    <n v="270642000"/>
    <n v="270642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7003"/>
    <s v="Carriage, Haulage, Freight and transport hire"/>
    <n v="0"/>
    <n v="0"/>
    <n v="0"/>
    <n v="0"/>
    <n v="8964000"/>
    <n v="0"/>
    <n v="8964000"/>
    <n v="0"/>
    <n v="0"/>
    <n v="0"/>
    <n v="0"/>
    <n v="0"/>
    <n v="8964000"/>
    <n v="0"/>
    <n v="0"/>
    <n v="0"/>
    <n v="0"/>
    <n v="8964000"/>
    <n v="0"/>
    <n v="0"/>
    <n v="0"/>
    <n v="0"/>
    <n v="0"/>
    <n v="0"/>
    <n v="8964000"/>
    <n v="0"/>
    <n v="8964000"/>
    <n v="0"/>
    <n v="8964000"/>
    <n v="8964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8003"/>
    <s v="Maintenance-Machinery &amp; Equipment Other than Transport Equipment "/>
    <n v="0"/>
    <n v="0"/>
    <n v="0"/>
    <n v="0"/>
    <n v="29175000"/>
    <n v="0"/>
    <n v="29175000"/>
    <n v="0"/>
    <n v="0"/>
    <n v="0"/>
    <n v="0"/>
    <n v="0"/>
    <n v="487500"/>
    <n v="100000"/>
    <n v="0"/>
    <n v="0"/>
    <n v="28687500"/>
    <n v="29075000"/>
    <n v="0"/>
    <n v="0"/>
    <n v="0"/>
    <n v="0"/>
    <n v="0"/>
    <n v="0"/>
    <n v="29175000"/>
    <n v="0"/>
    <n v="29175000"/>
    <n v="0"/>
    <n v="29175000"/>
    <n v="29175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1001"/>
    <s v="Advertising and Public Relations"/>
    <n v="0"/>
    <n v="0"/>
    <n v="0"/>
    <n v="0"/>
    <n v="214445000"/>
    <n v="0"/>
    <n v="214445000"/>
    <n v="0"/>
    <n v="0"/>
    <n v="0"/>
    <n v="0"/>
    <n v="0"/>
    <n v="154922500"/>
    <n v="84174000"/>
    <n v="0"/>
    <n v="0"/>
    <n v="59522500"/>
    <n v="71005718"/>
    <n v="0"/>
    <n v="0"/>
    <n v="0"/>
    <n v="59265282"/>
    <n v="0"/>
    <n v="0"/>
    <n v="214445000"/>
    <n v="0"/>
    <n v="214445000"/>
    <n v="0"/>
    <n v="214445000"/>
    <n v="214445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1009"/>
    <s v="Welfare and Entertainment"/>
    <n v="0"/>
    <n v="0"/>
    <n v="0"/>
    <n v="0"/>
    <n v="185000000"/>
    <n v="0"/>
    <n v="185000000"/>
    <n v="0"/>
    <n v="0"/>
    <n v="0"/>
    <n v="0"/>
    <n v="0"/>
    <n v="140000000"/>
    <n v="45914000"/>
    <n v="0"/>
    <n v="0"/>
    <n v="45000000"/>
    <n v="69470000"/>
    <n v="0"/>
    <n v="0"/>
    <n v="0"/>
    <n v="69616000"/>
    <n v="0"/>
    <n v="0"/>
    <n v="185000000"/>
    <n v="0"/>
    <n v="185000000"/>
    <n v="0"/>
    <n v="185000000"/>
    <n v="185000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2002"/>
    <s v="Postage and Courier"/>
    <n v="0"/>
    <n v="0"/>
    <n v="0"/>
    <n v="0"/>
    <n v="500000"/>
    <n v="0"/>
    <n v="500000"/>
    <n v="0"/>
    <n v="0"/>
    <n v="0"/>
    <n v="0"/>
    <n v="0"/>
    <n v="0"/>
    <n v="0"/>
    <n v="0"/>
    <n v="0"/>
    <n v="500000"/>
    <n v="0"/>
    <n v="0"/>
    <n v="0"/>
    <n v="0"/>
    <n v="500000"/>
    <n v="0"/>
    <n v="0"/>
    <n v="500000"/>
    <n v="0"/>
    <n v="500000"/>
    <n v="0"/>
    <n v="500000"/>
    <n v="500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3005"/>
    <s v="Electricity "/>
    <n v="0"/>
    <n v="0"/>
    <n v="0"/>
    <n v="0"/>
    <n v="1723000"/>
    <n v="0"/>
    <n v="1723000"/>
    <n v="0"/>
    <n v="0"/>
    <n v="0"/>
    <n v="0"/>
    <n v="0"/>
    <n v="1723000"/>
    <n v="0"/>
    <n v="0"/>
    <n v="0"/>
    <n v="0"/>
    <n v="1723000"/>
    <n v="0"/>
    <n v="0"/>
    <n v="0"/>
    <n v="0"/>
    <n v="0"/>
    <n v="0"/>
    <n v="1723000"/>
    <n v="0"/>
    <n v="1723000"/>
    <n v="0"/>
    <n v="1723000"/>
    <n v="1723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8002"/>
    <s v="Maintenance-Transport Equipment "/>
    <n v="0"/>
    <n v="0"/>
    <n v="0"/>
    <n v="0"/>
    <n v="27500000"/>
    <n v="0"/>
    <n v="27500000"/>
    <n v="0"/>
    <n v="0"/>
    <n v="0"/>
    <n v="0"/>
    <n v="0"/>
    <n v="13750000"/>
    <n v="0"/>
    <n v="0"/>
    <n v="0"/>
    <n v="13750000"/>
    <n v="13750000"/>
    <n v="0"/>
    <n v="0"/>
    <n v="0"/>
    <n v="13750000"/>
    <n v="0"/>
    <n v="0"/>
    <n v="27500000"/>
    <n v="0"/>
    <n v="27500000"/>
    <n v="0"/>
    <n v="27500000"/>
    <n v="27500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8004"/>
    <s v="Maintenance-Other Fixed Assets"/>
    <n v="0"/>
    <n v="0"/>
    <n v="0"/>
    <n v="0"/>
    <n v="1723000"/>
    <n v="0"/>
    <n v="1723000"/>
    <n v="0"/>
    <n v="0"/>
    <n v="0"/>
    <n v="0"/>
    <n v="0"/>
    <n v="1723000"/>
    <n v="0"/>
    <n v="0"/>
    <n v="0"/>
    <n v="0"/>
    <n v="1723000"/>
    <n v="0"/>
    <n v="0"/>
    <n v="0"/>
    <n v="0"/>
    <n v="0"/>
    <n v="0"/>
    <n v="1723000"/>
    <n v="0"/>
    <n v="1723000"/>
    <n v="0"/>
    <n v="1723000"/>
    <n v="1723000"/>
    <s v="Recurrent"/>
  </r>
  <r>
    <s v="142"/>
    <s v="National Agricultural Research Organization (NARO)"/>
    <x v="7"/>
    <x v="7"/>
    <s v="02"/>
    <s v="Agricultural Production and Productivity"/>
    <s v="01"/>
    <s v="Agricultural Research"/>
    <s v="014"/>
    <s v="National Livestock Resources Research Institute (NaLIRRI)"/>
    <s v="1560"/>
    <s v="Relocation and Operationalisation of the National Livestock Resources Research Institute(NALIRRI)"/>
    <s v="010010"/>
    <s v="Technology Generation"/>
    <s v="227004"/>
    <s v="Fuel, Lubricants and Oils"/>
    <n v="0"/>
    <n v="0"/>
    <n v="0"/>
    <n v="0"/>
    <n v="250000000"/>
    <n v="0"/>
    <n v="250000000"/>
    <n v="0"/>
    <n v="0"/>
    <n v="0"/>
    <n v="0"/>
    <n v="0"/>
    <n v="200000000"/>
    <n v="80000000"/>
    <n v="0"/>
    <n v="0"/>
    <n v="14478968"/>
    <n v="134478968"/>
    <n v="0"/>
    <n v="0"/>
    <n v="31801150"/>
    <n v="31801150"/>
    <n v="0"/>
    <n v="0"/>
    <n v="246280118"/>
    <n v="0"/>
    <n v="246280118"/>
    <n v="0"/>
    <n v="246280118"/>
    <n v="246280118"/>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7001"/>
    <s v="Travel inland"/>
    <n v="1600000000"/>
    <n v="0"/>
    <n v="0"/>
    <n v="0"/>
    <n v="5230658392"/>
    <n v="0"/>
    <n v="3630658392"/>
    <n v="0"/>
    <n v="0"/>
    <n v="0"/>
    <n v="0"/>
    <n v="0"/>
    <n v="1854400167"/>
    <n v="248535800"/>
    <n v="0"/>
    <n v="0"/>
    <n v="1100000000"/>
    <n v="269514605"/>
    <n v="0"/>
    <n v="0"/>
    <n v="2276258225"/>
    <n v="4562164302"/>
    <n v="0"/>
    <n v="0"/>
    <n v="5230658392"/>
    <n v="0"/>
    <n v="5080214707"/>
    <n v="0"/>
    <n v="5230658392"/>
    <n v="5080214707"/>
    <s v="Recurrent"/>
  </r>
  <r>
    <s v="145"/>
    <s v="Uganda Prisons Service"/>
    <x v="0"/>
    <x v="0"/>
    <s v="02"/>
    <s v="Security"/>
    <s v="04"/>
    <s v="Prisons Production"/>
    <s v="001"/>
    <s v="Projects Management"/>
    <s v="1395"/>
    <s v="The Maize seed &amp; Cotton production project under Uganda Prisons Service"/>
    <s v="000003"/>
    <s v="Facilities and Equipment Management"/>
    <s v="312212"/>
    <s v="Light Vehicles - Acquisition"/>
    <n v="0"/>
    <n v="0"/>
    <n v="0"/>
    <n v="0"/>
    <n v="1875000000"/>
    <n v="0"/>
    <n v="1875000000"/>
    <n v="0"/>
    <n v="0"/>
    <n v="0"/>
    <n v="0"/>
    <n v="0"/>
    <n v="1020000000"/>
    <n v="0"/>
    <n v="0"/>
    <n v="0"/>
    <n v="442000000"/>
    <n v="0"/>
    <n v="0"/>
    <n v="0"/>
    <n v="413000000"/>
    <n v="1875000000"/>
    <n v="0"/>
    <n v="0"/>
    <n v="1875000000"/>
    <n v="0"/>
    <n v="1875000000"/>
    <n v="0"/>
    <n v="1875000000"/>
    <n v="1875000000"/>
    <s v="Capital"/>
  </r>
  <r>
    <s v="145"/>
    <s v="Uganda Prisons Service"/>
    <x v="0"/>
    <x v="0"/>
    <s v="02"/>
    <s v="Security"/>
    <s v="04"/>
    <s v="Prisons Production"/>
    <s v="001"/>
    <s v="Projects Management"/>
    <s v="1395"/>
    <s v="The Maize seed &amp; Cotton production project under Uganda Prisons Service"/>
    <s v="000003"/>
    <s v="Facilities and Equipment Management"/>
    <s v="312233"/>
    <s v="Medical, Laboratory and Research &amp; appliances - Acquisition"/>
    <n v="0"/>
    <n v="0"/>
    <n v="0"/>
    <n v="0"/>
    <n v="630000000"/>
    <n v="0"/>
    <n v="630000000"/>
    <n v="0"/>
    <n v="0"/>
    <n v="0"/>
    <n v="0"/>
    <n v="0"/>
    <n v="0"/>
    <n v="0"/>
    <n v="0"/>
    <n v="0"/>
    <n v="200000000"/>
    <n v="0"/>
    <n v="0"/>
    <n v="0"/>
    <n v="430000000"/>
    <n v="630000000"/>
    <n v="0"/>
    <n v="0"/>
    <n v="630000000"/>
    <n v="0"/>
    <n v="630000000"/>
    <n v="0"/>
    <n v="630000000"/>
    <n v="630000000"/>
    <s v="Capital"/>
  </r>
  <r>
    <s v="145"/>
    <s v="Uganda Prisons Service"/>
    <x v="0"/>
    <x v="0"/>
    <s v="02"/>
    <s v="Security"/>
    <s v="04"/>
    <s v="Prisons Production"/>
    <s v="001"/>
    <s v="Projects Management"/>
    <s v="1395"/>
    <s v="The Maize seed &amp; Cotton production project under Uganda Prisons Service"/>
    <s v="460055"/>
    <s v="Production &amp; productivity enhancement"/>
    <s v="224002"/>
    <s v="Veterinary supplies and services"/>
    <n v="0"/>
    <n v="0"/>
    <n v="0"/>
    <n v="0"/>
    <n v="350000000"/>
    <n v="0"/>
    <n v="350000000"/>
    <n v="0"/>
    <n v="0"/>
    <n v="0"/>
    <n v="0"/>
    <n v="0"/>
    <n v="100000000"/>
    <n v="0"/>
    <n v="0"/>
    <n v="0"/>
    <n v="250000000"/>
    <n v="197461000"/>
    <n v="0"/>
    <n v="0"/>
    <n v="0"/>
    <n v="152539000"/>
    <n v="0"/>
    <n v="0"/>
    <n v="350000000"/>
    <n v="0"/>
    <n v="350000000"/>
    <n v="0"/>
    <n v="350000000"/>
    <n v="350000000"/>
    <s v="Recurrent"/>
  </r>
  <r>
    <s v="145"/>
    <s v="Uganda Prisons Service"/>
    <x v="0"/>
    <x v="0"/>
    <s v="02"/>
    <s v="Security"/>
    <s v="04"/>
    <s v="Prisons Production"/>
    <s v="001"/>
    <s v="Projects Management"/>
    <s v="1395"/>
    <s v="The Maize seed &amp; Cotton production project under Uganda Prisons Service"/>
    <s v="460055"/>
    <s v="Production &amp; productivity enhancement"/>
    <s v="224003"/>
    <s v="Agricultural Supplies and Services"/>
    <n v="0"/>
    <n v="0"/>
    <n v="0"/>
    <n v="0"/>
    <n v="2329714630"/>
    <n v="0"/>
    <n v="2329714630"/>
    <n v="0"/>
    <n v="2329000000"/>
    <n v="0"/>
    <n v="0"/>
    <n v="0"/>
    <n v="0"/>
    <n v="1461235000"/>
    <n v="0"/>
    <n v="0"/>
    <n v="0"/>
    <n v="734536500"/>
    <n v="0"/>
    <n v="0"/>
    <n v="714630"/>
    <n v="133943130"/>
    <n v="0"/>
    <n v="0"/>
    <n v="2329714630"/>
    <n v="0"/>
    <n v="2329714630"/>
    <n v="0"/>
    <n v="2329714630"/>
    <n v="2329714630"/>
    <s v="Recurrent"/>
  </r>
  <r>
    <s v="147"/>
    <s v="Local Government Finance Commission (LGFC)"/>
    <x v="4"/>
    <x v="4"/>
    <s v="04"/>
    <s v="Decentralization and Local Economic Development"/>
    <s v="01"/>
    <s v="Finance and Administration"/>
    <s v="001"/>
    <s v="Governance and  leadership "/>
    <s v="1651"/>
    <s v="Retooling of Local Government Finance Commission"/>
    <s v="000014"/>
    <s v="Administrative and Support Services"/>
    <s v="228003"/>
    <s v="Maintenance-Machinery &amp; Equipment Other than Transport Equipment "/>
    <n v="0"/>
    <n v="0"/>
    <n v="0"/>
    <n v="0"/>
    <n v="94200000"/>
    <n v="0"/>
    <n v="94200000"/>
    <n v="0"/>
    <n v="0"/>
    <n v="0"/>
    <n v="0"/>
    <n v="0"/>
    <n v="31400000"/>
    <n v="27806700"/>
    <n v="0"/>
    <n v="0"/>
    <n v="62800000"/>
    <n v="10100000"/>
    <n v="0"/>
    <n v="0"/>
    <n v="0"/>
    <n v="55030092"/>
    <n v="0"/>
    <n v="0"/>
    <n v="94200000"/>
    <n v="0"/>
    <n v="92936792"/>
    <n v="0"/>
    <n v="94200000"/>
    <n v="92936792"/>
    <s v="Recurrent"/>
  </r>
  <r>
    <s v="149"/>
    <s v="National Population Council"/>
    <x v="9"/>
    <x v="9"/>
    <s v="02"/>
    <s v="Population Health, Safety and Management "/>
    <s v="01"/>
    <s v="Policy, Planning and Support Services"/>
    <s v="002"/>
    <s v="Policy and  Planning "/>
    <s v="1758"/>
    <s v="Retooling of National Population Council"/>
    <s v="000003"/>
    <s v="Facilities and Equipment Management"/>
    <s v="221008"/>
    <s v="Information and Communication Technology Supplies.  "/>
    <n v="0"/>
    <n v="0"/>
    <n v="0"/>
    <n v="0"/>
    <n v="115000000"/>
    <n v="0"/>
    <n v="115000000"/>
    <n v="0"/>
    <n v="0"/>
    <n v="0"/>
    <n v="0"/>
    <n v="0"/>
    <n v="0"/>
    <n v="0"/>
    <n v="0"/>
    <n v="0"/>
    <n v="115000000"/>
    <n v="0"/>
    <n v="0"/>
    <n v="0"/>
    <n v="0"/>
    <n v="115000000"/>
    <n v="0"/>
    <n v="0"/>
    <n v="115000000"/>
    <n v="0"/>
    <n v="115000000"/>
    <n v="0"/>
    <n v="115000000"/>
    <n v="115000000"/>
    <s v="Recurrent"/>
  </r>
  <r>
    <s v="150"/>
    <s v="National Environment Management Authority (NEMA)"/>
    <x v="2"/>
    <x v="2"/>
    <s v="01"/>
    <s v="Environment and Natural Resources Management"/>
    <s v="01"/>
    <s v="Environmental Management"/>
    <s v="001"/>
    <s v="Environment Compliance"/>
    <s v="1639"/>
    <s v="Retooling of National Environment Management Authority"/>
    <s v="000003"/>
    <s v="Facilities and Equipment Management"/>
    <s v="312221"/>
    <s v="Light ICT hardware - Acquisition"/>
    <n v="0"/>
    <n v="0"/>
    <n v="0"/>
    <n v="0"/>
    <n v="89999994"/>
    <n v="0"/>
    <n v="89999994"/>
    <n v="0"/>
    <n v="0"/>
    <n v="0"/>
    <n v="0"/>
    <n v="0"/>
    <n v="30000000"/>
    <n v="0"/>
    <n v="0"/>
    <n v="0"/>
    <n v="0"/>
    <n v="0"/>
    <n v="0"/>
    <n v="0"/>
    <n v="0"/>
    <n v="29854555"/>
    <n v="0"/>
    <n v="0"/>
    <n v="30000000"/>
    <n v="0"/>
    <n v="29854555"/>
    <n v="0"/>
    <n v="30000000"/>
    <n v="29854555"/>
    <s v="Capital"/>
  </r>
  <r>
    <s v="152"/>
    <s v="National Agricultural Advisory Services (NAADS)"/>
    <x v="7"/>
    <x v="7"/>
    <s v="01"/>
    <s v="Institutional Strengthening and Coordination "/>
    <s v="01"/>
    <s v="Agricultural Value Chain &amp; Agribusiness Development"/>
    <s v="001"/>
    <s v="Technical &amp; Agribusines Services"/>
    <s v="1754"/>
    <s v="Retooling of National Agricultural Advisory Services Secretariat"/>
    <s v="000003"/>
    <s v="Facilities and Equipment Management"/>
    <s v="312221"/>
    <s v="Light ICT hardware - Acquisition"/>
    <n v="0"/>
    <n v="0"/>
    <n v="0"/>
    <n v="0"/>
    <n v="30600000"/>
    <n v="0"/>
    <n v="30600000"/>
    <n v="0"/>
    <n v="0"/>
    <n v="0"/>
    <n v="0"/>
    <n v="0"/>
    <n v="10600000"/>
    <n v="0"/>
    <n v="0"/>
    <n v="0"/>
    <n v="20000000"/>
    <n v="0"/>
    <n v="0"/>
    <n v="0"/>
    <n v="0"/>
    <n v="30600000"/>
    <n v="0"/>
    <n v="0"/>
    <n v="30600000"/>
    <n v="0"/>
    <n v="30600000"/>
    <n v="0"/>
    <n v="30600000"/>
    <n v="30600000"/>
    <s v="Capital"/>
  </r>
  <r>
    <s v="152"/>
    <s v="National Agricultural Advisory Services (NAADS)"/>
    <x v="7"/>
    <x v="7"/>
    <s v="01"/>
    <s v="Institutional Strengthening and Coordination "/>
    <s v="01"/>
    <s v="Agricultural Value Chain &amp; Agribusiness Development"/>
    <s v="001"/>
    <s v="Technical &amp; Agribusines Services"/>
    <s v="1754"/>
    <s v="Retooling of National Agricultural Advisory Services Secretariat"/>
    <s v="000003"/>
    <s v="Facilities and Equipment Management"/>
    <s v="312222"/>
    <s v="Heavy ICT hardware - Acquisition"/>
    <n v="0"/>
    <n v="0"/>
    <n v="0"/>
    <n v="0"/>
    <n v="20000000"/>
    <n v="0"/>
    <n v="20000000"/>
    <n v="0"/>
    <n v="0"/>
    <n v="0"/>
    <n v="0"/>
    <n v="0"/>
    <n v="0"/>
    <n v="0"/>
    <n v="0"/>
    <n v="0"/>
    <n v="20000000"/>
    <n v="0"/>
    <n v="0"/>
    <n v="0"/>
    <n v="0"/>
    <n v="20000001"/>
    <n v="0"/>
    <n v="0"/>
    <n v="20000000"/>
    <n v="0"/>
    <n v="20000001"/>
    <n v="0"/>
    <n v="20000000"/>
    <n v="20000001"/>
    <s v="Capital"/>
  </r>
  <r>
    <s v="152"/>
    <s v="National Agricultural Advisory Services (NAADS)"/>
    <x v="7"/>
    <x v="7"/>
    <s v="02"/>
    <s v="Agricultural Production and Productivity"/>
    <s v="01"/>
    <s v="Agricultural Value Chain &amp; Agribusiness Development"/>
    <s v="001"/>
    <s v="Technical &amp; Agribusines Services"/>
    <s v="1754"/>
    <s v="Retooling of National Agricultural Advisory Services Secretariat"/>
    <s v="010012"/>
    <s v="Regional Farm Service Centres"/>
    <s v="312121"/>
    <s v="Non-Residential Buildings - Acquisition"/>
    <n v="0"/>
    <n v="0"/>
    <n v="0"/>
    <n v="0"/>
    <n v="2000000000"/>
    <n v="0"/>
    <n v="2000000000"/>
    <n v="0"/>
    <n v="0"/>
    <n v="0"/>
    <n v="0"/>
    <n v="0"/>
    <n v="0"/>
    <n v="0"/>
    <n v="0"/>
    <n v="0"/>
    <n v="1000000000"/>
    <n v="0"/>
    <n v="0"/>
    <n v="0"/>
    <n v="320659792"/>
    <n v="1320659792"/>
    <n v="0"/>
    <n v="0"/>
    <n v="1320659792"/>
    <n v="0"/>
    <n v="1320659792"/>
    <n v="0"/>
    <n v="1320659792"/>
    <n v="1320659792"/>
    <s v="Capital"/>
  </r>
  <r>
    <s v="153"/>
    <s v="Public Procurement &amp; Disposal of Public Assets (PPDA)"/>
    <x v="0"/>
    <x v="0"/>
    <s v="05"/>
    <s v="Anti-Corruption and Accountability"/>
    <s v="02"/>
    <s v="General Administration and Support Services"/>
    <s v="002"/>
    <s v="Operations"/>
    <s v="1621"/>
    <s v="Retooling of Public Procurement and Disposal of Public Assets Authority"/>
    <s v="000003"/>
    <s v="Facilities and Equipment Management"/>
    <s v="312121"/>
    <s v="Non-Residential Buildings - Acquisition"/>
    <n v="0"/>
    <n v="0"/>
    <n v="0"/>
    <n v="0"/>
    <n v="1992400000"/>
    <n v="0"/>
    <n v="1992400000"/>
    <n v="0"/>
    <n v="0"/>
    <n v="0"/>
    <n v="0"/>
    <n v="0"/>
    <n v="870000000"/>
    <n v="33910000"/>
    <n v="0"/>
    <n v="0"/>
    <n v="211660000"/>
    <n v="66693030"/>
    <n v="0"/>
    <n v="0"/>
    <n v="692785554"/>
    <n v="1673842524"/>
    <n v="0"/>
    <n v="0"/>
    <n v="1774445554"/>
    <n v="0"/>
    <n v="1774445554"/>
    <n v="0"/>
    <n v="1774445554"/>
    <n v="1774445554"/>
    <s v="Capital"/>
  </r>
  <r>
    <s v="154"/>
    <s v="Uganda National Bureau of Standards (UNBS)"/>
    <x v="5"/>
    <x v="5"/>
    <s v="01"/>
    <s v="Enabling Environment"/>
    <s v="04"/>
    <s v=" Standards and Measurement Systems’ promotion"/>
    <s v="003"/>
    <s v="Finance and Administration"/>
    <s v="1675"/>
    <s v="Retooling of Uganda National Bureau of Standards"/>
    <s v="000003"/>
    <s v="Facilities and Equipment Management"/>
    <s v="312235"/>
    <s v="Furniture and Fittings - Acquisition"/>
    <n v="0"/>
    <n v="0"/>
    <n v="0"/>
    <n v="0"/>
    <n v="91749136"/>
    <n v="0"/>
    <n v="91749136"/>
    <n v="0"/>
    <n v="0"/>
    <n v="0"/>
    <n v="0"/>
    <n v="0"/>
    <n v="0"/>
    <n v="0"/>
    <n v="0"/>
    <n v="0"/>
    <n v="91749136"/>
    <n v="0"/>
    <n v="0"/>
    <n v="0"/>
    <n v="0"/>
    <n v="91748000"/>
    <n v="0"/>
    <n v="0"/>
    <n v="91749136"/>
    <n v="0"/>
    <n v="91748000"/>
    <n v="0"/>
    <n v="91749136"/>
    <n v="91748000"/>
    <s v="Capital"/>
  </r>
  <r>
    <s v="155"/>
    <s v="Cotton Development Organization"/>
    <x v="7"/>
    <x v="7"/>
    <s v="01"/>
    <s v="Institutional Strengthening and Coordination "/>
    <s v="01"/>
    <s v="Cotton Development"/>
    <s v="001"/>
    <s v="Technical Services "/>
    <s v="1756"/>
    <s v="Retooling for Cotton Development Organization"/>
    <s v="010017"/>
    <s v="Machinery acquisition and maintenance"/>
    <s v="312221"/>
    <s v="Light ICT hardware - Acquisition"/>
    <n v="0"/>
    <n v="0"/>
    <n v="0"/>
    <n v="0"/>
    <n v="248950000"/>
    <n v="0"/>
    <n v="248950000"/>
    <n v="0"/>
    <n v="0"/>
    <n v="0"/>
    <n v="0"/>
    <n v="0"/>
    <n v="180000000"/>
    <n v="31170560"/>
    <n v="0"/>
    <n v="0"/>
    <n v="45000000"/>
    <n v="135868961"/>
    <n v="0"/>
    <n v="0"/>
    <n v="9236955"/>
    <n v="67494610"/>
    <n v="0"/>
    <n v="0"/>
    <n v="234236955"/>
    <n v="0"/>
    <n v="234534131"/>
    <n v="0"/>
    <n v="234236955"/>
    <n v="234534131"/>
    <s v="Capital"/>
  </r>
  <r>
    <s v="156"/>
    <s v="Uganda Land Commission (ULC)"/>
    <x v="2"/>
    <x v="2"/>
    <s v="02"/>
    <s v="Land Management "/>
    <s v="01"/>
    <s v="General Administration and Support Services"/>
    <s v="001"/>
    <s v="Finance and Administration "/>
    <s v="1633"/>
    <s v="Retooling of Uganda Land Commission"/>
    <s v="000010"/>
    <s v="Leadership and Management"/>
    <s v="223001"/>
    <s v="Property Management Expenses"/>
    <n v="0"/>
    <n v="0"/>
    <n v="0"/>
    <n v="0"/>
    <n v="20000000"/>
    <n v="0"/>
    <n v="20000000"/>
    <n v="0"/>
    <n v="0"/>
    <n v="0"/>
    <n v="0"/>
    <n v="0"/>
    <n v="20000000"/>
    <n v="0"/>
    <n v="0"/>
    <n v="0"/>
    <n v="0"/>
    <n v="17148366"/>
    <n v="0"/>
    <n v="0"/>
    <n v="0"/>
    <n v="2851634"/>
    <n v="0"/>
    <n v="0"/>
    <n v="20000000"/>
    <n v="0"/>
    <n v="20000000"/>
    <n v="0"/>
    <n v="20000000"/>
    <n v="20000000"/>
    <s v="Recurrent"/>
  </r>
  <r>
    <s v="156"/>
    <s v="Uganda Land Commission (ULC)"/>
    <x v="2"/>
    <x v="2"/>
    <s v="02"/>
    <s v="Land Management "/>
    <s v="01"/>
    <s v="General Administration and Support Services"/>
    <s v="001"/>
    <s v="Finance and Administration "/>
    <s v="1633"/>
    <s v="Retooling of Uganda Land Commission"/>
    <s v="000010"/>
    <s v="Leadership and Management"/>
    <s v="225101"/>
    <s v="Consultancy Services"/>
    <n v="0"/>
    <n v="0"/>
    <n v="0"/>
    <n v="0"/>
    <n v="50000000"/>
    <n v="0"/>
    <n v="50000000"/>
    <n v="0"/>
    <n v="0"/>
    <n v="0"/>
    <n v="0"/>
    <n v="0"/>
    <n v="25000000"/>
    <n v="0"/>
    <n v="0"/>
    <n v="0"/>
    <n v="10000000"/>
    <n v="0"/>
    <n v="0"/>
    <n v="0"/>
    <n v="0"/>
    <n v="35000000"/>
    <n v="0"/>
    <n v="0"/>
    <n v="35000000"/>
    <n v="0"/>
    <n v="35000000"/>
    <n v="0"/>
    <n v="35000000"/>
    <n v="35000000"/>
    <s v="Recurrent"/>
  </r>
  <r>
    <s v="156"/>
    <s v="Uganda Land Commission (ULC)"/>
    <x v="2"/>
    <x v="2"/>
    <s v="02"/>
    <s v="Land Management "/>
    <s v="01"/>
    <s v="General Administration and Support Services"/>
    <s v="001"/>
    <s v="Finance and Administration "/>
    <s v="1633"/>
    <s v="Retooling of Uganda Land Commission"/>
    <s v="000039"/>
    <s v="Policies, Regulations and Standards "/>
    <s v="221003"/>
    <s v="Staff Training"/>
    <n v="0"/>
    <n v="0"/>
    <n v="0"/>
    <n v="0"/>
    <n v="90000000"/>
    <n v="0"/>
    <n v="90000000"/>
    <n v="0"/>
    <n v="0"/>
    <n v="0"/>
    <n v="0"/>
    <n v="0"/>
    <n v="50000000"/>
    <n v="7350000"/>
    <n v="0"/>
    <n v="0"/>
    <n v="10000000"/>
    <n v="25660000"/>
    <n v="0"/>
    <n v="0"/>
    <n v="30000000"/>
    <n v="52350001"/>
    <n v="0"/>
    <n v="0"/>
    <n v="90000000"/>
    <n v="0"/>
    <n v="85360001"/>
    <n v="0"/>
    <n v="90000000"/>
    <n v="85360001"/>
    <s v="Recurrent"/>
  </r>
  <r>
    <s v="156"/>
    <s v="Uganda Land Commission (ULC)"/>
    <x v="2"/>
    <x v="2"/>
    <s v="02"/>
    <s v="Land Management "/>
    <s v="01"/>
    <s v="General Administration and Support Services"/>
    <s v="001"/>
    <s v="Finance and Administration "/>
    <s v="1633"/>
    <s v="Retooling of Uganda Land Commission"/>
    <s v="140035"/>
    <s v="Land Information Management"/>
    <s v="221009"/>
    <s v="Welfare and Entertainment"/>
    <n v="0"/>
    <n v="0"/>
    <n v="0"/>
    <n v="0"/>
    <n v="40000000"/>
    <n v="0"/>
    <n v="40000000"/>
    <n v="0"/>
    <n v="0"/>
    <n v="0"/>
    <n v="0"/>
    <n v="0"/>
    <n v="20000000"/>
    <n v="5000000"/>
    <n v="0"/>
    <n v="0"/>
    <n v="10000000"/>
    <n v="1986000"/>
    <n v="0"/>
    <n v="0"/>
    <n v="10000000"/>
    <n v="33014000"/>
    <n v="0"/>
    <n v="0"/>
    <n v="40000000"/>
    <n v="0"/>
    <n v="40000000"/>
    <n v="0"/>
    <n v="40000000"/>
    <n v="40000000"/>
    <s v="Recurrent"/>
  </r>
  <r>
    <s v="156"/>
    <s v="Uganda Land Commission (ULC)"/>
    <x v="2"/>
    <x v="2"/>
    <s v="02"/>
    <s v="Land Management "/>
    <s v="01"/>
    <s v="General Administration and Support Services"/>
    <s v="001"/>
    <s v="Finance and Administration "/>
    <s v="1633"/>
    <s v="Retooling of Uganda Land Commission"/>
    <s v="140035"/>
    <s v="Land Information Management"/>
    <s v="221011"/>
    <s v="Printing, Stationery, Photocopying and Binding"/>
    <n v="0"/>
    <n v="0"/>
    <n v="0"/>
    <n v="0"/>
    <n v="40000000"/>
    <n v="0"/>
    <n v="40000000"/>
    <n v="0"/>
    <n v="0"/>
    <n v="0"/>
    <n v="0"/>
    <n v="0"/>
    <n v="0"/>
    <n v="0"/>
    <n v="0"/>
    <n v="0"/>
    <n v="0"/>
    <n v="0"/>
    <n v="0"/>
    <n v="0"/>
    <n v="10000000"/>
    <n v="9999999"/>
    <n v="0"/>
    <n v="0"/>
    <n v="10000000"/>
    <n v="0"/>
    <n v="9999999"/>
    <n v="0"/>
    <n v="10000000"/>
    <n v="9999999"/>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312212"/>
    <s v="Light Vehicles - Acquisition"/>
    <n v="0"/>
    <n v="0"/>
    <n v="0"/>
    <n v="0"/>
    <n v="1056000000"/>
    <n v="0"/>
    <n v="1056000000"/>
    <n v="0"/>
    <n v="0"/>
    <n v="0"/>
    <n v="0"/>
    <n v="0"/>
    <n v="228258267"/>
    <n v="0"/>
    <n v="0"/>
    <n v="0"/>
    <n v="827741733"/>
    <n v="0"/>
    <n v="0"/>
    <n v="0"/>
    <n v="0"/>
    <n v="1055999999"/>
    <n v="0"/>
    <n v="0"/>
    <n v="1056000000"/>
    <n v="0"/>
    <n v="1055999999"/>
    <n v="0"/>
    <n v="1056000000"/>
    <n v="1055999999"/>
    <s v="Capital"/>
  </r>
  <r>
    <s v="157"/>
    <s v="National Forestry Authority (NFA)"/>
    <x v="2"/>
    <x v="2"/>
    <s v="01"/>
    <s v="Environment and Natural Resources Management"/>
    <s v="02"/>
    <s v="Institutional Development"/>
    <s v="001"/>
    <s v="Finance Administration"/>
    <s v="1679"/>
    <s v="Retooling of National Forestry Authority"/>
    <s v="140002"/>
    <s v="Production and supply of Forest Products and services"/>
    <s v="224003"/>
    <s v="Agricultural Supplies and Services"/>
    <n v="0"/>
    <n v="0"/>
    <n v="0"/>
    <n v="0"/>
    <n v="2634891053"/>
    <n v="0"/>
    <n v="2634891053"/>
    <n v="0"/>
    <n v="0"/>
    <n v="0"/>
    <n v="0"/>
    <n v="0"/>
    <n v="1128800000"/>
    <n v="651944977"/>
    <n v="0"/>
    <n v="0"/>
    <n v="1066227204"/>
    <n v="732996290"/>
    <n v="0"/>
    <n v="0"/>
    <n v="187498720"/>
    <n v="997371764"/>
    <n v="0"/>
    <n v="0"/>
    <n v="2382525924"/>
    <n v="0"/>
    <n v="2382313031"/>
    <n v="0"/>
    <n v="2382525924"/>
    <n v="2382313031"/>
    <s v="Recurrent"/>
  </r>
  <r>
    <s v="158"/>
    <s v="Internal Security Organization (ISO)"/>
    <x v="0"/>
    <x v="0"/>
    <s v="02"/>
    <s v="Security"/>
    <s v="01"/>
    <s v="Strengthening  Internal security"/>
    <s v="001"/>
    <s v="General Administration and Support services"/>
    <s v="1593"/>
    <s v="Retooling of Internal Security Organization"/>
    <s v="000003"/>
    <s v="Facilities and Equipment Management"/>
    <s v="312219"/>
    <s v="Other Transport equipment - Acquisition"/>
    <n v="0"/>
    <n v="0"/>
    <n v="0"/>
    <n v="0"/>
    <n v="12000000000"/>
    <n v="0"/>
    <n v="12000000000"/>
    <n v="0"/>
    <n v="5000000000"/>
    <n v="0"/>
    <n v="0"/>
    <n v="0"/>
    <n v="0"/>
    <n v="5000000000"/>
    <n v="0"/>
    <n v="0"/>
    <n v="7000000000"/>
    <n v="7000000000"/>
    <n v="0"/>
    <n v="0"/>
    <n v="0"/>
    <n v="0"/>
    <n v="0"/>
    <n v="0"/>
    <n v="12000000000"/>
    <n v="0"/>
    <n v="12000000000"/>
    <n v="0"/>
    <n v="12000000000"/>
    <n v="12000000000"/>
    <s v="Capital"/>
  </r>
  <r>
    <s v="161"/>
    <s v="Uganda Free Zones Authority"/>
    <x v="5"/>
    <x v="5"/>
    <s v="01"/>
    <s v="Enabling Environment"/>
    <s v="03"/>
    <s v="General Administration and Support Services"/>
    <s v="002"/>
    <s v="HR and Administration"/>
    <s v="1755"/>
    <s v="Retooling of the Uganda Free Zones Authority"/>
    <s v="000002"/>
    <s v="Construction Management"/>
    <s v="225201"/>
    <s v="Consultancy Services-Capital"/>
    <n v="0"/>
    <n v="0"/>
    <n v="0"/>
    <n v="0"/>
    <n v="1088788959"/>
    <n v="0"/>
    <n v="1088788959"/>
    <n v="0"/>
    <n v="0"/>
    <n v="0"/>
    <n v="0"/>
    <n v="0"/>
    <n v="334327500"/>
    <n v="191584920"/>
    <n v="0"/>
    <n v="0"/>
    <n v="754461459"/>
    <n v="681893221"/>
    <n v="0"/>
    <n v="0"/>
    <n v="0"/>
    <n v="215310818"/>
    <n v="0"/>
    <n v="0"/>
    <n v="1088788959"/>
    <n v="0"/>
    <n v="1088788959"/>
    <n v="0"/>
    <n v="1088788959"/>
    <n v="1088788959"/>
    <s v="Recurrent"/>
  </r>
  <r>
    <s v="161"/>
    <s v="Uganda Free Zones Authority"/>
    <x v="5"/>
    <x v="5"/>
    <s v="01"/>
    <s v="Enabling Environment"/>
    <s v="03"/>
    <s v="General Administration and Support Services"/>
    <s v="002"/>
    <s v="HR and Administration"/>
    <s v="1755"/>
    <s v="Retooling of the Uganda Free Zones Authority"/>
    <s v="000003"/>
    <s v="Facilities and Equipment Management"/>
    <s v="312221"/>
    <s v="Light ICT hardware - Acquisition"/>
    <n v="0"/>
    <n v="0"/>
    <n v="0"/>
    <n v="0"/>
    <n v="6000000"/>
    <n v="0"/>
    <n v="6000000"/>
    <n v="0"/>
    <n v="0"/>
    <n v="0"/>
    <n v="0"/>
    <n v="0"/>
    <n v="6000000"/>
    <n v="0"/>
    <n v="0"/>
    <n v="0"/>
    <n v="0"/>
    <n v="3894000"/>
    <n v="0"/>
    <n v="0"/>
    <n v="0"/>
    <n v="2106000"/>
    <n v="0"/>
    <n v="0"/>
    <n v="6000000"/>
    <n v="0"/>
    <n v="6000000"/>
    <n v="0"/>
    <n v="6000000"/>
    <n v="6000000"/>
    <s v="Capital"/>
  </r>
  <r>
    <s v="162"/>
    <s v="Uganda Microfinance Regulatory Authority"/>
    <x v="5"/>
    <x v="5"/>
    <s v="01"/>
    <s v="Enabling Environment"/>
    <s v="01"/>
    <s v="General Administration and Support Services"/>
    <s v="001"/>
    <s v="Finance and Administration"/>
    <s v="1776"/>
    <s v="Retooling of Uganda Microfinance Regulatory Authority"/>
    <s v="000003"/>
    <s v="Facilities and Equipment Management"/>
    <s v="312424"/>
    <s v="Computer databases - Acquisition"/>
    <n v="0"/>
    <n v="0"/>
    <n v="0"/>
    <n v="0"/>
    <n v="250000000"/>
    <n v="0"/>
    <n v="250000000"/>
    <n v="0"/>
    <n v="0"/>
    <n v="0"/>
    <n v="0"/>
    <n v="0"/>
    <n v="0"/>
    <n v="0"/>
    <n v="0"/>
    <n v="0"/>
    <n v="198666667"/>
    <n v="158917680"/>
    <n v="0"/>
    <n v="0"/>
    <n v="0"/>
    <n v="35783414"/>
    <n v="0"/>
    <n v="0"/>
    <n v="198666667"/>
    <n v="0"/>
    <n v="194701094"/>
    <n v="0"/>
    <n v="198666667"/>
    <n v="194701094"/>
    <s v="Capital"/>
  </r>
  <r>
    <s v="164"/>
    <s v="National Council for Higher Education"/>
    <x v="9"/>
    <x v="9"/>
    <s v="01"/>
    <s v="Education,Sports and skills"/>
    <s v="02"/>
    <s v="General Administration and support services"/>
    <s v="001"/>
    <s v="Finance, Planning and Administration"/>
    <s v="1749"/>
    <s v="Retooling of the National Council of Higher Education"/>
    <s v="000003"/>
    <s v="Facilities and Equipment Management"/>
    <s v="312231"/>
    <s v="Office Equipment - Acquisition "/>
    <n v="0"/>
    <n v="0"/>
    <n v="0"/>
    <n v="0"/>
    <n v="70000000"/>
    <n v="0"/>
    <n v="70000000"/>
    <n v="0"/>
    <n v="0"/>
    <n v="0"/>
    <n v="0"/>
    <n v="0"/>
    <n v="0"/>
    <n v="0"/>
    <n v="0"/>
    <n v="0"/>
    <n v="0"/>
    <n v="0"/>
    <n v="0"/>
    <n v="0"/>
    <n v="70000000"/>
    <n v="69995297"/>
    <n v="0"/>
    <n v="0"/>
    <n v="70000000"/>
    <n v="0"/>
    <n v="69995297"/>
    <n v="0"/>
    <n v="70000000"/>
    <n v="69995297"/>
    <s v="Capital"/>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2"/>
    <s v="Construction Management"/>
    <s v="225204"/>
    <s v="Monitoring and Supervision of capital work"/>
    <n v="0"/>
    <n v="0"/>
    <n v="0"/>
    <n v="0"/>
    <n v="483210000"/>
    <n v="0"/>
    <n v="483210000"/>
    <n v="0"/>
    <n v="0"/>
    <n v="0"/>
    <n v="0"/>
    <n v="0"/>
    <n v="120800000"/>
    <n v="120800000"/>
    <n v="0"/>
    <n v="0"/>
    <n v="241605000"/>
    <n v="241605000"/>
    <n v="0"/>
    <n v="0"/>
    <n v="0"/>
    <n v="0"/>
    <n v="0"/>
    <n v="0"/>
    <n v="362405000"/>
    <n v="0"/>
    <n v="362405000"/>
    <n v="0"/>
    <n v="362405000"/>
    <n v="362405000"/>
    <s v="Recurrent"/>
  </r>
  <r>
    <s v="165"/>
    <s v="Uganda Business and Technical Examination Board"/>
    <x v="9"/>
    <x v="9"/>
    <s v="01"/>
    <s v="Education,Sports and skills"/>
    <s v="01"/>
    <s v="Technical and Vocational Examination Assessment and Certification"/>
    <s v="002"/>
    <s v="General Administration and Support Services"/>
    <s v="1748"/>
    <s v="Retooling of the Uganda Business and Technical  Examination Board"/>
    <s v="000003"/>
    <s v="Facilities and Equipment Management"/>
    <s v="224008"/>
    <s v="Educational Materials and Services"/>
    <n v="0"/>
    <n v="0"/>
    <n v="0"/>
    <n v="0"/>
    <n v="0"/>
    <n v="0"/>
    <n v="72000000"/>
    <n v="0"/>
    <n v="0"/>
    <n v="0"/>
    <n v="0"/>
    <n v="0"/>
    <n v="0"/>
    <n v="0"/>
    <n v="0"/>
    <n v="0"/>
    <n v="0"/>
    <n v="0"/>
    <n v="0"/>
    <n v="0"/>
    <n v="0"/>
    <n v="0"/>
    <n v="0"/>
    <n v="0"/>
    <n v="0"/>
    <n v="0"/>
    <n v="0"/>
    <n v="0"/>
    <n v="0"/>
    <n v="0"/>
    <s v="Recurrent"/>
  </r>
  <r>
    <s v="301"/>
    <s v="Makerere University"/>
    <x v="9"/>
    <x v="9"/>
    <s v="01"/>
    <s v="Education,Sports and skills"/>
    <s v="02"/>
    <s v="Support Services "/>
    <s v="003"/>
    <s v="Office of the University secretary"/>
    <s v="1603"/>
    <s v="Retooling of Makerere University"/>
    <s v="000002"/>
    <s v="Construction Management"/>
    <s v="313111"/>
    <s v="   Residential Buildings - Improvement"/>
    <n v="0"/>
    <n v="0"/>
    <n v="100000000"/>
    <n v="-100000000"/>
    <n v="900000000"/>
    <n v="0"/>
    <n v="1000000000"/>
    <n v="0"/>
    <n v="0"/>
    <n v="0"/>
    <n v="0"/>
    <n v="0"/>
    <n v="216727077"/>
    <n v="0"/>
    <n v="0"/>
    <n v="0"/>
    <n v="0"/>
    <n v="77000000"/>
    <n v="0"/>
    <n v="0"/>
    <n v="683272923"/>
    <n v="823000000"/>
    <n v="0"/>
    <n v="0"/>
    <n v="900000000"/>
    <n v="0"/>
    <n v="900000000"/>
    <n v="0"/>
    <n v="900000000"/>
    <n v="900000000"/>
    <s v="Capital"/>
  </r>
  <r>
    <s v="301"/>
    <s v="Makerere University"/>
    <x v="9"/>
    <x v="9"/>
    <s v="01"/>
    <s v="Education,Sports and skills"/>
    <s v="02"/>
    <s v="Support Services "/>
    <s v="003"/>
    <s v="Office of the University secretary"/>
    <s v="1603"/>
    <s v="Retooling of Makerere University"/>
    <s v="000003"/>
    <s v="Facilities and Equipment Management"/>
    <s v="313137"/>
    <s v="Information Communication Technology network lines - Improvement"/>
    <n v="0"/>
    <n v="0"/>
    <n v="0"/>
    <n v="0"/>
    <n v="0"/>
    <n v="0"/>
    <n v="386000000"/>
    <n v="0"/>
    <n v="0"/>
    <n v="0"/>
    <n v="0"/>
    <n v="0"/>
    <n v="340000000"/>
    <n v="0"/>
    <n v="0"/>
    <n v="0"/>
    <n v="0"/>
    <n v="0"/>
    <n v="0"/>
    <n v="0"/>
    <n v="46000000"/>
    <n v="386000000"/>
    <n v="0"/>
    <n v="0"/>
    <n v="386000000"/>
    <n v="0"/>
    <n v="386000000"/>
    <n v="0"/>
    <n v="386000000"/>
    <n v="386000000"/>
    <s v="Capital"/>
  </r>
  <r>
    <s v="301"/>
    <s v="Makerere University"/>
    <x v="9"/>
    <x v="9"/>
    <s v="01"/>
    <s v="Education,Sports and skills"/>
    <s v="02"/>
    <s v="Support Services "/>
    <s v="003"/>
    <s v="Office of the University secretary"/>
    <s v="1603"/>
    <s v="Retooling of Makerere University"/>
    <s v="320026"/>
    <s v="Library services"/>
    <s v="312424"/>
    <s v="Computer databases - Acquisition"/>
    <n v="0"/>
    <n v="0"/>
    <n v="0"/>
    <n v="0"/>
    <n v="864000000"/>
    <n v="0"/>
    <n v="864000000"/>
    <n v="0"/>
    <n v="0"/>
    <n v="0"/>
    <n v="0"/>
    <n v="0"/>
    <n v="432000000"/>
    <n v="313885749"/>
    <n v="0"/>
    <n v="0"/>
    <n v="0"/>
    <n v="100725766"/>
    <n v="0"/>
    <n v="0"/>
    <n v="432000000"/>
    <n v="449265851"/>
    <n v="0"/>
    <n v="0"/>
    <n v="864000000"/>
    <n v="0"/>
    <n v="863877366"/>
    <n v="0"/>
    <n v="864000000"/>
    <n v="863877366"/>
    <s v="Capital"/>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4"/>
    <s v="Administrative and Support Services"/>
    <s v="225101"/>
    <s v="Consultancy Services"/>
    <n v="0"/>
    <n v="0"/>
    <n v="0"/>
    <n v="0"/>
    <n v="2923620666"/>
    <n v="0"/>
    <n v="0"/>
    <n v="2923620666"/>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7"/>
    <s v="Infrastructure Development and Management"/>
    <s v="224003"/>
    <s v="Agricultural Supplies and Services"/>
    <n v="0"/>
    <n v="0"/>
    <n v="0"/>
    <n v="0"/>
    <n v="47785999920"/>
    <n v="0"/>
    <n v="0"/>
    <n v="4778599992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7"/>
    <s v="Infrastructure Development and Management"/>
    <s v="227004"/>
    <s v="Fuel, Lubricants and Oils"/>
    <n v="0"/>
    <n v="0"/>
    <n v="0"/>
    <n v="0"/>
    <n v="574000000"/>
    <n v="0"/>
    <n v="74000000"/>
    <n v="500000000"/>
    <n v="0"/>
    <n v="0"/>
    <n v="0"/>
    <n v="0"/>
    <n v="18500000"/>
    <n v="15500000"/>
    <n v="0"/>
    <n v="0"/>
    <n v="18500000"/>
    <n v="21500000"/>
    <n v="0"/>
    <n v="0"/>
    <n v="10000000"/>
    <n v="10000000"/>
    <n v="0"/>
    <n v="0"/>
    <n v="47000000"/>
    <n v="0"/>
    <n v="47000000"/>
    <n v="0"/>
    <n v="47000000"/>
    <n v="47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140020"/>
    <s v="Advocacy, sensitization and information management"/>
    <s v="211106"/>
    <s v="Allowances (Incl. Casuals, Temporary, sitting allowances)"/>
    <n v="0"/>
    <n v="0"/>
    <n v="0"/>
    <n v="0"/>
    <n v="330000000"/>
    <n v="0"/>
    <n v="30000000"/>
    <n v="300000000"/>
    <n v="0"/>
    <n v="0"/>
    <n v="0"/>
    <n v="0"/>
    <n v="7500000"/>
    <n v="7500000"/>
    <n v="0"/>
    <n v="0"/>
    <n v="7500000"/>
    <n v="7500000"/>
    <n v="0"/>
    <n v="0"/>
    <n v="0"/>
    <n v="0"/>
    <n v="0"/>
    <n v="0"/>
    <n v="15000000"/>
    <n v="0"/>
    <n v="15000000"/>
    <n v="0"/>
    <n v="15000000"/>
    <n v="150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14"/>
    <s v="Administrative and Support Services"/>
    <s v="221011"/>
    <s v="Printing, Stationery, Photocopying and Binding"/>
    <n v="0"/>
    <n v="0"/>
    <n v="0"/>
    <n v="0"/>
    <n v="5000000"/>
    <n v="0"/>
    <n v="5000000"/>
    <n v="0"/>
    <n v="0"/>
    <n v="0"/>
    <n v="0"/>
    <n v="0"/>
    <n v="1250000"/>
    <n v="0"/>
    <n v="0"/>
    <n v="0"/>
    <n v="1250000"/>
    <n v="1921250"/>
    <n v="0"/>
    <n v="0"/>
    <n v="0"/>
    <n v="578750"/>
    <n v="0"/>
    <n v="0"/>
    <n v="2500000"/>
    <n v="0"/>
    <n v="2500000"/>
    <n v="0"/>
    <n v="2500000"/>
    <n v="25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140020"/>
    <s v="Advocacy, sensitization and information management"/>
    <s v="223001"/>
    <s v="Property Management Expenses"/>
    <n v="0"/>
    <n v="0"/>
    <n v="0"/>
    <n v="0"/>
    <n v="379000000"/>
    <n v="0"/>
    <n v="379000000"/>
    <n v="0"/>
    <n v="0"/>
    <n v="0"/>
    <n v="0"/>
    <n v="0"/>
    <n v="94750000"/>
    <n v="94750000"/>
    <n v="0"/>
    <n v="0"/>
    <n v="94750000"/>
    <n v="0"/>
    <n v="0"/>
    <n v="0"/>
    <n v="0"/>
    <n v="94750000"/>
    <n v="0"/>
    <n v="0"/>
    <n v="189500000"/>
    <n v="0"/>
    <n v="189500000"/>
    <n v="0"/>
    <n v="189500000"/>
    <n v="189500000"/>
    <s v="Recurrent"/>
  </r>
  <r>
    <s v="019"/>
    <s v="Ministry of Water and Environment"/>
    <x v="2"/>
    <x v="2"/>
    <s v="01"/>
    <s v="Environment and Natural Resources Management"/>
    <s v="01"/>
    <s v="Directorate of Environmental Affairs"/>
    <s v="004"/>
    <s v="Wetland Management Services "/>
    <s v="1697"/>
    <s v="National Wetlands Restoration Project"/>
    <s v="000003"/>
    <s v="Facilities and Equipment Management"/>
    <s v="312229"/>
    <s v="Other ICT Equipment - Acquisition"/>
    <n v="0"/>
    <n v="0"/>
    <n v="0"/>
    <n v="0"/>
    <n v="80000000"/>
    <n v="0"/>
    <n v="80000000"/>
    <n v="0"/>
    <n v="0"/>
    <n v="0"/>
    <n v="0"/>
    <n v="0"/>
    <n v="0"/>
    <n v="0"/>
    <n v="0"/>
    <n v="0"/>
    <n v="20000000"/>
    <n v="0"/>
    <n v="0"/>
    <n v="0"/>
    <n v="0"/>
    <n v="20000000"/>
    <n v="0"/>
    <n v="0"/>
    <n v="20000000"/>
    <n v="0"/>
    <n v="20000000"/>
    <n v="0"/>
    <n v="20000000"/>
    <n v="20000000"/>
    <s v="Capital"/>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1001"/>
    <s v="Advertising and Public Relations"/>
    <n v="0"/>
    <n v="0"/>
    <n v="0"/>
    <n v="0"/>
    <n v="6000000"/>
    <n v="0"/>
    <n v="6000000"/>
    <n v="0"/>
    <n v="0"/>
    <n v="0"/>
    <n v="0"/>
    <n v="0"/>
    <n v="1500000"/>
    <n v="375000"/>
    <n v="0"/>
    <n v="0"/>
    <n v="1500000"/>
    <n v="2625000"/>
    <n v="0"/>
    <n v="0"/>
    <n v="3000000"/>
    <n v="3000000"/>
    <n v="0"/>
    <n v="0"/>
    <n v="6000000"/>
    <n v="0"/>
    <n v="6000000"/>
    <n v="0"/>
    <n v="6000000"/>
    <n v="6000000"/>
    <s v="Recurrent"/>
  </r>
  <r>
    <s v="019"/>
    <s v="Ministry of Water and Environment"/>
    <x v="2"/>
    <x v="2"/>
    <s v="01"/>
    <s v="Environment and Natural Resources Management"/>
    <s v="04"/>
    <s v="Policy, Planning and Support Services"/>
    <s v="000"/>
    <s v=""/>
    <s v="1530"/>
    <s v="Integrated Water Resources Management and Development Project (IWMDP)"/>
    <s v="000006"/>
    <s v="Planning and Budgeting services"/>
    <s v="228002"/>
    <s v="Maintenance-Transport Equipment "/>
    <n v="0"/>
    <n v="0"/>
    <n v="0"/>
    <n v="0"/>
    <n v="0"/>
    <n v="0"/>
    <n v="0"/>
    <n v="0"/>
    <n v="0"/>
    <n v="0"/>
    <n v="13551765"/>
    <n v="4800000"/>
    <n v="0"/>
    <n v="0"/>
    <n v="12500000"/>
    <n v="41932611"/>
    <n v="0"/>
    <n v="0"/>
    <n v="0"/>
    <n v="0"/>
    <n v="0"/>
    <n v="0"/>
    <n v="0"/>
    <n v="0"/>
    <n v="0"/>
    <n v="26051765"/>
    <n v="0"/>
    <n v="46732611"/>
    <n v="26051765"/>
    <n v="46732611"/>
    <s v="Recurrent"/>
  </r>
  <r>
    <s v="019"/>
    <s v="Ministry of Water and Environment"/>
    <x v="2"/>
    <x v="2"/>
    <s v="01"/>
    <s v="Environment and Natural Resources Management"/>
    <s v="04"/>
    <s v="Policy, Planning and Support Services"/>
    <s v="000"/>
    <s v=""/>
    <s v="1530"/>
    <s v="Integrated Water Resources Management and Development Project (IWMDP)"/>
    <s v="000014"/>
    <s v="Administration and Support Services"/>
    <s v="225201"/>
    <s v="Consultancy Services-Capital"/>
    <n v="0"/>
    <n v="0"/>
    <n v="0"/>
    <n v="0"/>
    <n v="0"/>
    <n v="0"/>
    <n v="0"/>
    <n v="0"/>
    <n v="0"/>
    <n v="0"/>
    <n v="406552935"/>
    <n v="361888102"/>
    <n v="0"/>
    <n v="0"/>
    <n v="375000000"/>
    <n v="437883000"/>
    <n v="0"/>
    <n v="0"/>
    <n v="0"/>
    <n v="0"/>
    <n v="0"/>
    <n v="0"/>
    <n v="0"/>
    <n v="0"/>
    <n v="0"/>
    <n v="781552935"/>
    <n v="0"/>
    <n v="799771102"/>
    <n v="781552935"/>
    <n v="799771102"/>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4"/>
    <s v="Administration and Support Services"/>
    <s v="221009"/>
    <s v="Welfare and Entertainment"/>
    <n v="0"/>
    <n v="0"/>
    <n v="0"/>
    <n v="0"/>
    <n v="10000000"/>
    <n v="0"/>
    <n v="10000000"/>
    <n v="0"/>
    <n v="0"/>
    <n v="0"/>
    <n v="0"/>
    <n v="0"/>
    <n v="0"/>
    <n v="0"/>
    <n v="0"/>
    <n v="0"/>
    <n v="2500000"/>
    <n v="2499000"/>
    <n v="0"/>
    <n v="0"/>
    <n v="7500000"/>
    <n v="2551000"/>
    <n v="0"/>
    <n v="0"/>
    <n v="10000000"/>
    <n v="0"/>
    <n v="5050000"/>
    <n v="0"/>
    <n v="10000000"/>
    <n v="505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4"/>
    <s v="Administration and Support Services"/>
    <s v="227001"/>
    <s v="Travel inland"/>
    <n v="0"/>
    <n v="0"/>
    <n v="0"/>
    <n v="0"/>
    <n v="50000000"/>
    <n v="0"/>
    <n v="50000000"/>
    <n v="0"/>
    <n v="0"/>
    <n v="0"/>
    <n v="0"/>
    <n v="0"/>
    <n v="0"/>
    <n v="0"/>
    <n v="0"/>
    <n v="0"/>
    <n v="12500000"/>
    <n v="12500000"/>
    <n v="0"/>
    <n v="0"/>
    <n v="37500000"/>
    <n v="37500000"/>
    <n v="0"/>
    <n v="0"/>
    <n v="50000000"/>
    <n v="0"/>
    <n v="50000000"/>
    <n v="0"/>
    <n v="50000000"/>
    <n v="5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5"/>
    <s v="Monitoring and Evaluation"/>
    <s v="211102"/>
    <s v="Contract Staff Salaries "/>
    <n v="0"/>
    <n v="0"/>
    <n v="0"/>
    <n v="0"/>
    <n v="90000000"/>
    <n v="0"/>
    <n v="90000000"/>
    <n v="0"/>
    <n v="0"/>
    <n v="0"/>
    <n v="0"/>
    <n v="0"/>
    <n v="0"/>
    <n v="0"/>
    <n v="0"/>
    <n v="0"/>
    <n v="0"/>
    <n v="0"/>
    <n v="0"/>
    <n v="0"/>
    <n v="0"/>
    <n v="0"/>
    <n v="0"/>
    <n v="0"/>
    <n v="0"/>
    <n v="0"/>
    <n v="0"/>
    <n v="0"/>
    <n v="0"/>
    <n v="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5"/>
    <s v="Monitoring and Evaluation"/>
    <s v="211106"/>
    <s v="Allowances (Incl. Casuals, Temporary, sitting allowances)"/>
    <n v="0"/>
    <n v="0"/>
    <n v="0"/>
    <n v="0"/>
    <n v="80000000"/>
    <n v="0"/>
    <n v="80000000"/>
    <n v="0"/>
    <n v="0"/>
    <n v="0"/>
    <n v="0"/>
    <n v="0"/>
    <n v="0"/>
    <n v="0"/>
    <n v="0"/>
    <n v="0"/>
    <n v="0"/>
    <n v="0"/>
    <n v="0"/>
    <n v="0"/>
    <n v="0"/>
    <n v="0"/>
    <n v="0"/>
    <n v="0"/>
    <n v="0"/>
    <n v="0"/>
    <n v="0"/>
    <n v="0"/>
    <n v="0"/>
    <n v="0"/>
    <s v="Recurrent"/>
  </r>
  <r>
    <s v="019"/>
    <s v="Ministry of Water and Environment"/>
    <x v="2"/>
    <x v="2"/>
    <s v="03"/>
    <s v="Water Resources Management "/>
    <s v="02"/>
    <s v="Directorate of Water Resources Management"/>
    <s v="000"/>
    <s v=""/>
    <s v="1487"/>
    <s v="Enhancing Resilience of Communities to Climate Change"/>
    <s v="000014"/>
    <s v="Administrative and Support Services"/>
    <s v="212101"/>
    <s v="Social Security Contributions"/>
    <n v="0"/>
    <n v="0"/>
    <n v="0"/>
    <n v="0"/>
    <n v="0"/>
    <n v="0"/>
    <n v="0"/>
    <n v="0"/>
    <n v="0"/>
    <n v="0"/>
    <n v="30000000"/>
    <n v="8000000"/>
    <n v="0"/>
    <n v="0"/>
    <n v="0"/>
    <n v="0"/>
    <n v="0"/>
    <n v="0"/>
    <n v="0"/>
    <n v="0"/>
    <n v="0"/>
    <n v="0"/>
    <n v="0"/>
    <n v="0"/>
    <n v="0"/>
    <n v="30000000"/>
    <n v="0"/>
    <n v="8000000"/>
    <n v="30000000"/>
    <n v="8000000"/>
    <s v="Recurrent"/>
  </r>
  <r>
    <s v="019"/>
    <s v="Ministry of Water and Environment"/>
    <x v="2"/>
    <x v="2"/>
    <s v="03"/>
    <s v="Water Resources Management "/>
    <s v="02"/>
    <s v="Directorate of Water Resources Management"/>
    <s v="000"/>
    <s v=""/>
    <s v="1761"/>
    <s v="Strengthening Drought Resilience for Smaller household farmers and the Pastoralists in the IGAD region (DRESS-EA Project)"/>
    <s v="000015"/>
    <s v="Monitoring and Evaluation "/>
    <s v="228003"/>
    <s v="Maintenance-Machinery &amp; Equipment Other than Transport Equipment "/>
    <n v="0"/>
    <n v="0"/>
    <n v="0"/>
    <n v="0"/>
    <n v="0"/>
    <n v="0"/>
    <n v="0"/>
    <n v="0"/>
    <n v="0"/>
    <n v="0"/>
    <n v="166420420"/>
    <n v="0"/>
    <n v="0"/>
    <n v="0"/>
    <n v="0"/>
    <n v="0"/>
    <n v="0"/>
    <n v="0"/>
    <n v="0"/>
    <n v="0"/>
    <n v="0"/>
    <n v="0"/>
    <n v="0"/>
    <n v="0"/>
    <n v="0"/>
    <n v="166420420"/>
    <n v="0"/>
    <n v="0"/>
    <n v="166420420"/>
    <n v="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4"/>
    <s v="Administrative and Support Services"/>
    <s v="228002"/>
    <s v="Maintenance-Transport Equipment "/>
    <n v="0"/>
    <n v="0"/>
    <n v="0"/>
    <n v="0"/>
    <n v="33250000"/>
    <n v="0"/>
    <n v="33250000"/>
    <n v="0"/>
    <n v="0"/>
    <n v="0"/>
    <n v="0"/>
    <n v="0"/>
    <n v="8312500"/>
    <n v="4156250"/>
    <n v="0"/>
    <n v="0"/>
    <n v="8312500"/>
    <n v="12460813"/>
    <n v="0"/>
    <n v="0"/>
    <n v="0"/>
    <n v="0"/>
    <n v="0"/>
    <n v="0"/>
    <n v="16625000"/>
    <n v="0"/>
    <n v="16617063"/>
    <n v="0"/>
    <n v="16625000"/>
    <n v="16617063"/>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5"/>
    <s v="Monitoring and Evaluation "/>
    <s v="221009"/>
    <s v="Welfare and Entertainment"/>
    <n v="0"/>
    <n v="0"/>
    <n v="0"/>
    <n v="0"/>
    <n v="6000000"/>
    <n v="0"/>
    <n v="6000000"/>
    <n v="0"/>
    <n v="0"/>
    <n v="0"/>
    <n v="0"/>
    <n v="0"/>
    <n v="1500000"/>
    <n v="1500000"/>
    <n v="0"/>
    <n v="0"/>
    <n v="1500000"/>
    <n v="1500000"/>
    <n v="0"/>
    <n v="0"/>
    <n v="3000000"/>
    <n v="3000000"/>
    <n v="0"/>
    <n v="0"/>
    <n v="6000000"/>
    <n v="0"/>
    <n v="6000000"/>
    <n v="0"/>
    <n v="6000000"/>
    <n v="6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211102"/>
    <s v="Contract Staff Salaries "/>
    <n v="0"/>
    <n v="0"/>
    <n v="0"/>
    <n v="0"/>
    <n v="100000000"/>
    <n v="0"/>
    <n v="100000000"/>
    <n v="0"/>
    <n v="25000000"/>
    <n v="16140979"/>
    <n v="0"/>
    <n v="0"/>
    <n v="25000000"/>
    <n v="20225980"/>
    <n v="0"/>
    <n v="0"/>
    <n v="25000000"/>
    <n v="6430365"/>
    <n v="0"/>
    <n v="0"/>
    <n v="25000000"/>
    <n v="57202676"/>
    <n v="0"/>
    <n v="0"/>
    <n v="100000000"/>
    <n v="0"/>
    <n v="100000000"/>
    <n v="0"/>
    <n v="100000000"/>
    <n v="100000000"/>
    <s v="Recurrent"/>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140026"/>
    <s v="Regional Water Resources Management"/>
    <s v="225203"/>
    <s v="Appraisal and Feasibility Studies for Capital Works"/>
    <n v="0"/>
    <n v="0"/>
    <n v="0"/>
    <n v="0"/>
    <n v="300000000"/>
    <n v="0"/>
    <n v="300000000"/>
    <n v="0"/>
    <n v="0"/>
    <n v="0"/>
    <n v="0"/>
    <n v="0"/>
    <n v="0"/>
    <n v="0"/>
    <n v="0"/>
    <n v="0"/>
    <n v="300000000"/>
    <n v="300000000"/>
    <n v="0"/>
    <n v="0"/>
    <n v="0"/>
    <n v="0"/>
    <n v="0"/>
    <n v="0"/>
    <n v="300000000"/>
    <n v="0"/>
    <n v="300000000"/>
    <n v="0"/>
    <n v="300000000"/>
    <n v="30000000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11106"/>
    <s v="Allowances (Incl. Casuals, Temporary, sitting allowances)"/>
    <n v="0"/>
    <n v="0"/>
    <n v="0"/>
    <n v="0"/>
    <n v="40000000"/>
    <n v="0"/>
    <n v="40000000"/>
    <n v="0"/>
    <n v="0"/>
    <n v="0"/>
    <n v="0"/>
    <n v="0"/>
    <n v="10000000"/>
    <n v="10000000"/>
    <n v="0"/>
    <n v="0"/>
    <n v="10000000"/>
    <n v="10000000"/>
    <n v="0"/>
    <n v="0"/>
    <n v="0"/>
    <n v="0"/>
    <n v="0"/>
    <n v="0"/>
    <n v="20000000"/>
    <n v="0"/>
    <n v="20000000"/>
    <n v="0"/>
    <n v="20000000"/>
    <n v="20000000"/>
    <s v="Recurrent"/>
  </r>
  <r>
    <s v="019"/>
    <s v="Ministry of Water and Environment"/>
    <x v="2"/>
    <x v="2"/>
    <s v="03"/>
    <s v="Water Resources Management "/>
    <s v="02"/>
    <s v="Directorate of Water Resources Management"/>
    <s v="002"/>
    <s v="Water Quality Managemnet "/>
    <s v="1522"/>
    <s v="Inner Murchison Bay Cleanup Project"/>
    <s v="000014"/>
    <s v="Administrative and Support Services"/>
    <s v="221011"/>
    <s v="Printing, Stationery, Photocopying and Binding"/>
    <n v="0"/>
    <n v="0"/>
    <n v="0"/>
    <n v="0"/>
    <n v="20000000"/>
    <n v="0"/>
    <n v="20000000"/>
    <n v="0"/>
    <n v="0"/>
    <n v="0"/>
    <n v="0"/>
    <n v="0"/>
    <n v="5000000"/>
    <n v="2275000"/>
    <n v="0"/>
    <n v="0"/>
    <n v="5000000"/>
    <n v="5410000"/>
    <n v="0"/>
    <n v="0"/>
    <n v="0"/>
    <n v="2315000"/>
    <n v="0"/>
    <n v="0"/>
    <n v="10000000"/>
    <n v="0"/>
    <n v="10000000"/>
    <n v="0"/>
    <n v="10000000"/>
    <n v="10000000"/>
    <s v="Recurrent"/>
  </r>
  <r>
    <s v="019"/>
    <s v="Ministry of Water and Environment"/>
    <x v="2"/>
    <x v="2"/>
    <s v="03"/>
    <s v="Water Resources Management "/>
    <s v="02"/>
    <s v="Directorate of Water Resources Management"/>
    <s v="002"/>
    <s v="Water Quality Managemnet "/>
    <s v="1522"/>
    <s v="Inner Murchison Bay Cleanup Project"/>
    <s v="000015"/>
    <s v="Monitoring and Evaluation "/>
    <s v="221003"/>
    <s v="Staff Training"/>
    <n v="0"/>
    <n v="0"/>
    <n v="0"/>
    <n v="0"/>
    <n v="84177488"/>
    <n v="0"/>
    <n v="84177488"/>
    <n v="0"/>
    <n v="0"/>
    <n v="0"/>
    <n v="0"/>
    <n v="0"/>
    <n v="25000000"/>
    <n v="25000000"/>
    <n v="0"/>
    <n v="0"/>
    <n v="21044250"/>
    <n v="14709081"/>
    <n v="0"/>
    <n v="0"/>
    <n v="38113238"/>
    <n v="44448407"/>
    <n v="0"/>
    <n v="0"/>
    <n v="84157488"/>
    <n v="0"/>
    <n v="84157488"/>
    <n v="0"/>
    <n v="84157488"/>
    <n v="84157488"/>
    <s v="Recurrent"/>
  </r>
  <r>
    <s v="019"/>
    <s v="Ministry of Water and Environment"/>
    <x v="2"/>
    <x v="2"/>
    <s v="03"/>
    <s v="Water Resources Management "/>
    <s v="02"/>
    <s v="Directorate of Water Resources Management"/>
    <s v="002"/>
    <s v="Water Quality Managemnet "/>
    <s v="1522"/>
    <s v="Inner Murchison Bay Cleanup Project"/>
    <s v="000017"/>
    <s v="Infrastructure Development and Management"/>
    <s v="312233"/>
    <s v="Medical, Laboratory and Research &amp; appliances - Acquisition"/>
    <n v="0"/>
    <n v="0"/>
    <n v="0"/>
    <n v="0"/>
    <n v="1025000000"/>
    <n v="0"/>
    <n v="1025000000"/>
    <n v="0"/>
    <n v="0"/>
    <n v="0"/>
    <n v="0"/>
    <n v="0"/>
    <n v="256250000"/>
    <n v="141454323"/>
    <n v="0"/>
    <n v="0"/>
    <n v="256250000"/>
    <n v="82027747"/>
    <n v="0"/>
    <n v="0"/>
    <n v="0"/>
    <n v="289017930"/>
    <n v="0"/>
    <n v="0"/>
    <n v="512500000"/>
    <n v="0"/>
    <n v="512500000"/>
    <n v="0"/>
    <n v="512500000"/>
    <n v="512500000"/>
    <s v="Capital"/>
  </r>
  <r>
    <s v="019"/>
    <s v="Ministry of Water and Environment"/>
    <x v="2"/>
    <x v="2"/>
    <s v="03"/>
    <s v="Water Resources Management "/>
    <s v="02"/>
    <s v="Directorate of Water Resources Management"/>
    <s v="002"/>
    <s v="Water Quality Managemnet "/>
    <s v="1762"/>
    <s v="Potable Water Project"/>
    <s v="000015"/>
    <s v="Monitoring and Evaluation "/>
    <s v="227001"/>
    <s v="Travel inland"/>
    <n v="0"/>
    <n v="0"/>
    <n v="0"/>
    <n v="0"/>
    <n v="30000000"/>
    <n v="0"/>
    <n v="30000000"/>
    <n v="0"/>
    <n v="0"/>
    <n v="0"/>
    <n v="0"/>
    <n v="0"/>
    <n v="17000000"/>
    <n v="17000000"/>
    <n v="0"/>
    <n v="0"/>
    <n v="7500000"/>
    <n v="7500000"/>
    <n v="0"/>
    <n v="0"/>
    <n v="5500000"/>
    <n v="5500000"/>
    <n v="0"/>
    <n v="0"/>
    <n v="30000000"/>
    <n v="0"/>
    <n v="30000000"/>
    <n v="0"/>
    <n v="30000000"/>
    <n v="30000000"/>
    <s v="Recurrent"/>
  </r>
  <r>
    <s v="019"/>
    <s v="Ministry of Water and Environment"/>
    <x v="2"/>
    <x v="2"/>
    <s v="03"/>
    <s v="Water Resources Management "/>
    <s v="02"/>
    <s v="Directorate of Water Resources Management"/>
    <s v="002"/>
    <s v="Water Quality Managemnet "/>
    <s v="1762"/>
    <s v="Potable Water Project"/>
    <s v="000017"/>
    <s v="Infrastructure Development and Management"/>
    <s v="228003"/>
    <s v="Maintenance-Machinery &amp; Equipment Other than Transport Equipment "/>
    <n v="0"/>
    <n v="0"/>
    <n v="0"/>
    <n v="0"/>
    <n v="40000000"/>
    <n v="0"/>
    <n v="40000000"/>
    <n v="0"/>
    <n v="0"/>
    <n v="0"/>
    <n v="0"/>
    <n v="0"/>
    <n v="0"/>
    <n v="0"/>
    <n v="0"/>
    <n v="0"/>
    <n v="10000000"/>
    <n v="0"/>
    <n v="0"/>
    <n v="0"/>
    <n v="30000000"/>
    <n v="40000000"/>
    <n v="0"/>
    <n v="0"/>
    <n v="40000000"/>
    <n v="0"/>
    <n v="40000000"/>
    <n v="0"/>
    <n v="40000000"/>
    <n v="40000000"/>
    <s v="Recurrent"/>
  </r>
  <r>
    <s v="019"/>
    <s v="Ministry of Water and Environment"/>
    <x v="2"/>
    <x v="2"/>
    <s v="03"/>
    <s v="Water Resources Management "/>
    <s v="02"/>
    <s v="Directorate of Water Resources Management"/>
    <s v="002"/>
    <s v="Water Quality Managemnet "/>
    <s v="1762"/>
    <s v="Potable Water Project"/>
    <s v="000017"/>
    <s v="Infrastructure Development and Management"/>
    <s v="312299"/>
    <s v="Other Machinery and Equipment- Acquisition"/>
    <n v="0"/>
    <n v="0"/>
    <n v="0"/>
    <n v="0"/>
    <n v="200000000"/>
    <n v="0"/>
    <n v="200000000"/>
    <n v="0"/>
    <n v="0"/>
    <n v="0"/>
    <n v="0"/>
    <n v="0"/>
    <n v="0"/>
    <n v="0"/>
    <n v="0"/>
    <n v="0"/>
    <n v="50000000"/>
    <n v="50000000"/>
    <n v="0"/>
    <n v="0"/>
    <n v="0"/>
    <n v="0"/>
    <n v="0"/>
    <n v="0"/>
    <n v="50000000"/>
    <n v="0"/>
    <n v="50000000"/>
    <n v="0"/>
    <n v="50000000"/>
    <n v="50000000"/>
    <s v="Capital"/>
  </r>
  <r>
    <s v="019"/>
    <s v="Ministry of Water and Environment"/>
    <x v="2"/>
    <x v="2"/>
    <s v="03"/>
    <s v="Water Resources Management "/>
    <s v="02"/>
    <s v="Directorate of Water Resources Management"/>
    <s v="003"/>
    <s v="Water Resources monitoring and Assessment"/>
    <s v="1487"/>
    <s v="Enhancing Resilience of Communities to Climate Change"/>
    <s v="000014"/>
    <s v="Administrative and Support Services"/>
    <s v="211102"/>
    <s v="Contract Staff Salaries "/>
    <n v="0"/>
    <n v="0"/>
    <n v="0"/>
    <n v="0"/>
    <n v="643400684"/>
    <n v="0"/>
    <n v="493400684"/>
    <n v="150000000"/>
    <n v="123350250"/>
    <n v="122194503"/>
    <n v="0"/>
    <n v="0"/>
    <n v="123350250"/>
    <n v="124353049"/>
    <n v="0"/>
    <n v="0"/>
    <n v="123350250"/>
    <n v="122968401"/>
    <n v="0"/>
    <n v="0"/>
    <n v="123349934"/>
    <n v="123884731"/>
    <n v="0"/>
    <n v="0"/>
    <n v="493400684"/>
    <n v="0"/>
    <n v="493400684"/>
    <n v="0"/>
    <n v="493400684"/>
    <n v="493400684"/>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000014"/>
    <s v="Administrative and Support Services"/>
    <s v="212101"/>
    <s v="Social Security Contributions"/>
    <n v="0"/>
    <n v="0"/>
    <n v="0"/>
    <n v="0"/>
    <n v="64340068"/>
    <n v="0"/>
    <n v="49340068"/>
    <n v="15000000"/>
    <n v="0"/>
    <n v="0"/>
    <n v="0"/>
    <n v="0"/>
    <n v="12335000"/>
    <n v="0"/>
    <n v="0"/>
    <n v="0"/>
    <n v="12335000"/>
    <n v="24670000"/>
    <n v="0"/>
    <n v="0"/>
    <n v="24670000"/>
    <n v="24670000"/>
    <n v="0"/>
    <n v="0"/>
    <n v="49340000"/>
    <n v="0"/>
    <n v="49340000"/>
    <n v="0"/>
    <n v="49340000"/>
    <n v="4934000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on and Support Services"/>
    <s v="221009"/>
    <s v="Welfare and Entertainment"/>
    <n v="0"/>
    <n v="0"/>
    <n v="0"/>
    <n v="0"/>
    <n v="0"/>
    <n v="0"/>
    <n v="20000000"/>
    <n v="0"/>
    <n v="0"/>
    <n v="0"/>
    <n v="0"/>
    <n v="0"/>
    <n v="5000000"/>
    <n v="5000000"/>
    <n v="0"/>
    <n v="0"/>
    <n v="5000000"/>
    <n v="4999000"/>
    <n v="0"/>
    <n v="0"/>
    <n v="10000000"/>
    <n v="10001000"/>
    <n v="0"/>
    <n v="0"/>
    <n v="20000000"/>
    <n v="0"/>
    <n v="20000000"/>
    <n v="0"/>
    <n v="20000000"/>
    <n v="2000000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on and Support Services"/>
    <s v="221011"/>
    <s v="Printing, Stationery, Photocopying and Binding"/>
    <n v="0"/>
    <n v="0"/>
    <n v="0"/>
    <n v="0"/>
    <n v="0"/>
    <n v="0"/>
    <n v="16000000"/>
    <n v="0"/>
    <n v="0"/>
    <n v="0"/>
    <n v="0"/>
    <n v="0"/>
    <n v="4000000"/>
    <n v="4000000"/>
    <n v="0"/>
    <n v="0"/>
    <n v="4000000"/>
    <n v="2148000"/>
    <n v="0"/>
    <n v="0"/>
    <n v="8000000"/>
    <n v="9852000"/>
    <n v="0"/>
    <n v="0"/>
    <n v="16000000"/>
    <n v="0"/>
    <n v="16000000"/>
    <n v="0"/>
    <n v="16000000"/>
    <n v="16000000"/>
    <s v="Recurrent"/>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7"/>
    <s v="Infrastructure Development and Management"/>
    <s v="312121"/>
    <s v="Non-Residential Buildings - Acquisition"/>
    <n v="0"/>
    <n v="0"/>
    <n v="0"/>
    <n v="0"/>
    <n v="213000000"/>
    <n v="0"/>
    <n v="213000000"/>
    <n v="0"/>
    <n v="0"/>
    <n v="0"/>
    <n v="0"/>
    <n v="0"/>
    <n v="53250000"/>
    <n v="53250000"/>
    <n v="0"/>
    <n v="0"/>
    <n v="53250000"/>
    <n v="53250000"/>
    <n v="0"/>
    <n v="0"/>
    <n v="0"/>
    <n v="0"/>
    <n v="0"/>
    <n v="0"/>
    <n v="106500000"/>
    <n v="0"/>
    <n v="106500000"/>
    <n v="0"/>
    <n v="106500000"/>
    <n v="106500000"/>
    <s v="Capital"/>
  </r>
  <r>
    <s v="019"/>
    <s v="Ministry of Water and Environment"/>
    <x v="2"/>
    <x v="2"/>
    <s v="03"/>
    <s v="Water Resources Management "/>
    <s v="02"/>
    <s v="Directorate of Water Resources Management"/>
    <s v="004"/>
    <s v="Water Resources planning &amp; Regulation "/>
    <s v="1761"/>
    <s v="Strengthening Drought Resilience for Smaller household farmers and the Pastoralists in the IGAD region (DRESS-EA Project)"/>
    <s v="140022"/>
    <s v="Integrated Catchment based Infrastructure"/>
    <s v="227004"/>
    <s v="Fuel, Lubricants and Oils"/>
    <n v="0"/>
    <n v="0"/>
    <n v="0"/>
    <n v="0"/>
    <n v="20000000"/>
    <n v="0"/>
    <n v="20000000"/>
    <n v="0"/>
    <n v="0"/>
    <n v="0"/>
    <n v="0"/>
    <n v="0"/>
    <n v="5000000"/>
    <n v="2140505"/>
    <n v="0"/>
    <n v="0"/>
    <n v="5000000"/>
    <n v="7859495"/>
    <n v="0"/>
    <n v="0"/>
    <n v="10000000"/>
    <n v="10000000"/>
    <n v="0"/>
    <n v="0"/>
    <n v="20000000"/>
    <n v="0"/>
    <n v="20000000"/>
    <n v="0"/>
    <n v="20000000"/>
    <n v="20000000"/>
    <s v="Recurrent"/>
  </r>
  <r>
    <s v="019"/>
    <s v="Ministry of Water and Environment"/>
    <x v="2"/>
    <x v="2"/>
    <s v="03"/>
    <s v="Water Resources Management "/>
    <s v="02"/>
    <s v="Directorate of Water Resources Management"/>
    <s v="006"/>
    <s v="Water Resources Regulation "/>
    <s v="1662"/>
    <s v="Water Management Zones Project Phase 2"/>
    <s v="000017"/>
    <s v="Infrastructure Development and Management"/>
    <s v="227004"/>
    <s v="Fuel, Lubricants and Oils"/>
    <n v="0"/>
    <n v="0"/>
    <n v="0"/>
    <n v="0"/>
    <n v="94820000"/>
    <n v="0"/>
    <n v="94820000"/>
    <n v="0"/>
    <n v="0"/>
    <n v="0"/>
    <n v="0"/>
    <n v="0"/>
    <n v="23705000"/>
    <n v="10926250"/>
    <n v="0"/>
    <n v="0"/>
    <n v="23705000"/>
    <n v="36483749"/>
    <n v="0"/>
    <n v="0"/>
    <n v="47410000"/>
    <n v="47409992"/>
    <n v="0"/>
    <n v="0"/>
    <n v="94820000"/>
    <n v="0"/>
    <n v="94819991"/>
    <n v="0"/>
    <n v="94820000"/>
    <n v="94819991"/>
    <s v="Recurrent"/>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25204"/>
    <s v="Monitoring and Supervision of capital work"/>
    <n v="0"/>
    <n v="0"/>
    <n v="0"/>
    <n v="0"/>
    <n v="192744419"/>
    <n v="0"/>
    <n v="192744419"/>
    <n v="0"/>
    <n v="0"/>
    <n v="0"/>
    <n v="0"/>
    <n v="0"/>
    <n v="48186000"/>
    <n v="48186000"/>
    <n v="0"/>
    <n v="0"/>
    <n v="48186000"/>
    <n v="48042000"/>
    <n v="0"/>
    <n v="0"/>
    <n v="0"/>
    <n v="144000"/>
    <n v="0"/>
    <n v="0"/>
    <n v="96372000"/>
    <n v="0"/>
    <n v="96372000"/>
    <n v="0"/>
    <n v="96372000"/>
    <n v="96372000"/>
    <s v="Recurrent"/>
  </r>
  <r>
    <s v="019"/>
    <s v="Ministry of Water and Environment"/>
    <x v="9"/>
    <x v="9"/>
    <s v="02"/>
    <s v="Population Health, Safety and Management "/>
    <s v="03"/>
    <s v="Directorate of Water Development "/>
    <s v="000"/>
    <s v=""/>
    <s v="1529"/>
    <s v="Strategic Towns Water Supply and Sanitation Project (STWSSP)"/>
    <s v="000017"/>
    <s v="Infrastructure Development and Management"/>
    <s v="312135"/>
    <s v="Water Plants, pipelines and sewerage networks - Acquisition"/>
    <n v="0"/>
    <n v="0"/>
    <n v="0"/>
    <n v="0"/>
    <n v="0"/>
    <n v="0"/>
    <n v="0"/>
    <n v="0"/>
    <n v="0"/>
    <n v="0"/>
    <n v="10330090142.568336"/>
    <n v="10330090142.568336"/>
    <n v="0"/>
    <n v="0"/>
    <n v="19771162177.059998"/>
    <n v="19771162177.059998"/>
    <n v="0"/>
    <n v="0"/>
    <n v="4288819389.1170001"/>
    <n v="4288819389.1170001"/>
    <n v="0"/>
    <n v="0"/>
    <n v="0"/>
    <n v="0"/>
    <n v="0"/>
    <n v="34390071708.745331"/>
    <n v="0"/>
    <n v="34390071708.745331"/>
    <n v="34390071708.745331"/>
    <n v="34390071708.745331"/>
    <s v="Capital"/>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12101"/>
    <s v="Social Security Contributions"/>
    <n v="0"/>
    <n v="0"/>
    <n v="0"/>
    <n v="0"/>
    <n v="155070000"/>
    <n v="0"/>
    <n v="155070000"/>
    <n v="0"/>
    <n v="0"/>
    <n v="0"/>
    <n v="0"/>
    <n v="0"/>
    <n v="38767500"/>
    <n v="0"/>
    <n v="0"/>
    <n v="0"/>
    <n v="38767500"/>
    <n v="38767500"/>
    <n v="0"/>
    <n v="0"/>
    <n v="77535000"/>
    <n v="116302500"/>
    <n v="0"/>
    <n v="0"/>
    <n v="155070000"/>
    <n v="0"/>
    <n v="155070000"/>
    <n v="0"/>
    <n v="155070000"/>
    <n v="155070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17"/>
    <s v="Infrastructure Development and Management"/>
    <s v="342111"/>
    <s v="Land - Acquisition"/>
    <n v="0"/>
    <n v="0"/>
    <n v="0"/>
    <n v="0"/>
    <n v="2500000000"/>
    <n v="0"/>
    <n v="2500000000"/>
    <n v="0"/>
    <n v="0"/>
    <n v="0"/>
    <n v="0"/>
    <n v="0"/>
    <n v="0"/>
    <n v="0"/>
    <n v="0"/>
    <n v="0"/>
    <n v="500000000"/>
    <n v="0"/>
    <n v="0"/>
    <n v="0"/>
    <n v="0"/>
    <n v="500000000"/>
    <n v="0"/>
    <n v="0"/>
    <n v="500000000"/>
    <n v="0"/>
    <n v="500000000"/>
    <n v="0"/>
    <n v="500000000"/>
    <n v="500000000"/>
    <s v="Capital"/>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03"/>
    <s v="Facilities and Equipment Management"/>
    <s v="221009"/>
    <s v="Welfare and Entertainment"/>
    <n v="0"/>
    <n v="0"/>
    <n v="0"/>
    <n v="0"/>
    <n v="25000000"/>
    <n v="0"/>
    <n v="25000000"/>
    <n v="0"/>
    <n v="0"/>
    <n v="0"/>
    <n v="0"/>
    <n v="0"/>
    <n v="6250000"/>
    <n v="6250000"/>
    <n v="0"/>
    <n v="0"/>
    <n v="6250000"/>
    <n v="0"/>
    <n v="0"/>
    <n v="0"/>
    <n v="12500000"/>
    <n v="18750000"/>
    <n v="0"/>
    <n v="0"/>
    <n v="25000000"/>
    <n v="0"/>
    <n v="25000000"/>
    <n v="0"/>
    <n v="25000000"/>
    <n v="2500000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17"/>
    <s v="Infrastructure Development and Management"/>
    <s v="227001"/>
    <s v="Travel inland"/>
    <n v="0"/>
    <n v="0"/>
    <n v="0"/>
    <n v="0"/>
    <n v="20000000"/>
    <n v="0"/>
    <n v="20000000"/>
    <n v="0"/>
    <n v="0"/>
    <n v="0"/>
    <n v="0"/>
    <n v="0"/>
    <n v="20000000"/>
    <n v="20000000"/>
    <n v="0"/>
    <n v="0"/>
    <n v="0"/>
    <n v="0"/>
    <n v="0"/>
    <n v="0"/>
    <n v="0"/>
    <n v="0"/>
    <n v="0"/>
    <n v="0"/>
    <n v="20000000"/>
    <n v="0"/>
    <n v="20000000"/>
    <n v="0"/>
    <n v="20000000"/>
    <n v="20000000"/>
    <s v="Recurrent"/>
  </r>
  <r>
    <s v="019"/>
    <s v="Ministry of Water and Environment"/>
    <x v="9"/>
    <x v="9"/>
    <s v="02"/>
    <s v="Population Health, Safety and Management "/>
    <s v="03"/>
    <s v="Directorate of Water Development "/>
    <s v="001"/>
    <s v="Rural Water Supply and Sanitation"/>
    <s v="1530"/>
    <s v="Integrated Water Resources Management and Development Project (IWMDP)"/>
    <s v="000017"/>
    <s v="Infrastructure Development and Management"/>
    <s v="312139"/>
    <s v="Other Structures - Acquisition"/>
    <n v="0"/>
    <n v="0"/>
    <n v="0"/>
    <n v="0"/>
    <n v="100167540800"/>
    <n v="0"/>
    <n v="2665400000"/>
    <n v="97502140800"/>
    <n v="0"/>
    <n v="0"/>
    <n v="0"/>
    <n v="0"/>
    <n v="0"/>
    <n v="0"/>
    <n v="0"/>
    <n v="0"/>
    <n v="0"/>
    <n v="0"/>
    <n v="0"/>
    <n v="0"/>
    <n v="0"/>
    <n v="0"/>
    <n v="0"/>
    <n v="0"/>
    <n v="0"/>
    <n v="0"/>
    <n v="0"/>
    <n v="0"/>
    <n v="0"/>
    <n v="0"/>
    <s v="Capital"/>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1011"/>
    <s v="Printing, Stationery, Photocopying and Binding"/>
    <n v="0"/>
    <n v="0"/>
    <n v="0"/>
    <n v="0"/>
    <n v="120000000"/>
    <n v="0"/>
    <n v="120000000"/>
    <n v="0"/>
    <n v="0"/>
    <n v="0"/>
    <n v="0"/>
    <n v="0"/>
    <n v="30000000"/>
    <n v="26200000"/>
    <n v="0"/>
    <n v="0"/>
    <n v="30000000"/>
    <n v="-2100000"/>
    <n v="0"/>
    <n v="0"/>
    <n v="60000000"/>
    <n v="95900000"/>
    <n v="0"/>
    <n v="0"/>
    <n v="120000000"/>
    <n v="0"/>
    <n v="120000000"/>
    <n v="0"/>
    <n v="120000000"/>
    <n v="12000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25101"/>
    <s v="Consultancy Services"/>
    <n v="0"/>
    <n v="0"/>
    <n v="0"/>
    <n v="0"/>
    <n v="700000000"/>
    <n v="0"/>
    <n v="700000000"/>
    <n v="0"/>
    <n v="0"/>
    <n v="0"/>
    <n v="0"/>
    <n v="0"/>
    <n v="175000000"/>
    <n v="175000000"/>
    <n v="0"/>
    <n v="0"/>
    <n v="175000000"/>
    <n v="168570000"/>
    <n v="0"/>
    <n v="0"/>
    <n v="100000000"/>
    <n v="106430000"/>
    <n v="0"/>
    <n v="0"/>
    <n v="450000000"/>
    <n v="0"/>
    <n v="450000000"/>
    <n v="0"/>
    <n v="450000000"/>
    <n v="45000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312412"/>
    <s v="Cultivated Plants - Acquisition"/>
    <n v="0"/>
    <n v="0"/>
    <n v="0"/>
    <n v="0"/>
    <n v="100000000"/>
    <n v="0"/>
    <n v="100000000"/>
    <n v="0"/>
    <n v="0"/>
    <n v="0"/>
    <n v="0"/>
    <n v="0"/>
    <n v="0"/>
    <n v="0"/>
    <n v="0"/>
    <n v="0"/>
    <n v="25000000"/>
    <n v="0"/>
    <n v="0"/>
    <n v="0"/>
    <n v="75000000"/>
    <n v="100000000"/>
    <n v="0"/>
    <n v="0"/>
    <n v="100000000"/>
    <n v="0"/>
    <n v="100000000"/>
    <n v="0"/>
    <n v="100000000"/>
    <n v="100000000"/>
    <s v="Capital"/>
  </r>
  <r>
    <s v="019"/>
    <s v="Ministry of Water and Environment"/>
    <x v="9"/>
    <x v="9"/>
    <s v="02"/>
    <s v="Population Health, Safety and Management "/>
    <s v="03"/>
    <s v="Directorate of Water Development "/>
    <s v="001"/>
    <s v="Rural Water Supply and Sanitation"/>
    <s v="1614"/>
    <s v="Support to Rural Water Supply and Sanitation Project"/>
    <s v="000017"/>
    <s v="Infrastructure Development and Management"/>
    <s v="312139"/>
    <s v="Other Structures - Acquisition"/>
    <n v="0"/>
    <n v="0"/>
    <n v="2000000000"/>
    <n v="-2000000000"/>
    <n v="92989545004"/>
    <n v="0"/>
    <n v="41469545004"/>
    <n v="53520000000"/>
    <n v="0"/>
    <n v="0"/>
    <n v="0"/>
    <n v="0"/>
    <n v="7090000000"/>
    <n v="5170241331"/>
    <n v="0"/>
    <n v="0"/>
    <n v="5000000000"/>
    <n v="1128335309"/>
    <n v="0"/>
    <n v="0"/>
    <n v="4900000000"/>
    <n v="10691423360"/>
    <n v="0"/>
    <n v="0"/>
    <n v="16990000000"/>
    <n v="0"/>
    <n v="16990000000"/>
    <n v="0"/>
    <n v="16990000000"/>
    <n v="16990000000"/>
    <s v="Capital"/>
  </r>
  <r>
    <s v="019"/>
    <s v="Ministry of Water and Environment"/>
    <x v="9"/>
    <x v="9"/>
    <s v="02"/>
    <s v="Population Health, Safety and Management "/>
    <s v="03"/>
    <s v="Directorate of Water Development "/>
    <s v="001"/>
    <s v="Rural Water Supply and Sanitation"/>
    <s v="1666"/>
    <s v="Development of Solar Powered Irrigation and Water Supply Systems"/>
    <s v="000017"/>
    <s v="Infrastructure Development and Management"/>
    <s v="225203"/>
    <s v="Appraisal and Feasibility Studies for Capital Works"/>
    <n v="0"/>
    <n v="0"/>
    <n v="0"/>
    <n v="0"/>
    <n v="1200000000"/>
    <n v="0"/>
    <n v="1200000000"/>
    <n v="0"/>
    <n v="0"/>
    <n v="0"/>
    <n v="0"/>
    <n v="0"/>
    <n v="0"/>
    <n v="0"/>
    <n v="0"/>
    <n v="0"/>
    <n v="300000000"/>
    <n v="160673460"/>
    <n v="0"/>
    <n v="0"/>
    <n v="25000000"/>
    <n v="164326540"/>
    <n v="0"/>
    <n v="0"/>
    <n v="325000000"/>
    <n v="0"/>
    <n v="325000000"/>
    <n v="0"/>
    <n v="325000000"/>
    <n v="325000000"/>
    <s v="Recurrent"/>
  </r>
  <r>
    <s v="019"/>
    <s v="Ministry of Water and Environment"/>
    <x v="9"/>
    <x v="9"/>
    <s v="02"/>
    <s v="Population Health, Safety and Management "/>
    <s v="03"/>
    <s v="Directorate of Water Development "/>
    <s v="002"/>
    <s v="Urban Water Supply and Sanitation"/>
    <s v="1438"/>
    <s v="Water Service Acceleration Project (SCAP 100%)"/>
    <s v="000017"/>
    <s v="Infrastructure Development and Management"/>
    <s v="228002"/>
    <s v="Maintenance-Transport Equipment "/>
    <n v="0"/>
    <n v="0"/>
    <n v="0"/>
    <n v="0"/>
    <n v="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1009"/>
    <s v="Welfare and Entertainment"/>
    <n v="0"/>
    <n v="0"/>
    <n v="0"/>
    <n v="0"/>
    <n v="8000000"/>
    <n v="0"/>
    <n v="8000000"/>
    <n v="0"/>
    <n v="0"/>
    <n v="0"/>
    <n v="0"/>
    <n v="0"/>
    <n v="2000000"/>
    <n v="2000000"/>
    <n v="0"/>
    <n v="0"/>
    <n v="2000000"/>
    <n v="2000000"/>
    <n v="0"/>
    <n v="0"/>
    <n v="4000000"/>
    <n v="4000000"/>
    <n v="0"/>
    <n v="0"/>
    <n v="8000000"/>
    <n v="0"/>
    <n v="8000000"/>
    <n v="0"/>
    <n v="8000000"/>
    <n v="8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7001"/>
    <s v="Travel inland"/>
    <n v="0"/>
    <n v="0"/>
    <n v="0"/>
    <n v="0"/>
    <n v="110000000"/>
    <n v="0"/>
    <n v="110000000"/>
    <n v="0"/>
    <n v="0"/>
    <n v="0"/>
    <n v="0"/>
    <n v="0"/>
    <n v="27500000"/>
    <n v="27500000"/>
    <n v="0"/>
    <n v="0"/>
    <n v="27500000"/>
    <n v="27500000"/>
    <n v="0"/>
    <n v="0"/>
    <n v="55000000"/>
    <n v="55000000"/>
    <n v="0"/>
    <n v="0"/>
    <n v="110000000"/>
    <n v="0"/>
    <n v="110000000"/>
    <n v="0"/>
    <n v="110000000"/>
    <n v="110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17"/>
    <s v="Infrastructure Development and Management"/>
    <s v="225201"/>
    <s v="Consultancy Services-Capital"/>
    <n v="0"/>
    <n v="0"/>
    <n v="0"/>
    <n v="0"/>
    <n v="300000000"/>
    <n v="0"/>
    <n v="300000000"/>
    <n v="0"/>
    <n v="0"/>
    <n v="0"/>
    <n v="0"/>
    <n v="0"/>
    <n v="50000000"/>
    <n v="50000000"/>
    <n v="0"/>
    <n v="0"/>
    <n v="75000000"/>
    <n v="75000000"/>
    <n v="0"/>
    <n v="0"/>
    <n v="0"/>
    <n v="0"/>
    <n v="0"/>
    <n v="0"/>
    <n v="125000000"/>
    <n v="0"/>
    <n v="125000000"/>
    <n v="0"/>
    <n v="125000000"/>
    <n v="125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17"/>
    <s v="Infrastructure Development and Management"/>
    <s v="227001"/>
    <s v="Travel inland"/>
    <n v="0"/>
    <n v="0"/>
    <n v="0"/>
    <n v="0"/>
    <n v="110000000"/>
    <n v="0"/>
    <n v="110000000"/>
    <n v="0"/>
    <n v="0"/>
    <n v="0"/>
    <n v="0"/>
    <n v="0"/>
    <n v="27500000"/>
    <n v="27500000"/>
    <n v="0"/>
    <n v="0"/>
    <n v="27500000"/>
    <n v="27500000"/>
    <n v="0"/>
    <n v="0"/>
    <n v="55000000"/>
    <n v="55000000"/>
    <n v="0"/>
    <n v="0"/>
    <n v="110000000"/>
    <n v="0"/>
    <n v="110000000"/>
    <n v="0"/>
    <n v="110000000"/>
    <n v="110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11102"/>
    <s v="Contract Staff Salaries "/>
    <n v="0"/>
    <n v="0"/>
    <n v="0"/>
    <n v="0"/>
    <n v="1036500000"/>
    <n v="0"/>
    <n v="1036500000"/>
    <n v="0"/>
    <n v="259125000"/>
    <n v="259125000"/>
    <n v="0"/>
    <n v="0"/>
    <n v="259125000"/>
    <n v="259125000"/>
    <n v="0"/>
    <n v="0"/>
    <n v="259125000"/>
    <n v="518250000"/>
    <n v="0"/>
    <n v="0"/>
    <n v="259125000"/>
    <n v="259125000"/>
    <n v="0"/>
    <n v="0"/>
    <n v="1036500000"/>
    <n v="0"/>
    <n v="1295625000"/>
    <n v="0"/>
    <n v="1036500000"/>
    <n v="1295625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3001"/>
    <s v="Property Management Expenses"/>
    <n v="0"/>
    <n v="0"/>
    <n v="0"/>
    <n v="0"/>
    <n v="20000000"/>
    <n v="0"/>
    <n v="20000000"/>
    <n v="0"/>
    <n v="0"/>
    <n v="0"/>
    <n v="0"/>
    <n v="0"/>
    <n v="5000000"/>
    <n v="5000000"/>
    <n v="0"/>
    <n v="0"/>
    <n v="5000000"/>
    <n v="5000000"/>
    <n v="0"/>
    <n v="0"/>
    <n v="10000000"/>
    <n v="1000000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227001"/>
    <s v="Travel inland"/>
    <n v="0"/>
    <n v="0"/>
    <n v="0"/>
    <n v="0"/>
    <n v="110000000"/>
    <n v="0"/>
    <n v="110000000"/>
    <n v="0"/>
    <n v="0"/>
    <n v="0"/>
    <n v="0"/>
    <n v="0"/>
    <n v="27500000"/>
    <n v="27500000"/>
    <n v="0"/>
    <n v="0"/>
    <n v="27500000"/>
    <n v="27500000"/>
    <n v="0"/>
    <n v="0"/>
    <n v="55000000"/>
    <n v="55000000"/>
    <n v="0"/>
    <n v="0"/>
    <n v="110000000"/>
    <n v="0"/>
    <n v="110000000"/>
    <n v="0"/>
    <n v="110000000"/>
    <n v="1100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1012"/>
    <s v="Small Office Equipment"/>
    <n v="0"/>
    <n v="0"/>
    <n v="0"/>
    <n v="0"/>
    <n v="20500000"/>
    <n v="0"/>
    <n v="20500000"/>
    <n v="0"/>
    <n v="0"/>
    <n v="0"/>
    <n v="0"/>
    <n v="0"/>
    <n v="0"/>
    <n v="0"/>
    <n v="0"/>
    <n v="0"/>
    <n v="5125000"/>
    <n v="5125000"/>
    <n v="0"/>
    <n v="0"/>
    <n v="0"/>
    <n v="0"/>
    <n v="0"/>
    <n v="0"/>
    <n v="5125000"/>
    <n v="0"/>
    <n v="5125000"/>
    <n v="0"/>
    <n v="5125000"/>
    <n v="5125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17"/>
    <s v="Infrastructure Development and Management"/>
    <s v="225101"/>
    <s v="Consultancy Services"/>
    <n v="0"/>
    <n v="0"/>
    <n v="0"/>
    <n v="0"/>
    <n v="600000000"/>
    <n v="0"/>
    <n v="600000000"/>
    <n v="0"/>
    <n v="0"/>
    <n v="0"/>
    <n v="0"/>
    <n v="0"/>
    <n v="50000000"/>
    <n v="50000000"/>
    <n v="0"/>
    <n v="0"/>
    <n v="150000000"/>
    <n v="150000000"/>
    <n v="0"/>
    <n v="0"/>
    <n v="0"/>
    <n v="0"/>
    <n v="0"/>
    <n v="0"/>
    <n v="200000000"/>
    <n v="0"/>
    <n v="200000000"/>
    <n v="0"/>
    <n v="200000000"/>
    <n v="200000000"/>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03"/>
    <s v="Facilities and Equipment Management"/>
    <s v="227001"/>
    <s v="Travel inland"/>
    <n v="0"/>
    <n v="0"/>
    <n v="0"/>
    <n v="0"/>
    <n v="60000000"/>
    <n v="0"/>
    <n v="60000000"/>
    <n v="0"/>
    <n v="0"/>
    <n v="0"/>
    <n v="0"/>
    <n v="0"/>
    <n v="0"/>
    <n v="0"/>
    <n v="0"/>
    <n v="0"/>
    <n v="20000000"/>
    <n v="20000000"/>
    <n v="0"/>
    <n v="0"/>
    <n v="40000000"/>
    <n v="40000000"/>
    <n v="0"/>
    <n v="0"/>
    <n v="60000000"/>
    <n v="0"/>
    <n v="60000000"/>
    <n v="0"/>
    <n v="60000000"/>
    <n v="60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21001"/>
    <s v="Advertising and Public Relations"/>
    <n v="0"/>
    <n v="0"/>
    <n v="0"/>
    <n v="0"/>
    <n v="0"/>
    <n v="0"/>
    <n v="30000000"/>
    <n v="0"/>
    <n v="0"/>
    <n v="0"/>
    <n v="0"/>
    <n v="0"/>
    <n v="7500000"/>
    <n v="1875000"/>
    <n v="0"/>
    <n v="0"/>
    <n v="7500000"/>
    <n v="5625000"/>
    <n v="0"/>
    <n v="0"/>
    <n v="15000000"/>
    <n v="22499999"/>
    <n v="0"/>
    <n v="0"/>
    <n v="30000000"/>
    <n v="0"/>
    <n v="29999999"/>
    <n v="0"/>
    <n v="30000000"/>
    <n v="29999999"/>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17"/>
    <s v="Infrastructure Development and Management"/>
    <s v="227004"/>
    <s v="Fuel, Lubricants and Oils"/>
    <n v="0"/>
    <n v="0"/>
    <n v="0"/>
    <n v="0"/>
    <n v="0"/>
    <n v="0"/>
    <n v="190000000"/>
    <n v="0"/>
    <n v="0"/>
    <n v="0"/>
    <n v="0"/>
    <n v="0"/>
    <n v="47500000"/>
    <n v="47500000"/>
    <n v="0"/>
    <n v="0"/>
    <n v="47500000"/>
    <n v="47500000"/>
    <n v="0"/>
    <n v="0"/>
    <n v="95000000"/>
    <n v="95000000"/>
    <n v="0"/>
    <n v="0"/>
    <n v="190000000"/>
    <n v="0"/>
    <n v="190000000"/>
    <n v="0"/>
    <n v="190000000"/>
    <n v="19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11102"/>
    <s v="Contract Staff Salaries "/>
    <n v="0"/>
    <n v="0"/>
    <n v="0"/>
    <n v="0"/>
    <n v="928000000"/>
    <n v="0"/>
    <n v="928000000"/>
    <n v="0"/>
    <n v="232000000"/>
    <n v="232000000"/>
    <n v="0"/>
    <n v="0"/>
    <n v="232000000"/>
    <n v="232000000"/>
    <n v="0"/>
    <n v="0"/>
    <n v="232000000"/>
    <n v="232000000"/>
    <n v="0"/>
    <n v="0"/>
    <n v="232000000"/>
    <n v="232000000"/>
    <n v="0"/>
    <n v="0"/>
    <n v="928000000"/>
    <n v="0"/>
    <n v="928000000"/>
    <n v="0"/>
    <n v="928000000"/>
    <n v="928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11106"/>
    <s v="Allowances (Incl. Casuals, Temporary, sitting allowances)"/>
    <n v="0"/>
    <n v="0"/>
    <n v="0"/>
    <n v="0"/>
    <n v="20000000"/>
    <n v="0"/>
    <n v="20000000"/>
    <n v="0"/>
    <n v="0"/>
    <n v="0"/>
    <n v="0"/>
    <n v="0"/>
    <n v="5000000"/>
    <n v="5000000"/>
    <n v="0"/>
    <n v="0"/>
    <n v="5000000"/>
    <n v="5000000"/>
    <n v="0"/>
    <n v="0"/>
    <n v="10000000"/>
    <n v="1000000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1008"/>
    <s v="Information and Communication Technology Supplies.  "/>
    <n v="0"/>
    <n v="0"/>
    <n v="0"/>
    <n v="0"/>
    <n v="20000000"/>
    <n v="0"/>
    <n v="20000000"/>
    <n v="0"/>
    <n v="0"/>
    <n v="0"/>
    <n v="0"/>
    <n v="0"/>
    <n v="5000000"/>
    <n v="5000000"/>
    <n v="0"/>
    <n v="0"/>
    <n v="5000000"/>
    <n v="5000000"/>
    <n v="0"/>
    <n v="0"/>
    <n v="10000000"/>
    <n v="1000000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3006"/>
    <s v="Water"/>
    <n v="0"/>
    <n v="0"/>
    <n v="0"/>
    <n v="0"/>
    <n v="6000000"/>
    <n v="0"/>
    <n v="6000000"/>
    <n v="0"/>
    <n v="0"/>
    <n v="0"/>
    <n v="0"/>
    <n v="0"/>
    <n v="1500000"/>
    <n v="1500000"/>
    <n v="0"/>
    <n v="0"/>
    <n v="1500000"/>
    <n v="1500000"/>
    <n v="0"/>
    <n v="0"/>
    <n v="3000000"/>
    <n v="3000000"/>
    <n v="0"/>
    <n v="0"/>
    <n v="6000000"/>
    <n v="0"/>
    <n v="6000000"/>
    <n v="0"/>
    <n v="6000000"/>
    <n v="6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11102"/>
    <s v="Contract Staff Salaries "/>
    <n v="0"/>
    <n v="0"/>
    <n v="0"/>
    <n v="0"/>
    <n v="1118630845"/>
    <n v="0"/>
    <n v="1118630845"/>
    <n v="0"/>
    <n v="279657750"/>
    <n v="279657750"/>
    <n v="0"/>
    <n v="0"/>
    <n v="279657750"/>
    <n v="279657750"/>
    <n v="0"/>
    <n v="0"/>
    <n v="279657750"/>
    <n v="279657750"/>
    <n v="0"/>
    <n v="0"/>
    <n v="279657595"/>
    <n v="279657595"/>
    <n v="0"/>
    <n v="0"/>
    <n v="1118630845"/>
    <n v="0"/>
    <n v="1118630845"/>
    <n v="0"/>
    <n v="1118630845"/>
    <n v="1118630845"/>
    <s v="Recurrent"/>
  </r>
  <r>
    <s v="017"/>
    <s v="Ministry of Energy and Mineral Development"/>
    <x v="13"/>
    <x v="13"/>
    <s v="02"/>
    <s v="Transmission and Distribution"/>
    <s v="02"/>
    <s v="Energy Planning, Management &amp; Infrastructure Dev't"/>
    <s v="000"/>
    <s v=""/>
    <s v="1497"/>
    <s v="Masaka-Mbarara Grid Expansion Line"/>
    <s v="240012"/>
    <s v="Transmission Network Development and Rehabilitation"/>
    <s v="263402"/>
    <s v="Transfer to Other Government Units"/>
    <n v="0"/>
    <n v="0"/>
    <n v="0"/>
    <n v="0"/>
    <n v="0"/>
    <n v="0"/>
    <n v="0"/>
    <n v="0"/>
    <n v="0"/>
    <n v="0"/>
    <n v="0"/>
    <n v="0"/>
    <n v="0"/>
    <n v="0"/>
    <n v="0"/>
    <n v="0"/>
    <n v="0"/>
    <n v="0"/>
    <n v="0"/>
    <n v="0"/>
    <n v="0"/>
    <n v="0"/>
    <n v="9115991362"/>
    <n v="9115991362"/>
    <n v="0"/>
    <n v="9115991362"/>
    <n v="0"/>
    <n v="9115991362"/>
    <n v="9115991362"/>
    <n v="9115991362"/>
    <s v="Recurrent"/>
  </r>
  <r>
    <s v="017"/>
    <s v="Ministry of Energy and Mineral Development"/>
    <x v="13"/>
    <x v="13"/>
    <s v="02"/>
    <s v="Transmission and Distribution"/>
    <s v="02"/>
    <s v="Energy Planning, Management &amp; Infrastructure Dev't"/>
    <s v="001"/>
    <s v="Electrical Power Department"/>
    <s v="1426"/>
    <s v="Grid Expansion and Reinforcement Project - Lira,Gulu, Nebbi to Arua Transmission Line"/>
    <s v="240012"/>
    <s v="Transmission Network Development and Rehabilitation"/>
    <s v="225204"/>
    <s v="Monitoring and Supervision of capital work"/>
    <n v="0"/>
    <n v="0"/>
    <n v="0"/>
    <n v="0"/>
    <n v="500000000"/>
    <n v="0"/>
    <n v="500000000"/>
    <n v="0"/>
    <n v="0"/>
    <n v="0"/>
    <n v="0"/>
    <n v="0"/>
    <n v="200000000"/>
    <n v="0"/>
    <n v="0"/>
    <n v="0"/>
    <n v="200000000"/>
    <n v="400000000"/>
    <n v="0"/>
    <n v="0"/>
    <n v="61250000"/>
    <n v="61250000"/>
    <n v="0"/>
    <n v="0"/>
    <n v="461250000"/>
    <n v="0"/>
    <n v="461250000"/>
    <n v="0"/>
    <n v="461250000"/>
    <n v="461250000"/>
    <s v="Recurrent"/>
  </r>
  <r>
    <s v="017"/>
    <s v="Ministry of Energy and Mineral Development"/>
    <x v="13"/>
    <x v="13"/>
    <s v="02"/>
    <s v="Transmission and Distribution"/>
    <s v="02"/>
    <s v="Energy Planning, Management &amp; Infrastructure Dev't"/>
    <s v="001"/>
    <s v="Electrical Power Department"/>
    <s v="1426"/>
    <s v="Grid Expansion and Reinforcement Project - Lira,Gulu, Nebbi to Arua Transmission Line"/>
    <s v="240012"/>
    <s v="Transmission Network Development and Rehabilitation"/>
    <s v="263402"/>
    <s v="Transfer to Other Government Units"/>
    <n v="0"/>
    <n v="0"/>
    <n v="0"/>
    <n v="0"/>
    <n v="112230000000"/>
    <n v="0"/>
    <n v="1600000000"/>
    <n v="110630000000"/>
    <n v="0"/>
    <n v="0"/>
    <n v="0"/>
    <n v="0"/>
    <n v="560000000"/>
    <n v="560000000"/>
    <n v="0"/>
    <n v="0"/>
    <n v="0"/>
    <n v="0"/>
    <n v="0"/>
    <n v="0"/>
    <n v="0"/>
    <n v="0"/>
    <n v="0"/>
    <n v="0"/>
    <n v="560000000"/>
    <n v="0"/>
    <n v="560000000"/>
    <n v="0"/>
    <n v="560000000"/>
    <n v="5600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5201"/>
    <s v="Consultancy Services-Capital"/>
    <n v="0"/>
    <n v="0"/>
    <n v="0"/>
    <n v="0"/>
    <n v="800000000"/>
    <n v="0"/>
    <n v="800000000"/>
    <n v="0"/>
    <n v="0"/>
    <n v="0"/>
    <n v="0"/>
    <n v="0"/>
    <n v="800000000"/>
    <n v="800000000"/>
    <n v="0"/>
    <n v="0"/>
    <n v="0"/>
    <n v="0"/>
    <n v="0"/>
    <n v="0"/>
    <n v="0"/>
    <n v="0"/>
    <n v="0"/>
    <n v="0"/>
    <n v="800000000"/>
    <n v="0"/>
    <n v="800000000"/>
    <n v="0"/>
    <n v="800000000"/>
    <n v="8000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5202"/>
    <s v="Environment Impact Assessment for Capital Works"/>
    <n v="0"/>
    <n v="0"/>
    <n v="0"/>
    <n v="0"/>
    <n v="800000000"/>
    <n v="0"/>
    <n v="80000000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25204"/>
    <s v="Monitoring and Supervision of capital work"/>
    <n v="0"/>
    <n v="0"/>
    <n v="0"/>
    <n v="0"/>
    <n v="1825000000"/>
    <n v="0"/>
    <n v="1825000000"/>
    <n v="0"/>
    <n v="0"/>
    <n v="0"/>
    <n v="0"/>
    <n v="0"/>
    <n v="250000000"/>
    <n v="250000000"/>
    <n v="0"/>
    <n v="0"/>
    <n v="708700000"/>
    <n v="57860000"/>
    <n v="0"/>
    <n v="0"/>
    <n v="450000000"/>
    <n v="1100840000"/>
    <n v="0"/>
    <n v="0"/>
    <n v="1408700000"/>
    <n v="0"/>
    <n v="1408700000"/>
    <n v="0"/>
    <n v="1408700000"/>
    <n v="140870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63402"/>
    <s v="Transfer to Other Government Units"/>
    <n v="0"/>
    <n v="0"/>
    <n v="0"/>
    <n v="0"/>
    <n v="134293673548"/>
    <n v="0"/>
    <n v="11200000000"/>
    <n v="123093673548"/>
    <n v="700000000"/>
    <n v="700000000"/>
    <n v="0"/>
    <n v="0"/>
    <n v="9100000000"/>
    <n v="9100000000"/>
    <n v="0"/>
    <n v="0"/>
    <n v="1100000000"/>
    <n v="700000000"/>
    <n v="0"/>
    <n v="0"/>
    <n v="300000000"/>
    <n v="700000000"/>
    <n v="0"/>
    <n v="0"/>
    <n v="11200000000"/>
    <n v="0"/>
    <n v="11200000000"/>
    <n v="0"/>
    <n v="11200000000"/>
    <n v="11200000000"/>
    <s v="Recurrent"/>
  </r>
  <r>
    <s v="017"/>
    <s v="Ministry of Energy and Mineral Development"/>
    <x v="13"/>
    <x v="13"/>
    <s v="02"/>
    <s v="Transmission and Distribution"/>
    <s v="02"/>
    <s v="Energy Planning, Management &amp; Infrastructure Dev't"/>
    <s v="001"/>
    <s v="Electrical Power Department"/>
    <s v="1654"/>
    <s v="Power Supply to industrial parks and Power Transmission Line Extension"/>
    <s v="240012"/>
    <s v="Transmission Network Development and Rehabilitation"/>
    <s v="263402"/>
    <s v="Transfer to Other Government Units"/>
    <n v="0"/>
    <n v="0"/>
    <n v="0"/>
    <n v="0"/>
    <n v="26000000000"/>
    <n v="0"/>
    <n v="26000000000"/>
    <n v="0"/>
    <n v="0"/>
    <n v="0"/>
    <n v="0"/>
    <n v="0"/>
    <n v="2500000000"/>
    <n v="2500000000"/>
    <n v="0"/>
    <n v="0"/>
    <n v="0"/>
    <n v="0"/>
    <n v="0"/>
    <n v="0"/>
    <n v="0"/>
    <n v="0"/>
    <n v="0"/>
    <n v="0"/>
    <n v="2500000000"/>
    <n v="0"/>
    <n v="2500000000"/>
    <n v="0"/>
    <n v="2500000000"/>
    <n v="2500000000"/>
    <s v="Recurrent"/>
  </r>
  <r>
    <s v="017"/>
    <s v="Ministry of Energy and Mineral Development"/>
    <x v="13"/>
    <x v="13"/>
    <s v="02"/>
    <s v="Transmission and Distribution"/>
    <s v="02"/>
    <s v="Energy Planning, Management &amp; Infrastructure Dev't"/>
    <s v="006"/>
    <s v="Rural Electrification Management"/>
    <s v="1262"/>
    <s v="Rural Electrification Project"/>
    <s v="240001"/>
    <s v="Affordable Energy Services"/>
    <s v="221008"/>
    <s v="Information and Communication Technology Supplies.  "/>
    <n v="0"/>
    <n v="0"/>
    <n v="0"/>
    <n v="0"/>
    <n v="371000000"/>
    <n v="0"/>
    <n v="371000000"/>
    <n v="0"/>
    <n v="0"/>
    <n v="0"/>
    <n v="0"/>
    <n v="0"/>
    <n v="50000000"/>
    <n v="4661000"/>
    <n v="0"/>
    <n v="0"/>
    <n v="150000000"/>
    <n v="56798120"/>
    <n v="0"/>
    <n v="0"/>
    <n v="73000000"/>
    <n v="211540879"/>
    <n v="0"/>
    <n v="0"/>
    <n v="273000000"/>
    <n v="0"/>
    <n v="272999999"/>
    <n v="0"/>
    <n v="273000000"/>
    <n v="272999999"/>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221011"/>
    <s v="Printing, Stationery, Photocopying and Binding"/>
    <n v="0"/>
    <n v="0"/>
    <n v="0"/>
    <n v="0"/>
    <n v="190800000"/>
    <n v="0"/>
    <n v="190800000"/>
    <n v="0"/>
    <n v="0"/>
    <n v="0"/>
    <n v="0"/>
    <n v="0"/>
    <n v="70000000"/>
    <n v="16611411"/>
    <n v="0"/>
    <n v="0"/>
    <n v="80000000"/>
    <n v="46197000"/>
    <n v="0"/>
    <n v="0"/>
    <n v="40800000"/>
    <n v="127991589"/>
    <n v="0"/>
    <n v="0"/>
    <n v="190800000"/>
    <n v="0"/>
    <n v="190800000"/>
    <n v="0"/>
    <n v="190800000"/>
    <n v="190800000"/>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225201"/>
    <s v="Consultancy Services-Capital"/>
    <n v="0"/>
    <n v="0"/>
    <n v="0"/>
    <n v="0"/>
    <n v="5000000000"/>
    <n v="0"/>
    <n v="5000000000"/>
    <n v="0"/>
    <n v="0"/>
    <n v="0"/>
    <n v="0"/>
    <n v="0"/>
    <n v="0"/>
    <n v="0"/>
    <n v="0"/>
    <n v="0"/>
    <n v="180000000"/>
    <n v="0"/>
    <n v="0"/>
    <n v="0"/>
    <n v="1100000000"/>
    <n v="1279999868"/>
    <n v="0"/>
    <n v="0"/>
    <n v="1280000000"/>
    <n v="0"/>
    <n v="1279999868"/>
    <n v="0"/>
    <n v="1280000000"/>
    <n v="1279999868"/>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227001"/>
    <s v="Travel inland"/>
    <n v="0"/>
    <n v="0"/>
    <n v="0"/>
    <n v="0"/>
    <n v="1128341860"/>
    <n v="0"/>
    <n v="1128341860"/>
    <n v="0"/>
    <n v="0"/>
    <n v="0"/>
    <n v="0"/>
    <n v="0"/>
    <n v="180000000"/>
    <n v="180000000"/>
    <n v="0"/>
    <n v="0"/>
    <n v="300000000"/>
    <n v="299509457"/>
    <n v="0"/>
    <n v="0"/>
    <n v="400000000"/>
    <n v="400490543"/>
    <n v="0"/>
    <n v="0"/>
    <n v="880000000"/>
    <n v="0"/>
    <n v="880000000"/>
    <n v="0"/>
    <n v="880000000"/>
    <n v="880000000"/>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282104"/>
    <s v="Compensation to 3rd Parties"/>
    <n v="0"/>
    <n v="0"/>
    <n v="0"/>
    <n v="0"/>
    <n v="5228000000"/>
    <n v="0"/>
    <n v="5228000000"/>
    <n v="0"/>
    <n v="0"/>
    <n v="0"/>
    <n v="0"/>
    <n v="0"/>
    <n v="5228000000"/>
    <n v="5228000000"/>
    <n v="0"/>
    <n v="0"/>
    <n v="0"/>
    <n v="0"/>
    <n v="0"/>
    <n v="0"/>
    <n v="0"/>
    <n v="0"/>
    <n v="0"/>
    <n v="0"/>
    <n v="5228000000"/>
    <n v="0"/>
    <n v="5228000000"/>
    <n v="0"/>
    <n v="5228000000"/>
    <n v="5228000000"/>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312136"/>
    <s v="Power lines, stations and plants - Acquisition"/>
    <n v="0"/>
    <n v="0"/>
    <n v="0"/>
    <n v="0"/>
    <n v="129060000000"/>
    <n v="0"/>
    <n v="0"/>
    <n v="129060000000"/>
    <n v="0"/>
    <n v="0"/>
    <n v="0"/>
    <n v="0"/>
    <n v="0"/>
    <n v="0"/>
    <n v="0"/>
    <n v="0"/>
    <n v="0"/>
    <n v="0"/>
    <n v="0"/>
    <n v="0"/>
    <n v="0"/>
    <n v="0"/>
    <n v="0"/>
    <n v="0"/>
    <n v="0"/>
    <n v="0"/>
    <n v="0"/>
    <n v="0"/>
    <n v="0"/>
    <n v="0"/>
    <s v="Capital"/>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8002"/>
    <s v="Maintenance-Transport Equipment "/>
    <n v="0"/>
    <n v="0"/>
    <n v="0"/>
    <n v="0"/>
    <n v="43906000"/>
    <n v="0"/>
    <n v="43906000"/>
    <n v="0"/>
    <n v="0"/>
    <n v="0"/>
    <n v="0"/>
    <n v="0"/>
    <n v="43906000"/>
    <n v="0"/>
    <n v="0"/>
    <n v="0"/>
    <n v="0"/>
    <n v="0"/>
    <n v="0"/>
    <n v="0"/>
    <n v="0"/>
    <n v="43905998"/>
    <n v="0"/>
    <n v="0"/>
    <n v="43906000"/>
    <n v="0"/>
    <n v="43905998"/>
    <n v="0"/>
    <n v="43906000"/>
    <n v="43905998"/>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312136"/>
    <s v="Power lines, stations and plants - Acquisition"/>
    <n v="0"/>
    <n v="0"/>
    <n v="8878000000"/>
    <n v="-8878000000"/>
    <n v="120192000000"/>
    <n v="0"/>
    <n v="0"/>
    <n v="129070000000"/>
    <n v="0"/>
    <n v="0"/>
    <n v="0"/>
    <n v="0"/>
    <n v="0"/>
    <n v="0"/>
    <n v="0"/>
    <n v="0"/>
    <n v="0"/>
    <n v="0"/>
    <n v="0"/>
    <n v="0"/>
    <n v="0"/>
    <n v="0"/>
    <n v="0"/>
    <n v="0"/>
    <n v="0"/>
    <n v="0"/>
    <n v="0"/>
    <n v="0"/>
    <n v="0"/>
    <n v="0"/>
    <s v="Capital"/>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3"/>
    <s v="Facilities and Equipment Management"/>
    <s v="223006"/>
    <s v="Water"/>
    <n v="0"/>
    <n v="0"/>
    <n v="0"/>
    <n v="0"/>
    <n v="160000000"/>
    <n v="0"/>
    <n v="160000000"/>
    <n v="0"/>
    <n v="0"/>
    <n v="0"/>
    <n v="0"/>
    <n v="0"/>
    <n v="80000000"/>
    <n v="80000000"/>
    <n v="0"/>
    <n v="0"/>
    <n v="0"/>
    <n v="0"/>
    <n v="0"/>
    <n v="0"/>
    <n v="0"/>
    <n v="0"/>
    <n v="0"/>
    <n v="0"/>
    <n v="80000000"/>
    <n v="0"/>
    <n v="80000000"/>
    <n v="0"/>
    <n v="80000000"/>
    <n v="8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12103"/>
    <s v="Incapacity benefits (Employees)"/>
    <n v="0"/>
    <n v="0"/>
    <n v="0"/>
    <n v="0"/>
    <n v="34000000"/>
    <n v="0"/>
    <n v="34000000"/>
    <n v="0"/>
    <n v="0"/>
    <n v="0"/>
    <n v="0"/>
    <n v="0"/>
    <n v="0"/>
    <n v="0"/>
    <n v="0"/>
    <n v="0"/>
    <n v="23600000"/>
    <n v="23600000"/>
    <n v="0"/>
    <n v="0"/>
    <n v="0"/>
    <n v="0"/>
    <n v="0"/>
    <n v="0"/>
    <n v="23600000"/>
    <n v="0"/>
    <n v="23600000"/>
    <n v="0"/>
    <n v="23600000"/>
    <n v="236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6"/>
    <s v="Planning and Budgeting services"/>
    <s v="225204"/>
    <s v="Monitoring and Supervision of capital work"/>
    <n v="0"/>
    <n v="0"/>
    <n v="0"/>
    <n v="0"/>
    <n v="851000611"/>
    <n v="0"/>
    <n v="851000611"/>
    <n v="0"/>
    <n v="0"/>
    <n v="0"/>
    <n v="0"/>
    <n v="0"/>
    <n v="350000000"/>
    <n v="42030000"/>
    <n v="0"/>
    <n v="0"/>
    <n v="250100061"/>
    <n v="250100061"/>
    <n v="0"/>
    <n v="0"/>
    <n v="205715917"/>
    <n v="513685917"/>
    <n v="0"/>
    <n v="0"/>
    <n v="805815978"/>
    <n v="0"/>
    <n v="805815978"/>
    <n v="0"/>
    <n v="805815978"/>
    <n v="805815978"/>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6"/>
    <s v="Planning and Budgeting services"/>
    <s v="263402"/>
    <s v="Transfer to Other Government Units"/>
    <n v="45700000000"/>
    <n v="0"/>
    <n v="0"/>
    <n v="0"/>
    <n v="50700000000"/>
    <n v="0"/>
    <n v="5000000000"/>
    <n v="0"/>
    <n v="0"/>
    <n v="0"/>
    <n v="0"/>
    <n v="0"/>
    <n v="0"/>
    <n v="0"/>
    <n v="0"/>
    <n v="0"/>
    <n v="45700000000"/>
    <n v="45700000000"/>
    <n v="0"/>
    <n v="0"/>
    <n v="5000000000"/>
    <n v="5000000000"/>
    <n v="0"/>
    <n v="0"/>
    <n v="50700000000"/>
    <n v="0"/>
    <n v="50700000000"/>
    <n v="0"/>
    <n v="50700000000"/>
    <n v="5070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19"/>
    <s v="ICT Services"/>
    <s v="221008"/>
    <s v="Information and Communication Technology Supplies.  "/>
    <n v="0"/>
    <n v="0"/>
    <n v="0"/>
    <n v="0"/>
    <n v="600000000"/>
    <n v="0"/>
    <n v="600000000"/>
    <n v="0"/>
    <n v="0"/>
    <n v="0"/>
    <n v="0"/>
    <n v="0"/>
    <n v="100000000"/>
    <n v="0"/>
    <n v="0"/>
    <n v="0"/>
    <n v="250000000"/>
    <n v="319289616"/>
    <n v="0"/>
    <n v="0"/>
    <n v="100000000"/>
    <n v="130710384"/>
    <n v="0"/>
    <n v="0"/>
    <n v="450000000"/>
    <n v="0"/>
    <n v="450000000"/>
    <n v="0"/>
    <n v="450000000"/>
    <n v="45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39"/>
    <s v="Policies, Regulations and Standards "/>
    <s v="221009"/>
    <s v="Welfare and Entertainment"/>
    <n v="0"/>
    <n v="0"/>
    <n v="0"/>
    <n v="0"/>
    <n v="16000000"/>
    <n v="0"/>
    <n v="16000000"/>
    <n v="0"/>
    <n v="0"/>
    <n v="0"/>
    <n v="0"/>
    <n v="0"/>
    <n v="8000000"/>
    <n v="8000000"/>
    <n v="0"/>
    <n v="0"/>
    <n v="800000"/>
    <n v="800000"/>
    <n v="0"/>
    <n v="0"/>
    <n v="0"/>
    <n v="0"/>
    <n v="0"/>
    <n v="0"/>
    <n v="8800000"/>
    <n v="0"/>
    <n v="8800000"/>
    <n v="0"/>
    <n v="8800000"/>
    <n v="88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44"/>
    <s v="Stastistical Services "/>
    <s v="225204"/>
    <s v="Monitoring and Supervision of capital work"/>
    <n v="0"/>
    <n v="0"/>
    <n v="0"/>
    <n v="0"/>
    <n v="200000000"/>
    <n v="0"/>
    <n v="200000000"/>
    <n v="0"/>
    <n v="0"/>
    <n v="0"/>
    <n v="0"/>
    <n v="0"/>
    <n v="59000000"/>
    <n v="59000000"/>
    <n v="0"/>
    <n v="0"/>
    <n v="14100000"/>
    <n v="12390744"/>
    <n v="0"/>
    <n v="0"/>
    <n v="12900000"/>
    <n v="14609256"/>
    <n v="0"/>
    <n v="0"/>
    <n v="86000000"/>
    <n v="0"/>
    <n v="86000000"/>
    <n v="0"/>
    <n v="86000000"/>
    <n v="86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57"/>
    <s v="Social and security safeguards"/>
    <s v="221011"/>
    <s v="Printing, Stationery, Photocopying and Binding"/>
    <n v="0"/>
    <n v="0"/>
    <n v="0"/>
    <n v="0"/>
    <n v="10000000"/>
    <n v="0"/>
    <n v="10000000"/>
    <n v="0"/>
    <n v="0"/>
    <n v="0"/>
    <n v="0"/>
    <n v="0"/>
    <n v="3000000"/>
    <n v="3000000"/>
    <n v="0"/>
    <n v="0"/>
    <n v="700000"/>
    <n v="700000"/>
    <n v="0"/>
    <n v="0"/>
    <n v="0"/>
    <n v="0"/>
    <n v="0"/>
    <n v="0"/>
    <n v="3700000"/>
    <n v="0"/>
    <n v="3700000"/>
    <n v="0"/>
    <n v="3700000"/>
    <n v="37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240007"/>
    <s v="Electricity Disputes management "/>
    <s v="263402"/>
    <s v="Transfer to Other Government Units"/>
    <n v="0"/>
    <n v="0"/>
    <n v="0"/>
    <n v="0"/>
    <n v="3000000000"/>
    <n v="0"/>
    <n v="3000000000"/>
    <n v="0"/>
    <n v="750000000"/>
    <n v="750000000"/>
    <n v="0"/>
    <n v="0"/>
    <n v="750000000"/>
    <n v="750000000"/>
    <n v="0"/>
    <n v="0"/>
    <n v="750000000"/>
    <n v="750000000"/>
    <n v="0"/>
    <n v="0"/>
    <n v="750000000"/>
    <n v="750000000"/>
    <n v="0"/>
    <n v="0"/>
    <n v="3000000000"/>
    <n v="0"/>
    <n v="3000000000"/>
    <n v="0"/>
    <n v="3000000000"/>
    <n v="3000000000"/>
    <s v="Recurrent"/>
  </r>
  <r>
    <s v="018"/>
    <s v="Ministry of Gender, Labour and Social Development"/>
    <x v="14"/>
    <x v="14"/>
    <s v="02"/>
    <s v="Strengthening institutional support "/>
    <s v="01"/>
    <s v="Adminstration, Planning and support services"/>
    <s v="004"/>
    <s v="Policy and Planning"/>
    <s v="1627"/>
    <s v="Retooling of Ministry of Gender, Labour and Social Development and its Institutions."/>
    <s v="000006"/>
    <s v="Planning and Budgeting services"/>
    <s v="211102"/>
    <s v="Contract Staff Salaries "/>
    <n v="0"/>
    <n v="0"/>
    <n v="0"/>
    <n v="0"/>
    <n v="368200000"/>
    <n v="0"/>
    <n v="368200000"/>
    <n v="0"/>
    <n v="92050000"/>
    <n v="84583972"/>
    <n v="0"/>
    <n v="0"/>
    <n v="92050000"/>
    <n v="98991670"/>
    <n v="0"/>
    <n v="0"/>
    <n v="184100000"/>
    <n v="85886426"/>
    <n v="0"/>
    <n v="0"/>
    <n v="0"/>
    <n v="98737932"/>
    <n v="0"/>
    <n v="0"/>
    <n v="368200000"/>
    <n v="0"/>
    <n v="368200000"/>
    <n v="0"/>
    <n v="368200000"/>
    <n v="368200000"/>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1011"/>
    <s v="Printing, Stationery, Photocopying and Binding"/>
    <n v="0"/>
    <n v="0"/>
    <n v="0"/>
    <n v="0"/>
    <n v="0"/>
    <n v="0"/>
    <n v="0"/>
    <n v="0"/>
    <n v="0"/>
    <n v="0"/>
    <n v="25734565.010403689"/>
    <n v="71943513.030000001"/>
    <n v="0"/>
    <n v="0"/>
    <n v="15320000"/>
    <n v="0"/>
    <n v="0"/>
    <n v="0"/>
    <n v="0"/>
    <n v="0"/>
    <n v="0"/>
    <n v="0"/>
    <n v="0"/>
    <n v="0"/>
    <n v="0"/>
    <n v="41054565.010403693"/>
    <n v="0"/>
    <n v="71943513.030000001"/>
    <n v="41054565.010403693"/>
    <n v="71943513.030000001"/>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5203"/>
    <s v="Appraisal and Feasibility Studies for Capital Works"/>
    <n v="0"/>
    <n v="0"/>
    <n v="0"/>
    <n v="0"/>
    <n v="0"/>
    <n v="0"/>
    <n v="0"/>
    <n v="0"/>
    <n v="0"/>
    <n v="0"/>
    <n v="894494508.35770011"/>
    <n v="0"/>
    <n v="0"/>
    <n v="0"/>
    <n v="532500000"/>
    <n v="0"/>
    <n v="0"/>
    <n v="0"/>
    <n v="0"/>
    <n v="0"/>
    <n v="0"/>
    <n v="0"/>
    <n v="0"/>
    <n v="0"/>
    <n v="0"/>
    <n v="1426994508.3577001"/>
    <n v="0"/>
    <n v="0"/>
    <n v="1426994508.3577001"/>
    <n v="0"/>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7004"/>
    <s v="Fuel, Lubricants and Oils"/>
    <n v="0"/>
    <n v="0"/>
    <n v="0"/>
    <n v="0"/>
    <n v="0"/>
    <n v="0"/>
    <n v="0"/>
    <n v="0"/>
    <n v="0"/>
    <n v="0"/>
    <n v="118784634.24952683"/>
    <n v="107878800.66"/>
    <n v="0"/>
    <n v="0"/>
    <n v="70713478"/>
    <n v="66840750"/>
    <n v="0"/>
    <n v="0"/>
    <n v="0"/>
    <n v="0"/>
    <n v="0"/>
    <n v="0"/>
    <n v="0"/>
    <n v="0"/>
    <n v="0"/>
    <n v="189498112.24952683"/>
    <n v="0"/>
    <n v="174719550.66"/>
    <n v="189498112.24952683"/>
    <n v="174719550.66"/>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312219"/>
    <s v="Other Transport equipment - Acquisition"/>
    <n v="0"/>
    <n v="0"/>
    <n v="0"/>
    <n v="0"/>
    <n v="0"/>
    <n v="0"/>
    <n v="0"/>
    <n v="0"/>
    <n v="0"/>
    <n v="0"/>
    <n v="3126447284.4231944"/>
    <n v="0"/>
    <n v="0"/>
    <n v="0"/>
    <n v="1861200000"/>
    <n v="856150000"/>
    <n v="0"/>
    <n v="0"/>
    <n v="0"/>
    <n v="0"/>
    <n v="0"/>
    <n v="0"/>
    <n v="0"/>
    <n v="0"/>
    <n v="0"/>
    <n v="4987647284.4231949"/>
    <n v="0"/>
    <n v="856150000"/>
    <n v="4987647284.4231949"/>
    <n v="856150000"/>
    <s v="Capital"/>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11106"/>
    <s v="Allowances (Incl. Casuals, Temporary, sitting allowances)"/>
    <n v="0"/>
    <n v="0"/>
    <n v="0"/>
    <n v="0"/>
    <n v="48000000"/>
    <n v="0"/>
    <n v="48000000"/>
    <n v="0"/>
    <n v="0"/>
    <n v="0"/>
    <n v="0"/>
    <n v="0"/>
    <n v="12000000"/>
    <n v="12000000"/>
    <n v="0"/>
    <n v="0"/>
    <n v="12000000"/>
    <n v="12000000"/>
    <n v="0"/>
    <n v="0"/>
    <n v="0"/>
    <n v="0"/>
    <n v="0"/>
    <n v="0"/>
    <n v="24000000"/>
    <n v="0"/>
    <n v="24000000"/>
    <n v="0"/>
    <n v="24000000"/>
    <n v="240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1011"/>
    <s v="Printing, Stationery, Photocopying and Binding"/>
    <n v="0"/>
    <n v="0"/>
    <n v="0"/>
    <n v="0"/>
    <n v="45000000"/>
    <n v="0"/>
    <n v="45000000"/>
    <n v="0"/>
    <n v="0"/>
    <n v="0"/>
    <n v="0"/>
    <n v="0"/>
    <n v="11250000"/>
    <n v="11250000"/>
    <n v="0"/>
    <n v="0"/>
    <n v="11250000"/>
    <n v="11250000"/>
    <n v="0"/>
    <n v="0"/>
    <n v="0"/>
    <n v="0"/>
    <n v="0"/>
    <n v="0"/>
    <n v="22500000"/>
    <n v="0"/>
    <n v="22500000"/>
    <n v="0"/>
    <n v="22500000"/>
    <n v="225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3005"/>
    <s v="Electricity "/>
    <n v="0"/>
    <n v="0"/>
    <n v="0"/>
    <n v="0"/>
    <n v="4800000"/>
    <n v="0"/>
    <n v="4800000"/>
    <n v="0"/>
    <n v="0"/>
    <n v="0"/>
    <n v="0"/>
    <n v="0"/>
    <n v="1200000"/>
    <n v="1200000"/>
    <n v="0"/>
    <n v="0"/>
    <n v="1200000"/>
    <n v="1200000"/>
    <n v="0"/>
    <n v="0"/>
    <n v="2400000"/>
    <n v="2400000"/>
    <n v="0"/>
    <n v="0"/>
    <n v="4800000"/>
    <n v="0"/>
    <n v="4800000"/>
    <n v="0"/>
    <n v="4800000"/>
    <n v="480000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4010"/>
    <s v="Protective Gear"/>
    <n v="0"/>
    <n v="0"/>
    <n v="0"/>
    <n v="0"/>
    <n v="110000000"/>
    <n v="0"/>
    <n v="110000000"/>
    <n v="0"/>
    <n v="0"/>
    <n v="0"/>
    <n v="0"/>
    <n v="0"/>
    <n v="27500000"/>
    <n v="27500000"/>
    <n v="0"/>
    <n v="0"/>
    <n v="27500000"/>
    <n v="27500000"/>
    <n v="0"/>
    <n v="0"/>
    <n v="0"/>
    <n v="0"/>
    <n v="0"/>
    <n v="0"/>
    <n v="55000000"/>
    <n v="0"/>
    <n v="55000000"/>
    <n v="0"/>
    <n v="55000000"/>
    <n v="55000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11102"/>
    <s v="Contract Staff Salaries "/>
    <n v="0"/>
    <n v="0"/>
    <n v="0"/>
    <n v="0"/>
    <n v="437182332"/>
    <n v="0"/>
    <n v="437182332"/>
    <n v="0"/>
    <n v="109295500"/>
    <n v="109295500"/>
    <n v="0"/>
    <n v="0"/>
    <n v="109295500"/>
    <n v="109295500"/>
    <n v="0"/>
    <n v="0"/>
    <n v="109295500"/>
    <n v="109295500"/>
    <n v="0"/>
    <n v="0"/>
    <n v="109295500"/>
    <n v="109295500"/>
    <n v="0"/>
    <n v="0"/>
    <n v="437182000"/>
    <n v="0"/>
    <n v="437182000"/>
    <n v="0"/>
    <n v="437182000"/>
    <n v="437182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11106"/>
    <s v="Allowances (Incl. Casuals, Temporary, sitting allowances)"/>
    <n v="0"/>
    <n v="0"/>
    <n v="0"/>
    <n v="0"/>
    <n v="68150000"/>
    <n v="0"/>
    <n v="68150000"/>
    <n v="0"/>
    <n v="0"/>
    <n v="0"/>
    <n v="0"/>
    <n v="0"/>
    <n v="17037500"/>
    <n v="17037500"/>
    <n v="0"/>
    <n v="0"/>
    <n v="17037500"/>
    <n v="17037500"/>
    <n v="0"/>
    <n v="0"/>
    <n v="34075000"/>
    <n v="34075000"/>
    <n v="0"/>
    <n v="0"/>
    <n v="68150000"/>
    <n v="0"/>
    <n v="68150000"/>
    <n v="0"/>
    <n v="68150000"/>
    <n v="68150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21011"/>
    <s v="Printing, Stationery, Photocopying and Binding"/>
    <n v="0"/>
    <n v="0"/>
    <n v="0"/>
    <n v="0"/>
    <n v="63000000"/>
    <n v="0"/>
    <n v="63000000"/>
    <n v="0"/>
    <n v="0"/>
    <n v="0"/>
    <n v="0"/>
    <n v="0"/>
    <n v="15750000"/>
    <n v="15750000"/>
    <n v="0"/>
    <n v="0"/>
    <n v="15750000"/>
    <n v="15750000"/>
    <n v="0"/>
    <n v="0"/>
    <n v="0"/>
    <n v="0"/>
    <n v="0"/>
    <n v="0"/>
    <n v="31500000"/>
    <n v="0"/>
    <n v="31500000"/>
    <n v="0"/>
    <n v="31500000"/>
    <n v="31500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23005"/>
    <s v="Electricity "/>
    <n v="0"/>
    <n v="0"/>
    <n v="0"/>
    <n v="0"/>
    <n v="13250000"/>
    <n v="0"/>
    <n v="13250000"/>
    <n v="0"/>
    <n v="0"/>
    <n v="0"/>
    <n v="0"/>
    <n v="0"/>
    <n v="3312500"/>
    <n v="3312500"/>
    <n v="0"/>
    <n v="0"/>
    <n v="3312500"/>
    <n v="3312500"/>
    <n v="0"/>
    <n v="0"/>
    <n v="6625000"/>
    <n v="6625000"/>
    <n v="0"/>
    <n v="0"/>
    <n v="13250000"/>
    <n v="0"/>
    <n v="13250000"/>
    <n v="0"/>
    <n v="13250000"/>
    <n v="1325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11102"/>
    <s v="Contract Staff Salaries "/>
    <n v="0"/>
    <n v="0"/>
    <n v="0"/>
    <n v="0"/>
    <n v="420640000"/>
    <n v="0"/>
    <n v="420640000"/>
    <n v="0"/>
    <n v="105160000"/>
    <n v="105160000"/>
    <n v="0"/>
    <n v="0"/>
    <n v="105160000"/>
    <n v="105160000"/>
    <n v="0"/>
    <n v="0"/>
    <n v="105160000"/>
    <n v="105160000"/>
    <n v="0"/>
    <n v="0"/>
    <n v="105160000"/>
    <n v="105160000"/>
    <n v="0"/>
    <n v="0"/>
    <n v="420640000"/>
    <n v="0"/>
    <n v="420640000"/>
    <n v="0"/>
    <n v="420640000"/>
    <n v="42064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5101"/>
    <s v="Consultancy Services"/>
    <n v="0"/>
    <n v="0"/>
    <n v="0"/>
    <n v="0"/>
    <n v="1380000000"/>
    <n v="0"/>
    <n v="1380000000"/>
    <n v="0"/>
    <n v="0"/>
    <n v="0"/>
    <n v="0"/>
    <n v="0"/>
    <n v="345000000"/>
    <n v="345000000"/>
    <n v="0"/>
    <n v="0"/>
    <n v="330000000"/>
    <n v="330000000"/>
    <n v="0"/>
    <n v="0"/>
    <n v="0"/>
    <n v="0"/>
    <n v="0"/>
    <n v="0"/>
    <n v="675000000"/>
    <n v="0"/>
    <n v="675000000"/>
    <n v="0"/>
    <n v="675000000"/>
    <n v="675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312221"/>
    <s v="Light ICT hardware - Acquisition"/>
    <n v="0"/>
    <n v="0"/>
    <n v="0"/>
    <n v="0"/>
    <n v="40000000"/>
    <n v="0"/>
    <n v="40000000"/>
    <n v="0"/>
    <n v="0"/>
    <n v="0"/>
    <n v="0"/>
    <n v="0"/>
    <n v="10000000"/>
    <n v="10000000"/>
    <n v="0"/>
    <n v="0"/>
    <n v="10000000"/>
    <n v="10000000"/>
    <n v="0"/>
    <n v="0"/>
    <n v="20000000"/>
    <n v="20000000"/>
    <n v="0"/>
    <n v="0"/>
    <n v="40000000"/>
    <n v="0"/>
    <n v="40000000"/>
    <n v="0"/>
    <n v="40000000"/>
    <n v="40000000"/>
    <s v="Capital"/>
  </r>
  <r>
    <s v="019"/>
    <s v="Ministry of Water and Environment"/>
    <x v="7"/>
    <x v="7"/>
    <s v="02"/>
    <s v="Agricultural Production and Productivity"/>
    <s v="03"/>
    <s v="Directorate of Water Development "/>
    <s v="004"/>
    <s v="Water for Production"/>
    <s v="1523"/>
    <s v="Water for Production Phase II"/>
    <s v="000003"/>
    <s v="Facilities and Equipment Management"/>
    <s v="224010"/>
    <s v="Protective Gear"/>
    <n v="0"/>
    <n v="0"/>
    <n v="0"/>
    <n v="0"/>
    <n v="12500000"/>
    <n v="0"/>
    <n v="12500000"/>
    <n v="0"/>
    <n v="0"/>
    <n v="0"/>
    <n v="0"/>
    <n v="0"/>
    <n v="3125000"/>
    <n v="3125000"/>
    <n v="0"/>
    <n v="0"/>
    <n v="3125000"/>
    <n v="0"/>
    <n v="0"/>
    <n v="0"/>
    <n v="6250000"/>
    <n v="9375000"/>
    <n v="0"/>
    <n v="0"/>
    <n v="12500000"/>
    <n v="0"/>
    <n v="12500000"/>
    <n v="0"/>
    <n v="12500000"/>
    <n v="12500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12101"/>
    <s v="Social Security Contributions"/>
    <n v="0"/>
    <n v="0"/>
    <n v="0"/>
    <n v="0"/>
    <n v="101918376"/>
    <n v="0"/>
    <n v="101918376"/>
    <n v="0"/>
    <n v="0"/>
    <n v="0"/>
    <n v="0"/>
    <n v="0"/>
    <n v="25479500"/>
    <n v="0"/>
    <n v="0"/>
    <n v="0"/>
    <n v="25479500"/>
    <n v="24503085"/>
    <n v="0"/>
    <n v="0"/>
    <n v="50959000"/>
    <n v="77414915"/>
    <n v="0"/>
    <n v="0"/>
    <n v="101918000"/>
    <n v="0"/>
    <n v="101918000"/>
    <n v="0"/>
    <n v="101918000"/>
    <n v="101918000"/>
    <s v="Recurrent"/>
  </r>
  <r>
    <s v="019"/>
    <s v="Ministry of Water and Environment"/>
    <x v="7"/>
    <x v="7"/>
    <s v="02"/>
    <s v="Agricultural Production and Productivity"/>
    <s v="03"/>
    <s v="Directorate of Water Development "/>
    <s v="004"/>
    <s v="Water for Production"/>
    <s v="1523"/>
    <s v="Water for Production Phase II"/>
    <s v="000017"/>
    <s v="Infrastructure Development and Management"/>
    <s v="228002"/>
    <s v="Maintenance-Transport Equipment "/>
    <n v="0"/>
    <n v="0"/>
    <n v="0"/>
    <n v="0"/>
    <n v="106000000"/>
    <n v="0"/>
    <n v="106000000"/>
    <n v="0"/>
    <n v="0"/>
    <n v="0"/>
    <n v="0"/>
    <n v="0"/>
    <n v="26500000"/>
    <n v="22520000"/>
    <n v="0"/>
    <n v="0"/>
    <n v="26500000"/>
    <n v="30480000"/>
    <n v="0"/>
    <n v="0"/>
    <n v="0"/>
    <n v="0"/>
    <n v="0"/>
    <n v="0"/>
    <n v="53000000"/>
    <n v="0"/>
    <n v="53000000"/>
    <n v="0"/>
    <n v="53000000"/>
    <n v="53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7004"/>
    <s v="Fuel, Lubricants and Oils"/>
    <n v="0"/>
    <n v="0"/>
    <n v="0"/>
    <n v="0"/>
    <n v="25000000"/>
    <n v="0"/>
    <n v="25000000"/>
    <n v="0"/>
    <n v="0"/>
    <n v="0"/>
    <n v="0"/>
    <n v="0"/>
    <n v="6250000"/>
    <n v="6250000"/>
    <n v="0"/>
    <n v="0"/>
    <n v="6250000"/>
    <n v="6250000"/>
    <n v="0"/>
    <n v="0"/>
    <n v="12500000"/>
    <n v="12500000"/>
    <n v="0"/>
    <n v="0"/>
    <n v="25000000"/>
    <n v="0"/>
    <n v="25000000"/>
    <n v="0"/>
    <n v="25000000"/>
    <n v="25000000"/>
    <s v="Recurrent"/>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221002"/>
    <s v="Workshops, Meetings and Seminars"/>
    <n v="0"/>
    <n v="0"/>
    <n v="0"/>
    <n v="0"/>
    <n v="50000000"/>
    <n v="0"/>
    <n v="0"/>
    <n v="500000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312121"/>
    <s v="Non-Residential Buildings - Acquisition"/>
    <n v="0"/>
    <n v="0"/>
    <n v="0"/>
    <n v="0"/>
    <n v="200000000"/>
    <n v="0"/>
    <n v="200000000"/>
    <n v="0"/>
    <n v="0"/>
    <n v="0"/>
    <n v="0"/>
    <n v="0"/>
    <n v="0"/>
    <n v="0"/>
    <n v="0"/>
    <n v="0"/>
    <n v="50000000"/>
    <n v="50000000"/>
    <n v="0"/>
    <n v="0"/>
    <n v="10000000"/>
    <n v="10000000"/>
    <n v="0"/>
    <n v="0"/>
    <n v="60000000"/>
    <n v="0"/>
    <n v="60000000"/>
    <n v="0"/>
    <n v="60000000"/>
    <n v="60000000"/>
    <s v="Capital"/>
  </r>
  <r>
    <s v="019"/>
    <s v="Ministry of Water and Environment"/>
    <x v="7"/>
    <x v="7"/>
    <s v="02"/>
    <s v="Agricultural Production and Productivity"/>
    <s v="03"/>
    <s v="Directorate of Water Development "/>
    <s v="004"/>
    <s v="Water for Production"/>
    <s v="1661"/>
    <s v="Irrigation For Climate Resilience Project Profile"/>
    <s v="000003"/>
    <s v="Facilities and Equipment Management"/>
    <s v="227001"/>
    <s v="Travel inland"/>
    <n v="0"/>
    <n v="0"/>
    <n v="0"/>
    <n v="0"/>
    <n v="333041956"/>
    <n v="0"/>
    <n v="125000000"/>
    <n v="208041956"/>
    <n v="0"/>
    <n v="0"/>
    <n v="0"/>
    <n v="0"/>
    <n v="31250000"/>
    <n v="6600000"/>
    <n v="0"/>
    <n v="0"/>
    <n v="31250000"/>
    <n v="55900000"/>
    <n v="0"/>
    <n v="0"/>
    <n v="62500000"/>
    <n v="62500000"/>
    <n v="0"/>
    <n v="0"/>
    <n v="125000000"/>
    <n v="0"/>
    <n v="125000000"/>
    <n v="0"/>
    <n v="125000000"/>
    <n v="12500000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11106"/>
    <s v="Allowances (Incl. Casuals, Temporary, sitting allowances)"/>
    <n v="0"/>
    <n v="0"/>
    <n v="0"/>
    <n v="0"/>
    <n v="317954253"/>
    <n v="0"/>
    <n v="0"/>
    <n v="317954253"/>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12101"/>
    <s v="Social Security Contributions"/>
    <n v="0"/>
    <n v="0"/>
    <n v="0"/>
    <n v="0"/>
    <n v="232311000"/>
    <n v="0"/>
    <n v="0"/>
    <n v="2323110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1011"/>
    <s v="Printing, Stationery, Photocopying and Binding"/>
    <n v="0"/>
    <n v="0"/>
    <n v="0"/>
    <n v="0"/>
    <n v="61280000"/>
    <n v="0"/>
    <n v="0"/>
    <n v="612800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5203"/>
    <s v="Appraisal and Feasibility Studies for Capital Works"/>
    <n v="0"/>
    <n v="0"/>
    <n v="0"/>
    <n v="0"/>
    <n v="2130000000"/>
    <n v="0"/>
    <n v="0"/>
    <n v="21300000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03"/>
    <s v="Facilities and Equipment Management"/>
    <s v="221008"/>
    <s v="Information and Communication Technology Supplies.  "/>
    <n v="0"/>
    <n v="0"/>
    <n v="0"/>
    <n v="0"/>
    <n v="15000000"/>
    <n v="0"/>
    <n v="15000000"/>
    <n v="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03"/>
    <s v="Facilities and Equipment Management"/>
    <s v="228002"/>
    <s v="Maintenance-Transport Equipment "/>
    <n v="0"/>
    <n v="0"/>
    <n v="0"/>
    <n v="0"/>
    <n v="70000000"/>
    <n v="0"/>
    <n v="70000000"/>
    <n v="0"/>
    <n v="0"/>
    <n v="0"/>
    <n v="0"/>
    <n v="0"/>
    <n v="0"/>
    <n v="0"/>
    <n v="0"/>
    <n v="0"/>
    <n v="17500000"/>
    <n v="16337500"/>
    <n v="0"/>
    <n v="0"/>
    <n v="0"/>
    <n v="1162500"/>
    <n v="0"/>
    <n v="0"/>
    <n v="17500000"/>
    <n v="0"/>
    <n v="17500000"/>
    <n v="0"/>
    <n v="17500000"/>
    <n v="1750000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17"/>
    <s v="Infrastructure Development and Management"/>
    <s v="225201"/>
    <s v="Consultancy Services-Capital"/>
    <n v="0"/>
    <n v="0"/>
    <n v="0"/>
    <n v="0"/>
    <n v="2192442599"/>
    <n v="0"/>
    <n v="2192442599"/>
    <n v="0"/>
    <n v="0"/>
    <n v="0"/>
    <n v="0"/>
    <n v="0"/>
    <n v="400000000"/>
    <n v="68090303"/>
    <n v="0"/>
    <n v="0"/>
    <n v="275000000"/>
    <n v="-4060000"/>
    <n v="0"/>
    <n v="0"/>
    <n v="500000000"/>
    <n v="1110969697"/>
    <n v="0"/>
    <n v="0"/>
    <n v="1175000000"/>
    <n v="0"/>
    <n v="1175000000"/>
    <n v="0"/>
    <n v="1175000000"/>
    <n v="1175000000"/>
    <s v="Recurrent"/>
  </r>
  <r>
    <s v="019"/>
    <s v="Ministry of Water and Environment"/>
    <x v="2"/>
    <x v="2"/>
    <s v="01"/>
    <s v="Environment and Natural Resources Management"/>
    <s v="01"/>
    <s v="Directorate of Environmental Affairs"/>
    <s v="000"/>
    <s v=""/>
    <s v="1417"/>
    <s v="Farm Income Enhancement and Forestry Conservation Programme Phase II"/>
    <s v="000014"/>
    <s v="Administrative and Support Services"/>
    <s v="221002"/>
    <s v="Workshops, Meetings and Seminars"/>
    <n v="0"/>
    <n v="0"/>
    <n v="0"/>
    <n v="0"/>
    <n v="0"/>
    <n v="0"/>
    <n v="0"/>
    <n v="0"/>
    <n v="0"/>
    <n v="0"/>
    <n v="7537000"/>
    <n v="7537000"/>
    <n v="0"/>
    <n v="0"/>
    <n v="3200000"/>
    <n v="3200000"/>
    <n v="0"/>
    <n v="0"/>
    <n v="8100000"/>
    <n v="8100000"/>
    <n v="0"/>
    <n v="0"/>
    <n v="0"/>
    <n v="0"/>
    <n v="0"/>
    <n v="18837000"/>
    <n v="0"/>
    <n v="18837000"/>
    <n v="18837000"/>
    <n v="18837000"/>
    <s v="Recurrent"/>
  </r>
  <r>
    <s v="019"/>
    <s v="Ministry of Water and Environment"/>
    <x v="2"/>
    <x v="2"/>
    <s v="01"/>
    <s v="Environment and Natural Resources Management"/>
    <s v="01"/>
    <s v="Directorate of Environmental Affairs"/>
    <s v="000"/>
    <s v=""/>
    <s v="1417"/>
    <s v="Farm Income Enhancement and Forestry Conservation Programme Phase II"/>
    <s v="000014"/>
    <s v="Administrative and Support Services"/>
    <s v="225101"/>
    <s v="Consultancy Services"/>
    <n v="0"/>
    <n v="0"/>
    <n v="0"/>
    <n v="0"/>
    <n v="0"/>
    <n v="0"/>
    <n v="0"/>
    <n v="0"/>
    <n v="0"/>
    <n v="0"/>
    <n v="0"/>
    <n v="0"/>
    <n v="0"/>
    <n v="0"/>
    <n v="140000"/>
    <n v="140000"/>
    <n v="0"/>
    <n v="0"/>
    <n v="0"/>
    <n v="0"/>
    <n v="0"/>
    <n v="0"/>
    <n v="0"/>
    <n v="0"/>
    <n v="0"/>
    <n v="140000"/>
    <n v="0"/>
    <n v="140000"/>
    <n v="140000"/>
    <n v="140000"/>
    <s v="Recurrent"/>
  </r>
  <r>
    <s v="019"/>
    <s v="Ministry of Water and Environment"/>
    <x v="2"/>
    <x v="2"/>
    <s v="01"/>
    <s v="Environment and Natural Resources Management"/>
    <s v="01"/>
    <s v="Directorate of Environmental Affairs"/>
    <s v="000"/>
    <s v=""/>
    <s v="1417"/>
    <s v="Farm Income Enhancement and Forestry Conservation Programme Phase II"/>
    <s v="000017"/>
    <s v="Infrastructure Development and Management"/>
    <s v="228003"/>
    <s v="Maintenance-Machinery &amp; Equipment Other than Transport Equipment "/>
    <n v="0"/>
    <n v="0"/>
    <n v="0"/>
    <n v="0"/>
    <n v="0"/>
    <n v="0"/>
    <n v="0"/>
    <n v="0"/>
    <n v="0"/>
    <n v="0"/>
    <n v="0"/>
    <n v="0"/>
    <n v="0"/>
    <n v="0"/>
    <n v="26722300"/>
    <n v="26722300"/>
    <n v="0"/>
    <n v="0"/>
    <n v="0"/>
    <n v="0"/>
    <n v="0"/>
    <n v="0"/>
    <n v="0"/>
    <n v="0"/>
    <n v="0"/>
    <n v="26722300"/>
    <n v="0"/>
    <n v="26722300"/>
    <n v="26722300"/>
    <n v="26722300"/>
    <s v="Recurrent"/>
  </r>
  <r>
    <s v="019"/>
    <s v="Ministry of Water and Environment"/>
    <x v="2"/>
    <x v="2"/>
    <s v="01"/>
    <s v="Environment and Natural Resources Management"/>
    <s v="01"/>
    <s v="Directorate of Environmental Affairs"/>
    <s v="000"/>
    <s v=""/>
    <s v="1417"/>
    <s v="Farm Income Enhancement and Forestry Conservation Programme Phase II"/>
    <s v="000039"/>
    <s v="Policies, Regulations and Standards "/>
    <s v="221001"/>
    <s v="Advertising and Public Relations"/>
    <n v="0"/>
    <n v="0"/>
    <n v="0"/>
    <n v="0"/>
    <n v="0"/>
    <n v="0"/>
    <n v="0"/>
    <n v="0"/>
    <n v="0"/>
    <n v="0"/>
    <n v="0"/>
    <n v="0"/>
    <n v="0"/>
    <n v="0"/>
    <n v="19745764"/>
    <n v="19745764"/>
    <n v="0"/>
    <n v="0"/>
    <n v="0"/>
    <n v="0"/>
    <n v="0"/>
    <n v="0"/>
    <n v="0"/>
    <n v="0"/>
    <n v="0"/>
    <n v="19745764"/>
    <n v="0"/>
    <n v="19745764"/>
    <n v="19745764"/>
    <n v="19745764"/>
    <s v="Recurrent"/>
  </r>
  <r>
    <s v="019"/>
    <s v="Ministry of Water and Environment"/>
    <x v="2"/>
    <x v="2"/>
    <s v="01"/>
    <s v="Environment and Natural Resources Management"/>
    <s v="01"/>
    <s v="Directorate of Environmental Affairs"/>
    <s v="000"/>
    <s v=""/>
    <s v="1417"/>
    <s v="Farm Income Enhancement and Forestry Conservation Programme Phase II"/>
    <s v="140021"/>
    <s v="Ecosystems Restoration and Protection"/>
    <s v="227004"/>
    <s v="Fuel, Lubricants and Oils"/>
    <n v="0"/>
    <n v="0"/>
    <n v="0"/>
    <n v="0"/>
    <n v="0"/>
    <n v="0"/>
    <n v="0"/>
    <n v="0"/>
    <n v="0"/>
    <n v="0"/>
    <n v="0"/>
    <n v="0"/>
    <n v="0"/>
    <n v="0"/>
    <n v="0"/>
    <n v="0"/>
    <n v="0"/>
    <n v="0"/>
    <n v="5400000"/>
    <n v="5400000"/>
    <n v="0"/>
    <n v="0"/>
    <n v="0"/>
    <n v="0"/>
    <n v="0"/>
    <n v="5400000"/>
    <n v="0"/>
    <n v="5400000"/>
    <n v="5400000"/>
    <n v="54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0"/>
    <s v="Advocacy, sensitization and information management"/>
    <s v="227001"/>
    <s v="Travel inland"/>
    <n v="0"/>
    <n v="0"/>
    <n v="0"/>
    <n v="0"/>
    <n v="160000000"/>
    <n v="0"/>
    <n v="80000000"/>
    <n v="80000000"/>
    <n v="0"/>
    <n v="0"/>
    <n v="0"/>
    <n v="0"/>
    <n v="20000000"/>
    <n v="19725000"/>
    <n v="0"/>
    <n v="0"/>
    <n v="20000000"/>
    <n v="20275000"/>
    <n v="0"/>
    <n v="0"/>
    <n v="40000000"/>
    <n v="40000000"/>
    <n v="0"/>
    <n v="0"/>
    <n v="80000000"/>
    <n v="0"/>
    <n v="80000000"/>
    <n v="0"/>
    <n v="80000000"/>
    <n v="80000000"/>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140025"/>
    <s v="Natural Capital Assets"/>
    <s v="242003"/>
    <s v="Other"/>
    <n v="0"/>
    <n v="0"/>
    <n v="0"/>
    <n v="0"/>
    <n v="14610388156"/>
    <n v="0"/>
    <n v="1835000000"/>
    <n v="12775388156"/>
    <n v="0"/>
    <n v="0"/>
    <n v="0"/>
    <n v="0"/>
    <n v="458750000"/>
    <n v="356507500"/>
    <n v="0"/>
    <n v="0"/>
    <n v="438750000"/>
    <n v="337856361"/>
    <n v="0"/>
    <n v="0"/>
    <n v="937500000"/>
    <n v="1140636139"/>
    <n v="0"/>
    <n v="0"/>
    <n v="1835000000"/>
    <n v="0"/>
    <n v="1835000000"/>
    <n v="0"/>
    <n v="1835000000"/>
    <n v="1835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03"/>
    <s v="Facilities and Equipment Management"/>
    <s v="225201"/>
    <s v="Consultancy Services-Capital"/>
    <n v="0"/>
    <n v="0"/>
    <n v="0"/>
    <n v="0"/>
    <n v="4000000000"/>
    <n v="0"/>
    <n v="500000000"/>
    <n v="3500000000"/>
    <n v="0"/>
    <n v="0"/>
    <n v="0"/>
    <n v="0"/>
    <n v="125000000"/>
    <n v="19710000"/>
    <n v="0"/>
    <n v="0"/>
    <n v="375000000"/>
    <n v="175851400"/>
    <n v="0"/>
    <n v="0"/>
    <n v="0"/>
    <n v="304438600"/>
    <n v="0"/>
    <n v="0"/>
    <n v="500000000"/>
    <n v="0"/>
    <n v="500000000"/>
    <n v="0"/>
    <n v="500000000"/>
    <n v="50000000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4"/>
    <s v="Administrative and Support Services"/>
    <s v="223006"/>
    <s v="Water"/>
    <n v="0"/>
    <n v="0"/>
    <n v="0"/>
    <n v="0"/>
    <n v="5000000"/>
    <n v="0"/>
    <n v="5000000"/>
    <n v="0"/>
    <n v="0"/>
    <n v="0"/>
    <n v="0"/>
    <n v="0"/>
    <n v="1250000"/>
    <n v="1250000"/>
    <n v="0"/>
    <n v="0"/>
    <n v="1250000"/>
    <n v="0"/>
    <n v="0"/>
    <n v="0"/>
    <n v="2500000"/>
    <n v="5000000"/>
    <n v="0"/>
    <n v="0"/>
    <n v="5000000"/>
    <n v="0"/>
    <n v="6250000"/>
    <n v="0"/>
    <n v="5000000"/>
    <n v="6250000"/>
    <s v="Recurrent"/>
  </r>
  <r>
    <s v="013"/>
    <s v="Ministry of Education and Sports"/>
    <x v="9"/>
    <x v="9"/>
    <s v="04"/>
    <s v="Labour and employment services "/>
    <s v="07"/>
    <s v="Technical Vocational Education and Training"/>
    <s v="002"/>
    <s v="TVET Operations and Management Department"/>
    <s v="1432"/>
    <s v="OFID funded Vocational Project Phase II"/>
    <s v="320011"/>
    <s v="Equipment Maintenance"/>
    <s v="312219"/>
    <s v="Other Transport equipment - Acquisition"/>
    <n v="0"/>
    <n v="0"/>
    <n v="0"/>
    <n v="0"/>
    <n v="2476480000"/>
    <n v="0"/>
    <n v="0"/>
    <n v="2476480000"/>
    <n v="0"/>
    <n v="0"/>
    <n v="0"/>
    <n v="0"/>
    <n v="0"/>
    <n v="0"/>
    <n v="0"/>
    <n v="0"/>
    <n v="0"/>
    <n v="0"/>
    <n v="0"/>
    <n v="0"/>
    <n v="0"/>
    <n v="0"/>
    <n v="0"/>
    <n v="0"/>
    <n v="0"/>
    <n v="0"/>
    <n v="0"/>
    <n v="0"/>
    <n v="0"/>
    <n v="0"/>
    <s v="Capital"/>
  </r>
  <r>
    <s v="014"/>
    <s v="Ministry of Health"/>
    <x v="9"/>
    <x v="9"/>
    <s v="02"/>
    <s v="Population Health, Safety and Management "/>
    <s v="02"/>
    <s v="Strategy, Policy and Development"/>
    <s v="000"/>
    <s v=""/>
    <s v="1440"/>
    <s v="Uganda Reproductive Maternal &amp; Child Health Services Improvement Project"/>
    <s v="000003"/>
    <s v="Facilities and Equipment Management"/>
    <s v="312232"/>
    <s v="Electrical machinery - Acquisition"/>
    <n v="0"/>
    <n v="0"/>
    <n v="0"/>
    <n v="0"/>
    <n v="0"/>
    <n v="0"/>
    <n v="0"/>
    <n v="0"/>
    <n v="0"/>
    <n v="0"/>
    <n v="0"/>
    <n v="0"/>
    <n v="0"/>
    <n v="0"/>
    <n v="28800939500"/>
    <n v="15623432580"/>
    <n v="0"/>
    <n v="0"/>
    <n v="0"/>
    <n v="2487562593"/>
    <n v="0"/>
    <n v="0"/>
    <n v="0"/>
    <n v="12201553021"/>
    <n v="0"/>
    <n v="28800939500"/>
    <n v="0"/>
    <n v="30312548194"/>
    <n v="28800939500"/>
    <n v="30312548194"/>
    <s v="Capital"/>
  </r>
  <r>
    <s v="014"/>
    <s v="Ministry of Health"/>
    <x v="9"/>
    <x v="9"/>
    <s v="02"/>
    <s v="Population Health, Safety and Management "/>
    <s v="02"/>
    <s v="Strategy, Policy and Development"/>
    <s v="000"/>
    <s v=""/>
    <s v="1440"/>
    <s v="Uganda Reproductive Maternal &amp; Child Health Services Improvement Project"/>
    <s v="000003"/>
    <s v="Facilities and Equipment Management"/>
    <s v="313121"/>
    <s v="  Non-Residential Buildings  - Improvement"/>
    <n v="0"/>
    <n v="0"/>
    <n v="0"/>
    <n v="0"/>
    <n v="0"/>
    <n v="0"/>
    <n v="0"/>
    <n v="0"/>
    <n v="0"/>
    <n v="0"/>
    <n v="0"/>
    <n v="0"/>
    <n v="0"/>
    <n v="0"/>
    <n v="51129060500"/>
    <n v="11517772589"/>
    <n v="0"/>
    <n v="0"/>
    <n v="0"/>
    <n v="5359506458"/>
    <n v="0"/>
    <n v="0"/>
    <n v="0"/>
    <n v="20402647519"/>
    <n v="0"/>
    <n v="51129060500"/>
    <n v="0"/>
    <n v="37279926566"/>
    <n v="51129060500"/>
    <n v="37279926566"/>
    <s v="Capital"/>
  </r>
  <r>
    <s v="014"/>
    <s v="Ministry of Health"/>
    <x v="9"/>
    <x v="9"/>
    <s v="02"/>
    <s v="Population Health, Safety and Management "/>
    <s v="02"/>
    <s v="Strategy, Policy and Development"/>
    <s v="001"/>
    <s v="Health Infrastructure"/>
    <s v="1243"/>
    <s v="Rehabilitation and Construction of General Hospitals"/>
    <s v="000002"/>
    <s v="Construction management"/>
    <s v="227004"/>
    <s v="Fuel, Lubricants and Oils"/>
    <n v="0"/>
    <n v="0"/>
    <n v="0"/>
    <n v="0"/>
    <n v="136000000"/>
    <n v="0"/>
    <n v="136000000"/>
    <n v="0"/>
    <n v="0"/>
    <n v="0"/>
    <n v="0"/>
    <n v="0"/>
    <n v="50000000"/>
    <n v="50000000"/>
    <n v="0"/>
    <n v="0"/>
    <n v="37680000"/>
    <n v="37680000"/>
    <n v="0"/>
    <n v="0"/>
    <n v="43280000"/>
    <n v="43280000"/>
    <n v="0"/>
    <n v="0"/>
    <n v="130960000"/>
    <n v="0"/>
    <n v="130960000"/>
    <n v="0"/>
    <n v="130960000"/>
    <n v="130960000"/>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313121"/>
    <s v="  Non-Residential Buildings  - Improvement"/>
    <n v="3600000000"/>
    <n v="0"/>
    <n v="0"/>
    <n v="0"/>
    <n v="45065117812"/>
    <n v="0"/>
    <n v="34483843884"/>
    <n v="6981273928"/>
    <n v="0"/>
    <n v="0"/>
    <n v="0"/>
    <n v="0"/>
    <n v="2354098475"/>
    <n v="2354098475"/>
    <n v="0"/>
    <n v="0"/>
    <n v="4208325988"/>
    <n v="0"/>
    <n v="0"/>
    <n v="0"/>
    <n v="4079520000"/>
    <n v="8287845988"/>
    <n v="0"/>
    <n v="0"/>
    <n v="10641944463"/>
    <n v="0"/>
    <n v="10641944463"/>
    <n v="0"/>
    <n v="10641944463"/>
    <n v="10641944463"/>
    <s v="Capital"/>
  </r>
  <r>
    <s v="014"/>
    <s v="Ministry of Health"/>
    <x v="9"/>
    <x v="9"/>
    <s v="02"/>
    <s v="Population Health, Safety and Management "/>
    <s v="02"/>
    <s v="Strategy, Policy and Development"/>
    <s v="001"/>
    <s v="Health Infrastructure"/>
    <s v="1243"/>
    <s v="Rehabilitation and Construction of General Hospitals"/>
    <s v="000003"/>
    <s v="Facilities and Equipment Management"/>
    <s v="263402"/>
    <s v="Transfer to Other Government Units"/>
    <n v="0"/>
    <n v="0"/>
    <n v="0"/>
    <n v="0"/>
    <n v="20000000000"/>
    <n v="0"/>
    <n v="20000000000"/>
    <n v="0"/>
    <n v="0"/>
    <n v="0"/>
    <n v="0"/>
    <n v="0"/>
    <n v="6594333333"/>
    <n v="6593878373"/>
    <n v="0"/>
    <n v="0"/>
    <n v="5491983333"/>
    <n v="4619883293"/>
    <n v="0"/>
    <n v="0"/>
    <n v="1307052500"/>
    <n v="2179607500"/>
    <n v="0"/>
    <n v="0"/>
    <n v="13393369166"/>
    <n v="0"/>
    <n v="13393369166"/>
    <n v="0"/>
    <n v="13393369166"/>
    <n v="13393369166"/>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11106"/>
    <s v="Allowances (Incl. Casuals, Temporary, sitting allowances)"/>
    <n v="0"/>
    <n v="0"/>
    <n v="0"/>
    <n v="0"/>
    <n v="200000000"/>
    <n v="0"/>
    <n v="200000000"/>
    <n v="0"/>
    <n v="0"/>
    <n v="0"/>
    <n v="0"/>
    <n v="0"/>
    <n v="30000000"/>
    <n v="29984015"/>
    <n v="0"/>
    <n v="0"/>
    <n v="30000000"/>
    <n v="28065000"/>
    <n v="0"/>
    <n v="0"/>
    <n v="55000000"/>
    <n v="56950985"/>
    <n v="0"/>
    <n v="0"/>
    <n v="115000000"/>
    <n v="0"/>
    <n v="115000000"/>
    <n v="0"/>
    <n v="115000000"/>
    <n v="115000000"/>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5201"/>
    <s v="Consultancy Services-Capital"/>
    <n v="0"/>
    <n v="0"/>
    <n v="0"/>
    <n v="0"/>
    <n v="630000000"/>
    <n v="0"/>
    <n v="0"/>
    <n v="630000000"/>
    <n v="0"/>
    <n v="0"/>
    <n v="0"/>
    <n v="0"/>
    <n v="0"/>
    <n v="0"/>
    <n v="0"/>
    <n v="0"/>
    <n v="0"/>
    <n v="0"/>
    <n v="0"/>
    <n v="0"/>
    <n v="0"/>
    <n v="0"/>
    <n v="0"/>
    <n v="0"/>
    <n v="0"/>
    <n v="0"/>
    <n v="0"/>
    <n v="0"/>
    <n v="0"/>
    <n v="0"/>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313121"/>
    <s v="  Non-Residential Buildings  - Improvement"/>
    <n v="0"/>
    <n v="0"/>
    <n v="0"/>
    <n v="0"/>
    <n v="15366918576"/>
    <n v="0"/>
    <n v="1478000000"/>
    <n v="13888918576"/>
    <n v="0"/>
    <n v="0"/>
    <n v="0"/>
    <n v="0"/>
    <n v="159000000"/>
    <n v="0"/>
    <n v="0"/>
    <n v="0"/>
    <n v="221700000"/>
    <n v="0"/>
    <n v="0"/>
    <n v="0"/>
    <n v="120000000"/>
    <n v="500700000"/>
    <n v="0"/>
    <n v="0"/>
    <n v="500700000"/>
    <n v="0"/>
    <n v="500700000"/>
    <n v="0"/>
    <n v="500700000"/>
    <n v="500700000"/>
    <s v="Capital"/>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11102"/>
    <s v="Contract Staff Salaries "/>
    <n v="0"/>
    <n v="0"/>
    <n v="0"/>
    <n v="0"/>
    <n v="4362463495"/>
    <n v="0"/>
    <n v="0"/>
    <n v="4362463495"/>
    <n v="0"/>
    <n v="0"/>
    <n v="0"/>
    <n v="0"/>
    <n v="0"/>
    <n v="0"/>
    <n v="0"/>
    <n v="0"/>
    <n v="0"/>
    <n v="0"/>
    <n v="0"/>
    <n v="0"/>
    <n v="0"/>
    <n v="0"/>
    <n v="0"/>
    <n v="0"/>
    <n v="0"/>
    <n v="0"/>
    <n v="0"/>
    <n v="0"/>
    <n v="0"/>
    <n v="0"/>
    <s v="Recurrent"/>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25101"/>
    <s v="Consultancy Services"/>
    <n v="0"/>
    <n v="0"/>
    <n v="0"/>
    <n v="0"/>
    <n v="481111000"/>
    <n v="0"/>
    <n v="0"/>
    <n v="481111000"/>
    <n v="0"/>
    <n v="0"/>
    <n v="0"/>
    <n v="0"/>
    <n v="0"/>
    <n v="0"/>
    <n v="0"/>
    <n v="0"/>
    <n v="0"/>
    <n v="0"/>
    <n v="0"/>
    <n v="0"/>
    <n v="0"/>
    <n v="0"/>
    <n v="0"/>
    <n v="0"/>
    <n v="0"/>
    <n v="0"/>
    <n v="0"/>
    <n v="0"/>
    <n v="0"/>
    <n v="0"/>
    <s v="Recurrent"/>
  </r>
  <r>
    <s v="014"/>
    <s v="Ministry of Health"/>
    <x v="9"/>
    <x v="9"/>
    <s v="02"/>
    <s v="Population Health, Safety and Management "/>
    <s v="05"/>
    <s v="Public Health Services"/>
    <s v="000"/>
    <s v=""/>
    <s v="0220"/>
    <s v="Global Fund for AIDS, TB and Malaria"/>
    <s v="000003"/>
    <s v="Facilities and Equipment Management"/>
    <s v="221002"/>
    <s v="Workshops, Meetings and Seminars"/>
    <n v="0"/>
    <n v="0"/>
    <n v="0"/>
    <n v="0"/>
    <n v="0"/>
    <n v="0"/>
    <n v="0"/>
    <n v="0"/>
    <n v="0"/>
    <n v="0"/>
    <n v="2887669111"/>
    <n v="1642810142"/>
    <n v="0"/>
    <n v="0"/>
    <n v="2887669111"/>
    <n v="2978269765"/>
    <n v="0"/>
    <n v="0"/>
    <n v="1279989036.1168137"/>
    <n v="2341801016"/>
    <n v="0"/>
    <n v="0"/>
    <n v="0"/>
    <n v="0"/>
    <n v="0"/>
    <n v="7055327258.1168137"/>
    <n v="0"/>
    <n v="6962880923"/>
    <n v="7055327258.1168137"/>
    <n v="6962880923"/>
    <s v="Recurrent"/>
  </r>
  <r>
    <s v="014"/>
    <s v="Ministry of Health"/>
    <x v="9"/>
    <x v="9"/>
    <s v="02"/>
    <s v="Population Health, Safety and Management "/>
    <s v="05"/>
    <s v="Public Health Services"/>
    <s v="000"/>
    <s v=""/>
    <s v="0220"/>
    <s v="Global Fund for AIDS, TB and Malaria"/>
    <s v="000003"/>
    <s v="Facilities and Equipment Management"/>
    <s v="227003"/>
    <s v="Carriage, Haulage, Freight and transport hire"/>
    <n v="0"/>
    <n v="0"/>
    <n v="0"/>
    <n v="0"/>
    <n v="0"/>
    <n v="0"/>
    <n v="0"/>
    <n v="0"/>
    <n v="0"/>
    <n v="0"/>
    <n v="36911782169"/>
    <n v="2756201755"/>
    <n v="0"/>
    <n v="0"/>
    <n v="0"/>
    <n v="11799836444"/>
    <n v="0"/>
    <n v="0"/>
    <n v="20911782169"/>
    <n v="15510564494"/>
    <n v="0"/>
    <n v="0"/>
    <n v="0"/>
    <n v="0"/>
    <n v="0"/>
    <n v="57823564338"/>
    <n v="0"/>
    <n v="30066602693"/>
    <n v="57823564338"/>
    <n v="30066602693"/>
    <s v="Recurrent"/>
  </r>
  <r>
    <s v="014"/>
    <s v="Ministry of Health"/>
    <x v="9"/>
    <x v="9"/>
    <s v="02"/>
    <s v="Population Health, Safety and Management "/>
    <s v="05"/>
    <s v="Public Health Services"/>
    <s v="000"/>
    <s v=""/>
    <s v="1436"/>
    <s v="GAVI Vaccines and Health Sector Dev't Plan Support"/>
    <s v="320066"/>
    <s v="Health System Strengthening "/>
    <s v="312121"/>
    <s v="Non-Residential Buildings - Acquisition"/>
    <n v="0"/>
    <n v="0"/>
    <n v="0"/>
    <n v="0"/>
    <n v="0"/>
    <n v="0"/>
    <n v="0"/>
    <n v="0"/>
    <n v="0"/>
    <n v="0"/>
    <n v="0"/>
    <n v="0"/>
    <n v="0"/>
    <n v="0"/>
    <n v="0"/>
    <n v="0"/>
    <n v="0"/>
    <n v="0"/>
    <n v="0"/>
    <n v="0"/>
    <n v="0"/>
    <n v="0"/>
    <n v="11063602001"/>
    <n v="0"/>
    <n v="0"/>
    <n v="11063602001"/>
    <n v="0"/>
    <n v="0"/>
    <n v="11063602001"/>
    <n v="0"/>
    <s v="Capital"/>
  </r>
  <r>
    <s v="014"/>
    <s v="Ministry of Health"/>
    <x v="9"/>
    <x v="9"/>
    <s v="02"/>
    <s v="Population Health, Safety and Management "/>
    <s v="05"/>
    <s v="Public Health Services"/>
    <s v="000"/>
    <s v=""/>
    <s v="1768"/>
    <s v="Uganda Covid-19 Response and Emergency Preparedness Project (UCREPP)"/>
    <s v="000003"/>
    <s v="Facilities and Equipment Management"/>
    <s v="282301"/>
    <s v="Transfers to Government Institutions"/>
    <n v="0"/>
    <n v="0"/>
    <n v="0"/>
    <n v="0"/>
    <n v="0"/>
    <n v="0"/>
    <n v="0"/>
    <n v="0"/>
    <n v="0"/>
    <n v="0"/>
    <n v="0"/>
    <n v="0"/>
    <n v="0"/>
    <n v="0"/>
    <n v="529199998"/>
    <n v="529199998"/>
    <n v="0"/>
    <n v="0"/>
    <n v="391607998"/>
    <n v="331830000"/>
    <n v="0"/>
    <n v="0"/>
    <n v="254015998"/>
    <n v="0"/>
    <n v="0"/>
    <n v="1174823994"/>
    <n v="0"/>
    <n v="861029998"/>
    <n v="1174823994"/>
    <n v="861029998"/>
    <s v="Recurrent"/>
  </r>
  <r>
    <s v="014"/>
    <s v="Ministry of Health"/>
    <x v="9"/>
    <x v="9"/>
    <s v="02"/>
    <s v="Population Health, Safety and Management "/>
    <s v="05"/>
    <s v="Public Health Services"/>
    <s v="000"/>
    <s v=""/>
    <s v="1768"/>
    <s v="Uganda Covid-19 Response and Emergency Preparedness Project (UCREPP)"/>
    <s v="000003"/>
    <s v="Facilities and Equipment Management"/>
    <s v="312229"/>
    <s v="Other ICT Equipment - Acquisition"/>
    <n v="0"/>
    <n v="0"/>
    <n v="0"/>
    <n v="0"/>
    <n v="0"/>
    <n v="0"/>
    <n v="0"/>
    <n v="0"/>
    <n v="0"/>
    <n v="0"/>
    <n v="0"/>
    <n v="0"/>
    <n v="0"/>
    <n v="0"/>
    <n v="36000000"/>
    <n v="20375234"/>
    <n v="0"/>
    <n v="0"/>
    <n v="26640000"/>
    <n v="1741500"/>
    <n v="0"/>
    <n v="0"/>
    <n v="17280000"/>
    <n v="25847457"/>
    <n v="0"/>
    <n v="79920000"/>
    <n v="0"/>
    <n v="47964191"/>
    <n v="79920000"/>
    <n v="47964191"/>
    <s v="Capital"/>
  </r>
  <r>
    <s v="014"/>
    <s v="Ministry of Health"/>
    <x v="9"/>
    <x v="9"/>
    <s v="02"/>
    <s v="Population Health, Safety and Management "/>
    <s v="05"/>
    <s v="Public Health Services"/>
    <s v="000"/>
    <s v=""/>
    <s v="1768"/>
    <s v="Uganda Covid-19 Response and Emergency Preparedness Project (UCREPP)"/>
    <s v="000003"/>
    <s v="Facilities and Equipment Management"/>
    <s v="312233"/>
    <s v="Medical, Laboratory and Research &amp; appliances - Acquisition"/>
    <n v="0"/>
    <n v="0"/>
    <n v="0"/>
    <n v="0"/>
    <n v="0"/>
    <n v="0"/>
    <n v="0"/>
    <n v="0"/>
    <n v="0"/>
    <n v="0"/>
    <n v="0"/>
    <n v="0"/>
    <n v="0"/>
    <n v="0"/>
    <n v="5517000000"/>
    <n v="5516999999.96"/>
    <n v="0"/>
    <n v="0"/>
    <n v="4082580000"/>
    <n v="269973000"/>
    <n v="0"/>
    <n v="0"/>
    <n v="2648160000"/>
    <n v="0"/>
    <n v="0"/>
    <n v="12247740000"/>
    <n v="0"/>
    <n v="5786972999.96"/>
    <n v="12247740000"/>
    <n v="5786972999.96"/>
    <s v="Capital"/>
  </r>
  <r>
    <s v="014"/>
    <s v="Ministry of Health"/>
    <x v="9"/>
    <x v="9"/>
    <s v="02"/>
    <s v="Population Health, Safety and Management "/>
    <s v="05"/>
    <s v="Public Health Services"/>
    <s v="000"/>
    <s v=""/>
    <s v="1768"/>
    <s v="Uganda Covid-19 Response and Emergency Preparedness Project (UCREPP)"/>
    <s v="000015"/>
    <s v="Monitoring and Evaluation "/>
    <s v="211106"/>
    <s v="Allowances (Incl. Casuals, Temporary, sitting allowances)"/>
    <n v="0"/>
    <n v="0"/>
    <n v="0"/>
    <n v="0"/>
    <n v="0"/>
    <n v="0"/>
    <n v="0"/>
    <n v="0"/>
    <n v="0"/>
    <n v="0"/>
    <n v="0"/>
    <n v="0"/>
    <n v="0"/>
    <n v="0"/>
    <n v="5286619980"/>
    <n v="5286619980"/>
    <n v="0"/>
    <n v="0"/>
    <n v="3912098785"/>
    <n v="1702925553"/>
    <n v="0"/>
    <n v="0"/>
    <n v="2537577591"/>
    <n v="2590350988"/>
    <n v="0"/>
    <n v="11736296356"/>
    <n v="0"/>
    <n v="9579896521"/>
    <n v="11736296356"/>
    <n v="9579896521"/>
    <s v="Recurrent"/>
  </r>
  <r>
    <s v="014"/>
    <s v="Ministry of Health"/>
    <x v="9"/>
    <x v="9"/>
    <s v="02"/>
    <s v="Population Health, Safety and Management "/>
    <s v="05"/>
    <s v="Public Health Services"/>
    <s v="000"/>
    <s v=""/>
    <s v="1768"/>
    <s v="Uganda Covid-19 Response and Emergency Preparedness Project (UCREPP)"/>
    <s v="000015"/>
    <s v="Monitoring and Evaluation "/>
    <s v="221002"/>
    <s v="Workshops, Meetings and Seminars"/>
    <n v="0"/>
    <n v="0"/>
    <n v="0"/>
    <n v="0"/>
    <n v="0"/>
    <n v="0"/>
    <n v="0"/>
    <n v="0"/>
    <n v="0"/>
    <n v="0"/>
    <n v="0"/>
    <n v="0"/>
    <n v="0"/>
    <n v="0"/>
    <n v="3116108160"/>
    <n v="3116108160"/>
    <n v="0"/>
    <n v="0"/>
    <n v="2305920038"/>
    <n v="208690442"/>
    <n v="0"/>
    <n v="0"/>
    <n v="1495731917"/>
    <n v="254641147"/>
    <n v="0"/>
    <n v="6917760115"/>
    <n v="0"/>
    <n v="3579439749"/>
    <n v="6917760115"/>
    <n v="3579439749"/>
    <s v="Recurrent"/>
  </r>
  <r>
    <s v="014"/>
    <s v="Ministry of Health"/>
    <x v="9"/>
    <x v="9"/>
    <s v="02"/>
    <s v="Population Health, Safety and Management "/>
    <s v="05"/>
    <s v="Public Health Services"/>
    <s v="000"/>
    <s v=""/>
    <s v="1768"/>
    <s v="Uganda Covid-19 Response and Emergency Preparedness Project (UCREPP)"/>
    <s v="000015"/>
    <s v="Monitoring and Evaluation "/>
    <s v="221003"/>
    <s v="Staff Training"/>
    <n v="0"/>
    <n v="0"/>
    <n v="0"/>
    <n v="0"/>
    <n v="0"/>
    <n v="0"/>
    <n v="0"/>
    <n v="0"/>
    <n v="0"/>
    <n v="0"/>
    <n v="0"/>
    <n v="0"/>
    <n v="0"/>
    <n v="0"/>
    <n v="476082000"/>
    <n v="84288513"/>
    <n v="0"/>
    <n v="0"/>
    <n v="352300680"/>
    <n v="28850847"/>
    <n v="0"/>
    <n v="0"/>
    <n v="228519360"/>
    <n v="68883726"/>
    <n v="0"/>
    <n v="1056902040"/>
    <n v="0"/>
    <n v="182023086"/>
    <n v="1056902040"/>
    <n v="182023086"/>
    <s v="Recurrent"/>
  </r>
  <r>
    <s v="014"/>
    <s v="Ministry of Health"/>
    <x v="9"/>
    <x v="9"/>
    <s v="02"/>
    <s v="Population Health, Safety and Management "/>
    <s v="05"/>
    <s v="Public Health Services"/>
    <s v="000"/>
    <s v=""/>
    <s v="1768"/>
    <s v="Uganda Covid-19 Response and Emergency Preparedness Project (UCREPP)"/>
    <s v="000015"/>
    <s v="Monitoring and Evaluation "/>
    <s v="227004"/>
    <s v="Fuel, Lubricants and Oils"/>
    <n v="0"/>
    <n v="0"/>
    <n v="0"/>
    <n v="0"/>
    <n v="0"/>
    <n v="0"/>
    <n v="0"/>
    <n v="0"/>
    <n v="0"/>
    <n v="0"/>
    <n v="0"/>
    <n v="0"/>
    <n v="0"/>
    <n v="0"/>
    <n v="1180174140"/>
    <n v="196957337.20837504"/>
    <n v="0"/>
    <n v="0"/>
    <n v="873328864"/>
    <n v="696795146"/>
    <n v="0"/>
    <n v="0"/>
    <n v="566483587"/>
    <n v="117491746"/>
    <n v="0"/>
    <n v="2619986591"/>
    <n v="0"/>
    <n v="1011244229.208375"/>
    <n v="2619986591"/>
    <n v="1011244229.208375"/>
    <s v="Recurrent"/>
  </r>
  <r>
    <s v="014"/>
    <s v="Ministry of Health"/>
    <x v="9"/>
    <x v="9"/>
    <s v="02"/>
    <s v="Population Health, Safety and Management "/>
    <s v="05"/>
    <s v="Public Health Services"/>
    <s v="000"/>
    <s v=""/>
    <s v="1768"/>
    <s v="Uganda Covid-19 Response and Emergency Preparedness Project (UCREPP)"/>
    <s v="320022"/>
    <s v="Immunisation Services"/>
    <s v="224004"/>
    <s v="Beddings, Clothing, Footwear and related Services"/>
    <n v="0"/>
    <n v="0"/>
    <n v="0"/>
    <n v="0"/>
    <n v="0"/>
    <n v="0"/>
    <n v="0"/>
    <n v="0"/>
    <n v="0"/>
    <n v="0"/>
    <n v="0"/>
    <n v="0"/>
    <n v="0"/>
    <n v="0"/>
    <n v="14400000"/>
    <n v="14400000"/>
    <n v="0"/>
    <n v="0"/>
    <n v="10656000"/>
    <n v="0"/>
    <n v="0"/>
    <n v="0"/>
    <n v="6912000"/>
    <n v="0"/>
    <n v="0"/>
    <n v="31968000"/>
    <n v="0"/>
    <n v="14400000"/>
    <n v="31968000"/>
    <n v="144000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62201"/>
    <s v="Contributions to International Organisations-Capital"/>
    <n v="0"/>
    <n v="0"/>
    <n v="0"/>
    <n v="0"/>
    <n v="1000000000"/>
    <n v="0"/>
    <n v="1000000000"/>
    <n v="0"/>
    <n v="1000000000"/>
    <n v="0"/>
    <n v="0"/>
    <n v="0"/>
    <n v="0"/>
    <n v="999996862"/>
    <n v="0"/>
    <n v="0"/>
    <n v="0"/>
    <n v="0"/>
    <n v="0"/>
    <n v="0"/>
    <n v="0"/>
    <n v="0"/>
    <n v="0"/>
    <n v="0"/>
    <n v="1000000000"/>
    <n v="0"/>
    <n v="999996862"/>
    <n v="0"/>
    <n v="1000000000"/>
    <n v="999996862"/>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11106"/>
    <s v="Allowances (Incl. Casuals, Temporary, sitting allowances)"/>
    <n v="0"/>
    <n v="0"/>
    <n v="0"/>
    <n v="0"/>
    <n v="206864000"/>
    <n v="0"/>
    <n v="4400000"/>
    <n v="202464000"/>
    <n v="0"/>
    <n v="0"/>
    <n v="0"/>
    <n v="0"/>
    <n v="4400000"/>
    <n v="3718392"/>
    <n v="0"/>
    <n v="0"/>
    <n v="0"/>
    <n v="-305104"/>
    <n v="0"/>
    <n v="0"/>
    <n v="0"/>
    <n v="770000"/>
    <n v="0"/>
    <n v="0"/>
    <n v="4400000"/>
    <n v="0"/>
    <n v="4183288"/>
    <n v="0"/>
    <n v="4400000"/>
    <n v="4183288"/>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21011"/>
    <s v="Printing, Stationery, Photocopying and Binding"/>
    <n v="0"/>
    <n v="0"/>
    <n v="0"/>
    <n v="0"/>
    <n v="20364200"/>
    <n v="0"/>
    <n v="0"/>
    <n v="203642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22001"/>
    <s v="Information and Communication Technology Services."/>
    <n v="0"/>
    <n v="0"/>
    <n v="0"/>
    <n v="0"/>
    <n v="43578400"/>
    <n v="0"/>
    <n v="0"/>
    <n v="435784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27001"/>
    <s v="Travel inland"/>
    <n v="0"/>
    <n v="0"/>
    <n v="0"/>
    <n v="0"/>
    <n v="13209110867"/>
    <n v="0"/>
    <n v="41084000"/>
    <n v="13168026867"/>
    <n v="0"/>
    <n v="0"/>
    <n v="0"/>
    <n v="0"/>
    <n v="20542000"/>
    <n v="19145714"/>
    <n v="0"/>
    <n v="0"/>
    <n v="20542000"/>
    <n v="0"/>
    <n v="0"/>
    <n v="0"/>
    <n v="0"/>
    <n v="17147108"/>
    <n v="0"/>
    <n v="0"/>
    <n v="41084000"/>
    <n v="0"/>
    <n v="36292822"/>
    <n v="0"/>
    <n v="41084000"/>
    <n v="36292822"/>
    <s v="Recurrent"/>
  </r>
  <r>
    <s v="014"/>
    <s v="Ministry of Health"/>
    <x v="9"/>
    <x v="9"/>
    <s v="02"/>
    <s v="Population Health, Safety and Management "/>
    <s v="05"/>
    <s v="Public Health Services"/>
    <s v="001"/>
    <s v="Communicable Diseases Prevention &amp; Control"/>
    <s v="1436"/>
    <s v="GAVI Vaccines and Health Sector Dev't Plan Support"/>
    <s v="320066"/>
    <s v="Health System Strengthening "/>
    <s v="227001"/>
    <s v="Travel inland"/>
    <n v="0"/>
    <n v="0"/>
    <n v="0"/>
    <n v="0"/>
    <n v="1282127727"/>
    <n v="0"/>
    <n v="0"/>
    <n v="1282127727"/>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03"/>
    <s v="Facilities and Equipment Management"/>
    <s v="312229"/>
    <s v="Other ICT Equipment - Acquisition"/>
    <n v="0"/>
    <n v="0"/>
    <n v="0"/>
    <n v="0"/>
    <n v="72000000"/>
    <n v="0"/>
    <n v="0"/>
    <n v="72000000"/>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768"/>
    <s v="Uganda Covid-19 Response and Emergency Preparedness Project (UCREPP)"/>
    <s v="320022"/>
    <s v="Immunisation Services"/>
    <s v="221001"/>
    <s v="Advertising and Public Relations"/>
    <n v="0"/>
    <n v="0"/>
    <n v="0"/>
    <n v="0"/>
    <n v="1926219600"/>
    <n v="0"/>
    <n v="0"/>
    <n v="1926219600"/>
    <n v="0"/>
    <n v="0"/>
    <n v="0"/>
    <n v="0"/>
    <n v="0"/>
    <n v="0"/>
    <n v="0"/>
    <n v="0"/>
    <n v="0"/>
    <n v="0"/>
    <n v="0"/>
    <n v="0"/>
    <n v="0"/>
    <n v="0"/>
    <n v="0"/>
    <n v="0"/>
    <n v="0"/>
    <n v="0"/>
    <n v="0"/>
    <n v="0"/>
    <n v="0"/>
    <n v="0"/>
    <s v="Recurrent"/>
  </r>
  <r>
    <s v="015"/>
    <s v="Ministry of  Trade, Industry and Co-operatives"/>
    <x v="18"/>
    <x v="18"/>
    <s v="03"/>
    <s v="Enabling Environment"/>
    <s v="04"/>
    <s v="Industrial and Technological Development"/>
    <s v="001"/>
    <s v="Industry and Technology"/>
    <s v="1495"/>
    <s v="Rural Industrial Development Project (OVOP Project Phase III)"/>
    <s v="000039"/>
    <s v="Policies, Regulations and Standards "/>
    <s v="227004"/>
    <s v="Fuel, Lubricants and Oils"/>
    <n v="0"/>
    <n v="0"/>
    <n v="0"/>
    <n v="0"/>
    <n v="177000000"/>
    <n v="0"/>
    <n v="177000000"/>
    <n v="0"/>
    <n v="0"/>
    <n v="0"/>
    <n v="0"/>
    <n v="0"/>
    <n v="88500000"/>
    <n v="80887000"/>
    <n v="0"/>
    <n v="0"/>
    <n v="44250000"/>
    <n v="0"/>
    <n v="0"/>
    <n v="0"/>
    <n v="44250000"/>
    <n v="96113000"/>
    <n v="0"/>
    <n v="0"/>
    <n v="177000000"/>
    <n v="0"/>
    <n v="177000000"/>
    <n v="0"/>
    <n v="177000000"/>
    <n v="177000000"/>
    <s v="Recurrent"/>
  </r>
  <r>
    <s v="016"/>
    <s v="Ministry of Works and Transport"/>
    <x v="10"/>
    <x v="10"/>
    <s v="02"/>
    <s v="Land Use and Transport Planning"/>
    <s v="04"/>
    <s v="Policy, Planning and Support Services"/>
    <s v="002"/>
    <s v="Policy and Planning"/>
    <s v="1617"/>
    <s v="Retooling of Ministry of Works and Transport"/>
    <s v="000014"/>
    <s v="Administrative and Support Services"/>
    <s v="221002"/>
    <s v="Workshops, Meetings and Seminars"/>
    <n v="0"/>
    <n v="800000000"/>
    <n v="0"/>
    <n v="800000000"/>
    <n v="800000000"/>
    <n v="0"/>
    <n v="0"/>
    <n v="0"/>
    <n v="0"/>
    <n v="0"/>
    <n v="0"/>
    <n v="0"/>
    <n v="0"/>
    <n v="0"/>
    <n v="0"/>
    <n v="0"/>
    <n v="0"/>
    <n v="0"/>
    <n v="0"/>
    <n v="0"/>
    <n v="800000000"/>
    <n v="800000000"/>
    <n v="0"/>
    <n v="0"/>
    <n v="800000000"/>
    <n v="0"/>
    <n v="800000000"/>
    <n v="0"/>
    <n v="800000000"/>
    <n v="80000000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3"/>
    <s v="Feasibility and Detailed engineering studies"/>
    <s v="225101"/>
    <s v="Consultancy Services"/>
    <n v="0"/>
    <n v="0"/>
    <n v="0"/>
    <n v="0"/>
    <n v="100000000"/>
    <n v="0"/>
    <n v="100000000"/>
    <n v="0"/>
    <n v="0"/>
    <n v="0"/>
    <n v="0"/>
    <n v="0"/>
    <n v="33000000"/>
    <n v="33000000"/>
    <n v="0"/>
    <n v="0"/>
    <n v="67000000"/>
    <n v="67000000"/>
    <n v="0"/>
    <n v="0"/>
    <n v="0"/>
    <n v="0"/>
    <n v="0"/>
    <n v="0"/>
    <n v="100000000"/>
    <n v="0"/>
    <n v="100000000"/>
    <n v="0"/>
    <n v="100000000"/>
    <n v="100000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8002"/>
    <s v="Maintenance-Transport Equipment "/>
    <n v="0"/>
    <n v="0"/>
    <n v="0"/>
    <n v="0"/>
    <n v="290000000"/>
    <n v="0"/>
    <n v="290000000"/>
    <n v="0"/>
    <n v="0"/>
    <n v="0"/>
    <n v="0"/>
    <n v="0"/>
    <n v="95700000"/>
    <n v="95700000"/>
    <n v="0"/>
    <n v="0"/>
    <n v="121800000"/>
    <n v="121800000"/>
    <n v="0"/>
    <n v="0"/>
    <n v="72500000"/>
    <n v="72500000"/>
    <n v="0"/>
    <n v="0"/>
    <n v="290000000"/>
    <n v="0"/>
    <n v="290000000"/>
    <n v="0"/>
    <n v="290000000"/>
    <n v="290000000"/>
    <s v="Recurrent"/>
  </r>
  <r>
    <s v="016"/>
    <s v="Ministry of Works and Transport"/>
    <x v="10"/>
    <x v="10"/>
    <s v="03"/>
    <s v="Transport Infrastructure and Services Development"/>
    <s v="06"/>
    <s v="Rail, Air and Inland Water Transport"/>
    <s v="001"/>
    <s v="Transport Infrastructure and Services"/>
    <s v="1284"/>
    <s v="Development of new Kampala Port in Bukasa"/>
    <s v="000017"/>
    <s v="Infrastructure Development and Management"/>
    <s v="227004"/>
    <s v="Fuel, Lubricants and Oils"/>
    <n v="0"/>
    <n v="0"/>
    <n v="0"/>
    <n v="0"/>
    <n v="300000000"/>
    <n v="0"/>
    <n v="300000000"/>
    <n v="0"/>
    <n v="25000000"/>
    <n v="25000000"/>
    <n v="0"/>
    <n v="0"/>
    <n v="25000000"/>
    <n v="17250000"/>
    <n v="0"/>
    <n v="0"/>
    <n v="84000000"/>
    <n v="79352000"/>
    <n v="0"/>
    <n v="0"/>
    <n v="166000000"/>
    <n v="178398000"/>
    <n v="0"/>
    <n v="0"/>
    <n v="300000000"/>
    <n v="0"/>
    <n v="300000000"/>
    <n v="0"/>
    <n v="300000000"/>
    <n v="300000000"/>
    <s v="Recurrent"/>
  </r>
  <r>
    <s v="016"/>
    <s v="Ministry of Works and Transport"/>
    <x v="10"/>
    <x v="10"/>
    <s v="03"/>
    <s v="Transport Infrastructure and Services Development"/>
    <s v="06"/>
    <s v="Rail, Air and Inland Water Transport"/>
    <s v="001"/>
    <s v="Transport Infrastructure and Services"/>
    <s v="1563"/>
    <s v="URC Capacity Building Project"/>
    <s v="260022"/>
    <s v="Railway Services"/>
    <s v="221003"/>
    <s v="Staff Training"/>
    <n v="0"/>
    <n v="0"/>
    <n v="0"/>
    <n v="0"/>
    <n v="6281897566"/>
    <n v="0"/>
    <n v="0"/>
    <n v="6281897566"/>
    <n v="0"/>
    <n v="0"/>
    <n v="0"/>
    <n v="0"/>
    <n v="0"/>
    <n v="0"/>
    <n v="0"/>
    <n v="0"/>
    <n v="0"/>
    <n v="0"/>
    <n v="0"/>
    <n v="0"/>
    <n v="0"/>
    <n v="0"/>
    <n v="0"/>
    <n v="0"/>
    <n v="0"/>
    <n v="0"/>
    <n v="0"/>
    <n v="0"/>
    <n v="0"/>
    <n v="0"/>
    <s v="Recurrent"/>
  </r>
  <r>
    <s v="016"/>
    <s v="Ministry of Works and Transport"/>
    <x v="10"/>
    <x v="10"/>
    <s v="03"/>
    <s v="Transport Infrastructure and Services Development"/>
    <s v="06"/>
    <s v="Rail, Air and Inland Water Transport"/>
    <s v="001"/>
    <s v="Transport Infrastructure and Services"/>
    <s v="1563"/>
    <s v="URC Capacity Building Project"/>
    <s v="260022"/>
    <s v="Railway Services"/>
    <s v="225202"/>
    <s v="Environment Impact Assessment for Capital Works"/>
    <n v="0"/>
    <n v="0"/>
    <n v="0"/>
    <n v="0"/>
    <n v="459200000"/>
    <n v="0"/>
    <n v="459200000"/>
    <n v="0"/>
    <n v="0"/>
    <n v="0"/>
    <n v="0"/>
    <n v="0"/>
    <n v="51536000"/>
    <n v="0"/>
    <n v="0"/>
    <n v="0"/>
    <n v="73472000"/>
    <n v="73472000"/>
    <n v="0"/>
    <n v="0"/>
    <n v="0"/>
    <n v="51536000"/>
    <n v="0"/>
    <n v="0"/>
    <n v="125008000"/>
    <n v="0"/>
    <n v="125008000"/>
    <n v="0"/>
    <n v="125008000"/>
    <n v="125008000"/>
    <s v="Recurrent"/>
  </r>
  <r>
    <s v="016"/>
    <s v="Ministry of Works and Transport"/>
    <x v="10"/>
    <x v="10"/>
    <s v="03"/>
    <s v="Transport Infrastructure and Services Development"/>
    <s v="06"/>
    <s v="Rail, Air and Inland Water Transport"/>
    <s v="001"/>
    <s v="Transport Infrastructure and Services"/>
    <s v="1659"/>
    <s v="Rehabilitation of the Tororo, Gulu railway line"/>
    <s v="260012"/>
    <s v="Transport Infrastructure Corridor"/>
    <s v="342111"/>
    <s v="Land - Acquisition"/>
    <n v="0"/>
    <n v="0"/>
    <n v="0"/>
    <n v="0"/>
    <n v="1600000000"/>
    <n v="0"/>
    <n v="1600000000"/>
    <n v="0"/>
    <n v="0"/>
    <n v="0"/>
    <n v="0"/>
    <n v="0"/>
    <n v="350000000"/>
    <n v="0"/>
    <n v="0"/>
    <n v="0"/>
    <n v="0"/>
    <n v="312215831"/>
    <n v="0"/>
    <n v="0"/>
    <n v="70000000"/>
    <n v="106193458"/>
    <n v="0"/>
    <n v="0"/>
    <n v="420000000"/>
    <n v="0"/>
    <n v="418409289"/>
    <n v="0"/>
    <n v="420000000"/>
    <n v="418409289"/>
    <s v="Capital"/>
  </r>
  <r>
    <s v="016"/>
    <s v="Ministry of Works and Transport"/>
    <x v="10"/>
    <x v="10"/>
    <s v="03"/>
    <s v="Transport Infrastructure and Services Development"/>
    <s v="06"/>
    <s v="Rail, Air and Inland Water Transport"/>
    <s v="001"/>
    <s v="Transport Infrastructure and Services"/>
    <s v="1659"/>
    <s v="Rehabilitation of the Tororo, Gulu railway line"/>
    <s v="260022"/>
    <s v="Railway Services"/>
    <s v="211102"/>
    <s v="Contract Staff Salaries "/>
    <n v="0"/>
    <n v="0"/>
    <n v="0"/>
    <n v="0"/>
    <n v="180000000"/>
    <n v="0"/>
    <n v="180000000"/>
    <n v="0"/>
    <n v="45000000"/>
    <n v="34196200"/>
    <n v="0"/>
    <n v="0"/>
    <n v="45000000"/>
    <n v="55799600"/>
    <n v="0"/>
    <n v="0"/>
    <n v="45000000"/>
    <n v="38186950"/>
    <n v="0"/>
    <n v="0"/>
    <n v="45000000"/>
    <n v="50885300"/>
    <n v="0"/>
    <n v="0"/>
    <n v="180000000"/>
    <n v="0"/>
    <n v="179068050"/>
    <n v="0"/>
    <n v="180000000"/>
    <n v="17906805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11106"/>
    <s v="Allowances (Incl. Casuals, Temporary, sitting allowances)"/>
    <n v="0"/>
    <n v="0"/>
    <n v="0"/>
    <n v="0"/>
    <n v="120000000"/>
    <n v="0"/>
    <n v="120000000"/>
    <n v="0"/>
    <n v="30000000"/>
    <n v="30000000"/>
    <n v="0"/>
    <n v="0"/>
    <n v="30000000"/>
    <n v="30000000"/>
    <n v="0"/>
    <n v="0"/>
    <n v="30000000"/>
    <n v="30000000"/>
    <n v="0"/>
    <n v="0"/>
    <n v="30000000"/>
    <n v="30000000"/>
    <n v="0"/>
    <n v="0"/>
    <n v="120000000"/>
    <n v="0"/>
    <n v="120000000"/>
    <n v="0"/>
    <n v="120000000"/>
    <n v="12000000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21001"/>
    <s v="Advertising and Public Relations"/>
    <n v="0"/>
    <n v="0"/>
    <n v="0"/>
    <n v="0"/>
    <n v="5000000"/>
    <n v="0"/>
    <n v="5000000"/>
    <n v="0"/>
    <n v="0"/>
    <n v="0"/>
    <n v="0"/>
    <n v="0"/>
    <n v="1650000"/>
    <n v="0"/>
    <n v="0"/>
    <n v="0"/>
    <n v="2100000"/>
    <n v="0"/>
    <n v="0"/>
    <n v="0"/>
    <n v="0"/>
    <n v="3750000"/>
    <n v="0"/>
    <n v="0"/>
    <n v="3750000"/>
    <n v="0"/>
    <n v="3750000"/>
    <n v="0"/>
    <n v="3750000"/>
    <n v="3750000"/>
    <s v="Recurrent"/>
  </r>
  <r>
    <s v="016"/>
    <s v="Ministry of Works and Transport"/>
    <x v="10"/>
    <x v="10"/>
    <s v="04"/>
    <s v="Transport Asset Management"/>
    <s v="02"/>
    <s v="District, Urban and Community Access Roads"/>
    <s v="001"/>
    <s v="Roads and Bridges"/>
    <s v="1564"/>
    <s v="Community Roads Improvement Project"/>
    <s v="260007"/>
    <s v="Road construction and upgrade"/>
    <s v="211106"/>
    <s v="Allowances (Incl. Casuals, Temporary, sitting allowances)"/>
    <n v="0"/>
    <n v="0"/>
    <n v="0"/>
    <n v="0"/>
    <n v="105000000"/>
    <n v="0"/>
    <n v="105000000"/>
    <n v="0"/>
    <n v="25000000"/>
    <n v="24950040"/>
    <n v="0"/>
    <n v="0"/>
    <n v="26250000"/>
    <n v="26299960"/>
    <n v="0"/>
    <n v="0"/>
    <n v="27300000"/>
    <n v="27300000"/>
    <n v="0"/>
    <n v="0"/>
    <n v="26450000"/>
    <n v="26450000"/>
    <n v="0"/>
    <n v="0"/>
    <n v="105000000"/>
    <n v="0"/>
    <n v="105000000"/>
    <n v="0"/>
    <n v="105000000"/>
    <n v="105000000"/>
    <s v="Recurrent"/>
  </r>
  <r>
    <s v="016"/>
    <s v="Ministry of Works and Transport"/>
    <x v="10"/>
    <x v="10"/>
    <s v="04"/>
    <s v="Transport Asset Management"/>
    <s v="02"/>
    <s v="District, Urban and Community Access Roads"/>
    <s v="001"/>
    <s v="Roads and Bridges"/>
    <s v="1564"/>
    <s v="Community Roads Improvement Project"/>
    <s v="260007"/>
    <s v="Road construction and upgrade"/>
    <s v="225203"/>
    <s v="Appraisal and Feasibility Studies for Capital Works"/>
    <n v="0"/>
    <n v="0"/>
    <n v="0"/>
    <n v="0"/>
    <n v="300000000"/>
    <n v="0"/>
    <n v="300000000"/>
    <n v="0"/>
    <n v="0"/>
    <n v="0"/>
    <n v="0"/>
    <n v="0"/>
    <n v="99000000"/>
    <n v="70240000"/>
    <n v="0"/>
    <n v="0"/>
    <n v="81000000"/>
    <n v="92755000"/>
    <n v="0"/>
    <n v="0"/>
    <n v="0"/>
    <n v="17005000"/>
    <n v="0"/>
    <n v="0"/>
    <n v="180000000"/>
    <n v="0"/>
    <n v="180000000"/>
    <n v="0"/>
    <n v="180000000"/>
    <n v="180000000"/>
    <s v="Recurrent"/>
  </r>
  <r>
    <s v="016"/>
    <s v="Ministry of Works and Transport"/>
    <x v="10"/>
    <x v="10"/>
    <s v="04"/>
    <s v="Transport Asset Management"/>
    <s v="02"/>
    <s v="District, Urban and Community Access Roads"/>
    <s v="001"/>
    <s v="Roads and Bridges"/>
    <s v="1703"/>
    <s v="Rehabilitation of District Roads Project"/>
    <s v="260007"/>
    <s v="Road construction and upgrade"/>
    <s v="225204"/>
    <s v="Monitoring and Supervision of capital work"/>
    <n v="0"/>
    <n v="0"/>
    <n v="0"/>
    <n v="0"/>
    <n v="500000000"/>
    <n v="0"/>
    <n v="500000000"/>
    <n v="0"/>
    <n v="80000000"/>
    <n v="80000000"/>
    <n v="0"/>
    <n v="0"/>
    <n v="125000000"/>
    <n v="125000000"/>
    <n v="0"/>
    <n v="0"/>
    <n v="170000000"/>
    <n v="170000000"/>
    <n v="0"/>
    <n v="0"/>
    <n v="96000000"/>
    <n v="96000000"/>
    <n v="0"/>
    <n v="0"/>
    <n v="471000000"/>
    <n v="0"/>
    <n v="471000000"/>
    <n v="0"/>
    <n v="471000000"/>
    <n v="471000000"/>
    <s v="Recurrent"/>
  </r>
  <r>
    <s v="016"/>
    <s v="Ministry of Works and Transport"/>
    <x v="10"/>
    <x v="10"/>
    <s v="04"/>
    <s v="Transport Asset Management"/>
    <s v="02"/>
    <s v="District, Urban and Community Access Roads"/>
    <s v="001"/>
    <s v="Roads and Bridges"/>
    <s v="1705"/>
    <s v="Rehabilitation and Upgrading of Urban Roads Project"/>
    <s v="260002"/>
    <s v="District , Urban and Community Access Road Maintenance"/>
    <s v="228002"/>
    <s v="Maintenance-Transport Equipment "/>
    <n v="0"/>
    <n v="0"/>
    <n v="0"/>
    <n v="0"/>
    <n v="24000000"/>
    <n v="0"/>
    <n v="24000000"/>
    <n v="0"/>
    <n v="0"/>
    <n v="0"/>
    <n v="0"/>
    <n v="0"/>
    <n v="12000000"/>
    <n v="0"/>
    <n v="0"/>
    <n v="0"/>
    <n v="6000000"/>
    <n v="1142000"/>
    <n v="0"/>
    <n v="0"/>
    <n v="0"/>
    <n v="16858000"/>
    <n v="0"/>
    <n v="0"/>
    <n v="18000000"/>
    <n v="0"/>
    <n v="18000000"/>
    <n v="0"/>
    <n v="18000000"/>
    <n v="18000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5101"/>
    <s v="Consultancy Services"/>
    <n v="0"/>
    <n v="0"/>
    <n v="0"/>
    <n v="0"/>
    <n v="2400000000"/>
    <n v="0"/>
    <n v="2400000000"/>
    <n v="0"/>
    <n v="0"/>
    <n v="0"/>
    <n v="0"/>
    <n v="0"/>
    <n v="900000000"/>
    <n v="661774972"/>
    <n v="0"/>
    <n v="0"/>
    <n v="150000000"/>
    <n v="258494320"/>
    <n v="0"/>
    <n v="0"/>
    <n v="180900000"/>
    <n v="310630708"/>
    <n v="0"/>
    <n v="0"/>
    <n v="1230900000"/>
    <n v="0"/>
    <n v="1230900000"/>
    <n v="0"/>
    <n v="1230900000"/>
    <n v="1230900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8002"/>
    <s v="Maintenance-Transport Equipment "/>
    <n v="0"/>
    <n v="0"/>
    <n v="0"/>
    <n v="0"/>
    <n v="30000000"/>
    <n v="0"/>
    <n v="30000000"/>
    <n v="0"/>
    <n v="0"/>
    <n v="0"/>
    <n v="0"/>
    <n v="0"/>
    <n v="20000000"/>
    <n v="0"/>
    <n v="0"/>
    <n v="0"/>
    <n v="1000000"/>
    <n v="0"/>
    <n v="0"/>
    <n v="0"/>
    <n v="1206000"/>
    <n v="22206000"/>
    <n v="0"/>
    <n v="0"/>
    <n v="22206000"/>
    <n v="0"/>
    <n v="22206000"/>
    <n v="0"/>
    <n v="22206000"/>
    <n v="22206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5201"/>
    <s v="Consultancy Services-Capital"/>
    <n v="0"/>
    <n v="0"/>
    <n v="0"/>
    <n v="0"/>
    <n v="100000000"/>
    <n v="0"/>
    <n v="100000000"/>
    <n v="0"/>
    <n v="0"/>
    <n v="0"/>
    <n v="0"/>
    <n v="0"/>
    <n v="25000000"/>
    <n v="0"/>
    <n v="0"/>
    <n v="0"/>
    <n v="0"/>
    <n v="24154650"/>
    <n v="0"/>
    <n v="0"/>
    <n v="0"/>
    <n v="845350"/>
    <n v="0"/>
    <n v="0"/>
    <n v="25000000"/>
    <n v="0"/>
    <n v="25000000"/>
    <n v="0"/>
    <n v="25000000"/>
    <n v="25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1008"/>
    <s v="Information and Communication Technology Supplies.  "/>
    <n v="0"/>
    <n v="0"/>
    <n v="0"/>
    <n v="0"/>
    <n v="140000000"/>
    <n v="0"/>
    <n v="140000000"/>
    <n v="0"/>
    <n v="0"/>
    <n v="0"/>
    <n v="0"/>
    <n v="0"/>
    <n v="35000000"/>
    <n v="0"/>
    <n v="0"/>
    <n v="0"/>
    <n v="15000000"/>
    <n v="0"/>
    <n v="0"/>
    <n v="0"/>
    <n v="0"/>
    <n v="50000000"/>
    <n v="0"/>
    <n v="0"/>
    <n v="50000000"/>
    <n v="0"/>
    <n v="50000000"/>
    <n v="0"/>
    <n v="50000000"/>
    <n v="5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8003"/>
    <s v="Maintenance-Machinery &amp; Equipment Other than Transport Equipment "/>
    <n v="0"/>
    <n v="0"/>
    <n v="0"/>
    <n v="0"/>
    <n v="300000000"/>
    <n v="0"/>
    <n v="300000000"/>
    <n v="0"/>
    <n v="0"/>
    <n v="0"/>
    <n v="0"/>
    <n v="0"/>
    <n v="0"/>
    <n v="0"/>
    <n v="0"/>
    <n v="0"/>
    <n v="0"/>
    <n v="0"/>
    <n v="0"/>
    <n v="0"/>
    <n v="0"/>
    <n v="0"/>
    <n v="0"/>
    <n v="0"/>
    <n v="0"/>
    <n v="0"/>
    <n v="0"/>
    <n v="0"/>
    <n v="0"/>
    <n v="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11106"/>
    <s v="Allowances (Incl. Casuals, Temporary, sitting allowances)"/>
    <n v="0"/>
    <n v="0"/>
    <n v="0"/>
    <n v="0"/>
    <n v="800000000"/>
    <n v="0"/>
    <n v="800000000"/>
    <n v="0"/>
    <n v="0"/>
    <n v="0"/>
    <n v="0"/>
    <n v="0"/>
    <n v="450000000"/>
    <n v="450000000"/>
    <n v="0"/>
    <n v="0"/>
    <n v="0"/>
    <n v="-181857"/>
    <n v="0"/>
    <n v="0"/>
    <n v="200000000"/>
    <n v="200363714"/>
    <n v="0"/>
    <n v="0"/>
    <n v="650000000"/>
    <n v="0"/>
    <n v="650181857"/>
    <n v="0"/>
    <n v="650000000"/>
    <n v="650181857"/>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3"/>
    <s v="Production and processing facilities development_x000a_"/>
    <s v="223005"/>
    <s v="Electricity "/>
    <n v="0"/>
    <n v="0"/>
    <n v="0"/>
    <n v="0"/>
    <n v="30000000"/>
    <n v="0"/>
    <n v="30000000"/>
    <n v="0"/>
    <n v="0"/>
    <n v="0"/>
    <n v="0"/>
    <n v="0"/>
    <n v="7500000"/>
    <n v="7500000"/>
    <n v="0"/>
    <n v="0"/>
    <n v="0"/>
    <n v="0"/>
    <n v="0"/>
    <n v="0"/>
    <n v="22500000"/>
    <n v="22500000"/>
    <n v="0"/>
    <n v="0"/>
    <n v="30000000"/>
    <n v="0"/>
    <n v="30000000"/>
    <n v="0"/>
    <n v="30000000"/>
    <n v="3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4"/>
    <s v="Petroleum Investment Promotion"/>
    <s v="221003"/>
    <s v="Staff Training"/>
    <n v="0"/>
    <n v="0"/>
    <n v="0"/>
    <n v="0"/>
    <n v="100000000"/>
    <n v="0"/>
    <n v="100000000"/>
    <n v="0"/>
    <n v="0"/>
    <n v="0"/>
    <n v="0"/>
    <n v="0"/>
    <n v="0"/>
    <n v="0"/>
    <n v="0"/>
    <n v="0"/>
    <n v="50000000"/>
    <n v="50000000"/>
    <n v="0"/>
    <n v="0"/>
    <n v="50000000"/>
    <n v="50000000"/>
    <n v="0"/>
    <n v="0"/>
    <n v="100000000"/>
    <n v="0"/>
    <n v="100000000"/>
    <n v="0"/>
    <n v="100000000"/>
    <n v="100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560019"/>
    <s v="Data Management and Dissemination"/>
    <s v="221008"/>
    <s v="Information and Communication Technology Supplies.  "/>
    <n v="0"/>
    <n v="0"/>
    <n v="0"/>
    <n v="0"/>
    <n v="1300000000"/>
    <n v="0"/>
    <n v="1300000000"/>
    <n v="0"/>
    <n v="0"/>
    <n v="0"/>
    <n v="0"/>
    <n v="0"/>
    <n v="0"/>
    <n v="0"/>
    <n v="0"/>
    <n v="0"/>
    <n v="0"/>
    <n v="0"/>
    <n v="0"/>
    <n v="0"/>
    <n v="200000000"/>
    <n v="199999999"/>
    <n v="0"/>
    <n v="0"/>
    <n v="200000000"/>
    <n v="0"/>
    <n v="199999999"/>
    <n v="0"/>
    <n v="200000000"/>
    <n v="199999999"/>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221012"/>
    <s v="Small Office Equipment"/>
    <n v="0"/>
    <n v="0"/>
    <n v="0"/>
    <n v="0"/>
    <n v="100000000"/>
    <n v="0"/>
    <n v="100000000"/>
    <n v="0"/>
    <n v="0"/>
    <n v="0"/>
    <n v="0"/>
    <n v="0"/>
    <n v="25000000"/>
    <n v="0"/>
    <n v="0"/>
    <n v="0"/>
    <n v="0"/>
    <n v="0"/>
    <n v="0"/>
    <n v="0"/>
    <n v="0"/>
    <n v="24999998"/>
    <n v="0"/>
    <n v="0"/>
    <n v="25000000"/>
    <n v="0"/>
    <n v="24999998"/>
    <n v="0"/>
    <n v="25000000"/>
    <n v="24999998"/>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5201"/>
    <s v="Consultancy Services-Capital"/>
    <n v="0"/>
    <n v="0"/>
    <n v="0"/>
    <n v="0"/>
    <n v="500000000"/>
    <n v="0"/>
    <n v="500000000"/>
    <n v="0"/>
    <n v="0"/>
    <n v="0"/>
    <n v="0"/>
    <n v="0"/>
    <n v="211000000"/>
    <n v="25724000"/>
    <n v="0"/>
    <n v="0"/>
    <n v="160000000"/>
    <n v="0"/>
    <n v="0"/>
    <n v="0"/>
    <n v="0"/>
    <n v="345276000"/>
    <n v="0"/>
    <n v="0"/>
    <n v="371000000"/>
    <n v="0"/>
    <n v="371000000"/>
    <n v="0"/>
    <n v="371000000"/>
    <n v="371000000"/>
    <s v="Recurrent"/>
  </r>
  <r>
    <s v="017"/>
    <s v="Ministry of Energy and Mineral Development"/>
    <x v="12"/>
    <x v="12"/>
    <s v="03"/>
    <s v="Downstream "/>
    <s v="04"/>
    <s v="Petroleum Exploration, Development, Production, Value Addition and Distribution and Petroleum Products"/>
    <s v="001"/>
    <s v="Petroleum Supply  (Downstream) Department"/>
    <s v="1610"/>
    <s v="Liquefied Petroleum Gas (LPG) Supply and Infrastructure Intervention"/>
    <s v="000017"/>
    <s v="Infrastructure Development and Management"/>
    <s v="342111"/>
    <s v="Land - Acquisition"/>
    <n v="0"/>
    <n v="0"/>
    <n v="0"/>
    <n v="0"/>
    <n v="4300000000"/>
    <n v="0"/>
    <n v="4300000000"/>
    <n v="0"/>
    <n v="0"/>
    <n v="0"/>
    <n v="0"/>
    <n v="0"/>
    <n v="4300000000"/>
    <n v="0"/>
    <n v="0"/>
    <n v="0"/>
    <n v="0"/>
    <n v="2310000000"/>
    <n v="0"/>
    <n v="0"/>
    <n v="0"/>
    <n v="1989999991"/>
    <n v="0"/>
    <n v="0"/>
    <n v="4300000000"/>
    <n v="0"/>
    <n v="4299999991"/>
    <n v="0"/>
    <n v="4300000000"/>
    <n v="4299999991"/>
    <s v="Capital"/>
  </r>
  <r>
    <s v="017"/>
    <s v="Ministry of Energy and Mineral Development"/>
    <x v="12"/>
    <x v="12"/>
    <s v="03"/>
    <s v="Downstream "/>
    <s v="04"/>
    <s v="Petroleum Exploration, Development, Production, Value Addition and Distribution and Petroleum Products"/>
    <s v="001"/>
    <s v="Petroleum Supply  (Downstream) Department"/>
    <s v="1610"/>
    <s v="Liquefied Petroleum Gas (LPG) Supply and Infrastructure Intervention"/>
    <s v="000058"/>
    <s v="Stakeholder Management"/>
    <s v="221002"/>
    <s v="Workshops, Meetings and Seminars"/>
    <n v="0"/>
    <n v="0"/>
    <n v="0"/>
    <n v="0"/>
    <n v="700000000"/>
    <n v="0"/>
    <n v="700000000"/>
    <n v="0"/>
    <n v="0"/>
    <n v="0"/>
    <n v="0"/>
    <n v="0"/>
    <n v="0"/>
    <n v="0"/>
    <n v="0"/>
    <n v="0"/>
    <n v="240000000"/>
    <n v="230407950"/>
    <n v="0"/>
    <n v="0"/>
    <n v="0"/>
    <n v="31622732"/>
    <n v="0"/>
    <n v="0"/>
    <n v="240000000"/>
    <n v="0"/>
    <n v="262030682"/>
    <n v="0"/>
    <n v="240000000"/>
    <n v="262030682"/>
    <s v="Recurrent"/>
  </r>
  <r>
    <s v="017"/>
    <s v="Ministry of Energy and Mineral Development"/>
    <x v="13"/>
    <x v="13"/>
    <s v="01"/>
    <s v="Generation"/>
    <s v="02"/>
    <s v="Energy Planning, Management &amp; Infrastructure Dev't"/>
    <s v="001"/>
    <s v="Electrical Power Department"/>
    <s v="1143"/>
    <s v="Isimba Hydro Power Project"/>
    <s v="240004"/>
    <s v="Power plant Development"/>
    <s v="225202"/>
    <s v="Environment Impact Assessment for Capital Works"/>
    <n v="0"/>
    <n v="0"/>
    <n v="0"/>
    <n v="0"/>
    <n v="950000000"/>
    <n v="0"/>
    <n v="950000000"/>
    <n v="0"/>
    <n v="0"/>
    <n v="0"/>
    <n v="0"/>
    <n v="0"/>
    <n v="60000000"/>
    <n v="60000000"/>
    <n v="0"/>
    <n v="0"/>
    <n v="100000000"/>
    <n v="100000000"/>
    <n v="0"/>
    <n v="0"/>
    <n v="320000000"/>
    <n v="320000000"/>
    <n v="0"/>
    <n v="0"/>
    <n v="480000000"/>
    <n v="0"/>
    <n v="480000000"/>
    <n v="0"/>
    <n v="480000000"/>
    <n v="480000000"/>
    <s v="Recurrent"/>
  </r>
  <r>
    <s v="017"/>
    <s v="Ministry of Energy and Mineral Development"/>
    <x v="13"/>
    <x v="13"/>
    <s v="01"/>
    <s v="Generation"/>
    <s v="02"/>
    <s v="Energy Planning, Management &amp; Infrastructure Dev't"/>
    <s v="001"/>
    <s v="Electrical Power Department"/>
    <s v="1143"/>
    <s v="Isimba Hydro Power Project"/>
    <s v="240004"/>
    <s v="Power plant Development"/>
    <s v="312136"/>
    <s v="Power lines, stations and plants - Acquisition"/>
    <n v="0"/>
    <n v="0"/>
    <n v="0"/>
    <n v="0"/>
    <n v="37280000000"/>
    <n v="0"/>
    <n v="400000000"/>
    <n v="36880000000"/>
    <n v="0"/>
    <n v="0"/>
    <n v="0"/>
    <n v="0"/>
    <n v="0"/>
    <n v="0"/>
    <n v="0"/>
    <n v="0"/>
    <n v="0"/>
    <n v="0"/>
    <n v="0"/>
    <n v="0"/>
    <n v="0"/>
    <n v="0"/>
    <n v="0"/>
    <n v="0"/>
    <n v="0"/>
    <n v="0"/>
    <n v="0"/>
    <n v="0"/>
    <n v="0"/>
    <n v="0"/>
    <s v="Capital"/>
  </r>
  <r>
    <s v="017"/>
    <s v="Ministry of Energy and Mineral Development"/>
    <x v="13"/>
    <x v="13"/>
    <s v="01"/>
    <s v="Generation"/>
    <s v="02"/>
    <s v="Energy Planning, Management &amp; Infrastructure Dev't"/>
    <s v="001"/>
    <s v="Electrical Power Department"/>
    <s v="1183"/>
    <s v="Karuma Hydroelectricity Power Project"/>
    <s v="240004"/>
    <s v="Power Plant Development"/>
    <s v="225202"/>
    <s v="Environment Impact Assessment for Capital Works"/>
    <n v="0"/>
    <n v="0"/>
    <n v="0"/>
    <n v="0"/>
    <n v="1000000000"/>
    <n v="0"/>
    <n v="1000000000"/>
    <n v="0"/>
    <n v="0"/>
    <n v="0"/>
    <n v="0"/>
    <n v="0"/>
    <n v="204000000"/>
    <n v="204000000"/>
    <n v="0"/>
    <n v="0"/>
    <n v="398000000"/>
    <n v="397972265"/>
    <n v="0"/>
    <n v="0"/>
    <n v="398000000"/>
    <n v="397957114"/>
    <n v="0"/>
    <n v="0"/>
    <n v="1000000000"/>
    <n v="0"/>
    <n v="999929379"/>
    <n v="0"/>
    <n v="1000000000"/>
    <n v="999929379"/>
    <s v="Recurrent"/>
  </r>
  <r>
    <s v="017"/>
    <s v="Ministry of Energy and Mineral Development"/>
    <x v="13"/>
    <x v="13"/>
    <s v="01"/>
    <s v="Generation"/>
    <s v="02"/>
    <s v="Energy Planning, Management &amp; Infrastructure Dev't"/>
    <s v="001"/>
    <s v="Electrical Power Department"/>
    <s v="1351"/>
    <s v="Nyagak III Hydro Power Project"/>
    <s v="240004"/>
    <s v="Power Plant Development"/>
    <s v="221003"/>
    <s v="Staff Training"/>
    <n v="0"/>
    <n v="0"/>
    <n v="0"/>
    <n v="0"/>
    <n v="200000000"/>
    <n v="0"/>
    <n v="200000000"/>
    <n v="0"/>
    <n v="0"/>
    <n v="0"/>
    <n v="0"/>
    <n v="0"/>
    <n v="0"/>
    <n v="0"/>
    <n v="0"/>
    <n v="0"/>
    <n v="0"/>
    <n v="0"/>
    <n v="0"/>
    <n v="0"/>
    <n v="0"/>
    <n v="0"/>
    <n v="0"/>
    <n v="0"/>
    <n v="0"/>
    <n v="0"/>
    <n v="0"/>
    <n v="0"/>
    <n v="0"/>
    <n v="0"/>
    <s v="Recurrent"/>
  </r>
  <r>
    <s v="017"/>
    <s v="Ministry of Energy and Mineral Development"/>
    <x v="13"/>
    <x v="13"/>
    <s v="01"/>
    <s v="Generation"/>
    <s v="02"/>
    <s v="Energy Planning, Management &amp; Infrastructure Dev't"/>
    <s v="001"/>
    <s v="Electrical Power Department"/>
    <s v="1351"/>
    <s v="Nyagak III Hydro Power Project"/>
    <s v="240004"/>
    <s v="Power Plant Development"/>
    <s v="228002"/>
    <s v="Maintenance-Transport Equipment "/>
    <n v="0"/>
    <n v="0"/>
    <n v="0"/>
    <n v="0"/>
    <n v="100000000"/>
    <n v="0"/>
    <n v="100000000"/>
    <n v="0"/>
    <n v="0"/>
    <n v="0"/>
    <n v="0"/>
    <n v="0"/>
    <n v="10000000"/>
    <n v="0"/>
    <n v="0"/>
    <n v="0"/>
    <n v="0"/>
    <n v="0"/>
    <n v="0"/>
    <n v="0"/>
    <n v="5000000"/>
    <n v="15000000"/>
    <n v="0"/>
    <n v="0"/>
    <n v="15000000"/>
    <n v="0"/>
    <n v="15000000"/>
    <n v="0"/>
    <n v="15000000"/>
    <n v="15000000"/>
    <s v="Recurrent"/>
  </r>
  <r>
    <s v="017"/>
    <s v="Ministry of Energy and Mineral Development"/>
    <x v="13"/>
    <x v="13"/>
    <s v="02"/>
    <s v="Transmission and Distribution"/>
    <s v="02"/>
    <s v="Energy Planning, Management &amp; Infrastructure Dev't"/>
    <s v="000"/>
    <s v=""/>
    <s v="1259"/>
    <s v="Kampala-Entebbe Transmission Line"/>
    <s v="240012"/>
    <s v="Transmission Network Development and Rehabilitation"/>
    <s v="263402"/>
    <s v="Transfer to Other Government Units"/>
    <n v="0"/>
    <n v="0"/>
    <n v="0"/>
    <n v="0"/>
    <n v="0"/>
    <n v="0"/>
    <n v="0"/>
    <n v="0"/>
    <n v="0"/>
    <n v="0"/>
    <n v="0"/>
    <n v="0"/>
    <n v="0"/>
    <n v="0"/>
    <n v="0"/>
    <n v="0"/>
    <n v="0"/>
    <n v="0"/>
    <n v="0"/>
    <n v="0"/>
    <n v="0"/>
    <n v="0"/>
    <n v="7246429676"/>
    <n v="7246429676"/>
    <n v="0"/>
    <n v="7246429676"/>
    <n v="0"/>
    <n v="7246429676"/>
    <n v="7246429676"/>
    <n v="7246429676"/>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7004"/>
    <s v="Fuel, Lubricants and Oils"/>
    <n v="0"/>
    <n v="0"/>
    <n v="0"/>
    <n v="0"/>
    <n v="0"/>
    <n v="0"/>
    <n v="0"/>
    <n v="0"/>
    <n v="0"/>
    <n v="0"/>
    <n v="0"/>
    <n v="0"/>
    <n v="0"/>
    <n v="0"/>
    <n v="0"/>
    <n v="0"/>
    <n v="0"/>
    <n v="0"/>
    <n v="0"/>
    <n v="0"/>
    <n v="0"/>
    <n v="0"/>
    <n v="91684000"/>
    <n v="91684000"/>
    <n v="0"/>
    <n v="91684000"/>
    <n v="0"/>
    <n v="91684000"/>
    <n v="91684000"/>
    <n v="916840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8002"/>
    <s v="Maintenance-Transport Equipment "/>
    <n v="0"/>
    <n v="0"/>
    <n v="0"/>
    <n v="0"/>
    <n v="0"/>
    <n v="0"/>
    <n v="0"/>
    <n v="0"/>
    <n v="0"/>
    <n v="0"/>
    <n v="0"/>
    <n v="0"/>
    <n v="0"/>
    <n v="0"/>
    <n v="12119392"/>
    <n v="12119392"/>
    <n v="0"/>
    <n v="0"/>
    <n v="0"/>
    <n v="0"/>
    <n v="0"/>
    <n v="0"/>
    <n v="98677861"/>
    <n v="98677861"/>
    <n v="0"/>
    <n v="110797253"/>
    <n v="0"/>
    <n v="110797253"/>
    <n v="110797253"/>
    <n v="110797253"/>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1011"/>
    <s v="Printing, Stationery, Photocopying and Binding"/>
    <n v="0"/>
    <n v="0"/>
    <n v="0"/>
    <n v="0"/>
    <n v="200000000"/>
    <n v="0"/>
    <n v="50000000"/>
    <n v="150000000"/>
    <n v="0"/>
    <n v="0"/>
    <n v="0"/>
    <n v="0"/>
    <n v="20000000"/>
    <n v="0"/>
    <n v="0"/>
    <n v="0"/>
    <n v="20000000"/>
    <n v="0"/>
    <n v="0"/>
    <n v="0"/>
    <n v="0"/>
    <n v="40000000"/>
    <n v="0"/>
    <n v="0"/>
    <n v="40000000"/>
    <n v="0"/>
    <n v="40000000"/>
    <n v="0"/>
    <n v="40000000"/>
    <n v="4000000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5204"/>
    <s v="Monitoring and Supervision of capital work"/>
    <n v="0"/>
    <n v="0"/>
    <n v="0"/>
    <n v="0"/>
    <n v="0"/>
    <n v="0"/>
    <n v="0"/>
    <n v="0"/>
    <n v="0"/>
    <n v="0"/>
    <n v="0"/>
    <n v="0"/>
    <n v="0"/>
    <n v="0"/>
    <n v="0"/>
    <n v="0"/>
    <n v="0"/>
    <n v="0"/>
    <n v="2305286887"/>
    <n v="2305286887"/>
    <n v="0"/>
    <n v="0"/>
    <n v="3130000000"/>
    <n v="3115406327"/>
    <n v="0"/>
    <n v="5435286887"/>
    <n v="0"/>
    <n v="5420693214"/>
    <n v="5435286887"/>
    <n v="5420693214"/>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73105"/>
    <s v="Gratuity"/>
    <n v="0"/>
    <n v="0"/>
    <n v="0"/>
    <n v="0"/>
    <n v="0"/>
    <n v="0"/>
    <n v="0"/>
    <n v="0"/>
    <n v="0"/>
    <n v="0"/>
    <n v="0"/>
    <n v="0"/>
    <n v="0"/>
    <n v="0"/>
    <n v="0"/>
    <n v="0"/>
    <n v="0"/>
    <n v="0"/>
    <n v="0"/>
    <n v="0"/>
    <n v="0"/>
    <n v="0"/>
    <n v="466200000"/>
    <n v="407996331"/>
    <n v="0"/>
    <n v="466200000"/>
    <n v="0"/>
    <n v="407996331"/>
    <n v="466200000"/>
    <n v="407996331"/>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11104"/>
    <s v="Employee Gratuity"/>
    <n v="0"/>
    <n v="0"/>
    <n v="0"/>
    <n v="0"/>
    <n v="466200000"/>
    <n v="0"/>
    <n v="0"/>
    <n v="4662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1009"/>
    <s v="Welfare and Entertainment"/>
    <n v="0"/>
    <n v="0"/>
    <n v="0"/>
    <n v="0"/>
    <n v="10000000"/>
    <n v="0"/>
    <n v="0"/>
    <n v="10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1011"/>
    <s v="Printing, Stationery, Photocopying and Binding"/>
    <n v="0"/>
    <n v="0"/>
    <n v="0"/>
    <n v="0"/>
    <n v="70000000"/>
    <n v="0"/>
    <n v="0"/>
    <n v="70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2"/>
    <s v="Local Councils Development Department"/>
    <s v="1381"/>
    <s v="Programme for Restoration of Livelihoods in Northern Region (PRELNOR)"/>
    <s v="010014"/>
    <s v="Support to Farm Level production"/>
    <s v="221002"/>
    <s v="Workshops, Meetings and Seminars"/>
    <n v="0"/>
    <n v="0"/>
    <n v="0"/>
    <n v="0"/>
    <n v="137798000"/>
    <n v="0"/>
    <n v="137798000"/>
    <n v="0"/>
    <n v="0"/>
    <n v="0"/>
    <n v="0"/>
    <n v="0"/>
    <n v="34449500"/>
    <n v="21413000"/>
    <n v="0"/>
    <n v="0"/>
    <n v="20000000"/>
    <n v="26889793"/>
    <n v="0"/>
    <n v="0"/>
    <n v="0"/>
    <n v="6146707"/>
    <n v="0"/>
    <n v="0"/>
    <n v="54449500"/>
    <n v="0"/>
    <n v="54449500"/>
    <n v="0"/>
    <n v="54449500"/>
    <n v="5444950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5203"/>
    <s v="Appraisal and Feasibility Studies for Capital Works"/>
    <n v="0"/>
    <n v="0"/>
    <n v="0"/>
    <n v="0"/>
    <n v="2500000000"/>
    <n v="0"/>
    <n v="0"/>
    <n v="2500000000"/>
    <n v="0"/>
    <n v="0"/>
    <n v="0"/>
    <n v="0"/>
    <n v="0"/>
    <n v="0"/>
    <n v="0"/>
    <n v="0"/>
    <n v="0"/>
    <n v="0"/>
    <n v="0"/>
    <n v="0"/>
    <n v="0"/>
    <n v="0"/>
    <n v="0"/>
    <n v="0"/>
    <n v="0"/>
    <n v="0"/>
    <n v="0"/>
    <n v="0"/>
    <n v="0"/>
    <n v="0"/>
    <s v="Recurrent"/>
  </r>
  <r>
    <s v="011"/>
    <s v="Ministry of Local Government"/>
    <x v="4"/>
    <x v="4"/>
    <s v="01"/>
    <s v="Strengthening Accountability"/>
    <s v="02"/>
    <s v="Local Government Inspection and Assessment"/>
    <s v="004"/>
    <s v="Urban Inspection Department"/>
    <s v="1704"/>
    <s v="Local Government Revenue Managment Information System"/>
    <s v="390022"/>
    <s v="Automation of Local Revenue management"/>
    <s v="312221"/>
    <s v="Light ICT hardware - Acquisition"/>
    <n v="0"/>
    <n v="0"/>
    <n v="0"/>
    <n v="0"/>
    <n v="50000000"/>
    <n v="0"/>
    <n v="50000000"/>
    <n v="0"/>
    <n v="0"/>
    <n v="0"/>
    <n v="0"/>
    <n v="0"/>
    <n v="20687972"/>
    <n v="2800000"/>
    <n v="0"/>
    <n v="0"/>
    <n v="29312028"/>
    <n v="495600"/>
    <n v="0"/>
    <n v="0"/>
    <n v="0"/>
    <n v="49998500"/>
    <n v="0"/>
    <n v="0"/>
    <n v="50000000"/>
    <n v="0"/>
    <n v="53294100"/>
    <n v="0"/>
    <n v="50000000"/>
    <n v="53294100"/>
    <s v="Capital"/>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7004"/>
    <s v="Fuel, Lubricants and Oils"/>
    <n v="0"/>
    <n v="0"/>
    <n v="0"/>
    <n v="0"/>
    <n v="0"/>
    <n v="0"/>
    <n v="0"/>
    <n v="0"/>
    <n v="0"/>
    <n v="0"/>
    <n v="100000000"/>
    <n v="82625343"/>
    <n v="0"/>
    <n v="0"/>
    <n v="0"/>
    <n v="0"/>
    <n v="0"/>
    <n v="0"/>
    <n v="0"/>
    <n v="0"/>
    <n v="0"/>
    <n v="0"/>
    <n v="130000000"/>
    <n v="93546711"/>
    <n v="0"/>
    <n v="230000000"/>
    <n v="0"/>
    <n v="176172054"/>
    <n v="230000000"/>
    <n v="176172054"/>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1011"/>
    <s v="Printing, Stationery, Photocopying and Binding"/>
    <n v="0"/>
    <n v="0"/>
    <n v="0"/>
    <n v="0"/>
    <n v="92275000"/>
    <n v="0"/>
    <n v="0"/>
    <n v="92275000"/>
    <n v="0"/>
    <n v="0"/>
    <n v="0"/>
    <n v="0"/>
    <n v="0"/>
    <n v="0"/>
    <n v="0"/>
    <n v="0"/>
    <n v="0"/>
    <n v="0"/>
    <n v="0"/>
    <n v="0"/>
    <n v="0"/>
    <n v="0"/>
    <n v="0"/>
    <n v="0"/>
    <n v="0"/>
    <n v="0"/>
    <n v="0"/>
    <n v="0"/>
    <n v="0"/>
    <n v="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8002"/>
    <s v="Maintenance-Transport Equipment "/>
    <n v="0"/>
    <n v="0"/>
    <n v="0"/>
    <n v="0"/>
    <n v="49000000"/>
    <n v="0"/>
    <n v="0"/>
    <n v="49000000"/>
    <n v="0"/>
    <n v="0"/>
    <n v="0"/>
    <n v="0"/>
    <n v="0"/>
    <n v="0"/>
    <n v="0"/>
    <n v="0"/>
    <n v="0"/>
    <n v="0"/>
    <n v="0"/>
    <n v="0"/>
    <n v="0"/>
    <n v="0"/>
    <n v="0"/>
    <n v="0"/>
    <n v="0"/>
    <n v="0"/>
    <n v="0"/>
    <n v="0"/>
    <n v="0"/>
    <n v="0"/>
    <s v="Recurrent"/>
  </r>
  <r>
    <s v="011"/>
    <s v="Ministry of Local Government"/>
    <x v="3"/>
    <x v="3"/>
    <s v="02"/>
    <s v="Infrastructure Development"/>
    <s v="02"/>
    <s v="Local Government Inspection and Assessment"/>
    <s v="000"/>
    <s v=""/>
    <s v="1772"/>
    <s v="National Oil Seed Project"/>
    <s v="000017"/>
    <s v="Infrastructure Development and Management"/>
    <s v="221008"/>
    <s v="Information and Communication Technology Supplies.  "/>
    <n v="0"/>
    <n v="0"/>
    <n v="0"/>
    <n v="0"/>
    <n v="0"/>
    <n v="0"/>
    <n v="0"/>
    <n v="0"/>
    <n v="0"/>
    <n v="0"/>
    <n v="25000000"/>
    <n v="0"/>
    <n v="0"/>
    <n v="0"/>
    <n v="5000000"/>
    <n v="3770000"/>
    <n v="0"/>
    <n v="0"/>
    <n v="5000000"/>
    <n v="3770000"/>
    <n v="0"/>
    <n v="0"/>
    <n v="0"/>
    <n v="0"/>
    <n v="0"/>
    <n v="35000000"/>
    <n v="0"/>
    <n v="7540000"/>
    <n v="35000000"/>
    <n v="7540000"/>
    <s v="Recurrent"/>
  </r>
  <r>
    <s v="011"/>
    <s v="Ministry of Local Government"/>
    <x v="3"/>
    <x v="3"/>
    <s v="02"/>
    <s v="Infrastructure Development"/>
    <s v="02"/>
    <s v="Local Government Inspection and Assessment"/>
    <s v="000"/>
    <s v=""/>
    <s v="1772"/>
    <s v="National Oil Seed Project"/>
    <s v="000017"/>
    <s v="Infrastructure Development and Management"/>
    <s v="221009"/>
    <s v="Welfare and Entertainment"/>
    <n v="0"/>
    <n v="0"/>
    <n v="0"/>
    <n v="0"/>
    <n v="0"/>
    <n v="0"/>
    <n v="0"/>
    <n v="0"/>
    <n v="0"/>
    <n v="0"/>
    <n v="10000000"/>
    <n v="7690000"/>
    <n v="0"/>
    <n v="0"/>
    <n v="0"/>
    <n v="7690000"/>
    <n v="0"/>
    <n v="0"/>
    <n v="15000000"/>
    <n v="12822000"/>
    <n v="0"/>
    <n v="0"/>
    <n v="16356400"/>
    <n v="16356400"/>
    <n v="0"/>
    <n v="41356400"/>
    <n v="0"/>
    <n v="44558400"/>
    <n v="41356400"/>
    <n v="44558400"/>
    <s v="Recurrent"/>
  </r>
  <r>
    <s v="011"/>
    <s v="Ministry of Local Government"/>
    <x v="3"/>
    <x v="3"/>
    <s v="02"/>
    <s v="Infrastructure Development"/>
    <s v="02"/>
    <s v="Local Government Inspection and Assessment"/>
    <s v="000"/>
    <s v=""/>
    <s v="1772"/>
    <s v="National Oil Seed Project"/>
    <s v="000017"/>
    <s v="Infrastructure Development and Management"/>
    <s v="312222"/>
    <s v="Heavy ICT hardware - Acquisition"/>
    <n v="0"/>
    <n v="0"/>
    <n v="0"/>
    <n v="0"/>
    <n v="0"/>
    <n v="0"/>
    <n v="0"/>
    <n v="0"/>
    <n v="0"/>
    <n v="0"/>
    <n v="0"/>
    <n v="0"/>
    <n v="0"/>
    <n v="0"/>
    <n v="0"/>
    <n v="0"/>
    <n v="0"/>
    <n v="0"/>
    <n v="0"/>
    <n v="0"/>
    <n v="0"/>
    <n v="0"/>
    <n v="70000000"/>
    <n v="70000000"/>
    <n v="0"/>
    <n v="70000000"/>
    <n v="0"/>
    <n v="70000000"/>
    <n v="70000000"/>
    <n v="70000000"/>
    <s v="Capital"/>
  </r>
  <r>
    <s v="011"/>
    <s v="Ministry of Local Government"/>
    <x v="3"/>
    <x v="3"/>
    <s v="02"/>
    <s v="Infrastructure Development"/>
    <s v="02"/>
    <s v="Local Government Inspection and Assessment"/>
    <s v="004"/>
    <s v="Urban Inspection Department"/>
    <s v="1772"/>
    <s v="National Oil Seed Project"/>
    <s v="000017"/>
    <s v="Infrastructure Development and Management"/>
    <s v="211102"/>
    <s v="Contract Staff Salaries "/>
    <n v="0"/>
    <n v="0"/>
    <n v="0"/>
    <n v="0"/>
    <n v="1695930000"/>
    <n v="0"/>
    <n v="72000000"/>
    <n v="1623930000"/>
    <n v="18000000"/>
    <n v="0"/>
    <n v="0"/>
    <n v="0"/>
    <n v="18000000"/>
    <n v="0"/>
    <n v="0"/>
    <n v="0"/>
    <n v="0"/>
    <n v="5314000"/>
    <n v="0"/>
    <n v="0"/>
    <n v="36000000"/>
    <n v="65082600"/>
    <n v="0"/>
    <n v="0"/>
    <n v="72000000"/>
    <n v="0"/>
    <n v="70396600"/>
    <n v="0"/>
    <n v="72000000"/>
    <n v="703966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3001"/>
    <s v="Property Management Expenses"/>
    <n v="0"/>
    <n v="0"/>
    <n v="0"/>
    <n v="0"/>
    <n v="12000000"/>
    <n v="0"/>
    <n v="12000000"/>
    <n v="0"/>
    <n v="0"/>
    <n v="0"/>
    <n v="0"/>
    <n v="0"/>
    <n v="0"/>
    <n v="0"/>
    <n v="0"/>
    <n v="0"/>
    <n v="0"/>
    <n v="0"/>
    <n v="0"/>
    <n v="0"/>
    <n v="12000000"/>
    <n v="11999222"/>
    <n v="0"/>
    <n v="0"/>
    <n v="12000000"/>
    <n v="0"/>
    <n v="11999222"/>
    <n v="0"/>
    <n v="12000000"/>
    <n v="11999222"/>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4001"/>
    <s v="Medical Supplies and Services"/>
    <n v="0"/>
    <n v="0"/>
    <n v="0"/>
    <n v="0"/>
    <n v="1000000"/>
    <n v="0"/>
    <n v="1000000"/>
    <n v="0"/>
    <n v="0"/>
    <n v="0"/>
    <n v="0"/>
    <n v="0"/>
    <n v="500000"/>
    <n v="500000"/>
    <n v="0"/>
    <n v="0"/>
    <n v="0"/>
    <n v="0"/>
    <n v="0"/>
    <n v="0"/>
    <n v="0"/>
    <n v="0"/>
    <n v="0"/>
    <n v="0"/>
    <n v="500000"/>
    <n v="0"/>
    <n v="500000"/>
    <n v="0"/>
    <n v="500000"/>
    <n v="5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312235"/>
    <s v="Furniture and Fittings - Acquisition"/>
    <n v="0"/>
    <n v="0"/>
    <n v="0"/>
    <n v="0"/>
    <n v="268000000"/>
    <n v="0"/>
    <n v="0"/>
    <n v="268000000"/>
    <n v="0"/>
    <n v="0"/>
    <n v="0"/>
    <n v="0"/>
    <n v="0"/>
    <n v="0"/>
    <n v="0"/>
    <n v="0"/>
    <n v="0"/>
    <n v="0"/>
    <n v="0"/>
    <n v="0"/>
    <n v="0"/>
    <n v="0"/>
    <n v="0"/>
    <n v="0"/>
    <n v="0"/>
    <n v="0"/>
    <n v="0"/>
    <n v="0"/>
    <n v="0"/>
    <n v="0"/>
    <s v="Capital"/>
  </r>
  <r>
    <s v="011"/>
    <s v="Ministry of Local Government"/>
    <x v="3"/>
    <x v="3"/>
    <s v="02"/>
    <s v="Infrastructure Development"/>
    <s v="02"/>
    <s v="Local Government Inspection and Assessment"/>
    <s v="004"/>
    <s v="Urban Inspection Department"/>
    <s v="1772"/>
    <s v="National Oil Seed Project"/>
    <s v="000017"/>
    <s v="Infrastructure Development and Management"/>
    <s v="312424"/>
    <s v="Computer databases - Acquisition"/>
    <n v="0"/>
    <n v="0"/>
    <n v="0"/>
    <n v="0"/>
    <n v="300000000"/>
    <n v="0"/>
    <n v="0"/>
    <n v="300000000"/>
    <n v="0"/>
    <n v="0"/>
    <n v="0"/>
    <n v="0"/>
    <n v="0"/>
    <n v="0"/>
    <n v="0"/>
    <n v="0"/>
    <n v="0"/>
    <n v="0"/>
    <n v="0"/>
    <n v="0"/>
    <n v="0"/>
    <n v="0"/>
    <n v="0"/>
    <n v="0"/>
    <n v="0"/>
    <n v="0"/>
    <n v="0"/>
    <n v="0"/>
    <n v="0"/>
    <n v="0"/>
    <s v="Capital"/>
  </r>
  <r>
    <s v="011"/>
    <s v="Ministry of Local Government"/>
    <x v="3"/>
    <x v="3"/>
    <s v="02"/>
    <s v="Infrastructure Development"/>
    <s v="03"/>
    <s v="Policy, Planning and Support Services"/>
    <s v="001"/>
    <s v="Finance and administration"/>
    <s v="1652"/>
    <s v="Retooling of Ministry of Local Government"/>
    <s v="000003"/>
    <s v="Facilities and Equipment Management"/>
    <s v="312121"/>
    <s v="Non-Residential Buildings - Acquisition"/>
    <n v="0"/>
    <n v="0"/>
    <n v="0"/>
    <n v="0"/>
    <n v="1000000000"/>
    <n v="0"/>
    <n v="1000000000"/>
    <n v="0"/>
    <n v="0"/>
    <n v="0"/>
    <n v="0"/>
    <n v="0"/>
    <n v="200000000"/>
    <n v="0"/>
    <n v="0"/>
    <n v="0"/>
    <n v="256666667"/>
    <n v="0"/>
    <n v="0"/>
    <n v="0"/>
    <n v="0"/>
    <n v="456666600"/>
    <n v="0"/>
    <n v="0"/>
    <n v="456666667"/>
    <n v="0"/>
    <n v="456666600"/>
    <n v="0"/>
    <n v="456666667"/>
    <n v="456666600"/>
    <s v="Capital"/>
  </r>
  <r>
    <s v="011"/>
    <s v="Ministry of Local Government"/>
    <x v="3"/>
    <x v="3"/>
    <s v="02"/>
    <s v="Infrastructure Development"/>
    <s v="03"/>
    <s v="Policy, Planning and Support Services"/>
    <s v="001"/>
    <s v="Finance and administration"/>
    <s v="1652"/>
    <s v="Retooling of Ministry of Local Government"/>
    <s v="000003"/>
    <s v="Facilities and Equipment Management"/>
    <s v="312216"/>
    <s v="Cycles - Acquisition"/>
    <n v="0"/>
    <n v="0"/>
    <n v="0"/>
    <n v="0"/>
    <n v="1000000000"/>
    <n v="0"/>
    <n v="1000000000"/>
    <n v="0"/>
    <n v="0"/>
    <n v="0"/>
    <n v="0"/>
    <n v="0"/>
    <n v="600000000"/>
    <n v="0"/>
    <n v="0"/>
    <n v="0"/>
    <n v="222382037"/>
    <n v="0"/>
    <n v="0"/>
    <n v="0"/>
    <n v="0"/>
    <n v="822091507"/>
    <n v="0"/>
    <n v="0"/>
    <n v="822382037"/>
    <n v="0"/>
    <n v="822091507"/>
    <n v="0"/>
    <n v="822382037"/>
    <n v="822091507"/>
    <s v="Capital"/>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5101"/>
    <s v="Consultancy Services"/>
    <n v="0"/>
    <n v="0"/>
    <n v="0"/>
    <n v="0"/>
    <n v="3620000000"/>
    <n v="0"/>
    <n v="0"/>
    <n v="3620000000"/>
    <n v="0"/>
    <n v="0"/>
    <n v="0"/>
    <n v="0"/>
    <n v="0"/>
    <n v="0"/>
    <n v="0"/>
    <n v="0"/>
    <n v="0"/>
    <n v="0"/>
    <n v="0"/>
    <n v="0"/>
    <n v="0"/>
    <n v="0"/>
    <n v="0"/>
    <n v="0"/>
    <n v="0"/>
    <n v="0"/>
    <n v="0"/>
    <n v="0"/>
    <n v="0"/>
    <n v="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312121"/>
    <s v="Non-Residential Buildings - Acquisition"/>
    <n v="0"/>
    <n v="0"/>
    <n v="0"/>
    <n v="0"/>
    <n v="2232000000"/>
    <n v="0"/>
    <n v="0"/>
    <n v="2232000000"/>
    <n v="0"/>
    <n v="0"/>
    <n v="0"/>
    <n v="0"/>
    <n v="0"/>
    <n v="0"/>
    <n v="0"/>
    <n v="0"/>
    <n v="0"/>
    <n v="0"/>
    <n v="0"/>
    <n v="0"/>
    <n v="0"/>
    <n v="0"/>
    <n v="0"/>
    <n v="0"/>
    <n v="0"/>
    <n v="0"/>
    <n v="0"/>
    <n v="0"/>
    <n v="0"/>
    <n v="0"/>
    <s v="Capital"/>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1008"/>
    <s v="Information and Communication Technology Supplies.  "/>
    <n v="0"/>
    <n v="0"/>
    <n v="0"/>
    <n v="0"/>
    <n v="250000000"/>
    <n v="0"/>
    <n v="250000000"/>
    <n v="0"/>
    <n v="0"/>
    <n v="0"/>
    <n v="0"/>
    <n v="0"/>
    <n v="62500000"/>
    <n v="0"/>
    <n v="0"/>
    <n v="0"/>
    <n v="20000000"/>
    <n v="0"/>
    <n v="0"/>
    <n v="0"/>
    <n v="67000000"/>
    <n v="149499999"/>
    <n v="0"/>
    <n v="0"/>
    <n v="149500000"/>
    <n v="0"/>
    <n v="149499999"/>
    <n v="0"/>
    <n v="149500000"/>
    <n v="149499999"/>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7004"/>
    <s v="Fuel, Lubricants and Oils"/>
    <n v="0"/>
    <n v="0"/>
    <n v="0"/>
    <n v="0"/>
    <n v="500000000"/>
    <n v="0"/>
    <n v="500000000"/>
    <n v="0"/>
    <n v="0"/>
    <n v="0"/>
    <n v="0"/>
    <n v="0"/>
    <n v="272500000"/>
    <n v="272500000"/>
    <n v="0"/>
    <n v="0"/>
    <n v="150000000"/>
    <n v="150000000"/>
    <n v="0"/>
    <n v="0"/>
    <n v="77500000"/>
    <n v="77500000"/>
    <n v="0"/>
    <n v="0"/>
    <n v="500000000"/>
    <n v="0"/>
    <n v="500000000"/>
    <n v="0"/>
    <n v="500000000"/>
    <n v="500000000"/>
    <s v="Recurrent"/>
  </r>
  <r>
    <s v="012"/>
    <s v="Ministry of Lands, Housing &amp; Urban Development "/>
    <x v="8"/>
    <x v="8"/>
    <s v="01"/>
    <s v="Physical Planning  and Urbanization;"/>
    <s v="03"/>
    <s v="Physical Planning and Urban Development"/>
    <s v="000"/>
    <s v=""/>
    <s v="1310"/>
    <s v="Albertine Region Sustainable Development Project"/>
    <s v="000017"/>
    <s v="Infrastructure Development and Management"/>
    <s v="312139"/>
    <s v="Other Structures - Acquisition"/>
    <n v="0"/>
    <n v="0"/>
    <n v="0"/>
    <n v="0"/>
    <n v="0"/>
    <n v="0"/>
    <n v="0"/>
    <n v="0"/>
    <n v="0"/>
    <n v="0"/>
    <n v="5255673779.704071"/>
    <n v="0"/>
    <n v="0"/>
    <n v="0"/>
    <n v="0"/>
    <n v="100000000"/>
    <n v="0"/>
    <n v="0"/>
    <n v="0"/>
    <n v="0"/>
    <n v="0"/>
    <n v="0"/>
    <n v="0"/>
    <n v="0"/>
    <n v="0"/>
    <n v="5255673779.704071"/>
    <n v="0"/>
    <n v="100000000"/>
    <n v="5255673779.704071"/>
    <n v="100000000"/>
    <s v="Capital"/>
  </r>
  <r>
    <s v="012"/>
    <s v="Ministry of Lands, Housing &amp; Urban Development "/>
    <x v="8"/>
    <x v="8"/>
    <s v="01"/>
    <s v="Physical Planning  and Urbanization;"/>
    <s v="03"/>
    <s v="Physical Planning and Urban Development"/>
    <s v="000"/>
    <s v=""/>
    <s v="1514"/>
    <s v="Uganda Support to Municipal Infrastructure Development (USMID II)"/>
    <s v="000012"/>
    <s v="Legal and Advisory Services"/>
    <s v="221011"/>
    <s v="Printing, Stationery, Photocopying and Binding"/>
    <n v="0"/>
    <n v="0"/>
    <n v="0"/>
    <n v="0"/>
    <n v="0"/>
    <n v="0"/>
    <n v="0"/>
    <n v="0"/>
    <n v="0"/>
    <n v="0"/>
    <n v="20000000"/>
    <n v="18500520"/>
    <n v="0"/>
    <n v="0"/>
    <n v="0"/>
    <n v="0"/>
    <n v="0"/>
    <n v="0"/>
    <n v="0"/>
    <n v="0"/>
    <n v="0"/>
    <n v="0"/>
    <n v="0"/>
    <n v="0"/>
    <n v="0"/>
    <n v="20000000"/>
    <n v="0"/>
    <n v="18500520"/>
    <n v="20000000"/>
    <n v="18500520"/>
    <s v="Recurrent"/>
  </r>
  <r>
    <s v="012"/>
    <s v="Ministry of Lands, Housing &amp; Urban Development "/>
    <x v="8"/>
    <x v="8"/>
    <s v="01"/>
    <s v="Physical Planning  and Urbanization;"/>
    <s v="03"/>
    <s v="Physical Planning and Urban Development"/>
    <s v="000"/>
    <s v=""/>
    <s v="1514"/>
    <s v="Uganda Support to Municipal Infrastructure Development (USMID II)"/>
    <s v="280003"/>
    <s v="Develop and Implement Physical Development Plans"/>
    <s v="227004"/>
    <s v="Fuel, Lubricants and Oils"/>
    <n v="0"/>
    <n v="0"/>
    <n v="0"/>
    <n v="0"/>
    <n v="0"/>
    <n v="0"/>
    <n v="0"/>
    <n v="0"/>
    <n v="0"/>
    <n v="0"/>
    <n v="0"/>
    <n v="0"/>
    <n v="0"/>
    <n v="0"/>
    <n v="0"/>
    <n v="0"/>
    <n v="0"/>
    <n v="0"/>
    <n v="110000000"/>
    <n v="140138577.61580846"/>
    <n v="0"/>
    <n v="0"/>
    <n v="53067457.401308961"/>
    <n v="32759164.365090184"/>
    <n v="0"/>
    <n v="163067457.40130895"/>
    <n v="0"/>
    <n v="172897741.98089865"/>
    <n v="163067457.40130895"/>
    <n v="172897741.98089865"/>
    <s v="Recurrent"/>
  </r>
  <r>
    <s v="012"/>
    <s v="Ministry of Lands, Housing &amp; Urban Development "/>
    <x v="8"/>
    <x v="8"/>
    <s v="01"/>
    <s v="Physical Planning  and Urbanization;"/>
    <s v="03"/>
    <s v="Physical Planning and Urban Development"/>
    <s v="000"/>
    <s v=""/>
    <s v="1514"/>
    <s v="Uganda Support to Municipal Infrastructure Development (USMID II)"/>
    <s v="280010"/>
    <s v="Urban Development Services"/>
    <s v="225101"/>
    <s v="Consultancy Services"/>
    <n v="0"/>
    <n v="0"/>
    <n v="0"/>
    <n v="0"/>
    <n v="0"/>
    <n v="0"/>
    <n v="0"/>
    <n v="0"/>
    <n v="0"/>
    <n v="0"/>
    <n v="12400000000"/>
    <n v="2409156880"/>
    <n v="0"/>
    <n v="0"/>
    <n v="11473589600"/>
    <n v="10800204534.158739"/>
    <n v="0"/>
    <n v="0"/>
    <n v="1855326820"/>
    <n v="2363662377.8841915"/>
    <n v="0"/>
    <n v="0"/>
    <n v="895067972.59869099"/>
    <n v="552535965.88490987"/>
    <n v="0"/>
    <n v="26623984392.59869"/>
    <n v="0"/>
    <n v="16125559757.927841"/>
    <n v="26623984392.59869"/>
    <n v="16125559757.927841"/>
    <s v="Recurrent"/>
  </r>
  <r>
    <s v="012"/>
    <s v="Ministry of Lands, Housing &amp; Urban Development "/>
    <x v="8"/>
    <x v="8"/>
    <s v="01"/>
    <s v="Physical Planning  and Urbanization;"/>
    <s v="03"/>
    <s v="Physical Planning and Urban Development"/>
    <s v="000"/>
    <s v=""/>
    <s v="1514"/>
    <s v="Uganda Support to Municipal Infrastructure Development (USMID II)"/>
    <s v="280010"/>
    <s v="Urban Development Services"/>
    <s v="227004"/>
    <s v="Fuel, Lubricants and Oils"/>
    <n v="0"/>
    <n v="0"/>
    <n v="0"/>
    <n v="0"/>
    <n v="0"/>
    <n v="0"/>
    <n v="0"/>
    <n v="0"/>
    <n v="0"/>
    <n v="0"/>
    <n v="100000000"/>
    <n v="100000000"/>
    <n v="0"/>
    <n v="0"/>
    <n v="0"/>
    <n v="0"/>
    <n v="0"/>
    <n v="0"/>
    <n v="80000000"/>
    <n v="101918965.53876978"/>
    <n v="0"/>
    <n v="0"/>
    <n v="38594514.473679245"/>
    <n v="23824846.810974676"/>
    <n v="0"/>
    <n v="218594514.47367924"/>
    <n v="0"/>
    <n v="225743812.34974447"/>
    <n v="218594514.47367924"/>
    <n v="225743812.34974447"/>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8002"/>
    <s v="Maintenance-Transport Equipment "/>
    <n v="0"/>
    <n v="0"/>
    <n v="0"/>
    <n v="0"/>
    <n v="16000000"/>
    <n v="0"/>
    <n v="16000000"/>
    <n v="0"/>
    <n v="0"/>
    <n v="0"/>
    <n v="0"/>
    <n v="0"/>
    <n v="3000000"/>
    <n v="3000000"/>
    <n v="0"/>
    <n v="0"/>
    <n v="5000000"/>
    <n v="2600000"/>
    <n v="0"/>
    <n v="0"/>
    <n v="8000000"/>
    <n v="10400000"/>
    <n v="0"/>
    <n v="0"/>
    <n v="16000000"/>
    <n v="0"/>
    <n v="16000000"/>
    <n v="0"/>
    <n v="16000000"/>
    <n v="1600000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21002"/>
    <s v="Workshops, Meetings and Seminars"/>
    <n v="0"/>
    <n v="0"/>
    <n v="0"/>
    <n v="0"/>
    <n v="328250000"/>
    <n v="0"/>
    <n v="0"/>
    <n v="32825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03"/>
    <s v="Develop and Implement Physical Development Plans"/>
    <s v="221008"/>
    <s v="Information and Communication Technology Supplies.  "/>
    <n v="0"/>
    <n v="0"/>
    <n v="0"/>
    <n v="0"/>
    <n v="300000000"/>
    <n v="0"/>
    <n v="0"/>
    <n v="3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1011"/>
    <s v="Printing, Stationery, Photocopying and Binding"/>
    <n v="0"/>
    <n v="0"/>
    <n v="0"/>
    <n v="0"/>
    <n v="1440588350"/>
    <n v="0"/>
    <n v="0"/>
    <n v="144058835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225204"/>
    <s v="Monitoring and Supervision of capital work"/>
    <n v="0"/>
    <n v="0"/>
    <n v="0"/>
    <n v="0"/>
    <n v="2600000000"/>
    <n v="0"/>
    <n v="0"/>
    <n v="260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312235"/>
    <s v="Furniture and Fittings - Acquisition"/>
    <n v="0"/>
    <n v="0"/>
    <n v="0"/>
    <n v="0"/>
    <n v="2000000000"/>
    <n v="0"/>
    <n v="0"/>
    <n v="2000000000"/>
    <n v="0"/>
    <n v="0"/>
    <n v="0"/>
    <n v="0"/>
    <n v="0"/>
    <n v="0"/>
    <n v="0"/>
    <n v="0"/>
    <n v="0"/>
    <n v="0"/>
    <n v="0"/>
    <n v="0"/>
    <n v="0"/>
    <n v="0"/>
    <n v="0"/>
    <n v="0"/>
    <n v="0"/>
    <n v="0"/>
    <n v="0"/>
    <n v="0"/>
    <n v="0"/>
    <n v="0"/>
    <s v="Capital"/>
  </r>
  <r>
    <s v="013"/>
    <s v="Ministry of Education and Sports"/>
    <x v="9"/>
    <x v="9"/>
    <s v="01"/>
    <s v="Education,Sports and skills"/>
    <s v="02"/>
    <s v="Higher Education"/>
    <s v="001"/>
    <s v="University Education and Training"/>
    <s v="1491"/>
    <s v="African Centers of Excellence II"/>
    <s v="120007"/>
    <s v="Support Services"/>
    <s v="211106"/>
    <s v="Allowances (Incl. Casuals, Temporary, sitting allowances)"/>
    <n v="0"/>
    <n v="0"/>
    <n v="0"/>
    <n v="0"/>
    <n v="74236400"/>
    <n v="0"/>
    <n v="74236400"/>
    <n v="0"/>
    <n v="0"/>
    <n v="0"/>
    <n v="0"/>
    <n v="0"/>
    <n v="18559100"/>
    <n v="12165590"/>
    <n v="0"/>
    <n v="0"/>
    <n v="18559100"/>
    <n v="4862000"/>
    <n v="0"/>
    <n v="0"/>
    <n v="18559100"/>
    <n v="38649710"/>
    <n v="0"/>
    <n v="0"/>
    <n v="55677300"/>
    <n v="0"/>
    <n v="55677300"/>
    <n v="0"/>
    <n v="55677300"/>
    <n v="55677300"/>
    <s v="Recurrent"/>
  </r>
  <r>
    <s v="013"/>
    <s v="Ministry of Education and Sports"/>
    <x v="9"/>
    <x v="9"/>
    <s v="01"/>
    <s v="Education,Sports and skills"/>
    <s v="02"/>
    <s v="Higher Education"/>
    <s v="001"/>
    <s v="University Education and Training"/>
    <s v="1491"/>
    <s v="African Centers of Excellence II"/>
    <s v="120007"/>
    <s v="Support Services"/>
    <s v="221011"/>
    <s v="Printing, Stationery, Photocopying and Binding"/>
    <n v="0"/>
    <n v="0"/>
    <n v="0"/>
    <n v="0"/>
    <n v="3000000"/>
    <n v="0"/>
    <n v="3000000"/>
    <n v="0"/>
    <n v="0"/>
    <n v="0"/>
    <n v="0"/>
    <n v="0"/>
    <n v="750000"/>
    <n v="0"/>
    <n v="0"/>
    <n v="0"/>
    <n v="750000"/>
    <n v="0"/>
    <n v="0"/>
    <n v="0"/>
    <n v="750000"/>
    <n v="2250000"/>
    <n v="0"/>
    <n v="0"/>
    <n v="2250000"/>
    <n v="0"/>
    <n v="2250000"/>
    <n v="0"/>
    <n v="2250000"/>
    <n v="2250000"/>
    <s v="Recurrent"/>
  </r>
  <r>
    <s v="013"/>
    <s v="Ministry of Education and Sports"/>
    <x v="9"/>
    <x v="9"/>
    <s v="01"/>
    <s v="Education,Sports and skills"/>
    <s v="02"/>
    <s v="Higher Education"/>
    <s v="001"/>
    <s v="University Education and Training"/>
    <s v="1491"/>
    <s v="African Centers of Excellence II"/>
    <s v="120007"/>
    <s v="Support Services"/>
    <s v="227001"/>
    <s v="Travel inland"/>
    <n v="0"/>
    <n v="0"/>
    <n v="0"/>
    <n v="0"/>
    <n v="25298648"/>
    <n v="0"/>
    <n v="25298648"/>
    <n v="0"/>
    <n v="0"/>
    <n v="0"/>
    <n v="0"/>
    <n v="0"/>
    <n v="6324662"/>
    <n v="5945000"/>
    <n v="0"/>
    <n v="0"/>
    <n v="6324662"/>
    <n v="0"/>
    <n v="0"/>
    <n v="0"/>
    <n v="6324662"/>
    <n v="13028986"/>
    <n v="0"/>
    <n v="0"/>
    <n v="18973986"/>
    <n v="0"/>
    <n v="18973986"/>
    <n v="0"/>
    <n v="18973986"/>
    <n v="18973986"/>
    <s v="Recurrent"/>
  </r>
  <r>
    <s v="013"/>
    <s v="Ministry of Education and Sports"/>
    <x v="9"/>
    <x v="9"/>
    <s v="01"/>
    <s v="Education,Sports and skills"/>
    <s v="04"/>
    <s v="Policy, Planning and Support Services"/>
    <s v="001"/>
    <s v="Finance and Administration"/>
    <s v="1601"/>
    <s v="Retooling of Ministry of Education and Sports"/>
    <s v="000003"/>
    <s v="Facilities and Equipment Management"/>
    <s v="211102"/>
    <s v="Contract Staff Salaries "/>
    <n v="0"/>
    <n v="0"/>
    <n v="0"/>
    <n v="0"/>
    <n v="18720000"/>
    <n v="0"/>
    <n v="18720000"/>
    <n v="0"/>
    <n v="4680000"/>
    <n v="0"/>
    <n v="0"/>
    <n v="0"/>
    <n v="4680000"/>
    <n v="6585920"/>
    <n v="0"/>
    <n v="0"/>
    <n v="4680000"/>
    <n v="0"/>
    <n v="0"/>
    <n v="0"/>
    <n v="4680000"/>
    <n v="7021000"/>
    <n v="0"/>
    <n v="0"/>
    <n v="18720000"/>
    <n v="0"/>
    <n v="13606920"/>
    <n v="0"/>
    <n v="18720000"/>
    <n v="13606920"/>
    <s v="Recurrent"/>
  </r>
  <r>
    <s v="013"/>
    <s v="Ministry of Education and Sports"/>
    <x v="9"/>
    <x v="9"/>
    <s v="01"/>
    <s v="Education,Sports and skills"/>
    <s v="04"/>
    <s v="Policy, Planning and Support Services"/>
    <s v="001"/>
    <s v="Finance and Administration"/>
    <s v="1601"/>
    <s v="Retooling of Ministry of Education and Sports"/>
    <s v="000017"/>
    <s v="Infrastructure Development and Management"/>
    <s v="312299"/>
    <s v="Other Machinery and Equipment- Acquisition"/>
    <n v="0"/>
    <n v="0"/>
    <n v="541500000"/>
    <n v="-541500000"/>
    <n v="5016268906"/>
    <n v="0"/>
    <n v="5557768906"/>
    <n v="0"/>
    <n v="0"/>
    <n v="0"/>
    <n v="0"/>
    <n v="0"/>
    <n v="1389442227"/>
    <n v="0"/>
    <n v="0"/>
    <n v="0"/>
    <n v="0"/>
    <n v="65848600"/>
    <n v="0"/>
    <n v="0"/>
    <n v="0"/>
    <n v="1374304296"/>
    <n v="0"/>
    <n v="0"/>
    <n v="1389442227"/>
    <n v="0"/>
    <n v="1440152896"/>
    <n v="0"/>
    <n v="1389442227"/>
    <n v="1440152896"/>
    <s v="Capital"/>
  </r>
  <r>
    <s v="013"/>
    <s v="Ministry of Education and Sports"/>
    <x v="9"/>
    <x v="9"/>
    <s v="01"/>
    <s v="Education,Sports and skills"/>
    <s v="04"/>
    <s v="Policy, Planning and Support Services"/>
    <s v="001"/>
    <s v="Finance and Administration"/>
    <s v="1601"/>
    <s v="Retooling of Ministry of Education and Sports"/>
    <s v="000034"/>
    <s v="Education and Skills Development"/>
    <s v="221003"/>
    <s v="Staff Training"/>
    <n v="0"/>
    <n v="0"/>
    <n v="0"/>
    <n v="0"/>
    <n v="475542000"/>
    <n v="0"/>
    <n v="475542000"/>
    <n v="0"/>
    <n v="0"/>
    <n v="0"/>
    <n v="0"/>
    <n v="0"/>
    <n v="300000000"/>
    <n v="300000000"/>
    <n v="0"/>
    <n v="0"/>
    <n v="175542000"/>
    <n v="174995000"/>
    <n v="0"/>
    <n v="0"/>
    <n v="0"/>
    <n v="547000"/>
    <n v="0"/>
    <n v="0"/>
    <n v="475542000"/>
    <n v="0"/>
    <n v="475542000"/>
    <n v="0"/>
    <n v="475542000"/>
    <n v="475542000"/>
    <s v="Recurrent"/>
  </r>
  <r>
    <s v="013"/>
    <s v="Ministry of Education and Sports"/>
    <x v="9"/>
    <x v="9"/>
    <s v="01"/>
    <s v="Education,Sports and skills"/>
    <s v="05"/>
    <s v="Basic and Secondary Education"/>
    <s v="000"/>
    <s v=""/>
    <s v="1665"/>
    <s v="Uganda Secondary Education Expansion Project"/>
    <s v="000017"/>
    <s v="Infrastructure Development and Management"/>
    <s v="221008"/>
    <s v="Information and Communication Technology Supplies.  "/>
    <n v="0"/>
    <n v="0"/>
    <n v="0"/>
    <n v="0"/>
    <n v="0"/>
    <n v="0"/>
    <n v="0"/>
    <n v="0"/>
    <n v="0"/>
    <n v="0"/>
    <n v="0"/>
    <n v="0"/>
    <n v="0"/>
    <n v="0"/>
    <n v="2019203410"/>
    <n v="0"/>
    <n v="0"/>
    <n v="0"/>
    <n v="295984328"/>
    <n v="0"/>
    <n v="0"/>
    <n v="0"/>
    <n v="0"/>
    <n v="0"/>
    <n v="0"/>
    <n v="2315187738"/>
    <n v="0"/>
    <n v="0"/>
    <n v="2315187738"/>
    <n v="0"/>
    <s v="Recurrent"/>
  </r>
  <r>
    <s v="013"/>
    <s v="Ministry of Education and Sports"/>
    <x v="9"/>
    <x v="9"/>
    <s v="01"/>
    <s v="Education,Sports and skills"/>
    <s v="05"/>
    <s v="Basic and Secondary Education"/>
    <s v="002"/>
    <s v="Secondary Education"/>
    <s v="1540"/>
    <s v="Development of Secondary Education Phase II"/>
    <s v="320026"/>
    <s v="Promotion of STEM/STEI"/>
    <s v="221008"/>
    <s v="Information and Communication Technology Supplies.  "/>
    <n v="0"/>
    <n v="0"/>
    <n v="0"/>
    <n v="0"/>
    <n v="1080000000"/>
    <n v="0"/>
    <n v="1080000000"/>
    <n v="0"/>
    <n v="0"/>
    <n v="0"/>
    <n v="0"/>
    <n v="0"/>
    <n v="1080000000"/>
    <n v="30186375"/>
    <n v="0"/>
    <n v="0"/>
    <n v="0"/>
    <n v="633396390"/>
    <n v="0"/>
    <n v="0"/>
    <n v="0"/>
    <n v="416417234"/>
    <n v="0"/>
    <n v="0"/>
    <n v="1080000000"/>
    <n v="0"/>
    <n v="1079999999"/>
    <n v="0"/>
    <n v="1080000000"/>
    <n v="1079999999"/>
    <s v="Recurrent"/>
  </r>
  <r>
    <s v="013"/>
    <s v="Ministry of Education and Sports"/>
    <x v="9"/>
    <x v="9"/>
    <s v="01"/>
    <s v="Education,Sports and skills"/>
    <s v="05"/>
    <s v="Basic and Secondary Education"/>
    <s v="002"/>
    <s v="Secondary Education"/>
    <s v="1665"/>
    <s v="Uganda Secondary Education Expansion Project"/>
    <s v="120007"/>
    <s v="Support Services"/>
    <s v="221008"/>
    <s v="Information and Communication Technology Supplies.  "/>
    <n v="0"/>
    <n v="0"/>
    <n v="0"/>
    <n v="0"/>
    <n v="93600000"/>
    <n v="0"/>
    <n v="0"/>
    <n v="936000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120007"/>
    <s v="Support Services"/>
    <s v="225202"/>
    <s v="Environment Impact Assessment for Capital Works"/>
    <n v="0"/>
    <n v="0"/>
    <n v="0"/>
    <n v="0"/>
    <n v="252000000"/>
    <n v="0"/>
    <n v="0"/>
    <n v="252000000"/>
    <n v="0"/>
    <n v="0"/>
    <n v="0"/>
    <n v="0"/>
    <n v="0"/>
    <n v="0"/>
    <n v="0"/>
    <n v="0"/>
    <n v="0"/>
    <n v="0"/>
    <n v="0"/>
    <n v="0"/>
    <n v="0"/>
    <n v="0"/>
    <n v="0"/>
    <n v="0"/>
    <n v="0"/>
    <n v="0"/>
    <n v="0"/>
    <n v="0"/>
    <n v="0"/>
    <n v="0"/>
    <s v="Recurrent"/>
  </r>
  <r>
    <s v="013"/>
    <s v="Ministry of Education and Sports"/>
    <x v="9"/>
    <x v="9"/>
    <s v="01"/>
    <s v="Education,Sports and skills"/>
    <s v="07"/>
    <s v="Technical Vocational Education and Training"/>
    <s v="000"/>
    <s v=""/>
    <s v="1338"/>
    <s v="Skills Development Project"/>
    <s v="120007"/>
    <s v="Support Services"/>
    <s v="223006"/>
    <s v="Water"/>
    <n v="0"/>
    <n v="0"/>
    <n v="0"/>
    <n v="0"/>
    <n v="0"/>
    <n v="0"/>
    <n v="0"/>
    <n v="0"/>
    <n v="0"/>
    <n v="0"/>
    <n v="3818750"/>
    <n v="0"/>
    <n v="0"/>
    <n v="0"/>
    <n v="13399425.16492461"/>
    <n v="0"/>
    <n v="0"/>
    <n v="0"/>
    <n v="1964151"/>
    <n v="0"/>
    <n v="0"/>
    <n v="0"/>
    <n v="0"/>
    <n v="0"/>
    <n v="0"/>
    <n v="19182326.16492461"/>
    <n v="0"/>
    <n v="0"/>
    <n v="19182326.16492461"/>
    <n v="0"/>
    <s v="Recurrent"/>
  </r>
  <r>
    <s v="013"/>
    <s v="Ministry of Education and Sports"/>
    <x v="9"/>
    <x v="9"/>
    <s v="01"/>
    <s v="Education,Sports and skills"/>
    <s v="07"/>
    <s v="Technical Vocational Education and Training"/>
    <s v="000"/>
    <s v=""/>
    <s v="1338"/>
    <s v="Skills Development Project"/>
    <s v="120007"/>
    <s v="Support Services"/>
    <s v="227004"/>
    <s v="Fuel, Lubricants and Oils"/>
    <n v="0"/>
    <n v="0"/>
    <n v="0"/>
    <n v="0"/>
    <n v="0"/>
    <n v="0"/>
    <n v="0"/>
    <n v="0"/>
    <n v="0"/>
    <n v="0"/>
    <n v="202883728"/>
    <n v="202883728"/>
    <n v="0"/>
    <n v="0"/>
    <n v="254382926.83872259"/>
    <n v="240172373"/>
    <n v="0"/>
    <n v="0"/>
    <n v="37288645"/>
    <n v="37288645"/>
    <n v="0"/>
    <n v="0"/>
    <n v="0"/>
    <n v="0"/>
    <n v="0"/>
    <n v="494555299.83872259"/>
    <n v="0"/>
    <n v="480344746"/>
    <n v="494555299.83872259"/>
    <n v="480344746"/>
    <s v="Recurrent"/>
  </r>
  <r>
    <s v="013"/>
    <s v="Ministry of Education and Sports"/>
    <x v="9"/>
    <x v="9"/>
    <s v="01"/>
    <s v="Education,Sports and skills"/>
    <s v="07"/>
    <s v="Technical Vocational Education and Training"/>
    <s v="000"/>
    <s v=""/>
    <s v="1432"/>
    <s v="OFID Funded Vocational Project Phase II"/>
    <s v="120007"/>
    <s v="Support Services"/>
    <s v="221001"/>
    <s v="Advertising and Public Relations"/>
    <n v="0"/>
    <n v="0"/>
    <n v="0"/>
    <n v="0"/>
    <n v="0"/>
    <n v="0"/>
    <n v="0"/>
    <n v="0"/>
    <n v="0"/>
    <n v="0"/>
    <n v="0"/>
    <n v="0"/>
    <n v="0"/>
    <n v="0"/>
    <n v="37895591"/>
    <n v="0"/>
    <n v="0"/>
    <n v="0"/>
    <n v="5554914"/>
    <n v="0"/>
    <n v="0"/>
    <n v="0"/>
    <n v="5304409"/>
    <n v="0"/>
    <n v="0"/>
    <n v="48754914"/>
    <n v="0"/>
    <n v="0"/>
    <n v="48754914"/>
    <n v="0"/>
    <s v="Recurrent"/>
  </r>
  <r>
    <s v="013"/>
    <s v="Ministry of Education and Sports"/>
    <x v="9"/>
    <x v="9"/>
    <s v="01"/>
    <s v="Education,Sports and skills"/>
    <s v="07"/>
    <s v="Technical Vocational Education and Training"/>
    <s v="000"/>
    <s v=""/>
    <s v="1432"/>
    <s v="OFID Funded Vocational Project Phase II"/>
    <s v="120007"/>
    <s v="Support Services"/>
    <s v="227004"/>
    <s v="Fuel, Lubricants and Oils"/>
    <n v="0"/>
    <n v="0"/>
    <n v="0"/>
    <n v="0"/>
    <n v="0"/>
    <n v="0"/>
    <n v="0"/>
    <n v="0"/>
    <n v="0"/>
    <n v="0"/>
    <n v="20000000"/>
    <n v="20000000"/>
    <n v="0"/>
    <n v="0"/>
    <n v="0"/>
    <n v="0"/>
    <n v="0"/>
    <n v="0"/>
    <n v="0"/>
    <n v="0"/>
    <n v="0"/>
    <n v="0"/>
    <n v="0"/>
    <n v="0"/>
    <n v="0"/>
    <n v="20000000"/>
    <n v="0"/>
    <n v="20000000"/>
    <n v="20000000"/>
    <n v="2000000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11102"/>
    <s v="Contract Staff Salaries "/>
    <n v="0"/>
    <n v="0"/>
    <n v="0"/>
    <n v="0"/>
    <n v="2291750420"/>
    <n v="0"/>
    <n v="977319644"/>
    <n v="1314430776"/>
    <n v="244329911"/>
    <n v="190231053"/>
    <n v="0"/>
    <n v="0"/>
    <n v="244329911"/>
    <n v="289100986"/>
    <n v="0"/>
    <n v="0"/>
    <n v="244329911"/>
    <n v="245347401"/>
    <n v="0"/>
    <n v="0"/>
    <n v="244329911"/>
    <n v="251513839"/>
    <n v="0"/>
    <n v="0"/>
    <n v="977319644"/>
    <n v="0"/>
    <n v="976193279"/>
    <n v="0"/>
    <n v="977319644"/>
    <n v="976193279"/>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1009"/>
    <s v="Welfare and Entertainment"/>
    <n v="0"/>
    <n v="0"/>
    <n v="0"/>
    <n v="0"/>
    <n v="32000000"/>
    <n v="0"/>
    <n v="20000000"/>
    <n v="12000000"/>
    <n v="0"/>
    <n v="0"/>
    <n v="0"/>
    <n v="0"/>
    <n v="5000000"/>
    <n v="5000000"/>
    <n v="0"/>
    <n v="0"/>
    <n v="5000000"/>
    <n v="5000000"/>
    <n v="0"/>
    <n v="0"/>
    <n v="10000000"/>
    <n v="10000000"/>
    <n v="0"/>
    <n v="0"/>
    <n v="20000000"/>
    <n v="0"/>
    <n v="20000000"/>
    <n v="0"/>
    <n v="20000000"/>
    <n v="2000000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2002"/>
    <s v="Postage and Courier"/>
    <n v="0"/>
    <n v="0"/>
    <n v="0"/>
    <n v="0"/>
    <n v="19918675"/>
    <n v="0"/>
    <n v="14000000"/>
    <n v="5918675"/>
    <n v="0"/>
    <n v="0"/>
    <n v="0"/>
    <n v="0"/>
    <n v="3500000"/>
    <n v="3500000"/>
    <n v="0"/>
    <n v="0"/>
    <n v="3500000"/>
    <n v="0"/>
    <n v="0"/>
    <n v="0"/>
    <n v="0"/>
    <n v="3500000"/>
    <n v="0"/>
    <n v="0"/>
    <n v="7000000"/>
    <n v="0"/>
    <n v="7000000"/>
    <n v="0"/>
    <n v="7000000"/>
    <n v="700000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5204"/>
    <s v="Monitoring and Supervision of capital work"/>
    <n v="0"/>
    <n v="0"/>
    <n v="0"/>
    <n v="0"/>
    <n v="941709999"/>
    <n v="0"/>
    <n v="588880000"/>
    <n v="352829999"/>
    <n v="0"/>
    <n v="0"/>
    <n v="0"/>
    <n v="0"/>
    <n v="147220000"/>
    <n v="88360000"/>
    <n v="0"/>
    <n v="0"/>
    <n v="441660000"/>
    <n v="116085788"/>
    <n v="0"/>
    <n v="0"/>
    <n v="0"/>
    <n v="383984212"/>
    <n v="0"/>
    <n v="0"/>
    <n v="588880000"/>
    <n v="0"/>
    <n v="588430000"/>
    <n v="0"/>
    <n v="588880000"/>
    <n v="58843000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7001"/>
    <s v="Travel inland"/>
    <n v="0"/>
    <n v="0"/>
    <n v="0"/>
    <n v="0"/>
    <n v="190000000"/>
    <n v="0"/>
    <n v="190000000"/>
    <n v="0"/>
    <n v="0"/>
    <n v="0"/>
    <n v="0"/>
    <n v="0"/>
    <n v="47500000"/>
    <n v="19995000"/>
    <n v="0"/>
    <n v="0"/>
    <n v="142500000"/>
    <n v="0"/>
    <n v="0"/>
    <n v="0"/>
    <n v="0"/>
    <n v="168515000"/>
    <n v="0"/>
    <n v="0"/>
    <n v="190000000"/>
    <n v="0"/>
    <n v="188510000"/>
    <n v="0"/>
    <n v="190000000"/>
    <n v="188510000"/>
    <s v="Recurrent"/>
  </r>
  <r>
    <s v="013"/>
    <s v="Ministry of Education and Sports"/>
    <x v="9"/>
    <x v="9"/>
    <s v="01"/>
    <s v="Education,Sports and skills"/>
    <s v="07"/>
    <s v="Technical Vocational Education and Training"/>
    <s v="002"/>
    <s v="TVET Operations and Management Department"/>
    <s v="1338"/>
    <s v="Skills Development Project"/>
    <s v="000017"/>
    <s v="Infrastructure Development and Management"/>
    <s v="225204"/>
    <s v="Monitoring and Supervision of capital work"/>
    <n v="0"/>
    <n v="0"/>
    <n v="0"/>
    <n v="0"/>
    <n v="700000000"/>
    <n v="0"/>
    <n v="0"/>
    <n v="700000000"/>
    <n v="0"/>
    <n v="0"/>
    <n v="0"/>
    <n v="0"/>
    <n v="0"/>
    <n v="0"/>
    <n v="0"/>
    <n v="0"/>
    <n v="0"/>
    <n v="0"/>
    <n v="0"/>
    <n v="0"/>
    <n v="0"/>
    <n v="0"/>
    <n v="0"/>
    <n v="0"/>
    <n v="0"/>
    <n v="0"/>
    <n v="0"/>
    <n v="0"/>
    <n v="0"/>
    <n v="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11106"/>
    <s v="Allowances (Incl. Casuals, Temporary, sitting allowances)"/>
    <n v="0"/>
    <n v="0"/>
    <n v="0"/>
    <n v="0"/>
    <n v="146116400"/>
    <n v="0"/>
    <n v="146116400"/>
    <n v="0"/>
    <n v="0"/>
    <n v="0"/>
    <n v="0"/>
    <n v="0"/>
    <n v="36529100"/>
    <n v="30719232"/>
    <n v="0"/>
    <n v="0"/>
    <n v="109587300"/>
    <n v="0"/>
    <n v="0"/>
    <n v="0"/>
    <n v="0"/>
    <n v="146116400"/>
    <n v="0"/>
    <n v="0"/>
    <n v="146116400"/>
    <n v="0"/>
    <n v="176835632"/>
    <n v="0"/>
    <n v="146116400"/>
    <n v="176835632"/>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1002"/>
    <s v="Workshops, Meetings and Seminars"/>
    <n v="0"/>
    <n v="0"/>
    <n v="0"/>
    <n v="0"/>
    <n v="214736000"/>
    <n v="0"/>
    <n v="0"/>
    <n v="214736000"/>
    <n v="0"/>
    <n v="0"/>
    <n v="0"/>
    <n v="0"/>
    <n v="0"/>
    <n v="0"/>
    <n v="0"/>
    <n v="0"/>
    <n v="0"/>
    <n v="0"/>
    <n v="0"/>
    <n v="0"/>
    <n v="0"/>
    <n v="0"/>
    <n v="0"/>
    <n v="0"/>
    <n v="0"/>
    <n v="0"/>
    <n v="0"/>
    <n v="0"/>
    <n v="0"/>
    <n v="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1007"/>
    <s v="Books, Periodicals &amp; Newspapers"/>
    <n v="0"/>
    <n v="0"/>
    <n v="0"/>
    <n v="0"/>
    <n v="137404000"/>
    <n v="0"/>
    <n v="137404000"/>
    <n v="0"/>
    <n v="0"/>
    <n v="0"/>
    <n v="0"/>
    <n v="0"/>
    <n v="34351000"/>
    <n v="0"/>
    <n v="0"/>
    <n v="0"/>
    <n v="103053000"/>
    <n v="0"/>
    <n v="0"/>
    <n v="0"/>
    <n v="0"/>
    <n v="137404000"/>
    <n v="0"/>
    <n v="0"/>
    <n v="137404000"/>
    <n v="0"/>
    <n v="137404000"/>
    <n v="0"/>
    <n v="137404000"/>
    <n v="13740400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7004"/>
    <s v="Fuel, Lubricants and Oils"/>
    <n v="0"/>
    <n v="0"/>
    <n v="0"/>
    <n v="0"/>
    <n v="384170000"/>
    <n v="0"/>
    <n v="94180000"/>
    <n v="289990000"/>
    <n v="0"/>
    <n v="0"/>
    <n v="0"/>
    <n v="0"/>
    <n v="23545000"/>
    <n v="0"/>
    <n v="0"/>
    <n v="0"/>
    <n v="35017000"/>
    <n v="0"/>
    <n v="0"/>
    <n v="0"/>
    <n v="0"/>
    <n v="58562000"/>
    <n v="0"/>
    <n v="0"/>
    <n v="58562000"/>
    <n v="0"/>
    <n v="58562000"/>
    <n v="0"/>
    <n v="58562000"/>
    <n v="58562000"/>
    <s v="Recurrent"/>
  </r>
  <r>
    <s v="013"/>
    <s v="Ministry of Education and Sports"/>
    <x v="9"/>
    <x v="9"/>
    <s v="01"/>
    <s v="Education,Sports and skills"/>
    <s v="07"/>
    <s v="Technical Vocational Education and Training"/>
    <s v="002"/>
    <s v="TVET Operations and Management Department"/>
    <s v="1338"/>
    <s v="Skills Development Project"/>
    <s v="120007"/>
    <s v="Support Services"/>
    <s v="228001"/>
    <s v="Maintenance-Buildings and Structures"/>
    <n v="0"/>
    <n v="0"/>
    <n v="0"/>
    <n v="0"/>
    <n v="20560000"/>
    <n v="0"/>
    <n v="0"/>
    <n v="20560000"/>
    <n v="0"/>
    <n v="0"/>
    <n v="0"/>
    <n v="0"/>
    <n v="0"/>
    <n v="0"/>
    <n v="0"/>
    <n v="0"/>
    <n v="0"/>
    <n v="0"/>
    <n v="0"/>
    <n v="0"/>
    <n v="0"/>
    <n v="0"/>
    <n v="0"/>
    <n v="0"/>
    <n v="0"/>
    <n v="0"/>
    <n v="0"/>
    <n v="0"/>
    <n v="0"/>
    <n v="0"/>
    <s v="Recurrent"/>
  </r>
  <r>
    <s v="013"/>
    <s v="Ministry of Education and Sports"/>
    <x v="9"/>
    <x v="9"/>
    <s v="04"/>
    <s v="Labour and employment services "/>
    <s v="07"/>
    <s v="Technical Vocational Education and Training"/>
    <s v="002"/>
    <s v="TVET Operations and Management Department"/>
    <s v="1338"/>
    <s v="Skills Development Project"/>
    <s v="320011"/>
    <s v="Equipment Maintenance"/>
    <s v="312299"/>
    <s v="Other Machinery and Equipment- Acquisition"/>
    <n v="0"/>
    <n v="0"/>
    <n v="0"/>
    <n v="0"/>
    <n v="40500083000"/>
    <n v="0"/>
    <n v="0"/>
    <n v="40500083000"/>
    <n v="0"/>
    <n v="0"/>
    <n v="0"/>
    <n v="0"/>
    <n v="0"/>
    <n v="0"/>
    <n v="0"/>
    <n v="0"/>
    <n v="0"/>
    <n v="0"/>
    <n v="0"/>
    <n v="0"/>
    <n v="0"/>
    <n v="0"/>
    <n v="0"/>
    <n v="0"/>
    <n v="0"/>
    <n v="0"/>
    <n v="0"/>
    <n v="0"/>
    <n v="0"/>
    <n v="0"/>
    <s v="Capital"/>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13"/>
    <s v="HIV/AIDS Mainstreaming"/>
    <s v="221002"/>
    <s v="Workshops, Meetings and Seminars"/>
    <n v="0"/>
    <n v="0"/>
    <n v="0"/>
    <n v="0"/>
    <n v="100000000"/>
    <n v="0"/>
    <n v="100000000"/>
    <n v="0"/>
    <n v="0"/>
    <n v="0"/>
    <n v="0"/>
    <n v="0"/>
    <n v="0"/>
    <n v="0"/>
    <n v="0"/>
    <n v="0"/>
    <n v="100000000"/>
    <n v="97430000"/>
    <n v="0"/>
    <n v="0"/>
    <n v="0"/>
    <n v="2570000"/>
    <n v="0"/>
    <n v="0"/>
    <n v="100000000"/>
    <n v="0"/>
    <n v="100000000"/>
    <n v="0"/>
    <n v="100000000"/>
    <n v="10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13"/>
    <s v="HIV/AIDS Mainstreaming"/>
    <s v="227004"/>
    <s v="Fuel, Lubricants and Oils"/>
    <n v="0"/>
    <n v="0"/>
    <n v="0"/>
    <n v="0"/>
    <n v="150000000"/>
    <n v="0"/>
    <n v="150000000"/>
    <n v="0"/>
    <n v="0"/>
    <n v="0"/>
    <n v="0"/>
    <n v="0"/>
    <n v="50000000"/>
    <n v="35000000"/>
    <n v="0"/>
    <n v="0"/>
    <n v="50000000"/>
    <n v="58000000"/>
    <n v="0"/>
    <n v="0"/>
    <n v="50000000"/>
    <n v="57000000"/>
    <n v="0"/>
    <n v="0"/>
    <n v="150000000"/>
    <n v="0"/>
    <n v="150000000"/>
    <n v="0"/>
    <n v="150000000"/>
    <n v="15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14"/>
    <s v="Administrative and Support Services"/>
    <s v="263402"/>
    <s v="Transfer to Other Government Units"/>
    <n v="0"/>
    <n v="0"/>
    <n v="0"/>
    <n v="0"/>
    <n v="1000000000"/>
    <n v="0"/>
    <n v="1000000000"/>
    <n v="0"/>
    <n v="0"/>
    <n v="0"/>
    <n v="0"/>
    <n v="0"/>
    <n v="500000000"/>
    <n v="0"/>
    <n v="0"/>
    <n v="0"/>
    <n v="250000000"/>
    <n v="500000000"/>
    <n v="0"/>
    <n v="0"/>
    <n v="250000000"/>
    <n v="500000000"/>
    <n v="0"/>
    <n v="0"/>
    <n v="1000000000"/>
    <n v="0"/>
    <n v="1000000000"/>
    <n v="0"/>
    <n v="1000000000"/>
    <n v="1000000000"/>
    <s v="Recurrent"/>
  </r>
  <r>
    <s v="010"/>
    <s v="Ministry of Agriculture, Animal Industry and Fisheries"/>
    <x v="7"/>
    <x v="7"/>
    <s v="02"/>
    <s v="Agricultural Production and Productivity"/>
    <s v="01"/>
    <s v="Agriculture Extension Services"/>
    <s v="002"/>
    <s v="Agriculture Investment and Enterprise Development"/>
    <s v="1663"/>
    <s v="China-Uganda South-South Cooperation Project Phase III"/>
    <s v="010049"/>
    <s v="Crop production technology promotion"/>
    <s v="211106"/>
    <s v="Allowances (Incl. Casuals, Temporary, sitting allowances)"/>
    <n v="0"/>
    <n v="0"/>
    <n v="0"/>
    <n v="0"/>
    <n v="30000000"/>
    <n v="0"/>
    <n v="30000000"/>
    <n v="0"/>
    <n v="0"/>
    <n v="0"/>
    <n v="0"/>
    <n v="0"/>
    <n v="20000000"/>
    <n v="19270000"/>
    <n v="0"/>
    <n v="0"/>
    <n v="5000000"/>
    <n v="0"/>
    <n v="0"/>
    <n v="0"/>
    <n v="5000000"/>
    <n v="10730000"/>
    <n v="0"/>
    <n v="0"/>
    <n v="30000000"/>
    <n v="0"/>
    <n v="30000000"/>
    <n v="0"/>
    <n v="30000000"/>
    <n v="3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23"/>
    <s v="The Project on Irrigation Scheme Development in Central and Eastern Uganda (PISD)-JICA Supported Project"/>
    <s v="000017"/>
    <s v="Infrastructure Development and Management"/>
    <s v="211106"/>
    <s v="Allowances (Incl. Casuals, Temporary, sitting allowances)"/>
    <n v="0"/>
    <n v="0"/>
    <n v="0"/>
    <n v="0"/>
    <n v="0"/>
    <n v="0"/>
    <n v="100000000"/>
    <n v="0"/>
    <n v="0"/>
    <n v="0"/>
    <n v="0"/>
    <n v="0"/>
    <n v="20000000"/>
    <n v="0"/>
    <n v="0"/>
    <n v="0"/>
    <n v="40000000"/>
    <n v="0"/>
    <n v="0"/>
    <n v="0"/>
    <n v="10000000"/>
    <n v="70000000"/>
    <n v="0"/>
    <n v="0"/>
    <n v="70000000"/>
    <n v="0"/>
    <n v="70000000"/>
    <n v="0"/>
    <n v="70000000"/>
    <n v="7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00017"/>
    <s v="Infrastructure Development and Management"/>
    <s v="228003"/>
    <s v="Maintenance-Machinery &amp; Equipment Other than Transport Equipment "/>
    <n v="0"/>
    <n v="0"/>
    <n v="0"/>
    <n v="0"/>
    <n v="0"/>
    <n v="0"/>
    <n v="400000000"/>
    <n v="0"/>
    <n v="0"/>
    <n v="0"/>
    <n v="0"/>
    <n v="0"/>
    <n v="100000000"/>
    <n v="98750000"/>
    <n v="0"/>
    <n v="0"/>
    <n v="200000000"/>
    <n v="0"/>
    <n v="0"/>
    <n v="0"/>
    <n v="100000000"/>
    <n v="301250000"/>
    <n v="0"/>
    <n v="0"/>
    <n v="400000000"/>
    <n v="0"/>
    <n v="400000000"/>
    <n v="0"/>
    <n v="400000000"/>
    <n v="40000000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10057"/>
    <s v="Mechanisation service centres and farm access roads"/>
    <s v="221003"/>
    <s v="Staff Training"/>
    <n v="0"/>
    <n v="0"/>
    <n v="0"/>
    <n v="0"/>
    <n v="0"/>
    <n v="0"/>
    <n v="200000000"/>
    <n v="0"/>
    <n v="0"/>
    <n v="0"/>
    <n v="0"/>
    <n v="0"/>
    <n v="100000000"/>
    <n v="7395000"/>
    <n v="0"/>
    <n v="0"/>
    <n v="50000000"/>
    <n v="56602000"/>
    <n v="0"/>
    <n v="0"/>
    <n v="50000000"/>
    <n v="136003000"/>
    <n v="0"/>
    <n v="0"/>
    <n v="200000000"/>
    <n v="0"/>
    <n v="200000000"/>
    <n v="0"/>
    <n v="200000000"/>
    <n v="200000000"/>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7004"/>
    <s v="Fuel, Lubricants and Oils"/>
    <n v="0"/>
    <n v="0"/>
    <n v="0"/>
    <n v="0"/>
    <n v="0"/>
    <n v="0"/>
    <n v="0"/>
    <n v="0"/>
    <n v="0"/>
    <n v="0"/>
    <n v="48815000"/>
    <n v="39052000"/>
    <n v="0"/>
    <n v="0"/>
    <n v="48815000"/>
    <n v="39052000"/>
    <n v="0"/>
    <n v="0"/>
    <n v="48815000"/>
    <n v="39052000"/>
    <n v="0"/>
    <n v="0"/>
    <n v="0"/>
    <n v="0"/>
    <n v="0"/>
    <n v="146445000"/>
    <n v="0"/>
    <n v="117156000"/>
    <n v="146445000"/>
    <n v="117156000"/>
    <s v="Recurrent"/>
  </r>
  <r>
    <s v="010"/>
    <s v="Ministry of Agriculture, Animal Industry and Fisheries"/>
    <x v="7"/>
    <x v="7"/>
    <s v="02"/>
    <s v="Agricultural Production and Productivity"/>
    <s v="03"/>
    <s v="Animal Resources"/>
    <s v="001"/>
    <s v="Animal Health"/>
    <s v="1330"/>
    <s v="Livestock Diseases Control Project Phase 2"/>
    <s v="010074"/>
    <s v="Vector and disease control"/>
    <s v="221011"/>
    <s v="Printing, Stationery, Photocopying and Binding"/>
    <n v="0"/>
    <n v="0"/>
    <n v="0"/>
    <n v="0"/>
    <n v="15000000"/>
    <n v="0"/>
    <n v="15000000"/>
    <n v="0"/>
    <n v="0"/>
    <n v="0"/>
    <n v="0"/>
    <n v="0"/>
    <n v="5000000"/>
    <n v="0"/>
    <n v="0"/>
    <n v="0"/>
    <n v="10000000"/>
    <n v="0"/>
    <n v="0"/>
    <n v="0"/>
    <n v="0"/>
    <n v="14999993"/>
    <n v="0"/>
    <n v="0"/>
    <n v="15000000"/>
    <n v="0"/>
    <n v="14999993"/>
    <n v="0"/>
    <n v="15000000"/>
    <n v="14999993"/>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00017"/>
    <s v="Infrastructure Development and Management"/>
    <s v="225204"/>
    <s v="Monitoring and Supervision of capital work"/>
    <n v="0"/>
    <n v="0"/>
    <n v="0"/>
    <n v="0"/>
    <n v="0"/>
    <n v="0"/>
    <n v="0"/>
    <n v="453494501"/>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11102"/>
    <s v="Contract Staff Salaries "/>
    <n v="0"/>
    <n v="0"/>
    <n v="0"/>
    <n v="0"/>
    <n v="0"/>
    <n v="0"/>
    <n v="270000000"/>
    <n v="405073746"/>
    <n v="67500000"/>
    <n v="47829212"/>
    <n v="0"/>
    <n v="0"/>
    <n v="69361405"/>
    <n v="44170630"/>
    <n v="0"/>
    <n v="0"/>
    <n v="65638595"/>
    <n v="90643621"/>
    <n v="0"/>
    <n v="0"/>
    <n v="67500000"/>
    <n v="63071893"/>
    <n v="0"/>
    <n v="0"/>
    <n v="270000000"/>
    <n v="0"/>
    <n v="245715356"/>
    <n v="0"/>
    <n v="270000000"/>
    <n v="245715356"/>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1011"/>
    <s v="Printing, Stationery, Photocopying and Binding"/>
    <n v="0"/>
    <n v="0"/>
    <n v="0"/>
    <n v="0"/>
    <n v="0"/>
    <n v="0"/>
    <n v="0"/>
    <n v="282086802"/>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5101"/>
    <s v="Consultancy Services"/>
    <n v="0"/>
    <n v="0"/>
    <n v="0"/>
    <n v="0"/>
    <n v="0"/>
    <n v="0"/>
    <n v="0"/>
    <n v="2696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0"/>
    <s v=""/>
    <s v="1263"/>
    <s v="Agriculture Cluster Development Project (ACDP)"/>
    <s v="000063"/>
    <s v="Quality Assurance Systems"/>
    <s v="211104"/>
    <s v="Employee Gratuity"/>
    <n v="0"/>
    <n v="0"/>
    <n v="0"/>
    <n v="0"/>
    <n v="0"/>
    <n v="0"/>
    <n v="0"/>
    <n v="0"/>
    <n v="0"/>
    <n v="0"/>
    <n v="267500000"/>
    <n v="214000000"/>
    <n v="0"/>
    <n v="0"/>
    <n v="26750000"/>
    <n v="21400000"/>
    <n v="0"/>
    <n v="0"/>
    <n v="467500000"/>
    <n v="374000000"/>
    <n v="0"/>
    <n v="0"/>
    <n v="0"/>
    <n v="0"/>
    <n v="0"/>
    <n v="761750000"/>
    <n v="0"/>
    <n v="609400000"/>
    <n v="761750000"/>
    <n v="6094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1001"/>
    <s v="Advertising and Public Relations"/>
    <n v="0"/>
    <n v="0"/>
    <n v="0"/>
    <n v="0"/>
    <n v="0"/>
    <n v="0"/>
    <n v="0"/>
    <n v="0"/>
    <n v="0"/>
    <n v="0"/>
    <n v="50000000"/>
    <n v="40000000"/>
    <n v="0"/>
    <n v="0"/>
    <n v="50000000"/>
    <n v="40000000"/>
    <n v="0"/>
    <n v="0"/>
    <n v="50000000"/>
    <n v="40000000"/>
    <n v="0"/>
    <n v="0"/>
    <n v="0"/>
    <n v="0"/>
    <n v="0"/>
    <n v="150000000"/>
    <n v="0"/>
    <n v="120000000"/>
    <n v="150000000"/>
    <n v="1200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1009"/>
    <s v="Welfare and Entertainment"/>
    <n v="0"/>
    <n v="0"/>
    <n v="0"/>
    <n v="0"/>
    <n v="0"/>
    <n v="0"/>
    <n v="0"/>
    <n v="0"/>
    <n v="0"/>
    <n v="0"/>
    <n v="38250000"/>
    <n v="30600000"/>
    <n v="0"/>
    <n v="0"/>
    <n v="38250000"/>
    <n v="30600000"/>
    <n v="0"/>
    <n v="0"/>
    <n v="38250000"/>
    <n v="30600000"/>
    <n v="0"/>
    <n v="0"/>
    <n v="0"/>
    <n v="0"/>
    <n v="0"/>
    <n v="114750000"/>
    <n v="0"/>
    <n v="91800000"/>
    <n v="114750000"/>
    <n v="91800000"/>
    <s v="Recurrent"/>
  </r>
  <r>
    <s v="010"/>
    <s v="Ministry of Agriculture, Animal Industry and Fisheries"/>
    <x v="7"/>
    <x v="7"/>
    <s v="02"/>
    <s v="Agricultural Production and Productivity"/>
    <s v="04"/>
    <s v="Crop Resources"/>
    <s v="000"/>
    <s v=""/>
    <s v="1263"/>
    <s v="Agriculture Cluster Development Project (ACDP)"/>
    <s v="000063"/>
    <s v="Quality Assurance Systems"/>
    <s v="223005"/>
    <s v="Electricity "/>
    <n v="0"/>
    <n v="0"/>
    <n v="0"/>
    <n v="0"/>
    <n v="0"/>
    <n v="0"/>
    <n v="0"/>
    <n v="0"/>
    <n v="0"/>
    <n v="0"/>
    <n v="3250000"/>
    <n v="2600000"/>
    <n v="0"/>
    <n v="0"/>
    <n v="3250000"/>
    <n v="2600000"/>
    <n v="0"/>
    <n v="0"/>
    <n v="3250000"/>
    <n v="2600000"/>
    <n v="0"/>
    <n v="0"/>
    <n v="0"/>
    <n v="0"/>
    <n v="0"/>
    <n v="9750000"/>
    <n v="0"/>
    <n v="7800000"/>
    <n v="9750000"/>
    <n v="7800000"/>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11102"/>
    <s v="Contract Staff Salaries "/>
    <n v="0"/>
    <n v="0"/>
    <n v="0"/>
    <n v="0"/>
    <n v="0"/>
    <n v="0"/>
    <n v="0"/>
    <n v="0"/>
    <n v="0"/>
    <n v="0"/>
    <n v="631250000"/>
    <n v="505000000"/>
    <n v="0"/>
    <n v="0"/>
    <n v="1106822902.9383984"/>
    <n v="970342129.48038292"/>
    <n v="0"/>
    <n v="0"/>
    <n v="1014196161.2201374"/>
    <n v="279539432.5843907"/>
    <n v="0"/>
    <n v="0"/>
    <n v="0"/>
    <n v="0"/>
    <n v="0"/>
    <n v="2752269064.158536"/>
    <n v="0"/>
    <n v="1754881562.0647736"/>
    <n v="2752269064.158536"/>
    <n v="1754881562.0647736"/>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11106"/>
    <s v="Allowances (Incl. Casuals, Temporary, sitting allowances)"/>
    <n v="0"/>
    <n v="0"/>
    <n v="0"/>
    <n v="0"/>
    <n v="0"/>
    <n v="0"/>
    <n v="0"/>
    <n v="0"/>
    <n v="0"/>
    <n v="0"/>
    <n v="2625000"/>
    <n v="2100000"/>
    <n v="0"/>
    <n v="0"/>
    <n v="4602629.8934072014"/>
    <n v="4035086.0829877309"/>
    <n v="0"/>
    <n v="0"/>
    <n v="3534230.1975399065"/>
    <n v="2827384.1580319251"/>
    <n v="0"/>
    <n v="0"/>
    <n v="0"/>
    <n v="0"/>
    <n v="0"/>
    <n v="10761860.090947108"/>
    <n v="0"/>
    <n v="8962470.2410196569"/>
    <n v="10761860.090947108"/>
    <n v="8962470.2410196569"/>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1004"/>
    <s v="Recruitment Expenses"/>
    <n v="0"/>
    <n v="0"/>
    <n v="0"/>
    <n v="0"/>
    <n v="0"/>
    <n v="0"/>
    <n v="0"/>
    <n v="0"/>
    <n v="0"/>
    <n v="0"/>
    <n v="1250000"/>
    <n v="1000000"/>
    <n v="0"/>
    <n v="0"/>
    <n v="2191728.5206700959"/>
    <n v="1921469.5633274908"/>
    <n v="0"/>
    <n v="0"/>
    <n v="6731867.0429331549"/>
    <n v="5385493.6343465243"/>
    <n v="0"/>
    <n v="0"/>
    <n v="0"/>
    <n v="0"/>
    <n v="0"/>
    <n v="10173595.56360325"/>
    <n v="0"/>
    <n v="8306963.1976740155"/>
    <n v="10173595.56360325"/>
    <n v="8306963.1976740155"/>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1017"/>
    <s v="Membership dues and Subscription fees."/>
    <n v="0"/>
    <n v="0"/>
    <n v="0"/>
    <n v="0"/>
    <n v="0"/>
    <n v="0"/>
    <n v="0"/>
    <n v="0"/>
    <n v="0"/>
    <n v="0"/>
    <n v="37500000"/>
    <n v="30000000"/>
    <n v="0"/>
    <n v="0"/>
    <n v="0"/>
    <n v="0"/>
    <n v="0"/>
    <n v="0"/>
    <n v="0"/>
    <n v="0"/>
    <n v="0"/>
    <n v="0"/>
    <n v="0"/>
    <n v="0"/>
    <n v="0"/>
    <n v="37500000"/>
    <n v="0"/>
    <n v="30000000"/>
    <n v="37500000"/>
    <n v="30000000"/>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2001"/>
    <s v="Information and Communication Technology Services."/>
    <n v="0"/>
    <n v="0"/>
    <n v="0"/>
    <n v="0"/>
    <n v="0"/>
    <n v="0"/>
    <n v="0"/>
    <n v="0"/>
    <n v="0"/>
    <n v="0"/>
    <n v="37750000"/>
    <n v="30200000"/>
    <n v="0"/>
    <n v="0"/>
    <n v="66190201.3242369"/>
    <n v="58028380.812490225"/>
    <n v="0"/>
    <n v="0"/>
    <n v="16829667.607332889"/>
    <n v="13463734.08586631"/>
    <n v="0"/>
    <n v="0"/>
    <n v="0"/>
    <n v="0"/>
    <n v="0"/>
    <n v="120769868.93156978"/>
    <n v="0"/>
    <n v="101692114.89835653"/>
    <n v="120769868.93156978"/>
    <n v="101692114.89835653"/>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3005"/>
    <s v="Electricity "/>
    <n v="0"/>
    <n v="0"/>
    <n v="0"/>
    <n v="0"/>
    <n v="0"/>
    <n v="0"/>
    <n v="0"/>
    <n v="0"/>
    <n v="0"/>
    <n v="0"/>
    <n v="1625000"/>
    <n v="1300000"/>
    <n v="0"/>
    <n v="0"/>
    <n v="0"/>
    <n v="0"/>
    <n v="0"/>
    <n v="0"/>
    <n v="0"/>
    <n v="0"/>
    <n v="0"/>
    <n v="0"/>
    <n v="0"/>
    <n v="0"/>
    <n v="0"/>
    <n v="1625000"/>
    <n v="0"/>
    <n v="1300000"/>
    <n v="1625000"/>
    <n v="1300000"/>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7002"/>
    <s v="Travel abroad"/>
    <n v="0"/>
    <n v="0"/>
    <n v="0"/>
    <n v="0"/>
    <n v="0"/>
    <n v="0"/>
    <n v="0"/>
    <n v="0"/>
    <n v="0"/>
    <n v="0"/>
    <n v="10000000"/>
    <n v="8000000"/>
    <n v="0"/>
    <n v="0"/>
    <n v="17533828.165360767"/>
    <n v="15371756.506619927"/>
    <n v="0"/>
    <n v="0"/>
    <n v="13463734.08586631"/>
    <n v="10770987.268693049"/>
    <n v="0"/>
    <n v="0"/>
    <n v="0"/>
    <n v="0"/>
    <n v="0"/>
    <n v="40997562.251227081"/>
    <n v="0"/>
    <n v="34142743.775312975"/>
    <n v="40997562.251227081"/>
    <n v="34142743.775312975"/>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7004"/>
    <s v="Fuel, Lubricants and Oils"/>
    <n v="0"/>
    <n v="0"/>
    <n v="0"/>
    <n v="0"/>
    <n v="0"/>
    <n v="0"/>
    <n v="0"/>
    <n v="0"/>
    <n v="0"/>
    <n v="0"/>
    <n v="153500000"/>
    <n v="122800000"/>
    <n v="0"/>
    <n v="0"/>
    <n v="49971410.271278188"/>
    <n v="43809506.043866791"/>
    <n v="0"/>
    <n v="0"/>
    <n v="39044828.8490123"/>
    <n v="31235863.079209838"/>
    <n v="0"/>
    <n v="0"/>
    <n v="0"/>
    <n v="0"/>
    <n v="0"/>
    <n v="242516239.12029052"/>
    <n v="0"/>
    <n v="197845369.12307662"/>
    <n v="242516239.12029052"/>
    <n v="197845369.12307662"/>
    <s v="Recurrent"/>
  </r>
  <r>
    <s v="010"/>
    <s v="Ministry of Agriculture, Animal Industry and Fisheries"/>
    <x v="7"/>
    <x v="7"/>
    <s v="02"/>
    <s v="Agricultural Production and Productivity"/>
    <s v="04"/>
    <s v="Crop Resources"/>
    <s v="000"/>
    <s v=""/>
    <s v="1772"/>
    <s v="National Oil Seeds Project"/>
    <s v="010049"/>
    <s v="Crop production technology promotion"/>
    <s v="221001"/>
    <s v="Advertising and Public Relations"/>
    <n v="0"/>
    <n v="0"/>
    <n v="0"/>
    <n v="0"/>
    <n v="0"/>
    <n v="0"/>
    <n v="0"/>
    <n v="0"/>
    <n v="0"/>
    <n v="0"/>
    <n v="350000000"/>
    <n v="0"/>
    <n v="0"/>
    <n v="0"/>
    <n v="20000000"/>
    <n v="8000000"/>
    <n v="0"/>
    <n v="0"/>
    <n v="350000000"/>
    <n v="35000000"/>
    <n v="0"/>
    <n v="0"/>
    <n v="0"/>
    <n v="0"/>
    <n v="0"/>
    <n v="720000000"/>
    <n v="0"/>
    <n v="43000000"/>
    <n v="720000000"/>
    <n v="43000000"/>
    <s v="Recurrent"/>
  </r>
  <r>
    <s v="010"/>
    <s v="Ministry of Agriculture, Animal Industry and Fisheries"/>
    <x v="7"/>
    <x v="7"/>
    <s v="02"/>
    <s v="Agricultural Production and Productivity"/>
    <s v="04"/>
    <s v="Crop Resources"/>
    <s v="000"/>
    <s v=""/>
    <s v="1772"/>
    <s v="National Oil Seeds Project"/>
    <s v="010049"/>
    <s v="Crop production technology promotion"/>
    <s v="228002"/>
    <s v="Maintenance-Transport Equipment "/>
    <n v="0"/>
    <n v="0"/>
    <n v="0"/>
    <n v="0"/>
    <n v="0"/>
    <n v="0"/>
    <n v="0"/>
    <n v="0"/>
    <n v="0"/>
    <n v="0"/>
    <n v="50000000"/>
    <n v="0"/>
    <n v="0"/>
    <n v="0"/>
    <n v="50000000"/>
    <n v="20000000"/>
    <n v="0"/>
    <n v="0"/>
    <n v="50000000"/>
    <n v="5000000"/>
    <n v="0"/>
    <n v="0"/>
    <n v="0"/>
    <n v="0"/>
    <n v="0"/>
    <n v="150000000"/>
    <n v="0"/>
    <n v="25000000"/>
    <n v="150000000"/>
    <n v="2500000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1001"/>
    <s v="Advertising and Public Relations"/>
    <n v="0"/>
    <n v="0"/>
    <n v="0"/>
    <n v="0"/>
    <n v="200000000"/>
    <n v="0"/>
    <n v="0"/>
    <n v="2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3004"/>
    <s v="Guard and Security services"/>
    <n v="0"/>
    <n v="0"/>
    <n v="0"/>
    <n v="0"/>
    <n v="8000000"/>
    <n v="0"/>
    <n v="0"/>
    <n v="8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3005"/>
    <s v="Electricity "/>
    <n v="0"/>
    <n v="0"/>
    <n v="0"/>
    <n v="0"/>
    <n v="13000000"/>
    <n v="0"/>
    <n v="0"/>
    <n v="13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10054"/>
    <s v="Inputs distribution"/>
    <s v="221002"/>
    <s v="Workshops, Meetings and Seminars"/>
    <n v="0"/>
    <n v="0"/>
    <n v="0"/>
    <n v="0"/>
    <n v="800000000"/>
    <n v="0"/>
    <n v="0"/>
    <n v="8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12101"/>
    <s v="Social Security Contributions"/>
    <n v="0"/>
    <n v="0"/>
    <n v="0"/>
    <n v="0"/>
    <n v="235410544"/>
    <n v="0"/>
    <n v="40000000"/>
    <n v="195410544"/>
    <n v="0"/>
    <n v="0"/>
    <n v="0"/>
    <n v="0"/>
    <n v="20000000"/>
    <n v="0"/>
    <n v="0"/>
    <n v="0"/>
    <n v="10000000"/>
    <n v="0"/>
    <n v="0"/>
    <n v="0"/>
    <n v="10000000"/>
    <n v="20885510"/>
    <n v="0"/>
    <n v="0"/>
    <n v="40000000"/>
    <n v="0"/>
    <n v="20885510"/>
    <n v="0"/>
    <n v="40000000"/>
    <n v="2088551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7001"/>
    <s v="Travel inland"/>
    <n v="0"/>
    <n v="0"/>
    <n v="0"/>
    <n v="0"/>
    <n v="449600010"/>
    <n v="0"/>
    <n v="0"/>
    <n v="44960001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81401"/>
    <s v="Rent"/>
    <n v="0"/>
    <n v="0"/>
    <n v="0"/>
    <n v="0"/>
    <n v="158000000"/>
    <n v="0"/>
    <n v="0"/>
    <n v="158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86"/>
    <s v="Crop Pests and Diseases Control Phase II"/>
    <s v="000063"/>
    <s v="Quality Assurance Systems"/>
    <s v="228002"/>
    <s v="Maintenance-Transport Equipment "/>
    <n v="0"/>
    <n v="0"/>
    <n v="0"/>
    <n v="0"/>
    <n v="20000000"/>
    <n v="0"/>
    <n v="20000000"/>
    <n v="0"/>
    <n v="0"/>
    <n v="0"/>
    <n v="0"/>
    <n v="0"/>
    <n v="10000000"/>
    <n v="10000000"/>
    <n v="0"/>
    <n v="0"/>
    <n v="5000000"/>
    <n v="1015000"/>
    <n v="0"/>
    <n v="0"/>
    <n v="5000000"/>
    <n v="8985000"/>
    <n v="0"/>
    <n v="0"/>
    <n v="20000000"/>
    <n v="0"/>
    <n v="20000000"/>
    <n v="0"/>
    <n v="20000000"/>
    <n v="20000000"/>
    <s v="Recurrent"/>
  </r>
  <r>
    <s v="010"/>
    <s v="Ministry of Agriculture, Animal Industry and Fisheries"/>
    <x v="7"/>
    <x v="7"/>
    <s v="02"/>
    <s v="Agricultural Production and Productivity"/>
    <s v="04"/>
    <s v="Crop Resources"/>
    <s v="002"/>
    <s v="Crop Production"/>
    <s v="1386"/>
    <s v="Crop Pests and Diseases Control Phase II"/>
    <s v="010047"/>
    <s v="Crop Pests and Disease control "/>
    <s v="227004"/>
    <s v="Fuel, Lubricants and Oils"/>
    <n v="0"/>
    <n v="0"/>
    <n v="0"/>
    <n v="0"/>
    <n v="260000000"/>
    <n v="0"/>
    <n v="260000000"/>
    <n v="0"/>
    <n v="50000000"/>
    <n v="50000000"/>
    <n v="0"/>
    <n v="0"/>
    <n v="40000000"/>
    <n v="40000000"/>
    <n v="0"/>
    <n v="0"/>
    <n v="50000000"/>
    <n v="40000000"/>
    <n v="0"/>
    <n v="0"/>
    <n v="105000000"/>
    <n v="114999980"/>
    <n v="0"/>
    <n v="0"/>
    <n v="245000000"/>
    <n v="0"/>
    <n v="244999980"/>
    <n v="0"/>
    <n v="245000000"/>
    <n v="24499998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4003"/>
    <s v="Agricultural Supplies and Services"/>
    <n v="12094733622"/>
    <n v="0"/>
    <n v="0"/>
    <n v="0"/>
    <n v="16724733622"/>
    <n v="0"/>
    <n v="0"/>
    <n v="463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11106"/>
    <s v="Allowances (Incl. Casuals, Temporary, sitting allowances)"/>
    <n v="0"/>
    <n v="0"/>
    <n v="0"/>
    <n v="0"/>
    <n v="1500000000"/>
    <n v="0"/>
    <n v="0"/>
    <n v="15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12102"/>
    <s v="Medical expenses (Employees)"/>
    <n v="0"/>
    <n v="0"/>
    <n v="0"/>
    <n v="0"/>
    <n v="169000000"/>
    <n v="0"/>
    <n v="0"/>
    <n v="169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221009"/>
    <s v="Welfare and Entertainment"/>
    <n v="0"/>
    <n v="0"/>
    <n v="0"/>
    <n v="0"/>
    <n v="200000000"/>
    <n v="0"/>
    <n v="0"/>
    <n v="2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508"/>
    <s v="National Oil Palm Project"/>
    <s v="010058"/>
    <s v="Oil Palm value chain promotion"/>
    <s v="342111"/>
    <s v="Land - Acquisition"/>
    <n v="0"/>
    <n v="0"/>
    <n v="0"/>
    <n v="0"/>
    <n v="5000000000"/>
    <n v="0"/>
    <n v="5000000000"/>
    <n v="0"/>
    <n v="0"/>
    <n v="0"/>
    <n v="0"/>
    <n v="0"/>
    <n v="2100000000"/>
    <n v="0"/>
    <n v="0"/>
    <n v="0"/>
    <n v="2000000000"/>
    <n v="759181000"/>
    <n v="0"/>
    <n v="0"/>
    <n v="900000000"/>
    <n v="4235158500"/>
    <n v="0"/>
    <n v="0"/>
    <n v="5000000000"/>
    <n v="0"/>
    <n v="4994339500"/>
    <n v="0"/>
    <n v="5000000000"/>
    <n v="4994339500"/>
    <s v="Capital"/>
  </r>
  <r>
    <s v="010"/>
    <s v="Ministry of Agriculture, Animal Industry and Fisheries"/>
    <x v="7"/>
    <x v="7"/>
    <s v="02"/>
    <s v="Agricultural Production and Productivity"/>
    <s v="04"/>
    <s v="Crop Resources"/>
    <s v="002"/>
    <s v="Crop Production"/>
    <s v="1709"/>
    <s v="Rice Development Project Phase II"/>
    <s v="010069"/>
    <s v="Support to irrigation schemes"/>
    <s v="312139"/>
    <s v="Other Structures - Acquisition"/>
    <n v="0"/>
    <n v="0"/>
    <n v="0"/>
    <n v="0"/>
    <n v="7972000000"/>
    <n v="0"/>
    <n v="0"/>
    <n v="7972000000"/>
    <n v="0"/>
    <n v="0"/>
    <n v="0"/>
    <n v="0"/>
    <n v="0"/>
    <n v="0"/>
    <n v="0"/>
    <n v="0"/>
    <n v="0"/>
    <n v="0"/>
    <n v="0"/>
    <n v="0"/>
    <n v="0"/>
    <n v="0"/>
    <n v="0"/>
    <n v="0"/>
    <n v="0"/>
    <n v="0"/>
    <n v="0"/>
    <n v="0"/>
    <n v="0"/>
    <n v="0"/>
    <s v="Capital"/>
  </r>
  <r>
    <s v="010"/>
    <s v="Ministry of Agriculture, Animal Industry and Fisheries"/>
    <x v="7"/>
    <x v="7"/>
    <s v="02"/>
    <s v="Agricultural Production and Productivity"/>
    <s v="04"/>
    <s v="Crop Resources"/>
    <s v="002"/>
    <s v="Crop Production"/>
    <s v="1772"/>
    <s v="National Oil Seeds Project"/>
    <s v="010049"/>
    <s v="Crop production technology promotion"/>
    <s v="212101"/>
    <s v="Social Security Contributions"/>
    <n v="0"/>
    <n v="0"/>
    <n v="0"/>
    <n v="0"/>
    <n v="770800000"/>
    <n v="0"/>
    <n v="20800000"/>
    <n v="750000000"/>
    <n v="0"/>
    <n v="0"/>
    <n v="0"/>
    <n v="0"/>
    <n v="0"/>
    <n v="0"/>
    <n v="0"/>
    <n v="0"/>
    <n v="10000000"/>
    <n v="0"/>
    <n v="0"/>
    <n v="0"/>
    <n v="0"/>
    <n v="0"/>
    <n v="0"/>
    <n v="0"/>
    <n v="10000000"/>
    <n v="0"/>
    <n v="0"/>
    <n v="0"/>
    <n v="10000000"/>
    <n v="0"/>
    <s v="Recurrent"/>
  </r>
  <r>
    <s v="010"/>
    <s v="Ministry of Agriculture, Animal Industry and Fisheries"/>
    <x v="7"/>
    <x v="7"/>
    <s v="02"/>
    <s v="Agricultural Production and Productivity"/>
    <s v="05"/>
    <s v="Fisheries Resources"/>
    <s v="001"/>
    <s v="Aquaculture Management and Development"/>
    <s v="1494"/>
    <s v="Promoting Commercial Aquaculture Project"/>
    <s v="000017"/>
    <s v="Infrastructure Development and Management"/>
    <s v="227004"/>
    <s v="Fuel, Lubricants and Oils"/>
    <n v="0"/>
    <n v="0"/>
    <n v="0"/>
    <n v="0"/>
    <n v="80000000"/>
    <n v="0"/>
    <n v="80000000"/>
    <n v="0"/>
    <n v="0"/>
    <n v="0"/>
    <n v="0"/>
    <n v="0"/>
    <n v="20000000"/>
    <n v="48746100"/>
    <n v="0"/>
    <n v="0"/>
    <n v="30000000"/>
    <n v="0"/>
    <n v="0"/>
    <n v="0"/>
    <n v="30000000"/>
    <n v="31253900"/>
    <n v="0"/>
    <n v="0"/>
    <n v="80000000"/>
    <n v="0"/>
    <n v="80000000"/>
    <n v="0"/>
    <n v="80000000"/>
    <n v="80000000"/>
    <s v="Recurrent"/>
  </r>
  <r>
    <s v="010"/>
    <s v="Ministry of Agriculture, Animal Industry and Fisheries"/>
    <x v="7"/>
    <x v="7"/>
    <s v="02"/>
    <s v="Agricultural Production and Productivity"/>
    <s v="05"/>
    <s v="Fisheries Resources"/>
    <s v="001"/>
    <s v="Aquaculture Management and Development"/>
    <s v="1494"/>
    <s v="Promoting Commercial Aquaculture Project"/>
    <s v="010075"/>
    <s v="Water resources management"/>
    <s v="211106"/>
    <s v="Allowances (Incl. Casuals, Temporary, sitting allowances)"/>
    <n v="0"/>
    <n v="0"/>
    <n v="0"/>
    <n v="0"/>
    <n v="600000000"/>
    <n v="0"/>
    <n v="600000000"/>
    <n v="0"/>
    <n v="0"/>
    <n v="0"/>
    <n v="0"/>
    <n v="0"/>
    <n v="200000000"/>
    <n v="25047570"/>
    <n v="0"/>
    <n v="0"/>
    <n v="0"/>
    <n v="146695500"/>
    <n v="0"/>
    <n v="0"/>
    <n v="400000000"/>
    <n v="428039398"/>
    <n v="0"/>
    <n v="0"/>
    <n v="600000000"/>
    <n v="0"/>
    <n v="599782468"/>
    <n v="0"/>
    <n v="600000000"/>
    <n v="599782468"/>
    <s v="Recurrent"/>
  </r>
  <r>
    <s v="010"/>
    <s v="Ministry of Agriculture, Animal Industry and Fisheries"/>
    <x v="7"/>
    <x v="7"/>
    <s v="02"/>
    <s v="Agricultural Production and Productivity"/>
    <s v="05"/>
    <s v="Fisheries Resources"/>
    <s v="003"/>
    <s v="Fisheries Resource Management and Development"/>
    <s v="1494"/>
    <s v="Promoting Commercial Aquaculture Project"/>
    <s v="000017"/>
    <s v="Infrastructure Development and Management"/>
    <s v="312139"/>
    <s v="Other Structures - Acquisition"/>
    <n v="0"/>
    <n v="0"/>
    <n v="0"/>
    <n v="0"/>
    <n v="700000000"/>
    <n v="0"/>
    <n v="700000000"/>
    <n v="0"/>
    <n v="0"/>
    <n v="0"/>
    <n v="0"/>
    <n v="0"/>
    <n v="0"/>
    <n v="0"/>
    <n v="0"/>
    <n v="0"/>
    <n v="450000000"/>
    <n v="0"/>
    <n v="0"/>
    <n v="0"/>
    <n v="250000000"/>
    <n v="700000000"/>
    <n v="0"/>
    <n v="0"/>
    <n v="700000000"/>
    <n v="0"/>
    <n v="700000000"/>
    <n v="0"/>
    <n v="700000000"/>
    <n v="700000000"/>
    <s v="Capital"/>
  </r>
  <r>
    <s v="010"/>
    <s v="Ministry of Agriculture, Animal Industry and Fisheries"/>
    <x v="7"/>
    <x v="7"/>
    <s v="02"/>
    <s v="Agricultural Production and Productivity"/>
    <s v="05"/>
    <s v="Fisheries Resources"/>
    <s v="003"/>
    <s v="Fisheries Resource Management and Development"/>
    <s v="1494"/>
    <s v="Promoting Commercial Aquaculture Project"/>
    <s v="010062"/>
    <s v="Quality Assurance and Control for fisheries"/>
    <s v="227004"/>
    <s v="Fuel, Lubricants and Oils"/>
    <n v="0"/>
    <n v="0"/>
    <n v="0"/>
    <n v="0"/>
    <n v="100000000"/>
    <n v="0"/>
    <n v="100000000"/>
    <n v="0"/>
    <n v="0"/>
    <n v="0"/>
    <n v="0"/>
    <n v="0"/>
    <n v="20000000"/>
    <n v="0"/>
    <n v="0"/>
    <n v="0"/>
    <n v="30000000"/>
    <n v="0"/>
    <n v="0"/>
    <n v="0"/>
    <n v="50000000"/>
    <n v="100000000"/>
    <n v="0"/>
    <n v="0"/>
    <n v="100000000"/>
    <n v="0"/>
    <n v="100000000"/>
    <n v="0"/>
    <n v="100000000"/>
    <n v="100000000"/>
    <s v="Recurrent"/>
  </r>
  <r>
    <s v="010"/>
    <s v="Ministry of Agriculture, Animal Industry and Fisheries"/>
    <x v="7"/>
    <x v="7"/>
    <s v="02"/>
    <s v="Agricultural Production and Productivity"/>
    <s v="06"/>
    <s v="Policy, Planning and Support Services"/>
    <s v="000"/>
    <s v=""/>
    <s v="1444"/>
    <s v="Agriculture Value Chain Development"/>
    <s v="000017"/>
    <s v="Infrastructure Development and Management"/>
    <s v="312139"/>
    <s v="Other Structures - Acquisition"/>
    <n v="0"/>
    <n v="0"/>
    <n v="0"/>
    <n v="0"/>
    <n v="0"/>
    <n v="0"/>
    <n v="0"/>
    <n v="0"/>
    <n v="0"/>
    <n v="0"/>
    <n v="6000000000"/>
    <n v="4800000000"/>
    <n v="0"/>
    <n v="0"/>
    <n v="70000000"/>
    <n v="56000000"/>
    <n v="0"/>
    <n v="0"/>
    <n v="6000000000"/>
    <n v="4800000000"/>
    <n v="0"/>
    <n v="0"/>
    <n v="0"/>
    <n v="0"/>
    <n v="0"/>
    <n v="12070000000"/>
    <n v="0"/>
    <n v="9656000000"/>
    <n v="12070000000"/>
    <n v="9656000000"/>
    <s v="Capital"/>
  </r>
  <r>
    <s v="010"/>
    <s v="Ministry of Agriculture, Animal Industry and Fisheries"/>
    <x v="7"/>
    <x v="7"/>
    <s v="02"/>
    <s v="Agricultural Production and Productivity"/>
    <s v="06"/>
    <s v="Policy, Planning and Support Services"/>
    <s v="000"/>
    <s v=""/>
    <s v="1444"/>
    <s v="Agriculture Value Chain Development"/>
    <s v="000017"/>
    <s v="Infrastructure Development and Management"/>
    <s v="312211"/>
    <s v="Heavy Vehicles - Acquisition"/>
    <n v="0"/>
    <n v="0"/>
    <n v="0"/>
    <n v="0"/>
    <n v="0"/>
    <n v="0"/>
    <n v="0"/>
    <n v="0"/>
    <n v="0"/>
    <n v="0"/>
    <n v="2263302500"/>
    <n v="1810642000"/>
    <n v="0"/>
    <n v="0"/>
    <n v="75302500"/>
    <n v="60242000"/>
    <n v="0"/>
    <n v="0"/>
    <n v="2263302500"/>
    <n v="1810642000"/>
    <n v="0"/>
    <n v="0"/>
    <n v="0"/>
    <n v="0"/>
    <n v="0"/>
    <n v="4601907500"/>
    <n v="0"/>
    <n v="3681526000"/>
    <n v="4601907500"/>
    <n v="3681526000"/>
    <s v="Capital"/>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11104"/>
    <s v="Employee Gratuity"/>
    <n v="0"/>
    <n v="0"/>
    <n v="0"/>
    <n v="0"/>
    <n v="0"/>
    <n v="0"/>
    <n v="0"/>
    <n v="0"/>
    <n v="0"/>
    <n v="0"/>
    <n v="253470000"/>
    <n v="202776000"/>
    <n v="0"/>
    <n v="0"/>
    <n v="73470000"/>
    <n v="58776000"/>
    <n v="0"/>
    <n v="0"/>
    <n v="253470000"/>
    <n v="202776000"/>
    <n v="0"/>
    <n v="0"/>
    <n v="0"/>
    <n v="0"/>
    <n v="0"/>
    <n v="580410000"/>
    <n v="0"/>
    <n v="464328000"/>
    <n v="580410000"/>
    <n v="464328000"/>
    <s v="Recurrent"/>
  </r>
  <r>
    <s v="010"/>
    <s v="Ministry of Agriculture, Animal Industry and Fisheries"/>
    <x v="7"/>
    <x v="7"/>
    <s v="02"/>
    <s v="Agricultural Production and Productivity"/>
    <s v="06"/>
    <s v="Policy, Planning and Support Services"/>
    <s v="000"/>
    <s v=""/>
    <s v="1444"/>
    <s v="Agriculture Value Chain Development"/>
    <s v="010049"/>
    <s v="Crop production technology promotion"/>
    <s v="225101"/>
    <s v="Consultancy Services"/>
    <n v="0"/>
    <n v="0"/>
    <n v="0"/>
    <n v="0"/>
    <n v="0"/>
    <n v="0"/>
    <n v="0"/>
    <n v="0"/>
    <n v="0"/>
    <n v="0"/>
    <n v="2987812500"/>
    <n v="2390250000"/>
    <n v="0"/>
    <n v="0"/>
    <n v="87812500"/>
    <n v="70250000"/>
    <n v="0"/>
    <n v="0"/>
    <n v="2987812500"/>
    <n v="2390250000"/>
    <n v="0"/>
    <n v="0"/>
    <n v="0"/>
    <n v="0"/>
    <n v="0"/>
    <n v="6063437500"/>
    <n v="0"/>
    <n v="4850750000"/>
    <n v="6063437500"/>
    <n v="4850750000"/>
    <s v="Recurrent"/>
  </r>
  <r>
    <s v="010"/>
    <s v="Ministry of Agriculture, Animal Industry and Fisheries"/>
    <x v="7"/>
    <x v="7"/>
    <s v="02"/>
    <s v="Agricultural Production and Productivity"/>
    <s v="06"/>
    <s v="Policy, Planning and Support Services"/>
    <s v="001"/>
    <s v="Agricultural Planning and Development"/>
    <s v="1444"/>
    <s v="Agriculture Value Chain Development"/>
    <s v="000017"/>
    <s v="Infrastructure Development and Management"/>
    <s v="312121"/>
    <s v="Non-Residential Buildings - Acquisition"/>
    <n v="0"/>
    <n v="0"/>
    <n v="0"/>
    <n v="0"/>
    <n v="9843925191"/>
    <n v="0"/>
    <n v="0"/>
    <n v="9843925191"/>
    <n v="0"/>
    <n v="0"/>
    <n v="0"/>
    <n v="0"/>
    <n v="0"/>
    <n v="0"/>
    <n v="0"/>
    <n v="0"/>
    <n v="0"/>
    <n v="0"/>
    <n v="0"/>
    <n v="0"/>
    <n v="0"/>
    <n v="0"/>
    <n v="0"/>
    <n v="0"/>
    <n v="0"/>
    <n v="0"/>
    <n v="0"/>
    <n v="0"/>
    <n v="0"/>
    <n v="0"/>
    <s v="Capital"/>
  </r>
  <r>
    <s v="010"/>
    <s v="Ministry of Agriculture, Animal Industry and Fisheries"/>
    <x v="7"/>
    <x v="7"/>
    <s v="02"/>
    <s v="Agricultural Production and Productivity"/>
    <s v="06"/>
    <s v="Policy, Planning and Support Services"/>
    <s v="001"/>
    <s v="Agricultural Planning and Development"/>
    <s v="1444"/>
    <s v="Agriculture Value Chain Development"/>
    <s v="010049"/>
    <s v="Crop production technology promotion"/>
    <s v="225201"/>
    <s v="Consultancy Services-Capital"/>
    <n v="0"/>
    <n v="0"/>
    <n v="0"/>
    <n v="0"/>
    <n v="10846800000"/>
    <n v="0"/>
    <n v="80000000"/>
    <n v="10766800000"/>
    <n v="0"/>
    <n v="0"/>
    <n v="0"/>
    <n v="0"/>
    <n v="0"/>
    <n v="0"/>
    <n v="0"/>
    <n v="0"/>
    <n v="0"/>
    <n v="0"/>
    <n v="0"/>
    <n v="0"/>
    <n v="0"/>
    <n v="0"/>
    <n v="0"/>
    <n v="0"/>
    <n v="0"/>
    <n v="0"/>
    <n v="0"/>
    <n v="0"/>
    <n v="0"/>
    <n v="0"/>
    <s v="Recurrent"/>
  </r>
  <r>
    <s v="010"/>
    <s v="Ministry of Agriculture, Animal Industry and Fisheries"/>
    <x v="7"/>
    <x v="7"/>
    <s v="03"/>
    <s v="Storage, Agro-Processing and Value addition "/>
    <s v="01"/>
    <s v="Agriculture Extension Services"/>
    <s v="001"/>
    <s v="Agriculture Extension and Skills Management"/>
    <s v="1698"/>
    <s v="Establishment of Value addition and Agro processing plants in Uganda"/>
    <s v="010059"/>
    <s v="Post-harvest handling, storage and processing"/>
    <s v="225101"/>
    <s v="Consultancy Services"/>
    <n v="0"/>
    <n v="0"/>
    <n v="0"/>
    <n v="0"/>
    <n v="600000000"/>
    <n v="0"/>
    <n v="600000000"/>
    <n v="0"/>
    <n v="0"/>
    <n v="0"/>
    <n v="0"/>
    <n v="0"/>
    <n v="0"/>
    <n v="0"/>
    <n v="0"/>
    <n v="0"/>
    <n v="600000000"/>
    <n v="0"/>
    <n v="0"/>
    <n v="0"/>
    <n v="0"/>
    <n v="591355000"/>
    <n v="0"/>
    <n v="0"/>
    <n v="600000000"/>
    <n v="0"/>
    <n v="591355000"/>
    <n v="0"/>
    <n v="600000000"/>
    <n v="591355000"/>
    <s v="Recurrent"/>
  </r>
  <r>
    <s v="010"/>
    <s v="Ministry of Agriculture, Animal Industry and Fisheries"/>
    <x v="7"/>
    <x v="7"/>
    <s v="03"/>
    <s v="Storage, Agro-Processing and Value addition "/>
    <s v="03"/>
    <s v="Animal Resources"/>
    <s v="000"/>
    <s v=""/>
    <s v="1493"/>
    <s v="Developing a Market - Oriented &amp; Environmentally Sustainable Beef Meat Industry"/>
    <s v="010059"/>
    <s v="Post-harvest handling, storage and processing"/>
    <s v="312212"/>
    <s v="Light Vehicles - Acquisition"/>
    <n v="0"/>
    <n v="0"/>
    <n v="0"/>
    <n v="0"/>
    <n v="0"/>
    <n v="0"/>
    <n v="0"/>
    <n v="0"/>
    <n v="0"/>
    <n v="0"/>
    <n v="868259830.25"/>
    <n v="694607864.20000005"/>
    <n v="0"/>
    <n v="0"/>
    <n v="68259830.25"/>
    <n v="54607864.200000003"/>
    <n v="0"/>
    <n v="0"/>
    <n v="868259830.25"/>
    <n v="694607864.20000005"/>
    <n v="0"/>
    <n v="0"/>
    <n v="0"/>
    <n v="0"/>
    <n v="0"/>
    <n v="1804779490.75"/>
    <n v="0"/>
    <n v="1443823592.6000001"/>
    <n v="1804779490.75"/>
    <n v="1443823592.6000001"/>
    <s v="Capital"/>
  </r>
  <r>
    <s v="010"/>
    <s v="Ministry of Agriculture, Animal Industry and Fisheries"/>
    <x v="7"/>
    <x v="7"/>
    <s v="03"/>
    <s v="Storage, Agro-Processing and Value addition "/>
    <s v="03"/>
    <s v="Animal Resources"/>
    <s v="002"/>
    <s v="Animal Production"/>
    <s v="1493"/>
    <s v="Developing a Market - Oriented &amp; Environmentally Sustainable Beef Meat Industry"/>
    <s v="010059"/>
    <s v="Post-harvest handling, storage and processing"/>
    <s v="227002"/>
    <s v="Travel abroad"/>
    <n v="0"/>
    <n v="0"/>
    <n v="0"/>
    <n v="0"/>
    <n v="0"/>
    <n v="0"/>
    <n v="50000000"/>
    <n v="0"/>
    <n v="0"/>
    <n v="0"/>
    <n v="0"/>
    <n v="0"/>
    <n v="50000000"/>
    <n v="35072580"/>
    <n v="0"/>
    <n v="0"/>
    <n v="0"/>
    <n v="13713137"/>
    <n v="0"/>
    <n v="0"/>
    <n v="0"/>
    <n v="1214283"/>
    <n v="0"/>
    <n v="0"/>
    <n v="50000000"/>
    <n v="0"/>
    <n v="50000000"/>
    <n v="0"/>
    <n v="50000000"/>
    <n v="50000000"/>
    <s v="Recurrent"/>
  </r>
  <r>
    <s v="010"/>
    <s v="Ministry of Agriculture, Animal Industry and Fisheries"/>
    <x v="7"/>
    <x v="7"/>
    <s v="03"/>
    <s v="Storage, Agro-Processing and Value addition "/>
    <s v="04"/>
    <s v="Crop Resources"/>
    <s v="000"/>
    <s v=""/>
    <s v="1263"/>
    <s v="Agriculture Cluster Development Project (ACDP)"/>
    <s v="010059"/>
    <s v="Post-harvest handling, storage and processing"/>
    <s v="225204"/>
    <s v="Monitoring and Supervision of capital work"/>
    <n v="0"/>
    <n v="0"/>
    <n v="0"/>
    <n v="0"/>
    <n v="0"/>
    <n v="0"/>
    <n v="0"/>
    <n v="0"/>
    <n v="0"/>
    <n v="0"/>
    <n v="0"/>
    <n v="0"/>
    <n v="0"/>
    <n v="0"/>
    <n v="0"/>
    <n v="0"/>
    <n v="0"/>
    <n v="0"/>
    <n v="550000000"/>
    <n v="330000000"/>
    <n v="0"/>
    <n v="0"/>
    <n v="0"/>
    <n v="0"/>
    <n v="0"/>
    <n v="550000000"/>
    <n v="0"/>
    <n v="330000000"/>
    <n v="550000000"/>
    <n v="330000000"/>
    <s v="Recurrent"/>
  </r>
  <r>
    <s v="010"/>
    <s v="Ministry of Agriculture, Animal Industry and Fisheries"/>
    <x v="7"/>
    <x v="7"/>
    <s v="03"/>
    <s v="Storage, Agro-Processing and Value addition "/>
    <s v="04"/>
    <s v="Crop Resources"/>
    <s v="001"/>
    <s v="Crop Inspection and Certification"/>
    <s v="1263"/>
    <s v="Agriculture Cluster Development Project (ACDP)"/>
    <s v="010059"/>
    <s v="Post-harvest handling, storage and processing"/>
    <s v="312139"/>
    <s v="Other Structures - Acquisition"/>
    <n v="0"/>
    <n v="0"/>
    <n v="0"/>
    <n v="0"/>
    <n v="4000000000"/>
    <n v="0"/>
    <n v="0"/>
    <n v="4000000000"/>
    <n v="0"/>
    <n v="0"/>
    <n v="0"/>
    <n v="0"/>
    <n v="0"/>
    <n v="0"/>
    <n v="0"/>
    <n v="0"/>
    <n v="0"/>
    <n v="0"/>
    <n v="0"/>
    <n v="0"/>
    <n v="0"/>
    <n v="0"/>
    <n v="0"/>
    <n v="0"/>
    <n v="0"/>
    <n v="0"/>
    <n v="0"/>
    <n v="0"/>
    <n v="0"/>
    <n v="0"/>
    <s v="Capital"/>
  </r>
  <r>
    <s v="010"/>
    <s v="Ministry of Agriculture, Animal Industry and Fisheries"/>
    <x v="7"/>
    <x v="7"/>
    <s v="04"/>
    <s v="Agricultural Market Access and Competitiveness"/>
    <s v="03"/>
    <s v="Animal Resources"/>
    <s v="001"/>
    <s v="Animal Health"/>
    <s v="1330"/>
    <s v="Livestock Diseases Control Project Phase 2"/>
    <s v="000073"/>
    <s v="Marketing and Value addition"/>
    <s v="227004"/>
    <s v="Fuel, Lubricants and Oils"/>
    <n v="0"/>
    <n v="0"/>
    <n v="0"/>
    <n v="0"/>
    <n v="20000000"/>
    <n v="0"/>
    <n v="20000000"/>
    <n v="0"/>
    <n v="0"/>
    <n v="0"/>
    <n v="0"/>
    <n v="0"/>
    <n v="10000000"/>
    <n v="8000000"/>
    <n v="0"/>
    <n v="0"/>
    <n v="10000000"/>
    <n v="10000000"/>
    <n v="0"/>
    <n v="0"/>
    <n v="0"/>
    <n v="2000000"/>
    <n v="0"/>
    <n v="0"/>
    <n v="20000000"/>
    <n v="0"/>
    <n v="20000000"/>
    <n v="0"/>
    <n v="20000000"/>
    <n v="20000000"/>
    <s v="Recurrent"/>
  </r>
  <r>
    <s v="010"/>
    <s v="Ministry of Agriculture, Animal Industry and Fisheries"/>
    <x v="7"/>
    <x v="7"/>
    <s v="04"/>
    <s v="Agricultural Market Access and Competitiveness"/>
    <s v="06"/>
    <s v="Policy, Planning and Support Services"/>
    <s v="001"/>
    <s v="Agricultural Planning and Development"/>
    <s v="1444"/>
    <s v="Agriculture Value Chain Development"/>
    <s v="000073"/>
    <s v="Marketing and Value addition"/>
    <s v="211106"/>
    <s v="Allowances (Incl. Casuals, Temporary, sitting allowances)"/>
    <n v="0"/>
    <n v="0"/>
    <n v="0"/>
    <n v="0"/>
    <n v="496564960"/>
    <n v="0"/>
    <n v="400000000"/>
    <n v="96564960"/>
    <n v="0"/>
    <n v="0"/>
    <n v="0"/>
    <n v="0"/>
    <n v="100000000"/>
    <n v="99438150"/>
    <n v="0"/>
    <n v="0"/>
    <n v="150000000"/>
    <n v="0"/>
    <n v="0"/>
    <n v="0"/>
    <n v="150000000"/>
    <n v="300561850"/>
    <n v="0"/>
    <n v="0"/>
    <n v="400000000"/>
    <n v="0"/>
    <n v="400000000"/>
    <n v="0"/>
    <n v="400000000"/>
    <n v="400000000"/>
    <s v="Recurrent"/>
  </r>
  <r>
    <s v="010"/>
    <s v="Ministry of Agriculture, Animal Industry and Fisheries"/>
    <x v="7"/>
    <x v="7"/>
    <s v="04"/>
    <s v="Agricultural Market Access and Competitiveness"/>
    <s v="06"/>
    <s v="Policy, Planning and Support Services"/>
    <s v="001"/>
    <s v="Agricultural Planning and Development"/>
    <s v="1444"/>
    <s v="Agriculture Value Chain Development"/>
    <s v="000073"/>
    <s v="Marketing and Value addition"/>
    <s v="225201"/>
    <s v="Consultancy Services-Capital"/>
    <n v="0"/>
    <n v="0"/>
    <n v="0"/>
    <n v="0"/>
    <n v="341000000"/>
    <n v="0"/>
    <n v="341000000"/>
    <n v="0"/>
    <n v="0"/>
    <n v="0"/>
    <n v="0"/>
    <n v="0"/>
    <n v="100000000"/>
    <n v="0"/>
    <n v="0"/>
    <n v="0"/>
    <n v="100000000"/>
    <n v="99469000"/>
    <n v="0"/>
    <n v="0"/>
    <n v="59154844"/>
    <n v="159685844"/>
    <n v="0"/>
    <n v="0"/>
    <n v="259154844"/>
    <n v="0"/>
    <n v="259154844"/>
    <n v="0"/>
    <n v="259154844"/>
    <n v="259154844"/>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1002"/>
    <s v="Workshops, Meetings and Seminars"/>
    <n v="0"/>
    <n v="0"/>
    <n v="0"/>
    <n v="0"/>
    <n v="0"/>
    <n v="0"/>
    <n v="0"/>
    <n v="0"/>
    <n v="0"/>
    <n v="0"/>
    <n v="22500000"/>
    <n v="19125000"/>
    <n v="0"/>
    <n v="0"/>
    <n v="51031000"/>
    <n v="51031000"/>
    <n v="0"/>
    <n v="0"/>
    <n v="0"/>
    <n v="0"/>
    <n v="0"/>
    <n v="0"/>
    <n v="153445500"/>
    <n v="153445500"/>
    <n v="0"/>
    <n v="226976500"/>
    <n v="0"/>
    <n v="223601500"/>
    <n v="226976500"/>
    <n v="2236015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1008"/>
    <s v="Information and Communication Technology Supplies.  "/>
    <n v="0"/>
    <n v="0"/>
    <n v="0"/>
    <n v="0"/>
    <n v="0"/>
    <n v="0"/>
    <n v="0"/>
    <n v="0"/>
    <n v="0"/>
    <n v="0"/>
    <n v="300000000"/>
    <n v="255000000"/>
    <n v="0"/>
    <n v="0"/>
    <n v="0"/>
    <n v="0"/>
    <n v="0"/>
    <n v="0"/>
    <n v="0"/>
    <n v="0"/>
    <n v="0"/>
    <n v="0"/>
    <n v="8627000"/>
    <n v="8627000"/>
    <n v="0"/>
    <n v="308627000"/>
    <n v="0"/>
    <n v="263627000"/>
    <n v="308627000"/>
    <n v="2636270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4003"/>
    <s v="Agricultural Supplies and Services"/>
    <n v="0"/>
    <n v="0"/>
    <n v="0"/>
    <n v="0"/>
    <n v="0"/>
    <n v="0"/>
    <n v="0"/>
    <n v="0"/>
    <n v="0"/>
    <n v="0"/>
    <n v="1334475000"/>
    <n v="1134303750"/>
    <n v="0"/>
    <n v="0"/>
    <n v="0"/>
    <n v="0"/>
    <n v="0"/>
    <n v="0"/>
    <n v="0"/>
    <n v="0"/>
    <n v="0"/>
    <n v="0"/>
    <n v="0"/>
    <n v="0"/>
    <n v="0"/>
    <n v="1334475000"/>
    <n v="0"/>
    <n v="1134303750"/>
    <n v="1334475000"/>
    <n v="113430375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5101"/>
    <s v="Consultancy Services"/>
    <n v="0"/>
    <n v="0"/>
    <n v="0"/>
    <n v="0"/>
    <n v="0"/>
    <n v="0"/>
    <n v="0"/>
    <n v="0"/>
    <n v="0"/>
    <n v="0"/>
    <n v="0"/>
    <n v="0"/>
    <n v="0"/>
    <n v="0"/>
    <n v="0"/>
    <n v="0"/>
    <n v="0"/>
    <n v="0"/>
    <n v="0"/>
    <n v="0"/>
    <n v="0"/>
    <n v="0"/>
    <n v="821326192"/>
    <n v="821326192"/>
    <n v="0"/>
    <n v="821326192"/>
    <n v="0"/>
    <n v="821326192"/>
    <n v="821326192"/>
    <n v="821326192"/>
    <s v="Recurrent"/>
  </r>
  <r>
    <s v="001"/>
    <s v="Office of the President"/>
    <x v="0"/>
    <x v="0"/>
    <s v="01"/>
    <s v="Institutional Coordination"/>
    <s v="02"/>
    <s v="Policy, planning and support services"/>
    <s v="001"/>
    <s v="Finance and Administration"/>
    <s v="1589"/>
    <s v="Retooling of Office of the President"/>
    <s v="000003"/>
    <s v="Facilities and Equipment Management"/>
    <s v="228001"/>
    <s v="Maintenance-Buildings and Structures"/>
    <n v="0"/>
    <n v="0"/>
    <n v="0"/>
    <n v="0"/>
    <n v="518800000"/>
    <n v="0"/>
    <n v="518800000"/>
    <n v="0"/>
    <n v="0"/>
    <n v="0"/>
    <n v="0"/>
    <n v="0"/>
    <n v="518000000"/>
    <n v="408920162"/>
    <n v="0"/>
    <n v="0"/>
    <n v="0"/>
    <n v="0"/>
    <n v="0"/>
    <n v="0"/>
    <n v="800000"/>
    <n v="109222043"/>
    <n v="0"/>
    <n v="0"/>
    <n v="518800000"/>
    <n v="0"/>
    <n v="518142205"/>
    <n v="0"/>
    <n v="518800000"/>
    <n v="518142205"/>
    <s v="Recurrent"/>
  </r>
  <r>
    <s v="002"/>
    <s v="State House"/>
    <x v="1"/>
    <x v="1"/>
    <s v="03"/>
    <s v="STI  Ecosystem Development"/>
    <s v="04"/>
    <s v="STI Support Services"/>
    <s v="002"/>
    <s v="STI Support Centres"/>
    <s v="1513"/>
    <s v="National Science, Technology, Engineering and Innovation Skills Enhancement Project (NSTEIC)"/>
    <s v="000022"/>
    <s v="Research and Development"/>
    <s v="282301"/>
    <s v="Transfers to Government Institutions"/>
    <n v="0"/>
    <n v="0"/>
    <n v="0"/>
    <n v="0"/>
    <n v="122393339000"/>
    <n v="0"/>
    <n v="122393339000"/>
    <n v="0"/>
    <n v="30598334750"/>
    <n v="30598334750"/>
    <n v="0"/>
    <n v="0"/>
    <n v="0"/>
    <n v="0"/>
    <n v="0"/>
    <n v="0"/>
    <n v="0"/>
    <n v="0"/>
    <n v="0"/>
    <n v="0"/>
    <n v="58126253060"/>
    <n v="58126253060"/>
    <n v="0"/>
    <n v="0"/>
    <n v="88724587810"/>
    <n v="0"/>
    <n v="88724587810"/>
    <n v="0"/>
    <n v="88724587810"/>
    <n v="88724587810"/>
    <s v="Recurrent"/>
  </r>
  <r>
    <s v="002"/>
    <s v="State House"/>
    <x v="0"/>
    <x v="0"/>
    <s v="03"/>
    <s v="Policy and Legislation Processes"/>
    <s v="02"/>
    <s v="Policy, Planning and Support Services"/>
    <s v="001"/>
    <s v="Finance and Administration"/>
    <s v="1590"/>
    <s v="Retooling of State House"/>
    <s v="000003"/>
    <s v="Facilities and Equipment Management"/>
    <s v="312212"/>
    <s v="Light Vehicles - Acquisition"/>
    <n v="0"/>
    <n v="0"/>
    <n v="0"/>
    <n v="0"/>
    <n v="2700000000"/>
    <n v="0"/>
    <n v="2700000000"/>
    <n v="0"/>
    <n v="675000000"/>
    <n v="0"/>
    <n v="0"/>
    <n v="0"/>
    <n v="2025000000"/>
    <n v="0"/>
    <n v="0"/>
    <n v="0"/>
    <n v="0"/>
    <n v="1383998400"/>
    <n v="0"/>
    <n v="0"/>
    <n v="0"/>
    <n v="1316001597"/>
    <n v="0"/>
    <n v="0"/>
    <n v="2700000000"/>
    <n v="0"/>
    <n v="2699999997"/>
    <n v="0"/>
    <n v="2700000000"/>
    <n v="2699999997"/>
    <s v="Capital"/>
  </r>
  <r>
    <s v="002"/>
    <s v="State House"/>
    <x v="0"/>
    <x v="0"/>
    <s v="03"/>
    <s v="Policy and Legislation Processes"/>
    <s v="02"/>
    <s v="Policy, Planning and Support Services"/>
    <s v="001"/>
    <s v="Finance and Administration"/>
    <s v="1590"/>
    <s v="Retooling of State House"/>
    <s v="000003"/>
    <s v="Facilities and Equipment Management"/>
    <s v="313214"/>
    <s v="Aircrafts - Improvement"/>
    <n v="0"/>
    <n v="0"/>
    <n v="0"/>
    <n v="0"/>
    <n v="2000000000"/>
    <n v="0"/>
    <n v="2000000000"/>
    <n v="0"/>
    <n v="500000000"/>
    <n v="0"/>
    <n v="0"/>
    <n v="0"/>
    <n v="1500000000"/>
    <n v="0"/>
    <n v="0"/>
    <n v="0"/>
    <n v="0"/>
    <n v="0"/>
    <n v="0"/>
    <n v="0"/>
    <n v="0"/>
    <n v="2000000000"/>
    <n v="0"/>
    <n v="0"/>
    <n v="2000000000"/>
    <n v="0"/>
    <n v="2000000000"/>
    <n v="0"/>
    <n v="2000000000"/>
    <n v="2000000000"/>
    <s v="Capital"/>
  </r>
  <r>
    <s v="003"/>
    <s v="Office of the Prime Minister"/>
    <x v="2"/>
    <x v="2"/>
    <s v="01"/>
    <s v="Environment and Natural Resources Management"/>
    <s v="03"/>
    <s v="Disaster Preparedness and Refugee  Management"/>
    <s v="001"/>
    <s v="Disaster"/>
    <s v="0922"/>
    <s v="HUMANITARIAN ASSISTANCE"/>
    <s v="000003"/>
    <s v="Facilities and Equipment Management"/>
    <s v="312121"/>
    <s v="Non-Residential Buildings - Acquisition"/>
    <n v="0"/>
    <n v="0"/>
    <n v="100000000"/>
    <n v="-100000000"/>
    <n v="900000000"/>
    <n v="0"/>
    <n v="1000000000"/>
    <n v="0"/>
    <n v="0"/>
    <n v="0"/>
    <n v="0"/>
    <n v="0"/>
    <n v="60000000"/>
    <n v="0"/>
    <n v="0"/>
    <n v="0"/>
    <n v="0"/>
    <n v="0"/>
    <n v="0"/>
    <n v="0"/>
    <n v="0"/>
    <n v="0"/>
    <n v="0"/>
    <n v="0"/>
    <n v="60000000"/>
    <n v="0"/>
    <n v="0"/>
    <n v="0"/>
    <n v="60000000"/>
    <n v="0"/>
    <s v="Capital"/>
  </r>
  <r>
    <s v="003"/>
    <s v="Office of the Prime Minister"/>
    <x v="2"/>
    <x v="2"/>
    <s v="01"/>
    <s v="Environment and Natural Resources Management"/>
    <s v="03"/>
    <s v="Disaster Preparedness and Refugee  Management"/>
    <s v="001"/>
    <s v="Disaster"/>
    <s v="0922"/>
    <s v="HUMANITARIAN ASSISTANCE"/>
    <s v="560066"/>
    <s v="Support to Disaster Victims"/>
    <s v="228002"/>
    <s v="Maintenance-Transport Equipment "/>
    <n v="0"/>
    <n v="0"/>
    <n v="0"/>
    <n v="0"/>
    <n v="100000000"/>
    <n v="0"/>
    <n v="100000000"/>
    <n v="0"/>
    <n v="0"/>
    <n v="0"/>
    <n v="0"/>
    <n v="0"/>
    <n v="0"/>
    <n v="0"/>
    <n v="0"/>
    <n v="0"/>
    <n v="50000000"/>
    <n v="4480000"/>
    <n v="0"/>
    <n v="0"/>
    <n v="30000000"/>
    <n v="66628111"/>
    <n v="0"/>
    <n v="0"/>
    <n v="80000000"/>
    <n v="0"/>
    <n v="71108111"/>
    <n v="0"/>
    <n v="80000000"/>
    <n v="71108111"/>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1002"/>
    <s v="Workshops, Meetings and Seminars"/>
    <n v="0"/>
    <n v="0"/>
    <n v="0"/>
    <n v="0"/>
    <n v="0"/>
    <n v="0"/>
    <n v="0"/>
    <n v="0"/>
    <n v="0"/>
    <n v="0"/>
    <n v="72728813"/>
    <n v="72728813"/>
    <n v="0"/>
    <n v="0"/>
    <n v="18053000"/>
    <n v="18053000"/>
    <n v="0"/>
    <n v="0"/>
    <n v="13440000"/>
    <n v="13440000"/>
    <n v="0"/>
    <n v="0"/>
    <n v="16249999"/>
    <n v="16249999"/>
    <n v="0"/>
    <n v="120471812"/>
    <n v="0"/>
    <n v="120471812"/>
    <n v="120471812"/>
    <n v="120471812"/>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1017"/>
    <s v="Membership dues and Subscription fees."/>
    <n v="0"/>
    <n v="0"/>
    <n v="0"/>
    <n v="0"/>
    <n v="0"/>
    <n v="0"/>
    <n v="0"/>
    <n v="0"/>
    <n v="0"/>
    <n v="0"/>
    <n v="0"/>
    <n v="0"/>
    <n v="0"/>
    <n v="0"/>
    <n v="0"/>
    <n v="0"/>
    <n v="0"/>
    <n v="0"/>
    <n v="9558400"/>
    <n v="9558400"/>
    <n v="0"/>
    <n v="0"/>
    <n v="0"/>
    <n v="0"/>
    <n v="0"/>
    <n v="9558400"/>
    <n v="0"/>
    <n v="9558400"/>
    <n v="9558400"/>
    <n v="9558400"/>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7001"/>
    <s v="Travel inland"/>
    <n v="0"/>
    <n v="0"/>
    <n v="0"/>
    <n v="0"/>
    <n v="0"/>
    <n v="0"/>
    <n v="0"/>
    <n v="0"/>
    <n v="0"/>
    <n v="0"/>
    <n v="799155025"/>
    <n v="799155025"/>
    <n v="0"/>
    <n v="0"/>
    <n v="455086363"/>
    <n v="455086363"/>
    <n v="0"/>
    <n v="0"/>
    <n v="513235912"/>
    <n v="513235912"/>
    <n v="0"/>
    <n v="0"/>
    <n v="146016395"/>
    <n v="146016395"/>
    <n v="0"/>
    <n v="1913493695"/>
    <n v="0"/>
    <n v="1913493695"/>
    <n v="1913493695"/>
    <n v="1913493695"/>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7004"/>
    <s v="Fuel, Lubricants and Oils"/>
    <n v="0"/>
    <n v="0"/>
    <n v="0"/>
    <n v="0"/>
    <n v="0"/>
    <n v="0"/>
    <n v="0"/>
    <n v="0"/>
    <n v="0"/>
    <n v="0"/>
    <n v="25000000"/>
    <n v="25000000"/>
    <n v="0"/>
    <n v="0"/>
    <n v="41000000"/>
    <n v="41000000"/>
    <n v="0"/>
    <n v="0"/>
    <n v="36000000"/>
    <n v="36000000"/>
    <n v="0"/>
    <n v="0"/>
    <n v="0"/>
    <n v="0"/>
    <n v="0"/>
    <n v="102000000"/>
    <n v="0"/>
    <n v="102000000"/>
    <n v="102000000"/>
    <n v="102000000"/>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8004"/>
    <s v="Maintenance-Other Fixed Assets"/>
    <n v="0"/>
    <n v="0"/>
    <n v="0"/>
    <n v="0"/>
    <n v="0"/>
    <n v="0"/>
    <n v="0"/>
    <n v="0"/>
    <n v="0"/>
    <n v="0"/>
    <n v="0"/>
    <n v="0"/>
    <n v="0"/>
    <n v="0"/>
    <n v="0"/>
    <n v="0"/>
    <n v="0"/>
    <n v="0"/>
    <n v="3740000"/>
    <n v="3740000"/>
    <n v="0"/>
    <n v="0"/>
    <n v="11600000"/>
    <n v="11600000"/>
    <n v="0"/>
    <n v="15340000"/>
    <n v="0"/>
    <n v="15340000"/>
    <n v="15340000"/>
    <n v="1534000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1017"/>
    <s v="Membership dues and Subscription fees."/>
    <n v="0"/>
    <n v="0"/>
    <n v="0"/>
    <n v="0"/>
    <n v="10000000"/>
    <n v="0"/>
    <n v="0"/>
    <n v="100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3006"/>
    <s v="Water"/>
    <n v="0"/>
    <n v="0"/>
    <n v="0"/>
    <n v="0"/>
    <n v="6000000"/>
    <n v="0"/>
    <n v="0"/>
    <n v="60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5101"/>
    <s v="Consultancy Services"/>
    <n v="0"/>
    <n v="0"/>
    <n v="0"/>
    <n v="0"/>
    <n v="1200000000"/>
    <n v="0"/>
    <n v="0"/>
    <n v="12000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7001"/>
    <s v="Travel inland"/>
    <n v="0"/>
    <n v="0"/>
    <n v="0"/>
    <n v="0"/>
    <n v="1914000000"/>
    <n v="0"/>
    <n v="0"/>
    <n v="19140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8002"/>
    <s v="Maintenance-Transport Equipment "/>
    <n v="0"/>
    <n v="0"/>
    <n v="0"/>
    <n v="0"/>
    <n v="293280000"/>
    <n v="0"/>
    <n v="0"/>
    <n v="293280000"/>
    <n v="0"/>
    <n v="0"/>
    <n v="0"/>
    <n v="0"/>
    <n v="0"/>
    <n v="0"/>
    <n v="0"/>
    <n v="0"/>
    <n v="0"/>
    <n v="0"/>
    <n v="0"/>
    <n v="0"/>
    <n v="0"/>
    <n v="0"/>
    <n v="0"/>
    <n v="0"/>
    <n v="0"/>
    <n v="0"/>
    <n v="0"/>
    <n v="0"/>
    <n v="0"/>
    <n v="0"/>
    <s v="Recurrent"/>
  </r>
  <r>
    <s v="003"/>
    <s v="Office of the Prime Minister"/>
    <x v="3"/>
    <x v="3"/>
    <s v="01"/>
    <s v="Production and productivity"/>
    <s v="02"/>
    <s v="Affirmative Action Programs"/>
    <s v="000"/>
    <s v=""/>
    <s v="1486"/>
    <s v="Development Initiative for Northern Uganda"/>
    <s v="510008"/>
    <s v="Northern Uganda Affairs"/>
    <s v="226001"/>
    <s v="Insurances"/>
    <n v="0"/>
    <n v="0"/>
    <n v="0"/>
    <n v="0"/>
    <n v="0"/>
    <n v="0"/>
    <n v="0"/>
    <n v="0"/>
    <n v="0"/>
    <n v="0"/>
    <n v="42000000"/>
    <n v="0"/>
    <n v="0"/>
    <n v="0"/>
    <n v="0"/>
    <n v="0"/>
    <n v="0"/>
    <n v="0"/>
    <n v="0"/>
    <n v="0"/>
    <n v="0"/>
    <n v="0"/>
    <n v="0"/>
    <n v="0"/>
    <n v="0"/>
    <n v="42000000"/>
    <n v="0"/>
    <n v="0"/>
    <n v="42000000"/>
    <n v="0"/>
    <s v="Recurrent"/>
  </r>
  <r>
    <s v="003"/>
    <s v="Office of the Prime Minister"/>
    <x v="3"/>
    <x v="3"/>
    <s v="01"/>
    <s v="Production and productivity"/>
    <s v="02"/>
    <s v="Affirmative Action Programs"/>
    <s v="001"/>
    <s v="Affirmative Action Programs"/>
    <s v="1078"/>
    <s v="Karamoja Intergrated Disarmament Programme"/>
    <s v="510006"/>
    <s v="Karamoja Affairs"/>
    <s v="225101"/>
    <s v="Consultancy Services"/>
    <n v="0"/>
    <n v="0"/>
    <n v="24900000"/>
    <n v="-24900000"/>
    <n v="224100000"/>
    <n v="0"/>
    <n v="249000000"/>
    <n v="0"/>
    <n v="0"/>
    <n v="0"/>
    <n v="0"/>
    <n v="0"/>
    <n v="0"/>
    <n v="0"/>
    <n v="0"/>
    <n v="0"/>
    <n v="120000000"/>
    <n v="0"/>
    <n v="0"/>
    <n v="0"/>
    <n v="104100000"/>
    <n v="100000000"/>
    <n v="0"/>
    <n v="0"/>
    <n v="224100000"/>
    <n v="0"/>
    <n v="100000000"/>
    <n v="0"/>
    <n v="224100000"/>
    <n v="100000000"/>
    <s v="Recurrent"/>
  </r>
  <r>
    <s v="003"/>
    <s v="Office of the Prime Minister"/>
    <x v="3"/>
    <x v="3"/>
    <s v="01"/>
    <s v="Production and productivity"/>
    <s v="02"/>
    <s v="Affirmative Action Programs"/>
    <s v="001"/>
    <s v="Affirmative Action Programs"/>
    <s v="1251"/>
    <s v="Support to Teso Development"/>
    <s v="560065"/>
    <s v="Teso Affairs"/>
    <s v="312121"/>
    <s v="Non-Residential Buildings - Acquisition"/>
    <n v="0"/>
    <n v="0"/>
    <n v="0"/>
    <n v="0"/>
    <n v="41000000"/>
    <n v="0"/>
    <n v="41000000"/>
    <n v="0"/>
    <n v="0"/>
    <n v="0"/>
    <n v="0"/>
    <n v="0"/>
    <n v="41000000"/>
    <n v="1970000"/>
    <n v="0"/>
    <n v="0"/>
    <n v="0"/>
    <n v="0"/>
    <n v="0"/>
    <n v="0"/>
    <n v="0"/>
    <n v="40636542"/>
    <n v="0"/>
    <n v="0"/>
    <n v="41000000"/>
    <n v="0"/>
    <n v="42606542"/>
    <n v="0"/>
    <n v="41000000"/>
    <n v="42606542"/>
    <s v="Capital"/>
  </r>
  <r>
    <s v="003"/>
    <s v="Office of the Prime Minister"/>
    <x v="3"/>
    <x v="3"/>
    <s v="01"/>
    <s v="Production and productivity"/>
    <s v="02"/>
    <s v="Affirmative Action Programs"/>
    <s v="001"/>
    <s v="Affirmative Action Programs"/>
    <s v="1252"/>
    <s v="Support to Bunyoro Development"/>
    <s v="140034"/>
    <s v="Bunyoro Affairs"/>
    <s v="312219"/>
    <s v="Other Transport equipment - Acquisition"/>
    <n v="0"/>
    <n v="0"/>
    <n v="0"/>
    <n v="0"/>
    <n v="90000000"/>
    <n v="0"/>
    <n v="90000000"/>
    <n v="0"/>
    <n v="0"/>
    <n v="0"/>
    <n v="0"/>
    <n v="0"/>
    <n v="0"/>
    <n v="0"/>
    <n v="0"/>
    <n v="0"/>
    <n v="0"/>
    <n v="0"/>
    <n v="0"/>
    <n v="0"/>
    <n v="90000000"/>
    <n v="0"/>
    <n v="0"/>
    <n v="0"/>
    <n v="90000000"/>
    <n v="0"/>
    <n v="0"/>
    <n v="0"/>
    <n v="90000000"/>
    <n v="0"/>
    <s v="Capital"/>
  </r>
  <r>
    <s v="003"/>
    <s v="Office of the Prime Minister"/>
    <x v="3"/>
    <x v="3"/>
    <s v="01"/>
    <s v="Production and productivity"/>
    <s v="02"/>
    <s v="Affirmative Action Programs"/>
    <s v="001"/>
    <s v="Affirmative Action Programs"/>
    <s v="1486"/>
    <s v="Development Initiative for Northern Uganda"/>
    <s v="510008"/>
    <s v="Northern Uganda Affairs"/>
    <s v="211102"/>
    <s v="Contract Staff Salaries "/>
    <n v="0"/>
    <n v="0"/>
    <n v="0"/>
    <n v="0"/>
    <n v="1911490000"/>
    <n v="0"/>
    <n v="0"/>
    <n v="1911490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21001"/>
    <s v="Advertising and Public Relations"/>
    <n v="0"/>
    <n v="0"/>
    <n v="0"/>
    <n v="0"/>
    <n v="296139344"/>
    <n v="0"/>
    <n v="0"/>
    <n v="296139344"/>
    <n v="0"/>
    <n v="0"/>
    <n v="0"/>
    <n v="0"/>
    <n v="0"/>
    <n v="0"/>
    <n v="0"/>
    <n v="0"/>
    <n v="0"/>
    <n v="0"/>
    <n v="0"/>
    <n v="0"/>
    <n v="0"/>
    <n v="0"/>
    <n v="0"/>
    <n v="0"/>
    <n v="0"/>
    <n v="0"/>
    <n v="0"/>
    <n v="0"/>
    <n v="0"/>
    <n v="0"/>
    <s v="Recurrent"/>
  </r>
  <r>
    <s v="003"/>
    <s v="Office of the Prime Minister"/>
    <x v="6"/>
    <x v="6"/>
    <s v="04"/>
    <s v="Accountability Systems and Service Delivery"/>
    <s v="01"/>
    <s v="Administration and Support Services"/>
    <s v="001"/>
    <s v="Finance and Administration"/>
    <s v="1673"/>
    <s v="Retooling of Office of the Prime Minister"/>
    <s v="000003"/>
    <s v="Facilities and Equipment Management"/>
    <s v="312212"/>
    <s v="Light Vehicles - Acquisition"/>
    <n v="0"/>
    <n v="150000000"/>
    <n v="0"/>
    <n v="150000000"/>
    <n v="2375000000"/>
    <n v="0"/>
    <n v="2225000000"/>
    <n v="0"/>
    <n v="0"/>
    <n v="0"/>
    <n v="0"/>
    <n v="0"/>
    <n v="2275000000"/>
    <n v="0"/>
    <n v="0"/>
    <n v="0"/>
    <n v="100000000"/>
    <n v="13375493"/>
    <n v="0"/>
    <n v="0"/>
    <n v="0"/>
    <n v="2361624507"/>
    <n v="0"/>
    <n v="0"/>
    <n v="2375000000"/>
    <n v="0"/>
    <n v="2375000000"/>
    <n v="0"/>
    <n v="2375000000"/>
    <n v="2375000000"/>
    <s v="Capital"/>
  </r>
  <r>
    <s v="004"/>
    <s v="Ministry of Defence "/>
    <x v="0"/>
    <x v="0"/>
    <s v="02"/>
    <s v="Security"/>
    <s v="01"/>
    <s v="National Defence (UPDF)"/>
    <s v="001"/>
    <s v="Land Forces"/>
    <s v="0023"/>
    <s v="Defence Equipment Project"/>
    <s v="460136"/>
    <s v="Combat readiness "/>
    <s v="312111"/>
    <s v="Residential Buildings - Acquisition"/>
    <n v="0"/>
    <n v="0"/>
    <n v="0"/>
    <n v="0"/>
    <n v="8210087088"/>
    <n v="0"/>
    <n v="8210087088"/>
    <n v="0"/>
    <n v="2052521772"/>
    <n v="0"/>
    <n v="0"/>
    <n v="0"/>
    <n v="2052521772"/>
    <n v="2096096128"/>
    <n v="0"/>
    <n v="0"/>
    <n v="2052521772"/>
    <n v="1396624798"/>
    <n v="0"/>
    <n v="0"/>
    <n v="2052521772"/>
    <n v="4717366162"/>
    <n v="0"/>
    <n v="0"/>
    <n v="8210087088"/>
    <n v="0"/>
    <n v="8210087088"/>
    <n v="0"/>
    <n v="8210087088"/>
    <n v="8210087088"/>
    <s v="Capital"/>
  </r>
  <r>
    <s v="004"/>
    <s v="Ministry of Defence "/>
    <x v="0"/>
    <x v="0"/>
    <s v="02"/>
    <s v="Security"/>
    <s v="01"/>
    <s v="National Defence (UPDF)"/>
    <s v="004"/>
    <s v="Finance and Administration"/>
    <s v="1178"/>
    <s v="UPDF Peace Keeping Mission in Somalia"/>
    <s v="460139"/>
    <s v="AMISOM Operational services"/>
    <s v="221009"/>
    <s v="Welfare and Entertainment"/>
    <n v="0"/>
    <n v="0"/>
    <n v="0"/>
    <n v="0"/>
    <n v="400000000"/>
    <n v="0"/>
    <n v="0"/>
    <n v="400000000"/>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4009"/>
    <s v="Classified Expenditure"/>
    <n v="0"/>
    <n v="0"/>
    <n v="0"/>
    <n v="0"/>
    <n v="4249220000"/>
    <n v="0"/>
    <n v="0"/>
    <n v="4249220000"/>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4010"/>
    <s v="Protective Gear"/>
    <n v="0"/>
    <n v="0"/>
    <n v="0"/>
    <n v="0"/>
    <n v="7672300522.3100004"/>
    <n v="0"/>
    <n v="0"/>
    <n v="7672300522.3100004"/>
    <n v="0"/>
    <n v="0"/>
    <n v="0"/>
    <n v="0"/>
    <n v="0"/>
    <n v="0"/>
    <n v="0"/>
    <n v="0"/>
    <n v="0"/>
    <n v="0"/>
    <n v="0"/>
    <n v="0"/>
    <n v="0"/>
    <n v="0"/>
    <n v="0"/>
    <n v="0"/>
    <n v="0"/>
    <n v="0"/>
    <n v="0"/>
    <n v="0"/>
    <n v="0"/>
    <n v="0"/>
    <s v="Recurrent"/>
  </r>
  <r>
    <s v="005"/>
    <s v="Ministry of Public Service "/>
    <x v="4"/>
    <x v="4"/>
    <s v="03"/>
    <s v="Human Resource Management "/>
    <s v="04"/>
    <s v="Policy, Planning and Support Services"/>
    <s v="002"/>
    <s v="Finance and administration"/>
    <s v="1682"/>
    <s v="Retooling of Public Service"/>
    <s v="000004"/>
    <s v="Finance and Accounting"/>
    <s v="227001"/>
    <s v="Travel inland"/>
    <n v="0"/>
    <n v="0"/>
    <n v="0"/>
    <n v="0"/>
    <n v="100000000"/>
    <n v="0"/>
    <n v="100000000"/>
    <n v="0"/>
    <n v="0"/>
    <n v="0"/>
    <n v="0"/>
    <n v="0"/>
    <n v="50000000"/>
    <n v="44214195"/>
    <n v="0"/>
    <n v="0"/>
    <n v="25000000"/>
    <n v="30785505"/>
    <n v="0"/>
    <n v="0"/>
    <n v="0"/>
    <n v="0"/>
    <n v="0"/>
    <n v="0"/>
    <n v="75000000"/>
    <n v="0"/>
    <n v="74999700"/>
    <n v="0"/>
    <n v="75000000"/>
    <n v="74999700"/>
    <s v="Recurrent"/>
  </r>
  <r>
    <s v="005"/>
    <s v="Ministry of Public Service "/>
    <x v="4"/>
    <x v="4"/>
    <s v="03"/>
    <s v="Human Resource Management "/>
    <s v="04"/>
    <s v="Policy, Planning and Support Services"/>
    <s v="002"/>
    <s v="Finance and administration"/>
    <s v="1682"/>
    <s v="Retooling of Public Service"/>
    <s v="000004"/>
    <s v="Finance and Accounting"/>
    <s v="228003"/>
    <s v="Maintenance-Machinery &amp; Equipment Other than Transport Equipment "/>
    <n v="0"/>
    <n v="0"/>
    <n v="0"/>
    <n v="0"/>
    <n v="90000000"/>
    <n v="0"/>
    <n v="90000000"/>
    <n v="0"/>
    <n v="0"/>
    <n v="0"/>
    <n v="0"/>
    <n v="0"/>
    <n v="0"/>
    <n v="0"/>
    <n v="0"/>
    <n v="0"/>
    <n v="0"/>
    <n v="0"/>
    <n v="0"/>
    <n v="0"/>
    <n v="90000000"/>
    <n v="89999600"/>
    <n v="0"/>
    <n v="0"/>
    <n v="90000000"/>
    <n v="0"/>
    <n v="89999600"/>
    <n v="0"/>
    <n v="90000000"/>
    <n v="89999600"/>
    <s v="Recurrent"/>
  </r>
  <r>
    <s v="005"/>
    <s v="Ministry of Public Service "/>
    <x v="4"/>
    <x v="4"/>
    <s v="03"/>
    <s v="Human Resource Management "/>
    <s v="04"/>
    <s v="Policy, Planning and Support Services"/>
    <s v="002"/>
    <s v="Finance and administration"/>
    <s v="1682"/>
    <s v="Retooling of Public Service"/>
    <s v="000004"/>
    <s v="Finance and Accounting"/>
    <s v="312212"/>
    <s v="Light Vehicles - Acquisition"/>
    <n v="0"/>
    <n v="0"/>
    <n v="0"/>
    <n v="0"/>
    <n v="812655385"/>
    <n v="0"/>
    <n v="812655385"/>
    <n v="0"/>
    <n v="0"/>
    <n v="0"/>
    <n v="0"/>
    <n v="0"/>
    <n v="400000000"/>
    <n v="0"/>
    <n v="0"/>
    <n v="0"/>
    <n v="412655385"/>
    <n v="0"/>
    <n v="0"/>
    <n v="0"/>
    <n v="0"/>
    <n v="812655385"/>
    <n v="0"/>
    <n v="0"/>
    <n v="812655385"/>
    <n v="0"/>
    <n v="812655385"/>
    <n v="0"/>
    <n v="812655385"/>
    <n v="812655385"/>
    <s v="Capital"/>
  </r>
  <r>
    <s v="007"/>
    <s v="Ministry of Justice and Constitutional Affairs "/>
    <x v="0"/>
    <x v="0"/>
    <s v="04"/>
    <s v="Access to Justice"/>
    <s v="05"/>
    <s v="Policy, Planning and Support Services"/>
    <s v="001"/>
    <s v="Finance and Administration"/>
    <s v="1647"/>
    <s v="Retooling of Ministry of Justice and Constitutional Affairs"/>
    <s v="460100"/>
    <s v="Support to Access to Justice Secretariat"/>
    <s v="312229"/>
    <s v="Other ICT Equipment - Acquisition"/>
    <n v="0"/>
    <n v="0"/>
    <n v="0"/>
    <n v="0"/>
    <n v="300000000"/>
    <n v="0"/>
    <n v="300000000"/>
    <n v="0"/>
    <n v="0"/>
    <n v="0"/>
    <n v="0"/>
    <n v="0"/>
    <n v="0"/>
    <n v="0"/>
    <n v="0"/>
    <n v="0"/>
    <n v="0"/>
    <n v="0"/>
    <n v="0"/>
    <n v="0"/>
    <n v="300000000"/>
    <n v="0"/>
    <n v="0"/>
    <n v="0"/>
    <n v="300000000"/>
    <n v="0"/>
    <n v="0"/>
    <n v="0"/>
    <n v="300000000"/>
    <n v="0"/>
    <s v="Capital"/>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3006"/>
    <s v="Water"/>
    <n v="0"/>
    <n v="0"/>
    <n v="0"/>
    <n v="0"/>
    <n v="0"/>
    <n v="0"/>
    <n v="0"/>
    <n v="0"/>
    <n v="0"/>
    <n v="0"/>
    <n v="2160000"/>
    <n v="0"/>
    <n v="0"/>
    <n v="0"/>
    <n v="6480000"/>
    <n v="0"/>
    <n v="0"/>
    <n v="0"/>
    <n v="0"/>
    <n v="0"/>
    <n v="0"/>
    <n v="0"/>
    <n v="6480000"/>
    <n v="7914718"/>
    <n v="0"/>
    <n v="15120000"/>
    <n v="0"/>
    <n v="7914718"/>
    <n v="15120000"/>
    <n v="7914718"/>
    <s v="Recurrent"/>
  </r>
  <r>
    <s v="008"/>
    <s v="Ministry of Finance, Planning and Economic Development "/>
    <x v="5"/>
    <x v="5"/>
    <s v="01"/>
    <s v="Enabling Environment"/>
    <s v="03"/>
    <s v="Development Policy and Investment Promotion"/>
    <s v="000"/>
    <s v=""/>
    <s v="1289"/>
    <s v="Competitiveness and Enterprise Development Project-CEDP"/>
    <s v="560024"/>
    <s v="Management of ICT systems and infrastructure "/>
    <s v="312121"/>
    <s v="Non-Residential Buildings - Acquisition"/>
    <n v="0"/>
    <n v="0"/>
    <n v="0"/>
    <n v="0"/>
    <n v="0"/>
    <n v="0"/>
    <n v="0"/>
    <n v="0"/>
    <n v="0"/>
    <n v="0"/>
    <n v="4178982000"/>
    <n v="3661536686"/>
    <n v="0"/>
    <n v="0"/>
    <n v="4178982000"/>
    <n v="602654058"/>
    <n v="0"/>
    <n v="0"/>
    <n v="0"/>
    <n v="0"/>
    <n v="0"/>
    <n v="0"/>
    <n v="10865353200"/>
    <n v="7224698392"/>
    <n v="0"/>
    <n v="19223317200"/>
    <n v="0"/>
    <n v="11488889136"/>
    <n v="19223317200"/>
    <n v="11488889136"/>
    <s v="Capital"/>
  </r>
  <r>
    <s v="008"/>
    <s v="Ministry of Finance, Planning and Economic Development "/>
    <x v="5"/>
    <x v="5"/>
    <s v="01"/>
    <s v="Enabling Environment"/>
    <s v="03"/>
    <s v="Development Policy and Investment Promotion"/>
    <s v="000"/>
    <s v=""/>
    <s v="1289"/>
    <s v="Competitiveness and Enterprise Development Project-CEDP"/>
    <s v="560024"/>
    <s v="Management of ICT systems and infrastructure "/>
    <s v="312423"/>
    <s v="Computer Software - Acquisition"/>
    <n v="0"/>
    <n v="0"/>
    <n v="0"/>
    <n v="0"/>
    <n v="0"/>
    <n v="0"/>
    <n v="0"/>
    <n v="0"/>
    <n v="0"/>
    <n v="0"/>
    <n v="74250000"/>
    <n v="0"/>
    <n v="0"/>
    <n v="0"/>
    <n v="74250000"/>
    <n v="0"/>
    <n v="0"/>
    <n v="0"/>
    <n v="0"/>
    <n v="0"/>
    <n v="0"/>
    <n v="0"/>
    <n v="222750000"/>
    <n v="0"/>
    <n v="0"/>
    <n v="371250000"/>
    <n v="0"/>
    <n v="0"/>
    <n v="371250000"/>
    <n v="0"/>
    <s v="Capital"/>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1001"/>
    <s v="Advertising and Public Relations"/>
    <n v="0"/>
    <n v="100000000"/>
    <n v="0"/>
    <n v="100000000"/>
    <n v="208000000"/>
    <n v="0"/>
    <n v="0"/>
    <n v="1080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3006"/>
    <s v="Water"/>
    <n v="0"/>
    <n v="0"/>
    <n v="0"/>
    <n v="0"/>
    <n v="8640000"/>
    <n v="0"/>
    <n v="0"/>
    <n v="864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5202"/>
    <s v="Environment Impact Assessment for Capital Works"/>
    <n v="0"/>
    <n v="0"/>
    <n v="0"/>
    <n v="0"/>
    <n v="234000000"/>
    <n v="0"/>
    <n v="0"/>
    <n v="2340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7004"/>
    <s v="Fuel, Lubricants and Oils"/>
    <n v="0"/>
    <n v="0"/>
    <n v="0"/>
    <n v="0"/>
    <n v="18000000"/>
    <n v="0"/>
    <n v="0"/>
    <n v="180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338"/>
    <s v="Skills Development Project"/>
    <s v="190034"/>
    <s v="Business Development Services (SDP)"/>
    <s v="263402"/>
    <s v="Transfer to Other Government Units"/>
    <n v="0"/>
    <n v="0"/>
    <n v="0"/>
    <n v="0"/>
    <n v="553126560"/>
    <n v="0"/>
    <n v="0"/>
    <n v="553126560"/>
    <n v="0"/>
    <n v="0"/>
    <n v="0"/>
    <n v="0"/>
    <n v="0"/>
    <n v="0"/>
    <n v="0"/>
    <n v="0"/>
    <n v="0"/>
    <n v="0"/>
    <n v="0"/>
    <n v="0"/>
    <n v="0"/>
    <n v="0"/>
    <n v="0"/>
    <n v="0"/>
    <n v="0"/>
    <n v="0"/>
    <n v="0"/>
    <n v="0"/>
    <n v="0"/>
    <n v="0"/>
    <s v="Recurrent"/>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25101"/>
    <s v="Consultancy Services"/>
    <n v="0"/>
    <n v="0"/>
    <n v="0"/>
    <n v="0"/>
    <n v="0"/>
    <n v="0"/>
    <n v="0"/>
    <n v="0"/>
    <n v="0"/>
    <n v="0"/>
    <n v="1824087227"/>
    <n v="1254512587"/>
    <n v="0"/>
    <n v="0"/>
    <n v="1824087226"/>
    <n v="1244715729"/>
    <n v="0"/>
    <n v="0"/>
    <n v="0"/>
    <n v="0"/>
    <n v="0"/>
    <n v="0"/>
    <n v="1824087226"/>
    <n v="1584045555"/>
    <n v="0"/>
    <n v="5472261679"/>
    <n v="0"/>
    <n v="4083273871"/>
    <n v="5472261679"/>
    <n v="4083273871"/>
    <s v="Recurrent"/>
  </r>
  <r>
    <s v="008"/>
    <s v="Ministry of Finance, Planning and Economic Development "/>
    <x v="6"/>
    <x v="6"/>
    <s v="01"/>
    <s v="Development Planning, Research, Evaluation and Statistics"/>
    <s v="06"/>
    <s v="Macroeconomic Policy and Management"/>
    <s v="001"/>
    <s v="Macroeconomic Policy"/>
    <s v="1521"/>
    <s v="Resource Enhancement and Accountability Programme (REAP)"/>
    <s v="560068"/>
    <s v="Domestic Revenue and Foreign Aid Policy"/>
    <s v="211104"/>
    <s v="Employee Gratuity"/>
    <n v="0"/>
    <n v="0"/>
    <n v="0"/>
    <n v="0"/>
    <n v="199944065"/>
    <n v="0"/>
    <n v="22144065"/>
    <n v="177800000"/>
    <n v="0"/>
    <n v="0"/>
    <n v="0"/>
    <n v="0"/>
    <n v="16608048"/>
    <n v="0"/>
    <n v="0"/>
    <n v="0"/>
    <n v="0"/>
    <n v="0"/>
    <n v="0"/>
    <n v="0"/>
    <n v="5536017"/>
    <n v="22144065"/>
    <n v="0"/>
    <n v="0"/>
    <n v="22144065"/>
    <n v="0"/>
    <n v="22144065"/>
    <n v="0"/>
    <n v="22144065"/>
    <n v="22144065"/>
    <s v="Recurrent"/>
  </r>
  <r>
    <s v="008"/>
    <s v="Ministry of Finance, Planning and Economic Development "/>
    <x v="6"/>
    <x v="6"/>
    <s v="01"/>
    <s v="Development Planning, Research, Evaluation and Statistics"/>
    <s v="06"/>
    <s v="Macroeconomic Policy and Management"/>
    <s v="001"/>
    <s v="Macroeconomic Policy"/>
    <s v="1521"/>
    <s v="Resource Enhancement and Accountability Programme (REAP)"/>
    <s v="560068"/>
    <s v="Domestic Revenue and Foreign Aid Policy"/>
    <s v="211106"/>
    <s v="Allowances (Incl. Casuals, Temporary, sitting allowances)"/>
    <n v="0"/>
    <n v="0"/>
    <n v="0"/>
    <n v="0"/>
    <n v="194400000"/>
    <n v="0"/>
    <n v="0"/>
    <n v="194400000"/>
    <n v="0"/>
    <n v="0"/>
    <n v="0"/>
    <n v="0"/>
    <n v="0"/>
    <n v="0"/>
    <n v="0"/>
    <n v="0"/>
    <n v="0"/>
    <n v="0"/>
    <n v="0"/>
    <n v="0"/>
    <n v="0"/>
    <n v="0"/>
    <n v="0"/>
    <n v="0"/>
    <n v="0"/>
    <n v="0"/>
    <n v="0"/>
    <n v="0"/>
    <n v="0"/>
    <n v="0"/>
    <s v="Recurrent"/>
  </r>
  <r>
    <s v="008"/>
    <s v="Ministry of Finance, Planning and Economic Development "/>
    <x v="6"/>
    <x v="6"/>
    <s v="01"/>
    <s v="Development Planning, Research, Evaluation and Statistics"/>
    <s v="06"/>
    <s v="Macroeconomic Policy and Management"/>
    <s v="001"/>
    <s v="Macroeconomic Policy"/>
    <s v="1521"/>
    <s v="Resource Enhancement and Accountability Programme (REAP)"/>
    <s v="560068"/>
    <s v="Domestic Revenue and Foreign Aid Policy"/>
    <s v="225101"/>
    <s v="Consultancy Services"/>
    <n v="0"/>
    <n v="0"/>
    <n v="0"/>
    <n v="0"/>
    <n v="160000000"/>
    <n v="0"/>
    <n v="0"/>
    <n v="160000000"/>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0"/>
    <s v=""/>
    <s v="1521"/>
    <s v="Resource Enhancement and Accountability Programme (REAP)"/>
    <s v="560018"/>
    <s v="Coordination of the Budget Cycle"/>
    <s v="221008"/>
    <s v="Information and Communication Technology Supplies.  "/>
    <n v="0"/>
    <n v="0"/>
    <n v="0"/>
    <n v="0"/>
    <n v="0"/>
    <n v="0"/>
    <n v="0"/>
    <n v="0"/>
    <n v="0"/>
    <n v="0"/>
    <n v="0"/>
    <n v="0"/>
    <n v="0"/>
    <n v="0"/>
    <n v="20000000"/>
    <n v="0"/>
    <n v="0"/>
    <n v="0"/>
    <n v="0"/>
    <n v="0"/>
    <n v="0"/>
    <n v="0"/>
    <n v="40000000"/>
    <n v="35934138"/>
    <n v="0"/>
    <n v="60000000"/>
    <n v="0"/>
    <n v="35934138"/>
    <n v="60000000"/>
    <n v="35934138"/>
    <s v="Recurrent"/>
  </r>
  <r>
    <s v="008"/>
    <s v="Ministry of Finance, Planning and Economic Development "/>
    <x v="6"/>
    <x v="6"/>
    <s v="02"/>
    <s v="Resource Mobilization and Budgeting"/>
    <s v="01"/>
    <s v="Budget Preparation, Execution and Monitoring"/>
    <s v="000"/>
    <s v=""/>
    <s v="1521"/>
    <s v="Resource Enhancement and Accountability Programme (REAP)"/>
    <s v="560018"/>
    <s v="Coordination of the Budget Cycle"/>
    <s v="225101"/>
    <s v="Consultancy Services"/>
    <n v="0"/>
    <n v="0"/>
    <n v="0"/>
    <n v="0"/>
    <n v="0"/>
    <n v="0"/>
    <n v="0"/>
    <n v="0"/>
    <n v="0"/>
    <n v="0"/>
    <n v="0"/>
    <n v="0"/>
    <n v="0"/>
    <n v="0"/>
    <n v="413479653"/>
    <n v="240032968"/>
    <n v="0"/>
    <n v="0"/>
    <n v="0"/>
    <n v="0"/>
    <n v="0"/>
    <n v="0"/>
    <n v="826959306"/>
    <n v="312236934"/>
    <n v="0"/>
    <n v="1240438959"/>
    <n v="0"/>
    <n v="552269902"/>
    <n v="1240438959"/>
    <n v="552269902"/>
    <s v="Recurrent"/>
  </r>
  <r>
    <s v="008"/>
    <s v="Ministry of Finance, Planning and Economic Development "/>
    <x v="6"/>
    <x v="6"/>
    <s v="02"/>
    <s v="Resource Mobilization and Budgeting"/>
    <s v="01"/>
    <s v="Budget Preparation, Execution and Monitoring"/>
    <s v="000"/>
    <s v=""/>
    <s v="1521"/>
    <s v="Resource Enhancement and Accountability Programme (REAP)"/>
    <s v="560024"/>
    <s v="Management of ICT systems and infrastructure "/>
    <s v="211106"/>
    <s v="Allowances (Incl. Casuals, Temporary, sitting allowances)"/>
    <n v="0"/>
    <n v="0"/>
    <n v="0"/>
    <n v="0"/>
    <n v="0"/>
    <n v="0"/>
    <n v="0"/>
    <n v="0"/>
    <n v="0"/>
    <n v="0"/>
    <n v="0"/>
    <n v="0"/>
    <n v="0"/>
    <n v="0"/>
    <n v="102500000"/>
    <n v="5250000"/>
    <n v="0"/>
    <n v="0"/>
    <n v="0"/>
    <n v="0"/>
    <n v="0"/>
    <n v="0"/>
    <n v="205000000"/>
    <n v="117701847"/>
    <n v="0"/>
    <n v="307500000"/>
    <n v="0"/>
    <n v="122951847"/>
    <n v="307500000"/>
    <n v="122951847"/>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11104"/>
    <s v="Employee Gratuity"/>
    <n v="0"/>
    <n v="0"/>
    <n v="0"/>
    <n v="0"/>
    <n v="286340083"/>
    <n v="0"/>
    <n v="286340083"/>
    <n v="0"/>
    <n v="0"/>
    <n v="0"/>
    <n v="0"/>
    <n v="0"/>
    <n v="214755062"/>
    <n v="0"/>
    <n v="0"/>
    <n v="0"/>
    <n v="0"/>
    <n v="29160000"/>
    <n v="0"/>
    <n v="0"/>
    <n v="71585021"/>
    <n v="257180083"/>
    <n v="0"/>
    <n v="0"/>
    <n v="286340083"/>
    <n v="0"/>
    <n v="286340083"/>
    <n v="0"/>
    <n v="286340083"/>
    <n v="286340083"/>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11106"/>
    <s v="Allowances (Incl. Casuals, Temporary, sitting allowances)"/>
    <n v="0"/>
    <n v="0"/>
    <n v="0"/>
    <n v="0"/>
    <n v="659380370"/>
    <n v="0"/>
    <n v="659380370"/>
    <n v="0"/>
    <n v="0"/>
    <n v="0"/>
    <n v="0"/>
    <n v="0"/>
    <n v="329690185"/>
    <n v="273846683"/>
    <n v="0"/>
    <n v="0"/>
    <n v="164845093"/>
    <n v="220397880"/>
    <n v="0"/>
    <n v="0"/>
    <n v="164845092"/>
    <n v="165047907"/>
    <n v="0"/>
    <n v="0"/>
    <n v="659380370"/>
    <n v="0"/>
    <n v="659292470"/>
    <n v="0"/>
    <n v="659380370"/>
    <n v="65929247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3003"/>
    <s v="Rent-Produced Assets-to private entities"/>
    <n v="0"/>
    <n v="0"/>
    <n v="0"/>
    <n v="0"/>
    <n v="14080000"/>
    <n v="0"/>
    <n v="14080000"/>
    <n v="0"/>
    <n v="3520000"/>
    <n v="0"/>
    <n v="0"/>
    <n v="0"/>
    <n v="3520000"/>
    <n v="0"/>
    <n v="0"/>
    <n v="0"/>
    <n v="3520000"/>
    <n v="0"/>
    <n v="0"/>
    <n v="0"/>
    <n v="3520000"/>
    <n v="14000000"/>
    <n v="0"/>
    <n v="0"/>
    <n v="14080000"/>
    <n v="0"/>
    <n v="14000000"/>
    <n v="0"/>
    <n v="14080000"/>
    <n v="1400000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7001"/>
    <s v="Travel inland"/>
    <n v="0"/>
    <n v="0"/>
    <n v="0"/>
    <n v="0"/>
    <n v="11324763406"/>
    <n v="0"/>
    <n v="11324763406"/>
    <n v="0"/>
    <n v="1500000000"/>
    <n v="524799638"/>
    <n v="0"/>
    <n v="0"/>
    <n v="4162381703"/>
    <n v="4891084784"/>
    <n v="0"/>
    <n v="0"/>
    <n v="2831190852"/>
    <n v="2651997728"/>
    <n v="0"/>
    <n v="0"/>
    <n v="2831190851"/>
    <n v="3225119357"/>
    <n v="0"/>
    <n v="0"/>
    <n v="11324763406"/>
    <n v="0"/>
    <n v="11293001507"/>
    <n v="0"/>
    <n v="11324763406"/>
    <n v="11293001507"/>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19"/>
    <s v="Data Management and Dissemination"/>
    <s v="228003"/>
    <s v="Maintenance-Machinery &amp; Equipment Other than Transport Equipment "/>
    <n v="0"/>
    <n v="0"/>
    <n v="0"/>
    <n v="0"/>
    <n v="13500000"/>
    <n v="0"/>
    <n v="0"/>
    <n v="13500000"/>
    <n v="0"/>
    <n v="0"/>
    <n v="0"/>
    <n v="0"/>
    <n v="0"/>
    <n v="0"/>
    <n v="0"/>
    <n v="0"/>
    <n v="0"/>
    <n v="0"/>
    <n v="0"/>
    <n v="0"/>
    <n v="0"/>
    <n v="0"/>
    <n v="0"/>
    <n v="0"/>
    <n v="0"/>
    <n v="0"/>
    <n v="0"/>
    <n v="0"/>
    <n v="0"/>
    <n v="0"/>
    <s v="Recurrent"/>
  </r>
  <r>
    <s v="008"/>
    <s v="Ministry of Finance, Planning and Economic Development "/>
    <x v="6"/>
    <x v="6"/>
    <s v="04"/>
    <s v="Accountability Systems and Service Delivery"/>
    <s v="07"/>
    <s v="Policy, Planning and Support Services"/>
    <s v="000"/>
    <s v=""/>
    <s v="1521"/>
    <s v="Resource Enhancement and Accountability Programme (REAP)"/>
    <s v="560016"/>
    <s v="Coordination of Planning, Monitoring and Reporting "/>
    <s v="221002"/>
    <s v="Workshops, Meetings and Seminars"/>
    <n v="0"/>
    <n v="0"/>
    <n v="0"/>
    <n v="0"/>
    <n v="0"/>
    <n v="0"/>
    <n v="0"/>
    <n v="0"/>
    <n v="0"/>
    <n v="0"/>
    <n v="0"/>
    <n v="0"/>
    <n v="0"/>
    <n v="0"/>
    <n v="109472926"/>
    <n v="18963544"/>
    <n v="0"/>
    <n v="0"/>
    <n v="0"/>
    <n v="0"/>
    <n v="0"/>
    <n v="0"/>
    <n v="218945851"/>
    <n v="97703730"/>
    <n v="0"/>
    <n v="328418777"/>
    <n v="0"/>
    <n v="116667274"/>
    <n v="328418777"/>
    <n v="116667274"/>
    <s v="Recurrent"/>
  </r>
  <r>
    <s v="008"/>
    <s v="Ministry of Finance, Planning and Economic Development "/>
    <x v="6"/>
    <x v="6"/>
    <s v="04"/>
    <s v="Accountability Systems and Service Delivery"/>
    <s v="07"/>
    <s v="Policy, Planning and Support Services"/>
    <s v="000"/>
    <s v=""/>
    <s v="1521"/>
    <s v="Resource Enhancement and Accountability Programme (REAP)"/>
    <s v="560016"/>
    <s v="Coordination of Planning, Monitoring and Reporting "/>
    <s v="221003"/>
    <s v="Staff Training"/>
    <n v="0"/>
    <n v="0"/>
    <n v="0"/>
    <n v="0"/>
    <n v="0"/>
    <n v="0"/>
    <n v="0"/>
    <n v="0"/>
    <n v="0"/>
    <n v="0"/>
    <n v="0"/>
    <n v="0"/>
    <n v="0"/>
    <n v="0"/>
    <n v="3500000"/>
    <n v="3500000"/>
    <n v="0"/>
    <n v="0"/>
    <n v="0"/>
    <n v="0"/>
    <n v="0"/>
    <n v="0"/>
    <n v="7000000"/>
    <n v="3500000"/>
    <n v="0"/>
    <n v="10500000"/>
    <n v="0"/>
    <n v="7000000"/>
    <n v="10500000"/>
    <n v="7000000"/>
    <s v="Recurrent"/>
  </r>
  <r>
    <s v="008"/>
    <s v="Ministry of Finance, Planning and Economic Development "/>
    <x v="6"/>
    <x v="6"/>
    <s v="04"/>
    <s v="Accountability Systems and Service Delivery"/>
    <s v="07"/>
    <s v="Policy, Planning and Support Services"/>
    <s v="000"/>
    <s v=""/>
    <s v="1521"/>
    <s v="Resource Enhancement and Accountability Programme (REAP)"/>
    <s v="560016"/>
    <s v="Coordination of Planning, Monitoring and Reporting "/>
    <s v="225101"/>
    <s v="Consultancy Services"/>
    <n v="0"/>
    <n v="0"/>
    <n v="0"/>
    <n v="0"/>
    <n v="0"/>
    <n v="0"/>
    <n v="0"/>
    <n v="0"/>
    <n v="0"/>
    <n v="0"/>
    <n v="0"/>
    <n v="0"/>
    <n v="0"/>
    <n v="0"/>
    <n v="28892075"/>
    <n v="1988878"/>
    <n v="0"/>
    <n v="0"/>
    <n v="0"/>
    <n v="0"/>
    <n v="0"/>
    <n v="0"/>
    <n v="344277155"/>
    <n v="326758046"/>
    <n v="0"/>
    <n v="373169230"/>
    <n v="0"/>
    <n v="328746924"/>
    <n v="373169230"/>
    <n v="328746924"/>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21008"/>
    <s v="Information and Communication Technology Supplies.  "/>
    <n v="0"/>
    <n v="0"/>
    <n v="0"/>
    <n v="0"/>
    <n v="15000000"/>
    <n v="0"/>
    <n v="15000000"/>
    <n v="0"/>
    <n v="6250000"/>
    <n v="6172250"/>
    <n v="0"/>
    <n v="0"/>
    <n v="3750000"/>
    <n v="0"/>
    <n v="0"/>
    <n v="0"/>
    <n v="2500000"/>
    <n v="4530373"/>
    <n v="0"/>
    <n v="0"/>
    <n v="2500000"/>
    <n v="4297377"/>
    <n v="0"/>
    <n v="0"/>
    <n v="15000000"/>
    <n v="0"/>
    <n v="15000000"/>
    <n v="0"/>
    <n v="15000000"/>
    <n v="15000000"/>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22001"/>
    <s v="Information and Communication Technology Services."/>
    <n v="0"/>
    <n v="0"/>
    <n v="0"/>
    <n v="0"/>
    <n v="116040000"/>
    <n v="0"/>
    <n v="116040000"/>
    <n v="0"/>
    <n v="30000000"/>
    <n v="29050000"/>
    <n v="0"/>
    <n v="0"/>
    <n v="29010000"/>
    <n v="27115000"/>
    <n v="0"/>
    <n v="0"/>
    <n v="28515000"/>
    <n v="30058305"/>
    <n v="0"/>
    <n v="0"/>
    <n v="28515000"/>
    <n v="29815707"/>
    <n v="0"/>
    <n v="0"/>
    <n v="116040000"/>
    <n v="0"/>
    <n v="116039012"/>
    <n v="0"/>
    <n v="116040000"/>
    <n v="116039012"/>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227001"/>
    <s v="Travel inland"/>
    <n v="100000000"/>
    <n v="0"/>
    <n v="0"/>
    <n v="0"/>
    <n v="100000000"/>
    <n v="0"/>
    <n v="0"/>
    <n v="0"/>
    <n v="0"/>
    <n v="0"/>
    <n v="0"/>
    <n v="0"/>
    <n v="0"/>
    <n v="0"/>
    <n v="0"/>
    <n v="0"/>
    <n v="0"/>
    <n v="0"/>
    <n v="0"/>
    <n v="0"/>
    <n v="100000000"/>
    <n v="99977127"/>
    <n v="0"/>
    <n v="0"/>
    <n v="100000000"/>
    <n v="0"/>
    <n v="99977127"/>
    <n v="0"/>
    <n v="100000000"/>
    <n v="99977127"/>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312229"/>
    <s v="Other ICT Equipment - Acquisition"/>
    <n v="0"/>
    <n v="0"/>
    <n v="80000000"/>
    <n v="-80000000"/>
    <n v="720000000"/>
    <n v="0"/>
    <n v="800000000"/>
    <n v="0"/>
    <n v="0"/>
    <n v="0"/>
    <n v="0"/>
    <n v="0"/>
    <n v="360000000"/>
    <n v="0"/>
    <n v="0"/>
    <n v="0"/>
    <n v="97600823"/>
    <n v="199622960"/>
    <n v="0"/>
    <n v="0"/>
    <n v="262399177"/>
    <n v="519383063"/>
    <n v="0"/>
    <n v="0"/>
    <n v="720000000"/>
    <n v="0"/>
    <n v="719006023"/>
    <n v="0"/>
    <n v="720000000"/>
    <n v="719006023"/>
    <s v="Capital"/>
  </r>
  <r>
    <s v="008"/>
    <s v="Ministry of Finance, Planning and Economic Development "/>
    <x v="6"/>
    <x v="6"/>
    <s v="04"/>
    <s v="Accountability Systems and Service Delivery"/>
    <s v="07"/>
    <s v="Policy, Planning and Support Services"/>
    <s v="002"/>
    <s v="Planning and Budgeting "/>
    <s v="1521"/>
    <s v="Resource Enhancement and Accountability Programme (REAP)"/>
    <s v="560016"/>
    <s v="Coordination of Planning, Monitoring and Reporting "/>
    <s v="227001"/>
    <s v="Travel inland"/>
    <n v="0"/>
    <n v="0"/>
    <n v="0"/>
    <n v="0"/>
    <n v="177000000"/>
    <n v="0"/>
    <n v="30000000"/>
    <n v="147000000"/>
    <n v="10000000"/>
    <n v="0"/>
    <n v="0"/>
    <n v="0"/>
    <n v="7500000"/>
    <n v="17360443"/>
    <n v="0"/>
    <n v="0"/>
    <n v="6250000"/>
    <n v="6389464"/>
    <n v="0"/>
    <n v="0"/>
    <n v="6250000"/>
    <n v="6250093"/>
    <n v="0"/>
    <n v="0"/>
    <n v="30000000"/>
    <n v="0"/>
    <n v="30000000"/>
    <n v="0"/>
    <n v="30000000"/>
    <n v="30000000"/>
    <s v="Recurrent"/>
  </r>
  <r>
    <s v="008"/>
    <s v="Ministry of Finance, Planning and Economic Development "/>
    <x v="6"/>
    <x v="6"/>
    <s v="04"/>
    <s v="Accountability Systems and Service Delivery"/>
    <s v="07"/>
    <s v="Policy, Planning and Support Services"/>
    <s v="002"/>
    <s v="Planning and Budgeting "/>
    <s v="1521"/>
    <s v="Resource Enhancement and Accountability Programme (REAP)"/>
    <s v="560016"/>
    <s v="Coordination of Planning, Monitoring and Reporting "/>
    <s v="228002"/>
    <s v="Maintenance-Transport Equipment "/>
    <n v="0"/>
    <n v="0"/>
    <n v="0"/>
    <n v="0"/>
    <n v="171579805"/>
    <n v="0"/>
    <n v="171579805"/>
    <n v="0"/>
    <n v="50123500"/>
    <n v="30501000"/>
    <n v="0"/>
    <n v="0"/>
    <n v="42894951"/>
    <n v="56387190"/>
    <n v="0"/>
    <n v="0"/>
    <n v="39280677"/>
    <n v="30952681"/>
    <n v="0"/>
    <n v="0"/>
    <n v="39280677"/>
    <n v="53335934"/>
    <n v="0"/>
    <n v="0"/>
    <n v="171579805"/>
    <n v="0"/>
    <n v="171176805"/>
    <n v="0"/>
    <n v="171579805"/>
    <n v="171176805"/>
    <s v="Recurrent"/>
  </r>
  <r>
    <s v="008"/>
    <s v="Ministry of Finance, Planning and Economic Development "/>
    <x v="6"/>
    <x v="6"/>
    <s v="04"/>
    <s v="Accountability Systems and Service Delivery"/>
    <s v="08"/>
    <s v="Public Financial Management"/>
    <s v="000"/>
    <s v=""/>
    <s v="1521"/>
    <s v="Resource Enhancement and Accountability Programme (REAP)"/>
    <s v="560024"/>
    <s v="Management of ICT systems and infrastructure "/>
    <s v="227001"/>
    <s v="Travel inland"/>
    <n v="0"/>
    <n v="0"/>
    <n v="0"/>
    <n v="0"/>
    <n v="0"/>
    <n v="0"/>
    <n v="0"/>
    <n v="0"/>
    <n v="0"/>
    <n v="0"/>
    <n v="0"/>
    <n v="0"/>
    <n v="0"/>
    <n v="0"/>
    <n v="191350000"/>
    <n v="90759176"/>
    <n v="0"/>
    <n v="0"/>
    <n v="0"/>
    <n v="0"/>
    <n v="0"/>
    <n v="0"/>
    <n v="382700000"/>
    <n v="365703604"/>
    <n v="0"/>
    <n v="574050000"/>
    <n v="0"/>
    <n v="456462780"/>
    <n v="574050000"/>
    <n v="456462780"/>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1008"/>
    <s v="Information and Communication Technology Supplies.  "/>
    <n v="0"/>
    <n v="0"/>
    <n v="0"/>
    <n v="0"/>
    <n v="385000000"/>
    <n v="0"/>
    <n v="0"/>
    <n v="385000000"/>
    <n v="0"/>
    <n v="0"/>
    <n v="0"/>
    <n v="0"/>
    <n v="0"/>
    <n v="0"/>
    <n v="0"/>
    <n v="0"/>
    <n v="0"/>
    <n v="0"/>
    <n v="0"/>
    <n v="0"/>
    <n v="0"/>
    <n v="0"/>
    <n v="0"/>
    <n v="0"/>
    <n v="0"/>
    <n v="0"/>
    <n v="0"/>
    <n v="0"/>
    <n v="0"/>
    <n v="0"/>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8002"/>
    <s v="Maintenance-Transport Equipment "/>
    <n v="0"/>
    <n v="0"/>
    <n v="0"/>
    <n v="0"/>
    <n v="380306000"/>
    <n v="0"/>
    <n v="380306000"/>
    <n v="0"/>
    <n v="49876500"/>
    <n v="29571567"/>
    <n v="0"/>
    <n v="0"/>
    <n v="140276500"/>
    <n v="45726297"/>
    <n v="0"/>
    <n v="0"/>
    <n v="95076500"/>
    <n v="165713727"/>
    <n v="0"/>
    <n v="0"/>
    <n v="95076500"/>
    <n v="138556410"/>
    <n v="0"/>
    <n v="0"/>
    <n v="380306000"/>
    <n v="0"/>
    <n v="379568001"/>
    <n v="0"/>
    <n v="380306000"/>
    <n v="379568001"/>
    <s v="Recurrent"/>
  </r>
  <r>
    <s v="009"/>
    <s v="Ministry of Internal Affairs "/>
    <x v="0"/>
    <x v="0"/>
    <s v="01"/>
    <s v="Institutional Coordination"/>
    <s v="04"/>
    <s v="Policy, Planning and Support Services"/>
    <s v="001"/>
    <s v="Finance and administration"/>
    <s v="1641"/>
    <s v="Retooling of Ministry of Internal Affairs"/>
    <s v="000003"/>
    <s v="Facilities and Equipment Management"/>
    <s v="313121"/>
    <s v="  Non-Residential Buildings  - Improvement"/>
    <n v="0"/>
    <n v="0"/>
    <n v="0"/>
    <n v="0"/>
    <n v="1000000000"/>
    <n v="0"/>
    <n v="1000000000"/>
    <n v="0"/>
    <n v="0"/>
    <n v="0"/>
    <n v="0"/>
    <n v="0"/>
    <n v="415740343"/>
    <n v="0"/>
    <n v="0"/>
    <n v="0"/>
    <n v="0"/>
    <n v="33455676"/>
    <n v="0"/>
    <n v="0"/>
    <n v="100000000"/>
    <n v="515740343"/>
    <n v="0"/>
    <n v="0"/>
    <n v="515740343"/>
    <n v="0"/>
    <n v="549196019"/>
    <n v="0"/>
    <n v="515740343"/>
    <n v="549196019"/>
    <s v="Capital"/>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3"/>
    <s v="Facilities and Equipment Management"/>
    <s v="221011"/>
    <s v="Printing, Stationery, Photocopying and Binding"/>
    <n v="0"/>
    <n v="0"/>
    <n v="0"/>
    <n v="0"/>
    <n v="40000000"/>
    <n v="0"/>
    <n v="40000000"/>
    <n v="0"/>
    <n v="0"/>
    <n v="0"/>
    <n v="0"/>
    <n v="0"/>
    <n v="20000000"/>
    <n v="0"/>
    <n v="0"/>
    <n v="0"/>
    <n v="10000000"/>
    <n v="27335160"/>
    <n v="0"/>
    <n v="0"/>
    <n v="10000000"/>
    <n v="12664829"/>
    <n v="0"/>
    <n v="0"/>
    <n v="40000000"/>
    <n v="0"/>
    <n v="39999989"/>
    <n v="0"/>
    <n v="40000000"/>
    <n v="39999989"/>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3"/>
    <s v="Facilities and Equipment Management"/>
    <s v="227001"/>
    <s v="Travel inland"/>
    <n v="0"/>
    <n v="0"/>
    <n v="0"/>
    <n v="0"/>
    <n v="200000000"/>
    <n v="0"/>
    <n v="200000000"/>
    <n v="0"/>
    <n v="100000000"/>
    <n v="27183645"/>
    <n v="0"/>
    <n v="0"/>
    <n v="30000000"/>
    <n v="88791730"/>
    <n v="0"/>
    <n v="0"/>
    <n v="35000000"/>
    <n v="6930000"/>
    <n v="0"/>
    <n v="0"/>
    <n v="35000000"/>
    <n v="77094625"/>
    <n v="0"/>
    <n v="0"/>
    <n v="200000000"/>
    <n v="0"/>
    <n v="200000000"/>
    <n v="0"/>
    <n v="200000000"/>
    <n v="200000000"/>
    <s v="Recurrent"/>
  </r>
  <r>
    <s v="131"/>
    <s v="Office of the Auditor General (OAG)"/>
    <x v="0"/>
    <x v="0"/>
    <s v="05"/>
    <s v="Anti-Corruption and Accountability"/>
    <s v="02"/>
    <s v="Support to Audit services"/>
    <s v="001"/>
    <s v="Corporate and Technical Support Services"/>
    <s v="1690"/>
    <s v="Retooling of  Office of the Auditor General"/>
    <s v="000003"/>
    <s v="Facilities and Equipment Management"/>
    <s v="312235"/>
    <s v="Furniture and Fittings - Acquisition"/>
    <n v="0"/>
    <n v="0"/>
    <n v="0"/>
    <n v="0"/>
    <n v="150000000"/>
    <n v="0"/>
    <n v="150000000"/>
    <n v="0"/>
    <n v="0"/>
    <n v="0"/>
    <n v="0"/>
    <n v="0"/>
    <n v="150000000"/>
    <n v="0"/>
    <n v="0"/>
    <n v="0"/>
    <n v="0"/>
    <n v="21965000"/>
    <n v="0"/>
    <n v="0"/>
    <n v="0"/>
    <n v="127920009"/>
    <n v="0"/>
    <n v="0"/>
    <n v="150000000"/>
    <n v="0"/>
    <n v="149885009"/>
    <n v="0"/>
    <n v="150000000"/>
    <n v="149885009"/>
    <s v="Capital"/>
  </r>
  <r>
    <s v="132"/>
    <s v="Education Service Commission (ESC)"/>
    <x v="9"/>
    <x v="9"/>
    <s v="01"/>
    <s v="Education,Sports and skills"/>
    <s v="02"/>
    <s v="Management of Education Service Personnel"/>
    <s v="001"/>
    <s v="Education Services"/>
    <s v="1602"/>
    <s v="Retooling of Education Service Commission"/>
    <s v="000003"/>
    <s v="Facilities and Equipment Management"/>
    <s v="312121"/>
    <s v="Non-Residential Buildings - Acquisition"/>
    <n v="0"/>
    <n v="0"/>
    <n v="0"/>
    <n v="0"/>
    <n v="2000000000"/>
    <n v="0"/>
    <n v="2000000000"/>
    <n v="0"/>
    <n v="0"/>
    <n v="0"/>
    <n v="0"/>
    <n v="0"/>
    <n v="0"/>
    <n v="0"/>
    <n v="0"/>
    <n v="0"/>
    <n v="0"/>
    <n v="0"/>
    <n v="0"/>
    <n v="0"/>
    <n v="2000000000"/>
    <n v="2000000000"/>
    <n v="0"/>
    <n v="0"/>
    <n v="2000000000"/>
    <n v="0"/>
    <n v="2000000000"/>
    <n v="0"/>
    <n v="2000000000"/>
    <n v="2000000000"/>
    <s v="Capital"/>
  </r>
  <r>
    <s v="133"/>
    <s v="Directorate of Public Prosecution (DPP)"/>
    <x v="0"/>
    <x v="0"/>
    <s v="04"/>
    <s v="Access to Justice"/>
    <s v="03"/>
    <s v="Management and Support Services"/>
    <s v="002"/>
    <s v="Finance  and Administration"/>
    <s v="1645"/>
    <s v="Retooling of Office of the Director of Public Prosecutions"/>
    <s v="000003"/>
    <s v="Facilities and Equipment Management"/>
    <s v="312231"/>
    <s v="Office Equipment - Acquisition "/>
    <n v="0"/>
    <n v="0"/>
    <n v="0"/>
    <n v="0"/>
    <n v="353210707"/>
    <n v="0"/>
    <n v="353210707"/>
    <n v="0"/>
    <n v="0"/>
    <n v="0"/>
    <n v="0"/>
    <n v="0"/>
    <n v="88302677"/>
    <n v="0"/>
    <n v="0"/>
    <n v="0"/>
    <n v="0"/>
    <n v="0"/>
    <n v="0"/>
    <n v="0"/>
    <n v="0"/>
    <n v="88302677"/>
    <n v="0"/>
    <n v="0"/>
    <n v="88302677"/>
    <n v="0"/>
    <n v="88302677"/>
    <n v="0"/>
    <n v="88302677"/>
    <n v="88302677"/>
    <s v="Capital"/>
  </r>
  <r>
    <s v="135"/>
    <s v="Directorate of Government Analytical Laboratory (DGAL)"/>
    <x v="0"/>
    <x v="0"/>
    <s v="01"/>
    <s v="Institutional Coordination"/>
    <s v="01"/>
    <s v="Forensic and General Scientific Services "/>
    <s v="002"/>
    <s v="Administrative and Support Services"/>
    <s v="1642"/>
    <s v="Retooling of Directorate of Government Analytical Laboratory"/>
    <s v="000003"/>
    <s v="Facilities and Equipment Management"/>
    <s v="212101"/>
    <s v="Social Security Contributions"/>
    <n v="0"/>
    <n v="0"/>
    <n v="0"/>
    <n v="0"/>
    <n v="12500000"/>
    <n v="0"/>
    <n v="12500000"/>
    <n v="0"/>
    <n v="1500000"/>
    <n v="1181048"/>
    <n v="0"/>
    <n v="0"/>
    <n v="0"/>
    <n v="0"/>
    <n v="0"/>
    <n v="0"/>
    <n v="7875000"/>
    <n v="3543144"/>
    <n v="0"/>
    <n v="0"/>
    <n v="0"/>
    <n v="1771572"/>
    <n v="0"/>
    <n v="0"/>
    <n v="9375000"/>
    <n v="0"/>
    <n v="6495764"/>
    <n v="0"/>
    <n v="9375000"/>
    <n v="6495764"/>
    <s v="Recurrent"/>
  </r>
  <r>
    <s v="135"/>
    <s v="Directorate of Government Analytical Laboratory (DGAL)"/>
    <x v="0"/>
    <x v="0"/>
    <s v="01"/>
    <s v="Institutional Coordination"/>
    <s v="01"/>
    <s v="Forensic and General Scientific Services "/>
    <s v="002"/>
    <s v="Administrative and Support Services"/>
    <s v="1642"/>
    <s v="Retooling of Directorate of Government Analytical Laboratory"/>
    <s v="000003"/>
    <s v="Facilities and Equipment Management"/>
    <s v="312311"/>
    <s v="Classified Assets - Acquisition"/>
    <n v="0"/>
    <n v="0"/>
    <n v="0"/>
    <n v="0"/>
    <n v="4000000000"/>
    <n v="0"/>
    <n v="4000000000"/>
    <n v="0"/>
    <n v="0"/>
    <n v="0"/>
    <n v="0"/>
    <n v="0"/>
    <n v="1560127533"/>
    <n v="0"/>
    <n v="0"/>
    <n v="0"/>
    <n v="500000000"/>
    <n v="182054000"/>
    <n v="0"/>
    <n v="0"/>
    <n v="0"/>
    <n v="1878073533"/>
    <n v="0"/>
    <n v="0"/>
    <n v="2060127533"/>
    <n v="0"/>
    <n v="2060127533"/>
    <n v="0"/>
    <n v="2060127533"/>
    <n v="2060127533"/>
    <s v="Capital"/>
  </r>
  <r>
    <s v="138"/>
    <s v="Uganda Investment Authority (UIA)"/>
    <x v="18"/>
    <x v="18"/>
    <s v="01"/>
    <s v="Industrial and Technological Development"/>
    <s v="01"/>
    <s v="Investment Promotion and Facilitation"/>
    <s v="004"/>
    <s v="Industrial Park Facilitation"/>
    <s v="0994"/>
    <s v="Development of Industrial Parks"/>
    <s v="000048"/>
    <s v="Industrial Park Development and Management"/>
    <s v="225202"/>
    <s v="Environment Impact Assessment for Capital Works"/>
    <n v="0"/>
    <n v="0"/>
    <n v="0"/>
    <n v="0"/>
    <n v="1000000000"/>
    <n v="0"/>
    <n v="1000000000"/>
    <n v="0"/>
    <n v="0"/>
    <n v="0"/>
    <n v="0"/>
    <n v="0"/>
    <n v="0"/>
    <n v="0"/>
    <n v="0"/>
    <n v="0"/>
    <n v="0"/>
    <n v="0"/>
    <n v="0"/>
    <n v="0"/>
    <n v="0"/>
    <n v="0"/>
    <n v="0"/>
    <n v="0"/>
    <n v="0"/>
    <n v="0"/>
    <n v="0"/>
    <n v="0"/>
    <n v="0"/>
    <n v="0"/>
    <s v="Recurrent"/>
  </r>
  <r>
    <s v="138"/>
    <s v="Uganda Investment Authority (UIA)"/>
    <x v="18"/>
    <x v="18"/>
    <s v="01"/>
    <s v="Industrial and Technological Development"/>
    <s v="01"/>
    <s v="Investment Promotion and Facilitation"/>
    <s v="004"/>
    <s v="Industrial Park Facilitation"/>
    <s v="0994"/>
    <s v="Development of Industrial Parks"/>
    <s v="000048"/>
    <s v="Industrial Park Development and Management"/>
    <s v="312149"/>
    <s v="Other Land Improvements - Acquisition"/>
    <n v="0"/>
    <n v="0"/>
    <n v="0"/>
    <n v="0"/>
    <n v="2000000000"/>
    <n v="0"/>
    <n v="2000000000"/>
    <n v="0"/>
    <n v="0"/>
    <n v="0"/>
    <n v="0"/>
    <n v="0"/>
    <n v="1000000000"/>
    <n v="0"/>
    <n v="0"/>
    <n v="0"/>
    <n v="500000000"/>
    <n v="0"/>
    <n v="0"/>
    <n v="0"/>
    <n v="0"/>
    <n v="1500000000"/>
    <n v="0"/>
    <n v="0"/>
    <n v="1500000000"/>
    <n v="0"/>
    <n v="1500000000"/>
    <n v="0"/>
    <n v="1500000000"/>
    <n v="1500000000"/>
    <s v="Capital"/>
  </r>
  <r>
    <s v="138"/>
    <s v="Uganda Investment Authority (UIA)"/>
    <x v="18"/>
    <x v="18"/>
    <s v="01"/>
    <s v="Industrial and Technological Development"/>
    <s v="01"/>
    <s v="Investment Promotion and Facilitation"/>
    <s v="004"/>
    <s v="Industrial Park Facilitation"/>
    <s v="0994"/>
    <s v="Development of Industrial Parks"/>
    <s v="000048"/>
    <s v="Industrial Park Development and Management"/>
    <s v="312212"/>
    <s v="Light Vehicles - Acquisition"/>
    <n v="0"/>
    <n v="0"/>
    <n v="0"/>
    <n v="0"/>
    <n v="1000000000"/>
    <n v="0"/>
    <n v="1000000000"/>
    <n v="0"/>
    <n v="0"/>
    <n v="0"/>
    <n v="0"/>
    <n v="0"/>
    <n v="1000000000"/>
    <n v="0"/>
    <n v="0"/>
    <n v="0"/>
    <n v="0"/>
    <n v="0"/>
    <n v="0"/>
    <n v="0"/>
    <n v="0"/>
    <n v="1000000000"/>
    <n v="0"/>
    <n v="0"/>
    <n v="1000000000"/>
    <n v="0"/>
    <n v="1000000000"/>
    <n v="0"/>
    <n v="1000000000"/>
    <n v="1000000000"/>
    <s v="Capital"/>
  </r>
  <r>
    <s v="138"/>
    <s v="Uganda Investment Authority (UIA)"/>
    <x v="5"/>
    <x v="5"/>
    <s v="01"/>
    <s v="Enabling Environment"/>
    <s v="02"/>
    <s v="General Administration and Support Services"/>
    <s v="001"/>
    <s v="Finance and Administration"/>
    <s v="1624"/>
    <s v="Retooling of Uganda Investment Authority"/>
    <s v="000003"/>
    <s v="Facilities and Equipment Management"/>
    <s v="312231"/>
    <s v="Office Equipment - Acquisition "/>
    <n v="0"/>
    <n v="0"/>
    <n v="0"/>
    <n v="0"/>
    <n v="50000000"/>
    <n v="0"/>
    <n v="50000000"/>
    <n v="0"/>
    <n v="0"/>
    <n v="0"/>
    <n v="0"/>
    <n v="0"/>
    <n v="25000000"/>
    <n v="18450000"/>
    <n v="0"/>
    <n v="0"/>
    <n v="20000000"/>
    <n v="20200000"/>
    <n v="0"/>
    <n v="0"/>
    <n v="5000000"/>
    <n v="11350000"/>
    <n v="0"/>
    <n v="0"/>
    <n v="50000000"/>
    <n v="0"/>
    <n v="50000000"/>
    <n v="0"/>
    <n v="50000000"/>
    <n v="50000000"/>
    <s v="Capital"/>
  </r>
  <r>
    <s v="142"/>
    <s v="National Agricultural Research Organization (NARO)"/>
    <x v="7"/>
    <x v="7"/>
    <s v="02"/>
    <s v="Agricultural Production and Productivity"/>
    <s v="01"/>
    <s v="Agricultural Research"/>
    <s v="007"/>
    <s v="NARO-SECRETARIATE"/>
    <s v="1619"/>
    <s v="Retooling of National Agricultural Research Organization"/>
    <s v="000003"/>
    <s v="Facilities and Equipment Management"/>
    <s v="312233"/>
    <s v="Medical, Laboratory and Research &amp; appliances - Acquisition"/>
    <n v="0"/>
    <n v="0"/>
    <n v="0"/>
    <n v="0"/>
    <n v="10554862911"/>
    <n v="0"/>
    <n v="10554862911"/>
    <n v="0"/>
    <n v="0"/>
    <n v="0"/>
    <n v="0"/>
    <n v="0"/>
    <n v="150000000"/>
    <n v="0"/>
    <n v="0"/>
    <n v="0"/>
    <n v="9476511410"/>
    <n v="9431844131"/>
    <n v="0"/>
    <n v="0"/>
    <n v="262650536"/>
    <n v="457317815"/>
    <n v="0"/>
    <n v="0"/>
    <n v="9889161946"/>
    <n v="0"/>
    <n v="9889161946"/>
    <n v="0"/>
    <n v="9889161946"/>
    <n v="9889161946"/>
    <s v="Capital"/>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09"/>
    <s v="Welfare and Entertainment"/>
    <n v="0"/>
    <n v="0"/>
    <n v="0"/>
    <n v="0"/>
    <n v="45000000"/>
    <n v="0"/>
    <n v="45000000"/>
    <n v="0"/>
    <n v="0"/>
    <n v="0"/>
    <n v="0"/>
    <n v="0"/>
    <n v="5000000"/>
    <n v="5000000"/>
    <n v="0"/>
    <n v="0"/>
    <n v="40000000"/>
    <n v="0"/>
    <n v="0"/>
    <n v="0"/>
    <n v="0"/>
    <n v="40000000"/>
    <n v="0"/>
    <n v="0"/>
    <n v="45000000"/>
    <n v="0"/>
    <n v="45000000"/>
    <n v="0"/>
    <n v="45000000"/>
    <n v="450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1016"/>
    <s v="Systems Recurrent costs"/>
    <n v="0"/>
    <n v="0"/>
    <n v="0"/>
    <n v="0"/>
    <n v="30000000"/>
    <n v="0"/>
    <n v="30000000"/>
    <n v="0"/>
    <n v="0"/>
    <n v="0"/>
    <n v="0"/>
    <n v="0"/>
    <n v="15000000"/>
    <n v="10650000"/>
    <n v="0"/>
    <n v="0"/>
    <n v="15000000"/>
    <n v="0"/>
    <n v="0"/>
    <n v="0"/>
    <n v="0"/>
    <n v="19350000"/>
    <n v="0"/>
    <n v="0"/>
    <n v="30000000"/>
    <n v="0"/>
    <n v="30000000"/>
    <n v="0"/>
    <n v="30000000"/>
    <n v="30000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5204"/>
    <s v="Monitoring and Supervision of capital work"/>
    <n v="0"/>
    <n v="0"/>
    <n v="0"/>
    <n v="0"/>
    <n v="448871000"/>
    <n v="0"/>
    <n v="448871000"/>
    <n v="0"/>
    <n v="0"/>
    <n v="0"/>
    <n v="0"/>
    <n v="0"/>
    <n v="111501000"/>
    <n v="106120000"/>
    <n v="0"/>
    <n v="0"/>
    <n v="337370000"/>
    <n v="316288400"/>
    <n v="0"/>
    <n v="0"/>
    <n v="0"/>
    <n v="26462600"/>
    <n v="0"/>
    <n v="0"/>
    <n v="448871000"/>
    <n v="0"/>
    <n v="448871000"/>
    <n v="0"/>
    <n v="448871000"/>
    <n v="448871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6002"/>
    <s v="Licenses"/>
    <n v="0"/>
    <n v="0"/>
    <n v="0"/>
    <n v="0"/>
    <n v="26723000"/>
    <n v="0"/>
    <n v="26723000"/>
    <n v="0"/>
    <n v="0"/>
    <n v="0"/>
    <n v="0"/>
    <n v="0"/>
    <n v="26723000"/>
    <n v="0"/>
    <n v="0"/>
    <n v="0"/>
    <n v="0"/>
    <n v="1723000"/>
    <n v="0"/>
    <n v="0"/>
    <n v="0"/>
    <n v="25000000"/>
    <n v="0"/>
    <n v="0"/>
    <n v="26723000"/>
    <n v="0"/>
    <n v="26723000"/>
    <n v="0"/>
    <n v="26723000"/>
    <n v="26723000"/>
    <s v="Recurrent"/>
  </r>
  <r>
    <s v="142"/>
    <s v="National Agricultural Research Organization (NARO)"/>
    <x v="7"/>
    <x v="7"/>
    <s v="02"/>
    <s v="Agricultural Production and Productivity"/>
    <s v="01"/>
    <s v="Agricultural Research"/>
    <s v="007"/>
    <s v="NARO-SECRETARIATE"/>
    <s v="1619"/>
    <s v="Retooling of National Agricultural Research Organization"/>
    <s v="010008"/>
    <s v="Capacity Strengthening"/>
    <s v="228003"/>
    <s v="Maintenance-Machinery &amp; Equipment Other than Transport Equipment "/>
    <n v="0"/>
    <n v="0"/>
    <n v="0"/>
    <n v="0"/>
    <n v="2047000"/>
    <n v="0"/>
    <n v="2047000"/>
    <n v="0"/>
    <n v="0"/>
    <n v="0"/>
    <n v="0"/>
    <n v="0"/>
    <n v="394000"/>
    <n v="0"/>
    <n v="0"/>
    <n v="0"/>
    <n v="1653000"/>
    <n v="617600"/>
    <n v="0"/>
    <n v="0"/>
    <n v="0"/>
    <n v="1429400"/>
    <n v="0"/>
    <n v="0"/>
    <n v="2047000"/>
    <n v="0"/>
    <n v="2047000"/>
    <n v="0"/>
    <n v="2047000"/>
    <n v="2047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11106"/>
    <s v="Allowances (Incl. Casuals, Temporary, sitting allowances)"/>
    <n v="0"/>
    <n v="0"/>
    <n v="0"/>
    <n v="0"/>
    <n v="484933000"/>
    <n v="0"/>
    <n v="484933000"/>
    <n v="0"/>
    <n v="0"/>
    <n v="0"/>
    <n v="0"/>
    <n v="0"/>
    <n v="376969496"/>
    <n v="55384496"/>
    <n v="0"/>
    <n v="0"/>
    <n v="107963504"/>
    <n v="414245504"/>
    <n v="0"/>
    <n v="0"/>
    <n v="0"/>
    <n v="15303000"/>
    <n v="0"/>
    <n v="0"/>
    <n v="484933000"/>
    <n v="0"/>
    <n v="484933000"/>
    <n v="0"/>
    <n v="484933000"/>
    <n v="484933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4010"/>
    <s v="Protective Gear"/>
    <n v="0"/>
    <n v="0"/>
    <n v="0"/>
    <n v="0"/>
    <n v="11485000"/>
    <n v="0"/>
    <n v="11485000"/>
    <n v="0"/>
    <n v="0"/>
    <n v="0"/>
    <n v="0"/>
    <n v="0"/>
    <n v="11485000"/>
    <n v="0"/>
    <n v="0"/>
    <n v="0"/>
    <n v="0"/>
    <n v="9415000"/>
    <n v="0"/>
    <n v="0"/>
    <n v="0"/>
    <n v="2070000"/>
    <n v="0"/>
    <n v="0"/>
    <n v="11485000"/>
    <n v="0"/>
    <n v="11485000"/>
    <n v="0"/>
    <n v="11485000"/>
    <n v="11485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6001"/>
    <s v="Insurances"/>
    <n v="0"/>
    <n v="0"/>
    <n v="0"/>
    <n v="0"/>
    <n v="2871000"/>
    <n v="0"/>
    <n v="2871000"/>
    <n v="0"/>
    <n v="0"/>
    <n v="0"/>
    <n v="0"/>
    <n v="0"/>
    <n v="2871000"/>
    <n v="0"/>
    <n v="0"/>
    <n v="0"/>
    <n v="0"/>
    <n v="2871000"/>
    <n v="0"/>
    <n v="0"/>
    <n v="0"/>
    <n v="0"/>
    <n v="0"/>
    <n v="0"/>
    <n v="2871000"/>
    <n v="0"/>
    <n v="2871000"/>
    <n v="0"/>
    <n v="2871000"/>
    <n v="2871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6002"/>
    <s v="Licenses"/>
    <n v="0"/>
    <n v="0"/>
    <n v="0"/>
    <n v="0"/>
    <n v="1952000"/>
    <n v="0"/>
    <n v="1952000"/>
    <n v="0"/>
    <n v="0"/>
    <n v="0"/>
    <n v="0"/>
    <n v="0"/>
    <n v="1852000"/>
    <n v="0"/>
    <n v="0"/>
    <n v="0"/>
    <n v="100000"/>
    <n v="1852000"/>
    <n v="0"/>
    <n v="0"/>
    <n v="0"/>
    <n v="100000"/>
    <n v="0"/>
    <n v="0"/>
    <n v="1952000"/>
    <n v="0"/>
    <n v="1952000"/>
    <n v="0"/>
    <n v="1952000"/>
    <n v="1952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8001"/>
    <s v="Maintenance-Buildings and Structures"/>
    <n v="0"/>
    <n v="0"/>
    <n v="0"/>
    <n v="0"/>
    <n v="63373000"/>
    <n v="0"/>
    <n v="63373000"/>
    <n v="0"/>
    <n v="0"/>
    <n v="0"/>
    <n v="0"/>
    <n v="0"/>
    <n v="11686500"/>
    <n v="0"/>
    <n v="0"/>
    <n v="0"/>
    <n v="51686500"/>
    <n v="63373000"/>
    <n v="0"/>
    <n v="0"/>
    <n v="0"/>
    <n v="0"/>
    <n v="0"/>
    <n v="0"/>
    <n v="63373000"/>
    <n v="0"/>
    <n v="63373000"/>
    <n v="0"/>
    <n v="63373000"/>
    <n v="63373000"/>
    <s v="Recurrent"/>
  </r>
  <r>
    <s v="142"/>
    <s v="National Agricultural Research Organization (NARO)"/>
    <x v="7"/>
    <x v="7"/>
    <s v="02"/>
    <s v="Agricultural Production and Productivity"/>
    <s v="01"/>
    <s v="Agricultural Research"/>
    <s v="007"/>
    <s v="NARO-SECRETARIATE"/>
    <s v="1619"/>
    <s v="Retooling of National Agricultural Research Organization"/>
    <s v="010010"/>
    <s v="Technology Generation"/>
    <s v="228004"/>
    <s v="Maintenance-Other Fixed Assets"/>
    <n v="0"/>
    <n v="0"/>
    <n v="0"/>
    <n v="0"/>
    <n v="70000000"/>
    <n v="0"/>
    <n v="70000000"/>
    <n v="0"/>
    <n v="0"/>
    <n v="0"/>
    <n v="0"/>
    <n v="0"/>
    <n v="6250000"/>
    <n v="6250000"/>
    <n v="0"/>
    <n v="0"/>
    <n v="63750000"/>
    <n v="43285800"/>
    <n v="0"/>
    <n v="0"/>
    <n v="0"/>
    <n v="20464200"/>
    <n v="0"/>
    <n v="0"/>
    <n v="70000000"/>
    <n v="0"/>
    <n v="70000000"/>
    <n v="0"/>
    <n v="70000000"/>
    <n v="70000000"/>
    <s v="Recurrent"/>
  </r>
  <r>
    <s v="142"/>
    <s v="National Agricultural Research Organization (NARO)"/>
    <x v="7"/>
    <x v="7"/>
    <s v="02"/>
    <s v="Agricultural Production and Productivity"/>
    <s v="01"/>
    <s v="Agricultural Research"/>
    <s v="007"/>
    <s v="NARO-SECRETARIATE"/>
    <s v="1619"/>
    <s v="Retooling of National Agricultural Research Organization"/>
    <s v="010011"/>
    <s v="Technology Promotion"/>
    <s v="224005"/>
    <s v="Laboratory supplies and  services"/>
    <n v="0"/>
    <n v="0"/>
    <n v="0"/>
    <n v="0"/>
    <n v="17917000"/>
    <n v="0"/>
    <n v="17917000"/>
    <n v="0"/>
    <n v="0"/>
    <n v="0"/>
    <n v="0"/>
    <n v="0"/>
    <n v="8958500"/>
    <n v="0"/>
    <n v="0"/>
    <n v="0"/>
    <n v="8958500"/>
    <n v="17917000"/>
    <n v="0"/>
    <n v="0"/>
    <n v="0"/>
    <n v="0"/>
    <n v="0"/>
    <n v="0"/>
    <n v="17917000"/>
    <n v="0"/>
    <n v="17917000"/>
    <n v="0"/>
    <n v="17917000"/>
    <n v="17917000"/>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1012"/>
    <s v="Small Office Equipment"/>
    <n v="0"/>
    <n v="0"/>
    <n v="0"/>
    <n v="0"/>
    <n v="3500000"/>
    <n v="0"/>
    <n v="3500000"/>
    <n v="0"/>
    <n v="0"/>
    <n v="0"/>
    <n v="0"/>
    <n v="0"/>
    <n v="0"/>
    <n v="0"/>
    <n v="0"/>
    <n v="0"/>
    <n v="0"/>
    <n v="0"/>
    <n v="0"/>
    <n v="0"/>
    <n v="3500000"/>
    <n v="2655000"/>
    <n v="0"/>
    <n v="0"/>
    <n v="3500000"/>
    <n v="0"/>
    <n v="2655000"/>
    <n v="0"/>
    <n v="3500000"/>
    <n v="2655000"/>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312212"/>
    <s v="Light Vehicles - Acquisition"/>
    <n v="720000000"/>
    <n v="0"/>
    <n v="0"/>
    <n v="0"/>
    <n v="720000000"/>
    <n v="0"/>
    <n v="0"/>
    <n v="0"/>
    <n v="0"/>
    <n v="0"/>
    <n v="0"/>
    <n v="0"/>
    <n v="0"/>
    <n v="0"/>
    <n v="0"/>
    <n v="0"/>
    <n v="0"/>
    <n v="0"/>
    <n v="0"/>
    <n v="0"/>
    <n v="720000000"/>
    <n v="290000000"/>
    <n v="0"/>
    <n v="0"/>
    <n v="720000000"/>
    <n v="0"/>
    <n v="290000000"/>
    <n v="0"/>
    <n v="720000000"/>
    <n v="290000000"/>
    <s v="Capital"/>
  </r>
  <r>
    <s v="145"/>
    <s v="Uganda Prisons Service"/>
    <x v="0"/>
    <x v="0"/>
    <s v="01"/>
    <s v="Institutional Coordination"/>
    <s v="01"/>
    <s v="Management and Administration"/>
    <s v="001"/>
    <s v="Finance and Administration"/>
    <s v="1643"/>
    <s v="Retooling of Uganda Prisons Service"/>
    <s v="000003"/>
    <s v="Facilities and Equipment Management"/>
    <s v="222001"/>
    <s v="Information and Communication Technology Services."/>
    <n v="0"/>
    <n v="0"/>
    <n v="0"/>
    <n v="0"/>
    <n v="130000000"/>
    <n v="0"/>
    <n v="130000000"/>
    <n v="0"/>
    <n v="0"/>
    <n v="0"/>
    <n v="0"/>
    <n v="0"/>
    <n v="130000000"/>
    <n v="91400000"/>
    <n v="0"/>
    <n v="0"/>
    <n v="0"/>
    <n v="38600000"/>
    <n v="0"/>
    <n v="0"/>
    <n v="0"/>
    <n v="0"/>
    <n v="0"/>
    <n v="0"/>
    <n v="130000000"/>
    <n v="0"/>
    <n v="130000000"/>
    <n v="0"/>
    <n v="130000000"/>
    <n v="130000000"/>
    <s v="Recurrent"/>
  </r>
  <r>
    <s v="145"/>
    <s v="Uganda Prisons Service"/>
    <x v="0"/>
    <x v="0"/>
    <s v="02"/>
    <s v="Security"/>
    <s v="04"/>
    <s v="Prisons Production"/>
    <s v="001"/>
    <s v="Projects Management"/>
    <s v="1395"/>
    <s v="The Maize seed &amp; Cotton production project under Uganda Prisons Service"/>
    <s v="000003"/>
    <s v="Facilities and Equipment Management"/>
    <s v="312211"/>
    <s v="Heavy Vehicles - Acquisition"/>
    <n v="0"/>
    <n v="0"/>
    <n v="0"/>
    <n v="0"/>
    <n v="555000000"/>
    <n v="0"/>
    <n v="555000000"/>
    <n v="0"/>
    <n v="0"/>
    <n v="0"/>
    <n v="0"/>
    <n v="0"/>
    <n v="0"/>
    <n v="0"/>
    <n v="0"/>
    <n v="0"/>
    <n v="230000000"/>
    <n v="80000000"/>
    <n v="0"/>
    <n v="0"/>
    <n v="325000000"/>
    <n v="475000000"/>
    <n v="0"/>
    <n v="0"/>
    <n v="555000000"/>
    <n v="0"/>
    <n v="555000000"/>
    <n v="0"/>
    <n v="555000000"/>
    <n v="555000000"/>
    <s v="Capital"/>
  </r>
  <r>
    <s v="145"/>
    <s v="Uganda Prisons Service"/>
    <x v="0"/>
    <x v="0"/>
    <s v="02"/>
    <s v="Security"/>
    <s v="04"/>
    <s v="Prisons Production"/>
    <s v="001"/>
    <s v="Projects Management"/>
    <s v="1395"/>
    <s v="The Maize seed &amp; Cotton production project under Uganda Prisons Service"/>
    <s v="000003"/>
    <s v="Facilities and Equipment Management"/>
    <s v="312311"/>
    <s v="Classified Assets - Acquisition"/>
    <n v="0"/>
    <n v="0"/>
    <n v="0"/>
    <n v="0"/>
    <n v="2371655000"/>
    <n v="0"/>
    <n v="2371655000"/>
    <n v="0"/>
    <n v="0"/>
    <n v="0"/>
    <n v="0"/>
    <n v="0"/>
    <n v="770022096"/>
    <n v="0"/>
    <n v="0"/>
    <n v="0"/>
    <n v="500000000"/>
    <n v="219613000"/>
    <n v="0"/>
    <n v="0"/>
    <n v="1101632904"/>
    <n v="2052142000"/>
    <n v="0"/>
    <n v="0"/>
    <n v="2371655000"/>
    <n v="0"/>
    <n v="2271755000"/>
    <n v="0"/>
    <n v="2371655000"/>
    <n v="2271755000"/>
    <s v="Capital"/>
  </r>
  <r>
    <s v="145"/>
    <s v="Uganda Prisons Service"/>
    <x v="0"/>
    <x v="0"/>
    <s v="02"/>
    <s v="Security"/>
    <s v="04"/>
    <s v="Prisons Production"/>
    <s v="001"/>
    <s v="Projects Management"/>
    <s v="1395"/>
    <s v="The Maize seed &amp; Cotton production project under Uganda Prisons Service"/>
    <s v="460055"/>
    <s v="Production &amp; productivity enhancement"/>
    <s v="225204"/>
    <s v="Monitoring and Supervision of capital work"/>
    <n v="0"/>
    <n v="0"/>
    <n v="0"/>
    <n v="0"/>
    <n v="240000000"/>
    <n v="0"/>
    <n v="240000000"/>
    <n v="0"/>
    <n v="0"/>
    <n v="0"/>
    <n v="0"/>
    <n v="0"/>
    <n v="60000000"/>
    <n v="37246000"/>
    <n v="0"/>
    <n v="0"/>
    <n v="100000000"/>
    <n v="121903200"/>
    <n v="0"/>
    <n v="0"/>
    <n v="80000000"/>
    <n v="80850800"/>
    <n v="0"/>
    <n v="0"/>
    <n v="240000000"/>
    <n v="0"/>
    <n v="240000000"/>
    <n v="0"/>
    <n v="240000000"/>
    <n v="240000000"/>
    <s v="Recurrent"/>
  </r>
  <r>
    <s v="145"/>
    <s v="Uganda Prisons Service"/>
    <x v="0"/>
    <x v="0"/>
    <s v="02"/>
    <s v="Security"/>
    <s v="04"/>
    <s v="Prisons Production"/>
    <s v="001"/>
    <s v="Projects Management"/>
    <s v="1443"/>
    <s v="Revitilisation of prison Industries"/>
    <s v="000003"/>
    <s v="Facilities and Equipment Management"/>
    <s v="312231"/>
    <s v="Office Equipment - Acquisition "/>
    <n v="0"/>
    <n v="0"/>
    <n v="0"/>
    <n v="0"/>
    <n v="170000000"/>
    <n v="0"/>
    <n v="170000000"/>
    <n v="0"/>
    <n v="0"/>
    <n v="0"/>
    <n v="0"/>
    <n v="0"/>
    <n v="50000000"/>
    <n v="0"/>
    <n v="0"/>
    <n v="0"/>
    <n v="120000000"/>
    <n v="0"/>
    <n v="0"/>
    <n v="0"/>
    <n v="0"/>
    <n v="170000000"/>
    <n v="0"/>
    <n v="0"/>
    <n v="170000000"/>
    <n v="0"/>
    <n v="170000000"/>
    <n v="0"/>
    <n v="170000000"/>
    <n v="170000000"/>
    <s v="Capital"/>
  </r>
  <r>
    <s v="145"/>
    <s v="Uganda Prisons Service"/>
    <x v="0"/>
    <x v="0"/>
    <s v="02"/>
    <s v="Security"/>
    <s v="04"/>
    <s v="Prisons Production"/>
    <s v="001"/>
    <s v="Projects Management"/>
    <s v="1443"/>
    <s v="Revitilisation of prison Industries"/>
    <s v="460055"/>
    <s v="Production &amp; productivity enhancement"/>
    <s v="227004"/>
    <s v="Fuel, Lubricants and Oils"/>
    <n v="0"/>
    <n v="0"/>
    <n v="0"/>
    <n v="0"/>
    <n v="24000000"/>
    <n v="0"/>
    <n v="24000000"/>
    <n v="0"/>
    <n v="0"/>
    <n v="0"/>
    <n v="0"/>
    <n v="0"/>
    <n v="6000000"/>
    <n v="6000000"/>
    <n v="0"/>
    <n v="0"/>
    <n v="9000000"/>
    <n v="6000000"/>
    <n v="0"/>
    <n v="0"/>
    <n v="9000000"/>
    <n v="12000000"/>
    <n v="0"/>
    <n v="0"/>
    <n v="24000000"/>
    <n v="0"/>
    <n v="24000000"/>
    <n v="0"/>
    <n v="24000000"/>
    <n v="24000000"/>
    <s v="Recurrent"/>
  </r>
  <r>
    <s v="146"/>
    <s v="Public Service Commission (PSC)"/>
    <x v="4"/>
    <x v="4"/>
    <s v="03"/>
    <s v="Human Resource Management "/>
    <s v="01"/>
    <s v="Public Service Selection and Recruitment"/>
    <s v="002"/>
    <s v="Finance and Administration"/>
    <s v="1674"/>
    <s v="Retooling of Public Service Commission"/>
    <s v="000003"/>
    <s v="Facilities and Equipment Management"/>
    <s v="312229"/>
    <s v="Other ICT Equipment - Acquisition"/>
    <n v="0"/>
    <n v="0"/>
    <n v="0"/>
    <n v="0"/>
    <n v="80000000"/>
    <n v="0"/>
    <n v="80000000"/>
    <n v="0"/>
    <n v="0"/>
    <n v="0"/>
    <n v="0"/>
    <n v="0"/>
    <n v="0"/>
    <n v="0"/>
    <n v="0"/>
    <n v="0"/>
    <n v="0"/>
    <n v="0"/>
    <n v="0"/>
    <n v="0"/>
    <n v="80000000"/>
    <n v="80000000"/>
    <n v="0"/>
    <n v="0"/>
    <n v="80000000"/>
    <n v="0"/>
    <n v="80000000"/>
    <n v="0"/>
    <n v="80000000"/>
    <n v="80000000"/>
    <s v="Capital"/>
  </r>
  <r>
    <s v="146"/>
    <s v="Public Service Commission (PSC)"/>
    <x v="4"/>
    <x v="4"/>
    <s v="03"/>
    <s v="Human Resource Management "/>
    <s v="01"/>
    <s v="Public Service Selection and Recruitment"/>
    <s v="002"/>
    <s v="Finance and Administration"/>
    <s v="1674"/>
    <s v="Retooling of Public Service Commission"/>
    <s v="000003"/>
    <s v="Facilities and Equipment Management"/>
    <s v="312235"/>
    <s v="Furniture and Fittings - Acquisition"/>
    <n v="0"/>
    <n v="0"/>
    <n v="0"/>
    <n v="0"/>
    <n v="84222142"/>
    <n v="0"/>
    <n v="84222142"/>
    <n v="0"/>
    <n v="0"/>
    <n v="0"/>
    <n v="0"/>
    <n v="0"/>
    <n v="0"/>
    <n v="0"/>
    <n v="0"/>
    <n v="0"/>
    <n v="0"/>
    <n v="0"/>
    <n v="0"/>
    <n v="0"/>
    <n v="84222142"/>
    <n v="83992400"/>
    <n v="0"/>
    <n v="0"/>
    <n v="84222142"/>
    <n v="0"/>
    <n v="83992400"/>
    <n v="0"/>
    <n v="84222142"/>
    <n v="83992400"/>
    <s v="Capital"/>
  </r>
  <r>
    <s v="148"/>
    <s v="Judicial Service Commission (JSC)"/>
    <x v="17"/>
    <x v="17"/>
    <s v="01"/>
    <s v="Institutional Coordination"/>
    <s v="02"/>
    <s v="General administration and support services"/>
    <s v="001"/>
    <s v="Finance and Administration"/>
    <s v="1646"/>
    <s v="Retooling of Judicial Service Commission"/>
    <s v="000003"/>
    <s v="Facilities and Equipment Management"/>
    <s v="312212"/>
    <s v="Light Vehicles - Acquisition"/>
    <n v="0"/>
    <n v="0"/>
    <n v="0"/>
    <n v="0"/>
    <n v="463677974"/>
    <n v="0"/>
    <n v="463677974"/>
    <n v="0"/>
    <n v="0"/>
    <n v="0"/>
    <n v="0"/>
    <n v="0"/>
    <n v="154559325"/>
    <n v="0"/>
    <n v="0"/>
    <n v="0"/>
    <n v="309118649"/>
    <n v="0"/>
    <n v="0"/>
    <n v="0"/>
    <n v="0"/>
    <n v="463677974"/>
    <n v="0"/>
    <n v="0"/>
    <n v="463677974"/>
    <n v="0"/>
    <n v="463677974"/>
    <n v="0"/>
    <n v="463677974"/>
    <n v="463677974"/>
    <s v="Capital"/>
  </r>
  <r>
    <s v="148"/>
    <s v="Judicial Service Commission (JSC)"/>
    <x v="17"/>
    <x v="17"/>
    <s v="01"/>
    <s v="Institutional Coordination"/>
    <s v="02"/>
    <s v="General administration and support services"/>
    <s v="001"/>
    <s v="Finance and Administration"/>
    <s v="1646"/>
    <s v="Retooling of Judicial Service Commission"/>
    <s v="000014"/>
    <s v="Administrative and Support Services"/>
    <s v="313235"/>
    <s v="Furniture and Fittings - Improvement"/>
    <n v="0"/>
    <n v="117700000"/>
    <n v="0"/>
    <n v="117700000"/>
    <n v="117700000"/>
    <n v="0"/>
    <n v="0"/>
    <n v="0"/>
    <n v="0"/>
    <n v="0"/>
    <n v="0"/>
    <n v="0"/>
    <n v="0"/>
    <n v="0"/>
    <n v="0"/>
    <n v="0"/>
    <n v="117700000"/>
    <n v="0"/>
    <n v="0"/>
    <n v="0"/>
    <n v="0"/>
    <n v="117414679"/>
    <n v="0"/>
    <n v="0"/>
    <n v="117700000"/>
    <n v="0"/>
    <n v="117414679"/>
    <n v="0"/>
    <n v="117700000"/>
    <n v="117414679"/>
    <s v="Capital"/>
  </r>
  <r>
    <s v="150"/>
    <s v="National Environment Management Authority (NEMA)"/>
    <x v="2"/>
    <x v="2"/>
    <s v="01"/>
    <s v="Environment and Natural Resources Management"/>
    <s v="01"/>
    <s v="Environmental Management"/>
    <s v="001"/>
    <s v="Environment Compliance"/>
    <s v="1639"/>
    <s v="Retooling of National Environment Management Authority"/>
    <s v="000003"/>
    <s v="Facilities and Equipment Management"/>
    <s v="221008"/>
    <s v="Information and Communication Technology Supplies.  "/>
    <n v="0"/>
    <n v="0"/>
    <n v="0"/>
    <n v="0"/>
    <n v="50000000"/>
    <n v="0"/>
    <n v="50000000"/>
    <n v="0"/>
    <n v="0"/>
    <n v="0"/>
    <n v="0"/>
    <n v="0"/>
    <n v="33333331"/>
    <n v="6399999"/>
    <n v="0"/>
    <n v="0"/>
    <n v="0"/>
    <n v="24998601"/>
    <n v="0"/>
    <n v="0"/>
    <n v="0"/>
    <n v="1650000"/>
    <n v="0"/>
    <n v="0"/>
    <n v="33333331"/>
    <n v="0"/>
    <n v="33048600"/>
    <n v="0"/>
    <n v="33333331"/>
    <n v="33048600"/>
    <s v="Recurrent"/>
  </r>
  <r>
    <s v="150"/>
    <s v="National Environment Management Authority (NEMA)"/>
    <x v="2"/>
    <x v="2"/>
    <s v="01"/>
    <s v="Environment and Natural Resources Management"/>
    <s v="01"/>
    <s v="Environmental Management"/>
    <s v="001"/>
    <s v="Environment Compliance"/>
    <s v="1639"/>
    <s v="Retooling of National Environment Management Authority"/>
    <s v="000003"/>
    <s v="Facilities and Equipment Management"/>
    <s v="224010"/>
    <s v="Protective Gear"/>
    <n v="0"/>
    <n v="83000000"/>
    <n v="0"/>
    <n v="83000000"/>
    <n v="83000000"/>
    <n v="0"/>
    <n v="0"/>
    <n v="0"/>
    <n v="0"/>
    <n v="0"/>
    <n v="0"/>
    <n v="0"/>
    <n v="0"/>
    <n v="0"/>
    <n v="0"/>
    <n v="0"/>
    <n v="0"/>
    <n v="0"/>
    <n v="0"/>
    <n v="0"/>
    <n v="83000000"/>
    <n v="82557921"/>
    <n v="0"/>
    <n v="0"/>
    <n v="83000000"/>
    <n v="0"/>
    <n v="82557921"/>
    <n v="0"/>
    <n v="83000000"/>
    <n v="82557921"/>
    <s v="Recurrent"/>
  </r>
  <r>
    <s v="150"/>
    <s v="National Environment Management Authority (NEMA)"/>
    <x v="2"/>
    <x v="2"/>
    <s v="01"/>
    <s v="Environment and Natural Resources Management"/>
    <s v="01"/>
    <s v="Environmental Management"/>
    <s v="001"/>
    <s v="Environment Compliance"/>
    <s v="1639"/>
    <s v="Retooling of National Environment Management Authority"/>
    <s v="000003"/>
    <s v="Facilities and Equipment Management"/>
    <s v="312424"/>
    <s v="Computer databases - Acquisition"/>
    <n v="0"/>
    <n v="0"/>
    <n v="83000000"/>
    <n v="-83000000"/>
    <n v="1767000000"/>
    <n v="0"/>
    <n v="1850000000"/>
    <n v="0"/>
    <n v="0"/>
    <n v="0"/>
    <n v="0"/>
    <n v="0"/>
    <n v="370000000"/>
    <n v="0"/>
    <n v="0"/>
    <n v="0"/>
    <n v="552169000"/>
    <n v="0"/>
    <n v="0"/>
    <n v="0"/>
    <n v="0"/>
    <n v="922168999"/>
    <n v="0"/>
    <n v="0"/>
    <n v="922169000"/>
    <n v="0"/>
    <n v="922168999"/>
    <n v="0"/>
    <n v="922169000"/>
    <n v="922168999"/>
    <s v="Capital"/>
  </r>
  <r>
    <s v="151"/>
    <s v="Uganda Blood Transfusion Service (UBTS)"/>
    <x v="9"/>
    <x v="9"/>
    <s v="02"/>
    <s v="Population Health, Safety and Management "/>
    <s v="01"/>
    <s v="Safe Blood Provision"/>
    <s v="001"/>
    <s v="Finance and Administration"/>
    <s v="1672"/>
    <s v="Retooling of Uganda Blood Transfusion services"/>
    <s v="000003"/>
    <s v="Facilities and Equipment Management"/>
    <s v="312212"/>
    <s v="Light Vehicles - Acquisition"/>
    <n v="0"/>
    <n v="0"/>
    <n v="0"/>
    <n v="0"/>
    <n v="2892000000"/>
    <n v="0"/>
    <n v="2892000000"/>
    <n v="0"/>
    <n v="0"/>
    <n v="0"/>
    <n v="0"/>
    <n v="0"/>
    <n v="897333333"/>
    <n v="0"/>
    <n v="0"/>
    <n v="0"/>
    <n v="0"/>
    <n v="618000000"/>
    <n v="0"/>
    <n v="0"/>
    <n v="1994666666"/>
    <n v="2273999998"/>
    <n v="0"/>
    <n v="0"/>
    <n v="2891999999"/>
    <n v="0"/>
    <n v="2891999998"/>
    <n v="0"/>
    <n v="2891999999"/>
    <n v="2891999998"/>
    <s v="Capital"/>
  </r>
  <r>
    <s v="152"/>
    <s v="National Agricultural Advisory Services (NAADS)"/>
    <x v="7"/>
    <x v="7"/>
    <s v="01"/>
    <s v="Institutional Strengthening and Coordination "/>
    <s v="01"/>
    <s v="Agricultural Value Chain &amp; Agribusiness Development"/>
    <s v="001"/>
    <s v="Technical &amp; Agribusines Services"/>
    <s v="1754"/>
    <s v="Retooling of National Agricultural Advisory Services Secretariat"/>
    <s v="000003"/>
    <s v="Facilities and Equipment Management"/>
    <s v="312212"/>
    <s v="Light Vehicles - Acquisition"/>
    <n v="0"/>
    <n v="0"/>
    <n v="0"/>
    <n v="0"/>
    <n v="615000000"/>
    <n v="0"/>
    <n v="615000000"/>
    <n v="0"/>
    <n v="0"/>
    <n v="0"/>
    <n v="0"/>
    <n v="0"/>
    <n v="0"/>
    <n v="0"/>
    <n v="0"/>
    <n v="0"/>
    <n v="600000000"/>
    <n v="370003193"/>
    <n v="0"/>
    <n v="0"/>
    <n v="0"/>
    <n v="229996807"/>
    <n v="0"/>
    <n v="0"/>
    <n v="600000000"/>
    <n v="0"/>
    <n v="600000000"/>
    <n v="0"/>
    <n v="600000000"/>
    <n v="600000000"/>
    <s v="Capital"/>
  </r>
  <r>
    <s v="152"/>
    <s v="National Agricultural Advisory Services (NAADS)"/>
    <x v="7"/>
    <x v="7"/>
    <s v="02"/>
    <s v="Agricultural Production and Productivity"/>
    <s v="01"/>
    <s v="Agricultural Value Chain &amp; Agribusiness Development"/>
    <s v="001"/>
    <s v="Technical &amp; Agribusines Services"/>
    <s v="1754"/>
    <s v="Retooling of National Agricultural Advisory Services Secretariat"/>
    <s v="010012"/>
    <s v="Regional Farm Service Centres"/>
    <s v="224003"/>
    <s v="Agricultural Supplies and Services"/>
    <n v="0"/>
    <n v="0"/>
    <n v="0"/>
    <n v="0"/>
    <n v="2000000000"/>
    <n v="0"/>
    <n v="2000000000"/>
    <n v="0"/>
    <n v="0"/>
    <n v="0"/>
    <n v="0"/>
    <n v="0"/>
    <n v="600000000"/>
    <n v="0"/>
    <n v="0"/>
    <n v="0"/>
    <n v="75000000"/>
    <n v="1650000"/>
    <n v="0"/>
    <n v="0"/>
    <n v="321250729"/>
    <n v="996250727"/>
    <n v="0"/>
    <n v="0"/>
    <n v="996250729"/>
    <n v="0"/>
    <n v="997900727"/>
    <n v="0"/>
    <n v="996250729"/>
    <n v="997900727"/>
    <s v="Recurrent"/>
  </r>
  <r>
    <s v="156"/>
    <s v="Uganda Land Commission (ULC)"/>
    <x v="2"/>
    <x v="2"/>
    <s v="02"/>
    <s v="Land Management "/>
    <s v="01"/>
    <s v="General Administration and Support Services"/>
    <s v="001"/>
    <s v="Finance and Administration "/>
    <s v="1633"/>
    <s v="Retooling of Uganda Land Commission"/>
    <s v="000010"/>
    <s v="Leadership and Management"/>
    <s v="221001"/>
    <s v="Advertising and Public Relations"/>
    <n v="0"/>
    <n v="0"/>
    <n v="0"/>
    <n v="0"/>
    <n v="44000000"/>
    <n v="0"/>
    <n v="44000000"/>
    <n v="0"/>
    <n v="0"/>
    <n v="0"/>
    <n v="0"/>
    <n v="0"/>
    <n v="22000000"/>
    <n v="0"/>
    <n v="0"/>
    <n v="0"/>
    <n v="10000000"/>
    <n v="0"/>
    <n v="0"/>
    <n v="0"/>
    <n v="10000000"/>
    <n v="42000000"/>
    <n v="0"/>
    <n v="0"/>
    <n v="42000000"/>
    <n v="0"/>
    <n v="42000000"/>
    <n v="0"/>
    <n v="42000000"/>
    <n v="42000000"/>
    <s v="Recurrent"/>
  </r>
  <r>
    <s v="156"/>
    <s v="Uganda Land Commission (ULC)"/>
    <x v="2"/>
    <x v="2"/>
    <s v="02"/>
    <s v="Land Management "/>
    <s v="01"/>
    <s v="General Administration and Support Services"/>
    <s v="001"/>
    <s v="Finance and Administration "/>
    <s v="1633"/>
    <s v="Retooling of Uganda Land Commission"/>
    <s v="000010"/>
    <s v="Leadership and Management"/>
    <s v="223005"/>
    <s v="Electricity "/>
    <n v="0"/>
    <n v="0"/>
    <n v="0"/>
    <n v="0"/>
    <n v="15000000"/>
    <n v="0"/>
    <n v="15000000"/>
    <n v="0"/>
    <n v="0"/>
    <n v="0"/>
    <n v="0"/>
    <n v="0"/>
    <n v="15000000"/>
    <n v="0"/>
    <n v="0"/>
    <n v="0"/>
    <n v="0"/>
    <n v="0"/>
    <n v="0"/>
    <n v="0"/>
    <n v="0"/>
    <n v="15000000"/>
    <n v="0"/>
    <n v="0"/>
    <n v="15000000"/>
    <n v="0"/>
    <n v="15000000"/>
    <n v="0"/>
    <n v="15000000"/>
    <n v="15000000"/>
    <s v="Recurrent"/>
  </r>
  <r>
    <s v="156"/>
    <s v="Uganda Land Commission (ULC)"/>
    <x v="2"/>
    <x v="2"/>
    <s v="02"/>
    <s v="Land Management "/>
    <s v="01"/>
    <s v="General Administration and Support Services"/>
    <s v="001"/>
    <s v="Finance and Administration "/>
    <s v="1633"/>
    <s v="Retooling of Uganda Land Commission"/>
    <s v="140035"/>
    <s v="Land Information Management"/>
    <s v="211106"/>
    <s v="Allowances (Incl. Casuals, Temporary, sitting allowances)"/>
    <n v="0"/>
    <n v="0"/>
    <n v="0"/>
    <n v="0"/>
    <n v="200000000"/>
    <n v="0"/>
    <n v="200000000"/>
    <n v="0"/>
    <n v="0"/>
    <n v="0"/>
    <n v="0"/>
    <n v="0"/>
    <n v="100000000"/>
    <n v="25400000"/>
    <n v="0"/>
    <n v="0"/>
    <n v="50000000"/>
    <n v="17250000"/>
    <n v="0"/>
    <n v="0"/>
    <n v="50000000"/>
    <n v="157350000"/>
    <n v="0"/>
    <n v="0"/>
    <n v="200000000"/>
    <n v="0"/>
    <n v="200000000"/>
    <n v="0"/>
    <n v="200000000"/>
    <n v="200000000"/>
    <s v="Recurrent"/>
  </r>
  <r>
    <s v="156"/>
    <s v="Uganda Land Commission (ULC)"/>
    <x v="2"/>
    <x v="2"/>
    <s v="02"/>
    <s v="Land Management "/>
    <s v="01"/>
    <s v="General Administration and Support Services"/>
    <s v="001"/>
    <s v="Finance and Administration "/>
    <s v="1633"/>
    <s v="Retooling of Uganda Land Commission"/>
    <s v="140044"/>
    <s v="Land fund services"/>
    <s v="221011"/>
    <s v="Printing, Stationery, Photocopying and Binding"/>
    <n v="0"/>
    <n v="0"/>
    <n v="0"/>
    <n v="0"/>
    <n v="50000000"/>
    <n v="0"/>
    <n v="50000000"/>
    <n v="0"/>
    <n v="0"/>
    <n v="0"/>
    <n v="0"/>
    <n v="0"/>
    <n v="0"/>
    <n v="0"/>
    <n v="0"/>
    <n v="0"/>
    <n v="5000000"/>
    <n v="0"/>
    <n v="0"/>
    <n v="0"/>
    <n v="40000000"/>
    <n v="45002014"/>
    <n v="0"/>
    <n v="0"/>
    <n v="45000000"/>
    <n v="0"/>
    <n v="45002014"/>
    <n v="0"/>
    <n v="45000000"/>
    <n v="45002014"/>
    <s v="Recurrent"/>
  </r>
  <r>
    <s v="156"/>
    <s v="Uganda Land Commission (ULC)"/>
    <x v="2"/>
    <x v="2"/>
    <s v="02"/>
    <s v="Land Management "/>
    <s v="01"/>
    <s v="General Administration and Support Services"/>
    <s v="001"/>
    <s v="Finance and Administration "/>
    <s v="1633"/>
    <s v="Retooling of Uganda Land Commission"/>
    <s v="140044"/>
    <s v="Land fund services"/>
    <s v="225204"/>
    <s v="Monitoring and Supervision of capital work"/>
    <n v="0"/>
    <n v="0"/>
    <n v="0"/>
    <n v="0"/>
    <n v="293414431"/>
    <n v="0"/>
    <n v="293414431"/>
    <n v="0"/>
    <n v="0"/>
    <n v="0"/>
    <n v="0"/>
    <n v="0"/>
    <n v="0"/>
    <n v="0"/>
    <n v="0"/>
    <n v="0"/>
    <n v="27616701"/>
    <n v="0"/>
    <n v="0"/>
    <n v="0"/>
    <n v="150000000"/>
    <n v="177616701"/>
    <n v="0"/>
    <n v="0"/>
    <n v="177616701"/>
    <n v="0"/>
    <n v="177616701"/>
    <n v="0"/>
    <n v="177616701"/>
    <n v="177616701"/>
    <s v="Recurrent"/>
  </r>
  <r>
    <s v="156"/>
    <s v="Uganda Land Commission (ULC)"/>
    <x v="2"/>
    <x v="2"/>
    <s v="02"/>
    <s v="Land Management "/>
    <s v="01"/>
    <s v="General Administration and Support Services"/>
    <s v="001"/>
    <s v="Finance and Administration "/>
    <s v="1633"/>
    <s v="Retooling of Uganda Land Commission"/>
    <s v="140044"/>
    <s v="Land fund services"/>
    <s v="227001"/>
    <s v="Travel inland"/>
    <n v="0"/>
    <n v="0"/>
    <n v="0"/>
    <n v="0"/>
    <n v="40000000"/>
    <n v="0"/>
    <n v="40000000"/>
    <n v="0"/>
    <n v="0"/>
    <n v="0"/>
    <n v="0"/>
    <n v="0"/>
    <n v="20000000"/>
    <n v="6686100"/>
    <n v="0"/>
    <n v="0"/>
    <n v="10000000"/>
    <n v="23303900"/>
    <n v="0"/>
    <n v="0"/>
    <n v="10000000"/>
    <n v="10010000"/>
    <n v="0"/>
    <n v="0"/>
    <n v="40000000"/>
    <n v="0"/>
    <n v="40000000"/>
    <n v="0"/>
    <n v="40000000"/>
    <n v="40000000"/>
    <s v="Recurrent"/>
  </r>
  <r>
    <s v="156"/>
    <s v="Uganda Land Commission (ULC)"/>
    <x v="2"/>
    <x v="2"/>
    <s v="02"/>
    <s v="Land Management "/>
    <s v="01"/>
    <s v="General Administration and Support Services"/>
    <s v="001"/>
    <s v="Finance and Administration "/>
    <s v="1633"/>
    <s v="Retooling of Uganda Land Commission"/>
    <s v="140044"/>
    <s v="Land fund services"/>
    <s v="342111"/>
    <s v="Land - Acquisition"/>
    <n v="0"/>
    <n v="0"/>
    <n v="0"/>
    <n v="0"/>
    <n v="16800000000"/>
    <n v="0"/>
    <n v="16800000000"/>
    <n v="0"/>
    <n v="0"/>
    <n v="0"/>
    <n v="0"/>
    <n v="0"/>
    <n v="5000000000"/>
    <n v="3030705484"/>
    <n v="0"/>
    <n v="0"/>
    <n v="4700000000"/>
    <n v="4855000000"/>
    <n v="0"/>
    <n v="0"/>
    <n v="0"/>
    <n v="1814294516"/>
    <n v="0"/>
    <n v="0"/>
    <n v="9700000000"/>
    <n v="0"/>
    <n v="9700000000"/>
    <n v="0"/>
    <n v="9700000000"/>
    <n v="9700000000"/>
    <s v="Capital"/>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223003"/>
    <s v="Rent-Produced Assets-to private entities"/>
    <n v="0"/>
    <n v="0"/>
    <n v="0"/>
    <n v="0"/>
    <n v="2400000"/>
    <n v="0"/>
    <n v="2400000"/>
    <n v="0"/>
    <n v="0"/>
    <n v="0"/>
    <n v="0"/>
    <n v="0"/>
    <n v="1200000"/>
    <n v="0"/>
    <n v="0"/>
    <n v="0"/>
    <n v="1200000"/>
    <n v="1770000"/>
    <n v="0"/>
    <n v="0"/>
    <n v="0"/>
    <n v="630000"/>
    <n v="0"/>
    <n v="0"/>
    <n v="2400000"/>
    <n v="0"/>
    <n v="2400000"/>
    <n v="0"/>
    <n v="2400000"/>
    <n v="2400000"/>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225101"/>
    <s v="Consultancy Services"/>
    <n v="0"/>
    <n v="0"/>
    <n v="0"/>
    <n v="0"/>
    <n v="395000000"/>
    <n v="0"/>
    <n v="395000000"/>
    <n v="0"/>
    <n v="0"/>
    <n v="0"/>
    <n v="0"/>
    <n v="0"/>
    <n v="116000000"/>
    <n v="86180560"/>
    <n v="0"/>
    <n v="0"/>
    <n v="58450000"/>
    <n v="0"/>
    <n v="0"/>
    <n v="0"/>
    <n v="0"/>
    <n v="0"/>
    <n v="0"/>
    <n v="0"/>
    <n v="174450000"/>
    <n v="0"/>
    <n v="86180560"/>
    <n v="0"/>
    <n v="174450000"/>
    <n v="86180560"/>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227001"/>
    <s v="Travel inland"/>
    <n v="0"/>
    <n v="0"/>
    <n v="0"/>
    <n v="0"/>
    <n v="161224121"/>
    <n v="0"/>
    <n v="161224121"/>
    <n v="0"/>
    <n v="0"/>
    <n v="0"/>
    <n v="0"/>
    <n v="0"/>
    <n v="80612000"/>
    <n v="0"/>
    <n v="0"/>
    <n v="0"/>
    <n v="80606000"/>
    <n v="0"/>
    <n v="0"/>
    <n v="0"/>
    <n v="0"/>
    <n v="161218000"/>
    <n v="0"/>
    <n v="0"/>
    <n v="161218000"/>
    <n v="0"/>
    <n v="161218000"/>
    <n v="0"/>
    <n v="161218000"/>
    <n v="161218000"/>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312229"/>
    <s v="Other ICT Equipment - Acquisition"/>
    <n v="0"/>
    <n v="0"/>
    <n v="0"/>
    <n v="0"/>
    <n v="37000000"/>
    <n v="0"/>
    <n v="37000000"/>
    <n v="0"/>
    <n v="0"/>
    <n v="0"/>
    <n v="0"/>
    <n v="0"/>
    <n v="0"/>
    <n v="0"/>
    <n v="0"/>
    <n v="0"/>
    <n v="0"/>
    <n v="0"/>
    <n v="0"/>
    <n v="0"/>
    <n v="0"/>
    <n v="0"/>
    <n v="0"/>
    <n v="0"/>
    <n v="0"/>
    <n v="0"/>
    <n v="0"/>
    <n v="0"/>
    <n v="0"/>
    <n v="0"/>
    <s v="Capital"/>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312231"/>
    <s v="Office Equipment - Acquisition "/>
    <n v="0"/>
    <n v="0"/>
    <n v="0"/>
    <n v="0"/>
    <n v="39000000"/>
    <n v="0"/>
    <n v="39000000"/>
    <n v="0"/>
    <n v="0"/>
    <n v="0"/>
    <n v="0"/>
    <n v="0"/>
    <n v="9750000"/>
    <n v="0"/>
    <n v="0"/>
    <n v="0"/>
    <n v="0"/>
    <n v="0"/>
    <n v="0"/>
    <n v="0"/>
    <n v="0"/>
    <n v="9750000"/>
    <n v="0"/>
    <n v="0"/>
    <n v="9750000"/>
    <n v="0"/>
    <n v="9750000"/>
    <n v="0"/>
    <n v="9750000"/>
    <n v="9750000"/>
    <s v="Capital"/>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312235"/>
    <s v="Furniture and Fittings - Acquisition"/>
    <n v="0"/>
    <n v="0"/>
    <n v="0"/>
    <n v="0"/>
    <n v="87800000"/>
    <n v="0"/>
    <n v="87800000"/>
    <n v="0"/>
    <n v="0"/>
    <n v="0"/>
    <n v="0"/>
    <n v="0"/>
    <n v="21950000"/>
    <n v="0"/>
    <n v="0"/>
    <n v="0"/>
    <n v="0"/>
    <n v="455000"/>
    <n v="0"/>
    <n v="0"/>
    <n v="0"/>
    <n v="18570000"/>
    <n v="0"/>
    <n v="0"/>
    <n v="21950000"/>
    <n v="0"/>
    <n v="19025000"/>
    <n v="0"/>
    <n v="21950000"/>
    <n v="19025000"/>
    <s v="Capital"/>
  </r>
  <r>
    <s v="159"/>
    <s v="External Security Organization (ESO)"/>
    <x v="0"/>
    <x v="0"/>
    <s v="02"/>
    <s v="Security"/>
    <s v="01"/>
    <s v="Strengthening External Security"/>
    <s v="001"/>
    <s v="Administration and Finance"/>
    <s v="1631"/>
    <s v="Retooling of External Security Organization"/>
    <s v="000003"/>
    <s v="Facilities and Equipment Management"/>
    <s v="312311"/>
    <s v="Classified Assets - Acquisition"/>
    <n v="0"/>
    <n v="0"/>
    <n v="0"/>
    <n v="0"/>
    <n v="839296000"/>
    <n v="0"/>
    <n v="839296000"/>
    <n v="0"/>
    <n v="0"/>
    <n v="0"/>
    <n v="0"/>
    <n v="0"/>
    <n v="279765333"/>
    <n v="279765333"/>
    <n v="0"/>
    <n v="0"/>
    <n v="195835733"/>
    <n v="195835733"/>
    <n v="0"/>
    <n v="0"/>
    <n v="109108480"/>
    <n v="109108480"/>
    <n v="0"/>
    <n v="0"/>
    <n v="584709546"/>
    <n v="0"/>
    <n v="584709546"/>
    <n v="0"/>
    <n v="584709546"/>
    <n v="584709546"/>
    <s v="Capital"/>
  </r>
  <r>
    <s v="160"/>
    <s v="Uganda Coffee Development Authority (UCDA)"/>
    <x v="7"/>
    <x v="7"/>
    <s v="01"/>
    <s v="Institutional Strengthening and Coordination "/>
    <s v="01"/>
    <s v="Coffee Development"/>
    <s v="001"/>
    <s v="Corporate Services "/>
    <s v="1683"/>
    <s v="Retooling of Uganda Coffee Development Authority"/>
    <s v="000003"/>
    <s v="Facilities and Equipment Management"/>
    <s v="312212"/>
    <s v="Light Vehicles - Acquisition"/>
    <n v="0"/>
    <n v="0"/>
    <n v="0"/>
    <n v="0"/>
    <n v="0"/>
    <n v="0"/>
    <n v="250000000"/>
    <n v="0"/>
    <n v="0"/>
    <n v="0"/>
    <n v="0"/>
    <n v="0"/>
    <n v="0"/>
    <n v="0"/>
    <n v="0"/>
    <n v="0"/>
    <n v="0"/>
    <n v="0"/>
    <n v="0"/>
    <n v="0"/>
    <n v="250000000"/>
    <n v="240000001"/>
    <n v="0"/>
    <n v="0"/>
    <n v="250000000"/>
    <n v="0"/>
    <n v="240000001"/>
    <n v="0"/>
    <n v="250000000"/>
    <n v="240000001"/>
    <s v="Capital"/>
  </r>
  <r>
    <s v="161"/>
    <s v="Uganda Free Zones Authority"/>
    <x v="5"/>
    <x v="5"/>
    <s v="01"/>
    <s v="Enabling Environment"/>
    <s v="03"/>
    <s v="General Administration and Support Services"/>
    <s v="002"/>
    <s v="HR and Administration"/>
    <s v="1755"/>
    <s v="Retooling of the Uganda Free Zones Authority"/>
    <s v="000003"/>
    <s v="Facilities and Equipment Management"/>
    <s v="312234"/>
    <s v="Precision and optical instruments - Acquisition"/>
    <n v="0"/>
    <n v="0"/>
    <n v="0"/>
    <n v="0"/>
    <n v="3800000"/>
    <n v="0"/>
    <n v="3800000"/>
    <n v="0"/>
    <n v="0"/>
    <n v="0"/>
    <n v="0"/>
    <n v="0"/>
    <n v="3800000"/>
    <n v="0"/>
    <n v="0"/>
    <n v="0"/>
    <n v="0"/>
    <n v="0"/>
    <n v="0"/>
    <n v="0"/>
    <n v="0"/>
    <n v="3800000"/>
    <n v="0"/>
    <n v="0"/>
    <n v="3800000"/>
    <n v="0"/>
    <n v="3800000"/>
    <n v="0"/>
    <n v="3800000"/>
    <n v="3800000"/>
    <s v="Capital"/>
  </r>
  <r>
    <s v="162"/>
    <s v="Uganda Microfinance Regulatory Authority"/>
    <x v="5"/>
    <x v="5"/>
    <s v="01"/>
    <s v="Enabling Environment"/>
    <s v="01"/>
    <s v="General Administration and Support Services"/>
    <s v="001"/>
    <s v="Finance and Administration"/>
    <s v="1776"/>
    <s v="Retooling of Uganda Microfinance Regulatory Authority"/>
    <s v="000003"/>
    <s v="Facilities and Equipment Management"/>
    <s v="225201"/>
    <s v="Consultancy Services-Capital"/>
    <n v="0"/>
    <n v="0"/>
    <n v="0"/>
    <n v="0"/>
    <n v="350000000"/>
    <n v="0"/>
    <n v="350000000"/>
    <n v="0"/>
    <n v="0"/>
    <n v="0"/>
    <n v="0"/>
    <n v="0"/>
    <n v="0"/>
    <n v="0"/>
    <n v="0"/>
    <n v="0"/>
    <n v="190000000"/>
    <n v="0"/>
    <n v="0"/>
    <n v="0"/>
    <n v="0"/>
    <n v="170000000"/>
    <n v="0"/>
    <n v="0"/>
    <n v="190000000"/>
    <n v="0"/>
    <n v="170000000"/>
    <n v="0"/>
    <n v="190000000"/>
    <n v="170000000"/>
    <s v="Recurrent"/>
  </r>
  <r>
    <s v="164"/>
    <s v="National Council for Higher Education"/>
    <x v="9"/>
    <x v="9"/>
    <s v="01"/>
    <s v="Education,Sports and skills"/>
    <s v="02"/>
    <s v="General Administration and support services"/>
    <s v="001"/>
    <s v="Finance, Planning and Administration"/>
    <s v="1749"/>
    <s v="Retooling of the National Council of Higher Education"/>
    <s v="000003"/>
    <s v="Facilities and Equipment Management"/>
    <s v="228002"/>
    <s v="Maintenance-Transport Equipment "/>
    <n v="0"/>
    <n v="0"/>
    <n v="0"/>
    <n v="0"/>
    <n v="50000000"/>
    <n v="0"/>
    <n v="50000000"/>
    <n v="0"/>
    <n v="0"/>
    <n v="0"/>
    <n v="0"/>
    <n v="0"/>
    <n v="0"/>
    <n v="0"/>
    <n v="0"/>
    <n v="0"/>
    <n v="0"/>
    <n v="0"/>
    <n v="0"/>
    <n v="0"/>
    <n v="50000000"/>
    <n v="41126677"/>
    <n v="0"/>
    <n v="0"/>
    <n v="50000000"/>
    <n v="0"/>
    <n v="41126677"/>
    <n v="0"/>
    <n v="50000000"/>
    <n v="41126677"/>
    <s v="Recurrent"/>
  </r>
  <r>
    <s v="302"/>
    <s v="Mbarara University"/>
    <x v="9"/>
    <x v="9"/>
    <s v="01"/>
    <s v="Education,Sports and skills"/>
    <s v="02"/>
    <s v="General Administration and Support Services"/>
    <s v="001"/>
    <s v="Central Administration"/>
    <s v="0368"/>
    <s v="MBARARA UNIV.OF SCIENCE And TECHN."/>
    <s v="320013"/>
    <s v="Estates Management"/>
    <s v="225203"/>
    <s v="Appraisal and Feasibility Studies for Capital Works"/>
    <n v="0"/>
    <n v="0"/>
    <n v="0"/>
    <n v="0"/>
    <n v="60000000"/>
    <n v="0"/>
    <n v="60000000"/>
    <n v="0"/>
    <n v="0"/>
    <n v="0"/>
    <n v="0"/>
    <n v="0"/>
    <n v="0"/>
    <n v="0"/>
    <n v="0"/>
    <n v="0"/>
    <n v="0"/>
    <n v="0"/>
    <n v="0"/>
    <n v="0"/>
    <n v="60000000"/>
    <n v="60000000"/>
    <n v="0"/>
    <n v="0"/>
    <n v="60000000"/>
    <n v="0"/>
    <n v="60000000"/>
    <n v="0"/>
    <n v="60000000"/>
    <n v="60000000"/>
    <s v="Recurrent"/>
  </r>
  <r>
    <s v="302"/>
    <s v="Mbarara University"/>
    <x v="9"/>
    <x v="9"/>
    <s v="01"/>
    <s v="Education,Sports and skills"/>
    <s v="02"/>
    <s v="General Administration and Support Services"/>
    <s v="001"/>
    <s v="Central Administration"/>
    <s v="0368"/>
    <s v="MBARARA UNIV.OF SCIENCE And TECHN."/>
    <s v="320013"/>
    <s v="Estates Management"/>
    <s v="312111"/>
    <s v="Residential Buildings - Acquisition"/>
    <n v="0"/>
    <n v="0"/>
    <n v="0"/>
    <n v="0"/>
    <n v="219000000"/>
    <n v="0"/>
    <n v="219000000"/>
    <n v="0"/>
    <n v="0"/>
    <n v="0"/>
    <n v="0"/>
    <n v="0"/>
    <n v="0"/>
    <n v="0"/>
    <n v="0"/>
    <n v="0"/>
    <n v="200000000"/>
    <n v="193520000"/>
    <n v="0"/>
    <n v="0"/>
    <n v="0"/>
    <n v="6480000"/>
    <n v="0"/>
    <n v="0"/>
    <n v="200000000"/>
    <n v="0"/>
    <n v="200000000"/>
    <n v="0"/>
    <n v="200000000"/>
    <n v="200000000"/>
    <s v="Capital"/>
  </r>
  <r>
    <s v="304"/>
    <s v="Kyambogo University"/>
    <x v="9"/>
    <x v="9"/>
    <s v="01"/>
    <s v="Education,Sports and skills"/>
    <s v="02"/>
    <s v="General Administration and support services"/>
    <s v="003"/>
    <s v="Directorate of Planning and Development"/>
    <s v="1604"/>
    <s v="Retooling of Kyambogo University"/>
    <s v="000003"/>
    <s v="Facilities and Equipment Management"/>
    <s v="312235"/>
    <s v="Furniture and Fittings - Acquisition"/>
    <n v="0"/>
    <n v="0"/>
    <n v="0"/>
    <n v="0"/>
    <n v="206031283"/>
    <n v="0"/>
    <n v="206031283"/>
    <n v="0"/>
    <n v="0"/>
    <n v="0"/>
    <n v="0"/>
    <n v="0"/>
    <n v="0"/>
    <n v="0"/>
    <n v="0"/>
    <n v="0"/>
    <n v="206031283"/>
    <n v="0"/>
    <n v="0"/>
    <n v="0"/>
    <n v="0"/>
    <n v="206021680"/>
    <n v="0"/>
    <n v="0"/>
    <n v="206031283"/>
    <n v="0"/>
    <n v="206021680"/>
    <n v="0"/>
    <n v="206031283"/>
    <n v="206021680"/>
    <s v="Capital"/>
  </r>
  <r>
    <s v="305"/>
    <s v="Busitema University"/>
    <x v="9"/>
    <x v="9"/>
    <s v="01"/>
    <s v="Education,Sports and skills"/>
    <s v="02"/>
    <s v="General Administration and Support Services"/>
    <s v="005"/>
    <s v="University Secretary"/>
    <s v="1606"/>
    <s v="Retooling of Busitema University"/>
    <s v="000002"/>
    <s v="Construction management"/>
    <s v="313121"/>
    <s v="  Non-Residential Buildings  - Improvement"/>
    <n v="0"/>
    <n v="0"/>
    <n v="0"/>
    <n v="0"/>
    <n v="150000000"/>
    <n v="0"/>
    <n v="150000000"/>
    <n v="0"/>
    <n v="0"/>
    <n v="0"/>
    <n v="0"/>
    <n v="0"/>
    <n v="150000000"/>
    <n v="0"/>
    <n v="0"/>
    <n v="0"/>
    <n v="0"/>
    <n v="0"/>
    <n v="0"/>
    <n v="0"/>
    <n v="0"/>
    <n v="150000000"/>
    <n v="0"/>
    <n v="0"/>
    <n v="150000000"/>
    <n v="0"/>
    <n v="150000000"/>
    <n v="0"/>
    <n v="150000000"/>
    <n v="150000000"/>
    <s v="Capital"/>
  </r>
  <r>
    <s v="305"/>
    <s v="Busitema University"/>
    <x v="9"/>
    <x v="9"/>
    <s v="01"/>
    <s v="Education,Sports and skills"/>
    <s v="02"/>
    <s v="General Administration and Support Services"/>
    <s v="005"/>
    <s v="University Secretary"/>
    <s v="1606"/>
    <s v="Retooling of Busitema University"/>
    <s v="000003"/>
    <s v="Facilities and Equipment Management"/>
    <s v="312212"/>
    <s v="Light Vehicles - Acquisition"/>
    <n v="0"/>
    <n v="0"/>
    <n v="0"/>
    <n v="0"/>
    <n v="500000000"/>
    <n v="0"/>
    <n v="500000000"/>
    <n v="0"/>
    <n v="0"/>
    <n v="0"/>
    <n v="0"/>
    <n v="0"/>
    <n v="0"/>
    <n v="0"/>
    <n v="0"/>
    <n v="0"/>
    <n v="500000000"/>
    <n v="0"/>
    <n v="0"/>
    <n v="0"/>
    <n v="0"/>
    <n v="500000000"/>
    <n v="0"/>
    <n v="0"/>
    <n v="500000000"/>
    <n v="0"/>
    <n v="500000000"/>
    <n v="0"/>
    <n v="500000000"/>
    <n v="500000000"/>
    <s v="Capital"/>
  </r>
  <r>
    <s v="305"/>
    <s v="Busitema University"/>
    <x v="9"/>
    <x v="9"/>
    <s v="01"/>
    <s v="Education,Sports and skills"/>
    <s v="02"/>
    <s v="General Administration and Support Services"/>
    <s v="005"/>
    <s v="University Secretary"/>
    <s v="1606"/>
    <s v="Retooling of Busitema University"/>
    <s v="000003"/>
    <s v="Facilities and Equipment Management"/>
    <s v="312229"/>
    <s v="Other ICT Equipment - Acquisition"/>
    <n v="0"/>
    <n v="0"/>
    <n v="0"/>
    <n v="0"/>
    <n v="3500000"/>
    <n v="0"/>
    <n v="3500000"/>
    <n v="0"/>
    <n v="0"/>
    <n v="0"/>
    <n v="0"/>
    <n v="0"/>
    <n v="0"/>
    <n v="0"/>
    <n v="0"/>
    <n v="0"/>
    <n v="3500000"/>
    <n v="0"/>
    <n v="0"/>
    <n v="0"/>
    <n v="0"/>
    <n v="3500000"/>
    <n v="0"/>
    <n v="0"/>
    <n v="3500000"/>
    <n v="0"/>
    <n v="3500000"/>
    <n v="0"/>
    <n v="3500000"/>
    <n v="3500000"/>
    <s v="Capital"/>
  </r>
  <r>
    <s v="309"/>
    <s v="Gulu University"/>
    <x v="9"/>
    <x v="9"/>
    <s v="01"/>
    <s v="Education,Sports and skills"/>
    <s v="02"/>
    <s v="General Administration and support services"/>
    <s v="003"/>
    <s v="Directorate of Planning and Development"/>
    <s v="0906"/>
    <s v="GULU UNIVERSITY"/>
    <s v="000002"/>
    <s v="Construction Management"/>
    <s v="312121"/>
    <s v="Non-Residential Buildings - Acquisition"/>
    <n v="0"/>
    <n v="0"/>
    <n v="0"/>
    <n v="0"/>
    <n v="8600000000"/>
    <n v="0"/>
    <n v="8600000000"/>
    <n v="0"/>
    <n v="0"/>
    <n v="0"/>
    <n v="0"/>
    <n v="0"/>
    <n v="1220066566"/>
    <n v="0"/>
    <n v="0"/>
    <n v="0"/>
    <n v="1807413434"/>
    <n v="3027480000"/>
    <n v="0"/>
    <n v="0"/>
    <n v="0"/>
    <n v="0"/>
    <n v="0"/>
    <n v="0"/>
    <n v="3027480000"/>
    <n v="0"/>
    <n v="3027480000"/>
    <n v="0"/>
    <n v="3027480000"/>
    <n v="3027480000"/>
    <s v="Capital"/>
  </r>
  <r>
    <s v="309"/>
    <s v="Gulu University"/>
    <x v="9"/>
    <x v="9"/>
    <s v="01"/>
    <s v="Education,Sports and skills"/>
    <s v="02"/>
    <s v="General Administration and support services"/>
    <s v="003"/>
    <s v="Directorate of Planning and Development"/>
    <s v="0906"/>
    <s v="GULU UNIVERSITY"/>
    <s v="000002"/>
    <s v="Construction Management"/>
    <s v="342111"/>
    <s v="Land - Acquisition"/>
    <n v="0"/>
    <n v="0"/>
    <n v="0"/>
    <n v="0"/>
    <n v="300000000"/>
    <n v="0"/>
    <n v="300000000"/>
    <n v="0"/>
    <n v="0"/>
    <n v="0"/>
    <n v="0"/>
    <n v="0"/>
    <n v="0"/>
    <n v="0"/>
    <n v="0"/>
    <n v="0"/>
    <n v="0"/>
    <n v="0"/>
    <n v="0"/>
    <n v="0"/>
    <n v="0"/>
    <n v="0"/>
    <n v="0"/>
    <n v="0"/>
    <n v="0"/>
    <n v="0"/>
    <n v="0"/>
    <n v="0"/>
    <n v="0"/>
    <n v="0"/>
    <s v="Capital"/>
  </r>
  <r>
    <s v="312"/>
    <s v="Uganda Management Institute"/>
    <x v="9"/>
    <x v="9"/>
    <s v="01"/>
    <s v="Education,Sports and skills"/>
    <s v="02"/>
    <s v="General Administration and support services"/>
    <s v="014"/>
    <s v="Projects &amp; Consultancies "/>
    <s v="1106"/>
    <s v="Support to UMI Infrastructure Development "/>
    <s v="000003"/>
    <s v="Facilities and Equipment Management"/>
    <s v="312423"/>
    <s v="Computer Software - Acquisition"/>
    <n v="0"/>
    <n v="0"/>
    <n v="0"/>
    <n v="0"/>
    <n v="150000000"/>
    <n v="0"/>
    <n v="150000000"/>
    <n v="0"/>
    <n v="0"/>
    <n v="0"/>
    <n v="0"/>
    <n v="0"/>
    <n v="110000000"/>
    <n v="8689999"/>
    <n v="0"/>
    <n v="0"/>
    <n v="40000000"/>
    <n v="8689999"/>
    <n v="0"/>
    <n v="0"/>
    <n v="0"/>
    <n v="57019946"/>
    <n v="0"/>
    <n v="0"/>
    <n v="150000000"/>
    <n v="0"/>
    <n v="74399944"/>
    <n v="0"/>
    <n v="150000000"/>
    <n v="74399944"/>
    <s v="Capital"/>
  </r>
  <r>
    <s v="312"/>
    <s v="Uganda Management Institute"/>
    <x v="9"/>
    <x v="9"/>
    <s v="01"/>
    <s v="Education,Sports and skills"/>
    <s v="02"/>
    <s v="General Administration and support services"/>
    <s v="014"/>
    <s v="Projects &amp; Consultancies "/>
    <s v="1106"/>
    <s v="Support to UMI Infrastructure Development "/>
    <s v="000017"/>
    <s v="Infrastructure Development and Management"/>
    <s v="313121"/>
    <s v="  Non-Residential Buildings  - Improvement"/>
    <n v="0"/>
    <n v="0"/>
    <n v="0"/>
    <n v="0"/>
    <n v="320000000"/>
    <n v="0"/>
    <n v="320000000"/>
    <n v="0"/>
    <n v="0"/>
    <n v="0"/>
    <n v="0"/>
    <n v="0"/>
    <n v="0"/>
    <n v="0"/>
    <n v="0"/>
    <n v="0"/>
    <n v="60000000"/>
    <n v="0"/>
    <n v="0"/>
    <n v="0"/>
    <n v="78000000"/>
    <n v="138000000"/>
    <n v="0"/>
    <n v="0"/>
    <n v="138000000"/>
    <n v="0"/>
    <n v="138000000"/>
    <n v="0"/>
    <n v="138000000"/>
    <n v="138000000"/>
    <s v="Capital"/>
  </r>
  <r>
    <s v="313"/>
    <s v="Mountains of the Moon University"/>
    <x v="9"/>
    <x v="9"/>
    <s v="01"/>
    <s v="Education,Sports and skills"/>
    <s v="02"/>
    <s v="Support Services Programme"/>
    <s v="002"/>
    <s v="University Secretary"/>
    <s v="1777"/>
    <s v="Mountains of the Moon University Retooling Project"/>
    <s v="000003"/>
    <s v="Facilities and Equipment Management"/>
    <s v="225203"/>
    <s v="Appraisal and Feasibility Studies for Capital Works"/>
    <n v="0"/>
    <n v="0"/>
    <n v="0"/>
    <n v="0"/>
    <n v="250000000"/>
    <n v="0"/>
    <n v="250000000"/>
    <n v="0"/>
    <n v="0"/>
    <n v="0"/>
    <n v="0"/>
    <n v="0"/>
    <n v="78991210"/>
    <n v="0"/>
    <n v="0"/>
    <n v="0"/>
    <n v="171008790"/>
    <n v="0"/>
    <n v="0"/>
    <n v="0"/>
    <n v="0"/>
    <n v="249032000"/>
    <n v="0"/>
    <n v="0"/>
    <n v="250000000"/>
    <n v="0"/>
    <n v="249032000"/>
    <n v="0"/>
    <n v="250000000"/>
    <n v="249032000"/>
    <s v="Recurrent"/>
  </r>
  <r>
    <s v="313"/>
    <s v="Mountains of the Moon University"/>
    <x v="9"/>
    <x v="9"/>
    <s v="01"/>
    <s v="Education,Sports and skills"/>
    <s v="02"/>
    <s v="Support Services Programme"/>
    <s v="002"/>
    <s v="University Secretary"/>
    <s v="1777"/>
    <s v="Mountains of the Moon University Retooling Project"/>
    <s v="000003"/>
    <s v="Facilities and Equipment Management"/>
    <s v="227004"/>
    <s v="Fuel, Lubricants and Oils"/>
    <n v="50000000"/>
    <n v="0"/>
    <n v="0"/>
    <n v="0"/>
    <n v="50000000"/>
    <n v="0"/>
    <n v="0"/>
    <n v="0"/>
    <n v="0"/>
    <n v="0"/>
    <n v="0"/>
    <n v="0"/>
    <n v="0"/>
    <n v="0"/>
    <n v="0"/>
    <n v="0"/>
    <n v="0"/>
    <n v="0"/>
    <n v="0"/>
    <n v="0"/>
    <n v="50000000"/>
    <n v="50000000"/>
    <n v="0"/>
    <n v="0"/>
    <n v="50000000"/>
    <n v="0"/>
    <n v="50000000"/>
    <n v="0"/>
    <n v="50000000"/>
    <n v="50000000"/>
    <s v="Recurrent"/>
  </r>
  <r>
    <s v="313"/>
    <s v="Mountains of the Moon University"/>
    <x v="9"/>
    <x v="9"/>
    <s v="01"/>
    <s v="Education,Sports and skills"/>
    <s v="02"/>
    <s v="Support Services Programme"/>
    <s v="002"/>
    <s v="University Secretary"/>
    <s v="1777"/>
    <s v="Mountains of the Moon University Retooling Project"/>
    <s v="000003"/>
    <s v="Facilities and Equipment Management"/>
    <s v="312212"/>
    <s v="Light Vehicles - Acquisition"/>
    <n v="531000000"/>
    <n v="0"/>
    <n v="0"/>
    <n v="0"/>
    <n v="1390000000"/>
    <n v="0"/>
    <n v="859000000"/>
    <n v="0"/>
    <n v="0"/>
    <n v="0"/>
    <n v="0"/>
    <n v="0"/>
    <n v="859000000"/>
    <n v="0"/>
    <n v="0"/>
    <n v="0"/>
    <n v="0"/>
    <n v="0"/>
    <n v="0"/>
    <n v="0"/>
    <n v="531000000"/>
    <n v="1390000000"/>
    <n v="0"/>
    <n v="0"/>
    <n v="1390000000"/>
    <n v="0"/>
    <n v="1390000000"/>
    <n v="0"/>
    <n v="1390000000"/>
    <n v="1390000000"/>
    <s v="Capital"/>
  </r>
  <r>
    <s v="401"/>
    <s v="Mulago National Referral Hospital"/>
    <x v="9"/>
    <x v="9"/>
    <s v="02"/>
    <s v="Population Health, Safety and Management "/>
    <s v="01"/>
    <s v="National Referral Hospital Services"/>
    <s v="001"/>
    <s v="General Administration and Support Services"/>
    <s v="1637"/>
    <s v="Retooling of Mulago National Referral Hospital"/>
    <s v="000002"/>
    <s v="Construction Management"/>
    <s v="312111"/>
    <s v="Residential Buildings - Acquisition"/>
    <n v="0"/>
    <n v="0"/>
    <n v="0"/>
    <n v="0"/>
    <n v="5000000000"/>
    <n v="0"/>
    <n v="5000000000"/>
    <n v="0"/>
    <n v="0"/>
    <n v="0"/>
    <n v="0"/>
    <n v="0"/>
    <n v="694000000"/>
    <n v="694000000"/>
    <n v="0"/>
    <n v="0"/>
    <n v="426000000"/>
    <n v="426000000"/>
    <n v="0"/>
    <n v="0"/>
    <n v="3880000000"/>
    <n v="3880000000"/>
    <n v="0"/>
    <n v="0"/>
    <n v="5000000000"/>
    <n v="0"/>
    <n v="5000000000"/>
    <n v="0"/>
    <n v="5000000000"/>
    <n v="5000000000"/>
    <s v="Capital"/>
  </r>
  <r>
    <s v="402"/>
    <s v="Butabika Hospital"/>
    <x v="9"/>
    <x v="9"/>
    <s v="02"/>
    <s v="Population Health, Safety and Management "/>
    <s v="01"/>
    <s v="Provision of Specialised Mental Health Services"/>
    <s v="003"/>
    <s v="Support Services"/>
    <s v="1572"/>
    <s v="Retooling of Butabika National Referral Hospital"/>
    <s v="000003"/>
    <s v="Facilities and Equipment Management"/>
    <s v="312137"/>
    <s v="Information Communication Technology network lines - Acquisition"/>
    <n v="0"/>
    <n v="0"/>
    <n v="0"/>
    <n v="0"/>
    <n v="0"/>
    <n v="0"/>
    <n v="35000000"/>
    <n v="0"/>
    <n v="0"/>
    <n v="0"/>
    <n v="0"/>
    <n v="0"/>
    <n v="0"/>
    <n v="0"/>
    <n v="0"/>
    <n v="0"/>
    <n v="35000000"/>
    <n v="0"/>
    <n v="0"/>
    <n v="0"/>
    <n v="0"/>
    <n v="105040"/>
    <n v="0"/>
    <n v="0"/>
    <n v="35000000"/>
    <n v="0"/>
    <n v="105040"/>
    <n v="0"/>
    <n v="35000000"/>
    <n v="105040"/>
    <s v="Capital"/>
  </r>
  <r>
    <s v="402"/>
    <s v="Butabika Hospital"/>
    <x v="9"/>
    <x v="9"/>
    <s v="02"/>
    <s v="Population Health, Safety and Management "/>
    <s v="01"/>
    <s v="Provision of Specialised Mental Health Services"/>
    <s v="003"/>
    <s v="Support Services"/>
    <s v="1572"/>
    <s v="Retooling of Butabika National Referral Hospital"/>
    <s v="000003"/>
    <s v="Facilities and Equipment Management"/>
    <s v="312222"/>
    <s v="Heavy ICT hardware - Acquisition"/>
    <n v="0"/>
    <n v="0"/>
    <n v="0"/>
    <n v="0"/>
    <n v="0"/>
    <n v="0"/>
    <n v="30000000"/>
    <n v="0"/>
    <n v="0"/>
    <n v="0"/>
    <n v="0"/>
    <n v="0"/>
    <n v="0"/>
    <n v="0"/>
    <n v="0"/>
    <n v="0"/>
    <n v="30000000"/>
    <n v="0"/>
    <n v="0"/>
    <n v="0"/>
    <n v="0"/>
    <n v="30000000"/>
    <n v="0"/>
    <n v="0"/>
    <n v="30000000"/>
    <n v="0"/>
    <n v="30000000"/>
    <n v="0"/>
    <n v="30000000"/>
    <n v="30000000"/>
    <s v="Capital"/>
  </r>
  <r>
    <s v="403"/>
    <s v="Arua Hospital"/>
    <x v="9"/>
    <x v="9"/>
    <s v="02"/>
    <s v="Population Health, Safety and Management "/>
    <s v="01"/>
    <s v="Regional Referral Hospital Services"/>
    <s v="002"/>
    <s v="Support Services"/>
    <s v="1581"/>
    <s v="Retooling of Arua Regional Referral Hospital"/>
    <s v="000003"/>
    <s v="Facilities and Equipment Management"/>
    <s v="312235"/>
    <s v="Furniture and Fittings - Acquisition"/>
    <n v="0"/>
    <n v="0"/>
    <n v="0"/>
    <n v="0"/>
    <n v="0"/>
    <n v="0"/>
    <n v="100000000"/>
    <n v="0"/>
    <n v="0"/>
    <n v="0"/>
    <n v="0"/>
    <n v="0"/>
    <n v="100000000"/>
    <n v="0"/>
    <n v="0"/>
    <n v="0"/>
    <n v="0"/>
    <n v="0"/>
    <n v="0"/>
    <n v="0"/>
    <n v="0"/>
    <n v="99550000"/>
    <n v="0"/>
    <n v="0"/>
    <n v="100000000"/>
    <n v="0"/>
    <n v="99550000"/>
    <n v="0"/>
    <n v="100000000"/>
    <n v="99550000"/>
    <s v="Capital"/>
  </r>
  <r>
    <s v="405"/>
    <s v="Gulu Hospital"/>
    <x v="9"/>
    <x v="9"/>
    <s v="02"/>
    <s v="Population Health, Safety and Management "/>
    <s v="01"/>
    <s v="Regional Referral Hospital Services"/>
    <s v="001"/>
    <s v="Support Services"/>
    <s v="1585"/>
    <s v="Retooling of Gulu Regional Referral Hospital"/>
    <s v="000002"/>
    <s v="Construction Management"/>
    <s v="312111"/>
    <s v="Residential Buildings - Acquisition"/>
    <n v="0"/>
    <n v="0"/>
    <n v="0"/>
    <n v="0"/>
    <n v="870000000"/>
    <n v="0"/>
    <n v="870000000"/>
    <n v="0"/>
    <n v="0"/>
    <n v="0"/>
    <n v="0"/>
    <n v="0"/>
    <n v="330000000"/>
    <n v="0"/>
    <n v="0"/>
    <n v="0"/>
    <n v="161724000"/>
    <n v="0"/>
    <n v="0"/>
    <n v="0"/>
    <n v="378276000"/>
    <n v="0"/>
    <n v="0"/>
    <n v="0"/>
    <n v="870000000"/>
    <n v="0"/>
    <n v="0"/>
    <n v="0"/>
    <n v="870000000"/>
    <n v="0"/>
    <s v="Capital"/>
  </r>
  <r>
    <s v="406"/>
    <s v="Hoima Hospital"/>
    <x v="9"/>
    <x v="9"/>
    <s v="02"/>
    <s v="Population Health, Safety and Management "/>
    <s v="01"/>
    <s v="Regional Referral Hospital Services"/>
    <s v="002"/>
    <s v="Support Services"/>
    <s v="1584"/>
    <s v="Retooling of Hoima Regional Referral Hospital"/>
    <s v="000003"/>
    <s v="Facilities and Equipment Management"/>
    <s v="312233"/>
    <s v="Medical, Laboratory and Research &amp; appliances - Acquisition"/>
    <n v="0"/>
    <n v="0"/>
    <n v="0"/>
    <n v="0"/>
    <n v="0"/>
    <n v="0"/>
    <n v="80000000"/>
    <n v="0"/>
    <n v="0"/>
    <n v="0"/>
    <n v="0"/>
    <n v="0"/>
    <n v="80000000"/>
    <n v="550000"/>
    <n v="0"/>
    <n v="0"/>
    <n v="0"/>
    <n v="21000000"/>
    <n v="0"/>
    <n v="0"/>
    <n v="0"/>
    <n v="52529613"/>
    <n v="0"/>
    <n v="0"/>
    <n v="80000000"/>
    <n v="0"/>
    <n v="74079613"/>
    <n v="0"/>
    <n v="80000000"/>
    <n v="74079613"/>
    <s v="Capital"/>
  </r>
  <r>
    <s v="408"/>
    <s v="Kabale Hospital"/>
    <x v="9"/>
    <x v="9"/>
    <s v="02"/>
    <s v="Population Health, Safety and Management "/>
    <s v="01"/>
    <s v="Regional Referral Hospital Services"/>
    <s v="002"/>
    <s v="Support Services"/>
    <s v="1582"/>
    <s v="Retooling of Kabale Regional Referral Hospital"/>
    <s v="000003"/>
    <s v="Facilities and Equipment Management"/>
    <s v="312233"/>
    <s v="Medical, Laboratory and Research &amp; appliances - Acquisition"/>
    <n v="0"/>
    <n v="0"/>
    <n v="0"/>
    <n v="0"/>
    <n v="110000000"/>
    <n v="0"/>
    <n v="110000000"/>
    <n v="0"/>
    <n v="0"/>
    <n v="0"/>
    <n v="0"/>
    <n v="0"/>
    <n v="0"/>
    <n v="0"/>
    <n v="0"/>
    <n v="0"/>
    <n v="0"/>
    <n v="0"/>
    <n v="0"/>
    <n v="0"/>
    <n v="110000000"/>
    <n v="110000000"/>
    <n v="0"/>
    <n v="0"/>
    <n v="110000000"/>
    <n v="0"/>
    <n v="110000000"/>
    <n v="0"/>
    <n v="110000000"/>
    <n v="110000000"/>
    <s v="Capital"/>
  </r>
  <r>
    <s v="418"/>
    <s v="Kawempe National Referral Hospital"/>
    <x v="9"/>
    <x v="9"/>
    <s v="02"/>
    <s v="Population Health, Safety and Management "/>
    <s v="01"/>
    <s v="Regional Referral Hospital Services"/>
    <s v="004"/>
    <s v="Support Services"/>
    <s v="1575"/>
    <s v="Retooling of Kawempe National Referral Hospital"/>
    <s v="000003"/>
    <s v="Facilities and Equipment Management"/>
    <s v="312233"/>
    <s v="Medical, Laboratory and Research &amp; appliances - Acquisition"/>
    <n v="0"/>
    <n v="0"/>
    <n v="0"/>
    <n v="0"/>
    <n v="500000000"/>
    <n v="0"/>
    <n v="500000000"/>
    <n v="0"/>
    <n v="0"/>
    <n v="0"/>
    <n v="0"/>
    <n v="0"/>
    <n v="0"/>
    <n v="0"/>
    <n v="0"/>
    <n v="0"/>
    <n v="128840000"/>
    <n v="0"/>
    <n v="0"/>
    <n v="0"/>
    <n v="371160000"/>
    <n v="500000000"/>
    <n v="0"/>
    <n v="0"/>
    <n v="500000000"/>
    <n v="0"/>
    <n v="500000000"/>
    <n v="0"/>
    <n v="500000000"/>
    <n v="500000000"/>
    <s v="Capital"/>
  </r>
  <r>
    <s v="505"/>
    <s v="Uganda High Commission in Kenya, Nairobi"/>
    <x v="0"/>
    <x v="0"/>
    <s v="01"/>
    <s v="Institutional Coordination"/>
    <s v="01"/>
    <s v="Overseas Mission Services"/>
    <s v="001"/>
    <s v="High Commission in Nairobi, Kenya"/>
    <s v="1731"/>
    <s v="Retooling of Mission in Nairobi - Kenya"/>
    <s v="000003"/>
    <s v="Facilities and Equipment Management"/>
    <s v="313121"/>
    <s v="  Non-Residential Buildings  - Improvement"/>
    <n v="0"/>
    <n v="0"/>
    <n v="0"/>
    <n v="0"/>
    <n v="10000000000"/>
    <n v="0"/>
    <n v="10000000000"/>
    <n v="0"/>
    <n v="0"/>
    <n v="0"/>
    <n v="0"/>
    <n v="0"/>
    <n v="0"/>
    <n v="0"/>
    <n v="0"/>
    <n v="0"/>
    <n v="5000000000"/>
    <n v="630947524"/>
    <n v="0"/>
    <n v="0"/>
    <n v="5000000000"/>
    <n v="8353684794"/>
    <n v="0"/>
    <n v="0"/>
    <n v="10000000000"/>
    <n v="0"/>
    <n v="8984632318"/>
    <n v="0"/>
    <n v="10000000000"/>
    <n v="8984632318"/>
    <s v="Capital"/>
  </r>
  <r>
    <s v="506"/>
    <s v="Uganda High Commission in Tanzania, Dar es Salaam"/>
    <x v="0"/>
    <x v="0"/>
    <s v="01"/>
    <s v="Institutional Coordination"/>
    <s v="01"/>
    <s v="Overseas Mission Services"/>
    <s v="001"/>
    <s v="High Commission in  Dar es Salaam, Tanzania"/>
    <s v="1730"/>
    <s v="Retooling of Mission in Dar es saalam - Tanzania"/>
    <s v="000003"/>
    <s v="Facilities and Equipment Management"/>
    <s v="312121"/>
    <s v="Non-Residential Buildings - Acquisition"/>
    <n v="0"/>
    <n v="0"/>
    <n v="0"/>
    <n v="0"/>
    <n v="3500000000"/>
    <n v="0"/>
    <n v="3500000000"/>
    <n v="0"/>
    <n v="0"/>
    <n v="0"/>
    <n v="0"/>
    <n v="0"/>
    <n v="0"/>
    <n v="0"/>
    <n v="0"/>
    <n v="0"/>
    <n v="0"/>
    <n v="0"/>
    <n v="0"/>
    <n v="0"/>
    <n v="0"/>
    <n v="0"/>
    <n v="0"/>
    <n v="0"/>
    <n v="0"/>
    <n v="0"/>
    <n v="0"/>
    <n v="0"/>
    <n v="0"/>
    <n v="0"/>
    <s v="Capital"/>
  </r>
  <r>
    <s v="519"/>
    <s v="Uganda Embassy in Italy, Rome"/>
    <x v="0"/>
    <x v="0"/>
    <s v="01"/>
    <s v="Institutional Coordination"/>
    <s v="01"/>
    <s v="Overseas Mission Services"/>
    <s v="001"/>
    <s v="Embassy in Rome, Italy"/>
    <s v="1721"/>
    <s v="Retooling of Mission in Rome - Italy"/>
    <s v="000003"/>
    <s v="Facilities and Equipment Management"/>
    <s v="312235"/>
    <s v="Furniture and Fittings - Acquisition"/>
    <n v="0"/>
    <n v="0"/>
    <n v="0"/>
    <n v="0"/>
    <n v="236000000"/>
    <n v="0"/>
    <n v="236000000"/>
    <n v="0"/>
    <n v="0"/>
    <n v="0"/>
    <n v="0"/>
    <n v="0"/>
    <n v="78666667"/>
    <n v="0"/>
    <n v="0"/>
    <n v="0"/>
    <n v="157333023"/>
    <n v="0"/>
    <n v="0"/>
    <n v="0"/>
    <n v="0"/>
    <n v="225526760"/>
    <n v="0"/>
    <n v="0"/>
    <n v="235999690"/>
    <n v="0"/>
    <n v="225526760"/>
    <n v="0"/>
    <n v="235999690"/>
    <n v="225526760"/>
    <s v="Capital"/>
  </r>
  <r>
    <s v="520"/>
    <s v="Uganda Embassy in DRC, Kinshasa"/>
    <x v="0"/>
    <x v="0"/>
    <s v="01"/>
    <s v="Institutional Coordination"/>
    <s v="01"/>
    <s v="Overseas Mission Services"/>
    <s v="001"/>
    <s v="Embassy in Kinshasa, DRC"/>
    <s v="1720"/>
    <s v="Retooling of Mission in Kinshasa - D.R Congo"/>
    <s v="000003"/>
    <s v="Facilities and Equipment Management"/>
    <s v="312121"/>
    <s v="Non-Residential Buildings - Acquisition"/>
    <n v="0"/>
    <n v="0"/>
    <n v="0"/>
    <n v="0"/>
    <n v="3473326248"/>
    <n v="0"/>
    <n v="3473326248"/>
    <n v="0"/>
    <n v="0"/>
    <n v="0"/>
    <n v="0"/>
    <n v="0"/>
    <n v="1157775416"/>
    <n v="1157775416"/>
    <n v="0"/>
    <n v="0"/>
    <n v="1157775240.5"/>
    <n v="1053948525"/>
    <n v="0"/>
    <n v="0"/>
    <n v="1157775240.5"/>
    <n v="805888298"/>
    <n v="0"/>
    <n v="0"/>
    <n v="3473325897"/>
    <n v="0"/>
    <n v="3017612239"/>
    <n v="0"/>
    <n v="3473325897"/>
    <n v="3017612239"/>
    <s v="Capital"/>
  </r>
  <r>
    <s v="522"/>
    <s v="Uganda Embassy in France, Paris"/>
    <x v="0"/>
    <x v="0"/>
    <s v="01"/>
    <s v="Institutional Coordination"/>
    <s v="01"/>
    <s v="Overseas Mission Services"/>
    <s v="001"/>
    <s v="Embassy in Paris, France"/>
    <s v="1742"/>
    <s v="Retooling of Mission in Paris - France"/>
    <s v="000003"/>
    <s v="Facilities and Equipment Management"/>
    <s v="312299"/>
    <s v="Other Machinery and Equipment- Acquisition"/>
    <n v="0"/>
    <n v="0"/>
    <n v="0"/>
    <n v="0"/>
    <n v="120000000"/>
    <n v="0"/>
    <n v="120000000"/>
    <n v="0"/>
    <n v="108000000"/>
    <n v="0"/>
    <n v="0"/>
    <n v="0"/>
    <n v="0"/>
    <n v="0"/>
    <n v="0"/>
    <n v="0"/>
    <n v="0"/>
    <n v="0"/>
    <n v="0"/>
    <n v="0"/>
    <n v="0"/>
    <n v="0"/>
    <n v="0"/>
    <n v="0"/>
    <n v="108000000"/>
    <n v="0"/>
    <n v="0"/>
    <n v="0"/>
    <n v="108000000"/>
    <n v="0"/>
    <s v="Capital"/>
  </r>
  <r>
    <s v="527"/>
    <s v="Uganda Embassy in South Sudan, Juba"/>
    <x v="0"/>
    <x v="0"/>
    <s v="01"/>
    <s v="Institutional Coordination"/>
    <s v="01"/>
    <s v="Overseas Mission Services"/>
    <s v="001"/>
    <s v="Embassy in Juba, South Sudan"/>
    <s v="1711"/>
    <s v="Retooling of Mission in Juba"/>
    <s v="000003"/>
    <s v="Facilities and Equipment Management"/>
    <s v="312212"/>
    <s v="Light Vehicles - Acquisition"/>
    <n v="0"/>
    <n v="0"/>
    <n v="0"/>
    <n v="0"/>
    <n v="400000000"/>
    <n v="0"/>
    <n v="400000000"/>
    <n v="0"/>
    <n v="0"/>
    <n v="0"/>
    <n v="0"/>
    <n v="0"/>
    <n v="0"/>
    <n v="0"/>
    <n v="0"/>
    <n v="0"/>
    <n v="0"/>
    <n v="0"/>
    <n v="0"/>
    <n v="0"/>
    <n v="0"/>
    <n v="0"/>
    <n v="0"/>
    <n v="0"/>
    <n v="0"/>
    <n v="0"/>
    <n v="0"/>
    <n v="0"/>
    <n v="0"/>
    <n v="0"/>
    <s v="Capital"/>
  </r>
  <r>
    <s v="612"/>
    <s v="Local Governments 12"/>
    <x v="9"/>
    <x v="9"/>
    <s v="01"/>
    <s v="Education,Sports and skills"/>
    <s v="05"/>
    <s v="Education and Sports"/>
    <s v="001"/>
    <s v="Education"/>
    <s v="1383"/>
    <s v="Education Development"/>
    <s v="320157"/>
    <s v="Pre- Primary and Primary Education"/>
    <s v="263310"/>
    <s v="Sector Development Grant"/>
    <n v="0"/>
    <n v="0"/>
    <n v="0"/>
    <n v="0"/>
    <n v="0"/>
    <n v="0"/>
    <n v="82936995080"/>
    <n v="0"/>
    <n v="0"/>
    <n v="0"/>
    <n v="0"/>
    <n v="0"/>
    <n v="0"/>
    <n v="0"/>
    <n v="0"/>
    <n v="0"/>
    <n v="0"/>
    <n v="0"/>
    <n v="0"/>
    <n v="0"/>
    <n v="0"/>
    <n v="0"/>
    <n v="0"/>
    <n v="0"/>
    <n v="0"/>
    <n v="0"/>
    <n v="0"/>
    <n v="0"/>
    <n v="0"/>
    <n v="0"/>
    <s v="Recurrent"/>
  </r>
  <r>
    <s v="143"/>
    <s v="Uganda Bureau of Statistics (UBOS)"/>
    <x v="6"/>
    <x v="6"/>
    <s v="01"/>
    <s v="Development Planning, Research, Evaluation and Statistics"/>
    <s v="01"/>
    <s v="Corporate Services"/>
    <s v="001"/>
    <s v="Finance and Administration"/>
    <s v="1626"/>
    <s v="Retooling of Uganda Bureau of Statistics"/>
    <s v="000003"/>
    <s v="Facilities and Equipment Management"/>
    <s v="221001"/>
    <s v="Advertising and Public Relations"/>
    <n v="0"/>
    <n v="0"/>
    <n v="0"/>
    <n v="0"/>
    <n v="128541125"/>
    <n v="0"/>
    <n v="128541125"/>
    <n v="0"/>
    <n v="0"/>
    <n v="0"/>
    <n v="0"/>
    <n v="0"/>
    <n v="28541125"/>
    <n v="0"/>
    <n v="0"/>
    <n v="0"/>
    <n v="50000000"/>
    <n v="0"/>
    <n v="0"/>
    <n v="0"/>
    <n v="50000000"/>
    <n v="128227000"/>
    <n v="0"/>
    <n v="0"/>
    <n v="128541125"/>
    <n v="0"/>
    <n v="128227000"/>
    <n v="0"/>
    <n v="128541125"/>
    <n v="128227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312235"/>
    <s v="Furniture and Fittings - Acquisition"/>
    <n v="0"/>
    <n v="0"/>
    <n v="0"/>
    <n v="0"/>
    <n v="100000000"/>
    <n v="0"/>
    <n v="100000000"/>
    <n v="0"/>
    <n v="0"/>
    <n v="0"/>
    <n v="0"/>
    <n v="0"/>
    <n v="65000000"/>
    <n v="0"/>
    <n v="0"/>
    <n v="0"/>
    <n v="0"/>
    <n v="0"/>
    <n v="0"/>
    <n v="0"/>
    <n v="0"/>
    <n v="65000000"/>
    <n v="0"/>
    <n v="0"/>
    <n v="65000000"/>
    <n v="0"/>
    <n v="65000000"/>
    <n v="0"/>
    <n v="65000000"/>
    <n v="65000000"/>
    <s v="Capital"/>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11106"/>
    <s v="Allowances (Incl. Casuals, Temporary, sitting allowances)"/>
    <n v="0"/>
    <n v="0"/>
    <n v="0"/>
    <n v="0"/>
    <n v="21000000"/>
    <n v="0"/>
    <n v="0"/>
    <n v="21000000"/>
    <n v="0"/>
    <n v="0"/>
    <n v="0"/>
    <n v="0"/>
    <n v="0"/>
    <n v="0"/>
    <n v="0"/>
    <n v="0"/>
    <n v="0"/>
    <n v="0"/>
    <n v="0"/>
    <n v="0"/>
    <n v="0"/>
    <n v="0"/>
    <n v="0"/>
    <n v="0"/>
    <n v="0"/>
    <n v="0"/>
    <n v="0"/>
    <n v="0"/>
    <n v="0"/>
    <n v="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7004"/>
    <s v="Fuel, Lubricants and Oils"/>
    <n v="0"/>
    <n v="0"/>
    <n v="0"/>
    <n v="0"/>
    <n v="240000000"/>
    <n v="0"/>
    <n v="240000000"/>
    <n v="0"/>
    <n v="0"/>
    <n v="0"/>
    <n v="0"/>
    <n v="0"/>
    <n v="120000000"/>
    <n v="120000000"/>
    <n v="0"/>
    <n v="0"/>
    <n v="12000000"/>
    <n v="0"/>
    <n v="0"/>
    <n v="0"/>
    <n v="14472000"/>
    <n v="26472000"/>
    <n v="0"/>
    <n v="0"/>
    <n v="146472000"/>
    <n v="0"/>
    <n v="146472000"/>
    <n v="0"/>
    <n v="146472000"/>
    <n v="146472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21002"/>
    <s v="Workshops, Meetings and Seminars"/>
    <n v="0"/>
    <n v="0"/>
    <n v="0"/>
    <n v="0"/>
    <n v="300000000"/>
    <n v="0"/>
    <n v="300000000"/>
    <n v="0"/>
    <n v="0"/>
    <n v="0"/>
    <n v="0"/>
    <n v="0"/>
    <n v="75000000"/>
    <n v="0"/>
    <n v="0"/>
    <n v="0"/>
    <n v="200000000"/>
    <n v="267847522"/>
    <n v="0"/>
    <n v="0"/>
    <n v="21000000"/>
    <n v="33547747"/>
    <n v="0"/>
    <n v="0"/>
    <n v="296000000"/>
    <n v="0"/>
    <n v="301395269"/>
    <n v="0"/>
    <n v="296000000"/>
    <n v="301395269"/>
    <s v="Recurrent"/>
  </r>
  <r>
    <s v="013"/>
    <s v="Ministry of Education and Sports"/>
    <x v="9"/>
    <x v="9"/>
    <s v="01"/>
    <s v="Education,Sports and skills"/>
    <s v="05"/>
    <s v="Basic and Secondary Education"/>
    <s v="002"/>
    <s v="Secondary Education"/>
    <s v="1540"/>
    <s v="Development of Secondary Education Phase II"/>
    <s v="120007"/>
    <s v="Support Services"/>
    <s v="221003"/>
    <s v="Staff Training"/>
    <n v="0"/>
    <n v="0"/>
    <n v="0"/>
    <n v="0"/>
    <n v="181423396"/>
    <n v="0"/>
    <n v="181423396"/>
    <n v="0"/>
    <n v="0"/>
    <n v="0"/>
    <n v="0"/>
    <n v="0"/>
    <n v="123504130"/>
    <n v="100000000"/>
    <n v="0"/>
    <n v="0"/>
    <n v="57919266"/>
    <n v="0"/>
    <n v="0"/>
    <n v="0"/>
    <n v="0"/>
    <n v="81423397"/>
    <n v="0"/>
    <n v="0"/>
    <n v="181423396"/>
    <n v="0"/>
    <n v="181423397"/>
    <n v="0"/>
    <n v="181423396"/>
    <n v="181423397"/>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1002"/>
    <s v="Workshops, Meetings and Seminars"/>
    <n v="0"/>
    <n v="0"/>
    <n v="0"/>
    <n v="0"/>
    <n v="130000000"/>
    <n v="0"/>
    <n v="0"/>
    <n v="130000000"/>
    <n v="0"/>
    <n v="0"/>
    <n v="0"/>
    <n v="0"/>
    <n v="0"/>
    <n v="0"/>
    <n v="0"/>
    <n v="0"/>
    <n v="0"/>
    <n v="0"/>
    <n v="0"/>
    <n v="0"/>
    <n v="0"/>
    <n v="0"/>
    <n v="0"/>
    <n v="0"/>
    <n v="0"/>
    <n v="0"/>
    <n v="0"/>
    <n v="0"/>
    <n v="0"/>
    <n v="0"/>
    <s v="Recurrent"/>
  </r>
  <r>
    <s v="003"/>
    <s v="Office of the Prime Minister"/>
    <x v="0"/>
    <x v="0"/>
    <s v="07"/>
    <s v="Refugee Protection &amp; Migration Management"/>
    <s v="03"/>
    <s v="Disaster Preparedness and Refugee  Management"/>
    <s v="002"/>
    <s v="Refugees"/>
    <s v="1499"/>
    <s v="Development Response to Displacement Impacts Project (DRDIP)"/>
    <s v="460049"/>
    <s v="Refugee Management "/>
    <s v="227004"/>
    <s v="Fuel, Lubricants and Oils"/>
    <n v="0"/>
    <n v="0"/>
    <n v="0"/>
    <n v="0"/>
    <n v="102000000"/>
    <n v="0"/>
    <n v="0"/>
    <n v="102000000"/>
    <n v="0"/>
    <n v="0"/>
    <n v="0"/>
    <n v="0"/>
    <n v="0"/>
    <n v="0"/>
    <n v="0"/>
    <n v="0"/>
    <n v="0"/>
    <n v="0"/>
    <n v="0"/>
    <n v="0"/>
    <n v="0"/>
    <n v="0"/>
    <n v="0"/>
    <n v="0"/>
    <n v="0"/>
    <n v="0"/>
    <n v="0"/>
    <n v="0"/>
    <n v="0"/>
    <n v="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1017"/>
    <s v="Membership dues and Subscription fees."/>
    <n v="0"/>
    <n v="0"/>
    <n v="0"/>
    <n v="0"/>
    <n v="10200000"/>
    <n v="0"/>
    <n v="10200000"/>
    <n v="0"/>
    <n v="0"/>
    <n v="0"/>
    <n v="0"/>
    <n v="0"/>
    <n v="9600000"/>
    <n v="1303498"/>
    <n v="0"/>
    <n v="0"/>
    <n v="600000"/>
    <n v="2924526"/>
    <n v="0"/>
    <n v="0"/>
    <n v="0"/>
    <n v="3963757"/>
    <n v="0"/>
    <n v="0"/>
    <n v="10200000"/>
    <n v="0"/>
    <n v="8191781"/>
    <n v="0"/>
    <n v="10200000"/>
    <n v="8191781"/>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8002"/>
    <s v="Maintenance-Transport Equipment "/>
    <n v="0"/>
    <n v="0"/>
    <n v="0"/>
    <n v="0"/>
    <n v="53000000"/>
    <n v="0"/>
    <n v="0"/>
    <n v="53000000"/>
    <n v="0"/>
    <n v="0"/>
    <n v="0"/>
    <n v="0"/>
    <n v="0"/>
    <n v="0"/>
    <n v="0"/>
    <n v="0"/>
    <n v="0"/>
    <n v="0"/>
    <n v="0"/>
    <n v="0"/>
    <n v="0"/>
    <n v="0"/>
    <n v="0"/>
    <n v="0"/>
    <n v="0"/>
    <n v="0"/>
    <n v="0"/>
    <n v="0"/>
    <n v="0"/>
    <n v="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1009"/>
    <s v="Welfare and Entertainment"/>
    <n v="0"/>
    <n v="0"/>
    <n v="0"/>
    <n v="0"/>
    <n v="19200000"/>
    <n v="0"/>
    <n v="0"/>
    <n v="19200000"/>
    <n v="0"/>
    <n v="0"/>
    <n v="0"/>
    <n v="0"/>
    <n v="0"/>
    <n v="0"/>
    <n v="0"/>
    <n v="0"/>
    <n v="0"/>
    <n v="0"/>
    <n v="0"/>
    <n v="0"/>
    <n v="0"/>
    <n v="0"/>
    <n v="0"/>
    <n v="0"/>
    <n v="0"/>
    <n v="0"/>
    <n v="0"/>
    <n v="0"/>
    <n v="0"/>
    <n v="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4"/>
    <s v="Administrative and Support Services"/>
    <s v="221011"/>
    <s v="Printing, Stationery, Photocopying and Binding"/>
    <n v="0"/>
    <n v="0"/>
    <n v="0"/>
    <n v="0"/>
    <n v="10000000"/>
    <n v="0"/>
    <n v="10000000"/>
    <n v="0"/>
    <n v="0"/>
    <n v="0"/>
    <n v="0"/>
    <n v="0"/>
    <n v="2500000"/>
    <n v="500000"/>
    <n v="0"/>
    <n v="0"/>
    <n v="2500000"/>
    <n v="3342000"/>
    <n v="0"/>
    <n v="0"/>
    <n v="5000000"/>
    <n v="6158000"/>
    <n v="0"/>
    <n v="0"/>
    <n v="10000000"/>
    <n v="0"/>
    <n v="10000000"/>
    <n v="0"/>
    <n v="10000000"/>
    <n v="10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3004"/>
    <s v="Guard and Security services"/>
    <n v="0"/>
    <n v="0"/>
    <n v="0"/>
    <n v="0"/>
    <n v="80000000"/>
    <n v="0"/>
    <n v="80000000"/>
    <n v="0"/>
    <n v="0"/>
    <n v="0"/>
    <n v="0"/>
    <n v="0"/>
    <n v="20000000"/>
    <n v="20000000"/>
    <n v="0"/>
    <n v="0"/>
    <n v="6500000"/>
    <n v="-2909817"/>
    <n v="0"/>
    <n v="0"/>
    <n v="0"/>
    <n v="12557681"/>
    <n v="0"/>
    <n v="0"/>
    <n v="26500000"/>
    <n v="0"/>
    <n v="29647864"/>
    <n v="0"/>
    <n v="26500000"/>
    <n v="29647864"/>
    <s v="Recurrent"/>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000014"/>
    <s v="Administrative and Support Services"/>
    <s v="227004"/>
    <s v="Fuel, Lubricants and Oils"/>
    <n v="0"/>
    <n v="0"/>
    <n v="0"/>
    <n v="0"/>
    <n v="40000000"/>
    <n v="0"/>
    <n v="40000000"/>
    <n v="0"/>
    <n v="0"/>
    <n v="0"/>
    <n v="0"/>
    <n v="0"/>
    <n v="10000000"/>
    <n v="10000000"/>
    <n v="0"/>
    <n v="0"/>
    <n v="10000000"/>
    <n v="10000000"/>
    <n v="0"/>
    <n v="0"/>
    <n v="5000000"/>
    <n v="5000000"/>
    <n v="0"/>
    <n v="0"/>
    <n v="25000000"/>
    <n v="0"/>
    <n v="25000000"/>
    <n v="0"/>
    <n v="25000000"/>
    <n v="25000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11106"/>
    <s v="Allowances (Incl. Casuals, Temporary, sitting allowances)"/>
    <n v="0"/>
    <n v="0"/>
    <n v="0"/>
    <n v="0"/>
    <n v="1200000000"/>
    <n v="0"/>
    <n v="1200000000"/>
    <n v="0"/>
    <n v="0"/>
    <n v="0"/>
    <n v="0"/>
    <n v="0"/>
    <n v="317000000"/>
    <n v="81173880"/>
    <n v="0"/>
    <n v="0"/>
    <n v="88300000"/>
    <n v="289910000"/>
    <n v="0"/>
    <n v="0"/>
    <n v="606489800"/>
    <n v="640705920"/>
    <n v="0"/>
    <n v="0"/>
    <n v="1011789800"/>
    <n v="0"/>
    <n v="1011789800"/>
    <n v="0"/>
    <n v="1011789800"/>
    <n v="1011789800"/>
    <s v="Recurrent"/>
  </r>
  <r>
    <s v="157"/>
    <s v="National Forestry Authority (NFA)"/>
    <x v="2"/>
    <x v="2"/>
    <s v="01"/>
    <s v="Environment and Natural Resources Management"/>
    <s v="02"/>
    <s v="Institutional Development"/>
    <s v="001"/>
    <s v="Finance Administration"/>
    <s v="1679"/>
    <s v="Retooling of National Forestry Authority"/>
    <s v="000003"/>
    <s v="Facilities and Equipment Management"/>
    <s v="221008"/>
    <s v="Information and Communication Technology Supplies.  "/>
    <n v="0"/>
    <n v="0"/>
    <n v="0"/>
    <n v="0"/>
    <n v="57600000"/>
    <n v="0"/>
    <n v="57600000"/>
    <n v="0"/>
    <n v="0"/>
    <n v="0"/>
    <n v="0"/>
    <n v="0"/>
    <n v="0"/>
    <n v="0"/>
    <n v="0"/>
    <n v="0"/>
    <n v="14400000"/>
    <n v="0"/>
    <n v="0"/>
    <n v="0"/>
    <n v="0"/>
    <n v="14399948"/>
    <n v="0"/>
    <n v="0"/>
    <n v="14400000"/>
    <n v="0"/>
    <n v="14399948"/>
    <n v="0"/>
    <n v="14400000"/>
    <n v="14399948"/>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12101"/>
    <s v="Social Security Contributions"/>
    <n v="0"/>
    <n v="0"/>
    <n v="0"/>
    <n v="0"/>
    <n v="90000000"/>
    <n v="0"/>
    <n v="0"/>
    <n v="90000000"/>
    <n v="0"/>
    <n v="0"/>
    <n v="0"/>
    <n v="0"/>
    <n v="0"/>
    <n v="0"/>
    <n v="0"/>
    <n v="0"/>
    <n v="0"/>
    <n v="0"/>
    <n v="0"/>
    <n v="0"/>
    <n v="0"/>
    <n v="0"/>
    <n v="0"/>
    <n v="0"/>
    <n v="0"/>
    <n v="0"/>
    <n v="0"/>
    <n v="0"/>
    <n v="0"/>
    <n v="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4"/>
    <s v="Finance and Accounting"/>
    <s v="224010"/>
    <s v="Protective Gear"/>
    <n v="0"/>
    <n v="0"/>
    <n v="0"/>
    <n v="0"/>
    <n v="1750000"/>
    <n v="0"/>
    <n v="1750000"/>
    <n v="0"/>
    <n v="0"/>
    <n v="0"/>
    <n v="0"/>
    <n v="0"/>
    <n v="1750000"/>
    <n v="0"/>
    <n v="0"/>
    <n v="0"/>
    <n v="0"/>
    <n v="0"/>
    <n v="0"/>
    <n v="0"/>
    <n v="0"/>
    <n v="1750000"/>
    <n v="0"/>
    <n v="0"/>
    <n v="1750000"/>
    <n v="0"/>
    <n v="1750000"/>
    <n v="0"/>
    <n v="1750000"/>
    <n v="175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1002"/>
    <s v="Workshops, Meetings and Seminars"/>
    <n v="0"/>
    <n v="0"/>
    <n v="0"/>
    <n v="0"/>
    <n v="10000000"/>
    <n v="0"/>
    <n v="10000000"/>
    <n v="0"/>
    <n v="0"/>
    <n v="0"/>
    <n v="0"/>
    <n v="0"/>
    <n v="10000000"/>
    <n v="8130000"/>
    <n v="0"/>
    <n v="0"/>
    <n v="0"/>
    <n v="0"/>
    <n v="0"/>
    <n v="0"/>
    <n v="0"/>
    <n v="1670000"/>
    <n v="0"/>
    <n v="0"/>
    <n v="10000000"/>
    <n v="0"/>
    <n v="9800000"/>
    <n v="0"/>
    <n v="10000000"/>
    <n v="98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000005"/>
    <s v="Human Resource Management"/>
    <s v="223001"/>
    <s v="Property Management Expenses"/>
    <n v="0"/>
    <n v="0"/>
    <n v="0"/>
    <n v="0"/>
    <n v="115600000"/>
    <n v="0"/>
    <n v="115600000"/>
    <n v="0"/>
    <n v="0"/>
    <n v="0"/>
    <n v="0"/>
    <n v="0"/>
    <n v="50900000"/>
    <n v="34218931"/>
    <n v="0"/>
    <n v="0"/>
    <n v="28900000"/>
    <n v="26428237"/>
    <n v="0"/>
    <n v="0"/>
    <n v="0"/>
    <n v="19152639"/>
    <n v="0"/>
    <n v="0"/>
    <n v="79800000"/>
    <n v="0"/>
    <n v="79799807"/>
    <n v="0"/>
    <n v="79800000"/>
    <n v="79799807"/>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2"/>
    <s v="Applied meteorology,data and climate services"/>
    <s v="221002"/>
    <s v="Workshops, Meetings and Seminars"/>
    <n v="0"/>
    <n v="0"/>
    <n v="0"/>
    <n v="0"/>
    <n v="52000000"/>
    <n v="0"/>
    <n v="52000000"/>
    <n v="0"/>
    <n v="0"/>
    <n v="0"/>
    <n v="0"/>
    <n v="0"/>
    <n v="14750000"/>
    <n v="8310000"/>
    <n v="0"/>
    <n v="0"/>
    <n v="13750000"/>
    <n v="0"/>
    <n v="0"/>
    <n v="0"/>
    <n v="0"/>
    <n v="20190000"/>
    <n v="0"/>
    <n v="0"/>
    <n v="28500000"/>
    <n v="0"/>
    <n v="28500000"/>
    <n v="0"/>
    <n v="28500000"/>
    <n v="285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2"/>
    <s v="Applied meteorology,data and climate services"/>
    <s v="227004"/>
    <s v="Fuel, Lubricants and Oils"/>
    <n v="0"/>
    <n v="0"/>
    <n v="0"/>
    <n v="0"/>
    <n v="40000000"/>
    <n v="0"/>
    <n v="40000000"/>
    <n v="0"/>
    <n v="0"/>
    <n v="0"/>
    <n v="0"/>
    <n v="0"/>
    <n v="14600000"/>
    <n v="0"/>
    <n v="0"/>
    <n v="0"/>
    <n v="9000000"/>
    <n v="4854000"/>
    <n v="0"/>
    <n v="0"/>
    <n v="0"/>
    <n v="4702998"/>
    <n v="0"/>
    <n v="0"/>
    <n v="23600000"/>
    <n v="0"/>
    <n v="9556998"/>
    <n v="0"/>
    <n v="23600000"/>
    <n v="9556998"/>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1002"/>
    <s v="Workshops, Meetings and Seminars"/>
    <n v="0"/>
    <n v="0"/>
    <n v="0"/>
    <n v="0"/>
    <n v="25000000"/>
    <n v="0"/>
    <n v="25000000"/>
    <n v="0"/>
    <n v="0"/>
    <n v="0"/>
    <n v="0"/>
    <n v="0"/>
    <n v="10000000"/>
    <n v="0"/>
    <n v="0"/>
    <n v="0"/>
    <n v="2500000"/>
    <n v="5303176"/>
    <n v="0"/>
    <n v="0"/>
    <n v="0"/>
    <n v="6787740"/>
    <n v="0"/>
    <n v="0"/>
    <n v="12500000"/>
    <n v="0"/>
    <n v="12090916"/>
    <n v="0"/>
    <n v="12500000"/>
    <n v="12090916"/>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4"/>
    <s v="Weather observation and forecasting"/>
    <s v="228001"/>
    <s v="Maintenance-Buildings and Structures"/>
    <n v="0"/>
    <n v="0"/>
    <n v="0"/>
    <n v="0"/>
    <n v="50000000"/>
    <n v="0"/>
    <n v="50000000"/>
    <n v="0"/>
    <n v="0"/>
    <n v="0"/>
    <n v="0"/>
    <n v="0"/>
    <n v="0"/>
    <n v="0"/>
    <n v="0"/>
    <n v="0"/>
    <n v="50000000"/>
    <n v="0"/>
    <n v="0"/>
    <n v="0"/>
    <n v="0"/>
    <n v="21980068"/>
    <n v="0"/>
    <n v="0"/>
    <n v="50000000"/>
    <n v="0"/>
    <n v="21980068"/>
    <n v="0"/>
    <n v="50000000"/>
    <n v="21980068"/>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211106"/>
    <s v="Allowances (Incl. Casuals, Temporary, sitting allowances)"/>
    <n v="0"/>
    <n v="0"/>
    <n v="0"/>
    <n v="0"/>
    <n v="360000000"/>
    <n v="0"/>
    <n v="360000000"/>
    <n v="0"/>
    <n v="0"/>
    <n v="0"/>
    <n v="0"/>
    <n v="0"/>
    <n v="90000000"/>
    <n v="74572000"/>
    <n v="0"/>
    <n v="0"/>
    <n v="90000000"/>
    <n v="14070000"/>
    <n v="0"/>
    <n v="0"/>
    <n v="76817448"/>
    <n v="167935448"/>
    <n v="0"/>
    <n v="0"/>
    <n v="256817448"/>
    <n v="0"/>
    <n v="256577448"/>
    <n v="0"/>
    <n v="256817448"/>
    <n v="256577448"/>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5"/>
    <s v="Weather and climate monitoring"/>
    <s v="312121"/>
    <s v="Non-Residential Buildings - Acquisition"/>
    <n v="0"/>
    <n v="0"/>
    <n v="0"/>
    <n v="0"/>
    <n v="450000000"/>
    <n v="0"/>
    <n v="450000000"/>
    <n v="0"/>
    <n v="0"/>
    <n v="0"/>
    <n v="0"/>
    <n v="0"/>
    <n v="0"/>
    <n v="0"/>
    <n v="0"/>
    <n v="0"/>
    <n v="197312202"/>
    <n v="0"/>
    <n v="0"/>
    <n v="0"/>
    <n v="0"/>
    <n v="173564133"/>
    <n v="0"/>
    <n v="0"/>
    <n v="197312202"/>
    <n v="0"/>
    <n v="173564133"/>
    <n v="0"/>
    <n v="197312202"/>
    <n v="173564133"/>
    <s v="Capital"/>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11106"/>
    <s v="Allowances (Incl. Casuals, Temporary, sitting allowances)"/>
    <n v="0"/>
    <n v="0"/>
    <n v="0"/>
    <n v="0"/>
    <n v="45000000"/>
    <n v="0"/>
    <n v="45000000"/>
    <n v="0"/>
    <n v="0"/>
    <n v="0"/>
    <n v="0"/>
    <n v="0"/>
    <n v="6000000"/>
    <n v="546000"/>
    <n v="0"/>
    <n v="0"/>
    <n v="16500000"/>
    <n v="1558000"/>
    <n v="0"/>
    <n v="0"/>
    <n v="0"/>
    <n v="16596000"/>
    <n v="0"/>
    <n v="0"/>
    <n v="22500000"/>
    <n v="0"/>
    <n v="18700000"/>
    <n v="0"/>
    <n v="22500000"/>
    <n v="18700000"/>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11107"/>
    <s v="Boards, Committees and Council Allowances"/>
    <n v="0"/>
    <n v="0"/>
    <n v="0"/>
    <n v="0"/>
    <n v="18080000"/>
    <n v="0"/>
    <n v="18080000"/>
    <n v="0"/>
    <n v="0"/>
    <n v="0"/>
    <n v="0"/>
    <n v="0"/>
    <n v="4520000"/>
    <n v="462000"/>
    <n v="0"/>
    <n v="0"/>
    <n v="4520000"/>
    <n v="0"/>
    <n v="0"/>
    <n v="0"/>
    <n v="0"/>
    <n v="7618496"/>
    <n v="0"/>
    <n v="0"/>
    <n v="9040000"/>
    <n v="0"/>
    <n v="8080496"/>
    <n v="0"/>
    <n v="9040000"/>
    <n v="8080496"/>
    <s v="Recurrent"/>
  </r>
  <r>
    <s v="109"/>
    <s v="Uganda National Meteorological Authority (UNMA)"/>
    <x v="2"/>
    <x v="2"/>
    <s v="01"/>
    <s v="Environment and Natural Resources Management"/>
    <s v="01"/>
    <s v="National Meteorological Services"/>
    <s v="002"/>
    <s v="Finance and administration"/>
    <s v="1678"/>
    <s v="Retooling of Uganda National Meteorological Authority"/>
    <s v="140017"/>
    <s v="Meteorological Research"/>
    <s v="224010"/>
    <s v="Protective Gear"/>
    <n v="0"/>
    <n v="0"/>
    <n v="0"/>
    <n v="0"/>
    <n v="20000000"/>
    <n v="0"/>
    <n v="20000000"/>
    <n v="0"/>
    <n v="0"/>
    <n v="0"/>
    <n v="0"/>
    <n v="0"/>
    <n v="10000000"/>
    <n v="0"/>
    <n v="0"/>
    <n v="0"/>
    <n v="10000000"/>
    <n v="0"/>
    <n v="0"/>
    <n v="0"/>
    <n v="0"/>
    <n v="19169401"/>
    <n v="0"/>
    <n v="0"/>
    <n v="20000000"/>
    <n v="0"/>
    <n v="19169401"/>
    <n v="0"/>
    <n v="20000000"/>
    <n v="19169401"/>
    <s v="Recurrent"/>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221002"/>
    <s v="Workshops, Meetings and Seminars"/>
    <n v="0"/>
    <n v="0"/>
    <n v="0"/>
    <n v="0"/>
    <n v="50000000"/>
    <n v="0"/>
    <n v="50000000"/>
    <n v="0"/>
    <n v="0"/>
    <n v="0"/>
    <n v="0"/>
    <n v="0"/>
    <n v="0"/>
    <n v="0"/>
    <n v="0"/>
    <n v="0"/>
    <n v="0"/>
    <n v="0"/>
    <n v="0"/>
    <n v="0"/>
    <n v="0"/>
    <n v="0"/>
    <n v="0"/>
    <n v="0"/>
    <n v="0"/>
    <n v="0"/>
    <n v="0"/>
    <n v="0"/>
    <n v="0"/>
    <n v="0"/>
    <s v="Recurrent"/>
  </r>
  <r>
    <s v="113"/>
    <s v="Uganda National Roads Authority (UNRA)"/>
    <x v="10"/>
    <x v="10"/>
    <s v="02"/>
    <s v="Land Use and Transport Planning"/>
    <s v="01"/>
    <s v="National Roads Maintenance and Construction"/>
    <s v="001"/>
    <s v="Roads and Bridges Development"/>
    <s v="1771"/>
    <s v="Land Acquisition Project II"/>
    <s v="260012"/>
    <s v="Transport Infrastructure Corridor"/>
    <s v="228003"/>
    <s v="Maintenance-Machinery &amp; Equipment Other than Transport Equipment "/>
    <n v="0"/>
    <n v="0"/>
    <n v="0"/>
    <n v="0"/>
    <n v="100000000"/>
    <n v="0"/>
    <n v="100000000"/>
    <n v="0"/>
    <n v="0"/>
    <n v="0"/>
    <n v="0"/>
    <n v="0"/>
    <n v="0"/>
    <n v="0"/>
    <n v="0"/>
    <n v="0"/>
    <n v="0"/>
    <n v="0"/>
    <n v="0"/>
    <n v="0"/>
    <n v="0"/>
    <n v="0"/>
    <n v="0"/>
    <n v="0"/>
    <n v="0"/>
    <n v="0"/>
    <n v="0"/>
    <n v="0"/>
    <n v="0"/>
    <n v="0"/>
    <s v="Recurrent"/>
  </r>
  <r>
    <s v="113"/>
    <s v="Uganda National Roads Authority (UNRA)"/>
    <x v="10"/>
    <x v="10"/>
    <s v="03"/>
    <s v="Transport Infrastructure and Services Development"/>
    <s v="01"/>
    <s v="National Roads Maintenance and Construction"/>
    <s v="000"/>
    <s v=""/>
    <s v="0952"/>
    <s v="Upgrading of Masaka - Bukakata Road"/>
    <s v="260007"/>
    <s v="Road construction and upgrade"/>
    <s v="225204"/>
    <s v="Monitoring and Supervision of capital work"/>
    <n v="0"/>
    <n v="0"/>
    <n v="0"/>
    <n v="0"/>
    <n v="0"/>
    <n v="0"/>
    <n v="0"/>
    <n v="0"/>
    <n v="0"/>
    <n v="0"/>
    <n v="0"/>
    <n v="0"/>
    <n v="0"/>
    <n v="0"/>
    <n v="0"/>
    <n v="0"/>
    <n v="0"/>
    <n v="0"/>
    <n v="0"/>
    <n v="0"/>
    <n v="0"/>
    <n v="0"/>
    <n v="0"/>
    <n v="0"/>
    <n v="0"/>
    <n v="0"/>
    <n v="0"/>
    <n v="0"/>
    <n v="0"/>
    <n v="0"/>
    <s v="Recurrent"/>
  </r>
  <r>
    <s v="113"/>
    <s v="Uganda National Roads Authority (UNRA)"/>
    <x v="10"/>
    <x v="10"/>
    <s v="03"/>
    <s v="Transport Infrastructure and Services Development"/>
    <s v="01"/>
    <s v="National Roads Maintenance and Construction"/>
    <s v="000"/>
    <s v=""/>
    <s v="1176"/>
    <s v="Hoima- Wanseko Road"/>
    <s v="260007"/>
    <s v="Road construction and upgrade"/>
    <s v="312131"/>
    <s v="Roads and Bridges - Acquisition"/>
    <n v="0"/>
    <n v="0"/>
    <n v="0"/>
    <n v="0"/>
    <n v="0"/>
    <n v="0"/>
    <n v="0"/>
    <n v="0"/>
    <n v="0"/>
    <n v="0"/>
    <n v="39315499814.894402"/>
    <n v="39315499814.894402"/>
    <n v="0"/>
    <n v="0"/>
    <n v="62140773208.147606"/>
    <n v="61444906467.147316"/>
    <n v="0"/>
    <n v="0"/>
    <n v="0"/>
    <n v="0"/>
    <n v="0"/>
    <n v="0"/>
    <n v="78420545824.071701"/>
    <n v="78420545824.071701"/>
    <n v="0"/>
    <n v="179876818847.11371"/>
    <n v="0"/>
    <n v="179180952106.1134"/>
    <n v="179876818847.11371"/>
    <n v="179180952106.1134"/>
    <s v="Capital"/>
  </r>
  <r>
    <s v="113"/>
    <s v="Uganda National Roads Authority (UNRA)"/>
    <x v="10"/>
    <x v="10"/>
    <s v="03"/>
    <s v="Transport Infrastructure and Services Development"/>
    <s v="01"/>
    <s v="National Roads Maintenance and Construction"/>
    <s v="000"/>
    <s v=""/>
    <s v="1402"/>
    <s v="Rwenkunye -Apac- Lira -Acholibur Road"/>
    <s v="260007"/>
    <s v="Road construction and upgrade"/>
    <s v="312131"/>
    <s v="Roads and Bridges - Acquisition"/>
    <n v="0"/>
    <n v="0"/>
    <n v="0"/>
    <n v="0"/>
    <n v="0"/>
    <n v="0"/>
    <n v="0"/>
    <n v="0"/>
    <n v="0"/>
    <n v="0"/>
    <n v="20000000000"/>
    <n v="20000000000"/>
    <n v="0"/>
    <n v="0"/>
    <n v="44730136032.050003"/>
    <n v="34730136032.050003"/>
    <n v="0"/>
    <n v="0"/>
    <n v="0"/>
    <n v="0"/>
    <n v="0"/>
    <n v="0"/>
    <n v="49137618618.949997"/>
    <n v="49137618618.949997"/>
    <n v="0"/>
    <n v="113867754651"/>
    <n v="0"/>
    <n v="103867754651"/>
    <n v="113867754651"/>
    <n v="103867754651"/>
    <s v="Capital"/>
  </r>
  <r>
    <s v="113"/>
    <s v="Uganda National Roads Authority (UNRA)"/>
    <x v="10"/>
    <x v="10"/>
    <s v="03"/>
    <s v="Transport Infrastructure and Services Development"/>
    <s v="01"/>
    <s v="National Roads Maintenance and Construction"/>
    <s v="001"/>
    <s v="Roads and Bridges Development"/>
    <s v="0952"/>
    <s v="Upgrading of Masaka - Bukakata Road"/>
    <s v="260007"/>
    <s v="Road construction and upgrade"/>
    <s v="225204"/>
    <s v="Monitoring and Supervision of capital work"/>
    <n v="0"/>
    <n v="0"/>
    <n v="0"/>
    <n v="0"/>
    <n v="111000000"/>
    <n v="0"/>
    <n v="11000000"/>
    <n v="100000000"/>
    <n v="0"/>
    <n v="0"/>
    <n v="0"/>
    <n v="0"/>
    <n v="11000000"/>
    <n v="1655000"/>
    <n v="0"/>
    <n v="0"/>
    <n v="0"/>
    <n v="0"/>
    <n v="0"/>
    <n v="0"/>
    <n v="0"/>
    <n v="0"/>
    <n v="0"/>
    <n v="0"/>
    <n v="11000000"/>
    <n v="0"/>
    <n v="1655000"/>
    <n v="0"/>
    <n v="11000000"/>
    <n v="1655000"/>
    <s v="Recurrent"/>
  </r>
  <r>
    <s v="113"/>
    <s v="Uganda National Roads Authority (UNRA)"/>
    <x v="10"/>
    <x v="10"/>
    <s v="03"/>
    <s v="Transport Infrastructure and Services Development"/>
    <s v="01"/>
    <s v="National Roads Maintenance and Construction"/>
    <s v="001"/>
    <s v="Roads and Bridges Development"/>
    <s v="1275"/>
    <s v="Olwiyo-Gulu-Kitgum Road"/>
    <s v="260007"/>
    <s v="Road construction and upgrade"/>
    <s v="312131"/>
    <s v="Roads and Bridges - Acquisition"/>
    <n v="0"/>
    <n v="0"/>
    <n v="1973073402"/>
    <n v="-1973073402"/>
    <n v="17757660621"/>
    <n v="0"/>
    <n v="19730734023"/>
    <n v="0"/>
    <n v="0"/>
    <n v="0"/>
    <n v="0"/>
    <n v="0"/>
    <n v="10906224919"/>
    <n v="10906224919"/>
    <n v="0"/>
    <n v="0"/>
    <n v="0"/>
    <n v="0"/>
    <n v="0"/>
    <n v="0"/>
    <n v="6109241160"/>
    <n v="6108551941"/>
    <n v="0"/>
    <n v="0"/>
    <n v="17015466079"/>
    <n v="0"/>
    <n v="17014776860"/>
    <n v="0"/>
    <n v="17015466079"/>
    <n v="17014776860"/>
    <s v="Capital"/>
  </r>
  <r>
    <s v="113"/>
    <s v="Uganda National Roads Authority (UNRA)"/>
    <x v="10"/>
    <x v="10"/>
    <s v="03"/>
    <s v="Transport Infrastructure and Services Development"/>
    <s v="01"/>
    <s v="National Roads Maintenance and Construction"/>
    <s v="001"/>
    <s v="Roads and Bridges Development"/>
    <s v="1276"/>
    <s v="Mubende-Kakumiro-Kagadi Road"/>
    <s v="260007"/>
    <s v="Road construction and upgrade"/>
    <s v="225204"/>
    <s v="Monitoring and Supervision of capital work"/>
    <n v="0"/>
    <n v="0"/>
    <n v="0"/>
    <n v="0"/>
    <n v="15000000"/>
    <n v="0"/>
    <n v="15000000"/>
    <n v="0"/>
    <n v="0"/>
    <n v="0"/>
    <n v="0"/>
    <n v="0"/>
    <n v="955000"/>
    <n v="325000"/>
    <n v="0"/>
    <n v="0"/>
    <n v="0"/>
    <n v="425000"/>
    <n v="0"/>
    <n v="0"/>
    <n v="5030000"/>
    <n v="4805000"/>
    <n v="0"/>
    <n v="0"/>
    <n v="5985000"/>
    <n v="0"/>
    <n v="5555000"/>
    <n v="0"/>
    <n v="5985000"/>
    <n v="5555000"/>
    <s v="Recurrent"/>
  </r>
  <r>
    <s v="113"/>
    <s v="Uganda National Roads Authority (UNRA)"/>
    <x v="10"/>
    <x v="10"/>
    <s v="03"/>
    <s v="Transport Infrastructure and Services Development"/>
    <s v="01"/>
    <s v="National Roads Maintenance and Construction"/>
    <s v="001"/>
    <s v="Roads and Bridges Development"/>
    <s v="1276"/>
    <s v="Mubende-Kakumiro-Kagadi Road"/>
    <s v="260007"/>
    <s v="Road construction and upgrade"/>
    <s v="312131"/>
    <s v="Roads and Bridges - Acquisition"/>
    <n v="0"/>
    <n v="0"/>
    <n v="2300000000"/>
    <n v="-2300000000"/>
    <n v="20700000000"/>
    <n v="0"/>
    <n v="23000000000"/>
    <n v="0"/>
    <n v="0"/>
    <n v="0"/>
    <n v="0"/>
    <n v="0"/>
    <n v="8621195746"/>
    <n v="8596194645"/>
    <n v="0"/>
    <n v="0"/>
    <n v="0"/>
    <n v="0"/>
    <n v="0"/>
    <n v="0"/>
    <n v="9231755147"/>
    <n v="9193323464"/>
    <n v="0"/>
    <n v="0"/>
    <n v="17852950893"/>
    <n v="0"/>
    <n v="17789518109"/>
    <n v="0"/>
    <n v="17852950893"/>
    <n v="17789518109"/>
    <s v="Capital"/>
  </r>
  <r>
    <s v="113"/>
    <s v="Uganda National Roads Authority (UNRA)"/>
    <x v="10"/>
    <x v="10"/>
    <s v="03"/>
    <s v="Transport Infrastructure and Services Development"/>
    <s v="01"/>
    <s v="National Roads Maintenance and Construction"/>
    <s v="001"/>
    <s v="Roads and Bridges Development"/>
    <s v="1280"/>
    <s v="Najjanankumbi-Busabala Road and Nambole-Namilyango-Seeta"/>
    <s v="260007"/>
    <s v="Road construction and upgrade"/>
    <s v="312131"/>
    <s v="Roads and Bridges - Acquisition"/>
    <n v="0"/>
    <n v="40579582923"/>
    <n v="0"/>
    <n v="40579582923"/>
    <n v="118785692594"/>
    <n v="0"/>
    <n v="78206109671"/>
    <n v="0"/>
    <n v="0"/>
    <n v="0"/>
    <n v="0"/>
    <n v="0"/>
    <n v="18785692595"/>
    <n v="12658467505"/>
    <n v="0"/>
    <n v="0"/>
    <n v="89041747378"/>
    <n v="51881056"/>
    <n v="0"/>
    <n v="0"/>
    <n v="10958252621"/>
    <n v="10958252621"/>
    <n v="0"/>
    <n v="0"/>
    <n v="118785692594"/>
    <n v="0"/>
    <n v="23668601182"/>
    <n v="0"/>
    <n v="118785692594"/>
    <n v="23668601182"/>
    <s v="Capital"/>
  </r>
  <r>
    <s v="113"/>
    <s v="Uganda National Roads Authority (UNRA)"/>
    <x v="10"/>
    <x v="10"/>
    <s v="03"/>
    <s v="Transport Infrastructure and Services Development"/>
    <s v="01"/>
    <s v="National Roads Maintenance and Construction"/>
    <s v="001"/>
    <s v="Roads and Bridges Development"/>
    <s v="1402"/>
    <s v="Rwenkunye -Apac- Lira -Acholibur Road"/>
    <s v="260007"/>
    <s v="Road construction and upgrade"/>
    <s v="225204"/>
    <s v="Monitoring and Supervision of capital work"/>
    <n v="0"/>
    <n v="0"/>
    <n v="36218400"/>
    <n v="-36218400"/>
    <n v="3862365600"/>
    <n v="0"/>
    <n v="362184000"/>
    <n v="3536400000"/>
    <n v="0"/>
    <n v="0"/>
    <n v="0"/>
    <n v="0"/>
    <n v="24335000"/>
    <n v="22475000"/>
    <n v="0"/>
    <n v="0"/>
    <n v="0"/>
    <n v="1860000"/>
    <n v="0"/>
    <n v="0"/>
    <n v="45295000"/>
    <n v="45295000"/>
    <n v="0"/>
    <n v="0"/>
    <n v="69630000"/>
    <n v="0"/>
    <n v="69630000"/>
    <n v="0"/>
    <n v="69630000"/>
    <n v="69630000"/>
    <s v="Recurrent"/>
  </r>
  <r>
    <s v="113"/>
    <s v="Uganda National Roads Authority (UNRA)"/>
    <x v="10"/>
    <x v="10"/>
    <s v="03"/>
    <s v="Transport Infrastructure and Services Development"/>
    <s v="01"/>
    <s v="National Roads Maintenance and Construction"/>
    <s v="001"/>
    <s v="Roads and Bridges Development"/>
    <s v="1404"/>
    <s v="Kibuye -Busega- Mpigi"/>
    <s v="260007"/>
    <s v="Road Construction and Upgrade"/>
    <s v="225204"/>
    <s v="Monitoring and Supervision of capital work"/>
    <n v="0"/>
    <n v="0"/>
    <n v="64580848"/>
    <n v="-64580848"/>
    <n v="4976226450"/>
    <n v="0"/>
    <n v="645808482"/>
    <n v="4394998816"/>
    <n v="0"/>
    <n v="0"/>
    <n v="0"/>
    <n v="0"/>
    <n v="59252170"/>
    <n v="9775000"/>
    <n v="0"/>
    <n v="0"/>
    <n v="215993951"/>
    <n v="214535536"/>
    <n v="0"/>
    <n v="0"/>
    <n v="292559983"/>
    <n v="205122156"/>
    <n v="0"/>
    <n v="0"/>
    <n v="567806104"/>
    <n v="0"/>
    <n v="429432692"/>
    <n v="0"/>
    <n v="567806104"/>
    <n v="429432692"/>
    <s v="Recurrent"/>
  </r>
  <r>
    <s v="113"/>
    <s v="Uganda National Roads Authority (UNRA)"/>
    <x v="10"/>
    <x v="10"/>
    <s v="03"/>
    <s v="Transport Infrastructure and Services Development"/>
    <s v="01"/>
    <s v="National Roads Maintenance and Construction"/>
    <s v="001"/>
    <s v="Roads and Bridges Development"/>
    <s v="1404"/>
    <s v="Kibuye -Busega- Mpigi"/>
    <s v="260007"/>
    <s v="Road Construction and Upgrade"/>
    <s v="312131"/>
    <s v="Roads and Bridges - Acquisition"/>
    <n v="0"/>
    <n v="0"/>
    <n v="0"/>
    <n v="0"/>
    <n v="124851640975"/>
    <n v="0"/>
    <n v="0"/>
    <n v="124851640975"/>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1"/>
    <s v="Roads and Bridges Development"/>
    <s v="1490"/>
    <s v="Luwero - Butalangu Road"/>
    <s v="260007"/>
    <s v="Road construction and upgrade"/>
    <s v="312131"/>
    <s v="Roads and Bridges - Acquisition"/>
    <n v="0"/>
    <n v="0"/>
    <n v="0"/>
    <n v="0"/>
    <n v="19169990504"/>
    <n v="0"/>
    <n v="0"/>
    <n v="19169990504"/>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1"/>
    <s v="Roads and Bridges Development"/>
    <s v="1536"/>
    <s v="Upgrading Kitala - Gerenge Road"/>
    <s v="260007"/>
    <s v="Road Construction and Upgrade"/>
    <s v="312131"/>
    <s v="Roads and Bridges - Acquisition"/>
    <n v="0"/>
    <n v="0"/>
    <n v="884000000"/>
    <n v="-884000000"/>
    <n v="7956000000"/>
    <n v="0"/>
    <n v="8840000000"/>
    <n v="0"/>
    <n v="0"/>
    <n v="0"/>
    <n v="0"/>
    <n v="0"/>
    <n v="2000000000"/>
    <n v="2000000000"/>
    <n v="0"/>
    <n v="0"/>
    <n v="0"/>
    <n v="0"/>
    <n v="0"/>
    <n v="0"/>
    <n v="0"/>
    <n v="0"/>
    <n v="0"/>
    <n v="0"/>
    <n v="2000000000"/>
    <n v="0"/>
    <n v="2000000000"/>
    <n v="0"/>
    <n v="2000000000"/>
    <n v="2000000000"/>
    <s v="Capital"/>
  </r>
  <r>
    <s v="113"/>
    <s v="Uganda National Roads Authority (UNRA)"/>
    <x v="10"/>
    <x v="10"/>
    <s v="03"/>
    <s v="Transport Infrastructure and Services Development"/>
    <s v="01"/>
    <s v="National Roads Maintenance and Construction"/>
    <s v="001"/>
    <s v="Roads and Bridges Development"/>
    <s v="1544"/>
    <s v="Kisoro-Lake Bunyonyi Road"/>
    <s v="260007"/>
    <s v="Road construction and upgrade"/>
    <s v="312131"/>
    <s v="Roads and Bridges - Acquisition"/>
    <n v="0"/>
    <n v="0"/>
    <n v="0"/>
    <n v="0"/>
    <n v="41286047609"/>
    <n v="0"/>
    <n v="0"/>
    <n v="41286047609"/>
    <n v="0"/>
    <n v="0"/>
    <n v="0"/>
    <n v="0"/>
    <n v="0"/>
    <n v="0"/>
    <n v="0"/>
    <n v="0"/>
    <n v="0"/>
    <n v="0"/>
    <n v="0"/>
    <n v="0"/>
    <n v="0"/>
    <n v="0"/>
    <n v="0"/>
    <n v="0"/>
    <n v="0"/>
    <n v="0"/>
    <n v="0"/>
    <n v="0"/>
    <n v="0"/>
    <n v="0"/>
    <s v="Capital"/>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228002"/>
    <s v="Maintenance-Transport Equipment "/>
    <n v="0"/>
    <n v="0"/>
    <n v="0"/>
    <n v="0"/>
    <n v="1765831008"/>
    <n v="0"/>
    <n v="1765831008"/>
    <n v="0"/>
    <n v="0"/>
    <n v="0"/>
    <n v="0"/>
    <n v="0"/>
    <n v="600000000"/>
    <n v="58158294"/>
    <n v="0"/>
    <n v="0"/>
    <n v="700000000"/>
    <n v="290726315"/>
    <n v="0"/>
    <n v="0"/>
    <n v="465831008"/>
    <n v="526876214"/>
    <n v="0"/>
    <n v="0"/>
    <n v="1765831008"/>
    <n v="0"/>
    <n v="875760823"/>
    <n v="0"/>
    <n v="1765831008"/>
    <n v="875760823"/>
    <s v="Recurrent"/>
  </r>
  <r>
    <s v="113"/>
    <s v="Uganda National Roads Authority (UNRA)"/>
    <x v="10"/>
    <x v="10"/>
    <s v="03"/>
    <s v="Transport Infrastructure and Services Development"/>
    <s v="01"/>
    <s v="National Roads Maintenance and Construction"/>
    <s v="004"/>
    <s v="Network Planning and Engineering"/>
    <s v="1616"/>
    <s v="Retooling of Uganda National Roads Authority"/>
    <s v="000003"/>
    <s v="Facilities and Equipment Management"/>
    <s v="312139"/>
    <s v="Other Structures - Acquisition"/>
    <n v="0"/>
    <n v="0"/>
    <n v="0"/>
    <n v="0"/>
    <n v="3000000000"/>
    <n v="0"/>
    <n v="3000000000"/>
    <n v="0"/>
    <n v="0"/>
    <n v="0"/>
    <n v="0"/>
    <n v="0"/>
    <n v="52842438"/>
    <n v="0"/>
    <n v="0"/>
    <n v="0"/>
    <n v="224263754"/>
    <n v="205678754"/>
    <n v="0"/>
    <n v="0"/>
    <n v="0"/>
    <n v="0"/>
    <n v="0"/>
    <n v="0"/>
    <n v="277106192"/>
    <n v="0"/>
    <n v="205678754"/>
    <n v="0"/>
    <n v="277106192"/>
    <n v="205678754"/>
    <s v="Capital"/>
  </r>
  <r>
    <s v="113"/>
    <s v="Uganda National Roads Authority (UNRA)"/>
    <x v="10"/>
    <x v="10"/>
    <s v="03"/>
    <s v="Transport Infrastructure and Services Development"/>
    <s v="01"/>
    <s v="National Roads Maintenance and Construction"/>
    <s v="004"/>
    <s v="Network Planning and Engineering"/>
    <s v="1616"/>
    <s v="Retooling of Uganda National Roads Authority"/>
    <s v="260009"/>
    <s v="Road Maintenance"/>
    <s v="312211"/>
    <s v="Heavy Vehicles - Acquisition"/>
    <n v="0"/>
    <n v="0"/>
    <n v="0"/>
    <n v="0"/>
    <n v="10972112030"/>
    <n v="0"/>
    <n v="10972112030"/>
    <n v="0"/>
    <n v="0"/>
    <n v="0"/>
    <n v="0"/>
    <n v="0"/>
    <n v="636898960"/>
    <n v="636898960"/>
    <n v="0"/>
    <n v="0"/>
    <n v="10335213070"/>
    <n v="876909098"/>
    <n v="0"/>
    <n v="0"/>
    <n v="0"/>
    <n v="-691581731"/>
    <n v="0"/>
    <n v="0"/>
    <n v="10972112030"/>
    <n v="0"/>
    <n v="822226327"/>
    <n v="0"/>
    <n v="10972112030"/>
    <n v="822226327"/>
    <s v="Capital"/>
  </r>
  <r>
    <s v="113"/>
    <s v="Uganda National Roads Authority (UNRA)"/>
    <x v="10"/>
    <x v="10"/>
    <s v="03"/>
    <s v="Transport Infrastructure and Services Development"/>
    <s v="01"/>
    <s v="National Roads Maintenance and Construction"/>
    <s v="005"/>
    <s v="Road Infrastructure Protection"/>
    <s v="0267"/>
    <s v="IMPROVEMENT FERRY SERVICES."/>
    <s v="260005"/>
    <s v="Landing sites and ferry construction"/>
    <s v="312131"/>
    <s v="Roads and Bridges - Acquisition"/>
    <n v="0"/>
    <n v="0"/>
    <n v="878214989"/>
    <n v="-878214989"/>
    <n v="7903934904"/>
    <n v="0"/>
    <n v="8782149893"/>
    <n v="0"/>
    <n v="0"/>
    <n v="0"/>
    <n v="0"/>
    <n v="0"/>
    <n v="1000000000"/>
    <n v="952359404"/>
    <n v="0"/>
    <n v="0"/>
    <n v="3516771030"/>
    <n v="1872722635"/>
    <n v="0"/>
    <n v="0"/>
    <n v="522353211"/>
    <n v="634460449"/>
    <n v="0"/>
    <n v="0"/>
    <n v="5039124241"/>
    <n v="0"/>
    <n v="3459542488"/>
    <n v="0"/>
    <n v="5039124241"/>
    <n v="3459542488"/>
    <s v="Capital"/>
  </r>
  <r>
    <s v="113"/>
    <s v="Uganda National Roads Authority (UNRA)"/>
    <x v="10"/>
    <x v="10"/>
    <s v="04"/>
    <s v="Transport Asset Management"/>
    <s v="01"/>
    <s v="National Roads Maintenance and Construction"/>
    <s v="001"/>
    <s v="Roads and Bridges Development"/>
    <s v="1550"/>
    <s v="Namunsi-Sironko/Muyembe-Kapchorwa Section I"/>
    <s v="260010"/>
    <s v="Road Rehabilitation"/>
    <s v="225204"/>
    <s v="Monitoring and Supervision of capital work"/>
    <n v="0"/>
    <n v="0"/>
    <n v="0"/>
    <n v="0"/>
    <n v="5000000"/>
    <n v="0"/>
    <n v="5000000"/>
    <n v="0"/>
    <n v="0"/>
    <n v="0"/>
    <n v="0"/>
    <n v="0"/>
    <n v="515000"/>
    <n v="515000"/>
    <n v="0"/>
    <n v="0"/>
    <n v="0"/>
    <n v="0"/>
    <n v="0"/>
    <n v="0"/>
    <n v="2000000"/>
    <n v="2000000"/>
    <n v="0"/>
    <n v="0"/>
    <n v="2515000"/>
    <n v="0"/>
    <n v="2515000"/>
    <n v="0"/>
    <n v="2515000"/>
    <n v="2515000"/>
    <s v="Recurrent"/>
  </r>
  <r>
    <s v="113"/>
    <s v="Uganda National Roads Authority (UNRA)"/>
    <x v="10"/>
    <x v="10"/>
    <s v="04"/>
    <s v="Transport Asset Management"/>
    <s v="01"/>
    <s v="National Roads Maintenance and Construction"/>
    <s v="001"/>
    <s v="Roads and Bridges Development"/>
    <s v="1550"/>
    <s v="Namunsi-Sironko/Muyembe-Kapchorwa Section I"/>
    <s v="260010"/>
    <s v="Road Rehabilitation"/>
    <s v="312131"/>
    <s v="Roads and Bridges - Acquisition"/>
    <n v="0"/>
    <n v="0"/>
    <n v="1773835209"/>
    <n v="-1773835209"/>
    <n v="15964516885"/>
    <n v="0"/>
    <n v="17738352094"/>
    <n v="0"/>
    <n v="0"/>
    <n v="0"/>
    <n v="0"/>
    <n v="0"/>
    <n v="5000000000"/>
    <n v="5000000000"/>
    <n v="0"/>
    <n v="0"/>
    <n v="978606127"/>
    <n v="978606127"/>
    <n v="0"/>
    <n v="0"/>
    <n v="0"/>
    <n v="0"/>
    <n v="0"/>
    <n v="0"/>
    <n v="5978606127"/>
    <n v="0"/>
    <n v="5978606127"/>
    <n v="0"/>
    <n v="5978606127"/>
    <n v="5978606127"/>
    <s v="Capital"/>
  </r>
  <r>
    <s v="113"/>
    <s v="Uganda National Roads Authority (UNRA)"/>
    <x v="10"/>
    <x v="10"/>
    <s v="04"/>
    <s v="Transport Asset Management"/>
    <s v="01"/>
    <s v="National Roads Maintenance and Construction"/>
    <s v="001"/>
    <s v="Roads and Bridges Development"/>
    <s v="1554"/>
    <s v="Nakalama-Tirinyi-Mbale Road"/>
    <s v="260010"/>
    <s v="Road Rehabilitation"/>
    <s v="312131"/>
    <s v="Roads and Bridges - Acquisition"/>
    <n v="0"/>
    <n v="5129198871"/>
    <n v="0"/>
    <n v="5129198871"/>
    <n v="13568391324"/>
    <n v="0"/>
    <n v="8439192453"/>
    <n v="0"/>
    <n v="0"/>
    <n v="0"/>
    <n v="0"/>
    <n v="0"/>
    <n v="7117344809"/>
    <n v="6738895879"/>
    <n v="0"/>
    <n v="0"/>
    <n v="1321847644"/>
    <n v="1321847644"/>
    <n v="0"/>
    <n v="0"/>
    <n v="5129198871"/>
    <n v="5129198871"/>
    <n v="0"/>
    <n v="0"/>
    <n v="13568391324"/>
    <n v="0"/>
    <n v="13189942394"/>
    <n v="0"/>
    <n v="13568391324"/>
    <n v="13189942394"/>
    <s v="Capital"/>
  </r>
  <r>
    <s v="113"/>
    <s v="Uganda National Roads Authority (UNRA)"/>
    <x v="10"/>
    <x v="10"/>
    <s v="04"/>
    <s v="Transport Asset Management"/>
    <s v="01"/>
    <s v="National Roads Maintenance and Construction"/>
    <s v="001"/>
    <s v="Roads and Bridges Development"/>
    <s v="1693"/>
    <s v="Rehabilitation of Kampala-Jinja Highway (72 Km)"/>
    <s v="260010"/>
    <s v="Road Rehabilitation"/>
    <s v="212101"/>
    <s v="Social Security Contributions"/>
    <n v="0"/>
    <n v="0"/>
    <n v="0"/>
    <n v="0"/>
    <n v="1545495270"/>
    <n v="0"/>
    <n v="1545495270"/>
    <n v="0"/>
    <n v="0"/>
    <n v="0"/>
    <n v="0"/>
    <n v="0"/>
    <n v="904211634"/>
    <n v="581509304"/>
    <n v="0"/>
    <n v="0"/>
    <n v="26373818"/>
    <n v="337186642"/>
    <n v="0"/>
    <n v="0"/>
    <n v="614909818"/>
    <n v="626799324"/>
    <n v="0"/>
    <n v="0"/>
    <n v="1545495270"/>
    <n v="0"/>
    <n v="1545495270"/>
    <n v="0"/>
    <n v="1545495270"/>
    <n v="1545495270"/>
    <s v="Recurrent"/>
  </r>
  <r>
    <s v="114"/>
    <s v="Uganda Cancer Institute (UCI)"/>
    <x v="9"/>
    <x v="9"/>
    <s v="02"/>
    <s v="Population Health, Safety and Management "/>
    <s v="01"/>
    <s v="Cancer Services"/>
    <s v="001"/>
    <s v="Finance &amp; Administration"/>
    <s v="1527"/>
    <s v="Establishment of an Oncology Centre in Northern Uganda"/>
    <s v="000017"/>
    <s v="Infrastructure Development and Management"/>
    <s v="313121"/>
    <s v="  Non-Residential Buildings  - Improvement"/>
    <n v="0"/>
    <n v="0"/>
    <n v="0"/>
    <n v="0"/>
    <n v="11200000000"/>
    <n v="0"/>
    <n v="0"/>
    <n v="11200000000"/>
    <n v="0"/>
    <n v="0"/>
    <n v="0"/>
    <n v="0"/>
    <n v="0"/>
    <n v="0"/>
    <n v="0"/>
    <n v="0"/>
    <n v="0"/>
    <n v="0"/>
    <n v="0"/>
    <n v="0"/>
    <n v="0"/>
    <n v="0"/>
    <n v="0"/>
    <n v="0"/>
    <n v="0"/>
    <n v="0"/>
    <n v="0"/>
    <n v="0"/>
    <n v="0"/>
    <n v="0"/>
    <s v="Capital"/>
  </r>
  <r>
    <s v="115"/>
    <s v="Uganda Heart Institute (UHI)"/>
    <x v="9"/>
    <x v="9"/>
    <s v="02"/>
    <s v="Population Health, Safety and Management "/>
    <s v="01"/>
    <s v="Heart Services"/>
    <s v="002"/>
    <s v="Support Services"/>
    <s v="1568"/>
    <s v="Retooling of Uganda Heart Institute"/>
    <s v="000003"/>
    <s v="Facilities and Equipment Management"/>
    <s v="312219"/>
    <s v="Other Transport equipment - Acquisition"/>
    <n v="0"/>
    <n v="0"/>
    <n v="0"/>
    <n v="0"/>
    <n v="0"/>
    <n v="0"/>
    <n v="562000000"/>
    <n v="0"/>
    <n v="0"/>
    <n v="0"/>
    <n v="0"/>
    <n v="0"/>
    <n v="342000000"/>
    <n v="0"/>
    <n v="0"/>
    <n v="0"/>
    <n v="50000000"/>
    <n v="0"/>
    <n v="0"/>
    <n v="0"/>
    <n v="113800000"/>
    <n v="499280130"/>
    <n v="0"/>
    <n v="0"/>
    <n v="505800000"/>
    <n v="0"/>
    <n v="499280130"/>
    <n v="0"/>
    <n v="505800000"/>
    <n v="499280130"/>
    <s v="Capital"/>
  </r>
  <r>
    <s v="119"/>
    <s v="Uganda Registration Services Bureau (URSB)"/>
    <x v="0"/>
    <x v="0"/>
    <s v="01"/>
    <s v="Institutional Coordination"/>
    <s v="01"/>
    <s v="General administration, planning, policy and support services"/>
    <s v="002"/>
    <s v="Finance and Administration"/>
    <s v="1648"/>
    <s v="Retooling of Uganda Registration Services Bureau"/>
    <s v="000003"/>
    <s v="Facilities and Equipment Management"/>
    <s v="312235"/>
    <s v="Furniture and Fittings - Acquisition"/>
    <n v="0"/>
    <n v="0"/>
    <n v="25000000"/>
    <n v="-25000000"/>
    <n v="225000000"/>
    <n v="0"/>
    <n v="250000000"/>
    <n v="0"/>
    <n v="0"/>
    <n v="0"/>
    <n v="0"/>
    <n v="0"/>
    <n v="225000000"/>
    <n v="1340000"/>
    <n v="0"/>
    <n v="0"/>
    <n v="0"/>
    <n v="1340000"/>
    <n v="0"/>
    <n v="0"/>
    <n v="0"/>
    <n v="223614654"/>
    <n v="0"/>
    <n v="0"/>
    <n v="225000000"/>
    <n v="0"/>
    <n v="226294654"/>
    <n v="0"/>
    <n v="225000000"/>
    <n v="226294654"/>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460050"/>
    <s v="Security and ICT Infrastructure"/>
    <s v="312221"/>
    <s v="Light ICT hardware - Acquisition"/>
    <n v="0"/>
    <n v="0"/>
    <n v="0"/>
    <n v="0"/>
    <n v="515000000"/>
    <n v="0"/>
    <n v="515000000"/>
    <n v="0"/>
    <n v="0"/>
    <n v="0"/>
    <n v="0"/>
    <n v="0"/>
    <n v="260000000"/>
    <n v="0"/>
    <n v="0"/>
    <n v="0"/>
    <n v="0"/>
    <n v="131629000"/>
    <n v="0"/>
    <n v="0"/>
    <n v="131924072"/>
    <n v="260295071"/>
    <n v="0"/>
    <n v="0"/>
    <n v="391924072"/>
    <n v="0"/>
    <n v="391924071"/>
    <n v="0"/>
    <n v="391924072"/>
    <n v="391924071"/>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460050"/>
    <s v="Security and ICT Infrastructure"/>
    <s v="312299"/>
    <s v="Other Machinery and Equipment- Acquisition"/>
    <n v="0"/>
    <n v="0"/>
    <n v="0"/>
    <n v="0"/>
    <n v="84500000"/>
    <n v="0"/>
    <n v="84500000"/>
    <n v="0"/>
    <n v="0"/>
    <n v="0"/>
    <n v="0"/>
    <n v="0"/>
    <n v="0"/>
    <n v="0"/>
    <n v="0"/>
    <n v="0"/>
    <n v="0"/>
    <n v="0"/>
    <n v="0"/>
    <n v="0"/>
    <n v="0"/>
    <n v="0"/>
    <n v="0"/>
    <n v="0"/>
    <n v="0"/>
    <n v="0"/>
    <n v="0"/>
    <n v="0"/>
    <n v="0"/>
    <n v="0"/>
    <s v="Capital"/>
  </r>
  <r>
    <s v="120"/>
    <s v="National Citizenship and Immigration Control (NCIC)"/>
    <x v="0"/>
    <x v="0"/>
    <s v="01"/>
    <s v="Institutional Coordination"/>
    <s v="02"/>
    <s v="General administration, planning, policy and support services"/>
    <s v="001"/>
    <s v="Finance and Administration"/>
    <s v="1671"/>
    <s v="Retooling the National Citizenship and Immigration Control"/>
    <s v="460050"/>
    <s v="Security and ICT Infrastructure"/>
    <s v="312423"/>
    <s v="Computer Software - Acquisition"/>
    <n v="0"/>
    <n v="0"/>
    <n v="0"/>
    <n v="0"/>
    <n v="3000000000"/>
    <n v="0"/>
    <n v="3000000000"/>
    <n v="0"/>
    <n v="0"/>
    <n v="0"/>
    <n v="0"/>
    <n v="0"/>
    <n v="0"/>
    <n v="0"/>
    <n v="0"/>
    <n v="0"/>
    <n v="0"/>
    <n v="0"/>
    <n v="0"/>
    <n v="0"/>
    <n v="0"/>
    <n v="0"/>
    <n v="0"/>
    <n v="0"/>
    <n v="0"/>
    <n v="0"/>
    <n v="0"/>
    <n v="0"/>
    <n v="0"/>
    <n v="0"/>
    <s v="Capital"/>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224003"/>
    <s v="Agricultural Supplies and Services"/>
    <n v="0"/>
    <n v="0"/>
    <n v="0"/>
    <n v="0"/>
    <n v="1336566119"/>
    <n v="0"/>
    <n v="1336566119"/>
    <n v="0"/>
    <n v="0"/>
    <n v="0"/>
    <n v="0"/>
    <n v="0"/>
    <n v="1548600"/>
    <n v="213152"/>
    <n v="0"/>
    <n v="0"/>
    <n v="15500000"/>
    <n v="15398016"/>
    <n v="0"/>
    <n v="0"/>
    <n v="105100000"/>
    <n v="106537432"/>
    <n v="0"/>
    <n v="0"/>
    <n v="122148600"/>
    <n v="0"/>
    <n v="122148600"/>
    <n v="0"/>
    <n v="122148600"/>
    <n v="122148600"/>
    <s v="Recurrent"/>
  </r>
  <r>
    <s v="121"/>
    <s v="Dairy Development Authority (DDA)"/>
    <x v="7"/>
    <x v="7"/>
    <s v="01"/>
    <s v="Institutional Strengthening and Coordination "/>
    <s v="01"/>
    <s v="Dairy Development and Regulation"/>
    <s v="003"/>
    <s v="Corporate Services"/>
    <s v="1751"/>
    <s v="Retooling of Diary Development Authority"/>
    <s v="000003"/>
    <s v="Facilities and Equipment Management"/>
    <s v="312299"/>
    <s v="Other Machinery and Equipment- Acquisition"/>
    <n v="0"/>
    <n v="0"/>
    <n v="0"/>
    <n v="0"/>
    <n v="800700000"/>
    <n v="0"/>
    <n v="800700000"/>
    <n v="0"/>
    <n v="0"/>
    <n v="0"/>
    <n v="0"/>
    <n v="0"/>
    <n v="0"/>
    <n v="0"/>
    <n v="0"/>
    <n v="0"/>
    <n v="21700000"/>
    <n v="0"/>
    <n v="0"/>
    <n v="0"/>
    <n v="0"/>
    <n v="1908500"/>
    <n v="0"/>
    <n v="0"/>
    <n v="21700000"/>
    <n v="0"/>
    <n v="1908500"/>
    <n v="0"/>
    <n v="21700000"/>
    <n v="1908500"/>
    <s v="Capital"/>
  </r>
  <r>
    <s v="122"/>
    <s v="Kampala Capital City Authority (KCCA)"/>
    <x v="7"/>
    <x v="7"/>
    <s v="02"/>
    <s v="Agricultural Production and Productivity"/>
    <s v="11"/>
    <s v="Urban Commercial and Production Services"/>
    <s v="006"/>
    <s v="Urban Commercial and Production Services"/>
    <s v="1686"/>
    <s v="Retooling of Kampala Capital City Authority"/>
    <s v="000003"/>
    <s v="Facilities and Equipment Management"/>
    <s v="221003"/>
    <s v="Staff Training"/>
    <n v="0"/>
    <n v="0"/>
    <n v="0"/>
    <n v="0"/>
    <n v="35000000"/>
    <n v="0"/>
    <n v="35000000"/>
    <n v="0"/>
    <n v="0"/>
    <n v="0"/>
    <n v="0"/>
    <n v="0"/>
    <n v="16949100"/>
    <n v="4779852"/>
    <n v="0"/>
    <n v="0"/>
    <n v="11386500"/>
    <n v="0"/>
    <n v="0"/>
    <n v="0"/>
    <n v="6664400"/>
    <n v="30220148"/>
    <n v="0"/>
    <n v="0"/>
    <n v="35000000"/>
    <n v="0"/>
    <n v="35000000"/>
    <n v="0"/>
    <n v="35000000"/>
    <n v="35000000"/>
    <s v="Recurrent"/>
  </r>
  <r>
    <s v="122"/>
    <s v="Kampala Capital City Authority (KCCA)"/>
    <x v="2"/>
    <x v="2"/>
    <s v="01"/>
    <s v="Environment and Natural Resources Management"/>
    <s v="08"/>
    <s v="Sanitation and Environmental Services"/>
    <s v="007"/>
    <s v="Urban Commercial and Production Services"/>
    <s v="1686"/>
    <s v="Retooling of Kampala Capital City Authority"/>
    <s v="320135"/>
    <s v="Sanitation and hygiene Services"/>
    <s v="342111"/>
    <s v="Land - Acquisition"/>
    <n v="0"/>
    <n v="0"/>
    <n v="0"/>
    <n v="0"/>
    <n v="169989955"/>
    <n v="0"/>
    <n v="169989955"/>
    <n v="0"/>
    <n v="0"/>
    <n v="0"/>
    <n v="0"/>
    <n v="0"/>
    <n v="75000000"/>
    <n v="0"/>
    <n v="0"/>
    <n v="0"/>
    <n v="64722172"/>
    <n v="0"/>
    <n v="0"/>
    <n v="0"/>
    <n v="30267783"/>
    <n v="84408650"/>
    <n v="0"/>
    <n v="0"/>
    <n v="169989955"/>
    <n v="0"/>
    <n v="84408650"/>
    <n v="0"/>
    <n v="169989955"/>
    <n v="84408650"/>
    <s v="Capital"/>
  </r>
  <r>
    <s v="122"/>
    <s v="Kampala Capital City Authority (KCCA)"/>
    <x v="10"/>
    <x v="10"/>
    <s v="03"/>
    <s v="Transport Infrastructure and Services Development"/>
    <s v="13"/>
    <s v="Urban Road Network Development"/>
    <s v="002"/>
    <s v="Engineering and Techinical Services"/>
    <s v="1658"/>
    <s v="Kampala City Roads Rehabilitation Project"/>
    <s v="260007"/>
    <s v="Road construction and upgrade"/>
    <s v="225203"/>
    <s v="Appraisal and Feasibility Studies for Capital Works"/>
    <n v="0"/>
    <n v="0"/>
    <n v="0"/>
    <n v="0"/>
    <n v="2600000000"/>
    <n v="0"/>
    <n v="0"/>
    <n v="2600000000"/>
    <n v="0"/>
    <n v="0"/>
    <n v="0"/>
    <n v="0"/>
    <n v="0"/>
    <n v="0"/>
    <n v="0"/>
    <n v="0"/>
    <n v="0"/>
    <n v="0"/>
    <n v="0"/>
    <n v="0"/>
    <n v="0"/>
    <n v="0"/>
    <n v="0"/>
    <n v="0"/>
    <n v="0"/>
    <n v="0"/>
    <n v="0"/>
    <n v="0"/>
    <n v="0"/>
    <n v="0"/>
    <s v="Recurrent"/>
  </r>
  <r>
    <s v="122"/>
    <s v="Kampala Capital City Authority (KCCA)"/>
    <x v="10"/>
    <x v="10"/>
    <s v="04"/>
    <s v="Transport Asset Management"/>
    <s v="13"/>
    <s v="Urban Road Network Development"/>
    <s v="000"/>
    <s v=""/>
    <s v="1295"/>
    <s v="2ND Kampala Institutional and Infrastructure Development Project (KIIDP 2)"/>
    <s v="000002"/>
    <s v="Construction Management"/>
    <s v="313131"/>
    <s v="Roads and Bridges - Improvement"/>
    <n v="0"/>
    <n v="0"/>
    <n v="0"/>
    <n v="0"/>
    <n v="0"/>
    <n v="0"/>
    <n v="0"/>
    <n v="0"/>
    <n v="0"/>
    <n v="0"/>
    <n v="3844000000"/>
    <n v="0"/>
    <n v="0"/>
    <n v="0"/>
    <n v="0"/>
    <n v="2595963599"/>
    <n v="0"/>
    <n v="0"/>
    <n v="0"/>
    <n v="0"/>
    <n v="0"/>
    <n v="0"/>
    <n v="0"/>
    <n v="0"/>
    <n v="0"/>
    <n v="3844000000"/>
    <n v="0"/>
    <n v="2595963599"/>
    <n v="3844000000"/>
    <n v="2595963599"/>
    <s v="Capital"/>
  </r>
  <r>
    <s v="122"/>
    <s v="Kampala Capital City Authority (KCCA)"/>
    <x v="10"/>
    <x v="10"/>
    <s v="04"/>
    <s v="Transport Asset Management"/>
    <s v="13"/>
    <s v="Urban Road Network Development"/>
    <s v="000"/>
    <s v=""/>
    <s v="1295"/>
    <s v="2ND Kampala Institutional and Infrastructure Development Project (KIIDP 2)"/>
    <s v="260027"/>
    <s v="Drainage Structures Services"/>
    <s v="225201"/>
    <s v="Consultancy Services-Capital"/>
    <n v="0"/>
    <n v="0"/>
    <n v="0"/>
    <n v="0"/>
    <n v="0"/>
    <n v="0"/>
    <n v="0"/>
    <n v="0"/>
    <n v="0"/>
    <n v="0"/>
    <n v="1994441191"/>
    <n v="112164350"/>
    <n v="0"/>
    <n v="0"/>
    <n v="0"/>
    <n v="1148105906"/>
    <n v="0"/>
    <n v="0"/>
    <n v="0"/>
    <n v="0"/>
    <n v="0"/>
    <n v="0"/>
    <n v="0"/>
    <n v="0"/>
    <n v="0"/>
    <n v="1994441191"/>
    <n v="0"/>
    <n v="1260270256"/>
    <n v="1994441191"/>
    <n v="1260270256"/>
    <s v="Recurrent"/>
  </r>
  <r>
    <s v="122"/>
    <s v="Kampala Capital City Authority (KCCA)"/>
    <x v="10"/>
    <x v="10"/>
    <s v="04"/>
    <s v="Transport Asset Management"/>
    <s v="13"/>
    <s v="Urban Road Network Development"/>
    <s v="002"/>
    <s v="Engineering and Techinical Services"/>
    <s v="1686"/>
    <s v="Retooling of Kampala Capital City Authority"/>
    <s v="000002"/>
    <s v="Construction Management"/>
    <s v="312139"/>
    <s v="Other Structures - Acquisition"/>
    <n v="0"/>
    <n v="0"/>
    <n v="2144807456"/>
    <n v="-2144807456"/>
    <n v="19303267106"/>
    <n v="0"/>
    <n v="21448074562"/>
    <n v="0"/>
    <n v="0"/>
    <n v="0"/>
    <n v="0"/>
    <n v="0"/>
    <n v="3617192637"/>
    <n v="3127424837"/>
    <n v="0"/>
    <n v="0"/>
    <n v="3000000000"/>
    <n v="3489767797"/>
    <n v="0"/>
    <n v="0"/>
    <n v="12686074469"/>
    <n v="12686074469"/>
    <n v="0"/>
    <n v="0"/>
    <n v="19303267106"/>
    <n v="0"/>
    <n v="19303267103"/>
    <n v="0"/>
    <n v="19303267106"/>
    <n v="19303267103"/>
    <s v="Capital"/>
  </r>
  <r>
    <s v="122"/>
    <s v="Kampala Capital City Authority (KCCA)"/>
    <x v="10"/>
    <x v="10"/>
    <s v="04"/>
    <s v="Transport Asset Management"/>
    <s v="13"/>
    <s v="Urban Road Network Development"/>
    <s v="002"/>
    <s v="Engineering and Techinical Services"/>
    <s v="1686"/>
    <s v="Retooling of Kampala Capital City Authority"/>
    <s v="000017"/>
    <s v="Infrastructure Development and Management"/>
    <s v="312131"/>
    <s v="Roads and Bridges - Acquisition"/>
    <n v="0"/>
    <n v="0"/>
    <n v="0"/>
    <n v="0"/>
    <n v="29628986233"/>
    <n v="0"/>
    <n v="29628986233"/>
    <n v="0"/>
    <n v="0"/>
    <n v="0"/>
    <n v="0"/>
    <n v="0"/>
    <n v="5882731253"/>
    <n v="5619040888"/>
    <n v="0"/>
    <n v="0"/>
    <n v="4780907552"/>
    <n v="5044597916"/>
    <n v="0"/>
    <n v="0"/>
    <n v="18965347428"/>
    <n v="18965347430"/>
    <n v="0"/>
    <n v="0"/>
    <n v="29628986233"/>
    <n v="0"/>
    <n v="29628986234"/>
    <n v="0"/>
    <n v="29628986233"/>
    <n v="29628986234"/>
    <s v="Capital"/>
  </r>
  <r>
    <s v="122"/>
    <s v="Kampala Capital City Authority (KCCA)"/>
    <x v="9"/>
    <x v="9"/>
    <s v="01"/>
    <s v="Education,Sports and skills"/>
    <s v="03"/>
    <s v="Education and Social Services"/>
    <s v="002"/>
    <s v="Education and Social Services"/>
    <s v="1686"/>
    <s v="Retooling of Kampala Capital City Authority"/>
    <s v="000017"/>
    <s v="Infrastructure Development and Management"/>
    <s v="312139"/>
    <s v="Other Structures - Acquisition"/>
    <n v="0"/>
    <n v="0"/>
    <n v="0"/>
    <n v="0"/>
    <n v="6166509000"/>
    <n v="0"/>
    <n v="6166509000"/>
    <n v="0"/>
    <n v="0"/>
    <n v="0"/>
    <n v="0"/>
    <n v="0"/>
    <n v="0"/>
    <n v="0"/>
    <n v="0"/>
    <n v="0"/>
    <n v="0"/>
    <n v="0"/>
    <n v="0"/>
    <n v="0"/>
    <n v="6166509000"/>
    <n v="6166509000"/>
    <n v="0"/>
    <n v="0"/>
    <n v="6166509000"/>
    <n v="0"/>
    <n v="6166509000"/>
    <n v="0"/>
    <n v="6166509000"/>
    <n v="6166509000"/>
    <s v="Capital"/>
  </r>
  <r>
    <s v="122"/>
    <s v="Kampala Capital City Authority (KCCA)"/>
    <x v="6"/>
    <x v="6"/>
    <s v="02"/>
    <s v="Resource Mobilization and Budgeting"/>
    <s v="07"/>
    <s v="Revenue collection and mobilisation"/>
    <s v="006"/>
    <s v="Revenue collection and mobilisation"/>
    <s v="1686"/>
    <s v="Retooling of Kampala Capital City Authority"/>
    <s v="000003"/>
    <s v="Facilities and Equipment Management"/>
    <s v="221008"/>
    <s v="Information and Communication Technology Supplies.  "/>
    <n v="0"/>
    <n v="0"/>
    <n v="0"/>
    <n v="0"/>
    <n v="71232120"/>
    <n v="0"/>
    <n v="71232120"/>
    <n v="0"/>
    <n v="0"/>
    <n v="0"/>
    <n v="0"/>
    <n v="0"/>
    <n v="45500000"/>
    <n v="38955602"/>
    <n v="0"/>
    <n v="0"/>
    <n v="0"/>
    <n v="6409000"/>
    <n v="0"/>
    <n v="0"/>
    <n v="25732120"/>
    <n v="13392520"/>
    <n v="0"/>
    <n v="0"/>
    <n v="71232120"/>
    <n v="0"/>
    <n v="58757122"/>
    <n v="0"/>
    <n v="71232120"/>
    <n v="58757122"/>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11106"/>
    <s v="Allowances (Incl. Casuals, Temporary, sitting allowances)"/>
    <n v="0"/>
    <n v="0"/>
    <n v="0"/>
    <n v="0"/>
    <n v="155000000"/>
    <n v="0"/>
    <n v="155000000"/>
    <n v="0"/>
    <n v="155000000"/>
    <n v="68741901"/>
    <n v="0"/>
    <n v="0"/>
    <n v="0"/>
    <n v="85189013"/>
    <n v="0"/>
    <n v="0"/>
    <n v="0"/>
    <n v="1069086"/>
    <n v="0"/>
    <n v="0"/>
    <n v="0"/>
    <n v="0"/>
    <n v="0"/>
    <n v="0"/>
    <n v="155000000"/>
    <n v="0"/>
    <n v="155000000"/>
    <n v="0"/>
    <n v="155000000"/>
    <n v="1550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11107"/>
    <s v="Boards, Committees and Council Allowances"/>
    <n v="0"/>
    <n v="0"/>
    <n v="0"/>
    <n v="0"/>
    <n v="242364160"/>
    <n v="0"/>
    <n v="242364160"/>
    <n v="0"/>
    <n v="240000000"/>
    <n v="57645714"/>
    <n v="0"/>
    <n v="0"/>
    <n v="0"/>
    <n v="182007928"/>
    <n v="0"/>
    <n v="0"/>
    <n v="2364160"/>
    <n v="2710518"/>
    <n v="0"/>
    <n v="0"/>
    <n v="0"/>
    <n v="0"/>
    <n v="0"/>
    <n v="0"/>
    <n v="242364160"/>
    <n v="0"/>
    <n v="242364160"/>
    <n v="0"/>
    <n v="242364160"/>
    <n v="24236416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12101"/>
    <s v="Social Security Contributions"/>
    <n v="0"/>
    <n v="0"/>
    <n v="0"/>
    <n v="0"/>
    <n v="227600000"/>
    <n v="0"/>
    <n v="227600000"/>
    <n v="0"/>
    <n v="0"/>
    <n v="0"/>
    <n v="0"/>
    <n v="0"/>
    <n v="0"/>
    <n v="0"/>
    <n v="0"/>
    <n v="0"/>
    <n v="113800000"/>
    <n v="0"/>
    <n v="0"/>
    <n v="0"/>
    <n v="113800000"/>
    <n v="227600000"/>
    <n v="0"/>
    <n v="0"/>
    <n v="227600000"/>
    <n v="0"/>
    <n v="227600000"/>
    <n v="0"/>
    <n v="227600000"/>
    <n v="2276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1001"/>
    <s v="Advertising and Public Relations"/>
    <n v="0"/>
    <n v="0"/>
    <n v="0"/>
    <n v="0"/>
    <n v="220000000"/>
    <n v="0"/>
    <n v="220000000"/>
    <n v="0"/>
    <n v="70000000"/>
    <n v="0"/>
    <n v="0"/>
    <n v="0"/>
    <n v="0"/>
    <n v="70000000"/>
    <n v="0"/>
    <n v="0"/>
    <n v="150000000"/>
    <n v="150000000"/>
    <n v="0"/>
    <n v="0"/>
    <n v="0"/>
    <n v="0"/>
    <n v="0"/>
    <n v="0"/>
    <n v="220000000"/>
    <n v="0"/>
    <n v="220000000"/>
    <n v="0"/>
    <n v="220000000"/>
    <n v="220000000"/>
    <s v="Recurrent"/>
  </r>
  <r>
    <s v="125"/>
    <s v="National Animal Genetic Resource Centre and Data Bank (NAGRC&amp;DB)"/>
    <x v="7"/>
    <x v="7"/>
    <s v="01"/>
    <s v="Institutional Strengthening and Coordination "/>
    <s v="01"/>
    <s v="Breeding and Genetic Improvement "/>
    <s v="001"/>
    <s v=" Breeding and Production "/>
    <s v="1325"/>
    <s v="NAGRC Strategic Intervention for Animal Genetics Improvement Project"/>
    <s v="000014"/>
    <s v="Administrative and Support Services"/>
    <s v="223006"/>
    <s v="Water"/>
    <n v="0"/>
    <n v="0"/>
    <n v="0"/>
    <n v="0"/>
    <n v="150000000"/>
    <n v="0"/>
    <n v="150000000"/>
    <n v="0"/>
    <n v="50000000"/>
    <n v="0"/>
    <n v="0"/>
    <n v="0"/>
    <n v="0"/>
    <n v="50000000"/>
    <n v="0"/>
    <n v="0"/>
    <n v="68800000"/>
    <n v="68800000"/>
    <n v="0"/>
    <n v="0"/>
    <n v="31200000"/>
    <n v="31200000"/>
    <n v="0"/>
    <n v="0"/>
    <n v="150000000"/>
    <n v="0"/>
    <n v="150000000"/>
    <n v="0"/>
    <n v="150000000"/>
    <n v="150000000"/>
    <s v="Recurrent"/>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00002"/>
    <s v="Construction management"/>
    <s v="312111"/>
    <s v="Residential Buildings - Acquisition"/>
    <n v="0"/>
    <n v="0"/>
    <n v="0"/>
    <n v="0"/>
    <n v="1548000000"/>
    <n v="0"/>
    <n v="1548000000"/>
    <n v="0"/>
    <n v="0"/>
    <n v="0"/>
    <n v="0"/>
    <n v="0"/>
    <n v="0"/>
    <n v="0"/>
    <n v="0"/>
    <n v="0"/>
    <n v="1548000000"/>
    <n v="1548000000"/>
    <n v="0"/>
    <n v="0"/>
    <n v="0"/>
    <n v="0"/>
    <n v="0"/>
    <n v="0"/>
    <n v="1548000000"/>
    <n v="0"/>
    <n v="1548000000"/>
    <n v="0"/>
    <n v="1548000000"/>
    <n v="1548000000"/>
    <s v="Capital"/>
  </r>
  <r>
    <s v="125"/>
    <s v="National Animal Genetic Resource Centre and Data Bank (NAGRC&amp;DB)"/>
    <x v="7"/>
    <x v="7"/>
    <s v="02"/>
    <s v="Agricultural Production and Productivity"/>
    <s v="01"/>
    <s v="Breeding and Genetic Improvement "/>
    <s v="001"/>
    <s v=" Breeding and Production "/>
    <s v="1325"/>
    <s v="NAGRC Strategic Intervention for Animal Genetics Improvement Project"/>
    <s v="010007"/>
    <s v="Conservation and utilization of indigenous Animal Genetic resources"/>
    <s v="227001"/>
    <s v="Travel inland"/>
    <n v="0"/>
    <n v="0"/>
    <n v="0"/>
    <n v="0"/>
    <n v="175000000"/>
    <n v="0"/>
    <n v="175000000"/>
    <n v="0"/>
    <n v="0"/>
    <n v="0"/>
    <n v="0"/>
    <n v="0"/>
    <n v="0"/>
    <n v="0"/>
    <n v="0"/>
    <n v="0"/>
    <n v="175000000"/>
    <n v="175000000"/>
    <n v="0"/>
    <n v="0"/>
    <n v="0"/>
    <n v="0"/>
    <n v="0"/>
    <n v="0"/>
    <n v="175000000"/>
    <n v="0"/>
    <n v="175000000"/>
    <n v="0"/>
    <n v="175000000"/>
    <n v="175000000"/>
    <s v="Recurrent"/>
  </r>
  <r>
    <s v="125"/>
    <s v="National Animal Genetic Resource Centre and Data Bank (NAGRC&amp;DB)"/>
    <x v="7"/>
    <x v="7"/>
    <s v="03"/>
    <s v="Storage, Agro-Processing and Value addition "/>
    <s v="01"/>
    <s v="Breeding and Genetic Improvement "/>
    <s v="001"/>
    <s v=" Breeding and Production "/>
    <s v="1325"/>
    <s v="NAGRC Strategic Intervention for Animal Genetics Improvement Project"/>
    <s v="010004"/>
    <s v="Animal Feeds Production"/>
    <s v="312233"/>
    <s v="Medical, Laboratory and Research &amp; appliances - Acquisition"/>
    <n v="0"/>
    <n v="0"/>
    <n v="0"/>
    <n v="0"/>
    <n v="400000000"/>
    <n v="0"/>
    <n v="400000000"/>
    <n v="0"/>
    <n v="0"/>
    <n v="0"/>
    <n v="0"/>
    <n v="0"/>
    <n v="0"/>
    <n v="0"/>
    <n v="0"/>
    <n v="0"/>
    <n v="400000000"/>
    <n v="400000000"/>
    <n v="0"/>
    <n v="0"/>
    <n v="0"/>
    <n v="0"/>
    <n v="0"/>
    <n v="0"/>
    <n v="400000000"/>
    <n v="0"/>
    <n v="400000000"/>
    <n v="0"/>
    <n v="400000000"/>
    <n v="400000000"/>
    <s v="Capital"/>
  </r>
  <r>
    <s v="126"/>
    <s v="National Information Technologies Authority"/>
    <x v="15"/>
    <x v="15"/>
    <s v="04"/>
    <s v="Enabling Environment "/>
    <s v="02"/>
    <s v="General Administration and support services"/>
    <s v="001"/>
    <s v="Finance and Administration "/>
    <s v="1653"/>
    <s v="Retooling of National Information &amp; Technology Authority"/>
    <s v="000014"/>
    <s v="Administrative and Support Services"/>
    <s v="312235"/>
    <s v="Furniture and Fittings - Acquisition"/>
    <n v="0"/>
    <n v="0"/>
    <n v="0"/>
    <n v="0"/>
    <n v="40000000"/>
    <n v="0"/>
    <n v="40000000"/>
    <n v="0"/>
    <n v="0"/>
    <n v="0"/>
    <n v="0"/>
    <n v="0"/>
    <n v="40000000"/>
    <n v="0"/>
    <n v="0"/>
    <n v="0"/>
    <n v="0"/>
    <n v="31270000"/>
    <n v="0"/>
    <n v="0"/>
    <n v="0"/>
    <n v="8600000"/>
    <n v="0"/>
    <n v="0"/>
    <n v="40000000"/>
    <n v="0"/>
    <n v="39870000"/>
    <n v="0"/>
    <n v="40000000"/>
    <n v="39870000"/>
    <s v="Capital"/>
  </r>
  <r>
    <s v="128"/>
    <s v="Uganda National Examination Board (UNEB)"/>
    <x v="9"/>
    <x v="9"/>
    <s v="01"/>
    <s v="Education,Sports and skills"/>
    <s v="02"/>
    <s v="General Administration and Support Services"/>
    <s v="001"/>
    <s v="Headquarters"/>
    <s v="1356"/>
    <s v="Uganda National Examination Board (UNEB) Infrastructure Development Project"/>
    <s v="000002"/>
    <s v="Construction Management"/>
    <s v="312129"/>
    <s v=" Other Buildings other than dwellings - Acquisition"/>
    <n v="0"/>
    <n v="0"/>
    <n v="0"/>
    <n v="0"/>
    <n v="3900000000"/>
    <n v="0"/>
    <n v="3900000000"/>
    <n v="0"/>
    <n v="0"/>
    <n v="0"/>
    <n v="0"/>
    <n v="0"/>
    <n v="0"/>
    <n v="0"/>
    <n v="0"/>
    <n v="0"/>
    <n v="0"/>
    <n v="0"/>
    <n v="0"/>
    <n v="0"/>
    <n v="0"/>
    <n v="0"/>
    <n v="0"/>
    <n v="0"/>
    <n v="0"/>
    <n v="0"/>
    <n v="0"/>
    <n v="0"/>
    <n v="0"/>
    <n v="0"/>
    <s v="Capital"/>
  </r>
  <r>
    <s v="128"/>
    <s v="Uganda National Examination Board (UNEB)"/>
    <x v="9"/>
    <x v="9"/>
    <s v="01"/>
    <s v="Education,Sports and skills"/>
    <s v="02"/>
    <s v="General Administration and Support Services"/>
    <s v="001"/>
    <s v="Headquarters"/>
    <s v="1649"/>
    <s v="Retooling of Uganda National Examinations Board"/>
    <s v="000003"/>
    <s v="Facilities and Equipment Management"/>
    <s v="312235"/>
    <s v="Furniture and Fittings - Acquisition"/>
    <n v="0"/>
    <n v="0"/>
    <n v="0"/>
    <n v="0"/>
    <n v="0"/>
    <n v="0"/>
    <n v="200000000"/>
    <n v="0"/>
    <n v="0"/>
    <n v="0"/>
    <n v="0"/>
    <n v="0"/>
    <n v="200000000"/>
    <n v="0"/>
    <n v="0"/>
    <n v="0"/>
    <n v="0"/>
    <n v="0"/>
    <n v="0"/>
    <n v="0"/>
    <n v="0"/>
    <n v="200000001"/>
    <n v="0"/>
    <n v="0"/>
    <n v="200000000"/>
    <n v="0"/>
    <n v="200000001"/>
    <n v="0"/>
    <n v="200000000"/>
    <n v="200000001"/>
    <s v="Capital"/>
  </r>
  <r>
    <s v="019"/>
    <s v="Ministry of Water and Environment"/>
    <x v="2"/>
    <x v="2"/>
    <s v="03"/>
    <s v="Water Resources Management "/>
    <s v="02"/>
    <s v="Directorate of Water Resources Management"/>
    <s v="002"/>
    <s v="Water Quality Managemnet "/>
    <s v="1522"/>
    <s v="Inner Murchison Bay Cleanup Project"/>
    <s v="000017"/>
    <s v="Infrastructure Development and Management"/>
    <s v="228002"/>
    <s v="Maintenance-Transport Equipment "/>
    <n v="0"/>
    <n v="0"/>
    <n v="0"/>
    <n v="0"/>
    <n v="5000000"/>
    <n v="0"/>
    <n v="5000000"/>
    <n v="0"/>
    <n v="0"/>
    <n v="0"/>
    <n v="0"/>
    <n v="0"/>
    <n v="1250000"/>
    <n v="625000"/>
    <n v="0"/>
    <n v="0"/>
    <n v="0"/>
    <n v="625000"/>
    <n v="0"/>
    <n v="0"/>
    <n v="0"/>
    <n v="625000"/>
    <n v="0"/>
    <n v="0"/>
    <n v="1250000"/>
    <n v="0"/>
    <n v="1875000"/>
    <n v="0"/>
    <n v="1250000"/>
    <n v="1875000"/>
    <s v="Recurrent"/>
  </r>
  <r>
    <s v="019"/>
    <s v="Ministry of Water and Environment"/>
    <x v="2"/>
    <x v="2"/>
    <s v="03"/>
    <s v="Water Resources Management "/>
    <s v="02"/>
    <s v="Directorate of Water Resources Management"/>
    <s v="002"/>
    <s v="Water Quality Managemnet "/>
    <s v="1522"/>
    <s v="Inner Murchison Bay Cleanup Project"/>
    <s v="140022"/>
    <s v="Integrated Catchment based Infrastructure"/>
    <s v="227001"/>
    <s v="Travel inland"/>
    <n v="0"/>
    <n v="0"/>
    <n v="0"/>
    <n v="0"/>
    <n v="35000000"/>
    <n v="0"/>
    <n v="35000000"/>
    <n v="0"/>
    <n v="0"/>
    <n v="0"/>
    <n v="0"/>
    <n v="0"/>
    <n v="8750"/>
    <n v="8750"/>
    <n v="0"/>
    <n v="0"/>
    <n v="0"/>
    <n v="0"/>
    <n v="0"/>
    <n v="0"/>
    <n v="0"/>
    <n v="0"/>
    <n v="0"/>
    <n v="0"/>
    <n v="8750"/>
    <n v="0"/>
    <n v="8750"/>
    <n v="0"/>
    <n v="8750"/>
    <n v="8750"/>
    <s v="Recurrent"/>
  </r>
  <r>
    <s v="019"/>
    <s v="Ministry of Water and Environment"/>
    <x v="2"/>
    <x v="2"/>
    <s v="03"/>
    <s v="Water Resources Management "/>
    <s v="02"/>
    <s v="Directorate of Water Resources Management"/>
    <s v="002"/>
    <s v="Water Quality Managemnet "/>
    <s v="1762"/>
    <s v="Potable Water Project"/>
    <s v="000015"/>
    <s v="Monitoring and Evaluation "/>
    <s v="227004"/>
    <s v="Fuel, Lubricants and Oils"/>
    <n v="0"/>
    <n v="0"/>
    <n v="0"/>
    <n v="0"/>
    <n v="100000000"/>
    <n v="0"/>
    <n v="100000000"/>
    <n v="0"/>
    <n v="0"/>
    <n v="0"/>
    <n v="0"/>
    <n v="0"/>
    <n v="25000000"/>
    <n v="25000000"/>
    <n v="0"/>
    <n v="0"/>
    <n v="25000000"/>
    <n v="25000000"/>
    <n v="0"/>
    <n v="0"/>
    <n v="50000000"/>
    <n v="50000000"/>
    <n v="0"/>
    <n v="0"/>
    <n v="100000000"/>
    <n v="0"/>
    <n v="100000000"/>
    <n v="0"/>
    <n v="100000000"/>
    <n v="10000000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000014"/>
    <s v="Administrative and Support Services"/>
    <s v="221012"/>
    <s v="Small Office Equipment"/>
    <n v="0"/>
    <n v="0"/>
    <n v="0"/>
    <n v="0"/>
    <n v="5000000"/>
    <n v="0"/>
    <n v="5000000"/>
    <n v="0"/>
    <n v="0"/>
    <n v="0"/>
    <n v="0"/>
    <n v="0"/>
    <n v="1250000"/>
    <n v="1250000"/>
    <n v="0"/>
    <n v="0"/>
    <n v="1250000"/>
    <n v="1250000"/>
    <n v="0"/>
    <n v="0"/>
    <n v="2500000"/>
    <n v="2500000"/>
    <n v="0"/>
    <n v="0"/>
    <n v="5000000"/>
    <n v="0"/>
    <n v="5000000"/>
    <n v="0"/>
    <n v="5000000"/>
    <n v="5000000"/>
    <s v="Recurrent"/>
  </r>
  <r>
    <s v="019"/>
    <s v="Ministry of Water and Environment"/>
    <x v="2"/>
    <x v="2"/>
    <s v="03"/>
    <s v="Water Resources Management "/>
    <s v="02"/>
    <s v="Directorate of Water Resources Management"/>
    <s v="003"/>
    <s v="Water Resources monitoring and Assessment"/>
    <s v="1487"/>
    <s v="Enhancing Resilience of Communities to Climate Change"/>
    <s v="000017"/>
    <s v="Infrastructure Development and Management"/>
    <s v="313121"/>
    <s v="  Non-Residential Buildings  - Improvement"/>
    <n v="0"/>
    <n v="0"/>
    <n v="0"/>
    <n v="0"/>
    <n v="200000000"/>
    <n v="0"/>
    <n v="200000000"/>
    <n v="0"/>
    <n v="0"/>
    <n v="0"/>
    <n v="0"/>
    <n v="0"/>
    <n v="0"/>
    <n v="0"/>
    <n v="0"/>
    <n v="0"/>
    <n v="50000000"/>
    <n v="50000000"/>
    <n v="0"/>
    <n v="0"/>
    <n v="0"/>
    <n v="0"/>
    <n v="0"/>
    <n v="0"/>
    <n v="50000000"/>
    <n v="0"/>
    <n v="50000000"/>
    <n v="0"/>
    <n v="50000000"/>
    <n v="50000000"/>
    <s v="Capital"/>
  </r>
  <r>
    <s v="019"/>
    <s v="Ministry of Water and Environment"/>
    <x v="2"/>
    <x v="2"/>
    <s v="03"/>
    <s v="Water Resources Management "/>
    <s v="02"/>
    <s v="Directorate of Water Resources Management"/>
    <s v="004"/>
    <s v="Water Resources planning &amp; Regulation "/>
    <s v="1530"/>
    <s v="Integrated Water Resources Management and Development Project (IWMDP)"/>
    <s v="000014"/>
    <s v="Administration and Support Services"/>
    <s v="211102"/>
    <s v="Contract Staff Salaries "/>
    <n v="0"/>
    <n v="0"/>
    <n v="0"/>
    <n v="0"/>
    <n v="0"/>
    <n v="0"/>
    <n v="335767352"/>
    <n v="479515850"/>
    <n v="0"/>
    <n v="0"/>
    <n v="0"/>
    <n v="0"/>
    <n v="83941750"/>
    <n v="83355351"/>
    <n v="0"/>
    <n v="0"/>
    <n v="83941750"/>
    <n v="83159809"/>
    <n v="0"/>
    <n v="0"/>
    <n v="83941750"/>
    <n v="85310090"/>
    <n v="0"/>
    <n v="0"/>
    <n v="251825250"/>
    <n v="0"/>
    <n v="251825250"/>
    <n v="0"/>
    <n v="251825250"/>
    <n v="251825250"/>
    <s v="Recurrent"/>
  </r>
  <r>
    <s v="019"/>
    <s v="Ministry of Water and Environment"/>
    <x v="2"/>
    <x v="2"/>
    <s v="03"/>
    <s v="Water Resources Management "/>
    <s v="02"/>
    <s v="Directorate of Water Resources Management"/>
    <s v="006"/>
    <s v="Water Resources Regulation "/>
    <s v="1662"/>
    <s v="Water Management Zones Project Phase 2"/>
    <s v="000017"/>
    <s v="Infrastructure Development and Management"/>
    <s v="228002"/>
    <s v="Maintenance-Transport Equipment "/>
    <n v="0"/>
    <n v="0"/>
    <n v="0"/>
    <n v="0"/>
    <n v="80000000"/>
    <n v="0"/>
    <n v="80000000"/>
    <n v="0"/>
    <n v="0"/>
    <n v="0"/>
    <n v="0"/>
    <n v="0"/>
    <n v="20000000"/>
    <n v="20000000"/>
    <n v="0"/>
    <n v="0"/>
    <n v="20000000"/>
    <n v="20000000"/>
    <n v="0"/>
    <n v="0"/>
    <n v="40000000"/>
    <n v="40000000"/>
    <n v="0"/>
    <n v="0"/>
    <n v="80000000"/>
    <n v="0"/>
    <n v="80000000"/>
    <n v="0"/>
    <n v="80000000"/>
    <n v="80000000"/>
    <s v="Recurrent"/>
  </r>
  <r>
    <s v="019"/>
    <s v="Ministry of Water and Environment"/>
    <x v="2"/>
    <x v="2"/>
    <s v="03"/>
    <s v="Water Resources Management "/>
    <s v="02"/>
    <s v="Directorate of Water Resources Management"/>
    <s v="006"/>
    <s v="Water Resources Regulation "/>
    <s v="1662"/>
    <s v="Water Management Zones Project Phase 2"/>
    <s v="140022"/>
    <s v="Integrated Catchment based Infrastructure"/>
    <s v="221011"/>
    <s v="Printing, Stationery, Photocopying and Binding"/>
    <n v="0"/>
    <n v="0"/>
    <n v="0"/>
    <n v="0"/>
    <n v="31400000"/>
    <n v="0"/>
    <n v="31400000"/>
    <n v="0"/>
    <n v="0"/>
    <n v="0"/>
    <n v="0"/>
    <n v="0"/>
    <n v="7850000"/>
    <n v="4864843"/>
    <n v="0"/>
    <n v="0"/>
    <n v="7850000"/>
    <n v="7200607"/>
    <n v="0"/>
    <n v="0"/>
    <n v="5000000"/>
    <n v="8634550"/>
    <n v="0"/>
    <n v="0"/>
    <n v="20700000"/>
    <n v="0"/>
    <n v="20700000"/>
    <n v="0"/>
    <n v="20700000"/>
    <n v="20700000"/>
    <s v="Recurrent"/>
  </r>
  <r>
    <s v="019"/>
    <s v="Ministry of Water and Environment"/>
    <x v="9"/>
    <x v="9"/>
    <s v="02"/>
    <s v="Population Health, Safety and Management "/>
    <s v="03"/>
    <s v="Directorate of Water Development "/>
    <s v="000"/>
    <s v=""/>
    <s v="1529"/>
    <s v="Strategic Towns Water Supply and Sanitation Project (STWSSP)"/>
    <s v="000003"/>
    <s v="Facilities and Equipment Management"/>
    <s v="221003"/>
    <s v="Staff Training"/>
    <n v="0"/>
    <n v="0"/>
    <n v="0"/>
    <n v="0"/>
    <n v="0"/>
    <n v="0"/>
    <n v="0"/>
    <n v="0"/>
    <n v="0"/>
    <n v="0"/>
    <n v="35000000"/>
    <n v="35000000"/>
    <n v="0"/>
    <n v="0"/>
    <n v="55250.75"/>
    <n v="35000000"/>
    <n v="0"/>
    <n v="0"/>
    <n v="30000000"/>
    <n v="30000000"/>
    <n v="0"/>
    <n v="0"/>
    <n v="0"/>
    <n v="0"/>
    <n v="0"/>
    <n v="65055250.75"/>
    <n v="0"/>
    <n v="100000000"/>
    <n v="65055250.75"/>
    <n v="100000000"/>
    <s v="Recurrent"/>
  </r>
  <r>
    <s v="019"/>
    <s v="Ministry of Water and Environment"/>
    <x v="9"/>
    <x v="9"/>
    <s v="02"/>
    <s v="Population Health, Safety and Management "/>
    <s v="03"/>
    <s v="Directorate of Water Development "/>
    <s v="000"/>
    <s v=""/>
    <s v="1529"/>
    <s v="Strategic Towns Water Supply and Sanitation Project (STWSSP)"/>
    <s v="000003"/>
    <s v="Facilities and Equipment Management"/>
    <s v="227004"/>
    <s v="Fuel, Lubricants and Oils"/>
    <n v="0"/>
    <n v="0"/>
    <n v="0"/>
    <n v="0"/>
    <n v="0"/>
    <n v="0"/>
    <n v="0"/>
    <n v="0"/>
    <n v="0"/>
    <n v="0"/>
    <n v="40000000"/>
    <n v="40000000"/>
    <n v="0"/>
    <n v="0"/>
    <n v="56751"/>
    <n v="40000000"/>
    <n v="0"/>
    <n v="0"/>
    <n v="40000000"/>
    <n v="40000000"/>
    <n v="0"/>
    <n v="0"/>
    <n v="0"/>
    <n v="0"/>
    <n v="0"/>
    <n v="80056751"/>
    <n v="0"/>
    <n v="120000000"/>
    <n v="80056751"/>
    <n v="120000000"/>
    <s v="Recurrent"/>
  </r>
  <r>
    <s v="019"/>
    <s v="Ministry of Water and Environment"/>
    <x v="9"/>
    <x v="9"/>
    <s v="02"/>
    <s v="Population Health, Safety and Management "/>
    <s v="03"/>
    <s v="Directorate of Water Development "/>
    <s v="000"/>
    <s v=""/>
    <s v="1530"/>
    <s v="Integrated Water Resources Management and Development Project (IWMDP)"/>
    <s v="000017"/>
    <s v="Infrastructure Development and Management"/>
    <s v="225203"/>
    <s v="Appraisal and Feasibility Studies for Capital Works"/>
    <n v="0"/>
    <n v="0"/>
    <n v="0"/>
    <n v="0"/>
    <n v="0"/>
    <n v="0"/>
    <n v="0"/>
    <n v="0"/>
    <n v="0"/>
    <n v="0"/>
    <n v="1883212656"/>
    <n v="0"/>
    <n v="0"/>
    <n v="0"/>
    <n v="1216342712.5"/>
    <n v="1812155775"/>
    <n v="0"/>
    <n v="0"/>
    <n v="0"/>
    <n v="0"/>
    <n v="0"/>
    <n v="0"/>
    <n v="0"/>
    <n v="0"/>
    <n v="0"/>
    <n v="3099555368.5"/>
    <n v="0"/>
    <n v="1812155775"/>
    <n v="3099555368.5"/>
    <n v="1812155775"/>
    <s v="Recurrent"/>
  </r>
  <r>
    <s v="019"/>
    <s v="Ministry of Water and Environment"/>
    <x v="9"/>
    <x v="9"/>
    <s v="02"/>
    <s v="Population Health, Safety and Management "/>
    <s v="03"/>
    <s v="Directorate of Water Development "/>
    <s v="000"/>
    <s v=""/>
    <s v="1666"/>
    <s v="Development of Solar Powered Irrigation and Water Supply Systems"/>
    <s v="000017"/>
    <s v="Infrastructure Development and Management"/>
    <s v="312136"/>
    <s v="Power lines, stations and plants - Acquisition"/>
    <n v="0"/>
    <n v="0"/>
    <n v="0"/>
    <n v="0"/>
    <n v="0"/>
    <n v="0"/>
    <n v="0"/>
    <n v="0"/>
    <n v="0"/>
    <n v="0"/>
    <n v="0"/>
    <n v="0"/>
    <n v="0"/>
    <n v="0"/>
    <n v="14699974064.502596"/>
    <n v="14699974064.502596"/>
    <n v="0"/>
    <n v="0"/>
    <n v="0"/>
    <n v="0"/>
    <n v="0"/>
    <n v="0"/>
    <n v="0"/>
    <n v="0"/>
    <n v="0"/>
    <n v="14699974064.502596"/>
    <n v="0"/>
    <n v="14699974064.502596"/>
    <n v="14699974064.502596"/>
    <n v="14699974064.502596"/>
    <s v="Capital"/>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11102"/>
    <s v="Contract Staff Salaries "/>
    <n v="0"/>
    <n v="0"/>
    <n v="0"/>
    <n v="0"/>
    <n v="688000000"/>
    <n v="0"/>
    <n v="688000000"/>
    <n v="0"/>
    <n v="142000000"/>
    <n v="113931556"/>
    <n v="0"/>
    <n v="0"/>
    <n v="172000000"/>
    <n v="131830851"/>
    <n v="0"/>
    <n v="0"/>
    <n v="172000000"/>
    <n v="195181848"/>
    <n v="0"/>
    <n v="0"/>
    <n v="172000000"/>
    <n v="217055745"/>
    <n v="0"/>
    <n v="0"/>
    <n v="658000000"/>
    <n v="0"/>
    <n v="658000000"/>
    <n v="0"/>
    <n v="658000000"/>
    <n v="658000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5101"/>
    <s v="Consultancy Services"/>
    <n v="0"/>
    <n v="0"/>
    <n v="0"/>
    <n v="0"/>
    <n v="48000000"/>
    <n v="0"/>
    <n v="48000000"/>
    <n v="0"/>
    <n v="0"/>
    <n v="0"/>
    <n v="0"/>
    <n v="0"/>
    <n v="12000000"/>
    <n v="3750000"/>
    <n v="0"/>
    <n v="0"/>
    <n v="12000000"/>
    <n v="0"/>
    <n v="0"/>
    <n v="0"/>
    <n v="0"/>
    <n v="20250000"/>
    <n v="0"/>
    <n v="0"/>
    <n v="24000000"/>
    <n v="0"/>
    <n v="24000000"/>
    <n v="0"/>
    <n v="24000000"/>
    <n v="24000000"/>
    <s v="Recurrent"/>
  </r>
  <r>
    <s v="019"/>
    <s v="Ministry of Water and Environment"/>
    <x v="9"/>
    <x v="9"/>
    <s v="02"/>
    <s v="Population Health, Safety and Management "/>
    <s v="03"/>
    <s v="Directorate of Water Development "/>
    <s v="001"/>
    <s v="Rural Water Supply and Sanitation"/>
    <s v="1347"/>
    <s v="Solar Powered Mini-Piped Water Schemes in rural Areas"/>
    <s v="000003"/>
    <s v="Facilities and Equipment Management"/>
    <s v="227004"/>
    <s v="Fuel, Lubricants and Oils"/>
    <n v="0"/>
    <n v="0"/>
    <n v="0"/>
    <n v="0"/>
    <n v="146500000"/>
    <n v="0"/>
    <n v="146500000"/>
    <n v="0"/>
    <n v="0"/>
    <n v="0"/>
    <n v="0"/>
    <n v="0"/>
    <n v="36625000"/>
    <n v="36625000"/>
    <n v="0"/>
    <n v="0"/>
    <n v="36625000"/>
    <n v="36625000"/>
    <n v="0"/>
    <n v="0"/>
    <n v="73250000"/>
    <n v="73250000"/>
    <n v="0"/>
    <n v="0"/>
    <n v="146500000"/>
    <n v="0"/>
    <n v="146500000"/>
    <n v="0"/>
    <n v="146500000"/>
    <n v="146500000"/>
    <s v="Recurrent"/>
  </r>
  <r>
    <s v="019"/>
    <s v="Ministry of Water and Environment"/>
    <x v="9"/>
    <x v="9"/>
    <s v="02"/>
    <s v="Population Health, Safety and Management "/>
    <s v="03"/>
    <s v="Directorate of Water Development "/>
    <s v="001"/>
    <s v="Rural Water Supply and Sanitation"/>
    <s v="1614"/>
    <s v="Support to Rural Water Supply and Sanitation Project"/>
    <s v="000003"/>
    <s v="Facilities and Equipment Management"/>
    <s v="282103"/>
    <s v="Scholarships and related costs "/>
    <n v="0"/>
    <n v="0"/>
    <n v="0"/>
    <n v="0"/>
    <n v="100000000"/>
    <n v="0"/>
    <n v="100000000"/>
    <n v="0"/>
    <n v="0"/>
    <n v="0"/>
    <n v="0"/>
    <n v="0"/>
    <n v="0"/>
    <n v="0"/>
    <n v="0"/>
    <n v="0"/>
    <n v="25000000"/>
    <n v="22705000"/>
    <n v="0"/>
    <n v="0"/>
    <n v="75000000"/>
    <n v="77295000"/>
    <n v="0"/>
    <n v="0"/>
    <n v="100000000"/>
    <n v="0"/>
    <n v="100000000"/>
    <n v="0"/>
    <n v="100000000"/>
    <n v="100000000"/>
    <s v="Recurrent"/>
  </r>
  <r>
    <s v="019"/>
    <s v="Ministry of Water and Environment"/>
    <x v="9"/>
    <x v="9"/>
    <s v="02"/>
    <s v="Population Health, Safety and Management "/>
    <s v="03"/>
    <s v="Directorate of Water Development "/>
    <s v="001"/>
    <s v="Rural Water Supply and Sanitation"/>
    <s v="1666"/>
    <s v="Development of Solar Powered Irrigation and Water Supply Systems"/>
    <s v="000003"/>
    <s v="Facilities and Equipment Management"/>
    <s v="312412"/>
    <s v="Cultivated Plants - Acquisition"/>
    <n v="0"/>
    <n v="0"/>
    <n v="0"/>
    <n v="0"/>
    <n v="100000000"/>
    <n v="0"/>
    <n v="100000000"/>
    <n v="0"/>
    <n v="0"/>
    <n v="0"/>
    <n v="0"/>
    <n v="0"/>
    <n v="0"/>
    <n v="0"/>
    <n v="0"/>
    <n v="0"/>
    <n v="0"/>
    <n v="0"/>
    <n v="0"/>
    <n v="0"/>
    <n v="0"/>
    <n v="0"/>
    <n v="0"/>
    <n v="0"/>
    <n v="0"/>
    <n v="0"/>
    <n v="0"/>
    <n v="0"/>
    <n v="0"/>
    <n v="0"/>
    <s v="Capital"/>
  </r>
  <r>
    <s v="019"/>
    <s v="Ministry of Water and Environment"/>
    <x v="9"/>
    <x v="9"/>
    <s v="02"/>
    <s v="Population Health, Safety and Management "/>
    <s v="03"/>
    <s v="Directorate of Water Development "/>
    <s v="001"/>
    <s v="Rural Water Supply and Sanitation"/>
    <s v="1666"/>
    <s v="Development of Solar Powered Irrigation and Water Supply Systems"/>
    <s v="000017"/>
    <s v="Infrastructure Development and Management"/>
    <s v="225204"/>
    <s v="Monitoring and Supervision of capital work"/>
    <n v="0"/>
    <n v="0"/>
    <n v="0"/>
    <n v="0"/>
    <n v="105000000"/>
    <n v="0"/>
    <n v="105000000"/>
    <n v="0"/>
    <n v="0"/>
    <n v="0"/>
    <n v="0"/>
    <n v="0"/>
    <n v="0"/>
    <n v="0"/>
    <n v="0"/>
    <n v="0"/>
    <n v="26250000"/>
    <n v="24350000"/>
    <n v="0"/>
    <n v="0"/>
    <n v="25000000"/>
    <n v="26900000"/>
    <n v="0"/>
    <n v="0"/>
    <n v="51250000"/>
    <n v="0"/>
    <n v="51250000"/>
    <n v="0"/>
    <n v="51250000"/>
    <n v="51250000"/>
    <s v="Recurrent"/>
  </r>
  <r>
    <s v="019"/>
    <s v="Ministry of Water and Environment"/>
    <x v="9"/>
    <x v="9"/>
    <s v="02"/>
    <s v="Population Health, Safety and Management "/>
    <s v="03"/>
    <s v="Directorate of Water Development "/>
    <s v="002"/>
    <s v="Urban Water Supply and Sanitation"/>
    <s v="1188"/>
    <s v="Protection of Lake Victoria - Kampala Sanitation Program"/>
    <s v="000017"/>
    <s v="Infrastructure Development and Management"/>
    <s v="313135"/>
    <s v="Water Plants, pipelines and sewerage networks - Improvement"/>
    <n v="0"/>
    <n v="0"/>
    <n v="155000000"/>
    <n v="-155000000"/>
    <n v="22469600000"/>
    <n v="0"/>
    <n v="22624600000"/>
    <n v="0"/>
    <n v="0"/>
    <n v="0"/>
    <n v="0"/>
    <n v="0"/>
    <n v="4000000000"/>
    <n v="4000000000"/>
    <n v="0"/>
    <n v="0"/>
    <n v="4241914250"/>
    <n v="4241914250"/>
    <n v="0"/>
    <n v="0"/>
    <n v="6750000000"/>
    <n v="6750000000"/>
    <n v="0"/>
    <n v="0"/>
    <n v="14991914250"/>
    <n v="0"/>
    <n v="14991914250"/>
    <n v="0"/>
    <n v="14991914250"/>
    <n v="14991914250"/>
    <s v="Capital"/>
  </r>
  <r>
    <s v="019"/>
    <s v="Ministry of Water and Environment"/>
    <x v="9"/>
    <x v="9"/>
    <s v="02"/>
    <s v="Population Health, Safety and Management "/>
    <s v="03"/>
    <s v="Directorate of Water Development "/>
    <s v="002"/>
    <s v="Urban Water Supply and Sanitation"/>
    <s v="1193"/>
    <s v="Kampala Water- Lake Victoria Water &amp; Sanitation project"/>
    <s v="000017"/>
    <s v="Infrastructure Development and Management"/>
    <s v="312135"/>
    <s v="Water Plants, pipelines and sewerage networks - Acquisition"/>
    <n v="0"/>
    <n v="0"/>
    <n v="0"/>
    <n v="0"/>
    <n v="132114200000"/>
    <n v="0"/>
    <n v="2224200000"/>
    <n v="129890000000"/>
    <n v="0"/>
    <n v="0"/>
    <n v="0"/>
    <n v="0"/>
    <n v="500000000"/>
    <n v="500000000"/>
    <n v="0"/>
    <n v="0"/>
    <n v="500098928"/>
    <n v="500098928"/>
    <n v="0"/>
    <n v="0"/>
    <n v="500000000"/>
    <n v="500000000"/>
    <n v="0"/>
    <n v="0"/>
    <n v="1500098928"/>
    <n v="0"/>
    <n v="1500098928"/>
    <n v="0"/>
    <n v="1500098928"/>
    <n v="1500098928"/>
    <s v="Capital"/>
  </r>
  <r>
    <s v="019"/>
    <s v="Ministry of Water and Environment"/>
    <x v="9"/>
    <x v="9"/>
    <s v="02"/>
    <s v="Population Health, Safety and Management "/>
    <s v="03"/>
    <s v="Directorate of Water Development "/>
    <s v="002"/>
    <s v="Urban Water Supply and Sanitation"/>
    <s v="1438"/>
    <s v="Water Service Acceleration Project (SCAP 100%)"/>
    <s v="000017"/>
    <s v="Infrastructure Development and Management"/>
    <s v="227001"/>
    <s v="Travel inland"/>
    <n v="0"/>
    <n v="0"/>
    <n v="0"/>
    <n v="0"/>
    <n v="0"/>
    <n v="0"/>
    <n v="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438"/>
    <s v="Water Service Acceleration Project (SCAP 100%)"/>
    <s v="000017"/>
    <s v="Infrastructure Development and Management"/>
    <s v="312135"/>
    <s v="Water Plants, pipelines and sewerage networks - Acquisition"/>
    <n v="0"/>
    <n v="0"/>
    <n v="2000000000"/>
    <n v="-2000000000"/>
    <n v="51862000000"/>
    <n v="0"/>
    <n v="53862000000"/>
    <n v="0"/>
    <n v="0"/>
    <n v="0"/>
    <n v="0"/>
    <n v="0"/>
    <n v="9000000000"/>
    <n v="9000000000"/>
    <n v="0"/>
    <n v="0"/>
    <n v="6500000000"/>
    <n v="6500000000"/>
    <n v="0"/>
    <n v="0"/>
    <n v="2000000000"/>
    <n v="2000000000"/>
    <n v="0"/>
    <n v="0"/>
    <n v="17500000000"/>
    <n v="0"/>
    <n v="17500000000"/>
    <n v="0"/>
    <n v="17500000000"/>
    <n v="17500000000"/>
    <s v="Capital"/>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11106"/>
    <s v="Allowances (Incl. Casuals, Temporary, sitting allowances)"/>
    <n v="0"/>
    <n v="0"/>
    <n v="0"/>
    <n v="0"/>
    <n v="80000000"/>
    <n v="0"/>
    <n v="80000000"/>
    <n v="0"/>
    <n v="0"/>
    <n v="0"/>
    <n v="0"/>
    <n v="0"/>
    <n v="20000000"/>
    <n v="20000000"/>
    <n v="0"/>
    <n v="0"/>
    <n v="20000000"/>
    <n v="20000000"/>
    <n v="0"/>
    <n v="0"/>
    <n v="40000000"/>
    <n v="40000000"/>
    <n v="0"/>
    <n v="0"/>
    <n v="80000000"/>
    <n v="0"/>
    <n v="80000000"/>
    <n v="0"/>
    <n v="80000000"/>
    <n v="80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1012"/>
    <s v="Small Office Equipment"/>
    <n v="0"/>
    <n v="0"/>
    <n v="0"/>
    <n v="0"/>
    <n v="8000000"/>
    <n v="0"/>
    <n v="8000000"/>
    <n v="0"/>
    <n v="0"/>
    <n v="0"/>
    <n v="0"/>
    <n v="0"/>
    <n v="3000000"/>
    <n v="3000000"/>
    <n v="0"/>
    <n v="0"/>
    <n v="2000000"/>
    <n v="2000000"/>
    <n v="0"/>
    <n v="0"/>
    <n v="3000000"/>
    <n v="3000000"/>
    <n v="0"/>
    <n v="0"/>
    <n v="8000000"/>
    <n v="0"/>
    <n v="8000000"/>
    <n v="0"/>
    <n v="8000000"/>
    <n v="8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1014"/>
    <s v="Bank Charges and other Bank related costs"/>
    <n v="0"/>
    <n v="0"/>
    <n v="0"/>
    <n v="0"/>
    <n v="4000000"/>
    <n v="0"/>
    <n v="4000000"/>
    <n v="0"/>
    <n v="0"/>
    <n v="0"/>
    <n v="0"/>
    <n v="0"/>
    <n v="0"/>
    <n v="0"/>
    <n v="0"/>
    <n v="0"/>
    <n v="0"/>
    <n v="0"/>
    <n v="0"/>
    <n v="0"/>
    <n v="0"/>
    <n v="0"/>
    <n v="0"/>
    <n v="0"/>
    <n v="0"/>
    <n v="0"/>
    <n v="0"/>
    <n v="0"/>
    <n v="0"/>
    <n v="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3006"/>
    <s v="Water"/>
    <n v="0"/>
    <n v="0"/>
    <n v="0"/>
    <n v="0"/>
    <n v="4000000"/>
    <n v="0"/>
    <n v="4000000"/>
    <n v="0"/>
    <n v="0"/>
    <n v="0"/>
    <n v="0"/>
    <n v="0"/>
    <n v="1000000"/>
    <n v="1000000"/>
    <n v="0"/>
    <n v="0"/>
    <n v="1000000"/>
    <n v="1000000"/>
    <n v="0"/>
    <n v="0"/>
    <n v="2000000"/>
    <n v="2000000"/>
    <n v="0"/>
    <n v="0"/>
    <n v="4000000"/>
    <n v="0"/>
    <n v="4000000"/>
    <n v="0"/>
    <n v="4000000"/>
    <n v="4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03"/>
    <s v="Facilities and Equipment Management"/>
    <s v="228002"/>
    <s v="Maintenance-Transport Equipment "/>
    <n v="0"/>
    <n v="0"/>
    <n v="0"/>
    <n v="0"/>
    <n v="60000000"/>
    <n v="0"/>
    <n v="60000000"/>
    <n v="0"/>
    <n v="0"/>
    <n v="0"/>
    <n v="0"/>
    <n v="0"/>
    <n v="15000000"/>
    <n v="15000000"/>
    <n v="0"/>
    <n v="0"/>
    <n v="15000000"/>
    <n v="15000000"/>
    <n v="0"/>
    <n v="0"/>
    <n v="30000000"/>
    <n v="30000000"/>
    <n v="0"/>
    <n v="0"/>
    <n v="60000000"/>
    <n v="0"/>
    <n v="60000000"/>
    <n v="0"/>
    <n v="60000000"/>
    <n v="60000000"/>
    <s v="Recurrent"/>
  </r>
  <r>
    <s v="019"/>
    <s v="Ministry of Water and Environment"/>
    <x v="9"/>
    <x v="9"/>
    <s v="02"/>
    <s v="Population Health, Safety and Management "/>
    <s v="03"/>
    <s v="Directorate of Water Development "/>
    <s v="002"/>
    <s v="Urban Water Supply and Sanitation"/>
    <s v="1524"/>
    <s v="Water and Sanitation Development Facility East-Phase II"/>
    <s v="000017"/>
    <s v="Infrastructure Development and Management"/>
    <s v="313121"/>
    <s v="  Non-Residential Buildings  - Improvement"/>
    <n v="0"/>
    <n v="0"/>
    <n v="0"/>
    <n v="0"/>
    <n v="20000000"/>
    <n v="0"/>
    <n v="20000000"/>
    <n v="0"/>
    <n v="0"/>
    <n v="0"/>
    <n v="0"/>
    <n v="0"/>
    <n v="0"/>
    <n v="0"/>
    <n v="0"/>
    <n v="0"/>
    <n v="5000000"/>
    <n v="5000000"/>
    <n v="0"/>
    <n v="0"/>
    <n v="15000000"/>
    <n v="15000000"/>
    <n v="0"/>
    <n v="0"/>
    <n v="20000000"/>
    <n v="0"/>
    <n v="20000000"/>
    <n v="0"/>
    <n v="20000000"/>
    <n v="20000000"/>
    <s v="Capital"/>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12201"/>
    <s v="Social Security Contributions"/>
    <n v="0"/>
    <n v="0"/>
    <n v="0"/>
    <n v="0"/>
    <n v="103650000"/>
    <n v="0"/>
    <n v="103650000"/>
    <n v="0"/>
    <n v="0"/>
    <n v="0"/>
    <n v="0"/>
    <n v="0"/>
    <n v="25912500"/>
    <n v="25912500"/>
    <n v="0"/>
    <n v="0"/>
    <n v="25912500"/>
    <n v="25912500"/>
    <n v="0"/>
    <n v="0"/>
    <n v="51825000"/>
    <n v="51825000"/>
    <n v="0"/>
    <n v="0"/>
    <n v="103650000"/>
    <n v="0"/>
    <n v="103650000"/>
    <n v="0"/>
    <n v="103650000"/>
    <n v="10365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3005"/>
    <s v="Electricity "/>
    <n v="0"/>
    <n v="0"/>
    <n v="0"/>
    <n v="0"/>
    <n v="20000000"/>
    <n v="0"/>
    <n v="20000000"/>
    <n v="0"/>
    <n v="0"/>
    <n v="0"/>
    <n v="0"/>
    <n v="0"/>
    <n v="5000000"/>
    <n v="5000000"/>
    <n v="0"/>
    <n v="0"/>
    <n v="5000000"/>
    <n v="5000000"/>
    <n v="0"/>
    <n v="0"/>
    <n v="10000000"/>
    <n v="1000000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227004"/>
    <s v="Fuel, Lubricants and Oils"/>
    <n v="0"/>
    <n v="0"/>
    <n v="0"/>
    <n v="0"/>
    <n v="119600000"/>
    <n v="0"/>
    <n v="119600000"/>
    <n v="0"/>
    <n v="0"/>
    <n v="0"/>
    <n v="0"/>
    <n v="0"/>
    <n v="29900000"/>
    <n v="29900000"/>
    <n v="0"/>
    <n v="0"/>
    <n v="29900000"/>
    <n v="29900000"/>
    <n v="0"/>
    <n v="0"/>
    <n v="59800000"/>
    <n v="59800000"/>
    <n v="0"/>
    <n v="0"/>
    <n v="119600000"/>
    <n v="0"/>
    <n v="119600000"/>
    <n v="0"/>
    <n v="119600000"/>
    <n v="119600000"/>
    <s v="Recurrent"/>
  </r>
  <r>
    <s v="019"/>
    <s v="Ministry of Water and Environment"/>
    <x v="9"/>
    <x v="9"/>
    <s v="02"/>
    <s v="Population Health, Safety and Management "/>
    <s v="03"/>
    <s v="Directorate of Water Development "/>
    <s v="002"/>
    <s v="Urban Water Supply and Sanitation"/>
    <s v="1525"/>
    <s v="Water and Sanitation Development Facility-South West-Phase II"/>
    <s v="000003"/>
    <s v="Facilities and Equipment Management"/>
    <s v="312221"/>
    <s v="Light ICT hardware - Acquisition"/>
    <n v="0"/>
    <n v="0"/>
    <n v="0"/>
    <n v="0"/>
    <n v="50000000"/>
    <n v="0"/>
    <n v="50000000"/>
    <n v="0"/>
    <n v="0"/>
    <n v="0"/>
    <n v="0"/>
    <n v="0"/>
    <n v="5000000"/>
    <n v="5000000"/>
    <n v="0"/>
    <n v="0"/>
    <n v="12500000"/>
    <n v="12500000"/>
    <n v="0"/>
    <n v="0"/>
    <n v="32500000"/>
    <n v="32500000"/>
    <n v="0"/>
    <n v="0"/>
    <n v="50000000"/>
    <n v="0"/>
    <n v="50000000"/>
    <n v="0"/>
    <n v="50000000"/>
    <n v="50000000"/>
    <s v="Capital"/>
  </r>
  <r>
    <s v="019"/>
    <s v="Ministry of Water and Environment"/>
    <x v="9"/>
    <x v="9"/>
    <s v="02"/>
    <s v="Population Health, Safety and Management "/>
    <s v="03"/>
    <s v="Directorate of Water Development "/>
    <s v="002"/>
    <s v="Urban Water Supply and Sanitation"/>
    <s v="1525"/>
    <s v="Water and Sanitation Development Facility-South West-Phase II"/>
    <s v="000017"/>
    <s v="Infrastructure Development and Management"/>
    <s v="225203"/>
    <s v="Appraisal and Feasibility Studies for Capital Works"/>
    <n v="0"/>
    <n v="0"/>
    <n v="0"/>
    <n v="0"/>
    <n v="75000000"/>
    <n v="0"/>
    <n v="75000000"/>
    <n v="0"/>
    <n v="0"/>
    <n v="0"/>
    <n v="0"/>
    <n v="0"/>
    <n v="18750000"/>
    <n v="18750000"/>
    <n v="0"/>
    <n v="0"/>
    <n v="18750000"/>
    <n v="18750000"/>
    <n v="0"/>
    <n v="0"/>
    <n v="0"/>
    <n v="0"/>
    <n v="0"/>
    <n v="0"/>
    <n v="37500000"/>
    <n v="0"/>
    <n v="37500000"/>
    <n v="0"/>
    <n v="37500000"/>
    <n v="37500000"/>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5201"/>
    <s v="Consultancy Services-Capital"/>
    <n v="0"/>
    <n v="0"/>
    <n v="0"/>
    <n v="0"/>
    <n v="860000000"/>
    <n v="0"/>
    <n v="860000000"/>
    <n v="0"/>
    <n v="0"/>
    <n v="0"/>
    <n v="0"/>
    <n v="0"/>
    <n v="215000000"/>
    <n v="214999999"/>
    <n v="0"/>
    <n v="0"/>
    <n v="215000000"/>
    <n v="0"/>
    <n v="0"/>
    <n v="0"/>
    <n v="0"/>
    <n v="215000000"/>
    <n v="0"/>
    <n v="0"/>
    <n v="430000000"/>
    <n v="0"/>
    <n v="429999999"/>
    <n v="0"/>
    <n v="430000000"/>
    <n v="429999999"/>
    <s v="Recurrent"/>
  </r>
  <r>
    <s v="019"/>
    <s v="Ministry of Water and Environment"/>
    <x v="9"/>
    <x v="9"/>
    <s v="02"/>
    <s v="Population Health, Safety and Management "/>
    <s v="03"/>
    <s v="Directorate of Water Development "/>
    <s v="002"/>
    <s v="Urban Water Supply and Sanitation"/>
    <s v="1529"/>
    <s v="Strategic Towns Water Supply and Sanitation Project (STWSSP)"/>
    <s v="000003"/>
    <s v="Facilities and Equipment Management"/>
    <s v="227001"/>
    <s v="Travel inland"/>
    <n v="0"/>
    <n v="0"/>
    <n v="0"/>
    <n v="0"/>
    <n v="525000000"/>
    <n v="0"/>
    <n v="125000000"/>
    <n v="400000000"/>
    <n v="0"/>
    <n v="0"/>
    <n v="0"/>
    <n v="0"/>
    <n v="62500000"/>
    <n v="62500000"/>
    <n v="0"/>
    <n v="0"/>
    <n v="31250000"/>
    <n v="31250000"/>
    <n v="0"/>
    <n v="0"/>
    <n v="31250000"/>
    <n v="31249500"/>
    <n v="0"/>
    <n v="0"/>
    <n v="125000000"/>
    <n v="0"/>
    <n v="124999500"/>
    <n v="0"/>
    <n v="125000000"/>
    <n v="124999500"/>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03"/>
    <s v="Facilities and Equipment Management"/>
    <s v="221008"/>
    <s v="Information and Communication Technology Supplies.  "/>
    <n v="0"/>
    <n v="0"/>
    <n v="0"/>
    <n v="0"/>
    <n v="16000000"/>
    <n v="0"/>
    <n v="16000000"/>
    <n v="0"/>
    <n v="0"/>
    <n v="0"/>
    <n v="0"/>
    <n v="0"/>
    <n v="4000000"/>
    <n v="0"/>
    <n v="0"/>
    <n v="0"/>
    <n v="0"/>
    <n v="3999999"/>
    <n v="0"/>
    <n v="0"/>
    <n v="12000000"/>
    <n v="12000001"/>
    <n v="0"/>
    <n v="0"/>
    <n v="16000000"/>
    <n v="0"/>
    <n v="16000000"/>
    <n v="0"/>
    <n v="16000000"/>
    <n v="16000000"/>
    <s v="Recurrent"/>
  </r>
  <r>
    <s v="019"/>
    <s v="Ministry of Water and Environment"/>
    <x v="9"/>
    <x v="9"/>
    <s v="02"/>
    <s v="Population Health, Safety and Management "/>
    <s v="03"/>
    <s v="Directorate of Water Development "/>
    <s v="002"/>
    <s v="Urban Water Supply and Sanitation"/>
    <s v="1530"/>
    <s v="Integrated Water Resources Management and Development Project (IWMDP)"/>
    <s v="000017"/>
    <s v="Infrastructure Development and Management"/>
    <s v="342111"/>
    <s v="Land - Acquisition"/>
    <n v="0"/>
    <n v="0"/>
    <n v="0"/>
    <n v="0"/>
    <n v="100000000"/>
    <n v="0"/>
    <n v="100000000"/>
    <n v="0"/>
    <n v="0"/>
    <n v="0"/>
    <n v="0"/>
    <n v="0"/>
    <n v="25000000"/>
    <n v="25000000"/>
    <n v="0"/>
    <n v="0"/>
    <n v="0"/>
    <n v="0"/>
    <n v="0"/>
    <n v="0"/>
    <n v="0"/>
    <n v="0"/>
    <n v="0"/>
    <n v="0"/>
    <n v="25000000"/>
    <n v="0"/>
    <n v="25000000"/>
    <n v="0"/>
    <n v="25000000"/>
    <n v="25000000"/>
    <s v="Capital"/>
  </r>
  <r>
    <s v="019"/>
    <s v="Ministry of Water and Environment"/>
    <x v="9"/>
    <x v="9"/>
    <s v="02"/>
    <s v="Population Health, Safety and Management "/>
    <s v="03"/>
    <s v="Directorate of Water Development "/>
    <s v="002"/>
    <s v="Urban Water Supply and Sanitation"/>
    <s v="1531"/>
    <s v="South Western Cluster (SWC) Project"/>
    <s v="000017"/>
    <s v="Infrastructure Development and Management"/>
    <s v="312135"/>
    <s v="Water Plants, pipelines and sewerage networks - Acquisition"/>
    <n v="0"/>
    <n v="0"/>
    <n v="0"/>
    <n v="0"/>
    <n v="137500000000"/>
    <n v="0"/>
    <n v="0"/>
    <n v="137500000000"/>
    <n v="0"/>
    <n v="0"/>
    <n v="0"/>
    <n v="0"/>
    <n v="0"/>
    <n v="0"/>
    <n v="0"/>
    <n v="0"/>
    <n v="0"/>
    <n v="0"/>
    <n v="0"/>
    <n v="0"/>
    <n v="0"/>
    <n v="0"/>
    <n v="0"/>
    <n v="0"/>
    <n v="0"/>
    <n v="0"/>
    <n v="0"/>
    <n v="0"/>
    <n v="0"/>
    <n v="0"/>
    <s v="Capital"/>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03"/>
    <s v="Facilities and Equipment Management"/>
    <s v="212101"/>
    <s v="Social Security Contributions"/>
    <n v="0"/>
    <n v="0"/>
    <n v="0"/>
    <n v="0"/>
    <n v="0"/>
    <n v="0"/>
    <n v="196000000"/>
    <n v="0"/>
    <n v="0"/>
    <n v="0"/>
    <n v="0"/>
    <n v="0"/>
    <n v="49000000"/>
    <n v="0"/>
    <n v="0"/>
    <n v="0"/>
    <n v="49000000"/>
    <n v="67145427"/>
    <n v="0"/>
    <n v="0"/>
    <n v="98000000"/>
    <n v="128854573"/>
    <n v="0"/>
    <n v="0"/>
    <n v="196000000"/>
    <n v="0"/>
    <n v="196000000"/>
    <n v="0"/>
    <n v="196000000"/>
    <n v="196000000"/>
    <s v="Recurrent"/>
  </r>
  <r>
    <s v="019"/>
    <s v="Ministry of Water and Environment"/>
    <x v="9"/>
    <x v="9"/>
    <s v="02"/>
    <s v="Population Health, Safety and Management "/>
    <s v="03"/>
    <s v="Directorate of Water Development "/>
    <s v="002"/>
    <s v="Urban Water Supply and Sanitation"/>
    <s v="1532"/>
    <s v="100% Service Coverage Acceleration Project umbrellas (SCAP 100 umbrellas)"/>
    <s v="000017"/>
    <s v="Infrastructure Development and Management"/>
    <s v="228002"/>
    <s v="Maintenance-Transport Equipment "/>
    <n v="0"/>
    <n v="0"/>
    <n v="0"/>
    <n v="0"/>
    <n v="0"/>
    <n v="0"/>
    <n v="30000000"/>
    <n v="0"/>
    <n v="0"/>
    <n v="0"/>
    <n v="0"/>
    <n v="0"/>
    <n v="7500000"/>
    <n v="3750000"/>
    <n v="0"/>
    <n v="0"/>
    <n v="7500000"/>
    <n v="11154350"/>
    <n v="0"/>
    <n v="0"/>
    <n v="0"/>
    <n v="95650"/>
    <n v="0"/>
    <n v="0"/>
    <n v="15000000"/>
    <n v="0"/>
    <n v="15000000"/>
    <n v="0"/>
    <n v="15000000"/>
    <n v="15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1012"/>
    <s v="Small Office Equipment"/>
    <n v="0"/>
    <n v="0"/>
    <n v="0"/>
    <n v="0"/>
    <n v="20000000"/>
    <n v="0"/>
    <n v="20000000"/>
    <n v="0"/>
    <n v="0"/>
    <n v="0"/>
    <n v="0"/>
    <n v="0"/>
    <n v="5000000"/>
    <n v="5000000"/>
    <n v="0"/>
    <n v="0"/>
    <n v="5000000"/>
    <n v="5000000"/>
    <n v="0"/>
    <n v="0"/>
    <n v="10000000"/>
    <n v="10000000"/>
    <n v="0"/>
    <n v="0"/>
    <n v="20000000"/>
    <n v="0"/>
    <n v="20000000"/>
    <n v="0"/>
    <n v="20000000"/>
    <n v="20000000"/>
    <s v="Recurrent"/>
  </r>
  <r>
    <s v="019"/>
    <s v="Ministry of Water and Environment"/>
    <x v="9"/>
    <x v="9"/>
    <s v="02"/>
    <s v="Population Health, Safety and Management "/>
    <s v="03"/>
    <s v="Directorate of Water Development "/>
    <s v="002"/>
    <s v="Urban Water Supply and Sanitation"/>
    <s v="1533"/>
    <s v="Water and Sanitation Development Facility  Central-Phase II"/>
    <s v="000003"/>
    <s v="Facilities and Equipment Management"/>
    <s v="223005"/>
    <s v="Electricity "/>
    <n v="0"/>
    <n v="0"/>
    <n v="0"/>
    <n v="0"/>
    <n v="18000000"/>
    <n v="0"/>
    <n v="18000000"/>
    <n v="0"/>
    <n v="0"/>
    <n v="0"/>
    <n v="0"/>
    <n v="0"/>
    <n v="4500000"/>
    <n v="4500000"/>
    <n v="0"/>
    <n v="0"/>
    <n v="4500000"/>
    <n v="4500000"/>
    <n v="0"/>
    <n v="0"/>
    <n v="9000000"/>
    <n v="9000000"/>
    <n v="0"/>
    <n v="0"/>
    <n v="18000000"/>
    <n v="0"/>
    <n v="18000000"/>
    <n v="0"/>
    <n v="18000000"/>
    <n v="18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1001"/>
    <s v="Advertising and Public Relations"/>
    <n v="0"/>
    <n v="0"/>
    <n v="0"/>
    <n v="0"/>
    <n v="50000000"/>
    <n v="0"/>
    <n v="50000000"/>
    <n v="0"/>
    <n v="0"/>
    <n v="0"/>
    <n v="0"/>
    <n v="0"/>
    <n v="12500000"/>
    <n v="12500000"/>
    <n v="0"/>
    <n v="0"/>
    <n v="12500000"/>
    <n v="12500000"/>
    <n v="0"/>
    <n v="0"/>
    <n v="5000000"/>
    <n v="5000000"/>
    <n v="0"/>
    <n v="0"/>
    <n v="30000000"/>
    <n v="0"/>
    <n v="30000000"/>
    <n v="0"/>
    <n v="30000000"/>
    <n v="30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3001"/>
    <s v="Property Management Expenses"/>
    <n v="0"/>
    <n v="0"/>
    <n v="0"/>
    <n v="0"/>
    <n v="12000000"/>
    <n v="0"/>
    <n v="12000000"/>
    <n v="0"/>
    <n v="0"/>
    <n v="0"/>
    <n v="0"/>
    <n v="0"/>
    <n v="3000000"/>
    <n v="3000000"/>
    <n v="0"/>
    <n v="0"/>
    <n v="3000000"/>
    <n v="3000000"/>
    <n v="0"/>
    <n v="0"/>
    <n v="6000000"/>
    <n v="6000000"/>
    <n v="0"/>
    <n v="0"/>
    <n v="12000000"/>
    <n v="0"/>
    <n v="12000000"/>
    <n v="0"/>
    <n v="12000000"/>
    <n v="12000000"/>
    <s v="Recurrent"/>
  </r>
  <r>
    <s v="019"/>
    <s v="Ministry of Water and Environment"/>
    <x v="9"/>
    <x v="9"/>
    <s v="02"/>
    <s v="Population Health, Safety and Management "/>
    <s v="03"/>
    <s v="Directorate of Water Development "/>
    <s v="002"/>
    <s v="Urban Water Supply and Sanitation"/>
    <s v="1534"/>
    <s v="Water and Sanitation Development Facility  North-Phase II"/>
    <s v="000003"/>
    <s v="Facilities and Equipment Management"/>
    <s v="228003"/>
    <s v="Maintenance-Machinery &amp; Equipment Other than Transport Equipment "/>
    <n v="0"/>
    <n v="0"/>
    <n v="0"/>
    <n v="0"/>
    <n v="10000000"/>
    <n v="0"/>
    <n v="10000000"/>
    <n v="0"/>
    <n v="0"/>
    <n v="0"/>
    <n v="0"/>
    <n v="0"/>
    <n v="2500000"/>
    <n v="2500000"/>
    <n v="0"/>
    <n v="0"/>
    <n v="2500000"/>
    <n v="2500000"/>
    <n v="0"/>
    <n v="0"/>
    <n v="5000000"/>
    <n v="5000000"/>
    <n v="0"/>
    <n v="0"/>
    <n v="10000000"/>
    <n v="0"/>
    <n v="10000000"/>
    <n v="0"/>
    <n v="10000000"/>
    <n v="1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1011"/>
    <s v="Printing, Stationery, Photocopying and Binding"/>
    <n v="0"/>
    <n v="0"/>
    <n v="0"/>
    <n v="0"/>
    <n v="120000000"/>
    <n v="0"/>
    <n v="120000000"/>
    <n v="0"/>
    <n v="0"/>
    <n v="0"/>
    <n v="0"/>
    <n v="0"/>
    <n v="30000000"/>
    <n v="30000000"/>
    <n v="0"/>
    <n v="0"/>
    <n v="30000000"/>
    <n v="30000000"/>
    <n v="0"/>
    <n v="0"/>
    <n v="0"/>
    <n v="0"/>
    <n v="0"/>
    <n v="0"/>
    <n v="60000000"/>
    <n v="0"/>
    <n v="60000000"/>
    <n v="0"/>
    <n v="60000000"/>
    <n v="6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3004"/>
    <s v="Guard and Security services"/>
    <n v="0"/>
    <n v="0"/>
    <n v="0"/>
    <n v="0"/>
    <n v="30000000"/>
    <n v="0"/>
    <n v="30000000"/>
    <n v="0"/>
    <n v="0"/>
    <n v="0"/>
    <n v="0"/>
    <n v="0"/>
    <n v="7500000"/>
    <n v="7500000"/>
    <n v="0"/>
    <n v="0"/>
    <n v="7500000"/>
    <n v="7500000"/>
    <n v="0"/>
    <n v="0"/>
    <n v="15000000"/>
    <n v="15000000"/>
    <n v="0"/>
    <n v="0"/>
    <n v="30000000"/>
    <n v="0"/>
    <n v="30000000"/>
    <n v="0"/>
    <n v="30000000"/>
    <n v="300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3005"/>
    <s v="Electricity "/>
    <n v="0"/>
    <n v="0"/>
    <n v="0"/>
    <n v="0"/>
    <n v="4800000"/>
    <n v="0"/>
    <n v="4800000"/>
    <n v="0"/>
    <n v="0"/>
    <n v="0"/>
    <n v="0"/>
    <n v="0"/>
    <n v="1200000"/>
    <n v="1200000"/>
    <n v="0"/>
    <n v="0"/>
    <n v="1200000"/>
    <n v="1200000"/>
    <n v="0"/>
    <n v="0"/>
    <n v="2400000"/>
    <n v="2400000"/>
    <n v="0"/>
    <n v="0"/>
    <n v="4800000"/>
    <n v="0"/>
    <n v="4800000"/>
    <n v="0"/>
    <n v="4800000"/>
    <n v="4800000"/>
    <s v="Recurrent"/>
  </r>
  <r>
    <s v="019"/>
    <s v="Ministry of Water and Environment"/>
    <x v="9"/>
    <x v="9"/>
    <s v="02"/>
    <s v="Population Health, Safety and Management "/>
    <s v="03"/>
    <s v="Directorate of Water Development "/>
    <s v="002"/>
    <s v="Urban Water Supply and Sanitation"/>
    <s v="1770"/>
    <s v="Water and Sanitation Development Facility Karamoja"/>
    <s v="000003"/>
    <s v="Facilities and Equipment Management"/>
    <s v="227001"/>
    <s v="Travel inland"/>
    <n v="0"/>
    <n v="0"/>
    <n v="0"/>
    <n v="0"/>
    <n v="100000000"/>
    <n v="0"/>
    <n v="100000000"/>
    <n v="0"/>
    <n v="0"/>
    <n v="0"/>
    <n v="0"/>
    <n v="0"/>
    <n v="25000000"/>
    <n v="25000000"/>
    <n v="0"/>
    <n v="0"/>
    <n v="25000000"/>
    <n v="25000000"/>
    <n v="0"/>
    <n v="0"/>
    <n v="0"/>
    <n v="0"/>
    <n v="0"/>
    <n v="0"/>
    <n v="50000000"/>
    <n v="0"/>
    <n v="50000000"/>
    <n v="0"/>
    <n v="50000000"/>
    <n v="500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11102"/>
    <s v="Contract Staff Salaries "/>
    <n v="0"/>
    <n v="0"/>
    <n v="0"/>
    <n v="0"/>
    <n v="350000000"/>
    <n v="0"/>
    <n v="350000000"/>
    <n v="0"/>
    <n v="87500000"/>
    <n v="54848568"/>
    <n v="0"/>
    <n v="0"/>
    <n v="87500000"/>
    <n v="79235677"/>
    <n v="0"/>
    <n v="0"/>
    <n v="87500000"/>
    <n v="109132506"/>
    <n v="0"/>
    <n v="0"/>
    <n v="87500000"/>
    <n v="106783249"/>
    <n v="0"/>
    <n v="0"/>
    <n v="350000000"/>
    <n v="0"/>
    <n v="350000000"/>
    <n v="0"/>
    <n v="350000000"/>
    <n v="3500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03"/>
    <s v="Facilities and Equipment Management"/>
    <s v="225101"/>
    <s v="Consultancy Services"/>
    <n v="0"/>
    <n v="0"/>
    <n v="0"/>
    <n v="0"/>
    <n v="1000491686"/>
    <n v="0"/>
    <n v="1000491686"/>
    <n v="0"/>
    <n v="0"/>
    <n v="0"/>
    <n v="0"/>
    <n v="0"/>
    <n v="250123000"/>
    <n v="250123000"/>
    <n v="0"/>
    <n v="0"/>
    <n v="250123000"/>
    <n v="0"/>
    <n v="0"/>
    <n v="0"/>
    <n v="0"/>
    <n v="250123000"/>
    <n v="0"/>
    <n v="0"/>
    <n v="500246000"/>
    <n v="0"/>
    <n v="500246000"/>
    <n v="0"/>
    <n v="500246000"/>
    <n v="500246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17"/>
    <s v="Infrastructure Development and Management"/>
    <s v="221002"/>
    <s v="Workshops, Meetings and Seminars"/>
    <n v="0"/>
    <n v="0"/>
    <n v="0"/>
    <n v="0"/>
    <n v="250000000"/>
    <n v="0"/>
    <n v="250000000"/>
    <n v="0"/>
    <n v="0"/>
    <n v="0"/>
    <n v="0"/>
    <n v="0"/>
    <n v="0"/>
    <n v="0"/>
    <n v="0"/>
    <n v="0"/>
    <n v="62500000"/>
    <n v="0"/>
    <n v="0"/>
    <n v="0"/>
    <n v="0"/>
    <n v="62500000"/>
    <n v="0"/>
    <n v="0"/>
    <n v="62500000"/>
    <n v="0"/>
    <n v="62500000"/>
    <n v="0"/>
    <n v="62500000"/>
    <n v="62500000"/>
    <s v="Recurrent"/>
  </r>
  <r>
    <s v="019"/>
    <s v="Ministry of Water and Environment"/>
    <x v="9"/>
    <x v="9"/>
    <s v="02"/>
    <s v="Population Health, Safety and Management "/>
    <s v="03"/>
    <s v="Directorate of Water Development "/>
    <s v="003"/>
    <s v="Urban Water Utility Regulation Department"/>
    <s v="1660"/>
    <s v="Strengthening Water Utilities Regulation Project"/>
    <s v="000017"/>
    <s v="Infrastructure Development and Management"/>
    <s v="227004"/>
    <s v="Fuel, Lubricants and Oils"/>
    <n v="0"/>
    <n v="0"/>
    <n v="0"/>
    <n v="0"/>
    <n v="100190000"/>
    <n v="0"/>
    <n v="100190000"/>
    <n v="0"/>
    <n v="0"/>
    <n v="0"/>
    <n v="0"/>
    <n v="0"/>
    <n v="25047500"/>
    <n v="25047500"/>
    <n v="0"/>
    <n v="0"/>
    <n v="25047500"/>
    <n v="25047500"/>
    <n v="0"/>
    <n v="0"/>
    <n v="0"/>
    <n v="0"/>
    <n v="0"/>
    <n v="0"/>
    <n v="50095000"/>
    <n v="0"/>
    <n v="50095000"/>
    <n v="0"/>
    <n v="50095000"/>
    <n v="50095000"/>
    <s v="Recurrent"/>
  </r>
  <r>
    <s v="020"/>
    <s v="Ministry of ICT and National Guidance"/>
    <x v="15"/>
    <x v="15"/>
    <s v="03"/>
    <s v="Research, Innovation and ICT skills development"/>
    <s v="03"/>
    <s v="Policy, Planning and Support Services"/>
    <s v="003"/>
    <s v="Finance and Administration"/>
    <s v="1600"/>
    <s v="Retooling of Ministry of ICT &amp; National Guidance"/>
    <s v="000019"/>
    <s v="ICT Services"/>
    <s v="222001"/>
    <s v="Information and Communication Technology Services."/>
    <n v="0"/>
    <n v="0"/>
    <n v="0"/>
    <n v="0"/>
    <n v="90000000"/>
    <n v="0"/>
    <n v="90000000"/>
    <n v="0"/>
    <n v="0"/>
    <n v="0"/>
    <n v="0"/>
    <n v="0"/>
    <n v="30000000"/>
    <n v="29983400"/>
    <n v="0"/>
    <n v="0"/>
    <n v="30000000"/>
    <n v="29193000"/>
    <n v="0"/>
    <n v="0"/>
    <n v="10000000"/>
    <n v="10823600"/>
    <n v="0"/>
    <n v="0"/>
    <n v="70000000"/>
    <n v="0"/>
    <n v="70000000"/>
    <n v="0"/>
    <n v="70000000"/>
    <n v="70000000"/>
    <s v="Recurrent"/>
  </r>
  <r>
    <s v="020"/>
    <s v="Ministry of ICT and National Guidance"/>
    <x v="15"/>
    <x v="15"/>
    <s v="04"/>
    <s v="Enabling Environment "/>
    <s v="03"/>
    <s v="Policy, Planning and Support Services"/>
    <s v="003"/>
    <s v="Finance and Administration"/>
    <s v="1600"/>
    <s v="Retooling of Ministry of ICT &amp; National Guidance"/>
    <s v="000003"/>
    <s v="Facilities and Equipment Management"/>
    <s v="228003"/>
    <s v="Maintenance-Machinery &amp; Equipment Other than Transport Equipment "/>
    <n v="0"/>
    <n v="0"/>
    <n v="0"/>
    <n v="0"/>
    <n v="20000000"/>
    <n v="0"/>
    <n v="20000000"/>
    <n v="0"/>
    <n v="0"/>
    <n v="0"/>
    <n v="0"/>
    <n v="0"/>
    <n v="6500000"/>
    <n v="6177704"/>
    <n v="0"/>
    <n v="0"/>
    <n v="6500000"/>
    <n v="6400000"/>
    <n v="0"/>
    <n v="0"/>
    <n v="0"/>
    <n v="422296"/>
    <n v="0"/>
    <n v="0"/>
    <n v="13000000"/>
    <n v="0"/>
    <n v="13000000"/>
    <n v="0"/>
    <n v="13000000"/>
    <n v="13000000"/>
    <s v="Recurrent"/>
  </r>
  <r>
    <s v="022"/>
    <s v="Ministry of Tourism, Wildlife and Antiquities"/>
    <x v="16"/>
    <x v="16"/>
    <s v="02"/>
    <s v="Infrastructure, Product Development and Conservation"/>
    <s v="02"/>
    <s v="Tourism, Wildlife Conservation and Museums"/>
    <s v="001"/>
    <s v="Museums and Monuments"/>
    <s v="1699"/>
    <s v="Development of Museums and Heritage Sites for Cultural Tourism (Phase II)"/>
    <s v="120013"/>
    <s v="Cultural Heritage Sites Development and Maintanance  "/>
    <s v="225201"/>
    <s v="Consultancy Services-Capital"/>
    <n v="0"/>
    <n v="0"/>
    <n v="0"/>
    <n v="0"/>
    <n v="200000000"/>
    <n v="0"/>
    <n v="200000000"/>
    <n v="0"/>
    <n v="0"/>
    <n v="0"/>
    <n v="0"/>
    <n v="0"/>
    <n v="58000000"/>
    <n v="34560000"/>
    <n v="0"/>
    <n v="0"/>
    <n v="142000000"/>
    <n v="12000000"/>
    <n v="0"/>
    <n v="0"/>
    <n v="0"/>
    <n v="152076092"/>
    <n v="0"/>
    <n v="0"/>
    <n v="200000000"/>
    <n v="0"/>
    <n v="198636092"/>
    <n v="0"/>
    <n v="200000000"/>
    <n v="198636092"/>
    <s v="Recurrent"/>
  </r>
  <r>
    <s v="022"/>
    <s v="Ministry of Tourism, Wildlife and Antiquities"/>
    <x v="16"/>
    <x v="16"/>
    <s v="02"/>
    <s v="Infrastructure, Product Development and Conservation"/>
    <s v="02"/>
    <s v="Tourism, Wildlife Conservation and Museums"/>
    <s v="001"/>
    <s v="Museums and Monuments"/>
    <s v="1699"/>
    <s v="Development of Museums and Heritage Sites for Cultural Tourism (Phase II)"/>
    <s v="120013"/>
    <s v="Cultural Heritage Sites Development and Maintanance  "/>
    <s v="225204"/>
    <s v="Monitoring and Supervision of capital work"/>
    <n v="0"/>
    <n v="0"/>
    <n v="0"/>
    <n v="0"/>
    <n v="160000000"/>
    <n v="0"/>
    <n v="160000000"/>
    <n v="0"/>
    <n v="0"/>
    <n v="0"/>
    <n v="0"/>
    <n v="0"/>
    <n v="85000000"/>
    <n v="84115000"/>
    <n v="0"/>
    <n v="0"/>
    <n v="75000000"/>
    <n v="0"/>
    <n v="0"/>
    <n v="0"/>
    <n v="0"/>
    <n v="73303630"/>
    <n v="0"/>
    <n v="0"/>
    <n v="160000000"/>
    <n v="0"/>
    <n v="157418630"/>
    <n v="0"/>
    <n v="160000000"/>
    <n v="157418630"/>
    <s v="Recurrent"/>
  </r>
  <r>
    <s v="022"/>
    <s v="Ministry of Tourism, Wildlife and Antiquities"/>
    <x v="16"/>
    <x v="16"/>
    <s v="02"/>
    <s v="Infrastructure, Product Development and Conservation"/>
    <s v="02"/>
    <s v="Tourism, Wildlife Conservation and Museums"/>
    <s v="001"/>
    <s v="Museums and Monuments"/>
    <s v="1699"/>
    <s v="Development of Museums and Heritage Sites for Cultural Tourism (Phase II)"/>
    <s v="120013"/>
    <s v="Cultural Heritage Sites Development and Maintanance  "/>
    <s v="227004"/>
    <s v="Fuel, Lubricants and Oils"/>
    <n v="0"/>
    <n v="0"/>
    <n v="0"/>
    <n v="0"/>
    <n v="14000000"/>
    <n v="0"/>
    <n v="14000000"/>
    <n v="0"/>
    <n v="0"/>
    <n v="0"/>
    <n v="0"/>
    <n v="0"/>
    <n v="14000000"/>
    <n v="8600000"/>
    <n v="0"/>
    <n v="0"/>
    <n v="0"/>
    <n v="0"/>
    <n v="0"/>
    <n v="0"/>
    <n v="0"/>
    <n v="4500000"/>
    <n v="0"/>
    <n v="0"/>
    <n v="14000000"/>
    <n v="0"/>
    <n v="13100000"/>
    <n v="0"/>
    <n v="14000000"/>
    <n v="13100000"/>
    <s v="Recurrent"/>
  </r>
  <r>
    <s v="022"/>
    <s v="Ministry of Tourism, Wildlife and Antiquities"/>
    <x v="16"/>
    <x v="16"/>
    <s v="02"/>
    <s v="Infrastructure, Product Development and Conservation"/>
    <s v="02"/>
    <s v="Tourism, Wildlife Conservation and Museums"/>
    <s v="002"/>
    <s v="Tourism"/>
    <s v="1701"/>
    <s v="Development of Source of the Nile (Phase II)"/>
    <s v="120010"/>
    <s v="Product Modernization and Development"/>
    <s v="312131"/>
    <s v="Roads and Bridges - Acquisition"/>
    <n v="0"/>
    <n v="0"/>
    <n v="0"/>
    <n v="0"/>
    <n v="1650000000"/>
    <n v="0"/>
    <n v="1650000000"/>
    <n v="0"/>
    <n v="0"/>
    <n v="0"/>
    <n v="0"/>
    <n v="0"/>
    <n v="58799400"/>
    <n v="0"/>
    <n v="0"/>
    <n v="0"/>
    <n v="0"/>
    <n v="0"/>
    <n v="0"/>
    <n v="0"/>
    <n v="0"/>
    <n v="0"/>
    <n v="0"/>
    <n v="0"/>
    <n v="58799400"/>
    <n v="0"/>
    <n v="0"/>
    <n v="0"/>
    <n v="58799400"/>
    <n v="0"/>
    <s v="Capital"/>
  </r>
  <r>
    <s v="022"/>
    <s v="Ministry of Tourism, Wildlife and Antiquities"/>
    <x v="16"/>
    <x v="16"/>
    <s v="03"/>
    <s v="Regulation and Skills Development"/>
    <s v="01"/>
    <s v="Policy, Planning and Support Services"/>
    <s v="001"/>
    <s v="Administrative and Support Services"/>
    <s v="1609"/>
    <s v="Retooling of Ministry of Tourism, Wildlife and Antiquities"/>
    <s v="000003"/>
    <s v="Facilities and Equipment Management"/>
    <s v="221012"/>
    <s v="Small Office Equipment"/>
    <n v="0"/>
    <n v="0"/>
    <n v="0"/>
    <n v="0"/>
    <n v="7000000"/>
    <n v="0"/>
    <n v="7000000"/>
    <n v="0"/>
    <n v="0"/>
    <n v="0"/>
    <n v="0"/>
    <n v="0"/>
    <n v="7000000"/>
    <n v="0"/>
    <n v="0"/>
    <n v="0"/>
    <n v="0"/>
    <n v="6961500"/>
    <n v="0"/>
    <n v="0"/>
    <n v="0"/>
    <n v="0"/>
    <n v="0"/>
    <n v="0"/>
    <n v="7000000"/>
    <n v="0"/>
    <n v="6961500"/>
    <n v="0"/>
    <n v="7000000"/>
    <n v="6961500"/>
    <s v="Recurrent"/>
  </r>
  <r>
    <s v="022"/>
    <s v="Ministry of Tourism, Wildlife and Antiquities"/>
    <x v="16"/>
    <x v="16"/>
    <s v="03"/>
    <s v="Regulation and Skills Development"/>
    <s v="01"/>
    <s v="Policy, Planning and Support Services"/>
    <s v="001"/>
    <s v="Administrative and Support Services"/>
    <s v="1609"/>
    <s v="Retooling of Ministry of Tourism, Wildlife and Antiquities"/>
    <s v="000003"/>
    <s v="Facilities and Equipment Management"/>
    <s v="312111"/>
    <s v="Residential Buildings - Acquisition"/>
    <n v="0"/>
    <n v="0"/>
    <n v="0"/>
    <n v="0"/>
    <n v="0"/>
    <n v="0"/>
    <n v="0"/>
    <n v="0"/>
    <n v="0"/>
    <n v="0"/>
    <n v="0"/>
    <n v="0"/>
    <n v="0"/>
    <n v="0"/>
    <n v="0"/>
    <n v="0"/>
    <n v="0"/>
    <n v="0"/>
    <n v="0"/>
    <n v="0"/>
    <n v="0"/>
    <n v="0"/>
    <n v="0"/>
    <n v="0"/>
    <n v="0"/>
    <n v="0"/>
    <n v="0"/>
    <n v="0"/>
    <n v="0"/>
    <n v="0"/>
    <s v="Capital"/>
  </r>
  <r>
    <s v="104"/>
    <s v="Parliamentary Commission"/>
    <x v="19"/>
    <x v="19"/>
    <s v="04"/>
    <s v="Institutional Capacity"/>
    <s v="02"/>
    <s v="General Administration and support to Parliament "/>
    <s v="001"/>
    <s v="General Administration and support to Parliament "/>
    <s v="1708"/>
    <s v="Retooling of Parliamentary Commission"/>
    <s v="000017"/>
    <s v="Infrastructure Development and Management"/>
    <s v="312212"/>
    <s v="Light Vehicles - Acquisition"/>
    <n v="0"/>
    <n v="0"/>
    <n v="0"/>
    <n v="0"/>
    <n v="8450000000"/>
    <n v="0"/>
    <n v="8450000000"/>
    <n v="0"/>
    <n v="0"/>
    <n v="0"/>
    <n v="0"/>
    <n v="0"/>
    <n v="8450000000"/>
    <n v="0"/>
    <n v="0"/>
    <n v="0"/>
    <n v="0"/>
    <n v="3235000000"/>
    <n v="0"/>
    <n v="0"/>
    <n v="0"/>
    <n v="5065999999"/>
    <n v="0"/>
    <n v="0"/>
    <n v="8450000000"/>
    <n v="0"/>
    <n v="8300999999"/>
    <n v="0"/>
    <n v="8450000000"/>
    <n v="8300999999"/>
    <s v="Capital"/>
  </r>
  <r>
    <s v="105"/>
    <s v="Law Reform Commission (LRC)"/>
    <x v="0"/>
    <x v="0"/>
    <s v="04"/>
    <s v="Access to Justice"/>
    <s v="02"/>
    <s v="General administration and support services"/>
    <s v="001"/>
    <s v="Finance and Administration"/>
    <s v="1668"/>
    <s v="Retooling the Uganda Law Reform Commission"/>
    <s v="000003"/>
    <s v="Facilities and Equipment Management"/>
    <s v="312423"/>
    <s v="Computer Software - Acquisition"/>
    <n v="0"/>
    <n v="400000000"/>
    <n v="0"/>
    <n v="400000000"/>
    <n v="400000000"/>
    <n v="0"/>
    <n v="0"/>
    <n v="0"/>
    <n v="0"/>
    <n v="0"/>
    <n v="0"/>
    <n v="0"/>
    <n v="0"/>
    <n v="0"/>
    <n v="0"/>
    <n v="0"/>
    <n v="400000000"/>
    <n v="0"/>
    <n v="0"/>
    <n v="0"/>
    <n v="0"/>
    <n v="375000000"/>
    <n v="0"/>
    <n v="0"/>
    <n v="400000000"/>
    <n v="0"/>
    <n v="375000000"/>
    <n v="0"/>
    <n v="400000000"/>
    <n v="375000000"/>
    <s v="Capital"/>
  </r>
  <r>
    <s v="108"/>
    <s v="National Planning Authority (NPA)"/>
    <x v="4"/>
    <x v="4"/>
    <s v="02"/>
    <s v="Government Structures and Systems"/>
    <s v="03"/>
    <s v="General administration and support services"/>
    <s v="001"/>
    <s v=" Finance and Administration"/>
    <s v="1629"/>
    <s v="Retooling of National Planning Authority"/>
    <s v="000003"/>
    <s v="Facilities and Equipment Management"/>
    <s v="312222"/>
    <s v="Heavy ICT hardware - Acquisition"/>
    <n v="0"/>
    <n v="0"/>
    <n v="0"/>
    <n v="0"/>
    <n v="400000000"/>
    <n v="0"/>
    <n v="400000000"/>
    <n v="0"/>
    <n v="0"/>
    <n v="0"/>
    <n v="0"/>
    <n v="0"/>
    <n v="0"/>
    <n v="0"/>
    <n v="0"/>
    <n v="0"/>
    <n v="0"/>
    <n v="0"/>
    <n v="0"/>
    <n v="0"/>
    <n v="0"/>
    <n v="0"/>
    <n v="0"/>
    <n v="0"/>
    <n v="0"/>
    <n v="0"/>
    <n v="0"/>
    <n v="0"/>
    <n v="0"/>
    <n v="0"/>
    <s v="Capital"/>
  </r>
  <r>
    <s v="017"/>
    <s v="Ministry of Energy and Mineral Development"/>
    <x v="13"/>
    <x v="13"/>
    <s v="02"/>
    <s v="Transmission and Distribution"/>
    <s v="03"/>
    <s v="Policy, Planning and Support Services"/>
    <s v="002"/>
    <s v="Policy and Planning Department"/>
    <s v="1594"/>
    <s v="Retooling of Ministry of Energy and Mineral Development (Phase II)"/>
    <s v="300008"/>
    <s v="Information and Systems Management"/>
    <s v="211106"/>
    <s v="Allowances (Incl. Casuals, Temporary, sitting allowances)"/>
    <n v="0"/>
    <n v="0"/>
    <n v="0"/>
    <n v="0"/>
    <n v="80000000"/>
    <n v="0"/>
    <n v="80000000"/>
    <n v="0"/>
    <n v="0"/>
    <n v="0"/>
    <n v="0"/>
    <n v="0"/>
    <n v="40000000"/>
    <n v="40000000"/>
    <n v="0"/>
    <n v="0"/>
    <n v="18000000"/>
    <n v="18000000"/>
    <n v="0"/>
    <n v="0"/>
    <n v="0"/>
    <n v="0"/>
    <n v="0"/>
    <n v="0"/>
    <n v="58000000"/>
    <n v="0"/>
    <n v="58000000"/>
    <n v="0"/>
    <n v="58000000"/>
    <n v="58000000"/>
    <s v="Recurrent"/>
  </r>
  <r>
    <s v="017"/>
    <s v="Ministry of Energy and Mineral Development"/>
    <x v="13"/>
    <x v="13"/>
    <s v="04"/>
    <s v="Energy Efficiency"/>
    <s v="02"/>
    <s v="Energy Planning, Management &amp; Infrastructure Dev't"/>
    <s v="000"/>
    <s v=""/>
    <s v="1183"/>
    <s v="Karuma Hydroelectricity Power Project"/>
    <s v="240004"/>
    <s v="Power plant Development"/>
    <s v="312136"/>
    <s v="Power lines, stations and plants - Acquisition"/>
    <n v="0"/>
    <n v="0"/>
    <n v="0"/>
    <n v="0"/>
    <n v="0"/>
    <n v="0"/>
    <n v="0"/>
    <n v="0"/>
    <n v="0"/>
    <n v="0"/>
    <n v="0"/>
    <n v="0"/>
    <n v="0"/>
    <n v="0"/>
    <n v="0"/>
    <n v="0"/>
    <n v="0"/>
    <n v="0"/>
    <n v="0"/>
    <n v="0"/>
    <n v="0"/>
    <n v="0"/>
    <n v="205831981581"/>
    <n v="205831981581"/>
    <n v="0"/>
    <n v="205831981581"/>
    <n v="0"/>
    <n v="205831981581"/>
    <n v="205831981581"/>
    <n v="205831981581"/>
    <s v="Capital"/>
  </r>
  <r>
    <s v="017"/>
    <s v="Ministry of Energy and Mineral Development"/>
    <x v="13"/>
    <x v="13"/>
    <s v="04"/>
    <s v="Energy Efficiency"/>
    <s v="02"/>
    <s v="Energy Planning, Management &amp; Infrastructure Dev't"/>
    <s v="000"/>
    <s v=""/>
    <s v="1426"/>
    <s v="Grid Expansion and Reinforcement Project - Lira,Gulu, Nebbi to Arua Transmission Line"/>
    <s v="240012"/>
    <s v="Transmission Network Development and rehabilitation"/>
    <s v="263402"/>
    <s v="Transfer to Other Government Units"/>
    <n v="0"/>
    <n v="0"/>
    <n v="0"/>
    <n v="0"/>
    <n v="0"/>
    <n v="0"/>
    <n v="0"/>
    <n v="0"/>
    <n v="0"/>
    <n v="0"/>
    <n v="0"/>
    <n v="0"/>
    <n v="0"/>
    <n v="0"/>
    <n v="0"/>
    <n v="0"/>
    <n v="0"/>
    <n v="0"/>
    <n v="0"/>
    <n v="0"/>
    <n v="0"/>
    <n v="0"/>
    <n v="7246429676"/>
    <n v="7246429676"/>
    <n v="0"/>
    <n v="7246429676"/>
    <n v="0"/>
    <n v="7246429676"/>
    <n v="7246429676"/>
    <n v="7246429676"/>
    <s v="Recurrent"/>
  </r>
  <r>
    <s v="017"/>
    <s v="Ministry of Energy and Mineral Development"/>
    <x v="13"/>
    <x v="13"/>
    <s v="04"/>
    <s v="Energy Efficiency"/>
    <s v="02"/>
    <s v="Energy Planning, Management &amp; Infrastructure Dev't"/>
    <s v="000"/>
    <s v=""/>
    <s v="1428"/>
    <s v="Energy for Rural Transformation (ERT) Phase III"/>
    <s v="240015"/>
    <s v="Distribution Network Expansion "/>
    <s v="263402"/>
    <s v="Transfer to Other Government Units"/>
    <n v="0"/>
    <n v="0"/>
    <n v="0"/>
    <n v="0"/>
    <n v="0"/>
    <n v="0"/>
    <n v="0"/>
    <n v="0"/>
    <n v="0"/>
    <n v="0"/>
    <n v="0"/>
    <n v="0"/>
    <n v="0"/>
    <n v="0"/>
    <n v="0"/>
    <n v="0"/>
    <n v="0"/>
    <n v="0"/>
    <n v="0"/>
    <n v="0"/>
    <n v="0"/>
    <n v="0"/>
    <n v="123093673548"/>
    <n v="123093673548"/>
    <n v="0"/>
    <n v="123093673548"/>
    <n v="0"/>
    <n v="123093673548"/>
    <n v="123093673548"/>
    <n v="123093673548"/>
    <s v="Recurrent"/>
  </r>
  <r>
    <s v="019"/>
    <s v="Ministry of Water and Environment"/>
    <x v="7"/>
    <x v="7"/>
    <s v="02"/>
    <s v="Agricultural Production and Productivity"/>
    <s v="03"/>
    <s v="Directorate of Water Development "/>
    <s v="000"/>
    <s v=""/>
    <s v="1559"/>
    <s v="Drought Resilience in Karamoja Sub-Region Project"/>
    <s v="000017"/>
    <s v="Infrastructure Development and Management"/>
    <s v="225201"/>
    <s v="Consultancy Services-Capital"/>
    <n v="0"/>
    <n v="0"/>
    <n v="0"/>
    <n v="0"/>
    <n v="0"/>
    <n v="0"/>
    <n v="0"/>
    <n v="0"/>
    <n v="0"/>
    <n v="0"/>
    <n v="0"/>
    <n v="0"/>
    <n v="0"/>
    <n v="0"/>
    <n v="0"/>
    <n v="0"/>
    <n v="0"/>
    <n v="0"/>
    <n v="2225097600"/>
    <n v="484618600"/>
    <n v="0"/>
    <n v="0"/>
    <n v="0"/>
    <n v="0"/>
    <n v="0"/>
    <n v="2225097600"/>
    <n v="0"/>
    <n v="484618600"/>
    <n v="2225097600"/>
    <n v="484618600"/>
    <s v="Recurrent"/>
  </r>
  <r>
    <s v="019"/>
    <s v="Ministry of Water and Environment"/>
    <x v="7"/>
    <x v="7"/>
    <s v="02"/>
    <s v="Agricultural Production and Productivity"/>
    <s v="03"/>
    <s v="Directorate of Water Development "/>
    <s v="000"/>
    <s v=""/>
    <s v="1559"/>
    <s v="Drought Resilience in Karamoja Sub-Region Project"/>
    <s v="000017"/>
    <s v="Infrastructure Development and Management"/>
    <s v="227001"/>
    <s v="Travel inland"/>
    <n v="0"/>
    <n v="0"/>
    <n v="0"/>
    <n v="0"/>
    <n v="0"/>
    <n v="0"/>
    <n v="0"/>
    <n v="0"/>
    <n v="0"/>
    <n v="0"/>
    <n v="0"/>
    <n v="0"/>
    <n v="0"/>
    <n v="0"/>
    <n v="0"/>
    <n v="0"/>
    <n v="0"/>
    <n v="0"/>
    <n v="37000000"/>
    <n v="0"/>
    <n v="0"/>
    <n v="0"/>
    <n v="0"/>
    <n v="0"/>
    <n v="0"/>
    <n v="37000000"/>
    <n v="0"/>
    <n v="0"/>
    <n v="37000000"/>
    <n v="0"/>
    <s v="Recurrent"/>
  </r>
  <r>
    <s v="019"/>
    <s v="Ministry of Water and Environment"/>
    <x v="7"/>
    <x v="7"/>
    <s v="02"/>
    <s v="Agricultural Production and Productivity"/>
    <s v="03"/>
    <s v="Directorate of Water Development "/>
    <s v="000"/>
    <s v=""/>
    <s v="1661"/>
    <s v="Irrigation For Climate Resilience Project Profile"/>
    <s v="000003"/>
    <s v="Facilities and Equipment Management"/>
    <s v="221003"/>
    <s v="Staff Training"/>
    <n v="0"/>
    <n v="0"/>
    <n v="0"/>
    <n v="0"/>
    <n v="0"/>
    <n v="0"/>
    <n v="0"/>
    <n v="0"/>
    <n v="0"/>
    <n v="0"/>
    <n v="167420752.33979872"/>
    <n v="0"/>
    <n v="0"/>
    <n v="0"/>
    <n v="99666962.5"/>
    <n v="14570000"/>
    <n v="0"/>
    <n v="0"/>
    <n v="0"/>
    <n v="0"/>
    <n v="0"/>
    <n v="0"/>
    <n v="0"/>
    <n v="0"/>
    <n v="0"/>
    <n v="267087714.83979872"/>
    <n v="0"/>
    <n v="14570000"/>
    <n v="267087714.83979872"/>
    <n v="14570000"/>
    <s v="Recurrent"/>
  </r>
  <r>
    <s v="019"/>
    <s v="Ministry of Water and Environment"/>
    <x v="7"/>
    <x v="7"/>
    <s v="02"/>
    <s v="Agricultural Production and Productivity"/>
    <s v="03"/>
    <s v="Directorate of Water Development "/>
    <s v="000"/>
    <s v=""/>
    <s v="1661"/>
    <s v="Irrigation For Climate Resilience Project Profile"/>
    <s v="000003"/>
    <s v="Facilities and Equipment Management"/>
    <s v="225101"/>
    <s v="Consultancy Services"/>
    <n v="0"/>
    <n v="0"/>
    <n v="0"/>
    <n v="0"/>
    <n v="0"/>
    <n v="0"/>
    <n v="0"/>
    <n v="0"/>
    <n v="0"/>
    <n v="0"/>
    <n v="5180784259.11553"/>
    <n v="1101713499.3599999"/>
    <n v="0"/>
    <n v="0"/>
    <n v="3084163840.25"/>
    <n v="64284960"/>
    <n v="0"/>
    <n v="0"/>
    <n v="0"/>
    <n v="0"/>
    <n v="0"/>
    <n v="0"/>
    <n v="0"/>
    <n v="0"/>
    <n v="0"/>
    <n v="8264948099.36553"/>
    <n v="0"/>
    <n v="1165998459.3599999"/>
    <n v="8264948099.36553"/>
    <n v="1165998459.3599999"/>
    <s v="Recurrent"/>
  </r>
  <r>
    <s v="019"/>
    <s v="Ministry of Water and Environment"/>
    <x v="7"/>
    <x v="7"/>
    <s v="02"/>
    <s v="Agricultural Production and Productivity"/>
    <s v="03"/>
    <s v="Directorate of Water Development "/>
    <s v="000"/>
    <s v=""/>
    <s v="1661"/>
    <s v="Irrigation For Climate Resilience Project Profile"/>
    <s v="000017"/>
    <s v="Infrastructure Development and Management"/>
    <s v="221001"/>
    <s v="Advertising and Public Relations"/>
    <n v="0"/>
    <n v="0"/>
    <n v="0"/>
    <n v="0"/>
    <n v="0"/>
    <n v="0"/>
    <n v="0"/>
    <n v="0"/>
    <n v="0"/>
    <n v="0"/>
    <n v="26213750.757936593"/>
    <n v="0"/>
    <n v="0"/>
    <n v="0"/>
    <n v="15605263.25"/>
    <n v="0"/>
    <n v="0"/>
    <n v="0"/>
    <n v="0"/>
    <n v="0"/>
    <n v="0"/>
    <n v="0"/>
    <n v="0"/>
    <n v="0"/>
    <n v="0"/>
    <n v="41819014.007936597"/>
    <n v="0"/>
    <n v="0"/>
    <n v="41819014.007936597"/>
    <n v="0"/>
    <s v="Recurrent"/>
  </r>
  <r>
    <s v="019"/>
    <s v="Ministry of Water and Environment"/>
    <x v="7"/>
    <x v="7"/>
    <s v="02"/>
    <s v="Agricultural Production and Productivity"/>
    <s v="03"/>
    <s v="Directorate of Water Development "/>
    <s v="004"/>
    <s v="Water for Production"/>
    <s v="1396"/>
    <s v="Water for Production Regional Center-North based in Lira (WfPRC-N)"/>
    <s v="000003"/>
    <s v="Facilities and Equipment Management"/>
    <s v="227004"/>
    <s v="Fuel, Lubricants and Oils"/>
    <n v="0"/>
    <n v="0"/>
    <n v="0"/>
    <n v="0"/>
    <n v="120000000"/>
    <n v="0"/>
    <n v="120000000"/>
    <n v="0"/>
    <n v="0"/>
    <n v="0"/>
    <n v="0"/>
    <n v="0"/>
    <n v="30000000"/>
    <n v="30000000"/>
    <n v="0"/>
    <n v="0"/>
    <n v="30000000"/>
    <n v="30000000"/>
    <n v="0"/>
    <n v="0"/>
    <n v="45000000"/>
    <n v="45000000"/>
    <n v="0"/>
    <n v="0"/>
    <n v="105000000"/>
    <n v="0"/>
    <n v="105000000"/>
    <n v="0"/>
    <n v="105000000"/>
    <n v="105000000"/>
    <s v="Recurrent"/>
  </r>
  <r>
    <s v="019"/>
    <s v="Ministry of Water and Environment"/>
    <x v="7"/>
    <x v="7"/>
    <s v="02"/>
    <s v="Agricultural Production and Productivity"/>
    <s v="03"/>
    <s v="Directorate of Water Development "/>
    <s v="004"/>
    <s v="Water for Production"/>
    <s v="1397"/>
    <s v="Water for Production Regional Center-East based in Mbale (WfPRC-E)"/>
    <s v="000003"/>
    <s v="Facilities and Equipment Management"/>
    <s v="212101"/>
    <s v="Social Security Contributions"/>
    <n v="0"/>
    <n v="0"/>
    <n v="0"/>
    <n v="0"/>
    <n v="48575814"/>
    <n v="0"/>
    <n v="48575814"/>
    <n v="0"/>
    <n v="0"/>
    <n v="0"/>
    <n v="0"/>
    <n v="0"/>
    <n v="12144000"/>
    <n v="12144000"/>
    <n v="0"/>
    <n v="0"/>
    <n v="12144000"/>
    <n v="12144000"/>
    <n v="0"/>
    <n v="0"/>
    <n v="24287814"/>
    <n v="24287814"/>
    <n v="0"/>
    <n v="0"/>
    <n v="48575814"/>
    <n v="0"/>
    <n v="48575814"/>
    <n v="0"/>
    <n v="48575814"/>
    <n v="48575814"/>
    <s v="Recurrent"/>
  </r>
  <r>
    <s v="019"/>
    <s v="Ministry of Water and Environment"/>
    <x v="7"/>
    <x v="7"/>
    <s v="02"/>
    <s v="Agricultural Production and Productivity"/>
    <s v="03"/>
    <s v="Directorate of Water Development "/>
    <s v="004"/>
    <s v="Water for Production"/>
    <s v="1397"/>
    <s v="Water for Production Regional Center-East based in Mbale (WfPRC-E)"/>
    <s v="000017"/>
    <s v="Infrastructure Development and Management"/>
    <s v="312139"/>
    <s v="Other Structures - Acquisition"/>
    <n v="0"/>
    <n v="0"/>
    <n v="0"/>
    <n v="0"/>
    <n v="12332141852"/>
    <n v="0"/>
    <n v="12332141852"/>
    <n v="0"/>
    <n v="0"/>
    <n v="0"/>
    <n v="0"/>
    <n v="0"/>
    <n v="5700000000"/>
    <n v="5200000000"/>
    <n v="0"/>
    <n v="0"/>
    <n v="3000000000"/>
    <n v="3500000000"/>
    <n v="0"/>
    <n v="0"/>
    <n v="2950000000"/>
    <n v="2950000000"/>
    <n v="0"/>
    <n v="0"/>
    <n v="11650000000"/>
    <n v="0"/>
    <n v="11650000000"/>
    <n v="0"/>
    <n v="11650000000"/>
    <n v="11650000000"/>
    <s v="Capital"/>
  </r>
  <r>
    <s v="019"/>
    <s v="Ministry of Water and Environment"/>
    <x v="7"/>
    <x v="7"/>
    <s v="02"/>
    <s v="Agricultural Production and Productivity"/>
    <s v="03"/>
    <s v="Directorate of Water Development "/>
    <s v="004"/>
    <s v="Water for Production"/>
    <s v="1397"/>
    <s v="Water for Production Regional Center-East based in Mbale (WfPRC-E)"/>
    <s v="000017"/>
    <s v="Infrastructure Development and Management"/>
    <s v="342111"/>
    <s v="Land - Acquisition"/>
    <n v="0"/>
    <n v="0"/>
    <n v="0"/>
    <n v="0"/>
    <n v="150000000"/>
    <n v="0"/>
    <n v="150000000"/>
    <n v="0"/>
    <n v="0"/>
    <n v="0"/>
    <n v="0"/>
    <n v="0"/>
    <n v="37500000"/>
    <n v="37500000"/>
    <n v="0"/>
    <n v="0"/>
    <n v="0"/>
    <n v="0"/>
    <n v="0"/>
    <n v="0"/>
    <n v="0"/>
    <n v="0"/>
    <n v="0"/>
    <n v="0"/>
    <n v="37500000"/>
    <n v="0"/>
    <n v="37500000"/>
    <n v="0"/>
    <n v="37500000"/>
    <n v="37500000"/>
    <s v="Capital"/>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1001"/>
    <s v="Advertising and Public Relations"/>
    <n v="0"/>
    <n v="0"/>
    <n v="0"/>
    <n v="0"/>
    <n v="33000000"/>
    <n v="0"/>
    <n v="33000000"/>
    <n v="0"/>
    <n v="0"/>
    <n v="0"/>
    <n v="0"/>
    <n v="0"/>
    <n v="8250000"/>
    <n v="8250000"/>
    <n v="0"/>
    <n v="0"/>
    <n v="8250000"/>
    <n v="8250000"/>
    <n v="0"/>
    <n v="0"/>
    <n v="16500000"/>
    <n v="16500000"/>
    <n v="0"/>
    <n v="0"/>
    <n v="33000000"/>
    <n v="0"/>
    <n v="33000000"/>
    <n v="0"/>
    <n v="33000000"/>
    <n v="33000000"/>
    <s v="Recurrent"/>
  </r>
  <r>
    <s v="019"/>
    <s v="Ministry of Water and Environment"/>
    <x v="7"/>
    <x v="7"/>
    <s v="02"/>
    <s v="Agricultural Production and Productivity"/>
    <s v="03"/>
    <s v="Directorate of Water Development "/>
    <s v="004"/>
    <s v="Water for Production"/>
    <s v="1398"/>
    <s v="Water for Production Regional Center-West based in Mbarara (WfPRC-W)"/>
    <s v="000003"/>
    <s v="Facilities and Equipment Management"/>
    <s v="223005"/>
    <s v="Electricity "/>
    <n v="0"/>
    <n v="0"/>
    <n v="0"/>
    <n v="0"/>
    <n v="22000000"/>
    <n v="0"/>
    <n v="22000000"/>
    <n v="0"/>
    <n v="0"/>
    <n v="0"/>
    <n v="0"/>
    <n v="0"/>
    <n v="5500000"/>
    <n v="5500000"/>
    <n v="0"/>
    <n v="0"/>
    <n v="5500000"/>
    <n v="5500000"/>
    <n v="0"/>
    <n v="0"/>
    <n v="11000000"/>
    <n v="11000000"/>
    <n v="0"/>
    <n v="0"/>
    <n v="22000000"/>
    <n v="0"/>
    <n v="22000000"/>
    <n v="0"/>
    <n v="22000000"/>
    <n v="220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1003"/>
    <s v="Staff Training"/>
    <n v="0"/>
    <n v="0"/>
    <n v="0"/>
    <n v="0"/>
    <n v="73500000"/>
    <n v="0"/>
    <n v="73500000"/>
    <n v="0"/>
    <n v="0"/>
    <n v="0"/>
    <n v="0"/>
    <n v="0"/>
    <n v="18375000"/>
    <n v="18375000"/>
    <n v="0"/>
    <n v="0"/>
    <n v="18375000"/>
    <n v="18165000"/>
    <n v="0"/>
    <n v="0"/>
    <n v="0"/>
    <n v="210000"/>
    <n v="0"/>
    <n v="0"/>
    <n v="36750000"/>
    <n v="0"/>
    <n v="36750000"/>
    <n v="0"/>
    <n v="36750000"/>
    <n v="3675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1007"/>
    <s v="Books, Periodicals &amp; Newspapers"/>
    <n v="0"/>
    <n v="0"/>
    <n v="0"/>
    <n v="0"/>
    <n v="5000000"/>
    <n v="0"/>
    <n v="5000000"/>
    <n v="0"/>
    <n v="0"/>
    <n v="0"/>
    <n v="0"/>
    <n v="0"/>
    <n v="1250000"/>
    <n v="1250000"/>
    <n v="0"/>
    <n v="0"/>
    <n v="1250000"/>
    <n v="1250000"/>
    <n v="0"/>
    <n v="0"/>
    <n v="0"/>
    <n v="0"/>
    <n v="0"/>
    <n v="0"/>
    <n v="2500000"/>
    <n v="0"/>
    <n v="2500000"/>
    <n v="0"/>
    <n v="2500000"/>
    <n v="2500000"/>
    <s v="Recurrent"/>
  </r>
  <r>
    <s v="019"/>
    <s v="Ministry of Water and Environment"/>
    <x v="7"/>
    <x v="7"/>
    <s v="02"/>
    <s v="Agricultural Production and Productivity"/>
    <s v="03"/>
    <s v="Directorate of Water Development "/>
    <s v="004"/>
    <s v="Water for Production"/>
    <s v="1523"/>
    <s v="Water for Production Phase II"/>
    <s v="000003"/>
    <s v="Facilities and Equipment Management"/>
    <s v="227001"/>
    <s v="Travel inland"/>
    <n v="0"/>
    <n v="0"/>
    <n v="0"/>
    <n v="0"/>
    <n v="62400000"/>
    <n v="0"/>
    <n v="62400000"/>
    <n v="0"/>
    <n v="0"/>
    <n v="0"/>
    <n v="0"/>
    <n v="0"/>
    <n v="15600000"/>
    <n v="15599973"/>
    <n v="0"/>
    <n v="0"/>
    <n v="15600000"/>
    <n v="4149600"/>
    <n v="0"/>
    <n v="0"/>
    <n v="1000000"/>
    <n v="12450427"/>
    <n v="0"/>
    <n v="0"/>
    <n v="32200000"/>
    <n v="0"/>
    <n v="32200000"/>
    <n v="0"/>
    <n v="32200000"/>
    <n v="322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221003"/>
    <s v="Staff Training"/>
    <n v="0"/>
    <n v="0"/>
    <n v="0"/>
    <n v="0"/>
    <n v="4000000"/>
    <n v="0"/>
    <n v="4000000"/>
    <n v="0"/>
    <n v="0"/>
    <n v="0"/>
    <n v="0"/>
    <n v="0"/>
    <n v="0"/>
    <n v="0"/>
    <n v="0"/>
    <n v="0"/>
    <n v="1000000"/>
    <n v="1000000"/>
    <n v="0"/>
    <n v="0"/>
    <n v="3000000"/>
    <n v="3000000"/>
    <n v="0"/>
    <n v="0"/>
    <n v="4000000"/>
    <n v="0"/>
    <n v="4000000"/>
    <n v="0"/>
    <n v="4000000"/>
    <n v="4000000"/>
    <s v="Recurrent"/>
  </r>
  <r>
    <s v="019"/>
    <s v="Ministry of Water and Environment"/>
    <x v="7"/>
    <x v="7"/>
    <s v="02"/>
    <s v="Agricultural Production and Productivity"/>
    <s v="03"/>
    <s v="Directorate of Water Development "/>
    <s v="004"/>
    <s v="Water for Production"/>
    <s v="1559"/>
    <s v="Drought Resilience in Karamoja Sub-Region Project"/>
    <s v="000003"/>
    <s v="Facilities and Equipment Management"/>
    <s v="313137"/>
    <s v="Information Communication Technology network lines - Improvement"/>
    <n v="0"/>
    <n v="0"/>
    <n v="0"/>
    <n v="0"/>
    <n v="4000000"/>
    <n v="0"/>
    <n v="4000000"/>
    <n v="0"/>
    <n v="0"/>
    <n v="0"/>
    <n v="0"/>
    <n v="0"/>
    <n v="0"/>
    <n v="0"/>
    <n v="0"/>
    <n v="0"/>
    <n v="1000000"/>
    <n v="1000000"/>
    <n v="0"/>
    <n v="0"/>
    <n v="3000000"/>
    <n v="3000000"/>
    <n v="0"/>
    <n v="0"/>
    <n v="4000000"/>
    <n v="0"/>
    <n v="4000000"/>
    <n v="0"/>
    <n v="4000000"/>
    <n v="4000000"/>
    <s v="Capital"/>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221003"/>
    <s v="Staff Training"/>
    <n v="0"/>
    <n v="0"/>
    <n v="0"/>
    <n v="0"/>
    <n v="4000000"/>
    <n v="0"/>
    <n v="4000000"/>
    <n v="0"/>
    <n v="0"/>
    <n v="0"/>
    <n v="0"/>
    <n v="0"/>
    <n v="0"/>
    <n v="0"/>
    <n v="0"/>
    <n v="0"/>
    <n v="1000000"/>
    <n v="1000000"/>
    <n v="0"/>
    <n v="0"/>
    <n v="3000000"/>
    <n v="3000000"/>
    <n v="0"/>
    <n v="0"/>
    <n v="4000000"/>
    <n v="0"/>
    <n v="4000000"/>
    <n v="0"/>
    <n v="4000000"/>
    <n v="4000000"/>
    <s v="Recurrent"/>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225201"/>
    <s v="Consultancy Services-Capital"/>
    <n v="0"/>
    <n v="0"/>
    <n v="0"/>
    <n v="0"/>
    <n v="8318612950"/>
    <n v="0"/>
    <n v="568612950"/>
    <n v="7750000000"/>
    <n v="0"/>
    <n v="0"/>
    <n v="0"/>
    <n v="0"/>
    <n v="10000000"/>
    <n v="10000000"/>
    <n v="0"/>
    <n v="0"/>
    <n v="132153250"/>
    <n v="132153250"/>
    <n v="0"/>
    <n v="0"/>
    <n v="412770450"/>
    <n v="412770450"/>
    <n v="0"/>
    <n v="0"/>
    <n v="554923700"/>
    <n v="0"/>
    <n v="554923700"/>
    <n v="0"/>
    <n v="554923700"/>
    <n v="554923700"/>
    <s v="Recurrent"/>
  </r>
  <r>
    <s v="019"/>
    <s v="Ministry of Water and Environment"/>
    <x v="7"/>
    <x v="7"/>
    <s v="02"/>
    <s v="Agricultural Production and Productivity"/>
    <s v="03"/>
    <s v="Directorate of Water Development "/>
    <s v="004"/>
    <s v="Water for Production"/>
    <s v="1559"/>
    <s v="Drought Resilience in Karamoja Sub-Region Project"/>
    <s v="000017"/>
    <s v="Infrastructure Development and Management"/>
    <s v="227001"/>
    <s v="Travel inland"/>
    <n v="0"/>
    <n v="0"/>
    <n v="0"/>
    <n v="0"/>
    <n v="100000000"/>
    <n v="0"/>
    <n v="50000000"/>
    <n v="50000000"/>
    <n v="0"/>
    <n v="0"/>
    <n v="0"/>
    <n v="0"/>
    <n v="12500000"/>
    <n v="12500000"/>
    <n v="0"/>
    <n v="0"/>
    <n v="12500000"/>
    <n v="12500000"/>
    <n v="0"/>
    <n v="0"/>
    <n v="25000000"/>
    <n v="25000000"/>
    <n v="0"/>
    <n v="0"/>
    <n v="50000000"/>
    <n v="0"/>
    <n v="50000000"/>
    <n v="0"/>
    <n v="50000000"/>
    <n v="5000000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1009"/>
    <s v="Welfare and Entertainment"/>
    <n v="0"/>
    <n v="0"/>
    <n v="0"/>
    <n v="0"/>
    <n v="10000000"/>
    <n v="0"/>
    <n v="10000000"/>
    <n v="0"/>
    <n v="0"/>
    <n v="0"/>
    <n v="0"/>
    <n v="0"/>
    <n v="2500000"/>
    <n v="0"/>
    <n v="0"/>
    <n v="0"/>
    <n v="2500000"/>
    <n v="5000000"/>
    <n v="0"/>
    <n v="0"/>
    <n v="0"/>
    <n v="0"/>
    <n v="0"/>
    <n v="0"/>
    <n v="5000000"/>
    <n v="0"/>
    <n v="5000000"/>
    <n v="0"/>
    <n v="5000000"/>
    <n v="500000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5201"/>
    <s v="Consultancy Services-Capital"/>
    <n v="0"/>
    <n v="0"/>
    <n v="0"/>
    <n v="0"/>
    <n v="8358199700"/>
    <n v="0"/>
    <n v="0"/>
    <n v="83581997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1"/>
    <s v="Irrigation For Climate Resilience Project Profile"/>
    <s v="000017"/>
    <s v="Infrastructure Development and Management"/>
    <s v="225204"/>
    <s v="Monitoring and Supervision of capital work"/>
    <n v="0"/>
    <n v="0"/>
    <n v="0"/>
    <n v="0"/>
    <n v="5326188800"/>
    <n v="0"/>
    <n v="0"/>
    <n v="5326188800"/>
    <n v="0"/>
    <n v="0"/>
    <n v="0"/>
    <n v="0"/>
    <n v="0"/>
    <n v="0"/>
    <n v="0"/>
    <n v="0"/>
    <n v="0"/>
    <n v="0"/>
    <n v="0"/>
    <n v="0"/>
    <n v="0"/>
    <n v="0"/>
    <n v="0"/>
    <n v="0"/>
    <n v="0"/>
    <n v="0"/>
    <n v="0"/>
    <n v="0"/>
    <n v="0"/>
    <n v="0"/>
    <s v="Recurrent"/>
  </r>
  <r>
    <s v="019"/>
    <s v="Ministry of Water and Environment"/>
    <x v="7"/>
    <x v="7"/>
    <s v="02"/>
    <s v="Agricultural Production and Productivity"/>
    <s v="03"/>
    <s v="Directorate of Water Development "/>
    <s v="004"/>
    <s v="Water for Production"/>
    <s v="1666"/>
    <s v="Development of Solar Powered Irrigation and Water Supply Systems"/>
    <s v="000017"/>
    <s v="Infrastructure Development and Management"/>
    <s v="227004"/>
    <s v="Fuel, Lubricants and Oils"/>
    <n v="0"/>
    <n v="0"/>
    <n v="0"/>
    <n v="0"/>
    <n v="162500000"/>
    <n v="0"/>
    <n v="162500000"/>
    <n v="0"/>
    <n v="0"/>
    <n v="0"/>
    <n v="0"/>
    <n v="0"/>
    <n v="0"/>
    <n v="0"/>
    <n v="0"/>
    <n v="0"/>
    <n v="40625000"/>
    <n v="40625000"/>
    <n v="0"/>
    <n v="0"/>
    <n v="10000000"/>
    <n v="10000000"/>
    <n v="0"/>
    <n v="0"/>
    <n v="50625000"/>
    <n v="0"/>
    <n v="50625000"/>
    <n v="0"/>
    <n v="50625000"/>
    <n v="50625000"/>
    <s v="Recurrent"/>
  </r>
  <r>
    <s v="019"/>
    <s v="Ministry of Water and Environment"/>
    <x v="2"/>
    <x v="2"/>
    <s v="01"/>
    <s v="Environment and Natural Resources Management"/>
    <s v="01"/>
    <s v="Directorate of Environmental Affairs"/>
    <s v="000"/>
    <s v=""/>
    <s v="1417"/>
    <s v="Farm Income Enhancement and Forestry Conservation Programme Phase II"/>
    <s v="000014"/>
    <s v="Administrative and Support Services"/>
    <s v="211106"/>
    <s v="Allowances (Incl. Casuals, Temporary, sitting allowances)"/>
    <n v="0"/>
    <n v="0"/>
    <n v="0"/>
    <n v="0"/>
    <n v="0"/>
    <n v="0"/>
    <n v="0"/>
    <n v="0"/>
    <n v="0"/>
    <n v="0"/>
    <n v="0"/>
    <n v="0"/>
    <n v="0"/>
    <n v="0"/>
    <n v="58375000"/>
    <n v="58375000"/>
    <n v="0"/>
    <n v="0"/>
    <n v="102305000"/>
    <n v="102305000"/>
    <n v="0"/>
    <n v="0"/>
    <n v="0"/>
    <n v="0"/>
    <n v="0"/>
    <n v="160680000"/>
    <n v="0"/>
    <n v="160680000"/>
    <n v="160680000"/>
    <n v="160680000"/>
    <s v="Recurrent"/>
  </r>
  <r>
    <s v="019"/>
    <s v="Ministry of Water and Environment"/>
    <x v="2"/>
    <x v="2"/>
    <s v="01"/>
    <s v="Environment and Natural Resources Management"/>
    <s v="01"/>
    <s v="Directorate of Environmental Affairs"/>
    <s v="000"/>
    <s v=""/>
    <s v="1417"/>
    <s v="Farm Income Enhancement and Forestry Conservation Programme Phase II"/>
    <s v="140020"/>
    <s v="Advocacy, sensitization and information management"/>
    <s v="221001"/>
    <s v="Advertising and Public Relations"/>
    <n v="0"/>
    <n v="0"/>
    <n v="0"/>
    <n v="0"/>
    <n v="0"/>
    <n v="0"/>
    <n v="0"/>
    <n v="0"/>
    <n v="0"/>
    <n v="0"/>
    <n v="0"/>
    <n v="0"/>
    <n v="0"/>
    <n v="0"/>
    <n v="0"/>
    <n v="0"/>
    <n v="0"/>
    <n v="0"/>
    <n v="1864406"/>
    <n v="1864406"/>
    <n v="0"/>
    <n v="0"/>
    <n v="0"/>
    <n v="0"/>
    <n v="0"/>
    <n v="1864406"/>
    <n v="0"/>
    <n v="1864406"/>
    <n v="1864406"/>
    <n v="1864406"/>
    <s v="Recurrent"/>
  </r>
  <r>
    <s v="019"/>
    <s v="Ministry of Water and Environment"/>
    <x v="2"/>
    <x v="2"/>
    <s v="01"/>
    <s v="Environment and Natural Resources Management"/>
    <s v="01"/>
    <s v="Directorate of Environmental Affairs"/>
    <s v="000"/>
    <s v=""/>
    <s v="1417"/>
    <s v="Farm Income Enhancement and Forestry Conservation Programme Phase II"/>
    <s v="140020"/>
    <s v="Advocacy, sensitization and information management"/>
    <s v="227004"/>
    <s v="Fuel, Lubricants and Oils"/>
    <n v="0"/>
    <n v="0"/>
    <n v="0"/>
    <n v="0"/>
    <n v="0"/>
    <n v="0"/>
    <n v="0"/>
    <n v="0"/>
    <n v="0"/>
    <n v="0"/>
    <n v="34164000"/>
    <n v="34164000"/>
    <n v="0"/>
    <n v="0"/>
    <n v="74137000"/>
    <n v="74137000"/>
    <n v="0"/>
    <n v="0"/>
    <n v="46718500"/>
    <n v="46718500"/>
    <n v="0"/>
    <n v="0"/>
    <n v="0"/>
    <n v="0"/>
    <n v="0"/>
    <n v="155019500"/>
    <n v="0"/>
    <n v="155019500"/>
    <n v="155019500"/>
    <n v="155019500"/>
    <s v="Recurrent"/>
  </r>
  <r>
    <s v="019"/>
    <s v="Ministry of Water and Environment"/>
    <x v="2"/>
    <x v="2"/>
    <s v="01"/>
    <s v="Environment and Natural Resources Management"/>
    <s v="01"/>
    <s v="Directorate of Environmental Affairs"/>
    <s v="000"/>
    <s v=""/>
    <s v="1613"/>
    <s v="Investing in Forests and Protected Areas for Climate-Smart Development"/>
    <s v="000015"/>
    <s v="Monitoring and Evaluation "/>
    <s v="211106"/>
    <s v="Allowances (Incl. Casuals, Temporary, sitting allowances)"/>
    <n v="0"/>
    <n v="0"/>
    <n v="0"/>
    <n v="0"/>
    <n v="0"/>
    <n v="0"/>
    <n v="0"/>
    <n v="0"/>
    <n v="0"/>
    <n v="0"/>
    <n v="0"/>
    <n v="0"/>
    <n v="0"/>
    <n v="0"/>
    <n v="75000000"/>
    <n v="1500000"/>
    <n v="0"/>
    <n v="0"/>
    <n v="0"/>
    <n v="0"/>
    <n v="0"/>
    <n v="0"/>
    <n v="0"/>
    <n v="0"/>
    <n v="0"/>
    <n v="75000000"/>
    <n v="0"/>
    <n v="1500000"/>
    <n v="75000000"/>
    <n v="1500000"/>
    <s v="Recurrent"/>
  </r>
  <r>
    <s v="019"/>
    <s v="Ministry of Water and Environment"/>
    <x v="2"/>
    <x v="2"/>
    <s v="01"/>
    <s v="Environment and Natural Resources Management"/>
    <s v="01"/>
    <s v="Directorate of Environmental Affairs"/>
    <s v="000"/>
    <s v=""/>
    <s v="1613"/>
    <s v="Investing in Forests and Protected Areas for Climate-Smart Development"/>
    <s v="140020"/>
    <s v="Advocacy, sensitization and information management"/>
    <s v="221001"/>
    <s v="Advertising and Public Relations"/>
    <n v="0"/>
    <n v="0"/>
    <n v="0"/>
    <n v="0"/>
    <n v="0"/>
    <n v="0"/>
    <n v="0"/>
    <n v="0"/>
    <n v="0"/>
    <n v="0"/>
    <n v="0"/>
    <n v="0"/>
    <n v="0"/>
    <n v="0"/>
    <n v="2000000"/>
    <n v="1864406"/>
    <n v="0"/>
    <n v="0"/>
    <n v="0"/>
    <n v="0"/>
    <n v="0"/>
    <n v="0"/>
    <n v="0"/>
    <n v="0"/>
    <n v="0"/>
    <n v="2000000"/>
    <n v="0"/>
    <n v="1864406"/>
    <n v="2000000"/>
    <n v="1864406"/>
    <s v="Recurrent"/>
  </r>
  <r>
    <s v="019"/>
    <s v="Ministry of Water and Environment"/>
    <x v="2"/>
    <x v="2"/>
    <s v="01"/>
    <s v="Environment and Natural Resources Management"/>
    <s v="01"/>
    <s v="Directorate of Environmental Affairs"/>
    <s v="001"/>
    <s v="Climate Change Department"/>
    <s v="1613"/>
    <s v="Investing in Forests and Protected Areas for Climate-Smart Development"/>
    <s v="000015"/>
    <s v="Monitoring and Evaluation "/>
    <s v="228002"/>
    <s v="Maintenance-Transport Equipment "/>
    <n v="0"/>
    <n v="0"/>
    <n v="0"/>
    <n v="0"/>
    <n v="20000000"/>
    <n v="0"/>
    <n v="0"/>
    <n v="2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15"/>
    <s v="Monitoring and Evaluation "/>
    <s v="225204"/>
    <s v="Monitoring and Supervision of capital work"/>
    <n v="0"/>
    <n v="0"/>
    <n v="0"/>
    <n v="0"/>
    <n v="1400000000"/>
    <n v="0"/>
    <n v="0"/>
    <n v="1400000000"/>
    <n v="0"/>
    <n v="0"/>
    <n v="0"/>
    <n v="0"/>
    <n v="0"/>
    <n v="0"/>
    <n v="0"/>
    <n v="0"/>
    <n v="0"/>
    <n v="0"/>
    <n v="0"/>
    <n v="0"/>
    <n v="0"/>
    <n v="0"/>
    <n v="0"/>
    <n v="0"/>
    <n v="0"/>
    <n v="0"/>
    <n v="0"/>
    <n v="0"/>
    <n v="0"/>
    <n v="0"/>
    <s v="Recurrent"/>
  </r>
  <r>
    <s v="019"/>
    <s v="Ministry of Water and Environment"/>
    <x v="2"/>
    <x v="2"/>
    <s v="01"/>
    <s v="Environment and Natural Resources Management"/>
    <s v="01"/>
    <s v="Directorate of Environmental Affairs"/>
    <s v="003"/>
    <s v="Forestry Support Services"/>
    <s v="1417"/>
    <s v="Farm Income Enhancement and Forestry Conservation Programme Phase II"/>
    <s v="000039"/>
    <s v="Policies, Regulations and Standards "/>
    <s v="225201"/>
    <s v="Consultancy Services-Capital"/>
    <n v="0"/>
    <n v="0"/>
    <n v="0"/>
    <n v="0"/>
    <n v="1140000000"/>
    <n v="0"/>
    <n v="40000000"/>
    <n v="1100000000"/>
    <n v="0"/>
    <n v="0"/>
    <n v="0"/>
    <n v="0"/>
    <n v="10000000"/>
    <n v="10000000"/>
    <n v="0"/>
    <n v="0"/>
    <n v="10000000"/>
    <n v="0"/>
    <n v="0"/>
    <n v="0"/>
    <n v="0"/>
    <n v="10000000"/>
    <n v="0"/>
    <n v="0"/>
    <n v="20000000"/>
    <n v="0"/>
    <n v="20000000"/>
    <n v="0"/>
    <n v="20000000"/>
    <n v="20000000"/>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000003"/>
    <s v="Facilities and Equipment Management"/>
    <s v="221008"/>
    <s v="Information and Communication Technology Supplies.  "/>
    <n v="0"/>
    <n v="0"/>
    <n v="0"/>
    <n v="0"/>
    <n v="80000000"/>
    <n v="0"/>
    <n v="80000000"/>
    <n v="0"/>
    <n v="0"/>
    <n v="0"/>
    <n v="0"/>
    <n v="0"/>
    <n v="20000000"/>
    <n v="0"/>
    <n v="0"/>
    <n v="0"/>
    <n v="20000000"/>
    <n v="19999999"/>
    <n v="0"/>
    <n v="0"/>
    <n v="0"/>
    <n v="20000000"/>
    <n v="0"/>
    <n v="0"/>
    <n v="40000000"/>
    <n v="0"/>
    <n v="39999999"/>
    <n v="0"/>
    <n v="40000000"/>
    <n v="39999999"/>
    <s v="Recurrent"/>
  </r>
  <r>
    <s v="019"/>
    <s v="Ministry of Water and Environment"/>
    <x v="2"/>
    <x v="2"/>
    <s v="01"/>
    <s v="Environment and Natural Resources Management"/>
    <s v="01"/>
    <s v="Directorate of Environmental Affairs"/>
    <s v="004"/>
    <s v="Wetland Management Services "/>
    <s v="1520"/>
    <s v="Building Resilient Communities, Wetland Ecosystems and Associated Catchments in Uganda"/>
    <s v="140021"/>
    <s v="Ecosystems Restoration and Protection"/>
    <s v="223001"/>
    <s v="Property Management Expenses"/>
    <n v="0"/>
    <n v="0"/>
    <n v="0"/>
    <n v="0"/>
    <n v="2094542000"/>
    <n v="0"/>
    <n v="2094542000"/>
    <n v="0"/>
    <n v="0"/>
    <n v="0"/>
    <n v="0"/>
    <n v="0"/>
    <n v="1000000000"/>
    <n v="609000001"/>
    <n v="0"/>
    <n v="0"/>
    <n v="508635500"/>
    <n v="411350240"/>
    <n v="0"/>
    <n v="0"/>
    <n v="170000000"/>
    <n v="658285259"/>
    <n v="0"/>
    <n v="0"/>
    <n v="1678635500"/>
    <n v="0"/>
    <n v="1678635500"/>
    <n v="0"/>
    <n v="1678635500"/>
    <n v="1678635500"/>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1009"/>
    <s v="Welfare and Entertainment"/>
    <n v="0"/>
    <n v="0"/>
    <n v="0"/>
    <n v="0"/>
    <n v="30000000"/>
    <n v="0"/>
    <n v="30000000"/>
    <n v="0"/>
    <n v="0"/>
    <n v="0"/>
    <n v="0"/>
    <n v="0"/>
    <n v="7500000"/>
    <n v="7500000"/>
    <n v="0"/>
    <n v="0"/>
    <n v="7500000"/>
    <n v="3748000"/>
    <n v="0"/>
    <n v="0"/>
    <n v="15000000"/>
    <n v="18743648"/>
    <n v="0"/>
    <n v="0"/>
    <n v="30000000"/>
    <n v="0"/>
    <n v="29991648"/>
    <n v="0"/>
    <n v="30000000"/>
    <n v="29991648"/>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3005"/>
    <s v="Electricity "/>
    <n v="0"/>
    <n v="0"/>
    <n v="0"/>
    <n v="0"/>
    <n v="12000000"/>
    <n v="0"/>
    <n v="12000000"/>
    <n v="0"/>
    <n v="0"/>
    <n v="0"/>
    <n v="0"/>
    <n v="0"/>
    <n v="3000000"/>
    <n v="3000000"/>
    <n v="0"/>
    <n v="0"/>
    <n v="3000000"/>
    <n v="3000000"/>
    <n v="0"/>
    <n v="0"/>
    <n v="6000000"/>
    <n v="6000000"/>
    <n v="0"/>
    <n v="0"/>
    <n v="12000000"/>
    <n v="0"/>
    <n v="12000000"/>
    <n v="0"/>
    <n v="12000000"/>
    <n v="12000000"/>
    <s v="Recurrent"/>
  </r>
  <r>
    <s v="019"/>
    <s v="Ministry of Water and Environment"/>
    <x v="2"/>
    <x v="2"/>
    <s v="01"/>
    <s v="Environment and Natural Resources Management"/>
    <s v="01"/>
    <s v="Directorate of Environmental Affairs"/>
    <s v="004"/>
    <s v="Wetland Management Services "/>
    <s v="1697"/>
    <s v="National Wetlands Restoration Project"/>
    <s v="000014"/>
    <s v="Administrative and Support Services"/>
    <s v="225101"/>
    <s v="Consultancy Services"/>
    <n v="0"/>
    <n v="0"/>
    <n v="0"/>
    <n v="0"/>
    <n v="148000000"/>
    <n v="0"/>
    <n v="148000000"/>
    <n v="0"/>
    <n v="0"/>
    <n v="0"/>
    <n v="0"/>
    <n v="0"/>
    <n v="0"/>
    <n v="0"/>
    <n v="0"/>
    <n v="0"/>
    <n v="37000000"/>
    <n v="0"/>
    <n v="0"/>
    <n v="0"/>
    <n v="0"/>
    <n v="37000000"/>
    <n v="0"/>
    <n v="0"/>
    <n v="37000000"/>
    <n v="0"/>
    <n v="37000000"/>
    <n v="0"/>
    <n v="37000000"/>
    <n v="37000000"/>
    <s v="Recurrent"/>
  </r>
  <r>
    <s v="019"/>
    <s v="Ministry of Water and Environment"/>
    <x v="2"/>
    <x v="2"/>
    <s v="01"/>
    <s v="Environment and Natural Resources Management"/>
    <s v="01"/>
    <s v="Directorate of Environmental Affairs"/>
    <s v="004"/>
    <s v="Wetland Management Services "/>
    <s v="1697"/>
    <s v="National Wetlands Restoration Project"/>
    <s v="140020"/>
    <s v="Advocacy, sensitization and information management"/>
    <s v="228003"/>
    <s v="Maintenance-Machinery &amp; Equipment Other than Transport Equipment "/>
    <n v="0"/>
    <n v="0"/>
    <n v="0"/>
    <n v="0"/>
    <n v="15000000"/>
    <n v="0"/>
    <n v="15000000"/>
    <n v="0"/>
    <n v="0"/>
    <n v="0"/>
    <n v="0"/>
    <n v="0"/>
    <n v="3750000"/>
    <n v="3750000"/>
    <n v="0"/>
    <n v="0"/>
    <n v="3750000"/>
    <n v="3750000"/>
    <n v="0"/>
    <n v="0"/>
    <n v="7500000"/>
    <n v="7500000"/>
    <n v="0"/>
    <n v="0"/>
    <n v="15000000"/>
    <n v="0"/>
    <n v="15000000"/>
    <n v="0"/>
    <n v="15000000"/>
    <n v="15000000"/>
    <s v="Recurrent"/>
  </r>
  <r>
    <s v="019"/>
    <s v="Ministry of Water and Environment"/>
    <x v="2"/>
    <x v="2"/>
    <s v="01"/>
    <s v="Environment and Natural Resources Management"/>
    <s v="04"/>
    <s v="Policy, Planning and Support Services"/>
    <s v="000"/>
    <s v=""/>
    <s v="1530"/>
    <s v="Integrated Water Resources Management and Development Project (IWMDP)"/>
    <s v="000006"/>
    <s v="Planning and Budgeting services"/>
    <s v="221001"/>
    <s v="Advertising and Public Relations"/>
    <n v="0"/>
    <n v="0"/>
    <n v="0"/>
    <n v="0"/>
    <n v="0"/>
    <n v="0"/>
    <n v="0"/>
    <n v="0"/>
    <n v="0"/>
    <n v="0"/>
    <n v="2710353"/>
    <n v="0"/>
    <n v="0"/>
    <n v="0"/>
    <n v="0"/>
    <n v="0"/>
    <n v="0"/>
    <n v="0"/>
    <n v="0"/>
    <n v="0"/>
    <n v="0"/>
    <n v="0"/>
    <n v="0"/>
    <n v="0"/>
    <n v="0"/>
    <n v="2710353"/>
    <n v="0"/>
    <n v="0"/>
    <n v="2710353"/>
    <n v="0"/>
    <s v="Recurrent"/>
  </r>
  <r>
    <s v="019"/>
    <s v="Ministry of Water and Environment"/>
    <x v="2"/>
    <x v="2"/>
    <s v="01"/>
    <s v="Environment and Natural Resources Management"/>
    <s v="04"/>
    <s v="Policy, Planning and Support Services"/>
    <s v="002"/>
    <s v="Policy and Planning"/>
    <s v="1638"/>
    <s v="Retooling of Ministry of Water and Environment"/>
    <s v="000003"/>
    <s v="Facilities and Equipment Management"/>
    <s v="227001"/>
    <s v="Travel inland"/>
    <n v="0"/>
    <n v="0"/>
    <n v="0"/>
    <n v="0"/>
    <n v="200000000"/>
    <n v="0"/>
    <n v="200000000"/>
    <n v="0"/>
    <n v="0"/>
    <n v="0"/>
    <n v="0"/>
    <n v="0"/>
    <n v="100000000"/>
    <n v="100000000"/>
    <n v="0"/>
    <n v="0"/>
    <n v="40000000"/>
    <n v="40000000"/>
    <n v="0"/>
    <n v="0"/>
    <n v="60000000"/>
    <n v="60000000"/>
    <n v="0"/>
    <n v="0"/>
    <n v="200000000"/>
    <n v="0"/>
    <n v="200000000"/>
    <n v="0"/>
    <n v="200000000"/>
    <n v="200000000"/>
    <s v="Recurrent"/>
  </r>
  <r>
    <s v="019"/>
    <s v="Ministry of Water and Environment"/>
    <x v="2"/>
    <x v="2"/>
    <s v="01"/>
    <s v="Environment and Natural Resources Management"/>
    <s v="04"/>
    <s v="Policy, Planning and Support Services"/>
    <s v="002"/>
    <s v="Policy and Planning"/>
    <s v="1638"/>
    <s v="Retooling of Ministry of Water and Environment"/>
    <s v="000005"/>
    <s v="Human Resource Management"/>
    <s v="221012"/>
    <s v="Small Office Equipment"/>
    <n v="0"/>
    <n v="0"/>
    <n v="0"/>
    <n v="0"/>
    <n v="30000000"/>
    <n v="0"/>
    <n v="30000000"/>
    <n v="0"/>
    <n v="0"/>
    <n v="0"/>
    <n v="0"/>
    <n v="0"/>
    <n v="15000000"/>
    <n v="15000000"/>
    <n v="0"/>
    <n v="0"/>
    <n v="7500000"/>
    <n v="7500000"/>
    <n v="0"/>
    <n v="0"/>
    <n v="7500000"/>
    <n v="7500000"/>
    <n v="0"/>
    <n v="0"/>
    <n v="30000000"/>
    <n v="0"/>
    <n v="30000000"/>
    <n v="0"/>
    <n v="30000000"/>
    <n v="30000000"/>
    <s v="Recurrent"/>
  </r>
  <r>
    <s v="019"/>
    <s v="Ministry of Water and Environment"/>
    <x v="2"/>
    <x v="2"/>
    <s v="01"/>
    <s v="Environment and Natural Resources Management"/>
    <s v="04"/>
    <s v="Policy, Planning and Support Services"/>
    <s v="002"/>
    <s v="Policy and Planning"/>
    <s v="1638"/>
    <s v="Retooling of Ministry of Water and Environment"/>
    <s v="000008"/>
    <s v="Records Management"/>
    <s v="227004"/>
    <s v="Fuel, Lubricants and Oils"/>
    <n v="0"/>
    <n v="0"/>
    <n v="0"/>
    <n v="0"/>
    <n v="20000000"/>
    <n v="0"/>
    <n v="20000000"/>
    <n v="0"/>
    <n v="0"/>
    <n v="0"/>
    <n v="0"/>
    <n v="0"/>
    <n v="10000000"/>
    <n v="10000000"/>
    <n v="0"/>
    <n v="0"/>
    <n v="10000000"/>
    <n v="10000000"/>
    <n v="0"/>
    <n v="0"/>
    <n v="0"/>
    <n v="0"/>
    <n v="0"/>
    <n v="0"/>
    <n v="20000000"/>
    <n v="0"/>
    <n v="20000000"/>
    <n v="0"/>
    <n v="20000000"/>
    <n v="20000000"/>
    <s v="Recurrent"/>
  </r>
  <r>
    <s v="019"/>
    <s v="Ministry of Water and Environment"/>
    <x v="2"/>
    <x v="2"/>
    <s v="01"/>
    <s v="Environment and Natural Resources Management"/>
    <s v="04"/>
    <s v="Policy, Planning and Support Services"/>
    <s v="002"/>
    <s v="Policy and Planning"/>
    <s v="1638"/>
    <s v="Retooling of Ministry of Water and Environment"/>
    <s v="000014"/>
    <s v="Administrative and Support Services"/>
    <s v="227004"/>
    <s v="Fuel, Lubricants and Oils"/>
    <n v="0"/>
    <n v="0"/>
    <n v="0"/>
    <n v="0"/>
    <n v="200000000"/>
    <n v="0"/>
    <n v="200000000"/>
    <n v="0"/>
    <n v="0"/>
    <n v="0"/>
    <n v="0"/>
    <n v="0"/>
    <n v="100000000"/>
    <n v="100000000"/>
    <n v="0"/>
    <n v="0"/>
    <n v="100000000"/>
    <n v="100000000"/>
    <n v="0"/>
    <n v="0"/>
    <n v="0"/>
    <n v="0"/>
    <n v="0"/>
    <n v="0"/>
    <n v="200000000"/>
    <n v="0"/>
    <n v="200000000"/>
    <n v="0"/>
    <n v="200000000"/>
    <n v="200000000"/>
    <s v="Recurrent"/>
  </r>
  <r>
    <s v="019"/>
    <s v="Ministry of Water and Environment"/>
    <x v="2"/>
    <x v="2"/>
    <s v="01"/>
    <s v="Environment and Natural Resources Management"/>
    <s v="04"/>
    <s v="Policy, Planning and Support Services"/>
    <s v="002"/>
    <s v="Policy and Planning"/>
    <s v="1638"/>
    <s v="Retooling of Ministry of Water and Environment"/>
    <s v="000014"/>
    <s v="Administrative and Support Services"/>
    <s v="228002"/>
    <s v="Maintenance-Transport Equipment "/>
    <n v="0"/>
    <n v="0"/>
    <n v="0"/>
    <n v="0"/>
    <n v="100500000"/>
    <n v="0"/>
    <n v="100500000"/>
    <n v="0"/>
    <n v="0"/>
    <n v="0"/>
    <n v="0"/>
    <n v="0"/>
    <n v="50250000"/>
    <n v="50250000"/>
    <n v="0"/>
    <n v="0"/>
    <n v="25125000"/>
    <n v="25125000"/>
    <n v="0"/>
    <n v="0"/>
    <n v="25125000"/>
    <n v="25125000"/>
    <n v="0"/>
    <n v="0"/>
    <n v="100500000"/>
    <n v="0"/>
    <n v="100500000"/>
    <n v="0"/>
    <n v="100500000"/>
    <n v="100500000"/>
    <s v="Recurrent"/>
  </r>
  <r>
    <s v="019"/>
    <s v="Ministry of Water and Environment"/>
    <x v="2"/>
    <x v="2"/>
    <s v="01"/>
    <s v="Environment and Natural Resources Management"/>
    <s v="04"/>
    <s v="Policy, Planning and Support Services"/>
    <s v="002"/>
    <s v="Policy and Planning"/>
    <s v="1638"/>
    <s v="Retooling of Ministry of Water and Environment"/>
    <s v="140027"/>
    <s v="Support to Affliated insititutions "/>
    <s v="221009"/>
    <s v="Welfare and Entertainment"/>
    <n v="0"/>
    <n v="0"/>
    <n v="0"/>
    <n v="0"/>
    <n v="50000000"/>
    <n v="0"/>
    <n v="50000000"/>
    <n v="0"/>
    <n v="0"/>
    <n v="0"/>
    <n v="0"/>
    <n v="0"/>
    <n v="25000000"/>
    <n v="25000000"/>
    <n v="0"/>
    <n v="0"/>
    <n v="12500000"/>
    <n v="12500000"/>
    <n v="0"/>
    <n v="0"/>
    <n v="12500000"/>
    <n v="12500000"/>
    <n v="0"/>
    <n v="0"/>
    <n v="50000000"/>
    <n v="0"/>
    <n v="50000000"/>
    <n v="0"/>
    <n v="50000000"/>
    <n v="5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11102"/>
    <s v="Contract Staff Salaries "/>
    <n v="0"/>
    <n v="0"/>
    <n v="0"/>
    <n v="0"/>
    <n v="107000000"/>
    <n v="0"/>
    <n v="107000000"/>
    <n v="0"/>
    <n v="0"/>
    <n v="0"/>
    <n v="0"/>
    <n v="0"/>
    <n v="0"/>
    <n v="0"/>
    <n v="0"/>
    <n v="0"/>
    <n v="26750000"/>
    <n v="26654537"/>
    <n v="0"/>
    <n v="0"/>
    <n v="80250000"/>
    <n v="80345463"/>
    <n v="0"/>
    <n v="0"/>
    <n v="107000000"/>
    <n v="0"/>
    <n v="107000000"/>
    <n v="0"/>
    <n v="107000000"/>
    <n v="107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06"/>
    <s v="Planning and Budgeting services"/>
    <s v="221008"/>
    <s v="Information and Communication Technology Supplies.  "/>
    <n v="0"/>
    <n v="0"/>
    <n v="0"/>
    <n v="0"/>
    <n v="56000000"/>
    <n v="0"/>
    <n v="20000000"/>
    <n v="36000000"/>
    <n v="0"/>
    <n v="0"/>
    <n v="0"/>
    <n v="0"/>
    <n v="0"/>
    <n v="0"/>
    <n v="0"/>
    <n v="0"/>
    <n v="5000000"/>
    <n v="3540000"/>
    <n v="0"/>
    <n v="0"/>
    <n v="15000000"/>
    <n v="16460000"/>
    <n v="0"/>
    <n v="0"/>
    <n v="20000000"/>
    <n v="0"/>
    <n v="20000000"/>
    <n v="0"/>
    <n v="20000000"/>
    <n v="2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4"/>
    <s v="Administration and Support Services"/>
    <s v="211102"/>
    <s v="Contract Staff Salaries "/>
    <n v="0"/>
    <n v="0"/>
    <n v="0"/>
    <n v="0"/>
    <n v="100000000"/>
    <n v="0"/>
    <n v="100000000"/>
    <n v="0"/>
    <n v="0"/>
    <n v="0"/>
    <n v="0"/>
    <n v="0"/>
    <n v="0"/>
    <n v="0"/>
    <n v="0"/>
    <n v="0"/>
    <n v="25000000"/>
    <n v="24653852"/>
    <n v="0"/>
    <n v="0"/>
    <n v="75000000"/>
    <n v="75346148"/>
    <n v="0"/>
    <n v="0"/>
    <n v="100000000"/>
    <n v="0"/>
    <n v="100000000"/>
    <n v="0"/>
    <n v="100000000"/>
    <n v="1000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4"/>
    <s v="Administration and Support Services"/>
    <s v="212101"/>
    <s v="Social Security Contributions"/>
    <n v="0"/>
    <n v="0"/>
    <n v="0"/>
    <n v="0"/>
    <n v="10000000"/>
    <n v="0"/>
    <n v="10000000"/>
    <n v="0"/>
    <n v="0"/>
    <n v="0"/>
    <n v="0"/>
    <n v="0"/>
    <n v="0"/>
    <n v="0"/>
    <n v="0"/>
    <n v="0"/>
    <n v="2500000"/>
    <n v="2500000"/>
    <n v="0"/>
    <n v="0"/>
    <n v="7500000"/>
    <n v="10000000"/>
    <n v="0"/>
    <n v="0"/>
    <n v="10000000"/>
    <n v="0"/>
    <n v="12500000"/>
    <n v="0"/>
    <n v="10000000"/>
    <n v="12500000"/>
    <s v="Recurrent"/>
  </r>
  <r>
    <s v="019"/>
    <s v="Ministry of Water and Environment"/>
    <x v="2"/>
    <x v="2"/>
    <s v="01"/>
    <s v="Environment and Natural Resources Management"/>
    <s v="04"/>
    <s v="Policy, Planning and Support Services"/>
    <s v="003"/>
    <s v="Water and Environment Sector Liaison "/>
    <s v="1530"/>
    <s v="Integrated Water Resources Management and Development Project (IWMDP)"/>
    <s v="000015"/>
    <s v="Monitoring and Evaluation"/>
    <s v="212101"/>
    <s v="Social Security Contributions"/>
    <n v="0"/>
    <n v="0"/>
    <n v="0"/>
    <n v="0"/>
    <n v="1000000"/>
    <n v="0"/>
    <n v="1000000"/>
    <n v="0"/>
    <n v="0"/>
    <n v="0"/>
    <n v="0"/>
    <n v="0"/>
    <n v="0"/>
    <n v="0"/>
    <n v="0"/>
    <n v="0"/>
    <n v="0"/>
    <n v="0"/>
    <n v="0"/>
    <n v="0"/>
    <n v="0"/>
    <n v="0"/>
    <n v="0"/>
    <n v="0"/>
    <n v="0"/>
    <n v="0"/>
    <n v="0"/>
    <n v="0"/>
    <n v="0"/>
    <n v="0"/>
    <s v="Recurrent"/>
  </r>
  <r>
    <s v="019"/>
    <s v="Ministry of Water and Environment"/>
    <x v="2"/>
    <x v="2"/>
    <s v="03"/>
    <s v="Water Resources Management "/>
    <s v="02"/>
    <s v="Directorate of Water Resources Management"/>
    <s v="000"/>
    <s v=""/>
    <s v="1487"/>
    <s v="Enhancing Resilience of Communities to Climate Change"/>
    <s v="140022"/>
    <s v="Integrated Catchment based Infrastructure"/>
    <s v="225201"/>
    <s v="Consultancy Services-Capital"/>
    <n v="0"/>
    <n v="0"/>
    <n v="0"/>
    <n v="0"/>
    <n v="0"/>
    <n v="0"/>
    <n v="0"/>
    <n v="0"/>
    <n v="0"/>
    <n v="0"/>
    <n v="5062000000"/>
    <n v="1265500000"/>
    <n v="0"/>
    <n v="0"/>
    <n v="0"/>
    <n v="0"/>
    <n v="0"/>
    <n v="0"/>
    <n v="0"/>
    <n v="0"/>
    <n v="0"/>
    <n v="0"/>
    <n v="0"/>
    <n v="0"/>
    <n v="0"/>
    <n v="5062000000"/>
    <n v="0"/>
    <n v="1265500000"/>
    <n v="5062000000"/>
    <n v="1265500000"/>
    <s v="Recurrent"/>
  </r>
  <r>
    <s v="019"/>
    <s v="Ministry of Water and Environment"/>
    <x v="2"/>
    <x v="2"/>
    <s v="03"/>
    <s v="Water Resources Management "/>
    <s v="02"/>
    <s v="Directorate of Water Resources Management"/>
    <s v="000"/>
    <s v=""/>
    <s v="1530"/>
    <s v="Integrated Water Resources Management and Development Project (IWMDP)"/>
    <s v="000015"/>
    <s v="Monitoring and Evaluation "/>
    <s v="312299"/>
    <s v="Other Machinery and Equipment- Acquisition"/>
    <n v="0"/>
    <n v="0"/>
    <n v="0"/>
    <n v="0"/>
    <n v="0"/>
    <n v="0"/>
    <n v="0"/>
    <n v="0"/>
    <n v="0"/>
    <n v="0"/>
    <n v="3044174577"/>
    <n v="0"/>
    <n v="0"/>
    <n v="0"/>
    <n v="0"/>
    <n v="0"/>
    <n v="0"/>
    <n v="0"/>
    <n v="0"/>
    <n v="0"/>
    <n v="0"/>
    <n v="0"/>
    <n v="0"/>
    <n v="0"/>
    <n v="0"/>
    <n v="3044174577"/>
    <n v="0"/>
    <n v="0"/>
    <n v="3044174577"/>
    <n v="0"/>
    <s v="Capital"/>
  </r>
  <r>
    <s v="019"/>
    <s v="Ministry of Water and Environment"/>
    <x v="2"/>
    <x v="2"/>
    <s v="03"/>
    <s v="Water Resources Management "/>
    <s v="02"/>
    <s v="Directorate of Water Resources Management"/>
    <s v="000"/>
    <s v=""/>
    <s v="1530"/>
    <s v="Integrated Water Resources Management and Development Project (IWMDP)"/>
    <s v="000017"/>
    <s v="Infrastructure Development and Management"/>
    <s v="225201"/>
    <s v="Consultancy Services-Capital"/>
    <n v="0"/>
    <n v="0"/>
    <n v="0"/>
    <n v="0"/>
    <n v="0"/>
    <n v="0"/>
    <n v="0"/>
    <n v="0"/>
    <n v="0"/>
    <n v="0"/>
    <n v="11198471427"/>
    <n v="10291483905"/>
    <n v="0"/>
    <n v="0"/>
    <n v="2056100550"/>
    <n v="991622381"/>
    <n v="0"/>
    <n v="0"/>
    <n v="0"/>
    <n v="0"/>
    <n v="0"/>
    <n v="0"/>
    <n v="0"/>
    <n v="0"/>
    <n v="0"/>
    <n v="13254571977"/>
    <n v="0"/>
    <n v="11283106286"/>
    <n v="13254571977"/>
    <n v="11283106286"/>
    <s v="Recurrent"/>
  </r>
  <r>
    <s v="019"/>
    <s v="Ministry of Water and Environment"/>
    <x v="2"/>
    <x v="2"/>
    <s v="03"/>
    <s v="Water Resources Management "/>
    <s v="02"/>
    <s v="Directorate of Water Resources Management"/>
    <s v="000"/>
    <s v=""/>
    <s v="1530"/>
    <s v="Integrated Water Resources Management and Development Project (IWMDP)"/>
    <s v="140022"/>
    <s v="Integrated Catchment based Infrastructure"/>
    <s v="225201"/>
    <s v="Consultancy Services-Capital"/>
    <n v="0"/>
    <n v="0"/>
    <n v="0"/>
    <n v="0"/>
    <n v="0"/>
    <n v="0"/>
    <n v="0"/>
    <n v="0"/>
    <n v="0"/>
    <n v="0"/>
    <n v="23218174674"/>
    <n v="9188842248"/>
    <n v="0"/>
    <n v="0"/>
    <n v="4262983750"/>
    <n v="3065411874"/>
    <n v="0"/>
    <n v="0"/>
    <n v="0"/>
    <n v="0"/>
    <n v="0"/>
    <n v="0"/>
    <n v="0"/>
    <n v="0"/>
    <n v="0"/>
    <n v="27481158424"/>
    <n v="0"/>
    <n v="12254254122"/>
    <n v="27481158424"/>
    <n v="12254254122"/>
    <s v="Recurrent"/>
  </r>
  <r>
    <s v="019"/>
    <s v="Ministry of Water and Environment"/>
    <x v="2"/>
    <x v="2"/>
    <s v="03"/>
    <s v="Water Resources Management "/>
    <s v="02"/>
    <s v="Directorate of Water Resources Management"/>
    <s v="000"/>
    <s v=""/>
    <s v="1761"/>
    <s v="Strengthening Drought Resilience for Smaller household farmers and the Pastoralists in the IGAD region (DRESS-EA Project)"/>
    <s v="140022"/>
    <s v="Integrated Catchment based Infrastructure"/>
    <s v="225201"/>
    <s v="Consultancy Services-Capital"/>
    <n v="0"/>
    <n v="0"/>
    <n v="0"/>
    <n v="0"/>
    <n v="0"/>
    <n v="0"/>
    <n v="0"/>
    <n v="0"/>
    <n v="0"/>
    <n v="0"/>
    <n v="313366110"/>
    <n v="0"/>
    <n v="0"/>
    <n v="0"/>
    <n v="0"/>
    <n v="0"/>
    <n v="0"/>
    <n v="0"/>
    <n v="0"/>
    <n v="0"/>
    <n v="0"/>
    <n v="0"/>
    <n v="0"/>
    <n v="0"/>
    <n v="0"/>
    <n v="313366110"/>
    <n v="0"/>
    <n v="0"/>
    <n v="313366110"/>
    <n v="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4"/>
    <s v="Administrative and Support Services"/>
    <s v="211102"/>
    <s v="Contract Staff Salaries "/>
    <n v="0"/>
    <n v="0"/>
    <n v="0"/>
    <n v="0"/>
    <n v="50000000"/>
    <n v="0"/>
    <n v="50000000"/>
    <n v="0"/>
    <n v="12500000"/>
    <n v="12329616"/>
    <n v="0"/>
    <n v="0"/>
    <n v="12500000"/>
    <n v="7502634"/>
    <n v="0"/>
    <n v="0"/>
    <n v="12500000"/>
    <n v="12576722"/>
    <n v="0"/>
    <n v="0"/>
    <n v="12500000"/>
    <n v="17591028"/>
    <n v="0"/>
    <n v="0"/>
    <n v="50000000"/>
    <n v="0"/>
    <n v="50000000"/>
    <n v="0"/>
    <n v="50000000"/>
    <n v="5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5"/>
    <s v="Monitoring and Evaluation "/>
    <s v="227001"/>
    <s v="Travel inland"/>
    <n v="0"/>
    <n v="0"/>
    <n v="0"/>
    <n v="0"/>
    <n v="40000000"/>
    <n v="0"/>
    <n v="40000000"/>
    <n v="0"/>
    <n v="0"/>
    <n v="0"/>
    <n v="0"/>
    <n v="0"/>
    <n v="10000000"/>
    <n v="9945000"/>
    <n v="0"/>
    <n v="0"/>
    <n v="10000000"/>
    <n v="8781000"/>
    <n v="0"/>
    <n v="0"/>
    <n v="0"/>
    <n v="1274000"/>
    <n v="0"/>
    <n v="0"/>
    <n v="20000000"/>
    <n v="0"/>
    <n v="20000000"/>
    <n v="0"/>
    <n v="20000000"/>
    <n v="2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000017"/>
    <s v="Infrastructure Development and Management"/>
    <s v="227004"/>
    <s v="Fuel, Lubricants and Oils"/>
    <n v="0"/>
    <n v="0"/>
    <n v="0"/>
    <n v="0"/>
    <n v="30000000"/>
    <n v="0"/>
    <n v="30000000"/>
    <n v="0"/>
    <n v="0"/>
    <n v="0"/>
    <n v="0"/>
    <n v="0"/>
    <n v="7500000"/>
    <n v="7500000"/>
    <n v="0"/>
    <n v="0"/>
    <n v="7500000"/>
    <n v="7500000"/>
    <n v="0"/>
    <n v="0"/>
    <n v="15000000"/>
    <n v="15000000"/>
    <n v="0"/>
    <n v="0"/>
    <n v="30000000"/>
    <n v="0"/>
    <n v="30000000"/>
    <n v="0"/>
    <n v="30000000"/>
    <n v="300000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221011"/>
    <s v="Printing, Stationery, Photocopying and Binding"/>
    <n v="0"/>
    <n v="0"/>
    <n v="0"/>
    <n v="0"/>
    <n v="10000000"/>
    <n v="0"/>
    <n v="10000000"/>
    <n v="0"/>
    <n v="0"/>
    <n v="0"/>
    <n v="0"/>
    <n v="0"/>
    <n v="2500000"/>
    <n v="0"/>
    <n v="0"/>
    <n v="0"/>
    <n v="2500000"/>
    <n v="3842500"/>
    <n v="0"/>
    <n v="0"/>
    <n v="5000000"/>
    <n v="6157000"/>
    <n v="0"/>
    <n v="0"/>
    <n v="10000000"/>
    <n v="0"/>
    <n v="9999500"/>
    <n v="0"/>
    <n v="10000000"/>
    <n v="9999500"/>
    <s v="Recurrent"/>
  </r>
  <r>
    <s v="019"/>
    <s v="Ministry of Water and Environment"/>
    <x v="2"/>
    <x v="2"/>
    <s v="03"/>
    <s v="Water Resources Management "/>
    <s v="02"/>
    <s v="Directorate of Water Resources Management"/>
    <s v="001"/>
    <s v="Trans-Boundary Water Resources Mangement "/>
    <s v="1302"/>
    <s v="Support for Hydro-Power Devt and Operations on River Nile"/>
    <s v="140024"/>
    <s v="International Water Resources Management"/>
    <s v="262201"/>
    <s v="Contributions to International Organisations-Capital"/>
    <n v="0"/>
    <n v="0"/>
    <n v="0"/>
    <n v="0"/>
    <n v="500000000"/>
    <n v="0"/>
    <n v="500000000"/>
    <n v="0"/>
    <n v="0"/>
    <n v="0"/>
    <n v="0"/>
    <n v="0"/>
    <n v="500000000"/>
    <n v="500000000"/>
    <n v="0"/>
    <n v="0"/>
    <n v="0"/>
    <n v="0"/>
    <n v="0"/>
    <n v="0"/>
    <n v="0"/>
    <n v="0"/>
    <n v="0"/>
    <n v="0"/>
    <n v="500000000"/>
    <n v="0"/>
    <n v="500000000"/>
    <n v="0"/>
    <n v="500000000"/>
    <n v="500000000"/>
    <s v="Recurrent"/>
  </r>
  <r>
    <s v="019"/>
    <s v="Ministry of Water and Environment"/>
    <x v="2"/>
    <x v="2"/>
    <s v="03"/>
    <s v="Water Resources Management "/>
    <s v="02"/>
    <s v="Directorate of Water Resources Management"/>
    <s v="001"/>
    <s v="Trans-Boundary Water Resources Mangement "/>
    <s v="1424"/>
    <s v="Multi-Lateral Lakes Edward &amp; Albert Integrated Fisheries and Water Resources Management "/>
    <s v="140022"/>
    <s v="Integrated Catchment based Infrastructure"/>
    <s v="225201"/>
    <s v="Consultancy Services-Capital"/>
    <n v="0"/>
    <n v="0"/>
    <n v="0"/>
    <n v="0"/>
    <n v="1000000000"/>
    <n v="0"/>
    <n v="1000000000"/>
    <n v="0"/>
    <n v="0"/>
    <n v="0"/>
    <n v="0"/>
    <n v="0"/>
    <n v="1000000000"/>
    <n v="1000000000"/>
    <n v="0"/>
    <n v="0"/>
    <n v="0"/>
    <n v="0"/>
    <n v="0"/>
    <n v="0"/>
    <n v="0"/>
    <n v="0"/>
    <n v="0"/>
    <n v="0"/>
    <n v="1000000000"/>
    <n v="0"/>
    <n v="1000000000"/>
    <n v="0"/>
    <n v="1000000000"/>
    <n v="10000000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7001"/>
    <s v="Travel inland"/>
    <n v="0"/>
    <n v="0"/>
    <n v="1646996076"/>
    <n v="-1646996076"/>
    <n v="34033168888"/>
    <n v="0"/>
    <n v="200321912"/>
    <n v="35479843052"/>
    <n v="0"/>
    <n v="0"/>
    <n v="0"/>
    <n v="0"/>
    <n v="30858600"/>
    <n v="0"/>
    <n v="0"/>
    <n v="0"/>
    <n v="65547575"/>
    <n v="63090000"/>
    <n v="0"/>
    <n v="0"/>
    <n v="103915737"/>
    <n v="137231912"/>
    <n v="0"/>
    <n v="0"/>
    <n v="200321912"/>
    <n v="0"/>
    <n v="200321912"/>
    <n v="0"/>
    <n v="200321912"/>
    <n v="200321912"/>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7003"/>
    <s v="Carriage, Haulage, Freight and transport hire"/>
    <n v="0"/>
    <n v="0"/>
    <n v="3323471880"/>
    <n v="-3323471880"/>
    <n v="144323656796"/>
    <n v="0"/>
    <n v="0"/>
    <n v="147647128676"/>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7004"/>
    <s v="Fuel, Lubricants and Oils"/>
    <n v="0"/>
    <n v="2300000000"/>
    <n v="0"/>
    <n v="2300000000"/>
    <n v="3587587100"/>
    <n v="0"/>
    <n v="350000000"/>
    <n v="937587100"/>
    <n v="0"/>
    <n v="0"/>
    <n v="0"/>
    <n v="0"/>
    <n v="0"/>
    <n v="0"/>
    <n v="0"/>
    <n v="0"/>
    <n v="0"/>
    <n v="0"/>
    <n v="0"/>
    <n v="0"/>
    <n v="350000000"/>
    <n v="350000000"/>
    <n v="0"/>
    <n v="0"/>
    <n v="350000000"/>
    <n v="0"/>
    <n v="350000000"/>
    <n v="0"/>
    <n v="350000000"/>
    <n v="350000000"/>
    <s v="Recurrent"/>
  </r>
  <r>
    <s v="014"/>
    <s v="Ministry of Health"/>
    <x v="9"/>
    <x v="9"/>
    <s v="02"/>
    <s v="Population Health, Safety and Management "/>
    <s v="05"/>
    <s v="Public Health Services"/>
    <s v="001"/>
    <s v="Communicable Diseases Prevention &amp; Control"/>
    <s v="1436"/>
    <s v="GAVI Vaccines and Health Sector Dev't Plan Support"/>
    <s v="000007"/>
    <s v="Procurement and Disposal Services"/>
    <s v="224001"/>
    <s v="Medical Supplies and Services"/>
    <n v="0"/>
    <n v="0"/>
    <n v="0"/>
    <n v="0"/>
    <n v="14240000000"/>
    <n v="0"/>
    <n v="14240000000"/>
    <n v="0"/>
    <n v="0"/>
    <n v="0"/>
    <n v="0"/>
    <n v="0"/>
    <n v="6036501192"/>
    <n v="6036498104"/>
    <n v="0"/>
    <n v="0"/>
    <n v="2169049754"/>
    <n v="2169049749"/>
    <n v="0"/>
    <n v="0"/>
    <n v="6034449054"/>
    <n v="6029502810"/>
    <n v="0"/>
    <n v="0"/>
    <n v="14240000000"/>
    <n v="0"/>
    <n v="14235050663"/>
    <n v="0"/>
    <n v="14240000000"/>
    <n v="14235050663"/>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11102"/>
    <s v="Contract Staff Salaries "/>
    <n v="0"/>
    <n v="0"/>
    <n v="0"/>
    <n v="0"/>
    <n v="1645380000"/>
    <n v="0"/>
    <n v="0"/>
    <n v="1645380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25101"/>
    <s v="Consultancy Services"/>
    <n v="0"/>
    <n v="0"/>
    <n v="0"/>
    <n v="0"/>
    <n v="267922262"/>
    <n v="0"/>
    <n v="0"/>
    <n v="267922262"/>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000015"/>
    <s v="Monitoring and Evaluation "/>
    <s v="282301"/>
    <s v="Transfers to Government Institutions"/>
    <n v="0"/>
    <n v="0"/>
    <n v="0"/>
    <n v="0"/>
    <n v="11882617242"/>
    <n v="0"/>
    <n v="0"/>
    <n v="11882617242"/>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320066"/>
    <s v="Health System Strengthening "/>
    <s v="225101"/>
    <s v="Consultancy Services"/>
    <n v="0"/>
    <n v="0"/>
    <n v="0"/>
    <n v="0"/>
    <n v="661362800"/>
    <n v="0"/>
    <n v="0"/>
    <n v="6613628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436"/>
    <s v="GAVI Vaccines and Health Sector Dev't Plan Support"/>
    <s v="320066"/>
    <s v="Health System Strengthening "/>
    <s v="312121"/>
    <s v="Non-Residential Buildings - Acquisition"/>
    <n v="0"/>
    <n v="0"/>
    <n v="0"/>
    <n v="0"/>
    <n v="11063602001"/>
    <n v="0"/>
    <n v="0"/>
    <n v="11063602001"/>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768"/>
    <s v="Uganda Covid-19 Response and Emergency Preparedness Project (UCREPP)"/>
    <s v="000003"/>
    <s v="Facilities and Equipment Management"/>
    <s v="312233"/>
    <s v="Medical, Laboratory and Research &amp; appliances - Acquisition"/>
    <n v="0"/>
    <n v="0"/>
    <n v="0"/>
    <n v="0"/>
    <n v="11034000000"/>
    <n v="0"/>
    <n v="0"/>
    <n v="11034000000"/>
    <n v="0"/>
    <n v="0"/>
    <n v="0"/>
    <n v="0"/>
    <n v="0"/>
    <n v="0"/>
    <n v="0"/>
    <n v="0"/>
    <n v="0"/>
    <n v="0"/>
    <n v="0"/>
    <n v="0"/>
    <n v="0"/>
    <n v="0"/>
    <n v="0"/>
    <n v="0"/>
    <n v="0"/>
    <n v="0"/>
    <n v="0"/>
    <n v="0"/>
    <n v="0"/>
    <n v="0"/>
    <s v="Capital"/>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21002"/>
    <s v="Workshops, Meetings and Seminars"/>
    <n v="0"/>
    <n v="0"/>
    <n v="0"/>
    <n v="0"/>
    <n v="6232216320"/>
    <n v="0"/>
    <n v="0"/>
    <n v="623221632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21003"/>
    <s v="Staff Training"/>
    <n v="0"/>
    <n v="0"/>
    <n v="0"/>
    <n v="0"/>
    <n v="952164000"/>
    <n v="0"/>
    <n v="0"/>
    <n v="952164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25101"/>
    <s v="Consultancy Services"/>
    <n v="0"/>
    <n v="0"/>
    <n v="0"/>
    <n v="0"/>
    <n v="1152000000"/>
    <n v="0"/>
    <n v="0"/>
    <n v="1152000000"/>
    <n v="0"/>
    <n v="0"/>
    <n v="0"/>
    <n v="0"/>
    <n v="0"/>
    <n v="0"/>
    <n v="0"/>
    <n v="0"/>
    <n v="0"/>
    <n v="0"/>
    <n v="0"/>
    <n v="0"/>
    <n v="0"/>
    <n v="0"/>
    <n v="0"/>
    <n v="0"/>
    <n v="0"/>
    <n v="0"/>
    <n v="0"/>
    <n v="0"/>
    <n v="0"/>
    <n v="0"/>
    <s v="Recurrent"/>
  </r>
  <r>
    <s v="014"/>
    <s v="Ministry of Health"/>
    <x v="9"/>
    <x v="9"/>
    <s v="02"/>
    <s v="Population Health, Safety and Management "/>
    <s v="05"/>
    <s v="Public Health Services"/>
    <s v="001"/>
    <s v="Communicable Diseases Prevention &amp; Control"/>
    <s v="1768"/>
    <s v="Uganda Covid-19 Response and Emergency Preparedness Project (UCREPP)"/>
    <s v="000015"/>
    <s v="Monitoring and Evaluation "/>
    <s v="227004"/>
    <s v="Fuel, Lubricants and Oils"/>
    <n v="0"/>
    <n v="0"/>
    <n v="0"/>
    <n v="0"/>
    <n v="2360348280"/>
    <n v="0"/>
    <n v="0"/>
    <n v="2360348280"/>
    <n v="0"/>
    <n v="0"/>
    <n v="0"/>
    <n v="0"/>
    <n v="0"/>
    <n v="0"/>
    <n v="0"/>
    <n v="0"/>
    <n v="0"/>
    <n v="0"/>
    <n v="0"/>
    <n v="0"/>
    <n v="0"/>
    <n v="0"/>
    <n v="0"/>
    <n v="0"/>
    <n v="0"/>
    <n v="0"/>
    <n v="0"/>
    <n v="0"/>
    <n v="0"/>
    <n v="0"/>
    <s v="Recurrent"/>
  </r>
  <r>
    <s v="015"/>
    <s v="Ministry of  Trade, Industry and Co-operatives"/>
    <x v="18"/>
    <x v="18"/>
    <s v="03"/>
    <s v="Enabling Environment"/>
    <s v="03"/>
    <s v="Policy, Planning and Support Services"/>
    <s v="001"/>
    <s v="Finance and Administration"/>
    <s v="1689"/>
    <s v="Retooling of Ministry of Trade and Industry"/>
    <s v="000003"/>
    <s v="Facilities and Equipment Management"/>
    <s v="221008"/>
    <s v="Information and Communication Technology Supplies.  "/>
    <n v="0"/>
    <n v="0"/>
    <n v="0"/>
    <n v="0"/>
    <n v="276000000"/>
    <n v="0"/>
    <n v="276000000"/>
    <n v="0"/>
    <n v="0"/>
    <n v="0"/>
    <n v="0"/>
    <n v="0"/>
    <n v="90000000"/>
    <n v="8840000"/>
    <n v="0"/>
    <n v="0"/>
    <n v="65100000"/>
    <n v="64969160"/>
    <n v="0"/>
    <n v="0"/>
    <n v="0"/>
    <n v="81290840"/>
    <n v="0"/>
    <n v="0"/>
    <n v="155100000"/>
    <n v="0"/>
    <n v="155100000"/>
    <n v="0"/>
    <n v="155100000"/>
    <n v="155100000"/>
    <s v="Recurrent"/>
  </r>
  <r>
    <s v="015"/>
    <s v="Ministry of  Trade, Industry and Co-operatives"/>
    <x v="18"/>
    <x v="18"/>
    <s v="03"/>
    <s v="Enabling Environment"/>
    <s v="03"/>
    <s v="Policy, Planning and Support Services"/>
    <s v="001"/>
    <s v="Finance and Administration"/>
    <s v="1689"/>
    <s v="Retooling of Ministry of Trade and Industry"/>
    <s v="000015"/>
    <s v="Monitoring and Evaluation "/>
    <s v="227001"/>
    <s v="Travel inland"/>
    <n v="0"/>
    <n v="0"/>
    <n v="0"/>
    <n v="0"/>
    <n v="5000000"/>
    <n v="0"/>
    <n v="5000000"/>
    <n v="0"/>
    <n v="0"/>
    <n v="0"/>
    <n v="0"/>
    <n v="0"/>
    <n v="3666667"/>
    <n v="3649546"/>
    <n v="0"/>
    <n v="0"/>
    <n v="600005"/>
    <n v="0"/>
    <n v="0"/>
    <n v="0"/>
    <n v="0"/>
    <n v="592500"/>
    <n v="0"/>
    <n v="0"/>
    <n v="4266672"/>
    <n v="0"/>
    <n v="4242046"/>
    <n v="0"/>
    <n v="4266672"/>
    <n v="4242046"/>
    <s v="Recurrent"/>
  </r>
  <r>
    <s v="015"/>
    <s v="Ministry of  Trade, Industry and Co-operatives"/>
    <x v="18"/>
    <x v="18"/>
    <s v="03"/>
    <s v="Enabling Environment"/>
    <s v="03"/>
    <s v="Policy, Planning and Support Services"/>
    <s v="001"/>
    <s v="Finance and Administration"/>
    <s v="1689"/>
    <s v="Retooling of Ministry of Trade and Industry"/>
    <s v="000044"/>
    <s v="Stastistical services "/>
    <s v="221002"/>
    <s v="Workshops, Meetings and Seminars"/>
    <n v="0"/>
    <n v="0"/>
    <n v="0"/>
    <n v="0"/>
    <n v="30000000"/>
    <n v="0"/>
    <n v="30000000"/>
    <n v="0"/>
    <n v="0"/>
    <n v="0"/>
    <n v="0"/>
    <n v="0"/>
    <n v="9999990"/>
    <n v="9999990"/>
    <n v="0"/>
    <n v="0"/>
    <n v="7000004"/>
    <n v="0"/>
    <n v="0"/>
    <n v="0"/>
    <n v="0"/>
    <n v="7000004"/>
    <n v="0"/>
    <n v="0"/>
    <n v="16999994"/>
    <n v="0"/>
    <n v="16999994"/>
    <n v="0"/>
    <n v="16999994"/>
    <n v="16999994"/>
    <s v="Recurrent"/>
  </r>
  <r>
    <s v="015"/>
    <s v="Ministry of  Trade, Industry and Co-operatives"/>
    <x v="18"/>
    <x v="18"/>
    <s v="03"/>
    <s v="Enabling Environment"/>
    <s v="04"/>
    <s v="Industrial and Technological Development"/>
    <s v="001"/>
    <s v="Industry and Technology"/>
    <s v="1495"/>
    <s v="Rural Industrial Development Project (OVOP Project Phase III)"/>
    <s v="000039"/>
    <s v="Policies, Regulations and Standards "/>
    <s v="221002"/>
    <s v="Workshops, Meetings and Seminars"/>
    <n v="0"/>
    <n v="0"/>
    <n v="0"/>
    <n v="0"/>
    <n v="87600000"/>
    <n v="0"/>
    <n v="87600000"/>
    <n v="0"/>
    <n v="0"/>
    <n v="0"/>
    <n v="0"/>
    <n v="0"/>
    <n v="43800000"/>
    <n v="30906000"/>
    <n v="0"/>
    <n v="0"/>
    <n v="21900000"/>
    <n v="6068000"/>
    <n v="0"/>
    <n v="0"/>
    <n v="21900000"/>
    <n v="50626000"/>
    <n v="0"/>
    <n v="0"/>
    <n v="87600000"/>
    <n v="0"/>
    <n v="87600000"/>
    <n v="0"/>
    <n v="87600000"/>
    <n v="87600000"/>
    <s v="Recurrent"/>
  </r>
  <r>
    <s v="015"/>
    <s v="Ministry of  Trade, Industry and Co-operatives"/>
    <x v="18"/>
    <x v="18"/>
    <s v="03"/>
    <s v="Enabling Environment"/>
    <s v="04"/>
    <s v="Industrial and Technological Development"/>
    <s v="001"/>
    <s v="Industry and Technology"/>
    <s v="1495"/>
    <s v="Rural Industrial Development Project (OVOP Project Phase III)"/>
    <s v="000039"/>
    <s v="Policies, Regulations and Standards "/>
    <s v="221011"/>
    <s v="Printing, Stationery, Photocopying and Binding"/>
    <n v="0"/>
    <n v="0"/>
    <n v="0"/>
    <n v="0"/>
    <n v="10700000"/>
    <n v="0"/>
    <n v="10700000"/>
    <n v="0"/>
    <n v="0"/>
    <n v="0"/>
    <n v="0"/>
    <n v="0"/>
    <n v="5350000"/>
    <n v="0"/>
    <n v="0"/>
    <n v="0"/>
    <n v="2675000"/>
    <n v="0"/>
    <n v="0"/>
    <n v="0"/>
    <n v="2675000"/>
    <n v="10506000"/>
    <n v="0"/>
    <n v="0"/>
    <n v="10700000"/>
    <n v="0"/>
    <n v="10506000"/>
    <n v="0"/>
    <n v="10700000"/>
    <n v="10506000"/>
    <s v="Recurrent"/>
  </r>
  <r>
    <s v="015"/>
    <s v="Ministry of  Trade, Industry and Co-operatives"/>
    <x v="18"/>
    <x v="18"/>
    <s v="03"/>
    <s v="Enabling Environment"/>
    <s v="04"/>
    <s v="Industrial and Technological Development"/>
    <s v="001"/>
    <s v="Industry and Technology"/>
    <s v="1495"/>
    <s v="Rural Industrial Development Project (OVOP Project Phase III)"/>
    <s v="000039"/>
    <s v="Policies, Regulations and Standards "/>
    <s v="227001"/>
    <s v="Travel inland"/>
    <n v="0"/>
    <n v="0"/>
    <n v="0"/>
    <n v="0"/>
    <n v="288200000"/>
    <n v="0"/>
    <n v="288200000"/>
    <n v="0"/>
    <n v="0"/>
    <n v="0"/>
    <n v="0"/>
    <n v="0"/>
    <n v="144100000"/>
    <n v="141564160"/>
    <n v="0"/>
    <n v="0"/>
    <n v="72050000"/>
    <n v="73666600"/>
    <n v="0"/>
    <n v="0"/>
    <n v="72050000"/>
    <n v="72969240"/>
    <n v="0"/>
    <n v="0"/>
    <n v="288200000"/>
    <n v="0"/>
    <n v="288200000"/>
    <n v="0"/>
    <n v="288200000"/>
    <n v="288200000"/>
    <s v="Recurrent"/>
  </r>
  <r>
    <s v="015"/>
    <s v="Ministry of  Trade, Industry and Co-operatives"/>
    <x v="18"/>
    <x v="18"/>
    <s v="03"/>
    <s v="Enabling Environment"/>
    <s v="04"/>
    <s v="Industrial and Technological Development"/>
    <s v="001"/>
    <s v="Industry and Technology"/>
    <s v="1495"/>
    <s v="Rural Industrial Development Project (OVOP Project Phase III)"/>
    <s v="000039"/>
    <s v="Policies, Regulations and Standards "/>
    <s v="312299"/>
    <s v="Other Machinery and Equipment- Acquisition"/>
    <n v="0"/>
    <n v="0"/>
    <n v="0"/>
    <n v="0"/>
    <n v="5180000000"/>
    <n v="0"/>
    <n v="5180000000"/>
    <n v="0"/>
    <n v="0"/>
    <n v="0"/>
    <n v="0"/>
    <n v="0"/>
    <n v="1590000000"/>
    <n v="0"/>
    <n v="0"/>
    <n v="0"/>
    <n v="1320600000"/>
    <n v="0"/>
    <n v="0"/>
    <n v="0"/>
    <n v="300000000"/>
    <n v="3193593977"/>
    <n v="0"/>
    <n v="0"/>
    <n v="3210600000"/>
    <n v="0"/>
    <n v="3193593977"/>
    <n v="0"/>
    <n v="3210600000"/>
    <n v="3193593977"/>
    <s v="Capital"/>
  </r>
  <r>
    <s v="016"/>
    <s v="Ministry of Works and Transport"/>
    <x v="10"/>
    <x v="10"/>
    <s v="01"/>
    <s v="Transport Regulation"/>
    <s v="05"/>
    <s v="Multimodal Transport Regulation"/>
    <s v="002"/>
    <s v="Transport Regulation and Safety"/>
    <s v="1774"/>
    <s v="Streamlining Management of Motor Vehicle Registration"/>
    <s v="000017"/>
    <s v="Infrastructure Development and Management"/>
    <s v="312121"/>
    <s v="Non-Residential Buildings - Acquisition"/>
    <n v="0"/>
    <n v="1000000000"/>
    <n v="0"/>
    <n v="1000000000"/>
    <n v="1000000000"/>
    <n v="0"/>
    <n v="0"/>
    <n v="0"/>
    <n v="0"/>
    <n v="0"/>
    <n v="0"/>
    <n v="0"/>
    <n v="0"/>
    <n v="0"/>
    <n v="0"/>
    <n v="0"/>
    <n v="0"/>
    <n v="0"/>
    <n v="0"/>
    <n v="0"/>
    <n v="1000000000"/>
    <n v="1000000000"/>
    <n v="0"/>
    <n v="0"/>
    <n v="1000000000"/>
    <n v="0"/>
    <n v="1000000000"/>
    <n v="0"/>
    <n v="1000000000"/>
    <n v="1000000000"/>
    <s v="Capital"/>
  </r>
  <r>
    <s v="016"/>
    <s v="Ministry of Works and Transport"/>
    <x v="10"/>
    <x v="10"/>
    <s v="01"/>
    <s v="Transport Regulation"/>
    <s v="05"/>
    <s v="Multimodal Transport Regulation"/>
    <s v="002"/>
    <s v="Transport Regulation and Safety"/>
    <s v="1774"/>
    <s v="Streamlining Management of Motor Vehicle Registration"/>
    <s v="260018"/>
    <s v="Motor Vehicle Registration"/>
    <s v="221008"/>
    <s v="Information and Communication Technology Supplies.  "/>
    <n v="0"/>
    <n v="0"/>
    <n v="0"/>
    <n v="0"/>
    <n v="500000000"/>
    <n v="0"/>
    <n v="500000000"/>
    <n v="0"/>
    <n v="0"/>
    <n v="0"/>
    <n v="0"/>
    <n v="0"/>
    <n v="250000000"/>
    <n v="0"/>
    <n v="0"/>
    <n v="0"/>
    <n v="250000000"/>
    <n v="500000000"/>
    <n v="0"/>
    <n v="0"/>
    <n v="0"/>
    <n v="0"/>
    <n v="0"/>
    <n v="0"/>
    <n v="500000000"/>
    <n v="0"/>
    <n v="500000000"/>
    <n v="0"/>
    <n v="500000000"/>
    <n v="500000000"/>
    <s v="Recurrent"/>
  </r>
  <r>
    <s v="016"/>
    <s v="Ministry of Works and Transport"/>
    <x v="10"/>
    <x v="10"/>
    <s v="01"/>
    <s v="Transport Regulation"/>
    <s v="05"/>
    <s v="Multimodal Transport Regulation"/>
    <s v="002"/>
    <s v="Transport Regulation and Safety"/>
    <s v="1774"/>
    <s v="Streamlining Management of Motor Vehicle Registration"/>
    <s v="260018"/>
    <s v="Motor Vehicle Registration"/>
    <s v="312424"/>
    <s v="Computer databases - Acquisition"/>
    <n v="0"/>
    <n v="0"/>
    <n v="0"/>
    <n v="0"/>
    <n v="350000000"/>
    <n v="0"/>
    <n v="350000000"/>
    <n v="0"/>
    <n v="0"/>
    <n v="0"/>
    <n v="0"/>
    <n v="0"/>
    <n v="175000000"/>
    <n v="0"/>
    <n v="0"/>
    <n v="0"/>
    <n v="175000000"/>
    <n v="349999996"/>
    <n v="0"/>
    <n v="0"/>
    <n v="0"/>
    <n v="0"/>
    <n v="0"/>
    <n v="0"/>
    <n v="350000000"/>
    <n v="0"/>
    <n v="349999996"/>
    <n v="0"/>
    <n v="350000000"/>
    <n v="349999996"/>
    <s v="Capital"/>
  </r>
  <r>
    <s v="016"/>
    <s v="Ministry of Works and Transport"/>
    <x v="10"/>
    <x v="10"/>
    <s v="01"/>
    <s v="Transport Regulation"/>
    <s v="05"/>
    <s v="Multimodal Transport Regulation"/>
    <s v="002"/>
    <s v="Transport Regulation and Safety"/>
    <s v="1774"/>
    <s v="Streamlining Management of Motor Vehicle Registration"/>
    <s v="260019"/>
    <s v="Road Safety Services"/>
    <s v="212101"/>
    <s v="Social Security Contributions"/>
    <n v="0"/>
    <n v="0"/>
    <n v="0"/>
    <n v="0"/>
    <n v="318181818"/>
    <n v="0"/>
    <n v="318181818"/>
    <n v="0"/>
    <n v="0"/>
    <n v="0"/>
    <n v="0"/>
    <n v="0"/>
    <n v="159091000"/>
    <n v="87550000"/>
    <n v="0"/>
    <n v="0"/>
    <n v="79545455"/>
    <n v="88035000"/>
    <n v="0"/>
    <n v="0"/>
    <n v="79545363"/>
    <n v="142596818"/>
    <n v="0"/>
    <n v="0"/>
    <n v="318181818"/>
    <n v="0"/>
    <n v="318181818"/>
    <n v="0"/>
    <n v="318181818"/>
    <n v="318181818"/>
    <s v="Recurrent"/>
  </r>
  <r>
    <s v="016"/>
    <s v="Ministry of Works and Transport"/>
    <x v="10"/>
    <x v="10"/>
    <s v="02"/>
    <s v="Land Use and Transport Planning"/>
    <s v="04"/>
    <s v="Policy, Planning and Support Services"/>
    <s v="002"/>
    <s v="Policy and Planning"/>
    <s v="1617"/>
    <s v="Retooling of Ministry of Works and Transport"/>
    <s v="000003"/>
    <s v="Facilities and Equipment Management"/>
    <s v="312221"/>
    <s v="Light ICT hardware - Acquisition"/>
    <n v="0"/>
    <n v="0"/>
    <n v="0"/>
    <n v="0"/>
    <n v="520000000"/>
    <n v="0"/>
    <n v="520000000"/>
    <n v="0"/>
    <n v="0"/>
    <n v="0"/>
    <n v="0"/>
    <n v="0"/>
    <n v="171600000"/>
    <n v="118856784"/>
    <n v="0"/>
    <n v="0"/>
    <n v="218400000"/>
    <n v="271143216"/>
    <n v="0"/>
    <n v="0"/>
    <n v="30000000"/>
    <n v="30000000"/>
    <n v="0"/>
    <n v="0"/>
    <n v="420000000"/>
    <n v="0"/>
    <n v="420000000"/>
    <n v="0"/>
    <n v="420000000"/>
    <n v="420000000"/>
    <s v="Capital"/>
  </r>
  <r>
    <s v="016"/>
    <s v="Ministry of Works and Transport"/>
    <x v="10"/>
    <x v="10"/>
    <s v="02"/>
    <s v="Land Use and Transport Planning"/>
    <s v="04"/>
    <s v="Policy, Planning and Support Services"/>
    <s v="002"/>
    <s v="Policy and Planning"/>
    <s v="1617"/>
    <s v="Retooling of Ministry of Works and Transport"/>
    <s v="000003"/>
    <s v="Facilities and Equipment Management"/>
    <s v="312423"/>
    <s v="Computer Software - Acquisition"/>
    <n v="0"/>
    <n v="0"/>
    <n v="0"/>
    <n v="0"/>
    <n v="240000000"/>
    <n v="0"/>
    <n v="240000000"/>
    <n v="0"/>
    <n v="0"/>
    <n v="0"/>
    <n v="0"/>
    <n v="0"/>
    <n v="79200000"/>
    <n v="0"/>
    <n v="0"/>
    <n v="0"/>
    <n v="100800000"/>
    <n v="180000000"/>
    <n v="0"/>
    <n v="0"/>
    <n v="15000000"/>
    <n v="15000000"/>
    <n v="0"/>
    <n v="0"/>
    <n v="195000000"/>
    <n v="0"/>
    <n v="195000000"/>
    <n v="0"/>
    <n v="195000000"/>
    <n v="195000000"/>
    <s v="Capital"/>
  </r>
  <r>
    <s v="016"/>
    <s v="Ministry of Works and Transport"/>
    <x v="10"/>
    <x v="10"/>
    <s v="02"/>
    <s v="Land Use and Transport Planning"/>
    <s v="04"/>
    <s v="Policy, Planning and Support Services"/>
    <s v="002"/>
    <s v="Policy and Planning"/>
    <s v="1617"/>
    <s v="Retooling of Ministry of Works and Transport"/>
    <s v="000022"/>
    <s v="Research and Development"/>
    <s v="225204"/>
    <s v="Monitoring and Supervision of capital work"/>
    <n v="0"/>
    <n v="0"/>
    <n v="0"/>
    <n v="0"/>
    <n v="660000000"/>
    <n v="0"/>
    <n v="660000000"/>
    <n v="0"/>
    <n v="210000000"/>
    <n v="176740000"/>
    <n v="0"/>
    <n v="0"/>
    <n v="200000000"/>
    <n v="143323056"/>
    <n v="0"/>
    <n v="0"/>
    <n v="85800000"/>
    <n v="143100928"/>
    <n v="0"/>
    <n v="0"/>
    <n v="90000000"/>
    <n v="87036016"/>
    <n v="0"/>
    <n v="0"/>
    <n v="585800000"/>
    <n v="0"/>
    <n v="550200000"/>
    <n v="0"/>
    <n v="585800000"/>
    <n v="550200000"/>
    <s v="Recurrent"/>
  </r>
  <r>
    <s v="016"/>
    <s v="Ministry of Works and Transport"/>
    <x v="10"/>
    <x v="10"/>
    <s v="03"/>
    <s v="Transport Infrastructure and Services Development"/>
    <s v="01"/>
    <s v="Construction Standards and Quality Assurance"/>
    <s v="001"/>
    <s v="Construction Standards and Quality Management"/>
    <s v="1421"/>
    <s v="Development of the Construction Industry"/>
    <s v="260003"/>
    <s v="Feasibility and Detailed engineering studies"/>
    <s v="224010"/>
    <s v="Protective Gear"/>
    <n v="0"/>
    <n v="0"/>
    <n v="0"/>
    <n v="0"/>
    <n v="200000000"/>
    <n v="0"/>
    <n v="200000000"/>
    <n v="0"/>
    <n v="0"/>
    <n v="0"/>
    <n v="0"/>
    <n v="0"/>
    <n v="66000000"/>
    <n v="0"/>
    <n v="0"/>
    <n v="0"/>
    <n v="84000000"/>
    <n v="150000000"/>
    <n v="0"/>
    <n v="0"/>
    <n v="0"/>
    <n v="0"/>
    <n v="0"/>
    <n v="0"/>
    <n v="150000000"/>
    <n v="0"/>
    <n v="150000000"/>
    <n v="0"/>
    <n v="150000000"/>
    <n v="150000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1007"/>
    <s v="Books, Periodicals &amp; Newspapers"/>
    <n v="0"/>
    <n v="0"/>
    <n v="0"/>
    <n v="0"/>
    <n v="6024000"/>
    <n v="0"/>
    <n v="6024000"/>
    <n v="0"/>
    <n v="0"/>
    <n v="0"/>
    <n v="0"/>
    <n v="0"/>
    <n v="1987920"/>
    <n v="1987920"/>
    <n v="0"/>
    <n v="0"/>
    <n v="2530080"/>
    <n v="2530080"/>
    <n v="0"/>
    <n v="0"/>
    <n v="1506000"/>
    <n v="1506000"/>
    <n v="0"/>
    <n v="0"/>
    <n v="6024000"/>
    <n v="0"/>
    <n v="6024000"/>
    <n v="0"/>
    <n v="6024000"/>
    <n v="6024000"/>
    <s v="Recurrent"/>
  </r>
  <r>
    <s v="016"/>
    <s v="Ministry of Works and Transport"/>
    <x v="10"/>
    <x v="10"/>
    <s v="03"/>
    <s v="Transport Infrastructure and Services Development"/>
    <s v="06"/>
    <s v="Rail, Air and Inland Water Transport"/>
    <s v="001"/>
    <s v="Transport Infrastructure and Services"/>
    <s v="1097"/>
    <s v="New Standard Gauge Railway Line"/>
    <s v="000017"/>
    <s v="Infrastructure Development and Management"/>
    <s v="221009"/>
    <s v="Welfare and Entertainment"/>
    <n v="0"/>
    <n v="0"/>
    <n v="0"/>
    <n v="0"/>
    <n v="218880000"/>
    <n v="0"/>
    <n v="218880000"/>
    <n v="0"/>
    <n v="0"/>
    <n v="0"/>
    <n v="0"/>
    <n v="0"/>
    <n v="72230400"/>
    <n v="72230400"/>
    <n v="0"/>
    <n v="0"/>
    <n v="91929600"/>
    <n v="91929600"/>
    <n v="0"/>
    <n v="0"/>
    <n v="54720000"/>
    <n v="54720000"/>
    <n v="0"/>
    <n v="0"/>
    <n v="218880000"/>
    <n v="0"/>
    <n v="218880000"/>
    <n v="0"/>
    <n v="218880000"/>
    <n v="218880000"/>
    <s v="Recurrent"/>
  </r>
  <r>
    <s v="016"/>
    <s v="Ministry of Works and Transport"/>
    <x v="10"/>
    <x v="10"/>
    <s v="04"/>
    <s v="Transport Asset Management"/>
    <s v="02"/>
    <s v="District, Urban and Community Access Roads"/>
    <s v="001"/>
    <s v="Roads and Bridges"/>
    <s v="1558"/>
    <s v="Rural Bridges Infrastructure Development"/>
    <s v="000017"/>
    <s v="Infrastructure Development and Management"/>
    <s v="221008"/>
    <s v="Information and Communication Technology Supplies.  "/>
    <n v="0"/>
    <n v="0"/>
    <n v="0"/>
    <n v="0"/>
    <n v="50000000"/>
    <n v="0"/>
    <n v="50000000"/>
    <n v="0"/>
    <n v="0"/>
    <n v="0"/>
    <n v="0"/>
    <n v="0"/>
    <n v="16500000"/>
    <n v="0"/>
    <n v="0"/>
    <n v="0"/>
    <n v="8000000"/>
    <n v="19841700"/>
    <n v="0"/>
    <n v="0"/>
    <n v="0"/>
    <n v="4658300"/>
    <n v="0"/>
    <n v="0"/>
    <n v="24500000"/>
    <n v="0"/>
    <n v="24500000"/>
    <n v="0"/>
    <n v="24500000"/>
    <n v="24500000"/>
    <s v="Recurrent"/>
  </r>
  <r>
    <s v="016"/>
    <s v="Ministry of Works and Transport"/>
    <x v="10"/>
    <x v="10"/>
    <s v="04"/>
    <s v="Transport Asset Management"/>
    <s v="02"/>
    <s v="District, Urban and Community Access Roads"/>
    <s v="001"/>
    <s v="Roads and Bridges"/>
    <s v="1558"/>
    <s v="Rural Bridges Infrastructure Development"/>
    <s v="260003"/>
    <s v="Feasibility and Detailed engineering studies"/>
    <s v="312131"/>
    <s v="Roads and Bridges - Acquisition"/>
    <n v="0"/>
    <n v="0"/>
    <n v="0"/>
    <n v="0"/>
    <n v="2400000000"/>
    <n v="0"/>
    <n v="2400000000"/>
    <n v="0"/>
    <n v="0"/>
    <n v="0"/>
    <n v="0"/>
    <n v="0"/>
    <n v="792000000"/>
    <n v="734888000"/>
    <n v="0"/>
    <n v="0"/>
    <n v="888000000"/>
    <n v="384619084"/>
    <n v="0"/>
    <n v="0"/>
    <n v="0"/>
    <n v="560492900"/>
    <n v="0"/>
    <n v="0"/>
    <n v="1680000000"/>
    <n v="0"/>
    <n v="1679999984"/>
    <n v="0"/>
    <n v="1680000000"/>
    <n v="1679999984"/>
    <s v="Capital"/>
  </r>
  <r>
    <s v="016"/>
    <s v="Ministry of Works and Transport"/>
    <x v="10"/>
    <x v="10"/>
    <s v="04"/>
    <s v="Transport Asset Management"/>
    <s v="02"/>
    <s v="District, Urban and Community Access Roads"/>
    <s v="001"/>
    <s v="Roads and Bridges"/>
    <s v="1703"/>
    <s v="Rehabilitation of District Roads Project"/>
    <s v="260007"/>
    <s v="Road construction and upgrade"/>
    <s v="211104"/>
    <s v="Employee Gratuity"/>
    <n v="0"/>
    <n v="0"/>
    <n v="0"/>
    <n v="0"/>
    <n v="243000000"/>
    <n v="0"/>
    <n v="243000000"/>
    <n v="0"/>
    <n v="0"/>
    <n v="0"/>
    <n v="0"/>
    <n v="0"/>
    <n v="121500000"/>
    <n v="2300000"/>
    <n v="0"/>
    <n v="0"/>
    <n v="60750000"/>
    <n v="31800000"/>
    <n v="0"/>
    <n v="0"/>
    <n v="9750000"/>
    <n v="157858000"/>
    <n v="0"/>
    <n v="0"/>
    <n v="192000000"/>
    <n v="0"/>
    <n v="191958000"/>
    <n v="0"/>
    <n v="192000000"/>
    <n v="191958000"/>
    <s v="Recurrent"/>
  </r>
  <r>
    <s v="016"/>
    <s v="Ministry of Works and Transport"/>
    <x v="10"/>
    <x v="10"/>
    <s v="04"/>
    <s v="Transport Asset Management"/>
    <s v="02"/>
    <s v="District, Urban and Community Access Roads"/>
    <s v="001"/>
    <s v="Roads and Bridges"/>
    <s v="1705"/>
    <s v="Rehabilitation and Upgrading of Urban Roads Project"/>
    <s v="260002"/>
    <s v="District , Urban and Community Access Road Maintenance"/>
    <s v="211102"/>
    <s v="Contract Staff Salaries "/>
    <n v="0"/>
    <n v="0"/>
    <n v="0"/>
    <n v="0"/>
    <n v="440648000"/>
    <n v="0"/>
    <n v="440648000"/>
    <n v="0"/>
    <n v="110162000"/>
    <n v="108490000"/>
    <n v="0"/>
    <n v="0"/>
    <n v="110162000"/>
    <n v="111834000"/>
    <n v="0"/>
    <n v="0"/>
    <n v="110162000"/>
    <n v="110162000"/>
    <n v="0"/>
    <n v="0"/>
    <n v="110162000"/>
    <n v="110162000"/>
    <n v="0"/>
    <n v="0"/>
    <n v="440648000"/>
    <n v="0"/>
    <n v="440648000"/>
    <n v="0"/>
    <n v="440648000"/>
    <n v="440648000"/>
    <s v="Recurrent"/>
  </r>
  <r>
    <s v="017"/>
    <s v="Ministry of Energy and Mineral Development"/>
    <x v="11"/>
    <x v="11"/>
    <s v="01"/>
    <s v="Mineral exploration, development and value addition"/>
    <s v="01"/>
    <s v="Mineral Exploration, Development &amp; Value Addition"/>
    <s v="001"/>
    <s v="Geological Survey Department"/>
    <s v="1542"/>
    <s v="Airborne Geophysical Survey and Geological Mapping of Karamoja"/>
    <s v="060003"/>
    <s v="Mineral exploration and development"/>
    <s v="223004"/>
    <s v="Guard and Security services"/>
    <n v="0"/>
    <n v="0"/>
    <n v="0"/>
    <n v="0"/>
    <n v="300000000"/>
    <n v="0"/>
    <n v="300000000"/>
    <n v="0"/>
    <n v="0"/>
    <n v="0"/>
    <n v="0"/>
    <n v="0"/>
    <n v="100000000"/>
    <n v="5493868"/>
    <n v="0"/>
    <n v="0"/>
    <n v="20000000"/>
    <n v="113353182"/>
    <n v="0"/>
    <n v="0"/>
    <n v="24120000"/>
    <n v="42743928"/>
    <n v="0"/>
    <n v="0"/>
    <n v="144120000"/>
    <n v="0"/>
    <n v="161590978"/>
    <n v="0"/>
    <n v="144120000"/>
    <n v="161590978"/>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1011"/>
    <s v="Printing, Stationery, Photocopying and Binding"/>
    <n v="0"/>
    <n v="0"/>
    <n v="0"/>
    <n v="0"/>
    <n v="100000000"/>
    <n v="0"/>
    <n v="100000000"/>
    <n v="0"/>
    <n v="0"/>
    <n v="0"/>
    <n v="0"/>
    <n v="0"/>
    <n v="25000000"/>
    <n v="0"/>
    <n v="0"/>
    <n v="0"/>
    <n v="0"/>
    <n v="11478000"/>
    <n v="0"/>
    <n v="0"/>
    <n v="0"/>
    <n v="13522000"/>
    <n v="0"/>
    <n v="0"/>
    <n v="25000000"/>
    <n v="0"/>
    <n v="25000000"/>
    <n v="0"/>
    <n v="25000000"/>
    <n v="2500000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3"/>
    <s v="Mineral exploration and development"/>
    <s v="223005"/>
    <s v="Electricity "/>
    <n v="0"/>
    <n v="0"/>
    <n v="0"/>
    <n v="0"/>
    <n v="40000000"/>
    <n v="0"/>
    <n v="40000000"/>
    <n v="0"/>
    <n v="0"/>
    <n v="0"/>
    <n v="0"/>
    <n v="0"/>
    <n v="20000000"/>
    <n v="20000000"/>
    <n v="0"/>
    <n v="0"/>
    <n v="0"/>
    <n v="0"/>
    <n v="0"/>
    <n v="0"/>
    <n v="15068750"/>
    <n v="15068750"/>
    <n v="0"/>
    <n v="0"/>
    <n v="35068750"/>
    <n v="0"/>
    <n v="35068750"/>
    <n v="0"/>
    <n v="35068750"/>
    <n v="35068750"/>
    <s v="Recurrent"/>
  </r>
  <r>
    <s v="017"/>
    <s v="Ministry of Energy and Mineral Development"/>
    <x v="11"/>
    <x v="11"/>
    <s v="01"/>
    <s v="Mineral exploration, development and value addition"/>
    <s v="01"/>
    <s v="Mineral Exploration, Development &amp; Value Addition"/>
    <s v="003"/>
    <s v="Mines Department"/>
    <s v="1353"/>
    <s v="Mineral Wealth and Mining Infrastructure Development"/>
    <s v="060006"/>
    <s v="Mining Management"/>
    <s v="228002"/>
    <s v="Maintenance-Transport Equipment "/>
    <n v="0"/>
    <n v="0"/>
    <n v="0"/>
    <n v="0"/>
    <n v="100000000"/>
    <n v="0"/>
    <n v="100000000"/>
    <n v="0"/>
    <n v="0"/>
    <n v="0"/>
    <n v="0"/>
    <n v="0"/>
    <n v="25000000"/>
    <n v="3225000"/>
    <n v="0"/>
    <n v="0"/>
    <n v="0"/>
    <n v="0"/>
    <n v="0"/>
    <n v="0"/>
    <n v="0"/>
    <n v="21775000"/>
    <n v="0"/>
    <n v="0"/>
    <n v="25000000"/>
    <n v="0"/>
    <n v="25000000"/>
    <n v="0"/>
    <n v="25000000"/>
    <n v="25000000"/>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221003"/>
    <s v="Staff Training"/>
    <n v="0"/>
    <n v="0"/>
    <n v="0"/>
    <n v="0"/>
    <n v="200000000"/>
    <n v="0"/>
    <n v="200000000"/>
    <n v="0"/>
    <n v="0"/>
    <n v="0"/>
    <n v="0"/>
    <n v="0"/>
    <n v="100000000"/>
    <n v="87725431"/>
    <n v="0"/>
    <n v="0"/>
    <n v="50000000"/>
    <n v="60195855"/>
    <n v="0"/>
    <n v="0"/>
    <n v="50000000"/>
    <n v="52370703"/>
    <n v="0"/>
    <n v="0"/>
    <n v="200000000"/>
    <n v="0"/>
    <n v="200291989"/>
    <n v="0"/>
    <n v="200000000"/>
    <n v="200291989"/>
    <s v="Recurrent"/>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080001"/>
    <s v="Exploration and development_x000a_"/>
    <s v="312233"/>
    <s v="Medical, Laboratory and Research &amp; appliances - Acquisition"/>
    <n v="0"/>
    <n v="0"/>
    <n v="0"/>
    <n v="0"/>
    <n v="1200000000"/>
    <n v="0"/>
    <n v="1200000000"/>
    <n v="0"/>
    <n v="0"/>
    <n v="0"/>
    <n v="0"/>
    <n v="0"/>
    <n v="0"/>
    <n v="0"/>
    <n v="0"/>
    <n v="0"/>
    <n v="0"/>
    <n v="0"/>
    <n v="0"/>
    <n v="0"/>
    <n v="0"/>
    <n v="0"/>
    <n v="0"/>
    <n v="0"/>
    <n v="0"/>
    <n v="0"/>
    <n v="0"/>
    <n v="0"/>
    <n v="0"/>
    <n v="0"/>
    <s v="Capital"/>
  </r>
  <r>
    <s v="017"/>
    <s v="Ministry of Energy and Mineral Development"/>
    <x v="12"/>
    <x v="12"/>
    <s v="01"/>
    <s v="Upstream "/>
    <s v="04"/>
    <s v="Petroleum Exploration, Development, Production, Value Addition and Distribution and Petroleum Products"/>
    <s v="002"/>
    <s v="Petroleum Exploration, Development and Production (Upstream) Department"/>
    <s v="1611"/>
    <s v="Petroleum Exploration and Promotion of Frontier Basins"/>
    <s v="560019"/>
    <s v="Data Management and Dissemination"/>
    <s v="221002"/>
    <s v="Workshops, Meetings and Seminars"/>
    <n v="0"/>
    <n v="0"/>
    <n v="0"/>
    <n v="0"/>
    <n v="60000000"/>
    <n v="0"/>
    <n v="60000000"/>
    <n v="0"/>
    <n v="0"/>
    <n v="0"/>
    <n v="0"/>
    <n v="0"/>
    <n v="15000000"/>
    <n v="0"/>
    <n v="0"/>
    <n v="0"/>
    <n v="0"/>
    <n v="0"/>
    <n v="0"/>
    <n v="0"/>
    <n v="0"/>
    <n v="15000000"/>
    <n v="0"/>
    <n v="0"/>
    <n v="15000000"/>
    <n v="0"/>
    <n v="15000000"/>
    <n v="0"/>
    <n v="15000000"/>
    <n v="15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221002"/>
    <s v="Workshops, Meetings and Seminars"/>
    <n v="0"/>
    <n v="0"/>
    <n v="0"/>
    <n v="0"/>
    <n v="250000000"/>
    <n v="0"/>
    <n v="250000000"/>
    <n v="0"/>
    <n v="0"/>
    <n v="0"/>
    <n v="0"/>
    <n v="0"/>
    <n v="62500000"/>
    <n v="4970000"/>
    <n v="0"/>
    <n v="0"/>
    <n v="160000000"/>
    <n v="158199520"/>
    <n v="0"/>
    <n v="0"/>
    <n v="27500000"/>
    <n v="86830480"/>
    <n v="0"/>
    <n v="0"/>
    <n v="250000000"/>
    <n v="0"/>
    <n v="250000000"/>
    <n v="0"/>
    <n v="250000000"/>
    <n v="250000000"/>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3"/>
    <s v="Production and processing facilities development"/>
    <s v="225204"/>
    <s v="Monitoring and Supervision of capital work"/>
    <n v="0"/>
    <n v="0"/>
    <n v="0"/>
    <n v="0"/>
    <n v="500000000"/>
    <n v="0"/>
    <n v="500000000"/>
    <n v="0"/>
    <n v="0"/>
    <n v="0"/>
    <n v="0"/>
    <n v="0"/>
    <n v="200000000"/>
    <n v="101400000"/>
    <n v="0"/>
    <n v="0"/>
    <n v="200000000"/>
    <n v="200115652"/>
    <n v="0"/>
    <n v="0"/>
    <n v="75000000"/>
    <n v="173486369"/>
    <n v="0"/>
    <n v="0"/>
    <n v="475000000"/>
    <n v="0"/>
    <n v="475002021"/>
    <n v="0"/>
    <n v="475000000"/>
    <n v="475002021"/>
    <s v="Recurrent"/>
  </r>
  <r>
    <s v="017"/>
    <s v="Ministry of Energy and Mineral Development"/>
    <x v="12"/>
    <x v="12"/>
    <s v="02"/>
    <s v="Midstream "/>
    <s v="04"/>
    <s v="Petroleum Exploration, Development, Production, Value Addition and Distribution and Petroleum Products"/>
    <s v="004"/>
    <s v="Midstream Petroleum Department"/>
    <s v="1352"/>
    <s v="Midstream Petroleum Infrastructure Development Project"/>
    <s v="080004"/>
    <s v="Petroleum Investment Promotion"/>
    <s v="211106"/>
    <s v="Allowances (Incl. Casuals, Temporary, sitting allowances)"/>
    <n v="0"/>
    <n v="0"/>
    <n v="0"/>
    <n v="0"/>
    <n v="200000000"/>
    <n v="0"/>
    <n v="200000000"/>
    <n v="0"/>
    <n v="0"/>
    <n v="0"/>
    <n v="0"/>
    <n v="0"/>
    <n v="50000000"/>
    <n v="42815000"/>
    <n v="0"/>
    <n v="0"/>
    <n v="0"/>
    <n v="7185000"/>
    <n v="0"/>
    <n v="0"/>
    <n v="150000000"/>
    <n v="152030804"/>
    <n v="0"/>
    <n v="0"/>
    <n v="200000000"/>
    <n v="0"/>
    <n v="202030804"/>
    <n v="0"/>
    <n v="200000000"/>
    <n v="202030804"/>
    <s v="Recurrent"/>
  </r>
  <r>
    <s v="017"/>
    <s v="Ministry of Energy and Mineral Development"/>
    <x v="13"/>
    <x v="13"/>
    <s v="01"/>
    <s v="Generation"/>
    <s v="02"/>
    <s v="Energy Planning, Management &amp; Infrastructure Dev't"/>
    <s v="001"/>
    <s v="Electrical Power Department"/>
    <s v="1183"/>
    <s v="Karuma Hydroelectricity Power Project"/>
    <s v="240004"/>
    <s v="Power Plant Development"/>
    <s v="263402"/>
    <s v="Transfer to Other Government Units"/>
    <n v="0"/>
    <n v="0"/>
    <n v="0"/>
    <n v="0"/>
    <n v="26000000000"/>
    <n v="0"/>
    <n v="26000000000"/>
    <n v="0"/>
    <n v="6842863170"/>
    <n v="6842863170"/>
    <n v="0"/>
    <n v="0"/>
    <n v="4750000000"/>
    <n v="4750000000"/>
    <n v="0"/>
    <n v="0"/>
    <n v="6300000000"/>
    <n v="6300000000"/>
    <n v="0"/>
    <n v="0"/>
    <n v="8107136830"/>
    <n v="8107136830"/>
    <n v="0"/>
    <n v="0"/>
    <n v="26000000000"/>
    <n v="0"/>
    <n v="26000000000"/>
    <n v="0"/>
    <n v="26000000000"/>
    <n v="26000000000"/>
    <s v="Recurrent"/>
  </r>
  <r>
    <s v="017"/>
    <s v="Ministry of Energy and Mineral Development"/>
    <x v="13"/>
    <x v="13"/>
    <s v="01"/>
    <s v="Generation"/>
    <s v="02"/>
    <s v="Energy Planning, Management &amp; Infrastructure Dev't"/>
    <s v="001"/>
    <s v="Electrical Power Department"/>
    <s v="1351"/>
    <s v="Nyagak III Hydro Power Project"/>
    <s v="240004"/>
    <s v="Power Plant Development"/>
    <s v="263402"/>
    <s v="Transfer to Other Government Units"/>
    <n v="0"/>
    <n v="0"/>
    <n v="0"/>
    <n v="0"/>
    <n v="10000000000"/>
    <n v="0"/>
    <n v="10000000000"/>
    <n v="0"/>
    <n v="2201223561"/>
    <n v="2201223561"/>
    <n v="0"/>
    <n v="0"/>
    <n v="3000000000"/>
    <n v="3000000000"/>
    <n v="0"/>
    <n v="0"/>
    <n v="2700000000"/>
    <n v="2700000000"/>
    <n v="0"/>
    <n v="0"/>
    <n v="2098776439"/>
    <n v="2098776439"/>
    <n v="0"/>
    <n v="0"/>
    <n v="10000000000"/>
    <n v="0"/>
    <n v="10000000000"/>
    <n v="0"/>
    <n v="10000000000"/>
    <n v="10000000000"/>
    <s v="Recurrent"/>
  </r>
  <r>
    <s v="017"/>
    <s v="Ministry of Energy and Mineral Development"/>
    <x v="13"/>
    <x v="13"/>
    <s v="01"/>
    <s v="Generation"/>
    <s v="02"/>
    <s v="Energy Planning, Management &amp; Infrastructure Dev't"/>
    <s v="001"/>
    <s v="Electrical Power Department"/>
    <s v="1429"/>
    <s v="ORIO Mini Hydro Power and Rural Electrification Project"/>
    <s v="240004"/>
    <s v="Power Plant Development"/>
    <s v="225204"/>
    <s v="Monitoring and Supervision of capital work"/>
    <n v="0"/>
    <n v="0"/>
    <n v="0"/>
    <n v="0"/>
    <n v="1500000000"/>
    <n v="0"/>
    <n v="1500000000"/>
    <n v="0"/>
    <n v="0"/>
    <n v="0"/>
    <n v="0"/>
    <n v="0"/>
    <n v="0"/>
    <n v="0"/>
    <n v="0"/>
    <n v="0"/>
    <n v="1500000000"/>
    <n v="1500000000"/>
    <n v="0"/>
    <n v="0"/>
    <n v="0"/>
    <n v="0"/>
    <n v="0"/>
    <n v="0"/>
    <n v="1500000000"/>
    <n v="0"/>
    <n v="1500000000"/>
    <n v="0"/>
    <n v="1500000000"/>
    <n v="1500000000"/>
    <s v="Recurrent"/>
  </r>
  <r>
    <s v="017"/>
    <s v="Ministry of Energy and Mineral Development"/>
    <x v="13"/>
    <x v="13"/>
    <s v="02"/>
    <s v="Transmission and Distribution"/>
    <s v="02"/>
    <s v="Energy Planning, Management &amp; Infrastructure Dev't"/>
    <s v="000"/>
    <s v=""/>
    <s v="1391"/>
    <s v="Lira-Gulu-Agago 132KV transmission project"/>
    <s v="240012"/>
    <s v="Transmission Network Development and Rehabilitation"/>
    <s v="263402"/>
    <s v="Transfer to Other Government Units"/>
    <n v="0"/>
    <n v="0"/>
    <n v="0"/>
    <n v="0"/>
    <n v="0"/>
    <n v="0"/>
    <n v="0"/>
    <n v="0"/>
    <n v="0"/>
    <n v="0"/>
    <n v="0"/>
    <n v="0"/>
    <n v="0"/>
    <n v="0"/>
    <n v="0"/>
    <n v="0"/>
    <n v="0"/>
    <n v="0"/>
    <n v="0"/>
    <n v="0"/>
    <n v="0"/>
    <n v="0"/>
    <n v="16677133980"/>
    <n v="16677133980"/>
    <n v="0"/>
    <n v="16677133980"/>
    <n v="0"/>
    <n v="16677133980"/>
    <n v="16677133980"/>
    <n v="16677133980"/>
    <s v="Recurrent"/>
  </r>
  <r>
    <s v="017"/>
    <s v="Ministry of Energy and Mineral Development"/>
    <x v="13"/>
    <x v="13"/>
    <s v="02"/>
    <s v="Transmission and Distribution"/>
    <s v="02"/>
    <s v="Energy Planning, Management &amp; Infrastructure Dev't"/>
    <s v="001"/>
    <s v="Electrical Power Department"/>
    <s v="1391"/>
    <s v="Lira-Gulu-Agago 132KV transmission project"/>
    <s v="240012"/>
    <s v="Transmission Network Development and Rehabilitation"/>
    <s v="225204"/>
    <s v="Monitoring and Supervision of capital work"/>
    <n v="0"/>
    <n v="0"/>
    <n v="0"/>
    <n v="0"/>
    <n v="500000000"/>
    <n v="0"/>
    <n v="500000000"/>
    <n v="0"/>
    <n v="0"/>
    <n v="0"/>
    <n v="0"/>
    <n v="0"/>
    <n v="100000000"/>
    <n v="11875000"/>
    <n v="0"/>
    <n v="0"/>
    <n v="40000000"/>
    <n v="40000000"/>
    <n v="0"/>
    <n v="0"/>
    <n v="215750000"/>
    <n v="303875000"/>
    <n v="0"/>
    <n v="0"/>
    <n v="355750000"/>
    <n v="0"/>
    <n v="355750000"/>
    <n v="0"/>
    <n v="355750000"/>
    <n v="355750000"/>
    <s v="Recurrent"/>
  </r>
  <r>
    <s v="017"/>
    <s v="Ministry of Energy and Mineral Development"/>
    <x v="13"/>
    <x v="13"/>
    <s v="02"/>
    <s v="Transmission and Distribution"/>
    <s v="02"/>
    <s v="Energy Planning, Management &amp; Infrastructure Dev't"/>
    <s v="001"/>
    <s v="Electrical Power Department"/>
    <s v="1428"/>
    <s v="Energy for Rural Transformation (ERT) Phase III"/>
    <s v="240015"/>
    <s v="Distribution Network Expansion "/>
    <s v="282104"/>
    <s v="Compensation to 3rd Parties"/>
    <n v="0"/>
    <n v="0"/>
    <n v="0"/>
    <n v="0"/>
    <n v="4250000000"/>
    <n v="0"/>
    <n v="4250000000"/>
    <n v="0"/>
    <n v="0"/>
    <n v="0"/>
    <n v="0"/>
    <n v="0"/>
    <n v="4250000000"/>
    <n v="4250000000"/>
    <n v="0"/>
    <n v="0"/>
    <n v="0"/>
    <n v="0"/>
    <n v="0"/>
    <n v="0"/>
    <n v="0"/>
    <n v="0"/>
    <n v="0"/>
    <n v="0"/>
    <n v="4250000000"/>
    <n v="0"/>
    <n v="4250000000"/>
    <n v="0"/>
    <n v="4250000000"/>
    <n v="4250000000"/>
    <s v="Recurrent"/>
  </r>
  <r>
    <s v="017"/>
    <s v="Ministry of Energy and Mineral Development"/>
    <x v="13"/>
    <x v="13"/>
    <s v="02"/>
    <s v="Transmission and Distribution"/>
    <s v="02"/>
    <s v="Energy Planning, Management &amp; Infrastructure Dev't"/>
    <s v="001"/>
    <s v="Electrical Power Department"/>
    <s v="1654"/>
    <s v="Power Supply to industrial parks and Power Transmission Line Extension"/>
    <s v="240012"/>
    <s v="Transmission Network Development and Rehabilitation"/>
    <s v="225202"/>
    <s v="Environment Impact Assessment for Capital Works"/>
    <n v="0"/>
    <n v="0"/>
    <n v="0"/>
    <n v="0"/>
    <n v="444000000"/>
    <n v="0"/>
    <n v="444000000"/>
    <n v="0"/>
    <n v="0"/>
    <n v="0"/>
    <n v="0"/>
    <n v="0"/>
    <n v="100000000"/>
    <n v="11875000"/>
    <n v="0"/>
    <n v="0"/>
    <n v="35000000"/>
    <n v="35000000"/>
    <n v="0"/>
    <n v="0"/>
    <n v="0"/>
    <n v="88125000"/>
    <n v="0"/>
    <n v="0"/>
    <n v="135000000"/>
    <n v="0"/>
    <n v="135000000"/>
    <n v="0"/>
    <n v="135000000"/>
    <n v="135000000"/>
    <s v="Recurrent"/>
  </r>
  <r>
    <s v="017"/>
    <s v="Ministry of Energy and Mineral Development"/>
    <x v="13"/>
    <x v="13"/>
    <s v="02"/>
    <s v="Transmission and Distribution"/>
    <s v="02"/>
    <s v="Energy Planning, Management &amp; Infrastructure Dev't"/>
    <s v="006"/>
    <s v="Rural Electrification Management"/>
    <s v="1262"/>
    <s v="Rural Electrification Project"/>
    <s v="240001"/>
    <s v="Affordable Energy Services"/>
    <s v="225202"/>
    <s v="Environment Impact Assessment for Capital Works"/>
    <n v="0"/>
    <n v="0"/>
    <n v="0"/>
    <n v="0"/>
    <n v="1153000000"/>
    <n v="0"/>
    <n v="1153000000"/>
    <n v="0"/>
    <n v="0"/>
    <n v="0"/>
    <n v="0"/>
    <n v="0"/>
    <n v="0"/>
    <n v="0"/>
    <n v="0"/>
    <n v="0"/>
    <n v="0"/>
    <n v="0"/>
    <n v="0"/>
    <n v="0"/>
    <n v="0"/>
    <n v="0"/>
    <n v="0"/>
    <n v="0"/>
    <n v="0"/>
    <n v="0"/>
    <n v="0"/>
    <n v="0"/>
    <n v="0"/>
    <n v="0"/>
    <s v="Recurrent"/>
  </r>
  <r>
    <s v="017"/>
    <s v="Ministry of Energy and Mineral Development"/>
    <x v="13"/>
    <x v="13"/>
    <s v="02"/>
    <s v="Transmission and Distribution"/>
    <s v="02"/>
    <s v="Energy Planning, Management &amp; Infrastructure Dev't"/>
    <s v="006"/>
    <s v="Rural Electrification Management"/>
    <s v="1517"/>
    <s v="Bridging the demand gap through the accelerated rural electrification Programme (TBEA)"/>
    <s v="240015"/>
    <s v="Distribution Network Expansion "/>
    <s v="221008"/>
    <s v="Information and Communication Technology Supplies.  "/>
    <n v="0"/>
    <n v="0"/>
    <n v="0"/>
    <n v="0"/>
    <n v="110880000"/>
    <n v="0"/>
    <n v="110880000"/>
    <n v="0"/>
    <n v="0"/>
    <n v="0"/>
    <n v="0"/>
    <n v="0"/>
    <n v="15000000"/>
    <n v="0"/>
    <n v="0"/>
    <n v="0"/>
    <n v="50000000"/>
    <n v="0"/>
    <n v="0"/>
    <n v="0"/>
    <n v="0"/>
    <n v="65000000"/>
    <n v="0"/>
    <n v="0"/>
    <n v="65000000"/>
    <n v="0"/>
    <n v="65000000"/>
    <n v="0"/>
    <n v="65000000"/>
    <n v="6500000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1008"/>
    <s v="Information and Communication Technology Supplies.  "/>
    <n v="0"/>
    <n v="0"/>
    <n v="0"/>
    <n v="0"/>
    <n v="18480000"/>
    <n v="0"/>
    <n v="18480000"/>
    <n v="0"/>
    <n v="0"/>
    <n v="0"/>
    <n v="0"/>
    <n v="0"/>
    <n v="12000000"/>
    <n v="0"/>
    <n v="0"/>
    <n v="0"/>
    <n v="5000000"/>
    <n v="0"/>
    <n v="0"/>
    <n v="0"/>
    <n v="0"/>
    <n v="17000000"/>
    <n v="0"/>
    <n v="0"/>
    <n v="17000000"/>
    <n v="0"/>
    <n v="17000000"/>
    <n v="0"/>
    <n v="17000000"/>
    <n v="17000000"/>
    <s v="Recurrent"/>
  </r>
  <r>
    <s v="017"/>
    <s v="Ministry of Energy and Mineral Development"/>
    <x v="13"/>
    <x v="13"/>
    <s v="02"/>
    <s v="Transmission and Distribution"/>
    <s v="02"/>
    <s v="Energy Planning, Management &amp; Infrastructure Dev't"/>
    <s v="006"/>
    <s v="Rural Electrification Management"/>
    <s v="1518"/>
    <s v="Uganda Rural Electrification Access Project (UREAP)"/>
    <s v="240015"/>
    <s v="Distribution Network Expansion "/>
    <s v="227004"/>
    <s v="Fuel, Lubricants and Oils"/>
    <n v="0"/>
    <n v="0"/>
    <n v="0"/>
    <n v="0"/>
    <n v="49712000"/>
    <n v="0"/>
    <n v="49712000"/>
    <n v="0"/>
    <n v="0"/>
    <n v="0"/>
    <n v="0"/>
    <n v="0"/>
    <n v="49712000"/>
    <n v="0"/>
    <n v="0"/>
    <n v="0"/>
    <n v="0"/>
    <n v="49712000"/>
    <n v="0"/>
    <n v="0"/>
    <n v="0"/>
    <n v="0"/>
    <n v="0"/>
    <n v="0"/>
    <n v="49712000"/>
    <n v="0"/>
    <n v="49712000"/>
    <n v="0"/>
    <n v="49712000"/>
    <n v="49712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3"/>
    <s v="Facilities and Equipment Management"/>
    <s v="228002"/>
    <s v="Maintenance-Transport Equipment "/>
    <n v="0"/>
    <n v="0"/>
    <n v="0"/>
    <n v="0"/>
    <n v="600000000"/>
    <n v="0"/>
    <n v="600000000"/>
    <n v="0"/>
    <n v="0"/>
    <n v="0"/>
    <n v="0"/>
    <n v="0"/>
    <n v="220000000"/>
    <n v="31000000"/>
    <n v="0"/>
    <n v="0"/>
    <n v="38000000"/>
    <n v="98856335"/>
    <n v="0"/>
    <n v="0"/>
    <n v="100000000"/>
    <n v="209042875"/>
    <n v="0"/>
    <n v="0"/>
    <n v="358000000"/>
    <n v="0"/>
    <n v="338899210"/>
    <n v="0"/>
    <n v="358000000"/>
    <n v="33889921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5"/>
    <s v="Human Resource Management"/>
    <s v="227004"/>
    <s v="Fuel, Lubricants and Oils"/>
    <n v="0"/>
    <n v="0"/>
    <n v="0"/>
    <n v="0"/>
    <n v="20000000"/>
    <n v="0"/>
    <n v="20000000"/>
    <n v="0"/>
    <n v="0"/>
    <n v="0"/>
    <n v="0"/>
    <n v="0"/>
    <n v="10000000"/>
    <n v="10000000"/>
    <n v="0"/>
    <n v="0"/>
    <n v="5000000"/>
    <n v="5000000"/>
    <n v="0"/>
    <n v="0"/>
    <n v="5000000"/>
    <n v="5000000"/>
    <n v="0"/>
    <n v="0"/>
    <n v="20000000"/>
    <n v="0"/>
    <n v="20000000"/>
    <n v="0"/>
    <n v="20000000"/>
    <n v="2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6"/>
    <s v="Planning and Budgeting services"/>
    <s v="221003"/>
    <s v="Staff Training"/>
    <n v="0"/>
    <n v="0"/>
    <n v="0"/>
    <n v="0"/>
    <n v="40000000"/>
    <n v="0"/>
    <n v="40000000"/>
    <n v="0"/>
    <n v="0"/>
    <n v="0"/>
    <n v="0"/>
    <n v="0"/>
    <n v="0"/>
    <n v="0"/>
    <n v="0"/>
    <n v="0"/>
    <n v="4000000"/>
    <n v="3859154"/>
    <n v="0"/>
    <n v="0"/>
    <n v="0"/>
    <n v="140846"/>
    <n v="0"/>
    <n v="0"/>
    <n v="4000000"/>
    <n v="0"/>
    <n v="4000000"/>
    <n v="0"/>
    <n v="4000000"/>
    <n v="4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06"/>
    <s v="Planning and Budgeting services"/>
    <s v="225202"/>
    <s v="Environment Impact Assessment for Capital Works"/>
    <n v="0"/>
    <n v="0"/>
    <n v="0"/>
    <n v="0"/>
    <n v="500000000"/>
    <n v="0"/>
    <n v="500000000"/>
    <n v="0"/>
    <n v="0"/>
    <n v="0"/>
    <n v="0"/>
    <n v="0"/>
    <n v="330699817"/>
    <n v="151567700"/>
    <n v="0"/>
    <n v="0"/>
    <n v="55000000"/>
    <n v="234132117"/>
    <n v="0"/>
    <n v="0"/>
    <n v="114300183"/>
    <n v="114401218"/>
    <n v="0"/>
    <n v="0"/>
    <n v="500000000"/>
    <n v="0"/>
    <n v="500101035"/>
    <n v="0"/>
    <n v="500000000"/>
    <n v="500101035"/>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11"/>
    <s v="Communication and Public Relations"/>
    <s v="227001"/>
    <s v="Travel inland"/>
    <n v="0"/>
    <n v="0"/>
    <n v="0"/>
    <n v="0"/>
    <n v="100000000"/>
    <n v="0"/>
    <n v="100000000"/>
    <n v="0"/>
    <n v="0"/>
    <n v="0"/>
    <n v="0"/>
    <n v="0"/>
    <n v="50000000"/>
    <n v="50000000"/>
    <n v="0"/>
    <n v="0"/>
    <n v="21000000"/>
    <n v="21000000"/>
    <n v="0"/>
    <n v="0"/>
    <n v="29000000"/>
    <n v="29000000"/>
    <n v="0"/>
    <n v="0"/>
    <n v="100000000"/>
    <n v="0"/>
    <n v="100000000"/>
    <n v="0"/>
    <n v="100000000"/>
    <n v="10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39"/>
    <s v="Policies, Regulations and Standards "/>
    <s v="225204"/>
    <s v="Monitoring and Supervision of capital work"/>
    <n v="0"/>
    <n v="0"/>
    <n v="0"/>
    <n v="0"/>
    <n v="100000000"/>
    <n v="0"/>
    <n v="100000000"/>
    <n v="0"/>
    <n v="0"/>
    <n v="0"/>
    <n v="0"/>
    <n v="0"/>
    <n v="50000000"/>
    <n v="37200000"/>
    <n v="0"/>
    <n v="0"/>
    <n v="5000000"/>
    <n v="5000000"/>
    <n v="0"/>
    <n v="0"/>
    <n v="45000000"/>
    <n v="57800000"/>
    <n v="0"/>
    <n v="0"/>
    <n v="100000000"/>
    <n v="0"/>
    <n v="100000000"/>
    <n v="0"/>
    <n v="100000000"/>
    <n v="100000000"/>
    <s v="Recurrent"/>
  </r>
  <r>
    <s v="017"/>
    <s v="Ministry of Energy and Mineral Development"/>
    <x v="13"/>
    <x v="13"/>
    <s v="02"/>
    <s v="Transmission and Distribution"/>
    <s v="03"/>
    <s v="Policy, Planning and Support Services"/>
    <s v="002"/>
    <s v="Policy and Planning Department"/>
    <s v="1594"/>
    <s v="Retooling of Ministry of Energy and Mineral Development (Phase II)"/>
    <s v="000044"/>
    <s v="Stastistical Services "/>
    <s v="227001"/>
    <s v="Travel inland"/>
    <n v="0"/>
    <n v="0"/>
    <n v="0"/>
    <n v="0"/>
    <n v="100000000"/>
    <n v="0"/>
    <n v="100000000"/>
    <n v="0"/>
    <n v="0"/>
    <n v="0"/>
    <n v="0"/>
    <n v="0"/>
    <n v="50000000"/>
    <n v="50000000"/>
    <n v="0"/>
    <n v="0"/>
    <n v="5000000"/>
    <n v="5000000"/>
    <n v="0"/>
    <n v="0"/>
    <n v="35000000"/>
    <n v="35000000"/>
    <n v="0"/>
    <n v="0"/>
    <n v="90000000"/>
    <n v="0"/>
    <n v="90000000"/>
    <n v="0"/>
    <n v="90000000"/>
    <n v="90000000"/>
    <s v="Recurrent"/>
  </r>
  <r>
    <s v="011"/>
    <s v="Ministry of Local Government"/>
    <x v="3"/>
    <x v="3"/>
    <s v="02"/>
    <s v="Infrastructure Development"/>
    <s v="02"/>
    <s v="Local Government Inspection and Assessment"/>
    <s v="000"/>
    <s v=""/>
    <s v="1772"/>
    <s v="National Oil Seed Project"/>
    <s v="000017"/>
    <s v="Infrastructure Development and Management"/>
    <s v="312212"/>
    <s v="Light Vehicles - Acquisition"/>
    <n v="0"/>
    <n v="0"/>
    <n v="0"/>
    <n v="0"/>
    <n v="0"/>
    <n v="0"/>
    <n v="0"/>
    <n v="0"/>
    <n v="0"/>
    <n v="0"/>
    <n v="0"/>
    <n v="0"/>
    <n v="0"/>
    <n v="0"/>
    <n v="0"/>
    <n v="0"/>
    <n v="0"/>
    <n v="0"/>
    <n v="0"/>
    <n v="0"/>
    <n v="0"/>
    <n v="0"/>
    <n v="555251028"/>
    <n v="555251028"/>
    <n v="0"/>
    <n v="555251028"/>
    <n v="0"/>
    <n v="555251028"/>
    <n v="555251028"/>
    <n v="555251028"/>
    <s v="Capital"/>
  </r>
  <r>
    <s v="011"/>
    <s v="Ministry of Local Government"/>
    <x v="3"/>
    <x v="3"/>
    <s v="02"/>
    <s v="Infrastructure Development"/>
    <s v="02"/>
    <s v="Local Government Inspection and Assessment"/>
    <s v="000"/>
    <s v=""/>
    <s v="1772"/>
    <s v="National Oil Seed Project"/>
    <s v="000017"/>
    <s v="Infrastructure Development and Management"/>
    <s v="312229"/>
    <s v="Other ICT Equipment - Acquisition"/>
    <n v="0"/>
    <n v="0"/>
    <n v="0"/>
    <n v="0"/>
    <n v="0"/>
    <n v="0"/>
    <n v="0"/>
    <n v="0"/>
    <n v="0"/>
    <n v="0"/>
    <n v="0"/>
    <n v="0"/>
    <n v="0"/>
    <n v="0"/>
    <n v="0"/>
    <n v="0"/>
    <n v="0"/>
    <n v="0"/>
    <n v="0"/>
    <n v="0"/>
    <n v="0"/>
    <n v="0"/>
    <n v="267532681"/>
    <n v="267532681"/>
    <n v="0"/>
    <n v="267532681"/>
    <n v="0"/>
    <n v="267532681"/>
    <n v="267532681"/>
    <n v="267532681"/>
    <s v="Capital"/>
  </r>
  <r>
    <s v="011"/>
    <s v="Ministry of Local Government"/>
    <x v="3"/>
    <x v="3"/>
    <s v="02"/>
    <s v="Infrastructure Development"/>
    <s v="02"/>
    <s v="Local Government Inspection and Assessment"/>
    <s v="004"/>
    <s v="Urban Inspection Department"/>
    <s v="1772"/>
    <s v="National Oil Seed Project"/>
    <s v="000017"/>
    <s v="Infrastructure Development and Management"/>
    <s v="221012"/>
    <s v="Small Office Equipment"/>
    <n v="0"/>
    <n v="0"/>
    <n v="0"/>
    <n v="0"/>
    <n v="27200000"/>
    <n v="0"/>
    <n v="10000000"/>
    <n v="17200000"/>
    <n v="0"/>
    <n v="0"/>
    <n v="0"/>
    <n v="0"/>
    <n v="2500000"/>
    <n v="2500000"/>
    <n v="0"/>
    <n v="0"/>
    <n v="5000000"/>
    <n v="5000000"/>
    <n v="0"/>
    <n v="0"/>
    <n v="1834000"/>
    <n v="1834000"/>
    <n v="0"/>
    <n v="0"/>
    <n v="9334000"/>
    <n v="0"/>
    <n v="9334000"/>
    <n v="0"/>
    <n v="9334000"/>
    <n v="9334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5101"/>
    <s v="Consultancy Services"/>
    <n v="0"/>
    <n v="0"/>
    <n v="0"/>
    <n v="0"/>
    <n v="260000000"/>
    <n v="0"/>
    <n v="0"/>
    <n v="26000000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5201"/>
    <s v="Consultancy Services-Capital"/>
    <n v="0"/>
    <n v="0"/>
    <n v="0"/>
    <n v="0"/>
    <n v="300000000"/>
    <n v="0"/>
    <n v="0"/>
    <n v="300000000"/>
    <n v="0"/>
    <n v="0"/>
    <n v="0"/>
    <n v="0"/>
    <n v="0"/>
    <n v="0"/>
    <n v="0"/>
    <n v="0"/>
    <n v="0"/>
    <n v="0"/>
    <n v="0"/>
    <n v="0"/>
    <n v="0"/>
    <n v="0"/>
    <n v="0"/>
    <n v="0"/>
    <n v="0"/>
    <n v="0"/>
    <n v="0"/>
    <n v="0"/>
    <n v="0"/>
    <n v="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225204"/>
    <s v="Monitoring and Supervision of capital work"/>
    <n v="0"/>
    <n v="0"/>
    <n v="0"/>
    <n v="0"/>
    <n v="16800000"/>
    <n v="0"/>
    <n v="6800000"/>
    <n v="10000000"/>
    <n v="0"/>
    <n v="0"/>
    <n v="0"/>
    <n v="0"/>
    <n v="3400000"/>
    <n v="3400000"/>
    <n v="0"/>
    <n v="0"/>
    <n v="3400000"/>
    <n v="1100000"/>
    <n v="0"/>
    <n v="0"/>
    <n v="0"/>
    <n v="2300000"/>
    <n v="0"/>
    <n v="0"/>
    <n v="6800000"/>
    <n v="0"/>
    <n v="6800000"/>
    <n v="0"/>
    <n v="6800000"/>
    <n v="6800000"/>
    <s v="Recurrent"/>
  </r>
  <r>
    <s v="011"/>
    <s v="Ministry of Local Government"/>
    <x v="3"/>
    <x v="3"/>
    <s v="02"/>
    <s v="Infrastructure Development"/>
    <s v="02"/>
    <s v="Local Government Inspection and Assessment"/>
    <s v="004"/>
    <s v="Urban Inspection Department"/>
    <s v="1772"/>
    <s v="National Oil Seed Project"/>
    <s v="000017"/>
    <s v="Infrastructure Development and Management"/>
    <s v="312229"/>
    <s v="Other ICT Equipment - Acquisition"/>
    <n v="0"/>
    <n v="0"/>
    <n v="0"/>
    <n v="0"/>
    <n v="24000000"/>
    <n v="0"/>
    <n v="0"/>
    <n v="24000000"/>
    <n v="0"/>
    <n v="0"/>
    <n v="0"/>
    <n v="0"/>
    <n v="0"/>
    <n v="0"/>
    <n v="0"/>
    <n v="0"/>
    <n v="0"/>
    <n v="0"/>
    <n v="0"/>
    <n v="0"/>
    <n v="0"/>
    <n v="0"/>
    <n v="0"/>
    <n v="0"/>
    <n v="0"/>
    <n v="0"/>
    <n v="0"/>
    <n v="0"/>
    <n v="0"/>
    <n v="0"/>
    <s v="Capital"/>
  </r>
  <r>
    <s v="011"/>
    <s v="Ministry of Local Government"/>
    <x v="3"/>
    <x v="3"/>
    <s v="03"/>
    <s v="Capacity Building of Leaders"/>
    <s v="03"/>
    <s v="Policy, Planning and Support Services"/>
    <s v="001"/>
    <s v="Finance and administration"/>
    <s v="1652"/>
    <s v="Retooling of Ministry of Local Government"/>
    <s v="000015"/>
    <s v="Monitoring and Evaluation "/>
    <s v="211104"/>
    <s v="Employee Gratuity"/>
    <n v="0"/>
    <n v="0"/>
    <n v="0"/>
    <n v="0"/>
    <n v="214656000"/>
    <n v="0"/>
    <n v="214656000"/>
    <n v="0"/>
    <n v="53664000"/>
    <n v="0"/>
    <n v="0"/>
    <n v="0"/>
    <n v="53664000"/>
    <n v="107328000"/>
    <n v="0"/>
    <n v="0"/>
    <n v="0"/>
    <n v="0"/>
    <n v="0"/>
    <n v="0"/>
    <n v="53664000"/>
    <n v="53664000"/>
    <n v="0"/>
    <n v="0"/>
    <n v="160992000"/>
    <n v="0"/>
    <n v="160992000"/>
    <n v="0"/>
    <n v="160992000"/>
    <n v="160992000"/>
    <s v="Recurrent"/>
  </r>
  <r>
    <s v="011"/>
    <s v="Ministry of Local Government"/>
    <x v="3"/>
    <x v="3"/>
    <s v="03"/>
    <s v="Capacity Building of Leaders"/>
    <s v="03"/>
    <s v="Policy, Planning and Support Services"/>
    <s v="001"/>
    <s v="Finance and administration"/>
    <s v="1652"/>
    <s v="Retooling of Ministry of Local Government"/>
    <s v="000015"/>
    <s v="Monitoring and Evaluation "/>
    <s v="212103"/>
    <s v="Incapacity benefits (Employees)"/>
    <n v="0"/>
    <n v="0"/>
    <n v="0"/>
    <n v="0"/>
    <n v="90000000"/>
    <n v="0"/>
    <n v="90000000"/>
    <n v="0"/>
    <n v="0"/>
    <n v="0"/>
    <n v="0"/>
    <n v="0"/>
    <n v="45000000"/>
    <n v="0"/>
    <n v="0"/>
    <n v="0"/>
    <n v="0"/>
    <n v="41610000"/>
    <n v="0"/>
    <n v="0"/>
    <n v="45000000"/>
    <n v="48389960"/>
    <n v="0"/>
    <n v="0"/>
    <n v="90000000"/>
    <n v="0"/>
    <n v="89999960"/>
    <n v="0"/>
    <n v="90000000"/>
    <n v="89999960"/>
    <s v="Recurrent"/>
  </r>
  <r>
    <s v="011"/>
    <s v="Ministry of Local Government"/>
    <x v="3"/>
    <x v="3"/>
    <s v="03"/>
    <s v="Capacity Building of Leaders"/>
    <s v="03"/>
    <s v="Policy, Planning and Support Services"/>
    <s v="001"/>
    <s v="Finance and administration"/>
    <s v="1652"/>
    <s v="Retooling of Ministry of Local Government"/>
    <s v="000015"/>
    <s v="Monitoring and Evaluation "/>
    <s v="224001"/>
    <s v="Medical Supplies and Services"/>
    <n v="0"/>
    <n v="0"/>
    <n v="0"/>
    <n v="0"/>
    <n v="20000000"/>
    <n v="0"/>
    <n v="20000000"/>
    <n v="0"/>
    <n v="0"/>
    <n v="0"/>
    <n v="0"/>
    <n v="0"/>
    <n v="10000000"/>
    <n v="9322000"/>
    <n v="0"/>
    <n v="0"/>
    <n v="10000000"/>
    <n v="9950000"/>
    <n v="0"/>
    <n v="0"/>
    <n v="0"/>
    <n v="728000"/>
    <n v="0"/>
    <n v="0"/>
    <n v="20000000"/>
    <n v="0"/>
    <n v="20000000"/>
    <n v="0"/>
    <n v="20000000"/>
    <n v="2000000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1003"/>
    <s v="Staff Training"/>
    <n v="0"/>
    <n v="0"/>
    <n v="0"/>
    <n v="0"/>
    <n v="1440000000"/>
    <n v="0"/>
    <n v="0"/>
    <n v="1440000000"/>
    <n v="0"/>
    <n v="0"/>
    <n v="0"/>
    <n v="0"/>
    <n v="0"/>
    <n v="0"/>
    <n v="0"/>
    <n v="0"/>
    <n v="0"/>
    <n v="0"/>
    <n v="0"/>
    <n v="0"/>
    <n v="0"/>
    <n v="0"/>
    <n v="0"/>
    <n v="0"/>
    <n v="0"/>
    <n v="0"/>
    <n v="0"/>
    <n v="0"/>
    <n v="0"/>
    <n v="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1009"/>
    <s v="Welfare and Entertainment"/>
    <n v="0"/>
    <n v="0"/>
    <n v="0"/>
    <n v="0"/>
    <n v="80000000"/>
    <n v="0"/>
    <n v="0"/>
    <n v="80000000"/>
    <n v="0"/>
    <n v="0"/>
    <n v="0"/>
    <n v="0"/>
    <n v="0"/>
    <n v="0"/>
    <n v="0"/>
    <n v="0"/>
    <n v="0"/>
    <n v="0"/>
    <n v="0"/>
    <n v="0"/>
    <n v="0"/>
    <n v="0"/>
    <n v="0"/>
    <n v="0"/>
    <n v="0"/>
    <n v="0"/>
    <n v="0"/>
    <n v="0"/>
    <n v="0"/>
    <n v="0"/>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228002"/>
    <s v="Maintenance-Transport Equipment "/>
    <n v="0"/>
    <n v="0"/>
    <n v="0"/>
    <n v="0"/>
    <n v="749999960"/>
    <n v="0"/>
    <n v="149999960"/>
    <n v="600000000"/>
    <n v="0"/>
    <n v="0"/>
    <n v="0"/>
    <n v="0"/>
    <n v="74999980"/>
    <n v="18100000"/>
    <n v="0"/>
    <n v="0"/>
    <n v="74999980"/>
    <n v="41014774"/>
    <n v="0"/>
    <n v="0"/>
    <n v="0"/>
    <n v="90885185"/>
    <n v="0"/>
    <n v="0"/>
    <n v="149999960"/>
    <n v="0"/>
    <n v="149999959"/>
    <n v="0"/>
    <n v="149999960"/>
    <n v="149999959"/>
    <s v="Recurrent"/>
  </r>
  <r>
    <s v="012"/>
    <s v="Ministry of Lands, Housing &amp; Urban Development "/>
    <x v="2"/>
    <x v="2"/>
    <s v="02"/>
    <s v="Land Management "/>
    <s v="02"/>
    <s v="Land, Administration and Management"/>
    <s v="002"/>
    <s v="Land Sector Reform Coordination Unit"/>
    <s v="1289"/>
    <s v="Competitiveness and Enterprise Development Project-CEDP"/>
    <s v="140035"/>
    <s v="Land Information Management"/>
    <s v="312229"/>
    <s v="Other ICT Equipment - Acquisition"/>
    <n v="0"/>
    <n v="0"/>
    <n v="0"/>
    <n v="0"/>
    <n v="1114000000"/>
    <n v="0"/>
    <n v="0"/>
    <n v="1114000000"/>
    <n v="0"/>
    <n v="0"/>
    <n v="0"/>
    <n v="0"/>
    <n v="0"/>
    <n v="0"/>
    <n v="0"/>
    <n v="0"/>
    <n v="0"/>
    <n v="0"/>
    <n v="0"/>
    <n v="0"/>
    <n v="0"/>
    <n v="0"/>
    <n v="0"/>
    <n v="0"/>
    <n v="0"/>
    <n v="0"/>
    <n v="0"/>
    <n v="0"/>
    <n v="0"/>
    <n v="0"/>
    <s v="Capital"/>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1011"/>
    <s v="Printing, Stationery, Photocopying and Binding"/>
    <n v="0"/>
    <n v="0"/>
    <n v="0"/>
    <n v="0"/>
    <n v="260000000"/>
    <n v="0"/>
    <n v="260000000"/>
    <n v="0"/>
    <n v="0"/>
    <n v="0"/>
    <n v="0"/>
    <n v="0"/>
    <n v="65000000"/>
    <n v="21000000"/>
    <n v="0"/>
    <n v="0"/>
    <n v="30000000"/>
    <n v="0"/>
    <n v="0"/>
    <n v="0"/>
    <n v="32000000"/>
    <n v="106000000"/>
    <n v="0"/>
    <n v="0"/>
    <n v="127000000"/>
    <n v="0"/>
    <n v="127000000"/>
    <n v="0"/>
    <n v="127000000"/>
    <n v="127000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227001"/>
    <s v="Travel inland"/>
    <n v="0"/>
    <n v="0"/>
    <n v="0"/>
    <n v="0"/>
    <n v="600000000"/>
    <n v="0"/>
    <n v="600000000"/>
    <n v="0"/>
    <n v="0"/>
    <n v="0"/>
    <n v="0"/>
    <n v="0"/>
    <n v="350000000"/>
    <n v="354010000"/>
    <n v="0"/>
    <n v="0"/>
    <n v="150000000"/>
    <n v="122695000"/>
    <n v="0"/>
    <n v="0"/>
    <n v="100000000"/>
    <n v="123295000"/>
    <n v="0"/>
    <n v="0"/>
    <n v="600000000"/>
    <n v="0"/>
    <n v="600000000"/>
    <n v="0"/>
    <n v="600000000"/>
    <n v="600000000"/>
    <s v="Recurrent"/>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312229"/>
    <s v="Other ICT Equipment - Acquisition"/>
    <n v="0"/>
    <n v="0"/>
    <n v="0"/>
    <n v="0"/>
    <n v="250600000"/>
    <n v="0"/>
    <n v="250600000"/>
    <n v="0"/>
    <n v="0"/>
    <n v="0"/>
    <n v="0"/>
    <n v="0"/>
    <n v="62650000"/>
    <n v="0"/>
    <n v="0"/>
    <n v="0"/>
    <n v="39647638"/>
    <n v="0"/>
    <n v="0"/>
    <n v="0"/>
    <n v="0"/>
    <n v="80517264"/>
    <n v="0"/>
    <n v="0"/>
    <n v="102297638"/>
    <n v="0"/>
    <n v="80517264"/>
    <n v="0"/>
    <n v="102297638"/>
    <n v="80517264"/>
    <s v="Capital"/>
  </r>
  <r>
    <s v="012"/>
    <s v="Ministry of Lands, Housing &amp; Urban Development "/>
    <x v="2"/>
    <x v="2"/>
    <s v="02"/>
    <s v="Land Management "/>
    <s v="02"/>
    <s v="Land, Administration and Management"/>
    <s v="005"/>
    <s v="Valuation"/>
    <s v="1763"/>
    <s v="Land Valuation Infrastructure Project"/>
    <s v="140031"/>
    <s v="Efficient and functional Land Valuation Management Information System (LAVMIS)"/>
    <s v="312231"/>
    <s v="Office Equipment - Acquisition "/>
    <n v="0"/>
    <n v="0"/>
    <n v="0"/>
    <n v="0"/>
    <n v="250000000"/>
    <n v="0"/>
    <n v="250000000"/>
    <n v="0"/>
    <n v="0"/>
    <n v="0"/>
    <n v="0"/>
    <n v="0"/>
    <n v="62500000"/>
    <n v="0"/>
    <n v="0"/>
    <n v="0"/>
    <n v="0"/>
    <n v="0"/>
    <n v="0"/>
    <n v="0"/>
    <n v="0"/>
    <n v="62445600"/>
    <n v="0"/>
    <n v="0"/>
    <n v="62500000"/>
    <n v="0"/>
    <n v="62445600"/>
    <n v="0"/>
    <n v="62500000"/>
    <n v="62445600"/>
    <s v="Capital"/>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227004"/>
    <s v="Fuel, Lubricants and Oils"/>
    <n v="0"/>
    <n v="0"/>
    <n v="0"/>
    <n v="0"/>
    <n v="350000000"/>
    <n v="0"/>
    <n v="0"/>
    <n v="350000000"/>
    <n v="0"/>
    <n v="0"/>
    <n v="0"/>
    <n v="0"/>
    <n v="0"/>
    <n v="0"/>
    <n v="0"/>
    <n v="0"/>
    <n v="0"/>
    <n v="0"/>
    <n v="0"/>
    <n v="0"/>
    <n v="0"/>
    <n v="0"/>
    <n v="0"/>
    <n v="0"/>
    <n v="0"/>
    <n v="0"/>
    <n v="0"/>
    <n v="0"/>
    <n v="0"/>
    <n v="0"/>
    <s v="Recurrent"/>
  </r>
  <r>
    <s v="012"/>
    <s v="Ministry of Lands, Housing &amp; Urban Development "/>
    <x v="8"/>
    <x v="8"/>
    <s v="01"/>
    <s v="Physical Planning  and Urbanization;"/>
    <s v="03"/>
    <s v="Physical Planning and Urban Development"/>
    <s v="002"/>
    <s v="Physical Planning"/>
    <s v="1310"/>
    <s v="Albertine Region Sustainable Development Project"/>
    <s v="000017"/>
    <s v="Infrastructure Development and Management"/>
    <s v="312139"/>
    <s v="Other Structures - Acquisition"/>
    <n v="0"/>
    <n v="0"/>
    <n v="0"/>
    <n v="0"/>
    <n v="10919596749"/>
    <n v="0"/>
    <n v="0"/>
    <n v="10919596749"/>
    <n v="0"/>
    <n v="0"/>
    <n v="0"/>
    <n v="0"/>
    <n v="0"/>
    <n v="0"/>
    <n v="0"/>
    <n v="0"/>
    <n v="0"/>
    <n v="0"/>
    <n v="0"/>
    <n v="0"/>
    <n v="0"/>
    <n v="0"/>
    <n v="0"/>
    <n v="0"/>
    <n v="0"/>
    <n v="0"/>
    <n v="0"/>
    <n v="0"/>
    <n v="0"/>
    <n v="0"/>
    <s v="Capital"/>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11106"/>
    <s v="Allowances (Incl. Casuals, Temporary, sitting allowances)"/>
    <n v="0"/>
    <n v="0"/>
    <n v="0"/>
    <n v="0"/>
    <n v="20000000"/>
    <n v="0"/>
    <n v="20000000"/>
    <n v="0"/>
    <n v="0"/>
    <n v="0"/>
    <n v="0"/>
    <n v="0"/>
    <n v="10000000"/>
    <n v="9700000"/>
    <n v="0"/>
    <n v="0"/>
    <n v="5000000"/>
    <n v="4470000"/>
    <n v="0"/>
    <n v="0"/>
    <n v="5000000"/>
    <n v="5830000"/>
    <n v="0"/>
    <n v="0"/>
    <n v="20000000"/>
    <n v="0"/>
    <n v="20000000"/>
    <n v="0"/>
    <n v="20000000"/>
    <n v="20000000"/>
    <s v="Recurrent"/>
  </r>
  <r>
    <s v="012"/>
    <s v="Ministry of Lands, Housing &amp; Urban Development "/>
    <x v="8"/>
    <x v="8"/>
    <s v="01"/>
    <s v="Physical Planning  and Urbanization;"/>
    <s v="03"/>
    <s v="Physical Planning and Urban Development"/>
    <s v="002"/>
    <s v="Physical Planning"/>
    <s v="1528"/>
    <s v="Hoima Oil Refinery Proximity Development Master Plan"/>
    <s v="280004"/>
    <s v="Economic and physical development services"/>
    <s v="225101"/>
    <s v="Consultancy Services"/>
    <n v="0"/>
    <n v="0"/>
    <n v="0"/>
    <n v="0"/>
    <n v="300000000"/>
    <n v="0"/>
    <n v="300000000"/>
    <n v="0"/>
    <n v="0"/>
    <n v="0"/>
    <n v="0"/>
    <n v="0"/>
    <n v="225150000"/>
    <n v="16667600"/>
    <n v="0"/>
    <n v="0"/>
    <n v="74830417"/>
    <n v="140753584"/>
    <n v="0"/>
    <n v="0"/>
    <n v="19583"/>
    <n v="142578815"/>
    <n v="0"/>
    <n v="0"/>
    <n v="300000000"/>
    <n v="0"/>
    <n v="299999999"/>
    <n v="0"/>
    <n v="300000000"/>
    <n v="299999999"/>
    <s v="Recurrent"/>
  </r>
  <r>
    <s v="012"/>
    <s v="Ministry of Lands, Housing &amp; Urban Development "/>
    <x v="8"/>
    <x v="8"/>
    <s v="01"/>
    <s v="Physical Planning  and Urbanization;"/>
    <s v="03"/>
    <s v="Physical Planning and Urban Development"/>
    <s v="003"/>
    <s v="Urban Development"/>
    <s v="1514"/>
    <s v="Uganda Support to Municipal Infrastructure Development (USMID II)"/>
    <s v="280010"/>
    <s v="Urban Development Services"/>
    <s v="312229"/>
    <s v="Other ICT Equipment - Acquisition"/>
    <n v="0"/>
    <n v="0"/>
    <n v="0"/>
    <n v="0"/>
    <n v="2991161650"/>
    <n v="0"/>
    <n v="0"/>
    <n v="2991161650"/>
    <n v="0"/>
    <n v="0"/>
    <n v="0"/>
    <n v="0"/>
    <n v="0"/>
    <n v="0"/>
    <n v="0"/>
    <n v="0"/>
    <n v="0"/>
    <n v="0"/>
    <n v="0"/>
    <n v="0"/>
    <n v="0"/>
    <n v="0"/>
    <n v="0"/>
    <n v="0"/>
    <n v="0"/>
    <n v="0"/>
    <n v="0"/>
    <n v="0"/>
    <n v="0"/>
    <n v="0"/>
    <s v="Capital"/>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5204"/>
    <s v="Monitoring and Supervision of capital work"/>
    <n v="0"/>
    <n v="0"/>
    <n v="0"/>
    <n v="0"/>
    <n v="115000000"/>
    <n v="0"/>
    <n v="115000000"/>
    <n v="0"/>
    <n v="0"/>
    <n v="0"/>
    <n v="0"/>
    <n v="0"/>
    <n v="57500000"/>
    <n v="0"/>
    <n v="0"/>
    <n v="0"/>
    <n v="56000000"/>
    <n v="106075000"/>
    <n v="0"/>
    <n v="0"/>
    <n v="1500000"/>
    <n v="8925000"/>
    <n v="0"/>
    <n v="0"/>
    <n v="115000000"/>
    <n v="0"/>
    <n v="115000000"/>
    <n v="0"/>
    <n v="115000000"/>
    <n v="115000000"/>
    <s v="Recurrent"/>
  </r>
  <r>
    <s v="012"/>
    <s v="Ministry of Lands, Housing &amp; Urban Development "/>
    <x v="8"/>
    <x v="8"/>
    <s v="03"/>
    <s v="Institutional Coordination"/>
    <s v="04"/>
    <s v="Policy, Planning and Support Services"/>
    <s v="003"/>
    <s v="Planning and Quality Assurance"/>
    <s v="1632"/>
    <s v="Retooling of Ministry of Lands, Housing and Urban Development"/>
    <s v="000003"/>
    <s v="Facilities and Equipment Management"/>
    <s v="227001"/>
    <s v="Travel inland"/>
    <n v="0"/>
    <n v="0"/>
    <n v="0"/>
    <n v="0"/>
    <n v="70000000"/>
    <n v="0"/>
    <n v="70000000"/>
    <n v="0"/>
    <n v="0"/>
    <n v="0"/>
    <n v="0"/>
    <n v="0"/>
    <n v="35000000"/>
    <n v="31780000"/>
    <n v="0"/>
    <n v="0"/>
    <n v="20000000"/>
    <n v="20000000"/>
    <n v="0"/>
    <n v="0"/>
    <n v="15000000"/>
    <n v="18220000"/>
    <n v="0"/>
    <n v="0"/>
    <n v="70000000"/>
    <n v="0"/>
    <n v="70000000"/>
    <n v="0"/>
    <n v="70000000"/>
    <n v="70000000"/>
    <s v="Recurrent"/>
  </r>
  <r>
    <s v="013"/>
    <s v="Ministry of Education and Sports"/>
    <x v="9"/>
    <x v="9"/>
    <s v="01"/>
    <s v="Education,Sports and skills"/>
    <s v="04"/>
    <s v="Policy, Planning and Support Services"/>
    <s v="001"/>
    <s v="Finance and Administration"/>
    <s v="1601"/>
    <s v="Retooling of Ministry of Education and Sports"/>
    <s v="000003"/>
    <s v="Facilities and Equipment Management"/>
    <s v="211106"/>
    <s v="Allowances (Incl. Casuals, Temporary, sitting allowances)"/>
    <n v="0"/>
    <n v="0"/>
    <n v="0"/>
    <n v="0"/>
    <n v="132231644"/>
    <n v="0"/>
    <n v="132231644"/>
    <n v="0"/>
    <n v="0"/>
    <n v="0"/>
    <n v="0"/>
    <n v="0"/>
    <n v="83057911"/>
    <n v="82570000"/>
    <n v="0"/>
    <n v="0"/>
    <n v="49173733"/>
    <n v="49050000"/>
    <n v="0"/>
    <n v="0"/>
    <n v="0"/>
    <n v="611644"/>
    <n v="0"/>
    <n v="0"/>
    <n v="132231644"/>
    <n v="0"/>
    <n v="132231644"/>
    <n v="0"/>
    <n v="132231644"/>
    <n v="132231644"/>
    <s v="Recurrent"/>
  </r>
  <r>
    <s v="013"/>
    <s v="Ministry of Education and Sports"/>
    <x v="9"/>
    <x v="9"/>
    <s v="01"/>
    <s v="Education,Sports and skills"/>
    <s v="04"/>
    <s v="Policy, Planning and Support Services"/>
    <s v="001"/>
    <s v="Finance and Administration"/>
    <s v="1601"/>
    <s v="Retooling of Ministry of Education and Sports"/>
    <s v="000003"/>
    <s v="Facilities and Equipment Management"/>
    <s v="212101"/>
    <s v="Social Security Contributions"/>
    <n v="0"/>
    <n v="0"/>
    <n v="0"/>
    <n v="0"/>
    <n v="1872000"/>
    <n v="0"/>
    <n v="1872000"/>
    <n v="0"/>
    <n v="0"/>
    <n v="0"/>
    <n v="0"/>
    <n v="0"/>
    <n v="468000"/>
    <n v="0"/>
    <n v="0"/>
    <n v="0"/>
    <n v="468000"/>
    <n v="0"/>
    <n v="0"/>
    <n v="0"/>
    <n v="936000"/>
    <n v="1872000"/>
    <n v="0"/>
    <n v="0"/>
    <n v="1872000"/>
    <n v="0"/>
    <n v="1872000"/>
    <n v="0"/>
    <n v="1872000"/>
    <n v="1872000"/>
    <s v="Recurrent"/>
  </r>
  <r>
    <s v="013"/>
    <s v="Ministry of Education and Sports"/>
    <x v="9"/>
    <x v="9"/>
    <s v="01"/>
    <s v="Education,Sports and skills"/>
    <s v="04"/>
    <s v="Policy, Planning and Support Services"/>
    <s v="001"/>
    <s v="Finance and Administration"/>
    <s v="1601"/>
    <s v="Retooling of Ministry of Education and Sports"/>
    <s v="000003"/>
    <s v="Facilities and Equipment Management"/>
    <s v="227004"/>
    <s v="Fuel, Lubricants and Oils"/>
    <n v="0"/>
    <n v="0"/>
    <n v="0"/>
    <n v="0"/>
    <n v="159999719"/>
    <n v="0"/>
    <n v="159999719"/>
    <n v="0"/>
    <n v="0"/>
    <n v="0"/>
    <n v="0"/>
    <n v="0"/>
    <n v="89999930"/>
    <n v="89999930"/>
    <n v="0"/>
    <n v="0"/>
    <n v="69999789"/>
    <n v="69999789"/>
    <n v="0"/>
    <n v="0"/>
    <n v="0"/>
    <n v="0"/>
    <n v="0"/>
    <n v="0"/>
    <n v="159999719"/>
    <n v="0"/>
    <n v="159999719"/>
    <n v="0"/>
    <n v="159999719"/>
    <n v="159999719"/>
    <s v="Recurrent"/>
  </r>
  <r>
    <s v="013"/>
    <s v="Ministry of Education and Sports"/>
    <x v="9"/>
    <x v="9"/>
    <s v="01"/>
    <s v="Education,Sports and skills"/>
    <s v="05"/>
    <s v="Basic and Secondary Education"/>
    <s v="000"/>
    <s v=""/>
    <s v="1665"/>
    <s v="Uganda Secondary Education Expansion Project"/>
    <s v="000017"/>
    <s v="Infrastructure Development and Management"/>
    <s v="221002"/>
    <s v="Workshops, Meetings and Seminars"/>
    <n v="0"/>
    <n v="0"/>
    <n v="0"/>
    <n v="0"/>
    <n v="0"/>
    <n v="0"/>
    <n v="0"/>
    <n v="0"/>
    <n v="0"/>
    <n v="0"/>
    <n v="0"/>
    <n v="0"/>
    <n v="0"/>
    <n v="0"/>
    <n v="87721275"/>
    <n v="0"/>
    <n v="0"/>
    <n v="0"/>
    <n v="12858597"/>
    <n v="0"/>
    <n v="0"/>
    <n v="0"/>
    <n v="0"/>
    <n v="108087647"/>
    <n v="0"/>
    <n v="100579872"/>
    <n v="0"/>
    <n v="108087647"/>
    <n v="100579872"/>
    <n v="108087647"/>
    <s v="Recurrent"/>
  </r>
  <r>
    <s v="013"/>
    <s v="Ministry of Education and Sports"/>
    <x v="9"/>
    <x v="9"/>
    <s v="01"/>
    <s v="Education,Sports and skills"/>
    <s v="05"/>
    <s v="Basic and Secondary Education"/>
    <s v="000"/>
    <s v=""/>
    <s v="1665"/>
    <s v="Uganda Secondary Education Expansion Project"/>
    <s v="000017"/>
    <s v="Infrastructure Development and Management"/>
    <s v="225101"/>
    <s v="Consultancy Services"/>
    <n v="0"/>
    <n v="0"/>
    <n v="0"/>
    <n v="0"/>
    <n v="0"/>
    <n v="0"/>
    <n v="0"/>
    <n v="0"/>
    <n v="0"/>
    <n v="0"/>
    <n v="0"/>
    <n v="0"/>
    <n v="0"/>
    <n v="0"/>
    <n v="378955910"/>
    <n v="0"/>
    <n v="0"/>
    <n v="0"/>
    <n v="55549139"/>
    <n v="0"/>
    <n v="0"/>
    <n v="0"/>
    <n v="0"/>
    <n v="0"/>
    <n v="0"/>
    <n v="434505049"/>
    <n v="0"/>
    <n v="0"/>
    <n v="434505049"/>
    <n v="0"/>
    <s v="Recurrent"/>
  </r>
  <r>
    <s v="013"/>
    <s v="Ministry of Education and Sports"/>
    <x v="9"/>
    <x v="9"/>
    <s v="01"/>
    <s v="Education,Sports and skills"/>
    <s v="05"/>
    <s v="Basic and Secondary Education"/>
    <s v="000"/>
    <s v=""/>
    <s v="1665"/>
    <s v="Uganda Secondary Education Expansion Project"/>
    <s v="120007"/>
    <s v="Support Services"/>
    <s v="221011"/>
    <s v="Printing, Stationery, Photocopying and Binding"/>
    <n v="0"/>
    <n v="0"/>
    <n v="0"/>
    <n v="0"/>
    <n v="0"/>
    <n v="0"/>
    <n v="0"/>
    <n v="0"/>
    <n v="0"/>
    <n v="0"/>
    <n v="0"/>
    <n v="0"/>
    <n v="0"/>
    <n v="0"/>
    <n v="12820676"/>
    <n v="0"/>
    <n v="0"/>
    <n v="0"/>
    <n v="5143439"/>
    <n v="0"/>
    <n v="0"/>
    <n v="0"/>
    <n v="0"/>
    <n v="24995000"/>
    <n v="0"/>
    <n v="17964115"/>
    <n v="0"/>
    <n v="24995000"/>
    <n v="17964115"/>
    <n v="24995000"/>
    <s v="Recurrent"/>
  </r>
  <r>
    <s v="013"/>
    <s v="Ministry of Education and Sports"/>
    <x v="9"/>
    <x v="9"/>
    <s v="01"/>
    <s v="Education,Sports and skills"/>
    <s v="05"/>
    <s v="Basic and Secondary Education"/>
    <s v="000"/>
    <s v=""/>
    <s v="1665"/>
    <s v="Uganda Secondary Education Expansion Project"/>
    <s v="120007"/>
    <s v="Support Services"/>
    <s v="225202"/>
    <s v="Environment Impact Assessment for Capital Works"/>
    <n v="0"/>
    <n v="0"/>
    <n v="0"/>
    <n v="0"/>
    <n v="0"/>
    <n v="0"/>
    <n v="0"/>
    <n v="0"/>
    <n v="0"/>
    <n v="0"/>
    <n v="0"/>
    <n v="0"/>
    <n v="0"/>
    <n v="0"/>
    <n v="80770257"/>
    <n v="0"/>
    <n v="0"/>
    <n v="0"/>
    <n v="32403664"/>
    <n v="0"/>
    <n v="0"/>
    <n v="0"/>
    <n v="0"/>
    <n v="0"/>
    <n v="0"/>
    <n v="113173921"/>
    <n v="0"/>
    <n v="0"/>
    <n v="113173921"/>
    <n v="0"/>
    <s v="Recurrent"/>
  </r>
  <r>
    <s v="013"/>
    <s v="Ministry of Education and Sports"/>
    <x v="9"/>
    <x v="9"/>
    <s v="01"/>
    <s v="Education,Sports and skills"/>
    <s v="05"/>
    <s v="Basic and Secondary Education"/>
    <s v="000"/>
    <s v=""/>
    <s v="1665"/>
    <s v="Uganda Secondary Education Expansion Project"/>
    <s v="320117"/>
    <s v="Delivery of Instructional Materials"/>
    <s v="225101"/>
    <s v="Consultancy Services"/>
    <n v="0"/>
    <n v="0"/>
    <n v="0"/>
    <n v="0"/>
    <n v="0"/>
    <n v="0"/>
    <n v="0"/>
    <n v="0"/>
    <n v="0"/>
    <n v="0"/>
    <n v="0"/>
    <n v="0"/>
    <n v="0"/>
    <n v="0"/>
    <n v="173079122"/>
    <n v="0"/>
    <n v="0"/>
    <n v="0"/>
    <n v="69436423"/>
    <n v="0"/>
    <n v="0"/>
    <n v="0"/>
    <n v="0"/>
    <n v="0"/>
    <n v="0"/>
    <n v="242515545"/>
    <n v="0"/>
    <n v="0"/>
    <n v="242515545"/>
    <n v="0"/>
    <s v="Recurrent"/>
  </r>
  <r>
    <s v="013"/>
    <s v="Ministry of Education and Sports"/>
    <x v="9"/>
    <x v="9"/>
    <s v="01"/>
    <s v="Education,Sports and skills"/>
    <s v="05"/>
    <s v="Basic and Secondary Education"/>
    <s v="002"/>
    <s v="Secondary Education"/>
    <s v="1665"/>
    <s v="Uganda Secondary Education Expansion Project"/>
    <s v="000017"/>
    <s v="Infrastructure Development and Management"/>
    <s v="221008"/>
    <s v="Information and Communication Technology Supplies.  "/>
    <n v="0"/>
    <n v="0"/>
    <n v="0"/>
    <n v="0"/>
    <n v="2301840000"/>
    <n v="0"/>
    <n v="0"/>
    <n v="2301840000"/>
    <n v="0"/>
    <n v="0"/>
    <n v="0"/>
    <n v="0"/>
    <n v="0"/>
    <n v="0"/>
    <n v="0"/>
    <n v="0"/>
    <n v="0"/>
    <n v="0"/>
    <n v="0"/>
    <n v="0"/>
    <n v="0"/>
    <n v="0"/>
    <n v="0"/>
    <n v="0"/>
    <n v="0"/>
    <n v="0"/>
    <n v="0"/>
    <n v="0"/>
    <n v="0"/>
    <n v="0"/>
    <s v="Recurrent"/>
  </r>
  <r>
    <s v="013"/>
    <s v="Ministry of Education and Sports"/>
    <x v="9"/>
    <x v="9"/>
    <s v="01"/>
    <s v="Education,Sports and skills"/>
    <s v="05"/>
    <s v="Basic and Secondary Education"/>
    <s v="002"/>
    <s v="Secondary Education"/>
    <s v="1665"/>
    <s v="Uganda Secondary Education Expansion Project"/>
    <s v="120007"/>
    <s v="Support Services"/>
    <s v="211102"/>
    <s v="Contract Staff Salaries "/>
    <n v="0"/>
    <n v="0"/>
    <n v="0"/>
    <n v="0"/>
    <n v="1936800000"/>
    <n v="0"/>
    <n v="360000000"/>
    <n v="1576800000"/>
    <n v="90000000"/>
    <n v="37252000"/>
    <n v="0"/>
    <n v="0"/>
    <n v="90000000"/>
    <n v="110279551"/>
    <n v="0"/>
    <n v="0"/>
    <n v="90000000"/>
    <n v="93938270"/>
    <n v="0"/>
    <n v="0"/>
    <n v="90000000"/>
    <n v="52932000"/>
    <n v="0"/>
    <n v="0"/>
    <n v="360000000"/>
    <n v="0"/>
    <n v="294401821"/>
    <n v="0"/>
    <n v="360000000"/>
    <n v="294401821"/>
    <s v="Recurrent"/>
  </r>
  <r>
    <s v="013"/>
    <s v="Ministry of Education and Sports"/>
    <x v="9"/>
    <x v="9"/>
    <s v="01"/>
    <s v="Education,Sports and skills"/>
    <s v="05"/>
    <s v="Basic and Secondary Education"/>
    <s v="002"/>
    <s v="Secondary Education"/>
    <s v="1665"/>
    <s v="Uganda Secondary Education Expansion Project"/>
    <s v="120007"/>
    <s v="Support Services"/>
    <s v="225101"/>
    <s v="Consultancy Services"/>
    <n v="0"/>
    <n v="0"/>
    <n v="0"/>
    <n v="0"/>
    <n v="900000000"/>
    <n v="0"/>
    <n v="0"/>
    <n v="900000000"/>
    <n v="0"/>
    <n v="0"/>
    <n v="0"/>
    <n v="0"/>
    <n v="0"/>
    <n v="0"/>
    <n v="0"/>
    <n v="0"/>
    <n v="0"/>
    <n v="0"/>
    <n v="0"/>
    <n v="0"/>
    <n v="0"/>
    <n v="0"/>
    <n v="0"/>
    <n v="0"/>
    <n v="0"/>
    <n v="0"/>
    <n v="0"/>
    <n v="0"/>
    <n v="0"/>
    <n v="0"/>
    <s v="Recurrent"/>
  </r>
  <r>
    <s v="013"/>
    <s v="Ministry of Education and Sports"/>
    <x v="9"/>
    <x v="9"/>
    <s v="01"/>
    <s v="Education,Sports and skills"/>
    <s v="07"/>
    <s v="Technical Vocational Education and Training"/>
    <s v="000"/>
    <s v=""/>
    <s v="1338"/>
    <s v="Skills Development Project"/>
    <s v="120007"/>
    <s v="Support Services"/>
    <s v="211102"/>
    <s v="Contract Staff Salaries "/>
    <n v="0"/>
    <n v="0"/>
    <n v="0"/>
    <n v="0"/>
    <n v="0"/>
    <n v="0"/>
    <n v="0"/>
    <n v="0"/>
    <n v="0"/>
    <n v="0"/>
    <n v="864135720"/>
    <n v="864135720"/>
    <n v="0"/>
    <n v="0"/>
    <n v="2317378991"/>
    <n v="1788212396"/>
    <n v="0"/>
    <n v="0"/>
    <n v="339692306"/>
    <n v="110634323"/>
    <n v="0"/>
    <n v="0"/>
    <n v="0"/>
    <n v="0"/>
    <n v="0"/>
    <n v="3521207017"/>
    <n v="0"/>
    <n v="2762982439"/>
    <n v="3521207017"/>
    <n v="2762982439"/>
    <s v="Recurrent"/>
  </r>
  <r>
    <s v="013"/>
    <s v="Ministry of Education and Sports"/>
    <x v="9"/>
    <x v="9"/>
    <s v="01"/>
    <s v="Education,Sports and skills"/>
    <s v="07"/>
    <s v="Technical Vocational Education and Training"/>
    <s v="000"/>
    <s v=""/>
    <s v="1338"/>
    <s v="Skills Development Project"/>
    <s v="120007"/>
    <s v="Support Services"/>
    <s v="212101"/>
    <s v="Social Security Contributions"/>
    <n v="0"/>
    <n v="0"/>
    <n v="0"/>
    <n v="0"/>
    <n v="0"/>
    <n v="0"/>
    <n v="0"/>
    <n v="0"/>
    <n v="0"/>
    <n v="0"/>
    <n v="66043813"/>
    <n v="0"/>
    <n v="0"/>
    <n v="0"/>
    <n v="231737899.5"/>
    <n v="0"/>
    <n v="0"/>
    <n v="0"/>
    <n v="33969231"/>
    <n v="0"/>
    <n v="0"/>
    <n v="0"/>
    <n v="0"/>
    <n v="0"/>
    <n v="0"/>
    <n v="331750943.5"/>
    <n v="0"/>
    <n v="0"/>
    <n v="331750943.5"/>
    <n v="0"/>
    <s v="Recurrent"/>
  </r>
  <r>
    <s v="013"/>
    <s v="Ministry of Education and Sports"/>
    <x v="9"/>
    <x v="9"/>
    <s v="01"/>
    <s v="Education,Sports and skills"/>
    <s v="07"/>
    <s v="Technical Vocational Education and Training"/>
    <s v="000"/>
    <s v=""/>
    <s v="1338"/>
    <s v="Skills Development Project"/>
    <s v="120007"/>
    <s v="Support Services"/>
    <s v="221009"/>
    <s v="Welfare and Entertainment"/>
    <n v="0"/>
    <n v="0"/>
    <n v="0"/>
    <n v="0"/>
    <n v="0"/>
    <n v="0"/>
    <n v="0"/>
    <n v="0"/>
    <n v="0"/>
    <n v="0"/>
    <n v="31967500"/>
    <n v="0"/>
    <n v="0"/>
    <n v="0"/>
    <n v="112169195.19927397"/>
    <n v="500331095"/>
    <n v="0"/>
    <n v="0"/>
    <n v="16442288"/>
    <n v="16442288"/>
    <n v="0"/>
    <n v="0"/>
    <n v="0"/>
    <n v="0"/>
    <n v="0"/>
    <n v="160578983.19927397"/>
    <n v="0"/>
    <n v="516773383"/>
    <n v="160578983.19927397"/>
    <n v="516773383"/>
    <s v="Recurrent"/>
  </r>
  <r>
    <s v="013"/>
    <s v="Ministry of Education and Sports"/>
    <x v="9"/>
    <x v="9"/>
    <s v="01"/>
    <s v="Education,Sports and skills"/>
    <s v="07"/>
    <s v="Technical Vocational Education and Training"/>
    <s v="000"/>
    <s v=""/>
    <s v="1338"/>
    <s v="Skills Development Project"/>
    <s v="120007"/>
    <s v="Support Services"/>
    <s v="223003"/>
    <s v="Rent-Produced Assets-to private entities"/>
    <n v="0"/>
    <n v="0"/>
    <n v="0"/>
    <n v="0"/>
    <n v="0"/>
    <n v="0"/>
    <n v="0"/>
    <n v="0"/>
    <n v="0"/>
    <n v="0"/>
    <n v="178850000"/>
    <n v="0"/>
    <n v="0"/>
    <n v="0"/>
    <n v="627558004.60904264"/>
    <n v="91990402"/>
    <n v="0"/>
    <n v="0"/>
    <n v="91990402"/>
    <n v="91990402"/>
    <n v="0"/>
    <n v="0"/>
    <n v="0"/>
    <n v="0"/>
    <n v="0"/>
    <n v="898398406.60904264"/>
    <n v="0"/>
    <n v="183980804"/>
    <n v="898398406.60904264"/>
    <n v="183980804"/>
    <s v="Recurrent"/>
  </r>
  <r>
    <s v="013"/>
    <s v="Ministry of Education and Sports"/>
    <x v="9"/>
    <x v="9"/>
    <s v="01"/>
    <s v="Education,Sports and skills"/>
    <s v="07"/>
    <s v="Technical Vocational Education and Training"/>
    <s v="000"/>
    <s v=""/>
    <s v="1338"/>
    <s v="Skills Development Project"/>
    <s v="120007"/>
    <s v="Support Services"/>
    <s v="226001"/>
    <s v="Insurances"/>
    <n v="0"/>
    <n v="0"/>
    <n v="0"/>
    <n v="0"/>
    <n v="0"/>
    <n v="0"/>
    <n v="0"/>
    <n v="0"/>
    <n v="0"/>
    <n v="0"/>
    <n v="15000000"/>
    <n v="0"/>
    <n v="0"/>
    <n v="0"/>
    <n v="52632765.194466554"/>
    <n v="0"/>
    <n v="0"/>
    <n v="0"/>
    <n v="7715158"/>
    <n v="0"/>
    <n v="0"/>
    <n v="0"/>
    <n v="0"/>
    <n v="0"/>
    <n v="0"/>
    <n v="75347923.194466561"/>
    <n v="0"/>
    <n v="0"/>
    <n v="75347923.194466561"/>
    <n v="0"/>
    <s v="Recurrent"/>
  </r>
  <r>
    <s v="013"/>
    <s v="Ministry of Education and Sports"/>
    <x v="9"/>
    <x v="9"/>
    <s v="01"/>
    <s v="Education,Sports and skills"/>
    <s v="07"/>
    <s v="Technical Vocational Education and Training"/>
    <s v="000"/>
    <s v=""/>
    <s v="1338"/>
    <s v="Skills Development Project"/>
    <s v="120007"/>
    <s v="Support Services"/>
    <s v="228002"/>
    <s v="Maintenance-Transport Equipment "/>
    <n v="0"/>
    <n v="0"/>
    <n v="0"/>
    <n v="0"/>
    <n v="0"/>
    <n v="0"/>
    <n v="0"/>
    <n v="0"/>
    <n v="0"/>
    <n v="0"/>
    <n v="30402449"/>
    <n v="30402449"/>
    <n v="0"/>
    <n v="0"/>
    <n v="105265530.38749275"/>
    <n v="30402449"/>
    <n v="0"/>
    <n v="0"/>
    <n v="15430316"/>
    <n v="0"/>
    <n v="0"/>
    <n v="0"/>
    <n v="0"/>
    <n v="0"/>
    <n v="0"/>
    <n v="151098295.38749275"/>
    <n v="0"/>
    <n v="60804898"/>
    <n v="151098295.38749275"/>
    <n v="60804898"/>
    <s v="Recurrent"/>
  </r>
  <r>
    <s v="013"/>
    <s v="Ministry of Education and Sports"/>
    <x v="9"/>
    <x v="9"/>
    <s v="01"/>
    <s v="Education,Sports and skills"/>
    <s v="07"/>
    <s v="Technical Vocational Education and Training"/>
    <s v="000"/>
    <s v=""/>
    <s v="1432"/>
    <s v="OFID Funded Vocational Project Phase II"/>
    <s v="000017"/>
    <s v="Infrastructure Development and Management"/>
    <s v="221003"/>
    <s v="Staff Training"/>
    <n v="0"/>
    <n v="0"/>
    <n v="0"/>
    <n v="0"/>
    <n v="0"/>
    <n v="0"/>
    <n v="0"/>
    <n v="0"/>
    <n v="0"/>
    <n v="0"/>
    <n v="0"/>
    <n v="0"/>
    <n v="0"/>
    <n v="0"/>
    <n v="195988820"/>
    <n v="223727302"/>
    <n v="0"/>
    <n v="0"/>
    <n v="0"/>
    <n v="0"/>
    <n v="0"/>
    <n v="0"/>
    <n v="0"/>
    <n v="0"/>
    <n v="0"/>
    <n v="195988820"/>
    <n v="0"/>
    <n v="223727302"/>
    <n v="195988820"/>
    <n v="223727302"/>
    <s v="Recurrent"/>
  </r>
  <r>
    <s v="013"/>
    <s v="Ministry of Education and Sports"/>
    <x v="9"/>
    <x v="9"/>
    <s v="01"/>
    <s v="Education,Sports and skills"/>
    <s v="07"/>
    <s v="Technical Vocational Education and Training"/>
    <s v="000"/>
    <s v=""/>
    <s v="1432"/>
    <s v="OFID Funded Vocational Project Phase II"/>
    <s v="000017"/>
    <s v="Infrastructure Development and Management"/>
    <s v="221009"/>
    <s v="Welfare and Entertainment"/>
    <n v="0"/>
    <n v="0"/>
    <n v="0"/>
    <n v="0"/>
    <n v="0"/>
    <n v="0"/>
    <n v="0"/>
    <n v="0"/>
    <n v="0"/>
    <n v="0"/>
    <n v="0"/>
    <n v="0"/>
    <n v="0"/>
    <n v="0"/>
    <n v="3846203"/>
    <n v="6000000"/>
    <n v="0"/>
    <n v="0"/>
    <n v="0"/>
    <n v="0"/>
    <n v="0"/>
    <n v="0"/>
    <n v="0"/>
    <n v="0"/>
    <n v="0"/>
    <n v="3846203"/>
    <n v="0"/>
    <n v="6000000"/>
    <n v="3846203"/>
    <n v="6000000"/>
    <s v="Recurrent"/>
  </r>
  <r>
    <s v="013"/>
    <s v="Ministry of Education and Sports"/>
    <x v="9"/>
    <x v="9"/>
    <s v="01"/>
    <s v="Education,Sports and skills"/>
    <s v="07"/>
    <s v="Technical Vocational Education and Training"/>
    <s v="001"/>
    <s v="TVET Trainers’ Training Research and Innovation Department"/>
    <s v="1432"/>
    <s v="OFID Funded Vocational Project Phase II"/>
    <s v="120007"/>
    <s v="Support Services"/>
    <s v="227004"/>
    <s v="Fuel, Lubricants and Oils"/>
    <n v="0"/>
    <n v="0"/>
    <n v="0"/>
    <n v="0"/>
    <n v="60000000"/>
    <n v="0"/>
    <n v="60000000"/>
    <n v="0"/>
    <n v="0"/>
    <n v="0"/>
    <n v="0"/>
    <n v="0"/>
    <n v="15000000"/>
    <n v="15000000"/>
    <n v="0"/>
    <n v="0"/>
    <n v="15000000"/>
    <n v="15000000"/>
    <n v="0"/>
    <n v="0"/>
    <n v="30000000"/>
    <n v="30000000"/>
    <n v="0"/>
    <n v="0"/>
    <n v="60000000"/>
    <n v="0"/>
    <n v="60000000"/>
    <n v="0"/>
    <n v="60000000"/>
    <n v="60000000"/>
    <s v="Recurrent"/>
  </r>
  <r>
    <s v="013"/>
    <s v="Ministry of Education and Sports"/>
    <x v="9"/>
    <x v="9"/>
    <s v="01"/>
    <s v="Education,Sports and skills"/>
    <s v="07"/>
    <s v="Technical Vocational Education and Training"/>
    <s v="002"/>
    <s v="TVET Operations and Management Department"/>
    <s v="1338"/>
    <s v="Skills Development Project"/>
    <s v="010008"/>
    <s v="Capacity Strengthening"/>
    <s v="221003"/>
    <s v="Staff Training"/>
    <n v="0"/>
    <n v="0"/>
    <n v="0"/>
    <n v="0"/>
    <n v="3528664864"/>
    <n v="0"/>
    <n v="0"/>
    <n v="3528664864"/>
    <n v="0"/>
    <n v="0"/>
    <n v="0"/>
    <n v="0"/>
    <n v="0"/>
    <n v="0"/>
    <n v="0"/>
    <n v="0"/>
    <n v="0"/>
    <n v="0"/>
    <n v="0"/>
    <n v="0"/>
    <n v="0"/>
    <n v="0"/>
    <n v="0"/>
    <n v="0"/>
    <n v="0"/>
    <n v="0"/>
    <n v="0"/>
    <n v="0"/>
    <n v="0"/>
    <n v="0"/>
    <s v="Recurrent"/>
  </r>
  <r>
    <s v="013"/>
    <s v="Ministry of Education and Sports"/>
    <x v="9"/>
    <x v="9"/>
    <s v="01"/>
    <s v="Education,Sports and skills"/>
    <s v="08"/>
    <s v="Special Needs Education"/>
    <s v="001"/>
    <s v="Special Needs and Inclusive Education"/>
    <s v="1308"/>
    <s v="Development and Improvement of Special Needs Education (SNE)"/>
    <s v="120007"/>
    <s v="Support Services"/>
    <s v="221012"/>
    <s v="Small Office Equipment"/>
    <n v="0"/>
    <n v="0"/>
    <n v="0"/>
    <n v="0"/>
    <n v="8000000"/>
    <n v="0"/>
    <n v="8000000"/>
    <n v="0"/>
    <n v="0"/>
    <n v="0"/>
    <n v="0"/>
    <n v="0"/>
    <n v="2000000"/>
    <n v="0"/>
    <n v="0"/>
    <n v="0"/>
    <n v="2000000"/>
    <n v="0"/>
    <n v="0"/>
    <n v="0"/>
    <n v="0"/>
    <n v="4000000"/>
    <n v="0"/>
    <n v="0"/>
    <n v="4000000"/>
    <n v="0"/>
    <n v="4000000"/>
    <n v="0"/>
    <n v="4000000"/>
    <n v="4000000"/>
    <s v="Recurrent"/>
  </r>
  <r>
    <s v="013"/>
    <s v="Ministry of Education and Sports"/>
    <x v="9"/>
    <x v="9"/>
    <s v="01"/>
    <s v="Education,Sports and skills"/>
    <s v="08"/>
    <s v="Special Needs Education"/>
    <s v="001"/>
    <s v="Special Needs and Inclusive Education"/>
    <s v="1308"/>
    <s v="Development and Improvement of Special Needs Education (SNE)"/>
    <s v="120007"/>
    <s v="Support Services"/>
    <s v="227004"/>
    <s v="Fuel, Lubricants and Oils"/>
    <n v="0"/>
    <n v="0"/>
    <n v="0"/>
    <n v="0"/>
    <n v="10000001"/>
    <n v="0"/>
    <n v="10000001"/>
    <n v="0"/>
    <n v="0"/>
    <n v="0"/>
    <n v="0"/>
    <n v="0"/>
    <n v="2500000"/>
    <n v="2500000"/>
    <n v="0"/>
    <n v="0"/>
    <n v="2500000"/>
    <n v="2500000"/>
    <n v="0"/>
    <n v="0"/>
    <n v="0"/>
    <n v="0"/>
    <n v="0"/>
    <n v="0"/>
    <n v="5000000"/>
    <n v="0"/>
    <n v="5000000"/>
    <n v="0"/>
    <n v="5000000"/>
    <n v="5000000"/>
    <s v="Recurrent"/>
  </r>
  <r>
    <s v="013"/>
    <s v="Ministry of Education and Sports"/>
    <x v="9"/>
    <x v="9"/>
    <s v="04"/>
    <s v="Labour and employment services "/>
    <s v="07"/>
    <s v="Technical Vocational Education and Training"/>
    <s v="002"/>
    <s v="TVET Operations and Management Department"/>
    <s v="1432"/>
    <s v="OFID funded Vocational Project Phase II"/>
    <s v="320011"/>
    <s v="Equipment Maintenance"/>
    <s v="312235"/>
    <s v="Furniture and Fittings - Acquisition"/>
    <n v="0"/>
    <n v="0"/>
    <n v="0"/>
    <n v="0"/>
    <n v="1065000000"/>
    <n v="0"/>
    <n v="0"/>
    <n v="1065000000"/>
    <n v="0"/>
    <n v="0"/>
    <n v="0"/>
    <n v="0"/>
    <n v="0"/>
    <n v="0"/>
    <n v="0"/>
    <n v="0"/>
    <n v="0"/>
    <n v="0"/>
    <n v="0"/>
    <n v="0"/>
    <n v="0"/>
    <n v="0"/>
    <n v="0"/>
    <n v="0"/>
    <n v="0"/>
    <n v="0"/>
    <n v="0"/>
    <n v="0"/>
    <n v="0"/>
    <n v="0"/>
    <s v="Capital"/>
  </r>
  <r>
    <s v="014"/>
    <s v="Ministry of Health"/>
    <x v="9"/>
    <x v="9"/>
    <s v="02"/>
    <s v="Population Health, Safety and Management "/>
    <s v="02"/>
    <s v="Strategy, Policy and Development"/>
    <s v="000"/>
    <s v=""/>
    <s v="1440"/>
    <s v="Uganda Reproductive Maternal &amp; Child Health Services Improvement Project"/>
    <s v="000002"/>
    <s v="Construction management"/>
    <s v="282103"/>
    <s v="Scholarships and related costs "/>
    <n v="0"/>
    <n v="0"/>
    <n v="0"/>
    <n v="0"/>
    <n v="0"/>
    <n v="0"/>
    <n v="0"/>
    <n v="0"/>
    <n v="0"/>
    <n v="0"/>
    <n v="0"/>
    <n v="0"/>
    <n v="0"/>
    <n v="0"/>
    <n v="8935500"/>
    <n v="2233875"/>
    <n v="0"/>
    <n v="0"/>
    <n v="0"/>
    <n v="3501500"/>
    <n v="0"/>
    <n v="0"/>
    <n v="0"/>
    <n v="0"/>
    <n v="0"/>
    <n v="8935500"/>
    <n v="0"/>
    <n v="5735375"/>
    <n v="8935500"/>
    <n v="5735375"/>
    <s v="Recurrent"/>
  </r>
  <r>
    <s v="014"/>
    <s v="Ministry of Health"/>
    <x v="9"/>
    <x v="9"/>
    <s v="02"/>
    <s v="Population Health, Safety and Management "/>
    <s v="02"/>
    <s v="Strategy, Policy and Development"/>
    <s v="001"/>
    <s v="Health Infrastructure"/>
    <s v="1243"/>
    <s v="Rehabilitation and Construction of General Hospitals"/>
    <s v="000002"/>
    <s v="Construction management"/>
    <s v="228002"/>
    <s v="Maintenance-Transport Equipment "/>
    <n v="0"/>
    <n v="0"/>
    <n v="0"/>
    <n v="0"/>
    <n v="30000000"/>
    <n v="0"/>
    <n v="30000000"/>
    <n v="0"/>
    <n v="0"/>
    <n v="0"/>
    <n v="0"/>
    <n v="0"/>
    <n v="3000000"/>
    <n v="0"/>
    <n v="0"/>
    <n v="0"/>
    <n v="7000000"/>
    <n v="0"/>
    <n v="0"/>
    <n v="0"/>
    <n v="7000000"/>
    <n v="17000000"/>
    <n v="0"/>
    <n v="0"/>
    <n v="17000000"/>
    <n v="0"/>
    <n v="17000000"/>
    <n v="0"/>
    <n v="17000000"/>
    <n v="17000000"/>
    <s v="Recurrent"/>
  </r>
  <r>
    <s v="014"/>
    <s v="Ministry of Health"/>
    <x v="9"/>
    <x v="9"/>
    <s v="02"/>
    <s v="Population Health, Safety and Management "/>
    <s v="02"/>
    <s v="Strategy, Policy and Development"/>
    <s v="001"/>
    <s v="Health Infrastructure"/>
    <s v="1243"/>
    <s v="Rehabilitation and Construction of General Hospitals"/>
    <s v="000003"/>
    <s v="Facilities and Equipment Management"/>
    <s v="312299"/>
    <s v="Other Machinery and Equipment- Acquisition"/>
    <n v="2219880000"/>
    <n v="0"/>
    <n v="0"/>
    <n v="0"/>
    <n v="2219880000"/>
    <n v="0"/>
    <n v="0"/>
    <n v="0"/>
    <n v="0"/>
    <n v="0"/>
    <n v="0"/>
    <n v="0"/>
    <n v="0"/>
    <n v="0"/>
    <n v="0"/>
    <n v="0"/>
    <n v="0"/>
    <n v="0"/>
    <n v="0"/>
    <n v="0"/>
    <n v="2219880000"/>
    <n v="2219880000"/>
    <n v="0"/>
    <n v="0"/>
    <n v="2219880000"/>
    <n v="0"/>
    <n v="2219880000"/>
    <n v="0"/>
    <n v="2219880000"/>
    <n v="2219880000"/>
    <s v="Capital"/>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11102"/>
    <s v="Contract Staff Salaries "/>
    <n v="0"/>
    <n v="0"/>
    <n v="0"/>
    <n v="0"/>
    <n v="321600000"/>
    <n v="0"/>
    <n v="0"/>
    <n v="321600000"/>
    <n v="0"/>
    <n v="0"/>
    <n v="0"/>
    <n v="0"/>
    <n v="0"/>
    <n v="0"/>
    <n v="0"/>
    <n v="0"/>
    <n v="0"/>
    <n v="0"/>
    <n v="0"/>
    <n v="0"/>
    <n v="0"/>
    <n v="0"/>
    <n v="0"/>
    <n v="0"/>
    <n v="0"/>
    <n v="0"/>
    <n v="0"/>
    <n v="0"/>
    <n v="0"/>
    <n v="0"/>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12101"/>
    <s v="Social Security Contributions"/>
    <n v="0"/>
    <n v="0"/>
    <n v="0"/>
    <n v="0"/>
    <n v="32160000"/>
    <n v="0"/>
    <n v="0"/>
    <n v="32160000"/>
    <n v="0"/>
    <n v="0"/>
    <n v="0"/>
    <n v="0"/>
    <n v="0"/>
    <n v="0"/>
    <n v="0"/>
    <n v="0"/>
    <n v="0"/>
    <n v="0"/>
    <n v="0"/>
    <n v="0"/>
    <n v="0"/>
    <n v="0"/>
    <n v="0"/>
    <n v="0"/>
    <n v="0"/>
    <n v="0"/>
    <n v="0"/>
    <n v="0"/>
    <n v="0"/>
    <n v="0"/>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1007"/>
    <s v="Books, Periodicals &amp; Newspapers"/>
    <n v="0"/>
    <n v="0"/>
    <n v="0"/>
    <n v="0"/>
    <n v="4000000"/>
    <n v="0"/>
    <n v="4000000"/>
    <n v="0"/>
    <n v="0"/>
    <n v="0"/>
    <n v="0"/>
    <n v="0"/>
    <n v="0"/>
    <n v="0"/>
    <n v="0"/>
    <n v="0"/>
    <n v="600000"/>
    <n v="600000"/>
    <n v="0"/>
    <n v="0"/>
    <n v="0"/>
    <n v="0"/>
    <n v="0"/>
    <n v="0"/>
    <n v="600000"/>
    <n v="0"/>
    <n v="600000"/>
    <n v="0"/>
    <n v="600000"/>
    <n v="600000"/>
    <s v="Recurrent"/>
  </r>
  <r>
    <s v="014"/>
    <s v="Ministry of Health"/>
    <x v="9"/>
    <x v="9"/>
    <s v="02"/>
    <s v="Population Health, Safety and Management "/>
    <s v="02"/>
    <s v="Strategy, Policy and Development"/>
    <s v="001"/>
    <s v="Health Infrastructure"/>
    <s v="1539"/>
    <s v="Italian support to Health Sector Development Plan- Karamoja Infrastructure Development Project Phase II"/>
    <s v="000002"/>
    <s v="Construction management"/>
    <s v="228002"/>
    <s v="Maintenance-Transport Equipment "/>
    <n v="0"/>
    <n v="0"/>
    <n v="0"/>
    <n v="0"/>
    <n v="40000000"/>
    <n v="0"/>
    <n v="40000000"/>
    <n v="0"/>
    <n v="0"/>
    <n v="0"/>
    <n v="0"/>
    <n v="0"/>
    <n v="4800000"/>
    <n v="0"/>
    <n v="0"/>
    <n v="0"/>
    <n v="6000000"/>
    <n v="0"/>
    <n v="0"/>
    <n v="0"/>
    <n v="0"/>
    <n v="9133200"/>
    <n v="0"/>
    <n v="0"/>
    <n v="10800000"/>
    <n v="0"/>
    <n v="9133200"/>
    <n v="0"/>
    <n v="10800000"/>
    <n v="9133200"/>
    <s v="Recurrent"/>
  </r>
  <r>
    <s v="014"/>
    <s v="Ministry of Health"/>
    <x v="9"/>
    <x v="9"/>
    <s v="02"/>
    <s v="Population Health, Safety and Management "/>
    <s v="02"/>
    <s v="Strategy, Policy and Development"/>
    <s v="002"/>
    <s v="Planning, Financing and Policy"/>
    <s v="1440"/>
    <s v="Uganda Reproductive Maternal &amp; Child Health Services Improvement Project"/>
    <s v="000002"/>
    <s v="Construction management"/>
    <s v="211106"/>
    <s v="Allowances (Incl. Casuals, Temporary, sitting allowances)"/>
    <n v="0"/>
    <n v="0"/>
    <n v="0"/>
    <n v="0"/>
    <n v="2282666893"/>
    <n v="0"/>
    <n v="30000000"/>
    <n v="2252666893"/>
    <n v="0"/>
    <n v="0"/>
    <n v="0"/>
    <n v="0"/>
    <n v="30000000"/>
    <n v="3040000"/>
    <n v="0"/>
    <n v="0"/>
    <n v="0"/>
    <n v="22172470"/>
    <n v="0"/>
    <n v="0"/>
    <n v="0"/>
    <n v="4432000"/>
    <n v="0"/>
    <n v="0"/>
    <n v="30000000"/>
    <n v="0"/>
    <n v="29644470"/>
    <n v="0"/>
    <n v="30000000"/>
    <n v="29644470"/>
    <s v="Recurrent"/>
  </r>
  <r>
    <s v="014"/>
    <s v="Ministry of Health"/>
    <x v="9"/>
    <x v="9"/>
    <s v="02"/>
    <s v="Population Health, Safety and Management "/>
    <s v="05"/>
    <s v="Public Health Services"/>
    <s v="000"/>
    <s v=""/>
    <s v="0220"/>
    <s v="Global Fund for AIDS, TB and Malaria"/>
    <s v="000003"/>
    <s v="Facilities and Equipment Management"/>
    <s v="221003"/>
    <s v="Staff Training"/>
    <n v="0"/>
    <n v="0"/>
    <n v="0"/>
    <n v="0"/>
    <n v="0"/>
    <n v="0"/>
    <n v="0"/>
    <n v="0"/>
    <n v="0"/>
    <n v="0"/>
    <n v="782890604"/>
    <n v="266863415"/>
    <n v="0"/>
    <n v="0"/>
    <n v="782890604"/>
    <n v="1204600233"/>
    <n v="0"/>
    <n v="0"/>
    <n v="782890603.87598228"/>
    <n v="637536296"/>
    <n v="0"/>
    <n v="0"/>
    <n v="0"/>
    <n v="0"/>
    <n v="0"/>
    <n v="2348671811.8759823"/>
    <n v="0"/>
    <n v="2108999944"/>
    <n v="2348671811.8759823"/>
    <n v="2108999944"/>
    <s v="Recurrent"/>
  </r>
  <r>
    <s v="014"/>
    <s v="Ministry of Health"/>
    <x v="9"/>
    <x v="9"/>
    <s v="02"/>
    <s v="Population Health, Safety and Management "/>
    <s v="05"/>
    <s v="Public Health Services"/>
    <s v="000"/>
    <s v=""/>
    <s v="0220"/>
    <s v="Global Fund for AIDS, TB and Malaria"/>
    <s v="000003"/>
    <s v="Facilities and Equipment Management"/>
    <s v="227004"/>
    <s v="Fuel, Lubricants and Oils"/>
    <n v="0"/>
    <n v="0"/>
    <n v="0"/>
    <n v="0"/>
    <n v="0"/>
    <n v="0"/>
    <n v="0"/>
    <n v="0"/>
    <n v="0"/>
    <n v="0"/>
    <n v="323396775"/>
    <n v="299243199"/>
    <n v="0"/>
    <n v="0"/>
    <n v="204730108"/>
    <n v="65700000"/>
    <n v="0"/>
    <n v="0"/>
    <n v="409460216.66666663"/>
    <n v="174723000"/>
    <n v="0"/>
    <n v="0"/>
    <n v="0"/>
    <n v="0"/>
    <n v="0"/>
    <n v="937587099.66666663"/>
    <n v="0"/>
    <n v="539666199"/>
    <n v="937587099.66666663"/>
    <n v="539666199"/>
    <s v="Recurrent"/>
  </r>
  <r>
    <s v="014"/>
    <s v="Ministry of Health"/>
    <x v="9"/>
    <x v="9"/>
    <s v="02"/>
    <s v="Population Health, Safety and Management "/>
    <s v="05"/>
    <s v="Public Health Services"/>
    <s v="000"/>
    <s v=""/>
    <s v="0220"/>
    <s v="Global Fund for AIDS, TB and Malaria"/>
    <s v="000003"/>
    <s v="Facilities and Equipment Management"/>
    <s v="228002"/>
    <s v="Maintenance-Transport Equipment "/>
    <n v="0"/>
    <n v="0"/>
    <n v="0"/>
    <n v="0"/>
    <n v="0"/>
    <n v="0"/>
    <n v="0"/>
    <n v="0"/>
    <n v="0"/>
    <n v="0"/>
    <n v="119271475"/>
    <n v="24955364"/>
    <n v="0"/>
    <n v="0"/>
    <n v="119271475"/>
    <n v="14814677"/>
    <n v="0"/>
    <n v="0"/>
    <n v="119271475"/>
    <n v="201770379"/>
    <n v="0"/>
    <n v="0"/>
    <n v="0"/>
    <n v="0"/>
    <n v="0"/>
    <n v="357814425"/>
    <n v="0"/>
    <n v="241540420"/>
    <n v="357814425"/>
    <n v="241540420"/>
    <s v="Recurrent"/>
  </r>
  <r>
    <s v="014"/>
    <s v="Ministry of Health"/>
    <x v="9"/>
    <x v="9"/>
    <s v="02"/>
    <s v="Population Health, Safety and Management "/>
    <s v="05"/>
    <s v="Public Health Services"/>
    <s v="000"/>
    <s v=""/>
    <s v="1436"/>
    <s v="GAVI Vaccines and Health Sector Dev't Plan Support"/>
    <s v="000015"/>
    <s v="Monitoring and Evaluation "/>
    <s v="221003"/>
    <s v="Staff Training"/>
    <n v="0"/>
    <n v="0"/>
    <n v="0"/>
    <n v="0"/>
    <n v="0"/>
    <n v="0"/>
    <n v="0"/>
    <n v="0"/>
    <n v="0"/>
    <n v="0"/>
    <n v="1500000"/>
    <n v="0"/>
    <n v="0"/>
    <n v="0"/>
    <n v="2000000"/>
    <n v="450000"/>
    <n v="0"/>
    <n v="0"/>
    <n v="22974600"/>
    <n v="500000"/>
    <n v="0"/>
    <n v="0"/>
    <n v="0"/>
    <n v="17406950"/>
    <n v="0"/>
    <n v="26474600"/>
    <n v="0"/>
    <n v="18356950"/>
    <n v="26474600"/>
    <n v="18356950"/>
    <s v="Recurrent"/>
  </r>
  <r>
    <s v="014"/>
    <s v="Ministry of Health"/>
    <x v="9"/>
    <x v="9"/>
    <s v="02"/>
    <s v="Population Health, Safety and Management "/>
    <s v="05"/>
    <s v="Public Health Services"/>
    <s v="000"/>
    <s v=""/>
    <s v="1436"/>
    <s v="GAVI Vaccines and Health Sector Dev't Plan Support"/>
    <s v="000015"/>
    <s v="Monitoring and Evaluation "/>
    <s v="225101"/>
    <s v="Consultancy Services"/>
    <n v="0"/>
    <n v="0"/>
    <n v="0"/>
    <n v="0"/>
    <n v="0"/>
    <n v="0"/>
    <n v="0"/>
    <n v="0"/>
    <n v="0"/>
    <n v="0"/>
    <n v="200000000"/>
    <n v="0"/>
    <n v="0"/>
    <n v="0"/>
    <n v="0"/>
    <n v="25625000"/>
    <n v="0"/>
    <n v="0"/>
    <n v="67922262"/>
    <n v="157914600"/>
    <n v="0"/>
    <n v="0"/>
    <n v="0"/>
    <n v="77976181"/>
    <n v="0"/>
    <n v="267922262"/>
    <n v="0"/>
    <n v="261515781"/>
    <n v="267922262"/>
    <n v="261515781"/>
    <s v="Recurrent"/>
  </r>
  <r>
    <s v="014"/>
    <s v="Ministry of Health"/>
    <x v="9"/>
    <x v="9"/>
    <s v="02"/>
    <s v="Population Health, Safety and Management "/>
    <s v="05"/>
    <s v="Public Health Services"/>
    <s v="000"/>
    <s v=""/>
    <s v="1768"/>
    <s v="Uganda Covid-19 Response and Emergency Preparedness Project (UCREPP)"/>
    <s v="000003"/>
    <s v="Facilities and Equipment Management"/>
    <s v="224004"/>
    <s v="Beddings, Clothing, Footwear and related Services"/>
    <n v="0"/>
    <n v="0"/>
    <n v="0"/>
    <n v="0"/>
    <n v="0"/>
    <n v="0"/>
    <n v="0"/>
    <n v="0"/>
    <n v="0"/>
    <n v="0"/>
    <n v="0"/>
    <n v="0"/>
    <n v="0"/>
    <n v="0"/>
    <n v="252000000"/>
    <n v="0"/>
    <n v="0"/>
    <n v="0"/>
    <n v="186480000"/>
    <n v="0"/>
    <n v="0"/>
    <n v="0"/>
    <n v="120960000"/>
    <n v="226818706"/>
    <n v="0"/>
    <n v="559440000"/>
    <n v="0"/>
    <n v="226818706"/>
    <n v="559440000"/>
    <n v="226818706"/>
    <s v="Recurrent"/>
  </r>
  <r>
    <s v="014"/>
    <s v="Ministry of Health"/>
    <x v="9"/>
    <x v="9"/>
    <s v="02"/>
    <s v="Population Health, Safety and Management "/>
    <s v="05"/>
    <s v="Public Health Services"/>
    <s v="000"/>
    <s v=""/>
    <s v="1768"/>
    <s v="Uganda Covid-19 Response and Emergency Preparedness Project (UCREPP)"/>
    <s v="000015"/>
    <s v="Monitoring and Evaluation "/>
    <s v="312212"/>
    <s v="Light Vehicles - Acquisition"/>
    <n v="0"/>
    <n v="0"/>
    <n v="0"/>
    <n v="0"/>
    <n v="0"/>
    <n v="0"/>
    <n v="0"/>
    <n v="0"/>
    <n v="0"/>
    <n v="0"/>
    <n v="0"/>
    <n v="0"/>
    <n v="0"/>
    <n v="0"/>
    <n v="2025000000"/>
    <n v="1613153056"/>
    <n v="0"/>
    <n v="0"/>
    <n v="1498500000"/>
    <n v="0"/>
    <n v="0"/>
    <n v="0"/>
    <n v="972000000"/>
    <n v="2636972032"/>
    <n v="0"/>
    <n v="4495500000"/>
    <n v="0"/>
    <n v="4250125088"/>
    <n v="4495500000"/>
    <n v="4250125088"/>
    <s v="Capital"/>
  </r>
  <r>
    <s v="014"/>
    <s v="Ministry of Health"/>
    <x v="9"/>
    <x v="9"/>
    <s v="02"/>
    <s v="Population Health, Safety and Management "/>
    <s v="05"/>
    <s v="Public Health Services"/>
    <s v="000"/>
    <s v=""/>
    <s v="1768"/>
    <s v="Uganda Covid-19 Response and Emergency Preparedness Project (UCREPP)"/>
    <s v="320022"/>
    <s v="Immunisation Services"/>
    <s v="221001"/>
    <s v="Advertising and Public Relations"/>
    <n v="0"/>
    <n v="0"/>
    <n v="0"/>
    <n v="0"/>
    <n v="0"/>
    <n v="0"/>
    <n v="0"/>
    <n v="0"/>
    <n v="0"/>
    <n v="0"/>
    <n v="0"/>
    <n v="0"/>
    <n v="0"/>
    <n v="0"/>
    <n v="963109800"/>
    <n v="0"/>
    <n v="0"/>
    <n v="0"/>
    <n v="712701252"/>
    <n v="630312023"/>
    <n v="0"/>
    <n v="0"/>
    <n v="462292704"/>
    <n v="15357627"/>
    <n v="0"/>
    <n v="2138103756"/>
    <n v="0"/>
    <n v="645669650"/>
    <n v="2138103756"/>
    <n v="645669650"/>
    <s v="Recurrent"/>
  </r>
  <r>
    <s v="014"/>
    <s v="Ministry of Health"/>
    <x v="9"/>
    <x v="9"/>
    <s v="02"/>
    <s v="Population Health, Safety and Management "/>
    <s v="05"/>
    <s v="Public Health Services"/>
    <s v="000"/>
    <s v=""/>
    <s v="1768"/>
    <s v="Uganda Covid-19 Response and Emergency Preparedness Project (UCREPP)"/>
    <s v="320022"/>
    <s v="Immunisation Services"/>
    <s v="224001"/>
    <s v="Medical Supplies and Services"/>
    <n v="0"/>
    <n v="0"/>
    <n v="0"/>
    <n v="0"/>
    <n v="0"/>
    <n v="0"/>
    <n v="0"/>
    <n v="0"/>
    <n v="0"/>
    <n v="0"/>
    <n v="0"/>
    <n v="0"/>
    <n v="0"/>
    <n v="0"/>
    <n v="22608798946"/>
    <n v="22608798946.380001"/>
    <n v="0"/>
    <n v="0"/>
    <n v="16368206363"/>
    <n v="4435694167"/>
    <n v="0"/>
    <n v="0"/>
    <n v="11214528355"/>
    <n v="1787507263"/>
    <n v="0"/>
    <n v="50191533664"/>
    <n v="0"/>
    <n v="28832000376.380001"/>
    <n v="50191533664"/>
    <n v="28832000376.380001"/>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1008"/>
    <s v="Information and Communication Technology Supplies.  "/>
    <n v="0"/>
    <n v="2699999997"/>
    <n v="0"/>
    <n v="2699999997"/>
    <n v="3702225061"/>
    <n v="0"/>
    <n v="142000000"/>
    <n v="860225064"/>
    <n v="0"/>
    <n v="0"/>
    <n v="0"/>
    <n v="0"/>
    <n v="15104000"/>
    <n v="0"/>
    <n v="0"/>
    <n v="0"/>
    <n v="10000000"/>
    <n v="8930000"/>
    <n v="0"/>
    <n v="0"/>
    <n v="116896000"/>
    <n v="115889200"/>
    <n v="0"/>
    <n v="0"/>
    <n v="142000000"/>
    <n v="0"/>
    <n v="124819200"/>
    <n v="0"/>
    <n v="142000000"/>
    <n v="1248192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1011"/>
    <s v="Printing, Stationery, Photocopying and Binding"/>
    <n v="0"/>
    <n v="2527046023"/>
    <n v="0"/>
    <n v="2527046023"/>
    <n v="5359103299"/>
    <n v="0"/>
    <n v="20000000"/>
    <n v="2812057276"/>
    <n v="0"/>
    <n v="0"/>
    <n v="0"/>
    <n v="0"/>
    <n v="0"/>
    <n v="0"/>
    <n v="0"/>
    <n v="0"/>
    <n v="10000000"/>
    <n v="8906000"/>
    <n v="0"/>
    <n v="0"/>
    <n v="10000000"/>
    <n v="0"/>
    <n v="0"/>
    <n v="0"/>
    <n v="20000000"/>
    <n v="0"/>
    <n v="8906000"/>
    <n v="0"/>
    <n v="20000000"/>
    <n v="8906000"/>
    <s v="Recurrent"/>
  </r>
  <r>
    <s v="014"/>
    <s v="Ministry of Health"/>
    <x v="9"/>
    <x v="9"/>
    <s v="02"/>
    <s v="Population Health, Safety and Management "/>
    <s v="05"/>
    <s v="Public Health Services"/>
    <s v="001"/>
    <s v="Communicable Diseases Prevention &amp; Control"/>
    <s v="0220"/>
    <s v="Global Fund for AIDS, TB and Malaria"/>
    <s v="000003"/>
    <s v="Facilities and Equipment Management"/>
    <s v="225101"/>
    <s v="Consultancy Services"/>
    <n v="0"/>
    <n v="0"/>
    <n v="550320686"/>
    <n v="-550320686"/>
    <n v="17462506778"/>
    <n v="0"/>
    <n v="0"/>
    <n v="18012827464"/>
    <n v="0"/>
    <n v="0"/>
    <n v="0"/>
    <n v="0"/>
    <n v="0"/>
    <n v="0"/>
    <n v="0"/>
    <n v="0"/>
    <n v="0"/>
    <n v="0"/>
    <n v="0"/>
    <n v="0"/>
    <n v="0"/>
    <n v="0"/>
    <n v="0"/>
    <n v="0"/>
    <n v="0"/>
    <n v="0"/>
    <n v="0"/>
    <n v="0"/>
    <n v="0"/>
    <n v="0"/>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520"/>
    <s v="Building Resilient Communities, Wetland Ecosystems and Associated Catchments in Uganda"/>
    <s v="000017"/>
    <s v="Infrastructure Development and Management"/>
    <s v="225203"/>
    <s v="Appraisal and Feasibility Studies for Capital Works"/>
    <n v="0"/>
    <n v="0"/>
    <n v="0"/>
    <n v="0"/>
    <n v="0"/>
    <n v="0"/>
    <n v="80000000"/>
    <n v="0"/>
    <n v="0"/>
    <n v="0"/>
    <n v="0"/>
    <n v="0"/>
    <n v="40000000"/>
    <n v="36550000"/>
    <n v="0"/>
    <n v="0"/>
    <n v="0"/>
    <n v="0"/>
    <n v="0"/>
    <n v="0"/>
    <n v="40000000"/>
    <n v="43450000"/>
    <n v="0"/>
    <n v="0"/>
    <n v="80000000"/>
    <n v="0"/>
    <n v="80000000"/>
    <n v="0"/>
    <n v="80000000"/>
    <n v="80000000"/>
    <s v="Recurrent"/>
  </r>
  <r>
    <s v="010"/>
    <s v="Ministry of Agriculture, Animal Industry and Fisheries"/>
    <x v="7"/>
    <x v="7"/>
    <s v="02"/>
    <s v="Agricultural Production and Productivity"/>
    <s v="03"/>
    <s v="Animal Resources"/>
    <s v="000"/>
    <s v=""/>
    <s v="1493"/>
    <s v="Developing a Market - Oriented &amp; Environmentally Sustainable Beef Meat Industry"/>
    <s v="000017"/>
    <s v="Infrastructure Development and Management"/>
    <s v="225204"/>
    <s v="Monitoring and Supervision of capital work"/>
    <n v="0"/>
    <n v="0"/>
    <n v="0"/>
    <n v="0"/>
    <n v="0"/>
    <n v="0"/>
    <n v="0"/>
    <n v="0"/>
    <n v="0"/>
    <n v="0"/>
    <n v="113373625.25"/>
    <n v="90698900.200000003"/>
    <n v="0"/>
    <n v="0"/>
    <n v="53373625.25"/>
    <n v="42698900.200000003"/>
    <n v="0"/>
    <n v="0"/>
    <n v="113373625.25"/>
    <n v="90698900.200000003"/>
    <n v="0"/>
    <n v="0"/>
    <n v="0"/>
    <n v="0"/>
    <n v="0"/>
    <n v="280120875.75"/>
    <n v="0"/>
    <n v="224096700.60000002"/>
    <n v="280120875.75"/>
    <n v="224096700.60000002"/>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6001"/>
    <s v="Insurances"/>
    <n v="0"/>
    <n v="0"/>
    <n v="0"/>
    <n v="0"/>
    <n v="0"/>
    <n v="0"/>
    <n v="0"/>
    <n v="0"/>
    <n v="0"/>
    <n v="0"/>
    <n v="10000000"/>
    <n v="8000000"/>
    <n v="0"/>
    <n v="0"/>
    <n v="10000000"/>
    <n v="8000000"/>
    <n v="0"/>
    <n v="0"/>
    <n v="10000000"/>
    <n v="8000000"/>
    <n v="0"/>
    <n v="0"/>
    <n v="0"/>
    <n v="0"/>
    <n v="0"/>
    <n v="30000000"/>
    <n v="0"/>
    <n v="24000000"/>
    <n v="30000000"/>
    <n v="24000000"/>
    <s v="Recurrent"/>
  </r>
  <r>
    <s v="010"/>
    <s v="Ministry of Agriculture, Animal Industry and Fisheries"/>
    <x v="7"/>
    <x v="7"/>
    <s v="02"/>
    <s v="Agricultural Production and Productivity"/>
    <s v="03"/>
    <s v="Animal Resources"/>
    <s v="000"/>
    <s v=""/>
    <s v="1493"/>
    <s v="Developing a Market - Oriented &amp; Environmentally Sustainable Beef Meat Industry"/>
    <s v="010053"/>
    <s v="Improved market access for livestock and livestock products"/>
    <s v="228002"/>
    <s v="Maintenance-Transport Equipment "/>
    <n v="0"/>
    <n v="0"/>
    <n v="0"/>
    <n v="0"/>
    <n v="0"/>
    <n v="0"/>
    <n v="0"/>
    <n v="0"/>
    <n v="0"/>
    <n v="0"/>
    <n v="14550176"/>
    <n v="11640140.800000001"/>
    <n v="0"/>
    <n v="0"/>
    <n v="14550176"/>
    <n v="11640140.800000001"/>
    <n v="0"/>
    <n v="0"/>
    <n v="14550176"/>
    <n v="11640140.800000001"/>
    <n v="0"/>
    <n v="0"/>
    <n v="0"/>
    <n v="0"/>
    <n v="0"/>
    <n v="43650528"/>
    <n v="0"/>
    <n v="34920422.400000006"/>
    <n v="43650528"/>
    <n v="34920422.400000006"/>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00017"/>
    <s v="Infrastructure Development and Management"/>
    <s v="225201"/>
    <s v="Consultancy Services-Capital"/>
    <n v="0"/>
    <n v="0"/>
    <n v="0"/>
    <n v="0"/>
    <n v="0"/>
    <n v="0"/>
    <n v="0"/>
    <n v="34500000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226001"/>
    <s v="Insurances"/>
    <n v="0"/>
    <n v="0"/>
    <n v="0"/>
    <n v="0"/>
    <n v="0"/>
    <n v="0"/>
    <n v="0"/>
    <n v="40000000"/>
    <n v="0"/>
    <n v="0"/>
    <n v="0"/>
    <n v="0"/>
    <n v="0"/>
    <n v="0"/>
    <n v="0"/>
    <n v="0"/>
    <n v="0"/>
    <n v="0"/>
    <n v="0"/>
    <n v="0"/>
    <n v="0"/>
    <n v="0"/>
    <n v="0"/>
    <n v="0"/>
    <n v="0"/>
    <n v="0"/>
    <n v="0"/>
    <n v="0"/>
    <n v="0"/>
    <n v="0"/>
    <s v="Recurrent"/>
  </r>
  <r>
    <s v="010"/>
    <s v="Ministry of Agriculture, Animal Industry and Fisheries"/>
    <x v="7"/>
    <x v="7"/>
    <s v="02"/>
    <s v="Agricultural Production and Productivity"/>
    <s v="03"/>
    <s v="Animal Resources"/>
    <s v="002"/>
    <s v="Animal Production"/>
    <s v="1493"/>
    <s v="Developing a Market - Oriented &amp; Environmentally Sustainable Beef Meat Industry"/>
    <s v="010053"/>
    <s v="Improved market access for livestock and livestock products"/>
    <s v="312423"/>
    <s v="Computer Software - Acquisition"/>
    <n v="0"/>
    <n v="0"/>
    <n v="0"/>
    <n v="0"/>
    <n v="0"/>
    <n v="0"/>
    <n v="0"/>
    <n v="347970940"/>
    <n v="0"/>
    <n v="0"/>
    <n v="0"/>
    <n v="0"/>
    <n v="0"/>
    <n v="0"/>
    <n v="0"/>
    <n v="0"/>
    <n v="0"/>
    <n v="0"/>
    <n v="0"/>
    <n v="0"/>
    <n v="0"/>
    <n v="0"/>
    <n v="0"/>
    <n v="0"/>
    <n v="0"/>
    <n v="0"/>
    <n v="0"/>
    <n v="0"/>
    <n v="0"/>
    <n v="0"/>
    <s v="Capital"/>
  </r>
  <r>
    <s v="010"/>
    <s v="Ministry of Agriculture, Animal Industry and Fisheries"/>
    <x v="7"/>
    <x v="7"/>
    <s v="02"/>
    <s v="Agricultural Production and Productivity"/>
    <s v="04"/>
    <s v="Crop Resources"/>
    <s v="000"/>
    <s v=""/>
    <s v="1263"/>
    <s v="Agriculture Cluster Development Project (ACDP)"/>
    <s v="010054"/>
    <s v="Inputs distribution"/>
    <s v="224003"/>
    <s v="Agricultural Supplies and Services"/>
    <n v="0"/>
    <n v="0"/>
    <n v="0"/>
    <n v="0"/>
    <n v="0"/>
    <n v="0"/>
    <n v="0"/>
    <n v="0"/>
    <n v="0"/>
    <n v="0"/>
    <n v="3800000000"/>
    <n v="3040000000"/>
    <n v="0"/>
    <n v="0"/>
    <n v="912225000"/>
    <n v="729780000"/>
    <n v="0"/>
    <n v="0"/>
    <n v="3800000000"/>
    <n v="3040000000"/>
    <n v="0"/>
    <n v="0"/>
    <n v="0"/>
    <n v="0"/>
    <n v="0"/>
    <n v="8512225000"/>
    <n v="0"/>
    <n v="6809780000"/>
    <n v="8512225000"/>
    <n v="6809780000"/>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1002"/>
    <s v="Workshops, Meetings and Seminars"/>
    <n v="0"/>
    <n v="0"/>
    <n v="0"/>
    <n v="0"/>
    <n v="0"/>
    <n v="0"/>
    <n v="0"/>
    <n v="0"/>
    <n v="0"/>
    <n v="0"/>
    <n v="262500000"/>
    <n v="210000000"/>
    <n v="0"/>
    <n v="0"/>
    <n v="65751855.620102875"/>
    <n v="57644086.899824724"/>
    <n v="0"/>
    <n v="0"/>
    <n v="84148338.036664441"/>
    <n v="67318670.429331556"/>
    <n v="0"/>
    <n v="0"/>
    <n v="0"/>
    <n v="0"/>
    <n v="0"/>
    <n v="412400193.65676731"/>
    <n v="0"/>
    <n v="334962757.32915628"/>
    <n v="412400193.65676731"/>
    <n v="334962757.32915628"/>
    <s v="Recurrent"/>
  </r>
  <r>
    <s v="010"/>
    <s v="Ministry of Agriculture, Animal Industry and Fisheries"/>
    <x v="7"/>
    <x v="7"/>
    <s v="02"/>
    <s v="Agricultural Production and Productivity"/>
    <s v="04"/>
    <s v="Crop Resources"/>
    <s v="000"/>
    <s v=""/>
    <s v="1425"/>
    <s v="Multisectoral Food Safety &amp; Nutrition Project"/>
    <s v="010052"/>
    <s v="Food and nutrition technology promotion"/>
    <s v="221008"/>
    <s v="Information and Communication Technology Supplies.  "/>
    <n v="0"/>
    <n v="0"/>
    <n v="0"/>
    <n v="0"/>
    <n v="0"/>
    <n v="0"/>
    <n v="0"/>
    <n v="0"/>
    <n v="0"/>
    <n v="0"/>
    <n v="62500000"/>
    <n v="50000000"/>
    <n v="0"/>
    <n v="0"/>
    <n v="0"/>
    <n v="0"/>
    <n v="0"/>
    <n v="0"/>
    <n v="0"/>
    <n v="0"/>
    <n v="0"/>
    <n v="0"/>
    <n v="0"/>
    <n v="0"/>
    <n v="0"/>
    <n v="62500000"/>
    <n v="0"/>
    <n v="50000000"/>
    <n v="62500000"/>
    <n v="50000000"/>
    <s v="Recurrent"/>
  </r>
  <r>
    <s v="010"/>
    <s v="Ministry of Agriculture, Animal Industry and Fisheries"/>
    <x v="7"/>
    <x v="7"/>
    <s v="02"/>
    <s v="Agricultural Production and Productivity"/>
    <s v="04"/>
    <s v="Crop Resources"/>
    <s v="001"/>
    <s v="Crop Inspection and Certification"/>
    <s v="1263"/>
    <s v="Agriculture Cluster Development Project (ACDP)"/>
    <s v="000017"/>
    <s v="Infrastructure Development and Management"/>
    <s v="312139"/>
    <s v="Other Structures - Acquisition"/>
    <n v="0"/>
    <n v="0"/>
    <n v="0"/>
    <n v="0"/>
    <n v="3000000000"/>
    <n v="0"/>
    <n v="0"/>
    <n v="3000000000"/>
    <n v="0"/>
    <n v="0"/>
    <n v="0"/>
    <n v="0"/>
    <n v="0"/>
    <n v="0"/>
    <n v="0"/>
    <n v="0"/>
    <n v="0"/>
    <n v="0"/>
    <n v="0"/>
    <n v="0"/>
    <n v="0"/>
    <n v="0"/>
    <n v="0"/>
    <n v="0"/>
    <n v="0"/>
    <n v="0"/>
    <n v="0"/>
    <n v="0"/>
    <n v="0"/>
    <n v="0"/>
    <s v="Capital"/>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1009"/>
    <s v="Welfare and Entertainment"/>
    <n v="0"/>
    <n v="0"/>
    <n v="0"/>
    <n v="0"/>
    <n v="153000000"/>
    <n v="0"/>
    <n v="0"/>
    <n v="153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00063"/>
    <s v="Quality Assurance Systems"/>
    <s v="223006"/>
    <s v="Water"/>
    <n v="0"/>
    <n v="0"/>
    <n v="0"/>
    <n v="0"/>
    <n v="13000000"/>
    <n v="0"/>
    <n v="0"/>
    <n v="13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1"/>
    <s v="Crop Inspection and Certification"/>
    <s v="1263"/>
    <s v="Agriculture Cluster Development Project (ACDP)"/>
    <s v="010054"/>
    <s v="Inputs distribution"/>
    <s v="225204"/>
    <s v="Monitoring and Supervision of capital work"/>
    <n v="0"/>
    <n v="0"/>
    <n v="0"/>
    <n v="0"/>
    <n v="1000000000"/>
    <n v="0"/>
    <n v="0"/>
    <n v="100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316"/>
    <s v="Enhancing National Food Security through increased Rice production in Eastern Uganda"/>
    <s v="000017"/>
    <s v="Infrastructure Development and Management"/>
    <s v="221011"/>
    <s v="Printing, Stationery, Photocopying and Binding"/>
    <n v="0"/>
    <n v="0"/>
    <n v="0"/>
    <n v="0"/>
    <n v="31000000"/>
    <n v="0"/>
    <n v="0"/>
    <n v="31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1003"/>
    <s v="Staff Training"/>
    <n v="239999982"/>
    <n v="0"/>
    <n v="0"/>
    <n v="0"/>
    <n v="859999982"/>
    <n v="0"/>
    <n v="20000000"/>
    <n v="600000000"/>
    <n v="0"/>
    <n v="0"/>
    <n v="0"/>
    <n v="0"/>
    <n v="0"/>
    <n v="0"/>
    <n v="0"/>
    <n v="0"/>
    <n v="10000000"/>
    <n v="0"/>
    <n v="0"/>
    <n v="0"/>
    <n v="10000000"/>
    <n v="20000000"/>
    <n v="0"/>
    <n v="0"/>
    <n v="20000000"/>
    <n v="0"/>
    <n v="20000000"/>
    <n v="0"/>
    <n v="20000000"/>
    <n v="2000000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1007"/>
    <s v="Books, Periodicals &amp; Newspapers"/>
    <n v="0"/>
    <n v="0"/>
    <n v="0"/>
    <n v="0"/>
    <n v="30000000"/>
    <n v="0"/>
    <n v="0"/>
    <n v="3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2001"/>
    <s v="Information and Communication Technology Services."/>
    <n v="0"/>
    <n v="0"/>
    <n v="0"/>
    <n v="0"/>
    <n v="70000000"/>
    <n v="0"/>
    <n v="0"/>
    <n v="70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28002"/>
    <s v="Maintenance-Transport Equipment "/>
    <n v="0"/>
    <n v="0"/>
    <n v="0"/>
    <n v="0"/>
    <n v="380800000"/>
    <n v="0"/>
    <n v="0"/>
    <n v="3808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425"/>
    <s v="Multisectoral Food Safety &amp; Nutrition Project"/>
    <s v="010052"/>
    <s v="Food and nutrition technology promotion"/>
    <s v="281401"/>
    <s v="Rent"/>
    <n v="0"/>
    <n v="0"/>
    <n v="0"/>
    <n v="0"/>
    <n v="172000000"/>
    <n v="0"/>
    <n v="0"/>
    <n v="17200000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696"/>
    <s v="Development of Sustainable Cashew Nut Value Chain in Uganda"/>
    <s v="010041"/>
    <s v="Cashew  Nut Value Chain promotion"/>
    <s v="221011"/>
    <s v="Printing, Stationery, Photocopying and Binding"/>
    <n v="0"/>
    <n v="0"/>
    <n v="0"/>
    <n v="0"/>
    <n v="6000000"/>
    <n v="0"/>
    <n v="6000000"/>
    <n v="0"/>
    <n v="0"/>
    <n v="0"/>
    <n v="0"/>
    <n v="0"/>
    <n v="0"/>
    <n v="0"/>
    <n v="0"/>
    <n v="0"/>
    <n v="3000000"/>
    <n v="0"/>
    <n v="0"/>
    <n v="0"/>
    <n v="0"/>
    <n v="3000000"/>
    <n v="0"/>
    <n v="0"/>
    <n v="3000000"/>
    <n v="0"/>
    <n v="3000000"/>
    <n v="0"/>
    <n v="3000000"/>
    <n v="3000000"/>
    <s v="Recurrent"/>
  </r>
  <r>
    <s v="010"/>
    <s v="Ministry of Agriculture, Animal Industry and Fisheries"/>
    <x v="7"/>
    <x v="7"/>
    <s v="02"/>
    <s v="Agricultural Production and Productivity"/>
    <s v="04"/>
    <s v="Crop Resources"/>
    <s v="002"/>
    <s v="Crop Production"/>
    <s v="1696"/>
    <s v="Development of Sustainable Cashew Nut Value Chain in Uganda"/>
    <s v="010041"/>
    <s v="Cashew  Nut Value Chain promotion"/>
    <s v="227001"/>
    <s v="Travel inland"/>
    <n v="0"/>
    <n v="0"/>
    <n v="0"/>
    <n v="0"/>
    <n v="40000000"/>
    <n v="0"/>
    <n v="40000000"/>
    <n v="0"/>
    <n v="0"/>
    <n v="0"/>
    <n v="0"/>
    <n v="0"/>
    <n v="0"/>
    <n v="0"/>
    <n v="0"/>
    <n v="0"/>
    <n v="20000000"/>
    <n v="0"/>
    <n v="0"/>
    <n v="0"/>
    <n v="0"/>
    <n v="19682000"/>
    <n v="0"/>
    <n v="0"/>
    <n v="20000000"/>
    <n v="0"/>
    <n v="19682000"/>
    <n v="0"/>
    <n v="20000000"/>
    <n v="19682000"/>
    <s v="Recurrent"/>
  </r>
  <r>
    <s v="010"/>
    <s v="Ministry of Agriculture, Animal Industry and Fisheries"/>
    <x v="7"/>
    <x v="7"/>
    <s v="02"/>
    <s v="Agricultural Production and Productivity"/>
    <s v="04"/>
    <s v="Crop Resources"/>
    <s v="002"/>
    <s v="Crop Production"/>
    <s v="1696"/>
    <s v="Development of Sustainable Cashew Nut Value Chain in Uganda"/>
    <s v="010041"/>
    <s v="Cashew  Nut Value Chain promotion"/>
    <s v="227004"/>
    <s v="Fuel, Lubricants and Oils"/>
    <n v="0"/>
    <n v="0"/>
    <n v="0"/>
    <n v="0"/>
    <n v="15000000"/>
    <n v="0"/>
    <n v="15000000"/>
    <n v="0"/>
    <n v="0"/>
    <n v="0"/>
    <n v="0"/>
    <n v="0"/>
    <n v="0"/>
    <n v="0"/>
    <n v="0"/>
    <n v="0"/>
    <n v="0"/>
    <n v="0"/>
    <n v="0"/>
    <n v="0"/>
    <n v="0"/>
    <n v="0"/>
    <n v="0"/>
    <n v="0"/>
    <n v="0"/>
    <n v="0"/>
    <n v="0"/>
    <n v="0"/>
    <n v="0"/>
    <n v="0"/>
    <s v="Recurrent"/>
  </r>
  <r>
    <s v="010"/>
    <s v="Ministry of Agriculture, Animal Industry and Fisheries"/>
    <x v="7"/>
    <x v="7"/>
    <s v="02"/>
    <s v="Agricultural Production and Productivity"/>
    <s v="04"/>
    <s v="Crop Resources"/>
    <s v="002"/>
    <s v="Crop Production"/>
    <s v="1772"/>
    <s v="National Oil Seeds Project"/>
    <s v="010049"/>
    <s v="Crop production technology promotion"/>
    <s v="221011"/>
    <s v="Printing, Stationery, Photocopying and Binding"/>
    <n v="0"/>
    <n v="0"/>
    <n v="0"/>
    <n v="0"/>
    <n v="300000000"/>
    <n v="0"/>
    <n v="0"/>
    <n v="300000000"/>
    <n v="0"/>
    <n v="0"/>
    <n v="0"/>
    <n v="0"/>
    <n v="0"/>
    <n v="0"/>
    <n v="0"/>
    <n v="0"/>
    <n v="0"/>
    <n v="0"/>
    <n v="0"/>
    <n v="0"/>
    <n v="0"/>
    <n v="0"/>
    <n v="0"/>
    <n v="0"/>
    <n v="0"/>
    <n v="0"/>
    <n v="0"/>
    <n v="0"/>
    <n v="0"/>
    <n v="0"/>
    <s v="Recurrent"/>
  </r>
  <r>
    <s v="010"/>
    <s v="Ministry of Agriculture, Animal Industry and Fisheries"/>
    <x v="7"/>
    <x v="7"/>
    <s v="02"/>
    <s v="Agricultural Production and Productivity"/>
    <s v="05"/>
    <s v="Fisheries Resources"/>
    <s v="001"/>
    <s v="Aquaculture Management and Development"/>
    <s v="1494"/>
    <s v="Promoting Commercial Aquaculture Project"/>
    <s v="010075"/>
    <s v="Water resources management"/>
    <s v="227004"/>
    <s v="Fuel, Lubricants and Oils"/>
    <n v="0"/>
    <n v="0"/>
    <n v="0"/>
    <n v="0"/>
    <n v="640000000"/>
    <n v="0"/>
    <n v="640000000"/>
    <n v="0"/>
    <n v="200000000"/>
    <n v="138900000"/>
    <n v="0"/>
    <n v="0"/>
    <n v="150000000"/>
    <n v="142431800"/>
    <n v="0"/>
    <n v="0"/>
    <n v="100000000"/>
    <n v="132649100"/>
    <n v="0"/>
    <n v="0"/>
    <n v="190000000"/>
    <n v="225885200"/>
    <n v="0"/>
    <n v="0"/>
    <n v="640000000"/>
    <n v="0"/>
    <n v="639866100"/>
    <n v="0"/>
    <n v="640000000"/>
    <n v="639866100"/>
    <s v="Recurrent"/>
  </r>
  <r>
    <s v="010"/>
    <s v="Ministry of Agriculture, Animal Industry and Fisheries"/>
    <x v="7"/>
    <x v="7"/>
    <s v="02"/>
    <s v="Agricultural Production and Productivity"/>
    <s v="05"/>
    <s v="Fisheries Resources"/>
    <s v="003"/>
    <s v="Fisheries Resource Management and Development"/>
    <s v="1494"/>
    <s v="Promoting Commercial Aquaculture Project"/>
    <s v="000017"/>
    <s v="Infrastructure Development and Management"/>
    <s v="211106"/>
    <s v="Allowances (Incl. Casuals, Temporary, sitting allowances)"/>
    <n v="0"/>
    <n v="0"/>
    <n v="0"/>
    <n v="0"/>
    <n v="200000000"/>
    <n v="0"/>
    <n v="200000000"/>
    <n v="0"/>
    <n v="0"/>
    <n v="0"/>
    <n v="0"/>
    <n v="0"/>
    <n v="0"/>
    <n v="0"/>
    <n v="0"/>
    <n v="0"/>
    <n v="100000000"/>
    <n v="100000000"/>
    <n v="0"/>
    <n v="0"/>
    <n v="100000000"/>
    <n v="100000000"/>
    <n v="0"/>
    <n v="0"/>
    <n v="200000000"/>
    <n v="0"/>
    <n v="200000000"/>
    <n v="0"/>
    <n v="200000000"/>
    <n v="200000000"/>
    <s v="Recurrent"/>
  </r>
  <r>
    <s v="010"/>
    <s v="Ministry of Agriculture, Animal Industry and Fisheries"/>
    <x v="7"/>
    <x v="7"/>
    <s v="02"/>
    <s v="Agricultural Production and Productivity"/>
    <s v="06"/>
    <s v="Policy, Planning and Support Services"/>
    <s v="000"/>
    <s v=""/>
    <s v="1444"/>
    <s v="Agriculture Value Chain Development"/>
    <s v="000017"/>
    <s v="Infrastructure Development and Management"/>
    <s v="225201"/>
    <s v="Consultancy Services-Capital"/>
    <n v="0"/>
    <n v="0"/>
    <n v="0"/>
    <n v="0"/>
    <n v="0"/>
    <n v="0"/>
    <n v="0"/>
    <n v="0"/>
    <n v="0"/>
    <n v="0"/>
    <n v="112861361"/>
    <n v="90289088.800000012"/>
    <n v="0"/>
    <n v="0"/>
    <n v="0"/>
    <n v="0"/>
    <n v="0"/>
    <n v="0"/>
    <n v="0"/>
    <n v="0"/>
    <n v="0"/>
    <n v="0"/>
    <n v="0"/>
    <n v="0"/>
    <n v="0"/>
    <n v="112861361"/>
    <n v="0"/>
    <n v="90289088.800000012"/>
    <n v="112861361"/>
    <n v="90289088.800000012"/>
    <s v="Recurrent"/>
  </r>
  <r>
    <s v="010"/>
    <s v="Ministry of Agriculture, Animal Industry and Fisheries"/>
    <x v="7"/>
    <x v="7"/>
    <s v="02"/>
    <s v="Agricultural Production and Productivity"/>
    <s v="06"/>
    <s v="Policy, Planning and Support Services"/>
    <s v="000"/>
    <s v=""/>
    <s v="1444"/>
    <s v="Agriculture Value Chain Development"/>
    <s v="000017"/>
    <s v="Infrastructure Development and Management"/>
    <s v="312212"/>
    <s v="Light Vehicles - Acquisition"/>
    <n v="0"/>
    <n v="0"/>
    <n v="0"/>
    <n v="0"/>
    <n v="0"/>
    <n v="0"/>
    <n v="0"/>
    <n v="0"/>
    <n v="0"/>
    <n v="0"/>
    <n v="205000000"/>
    <n v="164000000"/>
    <n v="0"/>
    <n v="0"/>
    <n v="0"/>
    <n v="0"/>
    <n v="0"/>
    <n v="0"/>
    <n v="0"/>
    <n v="0"/>
    <n v="0"/>
    <n v="0"/>
    <n v="0"/>
    <n v="0"/>
    <n v="0"/>
    <n v="205000000"/>
    <n v="0"/>
    <n v="164000000"/>
    <n v="205000000"/>
    <n v="164000000"/>
    <s v="Capital"/>
  </r>
  <r>
    <s v="010"/>
    <s v="Ministry of Agriculture, Animal Industry and Fisheries"/>
    <x v="7"/>
    <x v="7"/>
    <s v="03"/>
    <s v="Storage, Agro-Processing and Value addition "/>
    <s v="04"/>
    <s v="Crop Resources"/>
    <s v="001"/>
    <s v="Crop Inspection and Certification"/>
    <s v="1263"/>
    <s v="Agriculture Cluster Development Project (ACDP)"/>
    <s v="010059"/>
    <s v="Post-harvest handling, storage and processing"/>
    <s v="227001"/>
    <s v="Travel inland"/>
    <n v="0"/>
    <n v="0"/>
    <n v="0"/>
    <n v="0"/>
    <n v="216000000"/>
    <n v="0"/>
    <n v="0"/>
    <n v="216000000"/>
    <n v="0"/>
    <n v="0"/>
    <n v="0"/>
    <n v="0"/>
    <n v="0"/>
    <n v="0"/>
    <n v="0"/>
    <n v="0"/>
    <n v="0"/>
    <n v="0"/>
    <n v="0"/>
    <n v="0"/>
    <n v="0"/>
    <n v="0"/>
    <n v="0"/>
    <n v="0"/>
    <n v="0"/>
    <n v="0"/>
    <n v="0"/>
    <n v="0"/>
    <n v="0"/>
    <n v="0"/>
    <s v="Recurrent"/>
  </r>
  <r>
    <s v="010"/>
    <s v="Ministry of Agriculture, Animal Industry and Fisheries"/>
    <x v="7"/>
    <x v="7"/>
    <s v="03"/>
    <s v="Storage, Agro-Processing and Value addition "/>
    <s v="04"/>
    <s v="Crop Resources"/>
    <s v="002"/>
    <s v="Crop Production"/>
    <s v="1508"/>
    <s v="National Oil Palm Project"/>
    <s v="010059"/>
    <s v="Post-harvest handling, storage and processing"/>
    <s v="227001"/>
    <s v="Travel inland"/>
    <n v="0"/>
    <n v="0"/>
    <n v="0"/>
    <n v="0"/>
    <n v="1200000000"/>
    <n v="0"/>
    <n v="0"/>
    <n v="1200000000"/>
    <n v="0"/>
    <n v="0"/>
    <n v="0"/>
    <n v="0"/>
    <n v="0"/>
    <n v="0"/>
    <n v="0"/>
    <n v="0"/>
    <n v="0"/>
    <n v="0"/>
    <n v="0"/>
    <n v="0"/>
    <n v="0"/>
    <n v="0"/>
    <n v="0"/>
    <n v="0"/>
    <n v="0"/>
    <n v="0"/>
    <n v="0"/>
    <n v="0"/>
    <n v="0"/>
    <n v="0"/>
    <s v="Recurrent"/>
  </r>
  <r>
    <s v="010"/>
    <s v="Ministry of Agriculture, Animal Industry and Fisheries"/>
    <x v="7"/>
    <x v="7"/>
    <s v="03"/>
    <s v="Storage, Agro-Processing and Value addition "/>
    <s v="06"/>
    <s v="Policy, Planning and Support Services"/>
    <s v="001"/>
    <s v="Agricultural Planning and Development"/>
    <s v="1618"/>
    <s v="Retooling of Ministry Agriculture, Animal Industry and Fisheries"/>
    <s v="000034"/>
    <s v="Education and Skills Development"/>
    <s v="225101"/>
    <s v="Consultancy Services"/>
    <n v="0"/>
    <n v="0"/>
    <n v="0"/>
    <n v="0"/>
    <n v="300000000"/>
    <n v="0"/>
    <n v="300000000"/>
    <n v="0"/>
    <n v="300000000"/>
    <n v="0"/>
    <n v="0"/>
    <n v="0"/>
    <n v="0"/>
    <n v="300000000"/>
    <n v="0"/>
    <n v="0"/>
    <n v="0"/>
    <n v="0"/>
    <n v="0"/>
    <n v="0"/>
    <n v="0"/>
    <n v="0"/>
    <n v="0"/>
    <n v="0"/>
    <n v="300000000"/>
    <n v="0"/>
    <n v="300000000"/>
    <n v="0"/>
    <n v="300000000"/>
    <n v="300000000"/>
    <s v="Recurrent"/>
  </r>
  <r>
    <s v="010"/>
    <s v="Ministry of Agriculture, Animal Industry and Fisheries"/>
    <x v="7"/>
    <x v="7"/>
    <s v="03"/>
    <s v="Storage, Agro-Processing and Value addition "/>
    <s v="06"/>
    <s v="Policy, Planning and Support Services"/>
    <s v="001"/>
    <s v="Agricultural Planning and Development"/>
    <s v="1618"/>
    <s v="Retooling of Ministry Agriculture, Animal Industry and Fisheries"/>
    <s v="000034"/>
    <s v="Education and Skills Development"/>
    <s v="227001"/>
    <s v="Travel inland"/>
    <n v="0"/>
    <n v="0"/>
    <n v="0"/>
    <n v="0"/>
    <n v="700000000"/>
    <n v="0"/>
    <n v="700000000"/>
    <n v="0"/>
    <n v="500000000"/>
    <n v="40000000"/>
    <n v="0"/>
    <n v="0"/>
    <n v="200000000"/>
    <n v="610181867"/>
    <n v="0"/>
    <n v="0"/>
    <n v="0"/>
    <n v="0"/>
    <n v="0"/>
    <n v="0"/>
    <n v="0"/>
    <n v="51375000"/>
    <n v="0"/>
    <n v="0"/>
    <n v="700000000"/>
    <n v="0"/>
    <n v="701556867"/>
    <n v="0"/>
    <n v="700000000"/>
    <n v="701556867"/>
    <s v="Recurrent"/>
  </r>
  <r>
    <s v="010"/>
    <s v="Ministry of Agriculture, Animal Industry and Fisheries"/>
    <x v="7"/>
    <x v="7"/>
    <s v="04"/>
    <s v="Agricultural Market Access and Competitiveness"/>
    <s v="03"/>
    <s v="Animal Resources"/>
    <s v="001"/>
    <s v="Animal Health"/>
    <s v="1330"/>
    <s v="Livestock Diseases Control Project Phase 2"/>
    <s v="000073"/>
    <s v="Marketing and Value addition"/>
    <s v="227001"/>
    <s v="Travel inland"/>
    <n v="0"/>
    <n v="0"/>
    <n v="0"/>
    <n v="0"/>
    <n v="50000000"/>
    <n v="0"/>
    <n v="50000000"/>
    <n v="0"/>
    <n v="0"/>
    <n v="0"/>
    <n v="0"/>
    <n v="0"/>
    <n v="15000000"/>
    <n v="12500000"/>
    <n v="0"/>
    <n v="0"/>
    <n v="20000000"/>
    <n v="18850000"/>
    <n v="0"/>
    <n v="0"/>
    <n v="15000000"/>
    <n v="18650000"/>
    <n v="0"/>
    <n v="0"/>
    <n v="50000000"/>
    <n v="0"/>
    <n v="50000000"/>
    <n v="0"/>
    <n v="50000000"/>
    <n v="50000000"/>
    <s v="Recurrent"/>
  </r>
  <r>
    <s v="010"/>
    <s v="Ministry of Agriculture, Animal Industry and Fisheries"/>
    <x v="7"/>
    <x v="7"/>
    <s v="04"/>
    <s v="Agricultural Market Access and Competitiveness"/>
    <s v="04"/>
    <s v="Crop Resources"/>
    <s v="002"/>
    <s v="Crop Production"/>
    <s v="1508"/>
    <s v="National Oil Palm Project"/>
    <s v="000073"/>
    <s v="Marketing and Value addition"/>
    <s v="227001"/>
    <s v="Travel inland"/>
    <n v="0"/>
    <n v="0"/>
    <n v="0"/>
    <n v="0"/>
    <n v="275000000"/>
    <n v="0"/>
    <n v="0"/>
    <n v="275000000"/>
    <n v="0"/>
    <n v="0"/>
    <n v="0"/>
    <n v="0"/>
    <n v="0"/>
    <n v="0"/>
    <n v="0"/>
    <n v="0"/>
    <n v="0"/>
    <n v="0"/>
    <n v="0"/>
    <n v="0"/>
    <n v="0"/>
    <n v="0"/>
    <n v="0"/>
    <n v="0"/>
    <n v="0"/>
    <n v="0"/>
    <n v="0"/>
    <n v="0"/>
    <n v="0"/>
    <n v="0"/>
    <s v="Recurrent"/>
  </r>
  <r>
    <s v="010"/>
    <s v="Ministry of Agriculture, Animal Industry and Fisheries"/>
    <x v="7"/>
    <x v="7"/>
    <s v="04"/>
    <s v="Agricultural Market Access and Competitiveness"/>
    <s v="05"/>
    <s v="Fisheries Resources"/>
    <s v="003"/>
    <s v="Fisheries Resource Management and Development"/>
    <s v="1494"/>
    <s v="Promoting Commercial Aquaculture Project"/>
    <s v="000073"/>
    <s v="Marketing and Value addition"/>
    <s v="212101"/>
    <s v="Social Security Contributions"/>
    <n v="0"/>
    <n v="0"/>
    <n v="0"/>
    <n v="0"/>
    <n v="14000000"/>
    <n v="0"/>
    <n v="14000000"/>
    <n v="0"/>
    <n v="0"/>
    <n v="0"/>
    <n v="0"/>
    <n v="0"/>
    <n v="0"/>
    <n v="0"/>
    <n v="0"/>
    <n v="0"/>
    <n v="10000000"/>
    <n v="0"/>
    <n v="0"/>
    <n v="0"/>
    <n v="4000000"/>
    <n v="0"/>
    <n v="0"/>
    <n v="0"/>
    <n v="14000000"/>
    <n v="0"/>
    <n v="0"/>
    <n v="0"/>
    <n v="14000000"/>
    <n v="0"/>
    <s v="Recurrent"/>
  </r>
  <r>
    <s v="010"/>
    <s v="Ministry of Agriculture, Animal Industry and Fisheries"/>
    <x v="7"/>
    <x v="7"/>
    <s v="04"/>
    <s v="Agricultural Market Access and Competitiveness"/>
    <s v="05"/>
    <s v="Fisheries Resources"/>
    <s v="003"/>
    <s v="Fisheries Resource Management and Development"/>
    <s v="1494"/>
    <s v="Promoting Commercial Aquaculture Project"/>
    <s v="000073"/>
    <s v="Marketing and Value addition"/>
    <s v="227004"/>
    <s v="Fuel, Lubricants and Oils"/>
    <n v="0"/>
    <n v="0"/>
    <n v="0"/>
    <n v="0"/>
    <n v="101955560"/>
    <n v="0"/>
    <n v="101955560"/>
    <n v="0"/>
    <n v="0"/>
    <n v="0"/>
    <n v="0"/>
    <n v="0"/>
    <n v="30000000"/>
    <n v="0"/>
    <n v="0"/>
    <n v="0"/>
    <n v="35000000"/>
    <n v="15000000"/>
    <n v="0"/>
    <n v="0"/>
    <n v="36955560"/>
    <n v="86955560"/>
    <n v="0"/>
    <n v="0"/>
    <n v="101955560"/>
    <n v="0"/>
    <n v="101955560"/>
    <n v="0"/>
    <n v="101955560"/>
    <n v="101955560"/>
    <s v="Recurrent"/>
  </r>
  <r>
    <s v="010"/>
    <s v="Ministry of Agriculture, Animal Industry and Fisheries"/>
    <x v="7"/>
    <x v="7"/>
    <s v="04"/>
    <s v="Agricultural Market Access and Competitiveness"/>
    <s v="06"/>
    <s v="Policy, Planning and Support Services"/>
    <s v="000"/>
    <s v=""/>
    <s v="1444"/>
    <s v="Agriculture Value Chain Development"/>
    <s v="000073"/>
    <s v="Marketing and Value addition"/>
    <s v="221009"/>
    <s v="Welfare and Entertainment"/>
    <n v="0"/>
    <n v="0"/>
    <n v="0"/>
    <n v="0"/>
    <n v="0"/>
    <n v="0"/>
    <n v="0"/>
    <n v="0"/>
    <n v="0"/>
    <n v="0"/>
    <n v="12500010"/>
    <n v="10000008"/>
    <n v="0"/>
    <n v="0"/>
    <n v="12500010"/>
    <n v="10000008"/>
    <n v="0"/>
    <n v="0"/>
    <n v="12500010"/>
    <n v="10000008"/>
    <n v="0"/>
    <n v="0"/>
    <n v="0"/>
    <n v="0"/>
    <n v="0"/>
    <n v="37500030"/>
    <n v="0"/>
    <n v="30000024"/>
    <n v="37500030"/>
    <n v="30000024"/>
    <s v="Recurrent"/>
  </r>
  <r>
    <s v="010"/>
    <s v="Ministry of Agriculture, Animal Industry and Fisheries"/>
    <x v="7"/>
    <x v="7"/>
    <s v="04"/>
    <s v="Agricultural Market Access and Competitiveness"/>
    <s v="06"/>
    <s v="Policy, Planning and Support Services"/>
    <s v="001"/>
    <s v="Agricultural Planning and Development"/>
    <s v="1444"/>
    <s v="Agriculture Value Chain Development"/>
    <s v="000073"/>
    <s v="Marketing and Value addition"/>
    <s v="225101"/>
    <s v="Consultancy Services"/>
    <n v="0"/>
    <n v="0"/>
    <n v="0"/>
    <n v="0"/>
    <n v="2052636526"/>
    <n v="0"/>
    <n v="0"/>
    <n v="2052636526"/>
    <n v="0"/>
    <n v="0"/>
    <n v="0"/>
    <n v="0"/>
    <n v="0"/>
    <n v="0"/>
    <n v="0"/>
    <n v="0"/>
    <n v="0"/>
    <n v="0"/>
    <n v="0"/>
    <n v="0"/>
    <n v="0"/>
    <n v="0"/>
    <n v="0"/>
    <n v="0"/>
    <n v="0"/>
    <n v="0"/>
    <n v="0"/>
    <n v="0"/>
    <n v="0"/>
    <n v="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2002"/>
    <s v="Postage and Courier"/>
    <n v="0"/>
    <n v="0"/>
    <n v="0"/>
    <n v="0"/>
    <n v="0"/>
    <n v="0"/>
    <n v="0"/>
    <n v="0"/>
    <n v="0"/>
    <n v="0"/>
    <n v="0"/>
    <n v="0"/>
    <n v="0"/>
    <n v="0"/>
    <n v="0"/>
    <n v="0"/>
    <n v="0"/>
    <n v="0"/>
    <n v="0"/>
    <n v="0"/>
    <n v="0"/>
    <n v="0"/>
    <n v="460000"/>
    <n v="460000"/>
    <n v="0"/>
    <n v="460000"/>
    <n v="0"/>
    <n v="460000"/>
    <n v="460000"/>
    <n v="460000"/>
    <s v="Recurrent"/>
  </r>
  <r>
    <s v="011"/>
    <s v="Ministry of Local Government"/>
    <x v="7"/>
    <x v="7"/>
    <s v="03"/>
    <s v="Storage, Agro-Processing and Value addition "/>
    <s v="01"/>
    <s v="Local Government Administration and Development"/>
    <s v="000"/>
    <s v=""/>
    <s v="1509"/>
    <s v="Local Economic Growth (LEGS) Support Project"/>
    <s v="000046"/>
    <s v="Local economic development support services"/>
    <s v="225203"/>
    <s v="Appraisal and Feasibility Studies for Capital Works"/>
    <n v="0"/>
    <n v="0"/>
    <n v="0"/>
    <n v="0"/>
    <n v="0"/>
    <n v="0"/>
    <n v="0"/>
    <n v="0"/>
    <n v="0"/>
    <n v="0"/>
    <n v="300000000"/>
    <n v="255000000"/>
    <n v="0"/>
    <n v="0"/>
    <n v="0"/>
    <n v="0"/>
    <n v="0"/>
    <n v="0"/>
    <n v="0"/>
    <n v="0"/>
    <n v="0"/>
    <n v="0"/>
    <n v="0"/>
    <n v="0"/>
    <n v="0"/>
    <n v="300000000"/>
    <n v="0"/>
    <n v="255000000"/>
    <n v="300000000"/>
    <n v="25500000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12101"/>
    <s v="Social Security Contributions"/>
    <n v="0"/>
    <n v="0"/>
    <n v="0"/>
    <n v="0"/>
    <n v="30000000"/>
    <n v="0"/>
    <n v="30000000"/>
    <n v="0"/>
    <n v="3992000"/>
    <n v="0"/>
    <n v="0"/>
    <n v="0"/>
    <n v="11008000"/>
    <n v="0"/>
    <n v="0"/>
    <n v="0"/>
    <n v="3000000"/>
    <n v="18000000"/>
    <n v="0"/>
    <n v="0"/>
    <n v="12000000"/>
    <n v="304000"/>
    <n v="0"/>
    <n v="0"/>
    <n v="30000000"/>
    <n v="0"/>
    <n v="18304000"/>
    <n v="0"/>
    <n v="30000000"/>
    <n v="18304000"/>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1001"/>
    <s v="Advertising and Public Relations"/>
    <n v="0"/>
    <n v="0"/>
    <n v="0"/>
    <n v="0"/>
    <n v="80000000"/>
    <n v="0"/>
    <n v="20000000"/>
    <n v="60000000"/>
    <n v="0"/>
    <n v="0"/>
    <n v="0"/>
    <n v="0"/>
    <n v="10000000"/>
    <n v="0"/>
    <n v="0"/>
    <n v="0"/>
    <n v="10000000"/>
    <n v="0"/>
    <n v="0"/>
    <n v="0"/>
    <n v="0"/>
    <n v="19999981"/>
    <n v="0"/>
    <n v="0"/>
    <n v="20000000"/>
    <n v="0"/>
    <n v="19999981"/>
    <n v="0"/>
    <n v="20000000"/>
    <n v="19999981"/>
    <s v="Recurrent"/>
  </r>
  <r>
    <s v="011"/>
    <s v="Ministry of Local Government"/>
    <x v="7"/>
    <x v="7"/>
    <s v="03"/>
    <s v="Storage, Agro-Processing and Value addition "/>
    <s v="01"/>
    <s v="Local Government Administration and Development"/>
    <s v="002"/>
    <s v="Local Councils Development Department"/>
    <s v="1509"/>
    <s v="Local Economic Growth (LEGS) Support Project"/>
    <s v="000046"/>
    <s v="Local economic development support services"/>
    <s v="225203"/>
    <s v="Appraisal and Feasibility Studies for Capital Works"/>
    <n v="0"/>
    <n v="0"/>
    <n v="0"/>
    <n v="0"/>
    <n v="2000000000"/>
    <n v="0"/>
    <n v="0"/>
    <n v="2000000000"/>
    <n v="0"/>
    <n v="0"/>
    <n v="0"/>
    <n v="0"/>
    <n v="0"/>
    <n v="0"/>
    <n v="0"/>
    <n v="0"/>
    <n v="0"/>
    <n v="0"/>
    <n v="0"/>
    <n v="0"/>
    <n v="0"/>
    <n v="0"/>
    <n v="0"/>
    <n v="0"/>
    <n v="0"/>
    <n v="0"/>
    <n v="0"/>
    <n v="0"/>
    <n v="0"/>
    <n v="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1011"/>
    <s v="Printing, Stationery, Photocopying and Binding"/>
    <n v="0"/>
    <n v="0"/>
    <n v="0"/>
    <n v="0"/>
    <n v="0"/>
    <n v="0"/>
    <n v="0"/>
    <n v="0"/>
    <n v="0"/>
    <n v="0"/>
    <n v="80000000"/>
    <n v="24065356"/>
    <n v="0"/>
    <n v="0"/>
    <n v="0"/>
    <n v="0"/>
    <n v="0"/>
    <n v="0"/>
    <n v="70000000"/>
    <n v="23651200"/>
    <n v="0"/>
    <n v="0"/>
    <n v="20000000"/>
    <n v="19976000"/>
    <n v="0"/>
    <n v="170000000"/>
    <n v="0"/>
    <n v="67692556"/>
    <n v="170000000"/>
    <n v="67692556"/>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5201"/>
    <s v="Consultancy Services-Capital"/>
    <n v="0"/>
    <n v="0"/>
    <n v="0"/>
    <n v="0"/>
    <n v="0"/>
    <n v="0"/>
    <n v="0"/>
    <n v="0"/>
    <n v="0"/>
    <n v="0"/>
    <n v="0"/>
    <n v="0"/>
    <n v="0"/>
    <n v="0"/>
    <n v="0"/>
    <n v="0"/>
    <n v="0"/>
    <n v="0"/>
    <n v="0"/>
    <n v="0"/>
    <n v="0"/>
    <n v="0"/>
    <n v="30000000"/>
    <n v="20500050"/>
    <n v="0"/>
    <n v="30000000"/>
    <n v="0"/>
    <n v="20500050"/>
    <n v="30000000"/>
    <n v="20500050"/>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5202"/>
    <s v="Environment Impact Assessment for Capital Works"/>
    <n v="0"/>
    <n v="0"/>
    <n v="0"/>
    <n v="0"/>
    <n v="0"/>
    <n v="0"/>
    <n v="0"/>
    <n v="0"/>
    <n v="0"/>
    <n v="0"/>
    <n v="0"/>
    <n v="0"/>
    <n v="0"/>
    <n v="0"/>
    <n v="0"/>
    <n v="0"/>
    <n v="0"/>
    <n v="0"/>
    <n v="0"/>
    <n v="0"/>
    <n v="0"/>
    <n v="0"/>
    <n v="220000000"/>
    <n v="203034006"/>
    <n v="0"/>
    <n v="220000000"/>
    <n v="0"/>
    <n v="203034006"/>
    <n v="220000000"/>
    <n v="203034006"/>
    <s v="Recurrent"/>
  </r>
  <r>
    <s v="011"/>
    <s v="Ministry of Local Government"/>
    <x v="7"/>
    <x v="7"/>
    <s v="04"/>
    <s v="Agricultural Market Access and Competitiveness"/>
    <s v="01"/>
    <s v="Local Government Administration and Development"/>
    <s v="000"/>
    <s v=""/>
    <s v="1360"/>
    <s v="Markets and Agricultural Trade Improvements Programme (MATIP 2)"/>
    <s v="010055"/>
    <s v="Market access infrastructure"/>
    <s v="228002"/>
    <s v="Maintenance-Transport Equipment "/>
    <n v="0"/>
    <n v="0"/>
    <n v="0"/>
    <n v="0"/>
    <n v="0"/>
    <n v="0"/>
    <n v="0"/>
    <n v="0"/>
    <n v="0"/>
    <n v="0"/>
    <n v="80000000"/>
    <n v="55175442"/>
    <n v="0"/>
    <n v="0"/>
    <n v="0"/>
    <n v="0"/>
    <n v="0"/>
    <n v="0"/>
    <n v="80000000"/>
    <n v="44217047"/>
    <n v="0"/>
    <n v="0"/>
    <n v="80000000"/>
    <n v="79950000"/>
    <n v="0"/>
    <n v="240000000"/>
    <n v="0"/>
    <n v="179342489"/>
    <n v="240000000"/>
    <n v="179342489"/>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12101"/>
    <s v="Social Security Contributions"/>
    <n v="0"/>
    <n v="0"/>
    <n v="0"/>
    <n v="0"/>
    <n v="233100000"/>
    <n v="0"/>
    <n v="155400000"/>
    <n v="77700000"/>
    <n v="0"/>
    <n v="0"/>
    <n v="0"/>
    <n v="0"/>
    <n v="77700000"/>
    <n v="70074922"/>
    <n v="0"/>
    <n v="0"/>
    <n v="35000000"/>
    <n v="11168169"/>
    <n v="0"/>
    <n v="0"/>
    <n v="42700000"/>
    <n v="56467731"/>
    <n v="0"/>
    <n v="0"/>
    <n v="155400000"/>
    <n v="0"/>
    <n v="137710822"/>
    <n v="0"/>
    <n v="155400000"/>
    <n v="137710822"/>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12103"/>
    <s v="Incapacity benefits (Employees)"/>
    <n v="0"/>
    <n v="0"/>
    <n v="0"/>
    <n v="0"/>
    <n v="5000000"/>
    <n v="0"/>
    <n v="5000000"/>
    <n v="0"/>
    <n v="0"/>
    <n v="0"/>
    <n v="0"/>
    <n v="0"/>
    <n v="2500000"/>
    <n v="0"/>
    <n v="0"/>
    <n v="0"/>
    <n v="0"/>
    <n v="0"/>
    <n v="0"/>
    <n v="0"/>
    <n v="0"/>
    <n v="2500000"/>
    <n v="0"/>
    <n v="0"/>
    <n v="2500000"/>
    <n v="0"/>
    <n v="2500000"/>
    <n v="0"/>
    <n v="2500000"/>
    <n v="250000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1001"/>
    <s v="Advertising and Public Relations"/>
    <n v="0"/>
    <n v="0"/>
    <n v="0"/>
    <n v="0"/>
    <n v="110000000"/>
    <n v="0"/>
    <n v="30000000"/>
    <n v="80000000"/>
    <n v="0"/>
    <n v="0"/>
    <n v="0"/>
    <n v="0"/>
    <n v="7500000"/>
    <n v="0"/>
    <n v="0"/>
    <n v="0"/>
    <n v="0"/>
    <n v="6310000"/>
    <n v="0"/>
    <n v="0"/>
    <n v="0"/>
    <n v="767000"/>
    <n v="0"/>
    <n v="0"/>
    <n v="7500000"/>
    <n v="0"/>
    <n v="7077000"/>
    <n v="0"/>
    <n v="7500000"/>
    <n v="707700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227004"/>
    <s v="Fuel, Lubricants and Oils"/>
    <n v="0"/>
    <n v="0"/>
    <n v="0"/>
    <n v="0"/>
    <n v="230000000"/>
    <n v="0"/>
    <n v="80000000"/>
    <n v="150000000"/>
    <n v="0"/>
    <n v="0"/>
    <n v="0"/>
    <n v="0"/>
    <n v="20000000"/>
    <n v="20000000"/>
    <n v="0"/>
    <n v="0"/>
    <n v="10000000"/>
    <n v="10000000"/>
    <n v="0"/>
    <n v="0"/>
    <n v="50000000"/>
    <n v="50000000"/>
    <n v="0"/>
    <n v="0"/>
    <n v="80000000"/>
    <n v="0"/>
    <n v="80000000"/>
    <n v="0"/>
    <n v="80000000"/>
    <n v="80000000"/>
    <s v="Recurrent"/>
  </r>
  <r>
    <s v="011"/>
    <s v="Ministry of Local Government"/>
    <x v="7"/>
    <x v="7"/>
    <s v="04"/>
    <s v="Agricultural Market Access and Competitiveness"/>
    <s v="01"/>
    <s v="Local Government Administration and Development"/>
    <s v="002"/>
    <s v="Local Councils Development Department"/>
    <s v="1360"/>
    <s v="Markets and Agricultural Trade Improvements Programme (MATIP 2)"/>
    <s v="010055"/>
    <s v="Market access infrastructure"/>
    <s v="312211"/>
    <s v="Heavy Vehicles - Acquisition"/>
    <n v="0"/>
    <n v="0"/>
    <n v="0"/>
    <n v="0"/>
    <n v="4860000000"/>
    <n v="0"/>
    <n v="0"/>
    <n v="4860000000"/>
    <n v="0"/>
    <n v="0"/>
    <n v="0"/>
    <n v="0"/>
    <n v="0"/>
    <n v="0"/>
    <n v="0"/>
    <n v="0"/>
    <n v="0"/>
    <n v="0"/>
    <n v="0"/>
    <n v="0"/>
    <n v="0"/>
    <n v="0"/>
    <n v="0"/>
    <n v="0"/>
    <n v="0"/>
    <n v="0"/>
    <n v="0"/>
    <n v="0"/>
    <n v="0"/>
    <n v="0"/>
    <s v="Capital"/>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11102"/>
    <s v="Contract Staff Salaries "/>
    <n v="0"/>
    <n v="0"/>
    <n v="0"/>
    <n v="0"/>
    <n v="1250000000"/>
    <n v="0"/>
    <n v="0"/>
    <n v="1250000000"/>
    <n v="0"/>
    <n v="0"/>
    <n v="0"/>
    <n v="0"/>
    <n v="0"/>
    <n v="0"/>
    <n v="0"/>
    <n v="0"/>
    <n v="0"/>
    <n v="0"/>
    <n v="0"/>
    <n v="0"/>
    <n v="0"/>
    <n v="0"/>
    <n v="0"/>
    <n v="0"/>
    <n v="0"/>
    <n v="0"/>
    <n v="0"/>
    <n v="0"/>
    <n v="0"/>
    <n v="0"/>
    <s v="Recurrent"/>
  </r>
  <r>
    <s v="011"/>
    <s v="Ministry of Local Government"/>
    <x v="2"/>
    <x v="2"/>
    <s v="03"/>
    <s v="Water Resources Management "/>
    <s v="01"/>
    <s v="Local Government Administration and Development"/>
    <s v="004"/>
    <s v="Local Economic Development "/>
    <s v="1509"/>
    <s v="Local Economic Growth (LEGS) Support Project"/>
    <s v="000046"/>
    <s v="Local Economic Development Support Services"/>
    <s v="225101"/>
    <s v="Consultancy Services"/>
    <n v="0"/>
    <n v="0"/>
    <n v="0"/>
    <n v="0"/>
    <n v="1500000000"/>
    <n v="0"/>
    <n v="0"/>
    <n v="1500000000"/>
    <n v="0"/>
    <n v="0"/>
    <n v="0"/>
    <n v="0"/>
    <n v="0"/>
    <n v="0"/>
    <n v="0"/>
    <n v="0"/>
    <n v="0"/>
    <n v="0"/>
    <n v="0"/>
    <n v="0"/>
    <n v="0"/>
    <n v="0"/>
    <n v="0"/>
    <n v="0"/>
    <n v="0"/>
    <n v="0"/>
    <n v="0"/>
    <n v="0"/>
    <n v="0"/>
    <n v="0"/>
    <s v="Recurrent"/>
  </r>
  <r>
    <s v="011"/>
    <s v="Ministry of Local Government"/>
    <x v="3"/>
    <x v="3"/>
    <s v="02"/>
    <s v="Infrastructure Development"/>
    <s v="01"/>
    <s v="Local Government Administration and Development"/>
    <s v="000"/>
    <s v=""/>
    <s v="1381"/>
    <s v="Programme for Restoration of Livelihoods in Northern Region (PRELNOR)"/>
    <s v="000017"/>
    <s v="Infrastructure Development and Management"/>
    <s v="221002"/>
    <s v="Workshops, Meetings and Seminars"/>
    <n v="0"/>
    <n v="0"/>
    <n v="0"/>
    <n v="0"/>
    <n v="0"/>
    <n v="0"/>
    <n v="0"/>
    <n v="0"/>
    <n v="0"/>
    <n v="0"/>
    <n v="150000000"/>
    <n v="129308724"/>
    <n v="0"/>
    <n v="0"/>
    <n v="0"/>
    <n v="0"/>
    <n v="0"/>
    <n v="0"/>
    <n v="0"/>
    <n v="0"/>
    <n v="0"/>
    <n v="0"/>
    <n v="110000000"/>
    <n v="108638500"/>
    <n v="0"/>
    <n v="260000000"/>
    <n v="0"/>
    <n v="237947224"/>
    <n v="260000000"/>
    <n v="237947224"/>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11104"/>
    <s v="Employee Gratuity"/>
    <n v="0"/>
    <n v="0"/>
    <n v="0"/>
    <n v="0"/>
    <n v="350387705"/>
    <n v="0"/>
    <n v="0"/>
    <n v="350387705"/>
    <n v="0"/>
    <n v="0"/>
    <n v="0"/>
    <n v="0"/>
    <n v="0"/>
    <n v="0"/>
    <n v="0"/>
    <n v="0"/>
    <n v="0"/>
    <n v="0"/>
    <n v="0"/>
    <n v="0"/>
    <n v="0"/>
    <n v="0"/>
    <n v="0"/>
    <n v="0"/>
    <n v="0"/>
    <n v="0"/>
    <n v="0"/>
    <n v="0"/>
    <n v="0"/>
    <n v="0"/>
    <s v="Recurrent"/>
  </r>
  <r>
    <s v="011"/>
    <s v="Ministry of Local Government"/>
    <x v="3"/>
    <x v="3"/>
    <s v="02"/>
    <s v="Infrastructure Development"/>
    <s v="01"/>
    <s v="Local Government Administration and Development"/>
    <s v="002"/>
    <s v="Local Councils Development Department"/>
    <s v="1381"/>
    <s v="Programme for Restoration of Livelihoods in Northern Region (PRELNOR)"/>
    <s v="000017"/>
    <s v="Infrastructure Development and Management"/>
    <s v="222002"/>
    <s v="Postage and Courier"/>
    <n v="0"/>
    <n v="0"/>
    <n v="0"/>
    <n v="0"/>
    <n v="14000000"/>
    <n v="0"/>
    <n v="8000000"/>
    <n v="6000000"/>
    <n v="0"/>
    <n v="0"/>
    <n v="0"/>
    <n v="0"/>
    <n v="2000000"/>
    <n v="0"/>
    <n v="0"/>
    <n v="0"/>
    <n v="0"/>
    <n v="2000000"/>
    <n v="0"/>
    <n v="0"/>
    <n v="0"/>
    <n v="0"/>
    <n v="0"/>
    <n v="0"/>
    <n v="2000000"/>
    <n v="0"/>
    <n v="2000000"/>
    <n v="0"/>
    <n v="2000000"/>
    <n v="2000000"/>
    <s v="Recurrent"/>
  </r>
  <r>
    <s v="011"/>
    <s v="Ministry of Local Government"/>
    <x v="3"/>
    <x v="3"/>
    <s v="02"/>
    <s v="Infrastructure Development"/>
    <s v="02"/>
    <s v="Local Government Inspection and Assessment"/>
    <s v="000"/>
    <s v=""/>
    <s v="1772"/>
    <s v="National Oil Seed Project"/>
    <s v="000017"/>
    <s v="Infrastructure Development and Management"/>
    <s v="211102"/>
    <s v="Contract Staff Salaries "/>
    <n v="0"/>
    <n v="0"/>
    <n v="0"/>
    <n v="0"/>
    <n v="0"/>
    <n v="0"/>
    <n v="0"/>
    <n v="0"/>
    <n v="0"/>
    <n v="0"/>
    <n v="541310000"/>
    <n v="364952841"/>
    <n v="0"/>
    <n v="0"/>
    <n v="700000000"/>
    <n v="652804236"/>
    <n v="0"/>
    <n v="0"/>
    <n v="1000000000"/>
    <n v="937249497"/>
    <n v="0"/>
    <n v="0"/>
    <n v="1251371474"/>
    <n v="1251371474"/>
    <n v="0"/>
    <n v="3492681474"/>
    <n v="0"/>
    <n v="3206378048"/>
    <n v="3492681474"/>
    <n v="3206378048"/>
    <s v="Recurrent"/>
  </r>
  <r>
    <s v="011"/>
    <s v="Ministry of Local Government"/>
    <x v="3"/>
    <x v="3"/>
    <s v="02"/>
    <s v="Infrastructure Development"/>
    <s v="02"/>
    <s v="Local Government Inspection and Assessment"/>
    <s v="000"/>
    <s v=""/>
    <s v="1772"/>
    <s v="National Oil Seed Project"/>
    <s v="000017"/>
    <s v="Infrastructure Development and Management"/>
    <s v="221012"/>
    <s v="Small Office Equipment"/>
    <n v="0"/>
    <n v="0"/>
    <n v="0"/>
    <n v="0"/>
    <n v="0"/>
    <n v="0"/>
    <n v="0"/>
    <n v="0"/>
    <n v="0"/>
    <n v="0"/>
    <n v="17200000"/>
    <n v="6610000"/>
    <n v="0"/>
    <n v="0"/>
    <n v="0"/>
    <n v="6610000"/>
    <n v="0"/>
    <n v="0"/>
    <n v="8000000"/>
    <n v="6610000"/>
    <n v="0"/>
    <n v="0"/>
    <n v="6610000"/>
    <n v="6610000"/>
    <n v="0"/>
    <n v="31810000"/>
    <n v="0"/>
    <n v="26440000"/>
    <n v="31810000"/>
    <n v="26440000"/>
    <s v="Recurrent"/>
  </r>
  <r>
    <s v="011"/>
    <s v="Ministry of Local Government"/>
    <x v="3"/>
    <x v="3"/>
    <s v="02"/>
    <s v="Infrastructure Development"/>
    <s v="02"/>
    <s v="Local Government Inspection and Assessment"/>
    <s v="000"/>
    <s v=""/>
    <s v="1772"/>
    <s v="National Oil Seed Project"/>
    <s v="000017"/>
    <s v="Infrastructure Development and Management"/>
    <s v="221014"/>
    <s v="Bank Charges and other Bank related costs"/>
    <n v="0"/>
    <n v="0"/>
    <n v="0"/>
    <n v="0"/>
    <n v="0"/>
    <n v="0"/>
    <n v="0"/>
    <n v="0"/>
    <n v="0"/>
    <n v="0"/>
    <n v="750000"/>
    <n v="142000"/>
    <n v="0"/>
    <n v="0"/>
    <n v="0"/>
    <n v="254000"/>
    <n v="0"/>
    <n v="0"/>
    <n v="500000"/>
    <n v="328000"/>
    <n v="0"/>
    <n v="0"/>
    <n v="252000"/>
    <n v="252000"/>
    <n v="0"/>
    <n v="1502000"/>
    <n v="0"/>
    <n v="976000"/>
    <n v="1502000"/>
    <n v="976000"/>
    <s v="Recurrent"/>
  </r>
  <r>
    <s v="011"/>
    <s v="Ministry of Local Government"/>
    <x v="3"/>
    <x v="3"/>
    <s v="02"/>
    <s v="Infrastructure Development"/>
    <s v="02"/>
    <s v="Local Government Inspection and Assessment"/>
    <s v="000"/>
    <s v=""/>
    <s v="1772"/>
    <s v="National Oil Seed Project"/>
    <s v="000017"/>
    <s v="Infrastructure Development and Management"/>
    <s v="221017"/>
    <s v="Membership dues and Subscription fees."/>
    <n v="0"/>
    <n v="0"/>
    <n v="0"/>
    <n v="0"/>
    <n v="0"/>
    <n v="0"/>
    <n v="0"/>
    <n v="0"/>
    <n v="0"/>
    <n v="0"/>
    <n v="7500000"/>
    <n v="0"/>
    <n v="0"/>
    <n v="0"/>
    <n v="0"/>
    <n v="0"/>
    <n v="0"/>
    <n v="0"/>
    <n v="0"/>
    <n v="0"/>
    <n v="0"/>
    <n v="0"/>
    <n v="0"/>
    <n v="0"/>
    <n v="0"/>
    <n v="7500000"/>
    <n v="0"/>
    <n v="0"/>
    <n v="7500000"/>
    <n v="0"/>
    <s v="Recurrent"/>
  </r>
  <r>
    <s v="011"/>
    <s v="Ministry of Local Government"/>
    <x v="3"/>
    <x v="3"/>
    <s v="02"/>
    <s v="Infrastructure Development"/>
    <s v="02"/>
    <s v="Local Government Inspection and Assessment"/>
    <s v="000"/>
    <s v=""/>
    <s v="1772"/>
    <s v="National Oil Seed Project"/>
    <s v="000017"/>
    <s v="Infrastructure Development and Management"/>
    <s v="222001"/>
    <s v="Information and Communication Technology Services."/>
    <n v="0"/>
    <n v="0"/>
    <n v="0"/>
    <n v="0"/>
    <n v="0"/>
    <n v="0"/>
    <n v="0"/>
    <n v="0"/>
    <n v="0"/>
    <n v="0"/>
    <n v="4000000"/>
    <n v="366000"/>
    <n v="0"/>
    <n v="0"/>
    <n v="0"/>
    <n v="366000"/>
    <n v="0"/>
    <n v="0"/>
    <n v="1000000"/>
    <n v="366000"/>
    <n v="0"/>
    <n v="0"/>
    <n v="5854915"/>
    <n v="5854915"/>
    <n v="0"/>
    <n v="10854915"/>
    <n v="0"/>
    <n v="6952915"/>
    <n v="10854915"/>
    <n v="6952915"/>
    <s v="Recurrent"/>
  </r>
  <r>
    <s v="011"/>
    <s v="Ministry of Local Government"/>
    <x v="3"/>
    <x v="3"/>
    <s v="02"/>
    <s v="Infrastructure Development"/>
    <s v="02"/>
    <s v="Local Government Inspection and Assessment"/>
    <s v="000"/>
    <s v=""/>
    <s v="1772"/>
    <s v="National Oil Seed Project"/>
    <s v="000017"/>
    <s v="Infrastructure Development and Management"/>
    <s v="225101"/>
    <s v="Consultancy Services"/>
    <n v="0"/>
    <n v="0"/>
    <n v="0"/>
    <n v="0"/>
    <n v="0"/>
    <n v="0"/>
    <n v="0"/>
    <n v="0"/>
    <n v="0"/>
    <n v="0"/>
    <n v="0"/>
    <n v="0"/>
    <n v="0"/>
    <n v="0"/>
    <n v="0"/>
    <n v="0"/>
    <n v="0"/>
    <n v="0"/>
    <n v="26000000"/>
    <n v="25420000"/>
    <n v="0"/>
    <n v="0"/>
    <n v="127529517"/>
    <n v="127529517"/>
    <n v="0"/>
    <n v="153529517"/>
    <n v="0"/>
    <n v="152949517"/>
    <n v="153529517"/>
    <n v="152949517"/>
    <s v="Recurrent"/>
  </r>
  <r>
    <s v="011"/>
    <s v="Ministry of Local Government"/>
    <x v="3"/>
    <x v="3"/>
    <s v="02"/>
    <s v="Infrastructure Development"/>
    <s v="02"/>
    <s v="Local Government Inspection and Assessment"/>
    <s v="000"/>
    <s v=""/>
    <s v="1772"/>
    <s v="National Oil Seed Project"/>
    <s v="000017"/>
    <s v="Infrastructure Development and Management"/>
    <s v="227001"/>
    <s v="Travel inland"/>
    <n v="0"/>
    <n v="0"/>
    <n v="0"/>
    <n v="0"/>
    <n v="0"/>
    <n v="0"/>
    <n v="0"/>
    <n v="0"/>
    <n v="0"/>
    <n v="0"/>
    <n v="150000000"/>
    <n v="1000000"/>
    <n v="0"/>
    <n v="0"/>
    <n v="100000000"/>
    <n v="87117667"/>
    <n v="0"/>
    <n v="0"/>
    <n v="250000000"/>
    <n v="204875469"/>
    <n v="0"/>
    <n v="0"/>
    <n v="271016984"/>
    <n v="271016984"/>
    <n v="0"/>
    <n v="771016984"/>
    <n v="0"/>
    <n v="564010120"/>
    <n v="771016984"/>
    <n v="564010120"/>
    <s v="Recurrent"/>
  </r>
  <r>
    <s v="011"/>
    <s v="Ministry of Local Government"/>
    <x v="3"/>
    <x v="3"/>
    <s v="02"/>
    <s v="Infrastructure Development"/>
    <s v="02"/>
    <s v="Local Government Inspection and Assessment"/>
    <s v="000"/>
    <s v=""/>
    <s v="1772"/>
    <s v="National Oil Seed Project"/>
    <s v="000017"/>
    <s v="Infrastructure Development and Management"/>
    <s v="312131"/>
    <s v="Roads and Bridges - Acquisition"/>
    <n v="0"/>
    <n v="0"/>
    <n v="0"/>
    <n v="0"/>
    <n v="0"/>
    <n v="0"/>
    <n v="0"/>
    <n v="0"/>
    <n v="0"/>
    <n v="0"/>
    <n v="0"/>
    <n v="0"/>
    <n v="0"/>
    <n v="0"/>
    <n v="0"/>
    <n v="0"/>
    <n v="0"/>
    <n v="0"/>
    <n v="0"/>
    <n v="0"/>
    <n v="0"/>
    <n v="0"/>
    <n v="1221378404"/>
    <n v="1221378404"/>
    <n v="0"/>
    <n v="1221378404"/>
    <n v="0"/>
    <n v="1221378404"/>
    <n v="1221378404"/>
    <n v="1221378404"/>
    <s v="Capital"/>
  </r>
  <r>
    <s v="002"/>
    <s v="State House"/>
    <x v="0"/>
    <x v="0"/>
    <s v="03"/>
    <s v="Policy and Legislation Processes"/>
    <s v="02"/>
    <s v="Policy, Planning and Support Services"/>
    <s v="001"/>
    <s v="Finance and Administration"/>
    <s v="1590"/>
    <s v="Retooling of State House"/>
    <s v="000003"/>
    <s v="Facilities and Equipment Management"/>
    <s v="312235"/>
    <s v="Furniture and Fittings - Acquisition"/>
    <n v="0"/>
    <n v="0"/>
    <n v="0"/>
    <n v="0"/>
    <n v="600000000"/>
    <n v="0"/>
    <n v="600000000"/>
    <n v="0"/>
    <n v="150000000"/>
    <n v="0"/>
    <n v="0"/>
    <n v="0"/>
    <n v="450000000"/>
    <n v="0"/>
    <n v="0"/>
    <n v="0"/>
    <n v="0"/>
    <n v="142358783"/>
    <n v="0"/>
    <n v="0"/>
    <n v="0"/>
    <n v="457641217"/>
    <n v="0"/>
    <n v="0"/>
    <n v="600000000"/>
    <n v="0"/>
    <n v="600000000"/>
    <n v="0"/>
    <n v="600000000"/>
    <n v="600000000"/>
    <s v="Capital"/>
  </r>
  <r>
    <s v="002"/>
    <s v="State House"/>
    <x v="0"/>
    <x v="0"/>
    <s v="03"/>
    <s v="Policy and Legislation Processes"/>
    <s v="02"/>
    <s v="Policy, Planning and Support Services"/>
    <s v="001"/>
    <s v="Finance and Administration"/>
    <s v="1590"/>
    <s v="Retooling of State House"/>
    <s v="000003"/>
    <s v="Facilities and Equipment Management"/>
    <s v="313121"/>
    <s v="  Non-Residential Buildings  - Improvement"/>
    <n v="0"/>
    <n v="0"/>
    <n v="0"/>
    <n v="0"/>
    <n v="200000000"/>
    <n v="0"/>
    <n v="200000000"/>
    <n v="0"/>
    <n v="40000000"/>
    <n v="0"/>
    <n v="0"/>
    <n v="0"/>
    <n v="160000000"/>
    <n v="0"/>
    <n v="0"/>
    <n v="0"/>
    <n v="0"/>
    <n v="0"/>
    <n v="0"/>
    <n v="0"/>
    <n v="0"/>
    <n v="200000000"/>
    <n v="0"/>
    <n v="0"/>
    <n v="200000000"/>
    <n v="0"/>
    <n v="200000000"/>
    <n v="0"/>
    <n v="200000000"/>
    <n v="200000000"/>
    <s v="Capital"/>
  </r>
  <r>
    <s v="003"/>
    <s v="Office of the Prime Minister"/>
    <x v="2"/>
    <x v="2"/>
    <s v="01"/>
    <s v="Environment and Natural Resources Management"/>
    <s v="03"/>
    <s v="Disaster Preparedness and Refugee  Management"/>
    <s v="001"/>
    <s v="Disaster"/>
    <s v="0922"/>
    <s v="HUMANITARIAN ASSISTANCE"/>
    <s v="560064"/>
    <s v="Resettlement of IDPs"/>
    <s v="282301"/>
    <s v="Transfers to Government Institutions"/>
    <n v="0"/>
    <n v="0"/>
    <n v="570000000"/>
    <n v="-570000000"/>
    <n v="5130000000"/>
    <n v="0"/>
    <n v="5700000000"/>
    <n v="0"/>
    <n v="0"/>
    <n v="0"/>
    <n v="0"/>
    <n v="0"/>
    <n v="1446666667"/>
    <n v="0"/>
    <n v="0"/>
    <n v="0"/>
    <n v="1626666667"/>
    <n v="0"/>
    <n v="0"/>
    <n v="0"/>
    <n v="398500000"/>
    <n v="0"/>
    <n v="0"/>
    <n v="0"/>
    <n v="3471833334"/>
    <n v="0"/>
    <n v="0"/>
    <n v="0"/>
    <n v="3471833334"/>
    <n v="0"/>
    <s v="Recurrent"/>
  </r>
  <r>
    <s v="003"/>
    <s v="Office of the Prime Minister"/>
    <x v="2"/>
    <x v="2"/>
    <s v="01"/>
    <s v="Environment and Natural Resources Management"/>
    <s v="03"/>
    <s v="Disaster Preparedness and Refugee  Management"/>
    <s v="001"/>
    <s v="Disaster"/>
    <s v="0922"/>
    <s v="HUMANITARIAN ASSISTANCE"/>
    <s v="560066"/>
    <s v="Support to Disaster Victims"/>
    <s v="224007"/>
    <s v="Relief Supplies"/>
    <n v="0"/>
    <n v="0"/>
    <n v="270000000"/>
    <n v="-270000000"/>
    <n v="2438000000"/>
    <n v="0"/>
    <n v="2708000000"/>
    <n v="0"/>
    <n v="0"/>
    <n v="0"/>
    <n v="0"/>
    <n v="0"/>
    <n v="490000000"/>
    <n v="19784000"/>
    <n v="0"/>
    <n v="0"/>
    <n v="1109172309"/>
    <n v="0"/>
    <n v="0"/>
    <n v="0"/>
    <n v="838827691"/>
    <n v="2095863442"/>
    <n v="0"/>
    <n v="0"/>
    <n v="2438000000"/>
    <n v="0"/>
    <n v="2115647442"/>
    <n v="0"/>
    <n v="2438000000"/>
    <n v="2115647442"/>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12101"/>
    <s v="Social Security Contributions"/>
    <n v="0"/>
    <n v="0"/>
    <n v="0"/>
    <n v="0"/>
    <n v="0"/>
    <n v="0"/>
    <n v="0"/>
    <n v="0"/>
    <n v="0"/>
    <n v="0"/>
    <n v="164942454"/>
    <n v="164942454"/>
    <n v="0"/>
    <n v="0"/>
    <n v="164942454"/>
    <n v="164942454"/>
    <n v="0"/>
    <n v="0"/>
    <n v="129168832"/>
    <n v="129168832"/>
    <n v="0"/>
    <n v="0"/>
    <n v="0"/>
    <n v="0"/>
    <n v="0"/>
    <n v="459053740"/>
    <n v="0"/>
    <n v="459053740"/>
    <n v="459053740"/>
    <n v="459053740"/>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1012"/>
    <s v="Small Office Equipment"/>
    <n v="0"/>
    <n v="0"/>
    <n v="0"/>
    <n v="0"/>
    <n v="0"/>
    <n v="0"/>
    <n v="0"/>
    <n v="0"/>
    <n v="0"/>
    <n v="0"/>
    <n v="3800000"/>
    <n v="3800000"/>
    <n v="0"/>
    <n v="0"/>
    <n v="0"/>
    <n v="0"/>
    <n v="0"/>
    <n v="0"/>
    <n v="0"/>
    <n v="0"/>
    <n v="0"/>
    <n v="0"/>
    <n v="4067796"/>
    <n v="4067796"/>
    <n v="0"/>
    <n v="7867796"/>
    <n v="0"/>
    <n v="7867796"/>
    <n v="7867796"/>
    <n v="7867796"/>
    <s v="Recurrent"/>
  </r>
  <r>
    <s v="003"/>
    <s v="Office of the Prime Minister"/>
    <x v="0"/>
    <x v="0"/>
    <s v="07"/>
    <s v="Refugee Protection &amp; Migration Management"/>
    <s v="03"/>
    <s v="Disaster Preparedness and Refugee  Management"/>
    <s v="000"/>
    <s v=""/>
    <s v="1499"/>
    <s v="Development Response to Displacement Impacts Project (DRDIP)"/>
    <s v="460049"/>
    <s v="Refugee Management "/>
    <s v="225101"/>
    <s v="Consultancy Services"/>
    <n v="0"/>
    <n v="0"/>
    <n v="0"/>
    <n v="0"/>
    <n v="0"/>
    <n v="0"/>
    <n v="0"/>
    <n v="0"/>
    <n v="0"/>
    <n v="0"/>
    <n v="93448800"/>
    <n v="93448800"/>
    <n v="0"/>
    <n v="0"/>
    <n v="0"/>
    <n v="0"/>
    <n v="0"/>
    <n v="0"/>
    <n v="997990000"/>
    <n v="997990000"/>
    <n v="0"/>
    <n v="0"/>
    <n v="108000000"/>
    <n v="108000000"/>
    <n v="0"/>
    <n v="1199438800"/>
    <n v="0"/>
    <n v="1199438800"/>
    <n v="1199438800"/>
    <n v="1199438800"/>
    <s v="Recurrent"/>
  </r>
  <r>
    <s v="003"/>
    <s v="Office of the Prime Minister"/>
    <x v="3"/>
    <x v="3"/>
    <s v="01"/>
    <s v="Production and productivity"/>
    <s v="02"/>
    <s v="Affirmative Action Programs"/>
    <s v="000"/>
    <s v=""/>
    <s v="1486"/>
    <s v="Development Initiative for Northern Uganda"/>
    <s v="510008"/>
    <s v="Northern Uganda Affairs"/>
    <s v="221011"/>
    <s v="Printing, Stationery, Photocopying and Binding"/>
    <n v="0"/>
    <n v="0"/>
    <n v="0"/>
    <n v="0"/>
    <n v="0"/>
    <n v="0"/>
    <n v="0"/>
    <n v="0"/>
    <n v="0"/>
    <n v="0"/>
    <n v="126730000"/>
    <n v="0"/>
    <n v="0"/>
    <n v="0"/>
    <n v="16855000"/>
    <n v="16855000"/>
    <n v="0"/>
    <n v="0"/>
    <n v="0"/>
    <n v="0"/>
    <n v="0"/>
    <n v="0"/>
    <n v="66800000"/>
    <n v="66800000"/>
    <n v="0"/>
    <n v="210385000"/>
    <n v="0"/>
    <n v="83655000"/>
    <n v="210385000"/>
    <n v="83655000"/>
    <s v="Recurrent"/>
  </r>
  <r>
    <s v="003"/>
    <s v="Office of the Prime Minister"/>
    <x v="3"/>
    <x v="3"/>
    <s v="01"/>
    <s v="Production and productivity"/>
    <s v="02"/>
    <s v="Affirmative Action Programs"/>
    <s v="000"/>
    <s v=""/>
    <s v="1486"/>
    <s v="Development Initiative for Northern Uganda"/>
    <s v="510008"/>
    <s v="Northern Uganda Affairs"/>
    <s v="223005"/>
    <s v="Electricity "/>
    <n v="0"/>
    <n v="0"/>
    <n v="0"/>
    <n v="0"/>
    <n v="0"/>
    <n v="0"/>
    <n v="0"/>
    <n v="0"/>
    <n v="0"/>
    <n v="0"/>
    <n v="18600000"/>
    <n v="0"/>
    <n v="0"/>
    <n v="0"/>
    <n v="3600000"/>
    <n v="3600000"/>
    <n v="0"/>
    <n v="0"/>
    <n v="5400000"/>
    <n v="5400000"/>
    <n v="0"/>
    <n v="0"/>
    <n v="0"/>
    <n v="0"/>
    <n v="0"/>
    <n v="27600000"/>
    <n v="0"/>
    <n v="9000000"/>
    <n v="27600000"/>
    <n v="9000000"/>
    <s v="Recurrent"/>
  </r>
  <r>
    <s v="003"/>
    <s v="Office of the Prime Minister"/>
    <x v="3"/>
    <x v="3"/>
    <s v="01"/>
    <s v="Production and productivity"/>
    <s v="02"/>
    <s v="Affirmative Action Programs"/>
    <s v="001"/>
    <s v="Affirmative Action Programs"/>
    <s v="1078"/>
    <s v="Karamoja Intergrated Disarmament Programme"/>
    <s v="510006"/>
    <s v="Karamoja Affairs"/>
    <s v="312121"/>
    <s v="Non-Residential Buildings - Acquisition"/>
    <n v="0"/>
    <n v="0"/>
    <n v="140000000"/>
    <n v="-140000000"/>
    <n v="1293031497"/>
    <n v="0"/>
    <n v="1433031497"/>
    <n v="0"/>
    <n v="0"/>
    <n v="0"/>
    <n v="0"/>
    <n v="0"/>
    <n v="90000000"/>
    <n v="0"/>
    <n v="0"/>
    <n v="0"/>
    <n v="0"/>
    <n v="7242073"/>
    <n v="0"/>
    <n v="0"/>
    <n v="160000000"/>
    <n v="78363381"/>
    <n v="0"/>
    <n v="0"/>
    <n v="250000000"/>
    <n v="0"/>
    <n v="85605454"/>
    <n v="0"/>
    <n v="250000000"/>
    <n v="85605454"/>
    <s v="Capital"/>
  </r>
  <r>
    <s v="003"/>
    <s v="Office of the Prime Minister"/>
    <x v="3"/>
    <x v="3"/>
    <s v="01"/>
    <s v="Production and productivity"/>
    <s v="02"/>
    <s v="Affirmative Action Programs"/>
    <s v="001"/>
    <s v="Affirmative Action Programs"/>
    <s v="1078"/>
    <s v="Karamoja Intergrated Disarmament Programme"/>
    <s v="510006"/>
    <s v="Karamoja Affairs"/>
    <s v="312135"/>
    <s v="Water Plants, pipelines and sewerage networks - Acquisition"/>
    <n v="0"/>
    <n v="0"/>
    <n v="54000000"/>
    <n v="-54000000"/>
    <n v="486000000"/>
    <n v="0"/>
    <n v="540000000"/>
    <n v="0"/>
    <n v="0"/>
    <n v="0"/>
    <n v="0"/>
    <n v="0"/>
    <n v="0"/>
    <n v="0"/>
    <n v="0"/>
    <n v="0"/>
    <n v="0"/>
    <n v="0"/>
    <n v="0"/>
    <n v="0"/>
    <n v="0"/>
    <n v="0"/>
    <n v="0"/>
    <n v="0"/>
    <n v="0"/>
    <n v="0"/>
    <n v="0"/>
    <n v="0"/>
    <n v="0"/>
    <n v="0"/>
    <s v="Capital"/>
  </r>
  <r>
    <s v="003"/>
    <s v="Office of the Prime Minister"/>
    <x v="3"/>
    <x v="3"/>
    <s v="01"/>
    <s v="Production and productivity"/>
    <s v="02"/>
    <s v="Affirmative Action Programs"/>
    <s v="001"/>
    <s v="Affirmative Action Programs"/>
    <s v="1486"/>
    <s v="Development Initiative for Northern Uganda"/>
    <s v="510008"/>
    <s v="Northern Uganda Affairs"/>
    <s v="211104"/>
    <s v="Employee Gratuity"/>
    <n v="0"/>
    <n v="0"/>
    <n v="0"/>
    <n v="0"/>
    <n v="160212000"/>
    <n v="0"/>
    <n v="0"/>
    <n v="160212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12201"/>
    <s v="Social Security Contributions"/>
    <n v="0"/>
    <n v="0"/>
    <n v="0"/>
    <n v="0"/>
    <n v="191149000"/>
    <n v="0"/>
    <n v="0"/>
    <n v="191149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25101"/>
    <s v="Consultancy Services"/>
    <n v="0"/>
    <n v="0"/>
    <n v="0"/>
    <n v="0"/>
    <n v="50000000"/>
    <n v="0"/>
    <n v="0"/>
    <n v="50000000"/>
    <n v="0"/>
    <n v="0"/>
    <n v="0"/>
    <n v="0"/>
    <n v="0"/>
    <n v="0"/>
    <n v="0"/>
    <n v="0"/>
    <n v="0"/>
    <n v="0"/>
    <n v="0"/>
    <n v="0"/>
    <n v="0"/>
    <n v="0"/>
    <n v="0"/>
    <n v="0"/>
    <n v="0"/>
    <n v="0"/>
    <n v="0"/>
    <n v="0"/>
    <n v="0"/>
    <n v="0"/>
    <s v="Recurrent"/>
  </r>
  <r>
    <s v="003"/>
    <s v="Office of the Prime Minister"/>
    <x v="3"/>
    <x v="3"/>
    <s v="01"/>
    <s v="Production and productivity"/>
    <s v="02"/>
    <s v="Affirmative Action Programs"/>
    <s v="001"/>
    <s v="Affirmative Action Programs"/>
    <s v="1486"/>
    <s v="Development Initiative for Northern Uganda"/>
    <s v="510008"/>
    <s v="Northern Uganda Affairs"/>
    <s v="282303"/>
    <s v="Transfers to Other Private Entities"/>
    <n v="0"/>
    <n v="0"/>
    <n v="0"/>
    <n v="0"/>
    <n v="6799732367"/>
    <n v="0"/>
    <n v="0"/>
    <n v="6799732367"/>
    <n v="0"/>
    <n v="0"/>
    <n v="0"/>
    <n v="0"/>
    <n v="0"/>
    <n v="0"/>
    <n v="0"/>
    <n v="0"/>
    <n v="0"/>
    <n v="0"/>
    <n v="0"/>
    <n v="0"/>
    <n v="0"/>
    <n v="0"/>
    <n v="0"/>
    <n v="0"/>
    <n v="0"/>
    <n v="0"/>
    <n v="0"/>
    <n v="0"/>
    <n v="0"/>
    <n v="0"/>
    <s v="Recurrent"/>
  </r>
  <r>
    <s v="004"/>
    <s v="Ministry of Defence "/>
    <x v="0"/>
    <x v="0"/>
    <s v="02"/>
    <s v="Security"/>
    <s v="01"/>
    <s v="National Defence (UPDF)"/>
    <s v="001"/>
    <s v="Land Forces"/>
    <s v="0023"/>
    <s v="Defence Equipment Project"/>
    <s v="460136"/>
    <s v="Combat readiness "/>
    <s v="312233"/>
    <s v="Medical, Laboratory and Research &amp; appliances - Acquisition"/>
    <n v="0"/>
    <n v="0"/>
    <n v="0"/>
    <n v="0"/>
    <n v="769708000"/>
    <n v="0"/>
    <n v="769708000"/>
    <n v="0"/>
    <n v="192427000"/>
    <n v="0"/>
    <n v="0"/>
    <n v="0"/>
    <n v="192427000"/>
    <n v="266654800"/>
    <n v="0"/>
    <n v="0"/>
    <n v="192427000"/>
    <n v="96977999"/>
    <n v="0"/>
    <n v="0"/>
    <n v="192427000"/>
    <n v="406075201"/>
    <n v="0"/>
    <n v="0"/>
    <n v="769708000"/>
    <n v="0"/>
    <n v="769708000"/>
    <n v="0"/>
    <n v="769708000"/>
    <n v="769708000"/>
    <s v="Capital"/>
  </r>
  <r>
    <s v="004"/>
    <s v="Ministry of Defence "/>
    <x v="0"/>
    <x v="0"/>
    <s v="02"/>
    <s v="Security"/>
    <s v="01"/>
    <s v="National Defence (UPDF)"/>
    <s v="004"/>
    <s v="Finance and Administration"/>
    <s v="1178"/>
    <s v="UPDF Peace Keeping Mission in Somalia"/>
    <s v="460139"/>
    <s v="AMISOM Operational services"/>
    <s v="221006"/>
    <s v="Commissions and related charges"/>
    <n v="0"/>
    <n v="0"/>
    <n v="0"/>
    <n v="0"/>
    <n v="323100000"/>
    <n v="0"/>
    <n v="0"/>
    <n v="323100000"/>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7003"/>
    <s v="Carriage, Haulage, Freight and transport hire"/>
    <n v="0"/>
    <n v="0"/>
    <n v="0"/>
    <n v="0"/>
    <n v="29900000000"/>
    <n v="0"/>
    <n v="0"/>
    <n v="29900000000"/>
    <n v="0"/>
    <n v="0"/>
    <n v="0"/>
    <n v="0"/>
    <n v="0"/>
    <n v="0"/>
    <n v="0"/>
    <n v="0"/>
    <n v="0"/>
    <n v="0"/>
    <n v="0"/>
    <n v="0"/>
    <n v="0"/>
    <n v="0"/>
    <n v="0"/>
    <n v="0"/>
    <n v="0"/>
    <n v="0"/>
    <n v="0"/>
    <n v="0"/>
    <n v="0"/>
    <n v="0"/>
    <s v="Recurrent"/>
  </r>
  <r>
    <s v="004"/>
    <s v="Ministry of Defence "/>
    <x v="0"/>
    <x v="0"/>
    <s v="02"/>
    <s v="Security"/>
    <s v="01"/>
    <s v="National Defence (UPDF)"/>
    <s v="004"/>
    <s v="Finance and Administration"/>
    <s v="1178"/>
    <s v="UPDF Peace Keeping Mission in Somalia"/>
    <s v="460139"/>
    <s v="AMISOM Operational services"/>
    <s v="228002"/>
    <s v="Maintenance-Transport Equipment "/>
    <n v="0"/>
    <n v="0"/>
    <n v="0"/>
    <n v="0"/>
    <n v="9383859990.4239998"/>
    <n v="0"/>
    <n v="0"/>
    <n v="9383859990.4239998"/>
    <n v="0"/>
    <n v="0"/>
    <n v="0"/>
    <n v="0"/>
    <n v="0"/>
    <n v="0"/>
    <n v="0"/>
    <n v="0"/>
    <n v="0"/>
    <n v="0"/>
    <n v="0"/>
    <n v="0"/>
    <n v="0"/>
    <n v="0"/>
    <n v="0"/>
    <n v="0"/>
    <n v="0"/>
    <n v="0"/>
    <n v="0"/>
    <n v="0"/>
    <n v="0"/>
    <n v="0"/>
    <s v="Recurrent"/>
  </r>
  <r>
    <s v="005"/>
    <s v="Ministry of Public Service "/>
    <x v="4"/>
    <x v="4"/>
    <s v="03"/>
    <s v="Human Resource Management "/>
    <s v="04"/>
    <s v="Policy, Planning and Support Services"/>
    <s v="002"/>
    <s v="Finance and administration"/>
    <s v="1682"/>
    <s v="Retooling of Public Service"/>
    <s v="000004"/>
    <s v="Finance and Accounting"/>
    <s v="211106"/>
    <s v="Allowances (Incl. Casuals, Temporary, sitting allowances)"/>
    <n v="0"/>
    <n v="0"/>
    <n v="0"/>
    <n v="0"/>
    <n v="100000000"/>
    <n v="0"/>
    <n v="100000000"/>
    <n v="0"/>
    <n v="0"/>
    <n v="0"/>
    <n v="0"/>
    <n v="0"/>
    <n v="50000000"/>
    <n v="50000000"/>
    <n v="0"/>
    <n v="0"/>
    <n v="25000000"/>
    <n v="24887846"/>
    <n v="0"/>
    <n v="0"/>
    <n v="9582496"/>
    <n v="9694650"/>
    <n v="0"/>
    <n v="0"/>
    <n v="84582496"/>
    <n v="0"/>
    <n v="84582496"/>
    <n v="0"/>
    <n v="84582496"/>
    <n v="84582496"/>
    <s v="Recurrent"/>
  </r>
  <r>
    <s v="005"/>
    <s v="Ministry of Public Service "/>
    <x v="4"/>
    <x v="4"/>
    <s v="03"/>
    <s v="Human Resource Management "/>
    <s v="04"/>
    <s v="Policy, Planning and Support Services"/>
    <s v="002"/>
    <s v="Finance and administration"/>
    <s v="1682"/>
    <s v="Retooling of Public Service"/>
    <s v="000004"/>
    <s v="Finance and Accounting"/>
    <s v="221002"/>
    <s v="Workshops, Meetings and Seminars"/>
    <n v="0"/>
    <n v="0"/>
    <n v="0"/>
    <n v="0"/>
    <n v="100000000"/>
    <n v="0"/>
    <n v="100000000"/>
    <n v="0"/>
    <n v="0"/>
    <n v="0"/>
    <n v="0"/>
    <n v="0"/>
    <n v="50000000"/>
    <n v="48292134"/>
    <n v="0"/>
    <n v="0"/>
    <n v="25000000"/>
    <n v="26425477"/>
    <n v="0"/>
    <n v="0"/>
    <n v="25000000"/>
    <n v="25276896"/>
    <n v="0"/>
    <n v="0"/>
    <n v="100000000"/>
    <n v="0"/>
    <n v="99994507"/>
    <n v="0"/>
    <n v="100000000"/>
    <n v="99994507"/>
    <s v="Recurrent"/>
  </r>
  <r>
    <s v="005"/>
    <s v="Ministry of Public Service "/>
    <x v="4"/>
    <x v="4"/>
    <s v="03"/>
    <s v="Human Resource Management "/>
    <s v="04"/>
    <s v="Policy, Planning and Support Services"/>
    <s v="002"/>
    <s v="Finance and administration"/>
    <s v="1682"/>
    <s v="Retooling of Public Service"/>
    <s v="000004"/>
    <s v="Finance and Accounting"/>
    <s v="228001"/>
    <s v="Maintenance-Buildings and Structures"/>
    <n v="0"/>
    <n v="0"/>
    <n v="0"/>
    <n v="0"/>
    <n v="100000000"/>
    <n v="0"/>
    <n v="100000000"/>
    <n v="0"/>
    <n v="0"/>
    <n v="0"/>
    <n v="0"/>
    <n v="0"/>
    <n v="0"/>
    <n v="0"/>
    <n v="0"/>
    <n v="0"/>
    <n v="0"/>
    <n v="0"/>
    <n v="0"/>
    <n v="0"/>
    <n v="0"/>
    <n v="0"/>
    <n v="0"/>
    <n v="0"/>
    <n v="0"/>
    <n v="0"/>
    <n v="0"/>
    <n v="0"/>
    <n v="0"/>
    <n v="0"/>
    <s v="Recurrent"/>
  </r>
  <r>
    <s v="005"/>
    <s v="Ministry of Public Service "/>
    <x v="4"/>
    <x v="4"/>
    <s v="03"/>
    <s v="Human Resource Management "/>
    <s v="04"/>
    <s v="Policy, Planning and Support Services"/>
    <s v="002"/>
    <s v="Finance and administration"/>
    <s v="1682"/>
    <s v="Retooling of Public Service"/>
    <s v="000004"/>
    <s v="Finance and Accounting"/>
    <s v="313121"/>
    <s v="  Non-Residential Buildings  - Improvement"/>
    <n v="0"/>
    <n v="0"/>
    <n v="0"/>
    <n v="0"/>
    <n v="300000000"/>
    <n v="0"/>
    <n v="300000000"/>
    <n v="0"/>
    <n v="0"/>
    <n v="0"/>
    <n v="0"/>
    <n v="0"/>
    <n v="222551795"/>
    <n v="0"/>
    <n v="0"/>
    <n v="0"/>
    <n v="64792820"/>
    <n v="8029546"/>
    <n v="0"/>
    <n v="0"/>
    <n v="0"/>
    <n v="268038025"/>
    <n v="0"/>
    <n v="0"/>
    <n v="287344615"/>
    <n v="0"/>
    <n v="276067571"/>
    <n v="0"/>
    <n v="287344615"/>
    <n v="276067571"/>
    <s v="Capital"/>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1003"/>
    <s v="Staff Training"/>
    <n v="0"/>
    <n v="0"/>
    <n v="0"/>
    <n v="0"/>
    <n v="0"/>
    <n v="0"/>
    <n v="0"/>
    <n v="0"/>
    <n v="0"/>
    <n v="0"/>
    <n v="593100000"/>
    <n v="0"/>
    <n v="0"/>
    <n v="0"/>
    <n v="0"/>
    <n v="24971996"/>
    <n v="0"/>
    <n v="0"/>
    <n v="0"/>
    <n v="0"/>
    <n v="0"/>
    <n v="0"/>
    <n v="1779300000"/>
    <n v="2347315792"/>
    <n v="0"/>
    <n v="2372400000"/>
    <n v="0"/>
    <n v="2372287788"/>
    <n v="2372400000"/>
    <n v="2372287788"/>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1009"/>
    <s v="Welfare and Entertainment"/>
    <n v="0"/>
    <n v="0"/>
    <n v="0"/>
    <n v="0"/>
    <n v="0"/>
    <n v="0"/>
    <n v="0"/>
    <n v="0"/>
    <n v="0"/>
    <n v="0"/>
    <n v="9000000"/>
    <n v="0"/>
    <n v="0"/>
    <n v="0"/>
    <n v="27000000"/>
    <n v="0"/>
    <n v="0"/>
    <n v="0"/>
    <n v="0"/>
    <n v="0"/>
    <n v="0"/>
    <n v="0"/>
    <n v="27000000"/>
    <n v="3968000"/>
    <n v="0"/>
    <n v="63000000"/>
    <n v="0"/>
    <n v="3968000"/>
    <n v="63000000"/>
    <n v="3968000"/>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3003"/>
    <s v="Rent-Produced Assets-to private entities"/>
    <n v="0"/>
    <n v="0"/>
    <n v="0"/>
    <n v="0"/>
    <n v="0"/>
    <n v="0"/>
    <n v="0"/>
    <n v="0"/>
    <n v="0"/>
    <n v="0"/>
    <n v="72036000"/>
    <n v="0"/>
    <n v="0"/>
    <n v="0"/>
    <n v="216108000"/>
    <n v="186659756"/>
    <n v="0"/>
    <n v="0"/>
    <n v="0"/>
    <n v="0"/>
    <n v="0"/>
    <n v="0"/>
    <n v="356108000"/>
    <n v="382343944"/>
    <n v="0"/>
    <n v="644252000"/>
    <n v="0"/>
    <n v="569003700"/>
    <n v="644252000"/>
    <n v="569003700"/>
    <s v="Recurrent"/>
  </r>
  <r>
    <s v="008"/>
    <s v="Ministry of Finance, Planning and Economic Development "/>
    <x v="5"/>
    <x v="5"/>
    <s v="01"/>
    <s v="Enabling Environment"/>
    <s v="03"/>
    <s v="Development Policy and Investment Promotion"/>
    <s v="000"/>
    <s v=""/>
    <s v="1289"/>
    <s v="Competitiveness and Enterprise Development Project-CEDP"/>
    <s v="190006"/>
    <s v="Business Development Services (CEDP)"/>
    <s v="228002"/>
    <s v="Maintenance-Transport Equipment "/>
    <n v="0"/>
    <n v="0"/>
    <n v="0"/>
    <n v="0"/>
    <n v="0"/>
    <n v="0"/>
    <n v="0"/>
    <n v="0"/>
    <n v="0"/>
    <n v="0"/>
    <n v="10800000"/>
    <n v="4294445"/>
    <n v="0"/>
    <n v="0"/>
    <n v="32400000"/>
    <n v="1431673"/>
    <n v="0"/>
    <n v="0"/>
    <n v="0"/>
    <n v="0"/>
    <n v="0"/>
    <n v="0"/>
    <n v="32400000"/>
    <n v="24429209"/>
    <n v="0"/>
    <n v="75600000"/>
    <n v="0"/>
    <n v="30155327"/>
    <n v="75600000"/>
    <n v="30155327"/>
    <s v="Recurrent"/>
  </r>
  <r>
    <s v="008"/>
    <s v="Ministry of Finance, Planning and Economic Development "/>
    <x v="5"/>
    <x v="5"/>
    <s v="01"/>
    <s v="Enabling Environment"/>
    <s v="03"/>
    <s v="Development Policy and Investment Promotion"/>
    <s v="000"/>
    <s v=""/>
    <s v="1289"/>
    <s v="Competitiveness and Enterprise Development Project-CEDP"/>
    <s v="560024"/>
    <s v="Management of ICT systems and infrastructure "/>
    <s v="312219"/>
    <s v="Other Transport equipment - Acquisition"/>
    <n v="0"/>
    <n v="0"/>
    <n v="0"/>
    <n v="0"/>
    <n v="0"/>
    <n v="0"/>
    <n v="0"/>
    <n v="0"/>
    <n v="0"/>
    <n v="0"/>
    <n v="99000000"/>
    <n v="22750000"/>
    <n v="0"/>
    <n v="0"/>
    <n v="297000000"/>
    <n v="0"/>
    <n v="0"/>
    <n v="0"/>
    <n v="0"/>
    <n v="0"/>
    <n v="0"/>
    <n v="0"/>
    <n v="297000000"/>
    <n v="0"/>
    <n v="0"/>
    <n v="693000000"/>
    <n v="0"/>
    <n v="22750000"/>
    <n v="693000000"/>
    <n v="22750000"/>
    <s v="Capital"/>
  </r>
  <r>
    <s v="008"/>
    <s v="Ministry of Finance, Planning and Economic Development "/>
    <x v="5"/>
    <x v="5"/>
    <s v="01"/>
    <s v="Enabling Environment"/>
    <s v="03"/>
    <s v="Development Policy and Investment Promotion"/>
    <s v="000"/>
    <s v=""/>
    <s v="1289"/>
    <s v="Competitiveness and Enterprise Development Project-CEDP"/>
    <s v="560024"/>
    <s v="Management of ICT systems and infrastructure "/>
    <s v="312231"/>
    <s v="Office Equipment - Acquisition "/>
    <n v="0"/>
    <n v="0"/>
    <n v="0"/>
    <n v="0"/>
    <n v="0"/>
    <n v="0"/>
    <n v="0"/>
    <n v="0"/>
    <n v="0"/>
    <n v="0"/>
    <n v="289548250"/>
    <n v="0"/>
    <n v="0"/>
    <n v="0"/>
    <n v="0"/>
    <n v="0"/>
    <n v="0"/>
    <n v="0"/>
    <n v="0"/>
    <n v="0"/>
    <n v="0"/>
    <n v="0"/>
    <n v="868643750"/>
    <n v="525519800"/>
    <n v="0"/>
    <n v="1158192000"/>
    <n v="0"/>
    <n v="525519800"/>
    <n v="1158192000"/>
    <n v="525519800"/>
    <s v="Capital"/>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1017"/>
    <s v="Membership dues and Subscription fees."/>
    <n v="0"/>
    <n v="0"/>
    <n v="0"/>
    <n v="0"/>
    <n v="72000000"/>
    <n v="0"/>
    <n v="0"/>
    <n v="720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3004"/>
    <s v="Guard and Security services"/>
    <n v="0"/>
    <n v="0"/>
    <n v="0"/>
    <n v="0"/>
    <n v="32400000"/>
    <n v="0"/>
    <n v="0"/>
    <n v="324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190006"/>
    <s v="Business Development Services (CEDP)"/>
    <s v="228002"/>
    <s v="Maintenance-Transport Equipment "/>
    <n v="0"/>
    <n v="0"/>
    <n v="0"/>
    <n v="0"/>
    <n v="43200000"/>
    <n v="0"/>
    <n v="0"/>
    <n v="43200000"/>
    <n v="0"/>
    <n v="0"/>
    <n v="0"/>
    <n v="0"/>
    <n v="0"/>
    <n v="0"/>
    <n v="0"/>
    <n v="0"/>
    <n v="0"/>
    <n v="0"/>
    <n v="0"/>
    <n v="0"/>
    <n v="0"/>
    <n v="0"/>
    <n v="0"/>
    <n v="0"/>
    <n v="0"/>
    <n v="0"/>
    <n v="0"/>
    <n v="0"/>
    <n v="0"/>
    <n v="0"/>
    <s v="Recurrent"/>
  </r>
  <r>
    <s v="008"/>
    <s v="Ministry of Finance, Planning and Economic Development "/>
    <x v="5"/>
    <x v="5"/>
    <s v="01"/>
    <s v="Enabling Environment"/>
    <s v="03"/>
    <s v="Development Policy and Investment Promotion"/>
    <s v="001"/>
    <s v="Economic Development Policy and Research"/>
    <s v="1289"/>
    <s v="Competitiveness and Enterprise Development Project-CEDP"/>
    <s v="560024"/>
    <s v="Management of ICT systems and infrastructure "/>
    <s v="312221"/>
    <s v="Light ICT hardware - Acquisition"/>
    <n v="0"/>
    <n v="0"/>
    <n v="0"/>
    <n v="0"/>
    <n v="600000000"/>
    <n v="0"/>
    <n v="0"/>
    <n v="600000000"/>
    <n v="0"/>
    <n v="0"/>
    <n v="0"/>
    <n v="0"/>
    <n v="0"/>
    <n v="0"/>
    <n v="0"/>
    <n v="0"/>
    <n v="0"/>
    <n v="0"/>
    <n v="0"/>
    <n v="0"/>
    <n v="0"/>
    <n v="0"/>
    <n v="0"/>
    <n v="0"/>
    <n v="0"/>
    <n v="0"/>
    <n v="0"/>
    <n v="0"/>
    <n v="0"/>
    <n v="0"/>
    <s v="Capital"/>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21001"/>
    <s v="Advertising and Public Relations"/>
    <n v="0"/>
    <n v="0"/>
    <n v="0"/>
    <n v="0"/>
    <n v="0"/>
    <n v="0"/>
    <n v="0"/>
    <n v="0"/>
    <n v="0"/>
    <n v="0"/>
    <n v="5000000"/>
    <n v="2600000"/>
    <n v="0"/>
    <n v="0"/>
    <n v="5000000"/>
    <n v="0"/>
    <n v="0"/>
    <n v="0"/>
    <n v="0"/>
    <n v="0"/>
    <n v="0"/>
    <n v="0"/>
    <n v="5000000"/>
    <n v="800000"/>
    <n v="0"/>
    <n v="15000000"/>
    <n v="0"/>
    <n v="3400000"/>
    <n v="15000000"/>
    <n v="3400000"/>
    <s v="Recurrent"/>
  </r>
  <r>
    <s v="008"/>
    <s v="Ministry of Finance, Planning and Economic Development "/>
    <x v="5"/>
    <x v="5"/>
    <s v="01"/>
    <s v="Enabling Environment"/>
    <s v="04"/>
    <s v="Financial  Sector Development"/>
    <s v="000"/>
    <s v=""/>
    <s v="1288"/>
    <s v="Project for Financial Inclusion in Rural Areas (PROFIRA)"/>
    <s v="560027"/>
    <s v="Coordination and oversight of microfinance services "/>
    <s v="221011"/>
    <s v="Printing, Stationery, Photocopying and Binding"/>
    <n v="0"/>
    <n v="0"/>
    <n v="0"/>
    <n v="0"/>
    <n v="0"/>
    <n v="0"/>
    <n v="0"/>
    <n v="0"/>
    <n v="0"/>
    <n v="0"/>
    <n v="12000000"/>
    <n v="5138640"/>
    <n v="0"/>
    <n v="0"/>
    <n v="12000000"/>
    <n v="16898155"/>
    <n v="0"/>
    <n v="0"/>
    <n v="0"/>
    <n v="0"/>
    <n v="0"/>
    <n v="0"/>
    <n v="12000000"/>
    <n v="17011055"/>
    <n v="0"/>
    <n v="36000000"/>
    <n v="0"/>
    <n v="39047850"/>
    <n v="36000000"/>
    <n v="39047850"/>
    <s v="Recurrent"/>
  </r>
  <r>
    <s v="008"/>
    <s v="Ministry of Finance, Planning and Economic Development "/>
    <x v="5"/>
    <x v="5"/>
    <s v="02"/>
    <s v="Strengthening Private Sector Institutional and Organizational Capacity"/>
    <s v="03"/>
    <s v="Development Policy and Investment Promotion"/>
    <s v="000"/>
    <s v=""/>
    <s v="1338"/>
    <s v="Skills Development Project"/>
    <s v="190034"/>
    <s v="Business Development Services (SDP)"/>
    <s v="263402"/>
    <s v="Transfer to Other Government Units"/>
    <n v="0"/>
    <n v="0"/>
    <n v="0"/>
    <n v="0"/>
    <n v="0"/>
    <n v="0"/>
    <n v="0"/>
    <n v="0"/>
    <n v="0"/>
    <n v="0"/>
    <n v="367800000"/>
    <n v="177023962"/>
    <n v="0"/>
    <n v="0"/>
    <n v="0"/>
    <n v="162352667"/>
    <n v="0"/>
    <n v="0"/>
    <n v="0"/>
    <n v="0"/>
    <n v="0"/>
    <n v="0"/>
    <n v="0"/>
    <n v="162717424"/>
    <n v="0"/>
    <n v="367800000"/>
    <n v="0"/>
    <n v="502094053"/>
    <n v="367800000"/>
    <n v="502094053"/>
    <s v="Recurrent"/>
  </r>
  <r>
    <s v="008"/>
    <s v="Ministry of Finance, Planning and Economic Development "/>
    <x v="6"/>
    <x v="6"/>
    <s v="01"/>
    <s v="Development Planning, Research, Evaluation and Statistics"/>
    <s v="06"/>
    <s v="Macroeconomic Policy and Management"/>
    <s v="001"/>
    <s v="Macroeconomic Policy"/>
    <s v="1521"/>
    <s v="Resource Enhancement and Accountability Programme (REAP)"/>
    <s v="560068"/>
    <s v="Domestic Revenue and Foreign Aid Policy"/>
    <s v="212101"/>
    <s v="Social Security Contributions"/>
    <n v="0"/>
    <n v="0"/>
    <n v="0"/>
    <n v="0"/>
    <n v="66648021"/>
    <n v="0"/>
    <n v="66648021"/>
    <n v="0"/>
    <n v="0"/>
    <n v="0"/>
    <n v="0"/>
    <n v="0"/>
    <n v="49986016"/>
    <n v="38645814"/>
    <n v="0"/>
    <n v="0"/>
    <n v="16662005"/>
    <n v="22572006"/>
    <n v="0"/>
    <n v="0"/>
    <n v="0"/>
    <n v="0"/>
    <n v="0"/>
    <n v="0"/>
    <n v="66648021"/>
    <n v="0"/>
    <n v="61217820"/>
    <n v="0"/>
    <n v="66648021"/>
    <n v="61217820"/>
    <s v="Recurrent"/>
  </r>
  <r>
    <s v="008"/>
    <s v="Ministry of Finance, Planning and Economic Development "/>
    <x v="6"/>
    <x v="6"/>
    <s v="02"/>
    <s v="Resource Mobilization and Budgeting"/>
    <s v="01"/>
    <s v="Budget Preparation, Execution and Monitoring"/>
    <s v="000"/>
    <s v=""/>
    <s v="1521"/>
    <s v="Resource Enhancement and Accountability Programme (REAP)"/>
    <s v="560018"/>
    <s v="Coordination of the Budget Cycle"/>
    <s v="211104"/>
    <s v="Employee Gratuity"/>
    <n v="0"/>
    <n v="0"/>
    <n v="0"/>
    <n v="0"/>
    <n v="0"/>
    <n v="0"/>
    <n v="0"/>
    <n v="0"/>
    <n v="0"/>
    <n v="0"/>
    <n v="0"/>
    <n v="0"/>
    <n v="0"/>
    <n v="0"/>
    <n v="146735000"/>
    <n v="0"/>
    <n v="0"/>
    <n v="0"/>
    <n v="0"/>
    <n v="0"/>
    <n v="0"/>
    <n v="0"/>
    <n v="264123000"/>
    <n v="0"/>
    <n v="0"/>
    <n v="410858000"/>
    <n v="0"/>
    <n v="0"/>
    <n v="410858000"/>
    <n v="0"/>
    <s v="Recurrent"/>
  </r>
  <r>
    <s v="008"/>
    <s v="Ministry of Finance, Planning and Economic Development "/>
    <x v="6"/>
    <x v="6"/>
    <s v="02"/>
    <s v="Resource Mobilization and Budgeting"/>
    <s v="01"/>
    <s v="Budget Preparation, Execution and Monitoring"/>
    <s v="000"/>
    <s v=""/>
    <s v="1521"/>
    <s v="Resource Enhancement and Accountability Programme (REAP)"/>
    <s v="560024"/>
    <s v="Management of ICT systems and infrastructure "/>
    <s v="225201"/>
    <s v="Consultancy Services-Capital"/>
    <n v="0"/>
    <n v="0"/>
    <n v="0"/>
    <n v="0"/>
    <n v="0"/>
    <n v="0"/>
    <n v="0"/>
    <n v="0"/>
    <n v="0"/>
    <n v="0"/>
    <n v="0"/>
    <n v="0"/>
    <n v="0"/>
    <n v="0"/>
    <n v="1126963943"/>
    <n v="699833404"/>
    <n v="0"/>
    <n v="0"/>
    <n v="0"/>
    <n v="0"/>
    <n v="0"/>
    <n v="0"/>
    <n v="2253927886"/>
    <n v="1006178588"/>
    <n v="0"/>
    <n v="3380891829"/>
    <n v="0"/>
    <n v="1706011992"/>
    <n v="3380891829"/>
    <n v="1706011992"/>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18"/>
    <s v="Coordination of the Budget Cycle"/>
    <s v="227001"/>
    <s v="Travel inland"/>
    <n v="0"/>
    <n v="0"/>
    <n v="0"/>
    <n v="0"/>
    <n v="56233664"/>
    <n v="0"/>
    <n v="0"/>
    <n v="56233664"/>
    <n v="0"/>
    <n v="0"/>
    <n v="0"/>
    <n v="0"/>
    <n v="0"/>
    <n v="0"/>
    <n v="0"/>
    <n v="0"/>
    <n v="0"/>
    <n v="0"/>
    <n v="0"/>
    <n v="0"/>
    <n v="0"/>
    <n v="0"/>
    <n v="0"/>
    <n v="0"/>
    <n v="0"/>
    <n v="0"/>
    <n v="0"/>
    <n v="0"/>
    <n v="0"/>
    <n v="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11102"/>
    <s v="Contract Staff Salaries "/>
    <n v="0"/>
    <n v="0"/>
    <n v="0"/>
    <n v="0"/>
    <n v="1739600552"/>
    <n v="0"/>
    <n v="1739600552"/>
    <n v="0"/>
    <n v="434900138"/>
    <n v="361380667"/>
    <n v="0"/>
    <n v="0"/>
    <n v="455944562"/>
    <n v="393057192"/>
    <n v="0"/>
    <n v="0"/>
    <n v="416056917"/>
    <n v="354347176"/>
    <n v="0"/>
    <n v="0"/>
    <n v="432698935"/>
    <n v="630815500"/>
    <n v="0"/>
    <n v="0"/>
    <n v="1739600552"/>
    <n v="0"/>
    <n v="1739600535"/>
    <n v="0"/>
    <n v="1739600552"/>
    <n v="1739600535"/>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12101"/>
    <s v="Social Security Contributions"/>
    <n v="0"/>
    <n v="0"/>
    <n v="0"/>
    <n v="0"/>
    <n v="167960055"/>
    <n v="0"/>
    <n v="167960055"/>
    <n v="0"/>
    <n v="0"/>
    <n v="0"/>
    <n v="0"/>
    <n v="0"/>
    <n v="125970041"/>
    <n v="50643000"/>
    <n v="0"/>
    <n v="0"/>
    <n v="41990014"/>
    <n v="53817975"/>
    <n v="0"/>
    <n v="0"/>
    <n v="0"/>
    <n v="63498500"/>
    <n v="0"/>
    <n v="0"/>
    <n v="167960055"/>
    <n v="0"/>
    <n v="167959475"/>
    <n v="0"/>
    <n v="167960055"/>
    <n v="167959475"/>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1"/>
    <s v="Inter-Governmental Fiscal Transfer Reform Programme"/>
    <s v="225101"/>
    <s v="Consultancy Services"/>
    <n v="0"/>
    <n v="0"/>
    <n v="0"/>
    <n v="0"/>
    <n v="70852845685"/>
    <n v="0"/>
    <n v="70852845685"/>
    <n v="0"/>
    <n v="300000000"/>
    <n v="67739572"/>
    <n v="0"/>
    <n v="0"/>
    <n v="12830003345"/>
    <n v="8970969371"/>
    <n v="0"/>
    <n v="0"/>
    <n v="22756094017"/>
    <n v="12493127213"/>
    <n v="0"/>
    <n v="0"/>
    <n v="22280753091"/>
    <n v="36635012344"/>
    <n v="0"/>
    <n v="0"/>
    <n v="58166850453"/>
    <n v="0"/>
    <n v="58166848500"/>
    <n v="0"/>
    <n v="58166850453"/>
    <n v="58166848500"/>
    <s v="Recurrent"/>
  </r>
  <r>
    <s v="008"/>
    <s v="Ministry of Finance, Planning and Economic Development "/>
    <x v="6"/>
    <x v="6"/>
    <s v="02"/>
    <s v="Resource Mobilization and Budgeting"/>
    <s v="01"/>
    <s v="Budget Preparation, Execution and Monitoring"/>
    <s v="001"/>
    <s v="Budget Policy and Evaluation"/>
    <s v="1521"/>
    <s v="Resource Enhancement and Accountability Programme (REAP)"/>
    <s v="560024"/>
    <s v="Management of ICT systems and infrastructure "/>
    <s v="221008"/>
    <s v="Information and Communication Technology Supplies.  "/>
    <n v="0"/>
    <n v="0"/>
    <n v="0"/>
    <n v="0"/>
    <n v="72980000"/>
    <n v="0"/>
    <n v="0"/>
    <n v="72980000"/>
    <n v="0"/>
    <n v="0"/>
    <n v="0"/>
    <n v="0"/>
    <n v="0"/>
    <n v="0"/>
    <n v="0"/>
    <n v="0"/>
    <n v="0"/>
    <n v="0"/>
    <n v="0"/>
    <n v="0"/>
    <n v="0"/>
    <n v="0"/>
    <n v="0"/>
    <n v="0"/>
    <n v="0"/>
    <n v="0"/>
    <n v="0"/>
    <n v="0"/>
    <n v="0"/>
    <n v="0"/>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1011"/>
    <s v="Printing, Stationery, Photocopying and Binding"/>
    <n v="0"/>
    <n v="0"/>
    <n v="0"/>
    <n v="0"/>
    <n v="0"/>
    <n v="0"/>
    <n v="0"/>
    <n v="0"/>
    <n v="0"/>
    <n v="0"/>
    <n v="21530000"/>
    <n v="21530000"/>
    <n v="0"/>
    <n v="0"/>
    <n v="21530000"/>
    <n v="21530000"/>
    <n v="0"/>
    <n v="0"/>
    <n v="0"/>
    <n v="0"/>
    <n v="0"/>
    <n v="0"/>
    <n v="86120000"/>
    <n v="56329300"/>
    <n v="0"/>
    <n v="129180000"/>
    <n v="0"/>
    <n v="99389300"/>
    <n v="129180000"/>
    <n v="99389300"/>
    <s v="Recurrent"/>
  </r>
  <r>
    <s v="008"/>
    <s v="Ministry of Finance, Planning and Economic Development "/>
    <x v="6"/>
    <x v="6"/>
    <s v="02"/>
    <s v="Resource Mobilization and Budgeting"/>
    <s v="02"/>
    <s v="Deficit Financing and Cash Management"/>
    <s v="000"/>
    <s v=""/>
    <s v="1208"/>
    <s v="Support to National Authorising Officer"/>
    <s v="560076"/>
    <s v="Debt Financing Mobilization"/>
    <s v="227001"/>
    <s v="Travel inland"/>
    <n v="0"/>
    <n v="0"/>
    <n v="0"/>
    <n v="0"/>
    <n v="0"/>
    <n v="0"/>
    <n v="0"/>
    <n v="0"/>
    <n v="0"/>
    <n v="0"/>
    <n v="60700000"/>
    <n v="60700000"/>
    <n v="0"/>
    <n v="0"/>
    <n v="60700000"/>
    <n v="60700000"/>
    <n v="0"/>
    <n v="0"/>
    <n v="0"/>
    <n v="0"/>
    <n v="0"/>
    <n v="0"/>
    <n v="242800000"/>
    <n v="37037723"/>
    <n v="0"/>
    <n v="364200000"/>
    <n v="0"/>
    <n v="158437723"/>
    <n v="364200000"/>
    <n v="158437723"/>
    <s v="Recurrent"/>
  </r>
  <r>
    <s v="008"/>
    <s v="Ministry of Finance, Planning and Economic Development "/>
    <x v="6"/>
    <x v="6"/>
    <s v="02"/>
    <s v="Resource Mobilization and Budgeting"/>
    <s v="02"/>
    <s v="Deficit Financing and Cash Management"/>
    <s v="000"/>
    <s v=""/>
    <s v="1521"/>
    <s v="Resource Enhancement and Accountability Programme (REAP)"/>
    <s v="560024"/>
    <s v="Management of ICT systems and infrastructure "/>
    <s v="221003"/>
    <s v="Staff Training"/>
    <n v="0"/>
    <n v="0"/>
    <n v="0"/>
    <n v="0"/>
    <n v="0"/>
    <n v="0"/>
    <n v="0"/>
    <n v="0"/>
    <n v="0"/>
    <n v="0"/>
    <n v="0"/>
    <n v="0"/>
    <n v="0"/>
    <n v="0"/>
    <n v="90000000"/>
    <n v="0"/>
    <n v="0"/>
    <n v="0"/>
    <n v="0"/>
    <n v="0"/>
    <n v="0"/>
    <n v="0"/>
    <n v="180000000"/>
    <n v="170904795"/>
    <n v="0"/>
    <n v="270000000"/>
    <n v="0"/>
    <n v="170904795"/>
    <n v="270000000"/>
    <n v="170904795"/>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19"/>
    <s v="Data Management and Dissemination"/>
    <s v="221002"/>
    <s v="Workshops, Meetings and Seminars"/>
    <n v="0"/>
    <n v="0"/>
    <n v="0"/>
    <n v="0"/>
    <n v="137900000"/>
    <n v="0"/>
    <n v="0"/>
    <n v="137900000"/>
    <n v="0"/>
    <n v="0"/>
    <n v="0"/>
    <n v="0"/>
    <n v="0"/>
    <n v="0"/>
    <n v="0"/>
    <n v="0"/>
    <n v="0"/>
    <n v="0"/>
    <n v="0"/>
    <n v="0"/>
    <n v="0"/>
    <n v="0"/>
    <n v="0"/>
    <n v="0"/>
    <n v="0"/>
    <n v="0"/>
    <n v="0"/>
    <n v="0"/>
    <n v="0"/>
    <n v="0"/>
    <s v="Recurrent"/>
  </r>
  <r>
    <s v="008"/>
    <s v="Ministry of Finance, Planning and Economic Development "/>
    <x v="6"/>
    <x v="6"/>
    <s v="02"/>
    <s v="Resource Mobilization and Budgeting"/>
    <s v="02"/>
    <s v="Deficit Financing and Cash Management"/>
    <s v="003"/>
    <s v="Development Assistance and Regional Cooperation"/>
    <s v="1208"/>
    <s v="Support to National Authorising Officer"/>
    <s v="560076"/>
    <s v="Debt Financing Mobilization"/>
    <s v="221007"/>
    <s v="Books, Periodicals &amp; Newspapers"/>
    <n v="0"/>
    <n v="0"/>
    <n v="0"/>
    <n v="0"/>
    <n v="15000000"/>
    <n v="0"/>
    <n v="0"/>
    <n v="15000000"/>
    <n v="0"/>
    <n v="0"/>
    <n v="0"/>
    <n v="0"/>
    <n v="0"/>
    <n v="0"/>
    <n v="0"/>
    <n v="0"/>
    <n v="0"/>
    <n v="0"/>
    <n v="0"/>
    <n v="0"/>
    <n v="0"/>
    <n v="0"/>
    <n v="0"/>
    <n v="0"/>
    <n v="0"/>
    <n v="0"/>
    <n v="0"/>
    <n v="0"/>
    <n v="0"/>
    <n v="0"/>
    <s v="Recurrent"/>
  </r>
  <r>
    <s v="008"/>
    <s v="Ministry of Finance, Planning and Economic Development "/>
    <x v="6"/>
    <x v="6"/>
    <s v="04"/>
    <s v="Accountability Systems and Service Delivery"/>
    <s v="07"/>
    <s v="Policy, Planning and Support Services"/>
    <s v="001"/>
    <s v="Finance and administration"/>
    <s v="1521"/>
    <s v="Resource Enhancement and Accountability Programme (REAP)"/>
    <s v="560016"/>
    <s v="Coordination of Planning, Monitoring and Reporting "/>
    <s v="212101"/>
    <s v="Social Security Contributions"/>
    <n v="0"/>
    <n v="0"/>
    <n v="0"/>
    <n v="0"/>
    <n v="453200143"/>
    <n v="0"/>
    <n v="453200143"/>
    <n v="0"/>
    <n v="0"/>
    <n v="0"/>
    <n v="0"/>
    <n v="0"/>
    <n v="113300036"/>
    <n v="113300036"/>
    <n v="0"/>
    <n v="0"/>
    <n v="339900107"/>
    <n v="294733914"/>
    <n v="0"/>
    <n v="0"/>
    <n v="0"/>
    <n v="44536673"/>
    <n v="0"/>
    <n v="0"/>
    <n v="453200143"/>
    <n v="0"/>
    <n v="452570623"/>
    <n v="0"/>
    <n v="453200143"/>
    <n v="452570623"/>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225101"/>
    <s v="Consultancy Services"/>
    <n v="650000000"/>
    <n v="0"/>
    <n v="0"/>
    <n v="0"/>
    <n v="650000000"/>
    <n v="0"/>
    <n v="0"/>
    <n v="0"/>
    <n v="0"/>
    <n v="0"/>
    <n v="0"/>
    <n v="0"/>
    <n v="0"/>
    <n v="0"/>
    <n v="0"/>
    <n v="0"/>
    <n v="0"/>
    <n v="0"/>
    <n v="0"/>
    <n v="0"/>
    <n v="650000000"/>
    <n v="649905659"/>
    <n v="0"/>
    <n v="0"/>
    <n v="650000000"/>
    <n v="0"/>
    <n v="649905659"/>
    <n v="0"/>
    <n v="650000000"/>
    <n v="649905659"/>
    <s v="Recurrent"/>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312121"/>
    <s v="Non-Residential Buildings - Acquisition"/>
    <n v="0"/>
    <n v="0"/>
    <n v="3560000000"/>
    <n v="-3560000000"/>
    <n v="32040000000"/>
    <n v="0"/>
    <n v="35600000000"/>
    <n v="0"/>
    <n v="0"/>
    <n v="0"/>
    <n v="0"/>
    <n v="0"/>
    <n v="5000000000"/>
    <n v="170034389"/>
    <n v="0"/>
    <n v="0"/>
    <n v="14482500000"/>
    <n v="1331603719"/>
    <n v="0"/>
    <n v="0"/>
    <n v="12557500000"/>
    <n v="30214678607"/>
    <n v="0"/>
    <n v="0"/>
    <n v="32040000000"/>
    <n v="0"/>
    <n v="31716316715"/>
    <n v="0"/>
    <n v="32040000000"/>
    <n v="31716316715"/>
    <s v="Capital"/>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312219"/>
    <s v="Other Transport equipment - Acquisition"/>
    <n v="0"/>
    <n v="0"/>
    <n v="60000000"/>
    <n v="-60000000"/>
    <n v="540000000"/>
    <n v="0"/>
    <n v="600000000"/>
    <n v="0"/>
    <n v="0"/>
    <n v="0"/>
    <n v="0"/>
    <n v="0"/>
    <n v="540000000"/>
    <n v="0"/>
    <n v="0"/>
    <n v="0"/>
    <n v="0"/>
    <n v="540000000"/>
    <n v="0"/>
    <n v="0"/>
    <n v="0"/>
    <n v="0"/>
    <n v="0"/>
    <n v="0"/>
    <n v="540000000"/>
    <n v="0"/>
    <n v="540000000"/>
    <n v="0"/>
    <n v="540000000"/>
    <n v="540000000"/>
    <s v="Capital"/>
  </r>
  <r>
    <s v="008"/>
    <s v="Ministry of Finance, Planning and Economic Development "/>
    <x v="6"/>
    <x v="6"/>
    <s v="04"/>
    <s v="Accountability Systems and Service Delivery"/>
    <s v="07"/>
    <s v="Policy, Planning and Support Services"/>
    <s v="001"/>
    <s v="Finance and administration"/>
    <s v="1625"/>
    <s v="Retooling of Ministry of Finance, Planning and Economic Development"/>
    <s v="560024"/>
    <s v="Management of ICT systems and infrastructure "/>
    <s v="342111"/>
    <s v="Land - Acquisition"/>
    <n v="8000000000"/>
    <n v="0"/>
    <n v="0"/>
    <n v="0"/>
    <n v="8000000000"/>
    <n v="0"/>
    <n v="0"/>
    <n v="0"/>
    <n v="0"/>
    <n v="0"/>
    <n v="0"/>
    <n v="0"/>
    <n v="6279900000"/>
    <n v="0"/>
    <n v="0"/>
    <n v="0"/>
    <n v="1720100000"/>
    <n v="0"/>
    <n v="0"/>
    <n v="0"/>
    <n v="0"/>
    <n v="8000000000"/>
    <n v="0"/>
    <n v="0"/>
    <n v="8000000000"/>
    <n v="0"/>
    <n v="8000000000"/>
    <n v="0"/>
    <n v="8000000000"/>
    <n v="8000000000"/>
    <s v="Capital"/>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11102"/>
    <s v="Contract Staff Salaries "/>
    <n v="0"/>
    <n v="0"/>
    <n v="0"/>
    <n v="0"/>
    <n v="8955778056"/>
    <n v="0"/>
    <n v="8955778056"/>
    <n v="0"/>
    <n v="2018944514"/>
    <n v="2018944514"/>
    <n v="0"/>
    <n v="0"/>
    <n v="2424166878"/>
    <n v="2420186913"/>
    <n v="0"/>
    <n v="0"/>
    <n v="2212092176"/>
    <n v="2184071183"/>
    <n v="0"/>
    <n v="0"/>
    <n v="2300574488"/>
    <n v="2332575446"/>
    <n v="0"/>
    <n v="0"/>
    <n v="8955778056"/>
    <n v="0"/>
    <n v="8955778056"/>
    <n v="0"/>
    <n v="8955778056"/>
    <n v="8955778056"/>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11106"/>
    <s v="Allowances (Incl. Casuals, Temporary, sitting allowances)"/>
    <n v="0"/>
    <n v="0"/>
    <n v="0"/>
    <n v="0"/>
    <n v="517199997"/>
    <n v="0"/>
    <n v="319199999"/>
    <n v="197999998"/>
    <n v="0"/>
    <n v="0"/>
    <n v="0"/>
    <n v="0"/>
    <n v="239399999"/>
    <n v="232480000"/>
    <n v="0"/>
    <n v="0"/>
    <n v="39900000"/>
    <n v="40700500"/>
    <n v="0"/>
    <n v="0"/>
    <n v="39900000"/>
    <n v="45379812"/>
    <n v="0"/>
    <n v="0"/>
    <n v="319199999"/>
    <n v="0"/>
    <n v="318560312"/>
    <n v="0"/>
    <n v="319199999"/>
    <n v="318560312"/>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12101"/>
    <s v="Social Security Contributions"/>
    <n v="0"/>
    <n v="0"/>
    <n v="0"/>
    <n v="0"/>
    <n v="889577806"/>
    <n v="0"/>
    <n v="889577806"/>
    <n v="0"/>
    <n v="0"/>
    <n v="0"/>
    <n v="0"/>
    <n v="0"/>
    <n v="339900107"/>
    <n v="339900107"/>
    <n v="0"/>
    <n v="0"/>
    <n v="274838850"/>
    <n v="253757179"/>
    <n v="0"/>
    <n v="0"/>
    <n v="274838849"/>
    <n v="295707710"/>
    <n v="0"/>
    <n v="0"/>
    <n v="889577806"/>
    <n v="0"/>
    <n v="889364996"/>
    <n v="0"/>
    <n v="889577806"/>
    <n v="889364996"/>
    <s v="Recurrent"/>
  </r>
  <r>
    <s v="008"/>
    <s v="Ministry of Finance, Planning and Economic Development "/>
    <x v="6"/>
    <x v="6"/>
    <s v="04"/>
    <s v="Accountability Systems and Service Delivery"/>
    <s v="08"/>
    <s v="Public Financial Management"/>
    <s v="001"/>
    <s v="Financial Management Services"/>
    <s v="1521"/>
    <s v="Resource Enhancement and Accountability Programme (REAP)"/>
    <s v="560024"/>
    <s v="Management of ICT systems and infrastructure "/>
    <s v="225101"/>
    <s v="Consultancy Services"/>
    <n v="0"/>
    <n v="0"/>
    <n v="0"/>
    <n v="0"/>
    <n v="19287118682"/>
    <n v="0"/>
    <n v="4405264036"/>
    <n v="14881854646"/>
    <n v="389824665"/>
    <n v="389808960"/>
    <n v="0"/>
    <n v="0"/>
    <n v="1812807353"/>
    <n v="1687359123"/>
    <n v="0"/>
    <n v="0"/>
    <n v="1101316009"/>
    <n v="1164016694"/>
    <n v="0"/>
    <n v="0"/>
    <n v="1101316009"/>
    <n v="1172971259"/>
    <n v="0"/>
    <n v="0"/>
    <n v="4405264036"/>
    <n v="0"/>
    <n v="4414156036"/>
    <n v="0"/>
    <n v="4405264036"/>
    <n v="4414156036"/>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3"/>
    <s v="Facilities and Equipment Management"/>
    <s v="211102"/>
    <s v="Contract Staff Salaries "/>
    <n v="0"/>
    <n v="0"/>
    <n v="0"/>
    <n v="0"/>
    <n v="81000000"/>
    <n v="0"/>
    <n v="81000000"/>
    <n v="0"/>
    <n v="20250000"/>
    <n v="17033061"/>
    <n v="0"/>
    <n v="0"/>
    <n v="20808422"/>
    <n v="23481718"/>
    <n v="0"/>
    <n v="0"/>
    <n v="19691578"/>
    <n v="0"/>
    <n v="0"/>
    <n v="0"/>
    <n v="20250000"/>
    <n v="40241307"/>
    <n v="0"/>
    <n v="0"/>
    <n v="81000000"/>
    <n v="0"/>
    <n v="80756086"/>
    <n v="0"/>
    <n v="81000000"/>
    <n v="80756086"/>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03"/>
    <s v="Facilities and Equipment Management"/>
    <s v="225101"/>
    <s v="Consultancy Services"/>
    <n v="0"/>
    <n v="0"/>
    <n v="0"/>
    <n v="0"/>
    <n v="250000000"/>
    <n v="0"/>
    <n v="250000000"/>
    <n v="0"/>
    <n v="0"/>
    <n v="0"/>
    <n v="0"/>
    <n v="0"/>
    <n v="50000000"/>
    <n v="50000000"/>
    <n v="0"/>
    <n v="0"/>
    <n v="200000000"/>
    <n v="0"/>
    <n v="0"/>
    <n v="0"/>
    <n v="0"/>
    <n v="200000000"/>
    <n v="0"/>
    <n v="0"/>
    <n v="250000000"/>
    <n v="0"/>
    <n v="250000000"/>
    <n v="0"/>
    <n v="250000000"/>
    <n v="25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13"/>
    <s v="HIV/AIDS Mainstreaming"/>
    <s v="221003"/>
    <s v="Staff Training"/>
    <n v="0"/>
    <n v="0"/>
    <n v="0"/>
    <n v="0"/>
    <n v="50000000"/>
    <n v="0"/>
    <n v="50000000"/>
    <n v="0"/>
    <n v="0"/>
    <n v="0"/>
    <n v="0"/>
    <n v="0"/>
    <n v="30000000"/>
    <n v="0"/>
    <n v="0"/>
    <n v="0"/>
    <n v="20000000"/>
    <n v="29340000"/>
    <n v="0"/>
    <n v="0"/>
    <n v="0"/>
    <n v="20626000"/>
    <n v="0"/>
    <n v="0"/>
    <n v="50000000"/>
    <n v="0"/>
    <n v="49966000"/>
    <n v="0"/>
    <n v="50000000"/>
    <n v="49966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13"/>
    <s v="HIV/AIDS Mainstreaming"/>
    <s v="227001"/>
    <s v="Travel inland"/>
    <n v="0"/>
    <n v="0"/>
    <n v="0"/>
    <n v="0"/>
    <n v="200000000"/>
    <n v="0"/>
    <n v="200000000"/>
    <n v="0"/>
    <n v="0"/>
    <n v="0"/>
    <n v="0"/>
    <n v="0"/>
    <n v="100000000"/>
    <n v="30545300"/>
    <n v="0"/>
    <n v="0"/>
    <n v="100000000"/>
    <n v="166886326"/>
    <n v="0"/>
    <n v="0"/>
    <n v="0"/>
    <n v="2568374"/>
    <n v="0"/>
    <n v="0"/>
    <n v="200000000"/>
    <n v="0"/>
    <n v="200000000"/>
    <n v="0"/>
    <n v="200000000"/>
    <n v="200000000"/>
    <s v="Recurrent"/>
  </r>
  <r>
    <s v="010"/>
    <s v="Ministry of Agriculture, Animal Industry and Fisheries"/>
    <x v="7"/>
    <x v="7"/>
    <s v="01"/>
    <s v="Institutional Strengthening and Coordination "/>
    <s v="06"/>
    <s v="Policy, Planning and Support Services"/>
    <s v="002"/>
    <s v="Finance and Administration"/>
    <s v="1618"/>
    <s v="Retooling of Ministry Agriculture, Animal Industry and Fisheries"/>
    <s v="000013"/>
    <s v="HIV/AIDS Mainstreaming"/>
    <s v="228002"/>
    <s v="Maintenance-Transport Equipment "/>
    <n v="0"/>
    <n v="0"/>
    <n v="0"/>
    <n v="0"/>
    <n v="50000000"/>
    <n v="0"/>
    <n v="50000000"/>
    <n v="0"/>
    <n v="0"/>
    <n v="0"/>
    <n v="0"/>
    <n v="0"/>
    <n v="15000000"/>
    <n v="4200000"/>
    <n v="0"/>
    <n v="0"/>
    <n v="20000000"/>
    <n v="13912200"/>
    <n v="0"/>
    <n v="0"/>
    <n v="15000000"/>
    <n v="31600000"/>
    <n v="0"/>
    <n v="0"/>
    <n v="50000000"/>
    <n v="0"/>
    <n v="49712200"/>
    <n v="0"/>
    <n v="50000000"/>
    <n v="49712200"/>
    <s v="Recurrent"/>
  </r>
  <r>
    <s v="010"/>
    <s v="Ministry of Agriculture, Animal Industry and Fisheries"/>
    <x v="7"/>
    <x v="7"/>
    <s v="02"/>
    <s v="Agricultural Production and Productivity"/>
    <s v="01"/>
    <s v="Agriculture Extension Services"/>
    <s v="002"/>
    <s v="Agriculture Investment and Enterprise Development"/>
    <s v="1663"/>
    <s v="China-Uganda South-South Cooperation Project Phase III"/>
    <s v="010049"/>
    <s v="Crop production technology promotion"/>
    <s v="221003"/>
    <s v="Staff Training"/>
    <n v="0"/>
    <n v="0"/>
    <n v="0"/>
    <n v="0"/>
    <n v="30000000"/>
    <n v="0"/>
    <n v="30000000"/>
    <n v="0"/>
    <n v="0"/>
    <n v="0"/>
    <n v="0"/>
    <n v="0"/>
    <n v="15000000"/>
    <n v="0"/>
    <n v="0"/>
    <n v="0"/>
    <n v="10000000"/>
    <n v="20890000"/>
    <n v="0"/>
    <n v="0"/>
    <n v="0"/>
    <n v="4109909"/>
    <n v="0"/>
    <n v="0"/>
    <n v="25000000"/>
    <n v="0"/>
    <n v="24999909"/>
    <n v="0"/>
    <n v="25000000"/>
    <n v="24999909"/>
    <s v="Recurrent"/>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23"/>
    <s v="The Project on Irrigation Scheme Development in Central and Eastern Uganda (PISD)-JICA Supported Project"/>
    <s v="000017"/>
    <s v="Infrastructure Development and Management"/>
    <s v="342111"/>
    <s v="Land - Acquisition"/>
    <n v="0"/>
    <n v="0"/>
    <n v="0"/>
    <n v="0"/>
    <n v="0"/>
    <n v="0"/>
    <n v="200000000"/>
    <n v="0"/>
    <n v="0"/>
    <n v="0"/>
    <n v="0"/>
    <n v="0"/>
    <n v="100000000"/>
    <n v="0"/>
    <n v="0"/>
    <n v="0"/>
    <n v="100000000"/>
    <n v="0"/>
    <n v="0"/>
    <n v="0"/>
    <n v="0"/>
    <n v="200000000"/>
    <n v="0"/>
    <n v="0"/>
    <n v="200000000"/>
    <n v="0"/>
    <n v="200000000"/>
    <n v="0"/>
    <n v="200000000"/>
    <n v="200000000"/>
    <s v="Capital"/>
  </r>
  <r>
    <s v="010"/>
    <s v="Ministry of Agriculture, Animal Industry and Fisheries"/>
    <x v="7"/>
    <x v="7"/>
    <s v="02"/>
    <s v="Agricultural Production and Productivity"/>
    <s v="02"/>
    <s v="Agriculture Infrastructure and Mechanization Development"/>
    <s v="001"/>
    <s v="Agricultural Infrastructure, Mechanisation and Water for Agricultural Production"/>
    <s v="1357"/>
    <s v="Improving Access and Use of Agricultural Equipment and Mechanisation through the use of labour saving technologies"/>
    <s v="000017"/>
    <s v="Infrastructure Development and Management"/>
    <s v="312139"/>
    <s v="Other Structures - Acquisition"/>
    <n v="0"/>
    <n v="0"/>
    <n v="0"/>
    <n v="0"/>
    <n v="0"/>
    <n v="0"/>
    <n v="4000000000"/>
    <n v="0"/>
    <n v="500000000"/>
    <n v="0"/>
    <n v="0"/>
    <n v="0"/>
    <n v="1230851853"/>
    <n v="613333333"/>
    <n v="0"/>
    <n v="0"/>
    <n v="1500000000"/>
    <n v="2482738624"/>
    <n v="0"/>
    <n v="0"/>
    <n v="769148147"/>
    <n v="903928043"/>
    <n v="0"/>
    <n v="0"/>
    <n v="4000000000"/>
    <n v="0"/>
    <n v="4000000000"/>
    <n v="0"/>
    <n v="4000000000"/>
    <n v="4000000000"/>
    <s v="Capital"/>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
  <r>
    <n v="1"/>
    <x v="0"/>
    <x v="0"/>
    <x v="0"/>
    <s v="Ministry of Agriculture, Animal Industry and Fisheries"/>
    <x v="0"/>
    <x v="0"/>
    <s v="Retooling Project"/>
    <d v="2020-01-07T00:00:00"/>
    <x v="0"/>
    <n v="62.32"/>
    <n v="0"/>
    <n v="62.32"/>
    <n v="8.3000000000000007"/>
    <m/>
    <n v="0"/>
    <n v="8.3000000000000007"/>
    <n v="0"/>
    <n v="0"/>
    <n v="0"/>
    <n v="0"/>
    <n v="0"/>
    <n v="0"/>
    <n v="0"/>
    <n v="0"/>
    <n v="0"/>
    <m/>
    <m/>
    <n v="0"/>
  </r>
  <r>
    <n v="2"/>
    <x v="0"/>
    <x v="0"/>
    <x v="0"/>
    <s v="Ministry of Agriculture, Animal Industry and Fisheries"/>
    <x v="1"/>
    <x v="1"/>
    <s v="Infrastructure Project"/>
    <d v="2021-01-07T00:00:00"/>
    <x v="1"/>
    <n v="665.35"/>
    <n v="0"/>
    <n v="665.35"/>
    <n v="0.71"/>
    <m/>
    <n v="0"/>
    <n v="0.71"/>
    <n v="0"/>
    <n v="0"/>
    <n v="0"/>
    <n v="0"/>
    <n v="0"/>
    <n v="0"/>
    <n v="0"/>
    <n v="0"/>
    <n v="0"/>
    <m/>
    <m/>
    <n v="0"/>
  </r>
  <r>
    <n v="3"/>
    <x v="0"/>
    <x v="0"/>
    <x v="0"/>
    <s v="Ministry of Agriculture, Animal Industry and Fisheries"/>
    <x v="2"/>
    <x v="2"/>
    <s v="Infrastructure Project"/>
    <d v="2021-01-07T00:00:00"/>
    <x v="1"/>
    <n v="46.3"/>
    <n v="183"/>
    <n v="229.3"/>
    <n v="0"/>
    <m/>
    <n v="119.23"/>
    <n v="119.23"/>
    <n v="0"/>
    <n v="48.51"/>
    <n v="48.51"/>
    <n v="0"/>
    <n v="0"/>
    <n v="0"/>
    <n v="0"/>
    <n v="0"/>
    <n v="0"/>
    <m/>
    <m/>
    <n v="0"/>
  </r>
  <r>
    <n v="4"/>
    <x v="0"/>
    <x v="0"/>
    <x v="0"/>
    <s v="Ministry of Agriculture, Animal Industry and Fisheries"/>
    <x v="3"/>
    <x v="3"/>
    <s v="Infrastructure Project"/>
    <d v="2014-07-01T00:00:00"/>
    <x v="2"/>
    <n v="349"/>
    <m/>
    <n v="349"/>
    <n v="79.900000000000006"/>
    <m/>
    <m/>
    <n v="79.900000000000006"/>
    <m/>
    <m/>
    <n v="0"/>
    <m/>
    <m/>
    <n v="0"/>
    <m/>
    <m/>
    <n v="0"/>
    <m/>
    <m/>
    <n v="0"/>
  </r>
  <r>
    <n v="5"/>
    <x v="0"/>
    <x v="0"/>
    <x v="0"/>
    <s v="Ministry of Agriculture, Animal Industry and Fisheries"/>
    <x v="4"/>
    <x v="4"/>
    <s v="Infrastructure Project"/>
    <d v="2013-07-01T00:00:00"/>
    <x v="3"/>
    <n v="547.5"/>
    <m/>
    <n v="547.5"/>
    <n v="1.5"/>
    <m/>
    <n v="78.2"/>
    <n v="79.7"/>
    <m/>
    <m/>
    <n v="0"/>
    <m/>
    <m/>
    <n v="0"/>
    <m/>
    <m/>
    <n v="0"/>
    <m/>
    <m/>
    <n v="0"/>
  </r>
  <r>
    <n v="6"/>
    <x v="0"/>
    <x v="0"/>
    <x v="0"/>
    <s v="Ministry of Agriculture, Animal Industry and Fisheries"/>
    <x v="5"/>
    <x v="5"/>
    <s v="Infrastructure Project"/>
    <d v="2017-01-07T00:00:00"/>
    <x v="4"/>
    <n v="445"/>
    <m/>
    <n v="445"/>
    <n v="8.2710000000000008"/>
    <m/>
    <n v="0"/>
    <n v="8.2710000000000008"/>
    <m/>
    <m/>
    <n v="0"/>
    <m/>
    <m/>
    <n v="0"/>
    <m/>
    <m/>
    <n v="0"/>
    <m/>
    <m/>
    <n v="0"/>
  </r>
  <r>
    <n v="7"/>
    <x v="0"/>
    <x v="0"/>
    <x v="0"/>
    <s v="Ministry of Agriculture, Animal Industry and Fisheries"/>
    <x v="6"/>
    <x v="6"/>
    <s v="Infrastructure Project"/>
    <d v="2022-01-07T00:00:00"/>
    <x v="5"/>
    <n v="69"/>
    <n v="694"/>
    <n v="763"/>
    <n v="0.78"/>
    <m/>
    <n v="108.29"/>
    <n v="109.07000000000001"/>
    <n v="0"/>
    <n v="61.56"/>
    <n v="61.56"/>
    <n v="0"/>
    <n v="44.35"/>
    <n v="44.35"/>
    <n v="0"/>
    <n v="0"/>
    <n v="0"/>
    <m/>
    <m/>
    <n v="0"/>
  </r>
  <r>
    <n v="8"/>
    <x v="0"/>
    <x v="0"/>
    <x v="0"/>
    <s v="Ministry of Agriculture, Animal Industry and Fisheries"/>
    <x v="7"/>
    <x v="7"/>
    <s v="Infrastructure Project"/>
    <d v="2023-01-07T00:00:00"/>
    <x v="6"/>
    <n v="0"/>
    <n v="1143.3900000000001"/>
    <n v="1143.3900000000001"/>
    <n v="134.1"/>
    <m/>
    <n v="174.57"/>
    <n v="308.66999999999996"/>
    <n v="314"/>
    <n v="289.55"/>
    <n v="603.54999999999995"/>
    <n v="449.5"/>
    <n v="349.08"/>
    <n v="798.57999999999993"/>
    <n v="156.6"/>
    <n v="246.47"/>
    <n v="403.07"/>
    <n v="64.400000000000006"/>
    <m/>
    <n v="64.400000000000006"/>
  </r>
  <r>
    <n v="9"/>
    <x v="0"/>
    <x v="0"/>
    <x v="0"/>
    <s v="Ministry of Agriculture, Animal Industry and Fisheries"/>
    <x v="8"/>
    <x v="8"/>
    <s v="Infrastructure Project"/>
    <d v="2023-01-07T00:00:00"/>
    <x v="6"/>
    <n v="0"/>
    <n v="673.5"/>
    <n v="673.5"/>
    <n v="217.7"/>
    <m/>
    <n v="217.74"/>
    <n v="435.44"/>
    <n v="217.7"/>
    <n v="219.1"/>
    <n v="436.79999999999995"/>
    <n v="219.1"/>
    <n v="9.4700000000000006"/>
    <n v="228.57"/>
    <n v="9.5"/>
    <n v="0"/>
    <n v="9.5"/>
    <n v="9.5"/>
    <m/>
    <n v="9.5"/>
  </r>
  <r>
    <n v="10"/>
    <x v="0"/>
    <x v="0"/>
    <x v="0"/>
    <s v="Ministry of Agriculture, Animal Industry and Fisheries"/>
    <x v="9"/>
    <x v="9"/>
    <s v="Infrastructure Project"/>
    <d v="2015-01-07T00:00:00"/>
    <x v="7"/>
    <n v="7.4"/>
    <m/>
    <n v="7.4"/>
    <m/>
    <m/>
    <n v="21.46"/>
    <n v="21.46"/>
    <m/>
    <m/>
    <n v="0"/>
    <m/>
    <m/>
    <n v="0"/>
    <m/>
    <m/>
    <n v="0"/>
    <m/>
    <m/>
    <n v="0"/>
  </r>
  <r>
    <n v="11"/>
    <x v="0"/>
    <x v="0"/>
    <x v="0"/>
    <s v="Ministry of Agriculture, Animal Industry and Fisheries"/>
    <x v="10"/>
    <x v="10"/>
    <s v="Infrastructure Project"/>
    <d v="2017-01-07T00:00:00"/>
    <x v="8"/>
    <n v="0"/>
    <n v="59.2"/>
    <n v="59.2"/>
    <n v="1"/>
    <m/>
    <n v="11.6"/>
    <n v="12.6"/>
    <m/>
    <m/>
    <n v="0"/>
    <m/>
    <m/>
    <n v="0"/>
    <m/>
    <m/>
    <n v="0"/>
    <m/>
    <m/>
    <n v="0"/>
  </r>
  <r>
    <n v="12"/>
    <x v="0"/>
    <x v="0"/>
    <x v="0"/>
    <s v="Ministry of Agriculture, Animal Industry and Fisheries"/>
    <x v="11"/>
    <x v="11"/>
    <s v="Social Project"/>
    <d v="2018-01-07T00:00:00"/>
    <x v="9"/>
    <n v="171.4"/>
    <n v="125"/>
    <n v="296.39999999999998"/>
    <n v="16.61"/>
    <m/>
    <n v="41.75"/>
    <n v="58.36"/>
    <m/>
    <n v="40.56"/>
    <n v="40.56"/>
    <m/>
    <n v="40.56"/>
    <n v="40.56"/>
    <m/>
    <n v="34.840000000000003"/>
    <n v="34.840000000000003"/>
    <m/>
    <m/>
    <n v="0"/>
  </r>
  <r>
    <n v="13"/>
    <x v="0"/>
    <x v="0"/>
    <x v="1"/>
    <s v="Minstry of Water and Environment"/>
    <x v="12"/>
    <x v="12"/>
    <s v="Infrastructure Project"/>
    <d v="2019-07-01T00:00:00"/>
    <x v="4"/>
    <n v="529"/>
    <m/>
    <n v="529"/>
    <n v="7.88"/>
    <m/>
    <n v="0"/>
    <n v="7.88"/>
    <m/>
    <m/>
    <n v="0"/>
    <m/>
    <m/>
    <n v="0"/>
    <m/>
    <m/>
    <n v="0"/>
    <m/>
    <m/>
    <n v="0"/>
  </r>
  <r>
    <n v="14"/>
    <x v="0"/>
    <x v="0"/>
    <x v="1"/>
    <s v="Minstry of Water and Environment"/>
    <x v="13"/>
    <x v="13"/>
    <s v="Infrastructure Project"/>
    <d v="2019-07-01T00:00:00"/>
    <x v="4"/>
    <n v="96.8"/>
    <m/>
    <n v="96.8"/>
    <n v="3.11"/>
    <m/>
    <n v="8"/>
    <n v="11.11"/>
    <m/>
    <m/>
    <n v="0"/>
    <m/>
    <m/>
    <n v="0"/>
    <m/>
    <m/>
    <n v="0"/>
    <m/>
    <m/>
    <n v="0"/>
  </r>
  <r>
    <n v="15"/>
    <x v="0"/>
    <x v="0"/>
    <x v="1"/>
    <s v="Minstry of Water and Environment"/>
    <x v="1"/>
    <x v="1"/>
    <s v="Infrastructure Project"/>
    <d v="2021-01-07T00:00:00"/>
    <x v="1"/>
    <n v="665.35"/>
    <n v="0"/>
    <n v="665.35"/>
    <n v="0.71"/>
    <m/>
    <n v="0"/>
    <n v="0.71"/>
    <n v="0"/>
    <n v="0"/>
    <n v="0"/>
    <n v="0"/>
    <n v="0"/>
    <n v="0"/>
    <n v="0"/>
    <n v="0"/>
    <n v="0"/>
    <m/>
    <m/>
    <n v="0"/>
  </r>
  <r>
    <n v="16"/>
    <x v="0"/>
    <x v="0"/>
    <x v="2"/>
    <s v="Dairy Development Authority (DDA)"/>
    <x v="14"/>
    <x v="14"/>
    <s v="Retooling Project"/>
    <d v="2021-01-07T00:00:00"/>
    <x v="0"/>
    <n v="11.532570849000001"/>
    <n v="0"/>
    <n v="11.532570849000001"/>
    <n v="0.76"/>
    <m/>
    <n v="0"/>
    <n v="0.76"/>
    <n v="0"/>
    <n v="0"/>
    <n v="0"/>
    <n v="0"/>
    <n v="0"/>
    <n v="0"/>
    <n v="0"/>
    <n v="0"/>
    <n v="0"/>
    <m/>
    <m/>
    <n v="0"/>
  </r>
  <r>
    <n v="17"/>
    <x v="0"/>
    <x v="0"/>
    <x v="3"/>
    <s v="National Animal Genetic Resource Centre and Data Bank (NAGRC&amp;DB)"/>
    <x v="15"/>
    <x v="15"/>
    <s v="Retooling Project"/>
    <d v="2021-01-07T00:00:00"/>
    <x v="0"/>
    <n v="30.2"/>
    <n v="0"/>
    <n v="30.2"/>
    <n v="66.760000000000005"/>
    <m/>
    <n v="0"/>
    <n v="66.760000000000005"/>
    <n v="0"/>
    <n v="0"/>
    <n v="0"/>
    <n v="0"/>
    <n v="0"/>
    <n v="0"/>
    <n v="0"/>
    <n v="0"/>
    <n v="0"/>
    <m/>
    <m/>
    <n v="0"/>
  </r>
  <r>
    <n v="18"/>
    <x v="0"/>
    <x v="0"/>
    <x v="3"/>
    <s v="National Animal Genetic Resource Centre and Data Bank (NAGRC&amp;DB)"/>
    <x v="16"/>
    <x v="16"/>
    <s v="Infrastructure Project"/>
    <d v="2015-01-07T00:00:00"/>
    <x v="10"/>
    <n v="118"/>
    <n v="0"/>
    <n v="118"/>
    <n v="81.3"/>
    <m/>
    <m/>
    <n v="81.3"/>
    <m/>
    <m/>
    <n v="0"/>
    <m/>
    <m/>
    <n v="0"/>
    <m/>
    <m/>
    <n v="0"/>
    <m/>
    <m/>
    <n v="0"/>
  </r>
  <r>
    <n v="19"/>
    <x v="0"/>
    <x v="0"/>
    <x v="4"/>
    <s v="National Agricultural Research Organization"/>
    <x v="17"/>
    <x v="17"/>
    <s v="Infrastructure Project"/>
    <d v="2020-07-01T00:00:00"/>
    <x v="4"/>
    <n v="80"/>
    <m/>
    <n v="80"/>
    <n v="8.3699999999999992"/>
    <m/>
    <n v="0"/>
    <n v="8.3699999999999992"/>
    <m/>
    <m/>
    <n v="0"/>
    <m/>
    <m/>
    <n v="0"/>
    <m/>
    <m/>
    <n v="0"/>
    <m/>
    <m/>
    <n v="0"/>
  </r>
  <r>
    <n v="20"/>
    <x v="0"/>
    <x v="0"/>
    <x v="4"/>
    <s v="National Agricultural Research Organization"/>
    <x v="18"/>
    <x v="18"/>
    <s v="Retooling Project"/>
    <d v="2020-01-07T00:00:00"/>
    <x v="10"/>
    <n v="418.26"/>
    <n v="0"/>
    <n v="418.26"/>
    <n v="86.48"/>
    <m/>
    <n v="0"/>
    <n v="86.48"/>
    <n v="0"/>
    <n v="0"/>
    <n v="0"/>
    <n v="0"/>
    <n v="0"/>
    <n v="0"/>
    <n v="0"/>
    <n v="0"/>
    <n v="0"/>
    <m/>
    <m/>
    <n v="0"/>
  </r>
  <r>
    <n v="21"/>
    <x v="0"/>
    <x v="0"/>
    <x v="5"/>
    <s v="National Agricultural Advisory Services (NAADS)"/>
    <x v="19"/>
    <x v="19"/>
    <s v="Retooling Project"/>
    <d v="2020-01-07T00:00:00"/>
    <x v="10"/>
    <n v="674"/>
    <n v="0"/>
    <n v="674"/>
    <n v="0.48"/>
    <m/>
    <n v="0"/>
    <n v="0.48"/>
    <n v="0"/>
    <n v="0"/>
    <n v="0"/>
    <n v="0"/>
    <n v="0"/>
    <n v="0"/>
    <n v="0"/>
    <n v="0"/>
    <n v="0"/>
    <m/>
    <m/>
    <n v="0"/>
  </r>
  <r>
    <n v="22"/>
    <x v="0"/>
    <x v="0"/>
    <x v="6"/>
    <s v="Cotton Development Organization"/>
    <x v="20"/>
    <x v="20"/>
    <s v="Retooling Project"/>
    <d v="2021-01-07T00:00:00"/>
    <x v="10"/>
    <n v="4.7869999999999999"/>
    <n v="0"/>
    <n v="4.7869999999999999"/>
    <n v="1.9530000000000001"/>
    <m/>
    <n v="0"/>
    <n v="1.9530000000000001"/>
    <n v="0"/>
    <n v="0"/>
    <n v="0"/>
    <n v="0"/>
    <n v="0"/>
    <n v="0"/>
    <n v="0"/>
    <n v="0"/>
    <n v="0"/>
    <m/>
    <m/>
    <n v="0"/>
  </r>
  <r>
    <n v="23"/>
    <x v="0"/>
    <x v="0"/>
    <x v="7"/>
    <s v="Uganda Coffee Development Authority (UCDA)"/>
    <x v="21"/>
    <x v="21"/>
    <s v="Retooling Project"/>
    <d v="2020-01-07T00:00:00"/>
    <x v="10"/>
    <n v="22.483367999999999"/>
    <n v="0"/>
    <n v="22.483367999999999"/>
    <n v="9.0047449190000002"/>
    <m/>
    <n v="0"/>
    <n v="9.0047449190000002"/>
    <n v="0"/>
    <n v="0"/>
    <n v="0"/>
    <n v="0"/>
    <n v="0"/>
    <n v="0"/>
    <n v="0"/>
    <n v="0"/>
    <n v="0"/>
    <m/>
    <m/>
    <n v="0"/>
  </r>
  <r>
    <n v="24"/>
    <x v="0"/>
    <x v="0"/>
    <x v="1"/>
    <s v="Minstry of Water and Environment"/>
    <x v="22"/>
    <x v="22"/>
    <s v="Infrastructure Project"/>
    <d v="2024-01-07T00:00:00"/>
    <x v="11"/>
    <n v="99.95"/>
    <m/>
    <n v="99.95"/>
    <n v="12.05"/>
    <m/>
    <m/>
    <n v="12.05"/>
    <n v="20.62"/>
    <m/>
    <n v="20.62"/>
    <n v="24.1"/>
    <m/>
    <n v="24.1"/>
    <n v="24.6"/>
    <m/>
    <n v="24.6"/>
    <n v="18.579999999999998"/>
    <m/>
    <n v="18.579999999999998"/>
  </r>
  <r>
    <n v="25"/>
    <x v="0"/>
    <x v="0"/>
    <x v="1"/>
    <s v="Minstry of Water and Environment"/>
    <x v="23"/>
    <x v="23"/>
    <s v="Infrastructure Project"/>
    <d v="2024-01-07T00:00:00"/>
    <x v="11"/>
    <n v="95"/>
    <m/>
    <n v="95"/>
    <n v="3.76"/>
    <m/>
    <m/>
    <n v="3.76"/>
    <n v="25.2"/>
    <m/>
    <n v="25.2"/>
    <n v="30.7"/>
    <m/>
    <n v="30.7"/>
    <n v="21.1"/>
    <m/>
    <n v="21.1"/>
    <n v="14.2"/>
    <m/>
    <n v="14.2"/>
  </r>
  <r>
    <n v="26"/>
    <x v="0"/>
    <x v="0"/>
    <x v="1"/>
    <s v="Minstry of Water and Environment"/>
    <x v="24"/>
    <x v="24"/>
    <s v="Infrastructure Project"/>
    <d v="2024-01-07T00:00:00"/>
    <x v="11"/>
    <n v="95"/>
    <m/>
    <n v="95"/>
    <n v="16.04"/>
    <m/>
    <m/>
    <n v="16.04"/>
    <n v="18.579999999999998"/>
    <m/>
    <n v="18.579999999999998"/>
    <n v="20.75"/>
    <m/>
    <n v="20.75"/>
    <n v="20.03"/>
    <m/>
    <n v="20.03"/>
    <n v="19.600000000000001"/>
    <m/>
    <n v="19.600000000000001"/>
  </r>
  <r>
    <n v="27"/>
    <x v="0"/>
    <x v="0"/>
    <x v="0"/>
    <s v="Ministry of Agriculture, Animal Industry and Fisheries"/>
    <x v="25"/>
    <x v="25"/>
    <s v="Infrastructure Project"/>
    <d v="2020-01-07T00:00:00"/>
    <x v="10"/>
    <n v="159"/>
    <n v="0"/>
    <n v="159"/>
    <n v="0.72"/>
    <m/>
    <n v="0"/>
    <n v="0.72"/>
    <n v="0"/>
    <n v="0"/>
    <n v="0"/>
    <n v="0"/>
    <n v="0"/>
    <n v="0"/>
    <n v="0"/>
    <n v="0"/>
    <n v="0"/>
    <m/>
    <m/>
    <n v="0"/>
  </r>
  <r>
    <n v="28"/>
    <x v="0"/>
    <x v="0"/>
    <x v="1"/>
    <s v="Minstry of Water and Environment"/>
    <x v="26"/>
    <x v="26"/>
    <s v="Infrastructure Project"/>
    <d v="2020-01-07T00:00:00"/>
    <x v="10"/>
    <n v="73.369388935000003"/>
    <n v="299.117560298"/>
    <n v="372.48694923300002"/>
    <n v="2.580958082"/>
    <m/>
    <n v="45.742835124000003"/>
    <n v="48.323793206000005"/>
    <n v="0"/>
    <n v="0"/>
    <n v="0"/>
    <n v="0"/>
    <n v="0"/>
    <n v="0"/>
    <n v="0"/>
    <n v="0"/>
    <n v="0"/>
    <m/>
    <m/>
    <n v="0"/>
  </r>
  <r>
    <n v="29"/>
    <x v="0"/>
    <x v="0"/>
    <x v="1"/>
    <s v="Minstry of Water and Environment"/>
    <x v="27"/>
    <x v="27"/>
    <s v="Infrastructure Project"/>
    <d v="2023-01-07T00:00:00"/>
    <x v="6"/>
    <n v="92"/>
    <n v="0"/>
    <n v="92"/>
    <n v="9.9"/>
    <m/>
    <n v="0"/>
    <n v="9.9"/>
    <n v="18.3"/>
    <n v="0"/>
    <n v="18.3"/>
    <n v="22.9"/>
    <n v="0"/>
    <n v="22.9"/>
    <n v="22.3"/>
    <n v="0"/>
    <n v="22.3"/>
    <n v="18.5"/>
    <m/>
    <n v="18.5"/>
  </r>
  <r>
    <n v="30"/>
    <x v="0"/>
    <x v="0"/>
    <x v="1"/>
    <s v="Minstry of Water and Environment"/>
    <x v="28"/>
    <x v="28"/>
    <s v="Infrastructure Project"/>
    <d v="2023-01-07T00:00:00"/>
    <x v="6"/>
    <n v="94.808000000000007"/>
    <n v="0"/>
    <n v="94.808000000000007"/>
    <n v="11.8"/>
    <m/>
    <n v="0"/>
    <n v="11.8"/>
    <n v="23.9"/>
    <n v="0"/>
    <n v="23.9"/>
    <n v="25.9"/>
    <n v="0"/>
    <n v="25.9"/>
    <n v="19.7"/>
    <n v="0"/>
    <n v="19.7"/>
    <n v="13.6"/>
    <m/>
    <n v="13.6"/>
  </r>
  <r>
    <n v="31"/>
    <x v="0"/>
    <x v="0"/>
    <x v="0"/>
    <s v="Ministry of Agriculture, Animal Industry and Fisheries"/>
    <x v="29"/>
    <x v="29"/>
    <s v="Infrastructure Project"/>
    <d v="2020-01-07T00:00:00"/>
    <x v="10"/>
    <n v="370"/>
    <n v="0"/>
    <n v="370"/>
    <n v="1.8"/>
    <m/>
    <n v="0"/>
    <n v="1.8"/>
    <m/>
    <m/>
    <n v="0"/>
    <m/>
    <m/>
    <n v="0"/>
    <m/>
    <m/>
    <n v="0"/>
    <m/>
    <m/>
    <n v="0"/>
  </r>
  <r>
    <n v="32"/>
    <x v="0"/>
    <x v="0"/>
    <x v="0"/>
    <s v="Ministry of Agriculture, Animal Industry and Fisheries"/>
    <x v="30"/>
    <x v="30"/>
    <s v="Infrastructure Project"/>
    <d v="2020-01-07T00:00:00"/>
    <x v="10"/>
    <n v="600"/>
    <n v="0"/>
    <n v="600"/>
    <n v="2"/>
    <m/>
    <n v="0"/>
    <n v="2"/>
    <m/>
    <m/>
    <n v="0"/>
    <m/>
    <m/>
    <n v="0"/>
    <m/>
    <m/>
    <n v="0"/>
    <m/>
    <m/>
    <n v="0"/>
  </r>
  <r>
    <n v="33"/>
    <x v="0"/>
    <x v="0"/>
    <x v="7"/>
    <s v="Uganda Coffee Development Authority (UCDA)"/>
    <x v="31"/>
    <x v="31"/>
    <s v="Infrastructure Project"/>
    <d v="2024-07-01T00:00:00"/>
    <x v="12"/>
    <n v="332.45699999999999"/>
    <m/>
    <n v="332.45699999999999"/>
    <n v="31.312000000000001"/>
    <m/>
    <m/>
    <n v="31.312000000000001"/>
    <m/>
    <m/>
    <n v="0"/>
    <m/>
    <m/>
    <n v="0"/>
    <m/>
    <m/>
    <n v="0"/>
    <m/>
    <m/>
    <n v="0"/>
  </r>
  <r>
    <n v="34"/>
    <x v="1"/>
    <x v="1"/>
    <x v="8"/>
    <s v="Ministry of Energy and Mineral Development"/>
    <x v="32"/>
    <x v="32"/>
    <s v="Infrastructure Project"/>
    <d v="2022-01-07T00:00:00"/>
    <x v="13"/>
    <n v="87.6"/>
    <n v="0"/>
    <n v="87.6"/>
    <n v="20.9"/>
    <m/>
    <n v="0"/>
    <n v="20.9"/>
    <n v="18.8"/>
    <n v="0"/>
    <n v="18.8"/>
    <n v="29.9"/>
    <n v="0"/>
    <n v="29.9"/>
    <m/>
    <m/>
    <n v="0"/>
    <m/>
    <m/>
    <n v="0"/>
  </r>
  <r>
    <n v="35"/>
    <x v="2"/>
    <x v="2"/>
    <x v="8"/>
    <s v="Ministry of Energy and Mineral Development"/>
    <x v="33"/>
    <x v="33"/>
    <s v="Infrastructure Project"/>
    <d v="2023-01-07T00:00:00"/>
    <x v="6"/>
    <n v="160.4"/>
    <n v="0"/>
    <n v="160.4"/>
    <n v="1.5"/>
    <m/>
    <n v="0"/>
    <n v="1.5"/>
    <n v="78.5"/>
    <n v="0"/>
    <n v="78.5"/>
    <n v="66.099999999999994"/>
    <n v="0"/>
    <n v="66.099999999999994"/>
    <n v="63.8"/>
    <n v="0"/>
    <n v="63.8"/>
    <n v="30.5"/>
    <m/>
    <n v="30.5"/>
  </r>
  <r>
    <n v="36"/>
    <x v="2"/>
    <x v="2"/>
    <x v="8"/>
    <s v="Ministry of Energy and Mineral Development"/>
    <x v="34"/>
    <x v="34"/>
    <s v="Exploratory studies and acquisition of Natural Resource Data"/>
    <s v="01/07/2020"/>
    <x v="0"/>
    <n v="101.15"/>
    <n v="0"/>
    <n v="101.15"/>
    <n v="10.4"/>
    <m/>
    <n v="0"/>
    <n v="10.4"/>
    <n v="0"/>
    <n v="0"/>
    <n v="0"/>
    <n v="0"/>
    <n v="0"/>
    <n v="0"/>
    <n v="0"/>
    <n v="0"/>
    <n v="0"/>
    <m/>
    <m/>
    <n v="0"/>
  </r>
  <r>
    <n v="37"/>
    <x v="2"/>
    <x v="2"/>
    <x v="8"/>
    <s v="Ministry of Energy and Mineral Development"/>
    <x v="35"/>
    <x v="35"/>
    <s v="Infrastructure Project"/>
    <s v="01/07/2020"/>
    <x v="10"/>
    <n v="969.95550000000003"/>
    <n v="0"/>
    <n v="969.95550000000003"/>
    <n v="198"/>
    <m/>
    <n v="0"/>
    <n v="198"/>
    <n v="0"/>
    <n v="0"/>
    <n v="0"/>
    <n v="0"/>
    <n v="0"/>
    <n v="0"/>
    <n v="0"/>
    <n v="0"/>
    <n v="0"/>
    <m/>
    <m/>
    <n v="0"/>
  </r>
  <r>
    <n v="38"/>
    <x v="2"/>
    <x v="2"/>
    <x v="9"/>
    <s v="Petroleum Authority of Uganda"/>
    <x v="36"/>
    <x v="36"/>
    <s v="Retooling Project"/>
    <s v="01/07/2020"/>
    <x v="10"/>
    <n v="59.86"/>
    <n v="0"/>
    <n v="59.86"/>
    <n v="32.961103000000001"/>
    <m/>
    <n v="0"/>
    <n v="32.961103000000001"/>
    <n v="0"/>
    <n v="0"/>
    <n v="0"/>
    <n v="0"/>
    <n v="0"/>
    <n v="0"/>
    <n v="0"/>
    <n v="0"/>
    <n v="0"/>
    <m/>
    <m/>
    <n v="0"/>
  </r>
  <r>
    <n v="39"/>
    <x v="2"/>
    <x v="2"/>
    <x v="9"/>
    <s v="Petroleum Authority of Uganda"/>
    <x v="37"/>
    <x v="37"/>
    <s v="Infrastructure Project"/>
    <s v="01/07/2020"/>
    <x v="10"/>
    <n v="133.55238"/>
    <n v="0"/>
    <n v="133.55238"/>
    <n v="106.16737999999999"/>
    <m/>
    <n v="0"/>
    <n v="106.16737999999999"/>
    <n v="0"/>
    <n v="0"/>
    <n v="0"/>
    <n v="0"/>
    <n v="0"/>
    <n v="0"/>
    <n v="0"/>
    <n v="0"/>
    <n v="0"/>
    <m/>
    <m/>
    <n v="0"/>
  </r>
  <r>
    <n v="40"/>
    <x v="2"/>
    <x v="2"/>
    <x v="9"/>
    <s v="Petroleum Authority of Uganda"/>
    <x v="38"/>
    <x v="38"/>
    <s v="Infrastructure Project"/>
    <d v="2023-01-07T00:00:00"/>
    <x v="14"/>
    <n v="59.9"/>
    <n v="0"/>
    <n v="59.9"/>
    <n v="21.367000000000001"/>
    <m/>
    <n v="0"/>
    <n v="21.367000000000001"/>
    <n v="11.603999999999999"/>
    <n v="0"/>
    <n v="11.603999999999999"/>
    <n v="13.231"/>
    <n v="0"/>
    <n v="13.231"/>
    <n v="13.231"/>
    <n v="0"/>
    <n v="13.231"/>
    <m/>
    <m/>
    <n v="0"/>
  </r>
  <r>
    <n v="41"/>
    <x v="3"/>
    <x v="3"/>
    <x v="10"/>
    <s v="Ministry of Trade, Industry and Co-Operatives"/>
    <x v="39"/>
    <x v="39"/>
    <s v="Retooling Project"/>
    <d v="2020-01-07T00:00:00"/>
    <x v="15"/>
    <n v="11.664"/>
    <n v="0"/>
    <n v="11.664"/>
    <n v="0.22562299999999999"/>
    <m/>
    <n v="0"/>
    <n v="0.22562299999999999"/>
    <n v="0"/>
    <n v="0"/>
    <n v="0"/>
    <n v="0"/>
    <n v="0"/>
    <n v="0"/>
    <n v="0"/>
    <n v="0"/>
    <n v="0"/>
    <m/>
    <m/>
    <n v="0"/>
  </r>
  <r>
    <n v="42"/>
    <x v="3"/>
    <x v="3"/>
    <x v="11"/>
    <s v="Uganda Investment Authority"/>
    <x v="40"/>
    <x v="40"/>
    <s v="Infrastructure Project"/>
    <d v="2008-07-01T00:00:00"/>
    <x v="4"/>
    <n v="755.2"/>
    <n v="215.1"/>
    <n v="970.30000000000007"/>
    <n v="271.60000000000002"/>
    <m/>
    <m/>
    <n v="271.60000000000002"/>
    <m/>
    <m/>
    <n v="0"/>
    <m/>
    <m/>
    <n v="0"/>
    <m/>
    <m/>
    <n v="0"/>
    <m/>
    <m/>
    <n v="0"/>
  </r>
  <r>
    <n v="43"/>
    <x v="4"/>
    <x v="4"/>
    <x v="12"/>
    <s v="Ministry of Tourism, Wildlife and Antiquities"/>
    <x v="41"/>
    <x v="41"/>
    <s v="Retooling Project"/>
    <d v="2020-01-07T00:00:00"/>
    <x v="10"/>
    <n v="23.25"/>
    <n v="0"/>
    <n v="23.25"/>
    <n v="3.9"/>
    <m/>
    <n v="0"/>
    <n v="3.9"/>
    <n v="0"/>
    <n v="0"/>
    <n v="0"/>
    <n v="0"/>
    <n v="0"/>
    <n v="0"/>
    <n v="0"/>
    <n v="0"/>
    <n v="0"/>
    <m/>
    <m/>
    <n v="0"/>
  </r>
  <r>
    <n v="44"/>
    <x v="4"/>
    <x v="4"/>
    <x v="12"/>
    <s v="Ministry of Tourism, Wildlife and Antiquities"/>
    <x v="42"/>
    <x v="42"/>
    <s v="Infrastructure Project"/>
    <d v="2021-01-07T00:00:00"/>
    <x v="15"/>
    <n v="44.32"/>
    <n v="0"/>
    <n v="44.32"/>
    <n v="10.44"/>
    <m/>
    <n v="0"/>
    <n v="10.44"/>
    <n v="4.38"/>
    <n v="0"/>
    <n v="4.38"/>
    <n v="0"/>
    <n v="0"/>
    <n v="0"/>
    <n v="0"/>
    <n v="0"/>
    <n v="0"/>
    <m/>
    <m/>
    <n v="0"/>
  </r>
  <r>
    <n v="45"/>
    <x v="4"/>
    <x v="4"/>
    <x v="12"/>
    <s v="Ministry of Tourism, Wildlife and Antiquities"/>
    <x v="43"/>
    <x v="43"/>
    <s v="Infrastructure Project"/>
    <d v="2021-01-07T00:00:00"/>
    <x v="15"/>
    <n v="70.59"/>
    <n v="0"/>
    <n v="70.59"/>
    <n v="17.489999999999998"/>
    <m/>
    <n v="0"/>
    <n v="17.489999999999998"/>
    <n v="11.58"/>
    <n v="0"/>
    <n v="11.58"/>
    <n v="0"/>
    <n v="0"/>
    <n v="0"/>
    <n v="0"/>
    <n v="0"/>
    <n v="0"/>
    <m/>
    <m/>
    <n v="0"/>
  </r>
  <r>
    <n v="46"/>
    <x v="4"/>
    <x v="4"/>
    <x v="12"/>
    <s v="Ministry of Tourism, Wildlife and Antiquities"/>
    <x v="44"/>
    <x v="44"/>
    <s v="Infrastructure Project"/>
    <d v="2021-01-07T00:00:00"/>
    <x v="15"/>
    <n v="90.55"/>
    <n v="0"/>
    <n v="90.55"/>
    <n v="16.399999999999999"/>
    <m/>
    <n v="0"/>
    <n v="16.399999999999999"/>
    <n v="6.3"/>
    <n v="0"/>
    <n v="6.3"/>
    <n v="0"/>
    <n v="0"/>
    <n v="0"/>
    <n v="0"/>
    <n v="0"/>
    <n v="0"/>
    <m/>
    <m/>
    <n v="0"/>
  </r>
  <r>
    <n v="47"/>
    <x v="4"/>
    <x v="4"/>
    <x v="12"/>
    <s v="Ministry of Tourism, Wildlife and Antiquities"/>
    <x v="45"/>
    <x v="45"/>
    <s v="Infrastructure Project"/>
    <d v="2023-01-07T00:00:00"/>
    <x v="6"/>
    <n v="26.814"/>
    <m/>
    <n v="26.814"/>
    <n v="6.19"/>
    <m/>
    <n v="0"/>
    <n v="6.19"/>
    <n v="8.6809999999999992"/>
    <m/>
    <n v="8.6809999999999992"/>
    <n v="7.4749999999999996"/>
    <m/>
    <n v="7.4749999999999996"/>
    <n v="3.335"/>
    <n v="0"/>
    <n v="3.335"/>
    <m/>
    <m/>
    <n v="0"/>
  </r>
  <r>
    <n v="48"/>
    <x v="4"/>
    <x v="4"/>
    <x v="13"/>
    <s v="Uganda Tourism Board"/>
    <x v="46"/>
    <x v="46"/>
    <s v="Retooling Project"/>
    <d v="2020-01-07T00:00:00"/>
    <x v="15"/>
    <n v="14.5162"/>
    <n v="0"/>
    <n v="14.5162"/>
    <n v="14.293200000000001"/>
    <m/>
    <n v="0"/>
    <n v="14.293200000000001"/>
    <n v="0"/>
    <n v="0"/>
    <n v="0"/>
    <n v="0"/>
    <n v="0"/>
    <n v="0"/>
    <n v="0"/>
    <n v="0"/>
    <n v="0"/>
    <m/>
    <m/>
    <n v="0"/>
  </r>
  <r>
    <n v="49"/>
    <x v="5"/>
    <x v="5"/>
    <x v="14"/>
    <s v="Ministry of Lands, Housing and Urban Development"/>
    <x v="47"/>
    <x v="47"/>
    <s v="Infrastructure Project"/>
    <d v="2021-01-07T00:00:00"/>
    <x v="15"/>
    <n v="40.799999999999997"/>
    <n v="0"/>
    <n v="40.799999999999997"/>
    <n v="11.42"/>
    <m/>
    <n v="0"/>
    <n v="11.42"/>
    <n v="6.37"/>
    <n v="0"/>
    <n v="6.37"/>
    <n v="0"/>
    <n v="0"/>
    <n v="0"/>
    <n v="0"/>
    <n v="0"/>
    <n v="0"/>
    <m/>
    <m/>
    <n v="0"/>
  </r>
  <r>
    <n v="50"/>
    <x v="5"/>
    <x v="5"/>
    <x v="1"/>
    <s v="Minstry of Water and Environment"/>
    <x v="48"/>
    <x v="48"/>
    <s v="Infrastructure Project"/>
    <d v="2016-01-07T00:00:00"/>
    <x v="5"/>
    <n v="75.05"/>
    <n v="810.37660000000005"/>
    <n v="885.42660000000001"/>
    <n v="9"/>
    <m/>
    <n v="90.284199999999998"/>
    <n v="99.284199999999998"/>
    <n v="8.0500000000000007"/>
    <n v="59.025399999999998"/>
    <n v="67.075400000000002"/>
    <n v="7"/>
    <n v="14.2044"/>
    <n v="21.2044"/>
    <n v="0"/>
    <n v="0"/>
    <n v="0"/>
    <m/>
    <m/>
    <n v="0"/>
  </r>
  <r>
    <n v="51"/>
    <x v="5"/>
    <x v="5"/>
    <x v="1"/>
    <s v="Minstry of Water and Environment"/>
    <x v="25"/>
    <x v="49"/>
    <s v="Infrastructure Project"/>
    <d v="2020-01-07T00:00:00"/>
    <x v="10"/>
    <n v="159"/>
    <n v="0"/>
    <n v="159"/>
    <n v="0.72"/>
    <m/>
    <n v="0"/>
    <n v="0.72"/>
    <n v="0"/>
    <n v="0"/>
    <n v="0"/>
    <n v="0"/>
    <n v="0"/>
    <n v="0"/>
    <n v="0"/>
    <n v="0"/>
    <n v="0"/>
    <m/>
    <m/>
    <n v="0"/>
  </r>
  <r>
    <n v="52"/>
    <x v="5"/>
    <x v="5"/>
    <x v="1"/>
    <s v="Minstry of Water and Environment"/>
    <x v="49"/>
    <x v="50"/>
    <s v="Infrastructure Project"/>
    <d v="2020-01-07T00:00:00"/>
    <x v="10"/>
    <n v="112.5"/>
    <n v="307.5"/>
    <n v="420"/>
    <n v="4.3099999999999996"/>
    <m/>
    <n v="48"/>
    <n v="52.31"/>
    <n v="0"/>
    <n v="0"/>
    <n v="0"/>
    <n v="0"/>
    <n v="0"/>
    <n v="0"/>
    <n v="0"/>
    <n v="0"/>
    <n v="0"/>
    <m/>
    <m/>
    <n v="0"/>
  </r>
  <r>
    <n v="53"/>
    <x v="5"/>
    <x v="5"/>
    <x v="1"/>
    <s v="Minstry of Water and Environment"/>
    <x v="50"/>
    <x v="51"/>
    <s v="Retooling Project"/>
    <d v="2020-01-07T00:00:00"/>
    <x v="10"/>
    <n v="5.3214999999999998E-2"/>
    <n v="0"/>
    <n v="5.3214999999999998E-2"/>
    <n v="5.2300000000000003E-3"/>
    <m/>
    <n v="0"/>
    <n v="5.2300000000000003E-3"/>
    <n v="0"/>
    <n v="0"/>
    <n v="0"/>
    <n v="0"/>
    <n v="0"/>
    <n v="0"/>
    <n v="0"/>
    <n v="0"/>
    <n v="0"/>
    <m/>
    <m/>
    <n v="0"/>
  </r>
  <r>
    <n v="54"/>
    <x v="5"/>
    <x v="5"/>
    <x v="1"/>
    <s v="Minstry of Water and Environment"/>
    <x v="51"/>
    <x v="52"/>
    <s v="Infrastructure Project"/>
    <d v="2020-01-07T00:00:00"/>
    <x v="10"/>
    <n v="304.7"/>
    <n v="8.5"/>
    <n v="313.2"/>
    <n v="47.8"/>
    <m/>
    <n v="1.2"/>
    <n v="49"/>
    <n v="0"/>
    <n v="0"/>
    <n v="0"/>
    <n v="0"/>
    <n v="0"/>
    <n v="0"/>
    <n v="0"/>
    <n v="0"/>
    <n v="0"/>
    <m/>
    <m/>
    <n v="0"/>
  </r>
  <r>
    <n v="55"/>
    <x v="5"/>
    <x v="5"/>
    <x v="1"/>
    <s v="Minstry of Water and Environment"/>
    <x v="52"/>
    <x v="53"/>
    <s v="Infrastructure Project"/>
    <d v="2020-01-07T00:00:00"/>
    <x v="10"/>
    <n v="17.45"/>
    <n v="0"/>
    <n v="17.45"/>
    <n v="3"/>
    <m/>
    <n v="0"/>
    <n v="3"/>
    <n v="0"/>
    <n v="0"/>
    <n v="0"/>
    <n v="0"/>
    <n v="0"/>
    <n v="0"/>
    <n v="0"/>
    <n v="0"/>
    <n v="0"/>
    <m/>
    <m/>
    <n v="0"/>
  </r>
  <r>
    <n v="56"/>
    <x v="5"/>
    <x v="5"/>
    <x v="1"/>
    <s v="Minstry of Water and Environment"/>
    <x v="53"/>
    <x v="54"/>
    <s v="Infrastructure Project"/>
    <d v="2021-01-07T00:00:00"/>
    <x v="1"/>
    <n v="6.5"/>
    <n v="9.0889760000000006"/>
    <n v="15.588976000000001"/>
    <n v="2"/>
    <m/>
    <n v="1.415"/>
    <n v="3.415"/>
    <n v="2"/>
    <n v="0.38397599999999998"/>
    <n v="2.3839760000000001"/>
    <n v="0"/>
    <n v="0"/>
    <n v="0"/>
    <n v="0"/>
    <n v="0"/>
    <n v="0"/>
    <m/>
    <m/>
    <n v="0"/>
  </r>
  <r>
    <n v="57"/>
    <x v="5"/>
    <x v="5"/>
    <x v="1"/>
    <s v="Minstry of Water and Environment"/>
    <x v="54"/>
    <x v="55"/>
    <s v="Infrastructure Project"/>
    <d v="2021-01-07T00:00:00"/>
    <x v="1"/>
    <n v="78.7"/>
    <n v="0"/>
    <n v="78.7"/>
    <n v="27.646013530000001"/>
    <m/>
    <n v="0"/>
    <n v="27.646013530000001"/>
    <n v="18.646013530000001"/>
    <n v="0"/>
    <n v="18.646013530000001"/>
    <n v="0"/>
    <n v="0"/>
    <n v="0"/>
    <n v="0"/>
    <n v="0"/>
    <n v="0"/>
    <m/>
    <m/>
    <n v="0"/>
  </r>
  <r>
    <n v="58"/>
    <x v="5"/>
    <x v="5"/>
    <x v="1"/>
    <s v="Minstry of Water and Environment"/>
    <x v="55"/>
    <x v="56"/>
    <s v="Infrastructure Project"/>
    <d v="2023-01-07T00:00:00"/>
    <x v="13"/>
    <n v="0"/>
    <n v="59.36"/>
    <n v="59.36"/>
    <n v="14.8"/>
    <m/>
    <n v="14.84"/>
    <n v="29.64"/>
    <n v="14.8"/>
    <n v="14.84"/>
    <n v="29.64"/>
    <n v="0"/>
    <n v="14.84"/>
    <n v="14.84"/>
    <n v="0"/>
    <n v="0"/>
    <n v="0"/>
    <m/>
    <s v="      "/>
    <n v="0"/>
  </r>
  <r>
    <n v="59"/>
    <x v="5"/>
    <x v="5"/>
    <x v="15"/>
    <s v="Uganda National Meteorological Authority "/>
    <x v="56"/>
    <x v="57"/>
    <s v="Retooling Project"/>
    <d v="2020-01-07T00:00:00"/>
    <x v="10"/>
    <n v="84.5"/>
    <n v="0"/>
    <n v="84.5"/>
    <n v="14.202320973999999"/>
    <m/>
    <n v="0"/>
    <n v="14.202320973999999"/>
    <n v="14.202320973999999"/>
    <n v="0"/>
    <n v="14.202320973999999"/>
    <n v="0"/>
    <n v="0"/>
    <n v="0"/>
    <n v="0"/>
    <n v="0"/>
    <n v="0"/>
    <m/>
    <m/>
    <n v="0"/>
  </r>
  <r>
    <n v="60"/>
    <x v="5"/>
    <x v="5"/>
    <x v="16"/>
    <s v="National Environment Management Authority"/>
    <x v="57"/>
    <x v="58"/>
    <s v="Retooling Project"/>
    <d v="2020-01-07T00:00:00"/>
    <x v="10"/>
    <n v="17.2"/>
    <n v="0"/>
    <n v="17.2"/>
    <n v="4.25"/>
    <m/>
    <n v="0"/>
    <n v="4.25"/>
    <n v="0"/>
    <n v="0"/>
    <n v="0"/>
    <n v="0"/>
    <n v="0"/>
    <n v="0"/>
    <n v="0"/>
    <n v="0"/>
    <n v="0"/>
    <m/>
    <m/>
    <n v="0"/>
  </r>
  <r>
    <n v="61"/>
    <x v="5"/>
    <x v="5"/>
    <x v="17"/>
    <s v="Uganda Land Commission"/>
    <x v="58"/>
    <x v="59"/>
    <s v="Retooling Project"/>
    <d v="2020-01-07T00:00:00"/>
    <x v="10"/>
    <n v="10.35"/>
    <n v="0"/>
    <n v="10.35"/>
    <n v="0.48399999999999999"/>
    <m/>
    <n v="0"/>
    <n v="0.48399999999999999"/>
    <n v="0"/>
    <n v="0"/>
    <n v="0"/>
    <n v="0"/>
    <n v="0"/>
    <n v="0"/>
    <n v="0"/>
    <n v="0"/>
    <n v="0"/>
    <m/>
    <m/>
    <n v="0"/>
  </r>
  <r>
    <n v="62"/>
    <x v="5"/>
    <x v="5"/>
    <x v="18"/>
    <s v="National Forestry Authority (NFA)"/>
    <x v="59"/>
    <x v="60"/>
    <s v="Retooling Project"/>
    <d v="2020-01-07T00:00:00"/>
    <x v="10"/>
    <n v="59.999139999999997"/>
    <n v="0"/>
    <n v="59.999139999999997"/>
    <n v="27.466311999999999"/>
    <m/>
    <n v="0"/>
    <n v="27.466311999999999"/>
    <n v="0"/>
    <n v="0"/>
    <n v="0"/>
    <n v="0"/>
    <n v="0"/>
    <n v="0"/>
    <n v="0"/>
    <n v="0"/>
    <n v="0"/>
    <m/>
    <m/>
    <n v="0"/>
  </r>
  <r>
    <n v="63"/>
    <x v="5"/>
    <x v="5"/>
    <x v="1"/>
    <s v="Minstry of Water and Environment"/>
    <x v="60"/>
    <x v="61"/>
    <s v="Infrastructure Project"/>
    <d v="2019-07-01T00:00:00"/>
    <x v="4"/>
    <n v="45.8"/>
    <m/>
    <n v="45.8"/>
    <n v="10"/>
    <m/>
    <m/>
    <n v="10"/>
    <m/>
    <m/>
    <n v="0"/>
    <m/>
    <m/>
    <n v="0"/>
    <m/>
    <m/>
    <n v="0"/>
    <m/>
    <m/>
    <n v="0"/>
  </r>
  <r>
    <n v="64"/>
    <x v="5"/>
    <x v="5"/>
    <x v="14"/>
    <s v="Ministry of Lands, Housing and Urban Development"/>
    <x v="61"/>
    <x v="62"/>
    <s v="Infrastructure Project"/>
    <d v="2024-07-01T00:00:00"/>
    <x v="12"/>
    <n v="88.944000000000003"/>
    <m/>
    <n v="88.944000000000003"/>
    <n v="13.866"/>
    <m/>
    <m/>
    <n v="13.866"/>
    <m/>
    <m/>
    <n v="0"/>
    <m/>
    <m/>
    <n v="0"/>
    <m/>
    <m/>
    <n v="0"/>
    <m/>
    <m/>
    <n v="0"/>
  </r>
  <r>
    <n v="65"/>
    <x v="6"/>
    <x v="6"/>
    <x v="19"/>
    <s v="Uganda Export Promotion Board"/>
    <x v="62"/>
    <x v="63"/>
    <s v="Retooling Project"/>
    <d v="2020-01-07T00:00:00"/>
    <x v="10"/>
    <n v="7.266"/>
    <n v="0"/>
    <n v="7.266"/>
    <n v="1.4390000000000001"/>
    <m/>
    <n v="0"/>
    <n v="1.4390000000000001"/>
    <n v="0"/>
    <n v="0"/>
    <n v="0"/>
    <n v="0"/>
    <n v="0"/>
    <n v="0"/>
    <n v="0"/>
    <n v="0"/>
    <n v="0"/>
    <m/>
    <m/>
    <n v="0"/>
  </r>
  <r>
    <n v="66"/>
    <x v="6"/>
    <x v="6"/>
    <x v="11"/>
    <s v="Uganda Investment Authority"/>
    <x v="63"/>
    <x v="64"/>
    <s v="Retooling Project"/>
    <d v="2020-01-07T00:00:00"/>
    <x v="10"/>
    <n v="14.513"/>
    <n v="0"/>
    <n v="14.513"/>
    <n v="2.2040000000000002"/>
    <m/>
    <n v="0"/>
    <n v="2.2040000000000002"/>
    <n v="0"/>
    <n v="0"/>
    <n v="0"/>
    <n v="0"/>
    <n v="0"/>
    <n v="0"/>
    <n v="0"/>
    <n v="0"/>
    <n v="0"/>
    <m/>
    <m/>
    <n v="0"/>
  </r>
  <r>
    <n v="67"/>
    <x v="6"/>
    <x v="6"/>
    <x v="20"/>
    <s v="Uganda National Bureau of Standards"/>
    <x v="64"/>
    <x v="65"/>
    <s v="Retooling Project"/>
    <d v="2020-01-07T00:00:00"/>
    <x v="10"/>
    <n v="41.5"/>
    <n v="0"/>
    <n v="41.5"/>
    <n v="14.348795636"/>
    <m/>
    <n v="0"/>
    <n v="14.348795636"/>
    <n v="0"/>
    <n v="0"/>
    <n v="0"/>
    <n v="0"/>
    <n v="0"/>
    <n v="0"/>
    <n v="0"/>
    <n v="0"/>
    <n v="0"/>
    <m/>
    <m/>
    <n v="0"/>
  </r>
  <r>
    <n v="68"/>
    <x v="6"/>
    <x v="6"/>
    <x v="21"/>
    <s v="Uganda Free Zones Authority"/>
    <x v="65"/>
    <x v="66"/>
    <s v="Retooling Project"/>
    <d v="2021-01-07T00:00:00"/>
    <x v="1"/>
    <n v="50.14"/>
    <n v="0"/>
    <n v="50.14"/>
    <n v="5.4089999999999998"/>
    <m/>
    <n v="0"/>
    <n v="5.4089999999999998"/>
    <n v="0"/>
    <n v="0"/>
    <n v="0"/>
    <n v="0"/>
    <n v="0"/>
    <n v="0"/>
    <n v="0"/>
    <n v="0"/>
    <n v="0"/>
    <m/>
    <m/>
    <n v="0"/>
  </r>
  <r>
    <n v="69"/>
    <x v="6"/>
    <x v="6"/>
    <x v="22"/>
    <s v="Uganda Microfinance Regulatory Authority"/>
    <x v="66"/>
    <x v="67"/>
    <s v="Retooling Project"/>
    <d v="2022-01-07T00:00:00"/>
    <x v="10"/>
    <n v="16.350000000000001"/>
    <n v="0"/>
    <n v="16.350000000000001"/>
    <n v="1.8"/>
    <m/>
    <n v="0"/>
    <n v="1.8"/>
    <n v="0"/>
    <n v="0"/>
    <n v="0"/>
    <n v="0"/>
    <n v="0"/>
    <n v="0"/>
    <n v="0"/>
    <n v="0"/>
    <n v="0"/>
    <m/>
    <m/>
    <n v="0"/>
  </r>
  <r>
    <n v="70"/>
    <x v="6"/>
    <x v="6"/>
    <x v="23"/>
    <s v="Ministry of Finance, Planning and Economic Development"/>
    <x v="67"/>
    <x v="68"/>
    <s v="Social Project"/>
    <d v="2014-07-01T00:00:00"/>
    <x v="4"/>
    <n v="170.3"/>
    <m/>
    <n v="170.3"/>
    <m/>
    <m/>
    <n v="11.3"/>
    <n v="11.3"/>
    <m/>
    <m/>
    <n v="0"/>
    <m/>
    <m/>
    <n v="0"/>
    <m/>
    <m/>
    <n v="0"/>
    <m/>
    <m/>
    <n v="0"/>
  </r>
  <r>
    <n v="71"/>
    <x v="6"/>
    <x v="6"/>
    <x v="23"/>
    <s v="Ministry of Finance, Planning and Economic Development"/>
    <x v="68"/>
    <x v="69"/>
    <s v="Social Project"/>
    <d v="2022-01-07T00:00:00"/>
    <x v="13"/>
    <n v="75.12"/>
    <m/>
    <n v="75.12"/>
    <n v="0"/>
    <m/>
    <n v="75.12"/>
    <n v="75.12"/>
    <m/>
    <m/>
    <n v="0"/>
    <m/>
    <m/>
    <n v="0"/>
    <m/>
    <m/>
    <n v="0"/>
    <m/>
    <m/>
    <n v="0"/>
  </r>
  <r>
    <n v="72"/>
    <x v="6"/>
    <x v="6"/>
    <x v="24"/>
    <s v="Uganda Retirements Benefits Regulatory Authority"/>
    <x v="69"/>
    <x v="70"/>
    <s v="Retooling Project"/>
    <d v="2024-07-01T00:00:00"/>
    <x v="12"/>
    <n v="0.80200000000000005"/>
    <m/>
    <n v="0.80200000000000005"/>
    <n v="0.59699999999999998"/>
    <m/>
    <m/>
    <n v="0.59699999999999998"/>
    <m/>
    <m/>
    <n v="0"/>
    <m/>
    <m/>
    <n v="0"/>
    <m/>
    <m/>
    <n v="0"/>
    <m/>
    <m/>
    <n v="0"/>
  </r>
  <r>
    <n v="73"/>
    <x v="7"/>
    <x v="7"/>
    <x v="8"/>
    <s v="Ministry of Energy and Mineral Development"/>
    <x v="70"/>
    <x v="71"/>
    <s v="Infrastructure Project"/>
    <s v="16/12/2011"/>
    <x v="1"/>
    <n v="165.24870000000001"/>
    <n v="936.39386060000004"/>
    <n v="1101.6425606"/>
    <n v="62.5"/>
    <n v="0"/>
    <n v="441.5323135037159"/>
    <n v="504.0323135037159"/>
    <n v="0"/>
    <n v="0"/>
    <n v="0"/>
    <n v="0"/>
    <n v="0"/>
    <n v="0"/>
    <n v="0"/>
    <n v="0"/>
    <n v="0"/>
    <m/>
    <m/>
    <n v="0"/>
  </r>
  <r>
    <n v="74"/>
    <x v="7"/>
    <x v="7"/>
    <x v="8"/>
    <s v="Ministry of Energy and Mineral Development"/>
    <x v="71"/>
    <x v="72"/>
    <s v="Infrastructure Project"/>
    <s v="01/07/2017"/>
    <x v="10"/>
    <n v="156.5"/>
    <n v="0"/>
    <n v="156.5"/>
    <n v="70.63"/>
    <m/>
    <n v="0"/>
    <n v="70.63"/>
    <n v="0"/>
    <n v="0"/>
    <n v="0"/>
    <n v="0"/>
    <n v="0"/>
    <n v="0"/>
    <n v="0"/>
    <n v="0"/>
    <n v="0"/>
    <m/>
    <m/>
    <n v="0"/>
  </r>
  <r>
    <n v="75"/>
    <x v="7"/>
    <x v="7"/>
    <x v="8"/>
    <s v="Ministry of Energy and Mineral Development"/>
    <x v="72"/>
    <x v="73"/>
    <s v="Infrastructure Project"/>
    <s v="01/07/2020"/>
    <x v="10"/>
    <n v="670.95727149599998"/>
    <n v="0"/>
    <n v="670.95727149599998"/>
    <n v="188.26428455999999"/>
    <m/>
    <n v="154.80000000000001"/>
    <n v="343.06428456000003"/>
    <n v="0"/>
    <n v="0"/>
    <n v="0"/>
    <n v="0"/>
    <n v="0"/>
    <n v="0"/>
    <n v="0"/>
    <n v="0"/>
    <n v="0"/>
    <m/>
    <m/>
    <n v="0"/>
  </r>
  <r>
    <n v="76"/>
    <x v="7"/>
    <x v="7"/>
    <x v="8"/>
    <s v="Ministry of Energy and Mineral Development"/>
    <x v="73"/>
    <x v="74"/>
    <s v="Infrastructure Project"/>
    <s v="01/07/2020"/>
    <x v="10"/>
    <n v="127.9987764"/>
    <n v="127.9987764"/>
    <n v="255.99755279999999"/>
    <n v="0"/>
    <m/>
    <n v="42.8"/>
    <n v="42.8"/>
    <n v="0"/>
    <n v="0"/>
    <n v="0"/>
    <n v="0"/>
    <n v="0"/>
    <n v="0"/>
    <n v="0"/>
    <n v="0"/>
    <n v="0"/>
    <m/>
    <m/>
    <n v="0"/>
  </r>
  <r>
    <n v="77"/>
    <x v="7"/>
    <x v="7"/>
    <x v="8"/>
    <s v="Ministry of Energy and Mineral Development"/>
    <x v="74"/>
    <x v="75"/>
    <s v="Infrastructure Project"/>
    <d v="2022-01-07T00:00:00"/>
    <x v="5"/>
    <n v="0"/>
    <n v="1429.2862"/>
    <n v="1429.2862"/>
    <n v="0"/>
    <m/>
    <n v="397.42"/>
    <n v="397.42"/>
    <n v="0"/>
    <n v="606.42999999999995"/>
    <n v="606.42999999999995"/>
    <n v="0"/>
    <n v="599.6"/>
    <n v="599.6"/>
    <n v="0"/>
    <n v="0"/>
    <n v="0"/>
    <m/>
    <m/>
    <n v="0"/>
  </r>
  <r>
    <n v="78"/>
    <x v="7"/>
    <x v="7"/>
    <x v="8"/>
    <s v="Ministry of Energy and Mineral Development"/>
    <x v="75"/>
    <x v="76"/>
    <s v="Infrastructure Project"/>
    <d v="2023-01-07T00:00:00"/>
    <x v="15"/>
    <n v="74.5"/>
    <m/>
    <n v="74.5"/>
    <n v="10.8"/>
    <m/>
    <n v="0"/>
    <n v="10.8"/>
    <n v="31.8"/>
    <n v="0"/>
    <n v="31.8"/>
    <n v="31.95"/>
    <n v="0"/>
    <n v="31.95"/>
    <n v="0"/>
    <n v="0"/>
    <n v="0"/>
    <m/>
    <m/>
    <n v="0"/>
  </r>
  <r>
    <n v="79"/>
    <x v="7"/>
    <x v="7"/>
    <x v="8"/>
    <s v="Ministry of Energy and Mineral Development"/>
    <x v="76"/>
    <x v="77"/>
    <s v="Social Project"/>
    <d v="2023-01-07T00:00:00"/>
    <x v="6"/>
    <n v="881.1"/>
    <n v="0"/>
    <n v="881.1"/>
    <n v="99.7"/>
    <m/>
    <n v="0"/>
    <n v="99.7"/>
    <n v="243.2"/>
    <n v="0"/>
    <n v="243.2"/>
    <n v="195.4"/>
    <n v="0"/>
    <n v="195.4"/>
    <n v="243.2"/>
    <n v="0"/>
    <n v="243.2"/>
    <n v="99.7"/>
    <m/>
    <n v="99.7"/>
  </r>
  <r>
    <n v="80"/>
    <x v="7"/>
    <x v="7"/>
    <x v="8"/>
    <s v="Ministry of Energy and Mineral Development"/>
    <x v="77"/>
    <x v="78"/>
    <s v="Retooling Project"/>
    <s v="01/07/2020"/>
    <x v="10"/>
    <n v="176.749"/>
    <n v="0"/>
    <n v="176.749"/>
    <n v="37"/>
    <m/>
    <n v="0"/>
    <n v="37"/>
    <n v="37.36"/>
    <n v="0"/>
    <n v="37.36"/>
    <n v="0"/>
    <n v="0"/>
    <n v="0"/>
    <n v="0"/>
    <n v="0"/>
    <n v="0"/>
    <m/>
    <m/>
    <n v="0"/>
  </r>
  <r>
    <n v="81"/>
    <x v="7"/>
    <x v="7"/>
    <x v="8"/>
    <s v="Ministry of Energy and Mineral Development"/>
    <x v="78"/>
    <x v="79"/>
    <s v="Infrastructure Project"/>
    <s v="01/07/2012"/>
    <x v="4"/>
    <n v="1764"/>
    <m/>
    <n v="1764"/>
    <n v="11"/>
    <m/>
    <m/>
    <n v="11"/>
    <m/>
    <m/>
    <n v="0"/>
    <m/>
    <m/>
    <n v="0"/>
    <m/>
    <m/>
    <n v="0"/>
    <m/>
    <m/>
    <n v="0"/>
  </r>
  <r>
    <n v="82"/>
    <x v="7"/>
    <x v="7"/>
    <x v="8"/>
    <s v="Ministry of Energy and Mineral Development"/>
    <x v="79"/>
    <x v="80"/>
    <s v="Infrastructure Project"/>
    <s v="01/07/2018"/>
    <x v="4"/>
    <n v="837"/>
    <m/>
    <n v="837"/>
    <n v="102"/>
    <n v="1.5"/>
    <m/>
    <n v="102"/>
    <m/>
    <m/>
    <n v="0"/>
    <m/>
    <m/>
    <n v="0"/>
    <m/>
    <m/>
    <n v="0"/>
    <m/>
    <m/>
    <n v="0"/>
  </r>
  <r>
    <n v="83"/>
    <x v="7"/>
    <x v="7"/>
    <x v="8"/>
    <s v="Ministry of Energy and Mineral Development"/>
    <x v="80"/>
    <x v="81"/>
    <s v="Infrastructure Project"/>
    <d v="2016-07-01T00:00:00"/>
    <x v="4"/>
    <n v="239"/>
    <m/>
    <n v="239"/>
    <n v="2"/>
    <n v="7.1"/>
    <m/>
    <n v="2"/>
    <m/>
    <m/>
    <n v="0"/>
    <m/>
    <m/>
    <n v="0"/>
    <m/>
    <m/>
    <n v="0"/>
    <m/>
    <m/>
    <n v="0"/>
  </r>
  <r>
    <n v="84"/>
    <x v="7"/>
    <x v="7"/>
    <x v="8"/>
    <s v="Ministry of Energy and Mineral Development"/>
    <x v="81"/>
    <x v="82"/>
    <s v="Infrastructure Project"/>
    <d v="2018-07-01T00:00:00"/>
    <x v="16"/>
    <n v="453.75"/>
    <m/>
    <n v="453.75"/>
    <n v="5"/>
    <n v="2.2999999999999998"/>
    <m/>
    <n v="5"/>
    <m/>
    <m/>
    <n v="0"/>
    <m/>
    <m/>
    <n v="0"/>
    <m/>
    <m/>
    <n v="0"/>
    <m/>
    <m/>
    <n v="0"/>
  </r>
  <r>
    <n v="85"/>
    <x v="7"/>
    <x v="7"/>
    <x v="8"/>
    <s v="Ministry of Energy and Mineral Development"/>
    <x v="82"/>
    <x v="83"/>
    <s v="Infrastructure Project"/>
    <d v="2024-01-07T00:00:00"/>
    <x v="12"/>
    <n v="185.05"/>
    <m/>
    <n v="185.05"/>
    <n v="38.75"/>
    <m/>
    <m/>
    <n v="38.75"/>
    <n v="35.799999999999997"/>
    <m/>
    <n v="35.799999999999997"/>
    <n v="52.95"/>
    <m/>
    <n v="52.95"/>
    <n v="47.3"/>
    <m/>
    <n v="47.3"/>
    <m/>
    <m/>
    <n v="0"/>
  </r>
  <r>
    <n v="86"/>
    <x v="7"/>
    <x v="7"/>
    <x v="8"/>
    <s v="Ministry of Energy and Mineral Development"/>
    <x v="83"/>
    <x v="84"/>
    <s v="Infrastructure Project"/>
    <d v="2024-07-01T00:00:00"/>
    <x v="12"/>
    <m/>
    <n v="437.76799999999997"/>
    <n v="437.76799999999997"/>
    <m/>
    <m/>
    <n v="25.5"/>
    <n v="25.5"/>
    <m/>
    <m/>
    <n v="0"/>
    <m/>
    <m/>
    <n v="0"/>
    <m/>
    <m/>
    <n v="0"/>
    <m/>
    <m/>
    <n v="0"/>
  </r>
  <r>
    <n v="87"/>
    <x v="7"/>
    <x v="7"/>
    <x v="8"/>
    <s v="Ministry of Energy and Mineral Development"/>
    <x v="84"/>
    <x v="85"/>
    <s v="Infrastructure Project"/>
    <d v="2024-07-01T00:00:00"/>
    <x v="12"/>
    <n v="2060.8389999999999"/>
    <m/>
    <n v="2060.8389999999999"/>
    <n v="207.083"/>
    <m/>
    <m/>
    <n v="207.083"/>
    <m/>
    <m/>
    <n v="0"/>
    <m/>
    <m/>
    <n v="0"/>
    <m/>
    <m/>
    <n v="0"/>
    <m/>
    <m/>
    <n v="0"/>
  </r>
  <r>
    <n v="88"/>
    <x v="8"/>
    <x v="8"/>
    <x v="25"/>
    <s v="Ministry of Works and Transport"/>
    <x v="85"/>
    <x v="86"/>
    <s v="Infrastructure Project"/>
    <d v="2016-01-07T00:00:00"/>
    <x v="10"/>
    <n v="49.44"/>
    <n v="0"/>
    <n v="49.44"/>
    <n v="8.64"/>
    <m/>
    <n v="0"/>
    <n v="8.64"/>
    <n v="0"/>
    <n v="0"/>
    <n v="0"/>
    <n v="0"/>
    <n v="0"/>
    <n v="0"/>
    <n v="0"/>
    <n v="0"/>
    <n v="0"/>
    <m/>
    <m/>
    <n v="0"/>
  </r>
  <r>
    <n v="89"/>
    <x v="8"/>
    <x v="8"/>
    <x v="25"/>
    <s v="Ministry of Works and Transport"/>
    <x v="86"/>
    <x v="87"/>
    <s v="Infrastructure Project"/>
    <d v="2017-01-07T00:00:00"/>
    <x v="10"/>
    <n v="8.36"/>
    <n v="54.705179999999999"/>
    <n v="63.065179999999998"/>
    <n v="0"/>
    <m/>
    <n v="22.78"/>
    <n v="22.78"/>
    <n v="0"/>
    <n v="0"/>
    <n v="0"/>
    <n v="0"/>
    <n v="0"/>
    <n v="0"/>
    <n v="0"/>
    <n v="0"/>
    <n v="0"/>
    <m/>
    <m/>
    <n v="0"/>
  </r>
  <r>
    <n v="90"/>
    <x v="8"/>
    <x v="8"/>
    <x v="25"/>
    <s v="Ministry of Works and Transport"/>
    <x v="87"/>
    <x v="88"/>
    <s v="Infrastructure Project"/>
    <d v="2020-01-07T00:00:00"/>
    <x v="10"/>
    <n v="195.89519999999999"/>
    <n v="2182.3299200000001"/>
    <n v="2378.2251200000001"/>
    <n v="0"/>
    <m/>
    <n v="1498.8122657070001"/>
    <n v="1498.8122657070001"/>
    <n v="0"/>
    <n v="0"/>
    <n v="0"/>
    <n v="0"/>
    <n v="0"/>
    <n v="0"/>
    <n v="0"/>
    <n v="0"/>
    <n v="0"/>
    <m/>
    <m/>
    <n v="0"/>
  </r>
  <r>
    <n v="91"/>
    <x v="8"/>
    <x v="8"/>
    <x v="25"/>
    <s v="Ministry of Works and Transport"/>
    <x v="88"/>
    <x v="89"/>
    <s v="Infrastructure Project"/>
    <d v="2020-01-07T00:00:00"/>
    <x v="10"/>
    <n v="355.46"/>
    <n v="0"/>
    <n v="355.46"/>
    <n v="122.491"/>
    <m/>
    <n v="0"/>
    <n v="122.491"/>
    <n v="0"/>
    <n v="0"/>
    <n v="0"/>
    <n v="0"/>
    <n v="0"/>
    <n v="0"/>
    <n v="0"/>
    <n v="0"/>
    <n v="0"/>
    <m/>
    <m/>
    <n v="0"/>
  </r>
  <r>
    <n v="92"/>
    <x v="8"/>
    <x v="8"/>
    <x v="25"/>
    <s v="Ministry of Works and Transport"/>
    <x v="89"/>
    <x v="90"/>
    <s v="Retooling Project"/>
    <d v="2020-01-07T00:00:00"/>
    <x v="10"/>
    <n v="105"/>
    <n v="0"/>
    <n v="105"/>
    <n v="10"/>
    <m/>
    <n v="0"/>
    <n v="10"/>
    <n v="0"/>
    <n v="0"/>
    <n v="0"/>
    <n v="0"/>
    <n v="0"/>
    <n v="0"/>
    <n v="0"/>
    <n v="0"/>
    <n v="0"/>
    <m/>
    <m/>
    <n v="0"/>
  </r>
  <r>
    <n v="93"/>
    <x v="8"/>
    <x v="8"/>
    <x v="25"/>
    <s v="Ministry of Works and Transport"/>
    <x v="90"/>
    <x v="91"/>
    <s v="Infrastructure Project"/>
    <d v="2020-01-07T00:00:00"/>
    <x v="10"/>
    <n v="104.4"/>
    <n v="86"/>
    <n v="190.4"/>
    <n v="21.4"/>
    <m/>
    <n v="53.337468999999999"/>
    <n v="74.737469000000004"/>
    <n v="0"/>
    <n v="0"/>
    <n v="0"/>
    <n v="0"/>
    <n v="0"/>
    <n v="0"/>
    <n v="0"/>
    <n v="0"/>
    <n v="0"/>
    <m/>
    <m/>
    <n v="0"/>
  </r>
  <r>
    <n v="94"/>
    <x v="8"/>
    <x v="8"/>
    <x v="25"/>
    <s v="Ministry of Works and Transport"/>
    <x v="91"/>
    <x v="92"/>
    <s v="Infrastructure Project"/>
    <d v="2021-01-07T00:00:00"/>
    <x v="1"/>
    <n v="911.40000000299995"/>
    <n v="0"/>
    <n v="911.40000000299995"/>
    <n v="157"/>
    <m/>
    <n v="0"/>
    <n v="157"/>
    <n v="105"/>
    <n v="0"/>
    <n v="105"/>
    <n v="182"/>
    <n v="0"/>
    <n v="182"/>
    <n v="185.68665303700001"/>
    <n v="0"/>
    <n v="185.68665303700001"/>
    <m/>
    <m/>
    <n v="0"/>
  </r>
  <r>
    <n v="95"/>
    <x v="8"/>
    <x v="8"/>
    <x v="25"/>
    <s v="Ministry of Works and Transport"/>
    <x v="92"/>
    <x v="93"/>
    <s v="Infrastructure Project"/>
    <d v="2021-01-07T00:00:00"/>
    <x v="1"/>
    <n v="251.8245"/>
    <n v="0"/>
    <n v="251.8245"/>
    <n v="136.6645"/>
    <m/>
    <n v="0"/>
    <n v="136.6645"/>
    <n v="186.6645"/>
    <n v="0"/>
    <n v="186.6645"/>
    <n v="0"/>
    <n v="0"/>
    <n v="0"/>
    <n v="0"/>
    <n v="0"/>
    <n v="0"/>
    <m/>
    <m/>
    <n v="0"/>
  </r>
  <r>
    <n v="96"/>
    <x v="8"/>
    <x v="8"/>
    <x v="25"/>
    <s v="Ministry of Works and Transport"/>
    <x v="93"/>
    <x v="94"/>
    <s v="Infrastructure Project"/>
    <d v="2022-01-07T00:00:00"/>
    <x v="5"/>
    <n v="153.91"/>
    <n v="0"/>
    <n v="153.91"/>
    <n v="39"/>
    <m/>
    <n v="0"/>
    <n v="39"/>
    <n v="19"/>
    <n v="0"/>
    <n v="19"/>
    <n v="15.41"/>
    <n v="0"/>
    <n v="15.41"/>
    <n v="0"/>
    <n v="0"/>
    <n v="0"/>
    <m/>
    <m/>
    <n v="0"/>
  </r>
  <r>
    <n v="97"/>
    <x v="8"/>
    <x v="8"/>
    <x v="25"/>
    <s v="Ministry of Works and Transport"/>
    <x v="94"/>
    <x v="95"/>
    <s v="Infrastructure Project"/>
    <d v="2013-07-01T00:00:00"/>
    <x v="4"/>
    <n v="220"/>
    <m/>
    <n v="220"/>
    <n v="2.5"/>
    <m/>
    <n v="9.8000000000000007"/>
    <n v="12.3"/>
    <m/>
    <m/>
    <n v="0"/>
    <m/>
    <m/>
    <n v="0"/>
    <m/>
    <m/>
    <n v="0"/>
    <m/>
    <m/>
    <n v="0"/>
  </r>
  <r>
    <n v="98"/>
    <x v="8"/>
    <x v="8"/>
    <x v="25"/>
    <s v="Ministry of Works and Transport"/>
    <x v="95"/>
    <x v="96"/>
    <s v="Infrastructure Project"/>
    <d v="2017-07-01T00:00:00"/>
    <x v="4"/>
    <n v="428"/>
    <m/>
    <n v="428"/>
    <n v="205.995"/>
    <m/>
    <m/>
    <n v="205.995"/>
    <m/>
    <m/>
    <n v="0"/>
    <m/>
    <m/>
    <n v="0"/>
    <m/>
    <m/>
    <n v="0"/>
    <m/>
    <m/>
    <n v="0"/>
  </r>
  <r>
    <n v="99"/>
    <x v="8"/>
    <x v="8"/>
    <x v="25"/>
    <s v="Ministry of Works and Transport"/>
    <x v="96"/>
    <x v="97"/>
    <s v="Infrastructure Project"/>
    <d v="2019-07-01T00:00:00"/>
    <x v="2"/>
    <n v="300"/>
    <m/>
    <n v="300"/>
    <n v="21.4"/>
    <m/>
    <m/>
    <n v="21.4"/>
    <m/>
    <m/>
    <n v="0"/>
    <m/>
    <m/>
    <n v="0"/>
    <m/>
    <m/>
    <n v="0"/>
    <m/>
    <m/>
    <n v="0"/>
  </r>
  <r>
    <n v="100"/>
    <x v="8"/>
    <x v="8"/>
    <x v="26"/>
    <s v="Uganda National Roads Authority"/>
    <x v="97"/>
    <x v="98"/>
    <s v="Infrastructure Project"/>
    <d v="2003-07-01T00:00:00"/>
    <x v="17"/>
    <n v="0"/>
    <n v="242.13724844399999"/>
    <n v="242.13724844399999"/>
    <n v="13.79573811"/>
    <n v="3.7957381099999998"/>
    <n v="0"/>
    <n v="13.79573811"/>
    <m/>
    <m/>
    <n v="0"/>
    <m/>
    <m/>
    <n v="0"/>
    <m/>
    <m/>
    <n v="0"/>
    <m/>
    <m/>
    <n v="0"/>
  </r>
  <r>
    <n v="101"/>
    <x v="8"/>
    <x v="8"/>
    <x v="26"/>
    <s v="Uganda National Roads Authority"/>
    <x v="98"/>
    <x v="99"/>
    <s v="Infrastructure Project"/>
    <d v="2003-01-07T00:00:00"/>
    <x v="10"/>
    <n v="200"/>
    <n v="0"/>
    <n v="200"/>
    <n v="40.899550167999998"/>
    <n v="0.89955016799999998"/>
    <n v="0"/>
    <n v="40.899550167999998"/>
    <n v="0"/>
    <n v="0"/>
    <n v="0"/>
    <n v="0"/>
    <n v="0"/>
    <n v="0"/>
    <n v="0"/>
    <n v="0"/>
    <n v="0"/>
    <m/>
    <m/>
    <n v="0"/>
  </r>
  <r>
    <n v="102"/>
    <x v="8"/>
    <x v="8"/>
    <x v="26"/>
    <s v="Uganda National Roads Authority"/>
    <x v="99"/>
    <x v="100"/>
    <s v="Infrastructure Project"/>
    <d v="2010-03-10T00:00:00"/>
    <x v="17"/>
    <n v="0"/>
    <n v="2413.7072244689998"/>
    <n v="2413.7072244689998"/>
    <n v="211.118948203"/>
    <n v="108.118948203"/>
    <n v="0"/>
    <n v="211.118948203"/>
    <m/>
    <m/>
    <n v="0"/>
    <m/>
    <m/>
    <n v="0"/>
    <m/>
    <m/>
    <n v="0"/>
    <m/>
    <m/>
    <n v="0"/>
  </r>
  <r>
    <n v="103"/>
    <x v="8"/>
    <x v="8"/>
    <x v="26"/>
    <s v="Uganda National Roads Authority"/>
    <x v="100"/>
    <x v="101"/>
    <s v="Infrastructure Project"/>
    <d v="2014-07-01T00:00:00"/>
    <x v="2"/>
    <n v="136.85702767999999"/>
    <n v="0"/>
    <n v="136.85702767999999"/>
    <n v="41.807016392999998"/>
    <n v="11.807016393"/>
    <n v="0"/>
    <n v="41.807016392999998"/>
    <n v="15"/>
    <n v="0"/>
    <n v="15"/>
    <m/>
    <m/>
    <n v="0"/>
    <m/>
    <m/>
    <n v="0"/>
    <m/>
    <m/>
    <n v="0"/>
  </r>
  <r>
    <n v="104"/>
    <x v="8"/>
    <x v="8"/>
    <x v="26"/>
    <s v="Uganda National Roads Authority"/>
    <x v="101"/>
    <x v="102"/>
    <s v="Infrastructure Project"/>
    <d v="2014-07-01T00:00:00"/>
    <x v="2"/>
    <n v="0"/>
    <n v="545.66819999999996"/>
    <n v="545.66819999999996"/>
    <n v="13.723171697900801"/>
    <n v="13.723171697900801"/>
    <m/>
    <n v="13.723171697900801"/>
    <m/>
    <m/>
    <n v="0"/>
    <m/>
    <m/>
    <n v="0"/>
    <m/>
    <m/>
    <n v="0"/>
    <m/>
    <m/>
    <n v="0"/>
  </r>
  <r>
    <n v="105"/>
    <x v="8"/>
    <x v="8"/>
    <x v="26"/>
    <s v="Uganda National Roads Authority"/>
    <x v="102"/>
    <x v="103"/>
    <s v="Infrastructure Project"/>
    <d v="2014-07-01T00:00:00"/>
    <x v="17"/>
    <n v="212.04706692799999"/>
    <n v="0"/>
    <n v="212.04706692799999"/>
    <n v="40"/>
    <n v="0"/>
    <n v="0"/>
    <n v="40"/>
    <n v="20"/>
    <n v="0"/>
    <n v="20"/>
    <m/>
    <m/>
    <n v="0"/>
    <m/>
    <m/>
    <n v="0"/>
    <m/>
    <m/>
    <n v="0"/>
  </r>
  <r>
    <n v="106"/>
    <x v="8"/>
    <x v="8"/>
    <x v="26"/>
    <s v="Uganda National Roads Authority"/>
    <x v="103"/>
    <x v="104"/>
    <s v="Infrastructure Project"/>
    <d v="2014-03-31T00:00:00"/>
    <x v="17"/>
    <n v="267.64009361000001"/>
    <n v="0"/>
    <n v="267.64009361000001"/>
    <n v="84.420625029000007"/>
    <n v="14.420625029"/>
    <n v="0"/>
    <n v="84.420625029000007"/>
    <n v="50"/>
    <n v="0"/>
    <n v="50"/>
    <n v="10"/>
    <n v="0"/>
    <n v="10"/>
    <m/>
    <m/>
    <n v="0"/>
    <m/>
    <m/>
    <n v="0"/>
  </r>
  <r>
    <n v="107"/>
    <x v="8"/>
    <x v="8"/>
    <x v="26"/>
    <s v="Uganda National Roads Authority"/>
    <x v="104"/>
    <x v="105"/>
    <s v="Infrastructure Project"/>
    <d v="2014-07-01T00:00:00"/>
    <x v="4"/>
    <n v="0"/>
    <n v="224.848460819"/>
    <n v="224.848460819"/>
    <n v="10.83119656004"/>
    <n v="0.83119656003999998"/>
    <n v="0"/>
    <n v="10.83119656004"/>
    <m/>
    <m/>
    <n v="0"/>
    <m/>
    <m/>
    <n v="0"/>
    <m/>
    <m/>
    <n v="0"/>
    <m/>
    <m/>
    <n v="0"/>
  </r>
  <r>
    <n v="108"/>
    <x v="8"/>
    <x v="8"/>
    <x v="26"/>
    <s v="Uganda National Roads Authority"/>
    <x v="105"/>
    <x v="106"/>
    <s v="Infrastructure Project"/>
    <d v="2014-07-01T00:00:00"/>
    <x v="17"/>
    <n v="0"/>
    <n v="659.79555696800003"/>
    <n v="659.79555696800003"/>
    <n v="1.2390993320301"/>
    <n v="1.2390993320301"/>
    <n v="198.25"/>
    <n v="199.48909933203009"/>
    <m/>
    <n v="186.25"/>
    <n v="186.25"/>
    <m/>
    <n v="77.430000000000007"/>
    <n v="77.430000000000007"/>
    <m/>
    <m/>
    <n v="0"/>
    <m/>
    <m/>
    <n v="0"/>
  </r>
  <r>
    <n v="109"/>
    <x v="8"/>
    <x v="8"/>
    <x v="26"/>
    <s v="Uganda National Roads Authority"/>
    <x v="106"/>
    <x v="107"/>
    <s v="Infrastructure Project"/>
    <d v="2015-01-07T00:00:00"/>
    <x v="1"/>
    <n v="770.46"/>
    <n v="0"/>
    <n v="770.46"/>
    <n v="258.14682409889997"/>
    <n v="58.146824098899998"/>
    <n v="0"/>
    <n v="258.14682409889997"/>
    <n v="140"/>
    <n v="0"/>
    <n v="140"/>
    <n v="0"/>
    <n v="0"/>
    <n v="0"/>
    <n v="0"/>
    <n v="0"/>
    <n v="0"/>
    <m/>
    <m/>
    <n v="0"/>
  </r>
  <r>
    <n v="110"/>
    <x v="8"/>
    <x v="8"/>
    <x v="26"/>
    <s v="Uganda National Roads Authority"/>
    <x v="107"/>
    <x v="108"/>
    <s v="Infrastructure Project"/>
    <d v="2015-07-01T00:00:00"/>
    <x v="17"/>
    <n v="0"/>
    <n v="412.82277851999999"/>
    <n v="412.82277851999999"/>
    <n v="73.05562626423"/>
    <n v="5.562626423E-2"/>
    <m/>
    <n v="73.05562626423"/>
    <n v="20"/>
    <m/>
    <n v="20"/>
    <m/>
    <m/>
    <n v="0"/>
    <m/>
    <m/>
    <n v="0"/>
    <m/>
    <m/>
    <n v="0"/>
  </r>
  <r>
    <n v="111"/>
    <x v="8"/>
    <x v="8"/>
    <x v="26"/>
    <s v="Uganda National Roads Authority"/>
    <x v="108"/>
    <x v="109"/>
    <s v="Infrastructure Project"/>
    <d v="2016-01-07T00:00:00"/>
    <x v="0"/>
    <n v="0"/>
    <n v="767.25064169799998"/>
    <n v="767.25064169799998"/>
    <n v="100.00320339"/>
    <n v="3.20339E-3"/>
    <n v="220"/>
    <n v="320.00320339000001"/>
    <n v="0"/>
    <n v="0"/>
    <n v="0"/>
    <n v="0"/>
    <n v="0"/>
    <n v="0"/>
    <n v="0"/>
    <n v="0"/>
    <n v="0"/>
    <m/>
    <m/>
    <n v="0"/>
  </r>
  <r>
    <n v="112"/>
    <x v="8"/>
    <x v="8"/>
    <x v="26"/>
    <s v="Uganda National Roads Authority"/>
    <x v="109"/>
    <x v="110"/>
    <s v="Infrastructure Project"/>
    <d v="2016-01-07T00:00:00"/>
    <x v="1"/>
    <n v="0"/>
    <n v="563.04953212400005"/>
    <n v="563.04953212400005"/>
    <n v="152.0159010374748"/>
    <n v="1.5901037474800001E-2"/>
    <n v="0"/>
    <n v="152.0159010374748"/>
    <n v="304"/>
    <n v="0"/>
    <n v="304"/>
    <n v="0"/>
    <n v="0"/>
    <n v="0"/>
    <n v="0"/>
    <n v="0"/>
    <n v="0"/>
    <m/>
    <m/>
    <n v="0"/>
  </r>
  <r>
    <n v="113"/>
    <x v="8"/>
    <x v="8"/>
    <x v="26"/>
    <s v="Uganda National Roads Authority"/>
    <x v="110"/>
    <x v="111"/>
    <s v="Infrastructure Project"/>
    <d v="2017-07-01T00:00:00"/>
    <x v="2"/>
    <n v="54.767000000000003"/>
    <n v="0"/>
    <n v="54.767000000000003"/>
    <n v="4.9412630325337998"/>
    <n v="0.94126303253380006"/>
    <n v="0"/>
    <n v="4.9412630325337998"/>
    <n v="1"/>
    <n v="0"/>
    <n v="1"/>
    <m/>
    <m/>
    <n v="0"/>
    <m/>
    <m/>
    <n v="0"/>
    <m/>
    <m/>
    <n v="0"/>
  </r>
  <r>
    <n v="114"/>
    <x v="8"/>
    <x v="8"/>
    <x v="26"/>
    <s v="Uganda National Roads Authority"/>
    <x v="111"/>
    <x v="112"/>
    <s v="Infrastructure Project"/>
    <d v="2019-01-07T00:00:00"/>
    <x v="5"/>
    <n v="200"/>
    <n v="0"/>
    <n v="200"/>
    <n v="0"/>
    <m/>
    <n v="120"/>
    <n v="120"/>
    <n v="0"/>
    <n v="150"/>
    <n v="150"/>
    <n v="0"/>
    <n v="0.12"/>
    <n v="0.12"/>
    <n v="0"/>
    <n v="0"/>
    <n v="0"/>
    <m/>
    <m/>
    <n v="0"/>
  </r>
  <r>
    <n v="115"/>
    <x v="8"/>
    <x v="8"/>
    <x v="26"/>
    <s v="Uganda National Roads Authority"/>
    <x v="112"/>
    <x v="113"/>
    <s v="Retooling Project"/>
    <d v="2020-01-07T00:00:00"/>
    <x v="0"/>
    <n v="386.5"/>
    <n v="0"/>
    <n v="386.5"/>
    <n v="3.3348524801245998"/>
    <m/>
    <n v="0"/>
    <n v="3.3348524801245998"/>
    <n v="0"/>
    <n v="0"/>
    <n v="0"/>
    <n v="0"/>
    <n v="0"/>
    <n v="0"/>
    <n v="0"/>
    <n v="0"/>
    <n v="0"/>
    <m/>
    <m/>
    <n v="0"/>
  </r>
  <r>
    <n v="116"/>
    <x v="8"/>
    <x v="8"/>
    <x v="26"/>
    <s v="Uganda National Roads Authority"/>
    <x v="113"/>
    <x v="114"/>
    <s v="Infrastructure Project"/>
    <d v="2020-01-07T00:00:00"/>
    <x v="0"/>
    <n v="400"/>
    <n v="0"/>
    <n v="400"/>
    <n v="0"/>
    <m/>
    <n v="150"/>
    <n v="150"/>
    <n v="0"/>
    <n v="0"/>
    <n v="0"/>
    <n v="0"/>
    <n v="0"/>
    <n v="0"/>
    <n v="0"/>
    <n v="0"/>
    <n v="0"/>
    <m/>
    <m/>
    <n v="0"/>
  </r>
  <r>
    <n v="117"/>
    <x v="8"/>
    <x v="8"/>
    <x v="26"/>
    <s v="Uganda National Roads Authority"/>
    <x v="114"/>
    <x v="115"/>
    <s v="Infrastructure Project"/>
    <d v="2020-01-07T00:00:00"/>
    <x v="0"/>
    <n v="82.023283415999998"/>
    <n v="0"/>
    <n v="82.023283415999998"/>
    <n v="40"/>
    <m/>
    <n v="0"/>
    <n v="40"/>
    <n v="0"/>
    <n v="0"/>
    <n v="0"/>
    <n v="0"/>
    <n v="0"/>
    <n v="0"/>
    <n v="0"/>
    <n v="0"/>
    <n v="0"/>
    <m/>
    <m/>
    <n v="0"/>
  </r>
  <r>
    <n v="118"/>
    <x v="8"/>
    <x v="8"/>
    <x v="26"/>
    <s v="Uganda National Roads Authority"/>
    <x v="115"/>
    <x v="116"/>
    <s v="Infrastructure Project"/>
    <d v="2020-01-07T00:00:00"/>
    <x v="0"/>
    <n v="395.24884828900002"/>
    <n v="0"/>
    <n v="395.24884828900002"/>
    <n v="140.55358816500001"/>
    <n v="17.553588165000001"/>
    <n v="0"/>
    <n v="140.55358816500001"/>
    <n v="0"/>
    <n v="0"/>
    <n v="0"/>
    <n v="0"/>
    <n v="0"/>
    <n v="0"/>
    <n v="0"/>
    <n v="0"/>
    <n v="0"/>
    <m/>
    <m/>
    <n v="0"/>
  </r>
  <r>
    <n v="119"/>
    <x v="8"/>
    <x v="8"/>
    <x v="26"/>
    <s v="Uganda National Roads Authority"/>
    <x v="116"/>
    <x v="117"/>
    <s v="Infrastructure Project"/>
    <d v="2020-01-07T00:00:00"/>
    <x v="0"/>
    <n v="281.99810446999999"/>
    <n v="0"/>
    <n v="281.99810446999999"/>
    <n v="71.661815766999993"/>
    <n v="9.6618157670000002"/>
    <n v="0"/>
    <n v="71.661815766999993"/>
    <n v="0"/>
    <n v="0"/>
    <n v="0"/>
    <n v="0"/>
    <n v="0"/>
    <n v="0"/>
    <n v="0"/>
    <n v="0"/>
    <n v="0"/>
    <m/>
    <m/>
    <n v="0"/>
  </r>
  <r>
    <n v="120"/>
    <x v="8"/>
    <x v="8"/>
    <x v="26"/>
    <s v="Uganda National Roads Authority"/>
    <x v="117"/>
    <x v="118"/>
    <s v="Infrastructure Project"/>
    <d v="2022-01-07T00:00:00"/>
    <x v="5"/>
    <n v="386.464"/>
    <n v="0"/>
    <n v="386.464"/>
    <n v="17.055"/>
    <m/>
    <n v="17.055"/>
    <n v="34.11"/>
    <n v="0"/>
    <n v="17.055"/>
    <n v="17.055"/>
    <n v="0"/>
    <n v="243.31"/>
    <n v="243.31"/>
    <n v="0"/>
    <n v="0"/>
    <n v="0"/>
    <m/>
    <m/>
    <n v="0"/>
  </r>
  <r>
    <n v="121"/>
    <x v="8"/>
    <x v="8"/>
    <x v="26"/>
    <s v="Uganda National Roads Authority"/>
    <x v="118"/>
    <x v="119"/>
    <s v="Infrastructure Project"/>
    <d v="2022-01-07T00:00:00"/>
    <x v="5"/>
    <n v="1837.873"/>
    <n v="0"/>
    <n v="1837.873"/>
    <n v="515.68080259377007"/>
    <n v="166.50080259376998"/>
    <n v="0"/>
    <n v="515.68080259377007"/>
    <n v="243.57"/>
    <n v="0"/>
    <n v="243.57"/>
    <n v="175.04"/>
    <n v="0"/>
    <n v="175.04"/>
    <n v="0"/>
    <n v="0"/>
    <n v="0"/>
    <m/>
    <m/>
    <n v="0"/>
  </r>
  <r>
    <n v="122"/>
    <x v="8"/>
    <x v="8"/>
    <x v="26"/>
    <s v="Uganda National Roads Authority"/>
    <x v="119"/>
    <x v="120"/>
    <s v="Infrastructure Project"/>
    <d v="2023-01-07T00:00:00"/>
    <x v="13"/>
    <n v="0"/>
    <n v="142.99747648900001"/>
    <n v="142.99747648900001"/>
    <n v="28.6"/>
    <m/>
    <n v="57.198990596000002"/>
    <n v="85.79899059600001"/>
    <n v="57.2"/>
    <n v="42.899242946000001"/>
    <n v="100.099242946"/>
    <n v="0"/>
    <n v="42.9"/>
    <n v="42.9"/>
    <n v="14.3"/>
    <n v="0"/>
    <n v="14.3"/>
    <n v="143"/>
    <m/>
    <n v="143"/>
  </r>
  <r>
    <n v="123"/>
    <x v="8"/>
    <x v="8"/>
    <x v="26"/>
    <s v="Uganda National Roads Authority"/>
    <x v="120"/>
    <x v="121"/>
    <s v="Infrastructure Project"/>
    <d v="2023-01-07T00:00:00"/>
    <x v="6"/>
    <n v="0"/>
    <n v="425"/>
    <n v="425"/>
    <n v="80"/>
    <m/>
    <n v="109.6983809900261"/>
    <n v="189.6983809900261"/>
    <n v="100"/>
    <n v="159.67555156338759"/>
    <n v="259.67555156338756"/>
    <n v="100"/>
    <n v="139.63357024469823"/>
    <n v="239.63357024469823"/>
    <n v="80"/>
    <m/>
    <n v="80"/>
    <n v="40"/>
    <m/>
    <n v="40"/>
  </r>
  <r>
    <n v="124"/>
    <x v="8"/>
    <x v="8"/>
    <x v="26"/>
    <s v="Uganda National Roads Authority"/>
    <x v="121"/>
    <x v="122"/>
    <s v="Infrastructure Project"/>
    <d v="2023-01-07T00:00:00"/>
    <x v="11"/>
    <n v="0"/>
    <n v="425"/>
    <n v="425"/>
    <n v="70"/>
    <m/>
    <n v="109.6983809900261"/>
    <n v="179.6983809900261"/>
    <n v="96.8"/>
    <n v="159.67555156338759"/>
    <n v="256.47555156338757"/>
    <n v="134"/>
    <n v="139.63357024469823"/>
    <n v="273.63357024469826"/>
    <n v="35.200000000000003"/>
    <m/>
    <n v="35.200000000000003"/>
    <m/>
    <m/>
    <n v="0"/>
  </r>
  <r>
    <n v="125"/>
    <x v="8"/>
    <x v="8"/>
    <x v="26"/>
    <s v="Uganda National Roads Authority"/>
    <x v="122"/>
    <x v="123"/>
    <s v="Infrastructure Project"/>
    <d v="2023-01-07T00:00:00"/>
    <x v="18"/>
    <n v="0"/>
    <n v="86.1"/>
    <n v="86.1"/>
    <n v="61.7"/>
    <m/>
    <n v="19.689452998209799"/>
    <n v="81.389452998209805"/>
    <n v="74.7"/>
    <n v="26.933225564908799"/>
    <n v="101.6332255649088"/>
    <n v="87.6"/>
    <n v="28.748087991555501"/>
    <n v="116.3480879915555"/>
    <n v="61.7"/>
    <m/>
    <n v="61.7"/>
    <n v="22.9"/>
    <m/>
    <n v="22.9"/>
  </r>
  <r>
    <n v="126"/>
    <x v="8"/>
    <x v="8"/>
    <x v="26"/>
    <s v="Uganda National Roads Authority"/>
    <x v="123"/>
    <x v="124"/>
    <s v="Infrastructure Project"/>
    <d v="2010-01-11T00:00:00"/>
    <x v="10"/>
    <n v="365.4"/>
    <m/>
    <n v="365.4"/>
    <n v="5.3"/>
    <s v="                    -  "/>
    <n v="32.200000000000003"/>
    <n v="37.5"/>
    <m/>
    <m/>
    <n v="0"/>
    <m/>
    <m/>
    <n v="0"/>
    <m/>
    <m/>
    <n v="0"/>
    <m/>
    <m/>
    <n v="0"/>
  </r>
  <r>
    <n v="127"/>
    <x v="8"/>
    <x v="8"/>
    <x v="26"/>
    <s v="Uganda National Roads Authority"/>
    <x v="124"/>
    <x v="125"/>
    <s v="Infrastructure Project"/>
    <d v="2010-01-11T00:00:00"/>
    <x v="10"/>
    <n v="373.8"/>
    <m/>
    <n v="373.8"/>
    <n v="6.2"/>
    <s v="                    -  "/>
    <s v="            -  "/>
    <n v="6.2"/>
    <m/>
    <m/>
    <n v="0"/>
    <m/>
    <m/>
    <n v="0"/>
    <m/>
    <m/>
    <n v="0"/>
    <m/>
    <m/>
    <n v="0"/>
  </r>
  <r>
    <n v="128"/>
    <x v="8"/>
    <x v="8"/>
    <x v="26"/>
    <s v="Uganda National Roads Authority"/>
    <x v="125"/>
    <x v="126"/>
    <s v="Infrastructure Project"/>
    <s v="31/03/2014"/>
    <x v="15"/>
    <n v="479.6"/>
    <m/>
    <n v="479.6"/>
    <n v="74.099999999999994"/>
    <s v="                    -  "/>
    <s v="            -  "/>
    <n v="74.099999999999994"/>
    <n v="62"/>
    <s v="            -  "/>
    <n v="62"/>
    <m/>
    <m/>
    <n v="0"/>
    <m/>
    <m/>
    <n v="0"/>
    <m/>
    <m/>
    <n v="0"/>
  </r>
  <r>
    <n v="129"/>
    <x v="8"/>
    <x v="8"/>
    <x v="26"/>
    <s v="Uganda National Roads Authority"/>
    <x v="126"/>
    <x v="127"/>
    <s v="Infrastructure Project"/>
    <d v="2015-01-07T00:00:00"/>
    <x v="10"/>
    <n v="290.89999999999998"/>
    <m/>
    <n v="290.89999999999998"/>
    <n v="0.6"/>
    <s v="                    -  "/>
    <n v="53"/>
    <n v="53.6"/>
    <m/>
    <m/>
    <n v="0"/>
    <m/>
    <m/>
    <n v="0"/>
    <m/>
    <m/>
    <n v="0"/>
    <m/>
    <m/>
    <n v="0"/>
  </r>
  <r>
    <n v="130"/>
    <x v="8"/>
    <x v="8"/>
    <x v="26"/>
    <s v="Uganda National Roads Authority"/>
    <x v="127"/>
    <x v="128"/>
    <s v="Infrastructure Project"/>
    <d v="2017-01-07T00:00:00"/>
    <x v="10"/>
    <n v="656"/>
    <m/>
    <n v="656"/>
    <n v="22.1"/>
    <s v="                    -  "/>
    <s v="            -  "/>
    <n v="22.1"/>
    <m/>
    <m/>
    <n v="0"/>
    <m/>
    <m/>
    <n v="0"/>
    <m/>
    <m/>
    <n v="0"/>
    <m/>
    <m/>
    <n v="0"/>
  </r>
  <r>
    <n v="131"/>
    <x v="8"/>
    <x v="8"/>
    <x v="26"/>
    <s v="Uganda National Roads Authority"/>
    <x v="128"/>
    <x v="129"/>
    <s v="Infrastructure Project"/>
    <d v="2020-01-07T00:00:00"/>
    <x v="10"/>
    <n v="89.3"/>
    <m/>
    <n v="89.3"/>
    <n v="1.1000000000000001"/>
    <s v="                    -  "/>
    <s v="            -  "/>
    <n v="1.1000000000000001"/>
    <m/>
    <m/>
    <n v="0"/>
    <m/>
    <m/>
    <n v="0"/>
    <m/>
    <m/>
    <n v="0"/>
    <m/>
    <m/>
    <n v="0"/>
  </r>
  <r>
    <n v="132"/>
    <x v="8"/>
    <x v="8"/>
    <x v="27"/>
    <s v="Kampala Capital City Authority (KCCA)"/>
    <x v="129"/>
    <x v="130"/>
    <s v="Infrastructure Project"/>
    <d v="2020-01-07T00:00:00"/>
    <x v="0"/>
    <n v="215"/>
    <n v="1088.6400000000001"/>
    <n v="1303.6400000000001"/>
    <n v="102.997333282"/>
    <n v="17.917333282000001"/>
    <n v="246.804913653"/>
    <n v="349.80224693499997"/>
    <n v="0"/>
    <n v="0"/>
    <n v="0"/>
    <n v="0"/>
    <n v="0"/>
    <n v="0"/>
    <n v="0"/>
    <n v="0"/>
    <n v="0"/>
    <m/>
    <m/>
    <n v="0"/>
  </r>
  <r>
    <n v="133"/>
    <x v="8"/>
    <x v="8"/>
    <x v="27"/>
    <s v="Kampala Capital City Authority (KCCA)"/>
    <x v="130"/>
    <x v="131"/>
    <s v="Infrastructure Project"/>
    <d v="2023-01-07T00:00:00"/>
    <x v="6"/>
    <n v="0"/>
    <n v="325.27"/>
    <n v="325.27"/>
    <n v="56.1"/>
    <m/>
    <n v="50.34"/>
    <n v="106.44"/>
    <n v="146"/>
    <n v="100"/>
    <n v="246"/>
    <n v="88"/>
    <n v="106.25"/>
    <n v="194.25"/>
    <n v="13.2"/>
    <n v="62.64"/>
    <n v="75.84"/>
    <m/>
    <m/>
    <n v="0"/>
  </r>
  <r>
    <n v="134"/>
    <x v="8"/>
    <x v="8"/>
    <x v="27"/>
    <s v="Kampala Capital City Authority (KCCA)"/>
    <x v="131"/>
    <x v="132"/>
    <s v="Infrastructure Project"/>
    <d v="2024-01-07T00:00:00"/>
    <x v="11"/>
    <m/>
    <n v="953.25127355304005"/>
    <n v="953.25127355304005"/>
    <m/>
    <m/>
    <n v="144.94297037598002"/>
    <n v="144.94297037598002"/>
    <m/>
    <n v="201.15490619490001"/>
    <n v="201.15490619490001"/>
    <m/>
    <n v="241.10190567750004"/>
    <n v="241.10190567750004"/>
    <m/>
    <n v="366.05149130466003"/>
    <n v="366.05149130466003"/>
    <m/>
    <m/>
    <n v="0"/>
  </r>
  <r>
    <n v="135"/>
    <x v="8"/>
    <x v="8"/>
    <x v="27"/>
    <s v="Kampala Capital City Authority (KCCA)"/>
    <x v="132"/>
    <x v="133"/>
    <s v="Infrastructure Project"/>
    <d v="2023-07-01T00:00:00"/>
    <x v="14"/>
    <n v="0"/>
    <n v="484.02"/>
    <n v="484.02"/>
    <n v="0"/>
    <n v="0"/>
    <n v="155.43213044000001"/>
    <n v="155.43213044000001"/>
    <n v="0"/>
    <n v="219.01656709400001"/>
    <n v="219.01656709400001"/>
    <n v="0"/>
    <n v="51.810710147000002"/>
    <n v="51.810710147000002"/>
    <m/>
    <m/>
    <n v="0"/>
    <m/>
    <m/>
    <n v="0"/>
  </r>
  <r>
    <n v="136"/>
    <x v="8"/>
    <x v="8"/>
    <x v="26"/>
    <s v="Uganda National Roads Authority"/>
    <x v="133"/>
    <x v="134"/>
    <s v="Infrastructure Project"/>
    <d v="2024-01-07T00:00:00"/>
    <x v="19"/>
    <n v="227.614"/>
    <m/>
    <n v="227.614"/>
    <n v="42.872"/>
    <m/>
    <m/>
    <n v="42.872"/>
    <n v="69.61"/>
    <m/>
    <n v="69.61"/>
    <n v="92.411000000000001"/>
    <m/>
    <n v="92.411000000000001"/>
    <n v="22.721"/>
    <m/>
    <n v="22.721"/>
    <m/>
    <m/>
    <n v="0"/>
  </r>
  <r>
    <n v="137"/>
    <x v="8"/>
    <x v="8"/>
    <x v="26"/>
    <s v="Uganda National Roads Authority"/>
    <x v="134"/>
    <x v="135"/>
    <s v="Infrastructure Project"/>
    <d v="2024-01-07T00:00:00"/>
    <x v="19"/>
    <n v="263.3"/>
    <m/>
    <n v="263.3"/>
    <n v="52.7"/>
    <m/>
    <m/>
    <n v="52.7"/>
    <n v="79"/>
    <m/>
    <n v="79"/>
    <n v="105.3"/>
    <m/>
    <n v="105.3"/>
    <n v="26.3"/>
    <m/>
    <n v="26.3"/>
    <m/>
    <m/>
    <n v="0"/>
  </r>
  <r>
    <n v="138"/>
    <x v="8"/>
    <x v="8"/>
    <x v="26"/>
    <s v="Uganda National Roads Authority"/>
    <x v="135"/>
    <x v="136"/>
    <s v="Infrastructure Project"/>
    <d v="2024-01-07T00:00:00"/>
    <x v="19"/>
    <n v="692.6"/>
    <m/>
    <n v="692.6"/>
    <n v="99.2"/>
    <m/>
    <m/>
    <n v="99.2"/>
    <n v="234.56"/>
    <m/>
    <n v="234.56"/>
    <n v="285.69"/>
    <m/>
    <n v="285.69"/>
    <n v="73.14"/>
    <m/>
    <n v="73.14"/>
    <m/>
    <m/>
    <n v="0"/>
  </r>
  <r>
    <n v="139"/>
    <x v="8"/>
    <x v="8"/>
    <x v="26"/>
    <s v="Uganda National Roads Authority"/>
    <x v="136"/>
    <x v="137"/>
    <s v="Infrastructure Project"/>
    <d v="2024-01-07T00:00:00"/>
    <x v="19"/>
    <n v="649.6"/>
    <m/>
    <n v="649.6"/>
    <n v="129.9"/>
    <m/>
    <m/>
    <n v="129.9"/>
    <n v="259.8"/>
    <m/>
    <n v="259.8"/>
    <n v="194.9"/>
    <m/>
    <n v="194.9"/>
    <n v="32.479999999999997"/>
    <m/>
    <n v="32.479999999999997"/>
    <n v="32.479999999999997"/>
    <m/>
    <n v="32.479999999999997"/>
  </r>
  <r>
    <n v="140"/>
    <x v="8"/>
    <x v="8"/>
    <x v="26"/>
    <s v="Uganda National Roads Authority"/>
    <x v="137"/>
    <x v="138"/>
    <s v="Infrastructure Project"/>
    <d v="2024-01-07T00:00:00"/>
    <x v="19"/>
    <n v="351.5"/>
    <m/>
    <n v="351.5"/>
    <n v="70.3"/>
    <m/>
    <m/>
    <n v="70.3"/>
    <n v="87.87"/>
    <m/>
    <n v="87.87"/>
    <n v="87.87"/>
    <m/>
    <n v="87.87"/>
    <n v="70.3"/>
    <m/>
    <n v="70.3"/>
    <n v="35.15"/>
    <m/>
    <n v="35.15"/>
  </r>
  <r>
    <n v="141"/>
    <x v="8"/>
    <x v="8"/>
    <x v="25"/>
    <s v="Ministry of Works and Transport"/>
    <x v="138"/>
    <x v="139"/>
    <s v="Infrastructure Project"/>
    <d v="2009-01-07T00:00:00"/>
    <x v="10"/>
    <n v="2886"/>
    <n v="7137"/>
    <n v="10023"/>
    <n v="1451.7370000000001"/>
    <n v="180.90989999999999"/>
    <n v="2206.59"/>
    <n v="3658.3270000000002"/>
    <m/>
    <m/>
    <n v="0"/>
    <m/>
    <m/>
    <n v="0"/>
    <m/>
    <m/>
    <n v="0"/>
    <m/>
    <m/>
    <n v="0"/>
  </r>
  <r>
    <n v="142"/>
    <x v="8"/>
    <x v="8"/>
    <x v="25"/>
    <s v="Ministry of Works and Transport"/>
    <x v="139"/>
    <x v="140"/>
    <s v="Infrastructure Project"/>
    <d v="2015-01-07T00:00:00"/>
    <x v="10"/>
    <n v="0"/>
    <n v="750"/>
    <n v="750"/>
    <n v="31.630444572999998"/>
    <m/>
    <n v="70.974000000000004"/>
    <n v="102.60444457299999"/>
    <m/>
    <m/>
    <n v="0"/>
    <m/>
    <m/>
    <n v="0"/>
    <m/>
    <m/>
    <n v="0"/>
    <m/>
    <m/>
    <n v="0"/>
  </r>
  <r>
    <n v="143"/>
    <x v="8"/>
    <x v="8"/>
    <x v="26"/>
    <s v="Uganda National Roads Authority"/>
    <x v="140"/>
    <x v="141"/>
    <s v="Infrastructure Project"/>
    <d v="2024-07-01T00:00:00"/>
    <x v="12"/>
    <n v="60.68"/>
    <m/>
    <n v="60.68"/>
    <n v="24.271999999999998"/>
    <m/>
    <m/>
    <n v="24.271999999999998"/>
    <m/>
    <m/>
    <n v="0"/>
    <m/>
    <m/>
    <n v="0"/>
    <m/>
    <m/>
    <n v="0"/>
    <m/>
    <m/>
    <n v="0"/>
  </r>
  <r>
    <n v="144"/>
    <x v="8"/>
    <x v="8"/>
    <x v="26"/>
    <s v="Uganda National Roads Authority"/>
    <x v="141"/>
    <x v="142"/>
    <s v="Infrastructure Project"/>
    <d v="2024-07-01T00:00:00"/>
    <x v="12"/>
    <n v="216.82"/>
    <m/>
    <n v="216.82"/>
    <n v="43.363999999999997"/>
    <m/>
    <m/>
    <n v="43.363999999999997"/>
    <m/>
    <m/>
    <n v="0"/>
    <m/>
    <m/>
    <n v="0"/>
    <m/>
    <m/>
    <n v="0"/>
    <m/>
    <m/>
    <n v="0"/>
  </r>
  <r>
    <n v="145"/>
    <x v="8"/>
    <x v="8"/>
    <x v="26"/>
    <s v="Uganda National Roads Authority"/>
    <x v="142"/>
    <x v="143"/>
    <s v="Infrastructure Project"/>
    <d v="2024-07-01T00:00:00"/>
    <x v="12"/>
    <n v="236.6"/>
    <m/>
    <n v="236.6"/>
    <n v="47.32"/>
    <m/>
    <m/>
    <n v="47.32"/>
    <m/>
    <m/>
    <n v="0"/>
    <m/>
    <m/>
    <n v="0"/>
    <m/>
    <m/>
    <n v="0"/>
    <m/>
    <m/>
    <n v="0"/>
  </r>
  <r>
    <n v="146"/>
    <x v="8"/>
    <x v="8"/>
    <x v="26"/>
    <s v="Uganda National Roads Authority"/>
    <x v="143"/>
    <x v="144"/>
    <s v="Infrastructure Project"/>
    <d v="2024-07-01T00:00:00"/>
    <x v="12"/>
    <n v="335.31200000000001"/>
    <m/>
    <n v="335.31200000000001"/>
    <n v="105.015"/>
    <m/>
    <m/>
    <n v="105.015"/>
    <m/>
    <m/>
    <n v="0"/>
    <m/>
    <m/>
    <n v="0"/>
    <m/>
    <m/>
    <n v="0"/>
    <m/>
    <m/>
    <n v="0"/>
  </r>
  <r>
    <n v="147"/>
    <x v="8"/>
    <x v="8"/>
    <x v="26"/>
    <s v="Uganda National Roads Authority"/>
    <x v="144"/>
    <x v="145"/>
    <s v="Infrastructure Project"/>
    <d v="2024-07-01T00:00:00"/>
    <x v="12"/>
    <n v="161.5"/>
    <m/>
    <n v="161.5"/>
    <n v="145.35"/>
    <m/>
    <m/>
    <n v="145.35"/>
    <m/>
    <m/>
    <n v="0"/>
    <m/>
    <m/>
    <n v="0"/>
    <m/>
    <m/>
    <n v="0"/>
    <m/>
    <m/>
    <n v="0"/>
  </r>
  <r>
    <n v="148"/>
    <x v="8"/>
    <x v="8"/>
    <x v="26"/>
    <s v="Uganda National Roads Authority"/>
    <x v="145"/>
    <x v="146"/>
    <s v="Infrastructure Project"/>
    <d v="2024-07-01T00:00:00"/>
    <x v="12"/>
    <n v="67.932000000000002"/>
    <m/>
    <n v="67.932000000000002"/>
    <n v="27.172999999999998"/>
    <m/>
    <m/>
    <n v="27.172999999999998"/>
    <m/>
    <m/>
    <n v="0"/>
    <m/>
    <m/>
    <n v="0"/>
    <m/>
    <m/>
    <n v="0"/>
    <m/>
    <m/>
    <n v="0"/>
  </r>
  <r>
    <n v="149"/>
    <x v="8"/>
    <x v="8"/>
    <x v="26"/>
    <s v="Uganda National Roads Authority"/>
    <x v="146"/>
    <x v="147"/>
    <s v="Infrastructure Project"/>
    <d v="2024-07-01T00:00:00"/>
    <x v="12"/>
    <n v="421.53500000000003"/>
    <m/>
    <n v="421.53500000000003"/>
    <n v="44.4"/>
    <m/>
    <m/>
    <n v="44.4"/>
    <m/>
    <m/>
    <n v="0"/>
    <m/>
    <m/>
    <n v="0"/>
    <m/>
    <m/>
    <n v="0"/>
    <m/>
    <m/>
    <n v="0"/>
  </r>
  <r>
    <n v="150"/>
    <x v="9"/>
    <x v="9"/>
    <x v="14"/>
    <s v="Ministry of Lands, Housing and Urban Development"/>
    <x v="147"/>
    <x v="148"/>
    <s v="Infrastructure Project"/>
    <d v="2019-01-07T00:00:00"/>
    <x v="0"/>
    <n v="921.5"/>
    <n v="0"/>
    <n v="921.5"/>
    <n v="4.2"/>
    <m/>
    <n v="0"/>
    <n v="4.2"/>
    <n v="0"/>
    <n v="0"/>
    <n v="0"/>
    <n v="0"/>
    <n v="0"/>
    <n v="0"/>
    <n v="0"/>
    <n v="0"/>
    <n v="0"/>
    <m/>
    <m/>
    <n v="0"/>
  </r>
  <r>
    <n v="151"/>
    <x v="9"/>
    <x v="9"/>
    <x v="14"/>
    <s v="Ministry of Lands, Housing and Urban Development"/>
    <x v="148"/>
    <x v="149"/>
    <s v="Infrastructure Project"/>
    <d v="2018-07-01T00:00:00"/>
    <x v="4"/>
    <n v="1308.24"/>
    <m/>
    <n v="1308.24"/>
    <n v="0"/>
    <m/>
    <m/>
    <n v="0"/>
    <m/>
    <m/>
    <n v="0"/>
    <m/>
    <m/>
    <n v="0"/>
    <m/>
    <m/>
    <n v="0"/>
    <m/>
    <m/>
    <n v="0"/>
  </r>
  <r>
    <n v="152"/>
    <x v="9"/>
    <x v="9"/>
    <x v="14"/>
    <s v="Ministry of Lands, Housing and Urban Development"/>
    <x v="67"/>
    <x v="68"/>
    <s v="Infrastructure Project"/>
    <d v="2019-07-01T00:00:00"/>
    <x v="4"/>
    <n v="170.3"/>
    <m/>
    <n v="170.3"/>
    <m/>
    <m/>
    <n v="45.4"/>
    <n v="45.4"/>
    <m/>
    <m/>
    <n v="0"/>
    <m/>
    <m/>
    <n v="0"/>
    <m/>
    <m/>
    <n v="0"/>
    <m/>
    <m/>
    <n v="0"/>
  </r>
  <r>
    <n v="153"/>
    <x v="9"/>
    <x v="9"/>
    <x v="14"/>
    <s v="Ministry of Lands, Housing and Urban Development"/>
    <x v="149"/>
    <x v="150"/>
    <s v="Retooling Project"/>
    <d v="2020-01-07T00:00:00"/>
    <x v="0"/>
    <n v="20"/>
    <n v="0"/>
    <n v="20"/>
    <n v="1.4"/>
    <m/>
    <n v="0"/>
    <n v="1.4"/>
    <n v="0"/>
    <n v="0"/>
    <n v="0"/>
    <n v="0"/>
    <n v="0"/>
    <n v="0"/>
    <n v="0"/>
    <n v="0"/>
    <n v="0"/>
    <m/>
    <m/>
    <n v="0"/>
  </r>
  <r>
    <n v="154"/>
    <x v="9"/>
    <x v="9"/>
    <x v="28"/>
    <s v="Ministry of Kampala Capital City and Metropolitan Affairs"/>
    <x v="150"/>
    <x v="133"/>
    <s v="Infrastructure Project"/>
    <d v="2023-01-07T00:00:00"/>
    <x v="13"/>
    <n v="0"/>
    <n v="591.36348762211003"/>
    <n v="591.36348762211003"/>
    <n v="0"/>
    <m/>
    <n v="81.458079832593896"/>
    <n v="81.458079832593896"/>
    <n v="0"/>
    <n v="167.13990264852001"/>
    <n v="167.13990264852001"/>
    <n v="0"/>
    <n v="178.40242033616801"/>
    <n v="178.40242033616801"/>
    <n v="0"/>
    <n v="118.96390689077801"/>
    <n v="118.96390689077801"/>
    <m/>
    <m/>
    <n v="0"/>
  </r>
  <r>
    <n v="155"/>
    <x v="10"/>
    <x v="10"/>
    <x v="29"/>
    <s v="Ministry of ICT and National Guidance"/>
    <x v="151"/>
    <x v="151"/>
    <s v="Retooling Project"/>
    <d v="2021-01-07T00:00:00"/>
    <x v="0"/>
    <n v="98.6"/>
    <n v="0"/>
    <n v="98.6"/>
    <n v="19.547899999999998"/>
    <m/>
    <n v="0"/>
    <n v="19.547899999999998"/>
    <n v="0"/>
    <n v="0"/>
    <n v="0"/>
    <n v="0"/>
    <n v="0"/>
    <n v="0"/>
    <n v="0"/>
    <n v="0"/>
    <n v="0"/>
    <m/>
    <m/>
    <n v="0"/>
  </r>
  <r>
    <n v="156"/>
    <x v="10"/>
    <x v="10"/>
    <x v="30"/>
    <s v="National Information Technology Authority"/>
    <x v="152"/>
    <x v="152"/>
    <s v="Infrastructure Project"/>
    <d v="2020-01-07T00:00:00"/>
    <x v="0"/>
    <n v="4.4649999999999999"/>
    <n v="0"/>
    <n v="4.4649999999999999"/>
    <n v="4.4649999999999999"/>
    <m/>
    <n v="211.8"/>
    <n v="216.26500000000001"/>
    <n v="0"/>
    <n v="0"/>
    <n v="0"/>
    <n v="0"/>
    <n v="0"/>
    <n v="0"/>
    <n v="0"/>
    <n v="0"/>
    <n v="0"/>
    <m/>
    <m/>
    <n v="0"/>
  </r>
  <r>
    <n v="157"/>
    <x v="10"/>
    <x v="10"/>
    <x v="30"/>
    <s v="National Information Technology Authority"/>
    <x v="153"/>
    <x v="153"/>
    <s v="Retooling Project"/>
    <d v="2020-01-07T00:00:00"/>
    <x v="0"/>
    <n v="1.0389999999999999"/>
    <n v="0"/>
    <n v="1.0389999999999999"/>
    <n v="0.32400000000000001"/>
    <m/>
    <n v="0"/>
    <n v="0.32400000000000001"/>
    <n v="0"/>
    <n v="0"/>
    <n v="0"/>
    <n v="0"/>
    <n v="0"/>
    <n v="0"/>
    <n v="0"/>
    <n v="0"/>
    <n v="0"/>
    <m/>
    <m/>
    <n v="0"/>
  </r>
  <r>
    <n v="158"/>
    <x v="11"/>
    <x v="11"/>
    <x v="1"/>
    <s v="Minstry of Water and Environment"/>
    <x v="154"/>
    <x v="154"/>
    <s v="Infrastructure Project"/>
    <d v="2019-01-07T00:00:00"/>
    <x v="10"/>
    <n v="171"/>
    <n v="54.23"/>
    <n v="225.23"/>
    <n v="45.2"/>
    <m/>
    <n v="0"/>
    <n v="45.2"/>
    <n v="0"/>
    <n v="0"/>
    <n v="0"/>
    <n v="0"/>
    <n v="0"/>
    <n v="0"/>
    <n v="0"/>
    <n v="0"/>
    <n v="0"/>
    <m/>
    <m/>
    <n v="0"/>
  </r>
  <r>
    <n v="159"/>
    <x v="11"/>
    <x v="11"/>
    <x v="1"/>
    <s v="Minstry of Water and Environment"/>
    <x v="155"/>
    <x v="155"/>
    <s v="Infrastructure Project"/>
    <d v="2019-01-07T00:00:00"/>
    <x v="10"/>
    <n v="172.73"/>
    <n v="124.15"/>
    <n v="296.88"/>
    <n v="72"/>
    <m/>
    <n v="35.6"/>
    <n v="107.6"/>
    <n v="0"/>
    <n v="0"/>
    <n v="0"/>
    <n v="0"/>
    <n v="0"/>
    <n v="0"/>
    <n v="0"/>
    <n v="0"/>
    <n v="0"/>
    <m/>
    <m/>
    <n v="0"/>
  </r>
  <r>
    <n v="160"/>
    <x v="11"/>
    <x v="11"/>
    <x v="1"/>
    <s v="Minstry of Water and Environment"/>
    <x v="156"/>
    <x v="156"/>
    <s v="Infrastructure Project"/>
    <d v="2020-01-07T00:00:00"/>
    <x v="10"/>
    <n v="120.28"/>
    <n v="0"/>
    <n v="120.28"/>
    <n v="78"/>
    <m/>
    <n v="0"/>
    <n v="78"/>
    <n v="0"/>
    <n v="0"/>
    <n v="0"/>
    <n v="0"/>
    <n v="0"/>
    <n v="0"/>
    <n v="0"/>
    <n v="0"/>
    <n v="0"/>
    <m/>
    <m/>
    <n v="0"/>
  </r>
  <r>
    <n v="161"/>
    <x v="11"/>
    <x v="11"/>
    <x v="1"/>
    <s v="Minstry of Water and Environment"/>
    <x v="157"/>
    <x v="157"/>
    <s v="Infrastructure Project"/>
    <d v="2020-01-07T00:00:00"/>
    <x v="10"/>
    <n v="201.56460000000001"/>
    <n v="1708.9731549999999"/>
    <n v="1910.5377549999998"/>
    <n v="45"/>
    <m/>
    <n v="654.79999999999995"/>
    <n v="699.8"/>
    <n v="0"/>
    <n v="0"/>
    <n v="0"/>
    <n v="0"/>
    <n v="0"/>
    <n v="0"/>
    <n v="0"/>
    <n v="0"/>
    <n v="0"/>
    <m/>
    <m/>
    <n v="0"/>
  </r>
  <r>
    <n v="162"/>
    <x v="11"/>
    <x v="11"/>
    <x v="1"/>
    <s v="Minstry of Water and Environment"/>
    <x v="158"/>
    <x v="158"/>
    <s v="Infrastructure Project"/>
    <d v="2020-01-07T00:00:00"/>
    <x v="10"/>
    <n v="55.957999700000002"/>
    <n v="0"/>
    <n v="55.957999700000002"/>
    <n v="7.9409999999999998"/>
    <m/>
    <n v="0"/>
    <n v="7.9409999999999998"/>
    <n v="0"/>
    <n v="0"/>
    <n v="0"/>
    <n v="0"/>
    <n v="0"/>
    <n v="0"/>
    <n v="0"/>
    <n v="0"/>
    <n v="0"/>
    <m/>
    <m/>
    <n v="0"/>
  </r>
  <r>
    <n v="163"/>
    <x v="11"/>
    <x v="11"/>
    <x v="1"/>
    <s v="Minstry of Water and Environment"/>
    <x v="159"/>
    <x v="159"/>
    <s v="Infrastructure Project"/>
    <d v="2022-01-07T00:00:00"/>
    <x v="5"/>
    <n v="152.62"/>
    <n v="0"/>
    <n v="152.62"/>
    <n v="35.611333332999997"/>
    <m/>
    <n v="0"/>
    <n v="35.611333332999997"/>
    <n v="25.163666666000001"/>
    <n v="0"/>
    <n v="25.163666666000001"/>
    <n v="0"/>
    <n v="0"/>
    <n v="0"/>
    <n v="0"/>
    <n v="0"/>
    <n v="0"/>
    <m/>
    <m/>
    <n v="0"/>
  </r>
  <r>
    <n v="164"/>
    <x v="11"/>
    <x v="11"/>
    <x v="1"/>
    <s v="Minstry of Water and Environment"/>
    <x v="160"/>
    <x v="160"/>
    <s v="Infrastructure Project"/>
    <d v="2023-01-07T00:00:00"/>
    <x v="6"/>
    <n v="130.5"/>
    <n v="0"/>
    <n v="130.5"/>
    <n v="25.3"/>
    <m/>
    <n v="0"/>
    <n v="25.3"/>
    <n v="25.3"/>
    <n v="0"/>
    <n v="25.3"/>
    <n v="28.3"/>
    <n v="0"/>
    <n v="28.3"/>
    <n v="23.3"/>
    <n v="0"/>
    <n v="23.3"/>
    <n v="28.3"/>
    <m/>
    <n v="28.3"/>
  </r>
  <r>
    <n v="165"/>
    <x v="11"/>
    <x v="11"/>
    <x v="1"/>
    <s v="Minstry of Water and Environment"/>
    <x v="161"/>
    <x v="161"/>
    <s v="Infrastructure Project"/>
    <d v="2019-07-01T00:00:00"/>
    <x v="4"/>
    <n v="918"/>
    <m/>
    <n v="918"/>
    <n v="15.8"/>
    <m/>
    <n v="181.7"/>
    <n v="197.5"/>
    <m/>
    <m/>
    <n v="0"/>
    <m/>
    <m/>
    <n v="0"/>
    <m/>
    <m/>
    <n v="0"/>
    <m/>
    <m/>
    <n v="0"/>
  </r>
  <r>
    <n v="166"/>
    <x v="11"/>
    <x v="11"/>
    <x v="27"/>
    <s v="Kampala Capital City Authority (KCCA)"/>
    <x v="162"/>
    <x v="162"/>
    <s v="Retooling Project"/>
    <d v="2020-01-07T00:00:00"/>
    <x v="0"/>
    <n v="497.89499999999998"/>
    <n v="0"/>
    <n v="497.89499999999998"/>
    <n v="99.578999999999994"/>
    <m/>
    <n v="0"/>
    <n v="99.578999999999994"/>
    <n v="0"/>
    <n v="0"/>
    <n v="0"/>
    <n v="0"/>
    <n v="0"/>
    <n v="0"/>
    <n v="0"/>
    <n v="0"/>
    <n v="0"/>
    <m/>
    <m/>
    <n v="0"/>
  </r>
  <r>
    <n v="167"/>
    <x v="11"/>
    <x v="11"/>
    <x v="31"/>
    <s v="Ministry of Education and Sports"/>
    <x v="163"/>
    <x v="163"/>
    <s v="Infrastructure Project"/>
    <d v="2014-01-07T00:00:00"/>
    <x v="0"/>
    <n v="19.899999999999999"/>
    <n v="0"/>
    <n v="19.899999999999999"/>
    <n v="0.97"/>
    <m/>
    <n v="0"/>
    <n v="0.97"/>
    <n v="0"/>
    <n v="0"/>
    <n v="0"/>
    <n v="0"/>
    <n v="0"/>
    <n v="0"/>
    <n v="0"/>
    <n v="0"/>
    <n v="0"/>
    <m/>
    <m/>
    <n v="0"/>
  </r>
  <r>
    <n v="168"/>
    <x v="11"/>
    <x v="11"/>
    <x v="31"/>
    <s v="Ministry of Education and Sports"/>
    <x v="164"/>
    <x v="164"/>
    <s v="Infrastructure Project"/>
    <d v="2017-01-07T00:00:00"/>
    <x v="0"/>
    <n v="20.696000000000002"/>
    <n v="53.7"/>
    <n v="74.396000000000001"/>
    <n v="15.033892148"/>
    <m/>
    <n v="29.283917079999998"/>
    <n v="44.317809228000002"/>
    <n v="0"/>
    <n v="0"/>
    <n v="0"/>
    <n v="0"/>
    <n v="0"/>
    <n v="0"/>
    <n v="0"/>
    <n v="0"/>
    <n v="0"/>
    <m/>
    <m/>
    <n v="0"/>
  </r>
  <r>
    <n v="169"/>
    <x v="11"/>
    <x v="11"/>
    <x v="31"/>
    <s v="Ministry of Education and Sports"/>
    <x v="165"/>
    <x v="165"/>
    <s v="Retooling Project"/>
    <d v="2020-01-07T00:00:00"/>
    <x v="0"/>
    <n v="26.6"/>
    <n v="0"/>
    <n v="26.6"/>
    <n v="7.7396200000000004"/>
    <m/>
    <n v="0"/>
    <n v="7.7396200000000004"/>
    <n v="0"/>
    <n v="0"/>
    <n v="0"/>
    <n v="0"/>
    <n v="0"/>
    <n v="0"/>
    <n v="0"/>
    <n v="0"/>
    <n v="0"/>
    <m/>
    <m/>
    <n v="0"/>
  </r>
  <r>
    <n v="170"/>
    <x v="11"/>
    <x v="11"/>
    <x v="31"/>
    <s v="Ministry of Education and Sports"/>
    <x v="166"/>
    <x v="166"/>
    <s v="Infrastructure Project"/>
    <d v="2020-01-07T00:00:00"/>
    <x v="0"/>
    <n v="79.5"/>
    <n v="568.5"/>
    <n v="648"/>
    <n v="7.65"/>
    <m/>
    <n v="163.74279799999999"/>
    <n v="171.392798"/>
    <n v="0"/>
    <n v="0"/>
    <n v="0"/>
    <n v="0"/>
    <n v="0"/>
    <n v="0"/>
    <n v="0"/>
    <n v="0"/>
    <n v="0"/>
    <m/>
    <m/>
    <n v="0"/>
  </r>
  <r>
    <n v="171"/>
    <x v="11"/>
    <x v="11"/>
    <x v="31"/>
    <s v="Ministry of Education and Sports"/>
    <x v="167"/>
    <x v="167"/>
    <s v="Infrastructure Project"/>
    <d v="2023-01-07T00:00:00"/>
    <x v="9"/>
    <m/>
    <n v="187.38788238500001"/>
    <n v="187.38788238500001"/>
    <n v="0"/>
    <m/>
    <n v="11.9833"/>
    <n v="11.9833"/>
    <n v="0"/>
    <n v="23.278600000000001"/>
    <n v="23.278600000000001"/>
    <n v="0"/>
    <n v="34.917900000000003"/>
    <n v="34.917900000000003"/>
    <n v="0"/>
    <n v="29.09825"/>
    <n v="29.09825"/>
    <m/>
    <m/>
    <n v="0"/>
  </r>
  <r>
    <n v="172"/>
    <x v="11"/>
    <x v="11"/>
    <x v="31"/>
    <s v="Ministry of Education and Sports"/>
    <x v="168"/>
    <x v="168"/>
    <s v="Infrastructure Project"/>
    <d v="2023-01-07T00:00:00"/>
    <x v="9"/>
    <n v="50.425555068087696"/>
    <m/>
    <n v="50.425555068087696"/>
    <n v="17.760000000000002"/>
    <m/>
    <n v="0"/>
    <n v="17.760000000000002"/>
    <n v="11.08"/>
    <n v="0"/>
    <n v="11.08"/>
    <m/>
    <n v="0"/>
    <n v="0"/>
    <m/>
    <m/>
    <n v="0"/>
    <m/>
    <m/>
    <n v="0"/>
  </r>
  <r>
    <n v="173"/>
    <x v="11"/>
    <x v="11"/>
    <x v="31"/>
    <s v="Ministry of Education and Sports"/>
    <x v="169"/>
    <x v="169"/>
    <s v="Infrastructure Project"/>
    <d v="2020-07-01T00:00:00"/>
    <x v="4"/>
    <n v="50"/>
    <m/>
    <n v="50"/>
    <n v="22.7"/>
    <m/>
    <n v="0"/>
    <n v="22.7"/>
    <m/>
    <m/>
    <n v="0"/>
    <m/>
    <m/>
    <n v="0"/>
    <m/>
    <m/>
    <n v="0"/>
    <m/>
    <m/>
    <n v="0"/>
  </r>
  <r>
    <n v="174"/>
    <x v="11"/>
    <x v="11"/>
    <x v="32"/>
    <s v="Ministry of Health"/>
    <x v="170"/>
    <x v="170"/>
    <s v="Infrastructure Project"/>
    <d v="2012-01-07T00:00:00"/>
    <x v="0"/>
    <n v="501.995219072"/>
    <n v="114.936561064"/>
    <n v="616.93178013600004"/>
    <n v="45.375500000000002"/>
    <m/>
    <n v="8.9600000000000009"/>
    <n v="54.335500000000003"/>
    <n v="0"/>
    <n v="0"/>
    <n v="0"/>
    <n v="0"/>
    <n v="0"/>
    <n v="0"/>
    <n v="0"/>
    <n v="0"/>
    <n v="0"/>
    <m/>
    <m/>
    <n v="0"/>
  </r>
  <r>
    <n v="175"/>
    <x v="11"/>
    <x v="11"/>
    <x v="32"/>
    <s v="Ministry of Health"/>
    <x v="171"/>
    <x v="171"/>
    <s v="Retooling Project"/>
    <d v="2020-01-07T00:00:00"/>
    <x v="0"/>
    <n v="75"/>
    <n v="0"/>
    <n v="75"/>
    <n v="0.27243923199999998"/>
    <m/>
    <n v="0"/>
    <n v="0.27243923199999998"/>
    <n v="0"/>
    <n v="0"/>
    <n v="0"/>
    <n v="0"/>
    <n v="0"/>
    <n v="0"/>
    <n v="0"/>
    <n v="0"/>
    <n v="0"/>
    <m/>
    <m/>
    <n v="0"/>
  </r>
  <r>
    <n v="176"/>
    <x v="11"/>
    <x v="11"/>
    <x v="32"/>
    <s v="Ministry of Health"/>
    <x v="172"/>
    <x v="172"/>
    <s v="Infrastructure Project"/>
    <d v="2017-01-07T00:00:00"/>
    <x v="14"/>
    <n v="152"/>
    <m/>
    <n v="152"/>
    <n v="15.1"/>
    <m/>
    <n v="201.7"/>
    <n v="216.79999999999998"/>
    <n v="25.9"/>
    <n v="218.1"/>
    <n v="244"/>
    <n v="27.2"/>
    <n v="225.6"/>
    <n v="252.79999999999998"/>
    <n v="28.2"/>
    <n v="232.8"/>
    <n v="261"/>
    <m/>
    <m/>
    <n v="0"/>
  </r>
  <r>
    <n v="177"/>
    <x v="11"/>
    <x v="11"/>
    <x v="32"/>
    <s v="Ministry of Health"/>
    <x v="173"/>
    <x v="173"/>
    <s v="Infrastructure Project"/>
    <d v="2010-07-07T00:00:00"/>
    <x v="20"/>
    <n v="209"/>
    <m/>
    <n v="209"/>
    <n v="6.8"/>
    <s v=" -   "/>
    <n v="770.6"/>
    <n v="777.4"/>
    <n v="6.8"/>
    <n v="685.7"/>
    <n v="692.5"/>
    <n v="6.8"/>
    <n v="917.6"/>
    <n v="924.4"/>
    <m/>
    <m/>
    <n v="0"/>
    <m/>
    <m/>
    <n v="0"/>
  </r>
  <r>
    <n v="178"/>
    <x v="11"/>
    <x v="11"/>
    <x v="32"/>
    <s v="Ministry of Health"/>
    <x v="174"/>
    <x v="174"/>
    <s v="Social Project"/>
    <d v="2022-01-07T00:00:00"/>
    <x v="5"/>
    <n v="0"/>
    <n v="713.36"/>
    <n v="713.36"/>
    <n v="0"/>
    <m/>
    <n v="20.350000000000001"/>
    <n v="20.350000000000001"/>
    <n v="0"/>
    <n v="0"/>
    <n v="0"/>
    <n v="0"/>
    <n v="0"/>
    <n v="0"/>
    <n v="0"/>
    <n v="0"/>
    <n v="0"/>
    <m/>
    <m/>
    <n v="0"/>
  </r>
  <r>
    <n v="179"/>
    <x v="11"/>
    <x v="11"/>
    <x v="33"/>
    <s v="Uganda Aids Commission (UAC)"/>
    <x v="175"/>
    <x v="175"/>
    <s v="Retooling Project"/>
    <d v="2020-01-07T00:00:00"/>
    <x v="0"/>
    <n v="6"/>
    <n v="0"/>
    <n v="6"/>
    <n v="0.94"/>
    <m/>
    <n v="0"/>
    <n v="0.94"/>
    <n v="0"/>
    <n v="0"/>
    <n v="0"/>
    <n v="0"/>
    <n v="0"/>
    <n v="0"/>
    <n v="0"/>
    <n v="0"/>
    <n v="0"/>
    <m/>
    <m/>
    <n v="0"/>
  </r>
  <r>
    <n v="180"/>
    <x v="11"/>
    <x v="11"/>
    <x v="34"/>
    <s v="National Curriculum Development Centre (NCDC)"/>
    <x v="176"/>
    <x v="176"/>
    <s v="Retooling Project"/>
    <d v="2020-01-07T00:00:00"/>
    <x v="0"/>
    <n v="22.3"/>
    <n v="0"/>
    <n v="22.3"/>
    <n v="3.3740000000000001"/>
    <m/>
    <n v="0"/>
    <n v="3.3740000000000001"/>
    <n v="0"/>
    <n v="0"/>
    <n v="0"/>
    <n v="0"/>
    <n v="0"/>
    <n v="0"/>
    <n v="0"/>
    <n v="0"/>
    <n v="0"/>
    <m/>
    <m/>
    <n v="0"/>
  </r>
  <r>
    <n v="181"/>
    <x v="11"/>
    <x v="11"/>
    <x v="35"/>
    <s v="Uganda Cancer Institute"/>
    <x v="177"/>
    <x v="177"/>
    <s v="Infrastructure Project"/>
    <d v="2010-01-07T00:00:00"/>
    <x v="4"/>
    <n v="54"/>
    <m/>
    <n v="54"/>
    <n v="25"/>
    <m/>
    <m/>
    <n v="25"/>
    <m/>
    <m/>
    <n v="0"/>
    <m/>
    <m/>
    <n v="0"/>
    <m/>
    <m/>
    <n v="0"/>
    <m/>
    <m/>
    <n v="0"/>
  </r>
  <r>
    <n v="182"/>
    <x v="11"/>
    <x v="11"/>
    <x v="35"/>
    <s v="Uganda Cancer Institute"/>
    <x v="178"/>
    <x v="178"/>
    <s v="Infrastructure Project"/>
    <d v="2015-01-07T00:00:00"/>
    <x v="2"/>
    <n v="118"/>
    <m/>
    <n v="118"/>
    <m/>
    <m/>
    <n v="22.9"/>
    <n v="22.9"/>
    <m/>
    <n v="22.9"/>
    <n v="22.9"/>
    <m/>
    <m/>
    <n v="0"/>
    <m/>
    <m/>
    <n v="0"/>
    <m/>
    <m/>
    <n v="0"/>
  </r>
  <r>
    <n v="183"/>
    <x v="11"/>
    <x v="11"/>
    <x v="35"/>
    <s v="Uganda Cancer Institute"/>
    <x v="179"/>
    <x v="179"/>
    <s v="Retooling Project"/>
    <d v="2020-01-07T00:00:00"/>
    <x v="0"/>
    <n v="5.6550000000000002"/>
    <n v="0"/>
    <n v="5.6550000000000002"/>
    <n v="1.131"/>
    <m/>
    <n v="0"/>
    <n v="1.131"/>
    <n v="0"/>
    <n v="0"/>
    <n v="0"/>
    <n v="0"/>
    <n v="0"/>
    <n v="0"/>
    <n v="0"/>
    <n v="0"/>
    <n v="0"/>
    <m/>
    <m/>
    <n v="0"/>
  </r>
  <r>
    <n v="184"/>
    <x v="11"/>
    <x v="11"/>
    <x v="35"/>
    <s v="Uganda Cancer Institute"/>
    <x v="180"/>
    <x v="180"/>
    <s v="Infrastructure Project"/>
    <d v="2024-01-07T00:00:00"/>
    <x v="19"/>
    <n v="245.5"/>
    <m/>
    <n v="245.5"/>
    <n v="49.86"/>
    <m/>
    <m/>
    <n v="49.86"/>
    <n v="72.88"/>
    <m/>
    <n v="72.88"/>
    <n v="72.88"/>
    <m/>
    <n v="72.88"/>
    <n v="49.86"/>
    <m/>
    <n v="49.86"/>
    <m/>
    <m/>
    <n v="0"/>
  </r>
  <r>
    <n v="185"/>
    <x v="11"/>
    <x v="11"/>
    <x v="36"/>
    <s v="Uganda Heart Institute"/>
    <x v="181"/>
    <x v="181"/>
    <s v="Retooling Project"/>
    <d v="2020-01-07T00:00:00"/>
    <x v="0"/>
    <n v="39.267000000000003"/>
    <n v="0"/>
    <n v="39.267000000000003"/>
    <n v="4.7742000000000004"/>
    <m/>
    <n v="0"/>
    <n v="4.7742000000000004"/>
    <n v="0"/>
    <n v="0"/>
    <n v="0"/>
    <n v="0"/>
    <n v="0"/>
    <n v="0"/>
    <n v="0"/>
    <n v="0"/>
    <n v="0"/>
    <m/>
    <m/>
    <n v="0"/>
  </r>
  <r>
    <n v="186"/>
    <x v="11"/>
    <x v="11"/>
    <x v="37"/>
    <s v="Uganda National Medical Stores"/>
    <x v="176"/>
    <x v="176"/>
    <s v="Retooling Project"/>
    <d v="2020-01-07T00:00:00"/>
    <x v="0"/>
    <n v="22.3"/>
    <n v="0"/>
    <n v="22.3"/>
    <n v="3.3740000000000001"/>
    <m/>
    <n v="0"/>
    <n v="3.3740000000000001"/>
    <n v="0"/>
    <n v="0"/>
    <n v="0"/>
    <n v="0"/>
    <n v="0"/>
    <n v="0"/>
    <n v="0"/>
    <n v="0"/>
    <n v="0"/>
    <m/>
    <m/>
    <n v="0"/>
  </r>
  <r>
    <n v="187"/>
    <x v="11"/>
    <x v="11"/>
    <x v="38"/>
    <s v="Uganda Virus Research Institute (UVRI)"/>
    <x v="182"/>
    <x v="182"/>
    <s v="Retooling Project"/>
    <d v="2020-01-07T00:00:00"/>
    <x v="0"/>
    <n v="12.89"/>
    <n v="0"/>
    <n v="12.89"/>
    <n v="7.7"/>
    <m/>
    <n v="0"/>
    <n v="7.7"/>
    <n v="0"/>
    <n v="0"/>
    <n v="0"/>
    <n v="0"/>
    <n v="0"/>
    <n v="0"/>
    <n v="0"/>
    <n v="0"/>
    <n v="0"/>
    <m/>
    <m/>
    <n v="0"/>
  </r>
  <r>
    <n v="188"/>
    <x v="11"/>
    <x v="11"/>
    <x v="39"/>
    <s v="Uganda National Examination Board (UNEB)"/>
    <x v="183"/>
    <x v="183"/>
    <s v="Infrastructure Project"/>
    <d v="2020-01-07T00:00:00"/>
    <x v="0"/>
    <n v="92.78"/>
    <m/>
    <n v="92.78"/>
    <n v="7"/>
    <m/>
    <n v="0"/>
    <n v="7"/>
    <m/>
    <m/>
    <n v="0"/>
    <m/>
    <m/>
    <n v="0"/>
    <m/>
    <m/>
    <n v="0"/>
    <m/>
    <m/>
    <n v="0"/>
  </r>
  <r>
    <n v="189"/>
    <x v="11"/>
    <x v="11"/>
    <x v="39"/>
    <s v="Uganda National Examination Board (UNEB)"/>
    <x v="184"/>
    <x v="184"/>
    <s v="Retooling Project"/>
    <d v="2020-01-07T00:00:00"/>
    <x v="0"/>
    <n v="32.130000000000003"/>
    <n v="0"/>
    <n v="32.130000000000003"/>
    <n v="7.85"/>
    <m/>
    <n v="0"/>
    <n v="7.85"/>
    <n v="0"/>
    <n v="0"/>
    <n v="0"/>
    <n v="0"/>
    <n v="0"/>
    <n v="0"/>
    <n v="0"/>
    <n v="0"/>
    <n v="0"/>
    <m/>
    <m/>
    <n v="0"/>
  </r>
  <r>
    <n v="190"/>
    <x v="11"/>
    <x v="11"/>
    <x v="40"/>
    <s v="Education Service Commission (ESC)"/>
    <x v="185"/>
    <x v="185"/>
    <s v="Retooling Project"/>
    <d v="2020-01-07T00:00:00"/>
    <x v="0"/>
    <n v="11.72"/>
    <n v="0"/>
    <n v="11.72"/>
    <n v="2.43641"/>
    <m/>
    <n v="0"/>
    <n v="2.43641"/>
    <n v="0"/>
    <n v="0"/>
    <n v="0"/>
    <n v="0"/>
    <n v="0"/>
    <n v="0"/>
    <n v="0"/>
    <n v="0"/>
    <n v="0"/>
    <m/>
    <m/>
    <n v="0"/>
  </r>
  <r>
    <n v="191"/>
    <x v="11"/>
    <x v="11"/>
    <x v="41"/>
    <s v="Health Service Commission (HSC)"/>
    <x v="186"/>
    <x v="186"/>
    <s v="Retooling Project"/>
    <d v="2020-01-07T00:00:00"/>
    <x v="0"/>
    <n v="0.08"/>
    <n v="0"/>
    <n v="0.08"/>
    <n v="5.2999999999999999E-2"/>
    <m/>
    <n v="0"/>
    <n v="5.2999999999999999E-2"/>
    <n v="0"/>
    <n v="0"/>
    <n v="0"/>
    <n v="0"/>
    <n v="0"/>
    <n v="0"/>
    <n v="0"/>
    <n v="0"/>
    <n v="0"/>
    <m/>
    <m/>
    <n v="0"/>
  </r>
  <r>
    <n v="192"/>
    <x v="11"/>
    <x v="11"/>
    <x v="42"/>
    <s v="Uganda Blood Transfusion Service (UBTS)"/>
    <x v="187"/>
    <x v="187"/>
    <s v="Retooling Project"/>
    <d v="2020-01-07T00:00:00"/>
    <x v="0"/>
    <n v="9.3000000000000007"/>
    <n v="0"/>
    <n v="9.3000000000000007"/>
    <n v="1.2342"/>
    <m/>
    <n v="0"/>
    <n v="1.2342"/>
    <n v="0"/>
    <n v="0"/>
    <n v="0"/>
    <n v="0"/>
    <n v="0"/>
    <n v="0"/>
    <n v="0"/>
    <n v="0"/>
    <n v="0"/>
    <m/>
    <m/>
    <n v="0"/>
  </r>
  <r>
    <n v="193"/>
    <x v="11"/>
    <x v="11"/>
    <x v="43"/>
    <s v="National Council for Higher Education"/>
    <x v="188"/>
    <x v="188"/>
    <s v="Retooling Project"/>
    <d v="2021-01-07T00:00:00"/>
    <x v="0"/>
    <n v="15"/>
    <m/>
    <n v="15"/>
    <n v="14"/>
    <m/>
    <n v="0"/>
    <n v="14"/>
    <m/>
    <m/>
    <n v="0"/>
    <m/>
    <m/>
    <n v="0"/>
    <m/>
    <m/>
    <n v="0"/>
    <m/>
    <m/>
    <n v="0"/>
  </r>
  <r>
    <n v="194"/>
    <x v="11"/>
    <x v="11"/>
    <x v="44"/>
    <s v="Uganda Business and Technical Examination Board"/>
    <x v="189"/>
    <x v="189"/>
    <s v="Retooling Project"/>
    <d v="2021-01-07T00:00:00"/>
    <x v="0"/>
    <n v="15.15"/>
    <n v="0"/>
    <n v="15.15"/>
    <n v="4.4359999999999999"/>
    <m/>
    <n v="0"/>
    <n v="4.4359999999999999"/>
    <n v="0"/>
    <n v="0"/>
    <n v="0"/>
    <n v="0"/>
    <n v="0"/>
    <n v="0"/>
    <n v="0"/>
    <n v="0"/>
    <n v="0"/>
    <m/>
    <m/>
    <n v="0"/>
  </r>
  <r>
    <n v="195"/>
    <x v="11"/>
    <x v="11"/>
    <x v="44"/>
    <s v="Uganda Business and Technical Examination Board"/>
    <x v="190"/>
    <x v="190"/>
    <s v="Infrastructure Project"/>
    <d v="2023-01-07T00:00:00"/>
    <x v="15"/>
    <n v="56.2"/>
    <n v="0"/>
    <n v="56.2"/>
    <n v="15.305999999999999"/>
    <m/>
    <n v="0"/>
    <n v="15.305999999999999"/>
    <n v="32.799999999999997"/>
    <n v="0"/>
    <n v="32.799999999999997"/>
    <n v="32.1"/>
    <n v="0"/>
    <n v="32.1"/>
    <n v="4.8780000000000001"/>
    <n v="0"/>
    <n v="4.8780000000000001"/>
    <n v="607.70582100000001"/>
    <m/>
    <n v="607.70582100000001"/>
  </r>
  <r>
    <n v="196"/>
    <x v="11"/>
    <x v="11"/>
    <x v="45"/>
    <s v="National Council of Sports"/>
    <x v="191"/>
    <x v="191"/>
    <s v="Retooling Project"/>
    <d v="2020-01-07T00:00:00"/>
    <x v="0"/>
    <n v="3.4790000000000001"/>
    <n v="0"/>
    <n v="3.4790000000000001"/>
    <n v="1.0805"/>
    <m/>
    <n v="0"/>
    <n v="1.0805"/>
    <n v="0"/>
    <n v="0"/>
    <n v="0"/>
    <n v="0"/>
    <n v="0"/>
    <n v="0"/>
    <n v="0"/>
    <n v="0"/>
    <n v="0"/>
    <n v="0"/>
    <n v="0"/>
    <n v="0"/>
  </r>
  <r>
    <n v="197"/>
    <x v="11"/>
    <x v="11"/>
    <x v="46"/>
    <s v="Makerere University"/>
    <x v="192"/>
    <x v="192"/>
    <s v="Retooling Project"/>
    <d v="2020-01-07T00:00:00"/>
    <x v="0"/>
    <n v="30.75"/>
    <n v="0"/>
    <n v="30.75"/>
    <n v="2.1255299999999999"/>
    <m/>
    <n v="0"/>
    <n v="2.1255299999999999"/>
    <n v="0"/>
    <n v="0"/>
    <n v="0"/>
    <n v="0"/>
    <n v="0"/>
    <n v="0"/>
    <n v="0"/>
    <n v="0"/>
    <n v="0"/>
    <m/>
    <m/>
    <n v="0"/>
  </r>
  <r>
    <n v="198"/>
    <x v="11"/>
    <x v="11"/>
    <x v="47"/>
    <s v="Mbarara University"/>
    <x v="193"/>
    <x v="193"/>
    <s v="Infrastructure Project"/>
    <d v="2015-01-07T00:00:00"/>
    <x v="0"/>
    <n v="130"/>
    <m/>
    <n v="130"/>
    <n v="9.5"/>
    <n v="6.1"/>
    <m/>
    <n v="9.5"/>
    <m/>
    <m/>
    <n v="0"/>
    <m/>
    <m/>
    <n v="0"/>
    <m/>
    <m/>
    <n v="0"/>
    <m/>
    <m/>
    <n v="0"/>
  </r>
  <r>
    <n v="199"/>
    <x v="11"/>
    <x v="11"/>
    <x v="47"/>
    <s v="Mbarara University"/>
    <x v="194"/>
    <x v="194"/>
    <s v="Retooling Project"/>
    <d v="2020-01-07T00:00:00"/>
    <x v="0"/>
    <n v="7.9950000000000001"/>
    <n v="0"/>
    <n v="7.9950000000000001"/>
    <n v="1.6899900000000001"/>
    <m/>
    <n v="0"/>
    <n v="1.6899900000000001"/>
    <n v="0"/>
    <n v="0"/>
    <n v="0"/>
    <n v="0"/>
    <n v="0"/>
    <n v="0"/>
    <n v="0"/>
    <n v="0"/>
    <n v="0"/>
    <m/>
    <m/>
    <n v="0"/>
  </r>
  <r>
    <n v="200"/>
    <x v="11"/>
    <x v="11"/>
    <x v="48"/>
    <s v="Makerere University Business School"/>
    <x v="195"/>
    <x v="195"/>
    <s v="Retooling Project"/>
    <d v="2020-01-07T00:00:00"/>
    <x v="0"/>
    <n v="36.119061516999999"/>
    <n v="0"/>
    <n v="36.119061516999999"/>
    <n v="28.220531517000001"/>
    <m/>
    <n v="0"/>
    <n v="28.220531517000001"/>
    <n v="0"/>
    <n v="0"/>
    <n v="0"/>
    <n v="0"/>
    <n v="0"/>
    <n v="0"/>
    <n v="0"/>
    <n v="0"/>
    <n v="0"/>
    <m/>
    <m/>
    <n v="0"/>
  </r>
  <r>
    <n v="201"/>
    <x v="11"/>
    <x v="11"/>
    <x v="49"/>
    <s v="Kyambogo University"/>
    <x v="196"/>
    <x v="196"/>
    <s v="Infrastructure Project"/>
    <d v="2024-01-07T00:00:00"/>
    <x v="19"/>
    <n v="271.13052707600002"/>
    <n v="0"/>
    <n v="271.13052707600002"/>
    <n v="53.5"/>
    <m/>
    <n v="0"/>
    <n v="53.5"/>
    <n v="57.4"/>
    <n v="0"/>
    <n v="57.4"/>
    <n v="56.5"/>
    <n v="0"/>
    <n v="56.5"/>
    <n v="53.3"/>
    <n v="0"/>
    <n v="53.3"/>
    <n v="50.4"/>
    <n v="0"/>
    <n v="50.4"/>
  </r>
  <r>
    <n v="202"/>
    <x v="11"/>
    <x v="11"/>
    <x v="49"/>
    <s v="Kyambogo University"/>
    <x v="197"/>
    <x v="197"/>
    <s v="Retooling Project"/>
    <d v="2020-01-07T00:00:00"/>
    <x v="0"/>
    <n v="24.43"/>
    <n v="0"/>
    <n v="24.43"/>
    <n v="3.6899915729999999"/>
    <m/>
    <n v="0"/>
    <n v="3.6899915729999999"/>
    <n v="0"/>
    <n v="0"/>
    <n v="0"/>
    <n v="0"/>
    <n v="0"/>
    <n v="0"/>
    <n v="0"/>
    <n v="0"/>
    <n v="0"/>
    <m/>
    <m/>
    <n v="0"/>
  </r>
  <r>
    <n v="203"/>
    <x v="11"/>
    <x v="11"/>
    <x v="50"/>
    <s v="Busitema University"/>
    <x v="198"/>
    <x v="198"/>
    <s v="Retooling Project"/>
    <d v="2020-01-07T00:00:00"/>
    <x v="0"/>
    <n v="11.77"/>
    <n v="0"/>
    <n v="11.77"/>
    <n v="3.7640500000000001"/>
    <m/>
    <n v="0"/>
    <n v="3.7640500000000001"/>
    <n v="0"/>
    <n v="0"/>
    <n v="0"/>
    <n v="0"/>
    <n v="0"/>
    <n v="0"/>
    <n v="0"/>
    <n v="0"/>
    <n v="0"/>
    <m/>
    <m/>
    <n v="0"/>
  </r>
  <r>
    <n v="204"/>
    <x v="11"/>
    <x v="11"/>
    <x v="51"/>
    <s v="Kabale University"/>
    <x v="199"/>
    <x v="199"/>
    <s v="Infrastructure Project"/>
    <d v="2016-07-01T00:00:00"/>
    <x v="4"/>
    <n v="35"/>
    <m/>
    <n v="35"/>
    <n v="2.2999999999999998"/>
    <m/>
    <m/>
    <n v="2.2999999999999998"/>
    <m/>
    <m/>
    <n v="0"/>
    <m/>
    <m/>
    <n v="0"/>
    <m/>
    <m/>
    <n v="0"/>
    <m/>
    <m/>
    <n v="0"/>
  </r>
  <r>
    <n v="205"/>
    <x v="11"/>
    <x v="11"/>
    <x v="51"/>
    <s v="Kabale University"/>
    <x v="200"/>
    <x v="200"/>
    <s v="Retooling Project"/>
    <d v="2020-01-07T00:00:00"/>
    <x v="0"/>
    <n v="35.009623083999998"/>
    <n v="0"/>
    <n v="35.009623083999998"/>
    <n v="35.009623083999998"/>
    <m/>
    <n v="0"/>
    <n v="35.009623083999998"/>
    <n v="0"/>
    <n v="0"/>
    <n v="0"/>
    <n v="0"/>
    <n v="0"/>
    <n v="0"/>
    <n v="0"/>
    <n v="0"/>
    <n v="0"/>
    <n v="0"/>
    <n v="0"/>
    <n v="0"/>
  </r>
  <r>
    <n v="206"/>
    <x v="11"/>
    <x v="11"/>
    <x v="46"/>
    <s v="Lira University"/>
    <x v="201"/>
    <x v="201"/>
    <s v="Infrastructure Project"/>
    <d v="2021-07-01T00:00:00"/>
    <x v="4"/>
    <n v="37"/>
    <m/>
    <n v="37"/>
    <n v="5"/>
    <m/>
    <m/>
    <n v="5"/>
    <m/>
    <m/>
    <n v="0"/>
    <m/>
    <m/>
    <n v="0"/>
    <m/>
    <m/>
    <n v="0"/>
    <m/>
    <m/>
    <n v="0"/>
  </r>
  <r>
    <n v="207"/>
    <x v="11"/>
    <x v="11"/>
    <x v="52"/>
    <s v="Muni University"/>
    <x v="202"/>
    <x v="202"/>
    <s v="Retooling Project"/>
    <d v="2020-01-07T00:00:00"/>
    <x v="0"/>
    <n v="9.3930000000000007"/>
    <n v="0"/>
    <n v="9.3930000000000007"/>
    <n v="4.7519999999999998"/>
    <n v="4.8000000000000001E-2"/>
    <n v="0"/>
    <n v="4.7519999999999998"/>
    <n v="0"/>
    <n v="0"/>
    <n v="0"/>
    <n v="0"/>
    <n v="0"/>
    <n v="0"/>
    <n v="0"/>
    <n v="0"/>
    <n v="0"/>
    <m/>
    <m/>
    <n v="0"/>
  </r>
  <r>
    <n v="208"/>
    <x v="11"/>
    <x v="11"/>
    <x v="53"/>
    <s v="Soroti University"/>
    <x v="203"/>
    <x v="203"/>
    <s v="Retooling Project"/>
    <d v="2020-01-07T00:00:00"/>
    <x v="0"/>
    <n v="10.1"/>
    <n v="0"/>
    <n v="10.1"/>
    <n v="1.254"/>
    <n v="1.0377809E-2"/>
    <n v="0"/>
    <n v="1.254"/>
    <n v="0"/>
    <n v="0"/>
    <n v="0"/>
    <n v="0"/>
    <n v="0"/>
    <n v="0"/>
    <n v="0"/>
    <n v="0"/>
    <n v="0"/>
    <m/>
    <m/>
    <n v="0"/>
  </r>
  <r>
    <n v="209"/>
    <x v="11"/>
    <x v="11"/>
    <x v="54"/>
    <s v="Gulu University"/>
    <x v="204"/>
    <x v="204"/>
    <s v="Retooling Project"/>
    <d v="2020-01-07T00:00:00"/>
    <x v="0"/>
    <n v="16.638500000000001"/>
    <n v="0"/>
    <n v="16.638500000000001"/>
    <n v="15.115"/>
    <m/>
    <n v="0"/>
    <n v="15.115"/>
    <n v="0"/>
    <n v="0"/>
    <n v="0"/>
    <n v="0"/>
    <n v="0"/>
    <n v="0"/>
    <n v="0"/>
    <n v="0"/>
    <n v="0"/>
    <m/>
    <m/>
    <n v="0"/>
  </r>
  <r>
    <n v="210"/>
    <x v="11"/>
    <x v="11"/>
    <x v="54"/>
    <s v="Gulu University"/>
    <x v="205"/>
    <x v="205"/>
    <s v="Infrastructure Project"/>
    <d v="2023-01-07T00:00:00"/>
    <x v="9"/>
    <n v="118.482"/>
    <n v="0"/>
    <n v="118.482"/>
    <n v="21.527999999999999"/>
    <m/>
    <n v="0"/>
    <n v="21.527999999999999"/>
    <n v="21.527999999999999"/>
    <n v="0"/>
    <n v="21.527999999999999"/>
    <n v="21.527999999999999"/>
    <n v="0"/>
    <n v="21.527999999999999"/>
    <n v="0"/>
    <n v="0"/>
    <n v="0"/>
    <m/>
    <m/>
    <n v="0"/>
  </r>
  <r>
    <n v="211"/>
    <x v="11"/>
    <x v="11"/>
    <x v="55"/>
    <s v="Mountains of the moon University"/>
    <x v="206"/>
    <x v="206"/>
    <s v="Retooling Project"/>
    <d v="2022-01-07T00:00:00"/>
    <x v="0"/>
    <n v="12.26"/>
    <n v="0"/>
    <n v="12.26"/>
    <n v="5.2458463469999996"/>
    <m/>
    <n v="0"/>
    <n v="5.2458463469999996"/>
    <n v="0"/>
    <n v="0"/>
    <n v="0"/>
    <n v="0"/>
    <n v="0"/>
    <n v="0"/>
    <n v="0"/>
    <n v="0"/>
    <n v="0"/>
    <m/>
    <m/>
    <n v="0"/>
  </r>
  <r>
    <n v="212"/>
    <x v="11"/>
    <x v="11"/>
    <x v="56"/>
    <s v="Mulago National Referral Hospital"/>
    <x v="207"/>
    <x v="207"/>
    <s v="Retooling Project"/>
    <d v="2020-01-07T00:00:00"/>
    <x v="0"/>
    <n v="52.11"/>
    <n v="0"/>
    <n v="52.11"/>
    <n v="10.664999999999999"/>
    <m/>
    <n v="0"/>
    <n v="10.664999999999999"/>
    <n v="0"/>
    <n v="0"/>
    <n v="0"/>
    <n v="0"/>
    <n v="0"/>
    <n v="0"/>
    <n v="0"/>
    <n v="0"/>
    <n v="0"/>
    <m/>
    <m/>
    <n v="0"/>
  </r>
  <r>
    <n v="213"/>
    <x v="11"/>
    <x v="11"/>
    <x v="57"/>
    <s v="Butabika Hospital"/>
    <x v="208"/>
    <x v="208"/>
    <s v="Retooling Project"/>
    <d v="2020-01-07T00:00:00"/>
    <x v="0"/>
    <n v="5.9279999999999999"/>
    <n v="0"/>
    <n v="5.9279999999999999"/>
    <n v="2.5133700000000001"/>
    <m/>
    <n v="0"/>
    <n v="2.5133700000000001"/>
    <n v="0"/>
    <n v="0"/>
    <n v="0"/>
    <n v="0"/>
    <n v="0"/>
    <n v="0"/>
    <n v="0"/>
    <n v="0"/>
    <n v="0"/>
    <m/>
    <m/>
    <n v="0"/>
  </r>
  <r>
    <n v="214"/>
    <x v="11"/>
    <x v="11"/>
    <x v="58"/>
    <s v="Arua Regional Referral Hospital"/>
    <x v="209"/>
    <x v="209"/>
    <s v="Retooling Project"/>
    <d v="2020-01-07T00:00:00"/>
    <x v="0"/>
    <n v="0.82699999999999996"/>
    <n v="0"/>
    <n v="0.82699999999999996"/>
    <n v="0.127"/>
    <m/>
    <n v="0"/>
    <n v="0.127"/>
    <n v="0"/>
    <n v="0"/>
    <n v="0"/>
    <n v="0"/>
    <n v="0"/>
    <n v="0"/>
    <n v="0"/>
    <n v="0"/>
    <n v="0"/>
    <m/>
    <m/>
    <n v="0"/>
  </r>
  <r>
    <n v="215"/>
    <x v="11"/>
    <x v="11"/>
    <x v="59"/>
    <s v="Fort Portal Regional Referral Hospital"/>
    <x v="210"/>
    <x v="210"/>
    <s v="Retooling Project"/>
    <d v="2020-01-07T00:00:00"/>
    <x v="0"/>
    <n v="0.2"/>
    <n v="0"/>
    <n v="0.2"/>
    <n v="0.5"/>
    <m/>
    <n v="0"/>
    <n v="0.5"/>
    <n v="0"/>
    <n v="0"/>
    <n v="0"/>
    <n v="0"/>
    <n v="0"/>
    <n v="0"/>
    <n v="0"/>
    <n v="0"/>
    <n v="0"/>
    <m/>
    <m/>
    <n v="0"/>
  </r>
  <r>
    <n v="216"/>
    <x v="11"/>
    <x v="11"/>
    <x v="60"/>
    <s v="Hoima Hospital"/>
    <x v="211"/>
    <x v="211"/>
    <s v="Retooling Project"/>
    <d v="2020-01-07T00:00:00"/>
    <x v="0"/>
    <n v="10.77"/>
    <n v="0"/>
    <n v="10.77"/>
    <n v="0.12"/>
    <m/>
    <n v="0"/>
    <n v="0.12"/>
    <n v="0"/>
    <n v="0"/>
    <n v="0"/>
    <n v="0"/>
    <n v="0"/>
    <n v="0"/>
    <n v="0"/>
    <n v="0"/>
    <n v="0"/>
    <m/>
    <m/>
    <n v="0"/>
  </r>
  <r>
    <n v="217"/>
    <x v="11"/>
    <x v="11"/>
    <x v="61"/>
    <s v="Jinja Hospital"/>
    <x v="212"/>
    <x v="212"/>
    <s v="Retooling Project"/>
    <d v="2020-01-07T00:00:00"/>
    <x v="0"/>
    <n v="1.360325593"/>
    <n v="0"/>
    <n v="1.360325593"/>
    <n v="0.12"/>
    <m/>
    <n v="0"/>
    <n v="0.12"/>
    <n v="0"/>
    <n v="0"/>
    <n v="0"/>
    <n v="0"/>
    <n v="0"/>
    <n v="0"/>
    <n v="0"/>
    <n v="0"/>
    <n v="0"/>
    <m/>
    <m/>
    <n v="0"/>
  </r>
  <r>
    <n v="218"/>
    <x v="11"/>
    <x v="11"/>
    <x v="62"/>
    <s v="Kabale Hospital"/>
    <x v="213"/>
    <x v="213"/>
    <s v="Retooling Project"/>
    <d v="2020-01-07T00:00:00"/>
    <x v="0"/>
    <n v="1.1200000000000001"/>
    <n v="0"/>
    <n v="1.1200000000000001"/>
    <n v="0.12"/>
    <m/>
    <n v="0"/>
    <n v="0.12"/>
    <n v="0"/>
    <n v="0"/>
    <n v="0"/>
    <n v="0"/>
    <n v="0"/>
    <n v="0"/>
    <n v="0"/>
    <n v="0"/>
    <n v="0"/>
    <m/>
    <m/>
    <n v="0"/>
  </r>
  <r>
    <n v="219"/>
    <x v="11"/>
    <x v="11"/>
    <x v="63"/>
    <s v="Masaka Hospital"/>
    <x v="214"/>
    <x v="214"/>
    <s v="Retooling Project"/>
    <d v="2020-01-07T00:00:00"/>
    <x v="0"/>
    <n v="20"/>
    <n v="0"/>
    <n v="20"/>
    <n v="0.12"/>
    <m/>
    <n v="0"/>
    <n v="0.12"/>
    <n v="0"/>
    <n v="0"/>
    <n v="0"/>
    <n v="0"/>
    <n v="0"/>
    <n v="0"/>
    <n v="0"/>
    <n v="0"/>
    <n v="0"/>
    <m/>
    <m/>
    <n v="0"/>
  </r>
  <r>
    <n v="220"/>
    <x v="11"/>
    <x v="11"/>
    <x v="64"/>
    <s v="Mbale Hospital"/>
    <x v="215"/>
    <x v="215"/>
    <s v="Retooling Project"/>
    <d v="2020-01-07T00:00:00"/>
    <x v="0"/>
    <n v="22"/>
    <n v="0"/>
    <n v="22"/>
    <n v="0.12"/>
    <m/>
    <n v="0"/>
    <n v="0.12"/>
    <n v="0"/>
    <n v="0"/>
    <n v="0"/>
    <n v="0"/>
    <n v="0"/>
    <n v="0"/>
    <n v="0"/>
    <n v="0"/>
    <n v="0"/>
    <m/>
    <m/>
    <n v="0"/>
  </r>
  <r>
    <n v="221"/>
    <x v="11"/>
    <x v="11"/>
    <x v="65"/>
    <s v="Soroti Hospital"/>
    <x v="216"/>
    <x v="216"/>
    <s v="Retooling Project"/>
    <d v="2020-01-07T00:00:00"/>
    <x v="0"/>
    <n v="4.0999999999999996"/>
    <n v="0"/>
    <n v="4.0999999999999996"/>
    <n v="0.12"/>
    <m/>
    <n v="0"/>
    <n v="0.12"/>
    <n v="0"/>
    <n v="0"/>
    <n v="0"/>
    <n v="0"/>
    <n v="0"/>
    <n v="0"/>
    <n v="0"/>
    <n v="0"/>
    <n v="0"/>
    <m/>
    <m/>
    <n v="0"/>
  </r>
  <r>
    <n v="222"/>
    <x v="11"/>
    <x v="11"/>
    <x v="66"/>
    <s v="Lira Hospital"/>
    <x v="217"/>
    <x v="217"/>
    <s v="Retooling Project"/>
    <d v="2020-01-07T00:00:00"/>
    <x v="0"/>
    <n v="1.2450000000000001"/>
    <n v="0"/>
    <n v="1.2450000000000001"/>
    <n v="0.12"/>
    <m/>
    <n v="0"/>
    <n v="0.12"/>
    <n v="0"/>
    <n v="0"/>
    <n v="0"/>
    <n v="0"/>
    <n v="0"/>
    <n v="0"/>
    <n v="0"/>
    <n v="0"/>
    <n v="0"/>
    <m/>
    <m/>
    <n v="0"/>
  </r>
  <r>
    <n v="223"/>
    <x v="11"/>
    <x v="11"/>
    <x v="67"/>
    <s v="Mbarara Regional Referral Hospital"/>
    <x v="218"/>
    <x v="218"/>
    <s v="Infrastructure Project"/>
    <d v="2020-01-07T00:00:00"/>
    <x v="0"/>
    <n v="5.7145796090000003"/>
    <n v="0"/>
    <n v="5.7145796090000003"/>
    <n v="1.96"/>
    <m/>
    <n v="0"/>
    <n v="1.96"/>
    <n v="0"/>
    <n v="0"/>
    <n v="0"/>
    <n v="0"/>
    <n v="0"/>
    <n v="0"/>
    <n v="0"/>
    <n v="0"/>
    <n v="0"/>
    <m/>
    <m/>
    <n v="0"/>
  </r>
  <r>
    <n v="224"/>
    <x v="11"/>
    <x v="11"/>
    <x v="68"/>
    <s v="Mubende Regional Referral Hospital"/>
    <x v="219"/>
    <x v="219"/>
    <s v="Retooling Project"/>
    <d v="2020-01-07T00:00:00"/>
    <x v="0"/>
    <n v="10.8"/>
    <n v="0"/>
    <n v="10.8"/>
    <n v="0.15"/>
    <m/>
    <n v="0"/>
    <n v="0.15"/>
    <n v="0"/>
    <n v="0"/>
    <n v="0"/>
    <n v="0"/>
    <n v="0"/>
    <n v="0"/>
    <n v="0"/>
    <n v="0"/>
    <n v="0"/>
    <m/>
    <m/>
    <n v="0"/>
  </r>
  <r>
    <n v="225"/>
    <x v="11"/>
    <x v="11"/>
    <x v="69"/>
    <s v="Moroto Regional Referral Hospital"/>
    <x v="220"/>
    <x v="220"/>
    <s v="Infrastructure Project"/>
    <d v="2020-01-07T00:00:00"/>
    <x v="0"/>
    <n v="4.920623151"/>
    <n v="0"/>
    <n v="4.920623151"/>
    <n v="0.12"/>
    <m/>
    <n v="0"/>
    <n v="0.12"/>
    <n v="0"/>
    <n v="0"/>
    <n v="0"/>
    <n v="0"/>
    <n v="0"/>
    <n v="0"/>
    <n v="0"/>
    <n v="0"/>
    <n v="0"/>
    <m/>
    <m/>
    <n v="0"/>
  </r>
  <r>
    <n v="226"/>
    <x v="11"/>
    <x v="11"/>
    <x v="70"/>
    <s v="Naguru National Referral Hospital"/>
    <x v="221"/>
    <x v="221"/>
    <s v="Retooling Project"/>
    <d v="2020-01-07T00:00:00"/>
    <x v="0"/>
    <n v="46"/>
    <n v="0"/>
    <n v="46"/>
    <n v="0.24"/>
    <m/>
    <n v="0"/>
    <n v="0.24"/>
    <n v="0"/>
    <n v="0"/>
    <n v="0"/>
    <n v="0"/>
    <n v="0"/>
    <n v="0"/>
    <n v="0"/>
    <n v="0"/>
    <n v="0"/>
    <m/>
    <m/>
    <n v="0"/>
  </r>
  <r>
    <n v="227"/>
    <x v="11"/>
    <x v="11"/>
    <x v="71"/>
    <s v="Kiruddu National Referral Hospital"/>
    <x v="222"/>
    <x v="222"/>
    <s v="Retooling Project"/>
    <d v="2020-01-07T00:00:00"/>
    <x v="0"/>
    <n v="15"/>
    <n v="0"/>
    <n v="15"/>
    <n v="1.53"/>
    <m/>
    <n v="0"/>
    <n v="1.53"/>
    <n v="0"/>
    <n v="0"/>
    <n v="0"/>
    <n v="0"/>
    <n v="0"/>
    <n v="0"/>
    <n v="0"/>
    <n v="0"/>
    <n v="0"/>
    <m/>
    <m/>
    <n v="0"/>
  </r>
  <r>
    <n v="228"/>
    <x v="11"/>
    <x v="11"/>
    <x v="72"/>
    <s v="Kawempe National Referral Hospital"/>
    <x v="223"/>
    <x v="223"/>
    <s v="Retooling Project"/>
    <d v="2020-01-07T00:00:00"/>
    <x v="0"/>
    <n v="11.1"/>
    <n v="0"/>
    <n v="11.1"/>
    <n v="0.9"/>
    <m/>
    <n v="0"/>
    <n v="0.9"/>
    <n v="0"/>
    <n v="0"/>
    <n v="0"/>
    <n v="0"/>
    <n v="0"/>
    <n v="0"/>
    <n v="0"/>
    <n v="0"/>
    <n v="0"/>
    <m/>
    <m/>
    <n v="0"/>
  </r>
  <r>
    <n v="229"/>
    <x v="11"/>
    <x v="11"/>
    <x v="73"/>
    <s v="Entebbe Regional Referral Hospital"/>
    <x v="224"/>
    <x v="224"/>
    <s v="Retooling Project"/>
    <d v="2020-01-07T00:00:00"/>
    <x v="0"/>
    <n v="11.1"/>
    <n v="0"/>
    <n v="11.1"/>
    <n v="0.9"/>
    <m/>
    <n v="0"/>
    <n v="0.9"/>
    <n v="0"/>
    <n v="0"/>
    <n v="0"/>
    <n v="0"/>
    <n v="0"/>
    <n v="0"/>
    <n v="0"/>
    <n v="0"/>
    <n v="0"/>
    <m/>
    <m/>
    <n v="0"/>
  </r>
  <r>
    <n v="230"/>
    <x v="11"/>
    <x v="11"/>
    <x v="1"/>
    <s v="Minstry of Water and Environment"/>
    <x v="225"/>
    <x v="225"/>
    <s v="Infrastructure Project"/>
    <d v="2011-07-01T00:00:00"/>
    <x v="14"/>
    <n v="12.214"/>
    <m/>
    <n v="12.214"/>
    <n v="76.19"/>
    <m/>
    <n v="221.904"/>
    <n v="298.09399999999999"/>
    <n v="76.19"/>
    <n v="177.684"/>
    <n v="253.874"/>
    <n v="76.19"/>
    <n v="98.49"/>
    <n v="174.68"/>
    <n v="6.4320000000000004"/>
    <n v="76.19"/>
    <n v="82.622"/>
    <m/>
    <m/>
    <n v="0"/>
  </r>
  <r>
    <n v="231"/>
    <x v="11"/>
    <x v="11"/>
    <x v="1"/>
    <s v="Minstry of Water and Environment"/>
    <x v="226"/>
    <x v="226"/>
    <s v="Infrastructure Project"/>
    <d v="2017-07-01T00:00:00"/>
    <x v="4"/>
    <n v="547.29999999999995"/>
    <m/>
    <n v="547.29999999999995"/>
    <n v="91.5"/>
    <m/>
    <n v="0"/>
    <n v="91.5"/>
    <m/>
    <m/>
    <n v="0"/>
    <m/>
    <m/>
    <n v="0"/>
    <m/>
    <m/>
    <n v="0"/>
    <m/>
    <m/>
    <n v="0"/>
  </r>
  <r>
    <n v="232"/>
    <x v="11"/>
    <x v="11"/>
    <x v="1"/>
    <s v="Minstry of Water and Environment"/>
    <x v="227"/>
    <x v="227"/>
    <s v="Infrastructure Project"/>
    <d v="2019-07-01T00:00:00"/>
    <x v="4"/>
    <n v="179"/>
    <m/>
    <n v="179"/>
    <n v="17.43"/>
    <m/>
    <m/>
    <n v="17.43"/>
    <m/>
    <m/>
    <n v="0"/>
    <m/>
    <m/>
    <n v="0"/>
    <m/>
    <m/>
    <n v="0"/>
    <m/>
    <m/>
    <n v="0"/>
  </r>
  <r>
    <n v="233"/>
    <x v="11"/>
    <x v="11"/>
    <x v="1"/>
    <s v="Minstry of Water and Environment"/>
    <x v="228"/>
    <x v="228"/>
    <s v="Infrastructure Project"/>
    <d v="2019-07-01T00:00:00"/>
    <x v="2"/>
    <n v="242.714"/>
    <m/>
    <n v="242.714"/>
    <n v="16.14"/>
    <m/>
    <m/>
    <n v="16.14"/>
    <n v="16.14"/>
    <m/>
    <n v="16.14"/>
    <m/>
    <m/>
    <n v="0"/>
    <m/>
    <m/>
    <n v="0"/>
    <m/>
    <m/>
    <n v="0"/>
  </r>
  <r>
    <n v="234"/>
    <x v="11"/>
    <x v="11"/>
    <x v="1"/>
    <s v="Minstry of Water and Environment"/>
    <x v="229"/>
    <x v="229"/>
    <s v="Infrastructure Project"/>
    <d v="2019-07-01T00:00:00"/>
    <x v="4"/>
    <n v="146.18"/>
    <m/>
    <n v="146.18"/>
    <n v="10.1"/>
    <m/>
    <n v="22.7"/>
    <n v="32.799999999999997"/>
    <m/>
    <m/>
    <n v="0"/>
    <m/>
    <m/>
    <n v="0"/>
    <m/>
    <m/>
    <n v="0"/>
    <m/>
    <m/>
    <n v="0"/>
  </r>
  <r>
    <n v="235"/>
    <x v="11"/>
    <x v="11"/>
    <x v="1"/>
    <s v="Minstry of Water and Environment"/>
    <x v="230"/>
    <x v="230"/>
    <s v="Infrastructure Project"/>
    <d v="2019-07-01T00:00:00"/>
    <x v="4"/>
    <n v="519.94000000000005"/>
    <m/>
    <n v="519.94000000000005"/>
    <n v="0"/>
    <m/>
    <n v="20.73"/>
    <n v="20.73"/>
    <m/>
    <m/>
    <n v="0"/>
    <m/>
    <m/>
    <n v="0"/>
    <m/>
    <m/>
    <n v="0"/>
    <m/>
    <m/>
    <n v="0"/>
  </r>
  <r>
    <n v="236"/>
    <x v="11"/>
    <x v="5"/>
    <x v="1"/>
    <s v="Minstry of Water and Environment"/>
    <x v="231"/>
    <x v="231"/>
    <s v="Infrastructure Project"/>
    <d v="2024-07-01T00:00:00"/>
    <x v="12"/>
    <m/>
    <n v="306.786"/>
    <n v="306.786"/>
    <m/>
    <m/>
    <n v="33.286999999999999"/>
    <n v="33.286999999999999"/>
    <m/>
    <m/>
    <n v="0"/>
    <m/>
    <m/>
    <n v="0"/>
    <m/>
    <m/>
    <n v="0"/>
    <m/>
    <m/>
    <n v="0"/>
  </r>
  <r>
    <n v="237"/>
    <x v="11"/>
    <x v="5"/>
    <x v="1"/>
    <s v="Minstry of Water and Environment"/>
    <x v="232"/>
    <x v="232"/>
    <s v="Infrastructure Project"/>
    <d v="2024-07-01T00:00:00"/>
    <x v="12"/>
    <m/>
    <n v="240.38200000000001"/>
    <n v="240.38200000000001"/>
    <m/>
    <m/>
    <n v="30.547000000000001"/>
    <n v="30.547000000000001"/>
    <m/>
    <m/>
    <n v="0"/>
    <m/>
    <m/>
    <n v="0"/>
    <m/>
    <m/>
    <n v="0"/>
    <m/>
    <m/>
    <n v="0"/>
  </r>
  <r>
    <n v="238"/>
    <x v="12"/>
    <x v="12"/>
    <x v="74"/>
    <s v="Ministry of Science, Technology and Innovation"/>
    <x v="233"/>
    <x v="233"/>
    <s v="Infrastructure Project"/>
    <d v="2020-01-07T00:00:00"/>
    <x v="0"/>
    <n v="114"/>
    <n v="321.98"/>
    <n v="435.98"/>
    <n v="20"/>
    <m/>
    <n v="0"/>
    <n v="20"/>
    <n v="0"/>
    <n v="0"/>
    <n v="0"/>
    <n v="0"/>
    <n v="0"/>
    <n v="0"/>
    <n v="0"/>
    <n v="0"/>
    <n v="0"/>
    <m/>
    <m/>
    <n v="0"/>
  </r>
  <r>
    <n v="239"/>
    <x v="12"/>
    <x v="12"/>
    <x v="75"/>
    <s v="Uganda Industrial Research Institute (UIRI)"/>
    <x v="234"/>
    <x v="234"/>
    <s v="Retooling Project"/>
    <d v="2020-01-07T00:00:00"/>
    <x v="0"/>
    <n v="107.9"/>
    <n v="0"/>
    <n v="107.9"/>
    <n v="35.299999999999997"/>
    <m/>
    <n v="0"/>
    <n v="35.299999999999997"/>
    <n v="0"/>
    <n v="0"/>
    <n v="0"/>
    <n v="0"/>
    <n v="0"/>
    <n v="0"/>
    <n v="0"/>
    <n v="0"/>
    <n v="0"/>
    <m/>
    <m/>
    <n v="0"/>
  </r>
  <r>
    <n v="240"/>
    <x v="13"/>
    <x v="13"/>
    <x v="76"/>
    <s v="Ministry of Public Service "/>
    <x v="235"/>
    <x v="235"/>
    <s v="Retooling Project"/>
    <d v="2020-01-07T00:00:00"/>
    <x v="0"/>
    <n v="24.565000000000001"/>
    <n v="0"/>
    <n v="24.565000000000001"/>
    <n v="3.2"/>
    <m/>
    <n v="0"/>
    <n v="3.2"/>
    <n v="0"/>
    <n v="0"/>
    <n v="0"/>
    <n v="0"/>
    <n v="0"/>
    <n v="0"/>
    <n v="0"/>
    <n v="0"/>
    <n v="0"/>
    <m/>
    <m/>
    <n v="0"/>
  </r>
  <r>
    <n v="241"/>
    <x v="13"/>
    <x v="13"/>
    <x v="77"/>
    <s v="Local Government Finance Commission (LGFC)"/>
    <x v="236"/>
    <x v="236"/>
    <s v="Retooling Project"/>
    <d v="2020-01-07T00:00:00"/>
    <x v="0"/>
    <n v="6.9886999999999997"/>
    <n v="0"/>
    <n v="6.9886999999999997"/>
    <n v="1.7857000000000001"/>
    <m/>
    <n v="0"/>
    <n v="1.7857000000000001"/>
    <n v="0"/>
    <n v="0"/>
    <n v="0"/>
    <n v="0"/>
    <n v="0"/>
    <n v="0"/>
    <n v="0"/>
    <n v="0"/>
    <n v="0"/>
    <m/>
    <m/>
    <n v="0"/>
  </r>
  <r>
    <n v="242"/>
    <x v="13"/>
    <x v="13"/>
    <x v="78"/>
    <s v="Ministry of Local Government"/>
    <x v="237"/>
    <x v="237"/>
    <s v="Infrastructure Project"/>
    <d v="2021-01-07T00:00:00"/>
    <x v="1"/>
    <n v="58.580370866000003"/>
    <n v="0"/>
    <n v="58.580370866000003"/>
    <n v="13.236233757000001"/>
    <m/>
    <n v="0"/>
    <n v="13.236233757000001"/>
    <n v="10.478515838"/>
    <n v="0"/>
    <n v="10.478515838"/>
    <n v="0"/>
    <n v="0"/>
    <n v="0"/>
    <n v="0"/>
    <n v="0"/>
    <n v="0"/>
    <m/>
    <m/>
    <n v="0"/>
  </r>
  <r>
    <n v="243"/>
    <x v="14"/>
    <x v="14"/>
    <x v="79"/>
    <s v="Ministry of Gender, Labour and Social Development"/>
    <x v="238"/>
    <x v="238"/>
    <s v="Retooling Project"/>
    <d v="2020-01-07T00:00:00"/>
    <x v="0"/>
    <n v="95.06"/>
    <n v="0"/>
    <n v="95.06"/>
    <n v="5"/>
    <m/>
    <n v="0"/>
    <n v="5"/>
    <n v="0"/>
    <n v="0"/>
    <n v="0"/>
    <n v="0"/>
    <n v="0"/>
    <n v="0"/>
    <n v="0"/>
    <n v="0"/>
    <n v="0"/>
    <m/>
    <m/>
    <n v="0"/>
  </r>
  <r>
    <n v="244"/>
    <x v="15"/>
    <x v="15"/>
    <x v="80"/>
    <s v="Office of the President"/>
    <x v="239"/>
    <x v="239"/>
    <s v="Retooling Project"/>
    <d v="2020-01-07T00:00:00"/>
    <x v="10"/>
    <n v="54.608400000000003"/>
    <n v="0"/>
    <n v="54.608400000000003"/>
    <n v="22.36"/>
    <m/>
    <n v="0"/>
    <n v="22.36"/>
    <n v="0"/>
    <n v="0"/>
    <n v="0"/>
    <n v="0"/>
    <n v="0"/>
    <n v="0"/>
    <n v="0"/>
    <n v="0"/>
    <n v="0"/>
    <m/>
    <m/>
    <n v="0"/>
  </r>
  <r>
    <n v="245"/>
    <x v="15"/>
    <x v="15"/>
    <x v="81"/>
    <s v="State House"/>
    <x v="240"/>
    <x v="240"/>
    <s v="Retooling Project"/>
    <d v="2020-01-07T00:00:00"/>
    <x v="10"/>
    <n v="433.36799999999999"/>
    <n v="0"/>
    <n v="433.36799999999999"/>
    <n v="36.203046581000002"/>
    <m/>
    <n v="0"/>
    <n v="36.203046581000002"/>
    <n v="0"/>
    <n v="0"/>
    <n v="0"/>
    <n v="0"/>
    <n v="0"/>
    <n v="0"/>
    <n v="0"/>
    <n v="0"/>
    <n v="0"/>
    <m/>
    <m/>
    <n v="0"/>
  </r>
  <r>
    <n v="246"/>
    <x v="15"/>
    <x v="15"/>
    <x v="82"/>
    <s v="Ministry of Defence and Veteran Affairs"/>
    <x v="241"/>
    <x v="241"/>
    <s v="Social Project"/>
    <d v="2015-01-07T00:00:00"/>
    <x v="0"/>
    <n v="0"/>
    <n v="2629.8"/>
    <n v="2629.8"/>
    <n v="0"/>
    <m/>
    <n v="194.67915057483066"/>
    <n v="194.67915057483066"/>
    <n v="0"/>
    <n v="0"/>
    <n v="0"/>
    <n v="0"/>
    <n v="0"/>
    <n v="0"/>
    <n v="0"/>
    <n v="0"/>
    <n v="0"/>
    <m/>
    <m/>
    <n v="0"/>
  </r>
  <r>
    <n v="247"/>
    <x v="15"/>
    <x v="15"/>
    <x v="82"/>
    <s v="Ministry of Defence and Veteran Affairs"/>
    <x v="242"/>
    <x v="242"/>
    <s v="Retooling Project"/>
    <d v="2020-01-07T00:00:00"/>
    <x v="0"/>
    <n v="20.9"/>
    <n v="0"/>
    <n v="20.9"/>
    <n v="2.0903103519999999"/>
    <m/>
    <n v="0"/>
    <n v="2.0903103519999999"/>
    <n v="0"/>
    <n v="0"/>
    <n v="0"/>
    <n v="0"/>
    <n v="0"/>
    <n v="0"/>
    <n v="0"/>
    <n v="0"/>
    <n v="0"/>
    <m/>
    <m/>
    <n v="0"/>
  </r>
  <r>
    <n v="248"/>
    <x v="15"/>
    <x v="15"/>
    <x v="82"/>
    <s v="Ministry of Defence and Veteran Affairs"/>
    <x v="243"/>
    <x v="243"/>
    <s v="Infrastructure Project"/>
    <d v="2021-01-07T00:00:00"/>
    <x v="1"/>
    <n v="110.157"/>
    <n v="0"/>
    <n v="110.157"/>
    <n v="10"/>
    <m/>
    <n v="0"/>
    <n v="10"/>
    <n v="0"/>
    <n v="0"/>
    <n v="0"/>
    <n v="0"/>
    <n v="0"/>
    <n v="0"/>
    <n v="0"/>
    <n v="0"/>
    <n v="0"/>
    <m/>
    <m/>
    <n v="0"/>
  </r>
  <r>
    <n v="249"/>
    <x v="15"/>
    <x v="15"/>
    <x v="83"/>
    <s v="Ministry of Foreign Affairs"/>
    <x v="244"/>
    <x v="244"/>
    <s v="Retooling Project"/>
    <d v="2020-01-07T00:00:00"/>
    <x v="10"/>
    <n v="8.1"/>
    <n v="0"/>
    <n v="8.1"/>
    <n v="0.5"/>
    <m/>
    <n v="0"/>
    <n v="0.5"/>
    <n v="0"/>
    <n v="0"/>
    <n v="0"/>
    <n v="0"/>
    <n v="0"/>
    <n v="0"/>
    <n v="0"/>
    <n v="0"/>
    <n v="0"/>
    <m/>
    <m/>
    <n v="0"/>
  </r>
  <r>
    <n v="250"/>
    <x v="15"/>
    <x v="15"/>
    <x v="84"/>
    <s v="Ministry of Justice and Constitutional Affairs"/>
    <x v="245"/>
    <x v="245"/>
    <s v="Infrastructure Project"/>
    <d v="2015-01-07T00:00:00"/>
    <x v="0"/>
    <n v="237.4"/>
    <n v="0"/>
    <n v="237.4"/>
    <n v="176"/>
    <m/>
    <n v="0"/>
    <n v="176"/>
    <n v="0"/>
    <n v="0"/>
    <n v="0"/>
    <n v="0"/>
    <n v="0"/>
    <n v="0"/>
    <n v="0"/>
    <n v="0"/>
    <n v="0"/>
    <m/>
    <m/>
    <n v="0"/>
  </r>
  <r>
    <n v="251"/>
    <x v="15"/>
    <x v="15"/>
    <x v="84"/>
    <s v="Ministry of Justice and Constitutional Affairs"/>
    <x v="246"/>
    <x v="246"/>
    <s v="Retooling Project"/>
    <d v="2020-01-07T00:00:00"/>
    <x v="0"/>
    <n v="73"/>
    <n v="0"/>
    <n v="73"/>
    <n v="1.7400865700000001"/>
    <m/>
    <n v="0"/>
    <n v="1.7400865700000001"/>
    <n v="0"/>
    <n v="0"/>
    <n v="0"/>
    <n v="0"/>
    <n v="0"/>
    <n v="0"/>
    <n v="0"/>
    <n v="0"/>
    <n v="0"/>
    <m/>
    <m/>
    <n v="0"/>
  </r>
  <r>
    <n v="252"/>
    <x v="15"/>
    <x v="15"/>
    <x v="85"/>
    <s v="Ministry of Internal Affairs"/>
    <x v="247"/>
    <x v="247"/>
    <s v="Retooling Project"/>
    <d v="2020-01-07T00:00:00"/>
    <x v="0"/>
    <n v="43.6"/>
    <n v="0"/>
    <n v="43.6"/>
    <n v="11.81277897"/>
    <m/>
    <n v="0"/>
    <n v="11.81277897"/>
    <n v="0"/>
    <n v="0"/>
    <n v="0"/>
    <n v="0"/>
    <n v="0"/>
    <n v="0"/>
    <n v="0"/>
    <n v="0"/>
    <n v="0"/>
    <m/>
    <m/>
    <n v="0"/>
  </r>
  <r>
    <n v="253"/>
    <x v="15"/>
    <x v="15"/>
    <x v="86"/>
    <s v="Ministry of East African Community Affairs"/>
    <x v="248"/>
    <x v="248"/>
    <s v="Retooling Project"/>
    <d v="2021-01-07T00:00:00"/>
    <x v="0"/>
    <n v="0.42499999999999999"/>
    <n v="0"/>
    <n v="0.42499999999999999"/>
    <n v="1.32518"/>
    <m/>
    <n v="0"/>
    <n v="1.32518"/>
    <n v="0"/>
    <n v="0"/>
    <n v="0"/>
    <n v="0"/>
    <n v="0"/>
    <n v="0"/>
    <n v="0"/>
    <n v="0"/>
    <n v="0"/>
    <m/>
    <m/>
    <n v="0"/>
  </r>
  <r>
    <n v="254"/>
    <x v="15"/>
    <x v="15"/>
    <x v="87"/>
    <s v="Electoral Commission (EC)"/>
    <x v="249"/>
    <x v="249"/>
    <s v="Retooling Project"/>
    <d v="2020-01-07T00:00:00"/>
    <x v="10"/>
    <n v="9.6199999999999994E-2"/>
    <n v="0"/>
    <n v="9.6199999999999994E-2"/>
    <n v="3.72"/>
    <m/>
    <n v="0"/>
    <n v="3.72"/>
    <n v="0"/>
    <n v="0"/>
    <n v="0"/>
    <n v="0"/>
    <n v="0"/>
    <n v="0"/>
    <n v="0"/>
    <n v="0"/>
    <n v="0"/>
    <m/>
    <m/>
    <n v="0"/>
  </r>
  <r>
    <n v="255"/>
    <x v="15"/>
    <x v="15"/>
    <x v="88"/>
    <s v="Inspectorate of Government (IG)"/>
    <x v="250"/>
    <x v="250"/>
    <s v="Infrastructure Project"/>
    <d v="2018-07-01T00:00:00"/>
    <x v="10"/>
    <n v="107.9"/>
    <m/>
    <n v="107.9"/>
    <n v="51.789000000000001"/>
    <m/>
    <m/>
    <n v="51.789000000000001"/>
    <m/>
    <m/>
    <n v="0"/>
    <m/>
    <m/>
    <n v="0"/>
    <m/>
    <m/>
    <n v="0"/>
    <m/>
    <m/>
    <n v="0"/>
  </r>
  <r>
    <n v="256"/>
    <x v="15"/>
    <x v="15"/>
    <x v="88"/>
    <s v="Inspectorate of Government (IG)"/>
    <x v="251"/>
    <x v="251"/>
    <s v="Retooling Project"/>
    <d v="2020-01-07T00:00:00"/>
    <x v="0"/>
    <n v="25"/>
    <n v="0"/>
    <n v="25"/>
    <n v="5"/>
    <m/>
    <n v="0"/>
    <n v="5"/>
    <n v="0"/>
    <n v="0"/>
    <n v="0"/>
    <n v="0"/>
    <n v="0"/>
    <n v="0"/>
    <n v="0"/>
    <n v="0"/>
    <n v="0"/>
    <m/>
    <m/>
    <n v="0"/>
  </r>
  <r>
    <n v="257"/>
    <x v="15"/>
    <x v="15"/>
    <x v="89"/>
    <s v="Uganda Law Reform Commission,"/>
    <x v="252"/>
    <x v="252"/>
    <s v="Retooling Project"/>
    <d v="2020-01-07T00:00:00"/>
    <x v="0"/>
    <n v="1.0001"/>
    <n v="0"/>
    <n v="1.0001"/>
    <n v="0.42001224100000001"/>
    <m/>
    <n v="0"/>
    <n v="0.42001224100000001"/>
    <n v="0"/>
    <n v="0"/>
    <n v="0"/>
    <n v="0"/>
    <n v="0"/>
    <n v="0"/>
    <n v="0"/>
    <n v="0"/>
    <n v="0"/>
    <m/>
    <m/>
    <n v="0"/>
  </r>
  <r>
    <n v="258"/>
    <x v="15"/>
    <x v="15"/>
    <x v="90"/>
    <s v="Uganda Human Rights Commission"/>
    <x v="253"/>
    <x v="253"/>
    <s v="Retooling Project"/>
    <d v="2020-01-07T00:00:00"/>
    <x v="0"/>
    <n v="5.1844000000000001"/>
    <n v="0"/>
    <n v="5.1844000000000001"/>
    <n v="1.2"/>
    <m/>
    <n v="0"/>
    <n v="1.2"/>
    <n v="0"/>
    <n v="0"/>
    <n v="0"/>
    <n v="0"/>
    <n v="0"/>
    <n v="0"/>
    <n v="0"/>
    <n v="0"/>
    <n v="0"/>
    <m/>
    <m/>
    <n v="0"/>
  </r>
  <r>
    <n v="259"/>
    <x v="15"/>
    <x v="15"/>
    <x v="91"/>
    <s v="Directorate of Ethics and Integrity (DEI)"/>
    <x v="254"/>
    <x v="254"/>
    <s v="Retooling Project"/>
    <d v="2020-01-07T00:00:00"/>
    <x v="0"/>
    <n v="1.712"/>
    <n v="0"/>
    <n v="1.712"/>
    <n v="0.70799999999999996"/>
    <m/>
    <n v="0"/>
    <n v="0.70799999999999996"/>
    <n v="0"/>
    <n v="0"/>
    <n v="0"/>
    <n v="0"/>
    <n v="0"/>
    <n v="0"/>
    <n v="0"/>
    <n v="0"/>
    <n v="0"/>
    <m/>
    <m/>
    <n v="0"/>
  </r>
  <r>
    <n v="260"/>
    <x v="15"/>
    <x v="15"/>
    <x v="92"/>
    <s v="Uganda Registration Services Bureau"/>
    <x v="255"/>
    <x v="255"/>
    <s v="Retooling Project"/>
    <d v="2020-01-07T00:00:00"/>
    <x v="0"/>
    <n v="16.506"/>
    <n v="0"/>
    <n v="16.506"/>
    <n v="1.2729999999999999"/>
    <m/>
    <n v="0"/>
    <n v="1.2729999999999999"/>
    <n v="0"/>
    <n v="0"/>
    <n v="0"/>
    <n v="0"/>
    <n v="0"/>
    <n v="0"/>
    <n v="0"/>
    <n v="0"/>
    <n v="0"/>
    <m/>
    <m/>
    <n v="0"/>
  </r>
  <r>
    <n v="261"/>
    <x v="15"/>
    <x v="15"/>
    <x v="93"/>
    <s v="National Citizenship and Immigration Control"/>
    <x v="256"/>
    <x v="256"/>
    <s v="Retooling Project"/>
    <d v="2020-01-07T00:00:00"/>
    <x v="0"/>
    <n v="698.39800000000002"/>
    <n v="0"/>
    <n v="698.39800000000002"/>
    <n v="6.32"/>
    <m/>
    <n v="0"/>
    <n v="6.32"/>
    <n v="0"/>
    <n v="0"/>
    <n v="0"/>
    <n v="0"/>
    <n v="0"/>
    <n v="0"/>
    <n v="0"/>
    <n v="0"/>
    <n v="0"/>
    <m/>
    <m/>
    <n v="0"/>
  </r>
  <r>
    <n v="262"/>
    <x v="15"/>
    <x v="15"/>
    <x v="94"/>
    <s v="Financial Intelligence Authority (FIA)"/>
    <x v="257"/>
    <x v="257"/>
    <s v="Retooling Project"/>
    <d v="2020-01-07T00:00:00"/>
    <x v="0"/>
    <n v="18.0625"/>
    <n v="0"/>
    <n v="18.0625"/>
    <n v="5.9524999999999997"/>
    <m/>
    <n v="0"/>
    <n v="5.9524999999999997"/>
    <n v="0"/>
    <n v="0"/>
    <n v="0"/>
    <n v="0"/>
    <n v="0"/>
    <n v="0"/>
    <n v="0"/>
    <n v="0"/>
    <n v="0"/>
    <m/>
    <m/>
    <n v="0"/>
  </r>
  <r>
    <n v="263"/>
    <x v="15"/>
    <x v="15"/>
    <x v="95"/>
    <s v="Office of the Auditor General (OAG)"/>
    <x v="258"/>
    <x v="258"/>
    <s v="Retooling Project"/>
    <d v="2020-01-07T00:00:00"/>
    <x v="0"/>
    <n v="1.065209482"/>
    <n v="0"/>
    <n v="1.065209482"/>
    <n v="3.76"/>
    <m/>
    <n v="0"/>
    <n v="3.76"/>
    <n v="0"/>
    <n v="0"/>
    <n v="0"/>
    <n v="0"/>
    <n v="0"/>
    <n v="0"/>
    <n v="0"/>
    <n v="0"/>
    <n v="0"/>
    <m/>
    <m/>
    <n v="0"/>
  </r>
  <r>
    <n v="264"/>
    <x v="15"/>
    <x v="15"/>
    <x v="96"/>
    <s v="Directorate of Public Prosecutions "/>
    <x v="259"/>
    <x v="259"/>
    <s v="Infrastructure Project"/>
    <d v="2017-07-01T00:00:00"/>
    <x v="21"/>
    <n v="47.27"/>
    <m/>
    <n v="47.27"/>
    <n v="18.8"/>
    <m/>
    <n v="0"/>
    <n v="18.8"/>
    <n v="18.8"/>
    <m/>
    <n v="18.8"/>
    <m/>
    <m/>
    <n v="0"/>
    <m/>
    <m/>
    <n v="0"/>
    <m/>
    <m/>
    <n v="0"/>
  </r>
  <r>
    <n v="265"/>
    <x v="15"/>
    <x v="15"/>
    <x v="96"/>
    <s v="Directorate of Public Prosecutions "/>
    <x v="260"/>
    <x v="260"/>
    <s v="Retooling Project"/>
    <d v="2020-01-07T00:00:00"/>
    <x v="0"/>
    <n v="88.875"/>
    <n v="0"/>
    <n v="88.875"/>
    <n v="22.234887315000002"/>
    <m/>
    <n v="0"/>
    <n v="22.234887315000002"/>
    <n v="0"/>
    <n v="0"/>
    <n v="0"/>
    <n v="0"/>
    <n v="0"/>
    <n v="0"/>
    <n v="0"/>
    <n v="0"/>
    <n v="0"/>
    <m/>
    <m/>
    <n v="0"/>
  </r>
  <r>
    <n v="266"/>
    <x v="15"/>
    <x v="15"/>
    <x v="97"/>
    <s v="Directorate of Government Analytical Laboratory (DGAL)"/>
    <x v="261"/>
    <x v="261"/>
    <s v="Retooling Project"/>
    <d v="2020-01-07T00:00:00"/>
    <x v="0"/>
    <n v="86.863699999999994"/>
    <n v="0"/>
    <n v="86.863699999999994"/>
    <n v="38.463585999999999"/>
    <m/>
    <n v="0"/>
    <n v="38.463585999999999"/>
    <n v="0"/>
    <n v="0"/>
    <n v="0"/>
    <n v="0"/>
    <n v="0"/>
    <n v="0"/>
    <n v="0"/>
    <n v="0"/>
    <n v="0"/>
    <m/>
    <m/>
    <n v="0"/>
  </r>
  <r>
    <n v="267"/>
    <x v="15"/>
    <x v="15"/>
    <x v="98"/>
    <s v="National Identification and Regulatory Authority"/>
    <x v="262"/>
    <x v="262"/>
    <s v="Retooling Project"/>
    <d v="2020-01-07T00:00:00"/>
    <x v="0"/>
    <n v="248.6127305"/>
    <n v="0"/>
    <n v="248.6127305"/>
    <n v="7"/>
    <m/>
    <n v="0"/>
    <n v="7"/>
    <n v="0"/>
    <n v="0"/>
    <n v="0"/>
    <n v="0"/>
    <n v="0"/>
    <n v="0"/>
    <n v="0"/>
    <n v="0"/>
    <n v="0"/>
    <m/>
    <m/>
    <n v="0"/>
  </r>
  <r>
    <n v="268"/>
    <x v="15"/>
    <x v="15"/>
    <x v="99"/>
    <s v="Uganda Police Force"/>
    <x v="263"/>
    <x v="263"/>
    <s v="Retooling Project"/>
    <d v="2020-01-07T00:00:00"/>
    <x v="0"/>
    <n v="2162"/>
    <n v="0"/>
    <n v="2162"/>
    <n v="966.23589600000003"/>
    <m/>
    <n v="0"/>
    <n v="966.23589600000003"/>
    <n v="0"/>
    <n v="0"/>
    <n v="0"/>
    <n v="0"/>
    <n v="0"/>
    <n v="0"/>
    <n v="0"/>
    <n v="0"/>
    <n v="0"/>
    <m/>
    <m/>
    <n v="0"/>
  </r>
  <r>
    <n v="269"/>
    <x v="15"/>
    <x v="15"/>
    <x v="99"/>
    <s v="Uganda Police Force"/>
    <x v="264"/>
    <x v="264"/>
    <s v="Infrastructure Project"/>
    <d v="2010-07-01T00:00:00"/>
    <x v="4"/>
    <n v="2808"/>
    <m/>
    <n v="2808"/>
    <n v="63"/>
    <m/>
    <n v="0"/>
    <n v="63"/>
    <m/>
    <m/>
    <n v="0"/>
    <m/>
    <m/>
    <n v="0"/>
    <m/>
    <m/>
    <n v="0"/>
    <m/>
    <m/>
    <n v="0"/>
  </r>
  <r>
    <n v="270"/>
    <x v="15"/>
    <x v="15"/>
    <x v="100"/>
    <s v="Uganda Prisons Service"/>
    <x v="265"/>
    <x v="265"/>
    <s v="Infrastructure Project"/>
    <d v="2017-07-01T00:00:00"/>
    <x v="2"/>
    <n v="32.72"/>
    <m/>
    <n v="32.72"/>
    <n v="3.2989999999999999"/>
    <m/>
    <n v="0"/>
    <n v="3.2989999999999999"/>
    <n v="3.2989999999999999"/>
    <m/>
    <n v="3.2989999999999999"/>
    <m/>
    <m/>
    <n v="0"/>
    <m/>
    <m/>
    <n v="0"/>
    <m/>
    <m/>
    <n v="0"/>
  </r>
  <r>
    <n v="271"/>
    <x v="15"/>
    <x v="15"/>
    <x v="100"/>
    <s v="Uganda Prisons Service"/>
    <x v="266"/>
    <x v="266"/>
    <s v="Retooling Project"/>
    <d v="2020-01-07T00:00:00"/>
    <x v="0"/>
    <n v="24.409649999999999"/>
    <n v="0"/>
    <n v="24.409649999999999"/>
    <n v="3.5626500000000001"/>
    <m/>
    <n v="0"/>
    <n v="3.5626500000000001"/>
    <n v="0"/>
    <n v="0"/>
    <n v="0"/>
    <n v="0"/>
    <n v="0"/>
    <n v="0"/>
    <n v="0"/>
    <n v="0"/>
    <n v="0"/>
    <m/>
    <m/>
    <n v="0"/>
  </r>
  <r>
    <n v="272"/>
    <x v="15"/>
    <x v="15"/>
    <x v="100"/>
    <s v="Uganda Prisons Service"/>
    <x v="267"/>
    <x v="267"/>
    <s v="Infrastructure Project"/>
    <d v="2024-07-01T00:00:00"/>
    <x v="12"/>
    <n v="284.45"/>
    <m/>
    <n v="284.45"/>
    <n v="70.173000000000002"/>
    <m/>
    <m/>
    <n v="70.173000000000002"/>
    <n v="81.834999999999994"/>
    <m/>
    <n v="81.834999999999994"/>
    <n v="65.802000000000007"/>
    <m/>
    <n v="65.802000000000007"/>
    <n v="42.25"/>
    <m/>
    <n v="42.25"/>
    <n v="24.387"/>
    <m/>
    <n v="24.387"/>
  </r>
  <r>
    <n v="273"/>
    <x v="15"/>
    <x v="15"/>
    <x v="101"/>
    <s v="Public Procurement &amp; Disposal of Public Assets (PPDA)"/>
    <x v="268"/>
    <x v="268"/>
    <s v="Retooling Project"/>
    <d v="2020-01-07T00:00:00"/>
    <x v="0"/>
    <n v="54.72"/>
    <n v="0"/>
    <n v="54.72"/>
    <n v="2.9964"/>
    <m/>
    <n v="0"/>
    <n v="2.9964"/>
    <n v="0"/>
    <n v="0"/>
    <n v="0"/>
    <n v="0"/>
    <n v="0"/>
    <n v="0"/>
    <n v="0"/>
    <n v="0"/>
    <n v="0"/>
    <m/>
    <m/>
    <n v="0"/>
  </r>
  <r>
    <n v="274"/>
    <x v="15"/>
    <x v="15"/>
    <x v="102"/>
    <s v="Internal Security Organization (ISO)"/>
    <x v="269"/>
    <x v="269"/>
    <s v="Retooling Project"/>
    <d v="2020-01-07T00:00:00"/>
    <x v="0"/>
    <n v="512.71952199999998"/>
    <n v="0"/>
    <n v="512.71952199999998"/>
    <n v="84.869315999999998"/>
    <m/>
    <n v="0"/>
    <n v="84.869315999999998"/>
    <n v="0"/>
    <n v="0"/>
    <n v="0"/>
    <n v="0"/>
    <n v="0"/>
    <n v="0"/>
    <n v="0"/>
    <n v="0"/>
    <n v="0"/>
    <m/>
    <m/>
    <n v="0"/>
  </r>
  <r>
    <n v="275"/>
    <x v="15"/>
    <x v="15"/>
    <x v="102"/>
    <s v="Internal Security Organization (ISO)"/>
    <x v="270"/>
    <x v="270"/>
    <s v="Infrastructure Project"/>
    <d v="2023-01-07T00:00:00"/>
    <x v="14"/>
    <n v="123.919241668"/>
    <m/>
    <n v="123.919241668"/>
    <n v="49.667872072999998"/>
    <m/>
    <n v="0"/>
    <n v="49.667872072999998"/>
    <n v="51.237203729999997"/>
    <m/>
    <n v="51.237203729999997"/>
    <n v="12.630291226000001"/>
    <m/>
    <n v="12.630291226000001"/>
    <n v="10.333874638999999"/>
    <m/>
    <n v="10.333874638999999"/>
    <m/>
    <m/>
    <n v="0"/>
  </r>
  <r>
    <n v="276"/>
    <x v="15"/>
    <x v="15"/>
    <x v="103"/>
    <s v="External Security Organization (ESO)"/>
    <x v="271"/>
    <x v="271"/>
    <s v="Retooling Project"/>
    <d v="2020-01-07T00:00:00"/>
    <x v="0"/>
    <n v="18.195"/>
    <n v="0"/>
    <n v="18.195"/>
    <n v="5.5789999999999997"/>
    <m/>
    <n v="0"/>
    <n v="5.5789999999999997"/>
    <n v="0"/>
    <n v="0"/>
    <n v="0"/>
    <n v="0"/>
    <n v="0"/>
    <n v="0"/>
    <n v="0"/>
    <n v="0"/>
    <n v="0"/>
    <m/>
    <m/>
    <n v="0"/>
  </r>
  <r>
    <n v="277"/>
    <x v="15"/>
    <x v="15"/>
    <x v="104"/>
    <s v="Law Development Centre"/>
    <x v="272"/>
    <x v="272"/>
    <s v="Retooling Project"/>
    <d v="2020-01-07T00:00:00"/>
    <x v="0"/>
    <n v="63.85"/>
    <n v="0"/>
    <n v="63.85"/>
    <n v="5.45"/>
    <m/>
    <n v="0"/>
    <n v="5.45"/>
    <n v="0"/>
    <n v="0"/>
    <n v="0"/>
    <n v="0"/>
    <n v="0"/>
    <n v="0"/>
    <n v="0"/>
    <n v="0"/>
    <n v="0"/>
    <m/>
    <m/>
    <n v="0"/>
  </r>
  <r>
    <n v="278"/>
    <x v="15"/>
    <x v="15"/>
    <x v="105"/>
    <s v="Uganda High Commission in London, United Kingdom"/>
    <x v="273"/>
    <x v="273"/>
    <s v="Retooling Project"/>
    <d v="2021-01-07T00:00:00"/>
    <x v="10"/>
    <n v="0.96"/>
    <n v="0"/>
    <n v="0.96"/>
    <n v="2.1"/>
    <m/>
    <n v="0"/>
    <n v="2.1"/>
    <n v="0"/>
    <n v="0"/>
    <n v="0"/>
    <n v="0"/>
    <n v="0"/>
    <n v="0"/>
    <n v="0"/>
    <n v="0"/>
    <n v="0"/>
    <m/>
    <m/>
    <n v="0"/>
  </r>
  <r>
    <n v="279"/>
    <x v="15"/>
    <x v="15"/>
    <x v="106"/>
    <s v="Uganda High Commission in Canada, Ottawa"/>
    <x v="274"/>
    <x v="274"/>
    <s v="Retooling Project"/>
    <d v="2021-01-07T00:00:00"/>
    <x v="10"/>
    <n v="0.96"/>
    <n v="0"/>
    <n v="0.96"/>
    <n v="6"/>
    <m/>
    <n v="0"/>
    <n v="6"/>
    <n v="0"/>
    <n v="0"/>
    <n v="0"/>
    <n v="0"/>
    <n v="0"/>
    <n v="0"/>
    <n v="0"/>
    <n v="0"/>
    <n v="0"/>
    <m/>
    <m/>
    <n v="0"/>
  </r>
  <r>
    <n v="280"/>
    <x v="15"/>
    <x v="15"/>
    <x v="107"/>
    <s v="Uganda High Commission in India, New Delhi"/>
    <x v="275"/>
    <x v="275"/>
    <s v="Retooling Project"/>
    <d v="2021-01-07T00:00:00"/>
    <x v="10"/>
    <n v="0.96"/>
    <n v="0"/>
    <n v="0.96"/>
    <n v="0.69"/>
    <m/>
    <n v="0"/>
    <n v="0.69"/>
    <n v="0"/>
    <n v="0"/>
    <n v="0"/>
    <n v="0"/>
    <n v="0"/>
    <n v="0"/>
    <n v="0"/>
    <n v="0"/>
    <n v="0"/>
    <m/>
    <m/>
    <n v="0"/>
  </r>
  <r>
    <n v="281"/>
    <x v="15"/>
    <x v="15"/>
    <x v="108"/>
    <s v="Uganda High Commission in Kenya, Nairobi"/>
    <x v="276"/>
    <x v="276"/>
    <s v="Retooling Project"/>
    <d v="2021-01-07T00:00:00"/>
    <x v="10"/>
    <n v="10"/>
    <n v="0"/>
    <n v="10"/>
    <n v="7.2"/>
    <m/>
    <n v="0"/>
    <n v="7.2"/>
    <n v="0"/>
    <n v="0"/>
    <n v="0"/>
    <n v="0"/>
    <n v="0"/>
    <n v="0"/>
    <n v="0"/>
    <n v="0"/>
    <n v="0"/>
    <m/>
    <m/>
    <n v="0"/>
  </r>
  <r>
    <n v="282"/>
    <x v="15"/>
    <x v="15"/>
    <x v="109"/>
    <s v="Uganda High Commission in Nigeria, Abuja"/>
    <x v="277"/>
    <x v="277"/>
    <s v="Retooling Project"/>
    <d v="2021-01-07T00:00:00"/>
    <x v="10"/>
    <n v="1"/>
    <n v="0"/>
    <n v="1"/>
    <n v="2"/>
    <m/>
    <n v="0"/>
    <n v="2"/>
    <n v="0"/>
    <n v="0"/>
    <n v="0"/>
    <n v="0"/>
    <n v="0"/>
    <n v="0"/>
    <n v="0"/>
    <n v="0"/>
    <n v="0"/>
    <m/>
    <m/>
    <n v="0"/>
  </r>
  <r>
    <n v="283"/>
    <x v="15"/>
    <x v="15"/>
    <x v="110"/>
    <s v="Uganda High Commission in South Africa, Pretoria"/>
    <x v="278"/>
    <x v="278"/>
    <s v="Retooling Project"/>
    <d v="2021-01-07T00:00:00"/>
    <x v="10"/>
    <n v="0.96"/>
    <n v="0"/>
    <n v="0.96"/>
    <n v="0.56999999999999995"/>
    <m/>
    <n v="0"/>
    <n v="0.56999999999999995"/>
    <n v="0"/>
    <n v="0"/>
    <n v="0"/>
    <n v="0"/>
    <n v="0"/>
    <n v="0"/>
    <n v="0"/>
    <n v="0"/>
    <n v="0"/>
    <m/>
    <m/>
    <n v="0"/>
  </r>
  <r>
    <n v="284"/>
    <x v="15"/>
    <x v="15"/>
    <x v="111"/>
    <s v="Uganda High Commission in Rwanda, Kigali"/>
    <x v="279"/>
    <x v="279"/>
    <s v="Retooling Project"/>
    <d v="2021-01-07T00:00:00"/>
    <x v="10"/>
    <n v="0.96"/>
    <n v="0"/>
    <n v="0.96"/>
    <n v="0.26"/>
    <m/>
    <n v="0"/>
    <n v="0.26"/>
    <n v="0"/>
    <n v="0"/>
    <n v="0"/>
    <n v="0"/>
    <n v="0"/>
    <n v="0"/>
    <n v="0"/>
    <n v="0"/>
    <n v="0"/>
    <m/>
    <m/>
    <n v="0"/>
  </r>
  <r>
    <n v="285"/>
    <x v="15"/>
    <x v="15"/>
    <x v="112"/>
    <s v="Uganda Embassy in the United States, Washington"/>
    <x v="280"/>
    <x v="280"/>
    <s v="Retooling Project"/>
    <d v="2021-01-07T00:00:00"/>
    <x v="10"/>
    <n v="1.1000000000000001"/>
    <n v="0"/>
    <n v="1.1000000000000001"/>
    <n v="0.5"/>
    <m/>
    <n v="0"/>
    <n v="0.5"/>
    <n v="0"/>
    <n v="0"/>
    <n v="0"/>
    <n v="0"/>
    <n v="0"/>
    <n v="0"/>
    <n v="0"/>
    <n v="0"/>
    <n v="0"/>
    <m/>
    <m/>
    <n v="0"/>
  </r>
  <r>
    <n v="286"/>
    <x v="15"/>
    <x v="15"/>
    <x v="113"/>
    <s v="Uganda Embassy in Ethiopia, Addis Ababa"/>
    <x v="281"/>
    <x v="281"/>
    <s v="Retooling Project"/>
    <d v="2021-01-07T00:00:00"/>
    <x v="0"/>
    <n v="1"/>
    <n v="0"/>
    <n v="1"/>
    <n v="0.23"/>
    <m/>
    <n v="0"/>
    <n v="0.23"/>
    <n v="0"/>
    <n v="0"/>
    <n v="0"/>
    <n v="0"/>
    <n v="0"/>
    <n v="0"/>
    <n v="0"/>
    <n v="0"/>
    <n v="0"/>
    <m/>
    <m/>
    <n v="0"/>
  </r>
  <r>
    <n v="287"/>
    <x v="15"/>
    <x v="15"/>
    <x v="114"/>
    <s v="Uganda Embassy in Denmark, Copenhagen"/>
    <x v="282"/>
    <x v="282"/>
    <s v="Retooling Project"/>
    <d v="2021-01-07T00:00:00"/>
    <x v="0"/>
    <n v="1"/>
    <n v="0"/>
    <n v="1"/>
    <n v="0.1"/>
    <m/>
    <n v="0"/>
    <n v="0.1"/>
    <n v="0"/>
    <n v="0"/>
    <n v="0"/>
    <n v="0"/>
    <n v="0"/>
    <n v="0"/>
    <n v="0"/>
    <n v="0"/>
    <n v="0"/>
    <m/>
    <m/>
    <n v="0"/>
  </r>
  <r>
    <n v="288"/>
    <x v="15"/>
    <x v="15"/>
    <x v="115"/>
    <s v="Uganda Embassy in DRC, Kinshasa"/>
    <x v="283"/>
    <x v="283"/>
    <s v="Retooling Project"/>
    <d v="2021-01-07T00:00:00"/>
    <x v="10"/>
    <n v="10.458397039999999"/>
    <n v="0"/>
    <n v="10.458397039999999"/>
    <n v="2.9"/>
    <m/>
    <n v="0"/>
    <n v="2.9"/>
    <n v="0"/>
    <n v="0"/>
    <n v="0"/>
    <n v="0"/>
    <n v="0"/>
    <n v="0"/>
    <n v="0"/>
    <n v="0"/>
    <n v="0"/>
    <m/>
    <m/>
    <n v="0"/>
  </r>
  <r>
    <n v="289"/>
    <x v="15"/>
    <x v="15"/>
    <x v="116"/>
    <s v="Uganda Embassy in Sudan, Khartoum"/>
    <x v="284"/>
    <x v="284"/>
    <s v="Retooling Project"/>
    <d v="2021-01-07T00:00:00"/>
    <x v="10"/>
    <n v="1.1000000000000001"/>
    <n v="0"/>
    <n v="1.1000000000000001"/>
    <n v="0.6"/>
    <m/>
    <n v="0"/>
    <n v="0.6"/>
    <n v="0"/>
    <n v="0"/>
    <n v="0"/>
    <n v="0"/>
    <n v="0"/>
    <n v="0"/>
    <n v="0"/>
    <n v="0"/>
    <n v="0"/>
    <m/>
    <m/>
    <n v="0"/>
  </r>
  <r>
    <n v="290"/>
    <x v="15"/>
    <x v="15"/>
    <x v="117"/>
    <s v="Uganda Embassy in Australia, Canberra"/>
    <x v="285"/>
    <x v="285"/>
    <s v="Retooling Project"/>
    <d v="2021-01-07T00:00:00"/>
    <x v="0"/>
    <n v="1"/>
    <n v="0"/>
    <n v="1"/>
    <n v="0.2"/>
    <m/>
    <n v="0"/>
    <n v="0.2"/>
    <n v="0"/>
    <n v="0"/>
    <n v="0"/>
    <n v="0"/>
    <n v="0"/>
    <n v="0"/>
    <n v="0"/>
    <n v="0"/>
    <n v="0"/>
    <m/>
    <m/>
    <n v="0"/>
  </r>
  <r>
    <n v="291"/>
    <x v="15"/>
    <x v="15"/>
    <x v="118"/>
    <s v="Uganda Consulate in China, Guangzhou"/>
    <x v="286"/>
    <x v="286"/>
    <s v="Retooling Project"/>
    <d v="2021-01-07T00:00:00"/>
    <x v="10"/>
    <n v="1.2"/>
    <n v="0"/>
    <n v="1.2"/>
    <n v="5.5"/>
    <m/>
    <n v="0"/>
    <n v="5.5"/>
    <n v="0"/>
    <n v="0"/>
    <n v="0"/>
    <n v="0"/>
    <n v="0"/>
    <n v="0"/>
    <n v="0"/>
    <n v="0"/>
    <n v="0"/>
    <m/>
    <m/>
    <n v="0"/>
  </r>
  <r>
    <n v="292"/>
    <x v="15"/>
    <x v="15"/>
    <x v="119"/>
    <s v="Uganda Embassy in Somalia, Mogadishu"/>
    <x v="287"/>
    <x v="287"/>
    <s v="Retooling Project"/>
    <d v="2021-01-07T00:00:00"/>
    <x v="10"/>
    <n v="1"/>
    <n v="0"/>
    <n v="1"/>
    <n v="2.8"/>
    <m/>
    <n v="0"/>
    <n v="2.8"/>
    <n v="0"/>
    <n v="0"/>
    <n v="0"/>
    <n v="0"/>
    <n v="0"/>
    <n v="0"/>
    <n v="0"/>
    <n v="0"/>
    <n v="0"/>
    <m/>
    <m/>
    <n v="0"/>
  </r>
  <r>
    <n v="293"/>
    <x v="15"/>
    <x v="15"/>
    <x v="120"/>
    <s v="Uganda Embassy in Malaysia, Kuala Lumpur"/>
    <x v="288"/>
    <x v="288"/>
    <s v="Retooling Project"/>
    <d v="2021-01-07T00:00:00"/>
    <x v="0"/>
    <n v="1.1000000000000001"/>
    <n v="0"/>
    <n v="1.1000000000000001"/>
    <n v="0.1"/>
    <m/>
    <n v="0"/>
    <n v="0.1"/>
    <n v="0"/>
    <n v="0"/>
    <n v="0"/>
    <n v="0"/>
    <n v="0"/>
    <n v="0"/>
    <n v="0"/>
    <n v="0"/>
    <n v="0"/>
    <m/>
    <m/>
    <n v="0"/>
  </r>
  <r>
    <n v="294"/>
    <x v="15"/>
    <x v="15"/>
    <x v="121"/>
    <s v="Uganda Consulate in Kenya, Mombasa"/>
    <x v="289"/>
    <x v="289"/>
    <s v="Retooling Project"/>
    <d v="2021-01-07T00:00:00"/>
    <x v="10"/>
    <n v="1"/>
    <n v="0"/>
    <n v="1"/>
    <n v="4.2"/>
    <m/>
    <n v="0"/>
    <n v="4.2"/>
    <n v="0"/>
    <n v="0"/>
    <n v="0"/>
    <n v="0"/>
    <n v="0"/>
    <n v="0"/>
    <n v="0"/>
    <n v="0"/>
    <n v="0"/>
    <m/>
    <m/>
    <n v="0"/>
  </r>
  <r>
    <n v="295"/>
    <x v="15"/>
    <x v="15"/>
    <x v="122"/>
    <s v="Uganda Embassy in Algeria, Algiers"/>
    <x v="290"/>
    <x v="290"/>
    <s v="Retooling Project"/>
    <d v="2021-01-07T00:00:00"/>
    <x v="0"/>
    <n v="1"/>
    <n v="0"/>
    <n v="1"/>
    <n v="0.4"/>
    <m/>
    <n v="0"/>
    <n v="0.4"/>
    <n v="0"/>
    <n v="0"/>
    <n v="0"/>
    <n v="0"/>
    <n v="0"/>
    <n v="0"/>
    <n v="0"/>
    <n v="0"/>
    <n v="0"/>
    <m/>
    <m/>
    <n v="0"/>
  </r>
  <r>
    <n v="296"/>
    <x v="15"/>
    <x v="15"/>
    <x v="123"/>
    <s v="Uganda Embassy in Qatar, Doha"/>
    <x v="291"/>
    <x v="291"/>
    <s v="Retooling Project"/>
    <d v="2021-01-07T00:00:00"/>
    <x v="0"/>
    <n v="1"/>
    <n v="0"/>
    <n v="1"/>
    <n v="0.502"/>
    <m/>
    <n v="0"/>
    <n v="0.502"/>
    <n v="0"/>
    <n v="0"/>
    <n v="0"/>
    <n v="0"/>
    <n v="0"/>
    <n v="0"/>
    <n v="0"/>
    <n v="0"/>
    <n v="0"/>
    <m/>
    <m/>
    <n v="0"/>
  </r>
  <r>
    <n v="297"/>
    <x v="15"/>
    <x v="15"/>
    <x v="124"/>
    <s v="Uganda Embassy in China, Beijing"/>
    <x v="292"/>
    <x v="292"/>
    <s v="Retooling Project"/>
    <d v="2021-01-07T00:00:00"/>
    <x v="0"/>
    <n v="0.71176718699999997"/>
    <n v="0"/>
    <n v="0.71176718699999997"/>
    <n v="0.56976718699999995"/>
    <m/>
    <n v="0"/>
    <n v="0.56976718699999995"/>
    <n v="0"/>
    <n v="0"/>
    <n v="0"/>
    <n v="0"/>
    <n v="0"/>
    <n v="0"/>
    <n v="0"/>
    <n v="0"/>
    <n v="0"/>
    <m/>
    <m/>
    <n v="0"/>
  </r>
  <r>
    <n v="298"/>
    <x v="15"/>
    <x v="15"/>
    <x v="125"/>
    <s v="Uganda Embassy in Burundi, Bujumbura"/>
    <x v="293"/>
    <x v="293"/>
    <s v="Retooling Project"/>
    <d v="2021-01-07T00:00:00"/>
    <x v="10"/>
    <n v="0.96"/>
    <n v="0"/>
    <n v="0.96"/>
    <n v="0.81"/>
    <m/>
    <n v="0"/>
    <n v="0.81"/>
    <n v="0"/>
    <n v="0"/>
    <n v="0"/>
    <n v="0"/>
    <n v="0"/>
    <n v="0"/>
    <n v="0"/>
    <n v="0"/>
    <n v="0"/>
    <m/>
    <m/>
    <n v="0"/>
  </r>
  <r>
    <n v="299"/>
    <x v="15"/>
    <x v="15"/>
    <x v="126"/>
    <s v="Uganda Embassy in Iran, Tehran"/>
    <x v="294"/>
    <x v="294"/>
    <s v="Retooling Project"/>
    <d v="2021-01-07T00:00:00"/>
    <x v="10"/>
    <n v="0.96"/>
    <n v="0"/>
    <n v="0.96"/>
    <n v="0.86"/>
    <m/>
    <n v="0"/>
    <n v="0.86"/>
    <n v="0"/>
    <n v="0"/>
    <n v="0"/>
    <n v="0"/>
    <n v="0"/>
    <n v="0"/>
    <n v="0"/>
    <n v="0"/>
    <n v="0"/>
    <m/>
    <m/>
    <n v="0"/>
  </r>
  <r>
    <n v="300"/>
    <x v="15"/>
    <x v="15"/>
    <x v="127"/>
    <s v="Uganda Embassy in Russia, Moscow"/>
    <x v="295"/>
    <x v="295"/>
    <s v="Retooling Project"/>
    <d v="2021-01-07T00:00:00"/>
    <x v="0"/>
    <n v="0.96"/>
    <n v="0"/>
    <n v="0.96"/>
    <n v="0.78800000000000003"/>
    <m/>
    <n v="0"/>
    <n v="0.78800000000000003"/>
    <n v="0"/>
    <n v="0"/>
    <n v="0"/>
    <n v="0"/>
    <n v="0"/>
    <n v="0"/>
    <n v="0"/>
    <n v="0"/>
    <n v="0"/>
    <m/>
    <m/>
    <n v="0"/>
  </r>
  <r>
    <n v="301"/>
    <x v="15"/>
    <x v="15"/>
    <x v="128"/>
    <s v="Uganda Embassy in Belgium, Brussels"/>
    <x v="296"/>
    <x v="296"/>
    <s v="Retooling Project"/>
    <d v="2021-01-07T00:00:00"/>
    <x v="0"/>
    <n v="0.5"/>
    <n v="0"/>
    <n v="0.5"/>
    <n v="0.12"/>
    <m/>
    <n v="0"/>
    <n v="0.12"/>
    <n v="0"/>
    <n v="0"/>
    <n v="0"/>
    <n v="0"/>
    <n v="0"/>
    <n v="0"/>
    <n v="0"/>
    <n v="0"/>
    <n v="0"/>
    <m/>
    <m/>
    <n v="0"/>
  </r>
  <r>
    <n v="302"/>
    <x v="15"/>
    <x v="15"/>
    <x v="15"/>
    <s v="Law Development Center "/>
    <x v="297"/>
    <x v="297"/>
    <s v="Infrastructure Project"/>
    <d v="2024-07-01T00:00:00"/>
    <x v="12"/>
    <n v="62.24"/>
    <m/>
    <n v="62.24"/>
    <n v="8.7509999999999994"/>
    <m/>
    <m/>
    <n v="8.7509999999999994"/>
    <m/>
    <m/>
    <n v="0"/>
    <m/>
    <m/>
    <n v="0"/>
    <m/>
    <m/>
    <n v="0"/>
    <m/>
    <m/>
    <n v="0"/>
  </r>
  <r>
    <n v="303"/>
    <x v="16"/>
    <x v="16"/>
    <x v="78"/>
    <s v="Ministry of Local Government"/>
    <x v="298"/>
    <x v="298"/>
    <s v="Social Project"/>
    <d v="2018-07-01T00:00:00"/>
    <x v="22"/>
    <n v="16.8"/>
    <n v="176.4"/>
    <n v="193.20000000000002"/>
    <n v="4"/>
    <m/>
    <n v="30"/>
    <n v="34"/>
    <m/>
    <m/>
    <n v="0"/>
    <m/>
    <m/>
    <n v="0"/>
    <m/>
    <m/>
    <n v="0"/>
    <m/>
    <m/>
    <n v="0"/>
  </r>
  <r>
    <n v="304"/>
    <x v="16"/>
    <x v="16"/>
    <x v="78"/>
    <s v="Ministry of Local Government"/>
    <x v="6"/>
    <x v="6"/>
    <s v="Infrastructure Project"/>
    <d v="2022-01-07T00:00:00"/>
    <x v="5"/>
    <n v="69"/>
    <n v="694"/>
    <n v="763"/>
    <n v="2"/>
    <m/>
    <n v="22.5"/>
    <n v="24.5"/>
    <n v="2"/>
    <n v="69.260000000000005"/>
    <n v="71.260000000000005"/>
    <n v="1"/>
    <n v="23.82"/>
    <n v="24.82"/>
    <n v="0"/>
    <n v="0"/>
    <n v="0"/>
    <m/>
    <m/>
    <n v="0"/>
  </r>
  <r>
    <n v="305"/>
    <x v="16"/>
    <x v="16"/>
    <x v="78"/>
    <s v="Ministry of Local Government"/>
    <x v="299"/>
    <x v="299"/>
    <s v="Infrastructure Project"/>
    <d v="2024-01-07T00:00:00"/>
    <x v="19"/>
    <n v="37.200000000000003"/>
    <n v="294.8"/>
    <n v="332"/>
    <n v="5.0839999999999996"/>
    <m/>
    <n v="66"/>
    <n v="71.084000000000003"/>
    <n v="6.5970000000000004"/>
    <n v="114"/>
    <n v="120.59699999999999"/>
    <n v="10.27"/>
    <n v="55.47"/>
    <n v="65.739999999999995"/>
    <n v="12.29"/>
    <n v="44.32"/>
    <n v="56.61"/>
    <n v="2.96"/>
    <n v="12.27"/>
    <n v="15.23"/>
  </r>
  <r>
    <n v="306"/>
    <x v="16"/>
    <x v="16"/>
    <x v="78"/>
    <s v="Ministry of Local Government"/>
    <x v="300"/>
    <x v="300"/>
    <s v="Retooling Project"/>
    <d v="2020-01-07T00:00:00"/>
    <x v="0"/>
    <n v="15.6"/>
    <n v="0"/>
    <n v="15.6"/>
    <n v="6"/>
    <m/>
    <n v="0"/>
    <n v="6"/>
    <n v="0"/>
    <n v="0"/>
    <n v="0"/>
    <n v="0"/>
    <n v="0"/>
    <n v="0"/>
    <n v="0"/>
    <n v="0"/>
    <n v="0"/>
    <m/>
    <m/>
    <n v="0"/>
  </r>
  <r>
    <n v="307"/>
    <x v="16"/>
    <x v="16"/>
    <x v="78"/>
    <s v="Ministry of Local Government"/>
    <x v="301"/>
    <x v="301"/>
    <s v="Infrastructure Project"/>
    <d v="2021-01-07T00:00:00"/>
    <x v="1"/>
    <n v="13.812005476"/>
    <n v="109.2"/>
    <n v="123.012005476"/>
    <n v="6"/>
    <m/>
    <n v="35.284002600000001"/>
    <n v="41.284002600000001"/>
    <n v="1.602005476"/>
    <n v="17.0688435"/>
    <n v="18.670848975999998"/>
    <n v="0"/>
    <n v="0"/>
    <n v="0"/>
    <n v="0"/>
    <n v="0"/>
    <n v="0"/>
    <m/>
    <m/>
    <n v="0"/>
  </r>
  <r>
    <n v="308"/>
    <x v="17"/>
    <x v="17"/>
    <x v="129"/>
    <s v="Office of the Prime Minister"/>
    <x v="302"/>
    <x v="302"/>
    <s v="Retooling Project"/>
    <d v="2020-01-07T00:00:00"/>
    <x v="0"/>
    <n v="13.37"/>
    <n v="0"/>
    <n v="13.37"/>
    <n v="3.7759212600000001"/>
    <m/>
    <n v="0"/>
    <n v="3.7759212600000001"/>
    <n v="0"/>
    <n v="0"/>
    <n v="0"/>
    <n v="0"/>
    <n v="0"/>
    <n v="0"/>
    <n v="0"/>
    <n v="0"/>
    <n v="0"/>
    <m/>
    <m/>
    <n v="0"/>
  </r>
  <r>
    <n v="309"/>
    <x v="17"/>
    <x v="17"/>
    <x v="23"/>
    <s v="Ministry of Finance, Planning and Economic Development"/>
    <x v="303"/>
    <x v="303"/>
    <s v="Social Project"/>
    <d v="2019-01-07T00:00:00"/>
    <x v="0"/>
    <n v="621.5"/>
    <n v="93.56"/>
    <n v="715.06"/>
    <n v="149.91"/>
    <m/>
    <n v="12.02"/>
    <n v="161.93"/>
    <n v="0"/>
    <n v="0"/>
    <n v="0"/>
    <n v="0"/>
    <n v="0"/>
    <n v="0"/>
    <n v="0"/>
    <n v="0"/>
    <n v="0"/>
    <m/>
    <m/>
    <n v="0"/>
  </r>
  <r>
    <n v="310"/>
    <x v="17"/>
    <x v="17"/>
    <x v="23"/>
    <s v="Ministry of Finance, Planning and Economic Development"/>
    <x v="304"/>
    <x v="304"/>
    <s v="Retooling Project"/>
    <d v="2020-01-07T00:00:00"/>
    <x v="0"/>
    <n v="250.56"/>
    <n v="0"/>
    <n v="250.56"/>
    <n v="28.61"/>
    <m/>
    <n v="0"/>
    <n v="28.61"/>
    <n v="0"/>
    <n v="0"/>
    <n v="0"/>
    <n v="0"/>
    <n v="0"/>
    <n v="0"/>
    <n v="0"/>
    <n v="0"/>
    <n v="0"/>
    <m/>
    <m/>
    <n v="0"/>
  </r>
  <r>
    <n v="311"/>
    <x v="17"/>
    <x v="17"/>
    <x v="23"/>
    <s v="Ministry of Finance, Planning and Economic Development"/>
    <x v="305"/>
    <x v="305"/>
    <s v="Social Project"/>
    <d v="2015-01-07T00:00:00"/>
    <x v="1"/>
    <n v="0"/>
    <n v="6.5"/>
    <n v="6.5"/>
    <n v="0"/>
    <m/>
    <n v="1.54"/>
    <n v="1.54"/>
    <m/>
    <n v="1.54"/>
    <n v="1.54"/>
    <m/>
    <m/>
    <n v="0"/>
    <m/>
    <m/>
    <n v="0"/>
    <m/>
    <m/>
    <n v="0"/>
  </r>
  <r>
    <n v="312"/>
    <x v="17"/>
    <x v="17"/>
    <x v="130"/>
    <s v="National Planning Authority"/>
    <x v="306"/>
    <x v="306"/>
    <s v="Retooling Project"/>
    <d v="2020-01-07T00:00:00"/>
    <x v="0"/>
    <n v="29.25"/>
    <n v="0"/>
    <n v="29.25"/>
    <n v="7.12"/>
    <m/>
    <n v="0"/>
    <n v="7.12"/>
    <n v="0"/>
    <n v="0"/>
    <n v="0"/>
    <n v="0"/>
    <n v="0"/>
    <n v="0"/>
    <n v="0"/>
    <n v="0"/>
    <n v="0"/>
    <m/>
    <m/>
    <n v="0"/>
  </r>
  <r>
    <n v="313"/>
    <x v="17"/>
    <x v="17"/>
    <x v="130"/>
    <s v="National Planning Authority"/>
    <x v="307"/>
    <x v="307"/>
    <s v="Infrastructure Project"/>
    <d v="2024-01-07T00:00:00"/>
    <x v="19"/>
    <n v="143.739"/>
    <m/>
    <n v="143.739"/>
    <n v="24.475000000000001"/>
    <m/>
    <m/>
    <n v="24.475000000000001"/>
    <n v="36.131"/>
    <m/>
    <n v="36.131"/>
    <n v="37.979999999999997"/>
    <m/>
    <n v="37.979999999999997"/>
    <n v="28.49"/>
    <m/>
    <n v="28.49"/>
    <n v="16.649999999999999"/>
    <m/>
    <n v="16.649999999999999"/>
  </r>
  <r>
    <n v="314"/>
    <x v="17"/>
    <x v="17"/>
    <x v="131"/>
    <s v="Equal Opportunities Commission"/>
    <x v="308"/>
    <x v="308"/>
    <s v="Retooling Project"/>
    <d v="2020-01-07T00:00:00"/>
    <x v="0"/>
    <n v="8.3000000000000007"/>
    <n v="0"/>
    <n v="8.3000000000000007"/>
    <n v="7.1479999999999997"/>
    <m/>
    <n v="0"/>
    <n v="7.1479999999999997"/>
    <n v="0"/>
    <n v="0"/>
    <n v="0"/>
    <n v="0"/>
    <n v="0"/>
    <n v="0"/>
    <n v="0"/>
    <n v="0"/>
    <n v="0"/>
    <m/>
    <m/>
    <n v="0"/>
  </r>
  <r>
    <n v="315"/>
    <x v="17"/>
    <x v="17"/>
    <x v="132"/>
    <s v="Uganda Revenue Authority"/>
    <x v="309"/>
    <x v="309"/>
    <s v="Retooling Project"/>
    <d v="2020-01-07T00:00:00"/>
    <x v="0"/>
    <n v="182.45075985"/>
    <n v="0"/>
    <n v="182.45075985"/>
    <n v="45.32"/>
    <m/>
    <n v="0"/>
    <n v="45.32"/>
    <n v="0"/>
    <n v="0"/>
    <n v="0"/>
    <n v="0"/>
    <n v="0"/>
    <n v="0"/>
    <n v="0"/>
    <n v="0"/>
    <n v="0"/>
    <m/>
    <m/>
    <n v="0"/>
  </r>
  <r>
    <n v="316"/>
    <x v="17"/>
    <x v="17"/>
    <x v="133"/>
    <s v="Uganda Bureau of Statistics"/>
    <x v="310"/>
    <x v="310"/>
    <s v="Retooling Project"/>
    <d v="2020-01-07T00:00:00"/>
    <x v="0"/>
    <n v="115.8608"/>
    <n v="0"/>
    <n v="115.8608"/>
    <n v="24.337199999999999"/>
    <m/>
    <n v="0"/>
    <n v="24.337199999999999"/>
    <n v="0"/>
    <n v="0"/>
    <n v="0"/>
    <n v="0"/>
    <n v="0"/>
    <n v="0"/>
    <n v="0"/>
    <n v="0"/>
    <n v="0"/>
    <m/>
    <m/>
    <n v="0"/>
  </r>
  <r>
    <n v="317"/>
    <x v="17"/>
    <x v="17"/>
    <x v="134"/>
    <s v="National Population Council"/>
    <x v="311"/>
    <x v="311"/>
    <s v="Retooling Project"/>
    <d v="2021-01-07T00:00:00"/>
    <x v="1"/>
    <n v="6.1048499999999999"/>
    <n v="0"/>
    <n v="6.1048499999999999"/>
    <n v="0.24099999999999999"/>
    <m/>
    <n v="0"/>
    <n v="0.24099999999999999"/>
    <n v="0"/>
    <n v="0"/>
    <n v="0"/>
    <n v="0"/>
    <n v="0"/>
    <n v="0"/>
    <n v="0"/>
    <n v="0"/>
    <n v="0"/>
    <m/>
    <m/>
    <n v="0"/>
  </r>
  <r>
    <n v="318"/>
    <x v="18"/>
    <x v="18"/>
    <x v="135"/>
    <s v="Judiciary (courts of Judicature)"/>
    <x v="312"/>
    <x v="312"/>
    <s v="Infrastructure Project"/>
    <d v="2019-01-07T00:00:00"/>
    <x v="0"/>
    <n v="159.22999999999999"/>
    <n v="0"/>
    <n v="159.22999999999999"/>
    <n v="34.799999999999997"/>
    <m/>
    <n v="0"/>
    <n v="34.799999999999997"/>
    <n v="0"/>
    <n v="0"/>
    <n v="0"/>
    <n v="0"/>
    <n v="0"/>
    <n v="0"/>
    <n v="0"/>
    <n v="0"/>
    <n v="0"/>
    <m/>
    <m/>
    <n v="0"/>
  </r>
  <r>
    <n v="319"/>
    <x v="18"/>
    <x v="18"/>
    <x v="135"/>
    <s v="Judiciary (courts of Judicature)"/>
    <x v="313"/>
    <x v="313"/>
    <s v="Retooling Project"/>
    <d v="2020-01-07T00:00:00"/>
    <x v="0"/>
    <n v="88.507000000000005"/>
    <n v="0"/>
    <n v="88.507000000000005"/>
    <n v="28.211655"/>
    <m/>
    <n v="0"/>
    <n v="28.211655"/>
    <n v="0"/>
    <n v="0"/>
    <n v="0"/>
    <n v="0"/>
    <n v="0"/>
    <n v="0"/>
    <n v="0"/>
    <n v="0"/>
    <n v="0"/>
    <m/>
    <m/>
    <n v="0"/>
  </r>
  <r>
    <n v="320"/>
    <x v="18"/>
    <x v="18"/>
    <x v="136"/>
    <s v="Judicial Service Commission (JSC)"/>
    <x v="314"/>
    <x v="314"/>
    <s v="Retooling Project"/>
    <d v="2020-01-07T00:00:00"/>
    <x v="0"/>
    <n v="6.43"/>
    <n v="0"/>
    <n v="6.43"/>
    <n v="2.6917003770000001"/>
    <m/>
    <n v="0"/>
    <n v="2.6917003770000001"/>
    <n v="0"/>
    <n v="0"/>
    <n v="0"/>
    <n v="0"/>
    <n v="0"/>
    <n v="0"/>
    <n v="0"/>
    <n v="0"/>
    <n v="0"/>
    <m/>
    <m/>
    <n v="0"/>
  </r>
  <r>
    <n v="321"/>
    <x v="19"/>
    <x v="19"/>
    <x v="137"/>
    <s v="Parliamentary Commission"/>
    <x v="315"/>
    <x v="315"/>
    <s v="Infrastructure Project"/>
    <d v="2011-01-07T00:00:00"/>
    <x v="0"/>
    <n v="220.235288728"/>
    <n v="0"/>
    <n v="220.235288728"/>
    <n v="64.167217328000007"/>
    <m/>
    <n v="0"/>
    <n v="64.167217328000007"/>
    <n v="0"/>
    <n v="0"/>
    <n v="0"/>
    <n v="0"/>
    <n v="0"/>
    <n v="0"/>
    <n v="0"/>
    <n v="0"/>
    <n v="0"/>
    <m/>
    <m/>
    <n v="0"/>
  </r>
  <r>
    <n v="322"/>
    <x v="19"/>
    <x v="19"/>
    <x v="137"/>
    <s v="Parliamentary Commission"/>
    <x v="316"/>
    <x v="316"/>
    <s v="Retooling Project"/>
    <d v="2021-01-07T00:00:00"/>
    <x v="0"/>
    <n v="298.06900000000002"/>
    <n v="0"/>
    <n v="298.06900000000002"/>
    <n v="59.469000000000001"/>
    <m/>
    <n v="0"/>
    <n v="59.469000000000001"/>
    <n v="0"/>
    <n v="0"/>
    <n v="0"/>
    <n v="0"/>
    <n v="0"/>
    <n v="0"/>
    <n v="0"/>
    <n v="0"/>
    <n v="0"/>
    <m/>
    <m/>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
  <r>
    <n v="1"/>
    <s v="01"/>
    <s v="Agro-Industralisation"/>
    <s v="010"/>
    <s v="Ministry of Agriculture, Animal Industry and Fisheries"/>
    <x v="0"/>
    <s v=" Retooling of Ministry Agriculture, Animal Industry and Fisheries"/>
    <s v="Retooling Project"/>
    <d v="2020-01-07T00:00:00"/>
    <s v="30/6/2025"/>
    <n v="62.32"/>
    <n v="0"/>
    <n v="62.32"/>
    <n v="8.3000000000000007"/>
    <m/>
    <m/>
    <m/>
    <n v="8.3000000000000007"/>
    <n v="0"/>
    <n v="8.3000000000000007"/>
    <n v="0"/>
    <n v="0"/>
    <n v="0"/>
    <n v="0"/>
    <n v="0"/>
    <n v="0"/>
    <n v="0"/>
    <n v="0"/>
    <n v="0"/>
    <m/>
    <m/>
    <n v="0"/>
  </r>
  <r>
    <n v="2"/>
    <s v="01"/>
    <s v="Agro-Industralisation"/>
    <s v="010"/>
    <s v="Ministry of Agriculture, Animal Industry and Fisheries"/>
    <x v="1"/>
    <s v=" Irrigation For Climate Resilience Project Profile"/>
    <s v="Infrastructure Project"/>
    <d v="2021-01-07T00:00:00"/>
    <s v="30/6/2026"/>
    <n v="665.35"/>
    <n v="0"/>
    <n v="665.35"/>
    <n v="0.71"/>
    <m/>
    <n v="0.71"/>
    <m/>
    <m/>
    <n v="0"/>
    <n v="0.71"/>
    <n v="0"/>
    <n v="0"/>
    <n v="0"/>
    <n v="0"/>
    <n v="0"/>
    <n v="0"/>
    <n v="0"/>
    <n v="0"/>
    <n v="0"/>
    <m/>
    <m/>
    <n v="0"/>
  </r>
  <r>
    <n v="3"/>
    <s v="01"/>
    <s v="Agro-Industralisation"/>
    <s v="010"/>
    <s v="Ministry of Agriculture, Animal Industry and Fisheries"/>
    <x v="2"/>
    <s v=" Rice Development Project Phase II"/>
    <s v="Infrastructure Project"/>
    <d v="2021-01-07T00:00:00"/>
    <s v="30/6/2026"/>
    <n v="46.3"/>
    <n v="183"/>
    <n v="229.3"/>
    <n v="0.45"/>
    <m/>
    <n v="0.45"/>
    <m/>
    <m/>
    <n v="119.23"/>
    <n v="119.68"/>
    <n v="0.45"/>
    <n v="48.51"/>
    <n v="48.96"/>
    <n v="0"/>
    <n v="0"/>
    <n v="0"/>
    <n v="0"/>
    <n v="0"/>
    <n v="0"/>
    <m/>
    <m/>
    <n v="0"/>
  </r>
  <r>
    <n v="4"/>
    <s v="01"/>
    <s v="Agro-Industralisation"/>
    <s v="010"/>
    <s v="Ministry of Agriculture, Animal Industry and Fisheries"/>
    <x v="3"/>
    <s v="Improving Access and Use of Agricultural Equipment and Mechanisation through the use of labour saving technologies"/>
    <s v="Infrastructure Project"/>
    <d v="2014-07-01T00:00:00"/>
    <d v="2026-06-30T00:00:00"/>
    <n v="349"/>
    <m/>
    <n v="349"/>
    <n v="79.900000000000006"/>
    <m/>
    <m/>
    <m/>
    <n v="79.900000000000006"/>
    <m/>
    <n v="79.900000000000006"/>
    <m/>
    <m/>
    <n v="0"/>
    <m/>
    <m/>
    <n v="0"/>
    <m/>
    <m/>
    <n v="0"/>
    <m/>
    <m/>
    <n v="0"/>
  </r>
  <r>
    <n v="5"/>
    <s v="01"/>
    <s v="Agro-Industralisation"/>
    <s v="010"/>
    <s v="Ministry of Agriculture, Animal Industry and Fisheries"/>
    <x v="4"/>
    <s v="Agriculture Cluster Development Project (ACDP)"/>
    <s v="Infrastructure Project"/>
    <d v="2013-07-01T00:00:00"/>
    <d v="2025-09-30T00:00:00"/>
    <n v="547.5"/>
    <m/>
    <n v="547.5"/>
    <n v="1.5"/>
    <m/>
    <m/>
    <m/>
    <n v="1.5"/>
    <n v="78.2"/>
    <n v="79.7"/>
    <m/>
    <m/>
    <n v="0"/>
    <m/>
    <m/>
    <n v="0"/>
    <m/>
    <m/>
    <n v="0"/>
    <m/>
    <m/>
    <n v="0"/>
  </r>
  <r>
    <n v="6"/>
    <s v="01"/>
    <s v="Agro-Industralisation"/>
    <s v="010"/>
    <s v="Ministry of Agriculture, Animal Industry and Fisheries"/>
    <x v="5"/>
    <s v="Agriculture Value Chain Development"/>
    <s v="Infrastructure Project"/>
    <d v="2017-01-07T00:00:00"/>
    <d v="2025-06-30T00:00:00"/>
    <n v="445"/>
    <m/>
    <n v="445"/>
    <n v="8.2710000000000008"/>
    <m/>
    <n v="8.2710000000000008"/>
    <m/>
    <m/>
    <m/>
    <n v="8.2710000000000008"/>
    <m/>
    <m/>
    <n v="0"/>
    <m/>
    <m/>
    <n v="0"/>
    <m/>
    <m/>
    <n v="0"/>
    <m/>
    <m/>
    <n v="0"/>
  </r>
  <r>
    <n v="7"/>
    <s v="01"/>
    <s v="Agro-Industralisation"/>
    <s v="010"/>
    <s v="Ministry of Agriculture, Animal Industry and Fisheries"/>
    <x v="6"/>
    <s v=" National Oil Seeds Project"/>
    <s v="Infrastructure Project"/>
    <d v="2022-01-07T00:00:00"/>
    <s v="30/6/2027"/>
    <n v="69"/>
    <n v="694"/>
    <n v="763"/>
    <n v="7.8E-2"/>
    <m/>
    <n v="7.8E-2"/>
    <m/>
    <m/>
    <n v="108.3"/>
    <n v="108.378"/>
    <n v="7.8E-2"/>
    <n v="61.56"/>
    <n v="61.638000000000005"/>
    <n v="7.8E-2"/>
    <n v="44.35"/>
    <n v="44.428000000000004"/>
    <n v="0"/>
    <n v="0"/>
    <n v="0"/>
    <m/>
    <m/>
    <n v="0"/>
  </r>
  <r>
    <n v="8"/>
    <s v="01"/>
    <s v="Agro-Industralisation"/>
    <s v="010"/>
    <s v="Ministry of Agriculture, Animal Industry and Fisheries"/>
    <x v="7"/>
    <s v="Uganda Climate Smart Agricultural Transformation Project (UCSATP)"/>
    <s v="Infrastructure Project"/>
    <d v="2023-01-07T00:00:00"/>
    <s v="30/06/2028"/>
    <n v="1118.5999999999999"/>
    <n v="1059.7"/>
    <n v="2178.3000000000002"/>
    <n v="134.1"/>
    <m/>
    <n v="134.1"/>
    <m/>
    <m/>
    <n v="174.57"/>
    <n v="308.66999999999996"/>
    <n v="314"/>
    <n v="289.55"/>
    <n v="603.54999999999995"/>
    <n v="449.5"/>
    <n v="349.08"/>
    <n v="798.57999999999993"/>
    <n v="156.6"/>
    <n v="246.47"/>
    <n v="403.07"/>
    <n v="64.400000000000006"/>
    <m/>
    <n v="64.400000000000006"/>
  </r>
  <r>
    <n v="9"/>
    <s v="01"/>
    <s v="Agro-Industralisation"/>
    <s v="010"/>
    <s v="Ministry of Agriculture, Animal Industry and Fisheries"/>
    <x v="8"/>
    <s v="Enhancing Agricultural Production, Quality and Standards for Market Access Project "/>
    <s v="Infrastructure Project"/>
    <d v="2023-01-07T00:00:00"/>
    <s v="30/06/2028"/>
    <n v="673.5"/>
    <n v="228.6"/>
    <n v="902.1"/>
    <n v="217.7"/>
    <m/>
    <n v="217.7"/>
    <m/>
    <m/>
    <n v="217.74"/>
    <n v="435.44"/>
    <n v="217.7"/>
    <n v="219.1"/>
    <n v="436.79999999999995"/>
    <n v="219.1"/>
    <n v="9.4700000000000006"/>
    <n v="228.57"/>
    <n v="9.5"/>
    <n v="0"/>
    <n v="9.5"/>
    <n v="9.5"/>
    <m/>
    <n v="9.5"/>
  </r>
  <r>
    <n v="10"/>
    <s v="01"/>
    <s v="Agro-Industralisation"/>
    <s v="010"/>
    <s v="Ministry of Agriculture, Animal Industry and Fisheries"/>
    <x v="9"/>
    <s v="The Project on Irrigation Scheme Development in Central and Eastern Uganda (PISD)-JICA Supported Project"/>
    <s v="Infrastructure Project"/>
    <d v="2015-01-07T00:00:00"/>
    <s v="31/12/2025"/>
    <n v="7.4"/>
    <n v="21.5"/>
    <n v="28.9"/>
    <m/>
    <m/>
    <m/>
    <m/>
    <m/>
    <n v="21.46"/>
    <n v="21.46"/>
    <m/>
    <m/>
    <n v="0"/>
    <m/>
    <m/>
    <n v="0"/>
    <m/>
    <m/>
    <n v="0"/>
    <m/>
    <m/>
    <n v="0"/>
  </r>
  <r>
    <n v="11"/>
    <s v="01"/>
    <s v="Agro-Industralisation"/>
    <s v="010"/>
    <s v="Ministry of Agriculture, Animal Industry and Fisheries"/>
    <x v="10"/>
    <s v="Developing A Market - Oriented &amp; Enviromentally Sustainable Beef Meat Industry"/>
    <s v="Infrastructure Project"/>
    <d v="2017-01-07T00:00:00"/>
    <d v="2025-04-12T00:00:00"/>
    <n v="0"/>
    <n v="59.2"/>
    <n v="59.2"/>
    <n v="1"/>
    <m/>
    <m/>
    <m/>
    <n v="1"/>
    <n v="11.6"/>
    <n v="12.6"/>
    <m/>
    <m/>
    <n v="0"/>
    <m/>
    <m/>
    <n v="0"/>
    <m/>
    <m/>
    <n v="0"/>
    <m/>
    <m/>
    <n v="0"/>
  </r>
  <r>
    <n v="12"/>
    <s v="01"/>
    <s v="Agro-Industralisation"/>
    <s v="010"/>
    <s v="Ministry of Agriculture, Animal Industry and Fisheries"/>
    <x v="11"/>
    <s v="Development of Sustainable Cashew Nut Value Chain in Uganda"/>
    <s v="Infrastructure Project"/>
    <d v="2020-01-07T00:00:00"/>
    <s v="30/06/2025"/>
    <n v="370"/>
    <n v="0"/>
    <n v="370"/>
    <n v="1.8"/>
    <m/>
    <m/>
    <m/>
    <n v="1.8"/>
    <m/>
    <n v="1.8"/>
    <m/>
    <m/>
    <n v="0"/>
    <m/>
    <m/>
    <n v="0"/>
    <m/>
    <m/>
    <n v="0"/>
    <m/>
    <m/>
    <n v="0"/>
  </r>
  <r>
    <n v="13"/>
    <s v="01"/>
    <s v="Agro-Industralisation"/>
    <s v="010"/>
    <s v="Ministry of Agriculture, Animal Industry and Fisheries"/>
    <x v="12"/>
    <s v="Establishment of Value addition and Agro processing plants in Uganda"/>
    <s v="Infrastructure Project"/>
    <d v="2020-01-07T00:00:00"/>
    <s v="30/06/2025"/>
    <n v="600"/>
    <n v="0"/>
    <n v="600"/>
    <n v="2"/>
    <m/>
    <m/>
    <m/>
    <n v="2"/>
    <m/>
    <n v="2"/>
    <m/>
    <m/>
    <n v="0"/>
    <m/>
    <m/>
    <n v="0"/>
    <m/>
    <m/>
    <n v="0"/>
    <m/>
    <m/>
    <n v="0"/>
  </r>
  <r>
    <n v="14"/>
    <s v="01"/>
    <s v="Agro-Industralisation"/>
    <s v="011"/>
    <s v="Ministry of Local Government"/>
    <x v="13"/>
    <s v="Local Economic Growth (LEGS) Support Project"/>
    <s v="Social Project"/>
    <d v="2018-07-01T00:00:00"/>
    <d v="2025-08-01T00:00:00"/>
    <n v="16.8"/>
    <n v="176.4"/>
    <n v="193.20000000000002"/>
    <n v="4"/>
    <m/>
    <m/>
    <n v="3"/>
    <n v="1"/>
    <n v="30"/>
    <n v="34"/>
    <m/>
    <m/>
    <n v="0"/>
    <m/>
    <m/>
    <n v="0"/>
    <m/>
    <m/>
    <n v="0"/>
    <m/>
    <m/>
    <n v="0"/>
  </r>
  <r>
    <n v="15"/>
    <s v="01"/>
    <s v="Agro-Industralisation"/>
    <s v="011"/>
    <s v="Ministry of Local Government"/>
    <x v="6"/>
    <s v=" National Oil Seeds Project"/>
    <s v="Infrastructure Project"/>
    <d v="2022-01-07T00:00:00"/>
    <s v="30/6/2027"/>
    <n v="69"/>
    <n v="694"/>
    <n v="763"/>
    <n v="2"/>
    <m/>
    <n v="1"/>
    <n v="1"/>
    <m/>
    <n v="22.5"/>
    <n v="24.5"/>
    <n v="2"/>
    <n v="69.260000000000005"/>
    <n v="71.260000000000005"/>
    <n v="1"/>
    <n v="23.82"/>
    <n v="24.82"/>
    <n v="0"/>
    <n v="0"/>
    <n v="0"/>
    <m/>
    <m/>
    <n v="0"/>
  </r>
  <r>
    <n v="16"/>
    <s v="01"/>
    <s v="Agro-Industralisation"/>
    <s v="019"/>
    <s v="Minstry of Water and Environment"/>
    <x v="1"/>
    <s v=" Irrigation For Climate Resilience Project Profile"/>
    <s v="Infrastructure Project"/>
    <d v="2021-01-07T00:00:00"/>
    <s v="30/6/2026"/>
    <n v="665.35"/>
    <n v="0"/>
    <n v="665.35"/>
    <n v="0.81"/>
    <n v="0.1"/>
    <n v="0.71"/>
    <m/>
    <m/>
    <n v="0"/>
    <n v="0.81"/>
    <n v="0"/>
    <n v="0"/>
    <n v="0"/>
    <n v="0"/>
    <n v="0"/>
    <n v="0"/>
    <n v="0"/>
    <n v="0"/>
    <n v="0"/>
    <m/>
    <m/>
    <n v="0"/>
  </r>
  <r>
    <n v="17"/>
    <s v="01"/>
    <s v="Agro-Industralisation"/>
    <s v="121"/>
    <s v="Dairy Development Authority (DDA)"/>
    <x v="14"/>
    <s v=" Retooling of Diary Development Authority"/>
    <s v="Retooling Project"/>
    <d v="2021-01-07T00:00:00"/>
    <s v="30/6/2025"/>
    <n v="11.532570849000001"/>
    <n v="0"/>
    <n v="11.532570849000001"/>
    <n v="0.76"/>
    <m/>
    <m/>
    <m/>
    <n v="0.76"/>
    <n v="0"/>
    <n v="0.76"/>
    <n v="0"/>
    <n v="0"/>
    <n v="0"/>
    <n v="0"/>
    <n v="0"/>
    <n v="0"/>
    <n v="0"/>
    <n v="0"/>
    <n v="0"/>
    <m/>
    <m/>
    <n v="0"/>
  </r>
  <r>
    <n v="18"/>
    <s v="01"/>
    <s v="Agro-Industralisation"/>
    <s v="125"/>
    <s v="National Animal Genetic Resource Centre and Data Bank (NAGRC&amp;DB)"/>
    <x v="15"/>
    <s v=" Retooling of the National Animal Genetic Resources Centre and Data Bank"/>
    <s v="Retooling Project"/>
    <d v="2021-01-07T00:00:00"/>
    <s v="30/6/2025"/>
    <n v="30.294499999999999"/>
    <n v="0"/>
    <n v="30.294499999999999"/>
    <n v="29.2395"/>
    <m/>
    <m/>
    <m/>
    <n v="29.2395"/>
    <n v="0"/>
    <n v="29.2395"/>
    <n v="0"/>
    <n v="0"/>
    <n v="0"/>
    <n v="0"/>
    <n v="0"/>
    <n v="0"/>
    <n v="0"/>
    <n v="0"/>
    <n v="0"/>
    <m/>
    <m/>
    <n v="0"/>
  </r>
  <r>
    <n v="19"/>
    <s v="01"/>
    <s v="Agro-Industralisation"/>
    <s v="125"/>
    <s v="National Animal Genetic Resource Centre and Data Bank (NAGRC&amp;DB)"/>
    <x v="16"/>
    <s v="NAGRC Strategic Intervention for Animal Genetics Improvement Project"/>
    <s v="Infrastructure Project"/>
    <d v="2015-01-07T00:00:00"/>
    <s v="30/06/2025"/>
    <n v="230.066"/>
    <n v="0"/>
    <n v="230.066"/>
    <n v="82.39"/>
    <n v="0.315"/>
    <m/>
    <n v="17.354753200000001"/>
    <n v="63.395425701999997"/>
    <m/>
    <n v="82.39"/>
    <m/>
    <m/>
    <n v="0"/>
    <m/>
    <m/>
    <n v="0"/>
    <m/>
    <m/>
    <n v="0"/>
    <m/>
    <m/>
    <n v="0"/>
  </r>
  <r>
    <n v="20"/>
    <s v="01"/>
    <s v="Agro-Industralisation"/>
    <s v="142"/>
    <s v="National Agricultural Research Organization"/>
    <x v="17"/>
    <s v=" Retooling of National Agricultural Research Organization"/>
    <s v="Retooling Project"/>
    <d v="2020-01-07T00:00:00"/>
    <s v="30/06/2025"/>
    <n v="418.26"/>
    <n v="0"/>
    <n v="418.26"/>
    <n v="8.3737933259999995"/>
    <m/>
    <m/>
    <m/>
    <n v="8.3737933259999995"/>
    <n v="0"/>
    <n v="8.3737933259999995"/>
    <n v="0"/>
    <n v="0"/>
    <n v="0"/>
    <n v="0"/>
    <n v="0"/>
    <n v="0"/>
    <n v="0"/>
    <n v="0"/>
    <n v="0"/>
    <m/>
    <m/>
    <n v="0"/>
  </r>
  <r>
    <n v="21"/>
    <s v="01"/>
    <s v="Agro-Industralisation"/>
    <s v="152"/>
    <s v="National Agricultural Advisory Services (NAADS)"/>
    <x v="18"/>
    <s v=" Retooling of National Agricultural Advisory Services Secretariat"/>
    <s v="Retooling Project"/>
    <d v="2020-01-07T00:00:00"/>
    <s v="30/06/2025"/>
    <n v="674"/>
    <n v="0"/>
    <n v="674"/>
    <n v="0.48"/>
    <m/>
    <m/>
    <m/>
    <n v="0.5"/>
    <n v="0"/>
    <n v="0.48"/>
    <n v="0"/>
    <n v="0"/>
    <n v="0"/>
    <n v="0"/>
    <n v="0"/>
    <n v="0"/>
    <n v="0"/>
    <n v="0"/>
    <n v="0"/>
    <m/>
    <m/>
    <n v="0"/>
  </r>
  <r>
    <n v="22"/>
    <s v="01"/>
    <s v="Agro-Industralisation"/>
    <s v="155"/>
    <s v="Cotton Development Organization"/>
    <x v="19"/>
    <s v=" Retooling for Cotton Development Organization"/>
    <s v="Retooling Project"/>
    <d v="2021-01-07T00:00:00"/>
    <s v="30/06/2025"/>
    <n v="4.7869999999999999"/>
    <n v="0"/>
    <n v="4.7869999999999999"/>
    <n v="1.9530000000000001"/>
    <m/>
    <m/>
    <m/>
    <n v="1.9530000000000001"/>
    <n v="0"/>
    <n v="1.9530000000000001"/>
    <n v="0"/>
    <n v="0"/>
    <n v="0"/>
    <n v="0"/>
    <n v="0"/>
    <n v="0"/>
    <n v="0"/>
    <n v="0"/>
    <n v="0"/>
    <m/>
    <m/>
    <n v="0"/>
  </r>
  <r>
    <n v="23"/>
    <s v="01"/>
    <s v="Agro-Industralisation"/>
    <s v="160"/>
    <s v="Uganda Coffee Development Authority (UCDA)"/>
    <x v="20"/>
    <s v=" Retooling of Uganda Coffee Development Authority"/>
    <s v="Retooling Project"/>
    <d v="2020-01-07T00:00:00"/>
    <s v="30/06/2025"/>
    <n v="22.483367999999999"/>
    <n v="0"/>
    <n v="22.483367999999999"/>
    <n v="2.02"/>
    <m/>
    <m/>
    <m/>
    <n v="2.02"/>
    <n v="0"/>
    <n v="2.02"/>
    <n v="0"/>
    <n v="0"/>
    <n v="0"/>
    <n v="0"/>
    <n v="0"/>
    <n v="0"/>
    <n v="0"/>
    <n v="0"/>
    <n v="0"/>
    <m/>
    <m/>
    <n v="0"/>
  </r>
  <r>
    <n v="24"/>
    <s v="02"/>
    <s v=" Mineral Development"/>
    <s v="017"/>
    <s v="Ministry of Energy and Mineral Development"/>
    <x v="21"/>
    <s v="Mineral Regulation Infrastructure Project"/>
    <s v="Infrastructure Project"/>
    <d v="2022-01-07T00:00:00"/>
    <s v="30/06/2027"/>
    <n v="87.6"/>
    <n v="0"/>
    <n v="87.6"/>
    <n v="20.9"/>
    <m/>
    <m/>
    <m/>
    <n v="20.9"/>
    <n v="0"/>
    <n v="20.9"/>
    <n v="18.8"/>
    <n v="0"/>
    <n v="18.8"/>
    <n v="29.9"/>
    <n v="0"/>
    <n v="29.9"/>
    <m/>
    <m/>
    <n v="0"/>
    <m/>
    <m/>
    <n v="0"/>
  </r>
  <r>
    <n v="25"/>
    <s v="03"/>
    <s v=" Sustainable Development of Petroleum Resources"/>
    <s v="017"/>
    <s v="Ministry of Energy and Mineral Development"/>
    <x v="22"/>
    <s v=" Midstream Petroleum Infrastructure Development Project Phase II"/>
    <s v="Infrastructure Project"/>
    <d v="2023-01-07T00:00:00"/>
    <s v="30/06/2028"/>
    <n v="160.4"/>
    <n v="0"/>
    <n v="160.4"/>
    <n v="1.5"/>
    <m/>
    <m/>
    <m/>
    <n v="1.5"/>
    <n v="0"/>
    <n v="1.5"/>
    <n v="78.5"/>
    <n v="0"/>
    <n v="78.5"/>
    <n v="66.099999999999994"/>
    <n v="0"/>
    <n v="66.099999999999994"/>
    <n v="63.8"/>
    <n v="0"/>
    <n v="63.8"/>
    <n v="30.5"/>
    <m/>
    <n v="30.5"/>
  </r>
  <r>
    <n v="26"/>
    <s v="03"/>
    <s v=" Sustainable Development of Petroleum Resources"/>
    <s v="017"/>
    <s v="Ministry of Energy and Mineral Development"/>
    <x v="23"/>
    <s v=" Petroleum Exploration and Promotion of Frontier Basins"/>
    <s v="Exploratory studies and acquisition of Natural Resource Data"/>
    <s v="01/07/2020"/>
    <s v="30/6/2025"/>
    <n v="101.15"/>
    <n v="0"/>
    <n v="101.15"/>
    <n v="10.4"/>
    <m/>
    <m/>
    <m/>
    <n v="10.4"/>
    <n v="0"/>
    <n v="10.4"/>
    <n v="0"/>
    <n v="0"/>
    <n v="0"/>
    <n v="0"/>
    <n v="0"/>
    <n v="0"/>
    <n v="0"/>
    <n v="0"/>
    <n v="0"/>
    <m/>
    <m/>
    <n v="0"/>
  </r>
  <r>
    <n v="27"/>
    <s v="03"/>
    <s v=" Sustainable Development of Petroleum Resources"/>
    <s v="017"/>
    <s v="Ministry of Energy and Mineral Development"/>
    <x v="24"/>
    <s v=" Liquefied Petroleum Gas (LPG) Supply and Infrastructure Intervention"/>
    <s v="Infrastructure Project"/>
    <s v="01/07/2020"/>
    <s v="30/06/2025"/>
    <n v="969.95550000000003"/>
    <n v="0"/>
    <n v="969.95550000000003"/>
    <n v="198"/>
    <m/>
    <m/>
    <m/>
    <n v="198"/>
    <n v="0"/>
    <n v="198"/>
    <n v="0"/>
    <n v="0"/>
    <n v="0"/>
    <n v="0"/>
    <n v="0"/>
    <n v="0"/>
    <n v="0"/>
    <n v="0"/>
    <n v="0"/>
    <m/>
    <m/>
    <n v="0"/>
  </r>
  <r>
    <n v="28"/>
    <s v="03"/>
    <s v=" Sustainable Development of Petroleum Resources"/>
    <s v="139"/>
    <s v="Petroleum Authority of Uganda"/>
    <x v="25"/>
    <s v=" Retooling of Petroleum Authority of Uganda"/>
    <s v="Retooling Project"/>
    <s v="01/07/2020"/>
    <s v="30/06/2025"/>
    <n v="59.86"/>
    <n v="0"/>
    <n v="59.86"/>
    <n v="32.961103000000001"/>
    <m/>
    <m/>
    <m/>
    <n v="32.961103000000001"/>
    <n v="0"/>
    <n v="32.961103000000001"/>
    <n v="0"/>
    <n v="0"/>
    <n v="0"/>
    <n v="0"/>
    <n v="0"/>
    <n v="0"/>
    <n v="0"/>
    <n v="0"/>
    <n v="0"/>
    <m/>
    <m/>
    <n v="0"/>
  </r>
  <r>
    <n v="29"/>
    <s v="03"/>
    <s v=" Sustainable Development of Petroleum Resources"/>
    <s v="139"/>
    <s v="Petroleum Authority of Uganda"/>
    <x v="26"/>
    <s v=" National Petroleum Data Repository Infrastructure"/>
    <s v="Infrastructure Project"/>
    <s v="01/07/2020"/>
    <s v="30/06/2025"/>
    <n v="133.55238"/>
    <n v="0"/>
    <n v="133.55238"/>
    <n v="106.16737999999999"/>
    <m/>
    <m/>
    <m/>
    <n v="106.16737999999999"/>
    <n v="0"/>
    <n v="106.16737999999999"/>
    <n v="0"/>
    <n v="0"/>
    <n v="0"/>
    <n v="0"/>
    <n v="0"/>
    <n v="0"/>
    <n v="0"/>
    <n v="0"/>
    <n v="0"/>
    <m/>
    <m/>
    <n v="0"/>
  </r>
  <r>
    <n v="30"/>
    <s v="03"/>
    <s v=" Sustainable Development of Petroleum Resources"/>
    <s v="139"/>
    <s v="Petroleum Authority of Uganda"/>
    <x v="27"/>
    <s v="NATIONAL OIL SPILL RESPONSE AND MONITORING INFRASTRUCTURE PROJECT."/>
    <s v="Infrastructure Project"/>
    <d v="2023-01-07T00:00:00"/>
    <d v="2028-06-30T00:00:00"/>
    <n v="59.9"/>
    <n v="0"/>
    <n v="59.9"/>
    <n v="21.367000000000001"/>
    <m/>
    <m/>
    <m/>
    <n v="21.367000000000001"/>
    <n v="0"/>
    <n v="21.367000000000001"/>
    <n v="11.603999999999999"/>
    <n v="0"/>
    <n v="11.603999999999999"/>
    <n v="13.231"/>
    <n v="0"/>
    <n v="13.231"/>
    <n v="13.231"/>
    <n v="0"/>
    <n v="13.231"/>
    <m/>
    <m/>
    <n v="0"/>
  </r>
  <r>
    <n v="31"/>
    <s v="04"/>
    <s v=" Manufacturing"/>
    <s v="015"/>
    <s v="Ministry of Trade, Industry and Co-Operatives"/>
    <x v="28"/>
    <s v=" Retooling of Ministry of Trade and Industry"/>
    <s v="Retooling Project"/>
    <d v="2020-01-07T00:00:00"/>
    <s v="30/06/2026"/>
    <n v="11.664"/>
    <n v="0"/>
    <n v="11.664"/>
    <n v="0.22562299999999999"/>
    <m/>
    <m/>
    <m/>
    <n v="0.22562299999999999"/>
    <n v="0"/>
    <n v="0.22562299999999999"/>
    <n v="0"/>
    <n v="0"/>
    <n v="0"/>
    <n v="0"/>
    <n v="0"/>
    <n v="0"/>
    <n v="0"/>
    <n v="0"/>
    <n v="0"/>
    <m/>
    <m/>
    <n v="0"/>
  </r>
  <r>
    <n v="32"/>
    <s v="05"/>
    <s v=" Tourism Development"/>
    <s v="022"/>
    <s v="Ministry of Tourism, Wildlife and Antiquities"/>
    <x v="29"/>
    <s v=" Retooling of Ministry of Tourism, Wildlife and Antiquities"/>
    <s v="Retooling Project"/>
    <d v="2020-01-07T00:00:00"/>
    <s v="30/06/2025"/>
    <n v="23.25"/>
    <n v="0"/>
    <n v="23.25"/>
    <n v="3.9"/>
    <m/>
    <m/>
    <n v="3.2"/>
    <n v="0.7"/>
    <n v="0"/>
    <n v="3.9"/>
    <n v="0"/>
    <n v="0"/>
    <n v="0"/>
    <n v="0"/>
    <n v="0"/>
    <n v="0"/>
    <n v="0"/>
    <n v="0"/>
    <n v="0"/>
    <m/>
    <m/>
    <n v="0"/>
  </r>
  <r>
    <n v="33"/>
    <s v="05"/>
    <s v=" Tourism Development"/>
    <s v="022"/>
    <s v="Ministry of Tourism, Wildlife and Antiquities"/>
    <x v="30"/>
    <s v=" Development of Museums and Heritage Sites for Cultural Tourism (Phase II)"/>
    <s v="Infrastructure Project"/>
    <d v="2021-01-07T00:00:00"/>
    <s v="30/06/2026"/>
    <n v="44.32"/>
    <n v="0"/>
    <n v="44.32"/>
    <n v="10.44"/>
    <m/>
    <m/>
    <n v="9.1999999999999993"/>
    <n v="1.24"/>
    <n v="0"/>
    <n v="10.44"/>
    <n v="4.38"/>
    <n v="0"/>
    <n v="4.38"/>
    <n v="0"/>
    <n v="0"/>
    <n v="0"/>
    <n v="0"/>
    <n v="0"/>
    <n v="0"/>
    <m/>
    <m/>
    <n v="0"/>
  </r>
  <r>
    <n v="34"/>
    <s v="05"/>
    <s v=" Tourism Development"/>
    <s v="022"/>
    <s v="Ministry of Tourism, Wildlife and Antiquities"/>
    <x v="31"/>
    <s v=" Mt. Rwenzori Tourism Infrastructure Development Project (Phase II)"/>
    <s v="Infrastructure Project"/>
    <d v="2021-01-07T00:00:00"/>
    <s v="30/06/2026"/>
    <n v="70.59"/>
    <n v="0"/>
    <n v="70.59"/>
    <n v="17.489999999999998"/>
    <m/>
    <m/>
    <n v="16.489999999999998"/>
    <n v="1"/>
    <n v="0"/>
    <n v="17.489999999999998"/>
    <n v="11.58"/>
    <n v="0"/>
    <n v="11.58"/>
    <n v="0"/>
    <n v="0"/>
    <n v="0"/>
    <n v="0"/>
    <n v="0"/>
    <n v="0"/>
    <m/>
    <m/>
    <n v="0"/>
  </r>
  <r>
    <n v="35"/>
    <s v="05"/>
    <s v=" Tourism Development"/>
    <s v="022"/>
    <s v="Ministry of Tourism, Wildlife and Antiquities"/>
    <x v="32"/>
    <s v=" Development of Source of the Nile (Phase II)"/>
    <s v="Infrastructure Project"/>
    <d v="2021-01-07T00:00:00"/>
    <s v="30/06/2026"/>
    <n v="90.55"/>
    <n v="0"/>
    <n v="90.55"/>
    <n v="16.399999999999999"/>
    <m/>
    <m/>
    <n v="16.2"/>
    <n v="0.2"/>
    <n v="0"/>
    <n v="16.399999999999999"/>
    <n v="6.3"/>
    <n v="0"/>
    <n v="6.3"/>
    <n v="0"/>
    <n v="0"/>
    <n v="0"/>
    <n v="0"/>
    <n v="0"/>
    <n v="0"/>
    <m/>
    <m/>
    <n v="0"/>
  </r>
  <r>
    <n v="36"/>
    <s v="05"/>
    <s v=" Tourism Development"/>
    <s v="022"/>
    <s v="Ministry of Tourism, Wildlife and Antiquities"/>
    <x v="33"/>
    <s v="Mitigating Human Wildlife Conflict Project (MHWCP)"/>
    <s v="Infrastructure Project"/>
    <d v="2023-01-07T00:00:00"/>
    <s v="30/06/2028"/>
    <n v="26.814"/>
    <m/>
    <n v="26.814"/>
    <n v="6.19"/>
    <m/>
    <m/>
    <n v="4.8899999999999997"/>
    <n v="1.3"/>
    <n v="0"/>
    <n v="6.19"/>
    <n v="8.6809999999999992"/>
    <m/>
    <n v="8.6809999999999992"/>
    <n v="7.4749999999999996"/>
    <m/>
    <n v="7.4749999999999996"/>
    <n v="3.335"/>
    <n v="0"/>
    <n v="3.335"/>
    <m/>
    <m/>
    <n v="0"/>
  </r>
  <r>
    <n v="37"/>
    <s v="05"/>
    <s v=" Tourism Development"/>
    <s v="117"/>
    <s v="Uganda Tourism Board"/>
    <x v="34"/>
    <s v=" Retooling of Uganda Tourism Board"/>
    <s v="Retooling Project"/>
    <d v="2020-01-07T00:00:00"/>
    <s v="30/06/2026"/>
    <n v="14.5162"/>
    <n v="0"/>
    <n v="14.5162"/>
    <n v="14.293200000000001"/>
    <m/>
    <m/>
    <m/>
    <n v="14.293200000000001"/>
    <n v="0"/>
    <n v="14.293200000000001"/>
    <n v="0"/>
    <n v="0"/>
    <n v="0"/>
    <n v="0"/>
    <n v="0"/>
    <n v="0"/>
    <n v="0"/>
    <n v="0"/>
    <n v="0"/>
    <m/>
    <m/>
    <n v="0"/>
  </r>
  <r>
    <n v="38"/>
    <s v="06"/>
    <s v=" Natural Resources, Environment, Climate Change, Land and Water Management"/>
    <s v="010"/>
    <s v="Ministry of Agriculture, Animal Industry and Fisheries"/>
    <x v="35"/>
    <s v=" Building Resilient Communities, Wetland Ecosystems and Associated Catchments in Uganda"/>
    <s v="Infrastructure Project"/>
    <d v="2020-01-07T00:00:00"/>
    <s v="30/06/2025"/>
    <n v="159"/>
    <n v="0"/>
    <n v="159"/>
    <n v="0.72"/>
    <n v="0.03"/>
    <n v="7.1999999999999995E-2"/>
    <m/>
    <n v="0.61799999999999999"/>
    <n v="0"/>
    <n v="0.72"/>
    <n v="0"/>
    <n v="0"/>
    <n v="0"/>
    <n v="0"/>
    <n v="0"/>
    <n v="0"/>
    <n v="0"/>
    <n v="0"/>
    <n v="0"/>
    <m/>
    <m/>
    <n v="0"/>
  </r>
  <r>
    <n v="39"/>
    <s v="06"/>
    <s v=" Natural Resources, Environment, Climate Change, Land and Water Management"/>
    <s v="012"/>
    <s v="Ministry of Lands, Housing and Urban Development"/>
    <x v="36"/>
    <s v=" Land Valuation Infrastructure Project"/>
    <s v="Infrastructure Project"/>
    <d v="2021-01-07T00:00:00"/>
    <s v="30/06/2026"/>
    <n v="40.799999999999997"/>
    <n v="0"/>
    <n v="40.799999999999997"/>
    <n v="11.42"/>
    <m/>
    <m/>
    <m/>
    <n v="11.42"/>
    <n v="0"/>
    <n v="11.42"/>
    <n v="6.37"/>
    <n v="0"/>
    <n v="6.37"/>
    <n v="0"/>
    <n v="0"/>
    <n v="0"/>
    <n v="0"/>
    <n v="0"/>
    <n v="0"/>
    <m/>
    <m/>
    <n v="0"/>
  </r>
  <r>
    <n v="40"/>
    <s v="06"/>
    <s v=" Natural Resources, Environment, Climate Change, Land and Water Management"/>
    <s v="019"/>
    <s v="Minstry of Water and Environment"/>
    <x v="37"/>
    <s v=" Farm Income Enhancement and Forestry Conservation Programme Phase II"/>
    <s v="Infrastructure Project"/>
    <d v="2016-01-07T00:00:00"/>
    <s v="30/6/2027"/>
    <n v="75.05"/>
    <n v="810.37660000000005"/>
    <n v="885.42660000000001"/>
    <n v="9"/>
    <m/>
    <m/>
    <m/>
    <n v="9"/>
    <n v="90.284199999999998"/>
    <n v="99.284199999999998"/>
    <n v="8.0500000000000007"/>
    <n v="59.025399999999998"/>
    <n v="67.075400000000002"/>
    <n v="7"/>
    <n v="14.2044"/>
    <n v="21.2044"/>
    <n v="0"/>
    <n v="0"/>
    <n v="0"/>
    <m/>
    <m/>
    <n v="0"/>
  </r>
  <r>
    <n v="41"/>
    <s v="06"/>
    <s v=" Natural Resources, Environment, Climate Change, Land and Water Management"/>
    <s v="019"/>
    <s v="Minstry of Water and Environment"/>
    <x v="35"/>
    <s v=" Building Resilient Communities, Wetland Ecosystems and Associated Catchments in Uganda"/>
    <s v="Infrastructure Project"/>
    <d v="2020-01-07T00:00:00"/>
    <s v="30/06/2025"/>
    <n v="159"/>
    <n v="0"/>
    <n v="159"/>
    <n v="0.72"/>
    <m/>
    <m/>
    <m/>
    <n v="0.72"/>
    <n v="0"/>
    <n v="0.72"/>
    <n v="0"/>
    <n v="0"/>
    <n v="0"/>
    <n v="0"/>
    <n v="0"/>
    <n v="0"/>
    <n v="0"/>
    <n v="0"/>
    <n v="0"/>
    <m/>
    <m/>
    <n v="0"/>
  </r>
  <r>
    <n v="42"/>
    <s v="06"/>
    <s v=" Natural Resources, Environment, Climate Change, Land and Water Management"/>
    <s v="019"/>
    <s v="Minstry of Water and Environment"/>
    <x v="38"/>
    <s v=" Investing in Forests and Protected Areas for Climate-Smart Development"/>
    <s v="Infrastructure Project"/>
    <d v="2020-01-07T00:00:00"/>
    <s v="30/06/2025"/>
    <n v="112.5"/>
    <n v="307.5"/>
    <n v="420"/>
    <n v="4.3099999999999996"/>
    <m/>
    <m/>
    <m/>
    <n v="4.3099999999999996"/>
    <n v="48"/>
    <n v="52.31"/>
    <n v="0"/>
    <n v="0"/>
    <n v="0"/>
    <n v="0"/>
    <n v="0"/>
    <n v="0"/>
    <n v="0"/>
    <n v="0"/>
    <n v="0"/>
    <m/>
    <m/>
    <n v="0"/>
  </r>
  <r>
    <n v="43"/>
    <s v="06"/>
    <s v=" Natural Resources, Environment, Climate Change, Land and Water Management"/>
    <s v="019"/>
    <s v="Minstry of Water and Environment"/>
    <x v="39"/>
    <s v=" Retooling of Ministry of Water and Environment"/>
    <s v="Retooling Project"/>
    <d v="2020-01-07T00:00:00"/>
    <s v="30/06/2025"/>
    <n v="5.3214999999999998E-2"/>
    <n v="0"/>
    <n v="5.3214999999999998E-2"/>
    <n v="5.2300000000000003E-3"/>
    <m/>
    <m/>
    <m/>
    <n v="5.2300000000000003E-3"/>
    <n v="0"/>
    <n v="5.2300000000000003E-3"/>
    <n v="0"/>
    <n v="0"/>
    <n v="0"/>
    <n v="0"/>
    <n v="0"/>
    <n v="0"/>
    <n v="0"/>
    <n v="0"/>
    <n v="0"/>
    <m/>
    <m/>
    <n v="0"/>
  </r>
  <r>
    <n v="44"/>
    <s v="06"/>
    <s v=" Natural Resources, Environment, Climate Change, Land and Water Management"/>
    <s v="019"/>
    <s v="Minstry of Water and Environment"/>
    <x v="40"/>
    <s v=" Water Management Zones Project Phase 2"/>
    <s v="Infrastructure Project"/>
    <d v="2020-01-07T00:00:00"/>
    <s v="30/06/2025"/>
    <n v="304.7"/>
    <n v="8.5"/>
    <n v="313.2"/>
    <n v="47.8"/>
    <m/>
    <m/>
    <m/>
    <n v="47.8"/>
    <n v="1.2"/>
    <n v="49"/>
    <n v="0"/>
    <n v="0"/>
    <n v="0"/>
    <n v="0"/>
    <n v="0"/>
    <n v="0"/>
    <n v="0"/>
    <n v="0"/>
    <n v="0"/>
    <m/>
    <m/>
    <n v="0"/>
  </r>
  <r>
    <n v="45"/>
    <s v="06"/>
    <s v=" Natural Resources, Environment, Climate Change, Land and Water Management"/>
    <s v="019"/>
    <s v="Minstry of Water and Environment"/>
    <x v="41"/>
    <s v=" Development of Solar Powered Irrigation and Water Supply Systems"/>
    <s v="Infrastructure Project"/>
    <d v="2020-01-07T00:00:00"/>
    <s v="30/06/2025"/>
    <n v="73.369388935000003"/>
    <n v="299.117560298"/>
    <n v="372.48694923300002"/>
    <n v="2.580958082"/>
    <m/>
    <m/>
    <m/>
    <n v="2.581"/>
    <n v="45.742835124000003"/>
    <n v="48.323793206000005"/>
    <n v="0"/>
    <n v="0"/>
    <n v="0"/>
    <n v="0"/>
    <n v="0"/>
    <n v="0"/>
    <n v="0"/>
    <n v="0"/>
    <n v="0"/>
    <m/>
    <m/>
    <n v="0"/>
  </r>
  <r>
    <n v="46"/>
    <s v="06"/>
    <s v=" Natural Resources, Environment, Climate Change, Land and Water Management"/>
    <s v="019"/>
    <s v="Minstry of Water and Environment"/>
    <x v="42"/>
    <s v=" National Wetlands Restoration Project"/>
    <s v="Infrastructure Project"/>
    <d v="2020-01-07T00:00:00"/>
    <s v="30/06/2025"/>
    <n v="17.45"/>
    <n v="0"/>
    <n v="17.45"/>
    <n v="3"/>
    <m/>
    <m/>
    <m/>
    <n v="3"/>
    <n v="0"/>
    <n v="3"/>
    <n v="0"/>
    <n v="0"/>
    <n v="0"/>
    <n v="0"/>
    <n v="0"/>
    <n v="0"/>
    <n v="0"/>
    <n v="0"/>
    <n v="0"/>
    <m/>
    <m/>
    <n v="0"/>
  </r>
  <r>
    <n v="47"/>
    <s v="06"/>
    <s v=" Natural Resources, Environment, Climate Change, Land and Water Management"/>
    <s v="019"/>
    <s v="Minstry of Water and Environment"/>
    <x v="43"/>
    <s v=" Strengthening Drought Resilience for Smaller household farmers and the Pastoralists in the IGAD region (DRESS-EA Project)"/>
    <s v="Infrastructure Project"/>
    <d v="2021-01-07T00:00:00"/>
    <s v="30/6/2026"/>
    <n v="6.5"/>
    <n v="9.0889760000000006"/>
    <n v="15.588976000000001"/>
    <n v="2"/>
    <m/>
    <m/>
    <m/>
    <n v="2"/>
    <n v="1.415"/>
    <n v="3.415"/>
    <n v="2"/>
    <n v="0.38397599999999998"/>
    <n v="2.3839760000000001"/>
    <n v="0"/>
    <n v="0"/>
    <n v="0"/>
    <n v="0"/>
    <n v="0"/>
    <n v="0"/>
    <m/>
    <m/>
    <n v="0"/>
  </r>
  <r>
    <n v="48"/>
    <s v="06"/>
    <s v=" Natural Resources, Environment, Climate Change, Land and Water Management"/>
    <s v="019"/>
    <s v="Minstry of Water and Environment"/>
    <x v="44"/>
    <s v=" Potable Water Project"/>
    <s v="Infrastructure Project"/>
    <d v="2021-01-07T00:00:00"/>
    <s v="30/6/2026"/>
    <n v="78.7"/>
    <n v="0"/>
    <n v="78.7"/>
    <n v="27.646013530000001"/>
    <m/>
    <m/>
    <m/>
    <n v="27.646000000000001"/>
    <n v="0"/>
    <n v="27.646013530000001"/>
    <n v="18.646013530000001"/>
    <n v="0"/>
    <n v="18.646013530000001"/>
    <n v="0"/>
    <n v="0"/>
    <n v="0"/>
    <n v="0"/>
    <n v="0"/>
    <n v="0"/>
    <m/>
    <m/>
    <n v="0"/>
  </r>
  <r>
    <n v="49"/>
    <s v="06"/>
    <s v=" Natural Resources, Environment, Climate Change, Land and Water Management"/>
    <s v="019"/>
    <s v="Minstry of Water and Environment"/>
    <x v="45"/>
    <s v=" Water for Production Regional Centre - Karamoja"/>
    <s v="Infrastructure Project"/>
    <d v="2023-01-07T00:00:00"/>
    <s v="30/06/2028"/>
    <n v="92"/>
    <n v="0"/>
    <n v="92"/>
    <n v="9.9"/>
    <m/>
    <m/>
    <m/>
    <n v="9.9"/>
    <n v="0"/>
    <n v="9.9"/>
    <n v="18.3"/>
    <n v="0"/>
    <n v="18.3"/>
    <n v="22.9"/>
    <n v="0"/>
    <n v="22.9"/>
    <n v="22.3"/>
    <n v="0"/>
    <n v="22.3"/>
    <n v="18.5"/>
    <m/>
    <n v="18.5"/>
  </r>
  <r>
    <n v="50"/>
    <s v="06"/>
    <s v=" Natural Resources, Environment, Climate Change, Land and Water Management"/>
    <s v="019"/>
    <s v="Minstry of Water and Environment"/>
    <x v="46"/>
    <s v=" Water for Production Regional Centre - Central"/>
    <s v="Infrastructure Project"/>
    <d v="2023-01-07T00:00:00"/>
    <s v="30/06/2028"/>
    <n v="94.808000000000007"/>
    <n v="0"/>
    <n v="94.808000000000007"/>
    <n v="11.8"/>
    <m/>
    <m/>
    <m/>
    <n v="11.8"/>
    <n v="0"/>
    <n v="11.8"/>
    <n v="23.9"/>
    <n v="0"/>
    <n v="23.9"/>
    <n v="25.9"/>
    <n v="0"/>
    <n v="25.9"/>
    <n v="19.7"/>
    <n v="0"/>
    <n v="19.7"/>
    <n v="13.6"/>
    <m/>
    <n v="13.6"/>
  </r>
  <r>
    <n v="51"/>
    <s v="06"/>
    <s v=" Natural Resources, Environment, Climate Change, Land and Water Management"/>
    <s v="019"/>
    <s v="Minstry of Water and Environment"/>
    <x v="47"/>
    <s v="Enhancing Resilience of Communities and Fragile Ecosystems to Climate Change Risk in Katonga and Mpologoma Catchments Project"/>
    <s v="Infrastructure Project"/>
    <d v="2023-01-07T00:00:00"/>
    <s v="30/06/2027"/>
    <n v="0"/>
    <n v="59.36"/>
    <n v="59.36"/>
    <n v="14.8"/>
    <m/>
    <m/>
    <m/>
    <n v="14.8"/>
    <n v="14.84"/>
    <n v="29.64"/>
    <n v="14.8"/>
    <n v="14.84"/>
    <n v="29.64"/>
    <n v="0"/>
    <n v="14.84"/>
    <n v="14.84"/>
    <n v="0"/>
    <n v="0"/>
    <n v="0"/>
    <m/>
    <s v="      "/>
    <n v="0"/>
  </r>
  <r>
    <n v="52"/>
    <s v="06"/>
    <s v=" Natural Resources, Environment, Climate Change, Land and Water Management"/>
    <s v="109"/>
    <s v="Uganda National Meteorological Authority "/>
    <x v="48"/>
    <s v=" Retooling of Uganda National Meteorological Authority"/>
    <s v="Retooling Project"/>
    <d v="2020-01-07T00:00:00"/>
    <s v="30/06/2025"/>
    <n v="84.5"/>
    <n v="0"/>
    <n v="84.5"/>
    <n v="14.202320973999999"/>
    <m/>
    <m/>
    <m/>
    <n v="14.202320973999999"/>
    <n v="0"/>
    <n v="14.202320973999999"/>
    <n v="14.202320973999999"/>
    <n v="0"/>
    <n v="14.202320973999999"/>
    <n v="0"/>
    <n v="0"/>
    <n v="0"/>
    <n v="0"/>
    <n v="0"/>
    <n v="0"/>
    <m/>
    <m/>
    <n v="0"/>
  </r>
  <r>
    <n v="53"/>
    <s v="06"/>
    <s v=" Natural Resources, Environment, Climate Change, Land and Water Management"/>
    <s v="150"/>
    <s v="National Environment Management Authority"/>
    <x v="49"/>
    <s v=" Retooling of National Environment Management Authority"/>
    <s v="Retooling Project"/>
    <d v="2020-01-07T00:00:00"/>
    <s v="30/06/2025"/>
    <n v="17.2"/>
    <n v="0"/>
    <n v="17.2"/>
    <n v="4.25"/>
    <m/>
    <m/>
    <m/>
    <n v="4.25"/>
    <n v="0"/>
    <n v="4.25"/>
    <n v="0"/>
    <n v="0"/>
    <n v="0"/>
    <n v="0"/>
    <n v="0"/>
    <n v="0"/>
    <n v="0"/>
    <n v="0"/>
    <n v="0"/>
    <m/>
    <m/>
    <n v="0"/>
  </r>
  <r>
    <n v="54"/>
    <s v="06"/>
    <s v=" Natural Resources, Environment, Climate Change, Land and Water Management"/>
    <s v="156"/>
    <s v="Uganda Land Commission"/>
    <x v="50"/>
    <s v=" Retooling of Uganda Land Commission"/>
    <s v="Retooling Project"/>
    <d v="2020-01-07T00:00:00"/>
    <s v="30/06/2025"/>
    <n v="10.35"/>
    <n v="0"/>
    <n v="10.35"/>
    <n v="0.48399999999999999"/>
    <m/>
    <m/>
    <m/>
    <n v="0.48399999999999999"/>
    <n v="0"/>
    <n v="0.48399999999999999"/>
    <n v="0"/>
    <n v="0"/>
    <n v="0"/>
    <n v="0"/>
    <n v="0"/>
    <n v="0"/>
    <n v="0"/>
    <n v="0"/>
    <n v="0"/>
    <m/>
    <m/>
    <n v="0"/>
  </r>
  <r>
    <n v="55"/>
    <s v="06"/>
    <s v=" Natural Resources, Environment, Climate Change, Land and Water Management"/>
    <s v="157"/>
    <s v="National Forestry Authority (NFA)"/>
    <x v="51"/>
    <s v=" Retooling of National Forestry Authority"/>
    <s v="Retooling Project"/>
    <d v="2020-01-07T00:00:00"/>
    <s v="30/06/2025"/>
    <n v="59.999139999999997"/>
    <n v="0"/>
    <n v="59.999139999999997"/>
    <n v="27.466311999999999"/>
    <m/>
    <m/>
    <m/>
    <n v="27.466311999999999"/>
    <n v="0"/>
    <n v="27.466311999999999"/>
    <n v="0"/>
    <n v="0"/>
    <n v="0"/>
    <n v="0"/>
    <n v="0"/>
    <n v="0"/>
    <n v="0"/>
    <n v="0"/>
    <n v="0"/>
    <m/>
    <m/>
    <n v="0"/>
  </r>
  <r>
    <n v="56"/>
    <s v="07"/>
    <s v=" Private Sector Development"/>
    <s v="136"/>
    <s v="Uganda Export Promotion Board"/>
    <x v="52"/>
    <s v=" Retooling of Uganda Export Promotion Board"/>
    <s v="Retooling Project"/>
    <d v="2020-01-07T00:00:00"/>
    <s v="30/06/2025"/>
    <n v="7.266"/>
    <n v="0"/>
    <n v="7.266"/>
    <n v="1.4390000000000001"/>
    <m/>
    <m/>
    <m/>
    <n v="1.4390000000000001"/>
    <n v="0"/>
    <n v="1.4390000000000001"/>
    <n v="0"/>
    <n v="0"/>
    <n v="0"/>
    <n v="0"/>
    <n v="0"/>
    <n v="0"/>
    <n v="0"/>
    <n v="0"/>
    <n v="0"/>
    <m/>
    <m/>
    <n v="0"/>
  </r>
  <r>
    <n v="57"/>
    <s v="07"/>
    <s v=" Private Sector Development"/>
    <s v="138"/>
    <s v="Uganda Investment Authority"/>
    <x v="53"/>
    <s v=" Retooling of Uganda Investment Authority"/>
    <s v="Retooling Project"/>
    <d v="2020-01-07T00:00:00"/>
    <s v="30/06/2025"/>
    <n v="14.513"/>
    <n v="0"/>
    <n v="14.513"/>
    <n v="2.2040000000000002"/>
    <m/>
    <m/>
    <m/>
    <n v="2.2040000000000002"/>
    <n v="0"/>
    <n v="2.2040000000000002"/>
    <n v="0"/>
    <n v="0"/>
    <n v="0"/>
    <n v="0"/>
    <n v="0"/>
    <n v="0"/>
    <n v="0"/>
    <n v="0"/>
    <n v="0"/>
    <m/>
    <m/>
    <n v="0"/>
  </r>
  <r>
    <n v="58"/>
    <s v="07"/>
    <s v=" Private Sector Development"/>
    <s v="154"/>
    <s v="Uganda National Bureau of Standards"/>
    <x v="54"/>
    <s v=" Retooling of Uganda National Bureau of Standards"/>
    <s v="Retooling Project"/>
    <d v="2020-01-07T00:00:00"/>
    <s v="30/06/2025"/>
    <n v="41.5"/>
    <n v="0"/>
    <n v="41.5"/>
    <n v="14.348795636"/>
    <m/>
    <m/>
    <m/>
    <n v="14.348795636"/>
    <n v="0"/>
    <n v="14.348795636"/>
    <n v="0"/>
    <n v="0"/>
    <n v="0"/>
    <n v="0"/>
    <n v="0"/>
    <n v="0"/>
    <n v="0"/>
    <n v="0"/>
    <n v="0"/>
    <m/>
    <m/>
    <n v="0"/>
  </r>
  <r>
    <n v="59"/>
    <s v="07"/>
    <s v=" Private Sector Development"/>
    <s v="161"/>
    <s v="Uganda Free Zones Authority"/>
    <x v="55"/>
    <s v=" Retooling of the Uganda Free Zones Authority"/>
    <s v="Retooling Project"/>
    <d v="2021-01-07T00:00:00"/>
    <s v="30/6/2026"/>
    <n v="50.14"/>
    <n v="0"/>
    <n v="50.14"/>
    <n v="5.4089999999999998"/>
    <m/>
    <m/>
    <m/>
    <n v="5.4089999999999998"/>
    <n v="0"/>
    <n v="5.4089999999999998"/>
    <n v="0"/>
    <n v="0"/>
    <n v="0"/>
    <n v="0"/>
    <n v="0"/>
    <n v="0"/>
    <n v="0"/>
    <n v="0"/>
    <n v="0"/>
    <m/>
    <m/>
    <n v="0"/>
  </r>
  <r>
    <n v="60"/>
    <s v="07"/>
    <s v=" Private Sector Development"/>
    <s v="162"/>
    <s v="Uganda Microfinance Regulatory Authority"/>
    <x v="56"/>
    <s v=" Retooling of Uganda Microfinance Regulatory Authority"/>
    <s v="Retooling Project"/>
    <d v="2022-01-07T00:00:00"/>
    <s v="30/06/2025"/>
    <n v="16.350000000000001"/>
    <n v="0"/>
    <n v="16.350000000000001"/>
    <n v="1.8"/>
    <m/>
    <m/>
    <m/>
    <n v="1.8"/>
    <n v="0"/>
    <n v="1.8"/>
    <n v="0"/>
    <n v="0"/>
    <n v="0"/>
    <n v="0"/>
    <n v="0"/>
    <n v="0"/>
    <n v="0"/>
    <n v="0"/>
    <n v="0"/>
    <m/>
    <m/>
    <n v="0"/>
  </r>
  <r>
    <n v="61"/>
    <s v="07"/>
    <s v=" Private Sector Development"/>
    <s v="008"/>
    <s v="Ministry of Finance, Planning and Economic Development"/>
    <x v="57"/>
    <s v="Enhancing Growth and Productivity Opportunities for Women Enterprises"/>
    <s v="Social Project"/>
    <d v="2022-01-07T00:00:00"/>
    <s v="30/06/2027"/>
    <n v="0"/>
    <n v="317.7"/>
    <n v="317.7"/>
    <n v="0"/>
    <m/>
    <m/>
    <m/>
    <m/>
    <n v="75.12"/>
    <n v="75.12"/>
    <m/>
    <n v="75.12"/>
    <n v="75.12"/>
    <m/>
    <n v="75.12"/>
    <n v="75.12"/>
    <m/>
    <m/>
    <n v="0"/>
    <m/>
    <m/>
    <n v="0"/>
  </r>
  <r>
    <n v="62"/>
    <s v="08"/>
    <s v=" Sustainable Energy Development"/>
    <s v="017"/>
    <s v="Ministry of Energy and Mineral Development"/>
    <x v="58"/>
    <s v=" Karuma Hydroelectricity Power Project"/>
    <s v="Infrastructure Project"/>
    <s v="16/12/2011"/>
    <s v="30/6/2026"/>
    <n v="165.24870000000001"/>
    <n v="936.39386060000004"/>
    <n v="1101.6425606"/>
    <n v="62.5"/>
    <n v="0"/>
    <m/>
    <m/>
    <n v="62.5"/>
    <n v="441.5323135037159"/>
    <n v="504.0323135037159"/>
    <n v="0"/>
    <n v="0"/>
    <n v="0"/>
    <n v="0"/>
    <n v="0"/>
    <n v="0"/>
    <n v="0"/>
    <n v="0"/>
    <n v="0"/>
    <m/>
    <m/>
    <n v="0"/>
  </r>
  <r>
    <n v="63"/>
    <s v="08"/>
    <s v=" Sustainable Energy Development"/>
    <s v="017"/>
    <s v="Ministry of Energy and Mineral Development"/>
    <x v="59"/>
    <s v=" ORIO Mini Hydro Power and Rural Electrification Project"/>
    <s v="Infrastructure Project"/>
    <s v="01/07/2017"/>
    <s v="30/06/2025"/>
    <n v="156.5"/>
    <n v="0"/>
    <n v="156.5"/>
    <n v="70.63"/>
    <m/>
    <m/>
    <m/>
    <n v="70.63"/>
    <n v="0"/>
    <n v="70.63"/>
    <n v="0"/>
    <n v="0"/>
    <n v="0"/>
    <n v="0"/>
    <n v="0"/>
    <n v="0"/>
    <n v="0"/>
    <n v="0"/>
    <n v="0"/>
    <m/>
    <m/>
    <n v="0"/>
  </r>
  <r>
    <n v="64"/>
    <s v="08"/>
    <s v=" Sustainable Energy Development"/>
    <s v="017"/>
    <s v="Ministry of Energy and Mineral Development"/>
    <x v="60"/>
    <s v=" Power Supply to industrial parks and Power Transmission Line Extension"/>
    <s v="Infrastructure Project"/>
    <s v="01/07/2020"/>
    <s v="30/06/2025"/>
    <n v="670.95727149599998"/>
    <n v="0"/>
    <n v="670.95727149599998"/>
    <n v="188.26428455999999"/>
    <m/>
    <m/>
    <m/>
    <n v="188.26400000000001"/>
    <n v="154.80000000000001"/>
    <n v="343.06428456000003"/>
    <n v="0"/>
    <n v="0"/>
    <n v="0"/>
    <n v="0"/>
    <n v="0"/>
    <n v="0"/>
    <n v="0"/>
    <n v="0"/>
    <n v="0"/>
    <m/>
    <m/>
    <n v="0"/>
  </r>
  <r>
    <n v="65"/>
    <s v="08"/>
    <s v=" Sustainable Energy Development"/>
    <s v="017"/>
    <s v="Ministry of Energy and Mineral Development"/>
    <x v="61"/>
    <s v=" Kikagati Nsongezi Transmission Line"/>
    <s v="Infrastructure Project"/>
    <s v="01/07/2020"/>
    <s v="30/06/2025"/>
    <n v="127.9987764"/>
    <n v="127.9987764"/>
    <n v="255.99755279999999"/>
    <n v="0"/>
    <m/>
    <m/>
    <m/>
    <m/>
    <n v="42.8"/>
    <n v="42.8"/>
    <n v="0"/>
    <n v="0"/>
    <n v="0"/>
    <n v="0"/>
    <n v="0"/>
    <n v="0"/>
    <n v="0"/>
    <n v="0"/>
    <n v="0"/>
    <m/>
    <m/>
    <n v="0"/>
  </r>
  <r>
    <n v="66"/>
    <s v="08"/>
    <s v=" Sustainable Energy Development"/>
    <s v="017"/>
    <s v="Ministry of Energy and Mineral Development"/>
    <x v="62"/>
    <s v=" Electricity Access Scale Up Project"/>
    <s v="Infrastructure Project"/>
    <d v="2022-01-07T00:00:00"/>
    <s v="30/6/2027"/>
    <n v="0"/>
    <n v="1429.2862"/>
    <n v="1429.2862"/>
    <n v="0"/>
    <m/>
    <m/>
    <m/>
    <m/>
    <n v="397.42"/>
    <n v="397.42"/>
    <n v="0"/>
    <n v="606.42999999999995"/>
    <n v="606.42999999999995"/>
    <n v="0"/>
    <n v="599.6"/>
    <n v="599.6"/>
    <n v="0"/>
    <n v="0"/>
    <n v="0"/>
    <m/>
    <m/>
    <n v="0"/>
  </r>
  <r>
    <n v="67"/>
    <s v="08"/>
    <s v=" Sustainable Energy Development"/>
    <s v="017"/>
    <s v="Ministry of Energy and Mineral Development"/>
    <x v="63"/>
    <s v="Clean Energy Access Project"/>
    <s v="Infrastructure Project"/>
    <d v="2023-01-07T00:00:00"/>
    <s v="30/06/2026"/>
    <n v="74.5"/>
    <m/>
    <n v="74.5"/>
    <n v="10.8"/>
    <m/>
    <m/>
    <m/>
    <n v="10.8"/>
    <n v="0"/>
    <n v="10.8"/>
    <n v="31.8"/>
    <n v="0"/>
    <n v="31.8"/>
    <n v="31.95"/>
    <n v="0"/>
    <n v="31.95"/>
    <n v="0"/>
    <n v="0"/>
    <n v="0"/>
    <m/>
    <m/>
    <n v="0"/>
  </r>
  <r>
    <n v="68"/>
    <s v="08"/>
    <s v=" Sustainable Energy Development"/>
    <s v="017"/>
    <s v="Ministry of Energy and Mineral Development"/>
    <x v="64"/>
    <s v="Energy and Minerals land Acquisition and Infrastructure Studies Project "/>
    <s v="Social Project"/>
    <d v="2023-01-07T00:00:00"/>
    <s v="30/06/2028"/>
    <n v="881.1"/>
    <n v="0"/>
    <n v="881.1"/>
    <n v="99.7"/>
    <m/>
    <m/>
    <m/>
    <n v="99.7"/>
    <n v="0"/>
    <n v="99.7"/>
    <n v="243.2"/>
    <n v="0"/>
    <n v="243.2"/>
    <n v="195.4"/>
    <n v="0"/>
    <n v="195.4"/>
    <n v="243.2"/>
    <n v="0"/>
    <n v="243.2"/>
    <n v="99.7"/>
    <m/>
    <n v="99.7"/>
  </r>
  <r>
    <n v="69"/>
    <s v="08"/>
    <s v=" Sustainable Energy Development"/>
    <s v="017"/>
    <s v="Ministry of Energy and Mineral Development"/>
    <x v="65"/>
    <s v=" Retooling of Ministry of Energy and Mineral Development (Phase II)"/>
    <s v="Retooling Project"/>
    <s v="01/07/2020"/>
    <s v="30/06/2025"/>
    <n v="176.749"/>
    <n v="0"/>
    <n v="176.749"/>
    <n v="37"/>
    <m/>
    <m/>
    <m/>
    <n v="37"/>
    <n v="0"/>
    <n v="37"/>
    <n v="37.36"/>
    <n v="0"/>
    <n v="37.36"/>
    <n v="0"/>
    <n v="0"/>
    <n v="0"/>
    <n v="0"/>
    <n v="0"/>
    <n v="0"/>
    <m/>
    <m/>
    <n v="0"/>
  </r>
  <r>
    <n v="70"/>
    <s v="09"/>
    <s v=" Intergrated Transport Infrastructure and Services"/>
    <s v="016"/>
    <s v="Ministry of Works and Transport"/>
    <x v="66"/>
    <s v="New Standard Gauge Railway Line"/>
    <s v="Infrastructure Project"/>
    <d v="2009-01-07T00:00:00"/>
    <s v="30/06/2025"/>
    <n v="2886"/>
    <n v="7137"/>
    <n v="10023"/>
    <n v="1451.7370000000001"/>
    <n v="180.90989999999999"/>
    <n v="358.93700000000001"/>
    <n v="910.95500000000004"/>
    <n v="0.93500000000000005"/>
    <n v="2206.59"/>
    <n v="3658.3270000000002"/>
    <m/>
    <m/>
    <n v="0"/>
    <m/>
    <m/>
    <n v="0"/>
    <m/>
    <m/>
    <n v="0"/>
    <m/>
    <m/>
    <n v="0"/>
  </r>
  <r>
    <n v="71"/>
    <s v="09"/>
    <s v=" Intergrated Transport Infrastructure and Services"/>
    <s v="016"/>
    <s v="Ministry of Works and Transport"/>
    <x v="67"/>
    <s v=" Entebbe Airport Rehabilitation Phase 1"/>
    <s v="Infrastructure Project"/>
    <d v="2015-01-07T00:00:00"/>
    <s v="30/06/2025"/>
    <n v="0"/>
    <n v="750"/>
    <n v="750"/>
    <n v="31.630444572999998"/>
    <m/>
    <m/>
    <n v="31.630444572999998"/>
    <m/>
    <n v="70.974000000000004"/>
    <n v="102.60444457299999"/>
    <n v="0"/>
    <n v="0"/>
    <n v="0"/>
    <n v="0"/>
    <n v="0"/>
    <n v="0"/>
    <n v="0"/>
    <n v="0"/>
    <n v="0"/>
    <m/>
    <m/>
    <n v="0"/>
  </r>
  <r>
    <n v="72"/>
    <s v="09"/>
    <s v=" Intergrated Transport Infrastructure and Services"/>
    <s v="016"/>
    <s v="Ministry of Works and Transport"/>
    <x v="68"/>
    <s v=" Development of the Construction Industry"/>
    <s v="Infrastructure Project"/>
    <d v="2016-01-07T00:00:00"/>
    <s v="30/06/2025"/>
    <n v="49.44"/>
    <n v="0"/>
    <n v="49.44"/>
    <n v="31.63"/>
    <m/>
    <m/>
    <n v="0"/>
    <n v="31.63"/>
    <n v="0"/>
    <n v="31.63"/>
    <n v="0"/>
    <n v="0"/>
    <n v="0"/>
    <n v="0"/>
    <n v="0"/>
    <n v="0"/>
    <n v="0"/>
    <n v="0"/>
    <n v="0"/>
    <m/>
    <m/>
    <n v="0"/>
  </r>
  <r>
    <n v="73"/>
    <s v="09"/>
    <s v=" Intergrated Transport Infrastructure and Services"/>
    <s v="016"/>
    <s v="Ministry of Works and Transport"/>
    <x v="69"/>
    <s v=" Multinational Lake Victoria Martime Comm. &amp; Transport Project"/>
    <s v="Infrastructure Project"/>
    <d v="2017-01-07T00:00:00"/>
    <s v="30/06/2025"/>
    <n v="8.36"/>
    <n v="54.705179999999999"/>
    <n v="63.065179999999998"/>
    <n v="0"/>
    <m/>
    <m/>
    <m/>
    <m/>
    <n v="21.638999999999999"/>
    <n v="21.638999999999999"/>
    <n v="0"/>
    <n v="0"/>
    <n v="0"/>
    <n v="0"/>
    <n v="0"/>
    <n v="0"/>
    <n v="0"/>
    <n v="0"/>
    <n v="0"/>
    <m/>
    <m/>
    <n v="0"/>
  </r>
  <r>
    <n v="74"/>
    <s v="09"/>
    <s v=" Intergrated Transport Infrastructure and Services"/>
    <s v="016"/>
    <s v="Ministry of Works and Transport"/>
    <x v="70"/>
    <s v="Rural Bridges Infrastructure Development"/>
    <s v="Infrastructure Project"/>
    <d v="2019-01-07T00:00:00"/>
    <s v="30/06/2026"/>
    <n v="300"/>
    <m/>
    <n v="300"/>
    <n v="26.565999999999999"/>
    <m/>
    <m/>
    <n v="23.565999999999999"/>
    <n v="3"/>
    <m/>
    <n v="26.565999999999999"/>
    <m/>
    <m/>
    <n v="0"/>
    <m/>
    <m/>
    <n v="0"/>
    <m/>
    <m/>
    <n v="0"/>
    <m/>
    <m/>
    <n v="0"/>
  </r>
  <r>
    <n v="75"/>
    <s v="09"/>
    <s v=" Intergrated Transport Infrastructure and Services"/>
    <s v="016"/>
    <s v="Ministry of Works and Transport"/>
    <x v="71"/>
    <s v=" URC Capacity Building Project"/>
    <s v="Infrastructure Project"/>
    <d v="2020-01-07T00:00:00"/>
    <s v="30/06/2025"/>
    <n v="195.89519999999999"/>
    <n v="2182.3299200000001"/>
    <n v="2378.2251200000001"/>
    <n v="177.04300000000001"/>
    <n v="7"/>
    <n v="7.5"/>
    <n v="162.543488954"/>
    <m/>
    <n v="815.625"/>
    <n v="992.66800000000001"/>
    <n v="0"/>
    <n v="0"/>
    <n v="0"/>
    <n v="0"/>
    <n v="0"/>
    <n v="0"/>
    <n v="0"/>
    <n v="0"/>
    <n v="0"/>
    <m/>
    <m/>
    <n v="0"/>
  </r>
  <r>
    <n v="76"/>
    <s v="09"/>
    <s v=" Intergrated Transport Infrastructure and Services"/>
    <s v="016"/>
    <s v="Ministry of Works and Transport"/>
    <x v="72"/>
    <s v=" Community Roads Improvement Project"/>
    <s v="Infrastructure Project"/>
    <d v="2020-01-07T00:00:00"/>
    <s v="30/06/2025"/>
    <n v="355.46"/>
    <n v="0"/>
    <n v="355.46"/>
    <n v="102.322"/>
    <m/>
    <m/>
    <n v="99.322182639999994"/>
    <n v="3"/>
    <n v="0"/>
    <n v="102.322"/>
    <n v="0"/>
    <n v="0"/>
    <n v="0"/>
    <n v="0"/>
    <n v="0"/>
    <n v="0"/>
    <n v="0"/>
    <n v="0"/>
    <n v="0"/>
    <m/>
    <m/>
    <n v="0"/>
  </r>
  <r>
    <n v="77"/>
    <s v="09"/>
    <s v=" Intergrated Transport Infrastructure and Services"/>
    <s v="016"/>
    <s v="Ministry of Works and Transport"/>
    <x v="73"/>
    <s v=" Retooling of Ministry of Works and Transport"/>
    <s v="Retooling Project"/>
    <d v="2020-01-07T00:00:00"/>
    <s v="30/06/2025"/>
    <n v="105"/>
    <n v="0"/>
    <n v="105"/>
    <n v="10"/>
    <m/>
    <m/>
    <n v="10"/>
    <m/>
    <n v="0"/>
    <n v="10"/>
    <n v="0"/>
    <n v="0"/>
    <n v="0"/>
    <n v="0"/>
    <n v="0"/>
    <n v="0"/>
    <n v="0"/>
    <n v="0"/>
    <n v="0"/>
    <m/>
    <m/>
    <n v="0"/>
  </r>
  <r>
    <n v="78"/>
    <s v="09"/>
    <s v=" Intergrated Transport Infrastructure and Services"/>
    <s v="016"/>
    <s v="Ministry of Works and Transport"/>
    <x v="74"/>
    <s v=" Rehabilitation of the Tororo, Gulu railway line"/>
    <s v="Infrastructure Project"/>
    <d v="2020-01-07T00:00:00"/>
    <s v="30/06/2025"/>
    <n v="235.99700000000001"/>
    <n v="86"/>
    <n v="321.99700000000001"/>
    <n v="157.06399999999999"/>
    <m/>
    <m/>
    <n v="157.06400855000001"/>
    <m/>
    <n v="0"/>
    <n v="157.06399999999999"/>
    <n v="0"/>
    <n v="0"/>
    <n v="0"/>
    <n v="0"/>
    <n v="0"/>
    <n v="0"/>
    <n v="0"/>
    <n v="0"/>
    <n v="0"/>
    <m/>
    <m/>
    <n v="0"/>
  </r>
  <r>
    <n v="79"/>
    <s v="09"/>
    <s v=" Intergrated Transport Infrastructure and Services"/>
    <s v="016"/>
    <s v="Ministry of Works and Transport"/>
    <x v="75"/>
    <s v=" Rehabilitation of District Roads Project"/>
    <s v="Infrastructure Project"/>
    <d v="2021-01-07T00:00:00"/>
    <s v="30/6/2026"/>
    <n v="911.40000000299995"/>
    <n v="0"/>
    <n v="911.40000000299995"/>
    <n v="79.692999999999998"/>
    <m/>
    <m/>
    <n v="56.273094401000002"/>
    <n v="23.42"/>
    <n v="0"/>
    <n v="79.692999999999998"/>
    <n v="100"/>
    <n v="0"/>
    <n v="100"/>
    <n v="182"/>
    <n v="0"/>
    <n v="182"/>
    <n v="185.68665303700001"/>
    <n v="0"/>
    <n v="185.68665303700001"/>
    <m/>
    <m/>
    <n v="0"/>
  </r>
  <r>
    <n v="80"/>
    <s v="09"/>
    <s v=" Intergrated Transport Infrastructure and Services"/>
    <s v="016"/>
    <s v="Ministry of Works and Transport"/>
    <x v="76"/>
    <s v=" Rehabilitation and Upgrading of Urban Roads Project"/>
    <s v="Infrastructure Project"/>
    <d v="2021-01-07T00:00:00"/>
    <s v="30/6/2026"/>
    <n v="251.8245"/>
    <n v="0"/>
    <n v="251.8245"/>
    <n v="139.29900000000001"/>
    <m/>
    <m/>
    <n v="20.131705480000001"/>
    <n v="119.167"/>
    <n v="0"/>
    <n v="139.29900000000001"/>
    <n v="147.25899999999999"/>
    <n v="0"/>
    <n v="147.25899999999999"/>
    <n v="0"/>
    <n v="0"/>
    <n v="0"/>
    <n v="0"/>
    <n v="0"/>
    <n v="0"/>
    <m/>
    <m/>
    <n v="0"/>
  </r>
  <r>
    <n v="81"/>
    <s v="09"/>
    <s v=" Intergrated Transport Infrastructure and Services"/>
    <s v="016"/>
    <s v="Ministry of Works and Transport"/>
    <x v="77"/>
    <s v=" Streamlining Management of Motor Vehicle Registration"/>
    <s v="Infrastructure Project"/>
    <d v="2022-01-07T00:00:00"/>
    <s v="30/6/2027"/>
    <n v="153.91"/>
    <n v="0"/>
    <n v="153.91"/>
    <n v="44"/>
    <m/>
    <m/>
    <n v="40"/>
    <n v="4"/>
    <n v="0"/>
    <n v="44"/>
    <n v="45"/>
    <n v="0"/>
    <n v="45"/>
    <n v="15.41"/>
    <n v="0"/>
    <n v="15.41"/>
    <n v="0"/>
    <n v="0"/>
    <n v="0"/>
    <m/>
    <m/>
    <n v="0"/>
  </r>
  <r>
    <n v="82"/>
    <s v="09"/>
    <s v=" Intergrated Transport Infrastructure and Services"/>
    <s v="113"/>
    <s v="Uganda National Roads Authority"/>
    <x v="78"/>
    <s v=" Atiak-Moyo-Afoji"/>
    <s v="Infrastructure Project"/>
    <d v="2003-07-01T00:00:00"/>
    <s v="30/6/2024"/>
    <n v="0"/>
    <n v="242.13724844399999"/>
    <n v="242.13724844399999"/>
    <n v="13.79573811"/>
    <n v="3.7957381099999998"/>
    <m/>
    <n v="10"/>
    <m/>
    <n v="0"/>
    <n v="13.79573811"/>
    <m/>
    <m/>
    <n v="0"/>
    <m/>
    <m/>
    <n v="0"/>
    <m/>
    <m/>
    <n v="0"/>
    <m/>
    <m/>
    <n v="0"/>
  </r>
  <r>
    <n v="83"/>
    <s v="09"/>
    <s v=" Intergrated Transport Infrastructure and Services"/>
    <s v="113"/>
    <s v="Uganda National Roads Authority"/>
    <x v="79"/>
    <s v=" IMPROVEMENT FERRY SERVICES."/>
    <s v="Infrastructure Project"/>
    <d v="2003-01-07T00:00:00"/>
    <s v="30/06/2025"/>
    <n v="200"/>
    <n v="0"/>
    <n v="200"/>
    <n v="40.899550167999998"/>
    <n v="0.89955016799999998"/>
    <m/>
    <n v="40"/>
    <m/>
    <n v="0"/>
    <n v="40.899550167999998"/>
    <n v="0"/>
    <n v="0"/>
    <n v="0"/>
    <n v="0"/>
    <n v="0"/>
    <n v="0"/>
    <n v="0"/>
    <n v="0"/>
    <n v="0"/>
    <m/>
    <m/>
    <n v="0"/>
  </r>
  <r>
    <n v="84"/>
    <s v="09"/>
    <s v=" Intergrated Transport Infrastructure and Services"/>
    <s v="113"/>
    <s v="Uganda National Roads Authority"/>
    <x v="80"/>
    <s v=" Hoima- Wanseko Road"/>
    <s v="Infrastructure Project"/>
    <d v="2010-03-10T00:00:00"/>
    <s v="30/6/2024"/>
    <n v="0"/>
    <n v="2413.7072244689998"/>
    <n v="2413.7072244689998"/>
    <n v="211.118948203"/>
    <n v="108.118948203"/>
    <m/>
    <n v="103"/>
    <m/>
    <n v="0"/>
    <n v="211.118948203"/>
    <m/>
    <m/>
    <n v="0"/>
    <m/>
    <m/>
    <n v="0"/>
    <m/>
    <m/>
    <n v="0"/>
    <m/>
    <m/>
    <n v="0"/>
  </r>
  <r>
    <n v="85"/>
    <s v="09"/>
    <s v=" Intergrated Transport Infrastructure and Services"/>
    <s v="113"/>
    <s v="Uganda National Roads Authority"/>
    <x v="81"/>
    <s v=" Musita-Lumino-Busia/Majanji Road"/>
    <s v="Infrastructure Project"/>
    <d v="2014-07-01T00:00:00"/>
    <d v="2026-06-30T00:00:00"/>
    <n v="136.85702767999999"/>
    <n v="0"/>
    <n v="136.85702767999999"/>
    <n v="41.807016392999998"/>
    <n v="11.807016393"/>
    <m/>
    <n v="30"/>
    <m/>
    <n v="0"/>
    <n v="41.807016392999998"/>
    <n v="15"/>
    <n v="0"/>
    <n v="15"/>
    <m/>
    <m/>
    <n v="0"/>
    <m/>
    <m/>
    <n v="0"/>
    <m/>
    <m/>
    <n v="0"/>
  </r>
  <r>
    <n v="86"/>
    <s v="09"/>
    <s v=" Intergrated Transport Infrastructure and Services"/>
    <s v="113"/>
    <s v="Uganda National Roads Authority"/>
    <x v="82"/>
    <s v=" Kampala Nothern Bypass Phase 2"/>
    <s v="Infrastructure Project"/>
    <d v="2014-07-01T00:00:00"/>
    <d v="2026-06-30T00:00:00"/>
    <n v="0"/>
    <n v="545.66819999999996"/>
    <n v="545.66819999999996"/>
    <n v="13.723171697900801"/>
    <n v="13.723171697900801"/>
    <m/>
    <m/>
    <m/>
    <m/>
    <n v="13.723171697900801"/>
    <m/>
    <m/>
    <n v="0"/>
    <m/>
    <m/>
    <n v="0"/>
    <m/>
    <m/>
    <n v="0"/>
    <m/>
    <m/>
    <n v="0"/>
  </r>
  <r>
    <n v="87"/>
    <s v="09"/>
    <s v=" Intergrated Transport Infrastructure and Services"/>
    <s v="113"/>
    <s v="Uganda National Roads Authority"/>
    <x v="83"/>
    <s v=" Seeta-Kyaliwajjala-Matugga-Wakiso-Buloba-Nsangi"/>
    <s v="Infrastructure Project"/>
    <d v="2014-07-01T00:00:00"/>
    <s v="30/6/2024"/>
    <n v="212.04706692799999"/>
    <n v="0"/>
    <n v="212.04706692799999"/>
    <n v="40"/>
    <n v="0"/>
    <m/>
    <n v="40"/>
    <m/>
    <n v="0"/>
    <n v="40"/>
    <n v="20"/>
    <n v="0"/>
    <n v="20"/>
    <m/>
    <m/>
    <n v="0"/>
    <m/>
    <m/>
    <n v="0"/>
    <m/>
    <m/>
    <n v="0"/>
  </r>
  <r>
    <n v="88"/>
    <s v="09"/>
    <s v=" Intergrated Transport Infrastructure and Services"/>
    <s v="113"/>
    <s v="Uganda National Roads Authority"/>
    <x v="84"/>
    <s v=" Najjanankumbi-Busabala Road and Nambole-Namilyango-Seeta"/>
    <s v="Infrastructure Project"/>
    <d v="2014-03-31T00:00:00"/>
    <s v="30/6/2024"/>
    <n v="267.64009361000001"/>
    <n v="0"/>
    <n v="267.64009361000001"/>
    <n v="84.420625029000007"/>
    <n v="14.420625029"/>
    <m/>
    <n v="70"/>
    <m/>
    <n v="0"/>
    <n v="84.420625029000007"/>
    <n v="50"/>
    <n v="0"/>
    <n v="50"/>
    <n v="10"/>
    <n v="0"/>
    <n v="10"/>
    <m/>
    <m/>
    <n v="0"/>
    <m/>
    <m/>
    <n v="0"/>
  </r>
  <r>
    <n v="89"/>
    <s v="09"/>
    <s v=" Intergrated Transport Infrastructure and Services"/>
    <s v="113"/>
    <s v="Uganda National Roads Authority"/>
    <x v="85"/>
    <s v=" Upgrading Rukungiri-Kihihi-Ishasha/Kanungu Road"/>
    <s v="Infrastructure Project"/>
    <d v="2014-07-01T00:00:00"/>
    <d v="2025-06-30T00:00:00"/>
    <n v="0"/>
    <n v="224.848460819"/>
    <n v="224.848460819"/>
    <n v="10.83119656004"/>
    <n v="0.83119656003999998"/>
    <m/>
    <n v="10"/>
    <m/>
    <n v="0"/>
    <n v="10.83119656004"/>
    <m/>
    <m/>
    <n v="0"/>
    <m/>
    <m/>
    <n v="0"/>
    <m/>
    <m/>
    <n v="0"/>
    <m/>
    <m/>
    <n v="0"/>
  </r>
  <r>
    <n v="90"/>
    <s v="09"/>
    <s v=" Intergrated Transport Infrastructure and Services"/>
    <s v="113"/>
    <s v="Uganda National Roads Authority"/>
    <x v="86"/>
    <s v=" North Eastern Road-Corridor Asset Management Project"/>
    <s v="Infrastructure Project"/>
    <d v="2014-07-01T00:00:00"/>
    <s v="30/6/2024"/>
    <n v="0"/>
    <n v="659.79555696800003"/>
    <n v="659.79555696800003"/>
    <n v="1.2390993320301"/>
    <n v="1.2390993320301"/>
    <m/>
    <m/>
    <m/>
    <n v="198.25"/>
    <n v="199.48909933203009"/>
    <m/>
    <n v="186.25"/>
    <n v="186.25"/>
    <m/>
    <n v="77.430000000000007"/>
    <n v="77.430000000000007"/>
    <m/>
    <m/>
    <n v="0"/>
    <m/>
    <m/>
    <n v="0"/>
  </r>
  <r>
    <n v="91"/>
    <s v="09"/>
    <s v=" Intergrated Transport Infrastructure and Services"/>
    <s v="113"/>
    <s v="Uganda National Roads Authority"/>
    <x v="87"/>
    <s v=" Construction of 66 Selected Bridges"/>
    <s v="Infrastructure Project"/>
    <d v="2015-01-07T00:00:00"/>
    <s v="30/6/2026"/>
    <n v="770.46"/>
    <n v="0"/>
    <n v="770.46"/>
    <n v="258.14682409889997"/>
    <n v="58.146824098899998"/>
    <m/>
    <n v="200"/>
    <m/>
    <n v="0"/>
    <n v="258.14682409889997"/>
    <n v="140"/>
    <n v="0"/>
    <n v="140"/>
    <n v="0"/>
    <n v="0"/>
    <n v="0"/>
    <n v="0"/>
    <n v="0"/>
    <n v="0"/>
    <m/>
    <m/>
    <n v="0"/>
  </r>
  <r>
    <n v="92"/>
    <s v="09"/>
    <s v=" Intergrated Transport Infrastructure and Services"/>
    <s v="113"/>
    <s v="Uganda National Roads Authority"/>
    <x v="88"/>
    <s v=" Upgrading of Muyembe-Nakapiripirit (92 km)"/>
    <s v="Infrastructure Project"/>
    <d v="2015-07-01T00:00:00"/>
    <s v="30/6/2024"/>
    <n v="0"/>
    <n v="412.82277851999999"/>
    <n v="412.82277851999999"/>
    <n v="73.05562626423"/>
    <n v="5.562626423E-2"/>
    <m/>
    <n v="73"/>
    <m/>
    <m/>
    <n v="73.05562626423"/>
    <n v="20"/>
    <m/>
    <n v="20"/>
    <m/>
    <m/>
    <n v="0"/>
    <m/>
    <m/>
    <n v="0"/>
    <m/>
    <m/>
    <n v="0"/>
  </r>
  <r>
    <n v="93"/>
    <s v="09"/>
    <s v=" Intergrated Transport Infrastructure and Services"/>
    <s v="113"/>
    <s v="Uganda National Roads Authority"/>
    <x v="89"/>
    <s v=" Rwenkunye -Apac- Lira -Acholibur Road"/>
    <s v="Infrastructure Project"/>
    <d v="2016-01-07T00:00:00"/>
    <s v="30/6/2025"/>
    <n v="0"/>
    <n v="767.25064169799998"/>
    <n v="767.25064169799998"/>
    <n v="100.00320339"/>
    <n v="3.20339E-3"/>
    <m/>
    <n v="100"/>
    <m/>
    <n v="220"/>
    <n v="320.00320339000001"/>
    <n v="0"/>
    <n v="0"/>
    <n v="0"/>
    <n v="0"/>
    <n v="0"/>
    <n v="0"/>
    <n v="0"/>
    <n v="0"/>
    <n v="0"/>
    <m/>
    <m/>
    <n v="0"/>
  </r>
  <r>
    <n v="94"/>
    <s v="09"/>
    <s v=" Intergrated Transport Infrastructure and Services"/>
    <s v="113"/>
    <s v="Uganda National Roads Authority"/>
    <x v="90"/>
    <s v=" Kibuye -Busega- Mpigi"/>
    <s v="Infrastructure Project"/>
    <d v="2016-01-07T00:00:00"/>
    <s v="30/6/2026"/>
    <n v="0"/>
    <n v="563.04953212400005"/>
    <n v="563.04953212400005"/>
    <n v="152.0159010374748"/>
    <n v="1.5901037474800001E-2"/>
    <m/>
    <n v="152"/>
    <m/>
    <n v="0"/>
    <n v="152.0159010374748"/>
    <n v="304"/>
    <n v="0"/>
    <n v="304"/>
    <n v="0"/>
    <n v="0"/>
    <n v="0"/>
    <n v="0"/>
    <n v="0"/>
    <n v="0"/>
    <m/>
    <m/>
    <n v="0"/>
  </r>
  <r>
    <n v="95"/>
    <s v="09"/>
    <s v=" Intergrated Transport Infrastructure and Services"/>
    <s v="113"/>
    <s v="Uganda National Roads Authority"/>
    <x v="91"/>
    <s v=" Luwero - Butalangu Road"/>
    <s v="Infrastructure Project"/>
    <d v="2017-07-01T00:00:00"/>
    <d v="2026-06-30T00:00:00"/>
    <n v="54.767000000000003"/>
    <n v="0"/>
    <n v="54.767000000000003"/>
    <n v="4.9412630325337998"/>
    <n v="0.94126303253380006"/>
    <m/>
    <n v="4"/>
    <m/>
    <n v="0"/>
    <n v="4.9412630325337998"/>
    <n v="1"/>
    <n v="0"/>
    <n v="1"/>
    <m/>
    <m/>
    <n v="0"/>
    <m/>
    <m/>
    <n v="0"/>
    <m/>
    <m/>
    <n v="0"/>
  </r>
  <r>
    <n v="96"/>
    <s v="09"/>
    <s v=" Intergrated Transport Infrastructure and Services"/>
    <s v="113"/>
    <s v="Uganda National Roads Authority"/>
    <x v="92"/>
    <s v=" Kisoro-Nkuringo-Rubugiri-Muko Road"/>
    <s v="Infrastructure Project"/>
    <d v="2019-01-07T00:00:00"/>
    <s v="30/6/2027"/>
    <n v="200"/>
    <n v="0"/>
    <n v="200"/>
    <n v="0"/>
    <m/>
    <m/>
    <m/>
    <m/>
    <n v="120"/>
    <n v="120"/>
    <n v="0"/>
    <n v="150"/>
    <n v="150"/>
    <n v="0"/>
    <n v="0.12"/>
    <n v="0.12"/>
    <n v="0"/>
    <n v="0"/>
    <n v="0"/>
    <m/>
    <m/>
    <n v="0"/>
  </r>
  <r>
    <n v="97"/>
    <s v="09"/>
    <s v=" Intergrated Transport Infrastructure and Services"/>
    <s v="113"/>
    <s v="Uganda National Roads Authority"/>
    <x v="93"/>
    <s v=" Retooling of Uganda National Roads Authority"/>
    <s v="Retooling Project"/>
    <d v="2020-01-07T00:00:00"/>
    <s v="30/6/2025"/>
    <n v="386.5"/>
    <n v="0"/>
    <n v="386.5"/>
    <n v="3.3348524801245998"/>
    <m/>
    <m/>
    <m/>
    <n v="3.3348524801245998"/>
    <n v="0"/>
    <n v="3.3348524801245998"/>
    <n v="0"/>
    <n v="0"/>
    <n v="0"/>
    <n v="0"/>
    <n v="0"/>
    <n v="0"/>
    <n v="0"/>
    <n v="0"/>
    <n v="0"/>
    <m/>
    <m/>
    <n v="0"/>
  </r>
  <r>
    <n v="98"/>
    <s v="09"/>
    <s v=" Intergrated Transport Infrastructure and Services"/>
    <s v="113"/>
    <s v="Uganda National Roads Authority"/>
    <x v="94"/>
    <s v=" Moyo-Yumbe-Koboko road"/>
    <s v="Infrastructure Project"/>
    <d v="2020-01-07T00:00:00"/>
    <s v="30/6/2025"/>
    <n v="400"/>
    <n v="0"/>
    <n v="400"/>
    <n v="0"/>
    <m/>
    <m/>
    <m/>
    <m/>
    <n v="150"/>
    <n v="150"/>
    <n v="0"/>
    <n v="0"/>
    <n v="0"/>
    <n v="0"/>
    <n v="0"/>
    <n v="0"/>
    <n v="0"/>
    <n v="0"/>
    <n v="0"/>
    <m/>
    <m/>
    <n v="0"/>
  </r>
  <r>
    <n v="99"/>
    <s v="09"/>
    <s v=" Intergrated Transport Infrastructure and Services"/>
    <s v="113"/>
    <s v="Uganda National Roads Authority"/>
    <x v="95"/>
    <s v=" Rehabilitation of Kampala-Jinja Highway(72 KM)"/>
    <s v="Infrastructure Project"/>
    <d v="2020-01-07T00:00:00"/>
    <s v="30/6/2025"/>
    <n v="82.023283415999998"/>
    <n v="0"/>
    <n v="82.023283415999998"/>
    <n v="40"/>
    <m/>
    <m/>
    <n v="40"/>
    <m/>
    <n v="0"/>
    <n v="40"/>
    <n v="0"/>
    <n v="0"/>
    <n v="0"/>
    <n v="0"/>
    <n v="0"/>
    <n v="0"/>
    <n v="0"/>
    <n v="0"/>
    <n v="0"/>
    <m/>
    <m/>
    <n v="0"/>
  </r>
  <r>
    <n v="100"/>
    <s v="09"/>
    <s v=" Intergrated Transport Infrastructure and Services"/>
    <s v="113"/>
    <s v="Uganda National Roads Authority"/>
    <x v="96"/>
    <s v=" Rehabilitation  of Mityana-Mubende Road(100KM)"/>
    <s v="Infrastructure Project"/>
    <d v="2020-01-07T00:00:00"/>
    <s v="30/6/2025"/>
    <n v="395.24884828900002"/>
    <n v="0"/>
    <n v="395.24884828900002"/>
    <n v="140.55358816500001"/>
    <n v="17.553588165000001"/>
    <m/>
    <n v="123"/>
    <m/>
    <n v="0"/>
    <n v="140.55358816500001"/>
    <n v="0"/>
    <n v="0"/>
    <n v="0"/>
    <n v="0"/>
    <n v="0"/>
    <n v="0"/>
    <n v="0"/>
    <n v="0"/>
    <n v="0"/>
    <m/>
    <m/>
    <n v="0"/>
  </r>
  <r>
    <n v="101"/>
    <s v="09"/>
    <s v=" Intergrated Transport Infrastructure and Services"/>
    <s v="113"/>
    <s v="Uganda National Roads Authority"/>
    <x v="97"/>
    <s v=" Rehabilitation of Packwach-Nebbi Section 2 Road (33 Km)"/>
    <s v="Infrastructure Project"/>
    <d v="2020-01-07T00:00:00"/>
    <s v="30/6/2025"/>
    <n v="281.99810446999999"/>
    <n v="0"/>
    <n v="281.99810446999999"/>
    <n v="71.661815766999993"/>
    <n v="9.6618157670000002"/>
    <m/>
    <n v="62"/>
    <m/>
    <n v="0"/>
    <n v="71.661815766999993"/>
    <n v="0"/>
    <n v="0"/>
    <n v="0"/>
    <n v="0"/>
    <n v="0"/>
    <n v="0"/>
    <n v="0"/>
    <n v="0"/>
    <n v="0"/>
    <m/>
    <m/>
    <n v="0"/>
  </r>
  <r>
    <n v="102"/>
    <s v="09"/>
    <s v=" Intergrated Transport Infrastructure and Services"/>
    <s v="113"/>
    <s v="Uganda National Roads Authority"/>
    <x v="98"/>
    <s v=" Upgrading of Kitgum-Kidepo Road (115 Km)"/>
    <s v="Infrastructure Project"/>
    <d v="2022-01-07T00:00:00"/>
    <s v="30/6/2027"/>
    <n v="386.464"/>
    <n v="0"/>
    <n v="386.464"/>
    <n v="17.055"/>
    <m/>
    <m/>
    <m/>
    <n v="17.055"/>
    <n v="17.055"/>
    <n v="34.11"/>
    <n v="0"/>
    <n v="17.055"/>
    <n v="17.055"/>
    <n v="0"/>
    <n v="243.31"/>
    <n v="243.31"/>
    <n v="0"/>
    <n v="0"/>
    <n v="0"/>
    <m/>
    <m/>
    <n v="0"/>
  </r>
  <r>
    <n v="103"/>
    <s v="09"/>
    <s v=" Intergrated Transport Infrastructure and Services"/>
    <s v="113"/>
    <s v="Uganda National Roads Authority"/>
    <x v="99"/>
    <s v=" Land Acquisition Project II"/>
    <s v="Infrastructure Project"/>
    <d v="2022-01-07T00:00:00"/>
    <s v="30/6/2027"/>
    <n v="1837.873"/>
    <n v="0"/>
    <n v="1837.873"/>
    <n v="515.68080259377007"/>
    <n v="166.50080259376998"/>
    <m/>
    <n v="349.18"/>
    <m/>
    <n v="0"/>
    <n v="515.68080259377007"/>
    <n v="243.57"/>
    <n v="0"/>
    <n v="243.57"/>
    <n v="175.04"/>
    <n v="0"/>
    <n v="175.04"/>
    <n v="0"/>
    <n v="0"/>
    <n v="0"/>
    <m/>
    <m/>
    <n v="0"/>
  </r>
  <r>
    <n v="104"/>
    <s v="09"/>
    <s v=" Intergrated Transport Infrastructure and Services"/>
    <s v="113"/>
    <s v="Uganda National Roads Authority"/>
    <x v="100"/>
    <s v="Proposed Upgrading of Namagumba - Budadiri - Nalugugu Road"/>
    <s v="Infrastructure Project"/>
    <d v="2023-01-07T00:00:00"/>
    <s v="30/06/2027"/>
    <n v="0"/>
    <n v="142.99747648900001"/>
    <n v="142.99747648900001"/>
    <n v="28.6"/>
    <m/>
    <m/>
    <m/>
    <n v="28.6"/>
    <n v="57.198990596000002"/>
    <n v="85.79899059600001"/>
    <n v="57.2"/>
    <n v="42.899242946000001"/>
    <n v="100.099242946"/>
    <n v="0"/>
    <n v="42.9"/>
    <n v="42.9"/>
    <n v="14.3"/>
    <n v="0"/>
    <n v="14.3"/>
    <n v="143"/>
    <m/>
    <n v="143"/>
  </r>
  <r>
    <n v="105"/>
    <s v="09"/>
    <s v=" Intergrated Transport Infrastructure and Services"/>
    <s v="113"/>
    <s v="Uganda National Roads Authority"/>
    <x v="101"/>
    <s v="Proposed upgrading of Kyenjojo (Kihura) - Bwizi - Rwamanja - Kahunge (68 km)/Mpala - Bwizi (37 km)"/>
    <s v="Infrastructure Project"/>
    <d v="2023-01-07T00:00:00"/>
    <s v="30/06/2028"/>
    <n v="0"/>
    <n v="425"/>
    <n v="425"/>
    <n v="80"/>
    <m/>
    <m/>
    <m/>
    <n v="80"/>
    <n v="109.6983809900261"/>
    <n v="189.6983809900261"/>
    <n v="100"/>
    <n v="159.67555156338759"/>
    <n v="259.67555156338756"/>
    <n v="100"/>
    <n v="139.63357024469823"/>
    <n v="239.63357024469823"/>
    <n v="80"/>
    <m/>
    <n v="80"/>
    <n v="40"/>
    <m/>
    <n v="40"/>
  </r>
  <r>
    <n v="106"/>
    <s v="09"/>
    <s v=" Intergrated Transport Infrastructure and Services"/>
    <s v="113"/>
    <s v="Uganda National Roads Authority"/>
    <x v="102"/>
    <s v="Construction of Masindi Port Bridge"/>
    <s v="Infrastructure Project"/>
    <d v="2023-01-07T00:00:00"/>
    <s v="30/06/2029"/>
    <n v="0"/>
    <n v="425"/>
    <n v="425"/>
    <n v="70"/>
    <m/>
    <m/>
    <m/>
    <n v="70"/>
    <n v="109.6983809900261"/>
    <n v="179.6983809900261"/>
    <n v="96.8"/>
    <n v="159.67555156338759"/>
    <n v="256.47555156338757"/>
    <n v="134"/>
    <n v="139.63357024469823"/>
    <n v="273.63357024469826"/>
    <n v="35.200000000000003"/>
    <m/>
    <n v="35.200000000000003"/>
    <m/>
    <m/>
    <n v="0"/>
  </r>
  <r>
    <n v="107"/>
    <s v="09"/>
    <s v=" Intergrated Transport Infrastructure and Services"/>
    <s v="113"/>
    <s v="Uganda National Roads Authority"/>
    <x v="103"/>
    <s v="Proposed Upgrading of Katine Ochero(72.9km)"/>
    <s v="Infrastructure Project"/>
    <d v="2023-01-07T00:00:00"/>
    <s v="30/06/2030"/>
    <n v="0"/>
    <n v="86.1"/>
    <n v="86.1"/>
    <n v="61.7"/>
    <m/>
    <m/>
    <m/>
    <n v="61.7"/>
    <n v="19.689452998209799"/>
    <n v="81.389452998209805"/>
    <n v="74.7"/>
    <n v="26.933225564908799"/>
    <n v="101.6332255649088"/>
    <n v="87.6"/>
    <n v="28.748087991555501"/>
    <n v="116.3480879915555"/>
    <n v="61.7"/>
    <m/>
    <n v="61.7"/>
    <n v="22.9"/>
    <m/>
    <n v="22.9"/>
  </r>
  <r>
    <n v="108"/>
    <s v="09"/>
    <s v=" Intergrated Transport Infrastructure and Services"/>
    <s v="122"/>
    <s v="Kampala Capital City Authority (KCCA)"/>
    <x v="104"/>
    <s v=" Kampala City Roads Rehabilitation Project"/>
    <s v="Infrastructure Project"/>
    <d v="2020-01-07T00:00:00"/>
    <s v="30/6/2025"/>
    <n v="215"/>
    <n v="1088.6400000000001"/>
    <n v="1303.6400000000001"/>
    <n v="102.997"/>
    <n v="17.917333282000001"/>
    <n v="41.58"/>
    <n v="43"/>
    <n v="0.5"/>
    <n v="236.20458429216001"/>
    <n v="339.20158429216002"/>
    <n v="0"/>
    <n v="0"/>
    <n v="0"/>
    <n v="0"/>
    <n v="0"/>
    <n v="0"/>
    <n v="0"/>
    <n v="0"/>
    <n v="0"/>
    <m/>
    <m/>
    <n v="0"/>
  </r>
  <r>
    <n v="109"/>
    <s v="09"/>
    <s v=" Intergrated Transport Infrastructure and Services"/>
    <s v="122"/>
    <s v="Kampala Capital City Authority (KCCA)"/>
    <x v="105"/>
    <s v=" Retooling of Kampala Capital City Authority"/>
    <s v="Retooling Project"/>
    <d v="2020-01-07T00:00:00"/>
    <s v="30/6/2025"/>
    <n v="19.695"/>
    <n v="0"/>
    <n v="19.695"/>
    <n v="3.9390000000000001"/>
    <m/>
    <m/>
    <n v="3.9390000000000001"/>
    <m/>
    <n v="0"/>
    <n v="3.9390000000000001"/>
    <n v="0"/>
    <n v="0"/>
    <n v="0"/>
    <n v="0"/>
    <n v="0"/>
    <n v="0"/>
    <n v="0"/>
    <n v="0"/>
    <n v="0"/>
    <m/>
    <m/>
    <n v="0"/>
  </r>
  <r>
    <n v="110"/>
    <s v="09"/>
    <s v=" Intergrated Transport Infrastructure and Services"/>
    <s v="122"/>
    <s v="Kampala Capital City Authority (KCCA)"/>
    <x v="106"/>
    <s v="Kampala City Lighting and Infrastructure Improvement Project (KCLIIP)"/>
    <s v="Infrastructure Project"/>
    <d v="2023-01-07T00:00:00"/>
    <s v="30/06/2028"/>
    <n v="0"/>
    <n v="215"/>
    <n v="215"/>
    <n v="19.171954020000001"/>
    <n v="19.171954020000001"/>
    <m/>
    <m/>
    <m/>
    <n v="50.34"/>
    <n v="69.511954020000005"/>
    <n v="146"/>
    <n v="100"/>
    <n v="246"/>
    <n v="88"/>
    <n v="106.25"/>
    <n v="194.25"/>
    <n v="13.2"/>
    <n v="62.64"/>
    <n v="75.84"/>
    <m/>
    <m/>
    <n v="0"/>
  </r>
  <r>
    <n v="111"/>
    <s v="09"/>
    <s v=" Intergrated Transport Infrastructure and Services"/>
    <s v="122"/>
    <s v="Kampala Capital City Authority (KCCA)"/>
    <x v="107"/>
    <s v="GKMA Urban Development Project"/>
    <s v="Infrastructure Project"/>
    <d v="2023-07-01T00:00:00"/>
    <d v="2028-06-30T00:00:00"/>
    <n v="0"/>
    <n v="484.02"/>
    <n v="484.02"/>
    <n v="0"/>
    <n v="0"/>
    <m/>
    <m/>
    <m/>
    <n v="161.38201261200001"/>
    <n v="161.38201261200001"/>
    <n v="0"/>
    <n v="219.01656709400001"/>
    <n v="219.01656709400001"/>
    <n v="0"/>
    <n v="51.810710147000002"/>
    <n v="51.810710147000002"/>
    <n v="0"/>
    <n v="51.810710147000002"/>
    <n v="51.810710147000002"/>
    <m/>
    <m/>
    <n v="0"/>
  </r>
  <r>
    <n v="112"/>
    <s v="10"/>
    <s v=" Sustainable Urbanization and Housing "/>
    <s v="012"/>
    <s v="Ministry of Lands, Housing and Urban Development"/>
    <x v="108"/>
    <s v=" Hoima Oil Refinery Proximity Development Master Plan"/>
    <s v="Infrastructure Project"/>
    <d v="2019-01-07T00:00:00"/>
    <s v="30/6/2025"/>
    <n v="921.5"/>
    <n v="0"/>
    <n v="921.5"/>
    <n v="4.2"/>
    <m/>
    <m/>
    <m/>
    <n v="4.2"/>
    <n v="0"/>
    <n v="4.2"/>
    <n v="0"/>
    <n v="0"/>
    <n v="0"/>
    <n v="0"/>
    <n v="0"/>
    <n v="0"/>
    <n v="0"/>
    <n v="0"/>
    <n v="0"/>
    <m/>
    <m/>
    <n v="0"/>
  </r>
  <r>
    <n v="113"/>
    <s v="10"/>
    <s v=" Sustainable Urbanization and Housing "/>
    <s v="012"/>
    <s v="Ministry of Lands, Housing and Urban Development"/>
    <x v="109"/>
    <s v=" Retooling of Ministry of Lands, Housing and Urban Development"/>
    <s v="Retooling Project"/>
    <d v="2020-01-07T00:00:00"/>
    <s v="30/6/2025"/>
    <n v="20"/>
    <n v="0"/>
    <n v="20"/>
    <n v="1.4"/>
    <m/>
    <m/>
    <m/>
    <n v="1.4"/>
    <n v="0"/>
    <n v="1.4"/>
    <n v="0"/>
    <n v="0"/>
    <n v="0"/>
    <n v="0"/>
    <n v="0"/>
    <n v="0"/>
    <n v="0"/>
    <n v="0"/>
    <n v="0"/>
    <m/>
    <m/>
    <n v="0"/>
  </r>
  <r>
    <n v="114"/>
    <s v="10"/>
    <s v=" Sustainable Urbanization and Housing "/>
    <s v="023"/>
    <s v="Ministry of Kampala Capital City and Metropolitan Affairs"/>
    <x v="110"/>
    <s v="GKMA Urban Development Project"/>
    <s v="Infrastructure Project"/>
    <d v="2023-01-07T00:00:00"/>
    <s v="30/06/2027"/>
    <n v="0"/>
    <n v="591.36348762211003"/>
    <n v="591.36348762211003"/>
    <n v="0"/>
    <m/>
    <m/>
    <m/>
    <m/>
    <n v="81.458079832593896"/>
    <n v="81.458079832593896"/>
    <n v="0"/>
    <n v="167.13990264852001"/>
    <n v="167.13990264852001"/>
    <n v="0"/>
    <n v="178.40242033616801"/>
    <n v="178.40242033616801"/>
    <n v="0"/>
    <n v="118.96390689077801"/>
    <n v="118.96390689077801"/>
    <m/>
    <m/>
    <n v="0"/>
  </r>
  <r>
    <n v="115"/>
    <s v="11"/>
    <s v=" Digital Transformation"/>
    <s v="020"/>
    <s v="Ministry of ICT and National Guidance"/>
    <x v="111"/>
    <s v=" Retooling of Ministry of ICT &amp; National Guidance"/>
    <s v="Retooling Project"/>
    <d v="2021-01-07T00:00:00"/>
    <s v="30/6/2025"/>
    <n v="98.6"/>
    <n v="0"/>
    <n v="98.6"/>
    <n v="19.547899999999998"/>
    <m/>
    <m/>
    <m/>
    <n v="19.547899999999998"/>
    <n v="0"/>
    <n v="19.547899999999998"/>
    <n v="0"/>
    <n v="0"/>
    <n v="0"/>
    <n v="0"/>
    <n v="0"/>
    <n v="0"/>
    <n v="0"/>
    <n v="0"/>
    <n v="0"/>
    <m/>
    <m/>
    <n v="0"/>
  </r>
  <r>
    <n v="116"/>
    <s v="11"/>
    <s v=" Digital Transformation"/>
    <s v="126"/>
    <s v="National Information Technology Authority"/>
    <x v="112"/>
    <s v=" Government Network (GOVNET) Project"/>
    <s v="Infrastructure Project"/>
    <d v="2020-01-07T00:00:00"/>
    <s v="30/6/2025"/>
    <n v="4.4649999999999999"/>
    <n v="0"/>
    <n v="4.4649999999999999"/>
    <n v="4.4649999999999999"/>
    <m/>
    <m/>
    <m/>
    <n v="4.4649999999999999"/>
    <n v="211.8"/>
    <n v="216.26500000000001"/>
    <n v="0"/>
    <n v="0"/>
    <n v="0"/>
    <n v="0"/>
    <n v="0"/>
    <n v="0"/>
    <n v="0"/>
    <n v="0"/>
    <n v="0"/>
    <m/>
    <m/>
    <n v="0"/>
  </r>
  <r>
    <n v="117"/>
    <s v="11"/>
    <s v=" Digital Transformation"/>
    <s v="126"/>
    <s v="National Information Technology Authority"/>
    <x v="113"/>
    <s v=" Retooling of National Information &amp; Technology Authority"/>
    <s v="Retooling Project"/>
    <d v="2020-01-07T00:00:00"/>
    <s v="30/6/2025"/>
    <n v="1.0389999999999999"/>
    <n v="0"/>
    <n v="1.0389999999999999"/>
    <n v="0.32400000000000001"/>
    <m/>
    <m/>
    <m/>
    <n v="0.32400000000000001"/>
    <n v="0"/>
    <n v="0.32400000000000001"/>
    <n v="0"/>
    <n v="0"/>
    <n v="0"/>
    <n v="0"/>
    <n v="0"/>
    <n v="0"/>
    <n v="0"/>
    <n v="0"/>
    <n v="0"/>
    <m/>
    <m/>
    <n v="0"/>
  </r>
  <r>
    <n v="118"/>
    <s v="12"/>
    <s v=" Human Capital Development"/>
    <s v="019"/>
    <s v="Minstry of Water and Environment"/>
    <x v="114"/>
    <s v=" Water and Sanitation Development Facility  Central-Phase II"/>
    <s v="Infrastructure Project"/>
    <d v="2019-01-07T00:00:00"/>
    <s v="30/06/2025"/>
    <n v="171"/>
    <n v="54.23"/>
    <n v="225.23"/>
    <n v="45.2"/>
    <m/>
    <m/>
    <m/>
    <n v="45.2"/>
    <n v="0"/>
    <n v="45.2"/>
    <n v="0"/>
    <n v="0"/>
    <n v="0"/>
    <n v="0"/>
    <n v="0"/>
    <n v="0"/>
    <n v="0"/>
    <n v="0"/>
    <n v="0"/>
    <m/>
    <m/>
    <n v="0"/>
  </r>
  <r>
    <n v="119"/>
    <s v="12"/>
    <s v=" Human Capital Development"/>
    <s v="019"/>
    <s v="Minstry of Water and Environment"/>
    <x v="115"/>
    <s v=" Water and Sanitation Development Facility  North-Phase II"/>
    <s v="Infrastructure Project"/>
    <d v="2019-01-07T00:00:00"/>
    <s v="30/06/2025"/>
    <n v="172.73"/>
    <n v="124.15"/>
    <n v="296.88"/>
    <n v="72"/>
    <m/>
    <m/>
    <m/>
    <n v="72"/>
    <n v="35.6"/>
    <n v="107.6"/>
    <n v="0"/>
    <n v="0"/>
    <n v="0"/>
    <n v="0"/>
    <n v="0"/>
    <n v="0"/>
    <n v="0"/>
    <n v="0"/>
    <n v="0"/>
    <m/>
    <m/>
    <n v="0"/>
  </r>
  <r>
    <n v="120"/>
    <s v="12"/>
    <s v=" Human Capital Development"/>
    <s v="019"/>
    <s v="Minstry of Water and Environment"/>
    <x v="116"/>
    <s v=" Lake Victoria Water and Sanitation (LVWATSAN) Phase 3"/>
    <s v="Infrastructure Project"/>
    <d v="2020-01-07T00:00:00"/>
    <s v="30/06/2025"/>
    <n v="120.28"/>
    <n v="0"/>
    <n v="120.28"/>
    <n v="78"/>
    <m/>
    <m/>
    <m/>
    <n v="78"/>
    <n v="0"/>
    <n v="78"/>
    <n v="0"/>
    <n v="0"/>
    <n v="0"/>
    <n v="0"/>
    <n v="0"/>
    <n v="0"/>
    <n v="0"/>
    <n v="0"/>
    <n v="0"/>
    <m/>
    <m/>
    <n v="0"/>
  </r>
  <r>
    <n v="121"/>
    <s v="12"/>
    <s v=" Human Capital Development"/>
    <s v="019"/>
    <s v="Minstry of Water and Environment"/>
    <x v="117"/>
    <s v=" Support to Rural Water Supply and Sanitation Project"/>
    <s v="Infrastructure Project"/>
    <d v="2020-01-07T00:00:00"/>
    <s v="30/06/2025"/>
    <n v="201.56460000000001"/>
    <n v="1708.9731549999999"/>
    <n v="1910.5377549999998"/>
    <n v="45"/>
    <m/>
    <m/>
    <m/>
    <n v="45"/>
    <n v="654.79999999999995"/>
    <n v="699.8"/>
    <n v="0"/>
    <n v="0"/>
    <n v="0"/>
    <n v="0"/>
    <n v="0"/>
    <n v="0"/>
    <n v="0"/>
    <n v="0"/>
    <n v="0"/>
    <m/>
    <m/>
    <n v="0"/>
  </r>
  <r>
    <n v="122"/>
    <s v="12"/>
    <s v=" Human Capital Development"/>
    <s v="019"/>
    <s v="Minstry of Water and Environment"/>
    <x v="118"/>
    <s v=" Strengthening Water Utilities Regulation Project"/>
    <s v="Infrastructure Project"/>
    <d v="2020-01-07T00:00:00"/>
    <s v="30/06/2025"/>
    <n v="55.957999700000002"/>
    <n v="0"/>
    <n v="55.957999700000002"/>
    <n v="7.9409999999999998"/>
    <m/>
    <m/>
    <m/>
    <n v="7.9409999999999998"/>
    <n v="0"/>
    <n v="7.9409999999999998"/>
    <n v="0"/>
    <n v="0"/>
    <n v="0"/>
    <n v="0"/>
    <n v="0"/>
    <n v="0"/>
    <n v="0"/>
    <n v="0"/>
    <n v="0"/>
    <m/>
    <m/>
    <n v="0"/>
  </r>
  <r>
    <n v="123"/>
    <s v="12"/>
    <s v=" Human Capital Development"/>
    <s v="019"/>
    <s v="Minstry of Water and Environment"/>
    <x v="119"/>
    <s v=" Water and Sanitation Development Facility Karamoja"/>
    <s v="Infrastructure Project"/>
    <d v="2022-01-07T00:00:00"/>
    <s v="30/6/2027"/>
    <n v="152.62"/>
    <n v="0"/>
    <n v="152.62"/>
    <n v="35.611333332999997"/>
    <m/>
    <m/>
    <m/>
    <n v="35.611333332999997"/>
    <n v="0"/>
    <n v="35.611333332999997"/>
    <n v="25.163666666000001"/>
    <n v="0"/>
    <n v="25.163666666000001"/>
    <n v="0"/>
    <n v="0"/>
    <n v="0"/>
    <n v="0"/>
    <n v="0"/>
    <n v="0"/>
    <m/>
    <m/>
    <n v="0"/>
  </r>
  <r>
    <n v="124"/>
    <s v="12"/>
    <s v=" Human Capital Development"/>
    <s v="019"/>
    <s v="Minstry of Water and Environment"/>
    <x v="120"/>
    <s v=" Feacal Sludge Management Project (FSMP)"/>
    <s v="Infrastructure Project"/>
    <d v="2023-01-07T00:00:00"/>
    <s v="30/06/2028"/>
    <n v="130.5"/>
    <n v="0"/>
    <n v="130.5"/>
    <n v="25.3"/>
    <m/>
    <m/>
    <m/>
    <n v="25.3"/>
    <n v="0"/>
    <n v="25.3"/>
    <n v="25.3"/>
    <n v="0"/>
    <n v="25.3"/>
    <n v="28.3"/>
    <n v="0"/>
    <n v="28.3"/>
    <n v="23.3"/>
    <n v="0"/>
    <n v="23.3"/>
    <n v="28.3"/>
    <m/>
    <n v="28.3"/>
  </r>
  <r>
    <n v="125"/>
    <s v="12"/>
    <s v=" Human Capital Development"/>
    <s v="013"/>
    <s v="Ministry of Education and Sports"/>
    <x v="121"/>
    <s v=" Development and Improvement of Special Needs Education (SNE)"/>
    <s v="Infrastructure Project"/>
    <d v="2014-01-07T00:00:00"/>
    <s v="30/6/2025"/>
    <n v="19.899999999999999"/>
    <n v="0"/>
    <n v="19.899999999999999"/>
    <n v="0.97"/>
    <m/>
    <m/>
    <m/>
    <n v="1"/>
    <n v="0"/>
    <n v="0.97"/>
    <n v="0"/>
    <n v="0"/>
    <n v="0"/>
    <n v="0"/>
    <n v="0"/>
    <n v="0"/>
    <n v="0"/>
    <n v="0"/>
    <n v="0"/>
    <m/>
    <m/>
    <n v="0"/>
  </r>
  <r>
    <n v="126"/>
    <s v="12"/>
    <s v=" Human Capital Development"/>
    <s v="013"/>
    <s v="Ministry of Education and Sports"/>
    <x v="122"/>
    <s v=" OFID Funded Vocational Project Phase II"/>
    <s v="Infrastructure Project"/>
    <d v="2017-01-07T00:00:00"/>
    <s v="30/6/2025"/>
    <n v="20.696000000000002"/>
    <n v="53.7"/>
    <n v="74.396000000000001"/>
    <n v="15.033892148"/>
    <m/>
    <n v="6.6850719999999999"/>
    <n v="8.1628201479999998"/>
    <n v="0.186"/>
    <n v="29.283917079999998"/>
    <n v="44.317809228000002"/>
    <n v="0"/>
    <n v="0"/>
    <n v="0"/>
    <n v="0"/>
    <n v="0"/>
    <n v="0"/>
    <n v="0"/>
    <n v="0"/>
    <n v="0"/>
    <m/>
    <m/>
    <n v="0"/>
  </r>
  <r>
    <n v="127"/>
    <s v="12"/>
    <s v=" Human Capital Development"/>
    <s v="013"/>
    <s v="Ministry of Education and Sports"/>
    <x v="123"/>
    <s v=" Retooling of Ministry of Education and Sports"/>
    <s v="Retooling Project"/>
    <d v="2020-01-07T00:00:00"/>
    <s v="30/6/2025"/>
    <n v="26.6"/>
    <n v="0"/>
    <n v="26.6"/>
    <n v="7.7396200000000004"/>
    <m/>
    <m/>
    <n v="7.5296200000000004"/>
    <n v="0.21"/>
    <n v="0"/>
    <n v="7.7396200000000004"/>
    <n v="0"/>
    <n v="0"/>
    <n v="0"/>
    <n v="0"/>
    <n v="0"/>
    <n v="0"/>
    <n v="0"/>
    <n v="0"/>
    <n v="0"/>
    <m/>
    <m/>
    <n v="0"/>
  </r>
  <r>
    <n v="128"/>
    <s v="12"/>
    <s v=" Human Capital Development"/>
    <s v="013"/>
    <s v="Ministry of Education and Sports"/>
    <x v="124"/>
    <s v=" Uganda Secondary Education Expansion Project"/>
    <s v="Infrastructure Project"/>
    <d v="2020-01-07T00:00:00"/>
    <s v="30/6/2025"/>
    <n v="79.5"/>
    <n v="568.5"/>
    <n v="648"/>
    <n v="7.65"/>
    <m/>
    <n v="3.3250000000000002"/>
    <n v="3.3250000000000002"/>
    <n v="1"/>
    <n v="163.74279799999999"/>
    <n v="171.392798"/>
    <n v="0"/>
    <n v="0"/>
    <n v="0"/>
    <n v="0"/>
    <n v="0"/>
    <n v="0"/>
    <n v="0"/>
    <n v="0"/>
    <n v="0"/>
    <m/>
    <m/>
    <n v="0"/>
  </r>
  <r>
    <n v="129"/>
    <s v="12"/>
    <s v=" Human Capital Development"/>
    <s v="013"/>
    <s v="Ministry of Education and Sports"/>
    <x v="125"/>
    <s v="Development and Expansion of Health Training Institutions"/>
    <s v="Infrastructure Project"/>
    <d v="2023-01-07T00:00:00"/>
    <s v="30/6/2028"/>
    <m/>
    <n v="187.38788238500001"/>
    <n v="187.38788238500001"/>
    <n v="0"/>
    <m/>
    <m/>
    <m/>
    <m/>
    <n v="11.9833"/>
    <n v="11.9833"/>
    <n v="0"/>
    <n v="23.278600000000001"/>
    <n v="23.278600000000001"/>
    <n v="0"/>
    <n v="34.917900000000003"/>
    <n v="34.917900000000003"/>
    <n v="0"/>
    <n v="29.09825"/>
    <n v="29.09825"/>
    <m/>
    <m/>
    <n v="0"/>
  </r>
  <r>
    <n v="130"/>
    <s v="12"/>
    <s v=" Human Capital Development"/>
    <s v="013"/>
    <s v="Ministry of Education and Sports"/>
    <x v="126"/>
    <s v="Uganda Skills Development in Refugee and Host Communities"/>
    <s v="Infrastructure Project"/>
    <d v="2023-01-07T00:00:00"/>
    <s v="30/6/2028"/>
    <n v="50.425555068087696"/>
    <m/>
    <n v="50.425555068087696"/>
    <n v="17.760000000000002"/>
    <m/>
    <n v="0.5"/>
    <n v="17.079999999999998"/>
    <n v="0.18"/>
    <n v="0"/>
    <n v="17.760000000000002"/>
    <n v="11.08"/>
    <n v="0"/>
    <n v="11.08"/>
    <m/>
    <n v="0"/>
    <n v="0"/>
    <m/>
    <m/>
    <n v="0"/>
    <m/>
    <m/>
    <n v="0"/>
  </r>
  <r>
    <n v="131"/>
    <s v="12"/>
    <s v=" Human Capital Development"/>
    <s v="014"/>
    <s v="Ministry of Health"/>
    <x v="127"/>
    <s v=" Rehabilitation and Construction of General Hospitals"/>
    <s v="Infrastructure Project"/>
    <d v="2012-01-07T00:00:00"/>
    <s v="30/6/2025"/>
    <n v="501.995219072"/>
    <n v="114.936561064"/>
    <n v="616.93178013600004"/>
    <n v="27.146999999999998"/>
    <m/>
    <m/>
    <m/>
    <n v="27.146999999999998"/>
    <n v="32.045000000000002"/>
    <n v="59.192"/>
    <n v="0"/>
    <n v="0"/>
    <n v="0"/>
    <n v="0"/>
    <n v="0"/>
    <n v="0"/>
    <n v="0"/>
    <n v="0"/>
    <n v="0"/>
    <m/>
    <m/>
    <n v="0"/>
  </r>
  <r>
    <n v="132"/>
    <s v="12"/>
    <s v=" Human Capital Development"/>
    <s v="014"/>
    <s v="Ministry of Health"/>
    <x v="128"/>
    <s v=" Retooling of Ministry of Health"/>
    <s v="Retooling Project"/>
    <d v="2020-01-07T00:00:00"/>
    <s v="30/6/2025"/>
    <n v="75"/>
    <n v="0"/>
    <n v="75"/>
    <n v="0.27243923199999998"/>
    <m/>
    <m/>
    <m/>
    <n v="0.27243923199999998"/>
    <n v="0"/>
    <n v="0.27243923199999998"/>
    <n v="0"/>
    <n v="0"/>
    <n v="0"/>
    <n v="0"/>
    <n v="0"/>
    <n v="0"/>
    <n v="0"/>
    <n v="0"/>
    <n v="0"/>
    <m/>
    <m/>
    <n v="0"/>
  </r>
  <r>
    <n v="133"/>
    <s v="12"/>
    <s v=" Human Capital Development"/>
    <s v="014"/>
    <s v="Ministry of Health"/>
    <x v="129"/>
    <s v=" Uganda Covid-19 Response and Emergency Preparedness Project (UCREPP)"/>
    <s v="Social Project"/>
    <d v="2022-01-07T00:00:00"/>
    <s v="30/6/2027"/>
    <n v="0"/>
    <n v="713.36"/>
    <n v="713.36"/>
    <n v="0"/>
    <m/>
    <m/>
    <m/>
    <m/>
    <n v="57.35"/>
    <n v="57.35"/>
    <n v="0"/>
    <n v="0"/>
    <n v="0"/>
    <n v="0"/>
    <n v="0"/>
    <n v="0"/>
    <n v="0"/>
    <n v="0"/>
    <n v="0"/>
    <m/>
    <m/>
    <n v="0"/>
  </r>
  <r>
    <n v="134"/>
    <s v="12"/>
    <s v=" Human Capital Development"/>
    <s v="107"/>
    <s v="Uganda Aids Commission (UAC)"/>
    <x v="130"/>
    <s v=" Retooling of Uganda AIDS Commission"/>
    <s v="Retooling Project"/>
    <d v="2020-01-07T00:00:00"/>
    <s v="30/6/2025"/>
    <n v="6"/>
    <n v="0"/>
    <n v="6"/>
    <n v="0.94"/>
    <m/>
    <m/>
    <m/>
    <n v="0.94"/>
    <n v="0"/>
    <n v="0.94"/>
    <n v="0"/>
    <n v="0"/>
    <n v="0"/>
    <n v="0"/>
    <n v="0"/>
    <n v="0"/>
    <n v="0"/>
    <n v="0"/>
    <n v="0"/>
    <m/>
    <m/>
    <n v="0"/>
  </r>
  <r>
    <n v="135"/>
    <s v="12"/>
    <s v=" Human Capital Development"/>
    <s v="111"/>
    <s v="National Curriculum Development Centre (NCDC)"/>
    <x v="131"/>
    <s v=" Retooling of National Medical Stores"/>
    <s v="Retooling Project"/>
    <d v="2020-01-07T00:00:00"/>
    <s v="30/6/2025"/>
    <n v="22.3"/>
    <n v="0"/>
    <n v="22.3"/>
    <n v="3.3740000000000001"/>
    <m/>
    <m/>
    <m/>
    <n v="3.3740000000000001"/>
    <n v="0"/>
    <n v="3.3740000000000001"/>
    <n v="0"/>
    <n v="0"/>
    <n v="0"/>
    <n v="0"/>
    <n v="0"/>
    <n v="0"/>
    <n v="0"/>
    <n v="0"/>
    <n v="0"/>
    <m/>
    <m/>
    <n v="0"/>
  </r>
  <r>
    <n v="136"/>
    <s v="12"/>
    <s v=" Human Capital Development"/>
    <s v="114"/>
    <s v="Uganda Cancer Institute"/>
    <x v="132"/>
    <s v=" Retooling of Uganda Cancer Institute"/>
    <s v="Retooling Project"/>
    <d v="2020-01-07T00:00:00"/>
    <s v="30/6/2025"/>
    <n v="5.6550000000000002"/>
    <n v="0"/>
    <n v="5.6550000000000002"/>
    <n v="1.131"/>
    <m/>
    <m/>
    <m/>
    <n v="1.131"/>
    <n v="0"/>
    <n v="1.131"/>
    <n v="0"/>
    <n v="0"/>
    <n v="0"/>
    <n v="0"/>
    <n v="0"/>
    <n v="0"/>
    <n v="0"/>
    <n v="0"/>
    <n v="0"/>
    <m/>
    <m/>
    <n v="0"/>
  </r>
  <r>
    <n v="137"/>
    <s v="12"/>
    <s v=" Human Capital Development"/>
    <s v="115"/>
    <s v="Uganda Heart Institute"/>
    <x v="133"/>
    <s v=" Retooling of Uganda Heart Institute"/>
    <s v="Retooling Project"/>
    <d v="2020-01-07T00:00:00"/>
    <s v="30/6/2025"/>
    <n v="39.267000000000003"/>
    <n v="0"/>
    <n v="39.267000000000003"/>
    <n v="4.7742000000000004"/>
    <m/>
    <m/>
    <m/>
    <n v="4.7742000000000004"/>
    <n v="0"/>
    <n v="4.7742000000000004"/>
    <n v="0"/>
    <n v="0"/>
    <n v="0"/>
    <n v="0"/>
    <n v="0"/>
    <n v="0"/>
    <n v="0"/>
    <n v="0"/>
    <n v="0"/>
    <m/>
    <m/>
    <n v="0"/>
  </r>
  <r>
    <n v="138"/>
    <s v="12"/>
    <s v=" Human Capital Development"/>
    <s v="116"/>
    <s v="Uganda National Medical Stores"/>
    <x v="131"/>
    <s v=" Retooling of National Medical Stores"/>
    <s v="Retooling Project"/>
    <d v="2020-01-07T00:00:00"/>
    <s v="30/6/2025"/>
    <n v="22.3"/>
    <n v="0"/>
    <n v="22.3"/>
    <n v="3.3740000000000001"/>
    <m/>
    <m/>
    <m/>
    <n v="3.3740000000000001"/>
    <n v="0"/>
    <n v="3.3740000000000001"/>
    <n v="0"/>
    <n v="0"/>
    <n v="0"/>
    <n v="0"/>
    <n v="0"/>
    <n v="0"/>
    <n v="0"/>
    <n v="0"/>
    <n v="0"/>
    <m/>
    <m/>
    <n v="0"/>
  </r>
  <r>
    <n v="139"/>
    <s v="12"/>
    <s v=" Human Capital Development"/>
    <s v="127"/>
    <s v="Uganda Virus Research Institute (UVRI)"/>
    <x v="134"/>
    <s v=" Retooling of Uganda Virus Research Institute"/>
    <s v="Retooling Project"/>
    <d v="2020-01-07T00:00:00"/>
    <s v="30/6/2025"/>
    <n v="12.89"/>
    <n v="0"/>
    <n v="12.89"/>
    <n v="7.7"/>
    <m/>
    <m/>
    <m/>
    <n v="7.7"/>
    <n v="0"/>
    <n v="7.7"/>
    <n v="0"/>
    <n v="0"/>
    <n v="0"/>
    <n v="0"/>
    <n v="0"/>
    <n v="0"/>
    <n v="0"/>
    <n v="0"/>
    <n v="0"/>
    <m/>
    <m/>
    <n v="0"/>
  </r>
  <r>
    <n v="140"/>
    <s v="12"/>
    <s v=" Human Capital Development"/>
    <s v="128"/>
    <s v="Uganda National Examination Board (UNEB)"/>
    <x v="135"/>
    <s v=" Retooling of Uganda National Examinations Board"/>
    <s v="Retooling Project"/>
    <d v="2020-01-07T00:00:00"/>
    <s v="30/6/2025"/>
    <n v="32.130000000000003"/>
    <n v="0"/>
    <n v="32.130000000000003"/>
    <n v="7.85"/>
    <m/>
    <m/>
    <m/>
    <n v="7.85"/>
    <n v="0"/>
    <n v="7.85"/>
    <n v="0"/>
    <n v="0"/>
    <n v="0"/>
    <n v="0"/>
    <n v="0"/>
    <n v="0"/>
    <n v="0"/>
    <n v="0"/>
    <n v="0"/>
    <m/>
    <m/>
    <n v="0"/>
  </r>
  <r>
    <n v="141"/>
    <s v="12"/>
    <s v=" Human Capital Development"/>
    <s v="132"/>
    <s v="Education Service Commission (ESC)"/>
    <x v="136"/>
    <s v=" Retooling of Education Service Commission"/>
    <s v="Retooling Project"/>
    <d v="2020-01-07T00:00:00"/>
    <s v="30/6/2025"/>
    <n v="11.72"/>
    <n v="0"/>
    <n v="11.72"/>
    <n v="2.43641"/>
    <m/>
    <m/>
    <m/>
    <n v="2.43641"/>
    <n v="0"/>
    <n v="2.43641"/>
    <n v="0"/>
    <n v="0"/>
    <n v="0"/>
    <n v="0"/>
    <n v="0"/>
    <n v="0"/>
    <n v="0"/>
    <n v="0"/>
    <n v="0"/>
    <m/>
    <m/>
    <n v="0"/>
  </r>
  <r>
    <n v="142"/>
    <s v="12"/>
    <s v=" Human Capital Development"/>
    <s v="134"/>
    <s v="Health Service Commission (HSC)"/>
    <x v="137"/>
    <s v=" Retooling of Health Service Commission"/>
    <s v="Retooling Project"/>
    <d v="2020-01-07T00:00:00"/>
    <s v="30/6/2025"/>
    <n v="0.08"/>
    <n v="0"/>
    <n v="0.08"/>
    <n v="5.2999999999999999E-2"/>
    <m/>
    <m/>
    <m/>
    <n v="5.2999999999999999E-2"/>
    <n v="0"/>
    <n v="5.2999999999999999E-2"/>
    <n v="0"/>
    <n v="0"/>
    <n v="0"/>
    <n v="0"/>
    <n v="0"/>
    <n v="0"/>
    <n v="0"/>
    <n v="0"/>
    <n v="0"/>
    <m/>
    <m/>
    <n v="0"/>
  </r>
  <r>
    <n v="143"/>
    <s v="12"/>
    <s v=" Human Capital Development"/>
    <s v="151"/>
    <s v="Uganda Blood Transfusion Service (UBTS)"/>
    <x v="138"/>
    <s v=" Retooling of Uganda Blood Transfusion services"/>
    <s v="Retooling Project"/>
    <d v="2020-01-07T00:00:00"/>
    <s v="30/6/2025"/>
    <n v="9.3000000000000007"/>
    <n v="0"/>
    <n v="9.3000000000000007"/>
    <n v="1.2342"/>
    <n v="0.183"/>
    <m/>
    <m/>
    <n v="1.2342"/>
    <n v="0"/>
    <n v="1.2342"/>
    <n v="0"/>
    <n v="0"/>
    <n v="0"/>
    <n v="0"/>
    <n v="0"/>
    <n v="0"/>
    <n v="0"/>
    <n v="0"/>
    <n v="0"/>
    <m/>
    <m/>
    <n v="0"/>
  </r>
  <r>
    <n v="144"/>
    <s v="12"/>
    <s v=" Human Capital Development"/>
    <s v="164"/>
    <s v="National Council for Higher Education"/>
    <x v="139"/>
    <s v="Retooling of the National Council of Higher Education"/>
    <s v="Retooling Project"/>
    <d v="2021-01-07T00:00:00"/>
    <s v="30/6/2025"/>
    <n v="15"/>
    <m/>
    <n v="15"/>
    <n v="14"/>
    <m/>
    <m/>
    <n v="14"/>
    <m/>
    <n v="0"/>
    <n v="14"/>
    <m/>
    <m/>
    <n v="0"/>
    <m/>
    <m/>
    <n v="0"/>
    <m/>
    <m/>
    <n v="0"/>
    <m/>
    <m/>
    <n v="0"/>
  </r>
  <r>
    <n v="145"/>
    <s v="12"/>
    <s v=" Human Capital Development"/>
    <s v="165"/>
    <s v="Uganda Business and Technical Examination Board"/>
    <x v="140"/>
    <s v=" Retooling of the Uganda Business and Technical  Examination Board"/>
    <s v="Retooling Project"/>
    <d v="2021-01-07T00:00:00"/>
    <s v="30/6/2025"/>
    <n v="15.15"/>
    <n v="0"/>
    <n v="15.15"/>
    <n v="4.4359999999999999"/>
    <m/>
    <m/>
    <m/>
    <n v="4.4359999999999999"/>
    <n v="0"/>
    <n v="4.4359999999999999"/>
    <n v="0"/>
    <n v="0"/>
    <n v="0"/>
    <n v="0"/>
    <n v="0"/>
    <n v="0"/>
    <n v="0"/>
    <n v="0"/>
    <n v="0"/>
    <m/>
    <m/>
    <n v="0"/>
  </r>
  <r>
    <n v="146"/>
    <s v="12"/>
    <s v=" Human Capital Development"/>
    <s v="165"/>
    <s v="Uganda Business and Technical Examination Board"/>
    <x v="141"/>
    <s v="Uganda Business and Technical Examinations Board Infrastructure Development Project"/>
    <s v="Infrastructure Project"/>
    <d v="2023-01-07T00:00:00"/>
    <s v="30/06/2026"/>
    <n v="56.2"/>
    <n v="0"/>
    <n v="56.2"/>
    <n v="15.305999999999999"/>
    <n v="1.343"/>
    <m/>
    <n v="15.306394899000001"/>
    <m/>
    <n v="0"/>
    <n v="15.305999999999999"/>
    <n v="32.799999999999997"/>
    <n v="0"/>
    <n v="32.799999999999997"/>
    <n v="32.1"/>
    <n v="0"/>
    <n v="32.1"/>
    <n v="4.8780000000000001"/>
    <n v="0"/>
    <n v="4.8780000000000001"/>
    <n v="607.70582100000001"/>
    <m/>
    <n v="607.70582100000001"/>
  </r>
  <r>
    <n v="147"/>
    <s v="12"/>
    <s v=" Human Capital Development"/>
    <s v="166"/>
    <s v="National Council of Sports"/>
    <x v="142"/>
    <s v="Retooling of National Council of Sports"/>
    <s v="Retooling Project"/>
    <d v="2020-01-07T00:00:00"/>
    <s v="30/6/2025"/>
    <n v="3.4790000000000001"/>
    <n v="0"/>
    <n v="3.4790000000000001"/>
    <n v="1.0805"/>
    <m/>
    <m/>
    <m/>
    <n v="1.0805"/>
    <n v="0"/>
    <n v="1.0805"/>
    <n v="0"/>
    <n v="0"/>
    <n v="0"/>
    <n v="0"/>
    <n v="0"/>
    <n v="0"/>
    <n v="0"/>
    <n v="0"/>
    <n v="0"/>
    <n v="0"/>
    <n v="0"/>
    <n v="0"/>
  </r>
  <r>
    <n v="148"/>
    <s v="12"/>
    <s v=" Human Capital Development"/>
    <s v="301"/>
    <s v="Makerere University"/>
    <x v="143"/>
    <s v=" Retooling of Makerere University"/>
    <s v="Retooling Project"/>
    <d v="2020-01-07T00:00:00"/>
    <s v="30/6/2025"/>
    <n v="30.75"/>
    <n v="0"/>
    <n v="30.75"/>
    <n v="2.1255299999999999"/>
    <m/>
    <m/>
    <m/>
    <n v="2.1255299999999999"/>
    <n v="0"/>
    <n v="2.1255299999999999"/>
    <n v="0"/>
    <n v="0"/>
    <n v="0"/>
    <n v="0"/>
    <n v="0"/>
    <n v="0"/>
    <n v="0"/>
    <n v="0"/>
    <n v="0"/>
    <m/>
    <m/>
    <n v="0"/>
  </r>
  <r>
    <n v="149"/>
    <s v="12"/>
    <s v=" Human Capital Development"/>
    <s v="302"/>
    <s v="Mbarara University"/>
    <x v="144"/>
    <s v=" Retooling of Mbarara University of Science and Technology"/>
    <s v="Retooling Project"/>
    <d v="2020-01-07T00:00:00"/>
    <s v="30/6/2025"/>
    <n v="7.9950000000000001"/>
    <n v="0"/>
    <n v="7.9950000000000001"/>
    <n v="5.1820000000000004"/>
    <m/>
    <m/>
    <m/>
    <n v="5.1820000000000004"/>
    <n v="0"/>
    <n v="5.1820000000000004"/>
    <n v="0"/>
    <n v="0"/>
    <n v="0"/>
    <n v="0"/>
    <n v="0"/>
    <n v="0"/>
    <n v="0"/>
    <n v="0"/>
    <n v="0"/>
    <m/>
    <m/>
    <n v="0"/>
  </r>
  <r>
    <n v="150"/>
    <s v="12"/>
    <s v=" Human Capital Development"/>
    <s v="303"/>
    <s v="Makerere University Business School"/>
    <x v="145"/>
    <s v=" Retooling of Makerere University Business School"/>
    <s v="Retooling Project"/>
    <d v="2020-01-07T00:00:00"/>
    <s v="30/6/2025"/>
    <n v="36.119061516999999"/>
    <n v="0"/>
    <n v="36.119061516999999"/>
    <n v="28.220531517000001"/>
    <m/>
    <m/>
    <m/>
    <n v="28.220531517000001"/>
    <n v="0"/>
    <n v="28.220531517000001"/>
    <n v="0"/>
    <n v="0"/>
    <n v="0"/>
    <n v="0"/>
    <n v="0"/>
    <n v="0"/>
    <n v="0"/>
    <n v="0"/>
    <n v="0"/>
    <m/>
    <m/>
    <n v="0"/>
  </r>
  <r>
    <n v="151"/>
    <s v="12"/>
    <s v=" Human Capital Development"/>
    <s v="304"/>
    <s v="Kyambogo University"/>
    <x v="146"/>
    <s v=" Retooling of Kyambogo University"/>
    <s v="Retooling Project"/>
    <d v="2020-01-07T00:00:00"/>
    <s v="30/6/2025"/>
    <n v="24.43"/>
    <n v="0"/>
    <n v="24.43"/>
    <n v="3.6899915729999999"/>
    <m/>
    <m/>
    <m/>
    <n v="3.6899915729999999"/>
    <n v="0"/>
    <n v="3.6899915729999999"/>
    <n v="0"/>
    <n v="0"/>
    <n v="0"/>
    <n v="0"/>
    <n v="0"/>
    <n v="0"/>
    <n v="0"/>
    <n v="0"/>
    <n v="0"/>
    <m/>
    <m/>
    <n v="0"/>
  </r>
  <r>
    <n v="152"/>
    <s v="12"/>
    <s v=" Human Capital Development"/>
    <s v="305"/>
    <s v="Busitema University"/>
    <x v="147"/>
    <s v=" Retooling of Busitema University"/>
    <s v="Retooling Project"/>
    <d v="2020-01-07T00:00:00"/>
    <s v="30/6/2025"/>
    <n v="11.77"/>
    <n v="0"/>
    <n v="11.77"/>
    <n v="3.7640500000000001"/>
    <m/>
    <m/>
    <m/>
    <n v="3.7640500000000001"/>
    <n v="0"/>
    <n v="3.7640500000000001"/>
    <n v="0"/>
    <n v="0"/>
    <n v="0"/>
    <n v="0"/>
    <n v="0"/>
    <n v="0"/>
    <n v="0"/>
    <n v="0"/>
    <n v="0"/>
    <m/>
    <m/>
    <n v="0"/>
  </r>
  <r>
    <n v="153"/>
    <s v="12"/>
    <s v=" Human Capital Development"/>
    <s v="307"/>
    <s v="Kabale University"/>
    <x v="148"/>
    <s v="Retooling of Kabale University"/>
    <s v="Retooling Project"/>
    <d v="2020-01-07T00:00:00"/>
    <s v="30/6/2025"/>
    <n v="35.009623083999998"/>
    <n v="0"/>
    <n v="35.009623083999998"/>
    <n v="35.009623083999998"/>
    <m/>
    <m/>
    <m/>
    <n v="35.009623083999998"/>
    <n v="0"/>
    <n v="35.009623083999998"/>
    <n v="0"/>
    <n v="0"/>
    <n v="0"/>
    <n v="0"/>
    <n v="0"/>
    <n v="0"/>
    <n v="0"/>
    <n v="0"/>
    <n v="0"/>
    <n v="0"/>
    <n v="0"/>
    <n v="0"/>
  </r>
  <r>
    <n v="154"/>
    <s v="12"/>
    <s v=" Human Capital Development"/>
    <s v="306"/>
    <s v="Muni University"/>
    <x v="149"/>
    <s v=" Retooling of Muni University"/>
    <s v="Retooling Project"/>
    <d v="2020-01-07T00:00:00"/>
    <s v="30/6/2025"/>
    <n v="9.3930000000000007"/>
    <n v="0"/>
    <n v="9.3930000000000007"/>
    <n v="9.1709999999999994"/>
    <n v="7.0000000000000001E-3"/>
    <n v="9.1226943939999998"/>
    <m/>
    <m/>
    <n v="0"/>
    <n v="9.1709999999999994"/>
    <n v="0"/>
    <n v="0"/>
    <n v="0"/>
    <n v="0"/>
    <n v="0"/>
    <n v="0"/>
    <n v="0"/>
    <n v="0"/>
    <n v="0"/>
    <m/>
    <m/>
    <n v="0"/>
  </r>
  <r>
    <n v="155"/>
    <s v="12"/>
    <s v=" Human Capital Development"/>
    <s v="308"/>
    <s v="Soroti University"/>
    <x v="150"/>
    <s v=" Retooling of Soroti University"/>
    <s v="Retooling Project"/>
    <d v="2020-01-07T00:00:00"/>
    <s v="30/6/2025"/>
    <n v="10.1"/>
    <n v="0"/>
    <n v="10.1"/>
    <n v="1.264"/>
    <n v="1.2999999999999999E-2"/>
    <m/>
    <m/>
    <n v="1.254"/>
    <n v="0"/>
    <n v="1.264"/>
    <n v="0"/>
    <n v="0"/>
    <n v="0"/>
    <n v="0"/>
    <n v="0"/>
    <n v="0"/>
    <n v="0"/>
    <n v="0"/>
    <n v="0"/>
    <m/>
    <m/>
    <n v="0"/>
  </r>
  <r>
    <n v="156"/>
    <s v="12"/>
    <s v=" Human Capital Development"/>
    <s v="309"/>
    <s v="Gulu University"/>
    <x v="151"/>
    <s v=" Retooling of Gulu University"/>
    <s v="Retooling Project"/>
    <d v="2020-01-07T00:00:00"/>
    <s v="30/6/2025"/>
    <n v="16.638500000000001"/>
    <n v="0"/>
    <n v="16.638500000000001"/>
    <n v="15.115"/>
    <m/>
    <m/>
    <m/>
    <n v="15.115113493999999"/>
    <n v="0"/>
    <n v="15.115"/>
    <n v="0"/>
    <n v="0"/>
    <n v="0"/>
    <n v="0"/>
    <n v="0"/>
    <n v="0"/>
    <n v="0"/>
    <n v="0"/>
    <n v="0"/>
    <m/>
    <m/>
    <n v="0"/>
  </r>
  <r>
    <n v="157"/>
    <s v="12"/>
    <s v=" Human Capital Development"/>
    <s v="309"/>
    <s v="Gulu University"/>
    <x v="152"/>
    <s v=" Gulu University Infrastructure Development Project Phase II"/>
    <s v="Infrastructure Project"/>
    <d v="2023-01-07T00:00:00"/>
    <s v="30/6/2028"/>
    <n v="118.482"/>
    <n v="0"/>
    <n v="118.482"/>
    <n v="21.527999999999999"/>
    <n v="2.7890000000000001"/>
    <m/>
    <n v="21.528042421999999"/>
    <m/>
    <n v="0"/>
    <n v="21.527999999999999"/>
    <n v="21.527999999999999"/>
    <n v="0"/>
    <n v="21.527999999999999"/>
    <n v="21.527999999999999"/>
    <n v="0"/>
    <n v="21.527999999999999"/>
    <n v="0"/>
    <n v="0"/>
    <n v="0"/>
    <m/>
    <m/>
    <n v="0"/>
  </r>
  <r>
    <n v="158"/>
    <s v="12"/>
    <s v=" Human Capital Development"/>
    <s v="313"/>
    <s v="Mountains of the moon University"/>
    <x v="153"/>
    <s v=" Mountains of the Moon University Retooling Project"/>
    <s v="Retooling Project"/>
    <d v="2022-01-07T00:00:00"/>
    <s v="30/6/2025"/>
    <n v="12.26"/>
    <n v="0"/>
    <n v="12.26"/>
    <n v="5.2458463469999996"/>
    <m/>
    <m/>
    <n v="4.3409570070000001"/>
    <n v="0.90488933999999999"/>
    <n v="0"/>
    <n v="5.2458463469999996"/>
    <n v="0"/>
    <n v="0"/>
    <n v="0"/>
    <n v="0"/>
    <n v="0"/>
    <n v="0"/>
    <n v="0"/>
    <n v="0"/>
    <n v="0"/>
    <m/>
    <m/>
    <n v="0"/>
  </r>
  <r>
    <n v="159"/>
    <s v="12"/>
    <s v=" Human Capital Development"/>
    <s v="401"/>
    <s v="Mulago National Referral Hospital"/>
    <x v="154"/>
    <s v=" Retooling of Mulago National Referral Hospital"/>
    <s v="Retooling Project"/>
    <d v="2020-01-07T00:00:00"/>
    <s v="30/6/2025"/>
    <n v="52.11"/>
    <n v="0"/>
    <n v="52.11"/>
    <n v="10.664999999999999"/>
    <m/>
    <m/>
    <m/>
    <n v="10.664999999999999"/>
    <n v="0"/>
    <n v="10.664999999999999"/>
    <n v="0"/>
    <n v="0"/>
    <n v="0"/>
    <n v="0"/>
    <n v="0"/>
    <n v="0"/>
    <n v="0"/>
    <n v="0"/>
    <n v="0"/>
    <m/>
    <m/>
    <n v="0"/>
  </r>
  <r>
    <n v="160"/>
    <s v="12"/>
    <s v=" Human Capital Development"/>
    <s v="402"/>
    <s v="Butabika Hospital"/>
    <x v="155"/>
    <s v=" Retooling of Butabika National Referral Hospital"/>
    <s v="Retooling Project"/>
    <d v="2020-01-07T00:00:00"/>
    <s v="30/6/2025"/>
    <n v="5.9279999999999999"/>
    <n v="0"/>
    <n v="5.9279999999999999"/>
    <n v="2.5133700000000001"/>
    <m/>
    <m/>
    <m/>
    <n v="2.5133700000000001"/>
    <n v="0"/>
    <n v="2.5133700000000001"/>
    <n v="0"/>
    <n v="0"/>
    <n v="0"/>
    <n v="0"/>
    <n v="0"/>
    <n v="0"/>
    <n v="0"/>
    <n v="0"/>
    <n v="0"/>
    <m/>
    <m/>
    <n v="0"/>
  </r>
  <r>
    <n v="161"/>
    <s v="12"/>
    <s v=" Human Capital Development"/>
    <s v="403"/>
    <s v="Arua Regional Referral Hospital"/>
    <x v="156"/>
    <s v=" Retooling of Arua Regional Referral Hospital"/>
    <s v="Retooling Project"/>
    <d v="2020-01-07T00:00:00"/>
    <s v="30/6/2025"/>
    <n v="0.82699999999999996"/>
    <n v="0"/>
    <n v="0.82699999999999996"/>
    <n v="0.127"/>
    <m/>
    <m/>
    <m/>
    <n v="0.127"/>
    <n v="0"/>
    <n v="0.127"/>
    <n v="0"/>
    <n v="0"/>
    <n v="0"/>
    <n v="0"/>
    <n v="0"/>
    <n v="0"/>
    <n v="0"/>
    <n v="0"/>
    <n v="0"/>
    <m/>
    <m/>
    <n v="0"/>
  </r>
  <r>
    <n v="162"/>
    <s v="12"/>
    <s v=" Human Capital Development"/>
    <s v="404"/>
    <s v="Fort Portal Regional Referral Hospital"/>
    <x v="157"/>
    <s v=" Retooling of Fort Portal Regional Referral Hospital"/>
    <s v="Retooling Project"/>
    <d v="2020-01-07T00:00:00"/>
    <s v="30/6/2025"/>
    <n v="0.2"/>
    <n v="0"/>
    <n v="0.2"/>
    <n v="0.5"/>
    <n v="3.5999999999999997E-2"/>
    <m/>
    <m/>
    <n v="0.5"/>
    <n v="0"/>
    <n v="0.5"/>
    <n v="0"/>
    <n v="0"/>
    <n v="0"/>
    <n v="0"/>
    <n v="0"/>
    <n v="0"/>
    <n v="0"/>
    <n v="0"/>
    <n v="0"/>
    <m/>
    <m/>
    <n v="0"/>
  </r>
  <r>
    <n v="163"/>
    <s v="12"/>
    <s v=" Human Capital Development"/>
    <s v="406"/>
    <s v="Hoima Hospital"/>
    <x v="158"/>
    <s v=" Retooling of Hoima Regional Referral Hospital"/>
    <s v="Retooling Project"/>
    <d v="2020-01-07T00:00:00"/>
    <s v="30/6/2025"/>
    <n v="10.77"/>
    <n v="0"/>
    <n v="10.77"/>
    <n v="0.12"/>
    <m/>
    <m/>
    <m/>
    <n v="0.12"/>
    <n v="0"/>
    <n v="0.12"/>
    <n v="0"/>
    <n v="0"/>
    <n v="0"/>
    <n v="0"/>
    <n v="0"/>
    <n v="0"/>
    <n v="0"/>
    <n v="0"/>
    <n v="0"/>
    <m/>
    <m/>
    <n v="0"/>
  </r>
  <r>
    <n v="164"/>
    <s v="12"/>
    <s v=" Human Capital Development"/>
    <s v="407"/>
    <s v="Jinja Hospital"/>
    <x v="159"/>
    <s v=" Retooling of Jinja Regional Referral Hospital"/>
    <s v="Retooling Project"/>
    <d v="2020-01-07T00:00:00"/>
    <s v="30/6/2025"/>
    <n v="1.360325593"/>
    <n v="0"/>
    <n v="1.360325593"/>
    <n v="0.12"/>
    <n v="0.16600000000000001"/>
    <m/>
    <m/>
    <n v="0.1"/>
    <n v="0"/>
    <n v="0.12"/>
    <n v="0"/>
    <n v="0"/>
    <n v="0"/>
    <n v="0"/>
    <n v="0"/>
    <n v="0"/>
    <n v="0"/>
    <n v="0"/>
    <n v="0"/>
    <m/>
    <m/>
    <n v="0"/>
  </r>
  <r>
    <n v="165"/>
    <s v="12"/>
    <s v=" Human Capital Development"/>
    <s v="408"/>
    <s v="Kabale Hospital"/>
    <x v="160"/>
    <s v=" Retooling of Kabale Regional Referral Hospital"/>
    <s v="Retooling Project"/>
    <d v="2020-01-07T00:00:00"/>
    <s v="30/6/2025"/>
    <n v="1.1200000000000001"/>
    <n v="0"/>
    <n v="1.1200000000000001"/>
    <n v="0.12"/>
    <m/>
    <m/>
    <m/>
    <n v="0.1"/>
    <n v="0"/>
    <n v="0.12"/>
    <n v="0"/>
    <n v="0"/>
    <n v="0"/>
    <n v="0"/>
    <n v="0"/>
    <n v="0"/>
    <n v="0"/>
    <n v="0"/>
    <n v="0"/>
    <m/>
    <m/>
    <n v="0"/>
  </r>
  <r>
    <n v="166"/>
    <s v="12"/>
    <s v=" Human Capital Development"/>
    <s v="409"/>
    <s v="Masaka Hospital"/>
    <x v="161"/>
    <s v=" Retooling of Masaka Regional Referral Hospital"/>
    <s v="Retooling Project"/>
    <d v="2020-01-07T00:00:00"/>
    <s v="30/6/2025"/>
    <n v="20"/>
    <n v="0"/>
    <n v="20"/>
    <n v="0.12"/>
    <m/>
    <m/>
    <m/>
    <n v="0.12"/>
    <n v="0"/>
    <n v="0.12"/>
    <n v="0"/>
    <n v="0"/>
    <n v="0"/>
    <n v="0"/>
    <n v="0"/>
    <n v="0"/>
    <n v="0"/>
    <n v="0"/>
    <n v="0"/>
    <m/>
    <m/>
    <n v="0"/>
  </r>
  <r>
    <n v="167"/>
    <s v="12"/>
    <s v=" Human Capital Development"/>
    <s v="410"/>
    <s v="Mbale Hospital"/>
    <x v="162"/>
    <s v=" Retooling of Mbale Regional Referral Hospital"/>
    <s v="Retooling Project"/>
    <d v="2020-01-07T00:00:00"/>
    <s v="30/6/2025"/>
    <n v="22"/>
    <n v="0"/>
    <n v="22"/>
    <n v="0.12"/>
    <n v="2.8000000000000001E-2"/>
    <m/>
    <m/>
    <n v="0.12"/>
    <n v="0"/>
    <n v="0.12"/>
    <n v="0"/>
    <n v="0"/>
    <n v="0"/>
    <n v="0"/>
    <n v="0"/>
    <n v="0"/>
    <n v="0"/>
    <n v="0"/>
    <n v="0"/>
    <m/>
    <m/>
    <n v="0"/>
  </r>
  <r>
    <n v="168"/>
    <s v="12"/>
    <s v=" Human Capital Development"/>
    <s v="411"/>
    <s v="Soroti Hospital"/>
    <x v="163"/>
    <s v=" Retooling of Soroti Regional Referral Hospital"/>
    <s v="Retooling Project"/>
    <d v="2020-01-07T00:00:00"/>
    <s v="30/6/2025"/>
    <n v="4.0999999999999996"/>
    <n v="0"/>
    <n v="4.0999999999999996"/>
    <n v="0.12"/>
    <m/>
    <m/>
    <m/>
    <n v="0.12"/>
    <n v="0"/>
    <n v="0.12"/>
    <n v="0"/>
    <n v="0"/>
    <n v="0"/>
    <n v="0"/>
    <n v="0"/>
    <n v="0"/>
    <n v="0"/>
    <n v="0"/>
    <n v="0"/>
    <m/>
    <m/>
    <n v="0"/>
  </r>
  <r>
    <n v="169"/>
    <s v="12"/>
    <s v=" Human Capital Development"/>
    <s v="412"/>
    <s v="Lira Hospital"/>
    <x v="164"/>
    <s v=" Retooling of Lira Regional Hospital"/>
    <s v="Retooling Project"/>
    <d v="2020-01-07T00:00:00"/>
    <s v="30/6/2025"/>
    <n v="1.2450000000000001"/>
    <n v="0"/>
    <n v="1.2450000000000001"/>
    <n v="0.12"/>
    <m/>
    <m/>
    <m/>
    <n v="0.12"/>
    <n v="0"/>
    <n v="0.12"/>
    <n v="0"/>
    <n v="0"/>
    <n v="0"/>
    <n v="0"/>
    <n v="0"/>
    <n v="0"/>
    <n v="0"/>
    <n v="0"/>
    <n v="0"/>
    <m/>
    <m/>
    <n v="0"/>
  </r>
  <r>
    <n v="170"/>
    <s v="12"/>
    <s v=" Human Capital Development"/>
    <s v="413"/>
    <s v="Mbarara Regional Referral Hospital"/>
    <x v="165"/>
    <s v=" Retooling of Mbarara Regional Referral Hospital"/>
    <s v="Infrastructure Project"/>
    <d v="2020-01-07T00:00:00"/>
    <s v="30/6/2025"/>
    <n v="5.7145796090000003"/>
    <n v="0"/>
    <n v="5.7145796090000003"/>
    <n v="1.96"/>
    <m/>
    <m/>
    <m/>
    <n v="1.96"/>
    <n v="0"/>
    <n v="1.96"/>
    <n v="0"/>
    <n v="0"/>
    <n v="0"/>
    <n v="0"/>
    <n v="0"/>
    <n v="0"/>
    <n v="0"/>
    <n v="0"/>
    <n v="0"/>
    <m/>
    <m/>
    <n v="0"/>
  </r>
  <r>
    <n v="171"/>
    <s v="12"/>
    <s v=" Human Capital Development"/>
    <s v="414"/>
    <s v="Mubende Regional Referral Hospital"/>
    <x v="166"/>
    <s v=" Retooling of Mubende Regional Referral Hospital"/>
    <s v="Retooling Project"/>
    <d v="2020-01-07T00:00:00"/>
    <s v="30/6/2025"/>
    <n v="10.8"/>
    <n v="0"/>
    <n v="10.8"/>
    <n v="0.15"/>
    <n v="0.14199999999999999"/>
    <m/>
    <m/>
    <n v="0.15"/>
    <n v="0"/>
    <n v="0.15"/>
    <n v="0"/>
    <n v="0"/>
    <n v="0"/>
    <n v="0"/>
    <n v="0"/>
    <n v="0"/>
    <n v="0"/>
    <n v="0"/>
    <n v="0"/>
    <m/>
    <m/>
    <n v="0"/>
  </r>
  <r>
    <n v="172"/>
    <s v="12"/>
    <s v=" Human Capital Development"/>
    <s v="415"/>
    <s v="Moroto Regional Referral Hospital"/>
    <x v="167"/>
    <s v=" Retooling of Moroto Regional Referral Hospital"/>
    <s v="Infrastructure Project"/>
    <d v="2020-01-07T00:00:00"/>
    <s v="30/6/2025"/>
    <n v="4.920623151"/>
    <n v="0"/>
    <n v="4.920623151"/>
    <n v="0.12"/>
    <m/>
    <m/>
    <m/>
    <n v="0.12"/>
    <n v="0"/>
    <n v="0.12"/>
    <n v="0"/>
    <n v="0"/>
    <n v="0"/>
    <n v="0"/>
    <n v="0"/>
    <n v="0"/>
    <n v="0"/>
    <n v="0"/>
    <n v="0"/>
    <m/>
    <m/>
    <n v="0"/>
  </r>
  <r>
    <n v="173"/>
    <s v="12"/>
    <s v=" Human Capital Development"/>
    <s v="416"/>
    <s v="Naguru National Referral Hospital"/>
    <x v="168"/>
    <s v=" Retooling of National Trauma Centre, Naguru"/>
    <s v="Retooling Project"/>
    <d v="2020-01-07T00:00:00"/>
    <s v="30/6/2025"/>
    <n v="46"/>
    <n v="0"/>
    <n v="46"/>
    <n v="0.24"/>
    <m/>
    <m/>
    <m/>
    <n v="0.24"/>
    <n v="0"/>
    <n v="0.24"/>
    <n v="0"/>
    <n v="0"/>
    <n v="0"/>
    <n v="0"/>
    <n v="0"/>
    <n v="0"/>
    <n v="0"/>
    <n v="0"/>
    <n v="0"/>
    <m/>
    <m/>
    <n v="0"/>
  </r>
  <r>
    <n v="174"/>
    <s v="12"/>
    <s v=" Human Capital Development"/>
    <s v="417"/>
    <s v="Kiruddu National Referral Hospital"/>
    <x v="169"/>
    <s v=" Retooling of Kiruddu National Referral Hospital"/>
    <s v="Retooling Project"/>
    <d v="2020-01-07T00:00:00"/>
    <s v="30/6/2025"/>
    <n v="15"/>
    <n v="0"/>
    <n v="15"/>
    <n v="1.53"/>
    <m/>
    <m/>
    <m/>
    <n v="1.53"/>
    <n v="0"/>
    <n v="1.53"/>
    <n v="0"/>
    <n v="0"/>
    <n v="0"/>
    <n v="0"/>
    <n v="0"/>
    <n v="0"/>
    <n v="0"/>
    <n v="0"/>
    <n v="0"/>
    <m/>
    <m/>
    <n v="0"/>
  </r>
  <r>
    <n v="175"/>
    <s v="12"/>
    <s v=" Human Capital Development"/>
    <s v="418"/>
    <s v="Kawempe National Referral Hospital"/>
    <x v="170"/>
    <s v=" Retooling of Kawempe National Referral Hospital"/>
    <s v="Retooling Project"/>
    <d v="2020-01-07T00:00:00"/>
    <s v="30/6/2025"/>
    <n v="11.1"/>
    <n v="0"/>
    <n v="11.1"/>
    <n v="0.9"/>
    <m/>
    <m/>
    <m/>
    <n v="0.9"/>
    <n v="0"/>
    <n v="0.9"/>
    <n v="0"/>
    <n v="0"/>
    <n v="0"/>
    <n v="0"/>
    <n v="0"/>
    <n v="0"/>
    <n v="0"/>
    <n v="0"/>
    <n v="0"/>
    <m/>
    <m/>
    <n v="0"/>
  </r>
  <r>
    <n v="176"/>
    <s v="12"/>
    <s v=" Human Capital Development"/>
    <s v="419"/>
    <s v="Entebbe Regional Referral Hospital"/>
    <x v="171"/>
    <s v=" Retooling of Entebbe Regional Referral Hospital"/>
    <s v="Retooling Project"/>
    <d v="2020-01-07T00:00:00"/>
    <s v="30/6/2025"/>
    <n v="11.1"/>
    <n v="0"/>
    <n v="11.1"/>
    <n v="0.9"/>
    <m/>
    <m/>
    <m/>
    <n v="0.9"/>
    <n v="0"/>
    <n v="0.9"/>
    <n v="0"/>
    <n v="0"/>
    <n v="0"/>
    <n v="0"/>
    <n v="0"/>
    <n v="0"/>
    <n v="0"/>
    <n v="0"/>
    <n v="0"/>
    <m/>
    <m/>
    <n v="0"/>
  </r>
  <r>
    <n v="177"/>
    <s v="13"/>
    <s v=" Innovation, Technology Development and Transfer"/>
    <s v="167"/>
    <s v="Ministry of Science, Technology and Innovation"/>
    <x v="172"/>
    <s v=" National Science, Technology, Engineering and Innovation Skills Enhancement Project (NSTEIC)"/>
    <s v="Infrastructure Project"/>
    <d v="2020-01-07T00:00:00"/>
    <s v="30/6/2025"/>
    <n v="114"/>
    <n v="321.98"/>
    <n v="435.98"/>
    <n v="20"/>
    <m/>
    <m/>
    <m/>
    <n v="20"/>
    <n v="0"/>
    <n v="20"/>
    <n v="0"/>
    <n v="0"/>
    <n v="0"/>
    <n v="0"/>
    <n v="0"/>
    <n v="0"/>
    <n v="0"/>
    <n v="0"/>
    <n v="0"/>
    <m/>
    <m/>
    <n v="0"/>
  </r>
  <r>
    <n v="178"/>
    <s v="13"/>
    <s v=" Innovation, Technology Development and Transfer"/>
    <s v="110"/>
    <s v="Uganda Industrial Research Institute (UIRI)"/>
    <x v="173"/>
    <s v=" Retooling of Uganda Industrial Research Institute"/>
    <s v="Retooling Project"/>
    <d v="2020-01-07T00:00:00"/>
    <s v="30/6/2025"/>
    <n v="107.9"/>
    <n v="0"/>
    <n v="107.9"/>
    <n v="35.299999999999997"/>
    <n v="0.44500000000000001"/>
    <m/>
    <m/>
    <n v="35.299999999999997"/>
    <n v="0"/>
    <n v="35.299999999999997"/>
    <n v="0"/>
    <n v="0"/>
    <n v="0"/>
    <n v="0"/>
    <n v="0"/>
    <n v="0"/>
    <n v="0"/>
    <n v="0"/>
    <n v="0"/>
    <m/>
    <m/>
    <n v="0"/>
  </r>
  <r>
    <n v="179"/>
    <s v="14"/>
    <s v=" Public Sector Transformation"/>
    <s v="005"/>
    <s v="Ministry of Public Service "/>
    <x v="174"/>
    <s v=" Retooling of Public Service"/>
    <s v="Retooling Project"/>
    <d v="2020-01-07T00:00:00"/>
    <s v="30/6/2025"/>
    <n v="24.565000000000001"/>
    <n v="0"/>
    <n v="24.565000000000001"/>
    <n v="3.2"/>
    <n v="0.20699999999999999"/>
    <m/>
    <m/>
    <n v="3.2"/>
    <n v="0"/>
    <n v="3.2"/>
    <n v="0"/>
    <n v="0"/>
    <n v="0"/>
    <n v="0"/>
    <n v="0"/>
    <n v="0"/>
    <n v="0"/>
    <n v="0"/>
    <n v="0"/>
    <m/>
    <m/>
    <n v="0"/>
  </r>
  <r>
    <n v="180"/>
    <s v="14"/>
    <s v=" Public Sector Transformation"/>
    <s v="147"/>
    <s v="Local Government Finance Commission (LGFC)"/>
    <x v="175"/>
    <s v=" Retooling of Local Government Finance Commission"/>
    <s v="Retooling Project"/>
    <d v="2020-01-07T00:00:00"/>
    <s v="30/6/2025"/>
    <n v="6.9886999999999997"/>
    <n v="0"/>
    <n v="6.9886999999999997"/>
    <n v="1.7857000000000001"/>
    <m/>
    <m/>
    <m/>
    <n v="1.7857000000000001"/>
    <n v="0"/>
    <n v="1.7857000000000001"/>
    <n v="0"/>
    <n v="0"/>
    <n v="0"/>
    <n v="0"/>
    <n v="0"/>
    <n v="0"/>
    <n v="0"/>
    <n v="0"/>
    <n v="0"/>
    <m/>
    <m/>
    <n v="0"/>
  </r>
  <r>
    <n v="181"/>
    <s v="15"/>
    <s v=" Community Mobilization and Mindset Change"/>
    <s v="018"/>
    <s v="Ministry of Gender, Labour and Social Development"/>
    <x v="176"/>
    <s v=" Retooling of Ministry of Gender, Labour and Social Development and its Institutions."/>
    <s v="Retooling Project"/>
    <d v="2020-01-07T00:00:00"/>
    <s v="30/6/2025"/>
    <n v="95.06"/>
    <n v="0"/>
    <n v="95.06"/>
    <n v="5"/>
    <n v="0.437"/>
    <m/>
    <m/>
    <n v="5"/>
    <n v="0"/>
    <n v="5"/>
    <n v="0"/>
    <n v="0"/>
    <n v="0"/>
    <n v="0"/>
    <n v="0"/>
    <n v="0"/>
    <n v="0"/>
    <n v="0"/>
    <n v="0"/>
    <m/>
    <m/>
    <n v="0"/>
  </r>
  <r>
    <n v="182"/>
    <s v="16"/>
    <s v=" Governance and security"/>
    <s v="001"/>
    <s v="Office of the President"/>
    <x v="177"/>
    <s v=" Retooling of Office of the President"/>
    <s v="Retooling Project"/>
    <d v="2020-01-07T00:00:00"/>
    <s v="30/06/2025"/>
    <n v="54.608400000000003"/>
    <n v="0"/>
    <n v="54.608400000000003"/>
    <n v="22.36"/>
    <m/>
    <m/>
    <m/>
    <n v="22.36"/>
    <n v="0"/>
    <n v="22.36"/>
    <n v="0"/>
    <n v="0"/>
    <n v="0"/>
    <n v="0"/>
    <n v="0"/>
    <n v="0"/>
    <n v="0"/>
    <n v="0"/>
    <n v="0"/>
    <m/>
    <m/>
    <n v="0"/>
  </r>
  <r>
    <n v="183"/>
    <s v="16"/>
    <s v=" Governance and security"/>
    <s v="002"/>
    <s v="State House"/>
    <x v="178"/>
    <s v=" Retooling of State House"/>
    <s v="Retooling Project"/>
    <d v="2020-01-07T00:00:00"/>
    <s v="30/06/2025"/>
    <n v="433.36799999999999"/>
    <n v="0"/>
    <n v="433.36799999999999"/>
    <n v="36.203046581000002"/>
    <m/>
    <m/>
    <m/>
    <n v="36.203046581000002"/>
    <n v="0"/>
    <n v="36.203046581000002"/>
    <n v="0"/>
    <n v="0"/>
    <n v="0"/>
    <n v="0"/>
    <n v="0"/>
    <n v="0"/>
    <n v="0"/>
    <n v="0"/>
    <n v="0"/>
    <m/>
    <m/>
    <n v="0"/>
  </r>
  <r>
    <n v="184"/>
    <s v="16"/>
    <s v=" Governance and security"/>
    <s v="004"/>
    <s v="Ministry of Defence and Veteran Affairs"/>
    <x v="179"/>
    <s v=" UPDF Peace Keeping Mission in Somalia"/>
    <s v="Social Project"/>
    <d v="2015-01-07T00:00:00"/>
    <s v="30/6/2025"/>
    <n v="0"/>
    <n v="2629.8"/>
    <n v="2629.8"/>
    <n v="0"/>
    <m/>
    <m/>
    <m/>
    <m/>
    <n v="194.67915057483066"/>
    <n v="194.67915057483066"/>
    <n v="0"/>
    <n v="0"/>
    <n v="0"/>
    <n v="0"/>
    <n v="0"/>
    <n v="0"/>
    <n v="0"/>
    <n v="0"/>
    <n v="0"/>
    <m/>
    <m/>
    <n v="0"/>
  </r>
  <r>
    <n v="185"/>
    <s v="16"/>
    <s v=" Governance and security"/>
    <s v="004"/>
    <s v="Ministry of Defence and Veteran Affairs"/>
    <x v="180"/>
    <s v=" Retooling of Ministry of Defense and Veteran Affairs"/>
    <s v="Retooling Project"/>
    <d v="2020-01-07T00:00:00"/>
    <s v="30/6/2025"/>
    <n v="20.9"/>
    <n v="0"/>
    <n v="20.9"/>
    <n v="2.0903103519999999"/>
    <n v="7.5590000000000002"/>
    <m/>
    <m/>
    <n v="2.0903103519999999"/>
    <n v="0"/>
    <n v="2.0903103519999999"/>
    <n v="0"/>
    <n v="0"/>
    <n v="0"/>
    <n v="0"/>
    <n v="0"/>
    <n v="0"/>
    <n v="0"/>
    <n v="0"/>
    <n v="0"/>
    <m/>
    <m/>
    <n v="0"/>
  </r>
  <r>
    <n v="186"/>
    <s v="16"/>
    <s v=" Governance and security"/>
    <s v="004"/>
    <s v="Ministry of Defence and Veteran Affairs"/>
    <x v="181"/>
    <s v=" Construction of National Military Museum"/>
    <s v="Infrastructure Project"/>
    <d v="2021-01-07T00:00:00"/>
    <s v="30/6/2026"/>
    <n v="110.157"/>
    <n v="0"/>
    <n v="110.157"/>
    <n v="10"/>
    <m/>
    <m/>
    <m/>
    <n v="10"/>
    <n v="0"/>
    <n v="10"/>
    <n v="0"/>
    <n v="0"/>
    <n v="0"/>
    <n v="0"/>
    <n v="0"/>
    <n v="0"/>
    <n v="0"/>
    <n v="0"/>
    <n v="0"/>
    <m/>
    <m/>
    <n v="0"/>
  </r>
  <r>
    <n v="187"/>
    <s v="16"/>
    <s v=" Governance and security"/>
    <s v="006"/>
    <s v="Ministry of Foreign Affairs"/>
    <x v="182"/>
    <s v=" Retooling of Ministry of Foreign Affairs"/>
    <s v="Retooling Project"/>
    <d v="2020-01-07T00:00:00"/>
    <s v="30/06/2025"/>
    <n v="8.1"/>
    <n v="0"/>
    <n v="8.1"/>
    <n v="0.5"/>
    <m/>
    <m/>
    <m/>
    <n v="0.5"/>
    <n v="0"/>
    <n v="0.5"/>
    <n v="0"/>
    <n v="0"/>
    <n v="0"/>
    <n v="0"/>
    <n v="0"/>
    <n v="0"/>
    <n v="0"/>
    <n v="0"/>
    <n v="0"/>
    <m/>
    <m/>
    <n v="0"/>
  </r>
  <r>
    <n v="188"/>
    <s v="16"/>
    <s v=" Governance and security"/>
    <s v="007"/>
    <s v="Ministry of Justice and Constitutional Affairs"/>
    <x v="183"/>
    <s v=" JLOS House Project"/>
    <s v="Infrastructure Project"/>
    <d v="2015-01-07T00:00:00"/>
    <s v="30/6/2025"/>
    <n v="237.4"/>
    <n v="0"/>
    <n v="237.4"/>
    <n v="176"/>
    <m/>
    <m/>
    <m/>
    <n v="176"/>
    <n v="0"/>
    <n v="176"/>
    <n v="0"/>
    <n v="0"/>
    <n v="0"/>
    <n v="0"/>
    <n v="0"/>
    <n v="0"/>
    <n v="0"/>
    <n v="0"/>
    <n v="0"/>
    <m/>
    <m/>
    <n v="0"/>
  </r>
  <r>
    <n v="189"/>
    <s v="16"/>
    <s v=" Governance and security"/>
    <s v="007"/>
    <s v="Ministry of Justice and Constitutional Affairs"/>
    <x v="184"/>
    <s v=" Retooling of Ministry of Justice and Constitutional Affairs"/>
    <s v="Retooling Project"/>
    <d v="2020-01-07T00:00:00"/>
    <s v="30/6/2025"/>
    <n v="73"/>
    <n v="0"/>
    <n v="73"/>
    <n v="1.7400865700000001"/>
    <m/>
    <m/>
    <m/>
    <n v="1.7400865700000001"/>
    <n v="0"/>
    <n v="1.7400865700000001"/>
    <n v="0"/>
    <n v="0"/>
    <n v="0"/>
    <n v="0"/>
    <n v="0"/>
    <n v="0"/>
    <n v="0"/>
    <n v="0"/>
    <n v="0"/>
    <m/>
    <m/>
    <n v="0"/>
  </r>
  <r>
    <n v="190"/>
    <s v="16"/>
    <s v=" Governance and security"/>
    <s v="009"/>
    <s v="Ministry of Internal Affairs"/>
    <x v="185"/>
    <s v=" Retooling of Ministry of Internal Affairs"/>
    <s v="Retooling Project"/>
    <d v="2020-01-07T00:00:00"/>
    <s v="30/6/2025"/>
    <n v="43.6"/>
    <n v="0"/>
    <n v="43.6"/>
    <n v="11.81277897"/>
    <m/>
    <m/>
    <m/>
    <n v="11.81277897"/>
    <n v="0"/>
    <n v="11.81277897"/>
    <n v="0"/>
    <n v="0"/>
    <n v="0"/>
    <n v="0"/>
    <n v="0"/>
    <n v="0"/>
    <n v="0"/>
    <n v="0"/>
    <n v="0"/>
    <m/>
    <m/>
    <n v="0"/>
  </r>
  <r>
    <n v="191"/>
    <s v="16"/>
    <s v=" Governance and security"/>
    <s v="021"/>
    <s v="Ministry of East African Community Affairs"/>
    <x v="186"/>
    <s v=" Retooling of Ministry of East African Affairs"/>
    <s v="Retooling Project"/>
    <d v="2021-01-07T00:00:00"/>
    <s v="30/6/2025"/>
    <n v="0.42499999999999999"/>
    <n v="0"/>
    <n v="0.42499999999999999"/>
    <n v="1.32518"/>
    <m/>
    <m/>
    <m/>
    <n v="1.32518"/>
    <n v="0"/>
    <n v="1.32518"/>
    <n v="0"/>
    <n v="0"/>
    <n v="0"/>
    <n v="0"/>
    <n v="0"/>
    <n v="0"/>
    <n v="0"/>
    <n v="0"/>
    <n v="0"/>
    <m/>
    <m/>
    <n v="0"/>
  </r>
  <r>
    <n v="192"/>
    <s v="16"/>
    <s v=" Governance and security"/>
    <s v="102"/>
    <s v="Electoral Commission (EC)"/>
    <x v="187"/>
    <s v=" Retooling of Electoral Commission"/>
    <s v="Retooling Project"/>
    <d v="2020-01-07T00:00:00"/>
    <s v="30/06/2025"/>
    <n v="9.6199999999999994E-2"/>
    <n v="0"/>
    <n v="9.6199999999999994E-2"/>
    <n v="3.72"/>
    <m/>
    <m/>
    <m/>
    <n v="3.72"/>
    <n v="0"/>
    <n v="3.72"/>
    <n v="0"/>
    <n v="0"/>
    <n v="0"/>
    <n v="0"/>
    <n v="0"/>
    <n v="0"/>
    <n v="0"/>
    <n v="0"/>
    <n v="0"/>
    <m/>
    <m/>
    <n v="0"/>
  </r>
  <r>
    <n v="193"/>
    <s v="16"/>
    <s v=" Governance and security"/>
    <s v="103"/>
    <s v="Inspectorate of Government (IG)"/>
    <x v="188"/>
    <s v=" Retooling of Inspectorate of Government"/>
    <s v="Retooling Project"/>
    <d v="2020-01-07T00:00:00"/>
    <s v="30/6/2025"/>
    <n v="25"/>
    <n v="0"/>
    <n v="25"/>
    <n v="5"/>
    <m/>
    <m/>
    <m/>
    <n v="5"/>
    <n v="0"/>
    <n v="5"/>
    <n v="0"/>
    <n v="0"/>
    <n v="0"/>
    <n v="0"/>
    <n v="0"/>
    <n v="0"/>
    <n v="0"/>
    <n v="0"/>
    <n v="0"/>
    <m/>
    <m/>
    <n v="0"/>
  </r>
  <r>
    <n v="194"/>
    <s v="16"/>
    <s v=" Governance and security"/>
    <s v="105"/>
    <s v="Uganda Law Reform Commission,"/>
    <x v="189"/>
    <s v=" Retooling the Uganda Law Reform Commission"/>
    <s v="Retooling Project"/>
    <d v="2020-01-07T00:00:00"/>
    <s v="30/6/2025"/>
    <n v="1.0001"/>
    <n v="0"/>
    <n v="1.0001"/>
    <n v="0.42001224100000001"/>
    <m/>
    <m/>
    <m/>
    <n v="0.42001224100000001"/>
    <n v="0"/>
    <n v="0.42001224100000001"/>
    <n v="0"/>
    <n v="0"/>
    <n v="0"/>
    <n v="0"/>
    <n v="0"/>
    <n v="0"/>
    <n v="0"/>
    <n v="0"/>
    <n v="0"/>
    <m/>
    <m/>
    <n v="0"/>
  </r>
  <r>
    <n v="195"/>
    <s v="16"/>
    <s v=" Governance and security"/>
    <s v="106"/>
    <s v="Uganda Human Rights Commission"/>
    <x v="190"/>
    <s v=" Retooling the Uganda Human Rights Commission"/>
    <s v="Retooling Project"/>
    <d v="2020-01-07T00:00:00"/>
    <s v="30/6/2025"/>
    <n v="5.1844000000000001"/>
    <n v="0"/>
    <n v="5.1844000000000001"/>
    <n v="1.2"/>
    <m/>
    <m/>
    <m/>
    <n v="1.2"/>
    <n v="0"/>
    <n v="1.2"/>
    <n v="0"/>
    <n v="0"/>
    <n v="0"/>
    <n v="0"/>
    <n v="0"/>
    <n v="0"/>
    <n v="0"/>
    <n v="0"/>
    <n v="0"/>
    <m/>
    <m/>
    <n v="0"/>
  </r>
  <r>
    <n v="196"/>
    <s v="16"/>
    <s v=" Governance and security"/>
    <s v="112"/>
    <s v="Directorate of Ethics and Integrity (DEI)"/>
    <x v="191"/>
    <s v=" Retooling of Directorate of Ethics and Integrity"/>
    <s v="Retooling Project"/>
    <d v="2020-01-07T00:00:00"/>
    <s v="30/6/2025"/>
    <n v="1.712"/>
    <n v="0"/>
    <n v="1.712"/>
    <n v="0.70799999999999996"/>
    <m/>
    <m/>
    <m/>
    <n v="0.70799999999999996"/>
    <n v="0"/>
    <n v="0.70799999999999996"/>
    <n v="0"/>
    <n v="0"/>
    <n v="0"/>
    <n v="0"/>
    <n v="0"/>
    <n v="0"/>
    <n v="0"/>
    <n v="0"/>
    <n v="0"/>
    <m/>
    <m/>
    <n v="0"/>
  </r>
  <r>
    <n v="197"/>
    <s v="16"/>
    <s v=" Governance and security"/>
    <s v="119"/>
    <s v="Uganda Registration Services Bureau"/>
    <x v="192"/>
    <s v=" Retooling of Uganda Registration Services Bureau"/>
    <s v="Retooling Project"/>
    <d v="2020-01-07T00:00:00"/>
    <s v="30/6/2025"/>
    <n v="16.506"/>
    <n v="0"/>
    <n v="16.506"/>
    <n v="1.2729999999999999"/>
    <m/>
    <m/>
    <m/>
    <n v="1.2729999999999999"/>
    <n v="0"/>
    <n v="1.2729999999999999"/>
    <n v="0"/>
    <n v="0"/>
    <n v="0"/>
    <n v="0"/>
    <n v="0"/>
    <n v="0"/>
    <n v="0"/>
    <n v="0"/>
    <n v="0"/>
    <m/>
    <m/>
    <n v="0"/>
  </r>
  <r>
    <n v="198"/>
    <s v="16"/>
    <s v=" Governance and security"/>
    <s v="120"/>
    <s v="National Citizenship and Immigration Control"/>
    <x v="193"/>
    <s v=" Retooling the National Citizenship and Immigration Control"/>
    <s v="Retooling Project"/>
    <d v="2020-01-07T00:00:00"/>
    <s v="30/6/2025"/>
    <n v="698.39800000000002"/>
    <n v="0"/>
    <n v="698.39800000000002"/>
    <n v="6.32"/>
    <n v="0.253"/>
    <m/>
    <m/>
    <n v="6.32"/>
    <n v="0"/>
    <n v="6.32"/>
    <n v="0"/>
    <n v="0"/>
    <n v="0"/>
    <n v="0"/>
    <n v="0"/>
    <n v="0"/>
    <n v="0"/>
    <n v="0"/>
    <n v="0"/>
    <m/>
    <m/>
    <n v="0"/>
  </r>
  <r>
    <n v="199"/>
    <s v="16"/>
    <s v=" Governance and security"/>
    <s v="129"/>
    <s v="Financial Intelligence Authority (FIA)"/>
    <x v="194"/>
    <s v=" Retooling of Financial Intelligence Authority"/>
    <s v="Retooling Project"/>
    <d v="2020-01-07T00:00:00"/>
    <s v="30/6/2025"/>
    <n v="18.0625"/>
    <n v="0"/>
    <n v="18.0625"/>
    <n v="5.9524999999999997"/>
    <m/>
    <m/>
    <m/>
    <n v="5.9524999999999997"/>
    <n v="0"/>
    <n v="5.9524999999999997"/>
    <n v="0"/>
    <n v="0"/>
    <n v="0"/>
    <n v="0"/>
    <n v="0"/>
    <n v="0"/>
    <n v="0"/>
    <n v="0"/>
    <n v="0"/>
    <m/>
    <m/>
    <n v="0"/>
  </r>
  <r>
    <n v="200"/>
    <s v="16"/>
    <s v=" Governance and security"/>
    <s v="131"/>
    <s v="Office of the Auditor General (OAG)"/>
    <x v="195"/>
    <s v=" Retooling of  Office of the Auditor General"/>
    <s v="Retooling Project"/>
    <d v="2020-01-07T00:00:00"/>
    <s v="30/6/2025"/>
    <n v="1.065209482"/>
    <n v="0"/>
    <n v="1.065209482"/>
    <n v="3.76"/>
    <m/>
    <m/>
    <m/>
    <n v="3.76"/>
    <n v="0"/>
    <n v="3.76"/>
    <n v="0"/>
    <n v="0"/>
    <n v="0"/>
    <n v="0"/>
    <n v="0"/>
    <n v="0"/>
    <n v="0"/>
    <n v="0"/>
    <n v="0"/>
    <m/>
    <m/>
    <n v="0"/>
  </r>
  <r>
    <n v="201"/>
    <s v="16"/>
    <s v=" Governance and security"/>
    <s v="133"/>
    <s v="Directorate of Public Prosecutions "/>
    <x v="196"/>
    <s v=" Retooling of Office of the Director of Public Prosecutions"/>
    <s v="Retooling Project"/>
    <d v="2020-01-07T00:00:00"/>
    <s v="30/6/2025"/>
    <n v="88.875"/>
    <n v="0"/>
    <n v="88.875"/>
    <n v="22.234887315000002"/>
    <m/>
    <m/>
    <m/>
    <n v="22.234887315000002"/>
    <n v="0"/>
    <n v="22.234887315000002"/>
    <n v="0"/>
    <n v="0"/>
    <n v="0"/>
    <n v="0"/>
    <n v="0"/>
    <n v="0"/>
    <n v="0"/>
    <n v="0"/>
    <n v="0"/>
    <m/>
    <m/>
    <n v="0"/>
  </r>
  <r>
    <n v="202"/>
    <s v="16"/>
    <s v=" Governance and security"/>
    <s v="135"/>
    <s v="Directorate of Government Analytical Laboratory (DGAL)"/>
    <x v="197"/>
    <s v=" Retooling of Directorate of Government Analytical Laboratory"/>
    <s v="Retooling Project"/>
    <d v="2020-01-07T00:00:00"/>
    <s v="30/6/2025"/>
    <n v="86.863699999999994"/>
    <n v="0"/>
    <n v="86.863699999999994"/>
    <n v="38.463585999999999"/>
    <m/>
    <m/>
    <m/>
    <n v="38.463585999999999"/>
    <n v="0"/>
    <n v="38.463585999999999"/>
    <n v="0"/>
    <n v="0"/>
    <n v="0"/>
    <n v="0"/>
    <n v="0"/>
    <n v="0"/>
    <n v="0"/>
    <n v="0"/>
    <n v="0"/>
    <m/>
    <m/>
    <n v="0"/>
  </r>
  <r>
    <n v="203"/>
    <s v="16"/>
    <s v=" Governance and security"/>
    <s v="137"/>
    <s v="National Identification and Regulatory Authority"/>
    <x v="198"/>
    <s v=" Retooling the National Identification and Registration Authority"/>
    <s v="Retooling Project"/>
    <d v="2020-01-07T00:00:00"/>
    <s v="30/6/2025"/>
    <n v="248.6127305"/>
    <n v="0"/>
    <n v="248.6127305"/>
    <n v="7"/>
    <m/>
    <m/>
    <m/>
    <n v="7"/>
    <n v="0"/>
    <n v="7"/>
    <n v="0"/>
    <n v="0"/>
    <n v="0"/>
    <n v="0"/>
    <n v="0"/>
    <n v="0"/>
    <n v="0"/>
    <n v="0"/>
    <n v="0"/>
    <m/>
    <m/>
    <n v="0"/>
  </r>
  <r>
    <n v="204"/>
    <s v="16"/>
    <s v=" Governance and security"/>
    <s v="144"/>
    <s v="Uganda Police Force"/>
    <x v="199"/>
    <s v=" Retooling the Uganda Police Force"/>
    <s v="Retooling Project"/>
    <d v="2020-01-07T00:00:00"/>
    <s v="30/6/2025"/>
    <n v="2162"/>
    <n v="0"/>
    <n v="2162"/>
    <n v="966.23589600000003"/>
    <m/>
    <m/>
    <m/>
    <n v="966.23589600000003"/>
    <n v="0"/>
    <n v="966.23589600000003"/>
    <n v="0"/>
    <n v="0"/>
    <n v="0"/>
    <n v="0"/>
    <n v="0"/>
    <n v="0"/>
    <n v="0"/>
    <n v="0"/>
    <n v="0"/>
    <m/>
    <m/>
    <n v="0"/>
  </r>
  <r>
    <n v="205"/>
    <s v="16"/>
    <s v=" Governance and security"/>
    <s v="145"/>
    <s v="Uganda Prisons Service"/>
    <x v="200"/>
    <s v=" Retooling of Uganda Prisons Service"/>
    <s v="Retooling Project"/>
    <d v="2020-01-07T00:00:00"/>
    <s v="30/6/2025"/>
    <n v="24.409649999999999"/>
    <n v="0"/>
    <n v="24.409649999999999"/>
    <n v="3.5626500000000001"/>
    <m/>
    <m/>
    <m/>
    <n v="3.5626500000000001"/>
    <n v="0"/>
    <n v="3.5626500000000001"/>
    <n v="0"/>
    <n v="0"/>
    <n v="0"/>
    <n v="0"/>
    <n v="0"/>
    <n v="0"/>
    <n v="0"/>
    <n v="0"/>
    <n v="0"/>
    <m/>
    <m/>
    <n v="0"/>
  </r>
  <r>
    <n v="206"/>
    <s v="16"/>
    <s v=" Governance and security"/>
    <s v="145"/>
    <s v="Uganda Prisons Service"/>
    <x v="201"/>
    <s v="Revitilisation of prison Industries"/>
    <s v="Infrastructure Project"/>
    <d v="2017-01-07T00:00:00"/>
    <s v="30/6/2025"/>
    <n v="45.524000000000001"/>
    <m/>
    <n v="45.524000000000001"/>
    <n v="3.2989999999999999"/>
    <m/>
    <m/>
    <m/>
    <n v="3.2989999999999999"/>
    <n v="0"/>
    <n v="3.2989999999999999"/>
    <m/>
    <m/>
    <n v="0"/>
    <m/>
    <m/>
    <n v="0"/>
    <m/>
    <m/>
    <n v="0"/>
    <m/>
    <m/>
    <n v="0"/>
  </r>
  <r>
    <n v="207"/>
    <s v="16"/>
    <s v=" Governance and security"/>
    <s v="153"/>
    <s v="Public Procurement &amp; Disposal of Public Assets (PPDA)"/>
    <x v="202"/>
    <s v=" Retooling of Public Procurement and Disposal of Public Assets Authority"/>
    <s v="Retooling Project"/>
    <d v="2020-01-07T00:00:00"/>
    <s v="30/6/2025"/>
    <n v="54.72"/>
    <n v="0"/>
    <n v="54.72"/>
    <n v="2.9964"/>
    <m/>
    <m/>
    <m/>
    <n v="2.9964"/>
    <n v="0"/>
    <n v="2.9964"/>
    <n v="0"/>
    <n v="0"/>
    <n v="0"/>
    <n v="0"/>
    <n v="0"/>
    <n v="0"/>
    <n v="0"/>
    <n v="0"/>
    <n v="0"/>
    <m/>
    <m/>
    <n v="0"/>
  </r>
  <r>
    <n v="208"/>
    <s v="16"/>
    <s v=" Governance and security"/>
    <s v="158"/>
    <s v="Internal Security Organization (ISO)"/>
    <x v="203"/>
    <s v=" Retooling of Internal Security Organization"/>
    <s v="Retooling Project"/>
    <d v="2020-01-07T00:00:00"/>
    <s v="30/6/2025"/>
    <n v="512.71952199999998"/>
    <n v="0"/>
    <n v="512.71952199999998"/>
    <n v="84.869315999999998"/>
    <m/>
    <m/>
    <m/>
    <n v="84.869315999999998"/>
    <n v="0"/>
    <n v="84.869315999999998"/>
    <n v="0"/>
    <n v="0"/>
    <n v="0"/>
    <n v="0"/>
    <n v="0"/>
    <n v="0"/>
    <n v="0"/>
    <n v="0"/>
    <n v="0"/>
    <m/>
    <m/>
    <n v="0"/>
  </r>
  <r>
    <n v="209"/>
    <s v="16"/>
    <s v=" Governance and security"/>
    <s v="158"/>
    <s v="Internal Security Organization (ISO)"/>
    <x v="204"/>
    <s v="Construction of the Institute for Security and Strategic Studies - Uganda Infrastructure Development Project"/>
    <s v="Infrastructure Project"/>
    <d v="2023-01-07T00:00:00"/>
    <d v="2028-06-30T00:00:00"/>
    <n v="123.919241668"/>
    <m/>
    <n v="123.919241668"/>
    <n v="49.667872072999998"/>
    <m/>
    <m/>
    <m/>
    <n v="49.667872072999998"/>
    <n v="0"/>
    <n v="49.667872072999998"/>
    <n v="51.237203729999997"/>
    <m/>
    <n v="51.237203729999997"/>
    <n v="12.630291226000001"/>
    <m/>
    <n v="12.630291226000001"/>
    <n v="10.333874638999999"/>
    <m/>
    <n v="10.333874638999999"/>
    <m/>
    <m/>
    <n v="0"/>
  </r>
  <r>
    <n v="210"/>
    <s v="16"/>
    <s v=" Governance and security"/>
    <s v="159"/>
    <s v="External Security Organization (ESO)"/>
    <x v="205"/>
    <s v=" Retooling of External Security Organization"/>
    <s v="Retooling Project"/>
    <d v="2020-01-07T00:00:00"/>
    <s v="30/6/2025"/>
    <n v="18.195"/>
    <n v="0"/>
    <n v="18.195"/>
    <n v="5.5789999999999997"/>
    <m/>
    <m/>
    <m/>
    <n v="5.5789999999999997"/>
    <n v="0"/>
    <n v="5.5789999999999997"/>
    <n v="0"/>
    <n v="0"/>
    <n v="0"/>
    <n v="0"/>
    <n v="0"/>
    <n v="0"/>
    <n v="0"/>
    <n v="0"/>
    <n v="0"/>
    <m/>
    <m/>
    <n v="0"/>
  </r>
  <r>
    <n v="211"/>
    <s v="16"/>
    <s v=" Governance and security"/>
    <s v="311"/>
    <s v="Law Development Centre"/>
    <x v="206"/>
    <s v=" Retooling of the Law Development Centre"/>
    <s v="Retooling Project"/>
    <d v="2020-01-07T00:00:00"/>
    <s v="30/6/2025"/>
    <n v="63.85"/>
    <n v="0"/>
    <n v="63.85"/>
    <n v="5.45"/>
    <m/>
    <m/>
    <m/>
    <n v="5.45"/>
    <n v="0"/>
    <n v="5.45"/>
    <n v="0"/>
    <n v="0"/>
    <n v="0"/>
    <n v="0"/>
    <n v="0"/>
    <n v="0"/>
    <n v="0"/>
    <n v="0"/>
    <n v="0"/>
    <m/>
    <m/>
    <n v="0"/>
  </r>
  <r>
    <n v="212"/>
    <s v="16"/>
    <s v=" Governance and security"/>
    <s v="502"/>
    <s v="Uganda High Commission in London, United Kingdom"/>
    <x v="207"/>
    <s v="Retooling of Mission in London - United Kingdom"/>
    <s v="Retooling Project"/>
    <d v="2021-01-07T00:00:00"/>
    <s v="30/06/2025"/>
    <n v="0.96"/>
    <n v="0"/>
    <n v="0.96"/>
    <n v="2.1"/>
    <m/>
    <m/>
    <m/>
    <n v="2.1"/>
    <n v="0"/>
    <n v="2.1"/>
    <n v="0"/>
    <n v="0"/>
    <n v="0"/>
    <n v="0"/>
    <n v="0"/>
    <n v="0"/>
    <n v="0"/>
    <n v="0"/>
    <n v="0"/>
    <m/>
    <m/>
    <n v="0"/>
  </r>
  <r>
    <n v="213"/>
    <s v="16"/>
    <s v=" Governance and security"/>
    <s v="503"/>
    <s v="Uganda High Commission in Canada, Ottawa"/>
    <x v="208"/>
    <s v="Retooling of Mission in Ottawa - Canada"/>
    <s v="Retooling Project"/>
    <d v="2021-01-07T00:00:00"/>
    <s v="30/06/2025"/>
    <n v="0.96"/>
    <n v="0"/>
    <n v="0.96"/>
    <n v="6"/>
    <m/>
    <m/>
    <m/>
    <n v="6"/>
    <n v="0"/>
    <n v="6"/>
    <n v="0"/>
    <n v="0"/>
    <n v="0"/>
    <n v="0"/>
    <n v="0"/>
    <n v="0"/>
    <n v="0"/>
    <n v="0"/>
    <n v="0"/>
    <m/>
    <m/>
    <n v="0"/>
  </r>
  <r>
    <n v="214"/>
    <s v="16"/>
    <s v=" Governance and security"/>
    <s v="504"/>
    <s v="Uganda High Commission in India, New Delhi"/>
    <x v="209"/>
    <s v="Retooling of Mission in New Delhi - INDIA"/>
    <s v="Retooling Project"/>
    <d v="2021-01-07T00:00:00"/>
    <s v="30/06/2025"/>
    <n v="0.96"/>
    <n v="0"/>
    <n v="0.96"/>
    <n v="0.69"/>
    <m/>
    <m/>
    <m/>
    <n v="0.69"/>
    <n v="0"/>
    <n v="0.69"/>
    <n v="0"/>
    <n v="0"/>
    <n v="0"/>
    <n v="0"/>
    <n v="0"/>
    <n v="0"/>
    <n v="0"/>
    <n v="0"/>
    <n v="0"/>
    <m/>
    <m/>
    <n v="0"/>
  </r>
  <r>
    <n v="215"/>
    <s v="16"/>
    <s v=" Governance and security"/>
    <s v="505"/>
    <s v="Uganda High Commission in Kenya, Nairobi"/>
    <x v="210"/>
    <s v=" Retooling of Mission in Nairobi - Kenya"/>
    <s v="Retooling Project"/>
    <d v="2021-01-07T00:00:00"/>
    <s v="30/06/2025"/>
    <n v="10"/>
    <n v="0"/>
    <n v="10"/>
    <n v="7.2"/>
    <m/>
    <m/>
    <m/>
    <n v="7.2"/>
    <n v="0"/>
    <n v="7.2"/>
    <n v="0"/>
    <n v="0"/>
    <n v="0"/>
    <n v="0"/>
    <n v="0"/>
    <n v="0"/>
    <n v="0"/>
    <n v="0"/>
    <n v="0"/>
    <m/>
    <m/>
    <n v="0"/>
  </r>
  <r>
    <n v="216"/>
    <s v="16"/>
    <s v=" Governance and security"/>
    <s v="507"/>
    <s v="Uganda High Commission in Nigeria, Abuja"/>
    <x v="211"/>
    <s v=" Retooling of Mission in Abuja - Nigeria"/>
    <s v="Retooling Project"/>
    <d v="2021-01-07T00:00:00"/>
    <s v="30/06/2025"/>
    <n v="1"/>
    <n v="0"/>
    <n v="1"/>
    <n v="2"/>
    <m/>
    <m/>
    <m/>
    <n v="2"/>
    <n v="0"/>
    <n v="2"/>
    <n v="0"/>
    <n v="0"/>
    <n v="0"/>
    <n v="0"/>
    <n v="0"/>
    <n v="0"/>
    <n v="0"/>
    <n v="0"/>
    <n v="0"/>
    <m/>
    <m/>
    <n v="0"/>
  </r>
  <r>
    <n v="217"/>
    <s v="16"/>
    <s v=" Governance and security"/>
    <s v="508"/>
    <s v="Uganda High Commission in South Africa, Pretoria"/>
    <x v="212"/>
    <s v="Retooling of Mission in Pretoria - South Africa"/>
    <s v="Retooling Project"/>
    <d v="2021-01-07T00:00:00"/>
    <s v="30/06/2025"/>
    <n v="0.96"/>
    <n v="0"/>
    <n v="0.96"/>
    <n v="0.56999999999999995"/>
    <m/>
    <m/>
    <m/>
    <n v="0.56999999999999995"/>
    <n v="0"/>
    <n v="0.56999999999999995"/>
    <n v="0"/>
    <n v="0"/>
    <n v="0"/>
    <n v="0"/>
    <n v="0"/>
    <n v="0"/>
    <n v="0"/>
    <n v="0"/>
    <n v="0"/>
    <m/>
    <m/>
    <n v="0"/>
  </r>
  <r>
    <n v="218"/>
    <s v="16"/>
    <s v=" Governance and security"/>
    <s v="509"/>
    <s v="Uganda High Commission in Rwanda, Kigali"/>
    <x v="213"/>
    <s v="Retooling of Mission in Kigali - Rwanda"/>
    <s v="Retooling Project"/>
    <d v="2021-01-07T00:00:00"/>
    <s v="30/06/2025"/>
    <n v="0.96"/>
    <n v="0"/>
    <n v="0.96"/>
    <n v="0.26"/>
    <m/>
    <m/>
    <m/>
    <n v="0.26"/>
    <n v="0"/>
    <n v="0.26"/>
    <n v="0"/>
    <n v="0"/>
    <n v="0"/>
    <n v="0"/>
    <n v="0"/>
    <n v="0"/>
    <n v="0"/>
    <n v="0"/>
    <n v="0"/>
    <m/>
    <m/>
    <n v="0"/>
  </r>
  <r>
    <n v="219"/>
    <s v="16"/>
    <s v=" Governance and security"/>
    <s v="510"/>
    <s v="Uganda Embassy in the United States, Washington"/>
    <x v="214"/>
    <s v=" Retooling of Mission in Washington -USA"/>
    <s v="Retooling Project"/>
    <d v="2021-01-07T00:00:00"/>
    <s v="30/06/2025"/>
    <n v="1.1000000000000001"/>
    <n v="0"/>
    <n v="1.1000000000000001"/>
    <n v="0.5"/>
    <m/>
    <m/>
    <m/>
    <n v="0.5"/>
    <n v="0"/>
    <n v="0.5"/>
    <n v="0"/>
    <n v="0"/>
    <n v="0"/>
    <n v="0"/>
    <n v="0"/>
    <n v="0"/>
    <n v="0"/>
    <n v="0"/>
    <n v="0"/>
    <m/>
    <m/>
    <n v="0"/>
  </r>
  <r>
    <n v="220"/>
    <s v="16"/>
    <s v=" Governance and security"/>
    <s v="512"/>
    <s v="Uganda Embassy in Ethiopia, Addis Ababa"/>
    <x v="215"/>
    <s v=" Retooling of Mission in Addis Ababa - Ethiopia"/>
    <s v="Retooling Project"/>
    <d v="2021-01-07T00:00:00"/>
    <s v="30/6/2025"/>
    <n v="1"/>
    <n v="0"/>
    <n v="1"/>
    <n v="0.23"/>
    <m/>
    <m/>
    <m/>
    <n v="0.23"/>
    <n v="0"/>
    <n v="0.23"/>
    <n v="0"/>
    <n v="0"/>
    <n v="0"/>
    <n v="0"/>
    <n v="0"/>
    <n v="0"/>
    <n v="0"/>
    <n v="0"/>
    <n v="0"/>
    <m/>
    <m/>
    <n v="0"/>
  </r>
  <r>
    <n v="221"/>
    <s v="16"/>
    <s v=" Governance and security"/>
    <s v="517"/>
    <s v="Uganda Embassy in Denmark, Copenhagen"/>
    <x v="216"/>
    <s v=" Retooling of Mission in Copenhagen - Denmark"/>
    <s v="Retooling Project"/>
    <d v="2021-01-07T00:00:00"/>
    <s v="30/6/2025"/>
    <n v="1"/>
    <n v="0"/>
    <n v="1"/>
    <n v="0.1"/>
    <m/>
    <m/>
    <m/>
    <n v="0.1"/>
    <n v="0"/>
    <n v="0.1"/>
    <n v="0"/>
    <n v="0"/>
    <n v="0"/>
    <n v="0"/>
    <n v="0"/>
    <n v="0"/>
    <n v="0"/>
    <n v="0"/>
    <n v="0"/>
    <m/>
    <m/>
    <n v="0"/>
  </r>
  <r>
    <n v="222"/>
    <s v="16"/>
    <s v=" Governance and security"/>
    <s v="520"/>
    <s v="Uganda Embassy in DRC, Kinshasa"/>
    <x v="217"/>
    <s v=" Retooling of Mission in Kinshasa - D.R Congo"/>
    <s v="Retooling Project"/>
    <d v="2021-01-07T00:00:00"/>
    <s v="30/06/2025"/>
    <n v="10.458397039999999"/>
    <n v="0"/>
    <n v="10.458397039999999"/>
    <n v="2.9"/>
    <m/>
    <m/>
    <m/>
    <n v="2.9"/>
    <n v="0"/>
    <n v="2.9"/>
    <n v="0"/>
    <n v="0"/>
    <n v="0"/>
    <n v="0"/>
    <n v="0"/>
    <n v="0"/>
    <n v="0"/>
    <n v="0"/>
    <n v="0"/>
    <m/>
    <m/>
    <n v="0"/>
  </r>
  <r>
    <n v="223"/>
    <s v="16"/>
    <s v=" Governance and security"/>
    <s v="521"/>
    <s v="Uganda Embassy in Sudan, Khartoum"/>
    <x v="218"/>
    <s v=" Retooling of Mission in Khartoum - Sudan"/>
    <s v="Retooling Project"/>
    <d v="2021-01-07T00:00:00"/>
    <s v="30/06/2025"/>
    <n v="1.1000000000000001"/>
    <n v="0"/>
    <n v="1.1000000000000001"/>
    <n v="0.6"/>
    <m/>
    <m/>
    <m/>
    <n v="0.6"/>
    <n v="0"/>
    <n v="0.6"/>
    <n v="0"/>
    <n v="0"/>
    <n v="0"/>
    <n v="0"/>
    <n v="0"/>
    <n v="0"/>
    <n v="0"/>
    <n v="0"/>
    <n v="0"/>
    <m/>
    <m/>
    <n v="0"/>
  </r>
  <r>
    <n v="224"/>
    <s v="16"/>
    <s v=" Governance and security"/>
    <s v="526"/>
    <s v="Uganda Embassy in Australia, Canberra"/>
    <x v="219"/>
    <s v=" Retooling Mission in Canberra"/>
    <s v="Retooling Project"/>
    <d v="2021-01-07T00:00:00"/>
    <s v="30/6/2025"/>
    <n v="1"/>
    <n v="0"/>
    <n v="1"/>
    <n v="0.2"/>
    <m/>
    <m/>
    <m/>
    <n v="0.2"/>
    <n v="0"/>
    <n v="0.2"/>
    <n v="0"/>
    <n v="0"/>
    <n v="0"/>
    <n v="0"/>
    <n v="0"/>
    <n v="0"/>
    <n v="0"/>
    <n v="0"/>
    <n v="0"/>
    <m/>
    <m/>
    <n v="0"/>
  </r>
  <r>
    <n v="225"/>
    <s v="16"/>
    <s v=" Governance and security"/>
    <s v="530"/>
    <s v="Uganda Consulate in China, Guangzhou"/>
    <x v="220"/>
    <s v=" Retooling of Uganda Mission in Guangzhou"/>
    <s v="Retooling Project"/>
    <d v="2021-01-07T00:00:00"/>
    <s v="30/06/2025"/>
    <n v="1.2"/>
    <n v="0"/>
    <n v="1.2"/>
    <n v="5.5"/>
    <m/>
    <m/>
    <m/>
    <n v="5.5"/>
    <n v="0"/>
    <n v="5.5"/>
    <n v="0"/>
    <n v="0"/>
    <n v="0"/>
    <n v="0"/>
    <n v="0"/>
    <n v="0"/>
    <n v="0"/>
    <n v="0"/>
    <n v="0"/>
    <m/>
    <m/>
    <n v="0"/>
  </r>
  <r>
    <n v="226"/>
    <s v="16"/>
    <s v=" Governance and security"/>
    <s v="532"/>
    <s v="Uganda Embassy in Somalia, Mogadishu"/>
    <x v="221"/>
    <s v=" Retooling of Mission in Mogadishu"/>
    <s v="Retooling Project"/>
    <d v="2021-01-07T00:00:00"/>
    <s v="30/06/2025"/>
    <n v="1"/>
    <n v="0"/>
    <n v="1"/>
    <n v="2.8"/>
    <m/>
    <m/>
    <m/>
    <n v="2.8"/>
    <n v="0"/>
    <n v="2.8"/>
    <n v="0"/>
    <n v="0"/>
    <n v="0"/>
    <n v="0"/>
    <n v="0"/>
    <n v="0"/>
    <n v="0"/>
    <n v="0"/>
    <n v="0"/>
    <m/>
    <m/>
    <n v="0"/>
  </r>
  <r>
    <n v="227"/>
    <s v="16"/>
    <s v=" Governance and security"/>
    <s v="533"/>
    <s v="Uganda Embassy in Malaysia, Kuala Lumpur"/>
    <x v="222"/>
    <s v=" Retooling of Mission in Kualar Lumpur"/>
    <s v="Retooling Project"/>
    <d v="2021-01-07T00:00:00"/>
    <s v="30/6/2025"/>
    <n v="1.1000000000000001"/>
    <n v="0"/>
    <n v="1.1000000000000001"/>
    <n v="0.1"/>
    <m/>
    <m/>
    <m/>
    <n v="0.1"/>
    <n v="0"/>
    <n v="0.1"/>
    <n v="0"/>
    <n v="0"/>
    <n v="0"/>
    <n v="0"/>
    <n v="0"/>
    <n v="0"/>
    <n v="0"/>
    <n v="0"/>
    <n v="0"/>
    <m/>
    <m/>
    <n v="0"/>
  </r>
  <r>
    <n v="228"/>
    <s v="16"/>
    <s v=" Governance and security"/>
    <s v="534"/>
    <s v="Uganda Consulate in Kenya, Mombasa"/>
    <x v="223"/>
    <s v=" Retooling of Mission in Mombasa"/>
    <s v="Retooling Project"/>
    <d v="2021-01-07T00:00:00"/>
    <s v="30/06/2025"/>
    <n v="1"/>
    <n v="0"/>
    <n v="1"/>
    <n v="4.2"/>
    <m/>
    <m/>
    <m/>
    <n v="4.2"/>
    <n v="0"/>
    <n v="4.2"/>
    <n v="0"/>
    <n v="0"/>
    <n v="0"/>
    <n v="0"/>
    <n v="0"/>
    <n v="0"/>
    <n v="0"/>
    <n v="0"/>
    <n v="0"/>
    <m/>
    <m/>
    <n v="0"/>
  </r>
  <r>
    <n v="229"/>
    <s v="16"/>
    <s v=" Governance and security"/>
    <s v="535"/>
    <s v="Uganda Embassy in Algeria, Algiers"/>
    <x v="224"/>
    <s v=" Retooling of Mission in Algiers"/>
    <s v="Retooling Project"/>
    <d v="2021-01-07T00:00:00"/>
    <s v="30/6/2025"/>
    <n v="1"/>
    <n v="0"/>
    <n v="1"/>
    <n v="0.4"/>
    <m/>
    <m/>
    <m/>
    <n v="0.4"/>
    <n v="0"/>
    <n v="0.4"/>
    <n v="0"/>
    <n v="0"/>
    <n v="0"/>
    <n v="0"/>
    <n v="0"/>
    <n v="0"/>
    <n v="0"/>
    <n v="0"/>
    <n v="0"/>
    <m/>
    <m/>
    <n v="0"/>
  </r>
  <r>
    <n v="230"/>
    <s v="16"/>
    <s v=" Governance and security"/>
    <s v="536"/>
    <s v="Uganda Embassy in Qatar, Doha"/>
    <x v="225"/>
    <s v=" Retooling of Mission in Qatar Doha"/>
    <s v="Retooling Project"/>
    <d v="2021-01-07T00:00:00"/>
    <s v="30/6/2025"/>
    <n v="1"/>
    <n v="0"/>
    <n v="1"/>
    <n v="0.502"/>
    <m/>
    <m/>
    <m/>
    <n v="0.502"/>
    <n v="0"/>
    <n v="0.502"/>
    <n v="0"/>
    <n v="0"/>
    <n v="0"/>
    <n v="0"/>
    <n v="0"/>
    <n v="0"/>
    <n v="0"/>
    <n v="0"/>
    <n v="0"/>
    <m/>
    <m/>
    <n v="0"/>
  </r>
  <r>
    <n v="231"/>
    <s v="16"/>
    <s v=" Governance and security"/>
    <s v="513"/>
    <s v="Uganda Embassy in China, Beijing"/>
    <x v="226"/>
    <s v=" Retooling Mission in Beijing - China"/>
    <s v="Retooling Project"/>
    <d v="2021-01-07T00:00:00"/>
    <s v="30/6/2025"/>
    <n v="0.71176718699999997"/>
    <n v="0"/>
    <n v="0.71176718699999997"/>
    <n v="0.56976718699999995"/>
    <m/>
    <m/>
    <m/>
    <n v="0.56976718699999995"/>
    <n v="0"/>
    <n v="0.56976718699999995"/>
    <n v="0"/>
    <n v="0"/>
    <n v="0"/>
    <n v="0"/>
    <n v="0"/>
    <n v="0"/>
    <n v="0"/>
    <n v="0"/>
    <n v="0"/>
    <m/>
    <m/>
    <n v="0"/>
  </r>
  <r>
    <n v="232"/>
    <s v="16"/>
    <s v=" Governance and security"/>
    <s v="529"/>
    <s v="Uganda Embassy in Burundi, Bujumbura"/>
    <x v="227"/>
    <s v=" Retooling of Mission in Bujumbura - Burundi"/>
    <s v="Retooling Project"/>
    <d v="2021-01-07T00:00:00"/>
    <s v="30/06/2025"/>
    <n v="0.96"/>
    <n v="0"/>
    <n v="0.96"/>
    <n v="0.81"/>
    <m/>
    <m/>
    <m/>
    <n v="0.81"/>
    <n v="0"/>
    <n v="0.81"/>
    <n v="0"/>
    <n v="0"/>
    <n v="0"/>
    <n v="0"/>
    <n v="0"/>
    <n v="0"/>
    <n v="0"/>
    <n v="0"/>
    <n v="0"/>
    <m/>
    <m/>
    <n v="0"/>
  </r>
  <r>
    <n v="233"/>
    <s v="16"/>
    <s v=" Governance and security"/>
    <s v="524"/>
    <s v="Uganda Embassy in Iran, Tehran"/>
    <x v="228"/>
    <s v=" Retooling of Mission in Tehran - Iran"/>
    <s v="Retooling Project"/>
    <d v="2021-01-07T00:00:00"/>
    <s v="30/06/2025"/>
    <n v="0.96"/>
    <n v="0"/>
    <n v="0.96"/>
    <n v="0.86"/>
    <m/>
    <m/>
    <m/>
    <n v="0.86"/>
    <n v="0"/>
    <n v="0.86"/>
    <n v="0"/>
    <n v="0"/>
    <n v="0"/>
    <n v="0"/>
    <n v="0"/>
    <n v="0"/>
    <n v="0"/>
    <n v="0"/>
    <n v="0"/>
    <m/>
    <m/>
    <n v="0"/>
  </r>
  <r>
    <n v="234"/>
    <s v="16"/>
    <s v=" Governance and security"/>
    <s v="525"/>
    <s v="Uganda Embassy in Russia, Moscow"/>
    <x v="229"/>
    <s v=" Retooling of Mission in Moscow , Russia"/>
    <s v="Retooling Project"/>
    <d v="2021-01-07T00:00:00"/>
    <s v="30/6/2025"/>
    <n v="0.96"/>
    <n v="0"/>
    <n v="0.96"/>
    <n v="0.78800000000000003"/>
    <m/>
    <m/>
    <m/>
    <n v="0.78800000000000003"/>
    <n v="0"/>
    <n v="0.78800000000000003"/>
    <n v="0"/>
    <n v="0"/>
    <n v="0"/>
    <n v="0"/>
    <n v="0"/>
    <n v="0"/>
    <n v="0"/>
    <n v="0"/>
    <n v="0"/>
    <m/>
    <m/>
    <n v="0"/>
  </r>
  <r>
    <n v="235"/>
    <s v="16"/>
    <s v=" Governance and security"/>
    <s v="518"/>
    <s v="Uganda Embassy in Belgium, Brussels"/>
    <x v="230"/>
    <s v=" Retooling of Mission in Brussels - Belgium"/>
    <s v="Retooling Project"/>
    <d v="2021-01-07T00:00:00"/>
    <s v="30/6/2025"/>
    <n v="0.5"/>
    <n v="0"/>
    <n v="0.5"/>
    <n v="0.12"/>
    <m/>
    <m/>
    <m/>
    <n v="0.12"/>
    <n v="0"/>
    <n v="0.12"/>
    <n v="0"/>
    <n v="0"/>
    <n v="0"/>
    <n v="0"/>
    <n v="0"/>
    <n v="0"/>
    <n v="0"/>
    <n v="0"/>
    <n v="0"/>
    <m/>
    <m/>
    <n v="0"/>
  </r>
  <r>
    <n v="236"/>
    <s v="17"/>
    <s v=" Regional Development "/>
    <s v="003"/>
    <s v="Office of the Prime Minister"/>
    <x v="231"/>
    <s v=" Retooling of Office of the Prime Minister"/>
    <s v="Retooling Project"/>
    <d v="2020-01-07T00:00:00"/>
    <s v="30/6/2025"/>
    <n v="13.37"/>
    <n v="0"/>
    <n v="13.37"/>
    <n v="3.7759212600000001"/>
    <m/>
    <m/>
    <m/>
    <n v="3.7759212600000001"/>
    <n v="0"/>
    <n v="3.7759212600000001"/>
    <n v="0"/>
    <n v="0"/>
    <n v="0"/>
    <n v="0"/>
    <n v="0"/>
    <n v="0"/>
    <n v="0"/>
    <n v="0"/>
    <n v="0"/>
    <m/>
    <m/>
    <n v="0"/>
  </r>
  <r>
    <n v="237"/>
    <s v="17"/>
    <s v=" Regional Development "/>
    <s v="011"/>
    <s v="Ministry of Local Government"/>
    <x v="232"/>
    <s v=" Retooling of Ministry of Local Government"/>
    <s v="Retooling Project"/>
    <d v="2020-01-07T00:00:00"/>
    <s v="30/6/2025"/>
    <n v="15.6"/>
    <n v="0"/>
    <n v="15.6"/>
    <n v="6"/>
    <m/>
    <m/>
    <m/>
    <n v="6"/>
    <n v="0"/>
    <n v="6"/>
    <n v="0"/>
    <n v="0"/>
    <n v="0"/>
    <n v="0"/>
    <n v="0"/>
    <n v="0"/>
    <n v="0"/>
    <n v="0"/>
    <n v="0"/>
    <m/>
    <m/>
    <n v="0"/>
  </r>
  <r>
    <n v="238"/>
    <s v="17"/>
    <s v=" Regional Development "/>
    <s v="011"/>
    <s v="Ministry of Local Government"/>
    <x v="233"/>
    <s v=" Local Government Revenue Managment Information System"/>
    <s v="Infrastructure Project"/>
    <d v="2021-01-07T00:00:00"/>
    <s v="30/6/2026"/>
    <n v="58.580370866000003"/>
    <n v="0"/>
    <n v="58.580370866000003"/>
    <n v="13.236233757000001"/>
    <m/>
    <m/>
    <m/>
    <n v="13.236000000000001"/>
    <n v="0"/>
    <n v="13.236233757000001"/>
    <n v="10.478515838"/>
    <n v="0"/>
    <n v="10.478515838"/>
    <n v="0"/>
    <n v="0"/>
    <n v="0"/>
    <n v="0"/>
    <n v="0"/>
    <n v="0"/>
    <m/>
    <m/>
    <n v="0"/>
  </r>
  <r>
    <n v="239"/>
    <s v="17"/>
    <s v=" Regional Development "/>
    <s v="011"/>
    <s v="Ministry of Local Government"/>
    <x v="234"/>
    <s v=" Rural Development and Food Security in Northern Uganda"/>
    <s v="Infrastructure Project"/>
    <d v="2021-01-07T00:00:00"/>
    <s v="30/6/2026"/>
    <n v="13.812005476"/>
    <n v="109.2"/>
    <n v="123.012005476"/>
    <n v="6"/>
    <m/>
    <m/>
    <m/>
    <n v="6"/>
    <n v="35.284002600000001"/>
    <n v="41.284002600000001"/>
    <n v="1.602005476"/>
    <n v="17.0688435"/>
    <n v="18.670848975999998"/>
    <n v="0"/>
    <n v="0"/>
    <n v="0"/>
    <n v="0"/>
    <n v="0"/>
    <n v="0"/>
    <m/>
    <m/>
    <n v="0"/>
  </r>
  <r>
    <n v="240"/>
    <s v="18"/>
    <s v=" Development Plan Implementation"/>
    <s v="008"/>
    <s v="Ministry of Finance, Planning and Economic Development"/>
    <x v="235"/>
    <s v=" Resource Enhancement and Accountability Programme (REAP)"/>
    <s v="Social Project"/>
    <d v="2019-01-07T00:00:00"/>
    <s v="30/6/2025"/>
    <n v="621.5"/>
    <n v="93.56"/>
    <n v="715.06"/>
    <n v="149.91200000000001"/>
    <m/>
    <m/>
    <n v="149.91200000000001"/>
    <m/>
    <n v="12.02"/>
    <n v="161.93200000000002"/>
    <n v="0"/>
    <n v="0"/>
    <n v="0"/>
    <n v="0"/>
    <n v="0"/>
    <n v="0"/>
    <n v="0"/>
    <n v="0"/>
    <n v="0"/>
    <m/>
    <m/>
    <n v="0"/>
  </r>
  <r>
    <n v="241"/>
    <s v="18"/>
    <s v=" Development Plan Implementation"/>
    <s v="008"/>
    <s v="Ministry of Finance, Planning and Economic Development"/>
    <x v="236"/>
    <s v=" Retooling of Ministry of Finance, Planning and Economic Development"/>
    <s v="Retooling Project"/>
    <d v="2020-01-07T00:00:00"/>
    <s v="30/6/2025"/>
    <n v="250"/>
    <n v="0"/>
    <n v="250"/>
    <n v="28.61"/>
    <m/>
    <m/>
    <n v="28.61"/>
    <m/>
    <n v="0"/>
    <n v="28.61"/>
    <n v="0"/>
    <n v="0"/>
    <n v="0"/>
    <n v="0"/>
    <n v="0"/>
    <n v="0"/>
    <n v="0"/>
    <n v="0"/>
    <n v="0"/>
    <m/>
    <m/>
    <n v="0"/>
  </r>
  <r>
    <n v="242"/>
    <s v="18"/>
    <s v=" Development Plan Implementation"/>
    <s v="008"/>
    <s v="Ministry of Finance, Planning and Economic Development"/>
    <x v="237"/>
    <s v="Support to National Authorising Officer"/>
    <s v="Social Project"/>
    <d v="2015-01-07T00:00:00"/>
    <s v="30/6/2026"/>
    <n v="0"/>
    <n v="33.97"/>
    <n v="33.97"/>
    <n v="0"/>
    <m/>
    <m/>
    <m/>
    <m/>
    <n v="1.55"/>
    <n v="1.55"/>
    <m/>
    <n v="1.54"/>
    <n v="1.54"/>
    <m/>
    <n v="1.22"/>
    <n v="1.22"/>
    <m/>
    <m/>
    <n v="0"/>
    <m/>
    <m/>
    <n v="0"/>
  </r>
  <r>
    <n v="243"/>
    <s v="18"/>
    <s v=" Development Plan Implementation"/>
    <s v="108"/>
    <s v="National Planning Authority"/>
    <x v="238"/>
    <s v=" Retooling of National Planning Authority"/>
    <s v="Retooling Project"/>
    <d v="2020-01-07T00:00:00"/>
    <s v="30/6/2025"/>
    <n v="29.25"/>
    <n v="0"/>
    <n v="29.25"/>
    <n v="7.12"/>
    <m/>
    <m/>
    <m/>
    <n v="7.12"/>
    <n v="0"/>
    <n v="7.12"/>
    <n v="0"/>
    <n v="0"/>
    <n v="0"/>
    <n v="0"/>
    <n v="0"/>
    <n v="0"/>
    <n v="0"/>
    <n v="0"/>
    <n v="0"/>
    <m/>
    <m/>
    <n v="0"/>
  </r>
  <r>
    <n v="244"/>
    <s v="18"/>
    <s v=" Development Plan Implementation"/>
    <s v="124"/>
    <s v="Equal Opportunities Commission"/>
    <x v="239"/>
    <s v=" Retooling of Equal Opportunities Commission"/>
    <s v="Retooling Project"/>
    <d v="2020-01-07T00:00:00"/>
    <s v="30/6/2025"/>
    <n v="8.3000000000000007"/>
    <n v="0"/>
    <n v="8.3000000000000007"/>
    <n v="7.1479999999999997"/>
    <m/>
    <m/>
    <m/>
    <n v="7.1479999999999997"/>
    <n v="0"/>
    <n v="7.1479999999999997"/>
    <n v="0"/>
    <n v="0"/>
    <n v="0"/>
    <n v="0"/>
    <n v="0"/>
    <n v="0"/>
    <n v="0"/>
    <n v="0"/>
    <n v="0"/>
    <m/>
    <m/>
    <n v="0"/>
  </r>
  <r>
    <n v="245"/>
    <s v="18"/>
    <s v=" Development Plan Implementation"/>
    <s v="141"/>
    <s v="Uganda Revenue Authority"/>
    <x v="240"/>
    <s v=" Retooling of Uganda Revenue Authority"/>
    <s v="Retooling Project"/>
    <d v="2020-01-07T00:00:00"/>
    <s v="30/6/2025"/>
    <n v="182.45075985"/>
    <n v="0"/>
    <n v="182.45075985"/>
    <n v="45.32"/>
    <m/>
    <m/>
    <n v="45.32"/>
    <m/>
    <n v="0"/>
    <n v="45.32"/>
    <n v="0"/>
    <n v="0"/>
    <n v="0"/>
    <n v="0"/>
    <n v="0"/>
    <n v="0"/>
    <n v="0"/>
    <n v="0"/>
    <n v="0"/>
    <m/>
    <m/>
    <n v="0"/>
  </r>
  <r>
    <n v="246"/>
    <s v="18"/>
    <s v=" Development Plan Implementation"/>
    <s v="143"/>
    <s v="Uganda Bureau of Statistics"/>
    <x v="241"/>
    <s v=" Retooling of Uganda Bureau of Statistics"/>
    <s v="Retooling Project"/>
    <d v="2020-01-07T00:00:00"/>
    <s v="30/6/2025"/>
    <n v="115.8608"/>
    <n v="0"/>
    <n v="115.8608"/>
    <n v="24.337199999999999"/>
    <m/>
    <m/>
    <m/>
    <n v="24.337199999999999"/>
    <n v="0"/>
    <n v="24.337199999999999"/>
    <n v="0"/>
    <n v="0"/>
    <n v="0"/>
    <n v="0"/>
    <n v="0"/>
    <n v="0"/>
    <n v="0"/>
    <n v="0"/>
    <n v="0"/>
    <m/>
    <m/>
    <n v="0"/>
  </r>
  <r>
    <n v="247"/>
    <s v="18"/>
    <s v=" Development Plan Implementation"/>
    <s v="149"/>
    <s v="National Population Council"/>
    <x v="242"/>
    <s v=" Retooling of National Population Council"/>
    <s v="Retooling Project"/>
    <d v="2021-01-07T00:00:00"/>
    <s v="30/6/2026"/>
    <n v="6.1048499999999999"/>
    <n v="0"/>
    <n v="6.1048499999999999"/>
    <n v="0.24099999999999999"/>
    <m/>
    <m/>
    <m/>
    <n v="0.24099999999999999"/>
    <n v="0"/>
    <n v="0.24099999999999999"/>
    <n v="0"/>
    <n v="0"/>
    <n v="0"/>
    <n v="0"/>
    <n v="0"/>
    <n v="0"/>
    <n v="0"/>
    <n v="0"/>
    <n v="0"/>
    <m/>
    <m/>
    <n v="0"/>
  </r>
  <r>
    <n v="248"/>
    <s v="19"/>
    <s v=" Administration of Justice"/>
    <s v="101"/>
    <s v="Judiciary (courts of Judicature)"/>
    <x v="243"/>
    <s v=" Construction of the Supreme Court and Court of Appeal Buildings"/>
    <s v="Infrastructure Project"/>
    <d v="2019-01-07T00:00:00"/>
    <s v="30/6/2025"/>
    <n v="159.22999999999999"/>
    <n v="0"/>
    <n v="159.22999999999999"/>
    <n v="34.799999999999997"/>
    <m/>
    <m/>
    <m/>
    <n v="34.799999999999997"/>
    <n v="0"/>
    <n v="34.799999999999997"/>
    <n v="0"/>
    <n v="0"/>
    <n v="0"/>
    <n v="0"/>
    <n v="0"/>
    <n v="0"/>
    <n v="0"/>
    <n v="0"/>
    <n v="0"/>
    <m/>
    <m/>
    <n v="0"/>
  </r>
  <r>
    <n v="249"/>
    <s v="19"/>
    <s v=" Administration of Justice"/>
    <s v="101"/>
    <s v="Judiciary (courts of Judicature)"/>
    <x v="244"/>
    <s v=" Retooling of the Judiciary"/>
    <s v="Retooling Project"/>
    <d v="2020-01-07T00:00:00"/>
    <s v="30/6/2025"/>
    <n v="88.507000000000005"/>
    <n v="0"/>
    <n v="88.507000000000005"/>
    <n v="28.211655"/>
    <m/>
    <m/>
    <m/>
    <n v="28.211655"/>
    <n v="0"/>
    <n v="28.211655"/>
    <n v="0"/>
    <n v="0"/>
    <n v="0"/>
    <n v="0"/>
    <n v="0"/>
    <n v="0"/>
    <n v="0"/>
    <n v="0"/>
    <n v="0"/>
    <m/>
    <m/>
    <n v="0"/>
  </r>
  <r>
    <n v="250"/>
    <s v="19"/>
    <s v=" Administration of Justice"/>
    <s v="148"/>
    <s v="Judicial Service Commission (JSC)"/>
    <x v="245"/>
    <s v=" Retooling of Judicial Service Commission"/>
    <s v="Retooling Project"/>
    <d v="2020-01-07T00:00:00"/>
    <s v="30/6/2025"/>
    <n v="6.43"/>
    <n v="0"/>
    <n v="6.43"/>
    <n v="2.6917003770000001"/>
    <m/>
    <m/>
    <m/>
    <n v="2.6917003770000001"/>
    <n v="0"/>
    <n v="2.6917003770000001"/>
    <n v="0"/>
    <n v="0"/>
    <n v="0"/>
    <n v="0"/>
    <n v="0"/>
    <n v="0"/>
    <n v="0"/>
    <n v="0"/>
    <n v="0"/>
    <m/>
    <m/>
    <n v="0"/>
  </r>
  <r>
    <n v="251"/>
    <s v="20"/>
    <s v=" Legislation, Oversight and Representation"/>
    <s v="104"/>
    <s v="Parliamentary Commission"/>
    <x v="246"/>
    <s v=" REHABILITATION OF PARLIAMENT"/>
    <s v="Infrastructure Project"/>
    <d v="2011-01-07T00:00:00"/>
    <s v="30/6/2025"/>
    <n v="220.235288728"/>
    <n v="0"/>
    <n v="220.235288728"/>
    <n v="64.167217328000007"/>
    <m/>
    <m/>
    <n v="64.167217328000007"/>
    <m/>
    <n v="0"/>
    <n v="64.167217328000007"/>
    <n v="0"/>
    <n v="0"/>
    <n v="0"/>
    <n v="0"/>
    <n v="0"/>
    <n v="0"/>
    <n v="0"/>
    <n v="0"/>
    <n v="0"/>
    <m/>
    <m/>
    <n v="0"/>
  </r>
  <r>
    <n v="252"/>
    <s v="20"/>
    <s v=" Legislation, Oversight and Representation"/>
    <s v="104"/>
    <s v="Parliamentary Commission"/>
    <x v="247"/>
    <s v=" Retooling of Parliamentary Commission"/>
    <s v="Retooling Project"/>
    <d v="2021-01-07T00:00:00"/>
    <s v="30/6/2025"/>
    <n v="298.06900000000002"/>
    <n v="0"/>
    <n v="298.06900000000002"/>
    <n v="59.469000000000001"/>
    <m/>
    <m/>
    <m/>
    <n v="59.469000000000001"/>
    <n v="0"/>
    <n v="59.469000000000001"/>
    <n v="0"/>
    <n v="0"/>
    <n v="0"/>
    <n v="0"/>
    <n v="0"/>
    <n v="0"/>
    <n v="0"/>
    <n v="0"/>
    <n v="0"/>
    <m/>
    <m/>
    <n v="0"/>
  </r>
  <r>
    <n v="253"/>
    <s v="18"/>
    <s v=" Development Plan Implementation"/>
    <s v="108"/>
    <s v="National Planning Authority"/>
    <x v="248"/>
    <s v="Construction and Equipping of the Planning House"/>
    <s v="Infrastructure Project"/>
    <d v="2024-01-07T00:00:00"/>
    <s v="30/6/2029"/>
    <n v="143.739"/>
    <m/>
    <n v="143.739"/>
    <n v="60.606000000000002"/>
    <m/>
    <m/>
    <n v="24.475000000000001"/>
    <n v="36.131"/>
    <m/>
    <n v="60.606000000000002"/>
    <n v="37.979999999999997"/>
    <m/>
    <n v="37.979999999999997"/>
    <n v="28.49"/>
    <m/>
    <n v="28.49"/>
    <n v="16.649999999999999"/>
    <m/>
    <n v="16.649999999999999"/>
    <m/>
    <m/>
    <n v="0"/>
  </r>
  <r>
    <n v="254"/>
    <s v="16"/>
    <s v=" Governance and security"/>
    <s v="145"/>
    <s v="Uganda Prisons Service"/>
    <x v="249"/>
    <s v="Enhancement of Prisons Production Systems and Value Addition Project"/>
    <s v="Infrastructure Project"/>
    <d v="2024-07-01T00:00:00"/>
    <d v="2029-06-30T00:00:00"/>
    <n v="284.45"/>
    <m/>
    <n v="284.45"/>
    <n v="152.00800000000001"/>
    <m/>
    <m/>
    <n v="70.173000000000002"/>
    <n v="81.834999999999994"/>
    <m/>
    <n v="152.00800000000001"/>
    <n v="65.802000000000007"/>
    <m/>
    <n v="65.802000000000007"/>
    <n v="42.25"/>
    <m/>
    <n v="42.25"/>
    <n v="24.387"/>
    <m/>
    <n v="24.387"/>
    <m/>
    <m/>
    <n v="0"/>
  </r>
  <r>
    <n v="255"/>
    <s v="12"/>
    <s v=" Human Capital Development"/>
    <s v="114"/>
    <s v="Uganda Cancer Institute"/>
    <x v="250"/>
    <s v="Establishment of Regional Oncology and Diagonistic Centers in Arua, Mbale and Mbarara"/>
    <s v="Infrastructure Project"/>
    <d v="2024-01-07T00:00:00"/>
    <s v="30/6/2029"/>
    <n v="245.5"/>
    <m/>
    <n v="245.5"/>
    <n v="122.74"/>
    <m/>
    <m/>
    <n v="49.86"/>
    <n v="72.88"/>
    <m/>
    <n v="122.74"/>
    <n v="72.88"/>
    <m/>
    <n v="72.88"/>
    <n v="49.86"/>
    <m/>
    <n v="49.86"/>
    <m/>
    <m/>
    <n v="0"/>
    <m/>
    <m/>
    <n v="0"/>
  </r>
  <r>
    <n v="256"/>
    <s v="12"/>
    <s v=" Human Capital Development"/>
    <s v="304"/>
    <s v="Kyambogo University"/>
    <x v="251"/>
    <s v="Kyambogo University Infrastructure Project II"/>
    <s v="Infrastructure Project"/>
    <d v="2024-01-07T00:00:00"/>
    <s v="30/6/2029"/>
    <n v="271.13052707600002"/>
    <n v="0"/>
    <n v="271.13052707600002"/>
    <n v="110.9"/>
    <m/>
    <n v="0"/>
    <n v="53.5"/>
    <n v="57.4"/>
    <n v="0"/>
    <n v="110.9"/>
    <n v="56.5"/>
    <n v="0"/>
    <n v="56.5"/>
    <n v="53.3"/>
    <n v="0"/>
    <n v="53.3"/>
    <n v="50.4"/>
    <n v="0"/>
    <n v="50.4"/>
    <m/>
    <m/>
    <n v="0"/>
  </r>
  <r>
    <n v="257"/>
    <s v="09"/>
    <s v=" Intergrated Transport Infrastructure and Services"/>
    <s v="122"/>
    <s v="Kampala Capital City Authority (KCCA)"/>
    <x v="252"/>
    <s v="Kampala City Roads and Bridges Upgrading Project"/>
    <s v="Infrastructure Project"/>
    <d v="2024-01-07T00:00:00"/>
    <s v="30/06/2029"/>
    <m/>
    <n v="953.25127355304005"/>
    <n v="953.25127355304005"/>
    <n v="289.88600000000002"/>
    <m/>
    <n v="144.94297037598002"/>
    <n v="144.94297037598002"/>
    <m/>
    <n v="201.15490619490001"/>
    <n v="491.0409061949"/>
    <m/>
    <n v="241.10190567750004"/>
    <n v="241.10190567750004"/>
    <m/>
    <n v="366.05149130466003"/>
    <n v="366.05149130466003"/>
    <m/>
    <m/>
    <n v="0"/>
    <m/>
    <m/>
    <n v="0"/>
  </r>
  <r>
    <n v="258"/>
    <s v="09"/>
    <s v=" Intergrated Transport Infrastructure and Services"/>
    <s v="113"/>
    <s v="Uganda National Roads Authority"/>
    <x v="253"/>
    <s v="Reconstruction of Masaka-Mutukula Road (89.5Km)"/>
    <s v="Infrastructure Project"/>
    <d v="2024-01-07T00:00:00"/>
    <s v="30/6/2029"/>
    <n v="692.6"/>
    <m/>
    <n v="692.6"/>
    <n v="333.76"/>
    <m/>
    <m/>
    <n v="99.2"/>
    <n v="234.56"/>
    <m/>
    <n v="333.76"/>
    <n v="285.69"/>
    <m/>
    <n v="285.69"/>
    <n v="73.14"/>
    <m/>
    <n v="73.14"/>
    <m/>
    <m/>
    <n v="0"/>
    <m/>
    <m/>
    <n v="0"/>
  </r>
  <r>
    <n v="259"/>
    <s v="09"/>
    <s v=" Intergrated Transport Infrastructure and Services"/>
    <s v="113"/>
    <s v="Uganda National Roads Authority"/>
    <x v="254"/>
    <s v="Upgrading  of Jinja-Mbulamuti-Kamuli-Bukungu Road (127Km) from Gravel to Paved Standard"/>
    <s v="Infrastructure Project"/>
    <d v="2024-01-07T00:00:00"/>
    <s v="30/6/2029"/>
    <n v="649.6"/>
    <m/>
    <n v="649.6"/>
    <n v="389.7"/>
    <m/>
    <m/>
    <n v="129.9"/>
    <n v="259.8"/>
    <m/>
    <n v="389.7"/>
    <n v="194.9"/>
    <m/>
    <n v="194.9"/>
    <n v="32.479999999999997"/>
    <m/>
    <n v="32.479999999999997"/>
    <n v="32.479999999999997"/>
    <m/>
    <n v="32.479999999999997"/>
    <m/>
    <m/>
    <n v="0"/>
  </r>
  <r>
    <n v="260"/>
    <s v="09"/>
    <s v=" Intergrated Transport Infrastructure and Services"/>
    <s v="113"/>
    <s v="Uganda National Roads Authority"/>
    <x v="255"/>
    <s v="Upgrading of Iganga- Bulopa - Kamuli Road (57.2Km)"/>
    <s v="Infrastructure Project"/>
    <d v="2024-01-07T00:00:00"/>
    <s v="30/6/2029"/>
    <n v="227.614"/>
    <m/>
    <n v="227.614"/>
    <n v="112.482"/>
    <m/>
    <m/>
    <n v="42.872"/>
    <n v="69.61"/>
    <m/>
    <n v="112.482"/>
    <n v="92.411000000000001"/>
    <m/>
    <n v="92.411000000000001"/>
    <n v="22.721"/>
    <m/>
    <n v="22.721"/>
    <m/>
    <m/>
    <n v="0"/>
    <m/>
    <m/>
    <n v="0"/>
  </r>
  <r>
    <n v="261"/>
    <s v="09"/>
    <s v=" Intergrated Transport Infrastructure and Services"/>
    <s v="113"/>
    <s v="Uganda National Roads Authority"/>
    <x v="256"/>
    <s v="Upgrading of Kumi-Ngora-Brooks Corner-Serere-Kagwara Road"/>
    <s v="Infrastructure Project"/>
    <d v="2024-01-07T00:00:00"/>
    <s v="30/6/2029"/>
    <n v="351.5"/>
    <m/>
    <n v="351.5"/>
    <n v="158.16999999999999"/>
    <m/>
    <m/>
    <n v="70.3"/>
    <n v="87.87"/>
    <m/>
    <n v="158.16999999999999"/>
    <n v="87.87"/>
    <m/>
    <n v="87.87"/>
    <n v="70.3"/>
    <m/>
    <n v="70.3"/>
    <n v="35.15"/>
    <m/>
    <n v="35.15"/>
    <m/>
    <m/>
    <n v="0"/>
  </r>
  <r>
    <n v="262"/>
    <s v="09"/>
    <s v=" Intergrated Transport Infrastructure and Services"/>
    <s v="113"/>
    <s v="Uganda National Roads Authority"/>
    <x v="257"/>
    <s v="Upgrading of Mpigi-Kasanje-Buwaya,Nateete-Nakawuka-Kisubi and Connecting Roads (71.15Km)"/>
    <s v="Infrastructure Project"/>
    <d v="2024-01-07T00:00:00"/>
    <s v="30/6/2029"/>
    <n v="263.3"/>
    <m/>
    <n v="263.3"/>
    <n v="131.69999999999999"/>
    <m/>
    <m/>
    <n v="52.7"/>
    <n v="79"/>
    <m/>
    <n v="131.69999999999999"/>
    <n v="105.3"/>
    <m/>
    <n v="105.3"/>
    <n v="26.3"/>
    <m/>
    <n v="26.3"/>
    <m/>
    <m/>
    <n v="0"/>
    <m/>
    <m/>
    <n v="0"/>
  </r>
  <r>
    <n v="263"/>
    <s v="17"/>
    <s v=" Regional Development "/>
    <s v="011"/>
    <s v="Ministry of Local Government"/>
    <x v="258"/>
    <s v="Markets and Agricultural Trade Improvement Project 3 (MATIP 3)"/>
    <s v="Infrastructure Project"/>
    <d v="2024-01-07T00:00:00"/>
    <s v="30/6/2029"/>
    <n v="37.200000000000003"/>
    <n v="294.8"/>
    <n v="332"/>
    <n v="143.68100000000001"/>
    <m/>
    <n v="66"/>
    <n v="71.084000000000003"/>
    <n v="6.5970000000000004"/>
    <n v="114"/>
    <n v="257.68100000000004"/>
    <n v="10.27"/>
    <n v="55.47"/>
    <n v="65.739999999999995"/>
    <n v="12.29"/>
    <n v="44.32"/>
    <n v="56.61"/>
    <n v="2.96"/>
    <n v="12.27"/>
    <n v="15.23"/>
    <m/>
    <m/>
    <n v="0"/>
  </r>
  <r>
    <n v="264"/>
    <s v="08"/>
    <s v=" Sustainable Energy Development"/>
    <s v="017"/>
    <s v="Ministry of Energy and Mineral Development"/>
    <x v="259"/>
    <s v="Strengthening the National Regulatory Infrastructure for Radiation Safety and Nuclear Security"/>
    <s v="Infrastructure Project"/>
    <d v="2024-01-07T00:00:00"/>
    <d v="2029-06-30T00:00:00"/>
    <n v="185.05"/>
    <m/>
    <n v="185.05"/>
    <n v="74.55"/>
    <m/>
    <m/>
    <n v="38.75"/>
    <n v="35.799999999999997"/>
    <m/>
    <n v="74.55"/>
    <n v="52.95"/>
    <m/>
    <n v="52.95"/>
    <n v="47.3"/>
    <m/>
    <n v="47.3"/>
    <m/>
    <m/>
    <n v="0"/>
    <m/>
    <m/>
    <n v="0"/>
  </r>
  <r>
    <n v="265"/>
    <s v="01"/>
    <s v="Agro-Industralisation"/>
    <s v="019"/>
    <s v="Minstry of Water and Environment"/>
    <x v="260"/>
    <s v="Water for Production Regional Centre - East Phase II"/>
    <s v="Infrastructure Project"/>
    <d v="2024-01-07T00:00:00"/>
    <s v="30/06/2029"/>
    <n v="95"/>
    <m/>
    <n v="95"/>
    <n v="34.619999999999997"/>
    <m/>
    <m/>
    <n v="16.04"/>
    <n v="18.579999999999998"/>
    <m/>
    <n v="34.619999999999997"/>
    <n v="20.75"/>
    <m/>
    <n v="20.75"/>
    <n v="20.03"/>
    <m/>
    <n v="20.03"/>
    <n v="19.600000000000001"/>
    <m/>
    <n v="19.600000000000001"/>
    <m/>
    <m/>
    <n v="0"/>
  </r>
  <r>
    <n v="266"/>
    <s v="01"/>
    <s v="Agro-Industralisation"/>
    <s v="019"/>
    <s v="Minstry of Water and Environment"/>
    <x v="261"/>
    <s v="Water for Production Regional Centre - North Phase II"/>
    <s v="Infrastructure Project"/>
    <d v="2024-01-07T00:00:00"/>
    <s v="30/06/2029"/>
    <n v="95"/>
    <m/>
    <n v="95"/>
    <n v="28.96"/>
    <m/>
    <m/>
    <n v="3.76"/>
    <n v="25.2"/>
    <m/>
    <n v="28.96"/>
    <n v="30.7"/>
    <m/>
    <n v="30.7"/>
    <n v="21.1"/>
    <m/>
    <n v="21.1"/>
    <n v="14.2"/>
    <m/>
    <n v="14.2"/>
    <m/>
    <m/>
    <n v="0"/>
  </r>
  <r>
    <n v="267"/>
    <s v="01"/>
    <s v="Agro-Industralisation"/>
    <s v="019"/>
    <s v="Minstry of Water and Environment"/>
    <x v="262"/>
    <s v="Water for Production Regional Centre-West Phase II"/>
    <s v="Infrastructure Project"/>
    <d v="2024-01-07T00:00:00"/>
    <s v="30/06/2029"/>
    <n v="99.95"/>
    <m/>
    <n v="99.95"/>
    <n v="32.67"/>
    <m/>
    <m/>
    <n v="12.05"/>
    <n v="20.62"/>
    <m/>
    <n v="32.67"/>
    <n v="24.1"/>
    <m/>
    <n v="24.1"/>
    <n v="24.6"/>
    <m/>
    <n v="24.6"/>
    <n v="18.579999999999998"/>
    <m/>
    <n v="18.579999999999998"/>
    <m/>
    <m/>
    <n v="0"/>
  </r>
  <r>
    <n v="268"/>
    <s v="09"/>
    <s v=" Intergrated Transport Infrastructure and Services"/>
    <s v="113"/>
    <s v="Uganda National Roads Authority"/>
    <x v="263"/>
    <s v="Rehabilitation of Matugga-Kapeeka Road (42km)"/>
    <s v="Infrastructure Project"/>
    <d v="2024-07-01T00:00:00"/>
    <d v="2029-06-30T00:00:00"/>
    <n v="60.68"/>
    <m/>
    <n v="60.68"/>
    <n v="24.271999999999998"/>
    <m/>
    <m/>
    <n v="24.271999999999998"/>
    <m/>
    <m/>
    <n v="24.271999999999998"/>
    <m/>
    <m/>
    <n v="0"/>
    <m/>
    <m/>
    <n v="0"/>
    <m/>
    <m/>
    <n v="0"/>
    <m/>
    <m/>
    <n v="0"/>
  </r>
  <r>
    <n v="269"/>
    <s v="09"/>
    <s v=" Intergrated Transport Infrastructure and Services"/>
    <s v="113"/>
    <s v="Uganda National Roads Authority"/>
    <x v="264"/>
    <s v="Rehabilitation of Busunju-Kiboga-Hoima Road (145km)"/>
    <s v="Infrastructure Project"/>
    <d v="2024-07-01T00:00:00"/>
    <d v="2029-06-30T00:00:00"/>
    <n v="216.82"/>
    <m/>
    <n v="216.82"/>
    <n v="43.363999999999997"/>
    <m/>
    <m/>
    <n v="43.363999999999997"/>
    <m/>
    <m/>
    <n v="43.363999999999997"/>
    <m/>
    <m/>
    <n v="0"/>
    <m/>
    <m/>
    <n v="0"/>
    <m/>
    <m/>
    <n v="0"/>
    <m/>
    <m/>
    <n v="0"/>
  </r>
  <r>
    <n v="270"/>
    <s v="09"/>
    <s v=" Intergrated Transport Infrastructure and Services"/>
    <s v="113"/>
    <s v="Uganda National Roads Authority"/>
    <x v="265"/>
    <s v="Rehabilitation of Karuma-Packwach Road (106km)"/>
    <s v="Infrastructure Project"/>
    <d v="2024-07-01T00:00:00"/>
    <d v="2029-06-30T00:00:00"/>
    <n v="236.6"/>
    <m/>
    <n v="236.6"/>
    <n v="47.32"/>
    <m/>
    <m/>
    <n v="47.32"/>
    <m/>
    <m/>
    <n v="47.32"/>
    <m/>
    <m/>
    <n v="0"/>
    <m/>
    <m/>
    <n v="0"/>
    <m/>
    <m/>
    <n v="0"/>
    <m/>
    <m/>
    <n v="0"/>
  </r>
  <r>
    <n v="271"/>
    <s v="09"/>
    <s v=" Intergrated Transport Infrastructure and Services"/>
    <s v="113"/>
    <s v="Uganda National Roads Authority"/>
    <x v="266"/>
    <s v="Upgrading of Kayunga-Bbale-Galiraya Road (88.5km)"/>
    <s v="Infrastructure Project"/>
    <d v="2024-07-01T00:00:00"/>
    <d v="2029-06-30T00:00:00"/>
    <n v="335.31200000000001"/>
    <m/>
    <n v="335.31200000000001"/>
    <n v="105.015"/>
    <m/>
    <n v="105.015"/>
    <m/>
    <m/>
    <m/>
    <n v="105.015"/>
    <m/>
    <m/>
    <n v="0"/>
    <m/>
    <m/>
    <n v="0"/>
    <m/>
    <m/>
    <n v="0"/>
    <m/>
    <m/>
    <n v="0"/>
  </r>
  <r>
    <n v="272"/>
    <s v="09"/>
    <s v=" Intergrated Transport Infrastructure and Services"/>
    <s v="113"/>
    <s v="Uganda National Roads Authority"/>
    <x v="267"/>
    <s v="Emergency Reconstruction of selected sections along Kampala -Masaka Road"/>
    <s v="Infrastructure Project"/>
    <d v="2024-07-01T00:00:00"/>
    <d v="2029-06-30T00:00:00"/>
    <n v="161.5"/>
    <m/>
    <n v="161.5"/>
    <n v="145.35"/>
    <m/>
    <n v="145.35"/>
    <m/>
    <m/>
    <m/>
    <n v="145.35"/>
    <m/>
    <m/>
    <n v="0"/>
    <m/>
    <m/>
    <n v="0"/>
    <m/>
    <m/>
    <n v="0"/>
    <m/>
    <m/>
    <n v="0"/>
  </r>
  <r>
    <n v="273"/>
    <s v="09"/>
    <s v=" Intergrated Transport Infrastructure and Services"/>
    <s v="113"/>
    <s v="Uganda National Roads Authority"/>
    <x v="268"/>
    <s v="Construction of New Ssezibwa Bridge"/>
    <s v="Infrastructure Project"/>
    <d v="2024-07-01T00:00:00"/>
    <d v="2029-06-30T00:00:00"/>
    <n v="67.932000000000002"/>
    <m/>
    <n v="67.932000000000002"/>
    <n v="27.172999999999998"/>
    <m/>
    <n v="27.172999999999998"/>
    <m/>
    <m/>
    <m/>
    <n v="27.172999999999998"/>
    <m/>
    <m/>
    <n v="0"/>
    <m/>
    <m/>
    <n v="0"/>
    <m/>
    <m/>
    <n v="0"/>
    <m/>
    <m/>
    <n v="0"/>
  </r>
  <r>
    <n v="274"/>
    <s v="09"/>
    <s v=" Intergrated Transport Infrastructure and Services"/>
    <s v="113"/>
    <s v="Uganda National Roads Authority"/>
    <x v="269"/>
    <s v="Upgrading of Hamurwa Kerere Kanungu Kanyantorogo Butogota Buhoma/ Hamayanja Ifasha Ikumba Road (143km) from Gravel to Paved Standard"/>
    <s v="Infrastructure Project"/>
    <d v="2024-07-01T00:00:00"/>
    <d v="2029-06-30T00:00:00"/>
    <n v="421.53500000000003"/>
    <m/>
    <n v="421.53500000000003"/>
    <n v="44.4"/>
    <m/>
    <m/>
    <m/>
    <n v="44.4"/>
    <m/>
    <n v="44.4"/>
    <m/>
    <m/>
    <n v="0"/>
    <m/>
    <m/>
    <n v="0"/>
    <m/>
    <m/>
    <n v="0"/>
    <m/>
    <m/>
    <n v="0"/>
  </r>
  <r>
    <n v="275"/>
    <s v="12"/>
    <s v=" Natural Resources, Environment, Climate Change, Land and Water Management"/>
    <s v="019"/>
    <s v="Minstry of Water and Environment"/>
    <x v="270"/>
    <s v="Multinational Lakes Edward and Albert Integrated Water Resources Management Project (LEAF III)"/>
    <s v="Infrastructure Project"/>
    <d v="2024-07-01T00:00:00"/>
    <d v="2029-06-30T00:00:00"/>
    <m/>
    <n v="306.786"/>
    <n v="306.786"/>
    <m/>
    <m/>
    <m/>
    <m/>
    <m/>
    <n v="33.286999999999999"/>
    <n v="33.286999999999999"/>
    <m/>
    <m/>
    <n v="0"/>
    <m/>
    <m/>
    <n v="0"/>
    <m/>
    <m/>
    <n v="0"/>
    <m/>
    <m/>
    <n v="0"/>
  </r>
  <r>
    <n v="276"/>
    <s v="12"/>
    <s v=" Natural Resources, Environment, Climate Change, Land and Water Management"/>
    <s v="019"/>
    <s v="Minstry of Water and Environment"/>
    <x v="271"/>
    <s v="Strategic Towns Water Supply and Sanitation Project"/>
    <s v="Infrastructure Project"/>
    <d v="2024-07-01T00:00:00"/>
    <d v="2029-06-30T00:00:00"/>
    <m/>
    <n v="240.38200000000001"/>
    <n v="240.38200000000001"/>
    <m/>
    <m/>
    <m/>
    <m/>
    <m/>
    <n v="30.547000000000001"/>
    <n v="30.547000000000001"/>
    <m/>
    <m/>
    <n v="0"/>
    <m/>
    <m/>
    <n v="0"/>
    <m/>
    <m/>
    <n v="0"/>
    <m/>
    <m/>
    <n v="0"/>
  </r>
  <r>
    <n v="277"/>
    <s v="08"/>
    <s v=" Sustainable Energy Development"/>
    <s v="017"/>
    <s v="Ministry of Energy and Mineral Development"/>
    <x v="272"/>
    <s v="Construction of 400kv Karuma-Tororo Transmission Line and 132kv Ntinda Substation"/>
    <s v="Infrastructure Project"/>
    <d v="2024-07-01T00:00:00"/>
    <d v="2029-06-30T00:00:00"/>
    <m/>
    <n v="437.76799999999997"/>
    <n v="437.76799999999997"/>
    <m/>
    <m/>
    <m/>
    <m/>
    <m/>
    <n v="25.5"/>
    <n v="25.5"/>
    <m/>
    <m/>
    <n v="0"/>
    <m/>
    <m/>
    <n v="0"/>
    <m/>
    <m/>
    <n v="0"/>
    <m/>
    <m/>
    <n v="0"/>
  </r>
  <r>
    <n v="278"/>
    <s v="08"/>
    <s v=" Sustainable Energy Development"/>
    <s v="017"/>
    <s v="Ministry of Energy and Mineral Development"/>
    <x v="273"/>
    <s v="Rural Electrification and Connectivity Project"/>
    <s v="Infrastructure Project"/>
    <d v="2024-07-01T00:00:00"/>
    <d v="2029-06-30T00:00:00"/>
    <n v="2060.8389999999999"/>
    <m/>
    <n v="2060.8389999999999"/>
    <n v="207.083"/>
    <m/>
    <m/>
    <m/>
    <n v="207.083"/>
    <m/>
    <n v="207.083"/>
    <m/>
    <m/>
    <n v="0"/>
    <m/>
    <m/>
    <n v="0"/>
    <m/>
    <m/>
    <n v="0"/>
    <m/>
    <m/>
    <n v="0"/>
  </r>
  <r>
    <n v="279"/>
    <s v="06"/>
    <s v=" Natural Resources, Environment, Climate Change, Land and Water Management"/>
    <s v="012"/>
    <s v="Ministry of Lands, Housing and Urban Development"/>
    <x v="274"/>
    <s v="Land Economic Competitiveness Project"/>
    <s v="Infrastructure Project"/>
    <d v="2024-07-01T00:00:00"/>
    <d v="2029-06-30T00:00:00"/>
    <n v="88.944000000000003"/>
    <m/>
    <n v="88.944000000000003"/>
    <n v="13.866"/>
    <m/>
    <m/>
    <m/>
    <n v="13.866"/>
    <m/>
    <n v="13.866"/>
    <m/>
    <m/>
    <n v="0"/>
    <m/>
    <m/>
    <n v="0"/>
    <m/>
    <m/>
    <n v="0"/>
    <m/>
    <m/>
    <n v="0"/>
  </r>
  <r>
    <n v="280"/>
    <s v="16"/>
    <s v=" Governance and security"/>
    <s v="109"/>
    <s v="Law Development Center "/>
    <x v="275"/>
    <s v="Law Development Center Infrastructure Development Project"/>
    <s v="Infrastructure Project"/>
    <d v="2024-07-01T00:00:00"/>
    <d v="2029-06-30T00:00:00"/>
    <n v="62.24"/>
    <m/>
    <n v="62.24"/>
    <n v="8.7509999999999994"/>
    <m/>
    <m/>
    <m/>
    <n v="8.7509999999999994"/>
    <m/>
    <n v="8.7509999999999994"/>
    <m/>
    <m/>
    <n v="0"/>
    <m/>
    <m/>
    <n v="0"/>
    <m/>
    <m/>
    <n v="0"/>
    <m/>
    <m/>
    <n v="0"/>
  </r>
  <r>
    <n v="281"/>
    <s v="01"/>
    <s v="Agro-Industralisation"/>
    <s v="160"/>
    <s v="Uganda Coffee Development Authority (UCDA)"/>
    <x v="276"/>
    <s v="Coffee Value Chain Development Project"/>
    <s v="Infrastructure Project"/>
    <d v="2024-07-01T00:00:00"/>
    <d v="2029-06-30T00:00:00"/>
    <n v="332.45699999999999"/>
    <m/>
    <n v="332.45699999999999"/>
    <n v="31.312000000000001"/>
    <m/>
    <m/>
    <m/>
    <n v="31.312000000000001"/>
    <m/>
    <n v="31.312000000000001"/>
    <m/>
    <m/>
    <n v="0"/>
    <m/>
    <m/>
    <n v="0"/>
    <m/>
    <m/>
    <n v="0"/>
    <m/>
    <m/>
    <n v="0"/>
  </r>
  <r>
    <n v="282"/>
    <s v="07"/>
    <s v="Private Sector Development"/>
    <s v="163"/>
    <s v="Uganda Retirements Benefits Regulatory Authority"/>
    <x v="277"/>
    <s v="Retooling of Uganda Retirements Benefits Regulatory Authority"/>
    <s v="Retooling Project"/>
    <d v="2024-07-01T00:00:00"/>
    <d v="2029-06-30T00:00:00"/>
    <n v="0.80200000000000005"/>
    <m/>
    <n v="0.80200000000000005"/>
    <n v="0.59699999999999998"/>
    <m/>
    <m/>
    <m/>
    <n v="0.59699999999999998"/>
    <m/>
    <n v="0.59699999999999998"/>
    <m/>
    <m/>
    <n v="0"/>
    <m/>
    <m/>
    <n v="0"/>
    <m/>
    <m/>
    <n v="0"/>
    <m/>
    <m/>
    <n v="0"/>
  </r>
  <r>
    <n v="283"/>
    <s v="12"/>
    <s v=" Human Capital Development"/>
    <s v="114"/>
    <s v="Uganda Cancer Institute"/>
    <x v="278"/>
    <s v="ADB Support to UCI"/>
    <s v="Infrastructure Project"/>
    <d v="2015-01-07T00:00:00"/>
    <d v="2026-06-30T00:00:00"/>
    <n v="118"/>
    <m/>
    <n v="118"/>
    <n v="45.8"/>
    <m/>
    <n v="22.9"/>
    <n v="22.9"/>
    <m/>
    <n v="22.9"/>
    <n v="22.9"/>
    <m/>
    <m/>
    <n v="0"/>
    <m/>
    <m/>
    <n v="0"/>
    <m/>
    <m/>
    <n v="0"/>
    <m/>
    <m/>
    <n v="0"/>
  </r>
  <r>
    <n v="284"/>
    <s v="16"/>
    <s v=" Governance and security"/>
    <s v="144"/>
    <s v="Uganda Police Force"/>
    <x v="279"/>
    <s v="Assistance to Uganda Police"/>
    <s v="Infrastructure Project"/>
    <d v="2010-07-01T00:00:00"/>
    <d v="2025-06-30T00:00:00"/>
    <n v="2808"/>
    <m/>
    <n v="2808"/>
    <n v="63"/>
    <m/>
    <n v="0"/>
    <n v="63"/>
    <m/>
    <m/>
    <n v="0"/>
    <m/>
    <m/>
    <n v="0"/>
    <m/>
    <m/>
    <n v="0"/>
    <m/>
    <m/>
    <n v="0"/>
    <m/>
    <m/>
    <n v="0"/>
  </r>
  <r>
    <n v="285"/>
    <s v="08"/>
    <s v=" Sustainable Energy Development"/>
    <s v="017"/>
    <s v="Ministry of Energy and Mineral Development"/>
    <x v="280"/>
    <s v="Bridging the demand gap through the accelerated rural electrification Programme (TBEA)"/>
    <s v="Infrastructure Project"/>
    <s v="01/07/2018"/>
    <d v="2025-06-30T00:00:00"/>
    <n v="837"/>
    <m/>
    <n v="837"/>
    <n v="103.5"/>
    <n v="1.5"/>
    <m/>
    <n v="102"/>
    <m/>
    <m/>
    <n v="0"/>
    <m/>
    <m/>
    <n v="0"/>
    <m/>
    <m/>
    <n v="0"/>
    <m/>
    <m/>
    <n v="0"/>
    <m/>
    <m/>
    <n v="0"/>
  </r>
  <r>
    <n v="286"/>
    <s v="08"/>
    <s v=" Sustainable Energy Development"/>
    <s v="017"/>
    <s v="Ministry of Energy and Mineral Development"/>
    <x v="63"/>
    <s v="Clean Energy Access Project"/>
    <s v="Infrastructure Project"/>
    <d v="2023-01-07T00:00:00"/>
    <s v="30/06/2026"/>
    <n v="74.5"/>
    <m/>
    <n v="74.5"/>
    <n v="42.6"/>
    <m/>
    <n v="0"/>
    <n v="10.8"/>
    <n v="31.8"/>
    <n v="0"/>
    <n v="31.8"/>
    <n v="31.95"/>
    <n v="0"/>
    <n v="31.95"/>
    <n v="0"/>
    <n v="0"/>
    <n v="0"/>
    <m/>
    <m/>
    <n v="0"/>
    <m/>
    <m/>
    <n v="0"/>
  </r>
  <r>
    <n v="287"/>
    <s v="07"/>
    <s v=" Private Sector Development"/>
    <s v="008"/>
    <s v="Ministry of Finance, Planning and Economic Development"/>
    <x v="281"/>
    <s v="Competitiveness and Enterprise Development Project-CEDP"/>
    <s v="Social Project"/>
    <d v="2014-07-01T00:00:00"/>
    <d v="2025-06-30T00:00:00"/>
    <n v="170.3"/>
    <m/>
    <n v="170.3"/>
    <n v="22.6"/>
    <m/>
    <n v="11.3"/>
    <n v="11.3"/>
    <m/>
    <m/>
    <n v="0"/>
    <m/>
    <m/>
    <n v="0"/>
    <m/>
    <m/>
    <n v="0"/>
    <m/>
    <m/>
    <n v="0"/>
    <m/>
    <m/>
    <n v="0"/>
  </r>
  <r>
    <n v="288"/>
    <s v="10"/>
    <s v=" Sustainable Urbanization and Housing "/>
    <s v="012"/>
    <s v="Ministry of Lands, Housing and Urban Development"/>
    <x v="281"/>
    <s v="Competitiveness and Enterprise Development Project-CEDP"/>
    <s v="Infrastructure Project"/>
    <d v="2019-07-01T00:00:00"/>
    <d v="2025-06-30T00:00:00"/>
    <n v="170.3"/>
    <m/>
    <n v="170.3"/>
    <n v="90.8"/>
    <m/>
    <n v="45.4"/>
    <n v="45.4"/>
    <m/>
    <m/>
    <n v="0"/>
    <m/>
    <m/>
    <n v="0"/>
    <m/>
    <m/>
    <n v="0"/>
    <m/>
    <m/>
    <n v="0"/>
    <m/>
    <m/>
    <n v="0"/>
  </r>
  <r>
    <n v="289"/>
    <s v="16"/>
    <s v=" Governance and security"/>
    <s v="103"/>
    <s v="Inspectorate of Government (IG)"/>
    <x v="282"/>
    <s v="Construction of the IGG Head Office Building Project"/>
    <s v="Infrastructure Project"/>
    <d v="2018-07-01T00:00:00"/>
    <s v="30/06/2025"/>
    <n v="107.9"/>
    <m/>
    <n v="107.9"/>
    <n v="51.789000000000001"/>
    <m/>
    <m/>
    <n v="51.789000000000001"/>
    <m/>
    <m/>
    <n v="0"/>
    <m/>
    <m/>
    <n v="0"/>
    <m/>
    <m/>
    <n v="0"/>
    <m/>
    <m/>
    <n v="0"/>
    <m/>
    <m/>
    <n v="0"/>
  </r>
  <r>
    <n v="290"/>
    <s v="09"/>
    <s v=" Intergrated Transport Infrastructure and Services"/>
    <s v="016"/>
    <s v="Ministry of Works and Transport"/>
    <x v="283"/>
    <s v="Development of Kabaale Airport"/>
    <s v="Infrastructure Project"/>
    <d v="2017-07-01T00:00:00"/>
    <d v="2025-06-30T00:00:00"/>
    <n v="428"/>
    <m/>
    <n v="428"/>
    <n v="205.995"/>
    <m/>
    <m/>
    <n v="205.995"/>
    <m/>
    <m/>
    <n v="0"/>
    <m/>
    <m/>
    <n v="0"/>
    <m/>
    <m/>
    <n v="0"/>
    <m/>
    <m/>
    <n v="0"/>
    <m/>
    <m/>
    <n v="0"/>
  </r>
  <r>
    <n v="291"/>
    <s v="09"/>
    <s v=" Intergrated Transport Infrastructure and Services"/>
    <s v="016"/>
    <s v="Ministry of Works and Transport"/>
    <x v="284"/>
    <s v="Development of new Kampala Port in Bukasa"/>
    <s v="Infrastructure Project"/>
    <d v="2013-07-01T00:00:00"/>
    <d v="2025-06-30T00:00:00"/>
    <n v="220"/>
    <m/>
    <n v="220"/>
    <n v="22.1"/>
    <m/>
    <n v="9.8000000000000007"/>
    <n v="12.3"/>
    <m/>
    <m/>
    <n v="0"/>
    <m/>
    <m/>
    <n v="0"/>
    <m/>
    <m/>
    <n v="0"/>
    <m/>
    <m/>
    <n v="0"/>
    <m/>
    <m/>
    <n v="0"/>
  </r>
  <r>
    <n v="292"/>
    <s v="12"/>
    <s v=" Human Capital Development"/>
    <s v="013"/>
    <s v="Ministry of Education and Sports"/>
    <x v="285"/>
    <s v="Development of Secondary Education Phase II"/>
    <s v="Infrastructure Project"/>
    <d v="2020-07-01T00:00:00"/>
    <d v="2025-06-30T00:00:00"/>
    <n v="50"/>
    <m/>
    <n v="50"/>
    <n v="22.7"/>
    <m/>
    <n v="0"/>
    <n v="22.7"/>
    <m/>
    <m/>
    <n v="0"/>
    <m/>
    <m/>
    <n v="0"/>
    <m/>
    <m/>
    <n v="0"/>
    <m/>
    <m/>
    <n v="0"/>
    <m/>
    <m/>
    <n v="0"/>
  </r>
  <r>
    <n v="293"/>
    <s v="01"/>
    <s v="Agro-Industralisation"/>
    <s v="019"/>
    <s v="Minstry of Water and Environment"/>
    <x v="286"/>
    <s v="Drought Resilience in Karamoja Sub-Region Project"/>
    <s v="Infrastructure Project"/>
    <d v="2019-07-01T00:00:00"/>
    <d v="2025-06-30T00:00:00"/>
    <n v="96.8"/>
    <m/>
    <n v="96.8"/>
    <n v="19.100000000000001"/>
    <m/>
    <n v="8"/>
    <n v="11.11"/>
    <m/>
    <m/>
    <n v="0"/>
    <m/>
    <m/>
    <n v="0"/>
    <m/>
    <m/>
    <n v="0"/>
    <m/>
    <m/>
    <n v="0"/>
    <m/>
    <m/>
    <n v="0"/>
  </r>
  <r>
    <n v="294"/>
    <s v="16"/>
    <s v=" Governance and security"/>
    <s v="133"/>
    <s v="Directorate of Public Prosecutions "/>
    <x v="287"/>
    <s v="Enhancing Prosecution Services for all (EPSFA)"/>
    <s v="Infrastructure Project"/>
    <d v="2017-07-01T00:00:00"/>
    <s v="30/12/2025"/>
    <n v="47.27"/>
    <m/>
    <n v="47.27"/>
    <n v="37.6"/>
    <m/>
    <n v="0"/>
    <n v="18.8"/>
    <n v="18.8"/>
    <m/>
    <n v="18.8"/>
    <m/>
    <m/>
    <n v="0"/>
    <m/>
    <m/>
    <n v="0"/>
    <m/>
    <m/>
    <n v="0"/>
    <m/>
    <m/>
    <n v="0"/>
  </r>
  <r>
    <n v="295"/>
    <s v="12"/>
    <s v=" Human Capital Development"/>
    <s v="014"/>
    <s v="Ministry of Health"/>
    <x v="288"/>
    <s v="GAVI Vaccines and Health Sector Dev't Plan Support"/>
    <s v="Infrastructure Project"/>
    <d v="2017-01-07T00:00:00"/>
    <d v="2028-06-30T00:00:00"/>
    <n v="152"/>
    <m/>
    <n v="152"/>
    <n v="444.4"/>
    <m/>
    <n v="201.7"/>
    <n v="216.79999999999998"/>
    <n v="25.9"/>
    <n v="218.1"/>
    <n v="244"/>
    <n v="27.2"/>
    <n v="225.6"/>
    <n v="252.79999999999998"/>
    <n v="28.2"/>
    <n v="232.8"/>
    <n v="261"/>
    <m/>
    <m/>
    <n v="0"/>
    <m/>
    <m/>
    <n v="0"/>
  </r>
  <r>
    <n v="296"/>
    <s v="12"/>
    <s v=" Human Capital Development"/>
    <s v="014"/>
    <s v="Ministry of Health"/>
    <x v="289"/>
    <s v="Global Fund for AIDS, TB and Malaria"/>
    <s v="Infrastructure Project"/>
    <d v="2010-07-07T00:00:00"/>
    <d v="2027-06-30T00:00:00"/>
    <n v="209"/>
    <m/>
    <n v="209"/>
    <n v="1554.8"/>
    <s v=" -   "/>
    <n v="770.6"/>
    <n v="777.4"/>
    <n v="6.8"/>
    <n v="685.7"/>
    <n v="692.5"/>
    <n v="6.8"/>
    <n v="917.6"/>
    <n v="924.4"/>
    <m/>
    <m/>
    <n v="0"/>
    <m/>
    <m/>
    <n v="0"/>
    <m/>
    <m/>
    <n v="0"/>
  </r>
  <r>
    <n v="297"/>
    <s v="06"/>
    <s v=" Natural Resources, Environment, Climate Change, Land and Water Management"/>
    <s v="019"/>
    <s v="Minstry of Water and Environment"/>
    <x v="290"/>
    <s v="Inner Murchison Bay Cleanup Project"/>
    <s v="Infrastructure Project"/>
    <d v="2019-07-01T00:00:00"/>
    <d v="2025-06-30T00:00:00"/>
    <n v="45.8"/>
    <m/>
    <n v="45.8"/>
    <n v="10"/>
    <m/>
    <m/>
    <n v="10"/>
    <m/>
    <m/>
    <n v="0"/>
    <m/>
    <m/>
    <n v="0"/>
    <m/>
    <m/>
    <n v="0"/>
    <m/>
    <m/>
    <n v="0"/>
    <m/>
    <m/>
    <n v="0"/>
  </r>
  <r>
    <n v="298"/>
    <s v="12"/>
    <s v=" Human Capital Development"/>
    <s v="019"/>
    <s v="Minstry of Water and Environment"/>
    <x v="291"/>
    <s v="Integrated Water Resources Management and Development Project (IWMDP)"/>
    <s v="Infrastructure Project"/>
    <d v="2019-07-01T00:00:00"/>
    <d v="2025-06-30T00:00:00"/>
    <n v="918"/>
    <m/>
    <n v="918"/>
    <n v="379.2"/>
    <m/>
    <n v="181.7"/>
    <n v="197.5"/>
    <m/>
    <m/>
    <n v="0"/>
    <m/>
    <m/>
    <n v="0"/>
    <m/>
    <m/>
    <n v="0"/>
    <m/>
    <m/>
    <n v="0"/>
    <m/>
    <m/>
    <n v="0"/>
  </r>
  <r>
    <n v="299"/>
    <s v="08"/>
    <s v=" Sustainable Energy Development"/>
    <s v="017"/>
    <s v="Ministry of Energy and Mineral Development"/>
    <x v="292"/>
    <s v="Isimba Hydro Power Project"/>
    <s v="Infrastructure Project"/>
    <s v="01/07/2012"/>
    <d v="2025-06-30T00:00:00"/>
    <n v="1764"/>
    <m/>
    <n v="1764"/>
    <n v="11"/>
    <m/>
    <m/>
    <n v="11"/>
    <m/>
    <m/>
    <n v="0"/>
    <m/>
    <m/>
    <n v="0"/>
    <m/>
    <m/>
    <n v="0"/>
    <m/>
    <m/>
    <n v="0"/>
    <m/>
    <m/>
    <n v="0"/>
  </r>
  <r>
    <n v="300"/>
    <s v="09"/>
    <s v=" Intergrated Transport Infrastructure and Services"/>
    <s v="113"/>
    <s v="Uganda National Roads Authority"/>
    <x v="293"/>
    <s v="Kampala Flyover"/>
    <s v="Infrastructure Project"/>
    <d v="2015-01-07T00:00:00"/>
    <s v="30/06/2025"/>
    <n v="290.89999999999998"/>
    <m/>
    <n v="290.89999999999998"/>
    <n v="106.6"/>
    <s v="                    -  "/>
    <n v="53"/>
    <n v="53.6"/>
    <m/>
    <m/>
    <n v="0"/>
    <m/>
    <m/>
    <n v="0"/>
    <m/>
    <m/>
    <n v="0"/>
    <m/>
    <m/>
    <n v="0"/>
    <m/>
    <m/>
    <n v="0"/>
  </r>
  <r>
    <n v="301"/>
    <s v="12"/>
    <s v=" Human Capital Development"/>
    <s v="019"/>
    <s v="Minstry of Water and Environment"/>
    <x v="294"/>
    <s v="Kampala Water- Lake Victoria Water &amp; Sanitation project"/>
    <s v="Infrastructure Project"/>
    <d v="2011-07-01T00:00:00"/>
    <d v="2028-06-30T00:00:00"/>
    <n v="12.214"/>
    <m/>
    <n v="12.214"/>
    <n v="596.20000000000005"/>
    <m/>
    <n v="221.904"/>
    <n v="298.09399999999999"/>
    <n v="76.19"/>
    <n v="177.684"/>
    <n v="253.874"/>
    <n v="76.19"/>
    <n v="98.49"/>
    <n v="174.68"/>
    <n v="6.4320000000000004"/>
    <n v="76.19"/>
    <n v="82.622"/>
    <m/>
    <m/>
    <n v="0"/>
    <m/>
    <m/>
    <n v="0"/>
  </r>
  <r>
    <n v="302"/>
    <s v="09"/>
    <s v=" Intergrated Transport Infrastructure and Services"/>
    <s v="113"/>
    <s v="Uganda National Roads Authority"/>
    <x v="295"/>
    <s v="Kapchorwa- Suam"/>
    <s v="Infrastructure Project"/>
    <d v="2010-01-11T00:00:00"/>
    <s v="30/06/2025"/>
    <n v="365.4"/>
    <m/>
    <n v="365.4"/>
    <n v="69.7"/>
    <s v="                    -  "/>
    <n v="32.200000000000003"/>
    <n v="37.5"/>
    <m/>
    <m/>
    <n v="0"/>
    <m/>
    <m/>
    <n v="0"/>
    <m/>
    <m/>
    <n v="0"/>
    <m/>
    <m/>
    <n v="0"/>
    <m/>
    <m/>
    <n v="0"/>
  </r>
  <r>
    <n v="303"/>
    <s v="09"/>
    <s v=" Intergrated Transport Infrastructure and Services"/>
    <s v="113"/>
    <s v="Uganda National Roads Authority"/>
    <x v="296"/>
    <s v="Kyenjojo-Hoima-Masindi-Kigumba Road"/>
    <s v="Infrastructure Project"/>
    <d v="2010-01-11T00:00:00"/>
    <s v="30/06/2025"/>
    <n v="373.8"/>
    <m/>
    <n v="373.8"/>
    <n v="6.2"/>
    <s v="                    -  "/>
    <s v="            -  "/>
    <n v="6.2"/>
    <m/>
    <m/>
    <n v="0"/>
    <m/>
    <m/>
    <n v="0"/>
    <m/>
    <m/>
    <n v="0"/>
    <m/>
    <m/>
    <n v="0"/>
    <m/>
    <m/>
    <n v="0"/>
  </r>
  <r>
    <n v="304"/>
    <s v="12"/>
    <s v=" Human Capital Development"/>
    <s v="302"/>
    <s v="Mbarara University"/>
    <x v="297"/>
    <s v="Mbarara University of Science and Technology "/>
    <s v="Infrastructure Project"/>
    <d v="2015-01-07T00:00:00"/>
    <s v="30/6/2025"/>
    <n v="130"/>
    <m/>
    <n v="130"/>
    <n v="15.6"/>
    <n v="6.0720000000000001"/>
    <m/>
    <n v="9.5"/>
    <m/>
    <m/>
    <n v="0"/>
    <m/>
    <m/>
    <n v="0"/>
    <m/>
    <m/>
    <n v="0"/>
    <m/>
    <m/>
    <n v="0"/>
    <m/>
    <m/>
    <n v="0"/>
  </r>
  <r>
    <n v="305"/>
    <s v="08"/>
    <s v=" Sustainable Energy Development"/>
    <s v="017"/>
    <s v="Ministry of Energy and Mineral Development"/>
    <x v="298"/>
    <s v="Mirama -Kabale 132kv Transmission Project"/>
    <s v="Infrastructure Project"/>
    <d v="2016-07-01T00:00:00"/>
    <d v="2025-06-30T00:00:00"/>
    <n v="239"/>
    <m/>
    <n v="239"/>
    <n v="9.1"/>
    <n v="7.1"/>
    <m/>
    <n v="2"/>
    <m/>
    <m/>
    <n v="0"/>
    <m/>
    <m/>
    <n v="0"/>
    <m/>
    <m/>
    <n v="0"/>
    <m/>
    <m/>
    <n v="0"/>
    <m/>
    <m/>
    <n v="0"/>
  </r>
  <r>
    <n v="306"/>
    <s v="01"/>
    <s v="Agro-Industralisation"/>
    <s v="010"/>
    <s v="Ministry of Agriculture, Animal Industry and Fisheries"/>
    <x v="299"/>
    <s v="National Oil Palm Project"/>
    <s v="Social Project"/>
    <d v="2018-01-07T00:00:00"/>
    <s v="30/6/2028"/>
    <n v="171.4"/>
    <n v="125"/>
    <n v="296.39999999999998"/>
    <n v="100.1"/>
    <m/>
    <n v="41.75"/>
    <n v="58.36"/>
    <m/>
    <n v="40.56"/>
    <n v="40.56"/>
    <m/>
    <n v="40.56"/>
    <n v="40.56"/>
    <m/>
    <n v="34.840000000000003"/>
    <n v="34.840000000000003"/>
    <m/>
    <m/>
    <n v="0"/>
    <m/>
    <m/>
    <n v="0"/>
  </r>
  <r>
    <n v="307"/>
    <s v="09"/>
    <s v=" Intergrated Transport Infrastructure and Services"/>
    <s v="113"/>
    <s v="Uganda National Roads Authority"/>
    <x v="300"/>
    <s v="Rehabilitation of Masaka Town Roads"/>
    <s v="Infrastructure Project"/>
    <d v="2020-01-07T00:00:00"/>
    <s v="30/06/2025"/>
    <n v="89.3"/>
    <m/>
    <n v="89.3"/>
    <n v="1.1000000000000001"/>
    <s v="                    -  "/>
    <s v="            -  "/>
    <n v="1.1000000000000001"/>
    <m/>
    <m/>
    <n v="0"/>
    <m/>
    <m/>
    <n v="0"/>
    <m/>
    <m/>
    <n v="0"/>
    <m/>
    <m/>
    <n v="0"/>
    <m/>
    <m/>
    <n v="0"/>
  </r>
  <r>
    <n v="308"/>
    <s v="01"/>
    <s v="Agro-Industralisation"/>
    <s v="142"/>
    <s v="National Agricultural Research Organization"/>
    <x v="301"/>
    <s v="Relocation and Operationalisation of the National Livestock Resources Research Institute(NALIRRI)"/>
    <s v="Infrastructure Project"/>
    <d v="2020-07-01T00:00:00"/>
    <d v="2025-06-30T00:00:00"/>
    <n v="80"/>
    <m/>
    <n v="80"/>
    <n v="8.3699999999999992"/>
    <n v="1.7350000000000001"/>
    <n v="0"/>
    <n v="8.3699999999999992"/>
    <m/>
    <m/>
    <n v="0"/>
    <m/>
    <m/>
    <n v="0"/>
    <m/>
    <m/>
    <n v="0"/>
    <m/>
    <m/>
    <n v="0"/>
    <m/>
    <m/>
    <n v="0"/>
  </r>
  <r>
    <n v="309"/>
    <s v="09"/>
    <s v=" Intergrated Transport Infrastructure and Services"/>
    <s v="113"/>
    <s v="Uganda National Roads Authority"/>
    <x v="302"/>
    <s v="Soroti-Katakwi-Moroto"/>
    <s v="Infrastructure Project"/>
    <d v="2017-01-07T00:00:00"/>
    <s v="30/06/2025"/>
    <n v="656"/>
    <m/>
    <n v="656"/>
    <n v="22.1"/>
    <s v="                    -  "/>
    <s v="            -  "/>
    <n v="22.1"/>
    <m/>
    <m/>
    <n v="0"/>
    <m/>
    <m/>
    <n v="0"/>
    <m/>
    <m/>
    <n v="0"/>
    <m/>
    <m/>
    <n v="0"/>
    <m/>
    <m/>
    <n v="0"/>
  </r>
  <r>
    <n v="310"/>
    <s v="12"/>
    <s v=" Human Capital Development"/>
    <s v="019"/>
    <s v="Minstry of Water and Environment"/>
    <x v="303"/>
    <s v="South Western Cluster (SWC) Project"/>
    <s v="Infrastructure Project"/>
    <d v="2019-07-01T00:00:00"/>
    <d v="2025-06-30T00:00:00"/>
    <n v="519.94000000000005"/>
    <m/>
    <n v="519.94000000000005"/>
    <n v="41.5"/>
    <m/>
    <n v="20.73"/>
    <n v="20.73"/>
    <m/>
    <m/>
    <n v="0"/>
    <m/>
    <m/>
    <n v="0"/>
    <m/>
    <m/>
    <n v="0"/>
    <m/>
    <m/>
    <n v="0"/>
    <m/>
    <m/>
    <n v="0"/>
  </r>
  <r>
    <n v="311"/>
    <s v="12"/>
    <s v=" Human Capital Development"/>
    <s v="019"/>
    <s v="Minstry of Water and Environment"/>
    <x v="304"/>
    <s v="Strategic Towns Water Supply and Sanitation Project (STWSSP)"/>
    <s v="Infrastructure Project"/>
    <d v="2019-07-01T00:00:00"/>
    <d v="2025-06-30T00:00:00"/>
    <n v="146.18"/>
    <m/>
    <n v="146.18"/>
    <n v="55.5"/>
    <m/>
    <n v="22.7"/>
    <n v="32.799999999999997"/>
    <m/>
    <m/>
    <n v="0"/>
    <m/>
    <m/>
    <n v="0"/>
    <m/>
    <m/>
    <n v="0"/>
    <m/>
    <m/>
    <n v="0"/>
    <m/>
    <m/>
    <n v="0"/>
  </r>
  <r>
    <n v="312"/>
    <s v="12"/>
    <s v=" Human Capital Development"/>
    <s v="307"/>
    <s v="Kabale University"/>
    <x v="305"/>
    <s v="Support to Kabale University Infrastructure Development"/>
    <s v="Infrastructure Project"/>
    <d v="2016-07-01T00:00:00"/>
    <d v="2025-06-30T00:00:00"/>
    <n v="35"/>
    <m/>
    <n v="35"/>
    <n v="2.2999999999999998"/>
    <m/>
    <m/>
    <n v="2.2999999999999998"/>
    <m/>
    <m/>
    <n v="0"/>
    <m/>
    <m/>
    <n v="0"/>
    <m/>
    <m/>
    <n v="0"/>
    <m/>
    <m/>
    <n v="0"/>
    <m/>
    <m/>
    <n v="0"/>
  </r>
  <r>
    <n v="313"/>
    <s v="12"/>
    <s v=" Human Capital Development"/>
    <s v="301"/>
    <s v="Lira University"/>
    <x v="306"/>
    <s v="Support to Lira University Infrastructure Development"/>
    <s v="Infrastructure Project"/>
    <d v="2021-07-01T00:00:00"/>
    <d v="2025-06-30T00:00:00"/>
    <n v="37"/>
    <m/>
    <n v="37"/>
    <n v="5"/>
    <n v="1.0620000000000001"/>
    <m/>
    <n v="5"/>
    <m/>
    <m/>
    <n v="0"/>
    <m/>
    <m/>
    <n v="0"/>
    <m/>
    <m/>
    <n v="0"/>
    <m/>
    <m/>
    <n v="0"/>
    <m/>
    <m/>
    <n v="0"/>
  </r>
  <r>
    <n v="314"/>
    <s v="09"/>
    <s v=" Intergrated Transport Infrastructure and Services"/>
    <s v="113"/>
    <s v="Uganda National Roads Authority"/>
    <x v="307"/>
    <s v="Tirinyi - Palisa-Kumi/ Kamokholi Road"/>
    <s v="Infrastructure Project"/>
    <s v="31/03/2014"/>
    <s v="30/06/2026"/>
    <n v="479.6"/>
    <m/>
    <n v="479.6"/>
    <n v="136.1"/>
    <s v="                    -  "/>
    <s v="            -  "/>
    <n v="74.099999999999994"/>
    <n v="62"/>
    <s v="            -  "/>
    <n v="62"/>
    <m/>
    <m/>
    <n v="0"/>
    <m/>
    <m/>
    <n v="0"/>
    <m/>
    <m/>
    <n v="0"/>
    <m/>
    <m/>
    <n v="0"/>
  </r>
  <r>
    <n v="315"/>
    <s v="12"/>
    <s v=" Human Capital Development"/>
    <s v="114"/>
    <s v="Uganda Cancer Institute"/>
    <x v="308"/>
    <s v="Uganda Cancer Institute"/>
    <s v="Infrastructure Project"/>
    <d v="2010-01-07T00:00:00"/>
    <d v="2025-06-30T00:00:00"/>
    <n v="54"/>
    <m/>
    <n v="54"/>
    <n v="25"/>
    <m/>
    <m/>
    <n v="25"/>
    <m/>
    <m/>
    <n v="0"/>
    <m/>
    <m/>
    <n v="0"/>
    <m/>
    <m/>
    <n v="0"/>
    <m/>
    <m/>
    <n v="0"/>
    <m/>
    <m/>
    <n v="0"/>
  </r>
  <r>
    <n v="316"/>
    <s v="12"/>
    <s v=" Human Capital Development"/>
    <s v="128"/>
    <s v="Uganda National Examination Board (UNEB)"/>
    <x v="309"/>
    <s v="Uganda National Examination Board (UNEB) Infrastructure Development Project"/>
    <s v="Infrastructure Project"/>
    <d v="2020-01-07T00:00:00"/>
    <s v="30/6/2025"/>
    <n v="92.78"/>
    <m/>
    <n v="92.78"/>
    <n v="7"/>
    <m/>
    <n v="0"/>
    <n v="7"/>
    <m/>
    <m/>
    <n v="0"/>
    <m/>
    <m/>
    <n v="0"/>
    <m/>
    <m/>
    <n v="0"/>
    <m/>
    <m/>
    <n v="0"/>
    <m/>
    <m/>
    <n v="0"/>
  </r>
  <r>
    <n v="317"/>
    <s v="08"/>
    <s v=" Sustainable Energy Development"/>
    <s v="017"/>
    <s v="Ministry of Energy and Mineral Development"/>
    <x v="310"/>
    <s v="Uganda Rural Electrification Access Project (UREAP)"/>
    <s v="Infrastructure Project"/>
    <d v="2018-07-01T00:00:00"/>
    <d v="2024-12-31T00:00:00"/>
    <n v="453.75"/>
    <m/>
    <n v="453.75"/>
    <n v="7.3"/>
    <n v="2.2999999999999998"/>
    <m/>
    <n v="5"/>
    <m/>
    <m/>
    <n v="0"/>
    <m/>
    <m/>
    <n v="0"/>
    <m/>
    <m/>
    <n v="0"/>
    <m/>
    <m/>
    <n v="0"/>
    <m/>
    <m/>
    <n v="0"/>
  </r>
  <r>
    <n v="318"/>
    <s v="10"/>
    <s v=" Sustainable Urbanization and Housing "/>
    <s v="012"/>
    <s v="Ministry of Lands, Housing and Urban Development"/>
    <x v="311"/>
    <s v="Uganda Support to Municipal Infrastructure Development (USMID II)_x000a_"/>
    <s v="Infrastructure Project"/>
    <d v="2018-07-01T00:00:00"/>
    <d v="2025-06-30T00:00:00"/>
    <n v="1308.24"/>
    <m/>
    <n v="1308.24"/>
    <n v="0"/>
    <m/>
    <m/>
    <n v="0"/>
    <m/>
    <m/>
    <n v="0"/>
    <m/>
    <m/>
    <n v="0"/>
    <m/>
    <m/>
    <n v="0"/>
    <m/>
    <m/>
    <n v="0"/>
    <m/>
    <m/>
    <n v="0"/>
  </r>
  <r>
    <n v="319"/>
    <s v="12"/>
    <s v=" Human Capital Development"/>
    <s v="019"/>
    <s v="Minstry of Water and Environment"/>
    <x v="312"/>
    <s v="Water and Sanitation Development Facility East-Phase II"/>
    <s v="Infrastructure Project"/>
    <d v="2019-07-01T00:00:00"/>
    <d v="2025-06-30T00:00:00"/>
    <n v="179"/>
    <m/>
    <n v="179"/>
    <n v="17.43"/>
    <m/>
    <m/>
    <n v="17.43"/>
    <m/>
    <m/>
    <n v="0"/>
    <m/>
    <m/>
    <n v="0"/>
    <m/>
    <m/>
    <n v="0"/>
    <m/>
    <m/>
    <n v="0"/>
    <m/>
    <m/>
    <n v="0"/>
  </r>
  <r>
    <n v="320"/>
    <s v="12"/>
    <s v=" Human Capital Development"/>
    <s v="019"/>
    <s v="Minstry of Water and Environment"/>
    <x v="313"/>
    <s v="Water and Sanitation Development Facility-South West-Phase II"/>
    <s v="Infrastructure Project"/>
    <d v="2019-07-01T00:00:00"/>
    <d v="2026-06-30T00:00:00"/>
    <n v="242.714"/>
    <m/>
    <n v="242.714"/>
    <n v="32.299999999999997"/>
    <m/>
    <m/>
    <n v="16.14"/>
    <n v="16.14"/>
    <m/>
    <n v="16.14"/>
    <m/>
    <m/>
    <n v="0"/>
    <m/>
    <m/>
    <n v="0"/>
    <m/>
    <m/>
    <n v="0"/>
    <m/>
    <m/>
    <n v="0"/>
  </r>
  <r>
    <n v="321"/>
    <s v="01"/>
    <s v="Agro-Industralisation"/>
    <s v="019"/>
    <s v="Minstry of Water and Environment"/>
    <x v="314"/>
    <s v="Water for Production Phase II"/>
    <s v="Infrastructure Project"/>
    <d v="2019-07-01T00:00:00"/>
    <d v="2025-06-30T00:00:00"/>
    <n v="529"/>
    <m/>
    <n v="529"/>
    <n v="7.88"/>
    <m/>
    <n v="0"/>
    <n v="7.88"/>
    <m/>
    <m/>
    <n v="0"/>
    <m/>
    <m/>
    <n v="0"/>
    <m/>
    <m/>
    <n v="0"/>
    <m/>
    <m/>
    <n v="0"/>
    <m/>
    <m/>
    <n v="0"/>
  </r>
  <r>
    <n v="322"/>
    <s v="12"/>
    <s v=" Human Capital Development"/>
    <s v="019"/>
    <s v="Minstry of Water and Environment"/>
    <x v="315"/>
    <s v="Water Service Acceleration Project (SCAP 100%)"/>
    <s v="Infrastructure Project"/>
    <d v="2017-07-01T00:00:00"/>
    <d v="2025-06-30T00:00:00"/>
    <n v="547.29999999999995"/>
    <m/>
    <n v="547.29999999999995"/>
    <n v="91.5"/>
    <m/>
    <n v="0"/>
    <n v="91.5"/>
    <m/>
    <m/>
    <n v="0"/>
    <m/>
    <m/>
    <n v="0"/>
    <m/>
    <m/>
    <n v="0"/>
    <m/>
    <m/>
    <n v="0"/>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8F1F32-1E55-43AC-AC40-B5096FB3EB08}"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24" firstHeaderRow="0" firstDataRow="1" firstDataCol="1"/>
  <pivotFields count="29">
    <pivotField showAll="0"/>
    <pivotField showAll="0"/>
    <pivotField axis="axisRow" showAll="0">
      <items count="23">
        <item x="18"/>
        <item x="14"/>
        <item x="17"/>
        <item x="10"/>
        <item x="15"/>
        <item x="11"/>
        <item x="12"/>
        <item x="8"/>
        <item x="19"/>
        <item x="3"/>
        <item x="1"/>
        <item x="5"/>
        <item x="6"/>
        <item x="13"/>
        <item x="16"/>
        <item x="2"/>
        <item x="7"/>
        <item x="9"/>
        <item x="4"/>
        <item x="0"/>
        <item m="1" x="21"/>
        <item m="1" x="20"/>
        <item t="default"/>
      </items>
    </pivotField>
    <pivotField showAll="0"/>
    <pivotField showAll="0"/>
    <pivotField showAll="0"/>
    <pivotField showAll="0"/>
    <pivotField showAll="0"/>
    <pivotField showAll="0"/>
    <pivotField showAll="0"/>
    <pivotField showAll="0"/>
    <pivotField showAll="0"/>
    <pivotField numFmtId="165" showAll="0"/>
    <pivotField showAll="0"/>
    <pivotField showAll="0"/>
    <pivotField showAll="0"/>
    <pivotField dataField="1" numFmtId="165" showAll="0"/>
    <pivotField showAll="0"/>
    <pivotField showAll="0"/>
    <pivotField dataField="1" numFmtId="165" showAll="0"/>
    <pivotField showAll="0"/>
    <pivotField showAll="0"/>
    <pivotField dataField="1" numFmtId="165" showAll="0"/>
    <pivotField showAll="0"/>
    <pivotField showAll="0"/>
    <pivotField dataField="1" numFmtId="165" showAll="0"/>
    <pivotField showAll="0"/>
    <pivotField showAll="0"/>
    <pivotField dataField="1" numFmtId="165" showAll="0"/>
  </pivotFields>
  <rowFields count="1">
    <field x="2"/>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5">
    <i>
      <x/>
    </i>
    <i i="1">
      <x v="1"/>
    </i>
    <i i="2">
      <x v="2"/>
    </i>
    <i i="3">
      <x v="3"/>
    </i>
    <i i="4">
      <x v="4"/>
    </i>
  </colItems>
  <dataFields count="5">
    <dataField name="Sum of Total 24/25" fld="16" baseField="0" baseItem="0"/>
    <dataField name="Sum of Total 25/26" fld="19" baseField="0" baseItem="0"/>
    <dataField name="Sum of Total 26/27" fld="22" baseField="0" baseItem="0"/>
    <dataField name="Sum of Total 27/28" fld="25" baseField="0" baseItem="0"/>
    <dataField name="Sum of Total 28/29" fld="28" baseField="0" baseItem="0"/>
  </dataFields>
  <formats count="1">
    <format dxfId="1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500-000006000000}" name="PivotTable4" cacheId="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7:E29" firstHeaderRow="0" firstDataRow="1" firstDataCol="2"/>
  <pivotFields count="29">
    <pivotField compact="0" outline="0" showAll="0" defaultSubtotal="0"/>
    <pivotField axis="axisRow" compact="0" outline="0" showAll="0" defaultSubtotal="0">
      <items count="20">
        <item x="0"/>
        <item x="1"/>
        <item x="2"/>
        <item x="3"/>
        <item x="4"/>
        <item x="5"/>
        <item x="6"/>
        <item x="7"/>
        <item x="8"/>
        <item x="9"/>
        <item x="10"/>
        <item x="11"/>
        <item x="12"/>
        <item x="13"/>
        <item x="14"/>
        <item x="15"/>
        <item x="16"/>
        <item x="17"/>
        <item x="18"/>
        <item x="19"/>
      </items>
    </pivotField>
    <pivotField axis="axisRow" compact="0" outline="0" showAll="0" defaultSubtotal="0">
      <items count="22">
        <item x="18"/>
        <item x="14"/>
        <item x="17"/>
        <item x="10"/>
        <item x="15"/>
        <item x="11"/>
        <item x="12"/>
        <item x="8"/>
        <item x="19"/>
        <item x="3"/>
        <item x="1"/>
        <item x="5"/>
        <item x="6"/>
        <item x="13"/>
        <item x="16"/>
        <item x="2"/>
        <item x="7"/>
        <item x="9"/>
        <item x="4"/>
        <item x="0"/>
        <item m="1" x="21"/>
        <item m="1" x="2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numFmtId="165" outline="0" showAll="0" defaultSubtotal="0"/>
    <pivotField dataField="1" compact="0" outline="0" showAll="0" defaultSubtotal="0"/>
    <pivotField compact="0" outline="0" showAll="0" defaultSubtotal="0"/>
    <pivotField dataField="1" compact="0" outline="0" showAll="0" defaultSubtotal="0"/>
    <pivotField dataField="1" compact="0" numFmtId="165"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s>
  <rowFields count="2">
    <field x="1"/>
    <field x="2"/>
  </rowFields>
  <rowItems count="22">
    <i>
      <x/>
      <x v="19"/>
    </i>
    <i>
      <x v="1"/>
      <x v="10"/>
    </i>
    <i>
      <x v="2"/>
      <x v="15"/>
    </i>
    <i>
      <x v="3"/>
      <x v="9"/>
    </i>
    <i>
      <x v="4"/>
      <x v="18"/>
    </i>
    <i>
      <x v="5"/>
      <x v="11"/>
    </i>
    <i>
      <x v="6"/>
      <x v="12"/>
    </i>
    <i>
      <x v="7"/>
      <x v="16"/>
    </i>
    <i>
      <x v="8"/>
      <x v="7"/>
    </i>
    <i>
      <x v="9"/>
      <x v="17"/>
    </i>
    <i>
      <x v="10"/>
      <x v="3"/>
    </i>
    <i>
      <x v="11"/>
      <x v="5"/>
    </i>
    <i r="1">
      <x v="11"/>
    </i>
    <i>
      <x v="12"/>
      <x v="6"/>
    </i>
    <i>
      <x v="13"/>
      <x v="13"/>
    </i>
    <i>
      <x v="14"/>
      <x v="1"/>
    </i>
    <i>
      <x v="15"/>
      <x v="4"/>
    </i>
    <i>
      <x v="16"/>
      <x v="14"/>
    </i>
    <i>
      <x v="17"/>
      <x v="2"/>
    </i>
    <i>
      <x v="18"/>
      <x/>
    </i>
    <i>
      <x v="19"/>
      <x v="8"/>
    </i>
    <i t="grand">
      <x/>
    </i>
  </rowItems>
  <colFields count="1">
    <field x="-2"/>
  </colFields>
  <colItems count="3">
    <i>
      <x/>
    </i>
    <i i="1">
      <x v="1"/>
    </i>
    <i i="2">
      <x v="2"/>
    </i>
  </colItems>
  <dataFields count="3">
    <dataField name="Sum of GOU 24/25" fld="13" baseField="0" baseItem="0"/>
    <dataField name="Sum of EF 24/25" fld="15" baseField="0" baseItem="0"/>
    <dataField name="Sum of Total 24/25" fld="16" baseField="0" baseItem="0"/>
  </dataFields>
  <formats count="22">
    <format dxfId="58">
      <pivotArea outline="0" collapsedLevelsAreSubtotals="1" fieldPosition="0"/>
    </format>
    <format dxfId="57">
      <pivotArea dataOnly="0" labelOnly="1" outline="0" fieldPosition="0">
        <references count="2">
          <reference field="1" count="1" selected="0">
            <x v="0"/>
          </reference>
          <reference field="2" count="1">
            <x v="19"/>
          </reference>
        </references>
      </pivotArea>
    </format>
    <format dxfId="56">
      <pivotArea dataOnly="0" labelOnly="1" outline="0" fieldPosition="0">
        <references count="2">
          <reference field="1" count="1" selected="0">
            <x v="1"/>
          </reference>
          <reference field="2" count="1">
            <x v="10"/>
          </reference>
        </references>
      </pivotArea>
    </format>
    <format dxfId="55">
      <pivotArea dataOnly="0" labelOnly="1" outline="0" fieldPosition="0">
        <references count="2">
          <reference field="1" count="1" selected="0">
            <x v="2"/>
          </reference>
          <reference field="2" count="1">
            <x v="15"/>
          </reference>
        </references>
      </pivotArea>
    </format>
    <format dxfId="54">
      <pivotArea dataOnly="0" labelOnly="1" outline="0" fieldPosition="0">
        <references count="2">
          <reference field="1" count="1" selected="0">
            <x v="3"/>
          </reference>
          <reference field="2" count="1">
            <x v="9"/>
          </reference>
        </references>
      </pivotArea>
    </format>
    <format dxfId="53">
      <pivotArea dataOnly="0" labelOnly="1" outline="0" fieldPosition="0">
        <references count="2">
          <reference field="1" count="1" selected="0">
            <x v="4"/>
          </reference>
          <reference field="2" count="1">
            <x v="18"/>
          </reference>
        </references>
      </pivotArea>
    </format>
    <format dxfId="52">
      <pivotArea dataOnly="0" labelOnly="1" outline="0" fieldPosition="0">
        <references count="2">
          <reference field="1" count="1" selected="0">
            <x v="5"/>
          </reference>
          <reference field="2" count="1">
            <x v="11"/>
          </reference>
        </references>
      </pivotArea>
    </format>
    <format dxfId="51">
      <pivotArea dataOnly="0" labelOnly="1" outline="0" fieldPosition="0">
        <references count="2">
          <reference field="1" count="1" selected="0">
            <x v="6"/>
          </reference>
          <reference field="2" count="1">
            <x v="12"/>
          </reference>
        </references>
      </pivotArea>
    </format>
    <format dxfId="50">
      <pivotArea dataOnly="0" labelOnly="1" outline="0" fieldPosition="0">
        <references count="2">
          <reference field="1" count="1" selected="0">
            <x v="7"/>
          </reference>
          <reference field="2" count="1">
            <x v="16"/>
          </reference>
        </references>
      </pivotArea>
    </format>
    <format dxfId="49">
      <pivotArea dataOnly="0" labelOnly="1" outline="0" fieldPosition="0">
        <references count="2">
          <reference field="1" count="1" selected="0">
            <x v="8"/>
          </reference>
          <reference field="2" count="1">
            <x v="7"/>
          </reference>
        </references>
      </pivotArea>
    </format>
    <format dxfId="48">
      <pivotArea dataOnly="0" labelOnly="1" outline="0" fieldPosition="0">
        <references count="2">
          <reference field="1" count="1" selected="0">
            <x v="9"/>
          </reference>
          <reference field="2" count="1">
            <x v="17"/>
          </reference>
        </references>
      </pivotArea>
    </format>
    <format dxfId="47">
      <pivotArea dataOnly="0" labelOnly="1" outline="0" fieldPosition="0">
        <references count="2">
          <reference field="1" count="1" selected="0">
            <x v="10"/>
          </reference>
          <reference field="2" count="1">
            <x v="3"/>
          </reference>
        </references>
      </pivotArea>
    </format>
    <format dxfId="46">
      <pivotArea dataOnly="0" labelOnly="1" outline="0" fieldPosition="0">
        <references count="2">
          <reference field="1" count="1" selected="0">
            <x v="11"/>
          </reference>
          <reference field="2" count="1">
            <x v="5"/>
          </reference>
        </references>
      </pivotArea>
    </format>
    <format dxfId="45">
      <pivotArea dataOnly="0" labelOnly="1" outline="0" fieldPosition="0">
        <references count="2">
          <reference field="1" count="1" selected="0">
            <x v="12"/>
          </reference>
          <reference field="2" count="1">
            <x v="6"/>
          </reference>
        </references>
      </pivotArea>
    </format>
    <format dxfId="44">
      <pivotArea dataOnly="0" labelOnly="1" outline="0" fieldPosition="0">
        <references count="2">
          <reference field="1" count="1" selected="0">
            <x v="13"/>
          </reference>
          <reference field="2" count="1">
            <x v="13"/>
          </reference>
        </references>
      </pivotArea>
    </format>
    <format dxfId="43">
      <pivotArea dataOnly="0" labelOnly="1" outline="0" fieldPosition="0">
        <references count="2">
          <reference field="1" count="1" selected="0">
            <x v="14"/>
          </reference>
          <reference field="2" count="1">
            <x v="1"/>
          </reference>
        </references>
      </pivotArea>
    </format>
    <format dxfId="42">
      <pivotArea dataOnly="0" labelOnly="1" outline="0" fieldPosition="0">
        <references count="2">
          <reference field="1" count="1" selected="0">
            <x v="15"/>
          </reference>
          <reference field="2" count="1">
            <x v="4"/>
          </reference>
        </references>
      </pivotArea>
    </format>
    <format dxfId="41">
      <pivotArea dataOnly="0" labelOnly="1" outline="0" fieldPosition="0">
        <references count="2">
          <reference field="1" count="1" selected="0">
            <x v="16"/>
          </reference>
          <reference field="2" count="1">
            <x v="14"/>
          </reference>
        </references>
      </pivotArea>
    </format>
    <format dxfId="40">
      <pivotArea dataOnly="0" labelOnly="1" outline="0" fieldPosition="0">
        <references count="2">
          <reference field="1" count="1" selected="0">
            <x v="17"/>
          </reference>
          <reference field="2" count="1">
            <x v="2"/>
          </reference>
        </references>
      </pivotArea>
    </format>
    <format dxfId="39">
      <pivotArea dataOnly="0" labelOnly="1" outline="0" fieldPosition="0">
        <references count="2">
          <reference field="1" count="1" selected="0">
            <x v="18"/>
          </reference>
          <reference field="2" count="1">
            <x v="0"/>
          </reference>
        </references>
      </pivotArea>
    </format>
    <format dxfId="38">
      <pivotArea dataOnly="0" labelOnly="1" outline="0" fieldPosition="0">
        <references count="2">
          <reference field="1" count="1" selected="0">
            <x v="19"/>
          </reference>
          <reference field="2" count="1">
            <x v="8"/>
          </reference>
        </references>
      </pivotArea>
    </format>
    <format dxfId="37">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PivotTable1"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H24" firstHeaderRow="0" firstDataRow="1" firstDataCol="2"/>
  <pivotFields count="47">
    <pivotField compact="0" outline="0" showAll="0" defaultSubtotal="0"/>
    <pivotField compact="0" outline="0" showAll="0" defaultSubtotal="0"/>
    <pivotField axis="axisRow" compact="0" outline="0" showAll="0" defaultSubtotal="0">
      <items count="20">
        <item x="7"/>
        <item x="11"/>
        <item x="12"/>
        <item x="18"/>
        <item x="16"/>
        <item x="2"/>
        <item x="5"/>
        <item x="13"/>
        <item x="10"/>
        <item x="8"/>
        <item x="15"/>
        <item x="9"/>
        <item x="1"/>
        <item x="4"/>
        <item x="14"/>
        <item x="0"/>
        <item x="3"/>
        <item x="6"/>
        <item x="17"/>
        <item x="19"/>
      </items>
    </pivotField>
    <pivotField axis="axisRow" compact="0" outline="0" showAll="0" defaultSubtotal="0">
      <items count="20">
        <item x="17"/>
        <item x="7"/>
        <item x="14"/>
        <item x="6"/>
        <item x="15"/>
        <item x="0"/>
        <item x="9"/>
        <item x="1"/>
        <item x="10"/>
        <item x="19"/>
        <item x="18"/>
        <item x="11"/>
        <item x="2"/>
        <item x="5"/>
        <item x="4"/>
        <item x="3"/>
        <item x="12"/>
        <item x="13"/>
        <item x="8"/>
        <item x="1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dataField="1" compact="0" numFmtId="41" outline="0" showAll="0" defaultSubtotal="0"/>
    <pivotField dataField="1"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compact="0" numFmtId="41" outline="0" showAll="0" defaultSubtotal="0"/>
    <pivotField dataField="1" compact="0" numFmtId="41" outline="0" showAll="0" defaultSubtotal="0"/>
    <pivotField dataField="1" compact="0" numFmtId="41" outline="0" showAll="0" defaultSubtotal="0"/>
    <pivotField dataField="1" compact="0" numFmtId="41" outline="0" showAll="0" defaultSubtotal="0"/>
    <pivotField dataField="1" compact="0" numFmtId="41" outline="0" showAll="0" defaultSubtotal="0"/>
    <pivotField compact="0" numFmtId="41" outline="0" showAll="0" defaultSubtotal="0"/>
    <pivotField compact="0" numFmtId="41" outline="0" showAll="0" defaultSubtotal="0"/>
    <pivotField compact="0" outline="0" showAll="0" defaultSubtotal="0"/>
  </pivotFields>
  <rowFields count="2">
    <field x="2"/>
    <field x="3"/>
  </rowFields>
  <rowItems count="21">
    <i>
      <x/>
      <x v="1"/>
    </i>
    <i>
      <x v="1"/>
      <x v="11"/>
    </i>
    <i>
      <x v="2"/>
      <x v="16"/>
    </i>
    <i>
      <x v="3"/>
      <x v="10"/>
    </i>
    <i>
      <x v="4"/>
      <x v="19"/>
    </i>
    <i>
      <x v="5"/>
      <x v="12"/>
    </i>
    <i>
      <x v="6"/>
      <x v="13"/>
    </i>
    <i>
      <x v="7"/>
      <x v="17"/>
    </i>
    <i>
      <x v="8"/>
      <x v="8"/>
    </i>
    <i>
      <x v="9"/>
      <x v="18"/>
    </i>
    <i>
      <x v="10"/>
      <x v="4"/>
    </i>
    <i>
      <x v="11"/>
      <x v="6"/>
    </i>
    <i>
      <x v="12"/>
      <x v="7"/>
    </i>
    <i>
      <x v="13"/>
      <x v="14"/>
    </i>
    <i>
      <x v="14"/>
      <x v="2"/>
    </i>
    <i>
      <x v="15"/>
      <x v="5"/>
    </i>
    <i>
      <x v="16"/>
      <x v="15"/>
    </i>
    <i>
      <x v="17"/>
      <x v="3"/>
    </i>
    <i>
      <x v="18"/>
      <x/>
    </i>
    <i>
      <x v="19"/>
      <x v="9"/>
    </i>
    <i t="grand">
      <x/>
    </i>
  </rowItems>
  <colFields count="1">
    <field x="-2"/>
  </colFields>
  <colItems count="6">
    <i>
      <x/>
    </i>
    <i i="1">
      <x v="1"/>
    </i>
    <i i="2">
      <x v="2"/>
    </i>
    <i i="3">
      <x v="3"/>
    </i>
    <i i="4">
      <x v="4"/>
    </i>
    <i i="5">
      <x v="5"/>
    </i>
  </colItems>
  <dataFields count="6">
    <dataField name="Sum of Y1_GoU" fld="22" baseField="0" baseItem="0"/>
    <dataField name="Sum of GOU REL" fld="40" baseField="0" baseItem="0"/>
    <dataField name="Sum of GOU EXP" fld="42" baseField="0" baseItem="0"/>
    <dataField name="Sum of Ext_Fin" fld="23" baseField="0" baseItem="0"/>
    <dataField name="Sum of EXT REL" fld="41" baseField="0" baseItem="0"/>
    <dataField name="Sum of EXT EXP" fld="43" baseField="0" baseItem="0"/>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24" firstHeaderRow="0" firstDataRow="1" firstDataCol="1"/>
  <pivotFields count="29">
    <pivotField showAll="0"/>
    <pivotField showAll="0"/>
    <pivotField axis="axisRow" showAll="0">
      <items count="23">
        <item x="18"/>
        <item x="14"/>
        <item x="17"/>
        <item x="10"/>
        <item x="15"/>
        <item x="11"/>
        <item x="12"/>
        <item x="8"/>
        <item x="19"/>
        <item x="3"/>
        <item x="1"/>
        <item x="5"/>
        <item x="6"/>
        <item x="13"/>
        <item x="16"/>
        <item x="2"/>
        <item x="7"/>
        <item x="9"/>
        <item x="4"/>
        <item x="0"/>
        <item m="1" x="21"/>
        <item m="1" x="20"/>
        <item t="default"/>
      </items>
    </pivotField>
    <pivotField showAll="0"/>
    <pivotField showAll="0"/>
    <pivotField showAll="0"/>
    <pivotField showAll="0"/>
    <pivotField showAll="0"/>
    <pivotField showAll="0"/>
    <pivotField showAll="0"/>
    <pivotField showAll="0"/>
    <pivotField showAll="0"/>
    <pivotField numFmtId="165" showAll="0"/>
    <pivotField dataField="1" showAll="0"/>
    <pivotField showAll="0"/>
    <pivotField dataField="1" showAll="0"/>
    <pivotField numFmtId="165" showAll="0"/>
    <pivotField showAll="0"/>
    <pivotField showAll="0"/>
    <pivotField numFmtId="165" showAll="0"/>
    <pivotField showAll="0"/>
    <pivotField showAll="0"/>
    <pivotField numFmtId="165" showAll="0"/>
    <pivotField showAll="0"/>
    <pivotField showAll="0"/>
    <pivotField numFmtId="165" showAll="0"/>
    <pivotField showAll="0"/>
    <pivotField showAll="0"/>
    <pivotField numFmtId="165" showAll="0"/>
  </pivotFields>
  <rowFields count="1">
    <field x="2"/>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dataFields count="2">
    <dataField name="Sum of GOU 24/25" fld="13" baseField="0" baseItem="0"/>
    <dataField name="Sum of EF 24/25" fld="15" baseField="0" baseItem="0"/>
  </dataFields>
  <formats count="1">
    <format dxfId="1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4" cacheId="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53:F69" firstHeaderRow="0" firstDataRow="1" firstDataCol="4"/>
  <pivotFields count="29">
    <pivotField compact="0" outline="0" showAll="0" defaultSubtotal="0"/>
    <pivotField compact="0" outline="0" showAll="0" defaultSubtotal="0"/>
    <pivotField axis="axisRow" compact="0" outline="0" showAll="0" defaultSubtotal="0">
      <items count="22">
        <item h="1" x="18"/>
        <item h="1" x="14"/>
        <item h="1" x="17"/>
        <item h="1" x="10"/>
        <item h="1" x="15"/>
        <item h="1" x="11"/>
        <item h="1" x="12"/>
        <item h="1" x="8"/>
        <item h="1" x="19"/>
        <item h="1" x="3"/>
        <item h="1" x="1"/>
        <item h="1" x="5"/>
        <item h="1" x="6"/>
        <item h="1" x="13"/>
        <item h="1" x="16"/>
        <item h="1" x="2"/>
        <item x="7"/>
        <item h="1" x="9"/>
        <item h="1" x="4"/>
        <item h="1" x="0"/>
        <item h="1" m="1" x="21"/>
        <item h="1" m="1" x="20"/>
      </items>
    </pivotField>
    <pivotField axis="axisRow" compact="0" outline="0" showAll="0" defaultSubtotal="0">
      <items count="138">
        <item x="80"/>
        <item x="81"/>
        <item x="129"/>
        <item x="82"/>
        <item x="76"/>
        <item x="83"/>
        <item x="84"/>
        <item x="23"/>
        <item x="85"/>
        <item x="0"/>
        <item x="78"/>
        <item x="14"/>
        <item x="31"/>
        <item x="32"/>
        <item x="10"/>
        <item x="25"/>
        <item x="8"/>
        <item x="79"/>
        <item x="1"/>
        <item x="29"/>
        <item x="86"/>
        <item x="12"/>
        <item x="28"/>
        <item x="135"/>
        <item x="87"/>
        <item x="88"/>
        <item x="137"/>
        <item x="89"/>
        <item x="90"/>
        <item x="33"/>
        <item x="130"/>
        <item x="15"/>
        <item x="75"/>
        <item x="34"/>
        <item x="91"/>
        <item x="26"/>
        <item x="35"/>
        <item x="36"/>
        <item x="37"/>
        <item x="13"/>
        <item x="92"/>
        <item x="93"/>
        <item x="2"/>
        <item x="27"/>
        <item x="131"/>
        <item x="3"/>
        <item x="30"/>
        <item x="38"/>
        <item x="39"/>
        <item x="94"/>
        <item x="95"/>
        <item x="40"/>
        <item x="96"/>
        <item x="41"/>
        <item x="97"/>
        <item x="19"/>
        <item x="98"/>
        <item x="11"/>
        <item x="9"/>
        <item x="132"/>
        <item x="4"/>
        <item x="133"/>
        <item x="99"/>
        <item x="100"/>
        <item x="77"/>
        <item x="136"/>
        <item x="134"/>
        <item x="16"/>
        <item x="42"/>
        <item x="5"/>
        <item x="101"/>
        <item x="20"/>
        <item x="6"/>
        <item x="17"/>
        <item x="18"/>
        <item x="102"/>
        <item x="103"/>
        <item x="7"/>
        <item x="21"/>
        <item x="22"/>
        <item x="43"/>
        <item x="44"/>
        <item x="45"/>
        <item x="74"/>
        <item x="46"/>
        <item x="47"/>
        <item x="48"/>
        <item x="49"/>
        <item x="50"/>
        <item x="52"/>
        <item x="51"/>
        <item x="53"/>
        <item x="54"/>
        <item x="104"/>
        <item x="55"/>
        <item x="56"/>
        <item x="57"/>
        <item x="58"/>
        <item x="59"/>
        <item x="60"/>
        <item x="61"/>
        <item x="62"/>
        <item x="63"/>
        <item x="64"/>
        <item x="65"/>
        <item x="66"/>
        <item x="67"/>
        <item x="68"/>
        <item x="69"/>
        <item x="70"/>
        <item x="71"/>
        <item x="72"/>
        <item x="73"/>
        <item x="105"/>
        <item x="106"/>
        <item x="107"/>
        <item x="108"/>
        <item x="109"/>
        <item x="110"/>
        <item x="111"/>
        <item x="112"/>
        <item x="113"/>
        <item x="124"/>
        <item x="114"/>
        <item x="128"/>
        <item x="115"/>
        <item x="116"/>
        <item x="126"/>
        <item x="127"/>
        <item x="117"/>
        <item x="125"/>
        <item x="118"/>
        <item x="119"/>
        <item x="120"/>
        <item x="121"/>
        <item x="122"/>
        <item x="123"/>
        <item x="24"/>
      </items>
    </pivotField>
    <pivotField compact="0" outline="0" showAll="0" defaultSubtotal="0"/>
    <pivotField axis="axisRow" compact="0" outline="0" showAll="0" sortType="ascending" defaultSubtotal="0">
      <items count="318">
        <item x="278"/>
        <item x="273"/>
        <item x="275"/>
        <item x="274"/>
        <item m="1" x="317"/>
        <item x="130"/>
        <item x="38"/>
        <item x="120"/>
        <item x="7"/>
        <item x="190"/>
        <item x="121"/>
        <item x="122"/>
        <item x="150"/>
        <item x="55"/>
        <item x="75"/>
        <item x="76"/>
        <item x="8"/>
        <item x="180"/>
        <item x="133"/>
        <item x="134"/>
        <item x="135"/>
        <item x="136"/>
        <item x="299"/>
        <item x="82"/>
        <item x="267"/>
        <item x="196"/>
        <item x="131"/>
        <item x="137"/>
        <item x="307"/>
        <item x="140"/>
        <item x="141"/>
        <item x="142"/>
        <item x="143"/>
        <item x="144"/>
        <item x="145"/>
        <item x="146"/>
        <item x="231"/>
        <item x="232"/>
        <item x="83"/>
        <item x="84"/>
        <item x="61"/>
        <item x="297"/>
        <item x="31"/>
        <item x="69"/>
        <item x="173"/>
        <item x="97"/>
        <item x="98"/>
        <item x="315"/>
        <item x="193"/>
        <item x="264"/>
        <item x="40"/>
        <item x="123"/>
        <item x="124"/>
        <item x="138"/>
        <item x="177"/>
        <item x="78"/>
        <item x="99"/>
        <item x="241"/>
        <item x="70"/>
        <item x="225"/>
        <item x="305"/>
        <item x="245"/>
        <item x="170"/>
        <item x="4"/>
        <item x="100"/>
        <item x="101"/>
        <item x="102"/>
        <item x="103"/>
        <item x="125"/>
        <item x="94"/>
        <item x="67"/>
        <item x="163"/>
        <item x="104"/>
        <item x="105"/>
        <item x="126"/>
        <item x="106"/>
        <item x="107"/>
        <item x="9"/>
        <item x="16"/>
        <item x="178"/>
        <item x="259"/>
        <item x="183"/>
        <item x="3"/>
        <item x="139"/>
        <item x="108"/>
        <item x="127"/>
        <item x="109"/>
        <item x="80"/>
        <item x="201"/>
        <item x="48"/>
        <item x="199"/>
        <item x="85"/>
        <item x="71"/>
        <item x="164"/>
        <item x="172"/>
        <item x="226"/>
        <item x="265"/>
        <item x="5"/>
        <item x="86"/>
        <item x="95"/>
        <item x="110"/>
        <item x="10"/>
        <item x="250"/>
        <item x="11"/>
        <item x="298"/>
        <item x="233"/>
        <item x="148"/>
        <item x="79"/>
        <item x="81"/>
        <item x="25"/>
        <item x="303"/>
        <item x="60"/>
        <item x="12"/>
        <item x="227"/>
        <item x="228"/>
        <item x="147"/>
        <item x="229"/>
        <item x="161"/>
        <item x="230"/>
        <item x="154"/>
        <item x="155"/>
        <item x="169"/>
        <item x="111"/>
        <item x="312"/>
        <item x="96"/>
        <item x="13"/>
        <item x="17"/>
        <item x="156"/>
        <item x="87"/>
        <item x="88"/>
        <item x="171"/>
        <item x="176"/>
        <item x="181"/>
        <item x="182"/>
        <item x="179"/>
        <item x="221"/>
        <item x="208"/>
        <item x="222"/>
        <item x="223"/>
        <item x="210"/>
        <item x="220"/>
        <item x="218"/>
        <item x="219"/>
        <item x="215"/>
        <item x="209"/>
        <item x="213"/>
        <item x="217"/>
        <item x="211"/>
        <item x="214"/>
        <item x="216"/>
        <item x="224"/>
        <item x="239"/>
        <item x="240"/>
        <item x="244"/>
        <item x="269"/>
        <item x="77"/>
        <item x="36"/>
        <item x="234"/>
        <item x="151"/>
        <item x="165"/>
        <item x="185"/>
        <item x="192"/>
        <item x="197"/>
        <item x="200"/>
        <item x="198"/>
        <item x="195"/>
        <item x="204"/>
        <item x="41"/>
        <item x="35"/>
        <item x="34"/>
        <item x="37"/>
        <item x="49"/>
        <item x="157"/>
        <item x="152"/>
        <item x="112"/>
        <item x="89"/>
        <item x="0"/>
        <item x="18"/>
        <item x="254"/>
        <item x="268"/>
        <item x="309"/>
        <item x="257"/>
        <item x="63"/>
        <item x="304"/>
        <item x="310"/>
        <item x="238"/>
        <item x="308"/>
        <item x="306"/>
        <item x="242"/>
        <item x="271"/>
        <item x="149"/>
        <item x="58"/>
        <item x="175"/>
        <item x="186"/>
        <item x="212"/>
        <item x="207"/>
        <item x="50"/>
        <item x="57"/>
        <item x="272"/>
        <item x="247"/>
        <item x="261"/>
        <item x="266"/>
        <item x="313"/>
        <item x="260"/>
        <item x="314"/>
        <item x="246"/>
        <item x="255"/>
        <item x="184"/>
        <item x="194"/>
        <item x="236"/>
        <item x="300"/>
        <item x="153"/>
        <item x="72"/>
        <item x="73"/>
        <item x="113"/>
        <item x="129"/>
        <item x="90"/>
        <item x="158"/>
        <item x="1"/>
        <item x="51"/>
        <item x="166"/>
        <item x="26"/>
        <item x="262"/>
        <item x="252"/>
        <item x="263"/>
        <item x="253"/>
        <item x="256"/>
        <item x="187"/>
        <item x="302"/>
        <item x="64"/>
        <item x="46"/>
        <item x="56"/>
        <item x="59"/>
        <item x="203"/>
        <item x="235"/>
        <item x="21"/>
        <item x="251"/>
        <item x="202"/>
        <item x="162"/>
        <item x="249"/>
        <item x="62"/>
        <item x="39"/>
        <item x="258"/>
        <item x="248"/>
        <item x="128"/>
        <item x="114"/>
        <item x="115"/>
        <item x="116"/>
        <item x="29"/>
        <item x="52"/>
        <item x="30"/>
        <item x="42"/>
        <item x="43"/>
        <item x="44"/>
        <item x="243"/>
        <item x="91"/>
        <item x="237"/>
        <item x="92"/>
        <item x="316"/>
        <item x="2"/>
        <item x="286"/>
        <item x="285"/>
        <item x="287"/>
        <item x="291"/>
        <item x="288"/>
        <item x="289"/>
        <item x="284"/>
        <item x="283"/>
        <item x="290"/>
        <item x="279"/>
        <item x="292"/>
        <item x="281"/>
        <item x="277"/>
        <item x="276"/>
        <item x="293"/>
        <item x="294"/>
        <item x="282"/>
        <item x="295"/>
        <item x="296"/>
        <item x="280"/>
        <item x="191"/>
        <item x="189"/>
        <item x="188"/>
        <item x="14"/>
        <item x="15"/>
        <item x="19"/>
        <item x="65"/>
        <item x="20"/>
        <item x="311"/>
        <item x="301"/>
        <item x="53"/>
        <item x="54"/>
        <item x="47"/>
        <item x="174"/>
        <item x="117"/>
        <item x="159"/>
        <item x="118"/>
        <item x="6"/>
        <item x="32"/>
        <item x="93"/>
        <item x="74"/>
        <item x="66"/>
        <item x="206"/>
        <item x="68"/>
        <item x="160"/>
        <item x="45"/>
        <item x="270"/>
        <item x="22"/>
        <item x="23"/>
        <item x="24"/>
        <item x="27"/>
        <item x="28"/>
        <item x="33"/>
        <item x="119"/>
        <item x="205"/>
        <item x="132"/>
        <item x="167"/>
        <item x="168"/>
      </items>
    </pivotField>
    <pivotField axis="axisRow" compact="0" outline="0" showAll="0" defaultSubtotal="0">
      <items count="321">
        <item m="1" x="317"/>
        <item x="98"/>
        <item x="49"/>
        <item x="89"/>
        <item x="107"/>
        <item x="243"/>
        <item x="312"/>
        <item x="163"/>
        <item x="42"/>
        <item x="26"/>
        <item x="44"/>
        <item x="86"/>
        <item x="75"/>
        <item m="1" x="320"/>
        <item x="140"/>
        <item x="48"/>
        <item x="160"/>
        <item x="152"/>
        <item x="205"/>
        <item x="148"/>
        <item x="100"/>
        <item x="99"/>
        <item x="50"/>
        <item x="1"/>
        <item x="245"/>
        <item x="130"/>
        <item x="102"/>
        <item x="71"/>
        <item x="110"/>
        <item x="74"/>
        <item x="112"/>
        <item x="156"/>
        <item x="119"/>
        <item x="47"/>
        <item x="35"/>
        <item x="237"/>
        <item x="111"/>
        <item x="33"/>
        <item x="206"/>
        <item x="114"/>
        <item x="43"/>
        <item x="87"/>
        <item x="101"/>
        <item x="104"/>
        <item x="6"/>
        <item x="37"/>
        <item x="233"/>
        <item x="53"/>
        <item x="106"/>
        <item x="164"/>
        <item x="72"/>
        <item x="34"/>
        <item x="55"/>
        <item x="73"/>
        <item x="116"/>
        <item x="170"/>
        <item x="93"/>
        <item x="92"/>
        <item x="115"/>
        <item m="1" x="319"/>
        <item x="117"/>
        <item x="315"/>
        <item x="91"/>
        <item x="303"/>
        <item x="20"/>
        <item x="292"/>
        <item x="285"/>
        <item x="258"/>
        <item x="209"/>
        <item x="198"/>
        <item x="208"/>
        <item x="14"/>
        <item x="254"/>
        <item x="261"/>
        <item x="185"/>
        <item x="249"/>
        <item x="224"/>
        <item x="308"/>
        <item x="271"/>
        <item x="257"/>
        <item x="210"/>
        <item x="204"/>
        <item x="186"/>
        <item x="211"/>
        <item x="251"/>
        <item x="269"/>
        <item x="212"/>
        <item x="314"/>
        <item x="213"/>
        <item x="162"/>
        <item x="223"/>
        <item x="222"/>
        <item x="197"/>
        <item x="217"/>
        <item x="236"/>
        <item x="192"/>
        <item x="195"/>
        <item x="214"/>
        <item x="215"/>
        <item x="218"/>
        <item x="194"/>
        <item x="0"/>
        <item x="242"/>
        <item x="248"/>
        <item x="165"/>
        <item x="78"/>
        <item x="304"/>
        <item x="244"/>
        <item x="238"/>
        <item x="171"/>
        <item x="151"/>
        <item x="247"/>
        <item x="246"/>
        <item x="150"/>
        <item x="300"/>
        <item x="41"/>
        <item x="39"/>
        <item x="51"/>
        <item x="90"/>
        <item x="277"/>
        <item x="281"/>
        <item x="290"/>
        <item x="296"/>
        <item x="293"/>
        <item x="282"/>
        <item x="284"/>
        <item x="283"/>
        <item x="288"/>
        <item x="287"/>
        <item x="289"/>
        <item x="295"/>
        <item x="276"/>
        <item x="291"/>
        <item x="294"/>
        <item x="280"/>
        <item x="220"/>
        <item x="219"/>
        <item x="207"/>
        <item x="202"/>
        <item x="19"/>
        <item x="18"/>
        <item x="58"/>
        <item x="60"/>
        <item x="153"/>
        <item x="176"/>
        <item x="306"/>
        <item x="311"/>
        <item x="221"/>
        <item x="260"/>
        <item x="239"/>
        <item x="302"/>
        <item x="316"/>
        <item x="36"/>
        <item x="268"/>
        <item x="235"/>
        <item x="216"/>
        <item x="203"/>
        <item x="240"/>
        <item x="313"/>
        <item x="272"/>
        <item x="15"/>
        <item x="189"/>
        <item x="66"/>
        <item x="175"/>
        <item x="187"/>
        <item x="310"/>
        <item x="179"/>
        <item x="21"/>
        <item x="63"/>
        <item x="181"/>
        <item x="234"/>
        <item x="64"/>
        <item x="59"/>
        <item x="67"/>
        <item x="286"/>
        <item x="65"/>
        <item x="184"/>
        <item x="57"/>
        <item x="113"/>
        <item x="266"/>
        <item x="255"/>
        <item x="309"/>
        <item x="46"/>
        <item x="182"/>
        <item x="256"/>
        <item x="262"/>
        <item x="253"/>
        <item x="252"/>
        <item x="263"/>
        <item x="2"/>
        <item x="301"/>
        <item x="109"/>
        <item x="103"/>
        <item x="94"/>
        <item x="54"/>
        <item x="158"/>
        <item m="1" x="318"/>
        <item x="157"/>
        <item x="174"/>
        <item x="166"/>
        <item x="241"/>
        <item x="118"/>
        <item x="108"/>
        <item x="105"/>
        <item x="88"/>
        <item x="154"/>
        <item x="155"/>
        <item x="159"/>
        <item x="28"/>
        <item x="27"/>
        <item x="52"/>
        <item x="178"/>
        <item x="4"/>
        <item x="5"/>
        <item x="264"/>
        <item x="80"/>
        <item x="25"/>
        <item x="76"/>
        <item x="68"/>
        <item x="307"/>
        <item x="122"/>
        <item x="250"/>
        <item x="270"/>
        <item x="10"/>
        <item x="167"/>
        <item x="40"/>
        <item x="96"/>
        <item x="95"/>
        <item x="169"/>
        <item x="29"/>
        <item x="13"/>
        <item x="77"/>
        <item x="267"/>
        <item x="8"/>
        <item x="69"/>
        <item x="259"/>
        <item x="56"/>
        <item x="180"/>
        <item x="30"/>
        <item x="172"/>
        <item x="133"/>
        <item x="173"/>
        <item x="3"/>
        <item x="61"/>
        <item x="161"/>
        <item x="79"/>
        <item x="131"/>
        <item x="132"/>
        <item x="127"/>
        <item x="225"/>
        <item x="124"/>
        <item x="196"/>
        <item x="125"/>
        <item x="298"/>
        <item x="299"/>
        <item x="193"/>
        <item x="32"/>
        <item x="81"/>
        <item x="45"/>
        <item x="16"/>
        <item x="11"/>
        <item x="38"/>
        <item x="123"/>
        <item x="121"/>
        <item x="120"/>
        <item x="136"/>
        <item x="129"/>
        <item x="17"/>
        <item x="200"/>
        <item x="279"/>
        <item x="273"/>
        <item x="275"/>
        <item x="274"/>
        <item x="278"/>
        <item x="191"/>
        <item x="188"/>
        <item x="265"/>
        <item x="97"/>
        <item x="128"/>
        <item x="230"/>
        <item x="229"/>
        <item x="83"/>
        <item x="199"/>
        <item x="201"/>
        <item x="305"/>
        <item x="9"/>
        <item x="126"/>
        <item x="190"/>
        <item x="177"/>
        <item x="7"/>
        <item x="183"/>
        <item x="82"/>
        <item x="168"/>
        <item x="149"/>
        <item x="137"/>
        <item x="134"/>
        <item x="138"/>
        <item x="135"/>
        <item x="227"/>
        <item x="12"/>
        <item x="24"/>
        <item x="23"/>
        <item x="22"/>
        <item x="226"/>
        <item x="228"/>
        <item x="31"/>
        <item x="62"/>
        <item x="70"/>
        <item x="84"/>
        <item x="85"/>
        <item x="139"/>
        <item x="141"/>
        <item x="142"/>
        <item x="143"/>
        <item x="144"/>
        <item x="145"/>
        <item x="146"/>
        <item x="147"/>
        <item x="231"/>
        <item x="232"/>
        <item x="29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dataField="1" compact="0" outline="0" showAll="0" defaultSubtotal="0"/>
    <pivotField compact="0" outline="0" showAll="0" defaultSubtotal="0"/>
    <pivotField dataField="1"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s>
  <rowFields count="4">
    <field x="2"/>
    <field x="3"/>
    <field x="5"/>
    <field x="6"/>
  </rowFields>
  <rowItems count="16">
    <i>
      <x v="16"/>
      <x v="16"/>
      <x v="14"/>
      <x v="217"/>
    </i>
    <i r="2">
      <x v="15"/>
      <x v="231"/>
    </i>
    <i r="2">
      <x v="23"/>
      <x v="281"/>
    </i>
    <i r="2">
      <x v="38"/>
      <x v="308"/>
    </i>
    <i r="2">
      <x v="39"/>
      <x v="309"/>
    </i>
    <i r="2">
      <x v="55"/>
      <x v="245"/>
    </i>
    <i r="2">
      <x v="58"/>
      <x v="27"/>
    </i>
    <i r="2">
      <x v="87"/>
      <x v="257"/>
    </i>
    <i r="2">
      <x v="92"/>
      <x v="50"/>
    </i>
    <i r="2">
      <x v="107"/>
      <x v="215"/>
    </i>
    <i r="2">
      <x v="108"/>
      <x v="291"/>
    </i>
    <i r="2">
      <x v="155"/>
      <x v="105"/>
    </i>
    <i r="2">
      <x v="212"/>
      <x v="53"/>
    </i>
    <i r="2">
      <x v="213"/>
      <x v="29"/>
    </i>
    <i r="2">
      <x v="300"/>
      <x v="12"/>
    </i>
    <i t="grand">
      <x/>
    </i>
  </rowItems>
  <colFields count="1">
    <field x="-2"/>
  </colFields>
  <colItems count="2">
    <i>
      <x/>
    </i>
    <i i="1">
      <x v="1"/>
    </i>
  </colItems>
  <dataFields count="2">
    <dataField name="Sum of GOU 24/25" fld="13" baseField="0" baseItem="0"/>
    <dataField name="Sum of EF 24/25" fld="15" baseField="0" baseItem="0"/>
  </dataFields>
  <formats count="9">
    <format dxfId="135">
      <pivotArea outline="0" collapsedLevelsAreSubtotals="1" fieldPosition="0"/>
    </format>
    <format dxfId="134">
      <pivotArea dataOnly="0" labelOnly="1" outline="0" fieldPosition="0">
        <references count="3">
          <reference field="2" count="0" selected="0"/>
          <reference field="3" count="1" selected="0">
            <x v="15"/>
          </reference>
          <reference field="5" count="13">
            <x v="69"/>
            <x v="83"/>
            <x v="91"/>
            <x v="98"/>
            <x v="99"/>
            <x v="124"/>
            <x v="128"/>
            <x v="129"/>
            <x v="175"/>
            <x v="216"/>
            <x v="255"/>
            <x v="257"/>
            <x v="299"/>
          </reference>
        </references>
      </pivotArea>
    </format>
    <format dxfId="133">
      <pivotArea dataOnly="0" labelOnly="1" outline="0" fieldPosition="0">
        <references count="3">
          <reference field="2" count="0" selected="0"/>
          <reference field="3" count="1" selected="0">
            <x v="35"/>
          </reference>
          <reference field="5" count="37">
            <x v="7"/>
            <x v="10"/>
            <x v="11"/>
            <x v="18"/>
            <x v="19"/>
            <x v="20"/>
            <x v="21"/>
            <x v="27"/>
            <x v="45"/>
            <x v="46"/>
            <x v="51"/>
            <x v="52"/>
            <x v="56"/>
            <x v="64"/>
            <x v="65"/>
            <x v="66"/>
            <x v="67"/>
            <x v="68"/>
            <x v="72"/>
            <x v="73"/>
            <x v="74"/>
            <x v="75"/>
            <x v="76"/>
            <x v="84"/>
            <x v="85"/>
            <x v="86"/>
            <x v="100"/>
            <x v="122"/>
            <x v="174"/>
            <x v="214"/>
            <x v="244"/>
            <x v="245"/>
            <x v="246"/>
            <x v="247"/>
            <x v="294"/>
            <x v="296"/>
            <x v="313"/>
          </reference>
        </references>
      </pivotArea>
    </format>
    <format dxfId="132">
      <pivotArea dataOnly="0" labelOnly="1" outline="0" fieldPosition="0">
        <references count="3">
          <reference field="2" count="0" selected="0"/>
          <reference field="3" count="1" selected="0">
            <x v="43"/>
          </reference>
          <reference field="5" count="5">
            <x v="5"/>
            <x v="26"/>
            <x v="215"/>
            <x v="238"/>
            <x v="315"/>
          </reference>
        </references>
      </pivotArea>
    </format>
    <format dxfId="131">
      <pivotArea dataOnly="0" labelOnly="1" outline="0" fieldPosition="0">
        <references count="3">
          <reference field="2" count="0" selected="0"/>
          <reference field="3" count="1" selected="0">
            <x v="15"/>
          </reference>
          <reference field="5" count="13">
            <x v="69"/>
            <x v="83"/>
            <x v="91"/>
            <x v="98"/>
            <x v="99"/>
            <x v="124"/>
            <x v="128"/>
            <x v="129"/>
            <x v="175"/>
            <x v="216"/>
            <x v="255"/>
            <x v="257"/>
            <x v="299"/>
          </reference>
        </references>
      </pivotArea>
    </format>
    <format dxfId="130">
      <pivotArea dataOnly="0" labelOnly="1" outline="0" fieldPosition="0">
        <references count="3">
          <reference field="2" count="0" selected="0"/>
          <reference field="3" count="1" selected="0">
            <x v="35"/>
          </reference>
          <reference field="5" count="37">
            <x v="7"/>
            <x v="10"/>
            <x v="11"/>
            <x v="18"/>
            <x v="19"/>
            <x v="20"/>
            <x v="21"/>
            <x v="27"/>
            <x v="45"/>
            <x v="46"/>
            <x v="51"/>
            <x v="52"/>
            <x v="56"/>
            <x v="64"/>
            <x v="65"/>
            <x v="66"/>
            <x v="67"/>
            <x v="68"/>
            <x v="72"/>
            <x v="73"/>
            <x v="74"/>
            <x v="75"/>
            <x v="76"/>
            <x v="84"/>
            <x v="85"/>
            <x v="86"/>
            <x v="100"/>
            <x v="122"/>
            <x v="174"/>
            <x v="214"/>
            <x v="244"/>
            <x v="245"/>
            <x v="246"/>
            <x v="247"/>
            <x v="294"/>
            <x v="296"/>
            <x v="313"/>
          </reference>
        </references>
      </pivotArea>
    </format>
    <format dxfId="129">
      <pivotArea dataOnly="0" labelOnly="1" outline="0" fieldPosition="0">
        <references count="3">
          <reference field="2" count="0" selected="0"/>
          <reference field="3" count="1" selected="0">
            <x v="43"/>
          </reference>
          <reference field="5" count="5">
            <x v="5"/>
            <x v="26"/>
            <x v="215"/>
            <x v="238"/>
            <x v="315"/>
          </reference>
        </references>
      </pivotArea>
    </format>
    <format dxfId="128">
      <pivotArea dataOnly="0" labelOnly="1" outline="0" fieldPosition="0">
        <references count="3">
          <reference field="2" count="0" selected="0"/>
          <reference field="3" count="1" selected="0">
            <x v="18"/>
          </reference>
          <reference field="5" count="1">
            <x v="13"/>
          </reference>
        </references>
      </pivotArea>
    </format>
    <format dxfId="127">
      <pivotArea dataOnly="0" labelOnly="1" outline="0" fieldPosition="0">
        <references count="3">
          <reference field="2" count="0" selected="0"/>
          <reference field="3" count="1" selected="0">
            <x v="16"/>
          </reference>
          <reference field="5" count="3">
            <x v="14"/>
            <x v="15"/>
            <x v="2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8:J29" firstHeaderRow="0" firstDataRow="1" firstDataCol="0"/>
  <pivotFields count="29">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dataField="1" showAll="0"/>
    <pivotField showAll="0"/>
    <pivotField dataField="1" showAll="0"/>
    <pivotField numFmtId="165" showAll="0"/>
    <pivotField dataField="1" showAll="0"/>
    <pivotField dataField="1" showAll="0"/>
    <pivotField numFmtId="165" showAll="0"/>
    <pivotField dataField="1" showAll="0"/>
    <pivotField dataField="1" showAll="0"/>
    <pivotField numFmtId="165" showAll="0"/>
    <pivotField dataField="1" showAll="0"/>
    <pivotField dataField="1" showAll="0"/>
    <pivotField numFmtId="165" showAll="0"/>
    <pivotField dataField="1" showAll="0"/>
    <pivotField dataField="1" showAll="0"/>
    <pivotField numFmtId="165" showAll="0"/>
  </pivotFields>
  <rowItems count="1">
    <i/>
  </rowItems>
  <colFields count="1">
    <field x="-2"/>
  </colFields>
  <colItems count="10">
    <i>
      <x/>
    </i>
    <i i="1">
      <x v="1"/>
    </i>
    <i i="2">
      <x v="2"/>
    </i>
    <i i="3">
      <x v="3"/>
    </i>
    <i i="4">
      <x v="4"/>
    </i>
    <i i="5">
      <x v="5"/>
    </i>
    <i i="6">
      <x v="6"/>
    </i>
    <i i="7">
      <x v="7"/>
    </i>
    <i i="8">
      <x v="8"/>
    </i>
    <i i="9">
      <x v="9"/>
    </i>
  </colItems>
  <dataFields count="10">
    <dataField name="Sum of GOU 24/25" fld="13" baseField="0" baseItem="0"/>
    <dataField name="Sum of EF 24/25" fld="15" baseField="0" baseItem="0"/>
    <dataField name="Sum of GOU 25/26" fld="17" baseField="0" baseItem="0"/>
    <dataField name="Sum of EF 25/26" fld="18" baseField="0" baseItem="1"/>
    <dataField name="Sum of GOU 26/27" fld="20" baseField="0" baseItem="0"/>
    <dataField name="Sum of EF 26/27" fld="21" baseField="0" baseItem="0"/>
    <dataField name="Sum of GOU 27/28" fld="23" baseField="0" baseItem="0"/>
    <dataField name="Sum of EF 27/28" fld="24" baseField="0" baseItem="0"/>
    <dataField name="Sum of GOU 28/29" fld="26" baseField="0" baseItem="0"/>
    <dataField name="Sum of EF 28/29" fld="27" baseField="0" baseItem="1"/>
  </dataFields>
  <formats count="1">
    <format dxfId="1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4" firstHeaderRow="1" firstDataRow="1" firstDataCol="0"/>
  <pivotFields count="32">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showAll="0"/>
    <pivotField showAll="0"/>
    <pivotField numFmtId="165" showAll="0"/>
    <pivotField showAll="0"/>
    <pivotField showAll="0"/>
    <pivotField numFmtId="165" showAll="0"/>
    <pivotField showAll="0"/>
    <pivotField showAll="0"/>
    <pivotField numFmtId="165" showAll="0"/>
  </pivotFields>
  <rowItems count="1">
    <i/>
  </rowItems>
  <colItems count="1">
    <i/>
  </colItems>
  <dataFields count="1">
    <dataField name="Count of Project Code"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5"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9:E30" firstHeaderRow="0" firstDataRow="1" firstDataCol="0"/>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numFmtId="165" showAll="0"/>
    <pivotField showAll="0"/>
    <pivotField dataField="1" showAll="0"/>
    <pivotField numFmtId="165" showAll="0"/>
    <pivotField showAll="0"/>
    <pivotField dataField="1" showAll="0"/>
    <pivotField numFmtId="165" showAll="0"/>
    <pivotField showAll="0"/>
    <pivotField dataField="1" showAll="0"/>
    <pivotField numFmtId="165" showAll="0"/>
  </pivotFields>
  <rowItems count="1">
    <i/>
  </rowItems>
  <colFields count="1">
    <field x="-2"/>
  </colFields>
  <colItems count="5">
    <i>
      <x/>
    </i>
    <i i="1">
      <x v="1"/>
    </i>
    <i i="2">
      <x v="2"/>
    </i>
    <i i="3">
      <x v="3"/>
    </i>
    <i i="4">
      <x v="4"/>
    </i>
  </colItems>
  <dataFields count="5">
    <dataField name="Sum of EF 24/25" fld="18" baseField="0" baseItem="1"/>
    <dataField name="Sum of EF 25/26" fld="21" baseField="0" baseItem="0"/>
    <dataField name="Sum of EF 26/27" fld="24" baseField="0" baseItem="0"/>
    <dataField name="Sum of EF 27/28" fld="27" baseField="0" baseItem="0"/>
    <dataField name="Sum of EF 28/29" fld="30"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Table4"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G26" firstHeaderRow="0" firstDataRow="1" firstDataCol="1"/>
  <pivotFields count="32">
    <pivotField showAll="0"/>
    <pivotField showAll="0"/>
    <pivotField showAll="0"/>
    <pivotField showAll="0"/>
    <pivotField showAll="0"/>
    <pivotField axis="axisRow" showAll="0">
      <items count="317">
        <item h="1" x="212"/>
        <item h="1" x="207"/>
        <item h="1" x="209"/>
        <item h="1" x="208"/>
        <item h="1" x="106"/>
        <item h="1" x="27"/>
        <item h="1" x="101"/>
        <item h="1" x="7"/>
        <item h="1" x="141"/>
        <item h="1" x="102"/>
        <item h="1" x="103"/>
        <item h="1" x="110"/>
        <item h="1" x="47"/>
        <item h="1" x="63"/>
        <item h="1" x="64"/>
        <item h="1" x="8"/>
        <item h="1" x="250"/>
        <item h="1" x="255"/>
        <item h="1" x="257"/>
        <item h="1" x="253"/>
        <item h="1" x="254"/>
        <item h="1" x="258"/>
        <item h="1" x="259"/>
        <item h="1" x="249"/>
        <item h="1" x="251"/>
        <item h="1" x="252"/>
        <item h="1" x="256"/>
        <item h="1" x="248"/>
        <item x="263"/>
        <item x="264"/>
        <item x="265"/>
        <item x="266"/>
        <item x="267"/>
        <item x="268"/>
        <item x="269"/>
        <item x="270"/>
        <item x="271"/>
        <item x="272"/>
        <item x="273"/>
        <item x="274"/>
        <item x="275"/>
        <item x="276"/>
        <item x="277"/>
        <item h="1" x="289"/>
        <item h="1" x="78"/>
        <item h="1" x="79"/>
        <item h="1" x="246"/>
        <item h="1" x="297"/>
        <item h="1" x="279"/>
        <item h="1" x="295"/>
        <item h="1" x="296"/>
        <item x="66"/>
        <item h="1" x="308"/>
        <item h="1" x="292"/>
        <item h="1" x="80"/>
        <item h="1" x="179"/>
        <item h="1" x="58"/>
        <item h="1" x="294"/>
        <item h="1" x="237"/>
        <item h="1" x="183"/>
        <item h="1" x="127"/>
        <item h="1" x="4"/>
        <item h="1" x="81"/>
        <item h="1" x="82"/>
        <item h="1" x="83"/>
        <item h="1" x="84"/>
        <item h="1" x="307"/>
        <item h="1" x="284"/>
        <item h="1" x="281"/>
        <item h="1" x="121"/>
        <item h="1" x="85"/>
        <item h="1" x="86"/>
        <item h="1" x="293"/>
        <item h="1" x="87"/>
        <item h="1" x="88"/>
        <item h="1" x="9"/>
        <item h="1" x="16"/>
        <item h="1" x="278"/>
        <item h="1" x="287"/>
        <item h="1" x="309"/>
        <item h="1" x="3"/>
        <item x="67"/>
        <item h="1" x="89"/>
        <item h="1" x="302"/>
        <item h="1" x="90"/>
        <item h="1" x="298"/>
        <item h="1" x="306"/>
        <item h="1" x="37"/>
        <item h="1" x="305"/>
        <item h="1" x="68"/>
        <item h="1" x="59"/>
        <item h="1" x="122"/>
        <item h="1" x="288"/>
        <item h="1" x="315"/>
        <item h="1" x="201"/>
        <item h="1" x="5"/>
        <item h="1" x="69"/>
        <item h="1" x="283"/>
        <item h="1" x="91"/>
        <item h="1" x="10"/>
        <item h="1" x="282"/>
        <item h="1" x="299"/>
        <item h="1" x="13"/>
        <item h="1" x="172"/>
        <item h="1" x="311"/>
        <item h="1" x="280"/>
        <item h="1" x="310"/>
        <item h="1" x="35"/>
        <item h="1" x="235"/>
        <item h="1" x="290"/>
        <item h="1" x="314"/>
        <item h="1" x="312"/>
        <item h="1" x="313"/>
        <item h="1" x="108"/>
        <item h="1" x="304"/>
        <item h="1" x="291"/>
        <item h="1" x="303"/>
        <item h="1" x="114"/>
        <item h="1" x="115"/>
        <item h="1" x="285"/>
        <item h="1" x="92"/>
        <item h="1" x="243"/>
        <item h="1" x="70"/>
        <item h="1" x="286"/>
        <item h="1" x="301"/>
        <item h="1" x="116"/>
        <item h="1" x="71"/>
        <item h="1" x="72"/>
        <item h="1" x="128"/>
        <item h="1" x="131"/>
        <item h="1" x="133"/>
        <item h="1" x="134"/>
        <item h="1" x="132"/>
        <item h="1" x="168"/>
        <item h="1" x="155"/>
        <item h="1" x="169"/>
        <item h="1" x="170"/>
        <item h="1" x="157"/>
        <item h="1" x="167"/>
        <item h="1" x="165"/>
        <item h="1" x="166"/>
        <item h="1" x="162"/>
        <item h="1" x="156"/>
        <item h="1" x="160"/>
        <item h="1" x="164"/>
        <item h="1" x="158"/>
        <item h="1" x="161"/>
        <item h="1" x="163"/>
        <item h="1" x="171"/>
        <item h="1" x="177"/>
        <item h="1" x="178"/>
        <item h="1" x="182"/>
        <item h="1" x="203"/>
        <item h="1" x="65"/>
        <item h="1" x="25"/>
        <item h="1" x="173"/>
        <item h="1" x="111"/>
        <item h="1" x="123"/>
        <item h="1" x="136"/>
        <item h="1" x="143"/>
        <item h="1" x="146"/>
        <item h="1" x="148"/>
        <item h="1" x="147"/>
        <item h="1" x="145"/>
        <item h="1" x="151"/>
        <item h="1" x="29"/>
        <item h="1" x="24"/>
        <item h="1" x="23"/>
        <item h="1" x="26"/>
        <item h="1" x="38"/>
        <item h="1" x="117"/>
        <item h="1" x="112"/>
        <item h="1" x="93"/>
        <item h="1" x="73"/>
        <item h="1" x="0"/>
        <item h="1" x="17"/>
        <item h="1" x="191"/>
        <item h="1" x="202"/>
        <item h="1" x="240"/>
        <item h="1" x="194"/>
        <item h="1" x="53"/>
        <item h="1" x="236"/>
        <item h="1" x="241"/>
        <item h="1" x="176"/>
        <item h="1" x="239"/>
        <item h="1" x="238"/>
        <item h="1" x="180"/>
        <item h="1" x="205"/>
        <item h="1" x="109"/>
        <item h="1" x="50"/>
        <item h="1" x="130"/>
        <item h="1" x="137"/>
        <item h="1" x="159"/>
        <item h="1" x="154"/>
        <item h="1" x="39"/>
        <item h="1" x="49"/>
        <item h="1" x="206"/>
        <item h="1" x="185"/>
        <item h="1" x="197"/>
        <item h="1" x="200"/>
        <item h="1" x="244"/>
        <item h="1" x="196"/>
        <item h="1" x="245"/>
        <item h="1" x="184"/>
        <item h="1" x="192"/>
        <item h="1" x="135"/>
        <item h="1" x="144"/>
        <item h="1" x="175"/>
        <item h="1" x="232"/>
        <item h="1" x="113"/>
        <item h="1" x="60"/>
        <item h="1" x="61"/>
        <item h="1" x="94"/>
        <item h="1" x="104"/>
        <item h="1" x="74"/>
        <item h="1" x="118"/>
        <item h="1" x="1"/>
        <item h="1" x="40"/>
        <item h="1" x="124"/>
        <item h="1" x="41"/>
        <item h="1" x="198"/>
        <item h="1" x="189"/>
        <item h="1" x="199"/>
        <item h="1" x="190"/>
        <item h="1" x="193"/>
        <item h="1" x="138"/>
        <item h="1" x="231"/>
        <item h="1" x="54"/>
        <item h="1" x="34"/>
        <item h="1" x="48"/>
        <item h="1" x="51"/>
        <item h="1" x="150"/>
        <item h="1" x="174"/>
        <item h="1" x="20"/>
        <item h="1" x="188"/>
        <item h="1" x="149"/>
        <item h="1" x="105"/>
        <item h="1" x="187"/>
        <item h="1" x="52"/>
        <item h="1" x="28"/>
        <item h="1" x="195"/>
        <item h="1" x="186"/>
        <item h="1" x="300"/>
        <item h="1" x="95"/>
        <item h="1" x="96"/>
        <item h="1" x="97"/>
        <item x="11"/>
        <item h="1" x="42"/>
        <item x="12"/>
        <item h="1" x="30"/>
        <item h="1" x="31"/>
        <item h="1" x="32"/>
        <item h="1" x="181"/>
        <item h="1" x="75"/>
        <item h="1" x="233"/>
        <item h="1" x="76"/>
        <item h="1" x="247"/>
        <item h="1" x="2"/>
        <item h="1" x="220"/>
        <item h="1" x="219"/>
        <item h="1" x="221"/>
        <item h="1" x="225"/>
        <item h="1" x="222"/>
        <item h="1" x="223"/>
        <item h="1" x="218"/>
        <item h="1" x="217"/>
        <item h="1" x="224"/>
        <item h="1" x="213"/>
        <item h="1" x="226"/>
        <item h="1" x="215"/>
        <item h="1" x="211"/>
        <item h="1" x="210"/>
        <item h="1" x="227"/>
        <item h="1" x="228"/>
        <item h="1" x="216"/>
        <item h="1" x="229"/>
        <item h="1" x="230"/>
        <item h="1" x="214"/>
        <item h="1" x="142"/>
        <item h="1" x="140"/>
        <item h="1" x="139"/>
        <item h="1" x="14"/>
        <item h="1" x="15"/>
        <item h="1" x="18"/>
        <item h="1" x="55"/>
        <item h="1" x="19"/>
        <item h="1" x="242"/>
        <item h="1" x="234"/>
        <item h="1" x="43"/>
        <item h="1" x="44"/>
        <item h="1" x="36"/>
        <item h="1" x="129"/>
        <item h="1" x="98"/>
        <item h="1" x="119"/>
        <item h="1" x="99"/>
        <item h="1" x="6"/>
        <item h="1" x="21"/>
        <item h="1" x="77"/>
        <item h="1" x="62"/>
        <item h="1" x="56"/>
        <item h="1" x="153"/>
        <item h="1" x="57"/>
        <item h="1" x="120"/>
        <item h="1" x="33"/>
        <item h="1" x="204"/>
        <item h="1" x="262"/>
        <item h="1" x="261"/>
        <item h="1" x="260"/>
        <item h="1" x="45"/>
        <item h="1" x="46"/>
        <item h="1" x="22"/>
        <item h="1" x="100"/>
        <item h="1" x="152"/>
        <item h="1" x="107"/>
        <item h="1" x="125"/>
        <item h="1" x="126"/>
        <item t="default"/>
      </items>
    </pivotField>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dataField="1" showAll="0"/>
    <pivotField showAll="0"/>
    <pivotField numFmtId="165" showAll="0"/>
    <pivotField dataField="1" showAll="0"/>
    <pivotField showAll="0"/>
    <pivotField numFmtId="165" showAll="0"/>
    <pivotField dataField="1" showAll="0"/>
    <pivotField showAll="0"/>
    <pivotField numFmtId="165" showAll="0"/>
    <pivotField dataField="1" showAll="0"/>
    <pivotField showAll="0"/>
    <pivotField numFmtId="165" showAll="0"/>
  </pivotFields>
  <rowFields count="1">
    <field x="5"/>
  </rowFields>
  <rowItems count="20">
    <i>
      <x v="28"/>
    </i>
    <i>
      <x v="29"/>
    </i>
    <i>
      <x v="30"/>
    </i>
    <i>
      <x v="31"/>
    </i>
    <i>
      <x v="32"/>
    </i>
    <i>
      <x v="33"/>
    </i>
    <i>
      <x v="34"/>
    </i>
    <i>
      <x v="35"/>
    </i>
    <i>
      <x v="36"/>
    </i>
    <i>
      <x v="37"/>
    </i>
    <i>
      <x v="38"/>
    </i>
    <i>
      <x v="39"/>
    </i>
    <i>
      <x v="40"/>
    </i>
    <i>
      <x v="41"/>
    </i>
    <i>
      <x v="42"/>
    </i>
    <i>
      <x v="51"/>
    </i>
    <i>
      <x v="81"/>
    </i>
    <i>
      <x v="246"/>
    </i>
    <i>
      <x v="248"/>
    </i>
    <i t="grand">
      <x/>
    </i>
  </rowItems>
  <colFields count="1">
    <field x="-2"/>
  </colFields>
  <colItems count="6">
    <i>
      <x/>
    </i>
    <i i="1">
      <x v="1"/>
    </i>
    <i i="2">
      <x v="2"/>
    </i>
    <i i="3">
      <x v="3"/>
    </i>
    <i i="4">
      <x v="4"/>
    </i>
    <i i="5">
      <x v="5"/>
    </i>
  </colItems>
  <dataFields count="6">
    <dataField name="Sum of Total" fld="12" baseField="0" baseItem="0"/>
    <dataField name="Sum of GOU 24/25" fld="13" baseField="0" baseItem="0"/>
    <dataField name="Sum of GOU 25/26" fld="20" baseField="0" baseItem="0"/>
    <dataField name="Sum of GOU 26/27" fld="23" baseField="0" baseItem="0"/>
    <dataField name="Sum of GOU 27/28" fld="26" baseField="0" baseItem="0"/>
    <dataField name="Sum of GOU 28/29" fld="29" baseField="0" baseItem="0"/>
  </dataFields>
  <formats count="1">
    <format dxfId="5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500-000008000000}" name="PivotTable2" cacheId="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1:H94" firstHeaderRow="0" firstDataRow="1" firstDataCol="5"/>
  <pivotFields count="29">
    <pivotField compact="0" outline="0" showAll="0" defaultSubtotal="0"/>
    <pivotField axis="axisRow" compact="0" outline="0" showAll="0" defaultSubtotal="0">
      <items count="20">
        <item x="0"/>
        <item x="1"/>
        <item x="2"/>
        <item x="3"/>
        <item x="4"/>
        <item x="5"/>
        <item x="6"/>
        <item x="7"/>
        <item x="8"/>
        <item x="9"/>
        <item x="10"/>
        <item x="11"/>
        <item x="12"/>
        <item x="13"/>
        <item x="14"/>
        <item x="15"/>
        <item x="16"/>
        <item x="17"/>
        <item x="18"/>
        <item x="19"/>
      </items>
    </pivotField>
    <pivotField axis="axisRow" compact="0" outline="0" showAll="0" defaultSubtotal="0">
      <items count="22">
        <item h="1" x="18"/>
        <item h="1" x="14"/>
        <item h="1" x="17"/>
        <item h="1" x="10"/>
        <item h="1" x="15"/>
        <item h="1" x="11"/>
        <item h="1" x="12"/>
        <item x="8"/>
        <item h="1" x="19"/>
        <item h="1" x="3"/>
        <item h="1" x="1"/>
        <item h="1" x="5"/>
        <item h="1" x="6"/>
        <item h="1" x="13"/>
        <item h="1" x="16"/>
        <item h="1" x="2"/>
        <item h="1" x="7"/>
        <item h="1" x="9"/>
        <item h="1" x="4"/>
        <item h="1" x="0"/>
        <item h="1" m="1" x="21"/>
        <item h="1" m="1" x="20"/>
      </items>
    </pivotField>
    <pivotField compact="0" outline="0" showAll="0" defaultSubtotal="0"/>
    <pivotField compact="0" outline="0" showAll="0" defaultSubtotal="0"/>
    <pivotField axis="axisRow" compact="0" outline="0" showAll="0" defaultSubtotal="0">
      <items count="318">
        <item x="278"/>
        <item x="273"/>
        <item x="275"/>
        <item x="274"/>
        <item m="1" x="317"/>
        <item x="130"/>
        <item x="38"/>
        <item x="120"/>
        <item x="7"/>
        <item x="190"/>
        <item x="121"/>
        <item x="122"/>
        <item x="150"/>
        <item x="55"/>
        <item x="75"/>
        <item x="76"/>
        <item x="8"/>
        <item x="98"/>
        <item x="315"/>
        <item x="241"/>
        <item x="70"/>
        <item x="305"/>
        <item x="245"/>
        <item x="170"/>
        <item x="163"/>
        <item x="106"/>
        <item x="9"/>
        <item x="16"/>
        <item x="139"/>
        <item x="108"/>
        <item x="109"/>
        <item x="48"/>
        <item x="85"/>
        <item x="71"/>
        <item x="164"/>
        <item x="86"/>
        <item x="10"/>
        <item x="233"/>
        <item x="25"/>
        <item x="303"/>
        <item x="147"/>
        <item x="154"/>
        <item x="155"/>
        <item x="111"/>
        <item x="312"/>
        <item x="156"/>
        <item x="87"/>
        <item x="88"/>
        <item x="171"/>
        <item x="176"/>
        <item x="181"/>
        <item x="182"/>
        <item x="179"/>
        <item x="221"/>
        <item x="208"/>
        <item x="222"/>
        <item x="223"/>
        <item x="210"/>
        <item x="220"/>
        <item x="218"/>
        <item x="219"/>
        <item x="215"/>
        <item x="209"/>
        <item x="213"/>
        <item x="217"/>
        <item x="211"/>
        <item x="214"/>
        <item x="216"/>
        <item x="224"/>
        <item x="239"/>
        <item x="240"/>
        <item x="244"/>
        <item x="269"/>
        <item x="77"/>
        <item x="36"/>
        <item x="234"/>
        <item x="151"/>
        <item x="165"/>
        <item x="185"/>
        <item x="192"/>
        <item x="197"/>
        <item x="198"/>
        <item x="195"/>
        <item x="204"/>
        <item x="41"/>
        <item x="35"/>
        <item x="34"/>
        <item x="37"/>
        <item x="49"/>
        <item x="157"/>
        <item x="152"/>
        <item x="112"/>
        <item x="89"/>
        <item x="0"/>
        <item x="18"/>
        <item x="254"/>
        <item x="268"/>
        <item x="309"/>
        <item x="257"/>
        <item x="63"/>
        <item x="304"/>
        <item x="310"/>
        <item x="238"/>
        <item x="308"/>
        <item x="306"/>
        <item x="242"/>
        <item x="271"/>
        <item x="149"/>
        <item x="58"/>
        <item x="175"/>
        <item x="186"/>
        <item x="212"/>
        <item x="207"/>
        <item x="50"/>
        <item x="57"/>
        <item x="272"/>
        <item x="247"/>
        <item x="261"/>
        <item x="266"/>
        <item x="313"/>
        <item x="260"/>
        <item x="314"/>
        <item x="246"/>
        <item x="255"/>
        <item x="184"/>
        <item x="194"/>
        <item x="236"/>
        <item x="300"/>
        <item x="153"/>
        <item x="72"/>
        <item x="73"/>
        <item x="113"/>
        <item x="129"/>
        <item x="90"/>
        <item x="158"/>
        <item x="1"/>
        <item x="51"/>
        <item x="166"/>
        <item x="26"/>
        <item x="262"/>
        <item x="252"/>
        <item x="263"/>
        <item x="253"/>
        <item x="256"/>
        <item x="187"/>
        <item x="302"/>
        <item x="64"/>
        <item x="46"/>
        <item x="56"/>
        <item x="59"/>
        <item x="203"/>
        <item x="235"/>
        <item x="21"/>
        <item x="251"/>
        <item x="202"/>
        <item x="162"/>
        <item x="249"/>
        <item x="62"/>
        <item x="39"/>
        <item x="258"/>
        <item x="248"/>
        <item x="114"/>
        <item x="115"/>
        <item x="116"/>
        <item x="52"/>
        <item x="42"/>
        <item x="43"/>
        <item x="44"/>
        <item x="243"/>
        <item x="91"/>
        <item x="237"/>
        <item x="92"/>
        <item x="316"/>
        <item x="2"/>
        <item x="286"/>
        <item x="285"/>
        <item x="287"/>
        <item x="291"/>
        <item x="288"/>
        <item x="289"/>
        <item x="284"/>
        <item x="283"/>
        <item x="290"/>
        <item x="279"/>
        <item x="292"/>
        <item x="281"/>
        <item x="277"/>
        <item x="276"/>
        <item x="293"/>
        <item x="294"/>
        <item x="282"/>
        <item x="295"/>
        <item x="296"/>
        <item x="280"/>
        <item x="189"/>
        <item x="14"/>
        <item x="15"/>
        <item x="19"/>
        <item x="65"/>
        <item x="20"/>
        <item x="311"/>
        <item x="301"/>
        <item x="53"/>
        <item x="54"/>
        <item x="47"/>
        <item x="174"/>
        <item x="117"/>
        <item x="159"/>
        <item x="118"/>
        <item x="6"/>
        <item x="32"/>
        <item x="93"/>
        <item x="74"/>
        <item x="66"/>
        <item x="206"/>
        <item x="160"/>
        <item x="27"/>
        <item x="28"/>
        <item x="33"/>
        <item x="205"/>
        <item x="191"/>
        <item x="200"/>
        <item x="45"/>
        <item x="68"/>
        <item x="97"/>
        <item x="99"/>
        <item x="100"/>
        <item x="101"/>
        <item x="102"/>
        <item x="103"/>
        <item x="104"/>
        <item x="105"/>
        <item x="107"/>
        <item x="110"/>
        <item x="119"/>
        <item x="132"/>
        <item x="167"/>
        <item x="168"/>
        <item x="188"/>
        <item x="270"/>
        <item x="3"/>
        <item x="4"/>
        <item x="5"/>
        <item x="298"/>
        <item x="299"/>
        <item x="12"/>
        <item x="13"/>
        <item x="17"/>
        <item x="60"/>
        <item x="161"/>
        <item x="40"/>
        <item x="67"/>
        <item x="78"/>
        <item x="79"/>
        <item x="80"/>
        <item x="81"/>
        <item x="82"/>
        <item x="94"/>
        <item x="95"/>
        <item x="96"/>
        <item x="123"/>
        <item x="124"/>
        <item x="125"/>
        <item x="126"/>
        <item x="127"/>
        <item x="128"/>
        <item x="131"/>
        <item x="133"/>
        <item x="134"/>
        <item x="135"/>
        <item x="136"/>
        <item x="137"/>
        <item x="148"/>
        <item x="169"/>
        <item x="172"/>
        <item x="173"/>
        <item x="177"/>
        <item x="178"/>
        <item x="180"/>
        <item x="183"/>
        <item x="193"/>
        <item x="196"/>
        <item x="199"/>
        <item x="201"/>
        <item x="225"/>
        <item x="226"/>
        <item x="227"/>
        <item x="229"/>
        <item x="230"/>
        <item x="250"/>
        <item x="259"/>
        <item x="264"/>
        <item x="265"/>
        <item x="267"/>
        <item x="307"/>
        <item x="11"/>
        <item x="22"/>
        <item x="23"/>
        <item x="24"/>
        <item x="228"/>
        <item x="29"/>
        <item x="30"/>
        <item x="31"/>
        <item x="61"/>
        <item x="69"/>
        <item x="83"/>
        <item x="84"/>
        <item x="138"/>
        <item x="140"/>
        <item x="141"/>
        <item x="142"/>
        <item x="143"/>
        <item x="144"/>
        <item x="145"/>
        <item x="146"/>
        <item x="231"/>
        <item x="232"/>
        <item x="297"/>
      </items>
    </pivotField>
    <pivotField axis="axisRow" compact="0" outline="0" showAll="0" defaultSubtotal="0">
      <items count="321">
        <item m="1" x="317"/>
        <item x="49"/>
        <item x="89"/>
        <item x="107"/>
        <item x="243"/>
        <item x="312"/>
        <item x="163"/>
        <item x="42"/>
        <item x="26"/>
        <item x="44"/>
        <item x="86"/>
        <item x="75"/>
        <item m="1" x="320"/>
        <item x="140"/>
        <item x="48"/>
        <item x="160"/>
        <item x="152"/>
        <item x="205"/>
        <item x="148"/>
        <item x="99"/>
        <item x="50"/>
        <item x="1"/>
        <item x="245"/>
        <item x="130"/>
        <item x="71"/>
        <item x="110"/>
        <item x="74"/>
        <item x="112"/>
        <item x="156"/>
        <item x="119"/>
        <item x="47"/>
        <item x="35"/>
        <item x="237"/>
        <item x="33"/>
        <item x="206"/>
        <item x="114"/>
        <item x="43"/>
        <item x="87"/>
        <item x="6"/>
        <item x="37"/>
        <item x="233"/>
        <item x="53"/>
        <item x="164"/>
        <item x="72"/>
        <item x="34"/>
        <item x="55"/>
        <item x="73"/>
        <item x="116"/>
        <item x="170"/>
        <item x="93"/>
        <item x="92"/>
        <item x="115"/>
        <item m="1" x="319"/>
        <item x="117"/>
        <item x="315"/>
        <item x="91"/>
        <item x="303"/>
        <item x="20"/>
        <item x="292"/>
        <item x="285"/>
        <item x="258"/>
        <item x="209"/>
        <item x="198"/>
        <item x="208"/>
        <item x="14"/>
        <item x="254"/>
        <item x="261"/>
        <item x="185"/>
        <item x="249"/>
        <item x="224"/>
        <item x="308"/>
        <item x="271"/>
        <item x="257"/>
        <item x="210"/>
        <item x="204"/>
        <item x="186"/>
        <item x="211"/>
        <item x="251"/>
        <item x="269"/>
        <item x="212"/>
        <item x="314"/>
        <item x="213"/>
        <item x="162"/>
        <item x="223"/>
        <item x="222"/>
        <item x="197"/>
        <item x="217"/>
        <item x="236"/>
        <item x="192"/>
        <item x="195"/>
        <item x="214"/>
        <item x="215"/>
        <item x="218"/>
        <item x="194"/>
        <item x="0"/>
        <item x="242"/>
        <item x="248"/>
        <item x="165"/>
        <item x="78"/>
        <item x="304"/>
        <item x="244"/>
        <item x="238"/>
        <item x="171"/>
        <item x="151"/>
        <item x="247"/>
        <item x="246"/>
        <item x="150"/>
        <item x="300"/>
        <item x="41"/>
        <item x="39"/>
        <item x="51"/>
        <item x="90"/>
        <item x="277"/>
        <item x="281"/>
        <item x="290"/>
        <item x="296"/>
        <item x="293"/>
        <item x="282"/>
        <item x="284"/>
        <item x="283"/>
        <item x="288"/>
        <item x="287"/>
        <item x="289"/>
        <item x="295"/>
        <item x="276"/>
        <item x="291"/>
        <item x="294"/>
        <item x="280"/>
        <item x="220"/>
        <item x="219"/>
        <item x="207"/>
        <item x="202"/>
        <item x="19"/>
        <item x="18"/>
        <item x="58"/>
        <item x="60"/>
        <item x="153"/>
        <item x="176"/>
        <item x="306"/>
        <item x="311"/>
        <item x="221"/>
        <item x="260"/>
        <item x="239"/>
        <item x="302"/>
        <item x="316"/>
        <item x="36"/>
        <item x="268"/>
        <item x="235"/>
        <item x="216"/>
        <item x="203"/>
        <item x="240"/>
        <item x="313"/>
        <item x="272"/>
        <item x="15"/>
        <item x="189"/>
        <item x="66"/>
        <item x="175"/>
        <item x="187"/>
        <item x="310"/>
        <item x="179"/>
        <item x="21"/>
        <item x="63"/>
        <item x="181"/>
        <item x="234"/>
        <item x="64"/>
        <item x="59"/>
        <item x="67"/>
        <item x="286"/>
        <item x="65"/>
        <item x="184"/>
        <item x="57"/>
        <item x="113"/>
        <item x="266"/>
        <item x="255"/>
        <item x="309"/>
        <item x="46"/>
        <item x="182"/>
        <item x="256"/>
        <item x="262"/>
        <item x="253"/>
        <item x="252"/>
        <item x="263"/>
        <item x="2"/>
        <item x="301"/>
        <item x="109"/>
        <item x="94"/>
        <item x="54"/>
        <item x="158"/>
        <item m="1" x="318"/>
        <item x="157"/>
        <item x="174"/>
        <item x="166"/>
        <item x="241"/>
        <item x="118"/>
        <item x="88"/>
        <item x="154"/>
        <item x="155"/>
        <item x="159"/>
        <item x="28"/>
        <item x="27"/>
        <item x="52"/>
        <item x="76"/>
        <item x="122"/>
        <item x="10"/>
        <item x="29"/>
        <item x="77"/>
        <item x="8"/>
        <item x="56"/>
        <item x="30"/>
        <item x="133"/>
        <item x="131"/>
        <item x="32"/>
        <item x="16"/>
        <item x="38"/>
        <item x="123"/>
        <item x="121"/>
        <item x="120"/>
        <item x="279"/>
        <item x="273"/>
        <item x="275"/>
        <item x="274"/>
        <item x="278"/>
        <item x="305"/>
        <item x="9"/>
        <item x="190"/>
        <item x="7"/>
        <item x="191"/>
        <item x="200"/>
        <item x="45"/>
        <item x="69"/>
        <item x="98"/>
        <item x="100"/>
        <item x="101"/>
        <item x="102"/>
        <item x="103"/>
        <item x="104"/>
        <item x="105"/>
        <item x="106"/>
        <item x="108"/>
        <item x="111"/>
        <item x="167"/>
        <item x="168"/>
        <item x="188"/>
        <item x="270"/>
        <item x="3"/>
        <item x="4"/>
        <item x="5"/>
        <item x="298"/>
        <item x="299"/>
        <item x="12"/>
        <item x="13"/>
        <item x="17"/>
        <item x="25"/>
        <item x="61"/>
        <item x="161"/>
        <item x="40"/>
        <item x="68"/>
        <item x="79"/>
        <item x="80"/>
        <item x="81"/>
        <item x="82"/>
        <item x="83"/>
        <item x="95"/>
        <item x="96"/>
        <item x="97"/>
        <item x="124"/>
        <item x="125"/>
        <item x="126"/>
        <item x="127"/>
        <item x="128"/>
        <item x="129"/>
        <item x="132"/>
        <item x="134"/>
        <item x="135"/>
        <item x="136"/>
        <item x="137"/>
        <item x="138"/>
        <item x="149"/>
        <item x="169"/>
        <item x="172"/>
        <item x="173"/>
        <item x="177"/>
        <item x="178"/>
        <item x="180"/>
        <item x="183"/>
        <item x="193"/>
        <item x="196"/>
        <item x="199"/>
        <item x="201"/>
        <item x="225"/>
        <item x="226"/>
        <item x="227"/>
        <item x="229"/>
        <item x="230"/>
        <item x="250"/>
        <item x="259"/>
        <item x="264"/>
        <item x="265"/>
        <item x="267"/>
        <item x="307"/>
        <item x="11"/>
        <item x="22"/>
        <item x="23"/>
        <item x="24"/>
        <item x="228"/>
        <item x="31"/>
        <item x="62"/>
        <item x="70"/>
        <item x="84"/>
        <item x="85"/>
        <item x="139"/>
        <item x="141"/>
        <item x="142"/>
        <item x="143"/>
        <item x="144"/>
        <item x="145"/>
        <item x="146"/>
        <item x="147"/>
        <item x="231"/>
        <item x="232"/>
        <item x="297"/>
      </items>
    </pivotField>
    <pivotField compact="0" outline="0" showAll="0" defaultSubtotal="0"/>
    <pivotField compact="0" outline="0" showAll="0" defaultSubtotal="0"/>
    <pivotField axis="axisRow" compact="0" outline="0" showAll="0" defaultSubtotal="0">
      <items count="27">
        <item x="10"/>
        <item x="15"/>
        <item x="13"/>
        <item x="6"/>
        <item x="11"/>
        <item x="18"/>
        <item m="1" x="25"/>
        <item x="0"/>
        <item x="1"/>
        <item x="5"/>
        <item x="9"/>
        <item m="1" x="26"/>
        <item x="7"/>
        <item x="8"/>
        <item x="14"/>
        <item x="17"/>
        <item x="2"/>
        <item x="4"/>
        <item x="3"/>
        <item m="1" x="24"/>
        <item x="19"/>
        <item x="16"/>
        <item x="12"/>
        <item x="20"/>
        <item x="21"/>
        <item x="22"/>
        <item m="1" x="23"/>
      </items>
    </pivotField>
    <pivotField compact="0" numFmtId="165" outline="0" showAll="0" defaultSubtotal="0"/>
    <pivotField compact="0" outline="0" showAll="0" defaultSubtotal="0"/>
    <pivotField compact="0" numFmtId="165" outline="0" showAll="0" defaultSubtotal="0"/>
    <pivotField dataField="1" compact="0" outline="0" showAll="0" defaultSubtotal="0"/>
    <pivotField compact="0" outline="0" showAll="0" defaultSubtotal="0"/>
    <pivotField dataField="1" compact="0" outline="0" showAll="0" defaultSubtotal="0"/>
    <pivotField dataField="1" compact="0" numFmtId="165"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outline="0" showAll="0" defaultSubtotal="0"/>
    <pivotField compact="0" numFmtId="165" outline="0" showAll="0" defaultSubtotal="0"/>
  </pivotFields>
  <rowFields count="5">
    <field x="1"/>
    <field x="2"/>
    <field x="5"/>
    <field x="6"/>
    <field x="9"/>
  </rowFields>
  <rowItems count="63">
    <i>
      <x v="8"/>
      <x v="7"/>
      <x v="5"/>
      <x v="210"/>
      <x v="3"/>
    </i>
    <i r="2">
      <x v="7"/>
      <x v="215"/>
      <x v="3"/>
    </i>
    <i r="2">
      <x v="10"/>
      <x v="202"/>
      <x v="4"/>
    </i>
    <i r="2">
      <x v="11"/>
      <x v="214"/>
      <x v="5"/>
    </i>
    <i r="2">
      <x v="17"/>
      <x v="19"/>
      <x/>
    </i>
    <i r="2">
      <x v="25"/>
      <x v="3"/>
      <x v="8"/>
    </i>
    <i r="2">
      <x v="28"/>
      <x v="13"/>
      <x/>
    </i>
    <i r="2">
      <x v="29"/>
      <x v="184"/>
      <x v="7"/>
    </i>
    <i r="2">
      <x v="30"/>
      <x v="25"/>
      <x v="8"/>
    </i>
    <i r="2">
      <x v="32"/>
      <x v="10"/>
      <x/>
    </i>
    <i r="2">
      <x v="35"/>
      <x v="37"/>
      <x/>
    </i>
    <i r="2">
      <x v="43"/>
      <x v="27"/>
      <x v="9"/>
    </i>
    <i r="2">
      <x v="46"/>
      <x v="194"/>
      <x/>
    </i>
    <i r="2">
      <x v="47"/>
      <x v="2"/>
      <x/>
    </i>
    <i r="2">
      <x v="91"/>
      <x v="171"/>
      <x v="7"/>
    </i>
    <i r="2">
      <x v="92"/>
      <x v="111"/>
      <x/>
    </i>
    <i r="2">
      <x v="131"/>
      <x v="35"/>
      <x v="7"/>
    </i>
    <i r="2">
      <x v="132"/>
      <x v="23"/>
      <x v="7"/>
    </i>
    <i r="2">
      <x v="133"/>
      <x v="55"/>
      <x/>
    </i>
    <i r="2">
      <x v="161"/>
      <x v="51"/>
      <x v="7"/>
    </i>
    <i r="2">
      <x v="162"/>
      <x v="47"/>
      <x v="7"/>
    </i>
    <i r="2">
      <x v="163"/>
      <x v="53"/>
      <x v="7"/>
    </i>
    <i r="2">
      <x v="169"/>
      <x v="50"/>
      <x v="8"/>
    </i>
    <i r="2">
      <x v="171"/>
      <x v="49"/>
      <x v="8"/>
    </i>
    <i r="2">
      <x v="206"/>
      <x v="193"/>
      <x v="9"/>
    </i>
    <i r="2">
      <x v="208"/>
      <x v="29"/>
      <x v="9"/>
    </i>
    <i r="2">
      <x v="211"/>
      <x v="185"/>
      <x v="9"/>
    </i>
    <i r="2">
      <x v="224"/>
      <x v="230"/>
      <x v="15"/>
    </i>
    <i r="2">
      <x v="225"/>
      <x v="231"/>
      <x v="15"/>
    </i>
    <i r="2">
      <x v="226"/>
      <x v="232"/>
      <x v="16"/>
    </i>
    <i r="2">
      <x v="227"/>
      <x v="233"/>
      <x v="16"/>
    </i>
    <i r="2">
      <x v="228"/>
      <x v="234"/>
      <x v="15"/>
    </i>
    <i r="2">
      <x v="229"/>
      <x v="235"/>
      <x v="15"/>
    </i>
    <i r="2">
      <x v="230"/>
      <x v="236"/>
      <x v="17"/>
    </i>
    <i r="2">
      <x v="231"/>
      <x v="237"/>
      <x v="15"/>
    </i>
    <i r="2">
      <x v="232"/>
      <x v="238"/>
      <x v="15"/>
    </i>
    <i r="2">
      <x v="233"/>
      <x v="239"/>
      <x v="16"/>
    </i>
    <i r="2">
      <x v="234"/>
      <x v="216"/>
      <x v="2"/>
    </i>
    <i r="2">
      <x v="235"/>
      <x v="209"/>
      <x v="14"/>
    </i>
    <i r="2">
      <x v="257"/>
      <x v="262"/>
      <x v="17"/>
    </i>
    <i r="2">
      <x v="258"/>
      <x v="263"/>
      <x v="17"/>
    </i>
    <i r="2">
      <x v="259"/>
      <x v="264"/>
      <x v="16"/>
    </i>
    <i r="2">
      <x v="260"/>
      <x v="265"/>
      <x/>
    </i>
    <i r="2">
      <x v="261"/>
      <x v="266"/>
      <x/>
    </i>
    <i r="2">
      <x v="262"/>
      <x v="267"/>
      <x v="1"/>
    </i>
    <i r="2">
      <x v="263"/>
      <x v="268"/>
      <x/>
    </i>
    <i r="2">
      <x v="264"/>
      <x v="269"/>
      <x/>
    </i>
    <i r="2">
      <x v="265"/>
      <x v="270"/>
      <x/>
    </i>
    <i r="2">
      <x v="266"/>
      <x v="271"/>
      <x v="4"/>
    </i>
    <i r="2">
      <x v="267"/>
      <x v="272"/>
      <x v="20"/>
    </i>
    <i r="2">
      <x v="268"/>
      <x v="273"/>
      <x v="20"/>
    </i>
    <i r="2">
      <x v="269"/>
      <x v="274"/>
      <x v="20"/>
    </i>
    <i r="2">
      <x v="270"/>
      <x v="275"/>
      <x v="20"/>
    </i>
    <i r="2">
      <x v="271"/>
      <x v="276"/>
      <x v="20"/>
    </i>
    <i r="2">
      <x v="307"/>
      <x v="310"/>
      <x/>
    </i>
    <i r="2">
      <x v="308"/>
      <x v="311"/>
      <x v="22"/>
    </i>
    <i r="2">
      <x v="309"/>
      <x v="312"/>
      <x v="22"/>
    </i>
    <i r="2">
      <x v="310"/>
      <x v="313"/>
      <x v="22"/>
    </i>
    <i r="2">
      <x v="311"/>
      <x v="314"/>
      <x v="22"/>
    </i>
    <i r="2">
      <x v="312"/>
      <x v="315"/>
      <x v="22"/>
    </i>
    <i r="2">
      <x v="313"/>
      <x v="316"/>
      <x v="22"/>
    </i>
    <i r="2">
      <x v="314"/>
      <x v="317"/>
      <x v="22"/>
    </i>
    <i t="grand">
      <x/>
    </i>
  </rowItems>
  <colFields count="1">
    <field x="-2"/>
  </colFields>
  <colItems count="3">
    <i>
      <x/>
    </i>
    <i i="1">
      <x v="1"/>
    </i>
    <i i="2">
      <x v="2"/>
    </i>
  </colItems>
  <dataFields count="3">
    <dataField name="Sum of GOU 24/25" fld="13" baseField="0" baseItem="0"/>
    <dataField name="Sum of EF 24/25" fld="15" baseField="0" baseItem="0"/>
    <dataField name="Sum of Total 24/25" fld="16" baseField="0" baseItem="0"/>
  </dataFields>
  <formats count="22">
    <format dxfId="35">
      <pivotArea outline="0" collapsedLevelsAreSubtotals="1" fieldPosition="0"/>
    </format>
    <format dxfId="34">
      <pivotArea dataOnly="0" labelOnly="1" outline="0" fieldPosition="0">
        <references count="2">
          <reference field="1" count="1" selected="0">
            <x v="0"/>
          </reference>
          <reference field="2" count="1">
            <x v="19"/>
          </reference>
        </references>
      </pivotArea>
    </format>
    <format dxfId="33">
      <pivotArea dataOnly="0" labelOnly="1" outline="0" fieldPosition="0">
        <references count="2">
          <reference field="1" count="1" selected="0">
            <x v="1"/>
          </reference>
          <reference field="2" count="1">
            <x v="10"/>
          </reference>
        </references>
      </pivotArea>
    </format>
    <format dxfId="32">
      <pivotArea dataOnly="0" labelOnly="1" outline="0" fieldPosition="0">
        <references count="2">
          <reference field="1" count="1" selected="0">
            <x v="2"/>
          </reference>
          <reference field="2" count="1">
            <x v="15"/>
          </reference>
        </references>
      </pivotArea>
    </format>
    <format dxfId="31">
      <pivotArea dataOnly="0" labelOnly="1" outline="0" fieldPosition="0">
        <references count="2">
          <reference field="1" count="1" selected="0">
            <x v="3"/>
          </reference>
          <reference field="2" count="1">
            <x v="9"/>
          </reference>
        </references>
      </pivotArea>
    </format>
    <format dxfId="30">
      <pivotArea dataOnly="0" labelOnly="1" outline="0" fieldPosition="0">
        <references count="2">
          <reference field="1" count="1" selected="0">
            <x v="4"/>
          </reference>
          <reference field="2" count="1">
            <x v="18"/>
          </reference>
        </references>
      </pivotArea>
    </format>
    <format dxfId="29">
      <pivotArea dataOnly="0" labelOnly="1" outline="0" fieldPosition="0">
        <references count="2">
          <reference field="1" count="1" selected="0">
            <x v="5"/>
          </reference>
          <reference field="2" count="1">
            <x v="11"/>
          </reference>
        </references>
      </pivotArea>
    </format>
    <format dxfId="28">
      <pivotArea dataOnly="0" labelOnly="1" outline="0" fieldPosition="0">
        <references count="2">
          <reference field="1" count="1" selected="0">
            <x v="6"/>
          </reference>
          <reference field="2" count="1">
            <x v="12"/>
          </reference>
        </references>
      </pivotArea>
    </format>
    <format dxfId="27">
      <pivotArea dataOnly="0" labelOnly="1" outline="0" fieldPosition="0">
        <references count="2">
          <reference field="1" count="1" selected="0">
            <x v="7"/>
          </reference>
          <reference field="2" count="1">
            <x v="16"/>
          </reference>
        </references>
      </pivotArea>
    </format>
    <format dxfId="26">
      <pivotArea dataOnly="0" labelOnly="1" outline="0" fieldPosition="0">
        <references count="2">
          <reference field="1" count="1" selected="0">
            <x v="8"/>
          </reference>
          <reference field="2" count="1">
            <x v="7"/>
          </reference>
        </references>
      </pivotArea>
    </format>
    <format dxfId="25">
      <pivotArea dataOnly="0" labelOnly="1" outline="0" fieldPosition="0">
        <references count="2">
          <reference field="1" count="1" selected="0">
            <x v="9"/>
          </reference>
          <reference field="2" count="1">
            <x v="17"/>
          </reference>
        </references>
      </pivotArea>
    </format>
    <format dxfId="24">
      <pivotArea dataOnly="0" labelOnly="1" outline="0" fieldPosition="0">
        <references count="2">
          <reference field="1" count="1" selected="0">
            <x v="10"/>
          </reference>
          <reference field="2" count="1">
            <x v="3"/>
          </reference>
        </references>
      </pivotArea>
    </format>
    <format dxfId="23">
      <pivotArea dataOnly="0" labelOnly="1" outline="0" fieldPosition="0">
        <references count="2">
          <reference field="1" count="1" selected="0">
            <x v="11"/>
          </reference>
          <reference field="2" count="1">
            <x v="5"/>
          </reference>
        </references>
      </pivotArea>
    </format>
    <format dxfId="22">
      <pivotArea dataOnly="0" labelOnly="1" outline="0" fieldPosition="0">
        <references count="2">
          <reference field="1" count="1" selected="0">
            <x v="12"/>
          </reference>
          <reference field="2" count="1">
            <x v="6"/>
          </reference>
        </references>
      </pivotArea>
    </format>
    <format dxfId="21">
      <pivotArea dataOnly="0" labelOnly="1" outline="0" fieldPosition="0">
        <references count="2">
          <reference field="1" count="1" selected="0">
            <x v="13"/>
          </reference>
          <reference field="2" count="1">
            <x v="13"/>
          </reference>
        </references>
      </pivotArea>
    </format>
    <format dxfId="20">
      <pivotArea dataOnly="0" labelOnly="1" outline="0" fieldPosition="0">
        <references count="2">
          <reference field="1" count="1" selected="0">
            <x v="14"/>
          </reference>
          <reference field="2" count="1">
            <x v="1"/>
          </reference>
        </references>
      </pivotArea>
    </format>
    <format dxfId="19">
      <pivotArea dataOnly="0" labelOnly="1" outline="0" fieldPosition="0">
        <references count="2">
          <reference field="1" count="1" selected="0">
            <x v="15"/>
          </reference>
          <reference field="2" count="1">
            <x v="4"/>
          </reference>
        </references>
      </pivotArea>
    </format>
    <format dxfId="18">
      <pivotArea dataOnly="0" labelOnly="1" outline="0" fieldPosition="0">
        <references count="2">
          <reference field="1" count="1" selected="0">
            <x v="16"/>
          </reference>
          <reference field="2" count="1">
            <x v="14"/>
          </reference>
        </references>
      </pivotArea>
    </format>
    <format dxfId="17">
      <pivotArea dataOnly="0" labelOnly="1" outline="0" fieldPosition="0">
        <references count="2">
          <reference field="1" count="1" selected="0">
            <x v="17"/>
          </reference>
          <reference field="2" count="1">
            <x v="2"/>
          </reference>
        </references>
      </pivotArea>
    </format>
    <format dxfId="16">
      <pivotArea dataOnly="0" labelOnly="1" outline="0" fieldPosition="0">
        <references count="2">
          <reference field="1" count="1" selected="0">
            <x v="18"/>
          </reference>
          <reference field="2" count="1">
            <x v="0"/>
          </reference>
        </references>
      </pivotArea>
    </format>
    <format dxfId="15">
      <pivotArea dataOnly="0" labelOnly="1" outline="0" fieldPosition="0">
        <references count="2">
          <reference field="1" count="1" selected="0">
            <x v="19"/>
          </reference>
          <reference field="2" count="1">
            <x v="8"/>
          </reference>
        </references>
      </pivotArea>
    </format>
    <format dxfId="14">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500-000007000000}"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J4" firstHeaderRow="0" firstDataRow="1" firstDataCol="0"/>
  <pivotFields count="29">
    <pivotField showAll="0"/>
    <pivotField showAll="0"/>
    <pivotField showAll="0"/>
    <pivotField showAll="0"/>
    <pivotField showAll="0"/>
    <pivotField showAll="0"/>
    <pivotField showAll="0"/>
    <pivotField showAll="0"/>
    <pivotField showAll="0"/>
    <pivotField showAll="0"/>
    <pivotField numFmtId="165" showAll="0"/>
    <pivotField showAll="0"/>
    <pivotField numFmtId="165" showAll="0"/>
    <pivotField dataField="1" showAll="0"/>
    <pivotField showAll="0"/>
    <pivotField dataField="1" showAll="0"/>
    <pivotField numFmtId="165" showAll="0"/>
    <pivotField dataField="1" showAll="0"/>
    <pivotField dataField="1" showAll="0"/>
    <pivotField numFmtId="165" showAll="0"/>
    <pivotField dataField="1" showAll="0"/>
    <pivotField dataField="1" showAll="0"/>
    <pivotField numFmtId="165" showAll="0"/>
    <pivotField dataField="1" showAll="0"/>
    <pivotField dataField="1" showAll="0"/>
    <pivotField numFmtId="165" showAll="0"/>
    <pivotField dataField="1" showAll="0"/>
    <pivotField dataField="1" showAll="0"/>
    <pivotField numFmtId="165" showAll="0"/>
  </pivotFields>
  <rowItems count="1">
    <i/>
  </rowItems>
  <colFields count="1">
    <field x="-2"/>
  </colFields>
  <colItems count="10">
    <i>
      <x/>
    </i>
    <i i="1">
      <x v="1"/>
    </i>
    <i i="2">
      <x v="2"/>
    </i>
    <i i="3">
      <x v="3"/>
    </i>
    <i i="4">
      <x v="4"/>
    </i>
    <i i="5">
      <x v="5"/>
    </i>
    <i i="6">
      <x v="6"/>
    </i>
    <i i="7">
      <x v="7"/>
    </i>
    <i i="8">
      <x v="8"/>
    </i>
    <i i="9">
      <x v="9"/>
    </i>
  </colItems>
  <dataFields count="10">
    <dataField name="Sum of GOU 24/25" fld="13" baseField="0" baseItem="0"/>
    <dataField name="Sum of EF 24/25" fld="15" baseField="0" baseItem="0"/>
    <dataField name="Sum of GOU 25/26" fld="17" baseField="0" baseItem="0"/>
    <dataField name="Sum of EF 25/26" fld="18" baseField="0" baseItem="0"/>
    <dataField name="Sum of GOU 26/27" fld="20" baseField="0" baseItem="0"/>
    <dataField name="Sum of EF 26/27" fld="21" baseField="0" baseItem="0"/>
    <dataField name="Sum of GOU 27/28" fld="23" baseField="0" baseItem="0"/>
    <dataField name="Sum of EF 27/28" fld="24" baseField="0" baseItem="0"/>
    <dataField name="Sum of GOU 28/29" fld="26" baseField="0" baseItem="0"/>
    <dataField name="Sum of EF 28/29" fld="27" baseField="0" baseItem="1"/>
  </dataFields>
  <formats count="1">
    <format dxfId="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BS-SQL-DB2_PBSSQL PBS_NDP Tina_CG_QtrlyPerformance_Final" connectionId="1" xr16:uid="{00000000-0016-0000-0700-000000000000}" autoFormatId="16" applyNumberFormats="0" applyBorderFormats="0" applyFontFormats="0" applyPatternFormats="0" applyAlignmentFormats="0" applyWidthHeightFormats="0">
  <queryTableRefresh nextId="79" unboundColumnsRight="7">
    <queryTableFields count="47">
      <queryTableField id="1" name="Vote_Code" tableColumnId="1"/>
      <queryTableField id="2" name="Vote_Name" tableColumnId="2"/>
      <queryTableField id="3" name="Programme_Code" tableColumnId="3"/>
      <queryTableField id="4" name="Programme_Name" tableColumnId="4"/>
      <queryTableField id="5" name="SubProgramme_Code" tableColumnId="5"/>
      <queryTableField id="6" name="SubProgramme_Name" tableColumnId="6"/>
      <queryTableField id="7" name="Sub_SubProgramme_Code" tableColumnId="7"/>
      <queryTableField id="8" name="Sub_SubProgramme_Name" tableColumnId="8"/>
      <queryTableField id="9" name="Department_Code" tableColumnId="9"/>
      <queryTableField id="10" name="Department_Name" tableColumnId="10"/>
      <queryTableField id="11" name="Project_Code" tableColumnId="11"/>
      <queryTableField id="12" name="Project_Name" tableColumnId="12"/>
      <queryTableField id="13" name="Budget_Output_Code" tableColumnId="13"/>
      <queryTableField id="14" name="Budget_Output_Description" tableColumnId="14"/>
      <queryTableField id="15" name="Item_Code" tableColumnId="15"/>
      <queryTableField id="16" name="Item_Description" tableColumnId="16"/>
      <queryTableField id="17" name="Supplement_Amount" tableColumnId="17"/>
      <queryTableField id="18" name="Virement_Increase" tableColumnId="18"/>
      <queryTableField id="19" name="Virement_Decrease" tableColumnId="19"/>
      <queryTableField id="20" name="Virement_Amount" tableColumnId="20"/>
      <queryTableField id="21" name="Revised_Budget" tableColumnId="21"/>
      <queryTableField id="24" name="Arrears" tableColumnId="24"/>
      <queryTableField id="26" name="Y1_GoU" tableColumnId="26"/>
      <queryTableField id="27" name="Ext_Fin" tableColumnId="27"/>
      <queryTableField id="34" name="GoUQ1R" tableColumnId="34"/>
      <queryTableField id="35" name="GoUQ1E" tableColumnId="35"/>
      <queryTableField id="36" name="ExtFinQ1R" tableColumnId="36"/>
      <queryTableField id="37" name="ExtFinQ1E" tableColumnId="37"/>
      <queryTableField id="44" name="GoUQ2R" tableColumnId="44"/>
      <queryTableField id="45" name="GoUQ2E" tableColumnId="45"/>
      <queryTableField id="46" name="ExtFinQ2R" tableColumnId="46"/>
      <queryTableField id="47" name="ExtFinQ2E" tableColumnId="47"/>
      <queryTableField id="54" name="GoUQ3R" tableColumnId="54"/>
      <queryTableField id="55" name="GoUQ3E" tableColumnId="55"/>
      <queryTableField id="56" name="ExtFinQ3R" tableColumnId="56"/>
      <queryTableField id="57" name="ExtFinQ3E" tableColumnId="57"/>
      <queryTableField id="64" name="GoUQ4R" tableColumnId="64"/>
      <queryTableField id="65" name="GoUQ4E" tableColumnId="65"/>
      <queryTableField id="66" name="ExtFinQ4R" tableColumnId="66"/>
      <queryTableField id="67" name="ExtFinQ4E" tableColumnId="67"/>
      <queryTableField id="72" dataBound="0" tableColumnId="25"/>
      <queryTableField id="73" dataBound="0" tableColumnId="28"/>
      <queryTableField id="74" dataBound="0" tableColumnId="29"/>
      <queryTableField id="75" dataBound="0" tableColumnId="30"/>
      <queryTableField id="76" dataBound="0" tableColumnId="31"/>
      <queryTableField id="77" dataBound="0" tableColumnId="32"/>
      <queryTableField id="78" dataBound="0" tableColumnId="33"/>
    </queryTableFields>
    <queryTableDeletedFields count="29">
      <deletedField name="Year_ID"/>
      <deletedField name="Stage"/>
      <deletedField name="WageQ4R"/>
      <deletedField name="WageQ4E"/>
      <deletedField name="NonWageQ4R"/>
      <deletedField name="NonWageQ4E"/>
      <deletedField name="ArrearsQ4R"/>
      <deletedField name="ArrearsQ4E"/>
      <deletedField name="Y1_Wage"/>
      <deletedField name="Y1_NonWage"/>
      <deletedField name="AIA"/>
      <deletedField name="WageQ1R"/>
      <deletedField name="WageQ1E"/>
      <deletedField name="NonWageQ1R"/>
      <deletedField name="NonWageQ1E"/>
      <deletedField name="ArrearsQ1R"/>
      <deletedField name="ArrearsQ1E"/>
      <deletedField name="WageQ2R"/>
      <deletedField name="WageQ2E"/>
      <deletedField name="NonWageQ2R"/>
      <deletedField name="NonWageQ2E"/>
      <deletedField name="ArrearsQ2R"/>
      <deletedField name="ArrearsQ2E"/>
      <deletedField name="WageQ3R"/>
      <deletedField name="WageQ3E"/>
      <deletedField name="NonWageQ3R"/>
      <deletedField name="NonWageQ3E"/>
      <deletedField name="ArrearsQ3R"/>
      <deletedField name="ArrearsQ3E"/>
    </queryTableDeleted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8" displayName="Table8" ref="A3:AC345" totalsRowCount="1" headerRowDxfId="199" dataDxfId="198" totalsRowDxfId="196" tableBorderDxfId="197" headerRowCellStyle="Normal 5 2">
  <autoFilter ref="A3:AC344" xr:uid="{00000000-0009-0000-0100-000001000000}"/>
  <sortState xmlns:xlrd2="http://schemas.microsoft.com/office/spreadsheetml/2017/richdata2" ref="A4:AC344">
    <sortCondition ref="B4:B344"/>
  </sortState>
  <tableColumns count="29">
    <tableColumn id="1" xr3:uid="{00000000-0010-0000-0000-000001000000}" name="Sn" dataDxfId="195" totalsRowDxfId="194"/>
    <tableColumn id="2" xr3:uid="{00000000-0010-0000-0000-000002000000}" name="Programme Code" dataDxfId="193" totalsRowDxfId="192"/>
    <tableColumn id="3" xr3:uid="{00000000-0010-0000-0000-000003000000}" name="Programme Name" dataDxfId="191" totalsRowDxfId="190"/>
    <tableColumn id="4" xr3:uid="{00000000-0010-0000-0000-000004000000}" name="Vote Code" dataDxfId="189" totalsRowDxfId="188"/>
    <tableColumn id="5" xr3:uid="{00000000-0010-0000-0000-000005000000}" name="Vote Name" dataDxfId="187" totalsRowDxfId="186"/>
    <tableColumn id="6" xr3:uid="{00000000-0010-0000-0000-000006000000}" name="Project Code" dataDxfId="185" totalsRowDxfId="184">
      <calculatedColumnFormula>VLOOKUP(Table8[[#This Row],[Programme Code]],[7]!Annex1[#All],5,FALSE)</calculatedColumnFormula>
    </tableColumn>
    <tableColumn id="7" xr3:uid="{00000000-0010-0000-0000-000007000000}" name="Project Name" dataDxfId="183" totalsRowDxfId="182">
      <calculatedColumnFormula>VLOOKUP(Table8[[#This Row],[Programme Code]],[7]!Annex1[#All],6,FALSE)</calculatedColumnFormula>
    </tableColumn>
    <tableColumn id="8" xr3:uid="{00000000-0010-0000-0000-000008000000}" name="Project Classification" dataDxfId="181" totalsRowDxfId="180">
      <calculatedColumnFormula>VLOOKUP(Table8[[#This Row],[Programme Code]],[7]!Annex1[#All],7,FALSE)</calculatedColumnFormula>
    </tableColumn>
    <tableColumn id="9" xr3:uid="{00000000-0010-0000-0000-000009000000}" name="START DATE " dataDxfId="179" totalsRowDxfId="178">
      <calculatedColumnFormula>VLOOKUP(Table8[[#This Row],[Programme Code]],[7]!Annex1[#All],8,FALSE)</calculatedColumnFormula>
    </tableColumn>
    <tableColumn id="10" xr3:uid="{00000000-0010-0000-0000-00000A000000}" name="END DATE" dataDxfId="177" totalsRowDxfId="176">
      <calculatedColumnFormula>VLOOKUP(Table8[[#This Row],[Programme Code]],[7]!Annex1[#All],9,FALSE)</calculatedColumnFormula>
    </tableColumn>
    <tableColumn id="11" xr3:uid="{00000000-0010-0000-0000-00000B000000}" name="G.O.U" totalsRowFunction="custom" dataDxfId="175" totalsRowDxfId="174" dataCellStyle="Comma">
      <totalsRowFormula>SUM(Table8[G.O.U])</totalsRowFormula>
    </tableColumn>
    <tableColumn id="12" xr3:uid="{00000000-0010-0000-0000-00000C000000}" name="External Financing (EF)" totalsRowFunction="custom" dataDxfId="173" totalsRowDxfId="172" dataCellStyle="Comma">
      <totalsRowFormula>SUM(Table8[External Financing (EF)])</totalsRowFormula>
    </tableColumn>
    <tableColumn id="13" xr3:uid="{00000000-0010-0000-0000-00000D000000}" name="Total" totalsRowFunction="custom" dataDxfId="171" totalsRowDxfId="170" dataCellStyle="Comma">
      <calculatedColumnFormula>SUM(Table8[[#This Row],[G.O.U]:[External Financing (EF)]])</calculatedColumnFormula>
      <totalsRowFormula>SUM(Table8[[#Totals],[G.O.U]:[External Financing (EF)]])</totalsRowFormula>
    </tableColumn>
    <tableColumn id="18" xr3:uid="{00000000-0010-0000-0000-000012000000}" name="GOU 24/25" totalsRowFunction="custom" dataDxfId="169" totalsRowDxfId="168" dataCellStyle="Comma">
      <totalsRowFormula>SUM(Table8[GOU 24/25])</totalsRowFormula>
    </tableColumn>
    <tableColumn id="32" xr3:uid="{00000000-0010-0000-0000-000020000000}" name="O/w Arrears" totalsRowFunction="custom" dataDxfId="167" totalsRowDxfId="166" dataCellStyle="Comma">
      <totalsRowFormula>SUM(Table8[O/w Arrears])</totalsRowFormula>
    </tableColumn>
    <tableColumn id="19" xr3:uid="{00000000-0010-0000-0000-000013000000}" name="EF 24/25" totalsRowFunction="custom" dataDxfId="165" totalsRowDxfId="164" dataCellStyle="Comma">
      <totalsRowFormula>SUM(Table8[EF 24/25])</totalsRowFormula>
    </tableColumn>
    <tableColumn id="20" xr3:uid="{00000000-0010-0000-0000-000014000000}" name="Total 24/25" totalsRowFunction="custom" dataDxfId="163" totalsRowDxfId="162" dataCellStyle="Comma">
      <calculatedColumnFormula>SUM(Table8[[#This Row],[GOU 24/25]:[EF 24/25]])</calculatedColumnFormula>
      <totalsRowFormula>SUM(Table8[[#Totals],[GOU 24/25]],Table8[[#Totals],[EF 24/25]])</totalsRowFormula>
    </tableColumn>
    <tableColumn id="21" xr3:uid="{00000000-0010-0000-0000-000015000000}" name="GOU 25/26" totalsRowFunction="custom" dataDxfId="161" totalsRowDxfId="160" dataCellStyle="Comma">
      <totalsRowFormula>SUM(Table8[GOU 25/26])</totalsRowFormula>
    </tableColumn>
    <tableColumn id="22" xr3:uid="{00000000-0010-0000-0000-000016000000}" name="EF 25/26" totalsRowFunction="custom" dataDxfId="159" totalsRowDxfId="158" dataCellStyle="Comma">
      <totalsRowFormula>SUM(Table8[EF 25/26])</totalsRowFormula>
    </tableColumn>
    <tableColumn id="23" xr3:uid="{00000000-0010-0000-0000-000017000000}" name="Total 25/26" totalsRowFunction="custom" dataDxfId="157" totalsRowDxfId="156" dataCellStyle="Comma">
      <calculatedColumnFormula>SUM(Table8[[#This Row],[GOU 25/26]:[EF 25/26]])</calculatedColumnFormula>
      <totalsRowFormula>SUM(Table8[[#Totals],[GOU 25/26]:[EF 25/26]])</totalsRowFormula>
    </tableColumn>
    <tableColumn id="24" xr3:uid="{00000000-0010-0000-0000-000018000000}" name="GOU 26/27" totalsRowFunction="custom" dataDxfId="155" totalsRowDxfId="154" dataCellStyle="Comma">
      <totalsRowFormula>SUM(Table8[GOU 26/27])</totalsRowFormula>
    </tableColumn>
    <tableColumn id="25" xr3:uid="{00000000-0010-0000-0000-000019000000}" name="EF 26/27" totalsRowFunction="custom" dataDxfId="153" totalsRowDxfId="152" dataCellStyle="Comma">
      <totalsRowFormula>SUM(Table8[EF 26/27])</totalsRowFormula>
    </tableColumn>
    <tableColumn id="26" xr3:uid="{00000000-0010-0000-0000-00001A000000}" name="Total 26/27" totalsRowFunction="custom" dataDxfId="151" totalsRowDxfId="150" dataCellStyle="Comma">
      <calculatedColumnFormula>SUM(Table8[[#This Row],[GOU 26/27]:[EF 26/27]])</calculatedColumnFormula>
      <totalsRowFormula>SUM(Table8[[#Totals],[GOU 26/27]:[EF 26/27]])</totalsRowFormula>
    </tableColumn>
    <tableColumn id="27" xr3:uid="{00000000-0010-0000-0000-00001B000000}" name="GOU 27/28" totalsRowFunction="custom" dataDxfId="149" totalsRowDxfId="148" dataCellStyle="Comma">
      <totalsRowFormula>SUM(Table8[GOU 27/28])</totalsRowFormula>
    </tableColumn>
    <tableColumn id="28" xr3:uid="{00000000-0010-0000-0000-00001C000000}" name="EF 27/28" totalsRowFunction="custom" dataDxfId="147" totalsRowDxfId="146" dataCellStyle="Comma">
      <totalsRowFormula>SUM(Table8[EF 27/28])</totalsRowFormula>
    </tableColumn>
    <tableColumn id="29" xr3:uid="{00000000-0010-0000-0000-00001D000000}" name="Total 27/28" totalsRowFunction="custom" dataDxfId="145" totalsRowDxfId="144" dataCellStyle="Comma">
      <calculatedColumnFormula>SUM(Table8[[#This Row],[GOU 27/28]:[EF 27/28]])</calculatedColumnFormula>
      <totalsRowFormula>SUM(Table8[[#Totals],[GOU 27/28]:[EF 27/28]])</totalsRowFormula>
    </tableColumn>
    <tableColumn id="33" xr3:uid="{00000000-0010-0000-0000-000021000000}" name="GOU 28/29" totalsRowFunction="custom" dataDxfId="143" totalsRowDxfId="142" dataCellStyle="Comma">
      <totalsRowFormula>SUM(Table8[GOU 28/29])</totalsRowFormula>
    </tableColumn>
    <tableColumn id="34" xr3:uid="{00000000-0010-0000-0000-000022000000}" name="EF 28/29" totalsRowFunction="custom" dataDxfId="141" totalsRowDxfId="140" dataCellStyle="Comma">
      <totalsRowFormula>SUM(Table8[EF 28/29])</totalsRowFormula>
    </tableColumn>
    <tableColumn id="35" xr3:uid="{00000000-0010-0000-0000-000023000000}" name="Total 28/29" totalsRowFunction="custom" dataDxfId="139" totalsRowDxfId="138" dataCellStyle="Comma">
      <calculatedColumnFormula>SUM(Table8[[#This Row],[GOU 28/29]:[EF 28/29]])</calculatedColumnFormula>
      <totalsRowFormula>SUM(Table8[Total 28/29])</totalsRow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84" displayName="Table84" ref="A3:AF325" totalsRowShown="0" headerRowDxfId="125" dataDxfId="124" tableBorderDxfId="123" headerRowCellStyle="Normal 5 2">
  <autoFilter ref="A3:AF325" xr:uid="{00000000-0009-0000-0100-000003000000}">
    <filterColumn colId="3">
      <filters>
        <filter val="012"/>
      </filters>
    </filterColumn>
  </autoFilter>
  <sortState xmlns:xlrd2="http://schemas.microsoft.com/office/spreadsheetml/2017/richdata2" ref="A4:AF271">
    <sortCondition ref="A4"/>
  </sortState>
  <tableColumns count="32">
    <tableColumn id="1" xr3:uid="{00000000-0010-0000-0100-000001000000}" name="Sn" dataDxfId="122" totalsRowDxfId="121"/>
    <tableColumn id="2" xr3:uid="{00000000-0010-0000-0100-000002000000}" name="Programme Code" dataDxfId="120" totalsRowDxfId="119"/>
    <tableColumn id="3" xr3:uid="{00000000-0010-0000-0100-000003000000}" name="Programme Name" dataDxfId="118" totalsRowDxfId="117"/>
    <tableColumn id="4" xr3:uid="{00000000-0010-0000-0100-000004000000}" name="Vote Code" dataDxfId="116" totalsRowDxfId="115"/>
    <tableColumn id="5" xr3:uid="{00000000-0010-0000-0100-000005000000}" name="Vote Name" dataDxfId="114" totalsRowDxfId="113"/>
    <tableColumn id="6" xr3:uid="{00000000-0010-0000-0100-000006000000}" name="Project Code" dataDxfId="112" totalsRowDxfId="111">
      <calculatedColumnFormula>VLOOKUP(Table84[[#This Row],[Programme Code]],[8]!Annex1[#All],5,FALSE)</calculatedColumnFormula>
    </tableColumn>
    <tableColumn id="7" xr3:uid="{00000000-0010-0000-0100-000007000000}" name="Project Name" dataDxfId="110" totalsRowDxfId="109">
      <calculatedColumnFormula>VLOOKUP(Table84[[#This Row],[Programme Code]],[8]!Annex1[#All],6,FALSE)</calculatedColumnFormula>
    </tableColumn>
    <tableColumn id="8" xr3:uid="{00000000-0010-0000-0100-000008000000}" name="Project Classification" dataDxfId="108" totalsRowDxfId="107">
      <calculatedColumnFormula>VLOOKUP(Table84[[#This Row],[Programme Code]],[8]!Annex1[#All],7,FALSE)</calculatedColumnFormula>
    </tableColumn>
    <tableColumn id="9" xr3:uid="{00000000-0010-0000-0100-000009000000}" name="START DATE " dataDxfId="106" totalsRowDxfId="105">
      <calculatedColumnFormula>VLOOKUP(Table84[[#This Row],[Programme Code]],[8]!Annex1[#All],8,FALSE)</calculatedColumnFormula>
    </tableColumn>
    <tableColumn id="10" xr3:uid="{00000000-0010-0000-0100-00000A000000}" name="END DATE" dataDxfId="104" totalsRowDxfId="103">
      <calculatedColumnFormula>VLOOKUP(Table84[[#This Row],[Programme Code]],[8]!Annex1[#All],9,FALSE)</calculatedColumnFormula>
    </tableColumn>
    <tableColumn id="11" xr3:uid="{00000000-0010-0000-0100-00000B000000}" name="G.O.U" dataDxfId="102" totalsRowDxfId="101" dataCellStyle="Comma"/>
    <tableColumn id="12" xr3:uid="{00000000-0010-0000-0100-00000C000000}" name="External Financing (EF)" dataDxfId="100" totalsRowDxfId="99" dataCellStyle="Comma"/>
    <tableColumn id="13" xr3:uid="{00000000-0010-0000-0100-00000D000000}" name="Total" dataDxfId="98" totalsRowDxfId="97" dataCellStyle="Comma">
      <calculatedColumnFormula>SUM(Table84[[#This Row],[G.O.U]:[External Financing (EF)]])</calculatedColumnFormula>
    </tableColumn>
    <tableColumn id="18" xr3:uid="{00000000-0010-0000-0100-000012000000}" name="GOU 24/25" dataDxfId="96" totalsRowDxfId="95" dataCellStyle="Comma"/>
    <tableColumn id="32" xr3:uid="{00000000-0010-0000-0100-000020000000}" name="O/w GoU Arrears" dataDxfId="94" totalsRowDxfId="93" dataCellStyle="Comma"/>
    <tableColumn id="14" xr3:uid="{00000000-0010-0000-0100-00000E000000}" name="O/w GoU Counterpart Funding" dataDxfId="92" totalsRowDxfId="91" dataCellStyle="Comma"/>
    <tableColumn id="15" xr3:uid="{00000000-0010-0000-0100-00000F000000}" name="O/w GoU Contractual commitments" dataDxfId="90" totalsRowDxfId="89" dataCellStyle="Comma"/>
    <tableColumn id="17" xr3:uid="{00000000-0010-0000-0100-000011000000}" name="O/w Non-contractual commitments" dataDxfId="88" totalsRowDxfId="87" dataCellStyle="Comma"/>
    <tableColumn id="19" xr3:uid="{00000000-0010-0000-0100-000013000000}" name="EF 24/25" dataDxfId="86" totalsRowDxfId="85" dataCellStyle="Comma"/>
    <tableColumn id="20" xr3:uid="{00000000-0010-0000-0100-000014000000}" name="Total 24/25" dataDxfId="84" dataCellStyle="Comma">
      <calculatedColumnFormula>SUM(N4,S4)</calculatedColumnFormula>
    </tableColumn>
    <tableColumn id="21" xr3:uid="{00000000-0010-0000-0100-000015000000}" name="GOU 25/26" dataDxfId="83" totalsRowDxfId="82" dataCellStyle="Comma"/>
    <tableColumn id="22" xr3:uid="{00000000-0010-0000-0100-000016000000}" name="EF 25/26" dataDxfId="81" totalsRowDxfId="80" dataCellStyle="Comma"/>
    <tableColumn id="23" xr3:uid="{00000000-0010-0000-0100-000017000000}" name="Total 25/26" dataDxfId="79" totalsRowDxfId="78" dataCellStyle="Comma">
      <calculatedColumnFormula>SUM(Table84[[#This Row],[GOU 25/26]:[EF 25/26]])</calculatedColumnFormula>
    </tableColumn>
    <tableColumn id="24" xr3:uid="{00000000-0010-0000-0100-000018000000}" name="GOU 26/27" dataDxfId="77" totalsRowDxfId="76" dataCellStyle="Comma"/>
    <tableColumn id="25" xr3:uid="{00000000-0010-0000-0100-000019000000}" name="EF 26/27" dataDxfId="75" totalsRowDxfId="74" dataCellStyle="Comma"/>
    <tableColumn id="26" xr3:uid="{00000000-0010-0000-0100-00001A000000}" name="Total 26/27" dataDxfId="73" totalsRowDxfId="72" dataCellStyle="Comma">
      <calculatedColumnFormula>SUM(Table84[[#This Row],[GOU 26/27]:[EF 26/27]])</calculatedColumnFormula>
    </tableColumn>
    <tableColumn id="27" xr3:uid="{00000000-0010-0000-0100-00001B000000}" name="GOU 27/28" dataDxfId="71" totalsRowDxfId="70" dataCellStyle="Comma"/>
    <tableColumn id="28" xr3:uid="{00000000-0010-0000-0100-00001C000000}" name="EF 27/28" dataDxfId="69" totalsRowDxfId="68" dataCellStyle="Comma"/>
    <tableColumn id="29" xr3:uid="{00000000-0010-0000-0100-00001D000000}" name="Total 27/28" dataDxfId="67" totalsRowDxfId="66" dataCellStyle="Comma">
      <calculatedColumnFormula>SUM(Table84[[#This Row],[GOU 27/28]:[EF 27/28]])</calculatedColumnFormula>
    </tableColumn>
    <tableColumn id="33" xr3:uid="{00000000-0010-0000-0100-000021000000}" name="GOU 28/29" dataDxfId="65" totalsRowDxfId="64" dataCellStyle="Comma"/>
    <tableColumn id="34" xr3:uid="{00000000-0010-0000-0100-000022000000}" name="EF 28/29" dataDxfId="63" totalsRowDxfId="62" dataCellStyle="Comma"/>
    <tableColumn id="35" xr3:uid="{00000000-0010-0000-0100-000023000000}" name="Total 28/29" dataDxfId="61" totalsRowDxfId="60" dataCellStyle="Comma">
      <calculatedColumnFormula>SUM(Table84[[#This Row],[GOU 28/29]:[EF 28/29]])</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_PBS_SQL_DB2_PBSSQL_PBS_NDP_Tina_CG_QtrlyPerformance_Final" displayName="Table_PBS_SQL_DB2_PBSSQL_PBS_NDP_Tina_CG_QtrlyPerformance_Final" ref="A1:AU4541" tableType="queryTable" totalsRowShown="0">
  <autoFilter ref="A1:AU4541" xr:uid="{00000000-0009-0000-0100-000002000000}"/>
  <tableColumns count="47">
    <tableColumn id="1" xr3:uid="{00000000-0010-0000-0200-000001000000}" uniqueName="1" name="Vote_Code" queryTableFieldId="1"/>
    <tableColumn id="2" xr3:uid="{00000000-0010-0000-0200-000002000000}" uniqueName="2" name="Vote_Name" queryTableFieldId="2"/>
    <tableColumn id="3" xr3:uid="{00000000-0010-0000-0200-000003000000}" uniqueName="3" name="Programme_Code" queryTableFieldId="3"/>
    <tableColumn id="4" xr3:uid="{00000000-0010-0000-0200-000004000000}" uniqueName="4" name="Programme_Name" queryTableFieldId="4"/>
    <tableColumn id="5" xr3:uid="{00000000-0010-0000-0200-000005000000}" uniqueName="5" name="SubProgramme_Code" queryTableFieldId="5"/>
    <tableColumn id="6" xr3:uid="{00000000-0010-0000-0200-000006000000}" uniqueName="6" name="SubProgramme_Name" queryTableFieldId="6"/>
    <tableColumn id="7" xr3:uid="{00000000-0010-0000-0200-000007000000}" uniqueName="7" name="Sub_SubProgramme_Code" queryTableFieldId="7"/>
    <tableColumn id="8" xr3:uid="{00000000-0010-0000-0200-000008000000}" uniqueName="8" name="Sub_SubProgramme_Name" queryTableFieldId="8"/>
    <tableColumn id="9" xr3:uid="{00000000-0010-0000-0200-000009000000}" uniqueName="9" name="Department_Code" queryTableFieldId="9"/>
    <tableColumn id="10" xr3:uid="{00000000-0010-0000-0200-00000A000000}" uniqueName="10" name="Department_Name" queryTableFieldId="10"/>
    <tableColumn id="11" xr3:uid="{00000000-0010-0000-0200-00000B000000}" uniqueName="11" name="Project_Code" queryTableFieldId="11"/>
    <tableColumn id="12" xr3:uid="{00000000-0010-0000-0200-00000C000000}" uniqueName="12" name="Project_Name" queryTableFieldId="12"/>
    <tableColumn id="13" xr3:uid="{00000000-0010-0000-0200-00000D000000}" uniqueName="13" name="Budget_Output_Code" queryTableFieldId="13"/>
    <tableColumn id="14" xr3:uid="{00000000-0010-0000-0200-00000E000000}" uniqueName="14" name="Budget_Output_Description" queryTableFieldId="14"/>
    <tableColumn id="15" xr3:uid="{00000000-0010-0000-0200-00000F000000}" uniqueName="15" name="Item_Code" queryTableFieldId="15"/>
    <tableColumn id="16" xr3:uid="{00000000-0010-0000-0200-000010000000}" uniqueName="16" name="Item_Description" queryTableFieldId="16"/>
    <tableColumn id="17" xr3:uid="{00000000-0010-0000-0200-000011000000}" uniqueName="17" name="Supplement_Amount" queryTableFieldId="17" dataCellStyle="Comma [0]"/>
    <tableColumn id="18" xr3:uid="{00000000-0010-0000-0200-000012000000}" uniqueName="18" name="Virement_Increase" queryTableFieldId="18" dataCellStyle="Comma [0]"/>
    <tableColumn id="19" xr3:uid="{00000000-0010-0000-0200-000013000000}" uniqueName="19" name="Virement_Decrease" queryTableFieldId="19" dataCellStyle="Comma [0]"/>
    <tableColumn id="20" xr3:uid="{00000000-0010-0000-0200-000014000000}" uniqueName="20" name="Virement_Amount" queryTableFieldId="20" dataCellStyle="Comma [0]"/>
    <tableColumn id="21" xr3:uid="{00000000-0010-0000-0200-000015000000}" uniqueName="21" name="Revised_Budget" queryTableFieldId="21" dataCellStyle="Comma [0]"/>
    <tableColumn id="24" xr3:uid="{00000000-0010-0000-0200-000018000000}" uniqueName="24" name="Arrears" queryTableFieldId="24" dataCellStyle="Comma [0]"/>
    <tableColumn id="26" xr3:uid="{00000000-0010-0000-0200-00001A000000}" uniqueName="26" name="Y1_GoU" queryTableFieldId="26" dataCellStyle="Comma [0]"/>
    <tableColumn id="27" xr3:uid="{00000000-0010-0000-0200-00001B000000}" uniqueName="27" name="Ext_Fin" queryTableFieldId="27" dataCellStyle="Comma [0]"/>
    <tableColumn id="34" xr3:uid="{00000000-0010-0000-0200-000022000000}" uniqueName="34" name="GoUQ1R" queryTableFieldId="34" dataCellStyle="Comma [0]"/>
    <tableColumn id="35" xr3:uid="{00000000-0010-0000-0200-000023000000}" uniqueName="35" name="GoUQ1E" queryTableFieldId="35" dataCellStyle="Comma [0]"/>
    <tableColumn id="36" xr3:uid="{00000000-0010-0000-0200-000024000000}" uniqueName="36" name="ExtFinQ1R" queryTableFieldId="36" dataCellStyle="Comma [0]"/>
    <tableColumn id="37" xr3:uid="{00000000-0010-0000-0200-000025000000}" uniqueName="37" name="ExtFinQ1E" queryTableFieldId="37" dataCellStyle="Comma [0]"/>
    <tableColumn id="44" xr3:uid="{00000000-0010-0000-0200-00002C000000}" uniqueName="44" name="GoUQ2R" queryTableFieldId="44" dataCellStyle="Comma [0]"/>
    <tableColumn id="45" xr3:uid="{00000000-0010-0000-0200-00002D000000}" uniqueName="45" name="GoUQ2E" queryTableFieldId="45" dataCellStyle="Comma [0]"/>
    <tableColumn id="46" xr3:uid="{00000000-0010-0000-0200-00002E000000}" uniqueName="46" name="ExtFinQ2R" queryTableFieldId="46" dataCellStyle="Comma [0]"/>
    <tableColumn id="47" xr3:uid="{00000000-0010-0000-0200-00002F000000}" uniqueName="47" name="ExtFinQ2E" queryTableFieldId="47" dataCellStyle="Comma [0]"/>
    <tableColumn id="54" xr3:uid="{00000000-0010-0000-0200-000036000000}" uniqueName="54" name="GoUQ3R" queryTableFieldId="54" dataCellStyle="Comma [0]"/>
    <tableColumn id="55" xr3:uid="{00000000-0010-0000-0200-000037000000}" uniqueName="55" name="GoUQ3E" queryTableFieldId="55" dataCellStyle="Comma [0]"/>
    <tableColumn id="56" xr3:uid="{00000000-0010-0000-0200-000038000000}" uniqueName="56" name="ExtFinQ3R" queryTableFieldId="56" dataCellStyle="Comma [0]"/>
    <tableColumn id="57" xr3:uid="{00000000-0010-0000-0200-000039000000}" uniqueName="57" name="ExtFinQ3E" queryTableFieldId="57" dataCellStyle="Comma [0]"/>
    <tableColumn id="64" xr3:uid="{00000000-0010-0000-0200-000040000000}" uniqueName="64" name="GoUQ4R" queryTableFieldId="64" dataCellStyle="Comma [0]"/>
    <tableColumn id="65" xr3:uid="{00000000-0010-0000-0200-000041000000}" uniqueName="65" name="GoUQ4E" queryTableFieldId="65" dataCellStyle="Comma [0]"/>
    <tableColumn id="66" xr3:uid="{00000000-0010-0000-0200-000042000000}" uniqueName="66" name="ExtFinQ4R" queryTableFieldId="66" dataCellStyle="Comma [0]"/>
    <tableColumn id="67" xr3:uid="{00000000-0010-0000-0200-000043000000}" uniqueName="67" name="ExtFinQ4E" queryTableFieldId="67" dataCellStyle="Comma [0]"/>
    <tableColumn id="25" xr3:uid="{00000000-0010-0000-0200-000019000000}" uniqueName="25" name="GOU REL" queryTableFieldId="72" dataDxfId="13" dataCellStyle="Comma [0]">
      <calculatedColumnFormula>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calculatedColumnFormula>
    </tableColumn>
    <tableColumn id="28" xr3:uid="{00000000-0010-0000-0200-00001C000000}" uniqueName="28" name="EXT REL" queryTableFieldId="73" dataDxfId="12" dataCellStyle="Comma [0]">
      <calculatedColumnFormula>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calculatedColumnFormula>
    </tableColumn>
    <tableColumn id="29" xr3:uid="{00000000-0010-0000-0200-00001D000000}" uniqueName="29" name="GOU EXP" queryTableFieldId="74" dataDxfId="11" dataCellStyle="Comma [0]">
      <calculatedColumnFormula>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calculatedColumnFormula>
    </tableColumn>
    <tableColumn id="30" xr3:uid="{00000000-0010-0000-0200-00001E000000}" uniqueName="30" name="EXT EXP" queryTableFieldId="75" dataDxfId="10" dataCellStyle="Comma [0]">
      <calculatedColumnFormula>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calculatedColumnFormula>
    </tableColumn>
    <tableColumn id="31" xr3:uid="{00000000-0010-0000-0200-00001F000000}" uniqueName="31" name="TOTAL RELEASES" queryTableFieldId="76" dataDxfId="9" dataCellStyle="Comma [0]">
      <calculatedColumnFormula>Table_PBS_SQL_DB2_PBSSQL_PBS_NDP_Tina_CG_QtrlyPerformance_Final[[#This Row],[GOU REL]]+Table_PBS_SQL_DB2_PBSSQL_PBS_NDP_Tina_CG_QtrlyPerformance_Final[[#This Row],[EXT REL]]</calculatedColumnFormula>
    </tableColumn>
    <tableColumn id="32" xr3:uid="{00000000-0010-0000-0200-000020000000}" uniqueName="32" name="TOTAL EXP" queryTableFieldId="77" dataDxfId="8" dataCellStyle="Comma [0]">
      <calculatedColumnFormula>Table_PBS_SQL_DB2_PBSSQL_PBS_NDP_Tina_CG_QtrlyPerformance_Final[[#This Row],[GOU EXP]]+Table_PBS_SQL_DB2_PBSSQL_PBS_NDP_Tina_CG_QtrlyPerformance_Final[[#This Row],[EXT EXP]]</calculatedColumnFormula>
    </tableColumn>
    <tableColumn id="33" xr3:uid="{00000000-0010-0000-0200-000021000000}" uniqueName="33" name="Capital composition" queryTableFieldId="78" dataDxfId="7" dataCellStyle="Comma [0]">
      <calculatedColumnFormula>IF(Table_PBS_SQL_DB2_PBSSQL_PBS_NDP_Tina_CG_QtrlyPerformance_Final[[#This Row],[Item_Code]]&gt;"300000", "Capital", "Recurrent")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347"/>
  <sheetViews>
    <sheetView tabSelected="1" zoomScale="90" zoomScaleNormal="90" workbookViewId="0">
      <pane xSplit="1" ySplit="3" topLeftCell="I4" activePane="bottomRight" state="frozen"/>
      <selection pane="topRight" activeCell="B1" sqref="B1"/>
      <selection pane="bottomLeft" activeCell="A4" sqref="A4"/>
      <selection pane="bottomRight" activeCell="E6" sqref="E6"/>
    </sheetView>
  </sheetViews>
  <sheetFormatPr defaultRowHeight="15" x14ac:dyDescent="0.25"/>
  <cols>
    <col min="1" max="1" width="9.28515625" bestFit="1" customWidth="1"/>
    <col min="2" max="2" width="19" customWidth="1"/>
    <col min="3" max="3" width="19.5703125" customWidth="1"/>
    <col min="4" max="4" width="12.140625" customWidth="1"/>
    <col min="5" max="5" width="44.28515625" bestFit="1" customWidth="1"/>
    <col min="6" max="6" width="14.28515625" customWidth="1"/>
    <col min="7" max="7" width="40.7109375" bestFit="1" customWidth="1"/>
    <col min="8" max="8" width="21.28515625" customWidth="1"/>
    <col min="9" max="9" width="23.28515625" customWidth="1"/>
    <col min="10" max="10" width="24" customWidth="1"/>
    <col min="11" max="11" width="20.7109375" customWidth="1"/>
    <col min="12" max="12" width="26.85546875" customWidth="1"/>
    <col min="13" max="13" width="20.7109375" customWidth="1"/>
    <col min="14" max="14" width="20.42578125" customWidth="1"/>
    <col min="15" max="15" width="18.85546875" bestFit="1" customWidth="1"/>
    <col min="16" max="16" width="21.7109375" customWidth="1"/>
    <col min="17" max="17" width="20.85546875" customWidth="1"/>
    <col min="18" max="18" width="18.28515625" bestFit="1" customWidth="1"/>
    <col min="19" max="22" width="18.28515625" customWidth="1"/>
    <col min="23" max="23" width="17.7109375" customWidth="1"/>
    <col min="24" max="24" width="18.140625" customWidth="1"/>
    <col min="25" max="25" width="18.42578125" customWidth="1"/>
    <col min="26" max="26" width="18.28515625" bestFit="1" customWidth="1"/>
    <col min="27" max="27" width="14" bestFit="1" customWidth="1"/>
    <col min="28" max="28" width="11.7109375" bestFit="1" customWidth="1"/>
    <col min="29" max="29" width="14" bestFit="1" customWidth="1"/>
  </cols>
  <sheetData>
    <row r="1" spans="1:29" ht="23.25" customHeight="1" x14ac:dyDescent="0.25">
      <c r="A1" s="205" t="s">
        <v>2575</v>
      </c>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7"/>
    </row>
    <row r="2" spans="1:29" ht="21" customHeight="1" x14ac:dyDescent="0.35">
      <c r="A2" s="161"/>
      <c r="B2" s="161"/>
      <c r="C2" s="161"/>
      <c r="D2" s="161"/>
      <c r="E2" s="161"/>
      <c r="F2" s="161"/>
      <c r="G2" s="162"/>
      <c r="H2" s="163"/>
      <c r="I2" s="163"/>
      <c r="J2" s="164"/>
      <c r="K2" s="209" t="s">
        <v>0</v>
      </c>
      <c r="L2" s="210"/>
      <c r="M2" s="211"/>
      <c r="N2" s="212" t="s">
        <v>1</v>
      </c>
      <c r="O2" s="213"/>
      <c r="P2" s="213"/>
      <c r="Q2" s="214"/>
      <c r="R2" s="209" t="s">
        <v>2</v>
      </c>
      <c r="S2" s="210"/>
      <c r="T2" s="211"/>
      <c r="U2" s="208" t="s">
        <v>3</v>
      </c>
      <c r="V2" s="208"/>
      <c r="W2" s="208"/>
      <c r="X2" s="208" t="s">
        <v>4</v>
      </c>
      <c r="Y2" s="208"/>
      <c r="Z2" s="208"/>
      <c r="AA2" s="208" t="s">
        <v>788</v>
      </c>
      <c r="AB2" s="208"/>
      <c r="AC2" s="208"/>
    </row>
    <row r="3" spans="1:29" ht="45" x14ac:dyDescent="0.25">
      <c r="A3" s="165" t="s">
        <v>5</v>
      </c>
      <c r="B3" s="165" t="s">
        <v>6</v>
      </c>
      <c r="C3" s="165" t="s">
        <v>7</v>
      </c>
      <c r="D3" s="165" t="s">
        <v>8</v>
      </c>
      <c r="E3" s="165" t="s">
        <v>9</v>
      </c>
      <c r="F3" s="165" t="s">
        <v>10</v>
      </c>
      <c r="G3" s="165" t="s">
        <v>11</v>
      </c>
      <c r="H3" s="165" t="s">
        <v>12</v>
      </c>
      <c r="I3" s="166" t="s">
        <v>13</v>
      </c>
      <c r="J3" s="166" t="s">
        <v>14</v>
      </c>
      <c r="K3" s="55" t="s">
        <v>15</v>
      </c>
      <c r="L3" s="56" t="s">
        <v>16</v>
      </c>
      <c r="M3" s="55" t="s">
        <v>17</v>
      </c>
      <c r="N3" s="167" t="s">
        <v>19</v>
      </c>
      <c r="O3" s="56" t="s">
        <v>18</v>
      </c>
      <c r="P3" s="167" t="s">
        <v>20</v>
      </c>
      <c r="Q3" s="167" t="s">
        <v>21</v>
      </c>
      <c r="R3" s="168" t="s">
        <v>22</v>
      </c>
      <c r="S3" s="168" t="s">
        <v>23</v>
      </c>
      <c r="T3" s="168" t="s">
        <v>24</v>
      </c>
      <c r="U3" s="168" t="s">
        <v>25</v>
      </c>
      <c r="V3" s="168" t="s">
        <v>26</v>
      </c>
      <c r="W3" s="168" t="s">
        <v>27</v>
      </c>
      <c r="X3" s="168" t="s">
        <v>28</v>
      </c>
      <c r="Y3" s="168" t="s">
        <v>29</v>
      </c>
      <c r="Z3" s="168" t="s">
        <v>30</v>
      </c>
      <c r="AA3" s="168" t="s">
        <v>789</v>
      </c>
      <c r="AB3" s="168" t="s">
        <v>790</v>
      </c>
      <c r="AC3" s="168" t="s">
        <v>791</v>
      </c>
    </row>
    <row r="4" spans="1:29" ht="93" x14ac:dyDescent="0.35">
      <c r="A4" s="169">
        <v>1</v>
      </c>
      <c r="B4" s="170" t="s">
        <v>31</v>
      </c>
      <c r="C4" s="171" t="s">
        <v>32</v>
      </c>
      <c r="D4" s="172" t="s">
        <v>33</v>
      </c>
      <c r="E4" s="171" t="s">
        <v>34</v>
      </c>
      <c r="F4" s="169" t="s">
        <v>37</v>
      </c>
      <c r="G4" s="171" t="s">
        <v>38</v>
      </c>
      <c r="H4" s="171" t="s">
        <v>39</v>
      </c>
      <c r="I4" s="173">
        <v>43837</v>
      </c>
      <c r="J4" s="173" t="s">
        <v>778</v>
      </c>
      <c r="K4" s="57">
        <v>62.32</v>
      </c>
      <c r="L4" s="57">
        <v>0</v>
      </c>
      <c r="M4" s="57">
        <f>SUM(Table8[[#This Row],[G.O.U]:[External Financing (EF)]])</f>
        <v>62.32</v>
      </c>
      <c r="N4" s="57">
        <v>7.3150000000000004</v>
      </c>
      <c r="O4" s="57"/>
      <c r="P4" s="57">
        <v>0</v>
      </c>
      <c r="Q4" s="57">
        <f>SUM(Table8[[#This Row],[GOU 24/25]:[EF 24/25]])</f>
        <v>7.3150000000000004</v>
      </c>
      <c r="R4" s="57">
        <v>0</v>
      </c>
      <c r="S4" s="57">
        <v>0</v>
      </c>
      <c r="T4" s="57">
        <f>SUM(Table8[[#This Row],[GOU 25/26]:[EF 25/26]])</f>
        <v>0</v>
      </c>
      <c r="U4" s="57">
        <v>0</v>
      </c>
      <c r="V4" s="57">
        <v>0</v>
      </c>
      <c r="W4" s="57">
        <f>SUM(Table8[[#This Row],[GOU 26/27]:[EF 26/27]])</f>
        <v>0</v>
      </c>
      <c r="X4" s="57">
        <v>0</v>
      </c>
      <c r="Y4" s="57">
        <v>0</v>
      </c>
      <c r="Z4" s="57">
        <f>SUM(Table8[[#This Row],[GOU 27/28]:[EF 27/28]])</f>
        <v>0</v>
      </c>
      <c r="AA4" s="57"/>
      <c r="AB4" s="57"/>
      <c r="AC4" s="58">
        <f>SUM(Table8[[#This Row],[GOU 28/29]:[EF 28/29]])</f>
        <v>0</v>
      </c>
    </row>
    <row r="5" spans="1:29" ht="69.75" x14ac:dyDescent="0.35">
      <c r="A5" s="169">
        <v>2</v>
      </c>
      <c r="B5" s="170" t="s">
        <v>31</v>
      </c>
      <c r="C5" s="171" t="s">
        <v>32</v>
      </c>
      <c r="D5" s="172" t="s">
        <v>33</v>
      </c>
      <c r="E5" s="171" t="s">
        <v>34</v>
      </c>
      <c r="F5" s="169">
        <v>1661</v>
      </c>
      <c r="G5" s="171" t="s">
        <v>41</v>
      </c>
      <c r="H5" s="171" t="s">
        <v>36</v>
      </c>
      <c r="I5" s="173">
        <v>44203</v>
      </c>
      <c r="J5" s="173" t="s">
        <v>779</v>
      </c>
      <c r="K5" s="57">
        <v>665.35</v>
      </c>
      <c r="L5" s="57">
        <v>0</v>
      </c>
      <c r="M5" s="57">
        <f>SUM(Table8[[#This Row],[G.O.U]:[External Financing (EF)]])</f>
        <v>665.35</v>
      </c>
      <c r="N5" s="57">
        <v>1.3</v>
      </c>
      <c r="O5" s="57"/>
      <c r="P5" s="57">
        <v>0</v>
      </c>
      <c r="Q5" s="57">
        <f>SUM(Table8[[#This Row],[GOU 24/25]:[EF 24/25]])</f>
        <v>1.3</v>
      </c>
      <c r="R5" s="57">
        <v>0</v>
      </c>
      <c r="S5" s="57">
        <v>0</v>
      </c>
      <c r="T5" s="57">
        <f>SUM(Table8[[#This Row],[GOU 25/26]:[EF 25/26]])</f>
        <v>0</v>
      </c>
      <c r="U5" s="57">
        <v>0</v>
      </c>
      <c r="V5" s="57">
        <v>0</v>
      </c>
      <c r="W5" s="57">
        <f>SUM(Table8[[#This Row],[GOU 26/27]:[EF 26/27]])</f>
        <v>0</v>
      </c>
      <c r="X5" s="57">
        <v>0</v>
      </c>
      <c r="Y5" s="57">
        <v>0</v>
      </c>
      <c r="Z5" s="57">
        <f>SUM(Table8[[#This Row],[GOU 27/28]:[EF 27/28]])</f>
        <v>0</v>
      </c>
      <c r="AA5" s="57"/>
      <c r="AB5" s="57"/>
      <c r="AC5" s="58">
        <f>SUM(Table8[[#This Row],[GOU 28/29]:[EF 28/29]])</f>
        <v>0</v>
      </c>
    </row>
    <row r="6" spans="1:29" ht="69.75" x14ac:dyDescent="0.35">
      <c r="A6" s="169">
        <v>3</v>
      </c>
      <c r="B6" s="170" t="s">
        <v>31</v>
      </c>
      <c r="C6" s="171" t="s">
        <v>32</v>
      </c>
      <c r="D6" s="172" t="s">
        <v>33</v>
      </c>
      <c r="E6" s="171" t="s">
        <v>34</v>
      </c>
      <c r="F6" s="169">
        <v>1709</v>
      </c>
      <c r="G6" s="171" t="s">
        <v>43</v>
      </c>
      <c r="H6" s="171" t="s">
        <v>36</v>
      </c>
      <c r="I6" s="173">
        <v>44203</v>
      </c>
      <c r="J6" s="173" t="s">
        <v>779</v>
      </c>
      <c r="K6" s="57">
        <v>46.3</v>
      </c>
      <c r="L6" s="57">
        <v>183</v>
      </c>
      <c r="M6" s="57">
        <f>SUM(Table8[[#This Row],[G.O.U]:[External Financing (EF)]])</f>
        <v>229.3</v>
      </c>
      <c r="N6" s="57">
        <v>0.94399999999999995</v>
      </c>
      <c r="O6" s="57"/>
      <c r="P6" s="57">
        <v>7.61</v>
      </c>
      <c r="Q6" s="57">
        <f>SUM(Table8[[#This Row],[GOU 24/25]:[EF 24/25]])</f>
        <v>8.5540000000000003</v>
      </c>
      <c r="R6" s="57">
        <v>0</v>
      </c>
      <c r="S6" s="57">
        <v>48.51</v>
      </c>
      <c r="T6" s="57">
        <f>SUM(Table8[[#This Row],[GOU 25/26]:[EF 25/26]])</f>
        <v>48.51</v>
      </c>
      <c r="U6" s="57">
        <v>0</v>
      </c>
      <c r="V6" s="57">
        <v>0</v>
      </c>
      <c r="W6" s="57">
        <f>SUM(Table8[[#This Row],[GOU 26/27]:[EF 26/27]])</f>
        <v>0</v>
      </c>
      <c r="X6" s="57">
        <v>0</v>
      </c>
      <c r="Y6" s="57">
        <v>0</v>
      </c>
      <c r="Z6" s="57">
        <f>SUM(Table8[[#This Row],[GOU 27/28]:[EF 27/28]])</f>
        <v>0</v>
      </c>
      <c r="AA6" s="57"/>
      <c r="AB6" s="57"/>
      <c r="AC6" s="58">
        <f>SUM(Table8[[#This Row],[GOU 28/29]:[EF 28/29]])</f>
        <v>0</v>
      </c>
    </row>
    <row r="7" spans="1:29" ht="162.75" x14ac:dyDescent="0.35">
      <c r="A7" s="169">
        <v>4</v>
      </c>
      <c r="B7" s="170" t="s">
        <v>31</v>
      </c>
      <c r="C7" s="171" t="s">
        <v>32</v>
      </c>
      <c r="D7" s="172" t="s">
        <v>33</v>
      </c>
      <c r="E7" s="171" t="s">
        <v>34</v>
      </c>
      <c r="F7" s="172" t="s">
        <v>1050</v>
      </c>
      <c r="G7" s="171" t="s">
        <v>1051</v>
      </c>
      <c r="H7" s="171" t="s">
        <v>36</v>
      </c>
      <c r="I7" s="173">
        <v>41821</v>
      </c>
      <c r="J7" s="173">
        <v>46203</v>
      </c>
      <c r="K7" s="57">
        <v>349</v>
      </c>
      <c r="L7" s="57"/>
      <c r="M7" s="57">
        <f>SUM(Table8[[#This Row],[G.O.U]:[External Financing (EF)]])</f>
        <v>349</v>
      </c>
      <c r="N7" s="57">
        <v>39.243000000000002</v>
      </c>
      <c r="O7" s="57"/>
      <c r="P7" s="57"/>
      <c r="Q7" s="57">
        <f>SUM(Table8[[#This Row],[GOU 24/25]:[EF 24/25]])</f>
        <v>39.243000000000002</v>
      </c>
      <c r="R7" s="57"/>
      <c r="S7" s="57"/>
      <c r="T7" s="57">
        <f>SUM(Table8[[#This Row],[GOU 25/26]:[EF 25/26]])</f>
        <v>0</v>
      </c>
      <c r="U7" s="57"/>
      <c r="V7" s="57"/>
      <c r="W7" s="57">
        <f>SUM(Table8[[#This Row],[GOU 26/27]:[EF 26/27]])</f>
        <v>0</v>
      </c>
      <c r="X7" s="57"/>
      <c r="Y7" s="57"/>
      <c r="Z7" s="57">
        <f>SUM(Table8[[#This Row],[GOU 27/28]:[EF 27/28]])</f>
        <v>0</v>
      </c>
      <c r="AA7" s="57"/>
      <c r="AB7" s="57"/>
      <c r="AC7" s="57">
        <f>SUM(Table8[[#This Row],[GOU 28/29]:[EF 28/29]])</f>
        <v>0</v>
      </c>
    </row>
    <row r="8" spans="1:29" ht="69.75" x14ac:dyDescent="0.35">
      <c r="A8" s="169">
        <v>5</v>
      </c>
      <c r="B8" s="170" t="s">
        <v>31</v>
      </c>
      <c r="C8" s="171" t="s">
        <v>32</v>
      </c>
      <c r="D8" s="172" t="s">
        <v>33</v>
      </c>
      <c r="E8" s="171" t="s">
        <v>34</v>
      </c>
      <c r="F8" s="172" t="s">
        <v>35</v>
      </c>
      <c r="G8" s="171" t="s">
        <v>1090</v>
      </c>
      <c r="H8" s="171" t="s">
        <v>36</v>
      </c>
      <c r="I8" s="173">
        <v>41456</v>
      </c>
      <c r="J8" s="173">
        <v>45930</v>
      </c>
      <c r="K8" s="57">
        <v>547.5</v>
      </c>
      <c r="L8" s="57"/>
      <c r="M8" s="57">
        <f>SUM(Table8[[#This Row],[G.O.U]:[External Financing (EF)]])</f>
        <v>547.5</v>
      </c>
      <c r="N8" s="57">
        <v>11.176</v>
      </c>
      <c r="O8" s="57"/>
      <c r="P8" s="57">
        <v>0</v>
      </c>
      <c r="Q8" s="57">
        <f>SUM(Table8[[#This Row],[GOU 24/25]:[EF 24/25]])</f>
        <v>11.176</v>
      </c>
      <c r="R8" s="57"/>
      <c r="S8" s="57"/>
      <c r="T8" s="57">
        <f>SUM(Table8[[#This Row],[GOU 25/26]:[EF 25/26]])</f>
        <v>0</v>
      </c>
      <c r="U8" s="57"/>
      <c r="V8" s="57"/>
      <c r="W8" s="57">
        <f>SUM(Table8[[#This Row],[GOU 26/27]:[EF 26/27]])</f>
        <v>0</v>
      </c>
      <c r="X8" s="57"/>
      <c r="Y8" s="57"/>
      <c r="Z8" s="57">
        <f>SUM(Table8[[#This Row],[GOU 27/28]:[EF 27/28]])</f>
        <v>0</v>
      </c>
      <c r="AA8" s="57"/>
      <c r="AB8" s="57"/>
      <c r="AC8" s="57">
        <f>SUM(Table8[[#This Row],[GOU 28/29]:[EF 28/29]])</f>
        <v>0</v>
      </c>
    </row>
    <row r="9" spans="1:29" ht="69.75" x14ac:dyDescent="0.35">
      <c r="A9" s="169">
        <v>6</v>
      </c>
      <c r="B9" s="170" t="s">
        <v>31</v>
      </c>
      <c r="C9" s="171" t="s">
        <v>32</v>
      </c>
      <c r="D9" s="172" t="s">
        <v>33</v>
      </c>
      <c r="E9" s="171" t="s">
        <v>34</v>
      </c>
      <c r="F9" s="172" t="s">
        <v>1135</v>
      </c>
      <c r="G9" s="171" t="s">
        <v>1136</v>
      </c>
      <c r="H9" s="171" t="s">
        <v>36</v>
      </c>
      <c r="I9" s="173">
        <v>42742</v>
      </c>
      <c r="J9" s="173">
        <v>45838</v>
      </c>
      <c r="K9" s="57">
        <v>445</v>
      </c>
      <c r="L9" s="57"/>
      <c r="M9" s="57">
        <f>SUM(Table8[[#This Row],[G.O.U]:[External Financing (EF)]])</f>
        <v>445</v>
      </c>
      <c r="N9" s="57">
        <v>10.029999999999999</v>
      </c>
      <c r="O9" s="57"/>
      <c r="P9" s="57">
        <v>41.71</v>
      </c>
      <c r="Q9" s="57">
        <f>SUM(Table8[[#This Row],[GOU 24/25]:[EF 24/25]])</f>
        <v>51.74</v>
      </c>
      <c r="R9" s="57"/>
      <c r="S9" s="57"/>
      <c r="T9" s="57">
        <f>SUM(Table8[[#This Row],[GOU 25/26]:[EF 25/26]])</f>
        <v>0</v>
      </c>
      <c r="U9" s="57"/>
      <c r="V9" s="57"/>
      <c r="W9" s="57">
        <f>SUM(Table8[[#This Row],[GOU 26/27]:[EF 26/27]])</f>
        <v>0</v>
      </c>
      <c r="X9" s="57"/>
      <c r="Y9" s="57"/>
      <c r="Z9" s="57">
        <f>SUM(Table8[[#This Row],[GOU 27/28]:[EF 27/28]])</f>
        <v>0</v>
      </c>
      <c r="AA9" s="57"/>
      <c r="AB9" s="57"/>
      <c r="AC9" s="57">
        <f>SUM(Table8[[#This Row],[GOU 28/29]:[EF 28/29]])</f>
        <v>0</v>
      </c>
    </row>
    <row r="10" spans="1:29" ht="69.75" x14ac:dyDescent="0.35">
      <c r="A10" s="169">
        <v>7</v>
      </c>
      <c r="B10" s="170" t="s">
        <v>31</v>
      </c>
      <c r="C10" s="171" t="s">
        <v>32</v>
      </c>
      <c r="D10" s="172" t="s">
        <v>33</v>
      </c>
      <c r="E10" s="171" t="s">
        <v>34</v>
      </c>
      <c r="F10" s="169">
        <v>1772</v>
      </c>
      <c r="G10" s="171" t="s">
        <v>46</v>
      </c>
      <c r="H10" s="171" t="s">
        <v>36</v>
      </c>
      <c r="I10" s="173">
        <v>44568</v>
      </c>
      <c r="J10" s="173" t="s">
        <v>780</v>
      </c>
      <c r="K10" s="57">
        <v>69</v>
      </c>
      <c r="L10" s="57">
        <v>694</v>
      </c>
      <c r="M10" s="57">
        <f>SUM(Table8[[#This Row],[G.O.U]:[External Financing (EF)]])</f>
        <v>763</v>
      </c>
      <c r="N10" s="57">
        <v>0.2</v>
      </c>
      <c r="O10" s="57"/>
      <c r="P10" s="57">
        <v>72.25</v>
      </c>
      <c r="Q10" s="57">
        <f>SUM(Table8[[#This Row],[GOU 24/25]:[EF 24/25]])</f>
        <v>72.45</v>
      </c>
      <c r="R10" s="57">
        <v>0</v>
      </c>
      <c r="S10" s="57">
        <v>61.56</v>
      </c>
      <c r="T10" s="57">
        <f>SUM(Table8[[#This Row],[GOU 25/26]:[EF 25/26]])</f>
        <v>61.56</v>
      </c>
      <c r="U10" s="57">
        <v>0</v>
      </c>
      <c r="V10" s="57">
        <v>44.35</v>
      </c>
      <c r="W10" s="57">
        <f>SUM(Table8[[#This Row],[GOU 26/27]:[EF 26/27]])</f>
        <v>44.35</v>
      </c>
      <c r="X10" s="57">
        <v>0</v>
      </c>
      <c r="Y10" s="57">
        <v>0</v>
      </c>
      <c r="Z10" s="57">
        <f>SUM(Table8[[#This Row],[GOU 27/28]:[EF 27/28]])</f>
        <v>0</v>
      </c>
      <c r="AA10" s="57"/>
      <c r="AB10" s="57"/>
      <c r="AC10" s="58">
        <f>SUM(Table8[[#This Row],[GOU 28/29]:[EF 28/29]])</f>
        <v>0</v>
      </c>
    </row>
    <row r="11" spans="1:29" ht="93" x14ac:dyDescent="0.35">
      <c r="A11" s="169">
        <v>8</v>
      </c>
      <c r="B11" s="170" t="s">
        <v>31</v>
      </c>
      <c r="C11" s="171" t="s">
        <v>32</v>
      </c>
      <c r="D11" s="172" t="s">
        <v>33</v>
      </c>
      <c r="E11" s="171" t="s">
        <v>34</v>
      </c>
      <c r="F11" s="172" t="s">
        <v>2537</v>
      </c>
      <c r="G11" s="171" t="s">
        <v>761</v>
      </c>
      <c r="H11" s="171" t="s">
        <v>36</v>
      </c>
      <c r="I11" s="173">
        <v>44933</v>
      </c>
      <c r="J11" s="173" t="s">
        <v>86</v>
      </c>
      <c r="K11" s="57">
        <v>0</v>
      </c>
      <c r="L11" s="57">
        <v>1143.3900000000001</v>
      </c>
      <c r="M11" s="57">
        <f>SUM(Table8[[#This Row],[G.O.U]:[External Financing (EF)]])</f>
        <v>1143.3900000000001</v>
      </c>
      <c r="N11" s="57">
        <v>1.2</v>
      </c>
      <c r="O11" s="57"/>
      <c r="P11" s="57">
        <v>266.18</v>
      </c>
      <c r="Q11" s="57">
        <f>SUM(Table8[[#This Row],[GOU 24/25]:[EF 24/25]])</f>
        <v>267.38</v>
      </c>
      <c r="R11" s="57">
        <v>314</v>
      </c>
      <c r="S11" s="57">
        <v>289.55</v>
      </c>
      <c r="T11" s="57">
        <f>SUM(Table8[[#This Row],[GOU 25/26]:[EF 25/26]])</f>
        <v>603.54999999999995</v>
      </c>
      <c r="U11" s="57">
        <v>449.5</v>
      </c>
      <c r="V11" s="57">
        <v>349.08</v>
      </c>
      <c r="W11" s="57">
        <f>SUM(Table8[[#This Row],[GOU 26/27]:[EF 26/27]])</f>
        <v>798.57999999999993</v>
      </c>
      <c r="X11" s="57">
        <v>156.6</v>
      </c>
      <c r="Y11" s="57">
        <v>246.47</v>
      </c>
      <c r="Z11" s="57">
        <f>SUM(Table8[[#This Row],[GOU 27/28]:[EF 27/28]])</f>
        <v>403.07</v>
      </c>
      <c r="AA11" s="57">
        <v>64.400000000000006</v>
      </c>
      <c r="AB11" s="57"/>
      <c r="AC11" s="58">
        <f>SUM(Table8[[#This Row],[GOU 28/29]:[EF 28/29]])</f>
        <v>64.400000000000006</v>
      </c>
    </row>
    <row r="12" spans="1:29" ht="116.25" x14ac:dyDescent="0.35">
      <c r="A12" s="169">
        <v>9</v>
      </c>
      <c r="B12" s="170" t="s">
        <v>31</v>
      </c>
      <c r="C12" s="171" t="s">
        <v>32</v>
      </c>
      <c r="D12" s="172" t="s">
        <v>33</v>
      </c>
      <c r="E12" s="171" t="s">
        <v>34</v>
      </c>
      <c r="F12" s="172" t="s">
        <v>2538</v>
      </c>
      <c r="G12" s="171" t="s">
        <v>762</v>
      </c>
      <c r="H12" s="171" t="s">
        <v>36</v>
      </c>
      <c r="I12" s="173">
        <v>44933</v>
      </c>
      <c r="J12" s="173" t="s">
        <v>86</v>
      </c>
      <c r="K12" s="57">
        <v>0</v>
      </c>
      <c r="L12" s="57">
        <v>673.5</v>
      </c>
      <c r="M12" s="57">
        <f>SUM(Table8[[#This Row],[G.O.U]:[External Financing (EF)]])</f>
        <v>673.5</v>
      </c>
      <c r="N12" s="57">
        <v>2</v>
      </c>
      <c r="O12" s="57"/>
      <c r="P12" s="57">
        <v>30.42</v>
      </c>
      <c r="Q12" s="57">
        <f>SUM(Table8[[#This Row],[GOU 24/25]:[EF 24/25]])</f>
        <v>32.42</v>
      </c>
      <c r="R12" s="57">
        <v>217.7</v>
      </c>
      <c r="S12" s="57">
        <v>219.1</v>
      </c>
      <c r="T12" s="57">
        <f>SUM(Table8[[#This Row],[GOU 25/26]:[EF 25/26]])</f>
        <v>436.79999999999995</v>
      </c>
      <c r="U12" s="57">
        <v>219.1</v>
      </c>
      <c r="V12" s="57">
        <v>9.4700000000000006</v>
      </c>
      <c r="W12" s="57">
        <f>SUM(Table8[[#This Row],[GOU 26/27]:[EF 26/27]])</f>
        <v>228.57</v>
      </c>
      <c r="X12" s="57">
        <v>9.5</v>
      </c>
      <c r="Y12" s="57">
        <v>0</v>
      </c>
      <c r="Z12" s="57">
        <f>SUM(Table8[[#This Row],[GOU 27/28]:[EF 27/28]])</f>
        <v>9.5</v>
      </c>
      <c r="AA12" s="57">
        <v>9.5</v>
      </c>
      <c r="AB12" s="57"/>
      <c r="AC12" s="58">
        <f>SUM(Table8[[#This Row],[GOU 28/29]:[EF 28/29]])</f>
        <v>9.5</v>
      </c>
    </row>
    <row r="13" spans="1:29" ht="139.5" x14ac:dyDescent="0.35">
      <c r="A13" s="169">
        <v>10</v>
      </c>
      <c r="B13" s="170" t="s">
        <v>31</v>
      </c>
      <c r="C13" s="171" t="s">
        <v>32</v>
      </c>
      <c r="D13" s="172" t="s">
        <v>33</v>
      </c>
      <c r="E13" s="171" t="s">
        <v>34</v>
      </c>
      <c r="F13" s="172" t="s">
        <v>771</v>
      </c>
      <c r="G13" s="171" t="s">
        <v>772</v>
      </c>
      <c r="H13" s="171" t="s">
        <v>36</v>
      </c>
      <c r="I13" s="173">
        <v>42011</v>
      </c>
      <c r="J13" s="173" t="s">
        <v>773</v>
      </c>
      <c r="K13" s="57">
        <v>7.4</v>
      </c>
      <c r="L13" s="57"/>
      <c r="M13" s="57">
        <f>SUM(Table8[[#This Row],[G.O.U]:[External Financing (EF)]])</f>
        <v>7.4</v>
      </c>
      <c r="N13" s="57">
        <v>0.46</v>
      </c>
      <c r="O13" s="57"/>
      <c r="P13" s="57">
        <v>30.42</v>
      </c>
      <c r="Q13" s="57">
        <f>SUM(Table8[[#This Row],[GOU 24/25]:[EF 24/25]])</f>
        <v>30.880000000000003</v>
      </c>
      <c r="R13" s="57"/>
      <c r="S13" s="57"/>
      <c r="T13" s="57">
        <f>SUM(Table8[[#This Row],[GOU 25/26]:[EF 25/26]])</f>
        <v>0</v>
      </c>
      <c r="U13" s="57"/>
      <c r="V13" s="57"/>
      <c r="W13" s="57">
        <f>SUM(Table8[[#This Row],[GOU 26/27]:[EF 26/27]])</f>
        <v>0</v>
      </c>
      <c r="X13" s="57"/>
      <c r="Y13" s="57"/>
      <c r="Z13" s="57">
        <f>SUM(Table8[[#This Row],[GOU 27/28]:[EF 27/28]])</f>
        <v>0</v>
      </c>
      <c r="AA13" s="57"/>
      <c r="AB13" s="57"/>
      <c r="AC13" s="58">
        <f>SUM(Table8[[#This Row],[GOU 28/29]:[EF 28/29]])</f>
        <v>0</v>
      </c>
    </row>
    <row r="14" spans="1:29" ht="116.25" x14ac:dyDescent="0.35">
      <c r="A14" s="169">
        <v>11</v>
      </c>
      <c r="B14" s="170" t="s">
        <v>31</v>
      </c>
      <c r="C14" s="171" t="s">
        <v>32</v>
      </c>
      <c r="D14" s="172" t="s">
        <v>33</v>
      </c>
      <c r="E14" s="171" t="s">
        <v>34</v>
      </c>
      <c r="F14" s="172" t="s">
        <v>769</v>
      </c>
      <c r="G14" s="171" t="s">
        <v>770</v>
      </c>
      <c r="H14" s="171" t="s">
        <v>36</v>
      </c>
      <c r="I14" s="173">
        <v>42742</v>
      </c>
      <c r="J14" s="173">
        <v>45759</v>
      </c>
      <c r="K14" s="57">
        <v>0</v>
      </c>
      <c r="L14" s="57">
        <v>59.2</v>
      </c>
      <c r="M14" s="57">
        <f>SUM(Table8[[#This Row],[G.O.U]:[External Financing (EF)]])</f>
        <v>59.2</v>
      </c>
      <c r="N14" s="57">
        <v>16.216999999999999</v>
      </c>
      <c r="O14" s="57"/>
      <c r="P14" s="57">
        <v>4.0999999999999996</v>
      </c>
      <c r="Q14" s="57">
        <f>SUM(Table8[[#This Row],[GOU 24/25]:[EF 24/25]])</f>
        <v>20.317</v>
      </c>
      <c r="R14" s="57"/>
      <c r="S14" s="57"/>
      <c r="T14" s="57">
        <f>SUM(Table8[[#This Row],[GOU 25/26]:[EF 25/26]])</f>
        <v>0</v>
      </c>
      <c r="U14" s="57"/>
      <c r="V14" s="57"/>
      <c r="W14" s="57">
        <f>SUM(Table8[[#This Row],[GOU 26/27]:[EF 26/27]])</f>
        <v>0</v>
      </c>
      <c r="X14" s="57"/>
      <c r="Y14" s="57"/>
      <c r="Z14" s="57">
        <f>SUM(Table8[[#This Row],[GOU 27/28]:[EF 27/28]])</f>
        <v>0</v>
      </c>
      <c r="AA14" s="57"/>
      <c r="AB14" s="57"/>
      <c r="AC14" s="58">
        <f>SUM(Table8[[#This Row],[GOU 28/29]:[EF 28/29]])</f>
        <v>0</v>
      </c>
    </row>
    <row r="15" spans="1:29" ht="69.75" x14ac:dyDescent="0.35">
      <c r="A15" s="169">
        <v>12</v>
      </c>
      <c r="B15" s="170" t="s">
        <v>31</v>
      </c>
      <c r="C15" s="171" t="s">
        <v>32</v>
      </c>
      <c r="D15" s="172" t="s">
        <v>33</v>
      </c>
      <c r="E15" s="171" t="s">
        <v>34</v>
      </c>
      <c r="F15" s="174" t="s">
        <v>1099</v>
      </c>
      <c r="G15" s="171" t="s">
        <v>1100</v>
      </c>
      <c r="H15" s="171" t="s">
        <v>181</v>
      </c>
      <c r="I15" s="173">
        <v>43107</v>
      </c>
      <c r="J15" s="173" t="s">
        <v>781</v>
      </c>
      <c r="K15" s="57">
        <v>171.4</v>
      </c>
      <c r="L15" s="57">
        <v>125</v>
      </c>
      <c r="M15" s="57">
        <f>SUM(Table8[[#This Row],[G.O.U]:[External Financing (EF)]])</f>
        <v>296.39999999999998</v>
      </c>
      <c r="N15" s="57">
        <v>6.202</v>
      </c>
      <c r="O15" s="57"/>
      <c r="P15" s="57">
        <v>18.684000000000001</v>
      </c>
      <c r="Q15" s="57">
        <f>SUM(Table8[[#This Row],[GOU 24/25]:[EF 24/25]])</f>
        <v>24.886000000000003</v>
      </c>
      <c r="R15" s="57"/>
      <c r="S15" s="57">
        <v>40.56</v>
      </c>
      <c r="T15" s="57">
        <f>SUM(Table8[[#This Row],[GOU 25/26]:[EF 25/26]])</f>
        <v>40.56</v>
      </c>
      <c r="U15" s="57"/>
      <c r="V15" s="57">
        <v>40.56</v>
      </c>
      <c r="W15" s="57">
        <f>SUM(Table8[[#This Row],[GOU 26/27]:[EF 26/27]])</f>
        <v>40.56</v>
      </c>
      <c r="X15" s="57"/>
      <c r="Y15" s="57">
        <v>34.840000000000003</v>
      </c>
      <c r="Z15" s="57">
        <f>SUM(Table8[[#This Row],[GOU 27/28]:[EF 27/28]])</f>
        <v>34.840000000000003</v>
      </c>
      <c r="AA15" s="57"/>
      <c r="AB15" s="57"/>
      <c r="AC15" s="57">
        <f>SUM(Table8[[#This Row],[GOU 28/29]:[EF 28/29]])</f>
        <v>0</v>
      </c>
    </row>
    <row r="16" spans="1:29" ht="69.75" x14ac:dyDescent="0.35">
      <c r="A16" s="169">
        <v>13</v>
      </c>
      <c r="B16" s="170" t="s">
        <v>31</v>
      </c>
      <c r="C16" s="171" t="s">
        <v>32</v>
      </c>
      <c r="D16" s="172" t="s">
        <v>49</v>
      </c>
      <c r="E16" s="171" t="s">
        <v>50</v>
      </c>
      <c r="F16" s="172" t="s">
        <v>1409</v>
      </c>
      <c r="G16" s="171" t="s">
        <v>1410</v>
      </c>
      <c r="H16" s="171" t="s">
        <v>36</v>
      </c>
      <c r="I16" s="173">
        <v>43647</v>
      </c>
      <c r="J16" s="173">
        <v>45838</v>
      </c>
      <c r="K16" s="57">
        <v>529</v>
      </c>
      <c r="L16" s="57"/>
      <c r="M16" s="57">
        <f>SUM(Table8[[#This Row],[G.O.U]:[External Financing (EF)]])</f>
        <v>529</v>
      </c>
      <c r="N16" s="57">
        <v>9.84</v>
      </c>
      <c r="O16" s="57"/>
      <c r="P16" s="57">
        <v>4</v>
      </c>
      <c r="Q16" s="57">
        <f>SUM(Table8[[#This Row],[GOU 24/25]:[EF 24/25]])</f>
        <v>13.84</v>
      </c>
      <c r="R16" s="57"/>
      <c r="S16" s="57"/>
      <c r="T16" s="57">
        <f>SUM(Table8[[#This Row],[GOU 25/26]:[EF 25/26]])</f>
        <v>0</v>
      </c>
      <c r="U16" s="57"/>
      <c r="V16" s="57"/>
      <c r="W16" s="57">
        <f>SUM(Table8[[#This Row],[GOU 26/27]:[EF 26/27]])</f>
        <v>0</v>
      </c>
      <c r="X16" s="57"/>
      <c r="Y16" s="57"/>
      <c r="Z16" s="57">
        <f>SUM(Table8[[#This Row],[GOU 27/28]:[EF 27/28]])</f>
        <v>0</v>
      </c>
      <c r="AA16" s="57"/>
      <c r="AB16" s="57"/>
      <c r="AC16" s="57">
        <f>SUM(Table8[[#This Row],[GOU 28/29]:[EF 28/29]])</f>
        <v>0</v>
      </c>
    </row>
    <row r="17" spans="1:29" ht="69.75" x14ac:dyDescent="0.35">
      <c r="A17" s="169">
        <v>14</v>
      </c>
      <c r="B17" s="170" t="s">
        <v>31</v>
      </c>
      <c r="C17" s="171" t="s">
        <v>32</v>
      </c>
      <c r="D17" s="172" t="s">
        <v>49</v>
      </c>
      <c r="E17" s="171" t="s">
        <v>50</v>
      </c>
      <c r="F17" s="172" t="s">
        <v>1411</v>
      </c>
      <c r="G17" s="171" t="s">
        <v>1412</v>
      </c>
      <c r="H17" s="171" t="s">
        <v>36</v>
      </c>
      <c r="I17" s="173">
        <v>43647</v>
      </c>
      <c r="J17" s="173">
        <v>45838</v>
      </c>
      <c r="K17" s="57">
        <v>96.8</v>
      </c>
      <c r="L17" s="57"/>
      <c r="M17" s="57">
        <f>SUM(Table8[[#This Row],[G.O.U]:[External Financing (EF)]])</f>
        <v>96.8</v>
      </c>
      <c r="N17" s="57">
        <v>3.11</v>
      </c>
      <c r="O17" s="57"/>
      <c r="P17" s="57">
        <v>24.56</v>
      </c>
      <c r="Q17" s="57">
        <f>SUM(Table8[[#This Row],[GOU 24/25]:[EF 24/25]])</f>
        <v>27.669999999999998</v>
      </c>
      <c r="R17" s="57"/>
      <c r="S17" s="57"/>
      <c r="T17" s="57">
        <f>SUM(Table8[[#This Row],[GOU 25/26]:[EF 25/26]])</f>
        <v>0</v>
      </c>
      <c r="U17" s="57"/>
      <c r="V17" s="57"/>
      <c r="W17" s="57">
        <f>SUM(Table8[[#This Row],[GOU 26/27]:[EF 26/27]])</f>
        <v>0</v>
      </c>
      <c r="X17" s="57"/>
      <c r="Y17" s="57"/>
      <c r="Z17" s="57">
        <f>SUM(Table8[[#This Row],[GOU 27/28]:[EF 27/28]])</f>
        <v>0</v>
      </c>
      <c r="AA17" s="57"/>
      <c r="AB17" s="57"/>
      <c r="AC17" s="58">
        <f>SUM(Table8[[#This Row],[GOU 28/29]:[EF 28/29]])</f>
        <v>0</v>
      </c>
    </row>
    <row r="18" spans="1:29" ht="69.75" x14ac:dyDescent="0.35">
      <c r="A18" s="169">
        <v>15</v>
      </c>
      <c r="B18" s="170" t="s">
        <v>31</v>
      </c>
      <c r="C18" s="171" t="s">
        <v>32</v>
      </c>
      <c r="D18" s="172" t="s">
        <v>49</v>
      </c>
      <c r="E18" s="171" t="s">
        <v>50</v>
      </c>
      <c r="F18" s="169">
        <v>1661</v>
      </c>
      <c r="G18" s="171" t="s">
        <v>41</v>
      </c>
      <c r="H18" s="171" t="s">
        <v>36</v>
      </c>
      <c r="I18" s="173">
        <v>44203</v>
      </c>
      <c r="J18" s="173" t="s">
        <v>779</v>
      </c>
      <c r="K18" s="57">
        <v>665.35</v>
      </c>
      <c r="L18" s="57">
        <v>0</v>
      </c>
      <c r="M18" s="57">
        <f>SUM(Table8[[#This Row],[G.O.U]:[External Financing (EF)]])</f>
        <v>665.35</v>
      </c>
      <c r="N18" s="57">
        <v>9.6999999999999993</v>
      </c>
      <c r="O18" s="57"/>
      <c r="P18" s="57">
        <v>103.77</v>
      </c>
      <c r="Q18" s="57">
        <f>SUM(Table8[[#This Row],[GOU 24/25]:[EF 24/25]])</f>
        <v>113.47</v>
      </c>
      <c r="R18" s="57">
        <v>0</v>
      </c>
      <c r="S18" s="57">
        <v>0</v>
      </c>
      <c r="T18" s="57">
        <f>SUM(Table8[[#This Row],[GOU 25/26]:[EF 25/26]])</f>
        <v>0</v>
      </c>
      <c r="U18" s="57">
        <v>0</v>
      </c>
      <c r="V18" s="57">
        <v>0</v>
      </c>
      <c r="W18" s="57">
        <f>SUM(Table8[[#This Row],[GOU 26/27]:[EF 26/27]])</f>
        <v>0</v>
      </c>
      <c r="X18" s="57">
        <v>0</v>
      </c>
      <c r="Y18" s="57">
        <v>0</v>
      </c>
      <c r="Z18" s="57">
        <f>SUM(Table8[[#This Row],[GOU 27/28]:[EF 27/28]])</f>
        <v>0</v>
      </c>
      <c r="AA18" s="57"/>
      <c r="AB18" s="57"/>
      <c r="AC18" s="57">
        <f>SUM(Table8[[#This Row],[GOU 28/29]:[EF 28/29]])</f>
        <v>0</v>
      </c>
    </row>
    <row r="19" spans="1:29" ht="69.75" x14ac:dyDescent="0.35">
      <c r="A19" s="169">
        <v>16</v>
      </c>
      <c r="B19" s="170" t="s">
        <v>31</v>
      </c>
      <c r="C19" s="171" t="s">
        <v>32</v>
      </c>
      <c r="D19" s="172" t="s">
        <v>51</v>
      </c>
      <c r="E19" s="171" t="s">
        <v>52</v>
      </c>
      <c r="F19" s="169" t="s">
        <v>53</v>
      </c>
      <c r="G19" s="171" t="s">
        <v>54</v>
      </c>
      <c r="H19" s="171" t="s">
        <v>39</v>
      </c>
      <c r="I19" s="173">
        <v>44203</v>
      </c>
      <c r="J19" s="173" t="s">
        <v>778</v>
      </c>
      <c r="K19" s="57">
        <v>11.532570849000001</v>
      </c>
      <c r="L19" s="57">
        <v>0</v>
      </c>
      <c r="M19" s="57">
        <f>SUM(Table8[[#This Row],[G.O.U]:[External Financing (EF)]])</f>
        <v>11.532570849000001</v>
      </c>
      <c r="N19" s="57">
        <v>5.76</v>
      </c>
      <c r="O19" s="57"/>
      <c r="P19" s="57">
        <v>0</v>
      </c>
      <c r="Q19" s="57">
        <f>SUM(Table8[[#This Row],[GOU 24/25]:[EF 24/25]])</f>
        <v>5.76</v>
      </c>
      <c r="R19" s="57">
        <v>0</v>
      </c>
      <c r="S19" s="57">
        <v>0</v>
      </c>
      <c r="T19" s="57">
        <f>SUM(Table8[[#This Row],[GOU 25/26]:[EF 25/26]])</f>
        <v>0</v>
      </c>
      <c r="U19" s="57">
        <v>0</v>
      </c>
      <c r="V19" s="57">
        <v>0</v>
      </c>
      <c r="W19" s="57">
        <f>SUM(Table8[[#This Row],[GOU 26/27]:[EF 26/27]])</f>
        <v>0</v>
      </c>
      <c r="X19" s="57">
        <v>0</v>
      </c>
      <c r="Y19" s="57">
        <v>0</v>
      </c>
      <c r="Z19" s="57">
        <f>SUM(Table8[[#This Row],[GOU 27/28]:[EF 27/28]])</f>
        <v>0</v>
      </c>
      <c r="AA19" s="57"/>
      <c r="AB19" s="57"/>
      <c r="AC19" s="57">
        <f>SUM(Table8[[#This Row],[GOU 28/29]:[EF 28/29]])</f>
        <v>0</v>
      </c>
    </row>
    <row r="20" spans="1:29" ht="116.25" x14ac:dyDescent="0.35">
      <c r="A20" s="169">
        <v>17</v>
      </c>
      <c r="B20" s="170" t="s">
        <v>31</v>
      </c>
      <c r="C20" s="171" t="s">
        <v>32</v>
      </c>
      <c r="D20" s="172" t="s">
        <v>55</v>
      </c>
      <c r="E20" s="171" t="s">
        <v>56</v>
      </c>
      <c r="F20" s="169" t="s">
        <v>57</v>
      </c>
      <c r="G20" s="171" t="s">
        <v>58</v>
      </c>
      <c r="H20" s="171" t="s">
        <v>39</v>
      </c>
      <c r="I20" s="173">
        <v>44203</v>
      </c>
      <c r="J20" s="173" t="s">
        <v>778</v>
      </c>
      <c r="K20" s="57">
        <v>30.2</v>
      </c>
      <c r="L20" s="57">
        <v>0</v>
      </c>
      <c r="M20" s="57">
        <f>SUM(Table8[[#This Row],[G.O.U]:[External Financing (EF)]])</f>
        <v>30.2</v>
      </c>
      <c r="N20" s="57">
        <v>0.375</v>
      </c>
      <c r="O20" s="57"/>
      <c r="P20" s="57">
        <v>0</v>
      </c>
      <c r="Q20" s="57">
        <f>SUM(Table8[[#This Row],[GOU 24/25]:[EF 24/25]])</f>
        <v>0.375</v>
      </c>
      <c r="R20" s="57">
        <v>0</v>
      </c>
      <c r="S20" s="57">
        <v>0</v>
      </c>
      <c r="T20" s="57">
        <f>SUM(Table8[[#This Row],[GOU 25/26]:[EF 25/26]])</f>
        <v>0</v>
      </c>
      <c r="U20" s="57">
        <v>0</v>
      </c>
      <c r="V20" s="57">
        <v>0</v>
      </c>
      <c r="W20" s="57">
        <f>SUM(Table8[[#This Row],[GOU 26/27]:[EF 26/27]])</f>
        <v>0</v>
      </c>
      <c r="X20" s="57">
        <v>0</v>
      </c>
      <c r="Y20" s="57">
        <v>0</v>
      </c>
      <c r="Z20" s="57">
        <f>SUM(Table8[[#This Row],[GOU 27/28]:[EF 27/28]])</f>
        <v>0</v>
      </c>
      <c r="AA20" s="57"/>
      <c r="AB20" s="57"/>
      <c r="AC20" s="57">
        <f>SUM(Table8[[#This Row],[GOU 28/29]:[EF 28/29]])</f>
        <v>0</v>
      </c>
    </row>
    <row r="21" spans="1:29" ht="93" x14ac:dyDescent="0.35">
      <c r="A21" s="169">
        <v>18</v>
      </c>
      <c r="B21" s="170" t="s">
        <v>31</v>
      </c>
      <c r="C21" s="171" t="s">
        <v>32</v>
      </c>
      <c r="D21" s="172" t="s">
        <v>55</v>
      </c>
      <c r="E21" s="171" t="s">
        <v>56</v>
      </c>
      <c r="F21" s="172" t="s">
        <v>774</v>
      </c>
      <c r="G21" s="171" t="s">
        <v>775</v>
      </c>
      <c r="H21" s="171" t="s">
        <v>36</v>
      </c>
      <c r="I21" s="173">
        <v>42011</v>
      </c>
      <c r="J21" s="173" t="s">
        <v>83</v>
      </c>
      <c r="K21" s="57">
        <v>118</v>
      </c>
      <c r="L21" s="57">
        <v>0</v>
      </c>
      <c r="M21" s="57">
        <f>SUM(Table8[[#This Row],[G.O.U]:[External Financing (EF)]])</f>
        <v>118</v>
      </c>
      <c r="N21" s="57">
        <v>66.400000000000006</v>
      </c>
      <c r="O21" s="57"/>
      <c r="P21" s="57">
        <v>0</v>
      </c>
      <c r="Q21" s="57">
        <f>SUM(Table8[[#This Row],[GOU 24/25]:[EF 24/25]])</f>
        <v>66.400000000000006</v>
      </c>
      <c r="R21" s="57"/>
      <c r="S21" s="57"/>
      <c r="T21" s="57">
        <f>SUM(Table8[[#This Row],[GOU 25/26]:[EF 25/26]])</f>
        <v>0</v>
      </c>
      <c r="U21" s="57"/>
      <c r="V21" s="57"/>
      <c r="W21" s="57">
        <f>SUM(Table8[[#This Row],[GOU 26/27]:[EF 26/27]])</f>
        <v>0</v>
      </c>
      <c r="X21" s="57"/>
      <c r="Y21" s="57"/>
      <c r="Z21" s="57">
        <f>SUM(Table8[[#This Row],[GOU 27/28]:[EF 27/28]])</f>
        <v>0</v>
      </c>
      <c r="AA21" s="57"/>
      <c r="AB21" s="57"/>
      <c r="AC21" s="58">
        <f>SUM(Table8[[#This Row],[GOU 28/29]:[EF 28/29]])</f>
        <v>0</v>
      </c>
    </row>
    <row r="22" spans="1:29" ht="116.25" x14ac:dyDescent="0.35">
      <c r="A22" s="169">
        <v>19</v>
      </c>
      <c r="B22" s="170" t="s">
        <v>31</v>
      </c>
      <c r="C22" s="171" t="s">
        <v>32</v>
      </c>
      <c r="D22" s="172" t="s">
        <v>59</v>
      </c>
      <c r="E22" s="171" t="s">
        <v>60</v>
      </c>
      <c r="F22" s="172" t="s">
        <v>1690</v>
      </c>
      <c r="G22" s="171" t="s">
        <v>1691</v>
      </c>
      <c r="H22" s="171" t="s">
        <v>36</v>
      </c>
      <c r="I22" s="173">
        <v>44013</v>
      </c>
      <c r="J22" s="173">
        <v>45838</v>
      </c>
      <c r="K22" s="57">
        <v>80</v>
      </c>
      <c r="L22" s="57"/>
      <c r="M22" s="57">
        <f>SUM(Table8[[#This Row],[G.O.U]:[External Financing (EF)]])</f>
        <v>80</v>
      </c>
      <c r="N22" s="57">
        <v>5</v>
      </c>
      <c r="O22" s="57"/>
      <c r="P22" s="57">
        <v>0</v>
      </c>
      <c r="Q22" s="57">
        <f>SUM(Table8[[#This Row],[GOU 24/25]:[EF 24/25]])</f>
        <v>5</v>
      </c>
      <c r="R22" s="57"/>
      <c r="S22" s="57"/>
      <c r="T22" s="57">
        <f>SUM(Table8[[#This Row],[GOU 25/26]:[EF 25/26]])</f>
        <v>0</v>
      </c>
      <c r="U22" s="57"/>
      <c r="V22" s="57"/>
      <c r="W22" s="57">
        <f>SUM(Table8[[#This Row],[GOU 26/27]:[EF 26/27]])</f>
        <v>0</v>
      </c>
      <c r="X22" s="57"/>
      <c r="Y22" s="57"/>
      <c r="Z22" s="57">
        <f>SUM(Table8[[#This Row],[GOU 27/28]:[EF 27/28]])</f>
        <v>0</v>
      </c>
      <c r="AA22" s="57"/>
      <c r="AB22" s="57"/>
      <c r="AC22" s="58">
        <f>SUM(Table8[[#This Row],[GOU 28/29]:[EF 28/29]])</f>
        <v>0</v>
      </c>
    </row>
    <row r="23" spans="1:29" ht="69.75" x14ac:dyDescent="0.35">
      <c r="A23" s="169">
        <v>20</v>
      </c>
      <c r="B23" s="170" t="s">
        <v>31</v>
      </c>
      <c r="C23" s="171" t="s">
        <v>32</v>
      </c>
      <c r="D23" s="172" t="s">
        <v>59</v>
      </c>
      <c r="E23" s="171" t="s">
        <v>60</v>
      </c>
      <c r="F23" s="169" t="s">
        <v>61</v>
      </c>
      <c r="G23" s="171" t="s">
        <v>62</v>
      </c>
      <c r="H23" s="171" t="s">
        <v>39</v>
      </c>
      <c r="I23" s="173">
        <v>43837</v>
      </c>
      <c r="J23" s="173" t="s">
        <v>83</v>
      </c>
      <c r="K23" s="57">
        <v>418.26</v>
      </c>
      <c r="L23" s="57">
        <v>0</v>
      </c>
      <c r="M23" s="57">
        <f>SUM(Table8[[#This Row],[G.O.U]:[External Financing (EF)]])</f>
        <v>418.26</v>
      </c>
      <c r="N23" s="57">
        <v>76.055999999999997</v>
      </c>
      <c r="O23" s="57"/>
      <c r="P23" s="57">
        <v>0</v>
      </c>
      <c r="Q23" s="57">
        <f>SUM(Table8[[#This Row],[GOU 24/25]:[EF 24/25]])</f>
        <v>76.055999999999997</v>
      </c>
      <c r="R23" s="57">
        <v>0</v>
      </c>
      <c r="S23" s="57">
        <v>0</v>
      </c>
      <c r="T23" s="57">
        <f>SUM(Table8[[#This Row],[GOU 25/26]:[EF 25/26]])</f>
        <v>0</v>
      </c>
      <c r="U23" s="57">
        <v>0</v>
      </c>
      <c r="V23" s="57">
        <v>0</v>
      </c>
      <c r="W23" s="57">
        <f>SUM(Table8[[#This Row],[GOU 26/27]:[EF 26/27]])</f>
        <v>0</v>
      </c>
      <c r="X23" s="57">
        <v>0</v>
      </c>
      <c r="Y23" s="57">
        <v>0</v>
      </c>
      <c r="Z23" s="57">
        <f>SUM(Table8[[#This Row],[GOU 27/28]:[EF 27/28]])</f>
        <v>0</v>
      </c>
      <c r="AA23" s="57"/>
      <c r="AB23" s="57"/>
      <c r="AC23" s="58">
        <f>SUM(Table8[[#This Row],[GOU 28/29]:[EF 28/29]])</f>
        <v>0</v>
      </c>
    </row>
    <row r="24" spans="1:29" ht="69.75" x14ac:dyDescent="0.35">
      <c r="A24" s="169">
        <v>21</v>
      </c>
      <c r="B24" s="170" t="s">
        <v>31</v>
      </c>
      <c r="C24" s="171" t="s">
        <v>32</v>
      </c>
      <c r="D24" s="172" t="s">
        <v>63</v>
      </c>
      <c r="E24" s="171" t="s">
        <v>64</v>
      </c>
      <c r="F24" s="169">
        <v>1754</v>
      </c>
      <c r="G24" s="171" t="s">
        <v>66</v>
      </c>
      <c r="H24" s="171" t="s">
        <v>39</v>
      </c>
      <c r="I24" s="173">
        <v>43837</v>
      </c>
      <c r="J24" s="173" t="s">
        <v>83</v>
      </c>
      <c r="K24" s="57">
        <v>674</v>
      </c>
      <c r="L24" s="57">
        <v>0</v>
      </c>
      <c r="M24" s="57">
        <f>SUM(Table8[[#This Row],[G.O.U]:[External Financing (EF)]])</f>
        <v>674</v>
      </c>
      <c r="N24" s="57">
        <v>1.48</v>
      </c>
      <c r="O24" s="57"/>
      <c r="P24" s="57">
        <v>0</v>
      </c>
      <c r="Q24" s="57">
        <f>SUM(Table8[[#This Row],[GOU 24/25]:[EF 24/25]])</f>
        <v>1.48</v>
      </c>
      <c r="R24" s="57">
        <v>0</v>
      </c>
      <c r="S24" s="57">
        <v>0</v>
      </c>
      <c r="T24" s="57">
        <f>SUM(Table8[[#This Row],[GOU 25/26]:[EF 25/26]])</f>
        <v>0</v>
      </c>
      <c r="U24" s="57">
        <v>0</v>
      </c>
      <c r="V24" s="57">
        <v>0</v>
      </c>
      <c r="W24" s="57">
        <f>SUM(Table8[[#This Row],[GOU 26/27]:[EF 26/27]])</f>
        <v>0</v>
      </c>
      <c r="X24" s="57">
        <v>0</v>
      </c>
      <c r="Y24" s="57">
        <v>0</v>
      </c>
      <c r="Z24" s="57">
        <f>SUM(Table8[[#This Row],[GOU 27/28]:[EF 27/28]])</f>
        <v>0</v>
      </c>
      <c r="AA24" s="57"/>
      <c r="AB24" s="57"/>
      <c r="AC24" s="58">
        <f>SUM(Table8[[#This Row],[GOU 28/29]:[EF 28/29]])</f>
        <v>0</v>
      </c>
    </row>
    <row r="25" spans="1:29" ht="69.75" x14ac:dyDescent="0.35">
      <c r="A25" s="169">
        <v>22</v>
      </c>
      <c r="B25" s="170" t="s">
        <v>31</v>
      </c>
      <c r="C25" s="171" t="s">
        <v>32</v>
      </c>
      <c r="D25" s="172" t="s">
        <v>67</v>
      </c>
      <c r="E25" s="171" t="s">
        <v>68</v>
      </c>
      <c r="F25" s="169" t="s">
        <v>69</v>
      </c>
      <c r="G25" s="171" t="s">
        <v>70</v>
      </c>
      <c r="H25" s="171" t="s">
        <v>39</v>
      </c>
      <c r="I25" s="173">
        <v>44203</v>
      </c>
      <c r="J25" s="173" t="s">
        <v>83</v>
      </c>
      <c r="K25" s="57">
        <v>4.7869999999999999</v>
      </c>
      <c r="L25" s="57">
        <v>0</v>
      </c>
      <c r="M25" s="57">
        <f>SUM(Table8[[#This Row],[G.O.U]:[External Financing (EF)]])</f>
        <v>4.7869999999999999</v>
      </c>
      <c r="N25" s="57">
        <v>0.3</v>
      </c>
      <c r="O25" s="57"/>
      <c r="P25" s="57">
        <v>0</v>
      </c>
      <c r="Q25" s="57">
        <f>SUM(Table8[[#This Row],[GOU 24/25]:[EF 24/25]])</f>
        <v>0.3</v>
      </c>
      <c r="R25" s="57">
        <v>0</v>
      </c>
      <c r="S25" s="57">
        <v>0</v>
      </c>
      <c r="T25" s="57">
        <f>SUM(Table8[[#This Row],[GOU 25/26]:[EF 25/26]])</f>
        <v>0</v>
      </c>
      <c r="U25" s="57">
        <v>0</v>
      </c>
      <c r="V25" s="57">
        <v>0</v>
      </c>
      <c r="W25" s="57">
        <f>SUM(Table8[[#This Row],[GOU 26/27]:[EF 26/27]])</f>
        <v>0</v>
      </c>
      <c r="X25" s="57">
        <v>0</v>
      </c>
      <c r="Y25" s="57">
        <v>0</v>
      </c>
      <c r="Z25" s="57">
        <f>SUM(Table8[[#This Row],[GOU 27/28]:[EF 27/28]])</f>
        <v>0</v>
      </c>
      <c r="AA25" s="57"/>
      <c r="AB25" s="57"/>
      <c r="AC25" s="57">
        <f>SUM(Table8[[#This Row],[GOU 28/29]:[EF 28/29]])</f>
        <v>0</v>
      </c>
    </row>
    <row r="26" spans="1:29" ht="69.75" x14ac:dyDescent="0.35">
      <c r="A26" s="169">
        <v>23</v>
      </c>
      <c r="B26" s="170" t="s">
        <v>31</v>
      </c>
      <c r="C26" s="171" t="s">
        <v>32</v>
      </c>
      <c r="D26" s="172" t="s">
        <v>71</v>
      </c>
      <c r="E26" s="171" t="s">
        <v>72</v>
      </c>
      <c r="F26" s="169">
        <v>1683</v>
      </c>
      <c r="G26" s="171" t="s">
        <v>74</v>
      </c>
      <c r="H26" s="171" t="s">
        <v>39</v>
      </c>
      <c r="I26" s="173">
        <v>43837</v>
      </c>
      <c r="J26" s="173" t="s">
        <v>83</v>
      </c>
      <c r="K26" s="57">
        <v>22.483367999999999</v>
      </c>
      <c r="L26" s="57">
        <v>0</v>
      </c>
      <c r="M26" s="57">
        <f>SUM(Table8[[#This Row],[G.O.U]:[External Financing (EF)]])</f>
        <v>22.483367999999999</v>
      </c>
      <c r="N26" s="57">
        <v>2.02</v>
      </c>
      <c r="O26" s="57"/>
      <c r="P26" s="57">
        <v>0</v>
      </c>
      <c r="Q26" s="57">
        <f>SUM(Table8[[#This Row],[GOU 24/25]:[EF 24/25]])</f>
        <v>2.02</v>
      </c>
      <c r="R26" s="57">
        <v>0</v>
      </c>
      <c r="S26" s="57">
        <v>0</v>
      </c>
      <c r="T26" s="57">
        <f>SUM(Table8[[#This Row],[GOU 25/26]:[EF 25/26]])</f>
        <v>0</v>
      </c>
      <c r="U26" s="57">
        <v>0</v>
      </c>
      <c r="V26" s="57">
        <v>0</v>
      </c>
      <c r="W26" s="57">
        <f>SUM(Table8[[#This Row],[GOU 26/27]:[EF 26/27]])</f>
        <v>0</v>
      </c>
      <c r="X26" s="57">
        <v>0</v>
      </c>
      <c r="Y26" s="57">
        <v>0</v>
      </c>
      <c r="Z26" s="57">
        <f>SUM(Table8[[#This Row],[GOU 27/28]:[EF 27/28]])</f>
        <v>0</v>
      </c>
      <c r="AA26" s="57"/>
      <c r="AB26" s="57"/>
      <c r="AC26" s="58">
        <f>SUM(Table8[[#This Row],[GOU 28/29]:[EF 28/29]])</f>
        <v>0</v>
      </c>
    </row>
    <row r="27" spans="1:29" ht="69.75" x14ac:dyDescent="0.35">
      <c r="A27" s="169">
        <v>24</v>
      </c>
      <c r="B27" s="170" t="s">
        <v>31</v>
      </c>
      <c r="C27" s="171" t="s">
        <v>32</v>
      </c>
      <c r="D27" s="172" t="s">
        <v>49</v>
      </c>
      <c r="E27" s="171" t="s">
        <v>50</v>
      </c>
      <c r="F27" s="172" t="s">
        <v>2502</v>
      </c>
      <c r="G27" s="171" t="s">
        <v>2505</v>
      </c>
      <c r="H27" s="171" t="s">
        <v>36</v>
      </c>
      <c r="I27" s="173">
        <v>45298</v>
      </c>
      <c r="J27" s="173" t="s">
        <v>753</v>
      </c>
      <c r="K27" s="57">
        <v>99.95</v>
      </c>
      <c r="L27" s="57"/>
      <c r="M27" s="57">
        <f>SUM(Table8[[#This Row],[G.O.U]:[External Financing (EF)]])</f>
        <v>99.95</v>
      </c>
      <c r="N27" s="57">
        <v>7.11</v>
      </c>
      <c r="O27" s="57"/>
      <c r="P27" s="57"/>
      <c r="Q27" s="57">
        <f>SUM(Table8[[#This Row],[GOU 24/25]:[EF 24/25]])</f>
        <v>7.11</v>
      </c>
      <c r="R27" s="57">
        <v>20.62</v>
      </c>
      <c r="S27" s="57"/>
      <c r="T27" s="57">
        <f>SUM(Table8[[#This Row],[GOU 25/26]:[EF 25/26]])</f>
        <v>20.62</v>
      </c>
      <c r="U27" s="57">
        <v>24.1</v>
      </c>
      <c r="V27" s="57"/>
      <c r="W27" s="57">
        <f>SUM(Table8[[#This Row],[GOU 26/27]:[EF 26/27]])</f>
        <v>24.1</v>
      </c>
      <c r="X27" s="57">
        <v>24.6</v>
      </c>
      <c r="Y27" s="57"/>
      <c r="Z27" s="57">
        <f>SUM(Table8[[#This Row],[GOU 27/28]:[EF 27/28]])</f>
        <v>24.6</v>
      </c>
      <c r="AA27" s="57">
        <v>18.579999999999998</v>
      </c>
      <c r="AB27" s="57"/>
      <c r="AC27" s="58">
        <f>SUM(Table8[[#This Row],[GOU 28/29]:[EF 28/29]])</f>
        <v>18.579999999999998</v>
      </c>
    </row>
    <row r="28" spans="1:29" ht="69.75" x14ac:dyDescent="0.35">
      <c r="A28" s="169">
        <v>25</v>
      </c>
      <c r="B28" s="170" t="s">
        <v>31</v>
      </c>
      <c r="C28" s="171" t="s">
        <v>32</v>
      </c>
      <c r="D28" s="172" t="s">
        <v>49</v>
      </c>
      <c r="E28" s="171" t="s">
        <v>50</v>
      </c>
      <c r="F28" s="172" t="s">
        <v>2503</v>
      </c>
      <c r="G28" s="171" t="s">
        <v>2506</v>
      </c>
      <c r="H28" s="171" t="s">
        <v>36</v>
      </c>
      <c r="I28" s="173">
        <v>45298</v>
      </c>
      <c r="J28" s="173" t="s">
        <v>753</v>
      </c>
      <c r="K28" s="57">
        <v>95</v>
      </c>
      <c r="L28" s="57"/>
      <c r="M28" s="57">
        <f>SUM(Table8[[#This Row],[G.O.U]:[External Financing (EF)]])</f>
        <v>95</v>
      </c>
      <c r="N28" s="57">
        <v>5.9</v>
      </c>
      <c r="O28" s="57"/>
      <c r="P28" s="57"/>
      <c r="Q28" s="57">
        <f>SUM(Table8[[#This Row],[GOU 24/25]:[EF 24/25]])</f>
        <v>5.9</v>
      </c>
      <c r="R28" s="57">
        <v>25.2</v>
      </c>
      <c r="S28" s="57"/>
      <c r="T28" s="57">
        <f>SUM(Table8[[#This Row],[GOU 25/26]:[EF 25/26]])</f>
        <v>25.2</v>
      </c>
      <c r="U28" s="57">
        <v>30.7</v>
      </c>
      <c r="V28" s="57"/>
      <c r="W28" s="57">
        <f>SUM(Table8[[#This Row],[GOU 26/27]:[EF 26/27]])</f>
        <v>30.7</v>
      </c>
      <c r="X28" s="57">
        <v>21.1</v>
      </c>
      <c r="Y28" s="57"/>
      <c r="Z28" s="57">
        <f>SUM(Table8[[#This Row],[GOU 27/28]:[EF 27/28]])</f>
        <v>21.1</v>
      </c>
      <c r="AA28" s="57">
        <v>14.2</v>
      </c>
      <c r="AB28" s="57"/>
      <c r="AC28" s="58">
        <f>SUM(Table8[[#This Row],[GOU 28/29]:[EF 28/29]])</f>
        <v>14.2</v>
      </c>
    </row>
    <row r="29" spans="1:29" ht="69.75" x14ac:dyDescent="0.35">
      <c r="A29" s="169">
        <v>26</v>
      </c>
      <c r="B29" s="170" t="s">
        <v>31</v>
      </c>
      <c r="C29" s="171" t="s">
        <v>32</v>
      </c>
      <c r="D29" s="172" t="s">
        <v>49</v>
      </c>
      <c r="E29" s="171" t="s">
        <v>50</v>
      </c>
      <c r="F29" s="172" t="s">
        <v>2504</v>
      </c>
      <c r="G29" s="171" t="s">
        <v>2507</v>
      </c>
      <c r="H29" s="171" t="s">
        <v>36</v>
      </c>
      <c r="I29" s="173">
        <v>45298</v>
      </c>
      <c r="J29" s="173" t="s">
        <v>753</v>
      </c>
      <c r="K29" s="57">
        <v>95</v>
      </c>
      <c r="L29" s="57"/>
      <c r="M29" s="57">
        <f>SUM(Table8[[#This Row],[G.O.U]:[External Financing (EF)]])</f>
        <v>95</v>
      </c>
      <c r="N29" s="57">
        <v>9.4600000000000009</v>
      </c>
      <c r="O29" s="57"/>
      <c r="P29" s="57"/>
      <c r="Q29" s="57">
        <f>SUM(Table8[[#This Row],[GOU 24/25]:[EF 24/25]])</f>
        <v>9.4600000000000009</v>
      </c>
      <c r="R29" s="57">
        <v>18.579999999999998</v>
      </c>
      <c r="S29" s="57"/>
      <c r="T29" s="57">
        <f>SUM(Table8[[#This Row],[GOU 25/26]:[EF 25/26]])</f>
        <v>18.579999999999998</v>
      </c>
      <c r="U29" s="57">
        <v>20.75</v>
      </c>
      <c r="V29" s="57"/>
      <c r="W29" s="57">
        <f>SUM(Table8[[#This Row],[GOU 26/27]:[EF 26/27]])</f>
        <v>20.75</v>
      </c>
      <c r="X29" s="57">
        <v>20.03</v>
      </c>
      <c r="Y29" s="57"/>
      <c r="Z29" s="57">
        <f>SUM(Table8[[#This Row],[GOU 27/28]:[EF 27/28]])</f>
        <v>20.03</v>
      </c>
      <c r="AA29" s="57">
        <v>19.600000000000001</v>
      </c>
      <c r="AB29" s="57"/>
      <c r="AC29" s="58">
        <f>SUM(Table8[[#This Row],[GOU 28/29]:[EF 28/29]])</f>
        <v>19.600000000000001</v>
      </c>
    </row>
    <row r="30" spans="1:29" ht="139.5" x14ac:dyDescent="0.35">
      <c r="A30" s="169">
        <v>27</v>
      </c>
      <c r="B30" s="170" t="s">
        <v>31</v>
      </c>
      <c r="C30" s="171" t="s">
        <v>32</v>
      </c>
      <c r="D30" s="172" t="s">
        <v>33</v>
      </c>
      <c r="E30" s="171" t="s">
        <v>34</v>
      </c>
      <c r="F30" s="172" t="s">
        <v>121</v>
      </c>
      <c r="G30" s="171" t="s">
        <v>1066</v>
      </c>
      <c r="H30" s="171" t="s">
        <v>36</v>
      </c>
      <c r="I30" s="173">
        <v>43837</v>
      </c>
      <c r="J30" s="173" t="s">
        <v>83</v>
      </c>
      <c r="K30" s="57">
        <v>159</v>
      </c>
      <c r="L30" s="57">
        <v>0</v>
      </c>
      <c r="M30" s="57">
        <f>SUM(Table8[[#This Row],[G.O.U]:[External Financing (EF)]])</f>
        <v>159</v>
      </c>
      <c r="N30" s="57">
        <v>0.05</v>
      </c>
      <c r="O30" s="57"/>
      <c r="P30" s="57">
        <v>0</v>
      </c>
      <c r="Q30" s="57">
        <f>SUM(Table8[[#This Row],[GOU 24/25]:[EF 24/25]])</f>
        <v>0.05</v>
      </c>
      <c r="R30" s="57">
        <v>0</v>
      </c>
      <c r="S30" s="57">
        <v>0</v>
      </c>
      <c r="T30" s="57">
        <f>SUM(Table8[[#This Row],[GOU 25/26]:[EF 25/26]])</f>
        <v>0</v>
      </c>
      <c r="U30" s="57">
        <v>0</v>
      </c>
      <c r="V30" s="57">
        <v>0</v>
      </c>
      <c r="W30" s="57">
        <f>SUM(Table8[[#This Row],[GOU 26/27]:[EF 26/27]])</f>
        <v>0</v>
      </c>
      <c r="X30" s="57">
        <v>0</v>
      </c>
      <c r="Y30" s="57">
        <v>0</v>
      </c>
      <c r="Z30" s="57">
        <f>SUM(Table8[[#This Row],[GOU 27/28]:[EF 27/28]])</f>
        <v>0</v>
      </c>
      <c r="AA30" s="57"/>
      <c r="AB30" s="57"/>
      <c r="AC30" s="57">
        <f>SUM(Table8[[#This Row],[GOU 28/29]:[EF 28/29]])</f>
        <v>0</v>
      </c>
    </row>
    <row r="31" spans="1:29" ht="93" x14ac:dyDescent="0.35">
      <c r="A31" s="169">
        <v>28</v>
      </c>
      <c r="B31" s="170" t="s">
        <v>31</v>
      </c>
      <c r="C31" s="171" t="s">
        <v>32</v>
      </c>
      <c r="D31" s="172" t="s">
        <v>49</v>
      </c>
      <c r="E31" s="171" t="s">
        <v>50</v>
      </c>
      <c r="F31" s="172" t="s">
        <v>145</v>
      </c>
      <c r="G31" s="171" t="s">
        <v>146</v>
      </c>
      <c r="H31" s="171" t="s">
        <v>36</v>
      </c>
      <c r="I31" s="173">
        <v>43837</v>
      </c>
      <c r="J31" s="173" t="s">
        <v>83</v>
      </c>
      <c r="K31" s="57">
        <v>73.369388935000003</v>
      </c>
      <c r="L31" s="57">
        <v>299.117560298</v>
      </c>
      <c r="M31" s="57">
        <f>SUM(Table8[[#This Row],[G.O.U]:[External Financing (EF)]])</f>
        <v>372.48694923300002</v>
      </c>
      <c r="N31" s="57">
        <v>13.39</v>
      </c>
      <c r="O31" s="57"/>
      <c r="P31" s="57">
        <v>148.31</v>
      </c>
      <c r="Q31" s="57">
        <f>SUM(Table8[[#This Row],[GOU 24/25]:[EF 24/25]])</f>
        <v>161.69999999999999</v>
      </c>
      <c r="R31" s="57">
        <v>0</v>
      </c>
      <c r="S31" s="57">
        <v>0</v>
      </c>
      <c r="T31" s="57">
        <f>SUM(Table8[[#This Row],[GOU 25/26]:[EF 25/26]])</f>
        <v>0</v>
      </c>
      <c r="U31" s="57">
        <v>0</v>
      </c>
      <c r="V31" s="57">
        <v>0</v>
      </c>
      <c r="W31" s="57">
        <f>SUM(Table8[[#This Row],[GOU 26/27]:[EF 26/27]])</f>
        <v>0</v>
      </c>
      <c r="X31" s="57">
        <v>0</v>
      </c>
      <c r="Y31" s="57">
        <v>0</v>
      </c>
      <c r="Z31" s="57">
        <f>SUM(Table8[[#This Row],[GOU 27/28]:[EF 27/28]])</f>
        <v>0</v>
      </c>
      <c r="AA31" s="57"/>
      <c r="AB31" s="57"/>
      <c r="AC31" s="57">
        <f>SUM(Table8[[#This Row],[GOU 28/29]:[EF 28/29]])</f>
        <v>0</v>
      </c>
    </row>
    <row r="32" spans="1:29" ht="69.75" x14ac:dyDescent="0.35">
      <c r="A32" s="169">
        <v>29</v>
      </c>
      <c r="B32" s="170" t="s">
        <v>31</v>
      </c>
      <c r="C32" s="171" t="s">
        <v>32</v>
      </c>
      <c r="D32" s="172" t="s">
        <v>49</v>
      </c>
      <c r="E32" s="171" t="s">
        <v>50</v>
      </c>
      <c r="F32" s="172" t="s">
        <v>157</v>
      </c>
      <c r="G32" s="171" t="s">
        <v>158</v>
      </c>
      <c r="H32" s="171" t="s">
        <v>36</v>
      </c>
      <c r="I32" s="173">
        <v>44933</v>
      </c>
      <c r="J32" s="173" t="s">
        <v>86</v>
      </c>
      <c r="K32" s="57">
        <v>92</v>
      </c>
      <c r="L32" s="57">
        <v>0</v>
      </c>
      <c r="M32" s="57">
        <f>SUM(Table8[[#This Row],[G.O.U]:[External Financing (EF)]])</f>
        <v>92</v>
      </c>
      <c r="N32" s="57">
        <v>5.86</v>
      </c>
      <c r="O32" s="57"/>
      <c r="P32" s="57">
        <v>0</v>
      </c>
      <c r="Q32" s="57">
        <f>SUM(Table8[[#This Row],[GOU 24/25]:[EF 24/25]])</f>
        <v>5.86</v>
      </c>
      <c r="R32" s="57">
        <v>18.3</v>
      </c>
      <c r="S32" s="57">
        <v>0</v>
      </c>
      <c r="T32" s="57">
        <f>SUM(Table8[[#This Row],[GOU 25/26]:[EF 25/26]])</f>
        <v>18.3</v>
      </c>
      <c r="U32" s="57">
        <v>22.9</v>
      </c>
      <c r="V32" s="57">
        <v>0</v>
      </c>
      <c r="W32" s="57">
        <f>SUM(Table8[[#This Row],[GOU 26/27]:[EF 26/27]])</f>
        <v>22.9</v>
      </c>
      <c r="X32" s="57">
        <v>22.3</v>
      </c>
      <c r="Y32" s="57">
        <v>0</v>
      </c>
      <c r="Z32" s="57">
        <f>SUM(Table8[[#This Row],[GOU 27/28]:[EF 27/28]])</f>
        <v>22.3</v>
      </c>
      <c r="AA32" s="57">
        <v>18.5</v>
      </c>
      <c r="AB32" s="57"/>
      <c r="AC32" s="57">
        <f>SUM(Table8[[#This Row],[GOU 28/29]:[EF 28/29]])</f>
        <v>18.5</v>
      </c>
    </row>
    <row r="33" spans="1:29" ht="69.75" x14ac:dyDescent="0.35">
      <c r="A33" s="169">
        <v>30</v>
      </c>
      <c r="B33" s="170" t="s">
        <v>31</v>
      </c>
      <c r="C33" s="171" t="s">
        <v>32</v>
      </c>
      <c r="D33" s="172" t="s">
        <v>49</v>
      </c>
      <c r="E33" s="171" t="s">
        <v>50</v>
      </c>
      <c r="F33" s="172" t="s">
        <v>159</v>
      </c>
      <c r="G33" s="171" t="s">
        <v>160</v>
      </c>
      <c r="H33" s="171" t="s">
        <v>36</v>
      </c>
      <c r="I33" s="173">
        <v>44933</v>
      </c>
      <c r="J33" s="173" t="s">
        <v>86</v>
      </c>
      <c r="K33" s="57">
        <v>94.808000000000007</v>
      </c>
      <c r="L33" s="57">
        <v>0</v>
      </c>
      <c r="M33" s="57">
        <f>SUM(Table8[[#This Row],[G.O.U]:[External Financing (EF)]])</f>
        <v>94.808000000000007</v>
      </c>
      <c r="N33" s="57">
        <v>6.94</v>
      </c>
      <c r="O33" s="57"/>
      <c r="P33" s="57">
        <v>0</v>
      </c>
      <c r="Q33" s="57">
        <f>SUM(Table8[[#This Row],[GOU 24/25]:[EF 24/25]])</f>
        <v>6.94</v>
      </c>
      <c r="R33" s="57">
        <v>23.9</v>
      </c>
      <c r="S33" s="57">
        <v>0</v>
      </c>
      <c r="T33" s="57">
        <f>SUM(Table8[[#This Row],[GOU 25/26]:[EF 25/26]])</f>
        <v>23.9</v>
      </c>
      <c r="U33" s="57">
        <v>25.9</v>
      </c>
      <c r="V33" s="57">
        <v>0</v>
      </c>
      <c r="W33" s="57">
        <f>SUM(Table8[[#This Row],[GOU 26/27]:[EF 26/27]])</f>
        <v>25.9</v>
      </c>
      <c r="X33" s="57">
        <v>19.7</v>
      </c>
      <c r="Y33" s="57">
        <v>0</v>
      </c>
      <c r="Z33" s="57">
        <f>SUM(Table8[[#This Row],[GOU 27/28]:[EF 27/28]])</f>
        <v>19.7</v>
      </c>
      <c r="AA33" s="57">
        <v>13.6</v>
      </c>
      <c r="AB33" s="57"/>
      <c r="AC33" s="58">
        <f>SUM(Table8[[#This Row],[GOU 28/29]:[EF 28/29]])</f>
        <v>13.6</v>
      </c>
    </row>
    <row r="34" spans="1:29" ht="93" x14ac:dyDescent="0.35">
      <c r="A34" s="169">
        <v>31</v>
      </c>
      <c r="B34" s="175" t="s">
        <v>31</v>
      </c>
      <c r="C34" s="176" t="s">
        <v>32</v>
      </c>
      <c r="D34" s="177" t="s">
        <v>33</v>
      </c>
      <c r="E34" s="176" t="s">
        <v>34</v>
      </c>
      <c r="F34" s="177" t="s">
        <v>784</v>
      </c>
      <c r="G34" s="176" t="s">
        <v>786</v>
      </c>
      <c r="H34" s="176" t="s">
        <v>36</v>
      </c>
      <c r="I34" s="178">
        <v>43837</v>
      </c>
      <c r="J34" s="178" t="s">
        <v>83</v>
      </c>
      <c r="K34" s="158">
        <v>370</v>
      </c>
      <c r="L34" s="158">
        <v>0</v>
      </c>
      <c r="M34" s="57">
        <f>SUM(Table8[[#This Row],[G.O.U]:[External Financing (EF)]])</f>
        <v>370</v>
      </c>
      <c r="N34" s="158">
        <v>1.8</v>
      </c>
      <c r="O34" s="158"/>
      <c r="P34" s="158">
        <v>0</v>
      </c>
      <c r="Q34" s="158">
        <f>SUM(Table8[[#This Row],[GOU 24/25]:[EF 24/25]])</f>
        <v>1.8</v>
      </c>
      <c r="R34" s="158"/>
      <c r="S34" s="158"/>
      <c r="T34" s="158">
        <f>SUM(Table8[[#This Row],[GOU 25/26]:[EF 25/26]])</f>
        <v>0</v>
      </c>
      <c r="U34" s="158"/>
      <c r="V34" s="158"/>
      <c r="W34" s="158">
        <f>SUM(Table8[[#This Row],[GOU 26/27]:[EF 26/27]])</f>
        <v>0</v>
      </c>
      <c r="X34" s="158"/>
      <c r="Y34" s="158"/>
      <c r="Z34" s="158">
        <f>SUM(Table8[[#This Row],[GOU 27/28]:[EF 27/28]])</f>
        <v>0</v>
      </c>
      <c r="AA34" s="158"/>
      <c r="AB34" s="158"/>
      <c r="AC34" s="179">
        <f>SUM(Table8[[#This Row],[GOU 28/29]:[EF 28/29]])</f>
        <v>0</v>
      </c>
    </row>
    <row r="35" spans="1:29" ht="93" x14ac:dyDescent="0.35">
      <c r="A35" s="169">
        <v>32</v>
      </c>
      <c r="B35" s="175" t="s">
        <v>31</v>
      </c>
      <c r="C35" s="176" t="s">
        <v>32</v>
      </c>
      <c r="D35" s="177" t="s">
        <v>33</v>
      </c>
      <c r="E35" s="176" t="s">
        <v>34</v>
      </c>
      <c r="F35" s="177" t="s">
        <v>785</v>
      </c>
      <c r="G35" s="176" t="s">
        <v>787</v>
      </c>
      <c r="H35" s="176" t="s">
        <v>36</v>
      </c>
      <c r="I35" s="178">
        <v>43837</v>
      </c>
      <c r="J35" s="178" t="s">
        <v>83</v>
      </c>
      <c r="K35" s="158">
        <v>600</v>
      </c>
      <c r="L35" s="158">
        <v>0</v>
      </c>
      <c r="M35" s="57">
        <f>SUM(Table8[[#This Row],[G.O.U]:[External Financing (EF)]])</f>
        <v>600</v>
      </c>
      <c r="N35" s="158">
        <v>0</v>
      </c>
      <c r="O35" s="158"/>
      <c r="P35" s="158">
        <v>0</v>
      </c>
      <c r="Q35" s="158">
        <f>SUM(Table8[[#This Row],[GOU 24/25]:[EF 24/25]])</f>
        <v>0</v>
      </c>
      <c r="R35" s="158"/>
      <c r="S35" s="158"/>
      <c r="T35" s="158">
        <f>SUM(Table8[[#This Row],[GOU 25/26]:[EF 25/26]])</f>
        <v>0</v>
      </c>
      <c r="U35" s="158"/>
      <c r="V35" s="158"/>
      <c r="W35" s="158">
        <f>SUM(Table8[[#This Row],[GOU 26/27]:[EF 26/27]])</f>
        <v>0</v>
      </c>
      <c r="X35" s="158"/>
      <c r="Y35" s="158"/>
      <c r="Z35" s="158">
        <f>SUM(Table8[[#This Row],[GOU 27/28]:[EF 27/28]])</f>
        <v>0</v>
      </c>
      <c r="AA35" s="158"/>
      <c r="AB35" s="158"/>
      <c r="AC35" s="179">
        <f>SUM(Table8[[#This Row],[GOU 28/29]:[EF 28/29]])</f>
        <v>0</v>
      </c>
    </row>
    <row r="36" spans="1:29" ht="69.75" x14ac:dyDescent="0.35">
      <c r="A36" s="169">
        <v>33</v>
      </c>
      <c r="B36" s="175" t="s">
        <v>31</v>
      </c>
      <c r="C36" s="176" t="s">
        <v>32</v>
      </c>
      <c r="D36" s="177" t="s">
        <v>71</v>
      </c>
      <c r="E36" s="176" t="s">
        <v>72</v>
      </c>
      <c r="F36" s="177">
        <v>1831</v>
      </c>
      <c r="G36" s="176" t="s">
        <v>2527</v>
      </c>
      <c r="H36" s="176" t="s">
        <v>36</v>
      </c>
      <c r="I36" s="178">
        <v>45474</v>
      </c>
      <c r="J36" s="178">
        <v>47299</v>
      </c>
      <c r="K36" s="158">
        <v>332.45699999999999</v>
      </c>
      <c r="L36" s="158"/>
      <c r="M36" s="57">
        <f>SUM(Table8[[#This Row],[G.O.U]:[External Financing (EF)]])</f>
        <v>332.45699999999999</v>
      </c>
      <c r="N36" s="158">
        <v>31.312000000000001</v>
      </c>
      <c r="O36" s="158"/>
      <c r="P36" s="158"/>
      <c r="Q36" s="158">
        <f>SUM(Table8[[#This Row],[GOU 24/25]:[EF 24/25]])</f>
        <v>31.312000000000001</v>
      </c>
      <c r="R36" s="158"/>
      <c r="S36" s="158"/>
      <c r="T36" s="158">
        <f>SUM(Table8[[#This Row],[GOU 25/26]:[EF 25/26]])</f>
        <v>0</v>
      </c>
      <c r="U36" s="158"/>
      <c r="V36" s="158"/>
      <c r="W36" s="158">
        <f>SUM(Table8[[#This Row],[GOU 26/27]:[EF 26/27]])</f>
        <v>0</v>
      </c>
      <c r="X36" s="158"/>
      <c r="Y36" s="158"/>
      <c r="Z36" s="158">
        <f>SUM(Table8[[#This Row],[GOU 27/28]:[EF 27/28]])</f>
        <v>0</v>
      </c>
      <c r="AA36" s="158"/>
      <c r="AB36" s="158"/>
      <c r="AC36" s="179">
        <f>SUM(Table8[[#This Row],[GOU 28/29]:[EF 28/29]])</f>
        <v>0</v>
      </c>
    </row>
    <row r="37" spans="1:29" ht="69.75" x14ac:dyDescent="0.35">
      <c r="A37" s="169">
        <v>34</v>
      </c>
      <c r="B37" s="170" t="s">
        <v>75</v>
      </c>
      <c r="C37" s="171" t="s">
        <v>76</v>
      </c>
      <c r="D37" s="172" t="s">
        <v>77</v>
      </c>
      <c r="E37" s="171" t="s">
        <v>78</v>
      </c>
      <c r="F37" s="174" t="s">
        <v>782</v>
      </c>
      <c r="G37" s="171" t="s">
        <v>783</v>
      </c>
      <c r="H37" s="171" t="s">
        <v>36</v>
      </c>
      <c r="I37" s="173">
        <v>44568</v>
      </c>
      <c r="J37" s="173" t="s">
        <v>752</v>
      </c>
      <c r="K37" s="57">
        <v>87.6</v>
      </c>
      <c r="L37" s="57">
        <v>0</v>
      </c>
      <c r="M37" s="57">
        <f>SUM(Table8[[#This Row],[G.O.U]:[External Financing (EF)]])</f>
        <v>87.6</v>
      </c>
      <c r="N37" s="57">
        <v>15</v>
      </c>
      <c r="O37" s="57"/>
      <c r="P37" s="57">
        <v>0</v>
      </c>
      <c r="Q37" s="57">
        <f>SUM(Table8[[#This Row],[GOU 24/25]:[EF 24/25]])</f>
        <v>15</v>
      </c>
      <c r="R37" s="57">
        <v>18.8</v>
      </c>
      <c r="S37" s="57">
        <v>0</v>
      </c>
      <c r="T37" s="57">
        <f>SUM(Table8[[#This Row],[GOU 25/26]:[EF 25/26]])</f>
        <v>18.8</v>
      </c>
      <c r="U37" s="57">
        <v>29.9</v>
      </c>
      <c r="V37" s="57">
        <v>0</v>
      </c>
      <c r="W37" s="57">
        <f>SUM(Table8[[#This Row],[GOU 26/27]:[EF 26/27]])</f>
        <v>29.9</v>
      </c>
      <c r="X37" s="57"/>
      <c r="Y37" s="57"/>
      <c r="Z37" s="57">
        <f>SUM(Table8[[#This Row],[GOU 27/28]:[EF 27/28]])</f>
        <v>0</v>
      </c>
      <c r="AA37" s="57"/>
      <c r="AB37" s="57"/>
      <c r="AC37" s="58">
        <f>SUM(Table8[[#This Row],[GOU 28/29]:[EF 28/29]])</f>
        <v>0</v>
      </c>
    </row>
    <row r="38" spans="1:29" ht="162.75" x14ac:dyDescent="0.35">
      <c r="A38" s="169">
        <v>35</v>
      </c>
      <c r="B38" s="170" t="s">
        <v>87</v>
      </c>
      <c r="C38" s="171" t="s">
        <v>88</v>
      </c>
      <c r="D38" s="172" t="s">
        <v>77</v>
      </c>
      <c r="E38" s="171" t="s">
        <v>78</v>
      </c>
      <c r="F38" s="172" t="s">
        <v>84</v>
      </c>
      <c r="G38" s="171" t="s">
        <v>85</v>
      </c>
      <c r="H38" s="171" t="s">
        <v>36</v>
      </c>
      <c r="I38" s="173">
        <v>44933</v>
      </c>
      <c r="J38" s="173" t="s">
        <v>86</v>
      </c>
      <c r="K38" s="57">
        <v>160.4</v>
      </c>
      <c r="L38" s="57">
        <v>0</v>
      </c>
      <c r="M38" s="57">
        <f>SUM(Table8[[#This Row],[G.O.U]:[External Financing (EF)]])</f>
        <v>160.4</v>
      </c>
      <c r="N38" s="57">
        <v>51.5</v>
      </c>
      <c r="O38" s="57"/>
      <c r="P38" s="57">
        <v>616.77300000000002</v>
      </c>
      <c r="Q38" s="57">
        <f>SUM(Table8[[#This Row],[GOU 24/25]:[EF 24/25]])</f>
        <v>668.27300000000002</v>
      </c>
      <c r="R38" s="57">
        <v>78.5</v>
      </c>
      <c r="S38" s="57">
        <v>0</v>
      </c>
      <c r="T38" s="57">
        <f>SUM(Table8[[#This Row],[GOU 25/26]:[EF 25/26]])</f>
        <v>78.5</v>
      </c>
      <c r="U38" s="57">
        <v>66.099999999999994</v>
      </c>
      <c r="V38" s="57">
        <v>0</v>
      </c>
      <c r="W38" s="57">
        <f>SUM(Table8[[#This Row],[GOU 26/27]:[EF 26/27]])</f>
        <v>66.099999999999994</v>
      </c>
      <c r="X38" s="57">
        <v>63.8</v>
      </c>
      <c r="Y38" s="57">
        <v>0</v>
      </c>
      <c r="Z38" s="57">
        <f>SUM(Table8[[#This Row],[GOU 27/28]:[EF 27/28]])</f>
        <v>63.8</v>
      </c>
      <c r="AA38" s="57">
        <v>30.5</v>
      </c>
      <c r="AB38" s="57"/>
      <c r="AC38" s="58">
        <f>SUM(Table8[[#This Row],[GOU 28/29]:[EF 28/29]])</f>
        <v>30.5</v>
      </c>
    </row>
    <row r="39" spans="1:29" ht="162.75" x14ac:dyDescent="0.35">
      <c r="A39" s="169">
        <v>36</v>
      </c>
      <c r="B39" s="170" t="s">
        <v>87</v>
      </c>
      <c r="C39" s="171" t="s">
        <v>88</v>
      </c>
      <c r="D39" s="172" t="s">
        <v>77</v>
      </c>
      <c r="E39" s="171" t="s">
        <v>78</v>
      </c>
      <c r="F39" s="172" t="s">
        <v>89</v>
      </c>
      <c r="G39" s="171" t="s">
        <v>90</v>
      </c>
      <c r="H39" s="171" t="s">
        <v>79</v>
      </c>
      <c r="I39" s="173" t="s">
        <v>82</v>
      </c>
      <c r="J39" s="173" t="s">
        <v>778</v>
      </c>
      <c r="K39" s="57">
        <v>101.15</v>
      </c>
      <c r="L39" s="57">
        <v>0</v>
      </c>
      <c r="M39" s="57">
        <f>SUM(Table8[[#This Row],[G.O.U]:[External Financing (EF)]])</f>
        <v>101.15</v>
      </c>
      <c r="N39" s="57">
        <v>18</v>
      </c>
      <c r="O39" s="57"/>
      <c r="P39" s="57">
        <v>0</v>
      </c>
      <c r="Q39" s="57">
        <f>SUM(Table8[[#This Row],[GOU 24/25]:[EF 24/25]])</f>
        <v>18</v>
      </c>
      <c r="R39" s="57">
        <v>0</v>
      </c>
      <c r="S39" s="57">
        <v>0</v>
      </c>
      <c r="T39" s="57">
        <f>SUM(Table8[[#This Row],[GOU 25/26]:[EF 25/26]])</f>
        <v>0</v>
      </c>
      <c r="U39" s="57">
        <v>0</v>
      </c>
      <c r="V39" s="57">
        <v>0</v>
      </c>
      <c r="W39" s="57">
        <f>SUM(Table8[[#This Row],[GOU 26/27]:[EF 26/27]])</f>
        <v>0</v>
      </c>
      <c r="X39" s="57">
        <v>0</v>
      </c>
      <c r="Y39" s="57">
        <v>0</v>
      </c>
      <c r="Z39" s="57">
        <f>SUM(Table8[[#This Row],[GOU 27/28]:[EF 27/28]])</f>
        <v>0</v>
      </c>
      <c r="AA39" s="57"/>
      <c r="AB39" s="57"/>
      <c r="AC39" s="58">
        <f>SUM(Table8[[#This Row],[GOU 28/29]:[EF 28/29]])</f>
        <v>0</v>
      </c>
    </row>
    <row r="40" spans="1:29" ht="162.75" x14ac:dyDescent="0.35">
      <c r="A40" s="169">
        <v>37</v>
      </c>
      <c r="B40" s="170" t="s">
        <v>87</v>
      </c>
      <c r="C40" s="171" t="s">
        <v>88</v>
      </c>
      <c r="D40" s="172" t="s">
        <v>77</v>
      </c>
      <c r="E40" s="171" t="s">
        <v>78</v>
      </c>
      <c r="F40" s="172" t="s">
        <v>210</v>
      </c>
      <c r="G40" s="171" t="s">
        <v>211</v>
      </c>
      <c r="H40" s="171" t="s">
        <v>36</v>
      </c>
      <c r="I40" s="173" t="s">
        <v>82</v>
      </c>
      <c r="J40" s="173" t="s">
        <v>83</v>
      </c>
      <c r="K40" s="57">
        <v>969.95550000000003</v>
      </c>
      <c r="L40" s="57">
        <v>0</v>
      </c>
      <c r="M40" s="57">
        <f>SUM(Table8[[#This Row],[G.O.U]:[External Financing (EF)]])</f>
        <v>969.95550000000003</v>
      </c>
      <c r="N40" s="57">
        <v>30</v>
      </c>
      <c r="O40" s="57"/>
      <c r="P40" s="57">
        <v>0</v>
      </c>
      <c r="Q40" s="57">
        <f>SUM(Table8[[#This Row],[GOU 24/25]:[EF 24/25]])</f>
        <v>30</v>
      </c>
      <c r="R40" s="57">
        <v>0</v>
      </c>
      <c r="S40" s="57">
        <v>0</v>
      </c>
      <c r="T40" s="57">
        <f>SUM(Table8[[#This Row],[GOU 25/26]:[EF 25/26]])</f>
        <v>0</v>
      </c>
      <c r="U40" s="57">
        <v>0</v>
      </c>
      <c r="V40" s="57">
        <v>0</v>
      </c>
      <c r="W40" s="57">
        <f>SUM(Table8[[#This Row],[GOU 26/27]:[EF 26/27]])</f>
        <v>0</v>
      </c>
      <c r="X40" s="57">
        <v>0</v>
      </c>
      <c r="Y40" s="57">
        <v>0</v>
      </c>
      <c r="Z40" s="57">
        <f>SUM(Table8[[#This Row],[GOU 27/28]:[EF 27/28]])</f>
        <v>0</v>
      </c>
      <c r="AA40" s="57"/>
      <c r="AB40" s="57"/>
      <c r="AC40" s="58">
        <f>SUM(Table8[[#This Row],[GOU 28/29]:[EF 28/29]])</f>
        <v>0</v>
      </c>
    </row>
    <row r="41" spans="1:29" ht="162.75" x14ac:dyDescent="0.35">
      <c r="A41" s="169">
        <v>38</v>
      </c>
      <c r="B41" s="170" t="s">
        <v>87</v>
      </c>
      <c r="C41" s="171" t="s">
        <v>88</v>
      </c>
      <c r="D41" s="172" t="s">
        <v>91</v>
      </c>
      <c r="E41" s="171" t="s">
        <v>92</v>
      </c>
      <c r="F41" s="172" t="s">
        <v>93</v>
      </c>
      <c r="G41" s="171" t="s">
        <v>94</v>
      </c>
      <c r="H41" s="171" t="s">
        <v>39</v>
      </c>
      <c r="I41" s="173" t="s">
        <v>82</v>
      </c>
      <c r="J41" s="173" t="s">
        <v>83</v>
      </c>
      <c r="K41" s="57">
        <v>59.86</v>
      </c>
      <c r="L41" s="57">
        <v>0</v>
      </c>
      <c r="M41" s="57">
        <f>SUM(Table8[[#This Row],[G.O.U]:[External Financing (EF)]])</f>
        <v>59.86</v>
      </c>
      <c r="N41" s="57">
        <v>4.3460000000000001</v>
      </c>
      <c r="O41" s="57"/>
      <c r="P41" s="57">
        <v>0</v>
      </c>
      <c r="Q41" s="57">
        <f>SUM(Table8[[#This Row],[GOU 24/25]:[EF 24/25]])</f>
        <v>4.3460000000000001</v>
      </c>
      <c r="R41" s="57">
        <v>0</v>
      </c>
      <c r="S41" s="57">
        <v>0</v>
      </c>
      <c r="T41" s="57">
        <f>SUM(Table8[[#This Row],[GOU 25/26]:[EF 25/26]])</f>
        <v>0</v>
      </c>
      <c r="U41" s="57">
        <v>0</v>
      </c>
      <c r="V41" s="57">
        <v>0</v>
      </c>
      <c r="W41" s="57">
        <f>SUM(Table8[[#This Row],[GOU 26/27]:[EF 26/27]])</f>
        <v>0</v>
      </c>
      <c r="X41" s="57">
        <v>0</v>
      </c>
      <c r="Y41" s="57">
        <v>0</v>
      </c>
      <c r="Z41" s="57">
        <f>SUM(Table8[[#This Row],[GOU 27/28]:[EF 27/28]])</f>
        <v>0</v>
      </c>
      <c r="AA41" s="57"/>
      <c r="AB41" s="57"/>
      <c r="AC41" s="58">
        <f>SUM(Table8[[#This Row],[GOU 28/29]:[EF 28/29]])</f>
        <v>0</v>
      </c>
    </row>
    <row r="42" spans="1:29" ht="162.75" x14ac:dyDescent="0.35">
      <c r="A42" s="169">
        <v>39</v>
      </c>
      <c r="B42" s="170" t="s">
        <v>87</v>
      </c>
      <c r="C42" s="171" t="s">
        <v>88</v>
      </c>
      <c r="D42" s="172" t="s">
        <v>91</v>
      </c>
      <c r="E42" s="171" t="s">
        <v>92</v>
      </c>
      <c r="F42" s="172" t="s">
        <v>95</v>
      </c>
      <c r="G42" s="171" t="s">
        <v>96</v>
      </c>
      <c r="H42" s="171" t="s">
        <v>36</v>
      </c>
      <c r="I42" s="173" t="s">
        <v>82</v>
      </c>
      <c r="J42" s="173" t="s">
        <v>83</v>
      </c>
      <c r="K42" s="57">
        <v>133.55238</v>
      </c>
      <c r="L42" s="57">
        <v>0</v>
      </c>
      <c r="M42" s="57">
        <f>SUM(Table8[[#This Row],[G.O.U]:[External Financing (EF)]])</f>
        <v>133.55238</v>
      </c>
      <c r="N42" s="57">
        <v>22</v>
      </c>
      <c r="O42" s="57"/>
      <c r="P42" s="57">
        <v>0</v>
      </c>
      <c r="Q42" s="57">
        <f>SUM(Table8[[#This Row],[GOU 24/25]:[EF 24/25]])</f>
        <v>22</v>
      </c>
      <c r="R42" s="57">
        <v>0</v>
      </c>
      <c r="S42" s="57">
        <v>0</v>
      </c>
      <c r="T42" s="57">
        <f>SUM(Table8[[#This Row],[GOU 25/26]:[EF 25/26]])</f>
        <v>0</v>
      </c>
      <c r="U42" s="57">
        <v>0</v>
      </c>
      <c r="V42" s="57">
        <v>0</v>
      </c>
      <c r="W42" s="57">
        <f>SUM(Table8[[#This Row],[GOU 26/27]:[EF 26/27]])</f>
        <v>0</v>
      </c>
      <c r="X42" s="57">
        <v>0</v>
      </c>
      <c r="Y42" s="57">
        <v>0</v>
      </c>
      <c r="Z42" s="57">
        <f>SUM(Table8[[#This Row],[GOU 27/28]:[EF 27/28]])</f>
        <v>0</v>
      </c>
      <c r="AA42" s="57"/>
      <c r="AB42" s="57"/>
      <c r="AC42" s="58">
        <f>SUM(Table8[[#This Row],[GOU 28/29]:[EF 28/29]])</f>
        <v>0</v>
      </c>
    </row>
    <row r="43" spans="1:29" ht="162.75" x14ac:dyDescent="0.35">
      <c r="A43" s="169">
        <v>40</v>
      </c>
      <c r="B43" s="170" t="s">
        <v>87</v>
      </c>
      <c r="C43" s="171" t="s">
        <v>88</v>
      </c>
      <c r="D43" s="172" t="s">
        <v>91</v>
      </c>
      <c r="E43" s="171" t="s">
        <v>92</v>
      </c>
      <c r="F43" s="172" t="s">
        <v>2552</v>
      </c>
      <c r="G43" s="171" t="s">
        <v>756</v>
      </c>
      <c r="H43" s="171" t="s">
        <v>36</v>
      </c>
      <c r="I43" s="173">
        <v>44933</v>
      </c>
      <c r="J43" s="173">
        <v>46934</v>
      </c>
      <c r="K43" s="57">
        <v>59.9</v>
      </c>
      <c r="L43" s="57">
        <v>0</v>
      </c>
      <c r="M43" s="57">
        <f>SUM(Table8[[#This Row],[G.O.U]:[External Financing (EF)]])</f>
        <v>59.9</v>
      </c>
      <c r="N43" s="57">
        <v>0.44600000000000001</v>
      </c>
      <c r="O43" s="57"/>
      <c r="P43" s="57">
        <v>0</v>
      </c>
      <c r="Q43" s="57">
        <f>SUM(Table8[[#This Row],[GOU 24/25]:[EF 24/25]])</f>
        <v>0.44600000000000001</v>
      </c>
      <c r="R43" s="57">
        <v>11.603999999999999</v>
      </c>
      <c r="S43" s="57">
        <v>0</v>
      </c>
      <c r="T43" s="57">
        <f>SUM(Table8[[#This Row],[GOU 25/26]:[EF 25/26]])</f>
        <v>11.603999999999999</v>
      </c>
      <c r="U43" s="57">
        <v>13.231</v>
      </c>
      <c r="V43" s="57">
        <v>0</v>
      </c>
      <c r="W43" s="57">
        <f>SUM(Table8[[#This Row],[GOU 26/27]:[EF 26/27]])</f>
        <v>13.231</v>
      </c>
      <c r="X43" s="57">
        <v>13.231</v>
      </c>
      <c r="Y43" s="57">
        <v>0</v>
      </c>
      <c r="Z43" s="57">
        <f>SUM(Table8[[#This Row],[GOU 27/28]:[EF 27/28]])</f>
        <v>13.231</v>
      </c>
      <c r="AA43" s="57"/>
      <c r="AB43" s="57"/>
      <c r="AC43" s="58">
        <f>SUM(Table8[[#This Row],[GOU 28/29]:[EF 28/29]])</f>
        <v>0</v>
      </c>
    </row>
    <row r="44" spans="1:29" ht="69.75" x14ac:dyDescent="0.35">
      <c r="A44" s="169">
        <v>41</v>
      </c>
      <c r="B44" s="170" t="s">
        <v>97</v>
      </c>
      <c r="C44" s="171" t="s">
        <v>98</v>
      </c>
      <c r="D44" s="172" t="s">
        <v>99</v>
      </c>
      <c r="E44" s="171" t="s">
        <v>100</v>
      </c>
      <c r="F44" s="172" t="s">
        <v>101</v>
      </c>
      <c r="G44" s="171" t="s">
        <v>102</v>
      </c>
      <c r="H44" s="171" t="s">
        <v>39</v>
      </c>
      <c r="I44" s="173">
        <v>43837</v>
      </c>
      <c r="J44" s="173" t="s">
        <v>759</v>
      </c>
      <c r="K44" s="57">
        <v>11.664</v>
      </c>
      <c r="L44" s="57">
        <v>0</v>
      </c>
      <c r="M44" s="57">
        <f>SUM(Table8[[#This Row],[G.O.U]:[External Financing (EF)]])</f>
        <v>11.664</v>
      </c>
      <c r="N44" s="57">
        <v>11.16</v>
      </c>
      <c r="O44" s="57"/>
      <c r="P44" s="57">
        <v>0</v>
      </c>
      <c r="Q44" s="57">
        <f>SUM(Table8[[#This Row],[GOU 24/25]:[EF 24/25]])</f>
        <v>11.16</v>
      </c>
      <c r="R44" s="57">
        <v>0</v>
      </c>
      <c r="S44" s="57">
        <v>0</v>
      </c>
      <c r="T44" s="57">
        <f>SUM(Table8[[#This Row],[GOU 25/26]:[EF 25/26]])</f>
        <v>0</v>
      </c>
      <c r="U44" s="57">
        <v>0</v>
      </c>
      <c r="V44" s="57">
        <v>0</v>
      </c>
      <c r="W44" s="57">
        <f>SUM(Table8[[#This Row],[GOU 26/27]:[EF 26/27]])</f>
        <v>0</v>
      </c>
      <c r="X44" s="57">
        <v>0</v>
      </c>
      <c r="Y44" s="57">
        <v>0</v>
      </c>
      <c r="Z44" s="57">
        <f>SUM(Table8[[#This Row],[GOU 27/28]:[EF 27/28]])</f>
        <v>0</v>
      </c>
      <c r="AA44" s="57"/>
      <c r="AB44" s="57"/>
      <c r="AC44" s="58">
        <f>SUM(Table8[[#This Row],[GOU 28/29]:[EF 28/29]])</f>
        <v>0</v>
      </c>
    </row>
    <row r="45" spans="1:29" ht="69.75" x14ac:dyDescent="0.35">
      <c r="A45" s="169">
        <v>42</v>
      </c>
      <c r="B45" s="170" t="s">
        <v>97</v>
      </c>
      <c r="C45" s="171" t="s">
        <v>98</v>
      </c>
      <c r="D45" s="172" t="s">
        <v>186</v>
      </c>
      <c r="E45" s="171" t="s">
        <v>187</v>
      </c>
      <c r="F45" s="172" t="s">
        <v>1669</v>
      </c>
      <c r="G45" s="171" t="s">
        <v>1670</v>
      </c>
      <c r="H45" s="171" t="s">
        <v>36</v>
      </c>
      <c r="I45" s="173">
        <v>39630</v>
      </c>
      <c r="J45" s="173">
        <v>45838</v>
      </c>
      <c r="K45" s="57">
        <v>755.2</v>
      </c>
      <c r="L45" s="57">
        <v>215.1</v>
      </c>
      <c r="M45" s="57">
        <f>SUM(Table8[[#This Row],[G.O.U]:[External Financing (EF)]])</f>
        <v>970.30000000000007</v>
      </c>
      <c r="N45" s="57">
        <v>0</v>
      </c>
      <c r="O45" s="57"/>
      <c r="P45" s="57">
        <v>155.56200000000001</v>
      </c>
      <c r="Q45" s="57">
        <f>SUM(Table8[[#This Row],[GOU 24/25]:[EF 24/25]])</f>
        <v>155.56200000000001</v>
      </c>
      <c r="R45" s="57"/>
      <c r="S45" s="57"/>
      <c r="T45" s="57">
        <f>SUM(Table8[[#This Row],[GOU 25/26]:[EF 25/26]])</f>
        <v>0</v>
      </c>
      <c r="U45" s="57"/>
      <c r="V45" s="57"/>
      <c r="W45" s="57">
        <f>SUM(Table8[[#This Row],[GOU 26/27]:[EF 26/27]])</f>
        <v>0</v>
      </c>
      <c r="X45" s="57"/>
      <c r="Y45" s="57"/>
      <c r="Z45" s="57">
        <f>SUM(Table8[[#This Row],[GOU 27/28]:[EF 27/28]])</f>
        <v>0</v>
      </c>
      <c r="AA45" s="57"/>
      <c r="AB45" s="57"/>
      <c r="AC45" s="57">
        <f>SUM(Table8[[#This Row],[GOU 28/29]:[EF 28/29]])</f>
        <v>0</v>
      </c>
    </row>
    <row r="46" spans="1:29" ht="69.75" x14ac:dyDescent="0.35">
      <c r="A46" s="169">
        <v>43</v>
      </c>
      <c r="B46" s="170" t="s">
        <v>103</v>
      </c>
      <c r="C46" s="171" t="s">
        <v>104</v>
      </c>
      <c r="D46" s="172" t="s">
        <v>105</v>
      </c>
      <c r="E46" s="171" t="s">
        <v>106</v>
      </c>
      <c r="F46" s="172" t="s">
        <v>107</v>
      </c>
      <c r="G46" s="171" t="s">
        <v>108</v>
      </c>
      <c r="H46" s="171" t="s">
        <v>39</v>
      </c>
      <c r="I46" s="173">
        <v>43837</v>
      </c>
      <c r="J46" s="173" t="s">
        <v>83</v>
      </c>
      <c r="K46" s="57">
        <v>23.25</v>
      </c>
      <c r="L46" s="57">
        <v>0</v>
      </c>
      <c r="M46" s="57">
        <f>SUM(Table8[[#This Row],[G.O.U]:[External Financing (EF)]])</f>
        <v>23.25</v>
      </c>
      <c r="N46" s="57">
        <v>9.1999999999999993</v>
      </c>
      <c r="O46" s="57"/>
      <c r="P46" s="57">
        <v>0</v>
      </c>
      <c r="Q46" s="57">
        <f>SUM(Table8[[#This Row],[GOU 24/25]:[EF 24/25]])</f>
        <v>9.1999999999999993</v>
      </c>
      <c r="R46" s="57">
        <v>0</v>
      </c>
      <c r="S46" s="57">
        <v>0</v>
      </c>
      <c r="T46" s="57">
        <f>SUM(Table8[[#This Row],[GOU 25/26]:[EF 25/26]])</f>
        <v>0</v>
      </c>
      <c r="U46" s="57">
        <v>0</v>
      </c>
      <c r="V46" s="57">
        <v>0</v>
      </c>
      <c r="W46" s="57">
        <f>SUM(Table8[[#This Row],[GOU 26/27]:[EF 26/27]])</f>
        <v>0</v>
      </c>
      <c r="X46" s="57">
        <v>0</v>
      </c>
      <c r="Y46" s="57">
        <v>0</v>
      </c>
      <c r="Z46" s="57">
        <f>SUM(Table8[[#This Row],[GOU 27/28]:[EF 27/28]])</f>
        <v>0</v>
      </c>
      <c r="AA46" s="57"/>
      <c r="AB46" s="57"/>
      <c r="AC46" s="58">
        <f>SUM(Table8[[#This Row],[GOU 28/29]:[EF 28/29]])</f>
        <v>0</v>
      </c>
    </row>
    <row r="47" spans="1:29" ht="116.25" x14ac:dyDescent="0.35">
      <c r="A47" s="169">
        <v>44</v>
      </c>
      <c r="B47" s="170" t="s">
        <v>103</v>
      </c>
      <c r="C47" s="171" t="s">
        <v>104</v>
      </c>
      <c r="D47" s="172" t="s">
        <v>105</v>
      </c>
      <c r="E47" s="171" t="s">
        <v>106</v>
      </c>
      <c r="F47" s="172" t="s">
        <v>109</v>
      </c>
      <c r="G47" s="171" t="s">
        <v>110</v>
      </c>
      <c r="H47" s="171" t="s">
        <v>36</v>
      </c>
      <c r="I47" s="173">
        <v>44203</v>
      </c>
      <c r="J47" s="173" t="s">
        <v>759</v>
      </c>
      <c r="K47" s="57">
        <v>44.32</v>
      </c>
      <c r="L47" s="57">
        <v>0</v>
      </c>
      <c r="M47" s="57">
        <f>SUM(Table8[[#This Row],[G.O.U]:[External Financing (EF)]])</f>
        <v>44.32</v>
      </c>
      <c r="N47" s="57">
        <v>8.24</v>
      </c>
      <c r="O47" s="57"/>
      <c r="P47" s="57">
        <v>0</v>
      </c>
      <c r="Q47" s="57">
        <f>SUM(Table8[[#This Row],[GOU 24/25]:[EF 24/25]])</f>
        <v>8.24</v>
      </c>
      <c r="R47" s="57">
        <v>4.38</v>
      </c>
      <c r="S47" s="57">
        <v>0</v>
      </c>
      <c r="T47" s="57">
        <f>SUM(Table8[[#This Row],[GOU 25/26]:[EF 25/26]])</f>
        <v>4.38</v>
      </c>
      <c r="U47" s="57">
        <v>0</v>
      </c>
      <c r="V47" s="57">
        <v>0</v>
      </c>
      <c r="W47" s="57">
        <f>SUM(Table8[[#This Row],[GOU 26/27]:[EF 26/27]])</f>
        <v>0</v>
      </c>
      <c r="X47" s="57">
        <v>0</v>
      </c>
      <c r="Y47" s="57">
        <v>0</v>
      </c>
      <c r="Z47" s="57">
        <f>SUM(Table8[[#This Row],[GOU 27/28]:[EF 27/28]])</f>
        <v>0</v>
      </c>
      <c r="AA47" s="57"/>
      <c r="AB47" s="57"/>
      <c r="AC47" s="58">
        <f>SUM(Table8[[#This Row],[GOU 28/29]:[EF 28/29]])</f>
        <v>0</v>
      </c>
    </row>
    <row r="48" spans="1:29" ht="93" x14ac:dyDescent="0.35">
      <c r="A48" s="169">
        <v>45</v>
      </c>
      <c r="B48" s="170" t="s">
        <v>103</v>
      </c>
      <c r="C48" s="171" t="s">
        <v>104</v>
      </c>
      <c r="D48" s="172" t="s">
        <v>105</v>
      </c>
      <c r="E48" s="171" t="s">
        <v>106</v>
      </c>
      <c r="F48" s="172" t="s">
        <v>111</v>
      </c>
      <c r="G48" s="171" t="s">
        <v>112</v>
      </c>
      <c r="H48" s="171" t="s">
        <v>36</v>
      </c>
      <c r="I48" s="173">
        <v>44203</v>
      </c>
      <c r="J48" s="173" t="s">
        <v>759</v>
      </c>
      <c r="K48" s="57">
        <v>70.59</v>
      </c>
      <c r="L48" s="57">
        <v>0</v>
      </c>
      <c r="M48" s="57">
        <f>SUM(Table8[[#This Row],[G.O.U]:[External Financing (EF)]])</f>
        <v>70.59</v>
      </c>
      <c r="N48" s="57">
        <v>11.29</v>
      </c>
      <c r="O48" s="57"/>
      <c r="P48" s="57">
        <v>0</v>
      </c>
      <c r="Q48" s="57">
        <f>SUM(Table8[[#This Row],[GOU 24/25]:[EF 24/25]])</f>
        <v>11.29</v>
      </c>
      <c r="R48" s="57">
        <v>11.58</v>
      </c>
      <c r="S48" s="57">
        <v>0</v>
      </c>
      <c r="T48" s="57">
        <f>SUM(Table8[[#This Row],[GOU 25/26]:[EF 25/26]])</f>
        <v>11.58</v>
      </c>
      <c r="U48" s="57">
        <v>0</v>
      </c>
      <c r="V48" s="57">
        <v>0</v>
      </c>
      <c r="W48" s="57">
        <f>SUM(Table8[[#This Row],[GOU 26/27]:[EF 26/27]])</f>
        <v>0</v>
      </c>
      <c r="X48" s="57">
        <v>0</v>
      </c>
      <c r="Y48" s="57">
        <v>0</v>
      </c>
      <c r="Z48" s="57">
        <f>SUM(Table8[[#This Row],[GOU 27/28]:[EF 27/28]])</f>
        <v>0</v>
      </c>
      <c r="AA48" s="57"/>
      <c r="AB48" s="57"/>
      <c r="AC48" s="58">
        <f>SUM(Table8[[#This Row],[GOU 28/29]:[EF 28/29]])</f>
        <v>0</v>
      </c>
    </row>
    <row r="49" spans="1:29" ht="69.75" x14ac:dyDescent="0.35">
      <c r="A49" s="169">
        <v>46</v>
      </c>
      <c r="B49" s="170" t="s">
        <v>103</v>
      </c>
      <c r="C49" s="171" t="s">
        <v>104</v>
      </c>
      <c r="D49" s="172" t="s">
        <v>105</v>
      </c>
      <c r="E49" s="171" t="s">
        <v>106</v>
      </c>
      <c r="F49" s="172" t="s">
        <v>113</v>
      </c>
      <c r="G49" s="171" t="s">
        <v>114</v>
      </c>
      <c r="H49" s="171" t="s">
        <v>36</v>
      </c>
      <c r="I49" s="173">
        <v>44203</v>
      </c>
      <c r="J49" s="173" t="s">
        <v>759</v>
      </c>
      <c r="K49" s="57">
        <v>90.55</v>
      </c>
      <c r="L49" s="57">
        <v>0</v>
      </c>
      <c r="M49" s="57">
        <f>SUM(Table8[[#This Row],[G.O.U]:[External Financing (EF)]])</f>
        <v>90.55</v>
      </c>
      <c r="N49" s="57">
        <v>12.776999999999999</v>
      </c>
      <c r="O49" s="57"/>
      <c r="P49" s="57">
        <v>0</v>
      </c>
      <c r="Q49" s="57">
        <f>SUM(Table8[[#This Row],[GOU 24/25]:[EF 24/25]])</f>
        <v>12.776999999999999</v>
      </c>
      <c r="R49" s="57">
        <v>6.3</v>
      </c>
      <c r="S49" s="57">
        <v>0</v>
      </c>
      <c r="T49" s="57">
        <f>SUM(Table8[[#This Row],[GOU 25/26]:[EF 25/26]])</f>
        <v>6.3</v>
      </c>
      <c r="U49" s="57">
        <v>0</v>
      </c>
      <c r="V49" s="57">
        <v>0</v>
      </c>
      <c r="W49" s="57">
        <f>SUM(Table8[[#This Row],[GOU 26/27]:[EF 26/27]])</f>
        <v>0</v>
      </c>
      <c r="X49" s="57">
        <v>0</v>
      </c>
      <c r="Y49" s="57">
        <v>0</v>
      </c>
      <c r="Z49" s="57">
        <f>SUM(Table8[[#This Row],[GOU 27/28]:[EF 27/28]])</f>
        <v>0</v>
      </c>
      <c r="AA49" s="57"/>
      <c r="AB49" s="57"/>
      <c r="AC49" s="58">
        <f>SUM(Table8[[#This Row],[GOU 28/29]:[EF 28/29]])</f>
        <v>0</v>
      </c>
    </row>
    <row r="50" spans="1:29" ht="69.75" x14ac:dyDescent="0.35">
      <c r="A50" s="169">
        <v>47</v>
      </c>
      <c r="B50" s="170" t="s">
        <v>103</v>
      </c>
      <c r="C50" s="171" t="s">
        <v>104</v>
      </c>
      <c r="D50" s="172" t="s">
        <v>105</v>
      </c>
      <c r="E50" s="171" t="s">
        <v>106</v>
      </c>
      <c r="F50" s="174" t="s">
        <v>2396</v>
      </c>
      <c r="G50" s="171" t="s">
        <v>2397</v>
      </c>
      <c r="H50" s="171" t="s">
        <v>36</v>
      </c>
      <c r="I50" s="173">
        <v>44933</v>
      </c>
      <c r="J50" s="173" t="s">
        <v>86</v>
      </c>
      <c r="K50" s="57">
        <v>26.814</v>
      </c>
      <c r="L50" s="57"/>
      <c r="M50" s="57">
        <f>SUM(Table8[[#This Row],[G.O.U]:[External Financing (EF)]])</f>
        <v>26.814</v>
      </c>
      <c r="N50" s="57">
        <v>1.133</v>
      </c>
      <c r="O50" s="57"/>
      <c r="P50" s="57">
        <v>0</v>
      </c>
      <c r="Q50" s="57">
        <f>SUM(Table8[[#This Row],[GOU 24/25]:[EF 24/25]])</f>
        <v>1.133</v>
      </c>
      <c r="R50" s="57">
        <v>8.6809999999999992</v>
      </c>
      <c r="S50" s="57"/>
      <c r="T50" s="57">
        <f>SUM(Table8[[#This Row],[GOU 25/26]:[EF 25/26]])</f>
        <v>8.6809999999999992</v>
      </c>
      <c r="U50" s="57">
        <v>7.4749999999999996</v>
      </c>
      <c r="V50" s="57"/>
      <c r="W50" s="57">
        <f>SUM(Table8[[#This Row],[GOU 26/27]:[EF 26/27]])</f>
        <v>7.4749999999999996</v>
      </c>
      <c r="X50" s="57">
        <v>3.335</v>
      </c>
      <c r="Y50" s="57">
        <v>0</v>
      </c>
      <c r="Z50" s="57">
        <f>SUM(Table8[[#This Row],[GOU 27/28]:[EF 27/28]])</f>
        <v>3.335</v>
      </c>
      <c r="AA50" s="57"/>
      <c r="AB50" s="57"/>
      <c r="AC50" s="58">
        <f>SUM(Table8[[#This Row],[GOU 28/29]:[EF 28/29]])</f>
        <v>0</v>
      </c>
    </row>
    <row r="51" spans="1:29" ht="69.75" x14ac:dyDescent="0.35">
      <c r="A51" s="169">
        <v>48</v>
      </c>
      <c r="B51" s="170" t="s">
        <v>103</v>
      </c>
      <c r="C51" s="171" t="s">
        <v>104</v>
      </c>
      <c r="D51" s="172" t="s">
        <v>115</v>
      </c>
      <c r="E51" s="171" t="s">
        <v>116</v>
      </c>
      <c r="F51" s="172" t="s">
        <v>117</v>
      </c>
      <c r="G51" s="171" t="s">
        <v>118</v>
      </c>
      <c r="H51" s="171" t="s">
        <v>39</v>
      </c>
      <c r="I51" s="173">
        <v>43837</v>
      </c>
      <c r="J51" s="173" t="s">
        <v>759</v>
      </c>
      <c r="K51" s="57">
        <v>14.5162</v>
      </c>
      <c r="L51" s="57">
        <v>0</v>
      </c>
      <c r="M51" s="57">
        <f>SUM(Table8[[#This Row],[G.O.U]:[External Financing (EF)]])</f>
        <v>14.5162</v>
      </c>
      <c r="N51" s="57">
        <v>0.1</v>
      </c>
      <c r="O51" s="57"/>
      <c r="P51" s="57">
        <v>0</v>
      </c>
      <c r="Q51" s="57">
        <f>SUM(Table8[[#This Row],[GOU 24/25]:[EF 24/25]])</f>
        <v>0.1</v>
      </c>
      <c r="R51" s="57">
        <v>0</v>
      </c>
      <c r="S51" s="57">
        <v>0</v>
      </c>
      <c r="T51" s="57">
        <f>SUM(Table8[[#This Row],[GOU 25/26]:[EF 25/26]])</f>
        <v>0</v>
      </c>
      <c r="U51" s="57">
        <v>0</v>
      </c>
      <c r="V51" s="57">
        <v>0</v>
      </c>
      <c r="W51" s="57">
        <f>SUM(Table8[[#This Row],[GOU 26/27]:[EF 26/27]])</f>
        <v>0</v>
      </c>
      <c r="X51" s="57">
        <v>0</v>
      </c>
      <c r="Y51" s="57">
        <v>0</v>
      </c>
      <c r="Z51" s="57">
        <f>SUM(Table8[[#This Row],[GOU 27/28]:[EF 27/28]])</f>
        <v>0</v>
      </c>
      <c r="AA51" s="57"/>
      <c r="AB51" s="57"/>
      <c r="AC51" s="58">
        <f>SUM(Table8[[#This Row],[GOU 28/29]:[EF 28/29]])</f>
        <v>0</v>
      </c>
    </row>
    <row r="52" spans="1:29" ht="255.75" x14ac:dyDescent="0.35">
      <c r="A52" s="169">
        <v>49</v>
      </c>
      <c r="B52" s="170" t="s">
        <v>119</v>
      </c>
      <c r="C52" s="171" t="s">
        <v>120</v>
      </c>
      <c r="D52" s="172" t="s">
        <v>123</v>
      </c>
      <c r="E52" s="171" t="s">
        <v>124</v>
      </c>
      <c r="F52" s="172" t="s">
        <v>125</v>
      </c>
      <c r="G52" s="171" t="s">
        <v>126</v>
      </c>
      <c r="H52" s="171" t="s">
        <v>36</v>
      </c>
      <c r="I52" s="173">
        <v>44203</v>
      </c>
      <c r="J52" s="173" t="s">
        <v>759</v>
      </c>
      <c r="K52" s="57">
        <v>40.799999999999997</v>
      </c>
      <c r="L52" s="57">
        <v>0</v>
      </c>
      <c r="M52" s="57">
        <f>SUM(Table8[[#This Row],[G.O.U]:[External Financing (EF)]])</f>
        <v>40.799999999999997</v>
      </c>
      <c r="N52" s="57">
        <v>9.7799999999999994</v>
      </c>
      <c r="O52" s="57"/>
      <c r="P52" s="57">
        <v>3.157</v>
      </c>
      <c r="Q52" s="57">
        <f>SUM(Table8[[#This Row],[GOU 24/25]:[EF 24/25]])</f>
        <v>12.936999999999999</v>
      </c>
      <c r="R52" s="57">
        <v>6.37</v>
      </c>
      <c r="S52" s="57">
        <v>0</v>
      </c>
      <c r="T52" s="57">
        <f>SUM(Table8[[#This Row],[GOU 25/26]:[EF 25/26]])</f>
        <v>6.37</v>
      </c>
      <c r="U52" s="57">
        <v>0</v>
      </c>
      <c r="V52" s="57">
        <v>0</v>
      </c>
      <c r="W52" s="57">
        <f>SUM(Table8[[#This Row],[GOU 26/27]:[EF 26/27]])</f>
        <v>0</v>
      </c>
      <c r="X52" s="57">
        <v>0</v>
      </c>
      <c r="Y52" s="57">
        <v>0</v>
      </c>
      <c r="Z52" s="57">
        <f>SUM(Table8[[#This Row],[GOU 27/28]:[EF 27/28]])</f>
        <v>0</v>
      </c>
      <c r="AA52" s="57"/>
      <c r="AB52" s="57"/>
      <c r="AC52" s="58">
        <f>SUM(Table8[[#This Row],[GOU 28/29]:[EF 28/29]])</f>
        <v>0</v>
      </c>
    </row>
    <row r="53" spans="1:29" ht="255.75" x14ac:dyDescent="0.35">
      <c r="A53" s="169">
        <v>50</v>
      </c>
      <c r="B53" s="170" t="s">
        <v>119</v>
      </c>
      <c r="C53" s="171" t="s">
        <v>120</v>
      </c>
      <c r="D53" s="172" t="s">
        <v>49</v>
      </c>
      <c r="E53" s="171" t="s">
        <v>50</v>
      </c>
      <c r="F53" s="172" t="s">
        <v>127</v>
      </c>
      <c r="G53" s="171" t="s">
        <v>128</v>
      </c>
      <c r="H53" s="171" t="s">
        <v>36</v>
      </c>
      <c r="I53" s="173">
        <v>42376</v>
      </c>
      <c r="J53" s="173" t="s">
        <v>780</v>
      </c>
      <c r="K53" s="57">
        <v>75.05</v>
      </c>
      <c r="L53" s="57">
        <v>810.37660000000005</v>
      </c>
      <c r="M53" s="57">
        <f>SUM(Table8[[#This Row],[G.O.U]:[External Financing (EF)]])</f>
        <v>885.42660000000001</v>
      </c>
      <c r="N53" s="57">
        <v>17.38</v>
      </c>
      <c r="O53" s="57"/>
      <c r="P53" s="57">
        <v>14.96</v>
      </c>
      <c r="Q53" s="57">
        <f>SUM(Table8[[#This Row],[GOU 24/25]:[EF 24/25]])</f>
        <v>32.340000000000003</v>
      </c>
      <c r="R53" s="57">
        <v>8.0500000000000007</v>
      </c>
      <c r="S53" s="57">
        <v>59.025399999999998</v>
      </c>
      <c r="T53" s="57">
        <f>SUM(Table8[[#This Row],[GOU 25/26]:[EF 25/26]])</f>
        <v>67.075400000000002</v>
      </c>
      <c r="U53" s="57">
        <v>7</v>
      </c>
      <c r="V53" s="57">
        <v>14.2044</v>
      </c>
      <c r="W53" s="57">
        <f>SUM(Table8[[#This Row],[GOU 26/27]:[EF 26/27]])</f>
        <v>21.2044</v>
      </c>
      <c r="X53" s="57">
        <v>0</v>
      </c>
      <c r="Y53" s="57">
        <v>0</v>
      </c>
      <c r="Z53" s="57">
        <f>SUM(Table8[[#This Row],[GOU 27/28]:[EF 27/28]])</f>
        <v>0</v>
      </c>
      <c r="AA53" s="57"/>
      <c r="AB53" s="57"/>
      <c r="AC53" s="58">
        <f>SUM(Table8[[#This Row],[GOU 28/29]:[EF 28/29]])</f>
        <v>0</v>
      </c>
    </row>
    <row r="54" spans="1:29" ht="255.75" x14ac:dyDescent="0.35">
      <c r="A54" s="169">
        <v>51</v>
      </c>
      <c r="B54" s="170" t="s">
        <v>119</v>
      </c>
      <c r="C54" s="171" t="s">
        <v>120</v>
      </c>
      <c r="D54" s="172" t="s">
        <v>49</v>
      </c>
      <c r="E54" s="171" t="s">
        <v>50</v>
      </c>
      <c r="F54" s="172" t="s">
        <v>121</v>
      </c>
      <c r="G54" s="171" t="s">
        <v>122</v>
      </c>
      <c r="H54" s="171" t="s">
        <v>36</v>
      </c>
      <c r="I54" s="173">
        <v>43837</v>
      </c>
      <c r="J54" s="173" t="s">
        <v>83</v>
      </c>
      <c r="K54" s="57">
        <v>159</v>
      </c>
      <c r="L54" s="57">
        <v>0</v>
      </c>
      <c r="M54" s="57">
        <f>SUM(Table8[[#This Row],[G.O.U]:[External Financing (EF)]])</f>
        <v>159</v>
      </c>
      <c r="N54" s="57">
        <v>6</v>
      </c>
      <c r="O54" s="57"/>
      <c r="P54" s="57">
        <v>0</v>
      </c>
      <c r="Q54" s="57">
        <f>SUM(Table8[[#This Row],[GOU 24/25]:[EF 24/25]])</f>
        <v>6</v>
      </c>
      <c r="R54" s="57">
        <v>0</v>
      </c>
      <c r="S54" s="57">
        <v>0</v>
      </c>
      <c r="T54" s="57">
        <f>SUM(Table8[[#This Row],[GOU 25/26]:[EF 25/26]])</f>
        <v>0</v>
      </c>
      <c r="U54" s="57">
        <v>0</v>
      </c>
      <c r="V54" s="57">
        <v>0</v>
      </c>
      <c r="W54" s="57">
        <f>SUM(Table8[[#This Row],[GOU 26/27]:[EF 26/27]])</f>
        <v>0</v>
      </c>
      <c r="X54" s="57">
        <v>0</v>
      </c>
      <c r="Y54" s="57">
        <v>0</v>
      </c>
      <c r="Z54" s="57">
        <f>SUM(Table8[[#This Row],[GOU 27/28]:[EF 27/28]])</f>
        <v>0</v>
      </c>
      <c r="AA54" s="57"/>
      <c r="AB54" s="57"/>
      <c r="AC54" s="58">
        <f>SUM(Table8[[#This Row],[GOU 28/29]:[EF 28/29]])</f>
        <v>0</v>
      </c>
    </row>
    <row r="55" spans="1:29" ht="255.75" x14ac:dyDescent="0.35">
      <c r="A55" s="169">
        <v>52</v>
      </c>
      <c r="B55" s="170" t="s">
        <v>119</v>
      </c>
      <c r="C55" s="171" t="s">
        <v>120</v>
      </c>
      <c r="D55" s="172" t="s">
        <v>49</v>
      </c>
      <c r="E55" s="171" t="s">
        <v>50</v>
      </c>
      <c r="F55" s="172" t="s">
        <v>135</v>
      </c>
      <c r="G55" s="171" t="s">
        <v>136</v>
      </c>
      <c r="H55" s="171" t="s">
        <v>36</v>
      </c>
      <c r="I55" s="173">
        <v>43837</v>
      </c>
      <c r="J55" s="173" t="s">
        <v>83</v>
      </c>
      <c r="K55" s="57">
        <v>112.5</v>
      </c>
      <c r="L55" s="57">
        <v>307.5</v>
      </c>
      <c r="M55" s="57">
        <f>SUM(Table8[[#This Row],[G.O.U]:[External Financing (EF)]])</f>
        <v>420</v>
      </c>
      <c r="N55" s="57">
        <v>13.48</v>
      </c>
      <c r="O55" s="57"/>
      <c r="P55" s="57">
        <v>48.35</v>
      </c>
      <c r="Q55" s="57">
        <f>SUM(Table8[[#This Row],[GOU 24/25]:[EF 24/25]])</f>
        <v>61.83</v>
      </c>
      <c r="R55" s="57">
        <v>0</v>
      </c>
      <c r="S55" s="57">
        <v>0</v>
      </c>
      <c r="T55" s="57">
        <f>SUM(Table8[[#This Row],[GOU 25/26]:[EF 25/26]])</f>
        <v>0</v>
      </c>
      <c r="U55" s="57">
        <v>0</v>
      </c>
      <c r="V55" s="57">
        <v>0</v>
      </c>
      <c r="W55" s="57">
        <f>SUM(Table8[[#This Row],[GOU 26/27]:[EF 26/27]])</f>
        <v>0</v>
      </c>
      <c r="X55" s="57">
        <v>0</v>
      </c>
      <c r="Y55" s="57">
        <v>0</v>
      </c>
      <c r="Z55" s="57">
        <f>SUM(Table8[[#This Row],[GOU 27/28]:[EF 27/28]])</f>
        <v>0</v>
      </c>
      <c r="AA55" s="57"/>
      <c r="AB55" s="57"/>
      <c r="AC55" s="58">
        <f>SUM(Table8[[#This Row],[GOU 28/29]:[EF 28/29]])</f>
        <v>0</v>
      </c>
    </row>
    <row r="56" spans="1:29" ht="255.75" x14ac:dyDescent="0.35">
      <c r="A56" s="169">
        <v>53</v>
      </c>
      <c r="B56" s="170" t="s">
        <v>119</v>
      </c>
      <c r="C56" s="171" t="s">
        <v>120</v>
      </c>
      <c r="D56" s="172" t="s">
        <v>49</v>
      </c>
      <c r="E56" s="171" t="s">
        <v>50</v>
      </c>
      <c r="F56" s="172" t="s">
        <v>139</v>
      </c>
      <c r="G56" s="171" t="s">
        <v>140</v>
      </c>
      <c r="H56" s="171" t="s">
        <v>39</v>
      </c>
      <c r="I56" s="173">
        <v>43837</v>
      </c>
      <c r="J56" s="173" t="s">
        <v>83</v>
      </c>
      <c r="K56" s="57">
        <v>5.3214999999999998E-2</v>
      </c>
      <c r="L56" s="57">
        <v>0</v>
      </c>
      <c r="M56" s="57">
        <f>SUM(Table8[[#This Row],[G.O.U]:[External Financing (EF)]])</f>
        <v>5.3214999999999998E-2</v>
      </c>
      <c r="N56" s="57">
        <v>3</v>
      </c>
      <c r="O56" s="57"/>
      <c r="P56" s="57">
        <v>0</v>
      </c>
      <c r="Q56" s="57">
        <f>SUM(Table8[[#This Row],[GOU 24/25]:[EF 24/25]])</f>
        <v>3</v>
      </c>
      <c r="R56" s="57">
        <v>0</v>
      </c>
      <c r="S56" s="57">
        <v>0</v>
      </c>
      <c r="T56" s="57">
        <f>SUM(Table8[[#This Row],[GOU 25/26]:[EF 25/26]])</f>
        <v>0</v>
      </c>
      <c r="U56" s="57">
        <v>0</v>
      </c>
      <c r="V56" s="57">
        <v>0</v>
      </c>
      <c r="W56" s="57">
        <f>SUM(Table8[[#This Row],[GOU 26/27]:[EF 26/27]])</f>
        <v>0</v>
      </c>
      <c r="X56" s="57">
        <v>0</v>
      </c>
      <c r="Y56" s="57">
        <v>0</v>
      </c>
      <c r="Z56" s="57">
        <f>SUM(Table8[[#This Row],[GOU 27/28]:[EF 27/28]])</f>
        <v>0</v>
      </c>
      <c r="AA56" s="57"/>
      <c r="AB56" s="57"/>
      <c r="AC56" s="58">
        <f>SUM(Table8[[#This Row],[GOU 28/29]:[EF 28/29]])</f>
        <v>0</v>
      </c>
    </row>
    <row r="57" spans="1:29" ht="255.75" x14ac:dyDescent="0.35">
      <c r="A57" s="169">
        <v>54</v>
      </c>
      <c r="B57" s="170" t="s">
        <v>119</v>
      </c>
      <c r="C57" s="171" t="s">
        <v>120</v>
      </c>
      <c r="D57" s="172" t="s">
        <v>49</v>
      </c>
      <c r="E57" s="171" t="s">
        <v>50</v>
      </c>
      <c r="F57" s="172" t="s">
        <v>143</v>
      </c>
      <c r="G57" s="171" t="s">
        <v>144</v>
      </c>
      <c r="H57" s="171" t="s">
        <v>36</v>
      </c>
      <c r="I57" s="173">
        <v>43837</v>
      </c>
      <c r="J57" s="173" t="s">
        <v>83</v>
      </c>
      <c r="K57" s="57">
        <v>304.7</v>
      </c>
      <c r="L57" s="57">
        <v>8.5</v>
      </c>
      <c r="M57" s="57">
        <f>SUM(Table8[[#This Row],[G.O.U]:[External Financing (EF)]])</f>
        <v>313.2</v>
      </c>
      <c r="N57" s="57">
        <v>5.19</v>
      </c>
      <c r="O57" s="57"/>
      <c r="P57" s="57">
        <v>0</v>
      </c>
      <c r="Q57" s="57">
        <f>SUM(Table8[[#This Row],[GOU 24/25]:[EF 24/25]])</f>
        <v>5.19</v>
      </c>
      <c r="R57" s="57">
        <v>0</v>
      </c>
      <c r="S57" s="57">
        <v>0</v>
      </c>
      <c r="T57" s="57">
        <f>SUM(Table8[[#This Row],[GOU 25/26]:[EF 25/26]])</f>
        <v>0</v>
      </c>
      <c r="U57" s="57">
        <v>0</v>
      </c>
      <c r="V57" s="57">
        <v>0</v>
      </c>
      <c r="W57" s="57">
        <f>SUM(Table8[[#This Row],[GOU 26/27]:[EF 26/27]])</f>
        <v>0</v>
      </c>
      <c r="X57" s="57">
        <v>0</v>
      </c>
      <c r="Y57" s="57">
        <v>0</v>
      </c>
      <c r="Z57" s="57">
        <f>SUM(Table8[[#This Row],[GOU 27/28]:[EF 27/28]])</f>
        <v>0</v>
      </c>
      <c r="AA57" s="57"/>
      <c r="AB57" s="57"/>
      <c r="AC57" s="58">
        <f>SUM(Table8[[#This Row],[GOU 28/29]:[EF 28/29]])</f>
        <v>0</v>
      </c>
    </row>
    <row r="58" spans="1:29" ht="255.75" x14ac:dyDescent="0.35">
      <c r="A58" s="169">
        <v>55</v>
      </c>
      <c r="B58" s="170" t="s">
        <v>119</v>
      </c>
      <c r="C58" s="171" t="s">
        <v>120</v>
      </c>
      <c r="D58" s="172" t="s">
        <v>49</v>
      </c>
      <c r="E58" s="171" t="s">
        <v>50</v>
      </c>
      <c r="F58" s="172" t="s">
        <v>147</v>
      </c>
      <c r="G58" s="171" t="s">
        <v>148</v>
      </c>
      <c r="H58" s="171" t="s">
        <v>36</v>
      </c>
      <c r="I58" s="173">
        <v>43837</v>
      </c>
      <c r="J58" s="173" t="s">
        <v>83</v>
      </c>
      <c r="K58" s="57">
        <v>17.45</v>
      </c>
      <c r="L58" s="57">
        <v>0</v>
      </c>
      <c r="M58" s="57">
        <f>SUM(Table8[[#This Row],[G.O.U]:[External Financing (EF)]])</f>
        <v>17.45</v>
      </c>
      <c r="N58" s="57">
        <v>5.67</v>
      </c>
      <c r="O58" s="57"/>
      <c r="P58" s="57">
        <v>0</v>
      </c>
      <c r="Q58" s="57">
        <f>SUM(Table8[[#This Row],[GOU 24/25]:[EF 24/25]])</f>
        <v>5.67</v>
      </c>
      <c r="R58" s="57">
        <v>0</v>
      </c>
      <c r="S58" s="57">
        <v>0</v>
      </c>
      <c r="T58" s="57">
        <f>SUM(Table8[[#This Row],[GOU 25/26]:[EF 25/26]])</f>
        <v>0</v>
      </c>
      <c r="U58" s="57">
        <v>0</v>
      </c>
      <c r="V58" s="57">
        <v>0</v>
      </c>
      <c r="W58" s="57">
        <f>SUM(Table8[[#This Row],[GOU 26/27]:[EF 26/27]])</f>
        <v>0</v>
      </c>
      <c r="X58" s="57">
        <v>0</v>
      </c>
      <c r="Y58" s="57">
        <v>0</v>
      </c>
      <c r="Z58" s="57">
        <f>SUM(Table8[[#This Row],[GOU 27/28]:[EF 27/28]])</f>
        <v>0</v>
      </c>
      <c r="AA58" s="57"/>
      <c r="AB58" s="57"/>
      <c r="AC58" s="58">
        <f>SUM(Table8[[#This Row],[GOU 28/29]:[EF 28/29]])</f>
        <v>0</v>
      </c>
    </row>
    <row r="59" spans="1:29" ht="255.75" x14ac:dyDescent="0.35">
      <c r="A59" s="169">
        <v>56</v>
      </c>
      <c r="B59" s="170" t="s">
        <v>119</v>
      </c>
      <c r="C59" s="171" t="s">
        <v>120</v>
      </c>
      <c r="D59" s="172" t="s">
        <v>49</v>
      </c>
      <c r="E59" s="171" t="s">
        <v>50</v>
      </c>
      <c r="F59" s="172" t="s">
        <v>149</v>
      </c>
      <c r="G59" s="171" t="s">
        <v>150</v>
      </c>
      <c r="H59" s="171" t="s">
        <v>36</v>
      </c>
      <c r="I59" s="173">
        <v>44203</v>
      </c>
      <c r="J59" s="173" t="s">
        <v>779</v>
      </c>
      <c r="K59" s="57">
        <v>6.5</v>
      </c>
      <c r="L59" s="57">
        <v>9.0889760000000006</v>
      </c>
      <c r="M59" s="57">
        <f>SUM(Table8[[#This Row],[G.O.U]:[External Financing (EF)]])</f>
        <v>15.588976000000001</v>
      </c>
      <c r="N59" s="57">
        <v>3.15</v>
      </c>
      <c r="O59" s="57"/>
      <c r="P59" s="57">
        <v>2.82</v>
      </c>
      <c r="Q59" s="57">
        <f>SUM(Table8[[#This Row],[GOU 24/25]:[EF 24/25]])</f>
        <v>5.97</v>
      </c>
      <c r="R59" s="57">
        <v>2</v>
      </c>
      <c r="S59" s="57">
        <v>0.38397599999999998</v>
      </c>
      <c r="T59" s="57">
        <f>SUM(Table8[[#This Row],[GOU 25/26]:[EF 25/26]])</f>
        <v>2.3839760000000001</v>
      </c>
      <c r="U59" s="57">
        <v>0</v>
      </c>
      <c r="V59" s="57">
        <v>0</v>
      </c>
      <c r="W59" s="57">
        <f>SUM(Table8[[#This Row],[GOU 26/27]:[EF 26/27]])</f>
        <v>0</v>
      </c>
      <c r="X59" s="57">
        <v>0</v>
      </c>
      <c r="Y59" s="57">
        <v>0</v>
      </c>
      <c r="Z59" s="57">
        <f>SUM(Table8[[#This Row],[GOU 27/28]:[EF 27/28]])</f>
        <v>0</v>
      </c>
      <c r="AA59" s="57"/>
      <c r="AB59" s="57"/>
      <c r="AC59" s="58">
        <f>SUM(Table8[[#This Row],[GOU 28/29]:[EF 28/29]])</f>
        <v>0</v>
      </c>
    </row>
    <row r="60" spans="1:29" ht="255.75" x14ac:dyDescent="0.35">
      <c r="A60" s="169">
        <v>57</v>
      </c>
      <c r="B60" s="170" t="s">
        <v>119</v>
      </c>
      <c r="C60" s="171" t="s">
        <v>120</v>
      </c>
      <c r="D60" s="172" t="s">
        <v>49</v>
      </c>
      <c r="E60" s="171" t="s">
        <v>50</v>
      </c>
      <c r="F60" s="172" t="s">
        <v>151</v>
      </c>
      <c r="G60" s="171" t="s">
        <v>152</v>
      </c>
      <c r="H60" s="171" t="s">
        <v>36</v>
      </c>
      <c r="I60" s="173">
        <v>44203</v>
      </c>
      <c r="J60" s="173" t="s">
        <v>779</v>
      </c>
      <c r="K60" s="57">
        <v>78.7</v>
      </c>
      <c r="L60" s="57">
        <v>0</v>
      </c>
      <c r="M60" s="57">
        <f>SUM(Table8[[#This Row],[G.O.U]:[External Financing (EF)]])</f>
        <v>78.7</v>
      </c>
      <c r="N60" s="57">
        <v>2.7</v>
      </c>
      <c r="O60" s="57"/>
      <c r="P60" s="57">
        <v>0</v>
      </c>
      <c r="Q60" s="57">
        <f>SUM(Table8[[#This Row],[GOU 24/25]:[EF 24/25]])</f>
        <v>2.7</v>
      </c>
      <c r="R60" s="57">
        <v>18.646013530000001</v>
      </c>
      <c r="S60" s="57">
        <v>0</v>
      </c>
      <c r="T60" s="57">
        <f>SUM(Table8[[#This Row],[GOU 25/26]:[EF 25/26]])</f>
        <v>18.646013530000001</v>
      </c>
      <c r="U60" s="57">
        <v>0</v>
      </c>
      <c r="V60" s="57">
        <v>0</v>
      </c>
      <c r="W60" s="57">
        <f>SUM(Table8[[#This Row],[GOU 26/27]:[EF 26/27]])</f>
        <v>0</v>
      </c>
      <c r="X60" s="57">
        <v>0</v>
      </c>
      <c r="Y60" s="57">
        <v>0</v>
      </c>
      <c r="Z60" s="57">
        <f>SUM(Table8[[#This Row],[GOU 27/28]:[EF 27/28]])</f>
        <v>0</v>
      </c>
      <c r="AA60" s="57"/>
      <c r="AB60" s="57"/>
      <c r="AC60" s="58">
        <f>SUM(Table8[[#This Row],[GOU 28/29]:[EF 28/29]])</f>
        <v>0</v>
      </c>
    </row>
    <row r="61" spans="1:29" ht="255.75" x14ac:dyDescent="0.35">
      <c r="A61" s="169">
        <v>58</v>
      </c>
      <c r="B61" s="170" t="s">
        <v>119</v>
      </c>
      <c r="C61" s="171" t="s">
        <v>120</v>
      </c>
      <c r="D61" s="172" t="s">
        <v>49</v>
      </c>
      <c r="E61" s="171" t="s">
        <v>50</v>
      </c>
      <c r="F61" s="172" t="s">
        <v>2539</v>
      </c>
      <c r="G61" s="171" t="s">
        <v>760</v>
      </c>
      <c r="H61" s="171" t="s">
        <v>36</v>
      </c>
      <c r="I61" s="173">
        <v>44933</v>
      </c>
      <c r="J61" s="173" t="s">
        <v>752</v>
      </c>
      <c r="K61" s="57">
        <v>0</v>
      </c>
      <c r="L61" s="57">
        <v>59.36</v>
      </c>
      <c r="M61" s="57">
        <f>SUM(Table8[[#This Row],[G.O.U]:[External Financing (EF)]])</f>
        <v>59.36</v>
      </c>
      <c r="N61" s="57">
        <v>2.35</v>
      </c>
      <c r="O61" s="57"/>
      <c r="P61" s="57">
        <v>2.5009999999999999</v>
      </c>
      <c r="Q61" s="57">
        <f>SUM(Table8[[#This Row],[GOU 24/25]:[EF 24/25]])</f>
        <v>4.851</v>
      </c>
      <c r="R61" s="57">
        <v>14.8</v>
      </c>
      <c r="S61" s="57">
        <v>14.84</v>
      </c>
      <c r="T61" s="57">
        <f>SUM(Table8[[#This Row],[GOU 25/26]:[EF 25/26]])</f>
        <v>29.64</v>
      </c>
      <c r="U61" s="57">
        <v>0</v>
      </c>
      <c r="V61" s="57">
        <v>14.84</v>
      </c>
      <c r="W61" s="57">
        <f>SUM(Table8[[#This Row],[GOU 26/27]:[EF 26/27]])</f>
        <v>14.84</v>
      </c>
      <c r="X61" s="57">
        <v>0</v>
      </c>
      <c r="Y61" s="57">
        <v>0</v>
      </c>
      <c r="Z61" s="57">
        <f>SUM(Table8[[#This Row],[GOU 27/28]:[EF 27/28]])</f>
        <v>0</v>
      </c>
      <c r="AA61" s="57"/>
      <c r="AB61" s="57" t="s">
        <v>792</v>
      </c>
      <c r="AC61" s="58">
        <f>SUM(Table8[[#This Row],[GOU 28/29]:[EF 28/29]])</f>
        <v>0</v>
      </c>
    </row>
    <row r="62" spans="1:29" ht="255.75" x14ac:dyDescent="0.35">
      <c r="A62" s="169">
        <v>59</v>
      </c>
      <c r="B62" s="170" t="s">
        <v>119</v>
      </c>
      <c r="C62" s="171" t="s">
        <v>120</v>
      </c>
      <c r="D62" s="172" t="s">
        <v>161</v>
      </c>
      <c r="E62" s="171" t="s">
        <v>162</v>
      </c>
      <c r="F62" s="172" t="s">
        <v>163</v>
      </c>
      <c r="G62" s="171" t="s">
        <v>164</v>
      </c>
      <c r="H62" s="171" t="s">
        <v>39</v>
      </c>
      <c r="I62" s="173">
        <v>43837</v>
      </c>
      <c r="J62" s="173" t="s">
        <v>83</v>
      </c>
      <c r="K62" s="57">
        <v>84.5</v>
      </c>
      <c r="L62" s="57">
        <v>0</v>
      </c>
      <c r="M62" s="57">
        <f>SUM(Table8[[#This Row],[G.O.U]:[External Financing (EF)]])</f>
        <v>84.5</v>
      </c>
      <c r="N62" s="57">
        <v>0.61</v>
      </c>
      <c r="O62" s="57"/>
      <c r="P62" s="57">
        <v>0</v>
      </c>
      <c r="Q62" s="57">
        <f>SUM(Table8[[#This Row],[GOU 24/25]:[EF 24/25]])</f>
        <v>0.61</v>
      </c>
      <c r="R62" s="57">
        <v>14.202320973999999</v>
      </c>
      <c r="S62" s="57">
        <v>0</v>
      </c>
      <c r="T62" s="57">
        <f>SUM(Table8[[#This Row],[GOU 25/26]:[EF 25/26]])</f>
        <v>14.202320973999999</v>
      </c>
      <c r="U62" s="57">
        <v>0</v>
      </c>
      <c r="V62" s="57">
        <v>0</v>
      </c>
      <c r="W62" s="57">
        <f>SUM(Table8[[#This Row],[GOU 26/27]:[EF 26/27]])</f>
        <v>0</v>
      </c>
      <c r="X62" s="57">
        <v>0</v>
      </c>
      <c r="Y62" s="57">
        <v>0</v>
      </c>
      <c r="Z62" s="57">
        <f>SUM(Table8[[#This Row],[GOU 27/28]:[EF 27/28]])</f>
        <v>0</v>
      </c>
      <c r="AA62" s="57"/>
      <c r="AB62" s="57"/>
      <c r="AC62" s="58">
        <f>SUM(Table8[[#This Row],[GOU 28/29]:[EF 28/29]])</f>
        <v>0</v>
      </c>
    </row>
    <row r="63" spans="1:29" ht="255.75" x14ac:dyDescent="0.35">
      <c r="A63" s="169">
        <v>60</v>
      </c>
      <c r="B63" s="170" t="s">
        <v>119</v>
      </c>
      <c r="C63" s="171" t="s">
        <v>120</v>
      </c>
      <c r="D63" s="172" t="s">
        <v>165</v>
      </c>
      <c r="E63" s="171" t="s">
        <v>166</v>
      </c>
      <c r="F63" s="172" t="s">
        <v>167</v>
      </c>
      <c r="G63" s="171" t="s">
        <v>168</v>
      </c>
      <c r="H63" s="171" t="s">
        <v>39</v>
      </c>
      <c r="I63" s="173">
        <v>43837</v>
      </c>
      <c r="J63" s="173" t="s">
        <v>83</v>
      </c>
      <c r="K63" s="57">
        <v>17.2</v>
      </c>
      <c r="L63" s="57">
        <v>0</v>
      </c>
      <c r="M63" s="57">
        <f>SUM(Table8[[#This Row],[G.O.U]:[External Financing (EF)]])</f>
        <v>17.2</v>
      </c>
      <c r="N63" s="57">
        <v>11.82</v>
      </c>
      <c r="O63" s="57"/>
      <c r="P63" s="57">
        <v>0</v>
      </c>
      <c r="Q63" s="57">
        <f>SUM(Table8[[#This Row],[GOU 24/25]:[EF 24/25]])</f>
        <v>11.82</v>
      </c>
      <c r="R63" s="57">
        <v>0</v>
      </c>
      <c r="S63" s="57">
        <v>0</v>
      </c>
      <c r="T63" s="57">
        <f>SUM(Table8[[#This Row],[GOU 25/26]:[EF 25/26]])</f>
        <v>0</v>
      </c>
      <c r="U63" s="57">
        <v>0</v>
      </c>
      <c r="V63" s="57">
        <v>0</v>
      </c>
      <c r="W63" s="57">
        <f>SUM(Table8[[#This Row],[GOU 26/27]:[EF 26/27]])</f>
        <v>0</v>
      </c>
      <c r="X63" s="57">
        <v>0</v>
      </c>
      <c r="Y63" s="57">
        <v>0</v>
      </c>
      <c r="Z63" s="57">
        <f>SUM(Table8[[#This Row],[GOU 27/28]:[EF 27/28]])</f>
        <v>0</v>
      </c>
      <c r="AA63" s="57"/>
      <c r="AB63" s="57"/>
      <c r="AC63" s="58">
        <f>SUM(Table8[[#This Row],[GOU 28/29]:[EF 28/29]])</f>
        <v>0</v>
      </c>
    </row>
    <row r="64" spans="1:29" ht="255.75" x14ac:dyDescent="0.35">
      <c r="A64" s="169">
        <v>61</v>
      </c>
      <c r="B64" s="170" t="s">
        <v>119</v>
      </c>
      <c r="C64" s="171" t="s">
        <v>120</v>
      </c>
      <c r="D64" s="172" t="s">
        <v>169</v>
      </c>
      <c r="E64" s="171" t="s">
        <v>170</v>
      </c>
      <c r="F64" s="172" t="s">
        <v>171</v>
      </c>
      <c r="G64" s="171" t="s">
        <v>172</v>
      </c>
      <c r="H64" s="171" t="s">
        <v>39</v>
      </c>
      <c r="I64" s="173">
        <v>43837</v>
      </c>
      <c r="J64" s="173" t="s">
        <v>83</v>
      </c>
      <c r="K64" s="57">
        <v>10.35</v>
      </c>
      <c r="L64" s="57">
        <v>0</v>
      </c>
      <c r="M64" s="57">
        <f>SUM(Table8[[#This Row],[G.O.U]:[External Financing (EF)]])</f>
        <v>10.35</v>
      </c>
      <c r="N64" s="57">
        <v>18.8</v>
      </c>
      <c r="O64" s="57"/>
      <c r="P64" s="57">
        <v>0</v>
      </c>
      <c r="Q64" s="57">
        <f>SUM(Table8[[#This Row],[GOU 24/25]:[EF 24/25]])</f>
        <v>18.8</v>
      </c>
      <c r="R64" s="57">
        <v>0</v>
      </c>
      <c r="S64" s="57">
        <v>0</v>
      </c>
      <c r="T64" s="57">
        <f>SUM(Table8[[#This Row],[GOU 25/26]:[EF 25/26]])</f>
        <v>0</v>
      </c>
      <c r="U64" s="57">
        <v>0</v>
      </c>
      <c r="V64" s="57">
        <v>0</v>
      </c>
      <c r="W64" s="57">
        <f>SUM(Table8[[#This Row],[GOU 26/27]:[EF 26/27]])</f>
        <v>0</v>
      </c>
      <c r="X64" s="57">
        <v>0</v>
      </c>
      <c r="Y64" s="57">
        <v>0</v>
      </c>
      <c r="Z64" s="57">
        <f>SUM(Table8[[#This Row],[GOU 27/28]:[EF 27/28]])</f>
        <v>0</v>
      </c>
      <c r="AA64" s="57"/>
      <c r="AB64" s="57"/>
      <c r="AC64" s="58">
        <f>SUM(Table8[[#This Row],[GOU 28/29]:[EF 28/29]])</f>
        <v>0</v>
      </c>
    </row>
    <row r="65" spans="1:29" ht="255.75" x14ac:dyDescent="0.35">
      <c r="A65" s="169">
        <v>62</v>
      </c>
      <c r="B65" s="170" t="s">
        <v>119</v>
      </c>
      <c r="C65" s="171" t="s">
        <v>120</v>
      </c>
      <c r="D65" s="172" t="s">
        <v>173</v>
      </c>
      <c r="E65" s="171" t="s">
        <v>174</v>
      </c>
      <c r="F65" s="172" t="s">
        <v>175</v>
      </c>
      <c r="G65" s="171" t="s">
        <v>176</v>
      </c>
      <c r="H65" s="171" t="s">
        <v>39</v>
      </c>
      <c r="I65" s="173">
        <v>43837</v>
      </c>
      <c r="J65" s="173" t="s">
        <v>83</v>
      </c>
      <c r="K65" s="57">
        <v>59.999139999999997</v>
      </c>
      <c r="L65" s="57">
        <v>0</v>
      </c>
      <c r="M65" s="57">
        <f>SUM(Table8[[#This Row],[G.O.U]:[External Financing (EF)]])</f>
        <v>59.999139999999997</v>
      </c>
      <c r="N65" s="57">
        <v>4.59</v>
      </c>
      <c r="O65" s="57"/>
      <c r="P65" s="57">
        <v>0</v>
      </c>
      <c r="Q65" s="57">
        <f>SUM(Table8[[#This Row],[GOU 24/25]:[EF 24/25]])</f>
        <v>4.59</v>
      </c>
      <c r="R65" s="57">
        <v>0</v>
      </c>
      <c r="S65" s="57">
        <v>0</v>
      </c>
      <c r="T65" s="57">
        <f>SUM(Table8[[#This Row],[GOU 25/26]:[EF 25/26]])</f>
        <v>0</v>
      </c>
      <c r="U65" s="57">
        <v>0</v>
      </c>
      <c r="V65" s="57">
        <v>0</v>
      </c>
      <c r="W65" s="57">
        <f>SUM(Table8[[#This Row],[GOU 26/27]:[EF 26/27]])</f>
        <v>0</v>
      </c>
      <c r="X65" s="57">
        <v>0</v>
      </c>
      <c r="Y65" s="57">
        <v>0</v>
      </c>
      <c r="Z65" s="57">
        <f>SUM(Table8[[#This Row],[GOU 27/28]:[EF 27/28]])</f>
        <v>0</v>
      </c>
      <c r="AA65" s="57"/>
      <c r="AB65" s="57"/>
      <c r="AC65" s="58">
        <f>SUM(Table8[[#This Row],[GOU 28/29]:[EF 28/29]])</f>
        <v>0</v>
      </c>
    </row>
    <row r="66" spans="1:29" ht="255.75" x14ac:dyDescent="0.35">
      <c r="A66" s="169">
        <v>63</v>
      </c>
      <c r="B66" s="170" t="s">
        <v>119</v>
      </c>
      <c r="C66" s="171" t="s">
        <v>120</v>
      </c>
      <c r="D66" s="172" t="s">
        <v>49</v>
      </c>
      <c r="E66" s="171" t="s">
        <v>50</v>
      </c>
      <c r="F66" s="180">
        <v>1522</v>
      </c>
      <c r="G66" s="180" t="s">
        <v>1450</v>
      </c>
      <c r="H66" s="171" t="s">
        <v>36</v>
      </c>
      <c r="I66" s="173">
        <v>43647</v>
      </c>
      <c r="J66" s="173">
        <v>45838</v>
      </c>
      <c r="K66" s="57">
        <v>45.8</v>
      </c>
      <c r="L66" s="57"/>
      <c r="M66" s="57">
        <f>SUM(Table8[[#This Row],[G.O.U]:[External Financing (EF)]])</f>
        <v>45.8</v>
      </c>
      <c r="N66" s="57">
        <v>10.11</v>
      </c>
      <c r="O66" s="57"/>
      <c r="P66" s="57"/>
      <c r="Q66" s="57">
        <f>SUM(Table8[[#This Row],[GOU 24/25]:[EF 24/25]])</f>
        <v>10.11</v>
      </c>
      <c r="R66" s="57"/>
      <c r="S66" s="57"/>
      <c r="T66" s="57">
        <f>SUM(Table8[[#This Row],[GOU 25/26]:[EF 25/26]])</f>
        <v>0</v>
      </c>
      <c r="U66" s="57"/>
      <c r="V66" s="57"/>
      <c r="W66" s="57">
        <f>SUM(Table8[[#This Row],[GOU 26/27]:[EF 26/27]])</f>
        <v>0</v>
      </c>
      <c r="X66" s="57"/>
      <c r="Y66" s="57"/>
      <c r="Z66" s="57">
        <f>SUM(Table8[[#This Row],[GOU 27/28]:[EF 27/28]])</f>
        <v>0</v>
      </c>
      <c r="AA66" s="57"/>
      <c r="AB66" s="57"/>
      <c r="AC66" s="58">
        <f>SUM(Table8[[#This Row],[GOU 28/29]:[EF 28/29]])</f>
        <v>0</v>
      </c>
    </row>
    <row r="67" spans="1:29" ht="255.75" x14ac:dyDescent="0.35">
      <c r="A67" s="169">
        <v>64</v>
      </c>
      <c r="B67" s="175" t="s">
        <v>119</v>
      </c>
      <c r="C67" s="176" t="s">
        <v>120</v>
      </c>
      <c r="D67" s="177" t="s">
        <v>123</v>
      </c>
      <c r="E67" s="176" t="s">
        <v>124</v>
      </c>
      <c r="F67" s="177" t="s">
        <v>2553</v>
      </c>
      <c r="G67" s="176" t="s">
        <v>2524</v>
      </c>
      <c r="H67" s="176" t="s">
        <v>36</v>
      </c>
      <c r="I67" s="178">
        <v>45474</v>
      </c>
      <c r="J67" s="178">
        <v>47299</v>
      </c>
      <c r="K67" s="158">
        <v>88.944000000000003</v>
      </c>
      <c r="L67" s="158"/>
      <c r="M67" s="57">
        <f>SUM(Table8[[#This Row],[G.O.U]:[External Financing (EF)]])</f>
        <v>88.944000000000003</v>
      </c>
      <c r="N67" s="158">
        <v>13.866</v>
      </c>
      <c r="O67" s="158"/>
      <c r="P67" s="158"/>
      <c r="Q67" s="158">
        <f>SUM(Table8[[#This Row],[GOU 24/25]:[EF 24/25]])</f>
        <v>13.866</v>
      </c>
      <c r="R67" s="158"/>
      <c r="S67" s="158"/>
      <c r="T67" s="158">
        <f>SUM(Table8[[#This Row],[GOU 25/26]:[EF 25/26]])</f>
        <v>0</v>
      </c>
      <c r="U67" s="158"/>
      <c r="V67" s="158"/>
      <c r="W67" s="158">
        <f>SUM(Table8[[#This Row],[GOU 26/27]:[EF 26/27]])</f>
        <v>0</v>
      </c>
      <c r="X67" s="158"/>
      <c r="Y67" s="158"/>
      <c r="Z67" s="158">
        <f>SUM(Table8[[#This Row],[GOU 27/28]:[EF 27/28]])</f>
        <v>0</v>
      </c>
      <c r="AA67" s="158"/>
      <c r="AB67" s="158"/>
      <c r="AC67" s="179">
        <f>SUM(Table8[[#This Row],[GOU 28/29]:[EF 28/29]])</f>
        <v>0</v>
      </c>
    </row>
    <row r="68" spans="1:29" ht="93" x14ac:dyDescent="0.35">
      <c r="A68" s="169">
        <v>65</v>
      </c>
      <c r="B68" s="170" t="s">
        <v>177</v>
      </c>
      <c r="C68" s="171" t="s">
        <v>178</v>
      </c>
      <c r="D68" s="172" t="s">
        <v>182</v>
      </c>
      <c r="E68" s="171" t="s">
        <v>183</v>
      </c>
      <c r="F68" s="172" t="s">
        <v>184</v>
      </c>
      <c r="G68" s="171" t="s">
        <v>185</v>
      </c>
      <c r="H68" s="171" t="s">
        <v>39</v>
      </c>
      <c r="I68" s="173">
        <v>43837</v>
      </c>
      <c r="J68" s="173" t="s">
        <v>83</v>
      </c>
      <c r="K68" s="57">
        <v>7.266</v>
      </c>
      <c r="L68" s="57">
        <v>0</v>
      </c>
      <c r="M68" s="57">
        <f>SUM(Table8[[#This Row],[G.O.U]:[External Financing (EF)]])</f>
        <v>7.266</v>
      </c>
      <c r="N68" s="57">
        <v>3.6999999999999998E-2</v>
      </c>
      <c r="O68" s="57"/>
      <c r="P68" s="57">
        <v>0</v>
      </c>
      <c r="Q68" s="57">
        <f>SUM(Table8[[#This Row],[GOU 24/25]:[EF 24/25]])</f>
        <v>3.6999999999999998E-2</v>
      </c>
      <c r="R68" s="57">
        <v>0</v>
      </c>
      <c r="S68" s="57">
        <v>0</v>
      </c>
      <c r="T68" s="57">
        <f>SUM(Table8[[#This Row],[GOU 25/26]:[EF 25/26]])</f>
        <v>0</v>
      </c>
      <c r="U68" s="57">
        <v>0</v>
      </c>
      <c r="V68" s="57">
        <v>0</v>
      </c>
      <c r="W68" s="57">
        <f>SUM(Table8[[#This Row],[GOU 26/27]:[EF 26/27]])</f>
        <v>0</v>
      </c>
      <c r="X68" s="57">
        <v>0</v>
      </c>
      <c r="Y68" s="57">
        <v>0</v>
      </c>
      <c r="Z68" s="57">
        <f>SUM(Table8[[#This Row],[GOU 27/28]:[EF 27/28]])</f>
        <v>0</v>
      </c>
      <c r="AA68" s="57"/>
      <c r="AB68" s="57"/>
      <c r="AC68" s="57">
        <f>SUM(Table8[[#This Row],[GOU 28/29]:[EF 28/29]])</f>
        <v>0</v>
      </c>
    </row>
    <row r="69" spans="1:29" ht="93" x14ac:dyDescent="0.35">
      <c r="A69" s="169">
        <v>66</v>
      </c>
      <c r="B69" s="170" t="s">
        <v>177</v>
      </c>
      <c r="C69" s="171" t="s">
        <v>178</v>
      </c>
      <c r="D69" s="172" t="s">
        <v>186</v>
      </c>
      <c r="E69" s="171" t="s">
        <v>187</v>
      </c>
      <c r="F69" s="172" t="s">
        <v>188</v>
      </c>
      <c r="G69" s="171" t="s">
        <v>189</v>
      </c>
      <c r="H69" s="171" t="s">
        <v>39</v>
      </c>
      <c r="I69" s="173">
        <v>43837</v>
      </c>
      <c r="J69" s="173" t="s">
        <v>83</v>
      </c>
      <c r="K69" s="57">
        <v>14.513</v>
      </c>
      <c r="L69" s="57">
        <v>0</v>
      </c>
      <c r="M69" s="57">
        <f>SUM(Table8[[#This Row],[G.O.U]:[External Financing (EF)]])</f>
        <v>14.513</v>
      </c>
      <c r="N69" s="57">
        <v>1.204</v>
      </c>
      <c r="O69" s="57"/>
      <c r="P69" s="57">
        <v>0</v>
      </c>
      <c r="Q69" s="57">
        <f>SUM(Table8[[#This Row],[GOU 24/25]:[EF 24/25]])</f>
        <v>1.204</v>
      </c>
      <c r="R69" s="57">
        <v>0</v>
      </c>
      <c r="S69" s="57">
        <v>0</v>
      </c>
      <c r="T69" s="57">
        <f>SUM(Table8[[#This Row],[GOU 25/26]:[EF 25/26]])</f>
        <v>0</v>
      </c>
      <c r="U69" s="57">
        <v>0</v>
      </c>
      <c r="V69" s="57">
        <v>0</v>
      </c>
      <c r="W69" s="57">
        <f>SUM(Table8[[#This Row],[GOU 26/27]:[EF 26/27]])</f>
        <v>0</v>
      </c>
      <c r="X69" s="57">
        <v>0</v>
      </c>
      <c r="Y69" s="57">
        <v>0</v>
      </c>
      <c r="Z69" s="57">
        <f>SUM(Table8[[#This Row],[GOU 27/28]:[EF 27/28]])</f>
        <v>0</v>
      </c>
      <c r="AA69" s="57"/>
      <c r="AB69" s="57"/>
      <c r="AC69" s="57">
        <f>SUM(Table8[[#This Row],[GOU 28/29]:[EF 28/29]])</f>
        <v>0</v>
      </c>
    </row>
    <row r="70" spans="1:29" ht="93" x14ac:dyDescent="0.35">
      <c r="A70" s="169">
        <v>67</v>
      </c>
      <c r="B70" s="170" t="s">
        <v>177</v>
      </c>
      <c r="C70" s="171" t="s">
        <v>178</v>
      </c>
      <c r="D70" s="172" t="s">
        <v>190</v>
      </c>
      <c r="E70" s="171" t="s">
        <v>191</v>
      </c>
      <c r="F70" s="172" t="s">
        <v>192</v>
      </c>
      <c r="G70" s="171" t="s">
        <v>193</v>
      </c>
      <c r="H70" s="171" t="s">
        <v>39</v>
      </c>
      <c r="I70" s="173">
        <v>43837</v>
      </c>
      <c r="J70" s="173" t="s">
        <v>83</v>
      </c>
      <c r="K70" s="57">
        <v>41.5</v>
      </c>
      <c r="L70" s="57">
        <v>0</v>
      </c>
      <c r="M70" s="57">
        <f>SUM(Table8[[#This Row],[G.O.U]:[External Financing (EF)]])</f>
        <v>41.5</v>
      </c>
      <c r="N70" s="57">
        <v>3.0510000000000002</v>
      </c>
      <c r="O70" s="57"/>
      <c r="P70" s="57">
        <v>0</v>
      </c>
      <c r="Q70" s="57">
        <f>SUM(Table8[[#This Row],[GOU 24/25]:[EF 24/25]])</f>
        <v>3.0510000000000002</v>
      </c>
      <c r="R70" s="57">
        <v>0</v>
      </c>
      <c r="S70" s="57">
        <v>0</v>
      </c>
      <c r="T70" s="57">
        <f>SUM(Table8[[#This Row],[GOU 25/26]:[EF 25/26]])</f>
        <v>0</v>
      </c>
      <c r="U70" s="57">
        <v>0</v>
      </c>
      <c r="V70" s="57">
        <v>0</v>
      </c>
      <c r="W70" s="57">
        <f>SUM(Table8[[#This Row],[GOU 26/27]:[EF 26/27]])</f>
        <v>0</v>
      </c>
      <c r="X70" s="57">
        <v>0</v>
      </c>
      <c r="Y70" s="57">
        <v>0</v>
      </c>
      <c r="Z70" s="57">
        <f>SUM(Table8[[#This Row],[GOU 27/28]:[EF 27/28]])</f>
        <v>0</v>
      </c>
      <c r="AA70" s="57"/>
      <c r="AB70" s="57"/>
      <c r="AC70" s="58">
        <f>SUM(Table8[[#This Row],[GOU 28/29]:[EF 28/29]])</f>
        <v>0</v>
      </c>
    </row>
    <row r="71" spans="1:29" ht="93" x14ac:dyDescent="0.35">
      <c r="A71" s="169">
        <v>68</v>
      </c>
      <c r="B71" s="170" t="s">
        <v>177</v>
      </c>
      <c r="C71" s="171" t="s">
        <v>178</v>
      </c>
      <c r="D71" s="172" t="s">
        <v>190</v>
      </c>
      <c r="E71" s="171" t="s">
        <v>191</v>
      </c>
      <c r="F71" s="177" t="s">
        <v>2559</v>
      </c>
      <c r="G71" s="176" t="s">
        <v>2560</v>
      </c>
      <c r="H71" s="176" t="s">
        <v>36</v>
      </c>
      <c r="I71" s="173">
        <v>44203</v>
      </c>
      <c r="J71" s="173" t="s">
        <v>779</v>
      </c>
      <c r="K71" s="158">
        <v>97</v>
      </c>
      <c r="L71" s="158"/>
      <c r="M71" s="158">
        <f>SUM(Table8[[#This Row],[G.O.U]:[External Financing (EF)]])</f>
        <v>97</v>
      </c>
      <c r="N71" s="158">
        <v>2</v>
      </c>
      <c r="O71" s="158"/>
      <c r="P71" s="158">
        <v>0</v>
      </c>
      <c r="Q71" s="158">
        <f>SUM(Table8[[#This Row],[GOU 24/25]:[EF 24/25]])</f>
        <v>2</v>
      </c>
      <c r="R71" s="158"/>
      <c r="S71" s="158"/>
      <c r="T71" s="158">
        <f>SUM(Table8[[#This Row],[GOU 25/26]:[EF 25/26]])</f>
        <v>0</v>
      </c>
      <c r="U71" s="158"/>
      <c r="V71" s="158"/>
      <c r="W71" s="158">
        <f>SUM(Table8[[#This Row],[GOU 26/27]:[EF 26/27]])</f>
        <v>0</v>
      </c>
      <c r="X71" s="158"/>
      <c r="Y71" s="158"/>
      <c r="Z71" s="158">
        <f>SUM(Table8[[#This Row],[GOU 27/28]:[EF 27/28]])</f>
        <v>0</v>
      </c>
      <c r="AA71" s="158"/>
      <c r="AB71" s="158"/>
      <c r="AC71" s="158">
        <f>SUM(Table8[[#This Row],[GOU 28/29]:[EF 28/29]])</f>
        <v>0</v>
      </c>
    </row>
    <row r="72" spans="1:29" ht="93" x14ac:dyDescent="0.35">
      <c r="A72" s="169">
        <v>69</v>
      </c>
      <c r="B72" s="170" t="s">
        <v>177</v>
      </c>
      <c r="C72" s="171" t="s">
        <v>178</v>
      </c>
      <c r="D72" s="172" t="s">
        <v>194</v>
      </c>
      <c r="E72" s="171" t="s">
        <v>195</v>
      </c>
      <c r="F72" s="172" t="s">
        <v>196</v>
      </c>
      <c r="G72" s="171" t="s">
        <v>197</v>
      </c>
      <c r="H72" s="171" t="s">
        <v>39</v>
      </c>
      <c r="I72" s="173">
        <v>44203</v>
      </c>
      <c r="J72" s="173" t="s">
        <v>779</v>
      </c>
      <c r="K72" s="57">
        <v>50.14</v>
      </c>
      <c r="L72" s="57">
        <v>0</v>
      </c>
      <c r="M72" s="57">
        <f>SUM(Table8[[#This Row],[G.O.U]:[External Financing (EF)]])</f>
        <v>50.14</v>
      </c>
      <c r="N72" s="57">
        <v>5.4089999999999998</v>
      </c>
      <c r="O72" s="57"/>
      <c r="P72" s="57">
        <v>0</v>
      </c>
      <c r="Q72" s="57">
        <f>SUM(Table8[[#This Row],[GOU 24/25]:[EF 24/25]])</f>
        <v>5.4089999999999998</v>
      </c>
      <c r="R72" s="57">
        <v>0</v>
      </c>
      <c r="S72" s="57">
        <v>0</v>
      </c>
      <c r="T72" s="57">
        <f>SUM(Table8[[#This Row],[GOU 25/26]:[EF 25/26]])</f>
        <v>0</v>
      </c>
      <c r="U72" s="57">
        <v>0</v>
      </c>
      <c r="V72" s="57">
        <v>0</v>
      </c>
      <c r="W72" s="57">
        <f>SUM(Table8[[#This Row],[GOU 26/27]:[EF 26/27]])</f>
        <v>0</v>
      </c>
      <c r="X72" s="57">
        <v>0</v>
      </c>
      <c r="Y72" s="57">
        <v>0</v>
      </c>
      <c r="Z72" s="57">
        <f>SUM(Table8[[#This Row],[GOU 27/28]:[EF 27/28]])</f>
        <v>0</v>
      </c>
      <c r="AA72" s="57"/>
      <c r="AB72" s="57"/>
      <c r="AC72" s="58">
        <f>SUM(Table8[[#This Row],[GOU 28/29]:[EF 28/29]])</f>
        <v>0</v>
      </c>
    </row>
    <row r="73" spans="1:29" ht="93" x14ac:dyDescent="0.35">
      <c r="A73" s="169">
        <v>70</v>
      </c>
      <c r="B73" s="170" t="s">
        <v>177</v>
      </c>
      <c r="C73" s="171" t="s">
        <v>178</v>
      </c>
      <c r="D73" s="172" t="s">
        <v>198</v>
      </c>
      <c r="E73" s="171" t="s">
        <v>199</v>
      </c>
      <c r="F73" s="172" t="s">
        <v>200</v>
      </c>
      <c r="G73" s="171" t="s">
        <v>201</v>
      </c>
      <c r="H73" s="171" t="s">
        <v>39</v>
      </c>
      <c r="I73" s="173">
        <v>44568</v>
      </c>
      <c r="J73" s="173" t="s">
        <v>83</v>
      </c>
      <c r="K73" s="57">
        <v>16.350000000000001</v>
      </c>
      <c r="L73" s="57">
        <v>0</v>
      </c>
      <c r="M73" s="57">
        <f>SUM(Table8[[#This Row],[G.O.U]:[External Financing (EF)]])</f>
        <v>16.350000000000001</v>
      </c>
      <c r="N73" s="57">
        <v>0.5</v>
      </c>
      <c r="O73" s="57"/>
      <c r="P73" s="57">
        <v>0</v>
      </c>
      <c r="Q73" s="57">
        <f>SUM(Table8[[#This Row],[GOU 24/25]:[EF 24/25]])</f>
        <v>0.5</v>
      </c>
      <c r="R73" s="57">
        <v>0</v>
      </c>
      <c r="S73" s="57">
        <v>0</v>
      </c>
      <c r="T73" s="57">
        <f>SUM(Table8[[#This Row],[GOU 25/26]:[EF 25/26]])</f>
        <v>0</v>
      </c>
      <c r="U73" s="57">
        <v>0</v>
      </c>
      <c r="V73" s="57">
        <v>0</v>
      </c>
      <c r="W73" s="57">
        <f>SUM(Table8[[#This Row],[GOU 26/27]:[EF 26/27]])</f>
        <v>0</v>
      </c>
      <c r="X73" s="57">
        <v>0</v>
      </c>
      <c r="Y73" s="57">
        <v>0</v>
      </c>
      <c r="Z73" s="57">
        <f>SUM(Table8[[#This Row],[GOU 27/28]:[EF 27/28]])</f>
        <v>0</v>
      </c>
      <c r="AA73" s="57"/>
      <c r="AB73" s="57"/>
      <c r="AC73" s="58">
        <f>SUM(Table8[[#This Row],[GOU 28/29]:[EF 28/29]])</f>
        <v>0</v>
      </c>
    </row>
    <row r="74" spans="1:29" ht="93" x14ac:dyDescent="0.35">
      <c r="A74" s="169">
        <v>71</v>
      </c>
      <c r="B74" s="170" t="s">
        <v>177</v>
      </c>
      <c r="C74" s="171" t="s">
        <v>178</v>
      </c>
      <c r="D74" s="172" t="s">
        <v>179</v>
      </c>
      <c r="E74" s="171" t="s">
        <v>180</v>
      </c>
      <c r="F74" s="172" t="s">
        <v>963</v>
      </c>
      <c r="G74" s="171" t="s">
        <v>964</v>
      </c>
      <c r="H74" s="171" t="s">
        <v>181</v>
      </c>
      <c r="I74" s="173">
        <v>41821</v>
      </c>
      <c r="J74" s="173">
        <v>45838</v>
      </c>
      <c r="K74" s="57">
        <v>170.3</v>
      </c>
      <c r="L74" s="57"/>
      <c r="M74" s="57">
        <f>SUM(Table8[[#This Row],[G.O.U]:[External Financing (EF)]])</f>
        <v>170.3</v>
      </c>
      <c r="N74" s="57">
        <v>2.2360000000000002</v>
      </c>
      <c r="O74" s="57"/>
      <c r="P74" s="57">
        <v>0</v>
      </c>
      <c r="Q74" s="57">
        <f>SUM(Table8[[#This Row],[GOU 24/25]:[EF 24/25]])</f>
        <v>2.2360000000000002</v>
      </c>
      <c r="R74" s="57"/>
      <c r="S74" s="57"/>
      <c r="T74" s="57">
        <f>SUM(Table8[[#This Row],[GOU 25/26]:[EF 25/26]])</f>
        <v>0</v>
      </c>
      <c r="U74" s="57"/>
      <c r="V74" s="57"/>
      <c r="W74" s="57">
        <f>SUM(Table8[[#This Row],[GOU 26/27]:[EF 26/27]])</f>
        <v>0</v>
      </c>
      <c r="X74" s="57"/>
      <c r="Y74" s="57"/>
      <c r="Z74" s="57">
        <f>SUM(Table8[[#This Row],[GOU 27/28]:[EF 27/28]])</f>
        <v>0</v>
      </c>
      <c r="AA74" s="57"/>
      <c r="AB74" s="57"/>
      <c r="AC74" s="58">
        <f>SUM(Table8[[#This Row],[GOU 28/29]:[EF 28/29]])</f>
        <v>0</v>
      </c>
    </row>
    <row r="75" spans="1:29" ht="116.25" x14ac:dyDescent="0.35">
      <c r="A75" s="169">
        <v>72</v>
      </c>
      <c r="B75" s="170" t="s">
        <v>177</v>
      </c>
      <c r="C75" s="171" t="s">
        <v>178</v>
      </c>
      <c r="D75" s="172" t="s">
        <v>179</v>
      </c>
      <c r="E75" s="171" t="s">
        <v>180</v>
      </c>
      <c r="F75" s="177" t="s">
        <v>971</v>
      </c>
      <c r="G75" s="176" t="s">
        <v>972</v>
      </c>
      <c r="H75" s="176" t="s">
        <v>181</v>
      </c>
      <c r="I75" s="173">
        <v>44203</v>
      </c>
      <c r="J75" s="173" t="s">
        <v>779</v>
      </c>
      <c r="K75" s="158">
        <v>0</v>
      </c>
      <c r="L75" s="158">
        <v>1665</v>
      </c>
      <c r="M75" s="158">
        <f>SUM(Table8[[#This Row],[G.O.U]:[External Financing (EF)]])</f>
        <v>1665</v>
      </c>
      <c r="N75" s="158">
        <v>0</v>
      </c>
      <c r="O75" s="158"/>
      <c r="P75" s="158">
        <v>174.99</v>
      </c>
      <c r="Q75" s="158">
        <f>SUM(Table8[[#This Row],[GOU 24/25]:[EF 24/25]])</f>
        <v>174.99</v>
      </c>
      <c r="R75" s="158"/>
      <c r="S75" s="158"/>
      <c r="T75" s="158">
        <f>SUM(Table8[[#This Row],[GOU 25/26]:[EF 25/26]])</f>
        <v>0</v>
      </c>
      <c r="U75" s="158"/>
      <c r="V75" s="158"/>
      <c r="W75" s="158">
        <f>SUM(Table8[[#This Row],[GOU 26/27]:[EF 26/27]])</f>
        <v>0</v>
      </c>
      <c r="X75" s="158"/>
      <c r="Y75" s="158"/>
      <c r="Z75" s="158">
        <f>SUM(Table8[[#This Row],[GOU 27/28]:[EF 27/28]])</f>
        <v>0</v>
      </c>
      <c r="AA75" s="158"/>
      <c r="AB75" s="158"/>
      <c r="AC75" s="158">
        <f>SUM(Table8[[#This Row],[GOU 28/29]:[EF 28/29]])</f>
        <v>0</v>
      </c>
    </row>
    <row r="76" spans="1:29" ht="93" x14ac:dyDescent="0.35">
      <c r="A76" s="169">
        <v>73</v>
      </c>
      <c r="B76" s="170" t="s">
        <v>177</v>
      </c>
      <c r="C76" s="171" t="s">
        <v>178</v>
      </c>
      <c r="D76" s="174" t="s">
        <v>179</v>
      </c>
      <c r="E76" s="171" t="s">
        <v>180</v>
      </c>
      <c r="F76" s="174" t="s">
        <v>1386</v>
      </c>
      <c r="G76" s="171" t="s">
        <v>1387</v>
      </c>
      <c r="H76" s="171" t="s">
        <v>181</v>
      </c>
      <c r="I76" s="173">
        <v>44568</v>
      </c>
      <c r="J76" s="173" t="s">
        <v>752</v>
      </c>
      <c r="K76" s="57">
        <v>75.12</v>
      </c>
      <c r="L76" s="57"/>
      <c r="M76" s="57">
        <f>SUM(Table8[[#This Row],[G.O.U]:[External Financing (EF)]])</f>
        <v>75.12</v>
      </c>
      <c r="N76" s="57">
        <v>0</v>
      </c>
      <c r="O76" s="57"/>
      <c r="P76" s="57">
        <v>136.89099999999999</v>
      </c>
      <c r="Q76" s="57">
        <f>SUM(Table8[[#This Row],[GOU 24/25]:[EF 24/25]])</f>
        <v>136.89099999999999</v>
      </c>
      <c r="R76" s="57"/>
      <c r="S76" s="57"/>
      <c r="T76" s="57">
        <f>SUM(Table8[[#This Row],[GOU 25/26]:[EF 25/26]])</f>
        <v>0</v>
      </c>
      <c r="U76" s="57"/>
      <c r="V76" s="57"/>
      <c r="W76" s="57">
        <f>SUM(Table8[[#This Row],[GOU 26/27]:[EF 26/27]])</f>
        <v>0</v>
      </c>
      <c r="X76" s="57"/>
      <c r="Y76" s="57"/>
      <c r="Z76" s="57">
        <f>SUM(Table8[[#This Row],[GOU 27/28]:[EF 27/28]])</f>
        <v>0</v>
      </c>
      <c r="AA76" s="57"/>
      <c r="AB76" s="57"/>
      <c r="AC76" s="58">
        <f>SUM(Table8[[#This Row],[GOU 28/29]:[EF 28/29]])</f>
        <v>0</v>
      </c>
    </row>
    <row r="77" spans="1:29" ht="93" x14ac:dyDescent="0.35">
      <c r="A77" s="169">
        <v>74</v>
      </c>
      <c r="B77" s="175" t="s">
        <v>177</v>
      </c>
      <c r="C77" s="171" t="s">
        <v>178</v>
      </c>
      <c r="D77" s="177" t="s">
        <v>2529</v>
      </c>
      <c r="E77" s="176" t="s">
        <v>2530</v>
      </c>
      <c r="F77" s="177">
        <v>1832</v>
      </c>
      <c r="G77" s="176" t="s">
        <v>2531</v>
      </c>
      <c r="H77" s="176" t="s">
        <v>39</v>
      </c>
      <c r="I77" s="178">
        <v>45474</v>
      </c>
      <c r="J77" s="178">
        <v>47299</v>
      </c>
      <c r="K77" s="158">
        <v>0.80200000000000005</v>
      </c>
      <c r="L77" s="158"/>
      <c r="M77" s="57">
        <f>SUM(Table8[[#This Row],[G.O.U]:[External Financing (EF)]])</f>
        <v>0.80200000000000005</v>
      </c>
      <c r="N77" s="158">
        <v>0.59699999999999998</v>
      </c>
      <c r="O77" s="158"/>
      <c r="P77" s="158"/>
      <c r="Q77" s="158">
        <f>SUM(Table8[[#This Row],[GOU 24/25]:[EF 24/25]])</f>
        <v>0.59699999999999998</v>
      </c>
      <c r="R77" s="158"/>
      <c r="S77" s="158"/>
      <c r="T77" s="158">
        <f>SUM(Table8[[#This Row],[GOU 25/26]:[EF 25/26]])</f>
        <v>0</v>
      </c>
      <c r="U77" s="158"/>
      <c r="V77" s="158"/>
      <c r="W77" s="158">
        <f>SUM(Table8[[#This Row],[GOU 26/27]:[EF 26/27]])</f>
        <v>0</v>
      </c>
      <c r="X77" s="158"/>
      <c r="Y77" s="158"/>
      <c r="Z77" s="158">
        <f>SUM(Table8[[#This Row],[GOU 27/28]:[EF 27/28]])</f>
        <v>0</v>
      </c>
      <c r="AA77" s="158"/>
      <c r="AB77" s="158"/>
      <c r="AC77" s="158">
        <f>SUM(Table8[[#This Row],[GOU 28/29]:[EF 28/29]])</f>
        <v>0</v>
      </c>
    </row>
    <row r="78" spans="1:29" ht="116.25" x14ac:dyDescent="0.35">
      <c r="A78" s="169">
        <v>75</v>
      </c>
      <c r="B78" s="170" t="s">
        <v>202</v>
      </c>
      <c r="C78" s="171" t="s">
        <v>203</v>
      </c>
      <c r="D78" s="172" t="s">
        <v>77</v>
      </c>
      <c r="E78" s="171" t="s">
        <v>78</v>
      </c>
      <c r="F78" s="172" t="s">
        <v>204</v>
      </c>
      <c r="G78" s="171" t="s">
        <v>205</v>
      </c>
      <c r="H78" s="171" t="s">
        <v>36</v>
      </c>
      <c r="I78" s="173" t="s">
        <v>206</v>
      </c>
      <c r="J78" s="173" t="s">
        <v>779</v>
      </c>
      <c r="K78" s="57">
        <v>165.24870000000001</v>
      </c>
      <c r="L78" s="57">
        <v>936.39386060000004</v>
      </c>
      <c r="M78" s="57">
        <f>SUM(Table8[[#This Row],[G.O.U]:[External Financing (EF)]])</f>
        <v>1101.6425606</v>
      </c>
      <c r="N78" s="57">
        <v>26</v>
      </c>
      <c r="O78" s="57">
        <v>0</v>
      </c>
      <c r="P78" s="57">
        <v>215.73099999999999</v>
      </c>
      <c r="Q78" s="57">
        <f>SUM(Table8[[#This Row],[GOU 24/25]:[EF 24/25]])</f>
        <v>241.73099999999999</v>
      </c>
      <c r="R78" s="57">
        <v>0</v>
      </c>
      <c r="S78" s="57">
        <v>0</v>
      </c>
      <c r="T78" s="57">
        <f>SUM(Table8[[#This Row],[GOU 25/26]:[EF 25/26]])</f>
        <v>0</v>
      </c>
      <c r="U78" s="57">
        <v>0</v>
      </c>
      <c r="V78" s="57">
        <v>0</v>
      </c>
      <c r="W78" s="57">
        <f>SUM(Table8[[#This Row],[GOU 26/27]:[EF 26/27]])</f>
        <v>0</v>
      </c>
      <c r="X78" s="57">
        <v>0</v>
      </c>
      <c r="Y78" s="57">
        <v>0</v>
      </c>
      <c r="Z78" s="57">
        <f>SUM(Table8[[#This Row],[GOU 27/28]:[EF 27/28]])</f>
        <v>0</v>
      </c>
      <c r="AA78" s="57"/>
      <c r="AB78" s="57"/>
      <c r="AC78" s="58">
        <f>SUM(Table8[[#This Row],[GOU 28/29]:[EF 28/29]])</f>
        <v>0</v>
      </c>
    </row>
    <row r="79" spans="1:29" ht="116.25" x14ac:dyDescent="0.35">
      <c r="A79" s="169">
        <v>76</v>
      </c>
      <c r="B79" s="170" t="s">
        <v>202</v>
      </c>
      <c r="C79" s="171" t="s">
        <v>203</v>
      </c>
      <c r="D79" s="172" t="s">
        <v>77</v>
      </c>
      <c r="E79" s="171" t="s">
        <v>78</v>
      </c>
      <c r="F79" s="172" t="s">
        <v>208</v>
      </c>
      <c r="G79" s="171" t="s">
        <v>209</v>
      </c>
      <c r="H79" s="171" t="s">
        <v>36</v>
      </c>
      <c r="I79" s="173" t="s">
        <v>207</v>
      </c>
      <c r="J79" s="173" t="s">
        <v>83</v>
      </c>
      <c r="K79" s="57">
        <v>156.5</v>
      </c>
      <c r="L79" s="57">
        <v>0</v>
      </c>
      <c r="M79" s="57">
        <f>SUM(Table8[[#This Row],[G.O.U]:[External Financing (EF)]])</f>
        <v>156.5</v>
      </c>
      <c r="N79" s="57">
        <v>8.5</v>
      </c>
      <c r="O79" s="57"/>
      <c r="P79" s="57">
        <v>0</v>
      </c>
      <c r="Q79" s="57">
        <f>SUM(Table8[[#This Row],[GOU 24/25]:[EF 24/25]])</f>
        <v>8.5</v>
      </c>
      <c r="R79" s="57">
        <v>0</v>
      </c>
      <c r="S79" s="57">
        <v>0</v>
      </c>
      <c r="T79" s="57">
        <f>SUM(Table8[[#This Row],[GOU 25/26]:[EF 25/26]])</f>
        <v>0</v>
      </c>
      <c r="U79" s="57">
        <v>0</v>
      </c>
      <c r="V79" s="57">
        <v>0</v>
      </c>
      <c r="W79" s="57">
        <f>SUM(Table8[[#This Row],[GOU 26/27]:[EF 26/27]])</f>
        <v>0</v>
      </c>
      <c r="X79" s="57">
        <v>0</v>
      </c>
      <c r="Y79" s="57">
        <v>0</v>
      </c>
      <c r="Z79" s="57">
        <f>SUM(Table8[[#This Row],[GOU 27/28]:[EF 27/28]])</f>
        <v>0</v>
      </c>
      <c r="AA79" s="57"/>
      <c r="AB79" s="57"/>
      <c r="AC79" s="58">
        <f>SUM(Table8[[#This Row],[GOU 28/29]:[EF 28/29]])</f>
        <v>0</v>
      </c>
    </row>
    <row r="80" spans="1:29" ht="116.25" x14ac:dyDescent="0.35">
      <c r="A80" s="169">
        <v>77</v>
      </c>
      <c r="B80" s="175" t="s">
        <v>202</v>
      </c>
      <c r="C80" s="176" t="s">
        <v>203</v>
      </c>
      <c r="D80" s="177" t="s">
        <v>77</v>
      </c>
      <c r="E80" s="176" t="s">
        <v>78</v>
      </c>
      <c r="F80" s="177" t="s">
        <v>1354</v>
      </c>
      <c r="G80" s="176" t="s">
        <v>1355</v>
      </c>
      <c r="H80" s="176" t="s">
        <v>36</v>
      </c>
      <c r="I80" s="181" t="s">
        <v>207</v>
      </c>
      <c r="J80" s="181" t="s">
        <v>83</v>
      </c>
      <c r="K80" s="158">
        <v>450</v>
      </c>
      <c r="L80" s="158"/>
      <c r="M80" s="158">
        <f>SUM(Table8[[#This Row],[G.O.U]:[External Financing (EF)]])</f>
        <v>450</v>
      </c>
      <c r="N80" s="158">
        <v>4</v>
      </c>
      <c r="O80" s="158"/>
      <c r="P80" s="158">
        <v>0</v>
      </c>
      <c r="Q80" s="158">
        <f>SUM(Table8[[#This Row],[GOU 24/25]:[EF 24/25]])</f>
        <v>4</v>
      </c>
      <c r="R80" s="158"/>
      <c r="S80" s="158"/>
      <c r="T80" s="158">
        <f>SUM(Table8[[#This Row],[GOU 25/26]:[EF 25/26]])</f>
        <v>0</v>
      </c>
      <c r="U80" s="158"/>
      <c r="V80" s="158"/>
      <c r="W80" s="158">
        <f>SUM(Table8[[#This Row],[GOU 26/27]:[EF 26/27]])</f>
        <v>0</v>
      </c>
      <c r="X80" s="158"/>
      <c r="Y80" s="158"/>
      <c r="Z80" s="158">
        <f>SUM(Table8[[#This Row],[GOU 27/28]:[EF 27/28]])</f>
        <v>0</v>
      </c>
      <c r="AA80" s="158"/>
      <c r="AB80" s="158"/>
      <c r="AC80" s="158">
        <f>SUM(Table8[[#This Row],[GOU 28/29]:[EF 28/29]])</f>
        <v>0</v>
      </c>
    </row>
    <row r="81" spans="1:29" ht="116.25" x14ac:dyDescent="0.35">
      <c r="A81" s="169">
        <v>78</v>
      </c>
      <c r="B81" s="175" t="s">
        <v>202</v>
      </c>
      <c r="C81" s="176" t="s">
        <v>203</v>
      </c>
      <c r="D81" s="177" t="s">
        <v>77</v>
      </c>
      <c r="E81" s="176" t="s">
        <v>78</v>
      </c>
      <c r="F81" s="177" t="s">
        <v>2116</v>
      </c>
      <c r="G81" s="176" t="s">
        <v>2117</v>
      </c>
      <c r="H81" s="176" t="s">
        <v>36</v>
      </c>
      <c r="I81" s="181" t="s">
        <v>207</v>
      </c>
      <c r="J81" s="181" t="s">
        <v>83</v>
      </c>
      <c r="K81" s="158">
        <v>475.5</v>
      </c>
      <c r="L81" s="158"/>
      <c r="M81" s="158">
        <f>SUM(Table8[[#This Row],[G.O.U]:[External Financing (EF)]])</f>
        <v>475.5</v>
      </c>
      <c r="N81" s="158">
        <v>10</v>
      </c>
      <c r="O81" s="158"/>
      <c r="P81" s="158">
        <v>0</v>
      </c>
      <c r="Q81" s="158">
        <f>SUM(Table8[[#This Row],[GOU 24/25]:[EF 24/25]])</f>
        <v>10</v>
      </c>
      <c r="R81" s="158"/>
      <c r="S81" s="158"/>
      <c r="T81" s="158">
        <f>SUM(Table8[[#This Row],[GOU 25/26]:[EF 25/26]])</f>
        <v>0</v>
      </c>
      <c r="U81" s="158"/>
      <c r="V81" s="158"/>
      <c r="W81" s="158">
        <f>SUM(Table8[[#This Row],[GOU 26/27]:[EF 26/27]])</f>
        <v>0</v>
      </c>
      <c r="X81" s="158"/>
      <c r="Y81" s="158"/>
      <c r="Z81" s="158">
        <f>SUM(Table8[[#This Row],[GOU 27/28]:[EF 27/28]])</f>
        <v>0</v>
      </c>
      <c r="AA81" s="158"/>
      <c r="AB81" s="158"/>
      <c r="AC81" s="158">
        <f>SUM(Table8[[#This Row],[GOU 28/29]:[EF 28/29]])</f>
        <v>0</v>
      </c>
    </row>
    <row r="82" spans="1:29" ht="116.25" x14ac:dyDescent="0.35">
      <c r="A82" s="169">
        <v>79</v>
      </c>
      <c r="B82" s="170" t="s">
        <v>202</v>
      </c>
      <c r="C82" s="171" t="s">
        <v>203</v>
      </c>
      <c r="D82" s="172" t="s">
        <v>77</v>
      </c>
      <c r="E82" s="171" t="s">
        <v>78</v>
      </c>
      <c r="F82" s="172" t="s">
        <v>212</v>
      </c>
      <c r="G82" s="171" t="s">
        <v>213</v>
      </c>
      <c r="H82" s="171" t="s">
        <v>36</v>
      </c>
      <c r="I82" s="173" t="s">
        <v>82</v>
      </c>
      <c r="J82" s="173" t="s">
        <v>83</v>
      </c>
      <c r="K82" s="57">
        <v>670.95727149599998</v>
      </c>
      <c r="L82" s="57">
        <v>0</v>
      </c>
      <c r="M82" s="57">
        <f>SUM(Table8[[#This Row],[G.O.U]:[External Financing (EF)]])</f>
        <v>670.95727149599998</v>
      </c>
      <c r="N82" s="57">
        <v>15</v>
      </c>
      <c r="O82" s="57"/>
      <c r="P82" s="57">
        <v>114.08199999999999</v>
      </c>
      <c r="Q82" s="57">
        <f>SUM(Table8[[#This Row],[GOU 24/25]:[EF 24/25]])</f>
        <v>129.08199999999999</v>
      </c>
      <c r="R82" s="57">
        <v>0</v>
      </c>
      <c r="S82" s="57">
        <v>0</v>
      </c>
      <c r="T82" s="57">
        <f>SUM(Table8[[#This Row],[GOU 25/26]:[EF 25/26]])</f>
        <v>0</v>
      </c>
      <c r="U82" s="57">
        <v>0</v>
      </c>
      <c r="V82" s="57">
        <v>0</v>
      </c>
      <c r="W82" s="57">
        <f>SUM(Table8[[#This Row],[GOU 26/27]:[EF 26/27]])</f>
        <v>0</v>
      </c>
      <c r="X82" s="57">
        <v>0</v>
      </c>
      <c r="Y82" s="57">
        <v>0</v>
      </c>
      <c r="Z82" s="57">
        <f>SUM(Table8[[#This Row],[GOU 27/28]:[EF 27/28]])</f>
        <v>0</v>
      </c>
      <c r="AA82" s="57"/>
      <c r="AB82" s="57"/>
      <c r="AC82" s="58">
        <f>SUM(Table8[[#This Row],[GOU 28/29]:[EF 28/29]])</f>
        <v>0</v>
      </c>
    </row>
    <row r="83" spans="1:29" ht="116.25" x14ac:dyDescent="0.35">
      <c r="A83" s="169">
        <v>80</v>
      </c>
      <c r="B83" s="170" t="s">
        <v>202</v>
      </c>
      <c r="C83" s="171" t="s">
        <v>203</v>
      </c>
      <c r="D83" s="172" t="s">
        <v>77</v>
      </c>
      <c r="E83" s="171" t="s">
        <v>78</v>
      </c>
      <c r="F83" s="172" t="s">
        <v>214</v>
      </c>
      <c r="G83" s="171" t="s">
        <v>215</v>
      </c>
      <c r="H83" s="171" t="s">
        <v>36</v>
      </c>
      <c r="I83" s="173" t="s">
        <v>82</v>
      </c>
      <c r="J83" s="173" t="s">
        <v>83</v>
      </c>
      <c r="K83" s="57">
        <v>127.9987764</v>
      </c>
      <c r="L83" s="57">
        <v>127.9987764</v>
      </c>
      <c r="M83" s="57">
        <f>SUM(Table8[[#This Row],[G.O.U]:[External Financing (EF)]])</f>
        <v>255.99755279999999</v>
      </c>
      <c r="N83" s="57">
        <v>2</v>
      </c>
      <c r="O83" s="57"/>
      <c r="P83" s="57">
        <v>0</v>
      </c>
      <c r="Q83" s="57">
        <f>SUM(Table8[[#This Row],[GOU 24/25]:[EF 24/25]])</f>
        <v>2</v>
      </c>
      <c r="R83" s="57">
        <v>0</v>
      </c>
      <c r="S83" s="57">
        <v>0</v>
      </c>
      <c r="T83" s="57">
        <f>SUM(Table8[[#This Row],[GOU 25/26]:[EF 25/26]])</f>
        <v>0</v>
      </c>
      <c r="U83" s="57">
        <v>0</v>
      </c>
      <c r="V83" s="57">
        <v>0</v>
      </c>
      <c r="W83" s="57">
        <f>SUM(Table8[[#This Row],[GOU 26/27]:[EF 26/27]])</f>
        <v>0</v>
      </c>
      <c r="X83" s="57">
        <v>0</v>
      </c>
      <c r="Y83" s="57">
        <v>0</v>
      </c>
      <c r="Z83" s="57">
        <f>SUM(Table8[[#This Row],[GOU 27/28]:[EF 27/28]])</f>
        <v>0</v>
      </c>
      <c r="AA83" s="57"/>
      <c r="AB83" s="57"/>
      <c r="AC83" s="58">
        <f>SUM(Table8[[#This Row],[GOU 28/29]:[EF 28/29]])</f>
        <v>0</v>
      </c>
    </row>
    <row r="84" spans="1:29" ht="116.25" x14ac:dyDescent="0.35">
      <c r="A84" s="169">
        <v>81</v>
      </c>
      <c r="B84" s="170" t="s">
        <v>202</v>
      </c>
      <c r="C84" s="171" t="s">
        <v>203</v>
      </c>
      <c r="D84" s="172" t="s">
        <v>77</v>
      </c>
      <c r="E84" s="171" t="s">
        <v>78</v>
      </c>
      <c r="F84" s="172" t="s">
        <v>216</v>
      </c>
      <c r="G84" s="171" t="s">
        <v>217</v>
      </c>
      <c r="H84" s="171" t="s">
        <v>36</v>
      </c>
      <c r="I84" s="173">
        <v>44568</v>
      </c>
      <c r="J84" s="173" t="s">
        <v>780</v>
      </c>
      <c r="K84" s="57">
        <v>0</v>
      </c>
      <c r="L84" s="57">
        <v>1429.2862</v>
      </c>
      <c r="M84" s="57">
        <f>SUM(Table8[[#This Row],[G.O.U]:[External Financing (EF)]])</f>
        <v>1429.2862</v>
      </c>
      <c r="N84" s="57">
        <v>25.7</v>
      </c>
      <c r="O84" s="57"/>
      <c r="P84" s="57">
        <v>506.529</v>
      </c>
      <c r="Q84" s="57">
        <f>SUM(Table8[[#This Row],[GOU 24/25]:[EF 24/25]])</f>
        <v>532.22900000000004</v>
      </c>
      <c r="R84" s="57">
        <v>0</v>
      </c>
      <c r="S84" s="57">
        <v>606.42999999999995</v>
      </c>
      <c r="T84" s="57">
        <f>SUM(Table8[[#This Row],[GOU 25/26]:[EF 25/26]])</f>
        <v>606.42999999999995</v>
      </c>
      <c r="U84" s="57">
        <v>0</v>
      </c>
      <c r="V84" s="57">
        <v>599.6</v>
      </c>
      <c r="W84" s="57">
        <f>SUM(Table8[[#This Row],[GOU 26/27]:[EF 26/27]])</f>
        <v>599.6</v>
      </c>
      <c r="X84" s="57">
        <v>0</v>
      </c>
      <c r="Y84" s="57">
        <v>0</v>
      </c>
      <c r="Z84" s="57">
        <f>SUM(Table8[[#This Row],[GOU 27/28]:[EF 27/28]])</f>
        <v>0</v>
      </c>
      <c r="AA84" s="57"/>
      <c r="AB84" s="57"/>
      <c r="AC84" s="57">
        <f>SUM(Table8[[#This Row],[GOU 28/29]:[EF 28/29]])</f>
        <v>0</v>
      </c>
    </row>
    <row r="85" spans="1:29" ht="116.25" x14ac:dyDescent="0.35">
      <c r="A85" s="169">
        <v>82</v>
      </c>
      <c r="B85" s="170" t="s">
        <v>202</v>
      </c>
      <c r="C85" s="171" t="s">
        <v>203</v>
      </c>
      <c r="D85" s="172" t="s">
        <v>77</v>
      </c>
      <c r="E85" s="171" t="s">
        <v>78</v>
      </c>
      <c r="F85" s="172" t="s">
        <v>2550</v>
      </c>
      <c r="G85" s="171" t="s">
        <v>757</v>
      </c>
      <c r="H85" s="171" t="s">
        <v>36</v>
      </c>
      <c r="I85" s="173">
        <v>44933</v>
      </c>
      <c r="J85" s="173" t="s">
        <v>759</v>
      </c>
      <c r="K85" s="57">
        <v>74.5</v>
      </c>
      <c r="L85" s="57"/>
      <c r="M85" s="57">
        <f>SUM(Table8[[#This Row],[G.O.U]:[External Financing (EF)]])</f>
        <v>74.5</v>
      </c>
      <c r="N85" s="57">
        <v>7.35</v>
      </c>
      <c r="O85" s="57"/>
      <c r="P85" s="57">
        <v>0</v>
      </c>
      <c r="Q85" s="57">
        <f>SUM(Table8[[#This Row],[GOU 24/25]:[EF 24/25]])</f>
        <v>7.35</v>
      </c>
      <c r="R85" s="57">
        <v>31.8</v>
      </c>
      <c r="S85" s="57">
        <v>0</v>
      </c>
      <c r="T85" s="57">
        <f>SUM(Table8[[#This Row],[GOU 25/26]:[EF 25/26]])</f>
        <v>31.8</v>
      </c>
      <c r="U85" s="57">
        <v>31.95</v>
      </c>
      <c r="V85" s="57">
        <v>0</v>
      </c>
      <c r="W85" s="57">
        <f>SUM(Table8[[#This Row],[GOU 26/27]:[EF 26/27]])</f>
        <v>31.95</v>
      </c>
      <c r="X85" s="57">
        <v>0</v>
      </c>
      <c r="Y85" s="57">
        <v>0</v>
      </c>
      <c r="Z85" s="57">
        <f>SUM(Table8[[#This Row],[GOU 27/28]:[EF 27/28]])</f>
        <v>0</v>
      </c>
      <c r="AA85" s="57"/>
      <c r="AB85" s="57"/>
      <c r="AC85" s="57">
        <f>SUM(Table8[[#This Row],[GOU 28/29]:[EF 28/29]])</f>
        <v>0</v>
      </c>
    </row>
    <row r="86" spans="1:29" ht="116.25" x14ac:dyDescent="0.35">
      <c r="A86" s="169">
        <v>83</v>
      </c>
      <c r="B86" s="170" t="s">
        <v>202</v>
      </c>
      <c r="C86" s="171" t="s">
        <v>203</v>
      </c>
      <c r="D86" s="172" t="s">
        <v>77</v>
      </c>
      <c r="E86" s="171" t="s">
        <v>78</v>
      </c>
      <c r="F86" s="172" t="s">
        <v>2540</v>
      </c>
      <c r="G86" s="171" t="s">
        <v>758</v>
      </c>
      <c r="H86" s="171" t="s">
        <v>181</v>
      </c>
      <c r="I86" s="173">
        <v>44933</v>
      </c>
      <c r="J86" s="173" t="s">
        <v>86</v>
      </c>
      <c r="K86" s="57">
        <v>881.1</v>
      </c>
      <c r="L86" s="57">
        <v>0</v>
      </c>
      <c r="M86" s="57">
        <f>SUM(Table8[[#This Row],[G.O.U]:[External Financing (EF)]])</f>
        <v>881.1</v>
      </c>
      <c r="N86" s="57">
        <v>33.546999999999997</v>
      </c>
      <c r="O86" s="57"/>
      <c r="P86" s="57">
        <v>0</v>
      </c>
      <c r="Q86" s="57">
        <f>SUM(Table8[[#This Row],[GOU 24/25]:[EF 24/25]])</f>
        <v>33.546999999999997</v>
      </c>
      <c r="R86" s="57">
        <v>243.2</v>
      </c>
      <c r="S86" s="57">
        <v>0</v>
      </c>
      <c r="T86" s="57">
        <f>SUM(Table8[[#This Row],[GOU 25/26]:[EF 25/26]])</f>
        <v>243.2</v>
      </c>
      <c r="U86" s="57">
        <v>195.4</v>
      </c>
      <c r="V86" s="57">
        <v>0</v>
      </c>
      <c r="W86" s="57">
        <f>SUM(Table8[[#This Row],[GOU 26/27]:[EF 26/27]])</f>
        <v>195.4</v>
      </c>
      <c r="X86" s="57">
        <v>243.2</v>
      </c>
      <c r="Y86" s="57">
        <v>0</v>
      </c>
      <c r="Z86" s="57">
        <f>SUM(Table8[[#This Row],[GOU 27/28]:[EF 27/28]])</f>
        <v>243.2</v>
      </c>
      <c r="AA86" s="57">
        <v>99.7</v>
      </c>
      <c r="AB86" s="57"/>
      <c r="AC86" s="58">
        <f>SUM(Table8[[#This Row],[GOU 28/29]:[EF 28/29]])</f>
        <v>99.7</v>
      </c>
    </row>
    <row r="87" spans="1:29" ht="116.25" x14ac:dyDescent="0.35">
      <c r="A87" s="169">
        <v>84</v>
      </c>
      <c r="B87" s="170" t="s">
        <v>202</v>
      </c>
      <c r="C87" s="171" t="s">
        <v>203</v>
      </c>
      <c r="D87" s="172" t="s">
        <v>77</v>
      </c>
      <c r="E87" s="171" t="s">
        <v>78</v>
      </c>
      <c r="F87" s="172" t="s">
        <v>80</v>
      </c>
      <c r="G87" s="171" t="s">
        <v>81</v>
      </c>
      <c r="H87" s="171" t="s">
        <v>39</v>
      </c>
      <c r="I87" s="173" t="s">
        <v>82</v>
      </c>
      <c r="J87" s="173" t="s">
        <v>83</v>
      </c>
      <c r="K87" s="57">
        <v>176.749</v>
      </c>
      <c r="L87" s="57">
        <v>0</v>
      </c>
      <c r="M87" s="57">
        <f>SUM(Table8[[#This Row],[G.O.U]:[External Financing (EF)]])</f>
        <v>176.749</v>
      </c>
      <c r="N87" s="57">
        <v>5</v>
      </c>
      <c r="O87" s="57"/>
      <c r="P87" s="57">
        <v>0</v>
      </c>
      <c r="Q87" s="57">
        <f>SUM(Table8[[#This Row],[GOU 24/25]:[EF 24/25]])</f>
        <v>5</v>
      </c>
      <c r="R87" s="57">
        <v>37.36</v>
      </c>
      <c r="S87" s="57">
        <v>0</v>
      </c>
      <c r="T87" s="57">
        <f>SUM(Table8[[#This Row],[GOU 25/26]:[EF 25/26]])</f>
        <v>37.36</v>
      </c>
      <c r="U87" s="57">
        <v>0</v>
      </c>
      <c r="V87" s="57">
        <v>0</v>
      </c>
      <c r="W87" s="57">
        <f>SUM(Table8[[#This Row],[GOU 26/27]:[EF 26/27]])</f>
        <v>0</v>
      </c>
      <c r="X87" s="57">
        <v>0</v>
      </c>
      <c r="Y87" s="57">
        <v>0</v>
      </c>
      <c r="Z87" s="57">
        <f>SUM(Table8[[#This Row],[GOU 27/28]:[EF 27/28]])</f>
        <v>0</v>
      </c>
      <c r="AA87" s="57"/>
      <c r="AB87" s="57"/>
      <c r="AC87" s="58">
        <f>SUM(Table8[[#This Row],[GOU 28/29]:[EF 28/29]])</f>
        <v>0</v>
      </c>
    </row>
    <row r="88" spans="1:29" ht="116.25" x14ac:dyDescent="0.35">
      <c r="A88" s="169">
        <v>85</v>
      </c>
      <c r="B88" s="170" t="s">
        <v>202</v>
      </c>
      <c r="C88" s="171" t="s">
        <v>203</v>
      </c>
      <c r="D88" s="172" t="s">
        <v>77</v>
      </c>
      <c r="E88" s="171" t="s">
        <v>78</v>
      </c>
      <c r="F88" s="172" t="s">
        <v>1339</v>
      </c>
      <c r="G88" s="171" t="s">
        <v>1340</v>
      </c>
      <c r="H88" s="171" t="s">
        <v>36</v>
      </c>
      <c r="I88" s="173" t="s">
        <v>2416</v>
      </c>
      <c r="J88" s="173">
        <v>45838</v>
      </c>
      <c r="K88" s="57">
        <v>1764</v>
      </c>
      <c r="L88" s="57"/>
      <c r="M88" s="57">
        <f>SUM(Table8[[#This Row],[G.O.U]:[External Financing (EF)]])</f>
        <v>1764</v>
      </c>
      <c r="N88" s="57">
        <v>10</v>
      </c>
      <c r="O88" s="57"/>
      <c r="P88" s="57"/>
      <c r="Q88" s="57">
        <f>SUM(Table8[[#This Row],[GOU 24/25]:[EF 24/25]])</f>
        <v>10</v>
      </c>
      <c r="R88" s="57"/>
      <c r="S88" s="57"/>
      <c r="T88" s="57">
        <f>SUM(Table8[[#This Row],[GOU 25/26]:[EF 25/26]])</f>
        <v>0</v>
      </c>
      <c r="U88" s="57"/>
      <c r="V88" s="57"/>
      <c r="W88" s="57">
        <f>SUM(Table8[[#This Row],[GOU 26/27]:[EF 26/27]])</f>
        <v>0</v>
      </c>
      <c r="X88" s="57"/>
      <c r="Y88" s="57"/>
      <c r="Z88" s="57">
        <f>SUM(Table8[[#This Row],[GOU 27/28]:[EF 27/28]])</f>
        <v>0</v>
      </c>
      <c r="AA88" s="57"/>
      <c r="AB88" s="57"/>
      <c r="AC88" s="58">
        <f>SUM(Table8[[#This Row],[GOU 28/29]:[EF 28/29]])</f>
        <v>0</v>
      </c>
    </row>
    <row r="89" spans="1:29" ht="116.25" x14ac:dyDescent="0.35">
      <c r="A89" s="169">
        <v>86</v>
      </c>
      <c r="B89" s="170" t="s">
        <v>202</v>
      </c>
      <c r="C89" s="171" t="s">
        <v>203</v>
      </c>
      <c r="D89" s="172" t="s">
        <v>77</v>
      </c>
      <c r="E89" s="171" t="s">
        <v>78</v>
      </c>
      <c r="F89" s="172" t="s">
        <v>1995</v>
      </c>
      <c r="G89" s="171" t="s">
        <v>1996</v>
      </c>
      <c r="H89" s="171" t="s">
        <v>36</v>
      </c>
      <c r="I89" s="173" t="s">
        <v>2418</v>
      </c>
      <c r="J89" s="173">
        <v>45838</v>
      </c>
      <c r="K89" s="57">
        <v>837</v>
      </c>
      <c r="L89" s="57"/>
      <c r="M89" s="57">
        <f>SUM(Table8[[#This Row],[G.O.U]:[External Financing (EF)]])</f>
        <v>837</v>
      </c>
      <c r="N89" s="57">
        <v>7.2519999999999998</v>
      </c>
      <c r="O89" s="57">
        <v>1.5</v>
      </c>
      <c r="P89" s="57"/>
      <c r="Q89" s="57">
        <f>SUM(Table8[[#This Row],[GOU 24/25]:[EF 24/25]])</f>
        <v>8.7519999999999989</v>
      </c>
      <c r="R89" s="57"/>
      <c r="S89" s="57"/>
      <c r="T89" s="57">
        <f>SUM(Table8[[#This Row],[GOU 25/26]:[EF 25/26]])</f>
        <v>0</v>
      </c>
      <c r="U89" s="57"/>
      <c r="V89" s="57"/>
      <c r="W89" s="57">
        <f>SUM(Table8[[#This Row],[GOU 26/27]:[EF 26/27]])</f>
        <v>0</v>
      </c>
      <c r="X89" s="57"/>
      <c r="Y89" s="57"/>
      <c r="Z89" s="57">
        <f>SUM(Table8[[#This Row],[GOU 27/28]:[EF 27/28]])</f>
        <v>0</v>
      </c>
      <c r="AA89" s="57"/>
      <c r="AB89" s="57"/>
      <c r="AC89" s="58">
        <f>SUM(Table8[[#This Row],[GOU 28/29]:[EF 28/29]])</f>
        <v>0</v>
      </c>
    </row>
    <row r="90" spans="1:29" ht="116.25" x14ac:dyDescent="0.35">
      <c r="A90" s="169">
        <v>87</v>
      </c>
      <c r="B90" s="170" t="s">
        <v>202</v>
      </c>
      <c r="C90" s="171" t="s">
        <v>203</v>
      </c>
      <c r="D90" s="172" t="s">
        <v>77</v>
      </c>
      <c r="E90" s="171" t="s">
        <v>78</v>
      </c>
      <c r="F90" s="172" t="s">
        <v>1993</v>
      </c>
      <c r="G90" s="171" t="s">
        <v>1994</v>
      </c>
      <c r="H90" s="171" t="s">
        <v>36</v>
      </c>
      <c r="I90" s="173">
        <v>42552</v>
      </c>
      <c r="J90" s="173">
        <v>45838</v>
      </c>
      <c r="K90" s="57">
        <v>239</v>
      </c>
      <c r="L90" s="57"/>
      <c r="M90" s="57">
        <f>SUM(Table8[[#This Row],[G.O.U]:[External Financing (EF)]])</f>
        <v>239</v>
      </c>
      <c r="N90" s="57">
        <v>3</v>
      </c>
      <c r="O90" s="57"/>
      <c r="P90" s="57">
        <v>7.05</v>
      </c>
      <c r="Q90" s="57">
        <f>SUM(Table8[[#This Row],[GOU 24/25]:[EF 24/25]])</f>
        <v>10.050000000000001</v>
      </c>
      <c r="R90" s="57"/>
      <c r="S90" s="57"/>
      <c r="T90" s="57">
        <f>SUM(Table8[[#This Row],[GOU 25/26]:[EF 25/26]])</f>
        <v>0</v>
      </c>
      <c r="U90" s="57"/>
      <c r="V90" s="57"/>
      <c r="W90" s="57">
        <f>SUM(Table8[[#This Row],[GOU 26/27]:[EF 26/27]])</f>
        <v>0</v>
      </c>
      <c r="X90" s="57"/>
      <c r="Y90" s="57"/>
      <c r="Z90" s="57">
        <f>SUM(Table8[[#This Row],[GOU 27/28]:[EF 27/28]])</f>
        <v>0</v>
      </c>
      <c r="AA90" s="57"/>
      <c r="AB90" s="57"/>
      <c r="AC90" s="58">
        <f>SUM(Table8[[#This Row],[GOU 28/29]:[EF 28/29]])</f>
        <v>0</v>
      </c>
    </row>
    <row r="91" spans="1:29" ht="116.25" x14ac:dyDescent="0.35">
      <c r="A91" s="169">
        <v>88</v>
      </c>
      <c r="B91" s="170" t="s">
        <v>202</v>
      </c>
      <c r="C91" s="171" t="s">
        <v>203</v>
      </c>
      <c r="D91" s="172" t="s">
        <v>77</v>
      </c>
      <c r="E91" s="171" t="s">
        <v>78</v>
      </c>
      <c r="F91" s="172" t="s">
        <v>1363</v>
      </c>
      <c r="G91" s="171" t="s">
        <v>1364</v>
      </c>
      <c r="H91" s="171" t="s">
        <v>36</v>
      </c>
      <c r="I91" s="173">
        <v>43282</v>
      </c>
      <c r="J91" s="173">
        <v>45657</v>
      </c>
      <c r="K91" s="57">
        <v>453.75</v>
      </c>
      <c r="L91" s="57"/>
      <c r="M91" s="57">
        <f>SUM(Table8[[#This Row],[G.O.U]:[External Financing (EF)]])</f>
        <v>453.75</v>
      </c>
      <c r="N91" s="57">
        <v>20</v>
      </c>
      <c r="O91" s="57"/>
      <c r="P91" s="57">
        <v>2.3069999999999999</v>
      </c>
      <c r="Q91" s="57">
        <f>SUM(Table8[[#This Row],[GOU 24/25]:[EF 24/25]])</f>
        <v>22.306999999999999</v>
      </c>
      <c r="R91" s="57"/>
      <c r="S91" s="57"/>
      <c r="T91" s="57">
        <f>SUM(Table8[[#This Row],[GOU 25/26]:[EF 25/26]])</f>
        <v>0</v>
      </c>
      <c r="U91" s="57"/>
      <c r="V91" s="57"/>
      <c r="W91" s="57">
        <f>SUM(Table8[[#This Row],[GOU 26/27]:[EF 26/27]])</f>
        <v>0</v>
      </c>
      <c r="X91" s="57"/>
      <c r="Y91" s="57"/>
      <c r="Z91" s="57">
        <f>SUM(Table8[[#This Row],[GOU 27/28]:[EF 27/28]])</f>
        <v>0</v>
      </c>
      <c r="AA91" s="57"/>
      <c r="AB91" s="57"/>
      <c r="AC91" s="58">
        <f>SUM(Table8[[#This Row],[GOU 28/29]:[EF 28/29]])</f>
        <v>0</v>
      </c>
    </row>
    <row r="92" spans="1:29" ht="116.25" x14ac:dyDescent="0.35">
      <c r="A92" s="169">
        <v>89</v>
      </c>
      <c r="B92" s="170" t="s">
        <v>202</v>
      </c>
      <c r="C92" s="171" t="s">
        <v>203</v>
      </c>
      <c r="D92" s="172" t="s">
        <v>77</v>
      </c>
      <c r="E92" s="171" t="s">
        <v>78</v>
      </c>
      <c r="F92" s="172" t="s">
        <v>2551</v>
      </c>
      <c r="G92" s="171" t="s">
        <v>2491</v>
      </c>
      <c r="H92" s="171" t="s">
        <v>36</v>
      </c>
      <c r="I92" s="173">
        <v>45298</v>
      </c>
      <c r="J92" s="173">
        <v>47299</v>
      </c>
      <c r="K92" s="57">
        <v>185.05</v>
      </c>
      <c r="L92" s="57"/>
      <c r="M92" s="57">
        <f>SUM(Table8[[#This Row],[G.O.U]:[External Financing (EF)]])</f>
        <v>185.05</v>
      </c>
      <c r="N92" s="57">
        <v>15.1</v>
      </c>
      <c r="O92" s="57"/>
      <c r="P92" s="57"/>
      <c r="Q92" s="57">
        <f>SUM(Table8[[#This Row],[GOU 24/25]:[EF 24/25]])</f>
        <v>15.1</v>
      </c>
      <c r="R92" s="57">
        <v>35.799999999999997</v>
      </c>
      <c r="S92" s="57"/>
      <c r="T92" s="57">
        <f>SUM(Table8[[#This Row],[GOU 25/26]:[EF 25/26]])</f>
        <v>35.799999999999997</v>
      </c>
      <c r="U92" s="57">
        <v>52.95</v>
      </c>
      <c r="V92" s="57"/>
      <c r="W92" s="57">
        <f>SUM(Table8[[#This Row],[GOU 26/27]:[EF 26/27]])</f>
        <v>52.95</v>
      </c>
      <c r="X92" s="57">
        <v>47.3</v>
      </c>
      <c r="Y92" s="57"/>
      <c r="Z92" s="57">
        <f>SUM(Table8[[#This Row],[GOU 27/28]:[EF 27/28]])</f>
        <v>47.3</v>
      </c>
      <c r="AA92" s="57"/>
      <c r="AB92" s="57"/>
      <c r="AC92" s="58">
        <f>SUM(Table8[[#This Row],[GOU 28/29]:[EF 28/29]])</f>
        <v>0</v>
      </c>
    </row>
    <row r="93" spans="1:29" ht="116.25" x14ac:dyDescent="0.35">
      <c r="A93" s="169">
        <v>90</v>
      </c>
      <c r="B93" s="175" t="s">
        <v>202</v>
      </c>
      <c r="C93" s="176" t="s">
        <v>203</v>
      </c>
      <c r="D93" s="177" t="s">
        <v>77</v>
      </c>
      <c r="E93" s="176" t="s">
        <v>78</v>
      </c>
      <c r="F93" s="177">
        <v>1827</v>
      </c>
      <c r="G93" s="176" t="s">
        <v>2522</v>
      </c>
      <c r="H93" s="176" t="s">
        <v>36</v>
      </c>
      <c r="I93" s="178">
        <v>45474</v>
      </c>
      <c r="J93" s="178">
        <v>47299</v>
      </c>
      <c r="K93" s="158"/>
      <c r="L93" s="158">
        <v>437.76799999999997</v>
      </c>
      <c r="M93" s="57">
        <f>SUM(Table8[[#This Row],[G.O.U]:[External Financing (EF)]])</f>
        <v>437.76799999999997</v>
      </c>
      <c r="N93" s="158">
        <v>2</v>
      </c>
      <c r="O93" s="158"/>
      <c r="P93" s="158">
        <v>0</v>
      </c>
      <c r="Q93" s="158">
        <f>SUM(Table8[[#This Row],[GOU 24/25]:[EF 24/25]])</f>
        <v>2</v>
      </c>
      <c r="R93" s="158"/>
      <c r="S93" s="158"/>
      <c r="T93" s="158">
        <f>SUM(Table8[[#This Row],[GOU 25/26]:[EF 25/26]])</f>
        <v>0</v>
      </c>
      <c r="U93" s="158"/>
      <c r="V93" s="158"/>
      <c r="W93" s="158">
        <f>SUM(Table8[[#This Row],[GOU 26/27]:[EF 26/27]])</f>
        <v>0</v>
      </c>
      <c r="X93" s="158"/>
      <c r="Y93" s="158"/>
      <c r="Z93" s="158">
        <f>SUM(Table8[[#This Row],[GOU 27/28]:[EF 27/28]])</f>
        <v>0</v>
      </c>
      <c r="AA93" s="158"/>
      <c r="AB93" s="158"/>
      <c r="AC93" s="179">
        <f>SUM(Table8[[#This Row],[GOU 28/29]:[EF 28/29]])</f>
        <v>0</v>
      </c>
    </row>
    <row r="94" spans="1:29" ht="116.25" x14ac:dyDescent="0.35">
      <c r="A94" s="169">
        <v>91</v>
      </c>
      <c r="B94" s="175" t="s">
        <v>202</v>
      </c>
      <c r="C94" s="176" t="s">
        <v>203</v>
      </c>
      <c r="D94" s="177" t="s">
        <v>77</v>
      </c>
      <c r="E94" s="176" t="s">
        <v>78</v>
      </c>
      <c r="F94" s="177" t="s">
        <v>2541</v>
      </c>
      <c r="G94" s="176" t="s">
        <v>2523</v>
      </c>
      <c r="H94" s="176" t="s">
        <v>36</v>
      </c>
      <c r="I94" s="178">
        <v>45474</v>
      </c>
      <c r="J94" s="178">
        <v>47299</v>
      </c>
      <c r="K94" s="158">
        <v>2060.8389999999999</v>
      </c>
      <c r="L94" s="158"/>
      <c r="M94" s="57">
        <f>SUM(Table8[[#This Row],[G.O.U]:[External Financing (EF)]])</f>
        <v>2060.8389999999999</v>
      </c>
      <c r="N94" s="158">
        <v>93.747</v>
      </c>
      <c r="O94" s="158"/>
      <c r="P94" s="158"/>
      <c r="Q94" s="158">
        <f>SUM(Table8[[#This Row],[GOU 24/25]:[EF 24/25]])</f>
        <v>93.747</v>
      </c>
      <c r="R94" s="158"/>
      <c r="S94" s="158"/>
      <c r="T94" s="158">
        <f>SUM(Table8[[#This Row],[GOU 25/26]:[EF 25/26]])</f>
        <v>0</v>
      </c>
      <c r="U94" s="158"/>
      <c r="V94" s="158"/>
      <c r="W94" s="158">
        <f>SUM(Table8[[#This Row],[GOU 26/27]:[EF 26/27]])</f>
        <v>0</v>
      </c>
      <c r="X94" s="158"/>
      <c r="Y94" s="158"/>
      <c r="Z94" s="158">
        <f>SUM(Table8[[#This Row],[GOU 27/28]:[EF 27/28]])</f>
        <v>0</v>
      </c>
      <c r="AA94" s="158"/>
      <c r="AB94" s="158"/>
      <c r="AC94" s="158">
        <f>SUM(Table8[[#This Row],[GOU 28/29]:[EF 28/29]])</f>
        <v>0</v>
      </c>
    </row>
    <row r="95" spans="1:29" ht="162.75" x14ac:dyDescent="0.35">
      <c r="A95" s="169">
        <v>92</v>
      </c>
      <c r="B95" s="170" t="s">
        <v>218</v>
      </c>
      <c r="C95" s="171" t="s">
        <v>219</v>
      </c>
      <c r="D95" s="172" t="s">
        <v>220</v>
      </c>
      <c r="E95" s="171" t="s">
        <v>221</v>
      </c>
      <c r="F95" s="172" t="s">
        <v>224</v>
      </c>
      <c r="G95" s="171" t="s">
        <v>225</v>
      </c>
      <c r="H95" s="171" t="s">
        <v>36</v>
      </c>
      <c r="I95" s="173">
        <v>42376</v>
      </c>
      <c r="J95" s="173" t="s">
        <v>83</v>
      </c>
      <c r="K95" s="57">
        <v>49.44</v>
      </c>
      <c r="L95" s="57">
        <v>0</v>
      </c>
      <c r="M95" s="57">
        <f>SUM(Table8[[#This Row],[G.O.U]:[External Financing (EF)]])</f>
        <v>49.44</v>
      </c>
      <c r="N95" s="57">
        <v>17</v>
      </c>
      <c r="O95" s="57"/>
      <c r="P95" s="57">
        <v>0</v>
      </c>
      <c r="Q95" s="57">
        <f>SUM(Table8[[#This Row],[GOU 24/25]:[EF 24/25]])</f>
        <v>17</v>
      </c>
      <c r="R95" s="57">
        <v>0</v>
      </c>
      <c r="S95" s="57">
        <v>0</v>
      </c>
      <c r="T95" s="57">
        <f>SUM(Table8[[#This Row],[GOU 25/26]:[EF 25/26]])</f>
        <v>0</v>
      </c>
      <c r="U95" s="57">
        <v>0</v>
      </c>
      <c r="V95" s="57">
        <v>0</v>
      </c>
      <c r="W95" s="57">
        <f>SUM(Table8[[#This Row],[GOU 26/27]:[EF 26/27]])</f>
        <v>0</v>
      </c>
      <c r="X95" s="57">
        <v>0</v>
      </c>
      <c r="Y95" s="57">
        <v>0</v>
      </c>
      <c r="Z95" s="57">
        <f>SUM(Table8[[#This Row],[GOU 27/28]:[EF 27/28]])</f>
        <v>0</v>
      </c>
      <c r="AA95" s="57"/>
      <c r="AB95" s="57"/>
      <c r="AC95" s="57">
        <f>SUM(Table8[[#This Row],[GOU 28/29]:[EF 28/29]])</f>
        <v>0</v>
      </c>
    </row>
    <row r="96" spans="1:29" ht="162.75" x14ac:dyDescent="0.35">
      <c r="A96" s="169">
        <v>93</v>
      </c>
      <c r="B96" s="170" t="s">
        <v>218</v>
      </c>
      <c r="C96" s="171" t="s">
        <v>219</v>
      </c>
      <c r="D96" s="172" t="s">
        <v>220</v>
      </c>
      <c r="E96" s="171" t="s">
        <v>221</v>
      </c>
      <c r="F96" s="172" t="s">
        <v>226</v>
      </c>
      <c r="G96" s="171" t="s">
        <v>227</v>
      </c>
      <c r="H96" s="171" t="s">
        <v>36</v>
      </c>
      <c r="I96" s="173">
        <v>42742</v>
      </c>
      <c r="J96" s="173" t="s">
        <v>83</v>
      </c>
      <c r="K96" s="57">
        <v>8.36</v>
      </c>
      <c r="L96" s="57">
        <v>54.705179999999999</v>
      </c>
      <c r="M96" s="57">
        <f>SUM(Table8[[#This Row],[G.O.U]:[External Financing (EF)]])</f>
        <v>63.065179999999998</v>
      </c>
      <c r="N96" s="57">
        <v>0.35499999999999998</v>
      </c>
      <c r="O96" s="57"/>
      <c r="P96" s="57">
        <v>13.46</v>
      </c>
      <c r="Q96" s="57">
        <f>SUM(Table8[[#This Row],[GOU 24/25]:[EF 24/25]])</f>
        <v>13.815000000000001</v>
      </c>
      <c r="R96" s="57">
        <v>0</v>
      </c>
      <c r="S96" s="57">
        <v>0</v>
      </c>
      <c r="T96" s="57">
        <f>SUM(Table8[[#This Row],[GOU 25/26]:[EF 25/26]])</f>
        <v>0</v>
      </c>
      <c r="U96" s="57">
        <v>0</v>
      </c>
      <c r="V96" s="57">
        <v>0</v>
      </c>
      <c r="W96" s="57">
        <f>SUM(Table8[[#This Row],[GOU 26/27]:[EF 26/27]])</f>
        <v>0</v>
      </c>
      <c r="X96" s="57">
        <v>0</v>
      </c>
      <c r="Y96" s="57">
        <v>0</v>
      </c>
      <c r="Z96" s="57">
        <f>SUM(Table8[[#This Row],[GOU 27/28]:[EF 27/28]])</f>
        <v>0</v>
      </c>
      <c r="AA96" s="57"/>
      <c r="AB96" s="57"/>
      <c r="AC96" s="57">
        <f>SUM(Table8[[#This Row],[GOU 28/29]:[EF 28/29]])</f>
        <v>0</v>
      </c>
    </row>
    <row r="97" spans="1:29" ht="162.75" x14ac:dyDescent="0.35">
      <c r="A97" s="169">
        <v>94</v>
      </c>
      <c r="B97" s="170" t="s">
        <v>218</v>
      </c>
      <c r="C97" s="171" t="s">
        <v>219</v>
      </c>
      <c r="D97" s="172" t="s">
        <v>220</v>
      </c>
      <c r="E97" s="171" t="s">
        <v>221</v>
      </c>
      <c r="F97" s="172" t="s">
        <v>228</v>
      </c>
      <c r="G97" s="171" t="s">
        <v>229</v>
      </c>
      <c r="H97" s="171" t="s">
        <v>36</v>
      </c>
      <c r="I97" s="173">
        <v>43837</v>
      </c>
      <c r="J97" s="173" t="s">
        <v>83</v>
      </c>
      <c r="K97" s="57">
        <v>195.89519999999999</v>
      </c>
      <c r="L97" s="57">
        <v>2182.3299200000001</v>
      </c>
      <c r="M97" s="57">
        <f>SUM(Table8[[#This Row],[G.O.U]:[External Financing (EF)]])</f>
        <v>2378.2251200000001</v>
      </c>
      <c r="N97" s="57">
        <v>7.5</v>
      </c>
      <c r="O97" s="57"/>
      <c r="P97" s="57">
        <v>125.05</v>
      </c>
      <c r="Q97" s="57">
        <f>SUM(Table8[[#This Row],[GOU 24/25]:[EF 24/25]])</f>
        <v>132.55000000000001</v>
      </c>
      <c r="R97" s="57">
        <v>0</v>
      </c>
      <c r="S97" s="57">
        <v>0</v>
      </c>
      <c r="T97" s="57">
        <f>SUM(Table8[[#This Row],[GOU 25/26]:[EF 25/26]])</f>
        <v>0</v>
      </c>
      <c r="U97" s="57">
        <v>0</v>
      </c>
      <c r="V97" s="57">
        <v>0</v>
      </c>
      <c r="W97" s="57">
        <f>SUM(Table8[[#This Row],[GOU 26/27]:[EF 26/27]])</f>
        <v>0</v>
      </c>
      <c r="X97" s="57">
        <v>0</v>
      </c>
      <c r="Y97" s="57">
        <v>0</v>
      </c>
      <c r="Z97" s="57">
        <f>SUM(Table8[[#This Row],[GOU 27/28]:[EF 27/28]])</f>
        <v>0</v>
      </c>
      <c r="AA97" s="57"/>
      <c r="AB97" s="57"/>
      <c r="AC97" s="57">
        <f>SUM(Table8[[#This Row],[GOU 28/29]:[EF 28/29]])</f>
        <v>0</v>
      </c>
    </row>
    <row r="98" spans="1:29" ht="162.75" x14ac:dyDescent="0.35">
      <c r="A98" s="169">
        <v>95</v>
      </c>
      <c r="B98" s="170" t="s">
        <v>218</v>
      </c>
      <c r="C98" s="171" t="s">
        <v>219</v>
      </c>
      <c r="D98" s="172" t="s">
        <v>220</v>
      </c>
      <c r="E98" s="171" t="s">
        <v>221</v>
      </c>
      <c r="F98" s="172" t="s">
        <v>230</v>
      </c>
      <c r="G98" s="171" t="s">
        <v>231</v>
      </c>
      <c r="H98" s="171" t="s">
        <v>36</v>
      </c>
      <c r="I98" s="173">
        <v>43837</v>
      </c>
      <c r="J98" s="173" t="s">
        <v>83</v>
      </c>
      <c r="K98" s="57">
        <v>355.46</v>
      </c>
      <c r="L98" s="57">
        <v>0</v>
      </c>
      <c r="M98" s="57">
        <f>SUM(Table8[[#This Row],[G.O.U]:[External Financing (EF)]])</f>
        <v>355.46</v>
      </c>
      <c r="N98" s="57">
        <v>40</v>
      </c>
      <c r="O98" s="57"/>
      <c r="P98" s="57">
        <v>0</v>
      </c>
      <c r="Q98" s="57">
        <f>SUM(Table8[[#This Row],[GOU 24/25]:[EF 24/25]])</f>
        <v>40</v>
      </c>
      <c r="R98" s="57">
        <v>0</v>
      </c>
      <c r="S98" s="57">
        <v>0</v>
      </c>
      <c r="T98" s="57">
        <f>SUM(Table8[[#This Row],[GOU 25/26]:[EF 25/26]])</f>
        <v>0</v>
      </c>
      <c r="U98" s="57">
        <v>0</v>
      </c>
      <c r="V98" s="57">
        <v>0</v>
      </c>
      <c r="W98" s="57">
        <f>SUM(Table8[[#This Row],[GOU 26/27]:[EF 26/27]])</f>
        <v>0</v>
      </c>
      <c r="X98" s="57">
        <v>0</v>
      </c>
      <c r="Y98" s="57">
        <v>0</v>
      </c>
      <c r="Z98" s="57">
        <f>SUM(Table8[[#This Row],[GOU 27/28]:[EF 27/28]])</f>
        <v>0</v>
      </c>
      <c r="AA98" s="57"/>
      <c r="AB98" s="57"/>
      <c r="AC98" s="57">
        <f>SUM(Table8[[#This Row],[GOU 28/29]:[EF 28/29]])</f>
        <v>0</v>
      </c>
    </row>
    <row r="99" spans="1:29" ht="162.75" x14ac:dyDescent="0.35">
      <c r="A99" s="169">
        <v>96</v>
      </c>
      <c r="B99" s="170" t="s">
        <v>218</v>
      </c>
      <c r="C99" s="171" t="s">
        <v>219</v>
      </c>
      <c r="D99" s="172" t="s">
        <v>220</v>
      </c>
      <c r="E99" s="171" t="s">
        <v>221</v>
      </c>
      <c r="F99" s="172" t="s">
        <v>232</v>
      </c>
      <c r="G99" s="171" t="s">
        <v>233</v>
      </c>
      <c r="H99" s="171" t="s">
        <v>39</v>
      </c>
      <c r="I99" s="173">
        <v>43837</v>
      </c>
      <c r="J99" s="173" t="s">
        <v>83</v>
      </c>
      <c r="K99" s="57">
        <v>105</v>
      </c>
      <c r="L99" s="57">
        <v>0</v>
      </c>
      <c r="M99" s="57">
        <f>SUM(Table8[[#This Row],[G.O.U]:[External Financing (EF)]])</f>
        <v>105</v>
      </c>
      <c r="N99" s="57">
        <v>2.2000000000000002</v>
      </c>
      <c r="O99" s="57"/>
      <c r="P99" s="57">
        <v>0</v>
      </c>
      <c r="Q99" s="57">
        <f>SUM(Table8[[#This Row],[GOU 24/25]:[EF 24/25]])</f>
        <v>2.2000000000000002</v>
      </c>
      <c r="R99" s="57">
        <v>0</v>
      </c>
      <c r="S99" s="57">
        <v>0</v>
      </c>
      <c r="T99" s="57">
        <f>SUM(Table8[[#This Row],[GOU 25/26]:[EF 25/26]])</f>
        <v>0</v>
      </c>
      <c r="U99" s="57">
        <v>0</v>
      </c>
      <c r="V99" s="57">
        <v>0</v>
      </c>
      <c r="W99" s="57">
        <f>SUM(Table8[[#This Row],[GOU 26/27]:[EF 26/27]])</f>
        <v>0</v>
      </c>
      <c r="X99" s="57">
        <v>0</v>
      </c>
      <c r="Y99" s="57">
        <v>0</v>
      </c>
      <c r="Z99" s="57">
        <f>SUM(Table8[[#This Row],[GOU 27/28]:[EF 27/28]])</f>
        <v>0</v>
      </c>
      <c r="AA99" s="57"/>
      <c r="AB99" s="57"/>
      <c r="AC99" s="58">
        <f>SUM(Table8[[#This Row],[GOU 28/29]:[EF 28/29]])</f>
        <v>0</v>
      </c>
    </row>
    <row r="100" spans="1:29" ht="162.75" x14ac:dyDescent="0.35">
      <c r="A100" s="169">
        <v>97</v>
      </c>
      <c r="B100" s="170" t="s">
        <v>218</v>
      </c>
      <c r="C100" s="171" t="s">
        <v>219</v>
      </c>
      <c r="D100" s="172" t="s">
        <v>220</v>
      </c>
      <c r="E100" s="171" t="s">
        <v>221</v>
      </c>
      <c r="F100" s="172" t="s">
        <v>234</v>
      </c>
      <c r="G100" s="171" t="s">
        <v>235</v>
      </c>
      <c r="H100" s="171" t="s">
        <v>36</v>
      </c>
      <c r="I100" s="173">
        <v>43837</v>
      </c>
      <c r="J100" s="173" t="s">
        <v>83</v>
      </c>
      <c r="K100" s="57">
        <v>104.4</v>
      </c>
      <c r="L100" s="57">
        <v>86</v>
      </c>
      <c r="M100" s="57">
        <f>SUM(Table8[[#This Row],[G.O.U]:[External Financing (EF)]])</f>
        <v>190.4</v>
      </c>
      <c r="N100" s="57">
        <v>46</v>
      </c>
      <c r="O100" s="57"/>
      <c r="P100" s="57">
        <v>53.337468999999999</v>
      </c>
      <c r="Q100" s="57">
        <f>SUM(Table8[[#This Row],[GOU 24/25]:[EF 24/25]])</f>
        <v>99.337468999999999</v>
      </c>
      <c r="R100" s="57">
        <v>0</v>
      </c>
      <c r="S100" s="57">
        <v>0</v>
      </c>
      <c r="T100" s="57">
        <f>SUM(Table8[[#This Row],[GOU 25/26]:[EF 25/26]])</f>
        <v>0</v>
      </c>
      <c r="U100" s="57">
        <v>0</v>
      </c>
      <c r="V100" s="57">
        <v>0</v>
      </c>
      <c r="W100" s="57">
        <f>SUM(Table8[[#This Row],[GOU 26/27]:[EF 26/27]])</f>
        <v>0</v>
      </c>
      <c r="X100" s="57">
        <v>0</v>
      </c>
      <c r="Y100" s="57">
        <v>0</v>
      </c>
      <c r="Z100" s="57">
        <f>SUM(Table8[[#This Row],[GOU 27/28]:[EF 27/28]])</f>
        <v>0</v>
      </c>
      <c r="AA100" s="57"/>
      <c r="AB100" s="57"/>
      <c r="AC100" s="58">
        <f>SUM(Table8[[#This Row],[GOU 28/29]:[EF 28/29]])</f>
        <v>0</v>
      </c>
    </row>
    <row r="101" spans="1:29" ht="162.75" x14ac:dyDescent="0.35">
      <c r="A101" s="169">
        <v>98</v>
      </c>
      <c r="B101" s="170" t="s">
        <v>218</v>
      </c>
      <c r="C101" s="171" t="s">
        <v>219</v>
      </c>
      <c r="D101" s="172" t="s">
        <v>220</v>
      </c>
      <c r="E101" s="171" t="s">
        <v>221</v>
      </c>
      <c r="F101" s="172" t="s">
        <v>236</v>
      </c>
      <c r="G101" s="171" t="s">
        <v>237</v>
      </c>
      <c r="H101" s="171" t="s">
        <v>36</v>
      </c>
      <c r="I101" s="173">
        <v>44203</v>
      </c>
      <c r="J101" s="173" t="s">
        <v>779</v>
      </c>
      <c r="K101" s="57">
        <v>911.40000000299995</v>
      </c>
      <c r="L101" s="57">
        <v>0</v>
      </c>
      <c r="M101" s="57">
        <f>SUM(Table8[[#This Row],[G.O.U]:[External Financing (EF)]])</f>
        <v>911.40000000299995</v>
      </c>
      <c r="N101" s="57">
        <v>68.8</v>
      </c>
      <c r="O101" s="57"/>
      <c r="P101" s="57">
        <v>0</v>
      </c>
      <c r="Q101" s="57">
        <f>SUM(Table8[[#This Row],[GOU 24/25]:[EF 24/25]])</f>
        <v>68.8</v>
      </c>
      <c r="R101" s="57">
        <v>105</v>
      </c>
      <c r="S101" s="57">
        <v>0</v>
      </c>
      <c r="T101" s="57">
        <f>SUM(Table8[[#This Row],[GOU 25/26]:[EF 25/26]])</f>
        <v>105</v>
      </c>
      <c r="U101" s="57">
        <v>182</v>
      </c>
      <c r="V101" s="57">
        <v>0</v>
      </c>
      <c r="W101" s="57">
        <f>SUM(Table8[[#This Row],[GOU 26/27]:[EF 26/27]])</f>
        <v>182</v>
      </c>
      <c r="X101" s="57">
        <v>185.68665303700001</v>
      </c>
      <c r="Y101" s="57">
        <v>0</v>
      </c>
      <c r="Z101" s="57">
        <f>SUM(Table8[[#This Row],[GOU 27/28]:[EF 27/28]])</f>
        <v>185.68665303700001</v>
      </c>
      <c r="AA101" s="57"/>
      <c r="AB101" s="57"/>
      <c r="AC101" s="58">
        <f>SUM(Table8[[#This Row],[GOU 28/29]:[EF 28/29]])</f>
        <v>0</v>
      </c>
    </row>
    <row r="102" spans="1:29" ht="162.75" x14ac:dyDescent="0.35">
      <c r="A102" s="169">
        <v>99</v>
      </c>
      <c r="B102" s="170" t="s">
        <v>218</v>
      </c>
      <c r="C102" s="171" t="s">
        <v>219</v>
      </c>
      <c r="D102" s="172" t="s">
        <v>220</v>
      </c>
      <c r="E102" s="171" t="s">
        <v>221</v>
      </c>
      <c r="F102" s="172" t="s">
        <v>238</v>
      </c>
      <c r="G102" s="171" t="s">
        <v>239</v>
      </c>
      <c r="H102" s="171" t="s">
        <v>36</v>
      </c>
      <c r="I102" s="173">
        <v>44203</v>
      </c>
      <c r="J102" s="173" t="s">
        <v>779</v>
      </c>
      <c r="K102" s="57">
        <v>251.8245</v>
      </c>
      <c r="L102" s="57">
        <v>0</v>
      </c>
      <c r="M102" s="57">
        <f>SUM(Table8[[#This Row],[G.O.U]:[External Financing (EF)]])</f>
        <v>251.8245</v>
      </c>
      <c r="N102" s="57">
        <v>11</v>
      </c>
      <c r="O102" s="57"/>
      <c r="P102" s="57">
        <v>0</v>
      </c>
      <c r="Q102" s="57">
        <f>SUM(Table8[[#This Row],[GOU 24/25]:[EF 24/25]])</f>
        <v>11</v>
      </c>
      <c r="R102" s="57">
        <v>186.6645</v>
      </c>
      <c r="S102" s="57">
        <v>0</v>
      </c>
      <c r="T102" s="57">
        <f>SUM(Table8[[#This Row],[GOU 25/26]:[EF 25/26]])</f>
        <v>186.6645</v>
      </c>
      <c r="U102" s="57">
        <v>0</v>
      </c>
      <c r="V102" s="57">
        <v>0</v>
      </c>
      <c r="W102" s="57">
        <f>SUM(Table8[[#This Row],[GOU 26/27]:[EF 26/27]])</f>
        <v>0</v>
      </c>
      <c r="X102" s="57">
        <v>0</v>
      </c>
      <c r="Y102" s="57">
        <v>0</v>
      </c>
      <c r="Z102" s="57">
        <f>SUM(Table8[[#This Row],[GOU 27/28]:[EF 27/28]])</f>
        <v>0</v>
      </c>
      <c r="AA102" s="57"/>
      <c r="AB102" s="57"/>
      <c r="AC102" s="58">
        <f>SUM(Table8[[#This Row],[GOU 28/29]:[EF 28/29]])</f>
        <v>0</v>
      </c>
    </row>
    <row r="103" spans="1:29" ht="162.75" x14ac:dyDescent="0.35">
      <c r="A103" s="169">
        <v>100</v>
      </c>
      <c r="B103" s="170" t="s">
        <v>218</v>
      </c>
      <c r="C103" s="171" t="s">
        <v>219</v>
      </c>
      <c r="D103" s="172" t="s">
        <v>220</v>
      </c>
      <c r="E103" s="171" t="s">
        <v>221</v>
      </c>
      <c r="F103" s="172" t="s">
        <v>240</v>
      </c>
      <c r="G103" s="171" t="s">
        <v>241</v>
      </c>
      <c r="H103" s="171" t="s">
        <v>36</v>
      </c>
      <c r="I103" s="173">
        <v>44568</v>
      </c>
      <c r="J103" s="173" t="s">
        <v>780</v>
      </c>
      <c r="K103" s="57">
        <v>153.91</v>
      </c>
      <c r="L103" s="57">
        <v>0</v>
      </c>
      <c r="M103" s="57">
        <f>SUM(Table8[[#This Row],[G.O.U]:[External Financing (EF)]])</f>
        <v>153.91</v>
      </c>
      <c r="N103" s="57">
        <v>23.079000000000001</v>
      </c>
      <c r="O103" s="57"/>
      <c r="P103" s="57">
        <v>0</v>
      </c>
      <c r="Q103" s="57">
        <f>SUM(Table8[[#This Row],[GOU 24/25]:[EF 24/25]])</f>
        <v>23.079000000000001</v>
      </c>
      <c r="R103" s="57">
        <v>19</v>
      </c>
      <c r="S103" s="57">
        <v>0</v>
      </c>
      <c r="T103" s="57">
        <f>SUM(Table8[[#This Row],[GOU 25/26]:[EF 25/26]])</f>
        <v>19</v>
      </c>
      <c r="U103" s="57">
        <v>15.41</v>
      </c>
      <c r="V103" s="57">
        <v>0</v>
      </c>
      <c r="W103" s="57">
        <f>SUM(Table8[[#This Row],[GOU 26/27]:[EF 26/27]])</f>
        <v>15.41</v>
      </c>
      <c r="X103" s="57">
        <v>0</v>
      </c>
      <c r="Y103" s="57">
        <v>0</v>
      </c>
      <c r="Z103" s="57">
        <f>SUM(Table8[[#This Row],[GOU 27/28]:[EF 27/28]])</f>
        <v>0</v>
      </c>
      <c r="AA103" s="57"/>
      <c r="AB103" s="57"/>
      <c r="AC103" s="58">
        <f>SUM(Table8[[#This Row],[GOU 28/29]:[EF 28/29]])</f>
        <v>0</v>
      </c>
    </row>
    <row r="104" spans="1:29" ht="162.75" x14ac:dyDescent="0.35">
      <c r="A104" s="169">
        <v>101</v>
      </c>
      <c r="B104" s="170" t="s">
        <v>218</v>
      </c>
      <c r="C104" s="171" t="s">
        <v>219</v>
      </c>
      <c r="D104" s="172" t="s">
        <v>220</v>
      </c>
      <c r="E104" s="171" t="s">
        <v>221</v>
      </c>
      <c r="F104" s="172" t="s">
        <v>1981</v>
      </c>
      <c r="G104" s="171" t="s">
        <v>1982</v>
      </c>
      <c r="H104" s="171" t="s">
        <v>36</v>
      </c>
      <c r="I104" s="173">
        <v>41456</v>
      </c>
      <c r="J104" s="173">
        <v>45838</v>
      </c>
      <c r="K104" s="57">
        <v>220</v>
      </c>
      <c r="L104" s="57"/>
      <c r="M104" s="57">
        <f>SUM(Table8[[#This Row],[G.O.U]:[External Financing (EF)]])</f>
        <v>220</v>
      </c>
      <c r="N104" s="57">
        <v>1.5</v>
      </c>
      <c r="O104" s="57"/>
      <c r="P104" s="57">
        <v>9.8000000000000007</v>
      </c>
      <c r="Q104" s="57">
        <f>SUM(Table8[[#This Row],[GOU 24/25]:[EF 24/25]])</f>
        <v>11.3</v>
      </c>
      <c r="R104" s="57"/>
      <c r="S104" s="57"/>
      <c r="T104" s="57">
        <f>SUM(Table8[[#This Row],[GOU 25/26]:[EF 25/26]])</f>
        <v>0</v>
      </c>
      <c r="U104" s="57"/>
      <c r="V104" s="57"/>
      <c r="W104" s="57">
        <f>SUM(Table8[[#This Row],[GOU 26/27]:[EF 26/27]])</f>
        <v>0</v>
      </c>
      <c r="X104" s="57"/>
      <c r="Y104" s="57"/>
      <c r="Z104" s="57">
        <f>SUM(Table8[[#This Row],[GOU 27/28]:[EF 27/28]])</f>
        <v>0</v>
      </c>
      <c r="AA104" s="57"/>
      <c r="AB104" s="57"/>
      <c r="AC104" s="58">
        <f>SUM(Table8[[#This Row],[GOU 28/29]:[EF 28/29]])</f>
        <v>0</v>
      </c>
    </row>
    <row r="105" spans="1:29" ht="162.75" x14ac:dyDescent="0.35">
      <c r="A105" s="169">
        <v>102</v>
      </c>
      <c r="B105" s="170" t="s">
        <v>218</v>
      </c>
      <c r="C105" s="171" t="s">
        <v>219</v>
      </c>
      <c r="D105" s="172" t="s">
        <v>220</v>
      </c>
      <c r="E105" s="171" t="s">
        <v>221</v>
      </c>
      <c r="F105" s="172" t="s">
        <v>1283</v>
      </c>
      <c r="G105" s="171" t="s">
        <v>1284</v>
      </c>
      <c r="H105" s="171" t="s">
        <v>36</v>
      </c>
      <c r="I105" s="173">
        <v>42917</v>
      </c>
      <c r="J105" s="173">
        <v>45838</v>
      </c>
      <c r="K105" s="57">
        <v>428</v>
      </c>
      <c r="L105" s="57"/>
      <c r="M105" s="57">
        <f>SUM(Table8[[#This Row],[G.O.U]:[External Financing (EF)]])</f>
        <v>428</v>
      </c>
      <c r="N105" s="57">
        <v>5</v>
      </c>
      <c r="O105" s="57"/>
      <c r="P105" s="57"/>
      <c r="Q105" s="57">
        <f>SUM(Table8[[#This Row],[GOU 24/25]:[EF 24/25]])</f>
        <v>5</v>
      </c>
      <c r="R105" s="57"/>
      <c r="S105" s="57"/>
      <c r="T105" s="57">
        <f>SUM(Table8[[#This Row],[GOU 25/26]:[EF 25/26]])</f>
        <v>0</v>
      </c>
      <c r="U105" s="57"/>
      <c r="V105" s="57"/>
      <c r="W105" s="57">
        <f>SUM(Table8[[#This Row],[GOU 26/27]:[EF 26/27]])</f>
        <v>0</v>
      </c>
      <c r="X105" s="57"/>
      <c r="Y105" s="57"/>
      <c r="Z105" s="57">
        <f>SUM(Table8[[#This Row],[GOU 27/28]:[EF 27/28]])</f>
        <v>0</v>
      </c>
      <c r="AA105" s="57"/>
      <c r="AB105" s="57"/>
      <c r="AC105" s="58">
        <f>SUM(Table8[[#This Row],[GOU 28/29]:[EF 28/29]])</f>
        <v>0</v>
      </c>
    </row>
    <row r="106" spans="1:29" ht="162.75" x14ac:dyDescent="0.35">
      <c r="A106" s="169">
        <v>103</v>
      </c>
      <c r="B106" s="170" t="s">
        <v>218</v>
      </c>
      <c r="C106" s="171" t="s">
        <v>219</v>
      </c>
      <c r="D106" s="172" t="s">
        <v>220</v>
      </c>
      <c r="E106" s="171" t="s">
        <v>221</v>
      </c>
      <c r="F106" s="172" t="s">
        <v>1293</v>
      </c>
      <c r="G106" s="171" t="s">
        <v>1294</v>
      </c>
      <c r="H106" s="171" t="s">
        <v>36</v>
      </c>
      <c r="I106" s="173">
        <v>43647</v>
      </c>
      <c r="J106" s="173">
        <v>46203</v>
      </c>
      <c r="K106" s="57">
        <v>300</v>
      </c>
      <c r="L106" s="57"/>
      <c r="M106" s="57">
        <f>SUM(Table8[[#This Row],[G.O.U]:[External Financing (EF)]])</f>
        <v>300</v>
      </c>
      <c r="N106" s="57">
        <v>22.5</v>
      </c>
      <c r="O106" s="57"/>
      <c r="P106" s="57"/>
      <c r="Q106" s="57">
        <f>SUM(Table8[[#This Row],[GOU 24/25]:[EF 24/25]])</f>
        <v>22.5</v>
      </c>
      <c r="R106" s="57"/>
      <c r="S106" s="57"/>
      <c r="T106" s="57">
        <f>SUM(Table8[[#This Row],[GOU 25/26]:[EF 25/26]])</f>
        <v>0</v>
      </c>
      <c r="U106" s="57"/>
      <c r="V106" s="57"/>
      <c r="W106" s="57">
        <f>SUM(Table8[[#This Row],[GOU 26/27]:[EF 26/27]])</f>
        <v>0</v>
      </c>
      <c r="X106" s="57"/>
      <c r="Y106" s="57"/>
      <c r="Z106" s="57">
        <f>SUM(Table8[[#This Row],[GOU 27/28]:[EF 27/28]])</f>
        <v>0</v>
      </c>
      <c r="AA106" s="57"/>
      <c r="AB106" s="57"/>
      <c r="AC106" s="58">
        <f>SUM(Table8[[#This Row],[GOU 28/29]:[EF 28/29]])</f>
        <v>0</v>
      </c>
    </row>
    <row r="107" spans="1:29" ht="162.75" x14ac:dyDescent="0.35">
      <c r="A107" s="169">
        <v>104</v>
      </c>
      <c r="B107" s="170" t="s">
        <v>218</v>
      </c>
      <c r="C107" s="171" t="s">
        <v>219</v>
      </c>
      <c r="D107" s="172" t="s">
        <v>242</v>
      </c>
      <c r="E107" s="171" t="s">
        <v>243</v>
      </c>
      <c r="F107" s="172" t="s">
        <v>2173</v>
      </c>
      <c r="G107" s="171" t="s">
        <v>2382</v>
      </c>
      <c r="H107" s="171" t="s">
        <v>36</v>
      </c>
      <c r="I107" s="173">
        <v>37803</v>
      </c>
      <c r="J107" s="173">
        <v>46203</v>
      </c>
      <c r="K107" s="57">
        <v>0</v>
      </c>
      <c r="L107" s="57">
        <v>242.13724844399999</v>
      </c>
      <c r="M107" s="57">
        <f>SUM(Table8[[#This Row],[G.O.U]:[External Financing (EF)]])</f>
        <v>242.13724844399999</v>
      </c>
      <c r="N107" s="57">
        <v>7.0890000000000004</v>
      </c>
      <c r="O107" s="57">
        <v>3.7957381099999998</v>
      </c>
      <c r="P107" s="57">
        <v>36.884999999999998</v>
      </c>
      <c r="Q107" s="57">
        <f>SUM(Table8[[#This Row],[GOU 24/25]:[EF 24/25]])</f>
        <v>47.769738109999999</v>
      </c>
      <c r="R107" s="57"/>
      <c r="S107" s="57"/>
      <c r="T107" s="57">
        <f>SUM(Table8[[#This Row],[GOU 25/26]:[EF 25/26]])</f>
        <v>0</v>
      </c>
      <c r="U107" s="57"/>
      <c r="V107" s="57"/>
      <c r="W107" s="57">
        <f>SUM(Table8[[#This Row],[GOU 26/27]:[EF 26/27]])</f>
        <v>0</v>
      </c>
      <c r="X107" s="57"/>
      <c r="Y107" s="57"/>
      <c r="Z107" s="57">
        <f>SUM(Table8[[#This Row],[GOU 27/28]:[EF 27/28]])</f>
        <v>0</v>
      </c>
      <c r="AA107" s="57"/>
      <c r="AB107" s="57"/>
      <c r="AC107" s="58">
        <f>SUM(Table8[[#This Row],[GOU 28/29]:[EF 28/29]])</f>
        <v>0</v>
      </c>
    </row>
    <row r="108" spans="1:29" ht="162.75" x14ac:dyDescent="0.35">
      <c r="A108" s="169">
        <v>105</v>
      </c>
      <c r="B108" s="170" t="s">
        <v>218</v>
      </c>
      <c r="C108" s="171" t="s">
        <v>219</v>
      </c>
      <c r="D108" s="172" t="s">
        <v>242</v>
      </c>
      <c r="E108" s="171" t="s">
        <v>243</v>
      </c>
      <c r="F108" s="172" t="s">
        <v>244</v>
      </c>
      <c r="G108" s="171" t="s">
        <v>245</v>
      </c>
      <c r="H108" s="171" t="s">
        <v>36</v>
      </c>
      <c r="I108" s="173">
        <v>37628</v>
      </c>
      <c r="J108" s="173" t="s">
        <v>83</v>
      </c>
      <c r="K108" s="57">
        <v>200</v>
      </c>
      <c r="L108" s="57">
        <v>0</v>
      </c>
      <c r="M108" s="57">
        <f>SUM(Table8[[#This Row],[G.O.U]:[External Financing (EF)]])</f>
        <v>200</v>
      </c>
      <c r="N108" s="57">
        <v>11.936999999999999</v>
      </c>
      <c r="O108" s="57">
        <v>0.89955016799999998</v>
      </c>
      <c r="P108" s="57">
        <v>0</v>
      </c>
      <c r="Q108" s="57">
        <f>SUM(Table8[[#This Row],[GOU 24/25]:[EF 24/25]])</f>
        <v>12.836550167999999</v>
      </c>
      <c r="R108" s="57">
        <v>0</v>
      </c>
      <c r="S108" s="57">
        <v>0</v>
      </c>
      <c r="T108" s="57">
        <f>SUM(Table8[[#This Row],[GOU 25/26]:[EF 25/26]])</f>
        <v>0</v>
      </c>
      <c r="U108" s="57">
        <v>0</v>
      </c>
      <c r="V108" s="57">
        <v>0</v>
      </c>
      <c r="W108" s="57">
        <f>SUM(Table8[[#This Row],[GOU 26/27]:[EF 26/27]])</f>
        <v>0</v>
      </c>
      <c r="X108" s="57">
        <v>0</v>
      </c>
      <c r="Y108" s="57">
        <v>0</v>
      </c>
      <c r="Z108" s="57">
        <f>SUM(Table8[[#This Row],[GOU 27/28]:[EF 27/28]])</f>
        <v>0</v>
      </c>
      <c r="AA108" s="57"/>
      <c r="AB108" s="57"/>
      <c r="AC108" s="57">
        <f>SUM(Table8[[#This Row],[GOU 28/29]:[EF 28/29]])</f>
        <v>0</v>
      </c>
    </row>
    <row r="109" spans="1:29" ht="162.75" x14ac:dyDescent="0.35">
      <c r="A109" s="169">
        <v>106</v>
      </c>
      <c r="B109" s="170" t="s">
        <v>218</v>
      </c>
      <c r="C109" s="171" t="s">
        <v>219</v>
      </c>
      <c r="D109" s="172" t="s">
        <v>242</v>
      </c>
      <c r="E109" s="171" t="s">
        <v>243</v>
      </c>
      <c r="F109" s="172" t="s">
        <v>1930</v>
      </c>
      <c r="G109" s="171" t="s">
        <v>2384</v>
      </c>
      <c r="H109" s="171" t="s">
        <v>36</v>
      </c>
      <c r="I109" s="173">
        <v>40247</v>
      </c>
      <c r="J109" s="173">
        <v>46934</v>
      </c>
      <c r="K109" s="57">
        <v>0</v>
      </c>
      <c r="L109" s="57">
        <v>2413.7072244689998</v>
      </c>
      <c r="M109" s="57">
        <f>SUM(Table8[[#This Row],[G.O.U]:[External Financing (EF)]])</f>
        <v>2413.7072244689998</v>
      </c>
      <c r="N109" s="57">
        <v>87.697000000000003</v>
      </c>
      <c r="O109" s="57"/>
      <c r="P109" s="57">
        <v>57.037999999999997</v>
      </c>
      <c r="Q109" s="57">
        <f>SUM(Table8[[#This Row],[GOU 24/25]:[EF 24/25]])</f>
        <v>144.73500000000001</v>
      </c>
      <c r="R109" s="57"/>
      <c r="S109" s="57"/>
      <c r="T109" s="57">
        <f>SUM(Table8[[#This Row],[GOU 25/26]:[EF 25/26]])</f>
        <v>0</v>
      </c>
      <c r="U109" s="57"/>
      <c r="V109" s="57"/>
      <c r="W109" s="57">
        <f>SUM(Table8[[#This Row],[GOU 26/27]:[EF 26/27]])</f>
        <v>0</v>
      </c>
      <c r="X109" s="57"/>
      <c r="Y109" s="57"/>
      <c r="Z109" s="57">
        <f>SUM(Table8[[#This Row],[GOU 27/28]:[EF 27/28]])</f>
        <v>0</v>
      </c>
      <c r="AA109" s="57"/>
      <c r="AB109" s="57"/>
      <c r="AC109" s="57">
        <f>SUM(Table8[[#This Row],[GOU 28/29]:[EF 28/29]])</f>
        <v>0</v>
      </c>
    </row>
    <row r="110" spans="1:29" ht="162.75" x14ac:dyDescent="0.35">
      <c r="A110" s="169">
        <v>107</v>
      </c>
      <c r="B110" s="170" t="s">
        <v>218</v>
      </c>
      <c r="C110" s="171" t="s">
        <v>219</v>
      </c>
      <c r="D110" s="172" t="s">
        <v>242</v>
      </c>
      <c r="E110" s="171" t="s">
        <v>243</v>
      </c>
      <c r="F110" s="172" t="s">
        <v>2269</v>
      </c>
      <c r="G110" s="171" t="s">
        <v>2385</v>
      </c>
      <c r="H110" s="171" t="s">
        <v>36</v>
      </c>
      <c r="I110" s="173">
        <v>41821</v>
      </c>
      <c r="J110" s="173">
        <v>46203</v>
      </c>
      <c r="K110" s="57">
        <v>136.85702767999999</v>
      </c>
      <c r="L110" s="57">
        <v>0</v>
      </c>
      <c r="M110" s="57">
        <f>SUM(Table8[[#This Row],[G.O.U]:[External Financing (EF)]])</f>
        <v>136.85702767999999</v>
      </c>
      <c r="N110" s="57">
        <v>20.05</v>
      </c>
      <c r="O110" s="57">
        <v>11.807016393</v>
      </c>
      <c r="P110" s="57">
        <v>0</v>
      </c>
      <c r="Q110" s="57">
        <f>SUM(Table8[[#This Row],[GOU 24/25]:[EF 24/25]])</f>
        <v>31.857016393000002</v>
      </c>
      <c r="R110" s="57">
        <v>15</v>
      </c>
      <c r="S110" s="57">
        <v>0</v>
      </c>
      <c r="T110" s="57">
        <f>SUM(Table8[[#This Row],[GOU 25/26]:[EF 25/26]])</f>
        <v>15</v>
      </c>
      <c r="U110" s="57"/>
      <c r="V110" s="57"/>
      <c r="W110" s="57">
        <f>SUM(Table8[[#This Row],[GOU 26/27]:[EF 26/27]])</f>
        <v>0</v>
      </c>
      <c r="X110" s="57"/>
      <c r="Y110" s="57"/>
      <c r="Z110" s="57">
        <f>SUM(Table8[[#This Row],[GOU 27/28]:[EF 27/28]])</f>
        <v>0</v>
      </c>
      <c r="AA110" s="57"/>
      <c r="AB110" s="57"/>
      <c r="AC110" s="57">
        <f>SUM(Table8[[#This Row],[GOU 28/29]:[EF 28/29]])</f>
        <v>0</v>
      </c>
    </row>
    <row r="111" spans="1:29" ht="162.75" x14ac:dyDescent="0.35">
      <c r="A111" s="169">
        <v>108</v>
      </c>
      <c r="B111" s="170" t="s">
        <v>218</v>
      </c>
      <c r="C111" s="171" t="s">
        <v>219</v>
      </c>
      <c r="D111" s="172" t="s">
        <v>242</v>
      </c>
      <c r="E111" s="171" t="s">
        <v>243</v>
      </c>
      <c r="F111" s="172" t="s">
        <v>2099</v>
      </c>
      <c r="G111" s="171" t="s">
        <v>2386</v>
      </c>
      <c r="H111" s="171" t="s">
        <v>36</v>
      </c>
      <c r="I111" s="173">
        <v>41821</v>
      </c>
      <c r="J111" s="173">
        <v>46203</v>
      </c>
      <c r="K111" s="57">
        <v>0</v>
      </c>
      <c r="L111" s="57">
        <v>545.66819999999996</v>
      </c>
      <c r="M111" s="57">
        <f>SUM(Table8[[#This Row],[G.O.U]:[External Financing (EF)]])</f>
        <v>545.66819999999996</v>
      </c>
      <c r="N111" s="57">
        <v>15</v>
      </c>
      <c r="O111" s="57">
        <v>13.723171697900801</v>
      </c>
      <c r="P111" s="57"/>
      <c r="Q111" s="57">
        <f>SUM(Table8[[#This Row],[GOU 24/25]:[EF 24/25]])</f>
        <v>28.723171697900803</v>
      </c>
      <c r="R111" s="57"/>
      <c r="S111" s="57"/>
      <c r="T111" s="57">
        <f>SUM(Table8[[#This Row],[GOU 25/26]:[EF 25/26]])</f>
        <v>0</v>
      </c>
      <c r="U111" s="57"/>
      <c r="V111" s="57"/>
      <c r="W111" s="57">
        <f>SUM(Table8[[#This Row],[GOU 26/27]:[EF 26/27]])</f>
        <v>0</v>
      </c>
      <c r="X111" s="57"/>
      <c r="Y111" s="57"/>
      <c r="Z111" s="57">
        <f>SUM(Table8[[#This Row],[GOU 27/28]:[EF 27/28]])</f>
        <v>0</v>
      </c>
      <c r="AA111" s="57"/>
      <c r="AB111" s="57"/>
      <c r="AC111" s="57">
        <f>SUM(Table8[[#This Row],[GOU 28/29]:[EF 28/29]])</f>
        <v>0</v>
      </c>
    </row>
    <row r="112" spans="1:29" ht="162.75" x14ac:dyDescent="0.35">
      <c r="A112" s="169">
        <v>109</v>
      </c>
      <c r="B112" s="175" t="s">
        <v>218</v>
      </c>
      <c r="C112" s="176" t="s">
        <v>219</v>
      </c>
      <c r="D112" s="177" t="s">
        <v>242</v>
      </c>
      <c r="E112" s="176" t="s">
        <v>243</v>
      </c>
      <c r="F112" s="177" t="s">
        <v>2535</v>
      </c>
      <c r="G112" s="176" t="s">
        <v>2536</v>
      </c>
      <c r="H112" s="176" t="s">
        <v>36</v>
      </c>
      <c r="I112" s="178">
        <v>41821</v>
      </c>
      <c r="J112" s="178">
        <v>45838</v>
      </c>
      <c r="K112" s="158">
        <v>2300</v>
      </c>
      <c r="L112" s="158">
        <v>0</v>
      </c>
      <c r="M112" s="158">
        <f>SUM(Table8[[#This Row],[G.O.U]:[External Financing (EF)]])</f>
        <v>2300</v>
      </c>
      <c r="N112" s="158"/>
      <c r="O112" s="158">
        <v>0</v>
      </c>
      <c r="P112" s="158">
        <v>1.635</v>
      </c>
      <c r="Q112" s="158">
        <f>SUM(Table8[[#This Row],[GOU 24/25]:[EF 24/25]])</f>
        <v>1.635</v>
      </c>
      <c r="R112" s="158"/>
      <c r="S112" s="158"/>
      <c r="T112" s="158">
        <f>SUM(Table8[[#This Row],[GOU 25/26]:[EF 25/26]])</f>
        <v>0</v>
      </c>
      <c r="U112" s="158"/>
      <c r="V112" s="158"/>
      <c r="W112" s="158">
        <f>SUM(Table8[[#This Row],[GOU 26/27]:[EF 26/27]])</f>
        <v>0</v>
      </c>
      <c r="X112" s="158"/>
      <c r="Y112" s="158"/>
      <c r="Z112" s="158">
        <f>SUM(Table8[[#This Row],[GOU 27/28]:[EF 27/28]])</f>
        <v>0</v>
      </c>
      <c r="AA112" s="158"/>
      <c r="AB112" s="158"/>
      <c r="AC112" s="158">
        <f>SUM(Table8[[#This Row],[GOU 28/29]:[EF 28/29]])</f>
        <v>0</v>
      </c>
    </row>
    <row r="113" spans="1:29" ht="162.75" x14ac:dyDescent="0.35">
      <c r="A113" s="169">
        <v>110</v>
      </c>
      <c r="B113" s="170" t="s">
        <v>218</v>
      </c>
      <c r="C113" s="171" t="s">
        <v>219</v>
      </c>
      <c r="D113" s="172" t="s">
        <v>242</v>
      </c>
      <c r="E113" s="171" t="s">
        <v>243</v>
      </c>
      <c r="F113" s="172" t="s">
        <v>1557</v>
      </c>
      <c r="G113" s="171" t="s">
        <v>2387</v>
      </c>
      <c r="H113" s="171" t="s">
        <v>36</v>
      </c>
      <c r="I113" s="173">
        <v>41821</v>
      </c>
      <c r="J113" s="173">
        <v>46203</v>
      </c>
      <c r="K113" s="57">
        <v>212.04706692799999</v>
      </c>
      <c r="L113" s="57">
        <v>0</v>
      </c>
      <c r="M113" s="57">
        <f>SUM(Table8[[#This Row],[G.O.U]:[External Financing (EF)]])</f>
        <v>212.04706692799999</v>
      </c>
      <c r="N113" s="57">
        <v>36.15</v>
      </c>
      <c r="O113" s="57">
        <v>0</v>
      </c>
      <c r="P113" s="57">
        <v>0</v>
      </c>
      <c r="Q113" s="57">
        <f>SUM(Table8[[#This Row],[GOU 24/25]:[EF 24/25]])</f>
        <v>36.15</v>
      </c>
      <c r="R113" s="57">
        <v>20</v>
      </c>
      <c r="S113" s="57">
        <v>0</v>
      </c>
      <c r="T113" s="57">
        <f>SUM(Table8[[#This Row],[GOU 25/26]:[EF 25/26]])</f>
        <v>20</v>
      </c>
      <c r="U113" s="57"/>
      <c r="V113" s="57"/>
      <c r="W113" s="57">
        <f>SUM(Table8[[#This Row],[GOU 26/27]:[EF 26/27]])</f>
        <v>0</v>
      </c>
      <c r="X113" s="57"/>
      <c r="Y113" s="57"/>
      <c r="Z113" s="57">
        <f>SUM(Table8[[#This Row],[GOU 27/28]:[EF 27/28]])</f>
        <v>0</v>
      </c>
      <c r="AA113" s="57"/>
      <c r="AB113" s="57"/>
      <c r="AC113" s="58">
        <f>SUM(Table8[[#This Row],[GOU 28/29]:[EF 28/29]])</f>
        <v>0</v>
      </c>
    </row>
    <row r="114" spans="1:29" ht="162.75" x14ac:dyDescent="0.35">
      <c r="A114" s="169">
        <v>111</v>
      </c>
      <c r="B114" s="170" t="s">
        <v>218</v>
      </c>
      <c r="C114" s="171" t="s">
        <v>219</v>
      </c>
      <c r="D114" s="172" t="s">
        <v>242</v>
      </c>
      <c r="E114" s="171" t="s">
        <v>243</v>
      </c>
      <c r="F114" s="172" t="s">
        <v>2181</v>
      </c>
      <c r="G114" s="171" t="s">
        <v>2388</v>
      </c>
      <c r="H114" s="171" t="s">
        <v>36</v>
      </c>
      <c r="I114" s="173">
        <v>41729</v>
      </c>
      <c r="J114" s="173">
        <v>46203</v>
      </c>
      <c r="K114" s="57">
        <v>267.64009361000001</v>
      </c>
      <c r="L114" s="57">
        <v>0</v>
      </c>
      <c r="M114" s="57">
        <f>SUM(Table8[[#This Row],[G.O.U]:[External Financing (EF)]])</f>
        <v>267.64009361000001</v>
      </c>
      <c r="N114" s="57">
        <v>40.716999999999999</v>
      </c>
      <c r="O114" s="57">
        <v>14.420625029</v>
      </c>
      <c r="P114" s="57">
        <v>0</v>
      </c>
      <c r="Q114" s="57">
        <f>SUM(Table8[[#This Row],[GOU 24/25]:[EF 24/25]])</f>
        <v>55.137625028999999</v>
      </c>
      <c r="R114" s="57">
        <v>50</v>
      </c>
      <c r="S114" s="57">
        <v>0</v>
      </c>
      <c r="T114" s="57">
        <f>SUM(Table8[[#This Row],[GOU 25/26]:[EF 25/26]])</f>
        <v>50</v>
      </c>
      <c r="U114" s="57">
        <v>10</v>
      </c>
      <c r="V114" s="57">
        <v>0</v>
      </c>
      <c r="W114" s="57">
        <f>SUM(Table8[[#This Row],[GOU 26/27]:[EF 26/27]])</f>
        <v>10</v>
      </c>
      <c r="X114" s="57"/>
      <c r="Y114" s="57"/>
      <c r="Z114" s="57">
        <f>SUM(Table8[[#This Row],[GOU 27/28]:[EF 27/28]])</f>
        <v>0</v>
      </c>
      <c r="AA114" s="57"/>
      <c r="AB114" s="57"/>
      <c r="AC114" s="57">
        <f>SUM(Table8[[#This Row],[GOU 28/29]:[EF 28/29]])</f>
        <v>0</v>
      </c>
    </row>
    <row r="115" spans="1:29" ht="162.75" x14ac:dyDescent="0.35">
      <c r="A115" s="169">
        <v>112</v>
      </c>
      <c r="B115" s="170" t="s">
        <v>218</v>
      </c>
      <c r="C115" s="171" t="s">
        <v>219</v>
      </c>
      <c r="D115" s="172" t="s">
        <v>242</v>
      </c>
      <c r="E115" s="171" t="s">
        <v>243</v>
      </c>
      <c r="F115" s="172" t="s">
        <v>1926</v>
      </c>
      <c r="G115" s="171" t="s">
        <v>2389</v>
      </c>
      <c r="H115" s="171" t="s">
        <v>36</v>
      </c>
      <c r="I115" s="173">
        <v>41821</v>
      </c>
      <c r="J115" s="173">
        <v>45838</v>
      </c>
      <c r="K115" s="57">
        <v>0</v>
      </c>
      <c r="L115" s="57">
        <v>224.848460819</v>
      </c>
      <c r="M115" s="57">
        <f>SUM(Table8[[#This Row],[G.O.U]:[External Financing (EF)]])</f>
        <v>224.848460819</v>
      </c>
      <c r="N115" s="57">
        <v>4.5389999999999997</v>
      </c>
      <c r="O115" s="57">
        <v>0.83119656003999998</v>
      </c>
      <c r="P115" s="57">
        <v>16.619</v>
      </c>
      <c r="Q115" s="57">
        <f>SUM(Table8[[#This Row],[GOU 24/25]:[EF 24/25]])</f>
        <v>21.98919656004</v>
      </c>
      <c r="R115" s="57"/>
      <c r="S115" s="57"/>
      <c r="T115" s="57">
        <f>SUM(Table8[[#This Row],[GOU 25/26]:[EF 25/26]])</f>
        <v>0</v>
      </c>
      <c r="U115" s="57"/>
      <c r="V115" s="57"/>
      <c r="W115" s="57">
        <f>SUM(Table8[[#This Row],[GOU 26/27]:[EF 26/27]])</f>
        <v>0</v>
      </c>
      <c r="X115" s="57"/>
      <c r="Y115" s="57"/>
      <c r="Z115" s="57">
        <f>SUM(Table8[[#This Row],[GOU 27/28]:[EF 27/28]])</f>
        <v>0</v>
      </c>
      <c r="AA115" s="57"/>
      <c r="AB115" s="57"/>
      <c r="AC115" s="57">
        <f>SUM(Table8[[#This Row],[GOU 28/29]:[EF 28/29]])</f>
        <v>0</v>
      </c>
    </row>
    <row r="116" spans="1:29" ht="162.75" x14ac:dyDescent="0.35">
      <c r="A116" s="169">
        <v>113</v>
      </c>
      <c r="B116" s="182" t="s">
        <v>218</v>
      </c>
      <c r="C116" s="183" t="s">
        <v>219</v>
      </c>
      <c r="D116" s="184" t="s">
        <v>242</v>
      </c>
      <c r="E116" s="183" t="s">
        <v>243</v>
      </c>
      <c r="F116" s="184" t="s">
        <v>1567</v>
      </c>
      <c r="G116" s="183" t="s">
        <v>2390</v>
      </c>
      <c r="H116" s="183" t="s">
        <v>36</v>
      </c>
      <c r="I116" s="185">
        <v>41821</v>
      </c>
      <c r="J116" s="185">
        <v>46568</v>
      </c>
      <c r="K116" s="159">
        <v>0</v>
      </c>
      <c r="L116" s="159">
        <v>659.79555696800003</v>
      </c>
      <c r="M116" s="159">
        <f>SUM(Table8[[#This Row],[G.O.U]:[External Financing (EF)]])</f>
        <v>659.79555696800003</v>
      </c>
      <c r="N116" s="159">
        <v>3.8740000000000001</v>
      </c>
      <c r="O116" s="159">
        <v>1.2390993320301</v>
      </c>
      <c r="P116" s="159">
        <v>0</v>
      </c>
      <c r="Q116" s="159">
        <f>SUM(Table8[[#This Row],[GOU 24/25]:[EF 24/25]])</f>
        <v>5.1130993320301004</v>
      </c>
      <c r="R116" s="159"/>
      <c r="S116" s="159">
        <v>186.25</v>
      </c>
      <c r="T116" s="159">
        <f>SUM(Table8[[#This Row],[GOU 25/26]:[EF 25/26]])</f>
        <v>186.25</v>
      </c>
      <c r="U116" s="159"/>
      <c r="V116" s="159">
        <v>77.430000000000007</v>
      </c>
      <c r="W116" s="159">
        <f>SUM(Table8[[#This Row],[GOU 26/27]:[EF 26/27]])</f>
        <v>77.430000000000007</v>
      </c>
      <c r="X116" s="159"/>
      <c r="Y116" s="159"/>
      <c r="Z116" s="159">
        <f>SUM(Table8[[#This Row],[GOU 27/28]:[EF 27/28]])</f>
        <v>0</v>
      </c>
      <c r="AA116" s="159"/>
      <c r="AB116" s="159"/>
      <c r="AC116" s="159">
        <f>SUM(Table8[[#This Row],[GOU 28/29]:[EF 28/29]])</f>
        <v>0</v>
      </c>
    </row>
    <row r="117" spans="1:29" ht="162.75" x14ac:dyDescent="0.35">
      <c r="A117" s="169">
        <v>114</v>
      </c>
      <c r="B117" s="170" t="s">
        <v>218</v>
      </c>
      <c r="C117" s="171" t="s">
        <v>219</v>
      </c>
      <c r="D117" s="172" t="s">
        <v>242</v>
      </c>
      <c r="E117" s="171" t="s">
        <v>243</v>
      </c>
      <c r="F117" s="172" t="s">
        <v>246</v>
      </c>
      <c r="G117" s="171" t="s">
        <v>247</v>
      </c>
      <c r="H117" s="171" t="s">
        <v>36</v>
      </c>
      <c r="I117" s="173">
        <v>42011</v>
      </c>
      <c r="J117" s="173" t="s">
        <v>779</v>
      </c>
      <c r="K117" s="57">
        <v>770.46</v>
      </c>
      <c r="L117" s="57">
        <v>0</v>
      </c>
      <c r="M117" s="57">
        <f>SUM(Table8[[#This Row],[G.O.U]:[External Financing (EF)]])</f>
        <v>770.46</v>
      </c>
      <c r="N117" s="57">
        <v>70.585999999999999</v>
      </c>
      <c r="O117" s="57">
        <v>58.146824098899998</v>
      </c>
      <c r="P117" s="57">
        <v>0</v>
      </c>
      <c r="Q117" s="57">
        <f>SUM(Table8[[#This Row],[GOU 24/25]:[EF 24/25]])</f>
        <v>128.73282409889998</v>
      </c>
      <c r="R117" s="57">
        <v>140</v>
      </c>
      <c r="S117" s="57">
        <v>0</v>
      </c>
      <c r="T117" s="57">
        <f>SUM(Table8[[#This Row],[GOU 25/26]:[EF 25/26]])</f>
        <v>140</v>
      </c>
      <c r="U117" s="57">
        <v>0</v>
      </c>
      <c r="V117" s="57">
        <v>0</v>
      </c>
      <c r="W117" s="57">
        <f>SUM(Table8[[#This Row],[GOU 26/27]:[EF 26/27]])</f>
        <v>0</v>
      </c>
      <c r="X117" s="57">
        <v>0</v>
      </c>
      <c r="Y117" s="57">
        <v>0</v>
      </c>
      <c r="Z117" s="57">
        <f>SUM(Table8[[#This Row],[GOU 27/28]:[EF 27/28]])</f>
        <v>0</v>
      </c>
      <c r="AA117" s="57"/>
      <c r="AB117" s="57"/>
      <c r="AC117" s="57">
        <f>SUM(Table8[[#This Row],[GOU 28/29]:[EF 28/29]])</f>
        <v>0</v>
      </c>
    </row>
    <row r="118" spans="1:29" ht="162.75" x14ac:dyDescent="0.35">
      <c r="A118" s="169">
        <v>115</v>
      </c>
      <c r="B118" s="170" t="s">
        <v>218</v>
      </c>
      <c r="C118" s="171" t="s">
        <v>219</v>
      </c>
      <c r="D118" s="172" t="s">
        <v>242</v>
      </c>
      <c r="E118" s="171" t="s">
        <v>243</v>
      </c>
      <c r="F118" s="172" t="s">
        <v>2102</v>
      </c>
      <c r="G118" s="171" t="s">
        <v>2391</v>
      </c>
      <c r="H118" s="171" t="s">
        <v>36</v>
      </c>
      <c r="I118" s="173">
        <v>42186</v>
      </c>
      <c r="J118" s="173">
        <v>46203</v>
      </c>
      <c r="K118" s="57">
        <v>0</v>
      </c>
      <c r="L118" s="57">
        <v>412.82277851999999</v>
      </c>
      <c r="M118" s="57">
        <f>SUM(Table8[[#This Row],[G.O.U]:[External Financing (EF)]])</f>
        <v>412.82277851999999</v>
      </c>
      <c r="N118" s="57">
        <v>0.26</v>
      </c>
      <c r="O118" s="57">
        <v>5.562626423E-2</v>
      </c>
      <c r="P118" s="57">
        <v>27.254000000000001</v>
      </c>
      <c r="Q118" s="57">
        <f>SUM(Table8[[#This Row],[GOU 24/25]:[EF 24/25]])</f>
        <v>27.569626264230003</v>
      </c>
      <c r="R118" s="57">
        <v>20</v>
      </c>
      <c r="S118" s="57"/>
      <c r="T118" s="57">
        <f>SUM(Table8[[#This Row],[GOU 25/26]:[EF 25/26]])</f>
        <v>20</v>
      </c>
      <c r="U118" s="57"/>
      <c r="V118" s="57"/>
      <c r="W118" s="57">
        <f>SUM(Table8[[#This Row],[GOU 26/27]:[EF 26/27]])</f>
        <v>0</v>
      </c>
      <c r="X118" s="57"/>
      <c r="Y118" s="57"/>
      <c r="Z118" s="57">
        <f>SUM(Table8[[#This Row],[GOU 27/28]:[EF 27/28]])</f>
        <v>0</v>
      </c>
      <c r="AA118" s="57"/>
      <c r="AB118" s="57"/>
      <c r="AC118" s="57">
        <f>SUM(Table8[[#This Row],[GOU 28/29]:[EF 28/29]])</f>
        <v>0</v>
      </c>
    </row>
    <row r="119" spans="1:29" s="25" customFormat="1" ht="162.75" x14ac:dyDescent="0.35">
      <c r="A119" s="169">
        <v>116</v>
      </c>
      <c r="B119" s="170" t="s">
        <v>218</v>
      </c>
      <c r="C119" s="171" t="s">
        <v>219</v>
      </c>
      <c r="D119" s="172" t="s">
        <v>242</v>
      </c>
      <c r="E119" s="171" t="s">
        <v>243</v>
      </c>
      <c r="F119" s="172" t="s">
        <v>248</v>
      </c>
      <c r="G119" s="171" t="s">
        <v>249</v>
      </c>
      <c r="H119" s="171" t="s">
        <v>36</v>
      </c>
      <c r="I119" s="173">
        <v>42376</v>
      </c>
      <c r="J119" s="173" t="s">
        <v>778</v>
      </c>
      <c r="K119" s="57">
        <v>0</v>
      </c>
      <c r="L119" s="57">
        <v>767.25064169799998</v>
      </c>
      <c r="M119" s="57">
        <f>SUM(Table8[[#This Row],[G.O.U]:[External Financing (EF)]])</f>
        <v>767.25064169799998</v>
      </c>
      <c r="N119" s="57">
        <v>0.36199999999999999</v>
      </c>
      <c r="O119" s="57">
        <v>3.20339E-3</v>
      </c>
      <c r="P119" s="57">
        <v>237.65899999999999</v>
      </c>
      <c r="Q119" s="57">
        <f>SUM(Table8[[#This Row],[GOU 24/25]:[EF 24/25]])</f>
        <v>238.02420339</v>
      </c>
      <c r="R119" s="57">
        <v>0</v>
      </c>
      <c r="S119" s="57">
        <v>0</v>
      </c>
      <c r="T119" s="57">
        <f>SUM(Table8[[#This Row],[GOU 25/26]:[EF 25/26]])</f>
        <v>0</v>
      </c>
      <c r="U119" s="57">
        <v>0</v>
      </c>
      <c r="V119" s="57">
        <v>0</v>
      </c>
      <c r="W119" s="57">
        <f>SUM(Table8[[#This Row],[GOU 26/27]:[EF 26/27]])</f>
        <v>0</v>
      </c>
      <c r="X119" s="57">
        <v>0</v>
      </c>
      <c r="Y119" s="57">
        <v>0</v>
      </c>
      <c r="Z119" s="57">
        <f>SUM(Table8[[#This Row],[GOU 27/28]:[EF 27/28]])</f>
        <v>0</v>
      </c>
      <c r="AA119" s="57"/>
      <c r="AB119" s="57"/>
      <c r="AC119" s="57">
        <f>SUM(Table8[[#This Row],[GOU 28/29]:[EF 28/29]])</f>
        <v>0</v>
      </c>
    </row>
    <row r="120" spans="1:29" ht="162.75" x14ac:dyDescent="0.35">
      <c r="A120" s="169">
        <v>117</v>
      </c>
      <c r="B120" s="182" t="s">
        <v>218</v>
      </c>
      <c r="C120" s="183" t="s">
        <v>219</v>
      </c>
      <c r="D120" s="184" t="s">
        <v>242</v>
      </c>
      <c r="E120" s="183" t="s">
        <v>243</v>
      </c>
      <c r="F120" s="184" t="s">
        <v>250</v>
      </c>
      <c r="G120" s="183" t="s">
        <v>251</v>
      </c>
      <c r="H120" s="183" t="s">
        <v>36</v>
      </c>
      <c r="I120" s="185">
        <v>42376</v>
      </c>
      <c r="J120" s="185">
        <v>46568</v>
      </c>
      <c r="K120" s="159">
        <v>0</v>
      </c>
      <c r="L120" s="159">
        <v>563.04953212400005</v>
      </c>
      <c r="M120" s="159">
        <f>SUM(Table8[[#This Row],[G.O.U]:[External Financing (EF)]])</f>
        <v>563.04953212400005</v>
      </c>
      <c r="N120" s="159">
        <v>0.64500000000000002</v>
      </c>
      <c r="O120" s="159">
        <v>1.5901037474800001E-2</v>
      </c>
      <c r="P120" s="159">
        <v>20.440000000000001</v>
      </c>
      <c r="Q120" s="159">
        <f>SUM(Table8[[#This Row],[GOU 24/25]:[EF 24/25]])</f>
        <v>21.100901037474802</v>
      </c>
      <c r="R120" s="159">
        <v>304</v>
      </c>
      <c r="S120" s="159">
        <v>0</v>
      </c>
      <c r="T120" s="159">
        <f>SUM(Table8[[#This Row],[GOU 25/26]:[EF 25/26]])</f>
        <v>304</v>
      </c>
      <c r="U120" s="159">
        <v>0</v>
      </c>
      <c r="V120" s="159">
        <v>0</v>
      </c>
      <c r="W120" s="159">
        <f>SUM(Table8[[#This Row],[GOU 26/27]:[EF 26/27]])</f>
        <v>0</v>
      </c>
      <c r="X120" s="159">
        <v>0</v>
      </c>
      <c r="Y120" s="159">
        <v>0</v>
      </c>
      <c r="Z120" s="159">
        <f>SUM(Table8[[#This Row],[GOU 27/28]:[EF 27/28]])</f>
        <v>0</v>
      </c>
      <c r="AA120" s="159"/>
      <c r="AB120" s="159"/>
      <c r="AC120" s="159">
        <f>SUM(Table8[[#This Row],[GOU 28/29]:[EF 28/29]])</f>
        <v>0</v>
      </c>
    </row>
    <row r="121" spans="1:29" ht="162.75" x14ac:dyDescent="0.35">
      <c r="A121" s="169">
        <v>118</v>
      </c>
      <c r="B121" s="182" t="s">
        <v>218</v>
      </c>
      <c r="C121" s="183" t="s">
        <v>219</v>
      </c>
      <c r="D121" s="184" t="s">
        <v>242</v>
      </c>
      <c r="E121" s="183" t="s">
        <v>243</v>
      </c>
      <c r="F121" s="172" t="s">
        <v>1928</v>
      </c>
      <c r="G121" s="171" t="s">
        <v>2392</v>
      </c>
      <c r="H121" s="171" t="s">
        <v>36</v>
      </c>
      <c r="I121" s="173">
        <v>42917</v>
      </c>
      <c r="J121" s="173">
        <v>46203</v>
      </c>
      <c r="K121" s="57">
        <v>54.767000000000003</v>
      </c>
      <c r="L121" s="57">
        <v>0</v>
      </c>
      <c r="M121" s="57">
        <f>SUM(Table8[[#This Row],[G.O.U]:[External Financing (EF)]])</f>
        <v>54.767000000000003</v>
      </c>
      <c r="N121" s="57">
        <v>2.0499999999999998</v>
      </c>
      <c r="O121" s="57">
        <v>0.94126303253380006</v>
      </c>
      <c r="P121" s="57">
        <v>17.216999999999999</v>
      </c>
      <c r="Q121" s="57">
        <f>SUM(Table8[[#This Row],[GOU 24/25]:[EF 24/25]])</f>
        <v>20.2082630325338</v>
      </c>
      <c r="R121" s="57">
        <v>1</v>
      </c>
      <c r="S121" s="57">
        <v>0</v>
      </c>
      <c r="T121" s="57">
        <f>SUM(Table8[[#This Row],[GOU 25/26]:[EF 25/26]])</f>
        <v>1</v>
      </c>
      <c r="U121" s="57"/>
      <c r="V121" s="57"/>
      <c r="W121" s="57">
        <f>SUM(Table8[[#This Row],[GOU 26/27]:[EF 26/27]])</f>
        <v>0</v>
      </c>
      <c r="X121" s="57"/>
      <c r="Y121" s="57"/>
      <c r="Z121" s="57">
        <f>SUM(Table8[[#This Row],[GOU 27/28]:[EF 27/28]])</f>
        <v>0</v>
      </c>
      <c r="AA121" s="57"/>
      <c r="AB121" s="57"/>
      <c r="AC121" s="58">
        <f>SUM(Table8[[#This Row],[GOU 28/29]:[EF 28/29]])</f>
        <v>0</v>
      </c>
    </row>
    <row r="122" spans="1:29" ht="162.75" x14ac:dyDescent="0.35">
      <c r="A122" s="169">
        <v>119</v>
      </c>
      <c r="B122" s="170" t="s">
        <v>218</v>
      </c>
      <c r="C122" s="171" t="s">
        <v>219</v>
      </c>
      <c r="D122" s="172" t="s">
        <v>242</v>
      </c>
      <c r="E122" s="171" t="s">
        <v>243</v>
      </c>
      <c r="F122" s="172" t="s">
        <v>2556</v>
      </c>
      <c r="G122" s="171" t="s">
        <v>2554</v>
      </c>
      <c r="H122" s="171" t="s">
        <v>36</v>
      </c>
      <c r="I122" s="173">
        <v>43472</v>
      </c>
      <c r="J122" s="173" t="s">
        <v>780</v>
      </c>
      <c r="K122" s="57">
        <v>200</v>
      </c>
      <c r="L122" s="57">
        <v>0</v>
      </c>
      <c r="M122" s="57">
        <f>SUM(Table8[[#This Row],[G.O.U]:[External Financing (EF)]])</f>
        <v>200</v>
      </c>
      <c r="N122" s="57">
        <v>0.16200000000000001</v>
      </c>
      <c r="O122" s="57"/>
      <c r="P122" s="57">
        <v>83.100999999999999</v>
      </c>
      <c r="Q122" s="57">
        <f>SUM(Table8[[#This Row],[GOU 24/25]:[EF 24/25]])</f>
        <v>83.263000000000005</v>
      </c>
      <c r="R122" s="57">
        <v>0</v>
      </c>
      <c r="S122" s="57">
        <v>150</v>
      </c>
      <c r="T122" s="57">
        <f>SUM(Table8[[#This Row],[GOU 25/26]:[EF 25/26]])</f>
        <v>150</v>
      </c>
      <c r="U122" s="57">
        <v>0</v>
      </c>
      <c r="V122" s="57">
        <v>0.12</v>
      </c>
      <c r="W122" s="57">
        <f>SUM(Table8[[#This Row],[GOU 26/27]:[EF 26/27]])</f>
        <v>0.12</v>
      </c>
      <c r="X122" s="57">
        <v>0</v>
      </c>
      <c r="Y122" s="57">
        <v>0</v>
      </c>
      <c r="Z122" s="57">
        <f>SUM(Table8[[#This Row],[GOU 27/28]:[EF 27/28]])</f>
        <v>0</v>
      </c>
      <c r="AA122" s="57"/>
      <c r="AB122" s="57"/>
      <c r="AC122" s="57">
        <f>SUM(Table8[[#This Row],[GOU 28/29]:[EF 28/29]])</f>
        <v>0</v>
      </c>
    </row>
    <row r="123" spans="1:29" s="25" customFormat="1" ht="162.75" x14ac:dyDescent="0.35">
      <c r="A123" s="169">
        <v>120</v>
      </c>
      <c r="B123" s="170" t="s">
        <v>218</v>
      </c>
      <c r="C123" s="171" t="s">
        <v>219</v>
      </c>
      <c r="D123" s="172" t="s">
        <v>242</v>
      </c>
      <c r="E123" s="171" t="s">
        <v>243</v>
      </c>
      <c r="F123" s="172" t="s">
        <v>254</v>
      </c>
      <c r="G123" s="171" t="s">
        <v>255</v>
      </c>
      <c r="H123" s="171" t="s">
        <v>39</v>
      </c>
      <c r="I123" s="173">
        <v>43837</v>
      </c>
      <c r="J123" s="173" t="s">
        <v>778</v>
      </c>
      <c r="K123" s="57">
        <v>386.5</v>
      </c>
      <c r="L123" s="57">
        <v>0</v>
      </c>
      <c r="M123" s="57">
        <f>SUM(Table8[[#This Row],[G.O.U]:[External Financing (EF)]])</f>
        <v>386.5</v>
      </c>
      <c r="N123" s="57">
        <v>16.702000000000002</v>
      </c>
      <c r="O123" s="57"/>
      <c r="P123" s="57">
        <v>0</v>
      </c>
      <c r="Q123" s="57">
        <f>SUM(Table8[[#This Row],[GOU 24/25]:[EF 24/25]])</f>
        <v>16.702000000000002</v>
      </c>
      <c r="R123" s="57">
        <v>0</v>
      </c>
      <c r="S123" s="57">
        <v>0</v>
      </c>
      <c r="T123" s="57">
        <f>SUM(Table8[[#This Row],[GOU 25/26]:[EF 25/26]])</f>
        <v>0</v>
      </c>
      <c r="U123" s="57">
        <v>0</v>
      </c>
      <c r="V123" s="57">
        <v>0</v>
      </c>
      <c r="W123" s="57">
        <f>SUM(Table8[[#This Row],[GOU 26/27]:[EF 26/27]])</f>
        <v>0</v>
      </c>
      <c r="X123" s="57">
        <v>0</v>
      </c>
      <c r="Y123" s="57">
        <v>0</v>
      </c>
      <c r="Z123" s="57">
        <f>SUM(Table8[[#This Row],[GOU 27/28]:[EF 27/28]])</f>
        <v>0</v>
      </c>
      <c r="AA123" s="57"/>
      <c r="AB123" s="57"/>
      <c r="AC123" s="58">
        <f>SUM(Table8[[#This Row],[GOU 28/29]:[EF 28/29]])</f>
        <v>0</v>
      </c>
    </row>
    <row r="124" spans="1:29" s="25" customFormat="1" ht="162.75" x14ac:dyDescent="0.35">
      <c r="A124" s="169">
        <v>121</v>
      </c>
      <c r="B124" s="170" t="s">
        <v>218</v>
      </c>
      <c r="C124" s="171" t="s">
        <v>219</v>
      </c>
      <c r="D124" s="172" t="s">
        <v>242</v>
      </c>
      <c r="E124" s="171" t="s">
        <v>243</v>
      </c>
      <c r="F124" s="177" t="s">
        <v>2555</v>
      </c>
      <c r="G124" s="176" t="s">
        <v>2557</v>
      </c>
      <c r="H124" s="176" t="s">
        <v>36</v>
      </c>
      <c r="I124" s="173">
        <v>43837</v>
      </c>
      <c r="J124" s="173" t="s">
        <v>778</v>
      </c>
      <c r="K124" s="158">
        <v>400</v>
      </c>
      <c r="L124" s="158"/>
      <c r="M124" s="158">
        <f>SUM(Table8[[#This Row],[G.O.U]:[External Financing (EF)]])</f>
        <v>400</v>
      </c>
      <c r="N124" s="158">
        <v>0.05</v>
      </c>
      <c r="O124" s="158"/>
      <c r="P124" s="158">
        <v>24.911999999999999</v>
      </c>
      <c r="Q124" s="158">
        <f>SUM(Table8[[#This Row],[GOU 24/25]:[EF 24/25]])</f>
        <v>24.962</v>
      </c>
      <c r="R124" s="158"/>
      <c r="S124" s="158"/>
      <c r="T124" s="158">
        <f>SUM(Table8[[#This Row],[GOU 25/26]:[EF 25/26]])</f>
        <v>0</v>
      </c>
      <c r="U124" s="158"/>
      <c r="V124" s="158"/>
      <c r="W124" s="158">
        <f>SUM(Table8[[#This Row],[GOU 26/27]:[EF 26/27]])</f>
        <v>0</v>
      </c>
      <c r="X124" s="158"/>
      <c r="Y124" s="158"/>
      <c r="Z124" s="158">
        <f>SUM(Table8[[#This Row],[GOU 27/28]:[EF 27/28]])</f>
        <v>0</v>
      </c>
      <c r="AA124" s="158"/>
      <c r="AB124" s="158"/>
      <c r="AC124" s="158">
        <f>SUM(Table8[[#This Row],[GOU 28/29]:[EF 28/29]])</f>
        <v>0</v>
      </c>
    </row>
    <row r="125" spans="1:29" s="25" customFormat="1" ht="162.75" x14ac:dyDescent="0.35">
      <c r="A125" s="169">
        <v>122</v>
      </c>
      <c r="B125" s="170" t="s">
        <v>218</v>
      </c>
      <c r="C125" s="171" t="s">
        <v>219</v>
      </c>
      <c r="D125" s="172" t="s">
        <v>242</v>
      </c>
      <c r="E125" s="171" t="s">
        <v>243</v>
      </c>
      <c r="F125" s="172" t="s">
        <v>256</v>
      </c>
      <c r="G125" s="171" t="s">
        <v>257</v>
      </c>
      <c r="H125" s="171" t="s">
        <v>36</v>
      </c>
      <c r="I125" s="173">
        <v>43837</v>
      </c>
      <c r="J125" s="173" t="s">
        <v>778</v>
      </c>
      <c r="K125" s="57">
        <v>400</v>
      </c>
      <c r="L125" s="57">
        <v>0</v>
      </c>
      <c r="M125" s="57">
        <f>SUM(Table8[[#This Row],[G.O.U]:[External Financing (EF)]])</f>
        <v>400</v>
      </c>
      <c r="N125" s="57">
        <v>1.34</v>
      </c>
      <c r="O125" s="57"/>
      <c r="P125" s="57">
        <v>179.328</v>
      </c>
      <c r="Q125" s="57">
        <f>SUM(Table8[[#This Row],[GOU 24/25]:[EF 24/25]])</f>
        <v>180.66800000000001</v>
      </c>
      <c r="R125" s="57">
        <v>0</v>
      </c>
      <c r="S125" s="57">
        <v>0</v>
      </c>
      <c r="T125" s="57">
        <f>SUM(Table8[[#This Row],[GOU 25/26]:[EF 25/26]])</f>
        <v>0</v>
      </c>
      <c r="U125" s="57">
        <v>0</v>
      </c>
      <c r="V125" s="57">
        <v>0</v>
      </c>
      <c r="W125" s="57">
        <f>SUM(Table8[[#This Row],[GOU 26/27]:[EF 26/27]])</f>
        <v>0</v>
      </c>
      <c r="X125" s="57">
        <v>0</v>
      </c>
      <c r="Y125" s="57">
        <v>0</v>
      </c>
      <c r="Z125" s="57">
        <f>SUM(Table8[[#This Row],[GOU 27/28]:[EF 27/28]])</f>
        <v>0</v>
      </c>
      <c r="AA125" s="57"/>
      <c r="AB125" s="57"/>
      <c r="AC125" s="58">
        <f>SUM(Table8[[#This Row],[GOU 28/29]:[EF 28/29]])</f>
        <v>0</v>
      </c>
    </row>
    <row r="126" spans="1:29" ht="162.75" x14ac:dyDescent="0.35">
      <c r="A126" s="169">
        <v>123</v>
      </c>
      <c r="B126" s="170" t="s">
        <v>218</v>
      </c>
      <c r="C126" s="171" t="s">
        <v>219</v>
      </c>
      <c r="D126" s="172" t="s">
        <v>242</v>
      </c>
      <c r="E126" s="171" t="s">
        <v>243</v>
      </c>
      <c r="F126" s="172" t="s">
        <v>259</v>
      </c>
      <c r="G126" s="171" t="s">
        <v>260</v>
      </c>
      <c r="H126" s="171" t="s">
        <v>36</v>
      </c>
      <c r="I126" s="173">
        <v>43837</v>
      </c>
      <c r="J126" s="173" t="s">
        <v>778</v>
      </c>
      <c r="K126" s="57">
        <v>82.023283415999998</v>
      </c>
      <c r="L126" s="57">
        <v>0</v>
      </c>
      <c r="M126" s="57">
        <f>SUM(Table8[[#This Row],[G.O.U]:[External Financing (EF)]])</f>
        <v>82.023283415999998</v>
      </c>
      <c r="N126" s="57">
        <v>25</v>
      </c>
      <c r="O126" s="57"/>
      <c r="P126" s="57">
        <v>0</v>
      </c>
      <c r="Q126" s="57">
        <f>SUM(Table8[[#This Row],[GOU 24/25]:[EF 24/25]])</f>
        <v>25</v>
      </c>
      <c r="R126" s="57">
        <v>0</v>
      </c>
      <c r="S126" s="57">
        <v>0</v>
      </c>
      <c r="T126" s="57">
        <f>SUM(Table8[[#This Row],[GOU 25/26]:[EF 25/26]])</f>
        <v>0</v>
      </c>
      <c r="U126" s="57">
        <v>0</v>
      </c>
      <c r="V126" s="57">
        <v>0</v>
      </c>
      <c r="W126" s="57">
        <f>SUM(Table8[[#This Row],[GOU 26/27]:[EF 26/27]])</f>
        <v>0</v>
      </c>
      <c r="X126" s="57">
        <v>0</v>
      </c>
      <c r="Y126" s="57">
        <v>0</v>
      </c>
      <c r="Z126" s="57">
        <f>SUM(Table8[[#This Row],[GOU 27/28]:[EF 27/28]])</f>
        <v>0</v>
      </c>
      <c r="AA126" s="57"/>
      <c r="AB126" s="57"/>
      <c r="AC126" s="57">
        <f>SUM(Table8[[#This Row],[GOU 28/29]:[EF 28/29]])</f>
        <v>0</v>
      </c>
    </row>
    <row r="127" spans="1:29" ht="162.75" x14ac:dyDescent="0.35">
      <c r="A127" s="169">
        <v>124</v>
      </c>
      <c r="B127" s="170" t="s">
        <v>218</v>
      </c>
      <c r="C127" s="171" t="s">
        <v>219</v>
      </c>
      <c r="D127" s="172" t="s">
        <v>242</v>
      </c>
      <c r="E127" s="171" t="s">
        <v>243</v>
      </c>
      <c r="F127" s="172" t="s">
        <v>261</v>
      </c>
      <c r="G127" s="171" t="s">
        <v>262</v>
      </c>
      <c r="H127" s="171" t="s">
        <v>36</v>
      </c>
      <c r="I127" s="173">
        <v>43837</v>
      </c>
      <c r="J127" s="173" t="s">
        <v>778</v>
      </c>
      <c r="K127" s="57">
        <v>395.24884828900002</v>
      </c>
      <c r="L127" s="57">
        <v>0</v>
      </c>
      <c r="M127" s="57">
        <f>SUM(Table8[[#This Row],[G.O.U]:[External Financing (EF)]])</f>
        <v>395.24884828900002</v>
      </c>
      <c r="N127" s="57">
        <v>60.38</v>
      </c>
      <c r="O127" s="57">
        <v>17.553588165000001</v>
      </c>
      <c r="P127" s="57">
        <v>0</v>
      </c>
      <c r="Q127" s="57">
        <f>SUM(Table8[[#This Row],[GOU 24/25]:[EF 24/25]])</f>
        <v>77.933588165000003</v>
      </c>
      <c r="R127" s="57">
        <v>0</v>
      </c>
      <c r="S127" s="57">
        <v>0</v>
      </c>
      <c r="T127" s="57">
        <f>SUM(Table8[[#This Row],[GOU 25/26]:[EF 25/26]])</f>
        <v>0</v>
      </c>
      <c r="U127" s="57">
        <v>0</v>
      </c>
      <c r="V127" s="57">
        <v>0</v>
      </c>
      <c r="W127" s="57">
        <f>SUM(Table8[[#This Row],[GOU 26/27]:[EF 26/27]])</f>
        <v>0</v>
      </c>
      <c r="X127" s="57">
        <v>0</v>
      </c>
      <c r="Y127" s="57">
        <v>0</v>
      </c>
      <c r="Z127" s="57">
        <f>SUM(Table8[[#This Row],[GOU 27/28]:[EF 27/28]])</f>
        <v>0</v>
      </c>
      <c r="AA127" s="57"/>
      <c r="AB127" s="57"/>
      <c r="AC127" s="58">
        <f>SUM(Table8[[#This Row],[GOU 28/29]:[EF 28/29]])</f>
        <v>0</v>
      </c>
    </row>
    <row r="128" spans="1:29" ht="162.75" x14ac:dyDescent="0.35">
      <c r="A128" s="169">
        <v>125</v>
      </c>
      <c r="B128" s="170" t="s">
        <v>218</v>
      </c>
      <c r="C128" s="171" t="s">
        <v>219</v>
      </c>
      <c r="D128" s="172" t="s">
        <v>242</v>
      </c>
      <c r="E128" s="171" t="s">
        <v>243</v>
      </c>
      <c r="F128" s="172" t="s">
        <v>263</v>
      </c>
      <c r="G128" s="171" t="s">
        <v>264</v>
      </c>
      <c r="H128" s="171" t="s">
        <v>36</v>
      </c>
      <c r="I128" s="173">
        <v>43837</v>
      </c>
      <c r="J128" s="173" t="s">
        <v>778</v>
      </c>
      <c r="K128" s="57">
        <v>281.99810446999999</v>
      </c>
      <c r="L128" s="57">
        <v>0</v>
      </c>
      <c r="M128" s="57">
        <f>SUM(Table8[[#This Row],[G.O.U]:[External Financing (EF)]])</f>
        <v>281.99810446999999</v>
      </c>
      <c r="N128" s="57">
        <v>23.341000000000001</v>
      </c>
      <c r="O128" s="57">
        <v>9.6618157670000002</v>
      </c>
      <c r="P128" s="57">
        <v>0</v>
      </c>
      <c r="Q128" s="57">
        <f>SUM(Table8[[#This Row],[GOU 24/25]:[EF 24/25]])</f>
        <v>33.002815767000001</v>
      </c>
      <c r="R128" s="57">
        <v>0</v>
      </c>
      <c r="S128" s="57">
        <v>0</v>
      </c>
      <c r="T128" s="57">
        <f>SUM(Table8[[#This Row],[GOU 25/26]:[EF 25/26]])</f>
        <v>0</v>
      </c>
      <c r="U128" s="57">
        <v>0</v>
      </c>
      <c r="V128" s="57">
        <v>0</v>
      </c>
      <c r="W128" s="57">
        <f>SUM(Table8[[#This Row],[GOU 26/27]:[EF 26/27]])</f>
        <v>0</v>
      </c>
      <c r="X128" s="57">
        <v>0</v>
      </c>
      <c r="Y128" s="57">
        <v>0</v>
      </c>
      <c r="Z128" s="57">
        <f>SUM(Table8[[#This Row],[GOU 27/28]:[EF 27/28]])</f>
        <v>0</v>
      </c>
      <c r="AA128" s="57"/>
      <c r="AB128" s="57"/>
      <c r="AC128" s="58">
        <f>SUM(Table8[[#This Row],[GOU 28/29]:[EF 28/29]])</f>
        <v>0</v>
      </c>
    </row>
    <row r="129" spans="1:29" ht="162.75" x14ac:dyDescent="0.35">
      <c r="A129" s="169">
        <v>126</v>
      </c>
      <c r="B129" s="170" t="s">
        <v>218</v>
      </c>
      <c r="C129" s="171" t="s">
        <v>219</v>
      </c>
      <c r="D129" s="172" t="s">
        <v>242</v>
      </c>
      <c r="E129" s="171" t="s">
        <v>243</v>
      </c>
      <c r="F129" s="172" t="s">
        <v>265</v>
      </c>
      <c r="G129" s="171" t="s">
        <v>266</v>
      </c>
      <c r="H129" s="171" t="s">
        <v>36</v>
      </c>
      <c r="I129" s="173">
        <v>44568</v>
      </c>
      <c r="J129" s="173" t="s">
        <v>780</v>
      </c>
      <c r="K129" s="57">
        <v>386.464</v>
      </c>
      <c r="L129" s="57">
        <v>0</v>
      </c>
      <c r="M129" s="57">
        <f>SUM(Table8[[#This Row],[G.O.U]:[External Financing (EF)]])</f>
        <v>386.464</v>
      </c>
      <c r="N129" s="57">
        <v>0.55000000000000004</v>
      </c>
      <c r="O129" s="57"/>
      <c r="P129" s="57">
        <v>8.6910000000000007</v>
      </c>
      <c r="Q129" s="57">
        <f>SUM(Table8[[#This Row],[GOU 24/25]:[EF 24/25]])</f>
        <v>9.2410000000000014</v>
      </c>
      <c r="R129" s="57">
        <v>0</v>
      </c>
      <c r="S129" s="57">
        <v>17.055</v>
      </c>
      <c r="T129" s="57">
        <f>SUM(Table8[[#This Row],[GOU 25/26]:[EF 25/26]])</f>
        <v>17.055</v>
      </c>
      <c r="U129" s="57">
        <v>0</v>
      </c>
      <c r="V129" s="57">
        <v>243.31</v>
      </c>
      <c r="W129" s="57">
        <f>SUM(Table8[[#This Row],[GOU 26/27]:[EF 26/27]])</f>
        <v>243.31</v>
      </c>
      <c r="X129" s="57">
        <v>0</v>
      </c>
      <c r="Y129" s="57">
        <v>0</v>
      </c>
      <c r="Z129" s="57">
        <f>SUM(Table8[[#This Row],[GOU 27/28]:[EF 27/28]])</f>
        <v>0</v>
      </c>
      <c r="AA129" s="57"/>
      <c r="AB129" s="57"/>
      <c r="AC129" s="58">
        <f>SUM(Table8[[#This Row],[GOU 28/29]:[EF 28/29]])</f>
        <v>0</v>
      </c>
    </row>
    <row r="130" spans="1:29" ht="162.75" x14ac:dyDescent="0.35">
      <c r="A130" s="169">
        <v>127</v>
      </c>
      <c r="B130" s="170" t="s">
        <v>218</v>
      </c>
      <c r="C130" s="171" t="s">
        <v>219</v>
      </c>
      <c r="D130" s="172" t="s">
        <v>242</v>
      </c>
      <c r="E130" s="171" t="s">
        <v>243</v>
      </c>
      <c r="F130" s="172" t="s">
        <v>267</v>
      </c>
      <c r="G130" s="171" t="s">
        <v>268</v>
      </c>
      <c r="H130" s="171" t="s">
        <v>36</v>
      </c>
      <c r="I130" s="173">
        <v>44568</v>
      </c>
      <c r="J130" s="173" t="s">
        <v>780</v>
      </c>
      <c r="K130" s="57">
        <v>1837.873</v>
      </c>
      <c r="L130" s="57">
        <v>0</v>
      </c>
      <c r="M130" s="57">
        <f>SUM(Table8[[#This Row],[G.O.U]:[External Financing (EF)]])</f>
        <v>1837.873</v>
      </c>
      <c r="N130" s="57">
        <v>329.154</v>
      </c>
      <c r="O130" s="57">
        <v>166.50080259376998</v>
      </c>
      <c r="P130" s="57">
        <v>0</v>
      </c>
      <c r="Q130" s="57">
        <f>SUM(Table8[[#This Row],[GOU 24/25]:[EF 24/25]])</f>
        <v>495.65480259377</v>
      </c>
      <c r="R130" s="57">
        <v>243.57</v>
      </c>
      <c r="S130" s="57">
        <v>0</v>
      </c>
      <c r="T130" s="57">
        <f>SUM(Table8[[#This Row],[GOU 25/26]:[EF 25/26]])</f>
        <v>243.57</v>
      </c>
      <c r="U130" s="57">
        <v>175.04</v>
      </c>
      <c r="V130" s="57">
        <v>0</v>
      </c>
      <c r="W130" s="57">
        <f>SUM(Table8[[#This Row],[GOU 26/27]:[EF 26/27]])</f>
        <v>175.04</v>
      </c>
      <c r="X130" s="57">
        <v>0</v>
      </c>
      <c r="Y130" s="57">
        <v>0</v>
      </c>
      <c r="Z130" s="57">
        <f>SUM(Table8[[#This Row],[GOU 27/28]:[EF 27/28]])</f>
        <v>0</v>
      </c>
      <c r="AA130" s="57"/>
      <c r="AB130" s="57"/>
      <c r="AC130" s="58">
        <f>SUM(Table8[[#This Row],[GOU 28/29]:[EF 28/29]])</f>
        <v>0</v>
      </c>
    </row>
    <row r="131" spans="1:29" ht="162.75" x14ac:dyDescent="0.35">
      <c r="A131" s="169">
        <v>128</v>
      </c>
      <c r="B131" s="170" t="s">
        <v>218</v>
      </c>
      <c r="C131" s="171" t="s">
        <v>219</v>
      </c>
      <c r="D131" s="172" t="s">
        <v>242</v>
      </c>
      <c r="E131" s="171" t="s">
        <v>243</v>
      </c>
      <c r="F131" s="172" t="s">
        <v>2381</v>
      </c>
      <c r="G131" s="171" t="s">
        <v>748</v>
      </c>
      <c r="H131" s="171" t="s">
        <v>36</v>
      </c>
      <c r="I131" s="173">
        <v>44933</v>
      </c>
      <c r="J131" s="173" t="s">
        <v>752</v>
      </c>
      <c r="K131" s="57">
        <v>0</v>
      </c>
      <c r="L131" s="57">
        <v>142.99747648900001</v>
      </c>
      <c r="M131" s="57">
        <f>SUM(Table8[[#This Row],[G.O.U]:[External Financing (EF)]])</f>
        <v>142.99747648900001</v>
      </c>
      <c r="N131" s="57">
        <v>0.12</v>
      </c>
      <c r="O131" s="57"/>
      <c r="P131" s="57">
        <v>25.094999999999999</v>
      </c>
      <c r="Q131" s="57">
        <f>SUM(Table8[[#This Row],[GOU 24/25]:[EF 24/25]])</f>
        <v>25.215</v>
      </c>
      <c r="R131" s="57">
        <v>57.2</v>
      </c>
      <c r="S131" s="57">
        <v>42.899242946000001</v>
      </c>
      <c r="T131" s="57">
        <f>SUM(Table8[[#This Row],[GOU 25/26]:[EF 25/26]])</f>
        <v>100.099242946</v>
      </c>
      <c r="U131" s="57">
        <v>0</v>
      </c>
      <c r="V131" s="57">
        <v>42.9</v>
      </c>
      <c r="W131" s="57">
        <f>SUM(Table8[[#This Row],[GOU 26/27]:[EF 26/27]])</f>
        <v>42.9</v>
      </c>
      <c r="X131" s="57">
        <v>14.3</v>
      </c>
      <c r="Y131" s="57">
        <v>0</v>
      </c>
      <c r="Z131" s="57">
        <f>SUM(Table8[[#This Row],[GOU 27/28]:[EF 27/28]])</f>
        <v>14.3</v>
      </c>
      <c r="AA131" s="57">
        <v>143</v>
      </c>
      <c r="AB131" s="57"/>
      <c r="AC131" s="58">
        <f>SUM(Table8[[#This Row],[GOU 28/29]:[EF 28/29]])</f>
        <v>143</v>
      </c>
    </row>
    <row r="132" spans="1:29" ht="162.75" x14ac:dyDescent="0.35">
      <c r="A132" s="169">
        <v>129</v>
      </c>
      <c r="B132" s="170" t="s">
        <v>218</v>
      </c>
      <c r="C132" s="171" t="s">
        <v>219</v>
      </c>
      <c r="D132" s="172" t="s">
        <v>242</v>
      </c>
      <c r="E132" s="171" t="s">
        <v>243</v>
      </c>
      <c r="F132" s="172" t="s">
        <v>2548</v>
      </c>
      <c r="G132" s="171" t="s">
        <v>749</v>
      </c>
      <c r="H132" s="171" t="s">
        <v>36</v>
      </c>
      <c r="I132" s="173">
        <v>44933</v>
      </c>
      <c r="J132" s="173" t="s">
        <v>86</v>
      </c>
      <c r="K132" s="57">
        <v>0</v>
      </c>
      <c r="L132" s="57">
        <v>425</v>
      </c>
      <c r="M132" s="57">
        <f>SUM(Table8[[#This Row],[G.O.U]:[External Financing (EF)]])</f>
        <v>425</v>
      </c>
      <c r="N132" s="57">
        <v>0.15</v>
      </c>
      <c r="O132" s="57"/>
      <c r="P132" s="57">
        <v>49.856999999999999</v>
      </c>
      <c r="Q132" s="57">
        <f>SUM(Table8[[#This Row],[GOU 24/25]:[EF 24/25]])</f>
        <v>50.006999999999998</v>
      </c>
      <c r="R132" s="57">
        <v>100</v>
      </c>
      <c r="S132" s="57">
        <v>159.67555156338759</v>
      </c>
      <c r="T132" s="57">
        <f>SUM(Table8[[#This Row],[GOU 25/26]:[EF 25/26]])</f>
        <v>259.67555156338756</v>
      </c>
      <c r="U132" s="57">
        <v>100</v>
      </c>
      <c r="V132" s="57">
        <v>139.63357024469823</v>
      </c>
      <c r="W132" s="57">
        <f>SUM(Table8[[#This Row],[GOU 26/27]:[EF 26/27]])</f>
        <v>239.63357024469823</v>
      </c>
      <c r="X132" s="57">
        <v>80</v>
      </c>
      <c r="Y132" s="57"/>
      <c r="Z132" s="57">
        <f>SUM(Table8[[#This Row],[GOU 27/28]:[EF 27/28]])</f>
        <v>80</v>
      </c>
      <c r="AA132" s="57">
        <v>40</v>
      </c>
      <c r="AB132" s="57"/>
      <c r="AC132" s="58">
        <f>SUM(Table8[[#This Row],[GOU 28/29]:[EF 28/29]])</f>
        <v>40</v>
      </c>
    </row>
    <row r="133" spans="1:29" ht="162.75" x14ac:dyDescent="0.35">
      <c r="A133" s="169">
        <v>130</v>
      </c>
      <c r="B133" s="170" t="s">
        <v>218</v>
      </c>
      <c r="C133" s="171" t="s">
        <v>219</v>
      </c>
      <c r="D133" s="172" t="s">
        <v>242</v>
      </c>
      <c r="E133" s="171" t="s">
        <v>243</v>
      </c>
      <c r="F133" s="172" t="s">
        <v>2542</v>
      </c>
      <c r="G133" s="171" t="s">
        <v>750</v>
      </c>
      <c r="H133" s="171" t="s">
        <v>36</v>
      </c>
      <c r="I133" s="173">
        <v>44933</v>
      </c>
      <c r="J133" s="173" t="s">
        <v>753</v>
      </c>
      <c r="K133" s="57">
        <v>0</v>
      </c>
      <c r="L133" s="57">
        <v>425</v>
      </c>
      <c r="M133" s="57">
        <f>SUM(Table8[[#This Row],[G.O.U]:[External Financing (EF)]])</f>
        <v>425</v>
      </c>
      <c r="N133" s="57">
        <v>0</v>
      </c>
      <c r="O133" s="57"/>
      <c r="P133" s="57">
        <v>0</v>
      </c>
      <c r="Q133" s="57">
        <f>SUM(Table8[[#This Row],[GOU 24/25]:[EF 24/25]])</f>
        <v>0</v>
      </c>
      <c r="R133" s="57">
        <v>96.8</v>
      </c>
      <c r="S133" s="57">
        <v>159.67555156338759</v>
      </c>
      <c r="T133" s="57">
        <f>SUM(Table8[[#This Row],[GOU 25/26]:[EF 25/26]])</f>
        <v>256.47555156338757</v>
      </c>
      <c r="U133" s="57">
        <v>134</v>
      </c>
      <c r="V133" s="57">
        <v>139.63357024469823</v>
      </c>
      <c r="W133" s="57">
        <f>SUM(Table8[[#This Row],[GOU 26/27]:[EF 26/27]])</f>
        <v>273.63357024469826</v>
      </c>
      <c r="X133" s="57">
        <v>35.200000000000003</v>
      </c>
      <c r="Y133" s="57"/>
      <c r="Z133" s="57">
        <f>SUM(Table8[[#This Row],[GOU 27/28]:[EF 27/28]])</f>
        <v>35.200000000000003</v>
      </c>
      <c r="AA133" s="57"/>
      <c r="AB133" s="57"/>
      <c r="AC133" s="58">
        <f>SUM(Table8[[#This Row],[GOU 28/29]:[EF 28/29]])</f>
        <v>0</v>
      </c>
    </row>
    <row r="134" spans="1:29" ht="162.75" x14ac:dyDescent="0.35">
      <c r="A134" s="169">
        <v>131</v>
      </c>
      <c r="B134" s="170" t="s">
        <v>218</v>
      </c>
      <c r="C134" s="171" t="s">
        <v>219</v>
      </c>
      <c r="D134" s="172" t="s">
        <v>242</v>
      </c>
      <c r="E134" s="171" t="s">
        <v>243</v>
      </c>
      <c r="F134" s="172" t="s">
        <v>2549</v>
      </c>
      <c r="G134" s="171" t="s">
        <v>751</v>
      </c>
      <c r="H134" s="171" t="s">
        <v>36</v>
      </c>
      <c r="I134" s="173">
        <v>44933</v>
      </c>
      <c r="J134" s="173" t="s">
        <v>754</v>
      </c>
      <c r="K134" s="57">
        <v>0</v>
      </c>
      <c r="L134" s="57">
        <v>86.1</v>
      </c>
      <c r="M134" s="57">
        <f>SUM(Table8[[#This Row],[G.O.U]:[External Financing (EF)]])</f>
        <v>86.1</v>
      </c>
      <c r="N134" s="57">
        <v>0.15</v>
      </c>
      <c r="O134" s="57"/>
      <c r="P134" s="57">
        <v>11.632999999999999</v>
      </c>
      <c r="Q134" s="57">
        <f>SUM(Table8[[#This Row],[GOU 24/25]:[EF 24/25]])</f>
        <v>11.782999999999999</v>
      </c>
      <c r="R134" s="57">
        <v>74.7</v>
      </c>
      <c r="S134" s="57">
        <v>26.933225564908799</v>
      </c>
      <c r="T134" s="57">
        <f>SUM(Table8[[#This Row],[GOU 25/26]:[EF 25/26]])</f>
        <v>101.6332255649088</v>
      </c>
      <c r="U134" s="57">
        <v>87.6</v>
      </c>
      <c r="V134" s="57">
        <v>28.748087991555501</v>
      </c>
      <c r="W134" s="57">
        <f>SUM(Table8[[#This Row],[GOU 26/27]:[EF 26/27]])</f>
        <v>116.3480879915555</v>
      </c>
      <c r="X134" s="57">
        <v>61.7</v>
      </c>
      <c r="Y134" s="57"/>
      <c r="Z134" s="57">
        <f>SUM(Table8[[#This Row],[GOU 27/28]:[EF 27/28]])</f>
        <v>61.7</v>
      </c>
      <c r="AA134" s="57">
        <v>22.9</v>
      </c>
      <c r="AB134" s="57"/>
      <c r="AC134" s="58">
        <f>SUM(Table8[[#This Row],[GOU 28/29]:[EF 28/29]])</f>
        <v>22.9</v>
      </c>
    </row>
    <row r="135" spans="1:29" ht="162.75" x14ac:dyDescent="0.35">
      <c r="A135" s="169">
        <v>132</v>
      </c>
      <c r="B135" s="170" t="s">
        <v>218</v>
      </c>
      <c r="C135" s="171" t="s">
        <v>219</v>
      </c>
      <c r="D135" s="172" t="s">
        <v>242</v>
      </c>
      <c r="E135" s="171" t="s">
        <v>243</v>
      </c>
      <c r="F135" s="172" t="s">
        <v>2179</v>
      </c>
      <c r="G135" s="172" t="s">
        <v>2476</v>
      </c>
      <c r="H135" s="171" t="s">
        <v>36</v>
      </c>
      <c r="I135" s="173">
        <v>40189</v>
      </c>
      <c r="J135" s="173" t="s">
        <v>83</v>
      </c>
      <c r="K135" s="57">
        <v>365.4</v>
      </c>
      <c r="L135" s="57"/>
      <c r="M135" s="57">
        <f>SUM(Table8[[#This Row],[G.O.U]:[External Financing (EF)]])</f>
        <v>365.4</v>
      </c>
      <c r="N135" s="57">
        <v>8.0809999999999995</v>
      </c>
      <c r="O135" s="57" t="s">
        <v>2492</v>
      </c>
      <c r="P135" s="57">
        <v>11.191000000000001</v>
      </c>
      <c r="Q135" s="57">
        <f>SUM(Table8[[#This Row],[GOU 24/25]:[EF 24/25]])</f>
        <v>19.271999999999998</v>
      </c>
      <c r="R135" s="57"/>
      <c r="S135" s="57"/>
      <c r="T135" s="57">
        <f>SUM(Table8[[#This Row],[GOU 25/26]:[EF 25/26]])</f>
        <v>0</v>
      </c>
      <c r="U135" s="57"/>
      <c r="V135" s="57"/>
      <c r="W135" s="57">
        <f>SUM(Table8[[#This Row],[GOU 26/27]:[EF 26/27]])</f>
        <v>0</v>
      </c>
      <c r="X135" s="57"/>
      <c r="Y135" s="57"/>
      <c r="Z135" s="57">
        <f>SUM(Table8[[#This Row],[GOU 27/28]:[EF 27/28]])</f>
        <v>0</v>
      </c>
      <c r="AA135" s="57"/>
      <c r="AB135" s="57"/>
      <c r="AC135" s="58">
        <f>SUM(Table8[[#This Row],[GOU 28/29]:[EF 28/29]])</f>
        <v>0</v>
      </c>
    </row>
    <row r="136" spans="1:29" ht="162.75" x14ac:dyDescent="0.35">
      <c r="A136" s="169">
        <v>133</v>
      </c>
      <c r="B136" s="170" t="s">
        <v>218</v>
      </c>
      <c r="C136" s="171" t="s">
        <v>219</v>
      </c>
      <c r="D136" s="172" t="s">
        <v>242</v>
      </c>
      <c r="E136" s="171" t="s">
        <v>243</v>
      </c>
      <c r="F136" s="172" t="s">
        <v>1550</v>
      </c>
      <c r="G136" s="172" t="s">
        <v>2477</v>
      </c>
      <c r="H136" s="171" t="s">
        <v>36</v>
      </c>
      <c r="I136" s="173">
        <v>40189</v>
      </c>
      <c r="J136" s="173" t="s">
        <v>83</v>
      </c>
      <c r="K136" s="57">
        <v>373.8</v>
      </c>
      <c r="L136" s="57"/>
      <c r="M136" s="57">
        <f>SUM(Table8[[#This Row],[G.O.U]:[External Financing (EF)]])</f>
        <v>373.8</v>
      </c>
      <c r="N136" s="57">
        <v>10.95</v>
      </c>
      <c r="O136" s="57" t="s">
        <v>2492</v>
      </c>
      <c r="P136" s="57">
        <v>2.3159999999999998</v>
      </c>
      <c r="Q136" s="57">
        <f>SUM(Table8[[#This Row],[GOU 24/25]:[EF 24/25]])</f>
        <v>13.265999999999998</v>
      </c>
      <c r="R136" s="57"/>
      <c r="S136" s="57"/>
      <c r="T136" s="57">
        <f>SUM(Table8[[#This Row],[GOU 25/26]:[EF 25/26]])</f>
        <v>0</v>
      </c>
      <c r="U136" s="57"/>
      <c r="V136" s="57"/>
      <c r="W136" s="57">
        <f>SUM(Table8[[#This Row],[GOU 26/27]:[EF 26/27]])</f>
        <v>0</v>
      </c>
      <c r="X136" s="57"/>
      <c r="Y136" s="57"/>
      <c r="Z136" s="57">
        <f>SUM(Table8[[#This Row],[GOU 27/28]:[EF 27/28]])</f>
        <v>0</v>
      </c>
      <c r="AA136" s="57"/>
      <c r="AB136" s="57"/>
      <c r="AC136" s="58">
        <f>SUM(Table8[[#This Row],[GOU 28/29]:[EF 28/29]])</f>
        <v>0</v>
      </c>
    </row>
    <row r="137" spans="1:29" ht="162.75" x14ac:dyDescent="0.35">
      <c r="A137" s="169">
        <v>134</v>
      </c>
      <c r="B137" s="170" t="s">
        <v>218</v>
      </c>
      <c r="C137" s="171" t="s">
        <v>219</v>
      </c>
      <c r="D137" s="172" t="s">
        <v>242</v>
      </c>
      <c r="E137" s="171" t="s">
        <v>243</v>
      </c>
      <c r="F137" s="172" t="s">
        <v>2478</v>
      </c>
      <c r="G137" s="171" t="s">
        <v>2479</v>
      </c>
      <c r="H137" s="171" t="s">
        <v>36</v>
      </c>
      <c r="I137" s="173" t="s">
        <v>2494</v>
      </c>
      <c r="J137" s="173" t="s">
        <v>759</v>
      </c>
      <c r="K137" s="57">
        <v>479.6</v>
      </c>
      <c r="L137" s="57"/>
      <c r="M137" s="57">
        <f>SUM(Table8[[#This Row],[G.O.U]:[External Financing (EF)]])</f>
        <v>479.6</v>
      </c>
      <c r="N137" s="57">
        <v>35.04</v>
      </c>
      <c r="O137" s="57" t="s">
        <v>2492</v>
      </c>
      <c r="P137" s="57" t="s">
        <v>2493</v>
      </c>
      <c r="Q137" s="57">
        <f>SUM(Table8[[#This Row],[GOU 24/25]:[EF 24/25]])</f>
        <v>35.04</v>
      </c>
      <c r="R137" s="57">
        <v>62</v>
      </c>
      <c r="S137" s="57" t="s">
        <v>2493</v>
      </c>
      <c r="T137" s="57">
        <f>SUM(Table8[[#This Row],[GOU 25/26]:[EF 25/26]])</f>
        <v>62</v>
      </c>
      <c r="U137" s="57"/>
      <c r="V137" s="57"/>
      <c r="W137" s="57">
        <f>SUM(Table8[[#This Row],[GOU 26/27]:[EF 26/27]])</f>
        <v>0</v>
      </c>
      <c r="X137" s="57"/>
      <c r="Y137" s="57"/>
      <c r="Z137" s="57">
        <f>SUM(Table8[[#This Row],[GOU 27/28]:[EF 27/28]])</f>
        <v>0</v>
      </c>
      <c r="AA137" s="57"/>
      <c r="AB137" s="57"/>
      <c r="AC137" s="58">
        <f>SUM(Table8[[#This Row],[GOU 28/29]:[EF 28/29]])</f>
        <v>0</v>
      </c>
    </row>
    <row r="138" spans="1:29" ht="162.75" x14ac:dyDescent="0.35">
      <c r="A138" s="169">
        <v>135</v>
      </c>
      <c r="B138" s="170" t="s">
        <v>218</v>
      </c>
      <c r="C138" s="171" t="s">
        <v>219</v>
      </c>
      <c r="D138" s="172" t="s">
        <v>242</v>
      </c>
      <c r="E138" s="171" t="s">
        <v>243</v>
      </c>
      <c r="F138" s="172" t="s">
        <v>2480</v>
      </c>
      <c r="G138" s="171" t="s">
        <v>2093</v>
      </c>
      <c r="H138" s="171" t="s">
        <v>36</v>
      </c>
      <c r="I138" s="173">
        <v>42011</v>
      </c>
      <c r="J138" s="173" t="s">
        <v>83</v>
      </c>
      <c r="K138" s="57">
        <v>290.89999999999998</v>
      </c>
      <c r="L138" s="57"/>
      <c r="M138" s="57">
        <f>SUM(Table8[[#This Row],[G.O.U]:[External Financing (EF)]])</f>
        <v>290.89999999999998</v>
      </c>
      <c r="N138" s="57">
        <v>0.58299999999999996</v>
      </c>
      <c r="O138" s="57" t="s">
        <v>2492</v>
      </c>
      <c r="P138" s="57">
        <v>69.206000000000003</v>
      </c>
      <c r="Q138" s="57">
        <f>SUM(Table8[[#This Row],[GOU 24/25]:[EF 24/25]])</f>
        <v>69.789000000000001</v>
      </c>
      <c r="R138" s="57"/>
      <c r="S138" s="57"/>
      <c r="T138" s="57">
        <f>SUM(Table8[[#This Row],[GOU 25/26]:[EF 25/26]])</f>
        <v>0</v>
      </c>
      <c r="U138" s="57"/>
      <c r="V138" s="57"/>
      <c r="W138" s="57">
        <f>SUM(Table8[[#This Row],[GOU 26/27]:[EF 26/27]])</f>
        <v>0</v>
      </c>
      <c r="X138" s="57"/>
      <c r="Y138" s="57"/>
      <c r="Z138" s="57">
        <f>SUM(Table8[[#This Row],[GOU 27/28]:[EF 27/28]])</f>
        <v>0</v>
      </c>
      <c r="AA138" s="57"/>
      <c r="AB138" s="57"/>
      <c r="AC138" s="58">
        <f>SUM(Table8[[#This Row],[GOU 28/29]:[EF 28/29]])</f>
        <v>0</v>
      </c>
    </row>
    <row r="139" spans="1:29" ht="162.75" x14ac:dyDescent="0.35">
      <c r="A139" s="169">
        <v>136</v>
      </c>
      <c r="B139" s="170" t="s">
        <v>218</v>
      </c>
      <c r="C139" s="171" t="s">
        <v>219</v>
      </c>
      <c r="D139" s="172" t="s">
        <v>242</v>
      </c>
      <c r="E139" s="171" t="s">
        <v>243</v>
      </c>
      <c r="F139" s="172" t="s">
        <v>2481</v>
      </c>
      <c r="G139" s="171" t="s">
        <v>2482</v>
      </c>
      <c r="H139" s="171" t="s">
        <v>36</v>
      </c>
      <c r="I139" s="173">
        <v>42742</v>
      </c>
      <c r="J139" s="173" t="s">
        <v>83</v>
      </c>
      <c r="K139" s="57">
        <v>656</v>
      </c>
      <c r="L139" s="57"/>
      <c r="M139" s="57">
        <f>SUM(Table8[[#This Row],[G.O.U]:[External Financing (EF)]])</f>
        <v>656</v>
      </c>
      <c r="N139" s="57">
        <v>30.01</v>
      </c>
      <c r="O139" s="57" t="s">
        <v>2492</v>
      </c>
      <c r="P139" s="57" t="s">
        <v>2493</v>
      </c>
      <c r="Q139" s="57">
        <f>SUM(Table8[[#This Row],[GOU 24/25]:[EF 24/25]])</f>
        <v>30.01</v>
      </c>
      <c r="R139" s="57"/>
      <c r="S139" s="57"/>
      <c r="T139" s="57">
        <f>SUM(Table8[[#This Row],[GOU 25/26]:[EF 25/26]])</f>
        <v>0</v>
      </c>
      <c r="U139" s="57"/>
      <c r="V139" s="57"/>
      <c r="W139" s="57">
        <f>SUM(Table8[[#This Row],[GOU 26/27]:[EF 26/27]])</f>
        <v>0</v>
      </c>
      <c r="X139" s="57"/>
      <c r="Y139" s="57"/>
      <c r="Z139" s="57">
        <f>SUM(Table8[[#This Row],[GOU 27/28]:[EF 27/28]])</f>
        <v>0</v>
      </c>
      <c r="AA139" s="57"/>
      <c r="AB139" s="57"/>
      <c r="AC139" s="57">
        <f>SUM(Table8[[#This Row],[GOU 28/29]:[EF 28/29]])</f>
        <v>0</v>
      </c>
    </row>
    <row r="140" spans="1:29" ht="162.75" x14ac:dyDescent="0.35">
      <c r="A140" s="169">
        <v>137</v>
      </c>
      <c r="B140" s="170" t="s">
        <v>218</v>
      </c>
      <c r="C140" s="171" t="s">
        <v>219</v>
      </c>
      <c r="D140" s="172" t="s">
        <v>242</v>
      </c>
      <c r="E140" s="171" t="s">
        <v>243</v>
      </c>
      <c r="F140" s="172" t="s">
        <v>2483</v>
      </c>
      <c r="G140" s="171" t="s">
        <v>2484</v>
      </c>
      <c r="H140" s="171" t="s">
        <v>36</v>
      </c>
      <c r="I140" s="173">
        <v>43837</v>
      </c>
      <c r="J140" s="173" t="s">
        <v>83</v>
      </c>
      <c r="K140" s="57">
        <v>89.3</v>
      </c>
      <c r="L140" s="57"/>
      <c r="M140" s="57">
        <f>SUM(Table8[[#This Row],[G.O.U]:[External Financing (EF)]])</f>
        <v>89.3</v>
      </c>
      <c r="N140" s="57">
        <v>7.94</v>
      </c>
      <c r="O140" s="57" t="s">
        <v>2492</v>
      </c>
      <c r="P140" s="57" t="s">
        <v>2493</v>
      </c>
      <c r="Q140" s="57">
        <f>SUM(Table8[[#This Row],[GOU 24/25]:[EF 24/25]])</f>
        <v>7.94</v>
      </c>
      <c r="R140" s="57"/>
      <c r="S140" s="57"/>
      <c r="T140" s="57">
        <f>SUM(Table8[[#This Row],[GOU 25/26]:[EF 25/26]])</f>
        <v>0</v>
      </c>
      <c r="U140" s="57"/>
      <c r="V140" s="57"/>
      <c r="W140" s="57">
        <f>SUM(Table8[[#This Row],[GOU 26/27]:[EF 26/27]])</f>
        <v>0</v>
      </c>
      <c r="X140" s="57"/>
      <c r="Y140" s="57"/>
      <c r="Z140" s="57">
        <f>SUM(Table8[[#This Row],[GOU 27/28]:[EF 27/28]])</f>
        <v>0</v>
      </c>
      <c r="AA140" s="57"/>
      <c r="AB140" s="57"/>
      <c r="AC140" s="57">
        <f>SUM(Table8[[#This Row],[GOU 28/29]:[EF 28/29]])</f>
        <v>0</v>
      </c>
    </row>
    <row r="141" spans="1:29" ht="162.75" x14ac:dyDescent="0.35">
      <c r="A141" s="169">
        <v>138</v>
      </c>
      <c r="B141" s="170" t="s">
        <v>218</v>
      </c>
      <c r="C141" s="171" t="s">
        <v>219</v>
      </c>
      <c r="D141" s="172" t="s">
        <v>269</v>
      </c>
      <c r="E141" s="171" t="s">
        <v>270</v>
      </c>
      <c r="F141" s="172" t="s">
        <v>271</v>
      </c>
      <c r="G141" s="171" t="s">
        <v>272</v>
      </c>
      <c r="H141" s="171" t="s">
        <v>36</v>
      </c>
      <c r="I141" s="173">
        <v>43837</v>
      </c>
      <c r="J141" s="173" t="s">
        <v>778</v>
      </c>
      <c r="K141" s="57">
        <v>215</v>
      </c>
      <c r="L141" s="57">
        <v>1088.6400000000001</v>
      </c>
      <c r="M141" s="57">
        <f>SUM(Table8[[#This Row],[G.O.U]:[External Financing (EF)]])</f>
        <v>1303.6400000000001</v>
      </c>
      <c r="N141" s="57">
        <v>43</v>
      </c>
      <c r="O141" s="57">
        <v>17.917333282000001</v>
      </c>
      <c r="P141" s="57">
        <v>549.07899999999995</v>
      </c>
      <c r="Q141" s="57">
        <f>SUM(Table8[[#This Row],[GOU 24/25]:[EF 24/25]])</f>
        <v>609.99633328199991</v>
      </c>
      <c r="R141" s="57">
        <v>0</v>
      </c>
      <c r="S141" s="57">
        <v>0</v>
      </c>
      <c r="T141" s="57">
        <f>SUM(Table8[[#This Row],[GOU 25/26]:[EF 25/26]])</f>
        <v>0</v>
      </c>
      <c r="U141" s="57">
        <v>0</v>
      </c>
      <c r="V141" s="57">
        <v>0</v>
      </c>
      <c r="W141" s="57">
        <f>SUM(Table8[[#This Row],[GOU 26/27]:[EF 26/27]])</f>
        <v>0</v>
      </c>
      <c r="X141" s="57">
        <v>0</v>
      </c>
      <c r="Y141" s="57">
        <v>0</v>
      </c>
      <c r="Z141" s="57">
        <f>SUM(Table8[[#This Row],[GOU 27/28]:[EF 27/28]])</f>
        <v>0</v>
      </c>
      <c r="AA141" s="57"/>
      <c r="AB141" s="57"/>
      <c r="AC141" s="57">
        <f>SUM(Table8[[#This Row],[GOU 28/29]:[EF 28/29]])</f>
        <v>0</v>
      </c>
    </row>
    <row r="142" spans="1:29" ht="162.75" x14ac:dyDescent="0.35">
      <c r="A142" s="169">
        <v>139</v>
      </c>
      <c r="B142" s="170" t="s">
        <v>218</v>
      </c>
      <c r="C142" s="171" t="s">
        <v>219</v>
      </c>
      <c r="D142" s="172" t="s">
        <v>269</v>
      </c>
      <c r="E142" s="171" t="s">
        <v>270</v>
      </c>
      <c r="F142" s="172">
        <v>1779</v>
      </c>
      <c r="G142" s="171" t="s">
        <v>755</v>
      </c>
      <c r="H142" s="171" t="s">
        <v>36</v>
      </c>
      <c r="I142" s="173">
        <v>44933</v>
      </c>
      <c r="J142" s="173" t="s">
        <v>86</v>
      </c>
      <c r="K142" s="57">
        <v>0</v>
      </c>
      <c r="L142" s="57">
        <v>325.27</v>
      </c>
      <c r="M142" s="57">
        <f>SUM(Table8[[#This Row],[G.O.U]:[External Financing (EF)]])</f>
        <v>325.27</v>
      </c>
      <c r="N142" s="57">
        <v>56.1</v>
      </c>
      <c r="O142" s="57"/>
      <c r="P142" s="57">
        <v>50.34</v>
      </c>
      <c r="Q142" s="57">
        <f>SUM(Table8[[#This Row],[GOU 24/25]:[EF 24/25]])</f>
        <v>106.44</v>
      </c>
      <c r="R142" s="57">
        <v>146</v>
      </c>
      <c r="S142" s="57">
        <v>100</v>
      </c>
      <c r="T142" s="57">
        <f>SUM(Table8[[#This Row],[GOU 25/26]:[EF 25/26]])</f>
        <v>246</v>
      </c>
      <c r="U142" s="57">
        <v>88</v>
      </c>
      <c r="V142" s="57">
        <v>106.25</v>
      </c>
      <c r="W142" s="57">
        <f>SUM(Table8[[#This Row],[GOU 26/27]:[EF 26/27]])</f>
        <v>194.25</v>
      </c>
      <c r="X142" s="57">
        <v>13.2</v>
      </c>
      <c r="Y142" s="57">
        <v>62.64</v>
      </c>
      <c r="Z142" s="57">
        <f>SUM(Table8[[#This Row],[GOU 27/28]:[EF 27/28]])</f>
        <v>75.84</v>
      </c>
      <c r="AA142" s="57"/>
      <c r="AB142" s="57"/>
      <c r="AC142" s="57">
        <f>SUM(Table8[[#This Row],[GOU 28/29]:[EF 28/29]])</f>
        <v>0</v>
      </c>
    </row>
    <row r="143" spans="1:29" ht="162.75" x14ac:dyDescent="0.35">
      <c r="A143" s="169">
        <v>140</v>
      </c>
      <c r="B143" s="170" t="s">
        <v>218</v>
      </c>
      <c r="C143" s="171" t="s">
        <v>219</v>
      </c>
      <c r="D143" s="172" t="s">
        <v>269</v>
      </c>
      <c r="E143" s="171" t="s">
        <v>270</v>
      </c>
      <c r="F143" s="172" t="s">
        <v>2543</v>
      </c>
      <c r="G143" s="171" t="s">
        <v>2487</v>
      </c>
      <c r="H143" s="171" t="s">
        <v>36</v>
      </c>
      <c r="I143" s="173">
        <v>45298</v>
      </c>
      <c r="J143" s="173" t="s">
        <v>753</v>
      </c>
      <c r="K143" s="57"/>
      <c r="L143" s="57">
        <v>953.25127355304005</v>
      </c>
      <c r="M143" s="57">
        <f>SUM(Table8[[#This Row],[G.O.U]:[External Financing (EF)]])</f>
        <v>953.25127355304005</v>
      </c>
      <c r="N143" s="57"/>
      <c r="O143" s="57"/>
      <c r="P143" s="57">
        <v>144.94297037598002</v>
      </c>
      <c r="Q143" s="57">
        <f>SUM(Table8[[#This Row],[GOU 24/25]:[EF 24/25]])</f>
        <v>144.94297037598002</v>
      </c>
      <c r="R143" s="57"/>
      <c r="S143" s="57">
        <v>201.15490619490001</v>
      </c>
      <c r="T143" s="57">
        <f>SUM(Table8[[#This Row],[GOU 25/26]:[EF 25/26]])</f>
        <v>201.15490619490001</v>
      </c>
      <c r="U143" s="57"/>
      <c r="V143" s="57">
        <v>241.10190567750004</v>
      </c>
      <c r="W143" s="57">
        <f>SUM(Table8[[#This Row],[GOU 26/27]:[EF 26/27]])</f>
        <v>241.10190567750004</v>
      </c>
      <c r="X143" s="57"/>
      <c r="Y143" s="57">
        <v>366.05149130466003</v>
      </c>
      <c r="Z143" s="57">
        <f>SUM(Table8[[#This Row],[GOU 27/28]:[EF 27/28]])</f>
        <v>366.05149130466003</v>
      </c>
      <c r="AA143" s="57"/>
      <c r="AB143" s="57"/>
      <c r="AC143" s="57">
        <f>SUM(Table8[[#This Row],[GOU 28/29]:[EF 28/29]])</f>
        <v>0</v>
      </c>
    </row>
    <row r="144" spans="1:29" ht="162.75" x14ac:dyDescent="0.35">
      <c r="A144" s="169">
        <v>141</v>
      </c>
      <c r="B144" s="170" t="s">
        <v>218</v>
      </c>
      <c r="C144" s="171" t="s">
        <v>219</v>
      </c>
      <c r="D144" s="172" t="s">
        <v>269</v>
      </c>
      <c r="E144" s="171" t="s">
        <v>270</v>
      </c>
      <c r="F144" s="172" t="s">
        <v>2393</v>
      </c>
      <c r="G144" s="171" t="s">
        <v>766</v>
      </c>
      <c r="H144" s="171" t="s">
        <v>36</v>
      </c>
      <c r="I144" s="173">
        <v>45108</v>
      </c>
      <c r="J144" s="173">
        <v>46934</v>
      </c>
      <c r="K144" s="57">
        <v>0</v>
      </c>
      <c r="L144" s="57">
        <v>484.02</v>
      </c>
      <c r="M144" s="57">
        <f>SUM(Table8[[#This Row],[G.O.U]:[External Financing (EF)]])</f>
        <v>484.02</v>
      </c>
      <c r="N144" s="57">
        <v>0</v>
      </c>
      <c r="O144" s="57">
        <v>0</v>
      </c>
      <c r="P144" s="57">
        <v>155.43213044000001</v>
      </c>
      <c r="Q144" s="57">
        <f>SUM(Table8[[#This Row],[GOU 24/25]:[EF 24/25]])</f>
        <v>155.43213044000001</v>
      </c>
      <c r="R144" s="57">
        <v>0</v>
      </c>
      <c r="S144" s="57">
        <v>219.01656709400001</v>
      </c>
      <c r="T144" s="57">
        <f>SUM(Table8[[#This Row],[GOU 25/26]:[EF 25/26]])</f>
        <v>219.01656709400001</v>
      </c>
      <c r="U144" s="57">
        <v>0</v>
      </c>
      <c r="V144" s="57">
        <v>51.810710147000002</v>
      </c>
      <c r="W144" s="57">
        <f>SUM(Table8[[#This Row],[GOU 26/27]:[EF 26/27]])</f>
        <v>51.810710147000002</v>
      </c>
      <c r="X144" s="57"/>
      <c r="Y144" s="57"/>
      <c r="Z144" s="57">
        <f>SUM(Table8[[#This Row],[GOU 27/28]:[EF 27/28]])</f>
        <v>0</v>
      </c>
      <c r="AA144" s="57"/>
      <c r="AB144" s="57"/>
      <c r="AC144" s="57">
        <f>SUM(Table8[[#This Row],[GOU 28/29]:[EF 28/29]])</f>
        <v>0</v>
      </c>
    </row>
    <row r="145" spans="1:29" ht="108.75" customHeight="1" x14ac:dyDescent="0.35">
      <c r="A145" s="169">
        <v>142</v>
      </c>
      <c r="B145" s="170" t="s">
        <v>218</v>
      </c>
      <c r="C145" s="171" t="s">
        <v>219</v>
      </c>
      <c r="D145" s="172" t="s">
        <v>242</v>
      </c>
      <c r="E145" s="171" t="s">
        <v>243</v>
      </c>
      <c r="F145" s="172">
        <v>1807</v>
      </c>
      <c r="G145" s="171" t="s">
        <v>2496</v>
      </c>
      <c r="H145" s="171" t="s">
        <v>36</v>
      </c>
      <c r="I145" s="173">
        <v>45298</v>
      </c>
      <c r="J145" s="173" t="s">
        <v>2475</v>
      </c>
      <c r="K145" s="57">
        <v>227.614</v>
      </c>
      <c r="L145" s="57"/>
      <c r="M145" s="57">
        <f>SUM(Table8[[#This Row],[G.O.U]:[External Financing (EF)]])</f>
        <v>227.614</v>
      </c>
      <c r="N145" s="57">
        <v>6.5</v>
      </c>
      <c r="O145" s="57"/>
      <c r="P145" s="57">
        <v>18.632000000000001</v>
      </c>
      <c r="Q145" s="57">
        <f>SUM(Table8[[#This Row],[GOU 24/25]:[EF 24/25]])</f>
        <v>25.132000000000001</v>
      </c>
      <c r="R145" s="57">
        <v>69.61</v>
      </c>
      <c r="S145" s="57"/>
      <c r="T145" s="57">
        <f>SUM(Table8[[#This Row],[GOU 25/26]:[EF 25/26]])</f>
        <v>69.61</v>
      </c>
      <c r="U145" s="57">
        <v>92.411000000000001</v>
      </c>
      <c r="V145" s="57"/>
      <c r="W145" s="57">
        <f>SUM(Table8[[#This Row],[GOU 26/27]:[EF 26/27]])</f>
        <v>92.411000000000001</v>
      </c>
      <c r="X145" s="57">
        <v>22.721</v>
      </c>
      <c r="Y145" s="57"/>
      <c r="Z145" s="57">
        <f>SUM(Table8[[#This Row],[GOU 27/28]:[EF 27/28]])</f>
        <v>22.721</v>
      </c>
      <c r="AA145" s="57"/>
      <c r="AB145" s="57"/>
      <c r="AC145" s="58">
        <f>SUM(Table8[[#This Row],[GOU 28/29]:[EF 28/29]])</f>
        <v>0</v>
      </c>
    </row>
    <row r="146" spans="1:29" ht="114.75" customHeight="1" x14ac:dyDescent="0.35">
      <c r="A146" s="169">
        <v>143</v>
      </c>
      <c r="B146" s="170" t="s">
        <v>218</v>
      </c>
      <c r="C146" s="171" t="s">
        <v>219</v>
      </c>
      <c r="D146" s="172" t="s">
        <v>242</v>
      </c>
      <c r="E146" s="171" t="s">
        <v>243</v>
      </c>
      <c r="F146" s="172">
        <v>1808</v>
      </c>
      <c r="G146" s="171" t="s">
        <v>2497</v>
      </c>
      <c r="H146" s="171" t="s">
        <v>36</v>
      </c>
      <c r="I146" s="173">
        <v>45298</v>
      </c>
      <c r="J146" s="173" t="s">
        <v>2475</v>
      </c>
      <c r="K146" s="57">
        <v>263.3</v>
      </c>
      <c r="L146" s="57"/>
      <c r="M146" s="57">
        <f>SUM(Table8[[#This Row],[G.O.U]:[External Financing (EF)]])</f>
        <v>263.3</v>
      </c>
      <c r="N146" s="57">
        <v>1.5</v>
      </c>
      <c r="O146" s="57"/>
      <c r="P146" s="57"/>
      <c r="Q146" s="57">
        <f>SUM(Table8[[#This Row],[GOU 24/25]:[EF 24/25]])</f>
        <v>1.5</v>
      </c>
      <c r="R146" s="57">
        <v>79</v>
      </c>
      <c r="S146" s="57"/>
      <c r="T146" s="57">
        <f>SUM(Table8[[#This Row],[GOU 25/26]:[EF 25/26]])</f>
        <v>79</v>
      </c>
      <c r="U146" s="57">
        <v>105.3</v>
      </c>
      <c r="V146" s="57"/>
      <c r="W146" s="57">
        <f>SUM(Table8[[#This Row],[GOU 26/27]:[EF 26/27]])</f>
        <v>105.3</v>
      </c>
      <c r="X146" s="57">
        <v>26.3</v>
      </c>
      <c r="Y146" s="57"/>
      <c r="Z146" s="57">
        <f>SUM(Table8[[#This Row],[GOU 27/28]:[EF 27/28]])</f>
        <v>26.3</v>
      </c>
      <c r="AA146" s="57"/>
      <c r="AB146" s="57"/>
      <c r="AC146" s="58">
        <f>SUM(Table8[[#This Row],[GOU 28/29]:[EF 28/29]])</f>
        <v>0</v>
      </c>
    </row>
    <row r="147" spans="1:29" ht="103.5" customHeight="1" x14ac:dyDescent="0.35">
      <c r="A147" s="169">
        <v>144</v>
      </c>
      <c r="B147" s="170" t="s">
        <v>218</v>
      </c>
      <c r="C147" s="171" t="s">
        <v>219</v>
      </c>
      <c r="D147" s="172" t="s">
        <v>242</v>
      </c>
      <c r="E147" s="171" t="s">
        <v>243</v>
      </c>
      <c r="F147" s="172">
        <v>1809</v>
      </c>
      <c r="G147" s="171" t="s">
        <v>2498</v>
      </c>
      <c r="H147" s="171" t="s">
        <v>36</v>
      </c>
      <c r="I147" s="173">
        <v>45298</v>
      </c>
      <c r="J147" s="173" t="s">
        <v>2475</v>
      </c>
      <c r="K147" s="57">
        <v>692.6</v>
      </c>
      <c r="L147" s="57"/>
      <c r="M147" s="57">
        <f>SUM(Table8[[#This Row],[G.O.U]:[External Financing (EF)]])</f>
        <v>692.6</v>
      </c>
      <c r="N147" s="57">
        <v>1.5</v>
      </c>
      <c r="O147" s="57"/>
      <c r="P147" s="57"/>
      <c r="Q147" s="57">
        <f>SUM(Table8[[#This Row],[GOU 24/25]:[EF 24/25]])</f>
        <v>1.5</v>
      </c>
      <c r="R147" s="57">
        <v>234.56</v>
      </c>
      <c r="S147" s="57"/>
      <c r="T147" s="57">
        <f>SUM(Table8[[#This Row],[GOU 25/26]:[EF 25/26]])</f>
        <v>234.56</v>
      </c>
      <c r="U147" s="57">
        <v>285.69</v>
      </c>
      <c r="V147" s="57"/>
      <c r="W147" s="57">
        <f>SUM(Table8[[#This Row],[GOU 26/27]:[EF 26/27]])</f>
        <v>285.69</v>
      </c>
      <c r="X147" s="57">
        <v>73.14</v>
      </c>
      <c r="Y147" s="57"/>
      <c r="Z147" s="57">
        <f>SUM(Table8[[#This Row],[GOU 27/28]:[EF 27/28]])</f>
        <v>73.14</v>
      </c>
      <c r="AA147" s="57"/>
      <c r="AB147" s="57"/>
      <c r="AC147" s="58">
        <f>SUM(Table8[[#This Row],[GOU 28/29]:[EF 28/29]])</f>
        <v>0</v>
      </c>
    </row>
    <row r="148" spans="1:29" ht="129.75" customHeight="1" x14ac:dyDescent="0.35">
      <c r="A148" s="169">
        <v>145</v>
      </c>
      <c r="B148" s="170" t="s">
        <v>218</v>
      </c>
      <c r="C148" s="171" t="s">
        <v>219</v>
      </c>
      <c r="D148" s="172" t="s">
        <v>242</v>
      </c>
      <c r="E148" s="171" t="s">
        <v>243</v>
      </c>
      <c r="F148" s="172">
        <v>1810</v>
      </c>
      <c r="G148" s="171" t="s">
        <v>2499</v>
      </c>
      <c r="H148" s="171" t="s">
        <v>36</v>
      </c>
      <c r="I148" s="173">
        <v>45298</v>
      </c>
      <c r="J148" s="173" t="s">
        <v>2475</v>
      </c>
      <c r="K148" s="57">
        <v>649.6</v>
      </c>
      <c r="L148" s="57"/>
      <c r="M148" s="57">
        <f>SUM(Table8[[#This Row],[G.O.U]:[External Financing (EF)]])</f>
        <v>649.6</v>
      </c>
      <c r="N148" s="57">
        <v>1.5</v>
      </c>
      <c r="O148" s="57"/>
      <c r="P148" s="57">
        <v>33.043999999999997</v>
      </c>
      <c r="Q148" s="57">
        <f>SUM(Table8[[#This Row],[GOU 24/25]:[EF 24/25]])</f>
        <v>34.543999999999997</v>
      </c>
      <c r="R148" s="57">
        <v>259.8</v>
      </c>
      <c r="S148" s="57"/>
      <c r="T148" s="57">
        <f>SUM(Table8[[#This Row],[GOU 25/26]:[EF 25/26]])</f>
        <v>259.8</v>
      </c>
      <c r="U148" s="57">
        <v>194.9</v>
      </c>
      <c r="V148" s="57"/>
      <c r="W148" s="57">
        <f>SUM(Table8[[#This Row],[GOU 26/27]:[EF 26/27]])</f>
        <v>194.9</v>
      </c>
      <c r="X148" s="57">
        <v>32.479999999999997</v>
      </c>
      <c r="Y148" s="57"/>
      <c r="Z148" s="57">
        <f>SUM(Table8[[#This Row],[GOU 27/28]:[EF 27/28]])</f>
        <v>32.479999999999997</v>
      </c>
      <c r="AA148" s="57">
        <v>32.479999999999997</v>
      </c>
      <c r="AB148" s="57"/>
      <c r="AC148" s="57">
        <f>SUM(Table8[[#This Row],[GOU 28/29]:[EF 28/29]])</f>
        <v>32.479999999999997</v>
      </c>
    </row>
    <row r="149" spans="1:29" ht="162.75" x14ac:dyDescent="0.35">
      <c r="A149" s="169">
        <v>146</v>
      </c>
      <c r="B149" s="170" t="s">
        <v>218</v>
      </c>
      <c r="C149" s="171" t="s">
        <v>219</v>
      </c>
      <c r="D149" s="172" t="s">
        <v>242</v>
      </c>
      <c r="E149" s="171" t="s">
        <v>243</v>
      </c>
      <c r="F149" s="172" t="s">
        <v>2544</v>
      </c>
      <c r="G149" s="171" t="s">
        <v>2500</v>
      </c>
      <c r="H149" s="171" t="s">
        <v>36</v>
      </c>
      <c r="I149" s="173">
        <v>45298</v>
      </c>
      <c r="J149" s="173" t="s">
        <v>2475</v>
      </c>
      <c r="K149" s="57">
        <v>351.5</v>
      </c>
      <c r="L149" s="57"/>
      <c r="M149" s="57">
        <f>SUM(Table8[[#This Row],[G.O.U]:[External Financing (EF)]])</f>
        <v>351.5</v>
      </c>
      <c r="N149" s="57"/>
      <c r="O149" s="57"/>
      <c r="P149" s="57">
        <v>12.464</v>
      </c>
      <c r="Q149" s="57">
        <f>SUM(Table8[[#This Row],[GOU 24/25]:[EF 24/25]])</f>
        <v>12.464</v>
      </c>
      <c r="R149" s="57">
        <v>87.87</v>
      </c>
      <c r="S149" s="57"/>
      <c r="T149" s="57">
        <f>SUM(Table8[[#This Row],[GOU 25/26]:[EF 25/26]])</f>
        <v>87.87</v>
      </c>
      <c r="U149" s="57">
        <v>87.87</v>
      </c>
      <c r="V149" s="57"/>
      <c r="W149" s="57">
        <f>SUM(Table8[[#This Row],[GOU 26/27]:[EF 26/27]])</f>
        <v>87.87</v>
      </c>
      <c r="X149" s="57">
        <v>70.3</v>
      </c>
      <c r="Y149" s="57"/>
      <c r="Z149" s="57">
        <f>SUM(Table8[[#This Row],[GOU 27/28]:[EF 27/28]])</f>
        <v>70.3</v>
      </c>
      <c r="AA149" s="57">
        <v>35.15</v>
      </c>
      <c r="AB149" s="57"/>
      <c r="AC149" s="57">
        <f>SUM(Table8[[#This Row],[GOU 28/29]:[EF 28/29]])</f>
        <v>35.15</v>
      </c>
    </row>
    <row r="150" spans="1:29" ht="85.5" customHeight="1" x14ac:dyDescent="0.35">
      <c r="A150" s="169">
        <v>147</v>
      </c>
      <c r="B150" s="175" t="s">
        <v>218</v>
      </c>
      <c r="C150" s="176" t="s">
        <v>219</v>
      </c>
      <c r="D150" s="177" t="s">
        <v>220</v>
      </c>
      <c r="E150" s="176" t="s">
        <v>221</v>
      </c>
      <c r="F150" s="177" t="s">
        <v>1281</v>
      </c>
      <c r="G150" s="176" t="s">
        <v>1282</v>
      </c>
      <c r="H150" s="176" t="s">
        <v>36</v>
      </c>
      <c r="I150" s="178">
        <v>39820</v>
      </c>
      <c r="J150" s="178" t="s">
        <v>83</v>
      </c>
      <c r="K150" s="158">
        <v>2886</v>
      </c>
      <c r="L150" s="158">
        <v>7137</v>
      </c>
      <c r="M150" s="57">
        <f>SUM(Table8[[#This Row],[G.O.U]:[External Financing (EF)]])</f>
        <v>10023</v>
      </c>
      <c r="N150" s="158">
        <v>79.02</v>
      </c>
      <c r="O150" s="158">
        <v>180.90989999999999</v>
      </c>
      <c r="P150" s="158">
        <v>2200.38</v>
      </c>
      <c r="Q150" s="158">
        <f>SUM(Table8[[#This Row],[GOU 24/25]:[EF 24/25]])</f>
        <v>2460.3099000000002</v>
      </c>
      <c r="R150" s="158"/>
      <c r="S150" s="158"/>
      <c r="T150" s="158">
        <f>SUM(Table8[[#This Row],[GOU 25/26]:[EF 25/26]])</f>
        <v>0</v>
      </c>
      <c r="U150" s="158"/>
      <c r="V150" s="158"/>
      <c r="W150" s="158">
        <f>SUM(Table8[[#This Row],[GOU 26/27]:[EF 26/27]])</f>
        <v>0</v>
      </c>
      <c r="X150" s="158"/>
      <c r="Y150" s="158"/>
      <c r="Z150" s="158">
        <f>SUM(Table8[[#This Row],[GOU 27/28]:[EF 27/28]])</f>
        <v>0</v>
      </c>
      <c r="AA150" s="158"/>
      <c r="AB150" s="158"/>
      <c r="AC150" s="179">
        <f>SUM(Table8[[#This Row],[GOU 28/29]:[EF 28/29]])</f>
        <v>0</v>
      </c>
    </row>
    <row r="151" spans="1:29" ht="78.75" customHeight="1" x14ac:dyDescent="0.35">
      <c r="A151" s="169">
        <v>148</v>
      </c>
      <c r="B151" s="175" t="s">
        <v>218</v>
      </c>
      <c r="C151" s="176" t="s">
        <v>219</v>
      </c>
      <c r="D151" s="177" t="s">
        <v>220</v>
      </c>
      <c r="E151" s="176" t="s">
        <v>221</v>
      </c>
      <c r="F151" s="177" t="s">
        <v>222</v>
      </c>
      <c r="G151" s="176" t="s">
        <v>223</v>
      </c>
      <c r="H151" s="176" t="s">
        <v>36</v>
      </c>
      <c r="I151" s="178">
        <v>42011</v>
      </c>
      <c r="J151" s="178" t="s">
        <v>83</v>
      </c>
      <c r="K151" s="158">
        <v>0</v>
      </c>
      <c r="L151" s="158">
        <v>750</v>
      </c>
      <c r="M151" s="57">
        <f>SUM(Table8[[#This Row],[G.O.U]:[External Financing (EF)]])</f>
        <v>750</v>
      </c>
      <c r="N151" s="158">
        <v>0</v>
      </c>
      <c r="O151" s="158"/>
      <c r="P151" s="158">
        <v>0</v>
      </c>
      <c r="Q151" s="158">
        <f>SUM(Table8[[#This Row],[GOU 24/25]:[EF 24/25]])</f>
        <v>0</v>
      </c>
      <c r="R151" s="158"/>
      <c r="S151" s="158"/>
      <c r="T151" s="158">
        <f>SUM(Table8[[#This Row],[GOU 25/26]:[EF 25/26]])</f>
        <v>0</v>
      </c>
      <c r="U151" s="158"/>
      <c r="V151" s="158"/>
      <c r="W151" s="158">
        <f>SUM(Table8[[#This Row],[GOU 26/27]:[EF 26/27]])</f>
        <v>0</v>
      </c>
      <c r="X151" s="158"/>
      <c r="Y151" s="158"/>
      <c r="Z151" s="158">
        <f>SUM(Table8[[#This Row],[GOU 27/28]:[EF 27/28]])</f>
        <v>0</v>
      </c>
      <c r="AA151" s="158"/>
      <c r="AB151" s="158"/>
      <c r="AC151" s="158">
        <f>SUM(Table8[[#This Row],[GOU 28/29]:[EF 28/29]])</f>
        <v>0</v>
      </c>
    </row>
    <row r="152" spans="1:29" ht="75" customHeight="1" x14ac:dyDescent="0.35">
      <c r="A152" s="169">
        <v>149</v>
      </c>
      <c r="B152" s="175" t="s">
        <v>218</v>
      </c>
      <c r="C152" s="176" t="s">
        <v>219</v>
      </c>
      <c r="D152" s="177" t="s">
        <v>242</v>
      </c>
      <c r="E152" s="176" t="s">
        <v>243</v>
      </c>
      <c r="F152" s="177" t="s">
        <v>2545</v>
      </c>
      <c r="G152" s="176" t="s">
        <v>2513</v>
      </c>
      <c r="H152" s="176" t="s">
        <v>36</v>
      </c>
      <c r="I152" s="178">
        <v>45474</v>
      </c>
      <c r="J152" s="178">
        <v>47299</v>
      </c>
      <c r="K152" s="158">
        <v>60.68</v>
      </c>
      <c r="L152" s="158"/>
      <c r="M152" s="57">
        <f>SUM(Table8[[#This Row],[G.O.U]:[External Financing (EF)]])</f>
        <v>60.68</v>
      </c>
      <c r="N152" s="158">
        <v>25.05</v>
      </c>
      <c r="O152" s="158"/>
      <c r="P152" s="158">
        <v>41.067</v>
      </c>
      <c r="Q152" s="158">
        <f>SUM(Table8[[#This Row],[GOU 24/25]:[EF 24/25]])</f>
        <v>66.117000000000004</v>
      </c>
      <c r="R152" s="158"/>
      <c r="S152" s="158"/>
      <c r="T152" s="158">
        <f>SUM(Table8[[#This Row],[GOU 25/26]:[EF 25/26]])</f>
        <v>0</v>
      </c>
      <c r="U152" s="158"/>
      <c r="V152" s="158"/>
      <c r="W152" s="158">
        <f>SUM(Table8[[#This Row],[GOU 26/27]:[EF 26/27]])</f>
        <v>0</v>
      </c>
      <c r="X152" s="158"/>
      <c r="Y152" s="158"/>
      <c r="Z152" s="158">
        <f>SUM(Table8[[#This Row],[GOU 27/28]:[EF 27/28]])</f>
        <v>0</v>
      </c>
      <c r="AA152" s="158"/>
      <c r="AB152" s="158"/>
      <c r="AC152" s="158">
        <f>SUM(Table8[[#This Row],[GOU 28/29]:[EF 28/29]])</f>
        <v>0</v>
      </c>
    </row>
    <row r="153" spans="1:29" ht="79.5" customHeight="1" x14ac:dyDescent="0.35">
      <c r="A153" s="169">
        <v>150</v>
      </c>
      <c r="B153" s="175" t="s">
        <v>218</v>
      </c>
      <c r="C153" s="176" t="s">
        <v>219</v>
      </c>
      <c r="D153" s="177" t="s">
        <v>242</v>
      </c>
      <c r="E153" s="176" t="s">
        <v>243</v>
      </c>
      <c r="F153" s="177">
        <v>1819</v>
      </c>
      <c r="G153" s="176" t="s">
        <v>2514</v>
      </c>
      <c r="H153" s="176" t="s">
        <v>36</v>
      </c>
      <c r="I153" s="178">
        <v>45474</v>
      </c>
      <c r="J153" s="178">
        <v>47299</v>
      </c>
      <c r="K153" s="158">
        <v>216.82</v>
      </c>
      <c r="L153" s="158"/>
      <c r="M153" s="57">
        <f>SUM(Table8[[#This Row],[G.O.U]:[External Financing (EF)]])</f>
        <v>216.82</v>
      </c>
      <c r="N153" s="158">
        <v>25.05</v>
      </c>
      <c r="O153" s="158"/>
      <c r="P153" s="158"/>
      <c r="Q153" s="158">
        <f>SUM(Table8[[#This Row],[GOU 24/25]:[EF 24/25]])</f>
        <v>25.05</v>
      </c>
      <c r="R153" s="158"/>
      <c r="S153" s="158"/>
      <c r="T153" s="158">
        <f>SUM(Table8[[#This Row],[GOU 25/26]:[EF 25/26]])</f>
        <v>0</v>
      </c>
      <c r="U153" s="158"/>
      <c r="V153" s="158"/>
      <c r="W153" s="158">
        <f>SUM(Table8[[#This Row],[GOU 26/27]:[EF 26/27]])</f>
        <v>0</v>
      </c>
      <c r="X153" s="158"/>
      <c r="Y153" s="158"/>
      <c r="Z153" s="158">
        <f>SUM(Table8[[#This Row],[GOU 27/28]:[EF 27/28]])</f>
        <v>0</v>
      </c>
      <c r="AA153" s="158"/>
      <c r="AB153" s="158"/>
      <c r="AC153" s="179">
        <f>SUM(Table8[[#This Row],[GOU 28/29]:[EF 28/29]])</f>
        <v>0</v>
      </c>
    </row>
    <row r="154" spans="1:29" ht="87.75" customHeight="1" x14ac:dyDescent="0.35">
      <c r="A154" s="169">
        <v>151</v>
      </c>
      <c r="B154" s="175" t="s">
        <v>218</v>
      </c>
      <c r="C154" s="176" t="s">
        <v>219</v>
      </c>
      <c r="D154" s="177" t="s">
        <v>242</v>
      </c>
      <c r="E154" s="176" t="s">
        <v>243</v>
      </c>
      <c r="F154" s="177" t="s">
        <v>2546</v>
      </c>
      <c r="G154" s="176" t="s">
        <v>2515</v>
      </c>
      <c r="H154" s="176" t="s">
        <v>36</v>
      </c>
      <c r="I154" s="178">
        <v>45474</v>
      </c>
      <c r="J154" s="178">
        <v>47299</v>
      </c>
      <c r="K154" s="158">
        <v>236.6</v>
      </c>
      <c r="L154" s="158"/>
      <c r="M154" s="57">
        <f>SUM(Table8[[#This Row],[G.O.U]:[External Financing (EF)]])</f>
        <v>236.6</v>
      </c>
      <c r="N154" s="158">
        <v>45.567999999999998</v>
      </c>
      <c r="O154" s="158"/>
      <c r="P154" s="158"/>
      <c r="Q154" s="158">
        <f>SUM(Table8[[#This Row],[GOU 24/25]:[EF 24/25]])</f>
        <v>45.567999999999998</v>
      </c>
      <c r="R154" s="158"/>
      <c r="S154" s="158"/>
      <c r="T154" s="158">
        <f>SUM(Table8[[#This Row],[GOU 25/26]:[EF 25/26]])</f>
        <v>0</v>
      </c>
      <c r="U154" s="158"/>
      <c r="V154" s="158"/>
      <c r="W154" s="158">
        <f>SUM(Table8[[#This Row],[GOU 26/27]:[EF 26/27]])</f>
        <v>0</v>
      </c>
      <c r="X154" s="158"/>
      <c r="Y154" s="158"/>
      <c r="Z154" s="158">
        <f>SUM(Table8[[#This Row],[GOU 27/28]:[EF 27/28]])</f>
        <v>0</v>
      </c>
      <c r="AA154" s="158"/>
      <c r="AB154" s="158"/>
      <c r="AC154" s="179">
        <f>SUM(Table8[[#This Row],[GOU 28/29]:[EF 28/29]])</f>
        <v>0</v>
      </c>
    </row>
    <row r="155" spans="1:29" ht="74.25" customHeight="1" x14ac:dyDescent="0.35">
      <c r="A155" s="169">
        <v>152</v>
      </c>
      <c r="B155" s="175" t="s">
        <v>218</v>
      </c>
      <c r="C155" s="176" t="s">
        <v>219</v>
      </c>
      <c r="D155" s="177" t="s">
        <v>242</v>
      </c>
      <c r="E155" s="176" t="s">
        <v>243</v>
      </c>
      <c r="F155" s="177">
        <v>1821</v>
      </c>
      <c r="G155" s="176" t="s">
        <v>2516</v>
      </c>
      <c r="H155" s="176" t="s">
        <v>36</v>
      </c>
      <c r="I155" s="178">
        <v>45474</v>
      </c>
      <c r="J155" s="178">
        <v>47299</v>
      </c>
      <c r="K155" s="158">
        <v>335.31200000000001</v>
      </c>
      <c r="L155" s="158"/>
      <c r="M155" s="57">
        <f>SUM(Table8[[#This Row],[G.O.U]:[External Financing (EF)]])</f>
        <v>335.31200000000001</v>
      </c>
      <c r="N155" s="158">
        <v>105.015</v>
      </c>
      <c r="O155" s="158"/>
      <c r="P155" s="158"/>
      <c r="Q155" s="158">
        <f>SUM(Table8[[#This Row],[GOU 24/25]:[EF 24/25]])</f>
        <v>105.015</v>
      </c>
      <c r="R155" s="158"/>
      <c r="S155" s="158"/>
      <c r="T155" s="158">
        <f>SUM(Table8[[#This Row],[GOU 25/26]:[EF 25/26]])</f>
        <v>0</v>
      </c>
      <c r="U155" s="158"/>
      <c r="V155" s="158"/>
      <c r="W155" s="158">
        <f>SUM(Table8[[#This Row],[GOU 26/27]:[EF 26/27]])</f>
        <v>0</v>
      </c>
      <c r="X155" s="158"/>
      <c r="Y155" s="158"/>
      <c r="Z155" s="158">
        <f>SUM(Table8[[#This Row],[GOU 27/28]:[EF 27/28]])</f>
        <v>0</v>
      </c>
      <c r="AA155" s="158"/>
      <c r="AB155" s="158"/>
      <c r="AC155" s="179">
        <f>SUM(Table8[[#This Row],[GOU 28/29]:[EF 28/29]])</f>
        <v>0</v>
      </c>
    </row>
    <row r="156" spans="1:29" ht="162.75" x14ac:dyDescent="0.35">
      <c r="A156" s="169">
        <v>153</v>
      </c>
      <c r="B156" s="175" t="s">
        <v>218</v>
      </c>
      <c r="C156" s="176" t="s">
        <v>219</v>
      </c>
      <c r="D156" s="177" t="s">
        <v>242</v>
      </c>
      <c r="E156" s="176" t="s">
        <v>243</v>
      </c>
      <c r="F156" s="177" t="s">
        <v>2547</v>
      </c>
      <c r="G156" s="176" t="s">
        <v>2517</v>
      </c>
      <c r="H156" s="176" t="s">
        <v>36</v>
      </c>
      <c r="I156" s="178">
        <v>45474</v>
      </c>
      <c r="J156" s="178">
        <v>47299</v>
      </c>
      <c r="K156" s="158">
        <v>161.5</v>
      </c>
      <c r="L156" s="158"/>
      <c r="M156" s="57">
        <f>SUM(Table8[[#This Row],[G.O.U]:[External Financing (EF)]])</f>
        <v>161.5</v>
      </c>
      <c r="N156" s="158">
        <v>0.04</v>
      </c>
      <c r="O156" s="158"/>
      <c r="P156" s="158"/>
      <c r="Q156" s="158">
        <f>SUM(Table8[[#This Row],[GOU 24/25]:[EF 24/25]])</f>
        <v>0.04</v>
      </c>
      <c r="R156" s="158"/>
      <c r="S156" s="158"/>
      <c r="T156" s="158">
        <f>SUM(Table8[[#This Row],[GOU 25/26]:[EF 25/26]])</f>
        <v>0</v>
      </c>
      <c r="U156" s="158"/>
      <c r="V156" s="158"/>
      <c r="W156" s="158">
        <f>SUM(Table8[[#This Row],[GOU 26/27]:[EF 26/27]])</f>
        <v>0</v>
      </c>
      <c r="X156" s="158"/>
      <c r="Y156" s="158"/>
      <c r="Z156" s="158">
        <f>SUM(Table8[[#This Row],[GOU 27/28]:[EF 27/28]])</f>
        <v>0</v>
      </c>
      <c r="AA156" s="158"/>
      <c r="AB156" s="158"/>
      <c r="AC156" s="179">
        <f>SUM(Table8[[#This Row],[GOU 28/29]:[EF 28/29]])</f>
        <v>0</v>
      </c>
    </row>
    <row r="157" spans="1:29" ht="162.75" x14ac:dyDescent="0.35">
      <c r="A157" s="169">
        <v>154</v>
      </c>
      <c r="B157" s="175" t="s">
        <v>218</v>
      </c>
      <c r="C157" s="176" t="s">
        <v>219</v>
      </c>
      <c r="D157" s="177" t="s">
        <v>242</v>
      </c>
      <c r="E157" s="176" t="s">
        <v>243</v>
      </c>
      <c r="F157" s="177">
        <v>1823</v>
      </c>
      <c r="G157" s="176" t="s">
        <v>2518</v>
      </c>
      <c r="H157" s="176" t="s">
        <v>36</v>
      </c>
      <c r="I157" s="178">
        <v>45474</v>
      </c>
      <c r="J157" s="178">
        <v>47299</v>
      </c>
      <c r="K157" s="158">
        <v>67.932000000000002</v>
      </c>
      <c r="L157" s="158"/>
      <c r="M157" s="57">
        <f>SUM(Table8[[#This Row],[G.O.U]:[External Financing (EF)]])</f>
        <v>67.932000000000002</v>
      </c>
      <c r="N157" s="158">
        <v>0.08</v>
      </c>
      <c r="O157" s="158"/>
      <c r="P157" s="158"/>
      <c r="Q157" s="158">
        <f>SUM(Table8[[#This Row],[GOU 24/25]:[EF 24/25]])</f>
        <v>0.08</v>
      </c>
      <c r="R157" s="158"/>
      <c r="S157" s="158"/>
      <c r="T157" s="158">
        <f>SUM(Table8[[#This Row],[GOU 25/26]:[EF 25/26]])</f>
        <v>0</v>
      </c>
      <c r="U157" s="158"/>
      <c r="V157" s="158"/>
      <c r="W157" s="158">
        <f>SUM(Table8[[#This Row],[GOU 26/27]:[EF 26/27]])</f>
        <v>0</v>
      </c>
      <c r="X157" s="158"/>
      <c r="Y157" s="158"/>
      <c r="Z157" s="158">
        <f>SUM(Table8[[#This Row],[GOU 27/28]:[EF 27/28]])</f>
        <v>0</v>
      </c>
      <c r="AA157" s="158"/>
      <c r="AB157" s="158"/>
      <c r="AC157" s="179">
        <f>SUM(Table8[[#This Row],[GOU 28/29]:[EF 28/29]])</f>
        <v>0</v>
      </c>
    </row>
    <row r="158" spans="1:29" ht="209.25" x14ac:dyDescent="0.35">
      <c r="A158" s="169">
        <v>155</v>
      </c>
      <c r="B158" s="175" t="s">
        <v>218</v>
      </c>
      <c r="C158" s="176" t="s">
        <v>219</v>
      </c>
      <c r="D158" s="177" t="s">
        <v>242</v>
      </c>
      <c r="E158" s="176" t="s">
        <v>243</v>
      </c>
      <c r="F158" s="177">
        <v>1824</v>
      </c>
      <c r="G158" s="176" t="s">
        <v>2519</v>
      </c>
      <c r="H158" s="176" t="s">
        <v>36</v>
      </c>
      <c r="I158" s="178">
        <v>45474</v>
      </c>
      <c r="J158" s="178">
        <v>47299</v>
      </c>
      <c r="K158" s="158">
        <v>421.53500000000003</v>
      </c>
      <c r="L158" s="158"/>
      <c r="M158" s="57">
        <f>SUM(Table8[[#This Row],[G.O.U]:[External Financing (EF)]])</f>
        <v>421.53500000000003</v>
      </c>
      <c r="N158" s="158">
        <v>44.4</v>
      </c>
      <c r="O158" s="158"/>
      <c r="P158" s="158"/>
      <c r="Q158" s="158">
        <f>SUM(Table8[[#This Row],[GOU 24/25]:[EF 24/25]])</f>
        <v>44.4</v>
      </c>
      <c r="R158" s="158"/>
      <c r="S158" s="158"/>
      <c r="T158" s="158">
        <f>SUM(Table8[[#This Row],[GOU 25/26]:[EF 25/26]])</f>
        <v>0</v>
      </c>
      <c r="U158" s="158"/>
      <c r="V158" s="158"/>
      <c r="W158" s="158">
        <f>SUM(Table8[[#This Row],[GOU 26/27]:[EF 26/27]])</f>
        <v>0</v>
      </c>
      <c r="X158" s="158"/>
      <c r="Y158" s="158"/>
      <c r="Z158" s="158">
        <f>SUM(Table8[[#This Row],[GOU 27/28]:[EF 27/28]])</f>
        <v>0</v>
      </c>
      <c r="AA158" s="158"/>
      <c r="AB158" s="158"/>
      <c r="AC158" s="179">
        <f>SUM(Table8[[#This Row],[GOU 28/29]:[EF 28/29]])</f>
        <v>0</v>
      </c>
    </row>
    <row r="159" spans="1:29" ht="139.5" x14ac:dyDescent="0.35">
      <c r="A159" s="169">
        <v>156</v>
      </c>
      <c r="B159" s="170" t="s">
        <v>275</v>
      </c>
      <c r="C159" s="171" t="s">
        <v>276</v>
      </c>
      <c r="D159" s="172" t="s">
        <v>123</v>
      </c>
      <c r="E159" s="171" t="s">
        <v>124</v>
      </c>
      <c r="F159" s="172" t="s">
        <v>277</v>
      </c>
      <c r="G159" s="171" t="s">
        <v>278</v>
      </c>
      <c r="H159" s="171" t="s">
        <v>36</v>
      </c>
      <c r="I159" s="173">
        <v>43472</v>
      </c>
      <c r="J159" s="173" t="s">
        <v>778</v>
      </c>
      <c r="K159" s="57">
        <v>921.5</v>
      </c>
      <c r="L159" s="57">
        <v>0</v>
      </c>
      <c r="M159" s="57">
        <f>SUM(Table8[[#This Row],[G.O.U]:[External Financing (EF)]])</f>
        <v>921.5</v>
      </c>
      <c r="N159" s="57">
        <v>4.2</v>
      </c>
      <c r="O159" s="57"/>
      <c r="P159" s="57">
        <v>0</v>
      </c>
      <c r="Q159" s="57">
        <f>SUM(Table8[[#This Row],[GOU 24/25]:[EF 24/25]])</f>
        <v>4.2</v>
      </c>
      <c r="R159" s="57">
        <v>0</v>
      </c>
      <c r="S159" s="57">
        <v>0</v>
      </c>
      <c r="T159" s="57">
        <f>SUM(Table8[[#This Row],[GOU 25/26]:[EF 25/26]])</f>
        <v>0</v>
      </c>
      <c r="U159" s="57">
        <v>0</v>
      </c>
      <c r="V159" s="57">
        <v>0</v>
      </c>
      <c r="W159" s="57">
        <f>SUM(Table8[[#This Row],[GOU 26/27]:[EF 26/27]])</f>
        <v>0</v>
      </c>
      <c r="X159" s="57">
        <v>0</v>
      </c>
      <c r="Y159" s="57">
        <v>0</v>
      </c>
      <c r="Z159" s="57">
        <f>SUM(Table8[[#This Row],[GOU 27/28]:[EF 27/28]])</f>
        <v>0</v>
      </c>
      <c r="AA159" s="57"/>
      <c r="AB159" s="57"/>
      <c r="AC159" s="58">
        <f>SUM(Table8[[#This Row],[GOU 28/29]:[EF 28/29]])</f>
        <v>0</v>
      </c>
    </row>
    <row r="160" spans="1:29" ht="139.5" x14ac:dyDescent="0.35">
      <c r="A160" s="169">
        <v>157</v>
      </c>
      <c r="B160" s="170" t="s">
        <v>275</v>
      </c>
      <c r="C160" s="171" t="s">
        <v>276</v>
      </c>
      <c r="D160" s="172" t="s">
        <v>123</v>
      </c>
      <c r="E160" s="171" t="s">
        <v>124</v>
      </c>
      <c r="F160" s="172" t="s">
        <v>963</v>
      </c>
      <c r="G160" s="171" t="s">
        <v>964</v>
      </c>
      <c r="H160" s="171" t="s">
        <v>36</v>
      </c>
      <c r="I160" s="173">
        <v>43647</v>
      </c>
      <c r="J160" s="173">
        <v>45838</v>
      </c>
      <c r="K160" s="57">
        <v>170.3</v>
      </c>
      <c r="L160" s="57"/>
      <c r="M160" s="57">
        <f>SUM(Table8[[#This Row],[G.O.U]:[External Financing (EF)]])</f>
        <v>170.3</v>
      </c>
      <c r="N160" s="57"/>
      <c r="O160" s="57"/>
      <c r="P160" s="57">
        <v>13.76</v>
      </c>
      <c r="Q160" s="57">
        <f>SUM(Table8[[#This Row],[GOU 24/25]:[EF 24/25]])</f>
        <v>13.76</v>
      </c>
      <c r="R160" s="57"/>
      <c r="S160" s="57"/>
      <c r="T160" s="57">
        <f>SUM(Table8[[#This Row],[GOU 25/26]:[EF 25/26]])</f>
        <v>0</v>
      </c>
      <c r="U160" s="57"/>
      <c r="V160" s="57"/>
      <c r="W160" s="57">
        <f>SUM(Table8[[#This Row],[GOU 26/27]:[EF 26/27]])</f>
        <v>0</v>
      </c>
      <c r="X160" s="57"/>
      <c r="Y160" s="57"/>
      <c r="Z160" s="57">
        <f>SUM(Table8[[#This Row],[GOU 27/28]:[EF 27/28]])</f>
        <v>0</v>
      </c>
      <c r="AA160" s="57"/>
      <c r="AB160" s="57"/>
      <c r="AC160" s="58">
        <f>SUM(Table8[[#This Row],[GOU 28/29]:[EF 28/29]])</f>
        <v>0</v>
      </c>
    </row>
    <row r="161" spans="1:29" ht="139.5" x14ac:dyDescent="0.35">
      <c r="A161" s="169">
        <v>158</v>
      </c>
      <c r="B161" s="170" t="s">
        <v>275</v>
      </c>
      <c r="C161" s="171" t="s">
        <v>276</v>
      </c>
      <c r="D161" s="172" t="s">
        <v>123</v>
      </c>
      <c r="E161" s="171" t="s">
        <v>124</v>
      </c>
      <c r="F161" s="172" t="s">
        <v>279</v>
      </c>
      <c r="G161" s="171" t="s">
        <v>280</v>
      </c>
      <c r="H161" s="171" t="s">
        <v>39</v>
      </c>
      <c r="I161" s="173">
        <v>43837</v>
      </c>
      <c r="J161" s="173" t="s">
        <v>778</v>
      </c>
      <c r="K161" s="57">
        <v>20</v>
      </c>
      <c r="L161" s="57">
        <v>0</v>
      </c>
      <c r="M161" s="57">
        <f>SUM(Table8[[#This Row],[G.O.U]:[External Financing (EF)]])</f>
        <v>20</v>
      </c>
      <c r="N161" s="57">
        <v>1.4039999999999999</v>
      </c>
      <c r="O161" s="57"/>
      <c r="P161" s="57">
        <v>0</v>
      </c>
      <c r="Q161" s="57">
        <f>SUM(Table8[[#This Row],[GOU 24/25]:[EF 24/25]])</f>
        <v>1.4039999999999999</v>
      </c>
      <c r="R161" s="57">
        <v>0</v>
      </c>
      <c r="S161" s="57">
        <v>0</v>
      </c>
      <c r="T161" s="57">
        <f>SUM(Table8[[#This Row],[GOU 25/26]:[EF 25/26]])</f>
        <v>0</v>
      </c>
      <c r="U161" s="57">
        <v>0</v>
      </c>
      <c r="V161" s="57">
        <v>0</v>
      </c>
      <c r="W161" s="57">
        <f>SUM(Table8[[#This Row],[GOU 26/27]:[EF 26/27]])</f>
        <v>0</v>
      </c>
      <c r="X161" s="57">
        <v>0</v>
      </c>
      <c r="Y161" s="57">
        <v>0</v>
      </c>
      <c r="Z161" s="57">
        <f>SUM(Table8[[#This Row],[GOU 27/28]:[EF 27/28]])</f>
        <v>0</v>
      </c>
      <c r="AA161" s="57"/>
      <c r="AB161" s="57"/>
      <c r="AC161" s="57">
        <f>SUM(Table8[[#This Row],[GOU 28/29]:[EF 28/29]])</f>
        <v>0</v>
      </c>
    </row>
    <row r="162" spans="1:29" ht="139.5" x14ac:dyDescent="0.35">
      <c r="A162" s="169">
        <v>159</v>
      </c>
      <c r="B162" s="170" t="s">
        <v>275</v>
      </c>
      <c r="C162" s="171" t="s">
        <v>276</v>
      </c>
      <c r="D162" s="172" t="s">
        <v>764</v>
      </c>
      <c r="E162" s="171" t="s">
        <v>765</v>
      </c>
      <c r="F162" s="172">
        <v>1798</v>
      </c>
      <c r="G162" s="171" t="s">
        <v>766</v>
      </c>
      <c r="H162" s="171" t="s">
        <v>36</v>
      </c>
      <c r="I162" s="173">
        <v>44933</v>
      </c>
      <c r="J162" s="173" t="s">
        <v>752</v>
      </c>
      <c r="K162" s="57">
        <v>0</v>
      </c>
      <c r="L162" s="57">
        <v>591.36348762211003</v>
      </c>
      <c r="M162" s="57">
        <f>SUM(Table8[[#This Row],[G.O.U]:[External Financing (EF)]])</f>
        <v>591.36348762211003</v>
      </c>
      <c r="N162" s="57">
        <v>0</v>
      </c>
      <c r="O162" s="57"/>
      <c r="P162" s="57">
        <v>0</v>
      </c>
      <c r="Q162" s="57">
        <f>SUM(Table8[[#This Row],[GOU 24/25]:[EF 24/25]])</f>
        <v>0</v>
      </c>
      <c r="R162" s="57">
        <v>0</v>
      </c>
      <c r="S162" s="57">
        <v>167.13990264852001</v>
      </c>
      <c r="T162" s="57">
        <f>SUM(Table8[[#This Row],[GOU 25/26]:[EF 25/26]])</f>
        <v>167.13990264852001</v>
      </c>
      <c r="U162" s="57">
        <v>0</v>
      </c>
      <c r="V162" s="57">
        <v>178.40242033616801</v>
      </c>
      <c r="W162" s="57">
        <f>SUM(Table8[[#This Row],[GOU 26/27]:[EF 26/27]])</f>
        <v>178.40242033616801</v>
      </c>
      <c r="X162" s="57">
        <v>0</v>
      </c>
      <c r="Y162" s="57">
        <v>118.96390689077801</v>
      </c>
      <c r="Z162" s="57">
        <f>SUM(Table8[[#This Row],[GOU 27/28]:[EF 27/28]])</f>
        <v>118.96390689077801</v>
      </c>
      <c r="AA162" s="57"/>
      <c r="AB162" s="57"/>
      <c r="AC162" s="57">
        <f>SUM(Table8[[#This Row],[GOU 28/29]:[EF 28/29]])</f>
        <v>0</v>
      </c>
    </row>
    <row r="163" spans="1:29" ht="69.75" x14ac:dyDescent="0.35">
      <c r="A163" s="169">
        <v>160</v>
      </c>
      <c r="B163" s="170" t="s">
        <v>281</v>
      </c>
      <c r="C163" s="171" t="s">
        <v>282</v>
      </c>
      <c r="D163" s="172" t="s">
        <v>283</v>
      </c>
      <c r="E163" s="171" t="s">
        <v>284</v>
      </c>
      <c r="F163" s="172" t="s">
        <v>285</v>
      </c>
      <c r="G163" s="171" t="s">
        <v>286</v>
      </c>
      <c r="H163" s="171" t="s">
        <v>39</v>
      </c>
      <c r="I163" s="173">
        <v>44203</v>
      </c>
      <c r="J163" s="173" t="s">
        <v>778</v>
      </c>
      <c r="K163" s="57">
        <v>98.6</v>
      </c>
      <c r="L163" s="57">
        <v>0</v>
      </c>
      <c r="M163" s="57">
        <f>SUM(Table8[[#This Row],[G.O.U]:[External Financing (EF)]])</f>
        <v>98.6</v>
      </c>
      <c r="N163" s="57">
        <v>0.78100000000000003</v>
      </c>
      <c r="O163" s="57"/>
      <c r="P163" s="57">
        <v>0</v>
      </c>
      <c r="Q163" s="57">
        <f>SUM(Table8[[#This Row],[GOU 24/25]:[EF 24/25]])</f>
        <v>0.78100000000000003</v>
      </c>
      <c r="R163" s="57">
        <v>0</v>
      </c>
      <c r="S163" s="57">
        <v>0</v>
      </c>
      <c r="T163" s="57">
        <f>SUM(Table8[[#This Row],[GOU 25/26]:[EF 25/26]])</f>
        <v>0</v>
      </c>
      <c r="U163" s="57">
        <v>0</v>
      </c>
      <c r="V163" s="57">
        <v>0</v>
      </c>
      <c r="W163" s="57">
        <f>SUM(Table8[[#This Row],[GOU 26/27]:[EF 26/27]])</f>
        <v>0</v>
      </c>
      <c r="X163" s="57">
        <v>0</v>
      </c>
      <c r="Y163" s="57">
        <v>0</v>
      </c>
      <c r="Z163" s="57">
        <f>SUM(Table8[[#This Row],[GOU 27/28]:[EF 27/28]])</f>
        <v>0</v>
      </c>
      <c r="AA163" s="57"/>
      <c r="AB163" s="57"/>
      <c r="AC163" s="57">
        <f>SUM(Table8[[#This Row],[GOU 28/29]:[EF 28/29]])</f>
        <v>0</v>
      </c>
    </row>
    <row r="164" spans="1:29" ht="69.75" x14ac:dyDescent="0.35">
      <c r="A164" s="169">
        <v>161</v>
      </c>
      <c r="B164" s="170" t="s">
        <v>281</v>
      </c>
      <c r="C164" s="171" t="s">
        <v>282</v>
      </c>
      <c r="D164" s="172" t="s">
        <v>287</v>
      </c>
      <c r="E164" s="171" t="s">
        <v>288</v>
      </c>
      <c r="F164" s="172" t="s">
        <v>289</v>
      </c>
      <c r="G164" s="171" t="s">
        <v>290</v>
      </c>
      <c r="H164" s="171" t="s">
        <v>36</v>
      </c>
      <c r="I164" s="173">
        <v>43837</v>
      </c>
      <c r="J164" s="173" t="s">
        <v>778</v>
      </c>
      <c r="K164" s="57">
        <v>4.4649999999999999</v>
      </c>
      <c r="L164" s="57">
        <v>0</v>
      </c>
      <c r="M164" s="57">
        <f>SUM(Table8[[#This Row],[G.O.U]:[External Financing (EF)]])</f>
        <v>4.4649999999999999</v>
      </c>
      <c r="N164" s="57">
        <v>0</v>
      </c>
      <c r="O164" s="57"/>
      <c r="P164" s="57">
        <v>113.726</v>
      </c>
      <c r="Q164" s="57">
        <f>SUM(Table8[[#This Row],[GOU 24/25]:[EF 24/25]])</f>
        <v>113.726</v>
      </c>
      <c r="R164" s="57">
        <v>0</v>
      </c>
      <c r="S164" s="57">
        <v>0</v>
      </c>
      <c r="T164" s="57">
        <f>SUM(Table8[[#This Row],[GOU 25/26]:[EF 25/26]])</f>
        <v>0</v>
      </c>
      <c r="U164" s="57">
        <v>0</v>
      </c>
      <c r="V164" s="57">
        <v>0</v>
      </c>
      <c r="W164" s="57">
        <f>SUM(Table8[[#This Row],[GOU 26/27]:[EF 26/27]])</f>
        <v>0</v>
      </c>
      <c r="X164" s="57">
        <v>0</v>
      </c>
      <c r="Y164" s="57">
        <v>0</v>
      </c>
      <c r="Z164" s="57">
        <f>SUM(Table8[[#This Row],[GOU 27/28]:[EF 27/28]])</f>
        <v>0</v>
      </c>
      <c r="AA164" s="57"/>
      <c r="AB164" s="57"/>
      <c r="AC164" s="58">
        <f>SUM(Table8[[#This Row],[GOU 28/29]:[EF 28/29]])</f>
        <v>0</v>
      </c>
    </row>
    <row r="165" spans="1:29" ht="69.75" x14ac:dyDescent="0.35">
      <c r="A165" s="169">
        <v>162</v>
      </c>
      <c r="B165" s="170" t="s">
        <v>281</v>
      </c>
      <c r="C165" s="171" t="s">
        <v>282</v>
      </c>
      <c r="D165" s="172" t="s">
        <v>287</v>
      </c>
      <c r="E165" s="171" t="s">
        <v>288</v>
      </c>
      <c r="F165" s="172" t="s">
        <v>291</v>
      </c>
      <c r="G165" s="171" t="s">
        <v>292</v>
      </c>
      <c r="H165" s="171" t="s">
        <v>39</v>
      </c>
      <c r="I165" s="173">
        <v>43837</v>
      </c>
      <c r="J165" s="173" t="s">
        <v>778</v>
      </c>
      <c r="K165" s="57">
        <v>1.0389999999999999</v>
      </c>
      <c r="L165" s="57">
        <v>0</v>
      </c>
      <c r="M165" s="57">
        <f>SUM(Table8[[#This Row],[G.O.U]:[External Financing (EF)]])</f>
        <v>1.0389999999999999</v>
      </c>
      <c r="N165" s="57">
        <v>3.7999999999999999E-2</v>
      </c>
      <c r="O165" s="57"/>
      <c r="P165" s="57">
        <v>0</v>
      </c>
      <c r="Q165" s="57">
        <f>SUM(Table8[[#This Row],[GOU 24/25]:[EF 24/25]])</f>
        <v>3.7999999999999999E-2</v>
      </c>
      <c r="R165" s="57">
        <v>0</v>
      </c>
      <c r="S165" s="57">
        <v>0</v>
      </c>
      <c r="T165" s="57">
        <f>SUM(Table8[[#This Row],[GOU 25/26]:[EF 25/26]])</f>
        <v>0</v>
      </c>
      <c r="U165" s="57">
        <v>0</v>
      </c>
      <c r="V165" s="57">
        <v>0</v>
      </c>
      <c r="W165" s="57">
        <f>SUM(Table8[[#This Row],[GOU 26/27]:[EF 26/27]])</f>
        <v>0</v>
      </c>
      <c r="X165" s="57">
        <v>0</v>
      </c>
      <c r="Y165" s="57">
        <v>0</v>
      </c>
      <c r="Z165" s="57">
        <f>SUM(Table8[[#This Row],[GOU 27/28]:[EF 27/28]])</f>
        <v>0</v>
      </c>
      <c r="AA165" s="57"/>
      <c r="AB165" s="57"/>
      <c r="AC165" s="58">
        <f>SUM(Table8[[#This Row],[GOU 28/29]:[EF 28/29]])</f>
        <v>0</v>
      </c>
    </row>
    <row r="166" spans="1:29" ht="93" x14ac:dyDescent="0.35">
      <c r="A166" s="169">
        <v>163</v>
      </c>
      <c r="B166" s="170" t="s">
        <v>293</v>
      </c>
      <c r="C166" s="171" t="s">
        <v>294</v>
      </c>
      <c r="D166" s="172" t="s">
        <v>49</v>
      </c>
      <c r="E166" s="171" t="s">
        <v>50</v>
      </c>
      <c r="F166" s="177" t="s">
        <v>1459</v>
      </c>
      <c r="G166" s="176" t="s">
        <v>1460</v>
      </c>
      <c r="H166" s="171" t="s">
        <v>36</v>
      </c>
      <c r="I166" s="173">
        <v>40725</v>
      </c>
      <c r="J166" s="173">
        <v>45838</v>
      </c>
      <c r="K166" s="57">
        <v>12.214</v>
      </c>
      <c r="L166" s="57"/>
      <c r="M166" s="158">
        <f>SUM(Table8[[#This Row],[G.O.U]:[External Financing (EF)]])</f>
        <v>12.214</v>
      </c>
      <c r="N166" s="158">
        <v>0.19</v>
      </c>
      <c r="O166" s="158"/>
      <c r="P166" s="158">
        <v>0</v>
      </c>
      <c r="Q166" s="158">
        <f>SUM(Table8[[#This Row],[GOU 24/25]:[EF 24/25]])</f>
        <v>0.19</v>
      </c>
      <c r="R166" s="158"/>
      <c r="S166" s="158"/>
      <c r="T166" s="158">
        <f>SUM(Table8[[#This Row],[GOU 25/26]:[EF 25/26]])</f>
        <v>0</v>
      </c>
      <c r="U166" s="158"/>
      <c r="V166" s="158"/>
      <c r="W166" s="158">
        <f>SUM(Table8[[#This Row],[GOU 26/27]:[EF 26/27]])</f>
        <v>0</v>
      </c>
      <c r="X166" s="158"/>
      <c r="Y166" s="158"/>
      <c r="Z166" s="158">
        <f>SUM(Table8[[#This Row],[GOU 27/28]:[EF 27/28]])</f>
        <v>0</v>
      </c>
      <c r="AA166" s="158"/>
      <c r="AB166" s="158"/>
      <c r="AC166" s="158">
        <f>SUM(Table8[[#This Row],[GOU 28/29]:[EF 28/29]])</f>
        <v>0</v>
      </c>
    </row>
    <row r="167" spans="1:29" ht="93" x14ac:dyDescent="0.35">
      <c r="A167" s="169">
        <v>164</v>
      </c>
      <c r="B167" s="170" t="s">
        <v>293</v>
      </c>
      <c r="C167" s="171" t="s">
        <v>294</v>
      </c>
      <c r="D167" s="172" t="s">
        <v>49</v>
      </c>
      <c r="E167" s="171" t="s">
        <v>50</v>
      </c>
      <c r="F167" s="177" t="s">
        <v>1444</v>
      </c>
      <c r="G167" s="176" t="s">
        <v>2573</v>
      </c>
      <c r="H167" s="176" t="s">
        <v>36</v>
      </c>
      <c r="I167" s="181">
        <v>41821</v>
      </c>
      <c r="J167" s="181">
        <v>45838</v>
      </c>
      <c r="K167" s="158">
        <v>25.5</v>
      </c>
      <c r="L167" s="158"/>
      <c r="M167" s="158">
        <f>SUM(Table8[[#This Row],[G.O.U]:[External Financing (EF)]])</f>
        <v>25.5</v>
      </c>
      <c r="N167" s="158">
        <v>2.4700000000000002</v>
      </c>
      <c r="O167" s="158"/>
      <c r="P167" s="158">
        <v>0</v>
      </c>
      <c r="Q167" s="158">
        <f>SUM(Table8[[#This Row],[GOU 24/25]:[EF 24/25]])</f>
        <v>2.4700000000000002</v>
      </c>
      <c r="R167" s="158"/>
      <c r="S167" s="158"/>
      <c r="T167" s="158">
        <f>SUM(Table8[[#This Row],[GOU 25/26]:[EF 25/26]])</f>
        <v>0</v>
      </c>
      <c r="U167" s="158"/>
      <c r="V167" s="158"/>
      <c r="W167" s="158">
        <f>SUM(Table8[[#This Row],[GOU 26/27]:[EF 26/27]])</f>
        <v>0</v>
      </c>
      <c r="X167" s="158"/>
      <c r="Y167" s="158"/>
      <c r="Z167" s="158">
        <f>SUM(Table8[[#This Row],[GOU 27/28]:[EF 27/28]])</f>
        <v>0</v>
      </c>
      <c r="AA167" s="158"/>
      <c r="AB167" s="158"/>
      <c r="AC167" s="158">
        <f>SUM(Table8[[#This Row],[GOU 28/29]:[EF 28/29]])</f>
        <v>0</v>
      </c>
    </row>
    <row r="168" spans="1:29" ht="116.25" x14ac:dyDescent="0.35">
      <c r="A168" s="169">
        <v>165</v>
      </c>
      <c r="B168" s="170" t="s">
        <v>293</v>
      </c>
      <c r="C168" s="171" t="s">
        <v>294</v>
      </c>
      <c r="D168" s="172" t="s">
        <v>49</v>
      </c>
      <c r="E168" s="171" t="s">
        <v>50</v>
      </c>
      <c r="F168" s="177" t="s">
        <v>1483</v>
      </c>
      <c r="G168" s="176" t="s">
        <v>2574</v>
      </c>
      <c r="H168" s="176" t="s">
        <v>36</v>
      </c>
      <c r="I168" s="181">
        <v>43647</v>
      </c>
      <c r="J168" s="181" t="s">
        <v>2383</v>
      </c>
      <c r="K168" s="158">
        <v>242</v>
      </c>
      <c r="L168" s="158">
        <v>0</v>
      </c>
      <c r="M168" s="158">
        <f>SUM(Table8[[#This Row],[G.O.U]:[External Financing (EF)]])</f>
        <v>242</v>
      </c>
      <c r="N168" s="158">
        <v>40.04</v>
      </c>
      <c r="O168" s="158"/>
      <c r="P168" s="158">
        <v>0</v>
      </c>
      <c r="Q168" s="158">
        <f>SUM(Table8[[#This Row],[GOU 24/25]:[EF 24/25]])</f>
        <v>40.04</v>
      </c>
      <c r="R168" s="158"/>
      <c r="S168" s="158"/>
      <c r="T168" s="158">
        <f>SUM(Table8[[#This Row],[GOU 25/26]:[EF 25/26]])</f>
        <v>0</v>
      </c>
      <c r="U168" s="158"/>
      <c r="V168" s="158"/>
      <c r="W168" s="158">
        <f>SUM(Table8[[#This Row],[GOU 26/27]:[EF 26/27]])</f>
        <v>0</v>
      </c>
      <c r="X168" s="158"/>
      <c r="Y168" s="158"/>
      <c r="Z168" s="158">
        <f>SUM(Table8[[#This Row],[GOU 27/28]:[EF 27/28]])</f>
        <v>0</v>
      </c>
      <c r="AA168" s="158"/>
      <c r="AB168" s="158"/>
      <c r="AC168" s="158">
        <f>SUM(Table8[[#This Row],[GOU 28/29]:[EF 28/29]])</f>
        <v>0</v>
      </c>
    </row>
    <row r="169" spans="1:29" ht="93" x14ac:dyDescent="0.35">
      <c r="A169" s="169">
        <v>166</v>
      </c>
      <c r="B169" s="170" t="s">
        <v>293</v>
      </c>
      <c r="C169" s="171" t="s">
        <v>294</v>
      </c>
      <c r="D169" s="172" t="s">
        <v>49</v>
      </c>
      <c r="E169" s="171" t="s">
        <v>50</v>
      </c>
      <c r="F169" s="172" t="s">
        <v>129</v>
      </c>
      <c r="G169" s="171" t="s">
        <v>130</v>
      </c>
      <c r="H169" s="171" t="s">
        <v>36</v>
      </c>
      <c r="I169" s="173">
        <v>43472</v>
      </c>
      <c r="J169" s="173" t="s">
        <v>83</v>
      </c>
      <c r="K169" s="57">
        <v>171</v>
      </c>
      <c r="L169" s="57">
        <v>54.23</v>
      </c>
      <c r="M169" s="57">
        <f>SUM(Table8[[#This Row],[G.O.U]:[External Financing (EF)]])</f>
        <v>225.23</v>
      </c>
      <c r="N169" s="57">
        <v>14.04</v>
      </c>
      <c r="O169" s="57"/>
      <c r="P169" s="57">
        <v>0</v>
      </c>
      <c r="Q169" s="57">
        <f>SUM(Table8[[#This Row],[GOU 24/25]:[EF 24/25]])</f>
        <v>14.04</v>
      </c>
      <c r="R169" s="57">
        <v>0</v>
      </c>
      <c r="S169" s="57">
        <v>0</v>
      </c>
      <c r="T169" s="57">
        <f>SUM(Table8[[#This Row],[GOU 25/26]:[EF 25/26]])</f>
        <v>0</v>
      </c>
      <c r="U169" s="57">
        <v>0</v>
      </c>
      <c r="V169" s="57">
        <v>0</v>
      </c>
      <c r="W169" s="57">
        <f>SUM(Table8[[#This Row],[GOU 26/27]:[EF 26/27]])</f>
        <v>0</v>
      </c>
      <c r="X169" s="57">
        <v>0</v>
      </c>
      <c r="Y169" s="57">
        <v>0</v>
      </c>
      <c r="Z169" s="57">
        <f>SUM(Table8[[#This Row],[GOU 27/28]:[EF 27/28]])</f>
        <v>0</v>
      </c>
      <c r="AA169" s="57"/>
      <c r="AB169" s="57"/>
      <c r="AC169" s="57">
        <f>SUM(Table8[[#This Row],[GOU 28/29]:[EF 28/29]])</f>
        <v>0</v>
      </c>
    </row>
    <row r="170" spans="1:29" ht="93" x14ac:dyDescent="0.35">
      <c r="A170" s="169">
        <v>167</v>
      </c>
      <c r="B170" s="170" t="s">
        <v>293</v>
      </c>
      <c r="C170" s="171" t="s">
        <v>294</v>
      </c>
      <c r="D170" s="172" t="s">
        <v>49</v>
      </c>
      <c r="E170" s="171" t="s">
        <v>50</v>
      </c>
      <c r="F170" s="172" t="s">
        <v>131</v>
      </c>
      <c r="G170" s="171" t="s">
        <v>132</v>
      </c>
      <c r="H170" s="171" t="s">
        <v>36</v>
      </c>
      <c r="I170" s="173">
        <v>43472</v>
      </c>
      <c r="J170" s="173" t="s">
        <v>83</v>
      </c>
      <c r="K170" s="57">
        <v>172.73</v>
      </c>
      <c r="L170" s="57">
        <v>124.15</v>
      </c>
      <c r="M170" s="57">
        <f>SUM(Table8[[#This Row],[G.O.U]:[External Financing (EF)]])</f>
        <v>296.88</v>
      </c>
      <c r="N170" s="57">
        <v>11.79</v>
      </c>
      <c r="O170" s="57"/>
      <c r="P170" s="57">
        <v>38.4</v>
      </c>
      <c r="Q170" s="57">
        <f>SUM(Table8[[#This Row],[GOU 24/25]:[EF 24/25]])</f>
        <v>50.19</v>
      </c>
      <c r="R170" s="57">
        <v>0</v>
      </c>
      <c r="S170" s="57">
        <v>0</v>
      </c>
      <c r="T170" s="57">
        <f>SUM(Table8[[#This Row],[GOU 25/26]:[EF 25/26]])</f>
        <v>0</v>
      </c>
      <c r="U170" s="57">
        <v>0</v>
      </c>
      <c r="V170" s="57">
        <v>0</v>
      </c>
      <c r="W170" s="57">
        <f>SUM(Table8[[#This Row],[GOU 26/27]:[EF 26/27]])</f>
        <v>0</v>
      </c>
      <c r="X170" s="57">
        <v>0</v>
      </c>
      <c r="Y170" s="57">
        <v>0</v>
      </c>
      <c r="Z170" s="57">
        <f>SUM(Table8[[#This Row],[GOU 27/28]:[EF 27/28]])</f>
        <v>0</v>
      </c>
      <c r="AA170" s="57"/>
      <c r="AB170" s="57"/>
      <c r="AC170" s="57">
        <f>SUM(Table8[[#This Row],[GOU 28/29]:[EF 28/29]])</f>
        <v>0</v>
      </c>
    </row>
    <row r="171" spans="1:29" ht="93" x14ac:dyDescent="0.35">
      <c r="A171" s="169">
        <v>168</v>
      </c>
      <c r="B171" s="170" t="s">
        <v>293</v>
      </c>
      <c r="C171" s="171" t="s">
        <v>294</v>
      </c>
      <c r="D171" s="172" t="s">
        <v>49</v>
      </c>
      <c r="E171" s="171" t="s">
        <v>50</v>
      </c>
      <c r="F171" s="172" t="s">
        <v>133</v>
      </c>
      <c r="G171" s="171" t="s">
        <v>134</v>
      </c>
      <c r="H171" s="171" t="s">
        <v>36</v>
      </c>
      <c r="I171" s="173">
        <v>43837</v>
      </c>
      <c r="J171" s="173" t="s">
        <v>83</v>
      </c>
      <c r="K171" s="57">
        <v>120.28</v>
      </c>
      <c r="L171" s="57">
        <v>0</v>
      </c>
      <c r="M171" s="57">
        <f>SUM(Table8[[#This Row],[G.O.U]:[External Financing (EF)]])</f>
        <v>120.28</v>
      </c>
      <c r="N171" s="57">
        <v>1.72</v>
      </c>
      <c r="O171" s="57"/>
      <c r="P171" s="57">
        <v>0</v>
      </c>
      <c r="Q171" s="57">
        <f>SUM(Table8[[#This Row],[GOU 24/25]:[EF 24/25]])</f>
        <v>1.72</v>
      </c>
      <c r="R171" s="57">
        <v>0</v>
      </c>
      <c r="S171" s="57">
        <v>0</v>
      </c>
      <c r="T171" s="57">
        <f>SUM(Table8[[#This Row],[GOU 25/26]:[EF 25/26]])</f>
        <v>0</v>
      </c>
      <c r="U171" s="57">
        <v>0</v>
      </c>
      <c r="V171" s="57">
        <v>0</v>
      </c>
      <c r="W171" s="57">
        <f>SUM(Table8[[#This Row],[GOU 26/27]:[EF 26/27]])</f>
        <v>0</v>
      </c>
      <c r="X171" s="57">
        <v>0</v>
      </c>
      <c r="Y171" s="57">
        <v>0</v>
      </c>
      <c r="Z171" s="57">
        <f>SUM(Table8[[#This Row],[GOU 27/28]:[EF 27/28]])</f>
        <v>0</v>
      </c>
      <c r="AA171" s="57"/>
      <c r="AB171" s="57"/>
      <c r="AC171" s="58">
        <f>SUM(Table8[[#This Row],[GOU 28/29]:[EF 28/29]])</f>
        <v>0</v>
      </c>
    </row>
    <row r="172" spans="1:29" ht="93" x14ac:dyDescent="0.35">
      <c r="A172" s="169">
        <v>169</v>
      </c>
      <c r="B172" s="170" t="s">
        <v>293</v>
      </c>
      <c r="C172" s="171" t="s">
        <v>294</v>
      </c>
      <c r="D172" s="172" t="s">
        <v>49</v>
      </c>
      <c r="E172" s="171" t="s">
        <v>50</v>
      </c>
      <c r="F172" s="172" t="s">
        <v>137</v>
      </c>
      <c r="G172" s="171" t="s">
        <v>138</v>
      </c>
      <c r="H172" s="171" t="s">
        <v>36</v>
      </c>
      <c r="I172" s="173">
        <v>43837</v>
      </c>
      <c r="J172" s="173" t="s">
        <v>83</v>
      </c>
      <c r="K172" s="57">
        <v>201.56460000000001</v>
      </c>
      <c r="L172" s="57">
        <v>1708.9731549999999</v>
      </c>
      <c r="M172" s="57">
        <f>SUM(Table8[[#This Row],[G.O.U]:[External Financing (EF)]])</f>
        <v>1910.5377549999998</v>
      </c>
      <c r="N172" s="57">
        <v>56.094000000000001</v>
      </c>
      <c r="O172" s="57"/>
      <c r="P172" s="57">
        <v>48</v>
      </c>
      <c r="Q172" s="57">
        <f>SUM(Table8[[#This Row],[GOU 24/25]:[EF 24/25]])</f>
        <v>104.09399999999999</v>
      </c>
      <c r="R172" s="57">
        <v>0</v>
      </c>
      <c r="S172" s="57">
        <v>0</v>
      </c>
      <c r="T172" s="57">
        <f>SUM(Table8[[#This Row],[GOU 25/26]:[EF 25/26]])</f>
        <v>0</v>
      </c>
      <c r="U172" s="57">
        <v>0</v>
      </c>
      <c r="V172" s="57">
        <v>0</v>
      </c>
      <c r="W172" s="57">
        <f>SUM(Table8[[#This Row],[GOU 26/27]:[EF 26/27]])</f>
        <v>0</v>
      </c>
      <c r="X172" s="57">
        <v>0</v>
      </c>
      <c r="Y172" s="57">
        <v>0</v>
      </c>
      <c r="Z172" s="57">
        <f>SUM(Table8[[#This Row],[GOU 27/28]:[EF 27/28]])</f>
        <v>0</v>
      </c>
      <c r="AA172" s="57"/>
      <c r="AB172" s="57"/>
      <c r="AC172" s="58">
        <f>SUM(Table8[[#This Row],[GOU 28/29]:[EF 28/29]])</f>
        <v>0</v>
      </c>
    </row>
    <row r="173" spans="1:29" ht="93" x14ac:dyDescent="0.35">
      <c r="A173" s="169">
        <v>170</v>
      </c>
      <c r="B173" s="170" t="s">
        <v>293</v>
      </c>
      <c r="C173" s="171" t="s">
        <v>294</v>
      </c>
      <c r="D173" s="172" t="s">
        <v>49</v>
      </c>
      <c r="E173" s="171" t="s">
        <v>50</v>
      </c>
      <c r="F173" s="172" t="s">
        <v>141</v>
      </c>
      <c r="G173" s="171" t="s">
        <v>142</v>
      </c>
      <c r="H173" s="171" t="s">
        <v>36</v>
      </c>
      <c r="I173" s="173">
        <v>43837</v>
      </c>
      <c r="J173" s="173" t="s">
        <v>83</v>
      </c>
      <c r="K173" s="57">
        <v>55.957999700000002</v>
      </c>
      <c r="L173" s="57">
        <v>0</v>
      </c>
      <c r="M173" s="57">
        <f>SUM(Table8[[#This Row],[G.O.U]:[External Financing (EF)]])</f>
        <v>55.957999700000002</v>
      </c>
      <c r="N173" s="57">
        <v>10.4</v>
      </c>
      <c r="O173" s="57"/>
      <c r="P173" s="57">
        <v>0</v>
      </c>
      <c r="Q173" s="57">
        <f>SUM(Table8[[#This Row],[GOU 24/25]:[EF 24/25]])</f>
        <v>10.4</v>
      </c>
      <c r="R173" s="57">
        <v>0</v>
      </c>
      <c r="S173" s="57">
        <v>0</v>
      </c>
      <c r="T173" s="57">
        <f>SUM(Table8[[#This Row],[GOU 25/26]:[EF 25/26]])</f>
        <v>0</v>
      </c>
      <c r="U173" s="57">
        <v>0</v>
      </c>
      <c r="V173" s="57">
        <v>0</v>
      </c>
      <c r="W173" s="57">
        <f>SUM(Table8[[#This Row],[GOU 26/27]:[EF 26/27]])</f>
        <v>0</v>
      </c>
      <c r="X173" s="57">
        <v>0</v>
      </c>
      <c r="Y173" s="57">
        <v>0</v>
      </c>
      <c r="Z173" s="57">
        <f>SUM(Table8[[#This Row],[GOU 27/28]:[EF 27/28]])</f>
        <v>0</v>
      </c>
      <c r="AA173" s="57"/>
      <c r="AB173" s="57"/>
      <c r="AC173" s="58">
        <f>SUM(Table8[[#This Row],[GOU 28/29]:[EF 28/29]])</f>
        <v>0</v>
      </c>
    </row>
    <row r="174" spans="1:29" ht="93" x14ac:dyDescent="0.35">
      <c r="A174" s="169">
        <v>171</v>
      </c>
      <c r="B174" s="170" t="s">
        <v>293</v>
      </c>
      <c r="C174" s="171" t="s">
        <v>294</v>
      </c>
      <c r="D174" s="172" t="s">
        <v>49</v>
      </c>
      <c r="E174" s="171" t="s">
        <v>50</v>
      </c>
      <c r="F174" s="172" t="s">
        <v>153</v>
      </c>
      <c r="G174" s="171" t="s">
        <v>154</v>
      </c>
      <c r="H174" s="171" t="s">
        <v>36</v>
      </c>
      <c r="I174" s="173">
        <v>44568</v>
      </c>
      <c r="J174" s="173" t="s">
        <v>780</v>
      </c>
      <c r="K174" s="57">
        <v>152.62</v>
      </c>
      <c r="L174" s="57">
        <v>0</v>
      </c>
      <c r="M174" s="57">
        <f>SUM(Table8[[#This Row],[G.O.U]:[External Financing (EF)]])</f>
        <v>152.62</v>
      </c>
      <c r="N174" s="57">
        <v>11.4</v>
      </c>
      <c r="O174" s="57"/>
      <c r="P174" s="57">
        <v>0</v>
      </c>
      <c r="Q174" s="57">
        <f>SUM(Table8[[#This Row],[GOU 24/25]:[EF 24/25]])</f>
        <v>11.4</v>
      </c>
      <c r="R174" s="57">
        <v>25.163666666000001</v>
      </c>
      <c r="S174" s="57">
        <v>0</v>
      </c>
      <c r="T174" s="57">
        <f>SUM(Table8[[#This Row],[GOU 25/26]:[EF 25/26]])</f>
        <v>25.163666666000001</v>
      </c>
      <c r="U174" s="57">
        <v>0</v>
      </c>
      <c r="V174" s="57">
        <v>0</v>
      </c>
      <c r="W174" s="57">
        <f>SUM(Table8[[#This Row],[GOU 26/27]:[EF 26/27]])</f>
        <v>0</v>
      </c>
      <c r="X174" s="57">
        <v>0</v>
      </c>
      <c r="Y174" s="57">
        <v>0</v>
      </c>
      <c r="Z174" s="57">
        <f>SUM(Table8[[#This Row],[GOU 27/28]:[EF 27/28]])</f>
        <v>0</v>
      </c>
      <c r="AA174" s="57"/>
      <c r="AB174" s="57"/>
      <c r="AC174" s="57">
        <f>SUM(Table8[[#This Row],[GOU 28/29]:[EF 28/29]])</f>
        <v>0</v>
      </c>
    </row>
    <row r="175" spans="1:29" ht="93" x14ac:dyDescent="0.35">
      <c r="A175" s="169">
        <v>172</v>
      </c>
      <c r="B175" s="170" t="s">
        <v>293</v>
      </c>
      <c r="C175" s="171" t="s">
        <v>294</v>
      </c>
      <c r="D175" s="172" t="s">
        <v>49</v>
      </c>
      <c r="E175" s="171" t="s">
        <v>50</v>
      </c>
      <c r="F175" s="172" t="s">
        <v>155</v>
      </c>
      <c r="G175" s="171" t="s">
        <v>156</v>
      </c>
      <c r="H175" s="171" t="s">
        <v>36</v>
      </c>
      <c r="I175" s="173">
        <v>44933</v>
      </c>
      <c r="J175" s="173" t="s">
        <v>86</v>
      </c>
      <c r="K175" s="57">
        <v>130.5</v>
      </c>
      <c r="L175" s="57">
        <v>0</v>
      </c>
      <c r="M175" s="57">
        <f>SUM(Table8[[#This Row],[G.O.U]:[External Financing (EF)]])</f>
        <v>130.5</v>
      </c>
      <c r="N175" s="57">
        <v>2.6629999999999998</v>
      </c>
      <c r="O175" s="57"/>
      <c r="P175" s="57">
        <v>0</v>
      </c>
      <c r="Q175" s="57">
        <f>SUM(Table8[[#This Row],[GOU 24/25]:[EF 24/25]])</f>
        <v>2.6629999999999998</v>
      </c>
      <c r="R175" s="57">
        <v>25.3</v>
      </c>
      <c r="S175" s="57">
        <v>0</v>
      </c>
      <c r="T175" s="57">
        <f>SUM(Table8[[#This Row],[GOU 25/26]:[EF 25/26]])</f>
        <v>25.3</v>
      </c>
      <c r="U175" s="57">
        <v>28.3</v>
      </c>
      <c r="V175" s="57">
        <v>0</v>
      </c>
      <c r="W175" s="57">
        <f>SUM(Table8[[#This Row],[GOU 26/27]:[EF 26/27]])</f>
        <v>28.3</v>
      </c>
      <c r="X175" s="57">
        <v>23.3</v>
      </c>
      <c r="Y175" s="57">
        <v>0</v>
      </c>
      <c r="Z175" s="57">
        <f>SUM(Table8[[#This Row],[GOU 27/28]:[EF 27/28]])</f>
        <v>23.3</v>
      </c>
      <c r="AA175" s="57">
        <v>28.3</v>
      </c>
      <c r="AB175" s="57"/>
      <c r="AC175" s="57">
        <f>SUM(Table8[[#This Row],[GOU 28/29]:[EF 28/29]])</f>
        <v>28.3</v>
      </c>
    </row>
    <row r="176" spans="1:29" ht="116.25" x14ac:dyDescent="0.35">
      <c r="A176" s="169">
        <v>173</v>
      </c>
      <c r="B176" s="170" t="s">
        <v>293</v>
      </c>
      <c r="C176" s="171" t="s">
        <v>294</v>
      </c>
      <c r="D176" s="172" t="s">
        <v>49</v>
      </c>
      <c r="E176" s="171" t="s">
        <v>50</v>
      </c>
      <c r="F176" s="180">
        <v>1530</v>
      </c>
      <c r="G176" s="180" t="s">
        <v>1438</v>
      </c>
      <c r="H176" s="171" t="s">
        <v>36</v>
      </c>
      <c r="I176" s="173">
        <v>43647</v>
      </c>
      <c r="J176" s="173">
        <v>45838</v>
      </c>
      <c r="K176" s="57">
        <v>918</v>
      </c>
      <c r="L176" s="57"/>
      <c r="M176" s="57">
        <f>SUM(Table8[[#This Row],[G.O.U]:[External Financing (EF)]])</f>
        <v>918</v>
      </c>
      <c r="N176" s="57">
        <v>19.574999999999999</v>
      </c>
      <c r="O176" s="57"/>
      <c r="P176" s="57">
        <v>295.44</v>
      </c>
      <c r="Q176" s="57">
        <f>SUM(Table8[[#This Row],[GOU 24/25]:[EF 24/25]])</f>
        <v>315.01499999999999</v>
      </c>
      <c r="R176" s="57"/>
      <c r="S176" s="57"/>
      <c r="T176" s="57">
        <f>SUM(Table8[[#This Row],[GOU 25/26]:[EF 25/26]])</f>
        <v>0</v>
      </c>
      <c r="U176" s="57"/>
      <c r="V176" s="57"/>
      <c r="W176" s="57">
        <f>SUM(Table8[[#This Row],[GOU 26/27]:[EF 26/27]])</f>
        <v>0</v>
      </c>
      <c r="X176" s="57"/>
      <c r="Y176" s="57"/>
      <c r="Z176" s="57">
        <f>SUM(Table8[[#This Row],[GOU 27/28]:[EF 27/28]])</f>
        <v>0</v>
      </c>
      <c r="AA176" s="57"/>
      <c r="AB176" s="57"/>
      <c r="AC176" s="58">
        <f>SUM(Table8[[#This Row],[GOU 28/29]:[EF 28/29]])</f>
        <v>0</v>
      </c>
    </row>
    <row r="177" spans="1:29" ht="93" x14ac:dyDescent="0.35">
      <c r="A177" s="169">
        <v>174</v>
      </c>
      <c r="B177" s="170" t="s">
        <v>293</v>
      </c>
      <c r="C177" s="171" t="s">
        <v>294</v>
      </c>
      <c r="D177" s="172" t="s">
        <v>269</v>
      </c>
      <c r="E177" s="171" t="s">
        <v>270</v>
      </c>
      <c r="F177" s="172" t="s">
        <v>273</v>
      </c>
      <c r="G177" s="171" t="s">
        <v>274</v>
      </c>
      <c r="H177" s="171" t="s">
        <v>39</v>
      </c>
      <c r="I177" s="173">
        <v>43837</v>
      </c>
      <c r="J177" s="173" t="s">
        <v>778</v>
      </c>
      <c r="K177" s="57">
        <v>497.89499999999998</v>
      </c>
      <c r="L177" s="57">
        <v>0</v>
      </c>
      <c r="M177" s="57">
        <f>SUM(Table8[[#This Row],[G.O.U]:[External Financing (EF)]])</f>
        <v>497.89499999999998</v>
      </c>
      <c r="N177" s="57">
        <v>5.74</v>
      </c>
      <c r="O177" s="57"/>
      <c r="P177" s="57">
        <v>0</v>
      </c>
      <c r="Q177" s="57">
        <f>SUM(Table8[[#This Row],[GOU 24/25]:[EF 24/25]])</f>
        <v>5.74</v>
      </c>
      <c r="R177" s="57">
        <v>0</v>
      </c>
      <c r="S177" s="57">
        <v>0</v>
      </c>
      <c r="T177" s="57">
        <f>SUM(Table8[[#This Row],[GOU 25/26]:[EF 25/26]])</f>
        <v>0</v>
      </c>
      <c r="U177" s="57">
        <v>0</v>
      </c>
      <c r="V177" s="57">
        <v>0</v>
      </c>
      <c r="W177" s="57">
        <f>SUM(Table8[[#This Row],[GOU 26/27]:[EF 26/27]])</f>
        <v>0</v>
      </c>
      <c r="X177" s="57">
        <v>0</v>
      </c>
      <c r="Y177" s="57">
        <v>0</v>
      </c>
      <c r="Z177" s="57">
        <f>SUM(Table8[[#This Row],[GOU 27/28]:[EF 27/28]])</f>
        <v>0</v>
      </c>
      <c r="AA177" s="57"/>
      <c r="AB177" s="57"/>
      <c r="AC177" s="57">
        <f>SUM(Table8[[#This Row],[GOU 28/29]:[EF 28/29]])</f>
        <v>0</v>
      </c>
    </row>
    <row r="178" spans="1:29" s="186" customFormat="1" ht="93" x14ac:dyDescent="0.35">
      <c r="A178" s="169">
        <v>175</v>
      </c>
      <c r="B178" s="170" t="s">
        <v>293</v>
      </c>
      <c r="C178" s="171" t="s">
        <v>294</v>
      </c>
      <c r="D178" s="172" t="s">
        <v>295</v>
      </c>
      <c r="E178" s="171" t="s">
        <v>296</v>
      </c>
      <c r="F178" s="172" t="s">
        <v>297</v>
      </c>
      <c r="G178" s="171" t="s">
        <v>298</v>
      </c>
      <c r="H178" s="171" t="s">
        <v>36</v>
      </c>
      <c r="I178" s="173">
        <v>41646</v>
      </c>
      <c r="J178" s="173" t="s">
        <v>778</v>
      </c>
      <c r="K178" s="57">
        <v>19.899999999999999</v>
      </c>
      <c r="L178" s="57">
        <v>0</v>
      </c>
      <c r="M178" s="57">
        <f>SUM(Table8[[#This Row],[G.O.U]:[External Financing (EF)]])</f>
        <v>19.899999999999999</v>
      </c>
      <c r="N178" s="57">
        <v>0.97</v>
      </c>
      <c r="O178" s="57"/>
      <c r="P178" s="57">
        <v>0</v>
      </c>
      <c r="Q178" s="57">
        <f>SUM(Table8[[#This Row],[GOU 24/25]:[EF 24/25]])</f>
        <v>0.97</v>
      </c>
      <c r="R178" s="57">
        <v>0</v>
      </c>
      <c r="S178" s="57">
        <v>0</v>
      </c>
      <c r="T178" s="57">
        <f>SUM(Table8[[#This Row],[GOU 25/26]:[EF 25/26]])</f>
        <v>0</v>
      </c>
      <c r="U178" s="57">
        <v>0</v>
      </c>
      <c r="V178" s="57">
        <v>0</v>
      </c>
      <c r="W178" s="57">
        <f>SUM(Table8[[#This Row],[GOU 26/27]:[EF 26/27]])</f>
        <v>0</v>
      </c>
      <c r="X178" s="57">
        <v>0</v>
      </c>
      <c r="Y178" s="57">
        <v>0</v>
      </c>
      <c r="Z178" s="57">
        <f>SUM(Table8[[#This Row],[GOU 27/28]:[EF 27/28]])</f>
        <v>0</v>
      </c>
      <c r="AA178" s="57"/>
      <c r="AB178" s="57"/>
      <c r="AC178" s="58">
        <f>SUM(Table8[[#This Row],[GOU 28/29]:[EF 28/29]])</f>
        <v>0</v>
      </c>
    </row>
    <row r="179" spans="1:29" ht="93" x14ac:dyDescent="0.35">
      <c r="A179" s="169">
        <v>176</v>
      </c>
      <c r="B179" s="170" t="s">
        <v>293</v>
      </c>
      <c r="C179" s="171" t="s">
        <v>294</v>
      </c>
      <c r="D179" s="172" t="s">
        <v>295</v>
      </c>
      <c r="E179" s="171" t="s">
        <v>296</v>
      </c>
      <c r="F179" s="172" t="s">
        <v>299</v>
      </c>
      <c r="G179" s="171" t="s">
        <v>300</v>
      </c>
      <c r="H179" s="171" t="s">
        <v>36</v>
      </c>
      <c r="I179" s="173">
        <v>42742</v>
      </c>
      <c r="J179" s="173" t="s">
        <v>778</v>
      </c>
      <c r="K179" s="57">
        <v>20.696000000000002</v>
      </c>
      <c r="L179" s="57">
        <v>53.7</v>
      </c>
      <c r="M179" s="57">
        <f>SUM(Table8[[#This Row],[G.O.U]:[External Financing (EF)]])</f>
        <v>74.396000000000001</v>
      </c>
      <c r="N179" s="57">
        <v>9.8800000000000008</v>
      </c>
      <c r="O179" s="57"/>
      <c r="P179" s="57">
        <v>49.651000000000003</v>
      </c>
      <c r="Q179" s="57">
        <f>SUM(Table8[[#This Row],[GOU 24/25]:[EF 24/25]])</f>
        <v>59.531000000000006</v>
      </c>
      <c r="R179" s="57">
        <v>0</v>
      </c>
      <c r="S179" s="57">
        <v>0</v>
      </c>
      <c r="T179" s="57">
        <f>SUM(Table8[[#This Row],[GOU 25/26]:[EF 25/26]])</f>
        <v>0</v>
      </c>
      <c r="U179" s="57">
        <v>0</v>
      </c>
      <c r="V179" s="57">
        <v>0</v>
      </c>
      <c r="W179" s="57">
        <f>SUM(Table8[[#This Row],[GOU 26/27]:[EF 26/27]])</f>
        <v>0</v>
      </c>
      <c r="X179" s="57">
        <v>0</v>
      </c>
      <c r="Y179" s="57">
        <v>0</v>
      </c>
      <c r="Z179" s="57">
        <f>SUM(Table8[[#This Row],[GOU 27/28]:[EF 27/28]])</f>
        <v>0</v>
      </c>
      <c r="AA179" s="57"/>
      <c r="AB179" s="57"/>
      <c r="AC179" s="58">
        <f>SUM(Table8[[#This Row],[GOU 28/29]:[EF 28/29]])</f>
        <v>0</v>
      </c>
    </row>
    <row r="180" spans="1:29" ht="93" x14ac:dyDescent="0.35">
      <c r="A180" s="169">
        <v>177</v>
      </c>
      <c r="B180" s="170" t="s">
        <v>293</v>
      </c>
      <c r="C180" s="171" t="s">
        <v>294</v>
      </c>
      <c r="D180" s="172" t="s">
        <v>295</v>
      </c>
      <c r="E180" s="171" t="s">
        <v>296</v>
      </c>
      <c r="F180" s="172" t="s">
        <v>301</v>
      </c>
      <c r="G180" s="171" t="s">
        <v>302</v>
      </c>
      <c r="H180" s="171" t="s">
        <v>39</v>
      </c>
      <c r="I180" s="173">
        <v>43837</v>
      </c>
      <c r="J180" s="173" t="s">
        <v>778</v>
      </c>
      <c r="K180" s="57">
        <v>26.6</v>
      </c>
      <c r="L180" s="57">
        <v>0</v>
      </c>
      <c r="M180" s="57">
        <f>SUM(Table8[[#This Row],[G.O.U]:[External Financing (EF)]])</f>
        <v>26.6</v>
      </c>
      <c r="N180" s="57">
        <v>3.1520000000000001</v>
      </c>
      <c r="O180" s="57"/>
      <c r="P180" s="57">
        <v>0</v>
      </c>
      <c r="Q180" s="57">
        <f>SUM(Table8[[#This Row],[GOU 24/25]:[EF 24/25]])</f>
        <v>3.1520000000000001</v>
      </c>
      <c r="R180" s="57">
        <v>0</v>
      </c>
      <c r="S180" s="57">
        <v>0</v>
      </c>
      <c r="T180" s="57">
        <f>SUM(Table8[[#This Row],[GOU 25/26]:[EF 25/26]])</f>
        <v>0</v>
      </c>
      <c r="U180" s="57">
        <v>0</v>
      </c>
      <c r="V180" s="57">
        <v>0</v>
      </c>
      <c r="W180" s="57">
        <f>SUM(Table8[[#This Row],[GOU 26/27]:[EF 26/27]])</f>
        <v>0</v>
      </c>
      <c r="X180" s="57">
        <v>0</v>
      </c>
      <c r="Y180" s="57">
        <v>0</v>
      </c>
      <c r="Z180" s="57">
        <f>SUM(Table8[[#This Row],[GOU 27/28]:[EF 27/28]])</f>
        <v>0</v>
      </c>
      <c r="AA180" s="57"/>
      <c r="AB180" s="57"/>
      <c r="AC180" s="58">
        <f>SUM(Table8[[#This Row],[GOU 28/29]:[EF 28/29]])</f>
        <v>0</v>
      </c>
    </row>
    <row r="181" spans="1:29" ht="93" x14ac:dyDescent="0.35">
      <c r="A181" s="169">
        <v>178</v>
      </c>
      <c r="B181" s="170" t="s">
        <v>293</v>
      </c>
      <c r="C181" s="171" t="s">
        <v>294</v>
      </c>
      <c r="D181" s="172" t="s">
        <v>295</v>
      </c>
      <c r="E181" s="171" t="s">
        <v>296</v>
      </c>
      <c r="F181" s="172" t="s">
        <v>303</v>
      </c>
      <c r="G181" s="171" t="s">
        <v>304</v>
      </c>
      <c r="H181" s="171" t="s">
        <v>36</v>
      </c>
      <c r="I181" s="173">
        <v>43837</v>
      </c>
      <c r="J181" s="173" t="s">
        <v>778</v>
      </c>
      <c r="K181" s="57">
        <v>79.5</v>
      </c>
      <c r="L181" s="57">
        <v>568.5</v>
      </c>
      <c r="M181" s="57">
        <f>SUM(Table8[[#This Row],[G.O.U]:[External Financing (EF)]])</f>
        <v>648</v>
      </c>
      <c r="N181" s="57">
        <v>3.62</v>
      </c>
      <c r="O181" s="57"/>
      <c r="P181" s="57">
        <v>358.96</v>
      </c>
      <c r="Q181" s="57">
        <f>SUM(Table8[[#This Row],[GOU 24/25]:[EF 24/25]])</f>
        <v>362.58</v>
      </c>
      <c r="R181" s="57">
        <v>0</v>
      </c>
      <c r="S181" s="57">
        <v>0</v>
      </c>
      <c r="T181" s="57">
        <f>SUM(Table8[[#This Row],[GOU 25/26]:[EF 25/26]])</f>
        <v>0</v>
      </c>
      <c r="U181" s="57">
        <v>0</v>
      </c>
      <c r="V181" s="57">
        <v>0</v>
      </c>
      <c r="W181" s="57">
        <f>SUM(Table8[[#This Row],[GOU 26/27]:[EF 26/27]])</f>
        <v>0</v>
      </c>
      <c r="X181" s="57">
        <v>0</v>
      </c>
      <c r="Y181" s="57">
        <v>0</v>
      </c>
      <c r="Z181" s="57">
        <f>SUM(Table8[[#This Row],[GOU 27/28]:[EF 27/28]])</f>
        <v>0</v>
      </c>
      <c r="AA181" s="57"/>
      <c r="AB181" s="57"/>
      <c r="AC181" s="57">
        <f>SUM(Table8[[#This Row],[GOU 28/29]:[EF 28/29]])</f>
        <v>0</v>
      </c>
    </row>
    <row r="182" spans="1:29" ht="93" x14ac:dyDescent="0.35">
      <c r="A182" s="169">
        <v>179</v>
      </c>
      <c r="B182" s="170" t="s">
        <v>293</v>
      </c>
      <c r="C182" s="171" t="s">
        <v>294</v>
      </c>
      <c r="D182" s="172" t="s">
        <v>295</v>
      </c>
      <c r="E182" s="171" t="s">
        <v>296</v>
      </c>
      <c r="F182" s="174" t="s">
        <v>2398</v>
      </c>
      <c r="G182" s="171" t="s">
        <v>2400</v>
      </c>
      <c r="H182" s="171" t="s">
        <v>36</v>
      </c>
      <c r="I182" s="173">
        <v>44933</v>
      </c>
      <c r="J182" s="173" t="s">
        <v>781</v>
      </c>
      <c r="K182" s="57"/>
      <c r="L182" s="57">
        <v>187.38788238500001</v>
      </c>
      <c r="M182" s="57">
        <f>SUM(Table8[[#This Row],[G.O.U]:[External Financing (EF)]])</f>
        <v>187.38788238500001</v>
      </c>
      <c r="N182" s="57">
        <v>1.5</v>
      </c>
      <c r="O182" s="57"/>
      <c r="P182" s="57">
        <v>0</v>
      </c>
      <c r="Q182" s="57">
        <f>SUM(Table8[[#This Row],[GOU 24/25]:[EF 24/25]])</f>
        <v>1.5</v>
      </c>
      <c r="R182" s="57">
        <v>0</v>
      </c>
      <c r="S182" s="57">
        <v>23.278600000000001</v>
      </c>
      <c r="T182" s="57">
        <f>SUM(Table8[[#This Row],[GOU 25/26]:[EF 25/26]])</f>
        <v>23.278600000000001</v>
      </c>
      <c r="U182" s="57">
        <v>0</v>
      </c>
      <c r="V182" s="57">
        <v>34.917900000000003</v>
      </c>
      <c r="W182" s="57">
        <f>SUM(Table8[[#This Row],[GOU 26/27]:[EF 26/27]])</f>
        <v>34.917900000000003</v>
      </c>
      <c r="X182" s="57">
        <v>0</v>
      </c>
      <c r="Y182" s="57">
        <v>29.09825</v>
      </c>
      <c r="Z182" s="57">
        <f>SUM(Table8[[#This Row],[GOU 27/28]:[EF 27/28]])</f>
        <v>29.09825</v>
      </c>
      <c r="AA182" s="57"/>
      <c r="AB182" s="57"/>
      <c r="AC182" s="58">
        <f>SUM(Table8[[#This Row],[GOU 28/29]:[EF 28/29]])</f>
        <v>0</v>
      </c>
    </row>
    <row r="183" spans="1:29" ht="93" x14ac:dyDescent="0.35">
      <c r="A183" s="169">
        <v>180</v>
      </c>
      <c r="B183" s="170" t="s">
        <v>293</v>
      </c>
      <c r="C183" s="171" t="s">
        <v>294</v>
      </c>
      <c r="D183" s="172" t="s">
        <v>295</v>
      </c>
      <c r="E183" s="171" t="s">
        <v>296</v>
      </c>
      <c r="F183" s="174" t="s">
        <v>2399</v>
      </c>
      <c r="G183" s="171" t="s">
        <v>2401</v>
      </c>
      <c r="H183" s="171" t="s">
        <v>36</v>
      </c>
      <c r="I183" s="173">
        <v>44933</v>
      </c>
      <c r="J183" s="173" t="s">
        <v>781</v>
      </c>
      <c r="K183" s="57">
        <v>50.425555068087696</v>
      </c>
      <c r="L183" s="57"/>
      <c r="M183" s="57">
        <f>SUM(Table8[[#This Row],[G.O.U]:[External Financing (EF)]])</f>
        <v>50.425555068087696</v>
      </c>
      <c r="N183" s="57"/>
      <c r="O183" s="57"/>
      <c r="P183" s="57">
        <v>17.91</v>
      </c>
      <c r="Q183" s="57">
        <f>SUM(Table8[[#This Row],[GOU 24/25]:[EF 24/25]])</f>
        <v>17.91</v>
      </c>
      <c r="R183" s="57">
        <v>11.08</v>
      </c>
      <c r="S183" s="57">
        <v>0</v>
      </c>
      <c r="T183" s="57">
        <f>SUM(Table8[[#This Row],[GOU 25/26]:[EF 25/26]])</f>
        <v>11.08</v>
      </c>
      <c r="U183" s="57"/>
      <c r="V183" s="57">
        <v>0</v>
      </c>
      <c r="W183" s="57">
        <f>SUM(Table8[[#This Row],[GOU 26/27]:[EF 26/27]])</f>
        <v>0</v>
      </c>
      <c r="X183" s="57"/>
      <c r="Y183" s="57"/>
      <c r="Z183" s="57">
        <f>SUM(Table8[[#This Row],[GOU 27/28]:[EF 27/28]])</f>
        <v>0</v>
      </c>
      <c r="AA183" s="57"/>
      <c r="AB183" s="57"/>
      <c r="AC183" s="58">
        <f>SUM(Table8[[#This Row],[GOU 28/29]:[EF 28/29]])</f>
        <v>0</v>
      </c>
    </row>
    <row r="184" spans="1:29" ht="93" x14ac:dyDescent="0.35">
      <c r="A184" s="169">
        <v>181</v>
      </c>
      <c r="B184" s="170" t="s">
        <v>293</v>
      </c>
      <c r="C184" s="171" t="s">
        <v>294</v>
      </c>
      <c r="D184" s="172" t="s">
        <v>295</v>
      </c>
      <c r="E184" s="171" t="s">
        <v>296</v>
      </c>
      <c r="F184" s="174" t="s">
        <v>2001</v>
      </c>
      <c r="G184" s="171" t="s">
        <v>2002</v>
      </c>
      <c r="H184" s="171" t="s">
        <v>36</v>
      </c>
      <c r="I184" s="173">
        <v>44013</v>
      </c>
      <c r="J184" s="173">
        <v>45838</v>
      </c>
      <c r="K184" s="57">
        <v>50</v>
      </c>
      <c r="L184" s="57"/>
      <c r="M184" s="57">
        <f>SUM(Table8[[#This Row],[G.O.U]:[External Financing (EF)]])</f>
        <v>50</v>
      </c>
      <c r="N184" s="57">
        <v>20.274999999999999</v>
      </c>
      <c r="O184" s="57"/>
      <c r="P184" s="57">
        <v>0</v>
      </c>
      <c r="Q184" s="57">
        <f>SUM(Table8[[#This Row],[GOU 24/25]:[EF 24/25]])</f>
        <v>20.274999999999999</v>
      </c>
      <c r="R184" s="57"/>
      <c r="S184" s="57"/>
      <c r="T184" s="57">
        <f>SUM(Table8[[#This Row],[GOU 25/26]:[EF 25/26]])</f>
        <v>0</v>
      </c>
      <c r="U184" s="57"/>
      <c r="V184" s="57"/>
      <c r="W184" s="57">
        <f>SUM(Table8[[#This Row],[GOU 26/27]:[EF 26/27]])</f>
        <v>0</v>
      </c>
      <c r="X184" s="57"/>
      <c r="Y184" s="57"/>
      <c r="Z184" s="57">
        <f>SUM(Table8[[#This Row],[GOU 27/28]:[EF 27/28]])</f>
        <v>0</v>
      </c>
      <c r="AA184" s="57"/>
      <c r="AB184" s="57"/>
      <c r="AC184" s="58">
        <f>SUM(Table8[[#This Row],[GOU 28/29]:[EF 28/29]])</f>
        <v>0</v>
      </c>
    </row>
    <row r="185" spans="1:29" ht="93" x14ac:dyDescent="0.35">
      <c r="A185" s="169">
        <v>182</v>
      </c>
      <c r="B185" s="170" t="s">
        <v>293</v>
      </c>
      <c r="C185" s="171" t="s">
        <v>294</v>
      </c>
      <c r="D185" s="172" t="s">
        <v>305</v>
      </c>
      <c r="E185" s="171" t="s">
        <v>306</v>
      </c>
      <c r="F185" s="172" t="s">
        <v>307</v>
      </c>
      <c r="G185" s="171" t="s">
        <v>308</v>
      </c>
      <c r="H185" s="171" t="s">
        <v>36</v>
      </c>
      <c r="I185" s="173">
        <v>40915</v>
      </c>
      <c r="J185" s="173" t="s">
        <v>778</v>
      </c>
      <c r="K185" s="57">
        <v>501.995219072</v>
      </c>
      <c r="L185" s="57">
        <v>114.936561064</v>
      </c>
      <c r="M185" s="57">
        <f>SUM(Table8[[#This Row],[G.O.U]:[External Financing (EF)]])</f>
        <v>616.93178013600004</v>
      </c>
      <c r="N185" s="57">
        <v>48.768999999999998</v>
      </c>
      <c r="O185" s="57"/>
      <c r="P185" s="57">
        <v>20.055</v>
      </c>
      <c r="Q185" s="57">
        <f>SUM(Table8[[#This Row],[GOU 24/25]:[EF 24/25]])</f>
        <v>68.823999999999998</v>
      </c>
      <c r="R185" s="57">
        <v>0</v>
      </c>
      <c r="S185" s="57">
        <v>0</v>
      </c>
      <c r="T185" s="57">
        <f>SUM(Table8[[#This Row],[GOU 25/26]:[EF 25/26]])</f>
        <v>0</v>
      </c>
      <c r="U185" s="57">
        <v>0</v>
      </c>
      <c r="V185" s="57">
        <v>0</v>
      </c>
      <c r="W185" s="57">
        <f>SUM(Table8[[#This Row],[GOU 26/27]:[EF 26/27]])</f>
        <v>0</v>
      </c>
      <c r="X185" s="57">
        <v>0</v>
      </c>
      <c r="Y185" s="57">
        <v>0</v>
      </c>
      <c r="Z185" s="57">
        <f>SUM(Table8[[#This Row],[GOU 27/28]:[EF 27/28]])</f>
        <v>0</v>
      </c>
      <c r="AA185" s="57"/>
      <c r="AB185" s="57"/>
      <c r="AC185" s="58">
        <f>SUM(Table8[[#This Row],[GOU 28/29]:[EF 28/29]])</f>
        <v>0</v>
      </c>
    </row>
    <row r="186" spans="1:29" ht="162.75" x14ac:dyDescent="0.35">
      <c r="A186" s="169">
        <v>183</v>
      </c>
      <c r="B186" s="175" t="s">
        <v>293</v>
      </c>
      <c r="C186" s="176" t="s">
        <v>294</v>
      </c>
      <c r="D186" s="177" t="s">
        <v>305</v>
      </c>
      <c r="E186" s="176" t="s">
        <v>306</v>
      </c>
      <c r="F186" s="177" t="s">
        <v>1237</v>
      </c>
      <c r="G186" s="176" t="s">
        <v>2572</v>
      </c>
      <c r="H186" s="176" t="s">
        <v>36</v>
      </c>
      <c r="I186" s="181">
        <v>43472</v>
      </c>
      <c r="J186" s="181" t="s">
        <v>778</v>
      </c>
      <c r="K186" s="158">
        <v>21.966000000000001</v>
      </c>
      <c r="L186" s="158">
        <v>44.147571219</v>
      </c>
      <c r="M186" s="158">
        <f>SUM(Table8[[#This Row],[G.O.U]:[External Financing (EF)]])</f>
        <v>66.113571218999994</v>
      </c>
      <c r="N186" s="158">
        <v>2.4609999999999999</v>
      </c>
      <c r="O186" s="158"/>
      <c r="P186" s="158">
        <v>12.93</v>
      </c>
      <c r="Q186" s="158">
        <f>SUM(Table8[[#This Row],[GOU 24/25]:[EF 24/25]])</f>
        <v>15.391</v>
      </c>
      <c r="R186" s="158"/>
      <c r="S186" s="158"/>
      <c r="T186" s="158">
        <f>SUM(Table8[[#This Row],[GOU 25/26]:[EF 25/26]])</f>
        <v>0</v>
      </c>
      <c r="U186" s="158"/>
      <c r="V186" s="158"/>
      <c r="W186" s="158">
        <f>SUM(Table8[[#This Row],[GOU 26/27]:[EF 26/27]])</f>
        <v>0</v>
      </c>
      <c r="X186" s="158"/>
      <c r="Y186" s="158"/>
      <c r="Z186" s="158">
        <f>SUM(Table8[[#This Row],[GOU 27/28]:[EF 27/28]])</f>
        <v>0</v>
      </c>
      <c r="AA186" s="158"/>
      <c r="AB186" s="158"/>
      <c r="AC186" s="158">
        <f>SUM(Table8[[#This Row],[GOU 28/29]:[EF 28/29]])</f>
        <v>0</v>
      </c>
    </row>
    <row r="187" spans="1:29" ht="93" x14ac:dyDescent="0.35">
      <c r="A187" s="169">
        <v>184</v>
      </c>
      <c r="B187" s="170" t="s">
        <v>293</v>
      </c>
      <c r="C187" s="171" t="s">
        <v>294</v>
      </c>
      <c r="D187" s="172" t="s">
        <v>305</v>
      </c>
      <c r="E187" s="171" t="s">
        <v>306</v>
      </c>
      <c r="F187" s="172" t="s">
        <v>309</v>
      </c>
      <c r="G187" s="171" t="s">
        <v>310</v>
      </c>
      <c r="H187" s="171" t="s">
        <v>39</v>
      </c>
      <c r="I187" s="173">
        <v>43837</v>
      </c>
      <c r="J187" s="173" t="s">
        <v>778</v>
      </c>
      <c r="K187" s="57">
        <v>75</v>
      </c>
      <c r="L187" s="57">
        <v>0</v>
      </c>
      <c r="M187" s="57">
        <f>SUM(Table8[[#This Row],[G.O.U]:[External Financing (EF)]])</f>
        <v>75</v>
      </c>
      <c r="N187" s="57">
        <v>0.27200000000000002</v>
      </c>
      <c r="O187" s="57"/>
      <c r="P187" s="57">
        <v>0</v>
      </c>
      <c r="Q187" s="57">
        <f>SUM(Table8[[#This Row],[GOU 24/25]:[EF 24/25]])</f>
        <v>0.27200000000000002</v>
      </c>
      <c r="R187" s="57">
        <v>0</v>
      </c>
      <c r="S187" s="57">
        <v>0</v>
      </c>
      <c r="T187" s="57">
        <f>SUM(Table8[[#This Row],[GOU 25/26]:[EF 25/26]])</f>
        <v>0</v>
      </c>
      <c r="U187" s="57">
        <v>0</v>
      </c>
      <c r="V187" s="57">
        <v>0</v>
      </c>
      <c r="W187" s="57">
        <f>SUM(Table8[[#This Row],[GOU 26/27]:[EF 26/27]])</f>
        <v>0</v>
      </c>
      <c r="X187" s="57">
        <v>0</v>
      </c>
      <c r="Y187" s="57">
        <v>0</v>
      </c>
      <c r="Z187" s="57">
        <f>SUM(Table8[[#This Row],[GOU 27/28]:[EF 27/28]])</f>
        <v>0</v>
      </c>
      <c r="AA187" s="57"/>
      <c r="AB187" s="57"/>
      <c r="AC187" s="57">
        <f>SUM(Table8[[#This Row],[GOU 28/29]:[EF 28/29]])</f>
        <v>0</v>
      </c>
    </row>
    <row r="188" spans="1:29" ht="93" x14ac:dyDescent="0.35">
      <c r="A188" s="169">
        <v>185</v>
      </c>
      <c r="B188" s="170" t="s">
        <v>293</v>
      </c>
      <c r="C188" s="171" t="s">
        <v>294</v>
      </c>
      <c r="D188" s="172" t="s">
        <v>305</v>
      </c>
      <c r="E188" s="171" t="s">
        <v>306</v>
      </c>
      <c r="F188" s="172" t="s">
        <v>1245</v>
      </c>
      <c r="G188" s="171" t="s">
        <v>1246</v>
      </c>
      <c r="H188" s="171" t="s">
        <v>36</v>
      </c>
      <c r="I188" s="173">
        <v>42742</v>
      </c>
      <c r="J188" s="173">
        <v>46934</v>
      </c>
      <c r="K188" s="57">
        <v>152</v>
      </c>
      <c r="L188" s="57"/>
      <c r="M188" s="57">
        <f>SUM(Table8[[#This Row],[G.O.U]:[External Financing (EF)]])</f>
        <v>152</v>
      </c>
      <c r="N188" s="57">
        <v>15.093</v>
      </c>
      <c r="O188" s="57"/>
      <c r="P188" s="57">
        <v>334.58600000000001</v>
      </c>
      <c r="Q188" s="57">
        <f>SUM(Table8[[#This Row],[GOU 24/25]:[EF 24/25]])</f>
        <v>349.67900000000003</v>
      </c>
      <c r="R188" s="57">
        <v>25.9</v>
      </c>
      <c r="S188" s="57">
        <v>218.1</v>
      </c>
      <c r="T188" s="57">
        <f>SUM(Table8[[#This Row],[GOU 25/26]:[EF 25/26]])</f>
        <v>244</v>
      </c>
      <c r="U188" s="57">
        <v>27.2</v>
      </c>
      <c r="V188" s="57">
        <v>225.6</v>
      </c>
      <c r="W188" s="57">
        <f>SUM(Table8[[#This Row],[GOU 26/27]:[EF 26/27]])</f>
        <v>252.79999999999998</v>
      </c>
      <c r="X188" s="57">
        <v>28.2</v>
      </c>
      <c r="Y188" s="57">
        <v>232.8</v>
      </c>
      <c r="Z188" s="57">
        <f>SUM(Table8[[#This Row],[GOU 27/28]:[EF 27/28]])</f>
        <v>261</v>
      </c>
      <c r="AA188" s="57"/>
      <c r="AB188" s="57"/>
      <c r="AC188" s="58">
        <f>SUM(Table8[[#This Row],[GOU 28/29]:[EF 28/29]])</f>
        <v>0</v>
      </c>
    </row>
    <row r="189" spans="1:29" ht="93" x14ac:dyDescent="0.35">
      <c r="A189" s="169">
        <v>186</v>
      </c>
      <c r="B189" s="170" t="s">
        <v>293</v>
      </c>
      <c r="C189" s="171" t="s">
        <v>294</v>
      </c>
      <c r="D189" s="172" t="s">
        <v>305</v>
      </c>
      <c r="E189" s="171" t="s">
        <v>306</v>
      </c>
      <c r="F189" s="172" t="s">
        <v>1243</v>
      </c>
      <c r="G189" s="171" t="s">
        <v>1244</v>
      </c>
      <c r="H189" s="171" t="s">
        <v>36</v>
      </c>
      <c r="I189" s="173">
        <v>40366</v>
      </c>
      <c r="J189" s="173">
        <v>46568</v>
      </c>
      <c r="K189" s="57">
        <v>209</v>
      </c>
      <c r="L189" s="57"/>
      <c r="M189" s="57">
        <f>SUM(Table8[[#This Row],[G.O.U]:[External Financing (EF)]])</f>
        <v>209</v>
      </c>
      <c r="N189" s="57">
        <v>6.7750000000000004</v>
      </c>
      <c r="O189" s="57" t="s">
        <v>2495</v>
      </c>
      <c r="P189" s="57">
        <v>702.78599999999994</v>
      </c>
      <c r="Q189" s="57">
        <f>SUM(Table8[[#This Row],[GOU 24/25]:[EF 24/25]])</f>
        <v>709.56099999999992</v>
      </c>
      <c r="R189" s="57">
        <v>6.8</v>
      </c>
      <c r="S189" s="57">
        <v>685.7</v>
      </c>
      <c r="T189" s="57">
        <f>SUM(Table8[[#This Row],[GOU 25/26]:[EF 25/26]])</f>
        <v>692.5</v>
      </c>
      <c r="U189" s="57">
        <v>6.8</v>
      </c>
      <c r="V189" s="57">
        <v>917.6</v>
      </c>
      <c r="W189" s="57">
        <f>SUM(Table8[[#This Row],[GOU 26/27]:[EF 26/27]])</f>
        <v>924.4</v>
      </c>
      <c r="X189" s="57"/>
      <c r="Y189" s="57"/>
      <c r="Z189" s="57">
        <f>SUM(Table8[[#This Row],[GOU 27/28]:[EF 27/28]])</f>
        <v>0</v>
      </c>
      <c r="AA189" s="57"/>
      <c r="AB189" s="57"/>
      <c r="AC189" s="58">
        <f>SUM(Table8[[#This Row],[GOU 28/29]:[EF 28/29]])</f>
        <v>0</v>
      </c>
    </row>
    <row r="190" spans="1:29" ht="116.25" x14ac:dyDescent="0.35">
      <c r="A190" s="169">
        <v>187</v>
      </c>
      <c r="B190" s="170" t="s">
        <v>293</v>
      </c>
      <c r="C190" s="171" t="s">
        <v>294</v>
      </c>
      <c r="D190" s="172" t="s">
        <v>305</v>
      </c>
      <c r="E190" s="171" t="s">
        <v>306</v>
      </c>
      <c r="F190" s="172" t="s">
        <v>311</v>
      </c>
      <c r="G190" s="171" t="s">
        <v>312</v>
      </c>
      <c r="H190" s="171" t="s">
        <v>181</v>
      </c>
      <c r="I190" s="173">
        <v>44568</v>
      </c>
      <c r="J190" s="173" t="s">
        <v>780</v>
      </c>
      <c r="K190" s="57">
        <v>0</v>
      </c>
      <c r="L190" s="57">
        <v>713.36</v>
      </c>
      <c r="M190" s="57">
        <f>SUM(Table8[[#This Row],[G.O.U]:[External Financing (EF)]])</f>
        <v>713.36</v>
      </c>
      <c r="N190" s="57">
        <v>0</v>
      </c>
      <c r="O190" s="57"/>
      <c r="P190" s="57">
        <v>57.798000000000002</v>
      </c>
      <c r="Q190" s="57">
        <f>SUM(Table8[[#This Row],[GOU 24/25]:[EF 24/25]])</f>
        <v>57.798000000000002</v>
      </c>
      <c r="R190" s="57">
        <v>0</v>
      </c>
      <c r="S190" s="57">
        <v>0</v>
      </c>
      <c r="T190" s="57">
        <f>SUM(Table8[[#This Row],[GOU 25/26]:[EF 25/26]])</f>
        <v>0</v>
      </c>
      <c r="U190" s="57">
        <v>0</v>
      </c>
      <c r="V190" s="57">
        <v>0</v>
      </c>
      <c r="W190" s="57">
        <f>SUM(Table8[[#This Row],[GOU 26/27]:[EF 26/27]])</f>
        <v>0</v>
      </c>
      <c r="X190" s="57">
        <v>0</v>
      </c>
      <c r="Y190" s="57">
        <v>0</v>
      </c>
      <c r="Z190" s="57">
        <f>SUM(Table8[[#This Row],[GOU 27/28]:[EF 27/28]])</f>
        <v>0</v>
      </c>
      <c r="AA190" s="57"/>
      <c r="AB190" s="57"/>
      <c r="AC190" s="57">
        <f>SUM(Table8[[#This Row],[GOU 28/29]:[EF 28/29]])</f>
        <v>0</v>
      </c>
    </row>
    <row r="191" spans="1:29" ht="93" x14ac:dyDescent="0.35">
      <c r="A191" s="169">
        <v>188</v>
      </c>
      <c r="B191" s="170" t="s">
        <v>293</v>
      </c>
      <c r="C191" s="171" t="s">
        <v>294</v>
      </c>
      <c r="D191" s="172" t="s">
        <v>313</v>
      </c>
      <c r="E191" s="171" t="s">
        <v>314</v>
      </c>
      <c r="F191" s="172" t="s">
        <v>315</v>
      </c>
      <c r="G191" s="171" t="s">
        <v>316</v>
      </c>
      <c r="H191" s="171" t="s">
        <v>39</v>
      </c>
      <c r="I191" s="173">
        <v>43837</v>
      </c>
      <c r="J191" s="173" t="s">
        <v>778</v>
      </c>
      <c r="K191" s="57">
        <v>6</v>
      </c>
      <c r="L191" s="57">
        <v>0</v>
      </c>
      <c r="M191" s="57">
        <f>SUM(Table8[[#This Row],[G.O.U]:[External Financing (EF)]])</f>
        <v>6</v>
      </c>
      <c r="N191" s="57">
        <v>0.61899999999999999</v>
      </c>
      <c r="O191" s="57"/>
      <c r="P191" s="57">
        <v>0</v>
      </c>
      <c r="Q191" s="57">
        <f>SUM(Table8[[#This Row],[GOU 24/25]:[EF 24/25]])</f>
        <v>0.61899999999999999</v>
      </c>
      <c r="R191" s="57">
        <v>0</v>
      </c>
      <c r="S191" s="57">
        <v>0</v>
      </c>
      <c r="T191" s="57">
        <f>SUM(Table8[[#This Row],[GOU 25/26]:[EF 25/26]])</f>
        <v>0</v>
      </c>
      <c r="U191" s="57">
        <v>0</v>
      </c>
      <c r="V191" s="57">
        <v>0</v>
      </c>
      <c r="W191" s="57">
        <f>SUM(Table8[[#This Row],[GOU 26/27]:[EF 26/27]])</f>
        <v>0</v>
      </c>
      <c r="X191" s="57">
        <v>0</v>
      </c>
      <c r="Y191" s="57">
        <v>0</v>
      </c>
      <c r="Z191" s="57">
        <f>SUM(Table8[[#This Row],[GOU 27/28]:[EF 27/28]])</f>
        <v>0</v>
      </c>
      <c r="AA191" s="57"/>
      <c r="AB191" s="57"/>
      <c r="AC191" s="58">
        <f>SUM(Table8[[#This Row],[GOU 28/29]:[EF 28/29]])</f>
        <v>0</v>
      </c>
    </row>
    <row r="192" spans="1:29" ht="93" x14ac:dyDescent="0.35">
      <c r="A192" s="169">
        <v>189</v>
      </c>
      <c r="B192" s="170" t="s">
        <v>293</v>
      </c>
      <c r="C192" s="171" t="s">
        <v>294</v>
      </c>
      <c r="D192" s="172" t="s">
        <v>317</v>
      </c>
      <c r="E192" s="171" t="s">
        <v>318</v>
      </c>
      <c r="F192" s="172" t="s">
        <v>319</v>
      </c>
      <c r="G192" s="171" t="s">
        <v>320</v>
      </c>
      <c r="H192" s="171" t="s">
        <v>39</v>
      </c>
      <c r="I192" s="173">
        <v>43837</v>
      </c>
      <c r="J192" s="173" t="s">
        <v>778</v>
      </c>
      <c r="K192" s="57">
        <v>22.3</v>
      </c>
      <c r="L192" s="57">
        <v>0</v>
      </c>
      <c r="M192" s="57">
        <f>SUM(Table8[[#This Row],[G.O.U]:[External Financing (EF)]])</f>
        <v>22.3</v>
      </c>
      <c r="N192" s="57">
        <v>3.3740000000000001</v>
      </c>
      <c r="O192" s="57"/>
      <c r="P192" s="57">
        <v>0</v>
      </c>
      <c r="Q192" s="57">
        <f>SUM(Table8[[#This Row],[GOU 24/25]:[EF 24/25]])</f>
        <v>3.3740000000000001</v>
      </c>
      <c r="R192" s="57">
        <v>0</v>
      </c>
      <c r="S192" s="57">
        <v>0</v>
      </c>
      <c r="T192" s="57">
        <f>SUM(Table8[[#This Row],[GOU 25/26]:[EF 25/26]])</f>
        <v>0</v>
      </c>
      <c r="U192" s="57">
        <v>0</v>
      </c>
      <c r="V192" s="57">
        <v>0</v>
      </c>
      <c r="W192" s="57">
        <f>SUM(Table8[[#This Row],[GOU 26/27]:[EF 26/27]])</f>
        <v>0</v>
      </c>
      <c r="X192" s="57">
        <v>0</v>
      </c>
      <c r="Y192" s="57">
        <v>0</v>
      </c>
      <c r="Z192" s="57">
        <f>SUM(Table8[[#This Row],[GOU 27/28]:[EF 27/28]])</f>
        <v>0</v>
      </c>
      <c r="AA192" s="57"/>
      <c r="AB192" s="57"/>
      <c r="AC192" s="57">
        <f>SUM(Table8[[#This Row],[GOU 28/29]:[EF 28/29]])</f>
        <v>0</v>
      </c>
    </row>
    <row r="193" spans="1:29" ht="93" x14ac:dyDescent="0.35">
      <c r="A193" s="169">
        <v>190</v>
      </c>
      <c r="B193" s="170" t="s">
        <v>293</v>
      </c>
      <c r="C193" s="171" t="s">
        <v>294</v>
      </c>
      <c r="D193" s="172" t="s">
        <v>321</v>
      </c>
      <c r="E193" s="171" t="s">
        <v>322</v>
      </c>
      <c r="F193" s="172" t="s">
        <v>1934</v>
      </c>
      <c r="G193" s="171" t="s">
        <v>322</v>
      </c>
      <c r="H193" s="171" t="s">
        <v>36</v>
      </c>
      <c r="I193" s="173">
        <v>40185</v>
      </c>
      <c r="J193" s="173">
        <v>45838</v>
      </c>
      <c r="K193" s="57">
        <v>54</v>
      </c>
      <c r="L193" s="57"/>
      <c r="M193" s="57">
        <f>SUM(Table8[[#This Row],[G.O.U]:[External Financing (EF)]])</f>
        <v>54</v>
      </c>
      <c r="N193" s="57">
        <v>13.018000000000001</v>
      </c>
      <c r="O193" s="57"/>
      <c r="P193" s="57"/>
      <c r="Q193" s="57">
        <f>SUM(Table8[[#This Row],[GOU 24/25]:[EF 24/25]])</f>
        <v>13.018000000000001</v>
      </c>
      <c r="R193" s="57"/>
      <c r="S193" s="57"/>
      <c r="T193" s="57">
        <f>SUM(Table8[[#This Row],[GOU 25/26]:[EF 25/26]])</f>
        <v>0</v>
      </c>
      <c r="U193" s="57"/>
      <c r="V193" s="57"/>
      <c r="W193" s="57">
        <f>SUM(Table8[[#This Row],[GOU 26/27]:[EF 26/27]])</f>
        <v>0</v>
      </c>
      <c r="X193" s="57"/>
      <c r="Y193" s="57"/>
      <c r="Z193" s="57">
        <f>SUM(Table8[[#This Row],[GOU 27/28]:[EF 27/28]])</f>
        <v>0</v>
      </c>
      <c r="AA193" s="57"/>
      <c r="AB193" s="57"/>
      <c r="AC193" s="58">
        <f>SUM(Table8[[#This Row],[GOU 28/29]:[EF 28/29]])</f>
        <v>0</v>
      </c>
    </row>
    <row r="194" spans="1:29" ht="93" x14ac:dyDescent="0.35">
      <c r="A194" s="169">
        <v>191</v>
      </c>
      <c r="B194" s="170" t="s">
        <v>293</v>
      </c>
      <c r="C194" s="171" t="s">
        <v>294</v>
      </c>
      <c r="D194" s="172" t="s">
        <v>321</v>
      </c>
      <c r="E194" s="171" t="s">
        <v>322</v>
      </c>
      <c r="F194" s="172" t="s">
        <v>1935</v>
      </c>
      <c r="G194" s="171" t="s">
        <v>1936</v>
      </c>
      <c r="H194" s="171" t="s">
        <v>36</v>
      </c>
      <c r="I194" s="173">
        <v>42011</v>
      </c>
      <c r="J194" s="173">
        <v>46203</v>
      </c>
      <c r="K194" s="57">
        <v>118</v>
      </c>
      <c r="L194" s="57"/>
      <c r="M194" s="57">
        <f>SUM(Table8[[#This Row],[G.O.U]:[External Financing (EF)]])</f>
        <v>118</v>
      </c>
      <c r="N194" s="57">
        <v>1.982</v>
      </c>
      <c r="O194" s="57"/>
      <c r="P194" s="57">
        <v>22.879000000000001</v>
      </c>
      <c r="Q194" s="57">
        <f>SUM(Table8[[#This Row],[GOU 24/25]:[EF 24/25]])</f>
        <v>24.861000000000001</v>
      </c>
      <c r="R194" s="57"/>
      <c r="S194" s="57">
        <v>22.9</v>
      </c>
      <c r="T194" s="57">
        <f>SUM(Table8[[#This Row],[GOU 25/26]:[EF 25/26]])</f>
        <v>22.9</v>
      </c>
      <c r="U194" s="57"/>
      <c r="V194" s="57"/>
      <c r="W194" s="57">
        <f>SUM(Table8[[#This Row],[GOU 26/27]:[EF 26/27]])</f>
        <v>0</v>
      </c>
      <c r="X194" s="57"/>
      <c r="Y194" s="57"/>
      <c r="Z194" s="57">
        <f>SUM(Table8[[#This Row],[GOU 27/28]:[EF 27/28]])</f>
        <v>0</v>
      </c>
      <c r="AA194" s="57"/>
      <c r="AB194" s="57"/>
      <c r="AC194" s="58">
        <f>SUM(Table8[[#This Row],[GOU 28/29]:[EF 28/29]])</f>
        <v>0</v>
      </c>
    </row>
    <row r="195" spans="1:29" ht="93" x14ac:dyDescent="0.35">
      <c r="A195" s="169">
        <v>192</v>
      </c>
      <c r="B195" s="170" t="s">
        <v>293</v>
      </c>
      <c r="C195" s="171" t="s">
        <v>294</v>
      </c>
      <c r="D195" s="172" t="s">
        <v>321</v>
      </c>
      <c r="E195" s="171" t="s">
        <v>322</v>
      </c>
      <c r="F195" s="172" t="s">
        <v>323</v>
      </c>
      <c r="G195" s="171" t="s">
        <v>324</v>
      </c>
      <c r="H195" s="171" t="s">
        <v>39</v>
      </c>
      <c r="I195" s="173">
        <v>43837</v>
      </c>
      <c r="J195" s="173" t="s">
        <v>778</v>
      </c>
      <c r="K195" s="57">
        <v>5.6550000000000002</v>
      </c>
      <c r="L195" s="57">
        <v>0</v>
      </c>
      <c r="M195" s="57">
        <f>SUM(Table8[[#This Row],[G.O.U]:[External Financing (EF)]])</f>
        <v>5.6550000000000002</v>
      </c>
      <c r="N195" s="57">
        <v>0.67800000000000005</v>
      </c>
      <c r="O195" s="57"/>
      <c r="P195" s="57">
        <v>0</v>
      </c>
      <c r="Q195" s="57">
        <f>SUM(Table8[[#This Row],[GOU 24/25]:[EF 24/25]])</f>
        <v>0.67800000000000005</v>
      </c>
      <c r="R195" s="57">
        <v>0</v>
      </c>
      <c r="S195" s="57">
        <v>0</v>
      </c>
      <c r="T195" s="57">
        <f>SUM(Table8[[#This Row],[GOU 25/26]:[EF 25/26]])</f>
        <v>0</v>
      </c>
      <c r="U195" s="57">
        <v>0</v>
      </c>
      <c r="V195" s="57">
        <v>0</v>
      </c>
      <c r="W195" s="57">
        <f>SUM(Table8[[#This Row],[GOU 26/27]:[EF 26/27]])</f>
        <v>0</v>
      </c>
      <c r="X195" s="57">
        <v>0</v>
      </c>
      <c r="Y195" s="57">
        <v>0</v>
      </c>
      <c r="Z195" s="57">
        <f>SUM(Table8[[#This Row],[GOU 27/28]:[EF 27/28]])</f>
        <v>0</v>
      </c>
      <c r="AA195" s="57"/>
      <c r="AB195" s="57"/>
      <c r="AC195" s="57">
        <f>SUM(Table8[[#This Row],[GOU 28/29]:[EF 28/29]])</f>
        <v>0</v>
      </c>
    </row>
    <row r="196" spans="1:29" ht="116.25" x14ac:dyDescent="0.35">
      <c r="A196" s="169">
        <v>193</v>
      </c>
      <c r="B196" s="170" t="s">
        <v>293</v>
      </c>
      <c r="C196" s="171" t="s">
        <v>294</v>
      </c>
      <c r="D196" s="172" t="s">
        <v>321</v>
      </c>
      <c r="E196" s="171" t="s">
        <v>322</v>
      </c>
      <c r="F196" s="172">
        <v>1806</v>
      </c>
      <c r="G196" s="171" t="s">
        <v>2474</v>
      </c>
      <c r="H196" s="171" t="s">
        <v>36</v>
      </c>
      <c r="I196" s="173">
        <v>45298</v>
      </c>
      <c r="J196" s="173" t="s">
        <v>2475</v>
      </c>
      <c r="K196" s="57">
        <v>245.5</v>
      </c>
      <c r="L196" s="57"/>
      <c r="M196" s="57">
        <f>SUM(Table8[[#This Row],[G.O.U]:[External Financing (EF)]])</f>
        <v>245.5</v>
      </c>
      <c r="N196" s="158">
        <v>0</v>
      </c>
      <c r="O196" s="57"/>
      <c r="P196" s="57">
        <v>12.752000000000001</v>
      </c>
      <c r="Q196" s="57">
        <f>SUM(Table8[[#This Row],[GOU 24/25]:[EF 24/25]])</f>
        <v>12.752000000000001</v>
      </c>
      <c r="R196" s="57">
        <v>72.88</v>
      </c>
      <c r="S196" s="57"/>
      <c r="T196" s="57">
        <f>SUM(Table8[[#This Row],[GOU 25/26]:[EF 25/26]])</f>
        <v>72.88</v>
      </c>
      <c r="U196" s="57">
        <v>72.88</v>
      </c>
      <c r="V196" s="57"/>
      <c r="W196" s="57">
        <f>SUM(Table8[[#This Row],[GOU 26/27]:[EF 26/27]])</f>
        <v>72.88</v>
      </c>
      <c r="X196" s="57">
        <v>49.86</v>
      </c>
      <c r="Y196" s="57"/>
      <c r="Z196" s="57">
        <f>SUM(Table8[[#This Row],[GOU 27/28]:[EF 27/28]])</f>
        <v>49.86</v>
      </c>
      <c r="AA196" s="57"/>
      <c r="AB196" s="57"/>
      <c r="AC196" s="58">
        <f>SUM(Table8[[#This Row],[GOU 28/29]:[EF 28/29]])</f>
        <v>0</v>
      </c>
    </row>
    <row r="197" spans="1:29" ht="93" x14ac:dyDescent="0.35">
      <c r="A197" s="169">
        <v>194</v>
      </c>
      <c r="B197" s="170" t="s">
        <v>293</v>
      </c>
      <c r="C197" s="171" t="s">
        <v>294</v>
      </c>
      <c r="D197" s="172" t="s">
        <v>321</v>
      </c>
      <c r="E197" s="171" t="s">
        <v>322</v>
      </c>
      <c r="F197" s="172" t="s">
        <v>1584</v>
      </c>
      <c r="G197" s="171" t="s">
        <v>2558</v>
      </c>
      <c r="H197" s="171" t="s">
        <v>36</v>
      </c>
      <c r="I197" s="173">
        <v>43647</v>
      </c>
      <c r="J197" s="173" t="s">
        <v>2383</v>
      </c>
      <c r="K197" s="57">
        <v>266</v>
      </c>
      <c r="L197" s="57">
        <v>0</v>
      </c>
      <c r="M197" s="158">
        <f>SUM(Table8[[#This Row],[G.O.U]:[External Financing (EF)]])</f>
        <v>266</v>
      </c>
      <c r="N197" s="158">
        <v>4.1500000000000004</v>
      </c>
      <c r="O197" s="158"/>
      <c r="P197" s="158">
        <v>53.235999999999997</v>
      </c>
      <c r="Q197" s="158">
        <f>SUM(Table8[[#This Row],[GOU 24/25]:[EF 24/25]])</f>
        <v>57.385999999999996</v>
      </c>
      <c r="R197" s="158"/>
      <c r="S197" s="158"/>
      <c r="T197" s="158">
        <f>SUM(Table8[[#This Row],[GOU 25/26]:[EF 25/26]])</f>
        <v>0</v>
      </c>
      <c r="U197" s="158"/>
      <c r="V197" s="158"/>
      <c r="W197" s="158">
        <f>SUM(Table8[[#This Row],[GOU 26/27]:[EF 26/27]])</f>
        <v>0</v>
      </c>
      <c r="X197" s="158"/>
      <c r="Y197" s="158"/>
      <c r="Z197" s="158">
        <f>SUM(Table8[[#This Row],[GOU 27/28]:[EF 27/28]])</f>
        <v>0</v>
      </c>
      <c r="AA197" s="158"/>
      <c r="AB197" s="158"/>
      <c r="AC197" s="158">
        <f>SUM(Table8[[#This Row],[GOU 28/29]:[EF 28/29]])</f>
        <v>0</v>
      </c>
    </row>
    <row r="198" spans="1:29" ht="93" x14ac:dyDescent="0.35">
      <c r="A198" s="169">
        <v>195</v>
      </c>
      <c r="B198" s="170" t="s">
        <v>293</v>
      </c>
      <c r="C198" s="171" t="s">
        <v>294</v>
      </c>
      <c r="D198" s="172" t="s">
        <v>325</v>
      </c>
      <c r="E198" s="171" t="s">
        <v>326</v>
      </c>
      <c r="F198" s="172" t="s">
        <v>327</v>
      </c>
      <c r="G198" s="171" t="s">
        <v>328</v>
      </c>
      <c r="H198" s="171" t="s">
        <v>39</v>
      </c>
      <c r="I198" s="173">
        <v>43837</v>
      </c>
      <c r="J198" s="173" t="s">
        <v>778</v>
      </c>
      <c r="K198" s="57">
        <v>39.267000000000003</v>
      </c>
      <c r="L198" s="57">
        <v>0</v>
      </c>
      <c r="M198" s="57">
        <f>SUM(Table8[[#This Row],[G.O.U]:[External Financing (EF)]])</f>
        <v>39.267000000000003</v>
      </c>
      <c r="N198" s="57">
        <v>4.774</v>
      </c>
      <c r="O198" s="57"/>
      <c r="P198" s="57">
        <v>0</v>
      </c>
      <c r="Q198" s="57">
        <f>SUM(Table8[[#This Row],[GOU 24/25]:[EF 24/25]])</f>
        <v>4.774</v>
      </c>
      <c r="R198" s="57">
        <v>0</v>
      </c>
      <c r="S198" s="57">
        <v>0</v>
      </c>
      <c r="T198" s="57">
        <f>SUM(Table8[[#This Row],[GOU 25/26]:[EF 25/26]])</f>
        <v>0</v>
      </c>
      <c r="U198" s="57">
        <v>0</v>
      </c>
      <c r="V198" s="57">
        <v>0</v>
      </c>
      <c r="W198" s="57">
        <f>SUM(Table8[[#This Row],[GOU 26/27]:[EF 26/27]])</f>
        <v>0</v>
      </c>
      <c r="X198" s="57">
        <v>0</v>
      </c>
      <c r="Y198" s="57">
        <v>0</v>
      </c>
      <c r="Z198" s="57">
        <f>SUM(Table8[[#This Row],[GOU 27/28]:[EF 27/28]])</f>
        <v>0</v>
      </c>
      <c r="AA198" s="57"/>
      <c r="AB198" s="57"/>
      <c r="AC198" s="58">
        <f>SUM(Table8[[#This Row],[GOU 28/29]:[EF 28/29]])</f>
        <v>0</v>
      </c>
    </row>
    <row r="199" spans="1:29" ht="93" x14ac:dyDescent="0.35">
      <c r="A199" s="169">
        <v>196</v>
      </c>
      <c r="B199" s="170" t="s">
        <v>293</v>
      </c>
      <c r="C199" s="171" t="s">
        <v>294</v>
      </c>
      <c r="D199" s="172" t="s">
        <v>329</v>
      </c>
      <c r="E199" s="171" t="s">
        <v>330</v>
      </c>
      <c r="F199" s="172" t="s">
        <v>319</v>
      </c>
      <c r="G199" s="171" t="s">
        <v>320</v>
      </c>
      <c r="H199" s="171" t="s">
        <v>39</v>
      </c>
      <c r="I199" s="173">
        <v>43837</v>
      </c>
      <c r="J199" s="173" t="s">
        <v>778</v>
      </c>
      <c r="K199" s="57">
        <v>22.3</v>
      </c>
      <c r="L199" s="57">
        <v>0</v>
      </c>
      <c r="M199" s="57">
        <f>SUM(Table8[[#This Row],[G.O.U]:[External Financing (EF)]])</f>
        <v>22.3</v>
      </c>
      <c r="N199" s="57">
        <v>6.6509999999999998</v>
      </c>
      <c r="O199" s="57"/>
      <c r="P199" s="57">
        <v>0</v>
      </c>
      <c r="Q199" s="57">
        <f>SUM(Table8[[#This Row],[GOU 24/25]:[EF 24/25]])</f>
        <v>6.6509999999999998</v>
      </c>
      <c r="R199" s="57">
        <v>0</v>
      </c>
      <c r="S199" s="57">
        <v>0</v>
      </c>
      <c r="T199" s="57">
        <f>SUM(Table8[[#This Row],[GOU 25/26]:[EF 25/26]])</f>
        <v>0</v>
      </c>
      <c r="U199" s="57">
        <v>0</v>
      </c>
      <c r="V199" s="57">
        <v>0</v>
      </c>
      <c r="W199" s="57">
        <f>SUM(Table8[[#This Row],[GOU 26/27]:[EF 26/27]])</f>
        <v>0</v>
      </c>
      <c r="X199" s="57">
        <v>0</v>
      </c>
      <c r="Y199" s="57">
        <v>0</v>
      </c>
      <c r="Z199" s="57">
        <f>SUM(Table8[[#This Row],[GOU 27/28]:[EF 27/28]])</f>
        <v>0</v>
      </c>
      <c r="AA199" s="57"/>
      <c r="AB199" s="57"/>
      <c r="AC199" s="57">
        <f>SUM(Table8[[#This Row],[GOU 28/29]:[EF 28/29]])</f>
        <v>0</v>
      </c>
    </row>
    <row r="200" spans="1:29" ht="93" x14ac:dyDescent="0.35">
      <c r="A200" s="169">
        <v>197</v>
      </c>
      <c r="B200" s="170" t="s">
        <v>293</v>
      </c>
      <c r="C200" s="171" t="s">
        <v>294</v>
      </c>
      <c r="D200" s="172" t="s">
        <v>331</v>
      </c>
      <c r="E200" s="171" t="s">
        <v>332</v>
      </c>
      <c r="F200" s="172" t="s">
        <v>333</v>
      </c>
      <c r="G200" s="171" t="s">
        <v>334</v>
      </c>
      <c r="H200" s="171" t="s">
        <v>39</v>
      </c>
      <c r="I200" s="173">
        <v>43837</v>
      </c>
      <c r="J200" s="173" t="s">
        <v>778</v>
      </c>
      <c r="K200" s="57">
        <v>12.89</v>
      </c>
      <c r="L200" s="57">
        <v>0</v>
      </c>
      <c r="M200" s="57">
        <f>SUM(Table8[[#This Row],[G.O.U]:[External Financing (EF)]])</f>
        <v>12.89</v>
      </c>
      <c r="N200" s="57">
        <v>7.7</v>
      </c>
      <c r="O200" s="57"/>
      <c r="P200" s="57">
        <v>0</v>
      </c>
      <c r="Q200" s="57">
        <f>SUM(Table8[[#This Row],[GOU 24/25]:[EF 24/25]])</f>
        <v>7.7</v>
      </c>
      <c r="R200" s="57">
        <v>0</v>
      </c>
      <c r="S200" s="57">
        <v>0</v>
      </c>
      <c r="T200" s="57">
        <f>SUM(Table8[[#This Row],[GOU 25/26]:[EF 25/26]])</f>
        <v>0</v>
      </c>
      <c r="U200" s="57">
        <v>0</v>
      </c>
      <c r="V200" s="57">
        <v>0</v>
      </c>
      <c r="W200" s="57">
        <f>SUM(Table8[[#This Row],[GOU 26/27]:[EF 26/27]])</f>
        <v>0</v>
      </c>
      <c r="X200" s="57">
        <v>0</v>
      </c>
      <c r="Y200" s="57">
        <v>0</v>
      </c>
      <c r="Z200" s="57">
        <f>SUM(Table8[[#This Row],[GOU 27/28]:[EF 27/28]])</f>
        <v>0</v>
      </c>
      <c r="AA200" s="57"/>
      <c r="AB200" s="57"/>
      <c r="AC200" s="57">
        <f>SUM(Table8[[#This Row],[GOU 28/29]:[EF 28/29]])</f>
        <v>0</v>
      </c>
    </row>
    <row r="201" spans="1:29" ht="93" x14ac:dyDescent="0.35">
      <c r="A201" s="169">
        <v>198</v>
      </c>
      <c r="B201" s="170" t="s">
        <v>293</v>
      </c>
      <c r="C201" s="171" t="s">
        <v>294</v>
      </c>
      <c r="D201" s="172" t="s">
        <v>335</v>
      </c>
      <c r="E201" s="171" t="s">
        <v>336</v>
      </c>
      <c r="F201" s="172" t="s">
        <v>2485</v>
      </c>
      <c r="G201" s="171" t="s">
        <v>2069</v>
      </c>
      <c r="H201" s="171" t="s">
        <v>36</v>
      </c>
      <c r="I201" s="173">
        <v>43837</v>
      </c>
      <c r="J201" s="173" t="s">
        <v>778</v>
      </c>
      <c r="K201" s="57">
        <v>92.78</v>
      </c>
      <c r="L201" s="57"/>
      <c r="M201" s="57">
        <f>SUM(Table8[[#This Row],[G.O.U]:[External Financing (EF)]])</f>
        <v>92.78</v>
      </c>
      <c r="N201" s="57">
        <v>7</v>
      </c>
      <c r="O201" s="57"/>
      <c r="P201" s="57">
        <v>0</v>
      </c>
      <c r="Q201" s="57">
        <f>SUM(Table8[[#This Row],[GOU 24/25]:[EF 24/25]])</f>
        <v>7</v>
      </c>
      <c r="R201" s="57"/>
      <c r="S201" s="57"/>
      <c r="T201" s="57">
        <f>SUM(Table8[[#This Row],[GOU 25/26]:[EF 25/26]])</f>
        <v>0</v>
      </c>
      <c r="U201" s="57"/>
      <c r="V201" s="57"/>
      <c r="W201" s="57">
        <f>SUM(Table8[[#This Row],[GOU 26/27]:[EF 26/27]])</f>
        <v>0</v>
      </c>
      <c r="X201" s="57"/>
      <c r="Y201" s="57"/>
      <c r="Z201" s="57">
        <f>SUM(Table8[[#This Row],[GOU 27/28]:[EF 27/28]])</f>
        <v>0</v>
      </c>
      <c r="AA201" s="57"/>
      <c r="AB201" s="57"/>
      <c r="AC201" s="57">
        <f>SUM(Table8[[#This Row],[GOU 28/29]:[EF 28/29]])</f>
        <v>0</v>
      </c>
    </row>
    <row r="202" spans="1:29" ht="93" x14ac:dyDescent="0.35">
      <c r="A202" s="169">
        <v>199</v>
      </c>
      <c r="B202" s="170" t="s">
        <v>293</v>
      </c>
      <c r="C202" s="171" t="s">
        <v>294</v>
      </c>
      <c r="D202" s="172" t="s">
        <v>335</v>
      </c>
      <c r="E202" s="171" t="s">
        <v>336</v>
      </c>
      <c r="F202" s="172" t="s">
        <v>337</v>
      </c>
      <c r="G202" s="171" t="s">
        <v>338</v>
      </c>
      <c r="H202" s="171" t="s">
        <v>39</v>
      </c>
      <c r="I202" s="173">
        <v>43837</v>
      </c>
      <c r="J202" s="173" t="s">
        <v>778</v>
      </c>
      <c r="K202" s="57">
        <v>32.130000000000003</v>
      </c>
      <c r="L202" s="57">
        <v>0</v>
      </c>
      <c r="M202" s="57">
        <f>SUM(Table8[[#This Row],[G.O.U]:[External Financing (EF)]])</f>
        <v>32.130000000000003</v>
      </c>
      <c r="N202" s="57">
        <v>4.5439999999999996</v>
      </c>
      <c r="O202" s="57"/>
      <c r="P202" s="57">
        <v>0</v>
      </c>
      <c r="Q202" s="57">
        <f>SUM(Table8[[#This Row],[GOU 24/25]:[EF 24/25]])</f>
        <v>4.5439999999999996</v>
      </c>
      <c r="R202" s="57">
        <v>0</v>
      </c>
      <c r="S202" s="57">
        <v>0</v>
      </c>
      <c r="T202" s="57">
        <f>SUM(Table8[[#This Row],[GOU 25/26]:[EF 25/26]])</f>
        <v>0</v>
      </c>
      <c r="U202" s="57">
        <v>0</v>
      </c>
      <c r="V202" s="57">
        <v>0</v>
      </c>
      <c r="W202" s="57">
        <f>SUM(Table8[[#This Row],[GOU 26/27]:[EF 26/27]])</f>
        <v>0</v>
      </c>
      <c r="X202" s="57">
        <v>0</v>
      </c>
      <c r="Y202" s="57">
        <v>0</v>
      </c>
      <c r="Z202" s="57">
        <f>SUM(Table8[[#This Row],[GOU 27/28]:[EF 27/28]])</f>
        <v>0</v>
      </c>
      <c r="AA202" s="57"/>
      <c r="AB202" s="57"/>
      <c r="AC202" s="58">
        <f>SUM(Table8[[#This Row],[GOU 28/29]:[EF 28/29]])</f>
        <v>0</v>
      </c>
    </row>
    <row r="203" spans="1:29" ht="93" x14ac:dyDescent="0.35">
      <c r="A203" s="169">
        <v>200</v>
      </c>
      <c r="B203" s="170" t="s">
        <v>293</v>
      </c>
      <c r="C203" s="171" t="s">
        <v>294</v>
      </c>
      <c r="D203" s="172" t="s">
        <v>339</v>
      </c>
      <c r="E203" s="171" t="s">
        <v>340</v>
      </c>
      <c r="F203" s="172" t="s">
        <v>341</v>
      </c>
      <c r="G203" s="171" t="s">
        <v>342</v>
      </c>
      <c r="H203" s="171" t="s">
        <v>39</v>
      </c>
      <c r="I203" s="173">
        <v>43837</v>
      </c>
      <c r="J203" s="173" t="s">
        <v>778</v>
      </c>
      <c r="K203" s="57">
        <v>11.72</v>
      </c>
      <c r="L203" s="57">
        <v>0</v>
      </c>
      <c r="M203" s="57">
        <f>SUM(Table8[[#This Row],[G.O.U]:[External Financing (EF)]])</f>
        <v>11.72</v>
      </c>
      <c r="N203" s="57">
        <v>2.43641</v>
      </c>
      <c r="O203" s="57"/>
      <c r="P203" s="57">
        <v>0</v>
      </c>
      <c r="Q203" s="57">
        <f>SUM(Table8[[#This Row],[GOU 24/25]:[EF 24/25]])</f>
        <v>2.43641</v>
      </c>
      <c r="R203" s="57">
        <v>0</v>
      </c>
      <c r="S203" s="57">
        <v>0</v>
      </c>
      <c r="T203" s="57">
        <f>SUM(Table8[[#This Row],[GOU 25/26]:[EF 25/26]])</f>
        <v>0</v>
      </c>
      <c r="U203" s="57">
        <v>0</v>
      </c>
      <c r="V203" s="57">
        <v>0</v>
      </c>
      <c r="W203" s="57">
        <f>SUM(Table8[[#This Row],[GOU 26/27]:[EF 26/27]])</f>
        <v>0</v>
      </c>
      <c r="X203" s="57">
        <v>0</v>
      </c>
      <c r="Y203" s="57">
        <v>0</v>
      </c>
      <c r="Z203" s="57">
        <f>SUM(Table8[[#This Row],[GOU 27/28]:[EF 27/28]])</f>
        <v>0</v>
      </c>
      <c r="AA203" s="57"/>
      <c r="AB203" s="57"/>
      <c r="AC203" s="58">
        <f>SUM(Table8[[#This Row],[GOU 28/29]:[EF 28/29]])</f>
        <v>0</v>
      </c>
    </row>
    <row r="204" spans="1:29" ht="93" x14ac:dyDescent="0.35">
      <c r="A204" s="169">
        <v>201</v>
      </c>
      <c r="B204" s="170" t="s">
        <v>293</v>
      </c>
      <c r="C204" s="171" t="s">
        <v>294</v>
      </c>
      <c r="D204" s="172" t="s">
        <v>343</v>
      </c>
      <c r="E204" s="171" t="s">
        <v>344</v>
      </c>
      <c r="F204" s="172" t="s">
        <v>345</v>
      </c>
      <c r="G204" s="171" t="s">
        <v>346</v>
      </c>
      <c r="H204" s="171" t="s">
        <v>39</v>
      </c>
      <c r="I204" s="173">
        <v>43837</v>
      </c>
      <c r="J204" s="173" t="s">
        <v>778</v>
      </c>
      <c r="K204" s="57">
        <v>0.08</v>
      </c>
      <c r="L204" s="57">
        <v>0</v>
      </c>
      <c r="M204" s="57">
        <f>SUM(Table8[[#This Row],[G.O.U]:[External Financing (EF)]])</f>
        <v>0.08</v>
      </c>
      <c r="N204" s="57">
        <v>5.1999999999999998E-2</v>
      </c>
      <c r="O204" s="57"/>
      <c r="P204" s="57">
        <v>0</v>
      </c>
      <c r="Q204" s="57">
        <f>SUM(Table8[[#This Row],[GOU 24/25]:[EF 24/25]])</f>
        <v>5.1999999999999998E-2</v>
      </c>
      <c r="R204" s="57">
        <v>0</v>
      </c>
      <c r="S204" s="57">
        <v>0</v>
      </c>
      <c r="T204" s="57">
        <f>SUM(Table8[[#This Row],[GOU 25/26]:[EF 25/26]])</f>
        <v>0</v>
      </c>
      <c r="U204" s="57">
        <v>0</v>
      </c>
      <c r="V204" s="57">
        <v>0</v>
      </c>
      <c r="W204" s="57">
        <f>SUM(Table8[[#This Row],[GOU 26/27]:[EF 26/27]])</f>
        <v>0</v>
      </c>
      <c r="X204" s="57">
        <v>0</v>
      </c>
      <c r="Y204" s="57">
        <v>0</v>
      </c>
      <c r="Z204" s="57">
        <f>SUM(Table8[[#This Row],[GOU 27/28]:[EF 27/28]])</f>
        <v>0</v>
      </c>
      <c r="AA204" s="57"/>
      <c r="AB204" s="57"/>
      <c r="AC204" s="58">
        <f>SUM(Table8[[#This Row],[GOU 28/29]:[EF 28/29]])</f>
        <v>0</v>
      </c>
    </row>
    <row r="205" spans="1:29" ht="93" x14ac:dyDescent="0.35">
      <c r="A205" s="169">
        <v>202</v>
      </c>
      <c r="B205" s="170" t="s">
        <v>293</v>
      </c>
      <c r="C205" s="171" t="s">
        <v>294</v>
      </c>
      <c r="D205" s="172" t="s">
        <v>347</v>
      </c>
      <c r="E205" s="171" t="s">
        <v>348</v>
      </c>
      <c r="F205" s="172" t="s">
        <v>349</v>
      </c>
      <c r="G205" s="171" t="s">
        <v>350</v>
      </c>
      <c r="H205" s="171" t="s">
        <v>39</v>
      </c>
      <c r="I205" s="173">
        <v>43837</v>
      </c>
      <c r="J205" s="173" t="s">
        <v>778</v>
      </c>
      <c r="K205" s="57">
        <v>9.3000000000000007</v>
      </c>
      <c r="L205" s="57">
        <v>0</v>
      </c>
      <c r="M205" s="57">
        <f>SUM(Table8[[#This Row],[G.O.U]:[External Financing (EF)]])</f>
        <v>9.3000000000000007</v>
      </c>
      <c r="N205" s="57">
        <v>1.859</v>
      </c>
      <c r="O205" s="57"/>
      <c r="P205" s="57">
        <v>0</v>
      </c>
      <c r="Q205" s="57">
        <f>SUM(Table8[[#This Row],[GOU 24/25]:[EF 24/25]])</f>
        <v>1.859</v>
      </c>
      <c r="R205" s="57">
        <v>0</v>
      </c>
      <c r="S205" s="57">
        <v>0</v>
      </c>
      <c r="T205" s="57">
        <f>SUM(Table8[[#This Row],[GOU 25/26]:[EF 25/26]])</f>
        <v>0</v>
      </c>
      <c r="U205" s="57">
        <v>0</v>
      </c>
      <c r="V205" s="57">
        <v>0</v>
      </c>
      <c r="W205" s="57">
        <f>SUM(Table8[[#This Row],[GOU 26/27]:[EF 26/27]])</f>
        <v>0</v>
      </c>
      <c r="X205" s="57">
        <v>0</v>
      </c>
      <c r="Y205" s="57">
        <v>0</v>
      </c>
      <c r="Z205" s="57">
        <f>SUM(Table8[[#This Row],[GOU 27/28]:[EF 27/28]])</f>
        <v>0</v>
      </c>
      <c r="AA205" s="57"/>
      <c r="AB205" s="57"/>
      <c r="AC205" s="58">
        <f>SUM(Table8[[#This Row],[GOU 28/29]:[EF 28/29]])</f>
        <v>0</v>
      </c>
    </row>
    <row r="206" spans="1:29" ht="93" x14ac:dyDescent="0.35">
      <c r="A206" s="169">
        <v>203</v>
      </c>
      <c r="B206" s="170" t="s">
        <v>293</v>
      </c>
      <c r="C206" s="171" t="s">
        <v>294</v>
      </c>
      <c r="D206" s="174" t="s">
        <v>1721</v>
      </c>
      <c r="E206" s="171" t="s">
        <v>1722</v>
      </c>
      <c r="F206" s="174" t="s">
        <v>1725</v>
      </c>
      <c r="G206" s="171" t="s">
        <v>1726</v>
      </c>
      <c r="H206" s="171" t="s">
        <v>39</v>
      </c>
      <c r="I206" s="173">
        <v>44203</v>
      </c>
      <c r="J206" s="173" t="s">
        <v>778</v>
      </c>
      <c r="K206" s="57">
        <v>15</v>
      </c>
      <c r="L206" s="57"/>
      <c r="M206" s="57">
        <f>SUM(Table8[[#This Row],[G.O.U]:[External Financing (EF)]])</f>
        <v>15</v>
      </c>
      <c r="N206" s="57">
        <v>14</v>
      </c>
      <c r="O206" s="57"/>
      <c r="P206" s="57">
        <v>0</v>
      </c>
      <c r="Q206" s="57">
        <f>SUM(Table8[[#This Row],[GOU 24/25]:[EF 24/25]])</f>
        <v>14</v>
      </c>
      <c r="R206" s="57"/>
      <c r="S206" s="57"/>
      <c r="T206" s="57">
        <f>SUM(Table8[[#This Row],[GOU 25/26]:[EF 25/26]])</f>
        <v>0</v>
      </c>
      <c r="U206" s="57"/>
      <c r="V206" s="57"/>
      <c r="W206" s="57">
        <f>SUM(Table8[[#This Row],[GOU 26/27]:[EF 26/27]])</f>
        <v>0</v>
      </c>
      <c r="X206" s="57"/>
      <c r="Y206" s="57"/>
      <c r="Z206" s="57">
        <f>SUM(Table8[[#This Row],[GOU 27/28]:[EF 27/28]])</f>
        <v>0</v>
      </c>
      <c r="AA206" s="57"/>
      <c r="AB206" s="57"/>
      <c r="AC206" s="58">
        <f>SUM(Table8[[#This Row],[GOU 28/29]:[EF 28/29]])</f>
        <v>0</v>
      </c>
    </row>
    <row r="207" spans="1:29" ht="93" x14ac:dyDescent="0.35">
      <c r="A207" s="169">
        <v>204</v>
      </c>
      <c r="B207" s="170" t="s">
        <v>293</v>
      </c>
      <c r="C207" s="171" t="s">
        <v>294</v>
      </c>
      <c r="D207" s="172" t="s">
        <v>351</v>
      </c>
      <c r="E207" s="171" t="s">
        <v>352</v>
      </c>
      <c r="F207" s="172" t="s">
        <v>353</v>
      </c>
      <c r="G207" s="171" t="s">
        <v>354</v>
      </c>
      <c r="H207" s="171" t="s">
        <v>39</v>
      </c>
      <c r="I207" s="173">
        <v>44203</v>
      </c>
      <c r="J207" s="173" t="s">
        <v>778</v>
      </c>
      <c r="K207" s="57">
        <v>15.15</v>
      </c>
      <c r="L207" s="57">
        <v>0</v>
      </c>
      <c r="M207" s="57">
        <f>SUM(Table8[[#This Row],[G.O.U]:[External Financing (EF)]])</f>
        <v>15.15</v>
      </c>
      <c r="N207" s="57">
        <v>0.05</v>
      </c>
      <c r="O207" s="57"/>
      <c r="P207" s="57">
        <v>0</v>
      </c>
      <c r="Q207" s="57">
        <f>SUM(Table8[[#This Row],[GOU 24/25]:[EF 24/25]])</f>
        <v>0.05</v>
      </c>
      <c r="R207" s="57">
        <v>0</v>
      </c>
      <c r="S207" s="57">
        <v>0</v>
      </c>
      <c r="T207" s="57">
        <f>SUM(Table8[[#This Row],[GOU 25/26]:[EF 25/26]])</f>
        <v>0</v>
      </c>
      <c r="U207" s="57">
        <v>0</v>
      </c>
      <c r="V207" s="57">
        <v>0</v>
      </c>
      <c r="W207" s="57">
        <f>SUM(Table8[[#This Row],[GOU 26/27]:[EF 26/27]])</f>
        <v>0</v>
      </c>
      <c r="X207" s="57">
        <v>0</v>
      </c>
      <c r="Y207" s="57">
        <v>0</v>
      </c>
      <c r="Z207" s="57">
        <f>SUM(Table8[[#This Row],[GOU 27/28]:[EF 27/28]])</f>
        <v>0</v>
      </c>
      <c r="AA207" s="57"/>
      <c r="AB207" s="57"/>
      <c r="AC207" s="58">
        <f>SUM(Table8[[#This Row],[GOU 28/29]:[EF 28/29]])</f>
        <v>0</v>
      </c>
    </row>
    <row r="208" spans="1:29" ht="116.25" x14ac:dyDescent="0.35">
      <c r="A208" s="169">
        <v>205</v>
      </c>
      <c r="B208" s="170" t="s">
        <v>293</v>
      </c>
      <c r="C208" s="171" t="s">
        <v>294</v>
      </c>
      <c r="D208" s="172" t="s">
        <v>351</v>
      </c>
      <c r="E208" s="171" t="s">
        <v>352</v>
      </c>
      <c r="F208" s="172">
        <v>1792</v>
      </c>
      <c r="G208" s="171" t="s">
        <v>763</v>
      </c>
      <c r="H208" s="171" t="s">
        <v>36</v>
      </c>
      <c r="I208" s="173">
        <v>44933</v>
      </c>
      <c r="J208" s="173" t="s">
        <v>759</v>
      </c>
      <c r="K208" s="57">
        <v>56.2</v>
      </c>
      <c r="L208" s="57">
        <v>0</v>
      </c>
      <c r="M208" s="57">
        <f>SUM(Table8[[#This Row],[G.O.U]:[External Financing (EF)]])</f>
        <v>56.2</v>
      </c>
      <c r="N208" s="57">
        <v>2.8170000000000002</v>
      </c>
      <c r="O208" s="57"/>
      <c r="P208" s="57">
        <v>0</v>
      </c>
      <c r="Q208" s="57">
        <f>SUM(Table8[[#This Row],[GOU 24/25]:[EF 24/25]])</f>
        <v>2.8170000000000002</v>
      </c>
      <c r="R208" s="57">
        <v>32.799999999999997</v>
      </c>
      <c r="S208" s="57">
        <v>0</v>
      </c>
      <c r="T208" s="57">
        <f>SUM(Table8[[#This Row],[GOU 25/26]:[EF 25/26]])</f>
        <v>32.799999999999997</v>
      </c>
      <c r="U208" s="57">
        <v>32.1</v>
      </c>
      <c r="V208" s="57">
        <v>0</v>
      </c>
      <c r="W208" s="57">
        <f>SUM(Table8[[#This Row],[GOU 26/27]:[EF 26/27]])</f>
        <v>32.1</v>
      </c>
      <c r="X208" s="57">
        <v>4.8780000000000001</v>
      </c>
      <c r="Y208" s="57">
        <v>0</v>
      </c>
      <c r="Z208" s="57">
        <f>SUM(Table8[[#This Row],[GOU 27/28]:[EF 27/28]])</f>
        <v>4.8780000000000001</v>
      </c>
      <c r="AA208" s="57">
        <v>607.70582100000001</v>
      </c>
      <c r="AB208" s="57"/>
      <c r="AC208" s="58">
        <f>SUM(Table8[[#This Row],[GOU 28/29]:[EF 28/29]])</f>
        <v>607.70582100000001</v>
      </c>
    </row>
    <row r="209" spans="1:29" ht="93" x14ac:dyDescent="0.35">
      <c r="A209" s="169">
        <v>206</v>
      </c>
      <c r="B209" s="170" t="s">
        <v>293</v>
      </c>
      <c r="C209" s="171" t="s">
        <v>294</v>
      </c>
      <c r="D209" s="174" t="s">
        <v>2377</v>
      </c>
      <c r="E209" s="171" t="s">
        <v>2378</v>
      </c>
      <c r="F209" s="174" t="s">
        <v>2379</v>
      </c>
      <c r="G209" s="187" t="s">
        <v>2380</v>
      </c>
      <c r="H209" s="171" t="s">
        <v>39</v>
      </c>
      <c r="I209" s="173">
        <v>43837</v>
      </c>
      <c r="J209" s="173" t="s">
        <v>778</v>
      </c>
      <c r="K209" s="57">
        <v>3.4790000000000001</v>
      </c>
      <c r="L209" s="57">
        <v>0</v>
      </c>
      <c r="M209" s="57">
        <f>SUM(Table8[[#This Row],[G.O.U]:[External Financing (EF)]])</f>
        <v>3.4790000000000001</v>
      </c>
      <c r="N209" s="57">
        <v>1.5</v>
      </c>
      <c r="O209" s="57"/>
      <c r="P209" s="57">
        <v>0</v>
      </c>
      <c r="Q209" s="57">
        <f>SUM(Table8[[#This Row],[GOU 24/25]:[EF 24/25]])</f>
        <v>1.5</v>
      </c>
      <c r="R209" s="57">
        <v>0</v>
      </c>
      <c r="S209" s="57">
        <v>0</v>
      </c>
      <c r="T209" s="57">
        <f>SUM(Table8[[#This Row],[GOU 25/26]:[EF 25/26]])</f>
        <v>0</v>
      </c>
      <c r="U209" s="57">
        <v>0</v>
      </c>
      <c r="V209" s="57">
        <v>0</v>
      </c>
      <c r="W209" s="57">
        <f>SUM(Table8[[#This Row],[GOU 26/27]:[EF 26/27]])</f>
        <v>0</v>
      </c>
      <c r="X209" s="57">
        <v>0</v>
      </c>
      <c r="Y209" s="57">
        <v>0</v>
      </c>
      <c r="Z209" s="57">
        <f>SUM(Table8[[#This Row],[GOU 27/28]:[EF 27/28]])</f>
        <v>0</v>
      </c>
      <c r="AA209" s="57">
        <v>0</v>
      </c>
      <c r="AB209" s="57">
        <v>0</v>
      </c>
      <c r="AC209" s="58">
        <f>SUM(Table8[[#This Row],[GOU 28/29]:[EF 28/29]])</f>
        <v>0</v>
      </c>
    </row>
    <row r="210" spans="1:29" ht="93" x14ac:dyDescent="0.35">
      <c r="A210" s="169">
        <v>207</v>
      </c>
      <c r="B210" s="170" t="s">
        <v>293</v>
      </c>
      <c r="C210" s="171" t="s">
        <v>294</v>
      </c>
      <c r="D210" s="172" t="s">
        <v>355</v>
      </c>
      <c r="E210" s="171" t="s">
        <v>356</v>
      </c>
      <c r="F210" s="172" t="s">
        <v>357</v>
      </c>
      <c r="G210" s="171" t="s">
        <v>358</v>
      </c>
      <c r="H210" s="171" t="s">
        <v>39</v>
      </c>
      <c r="I210" s="173">
        <v>43837</v>
      </c>
      <c r="J210" s="173" t="s">
        <v>778</v>
      </c>
      <c r="K210" s="57">
        <v>30.75</v>
      </c>
      <c r="L210" s="57">
        <v>0</v>
      </c>
      <c r="M210" s="57">
        <f>SUM(Table8[[#This Row],[G.O.U]:[External Financing (EF)]])</f>
        <v>30.75</v>
      </c>
      <c r="N210" s="57">
        <v>15.372</v>
      </c>
      <c r="O210" s="57"/>
      <c r="P210" s="57">
        <v>0</v>
      </c>
      <c r="Q210" s="57">
        <f>SUM(Table8[[#This Row],[GOU 24/25]:[EF 24/25]])</f>
        <v>15.372</v>
      </c>
      <c r="R210" s="57">
        <v>0</v>
      </c>
      <c r="S210" s="57">
        <v>0</v>
      </c>
      <c r="T210" s="57">
        <f>SUM(Table8[[#This Row],[GOU 25/26]:[EF 25/26]])</f>
        <v>0</v>
      </c>
      <c r="U210" s="57">
        <v>0</v>
      </c>
      <c r="V210" s="57">
        <v>0</v>
      </c>
      <c r="W210" s="57">
        <f>SUM(Table8[[#This Row],[GOU 26/27]:[EF 26/27]])</f>
        <v>0</v>
      </c>
      <c r="X210" s="57">
        <v>0</v>
      </c>
      <c r="Y210" s="57">
        <v>0</v>
      </c>
      <c r="Z210" s="57">
        <f>SUM(Table8[[#This Row],[GOU 27/28]:[EF 27/28]])</f>
        <v>0</v>
      </c>
      <c r="AA210" s="57"/>
      <c r="AB210" s="57"/>
      <c r="AC210" s="58">
        <f>SUM(Table8[[#This Row],[GOU 28/29]:[EF 28/29]])</f>
        <v>0</v>
      </c>
    </row>
    <row r="211" spans="1:29" ht="93" x14ac:dyDescent="0.35">
      <c r="A211" s="169">
        <v>208</v>
      </c>
      <c r="B211" s="170" t="s">
        <v>293</v>
      </c>
      <c r="C211" s="171" t="s">
        <v>294</v>
      </c>
      <c r="D211" s="172" t="s">
        <v>359</v>
      </c>
      <c r="E211" s="171" t="s">
        <v>360</v>
      </c>
      <c r="F211" s="172" t="s">
        <v>1737</v>
      </c>
      <c r="G211" s="171" t="s">
        <v>2462</v>
      </c>
      <c r="H211" s="171" t="s">
        <v>36</v>
      </c>
      <c r="I211" s="173">
        <v>42011</v>
      </c>
      <c r="J211" s="173" t="s">
        <v>778</v>
      </c>
      <c r="K211" s="57">
        <v>130</v>
      </c>
      <c r="L211" s="57"/>
      <c r="M211" s="57">
        <f>SUM(Table8[[#This Row],[G.O.U]:[External Financing (EF)]])</f>
        <v>130</v>
      </c>
      <c r="N211" s="57">
        <v>3.4220000000000002</v>
      </c>
      <c r="O211" s="57"/>
      <c r="P211" s="57"/>
      <c r="Q211" s="57">
        <f>SUM(Table8[[#This Row],[GOU 24/25]:[EF 24/25]])</f>
        <v>3.4220000000000002</v>
      </c>
      <c r="R211" s="57"/>
      <c r="S211" s="57"/>
      <c r="T211" s="57">
        <f>SUM(Table8[[#This Row],[GOU 25/26]:[EF 25/26]])</f>
        <v>0</v>
      </c>
      <c r="U211" s="57"/>
      <c r="V211" s="57"/>
      <c r="W211" s="57">
        <f>SUM(Table8[[#This Row],[GOU 26/27]:[EF 26/27]])</f>
        <v>0</v>
      </c>
      <c r="X211" s="57"/>
      <c r="Y211" s="57"/>
      <c r="Z211" s="57">
        <f>SUM(Table8[[#This Row],[GOU 27/28]:[EF 27/28]])</f>
        <v>0</v>
      </c>
      <c r="AA211" s="57"/>
      <c r="AB211" s="57"/>
      <c r="AC211" s="58">
        <f>SUM(Table8[[#This Row],[GOU 28/29]:[EF 28/29]])</f>
        <v>0</v>
      </c>
    </row>
    <row r="212" spans="1:29" ht="93" x14ac:dyDescent="0.35">
      <c r="A212" s="169">
        <v>209</v>
      </c>
      <c r="B212" s="170" t="s">
        <v>293</v>
      </c>
      <c r="C212" s="171" t="s">
        <v>294</v>
      </c>
      <c r="D212" s="172" t="s">
        <v>359</v>
      </c>
      <c r="E212" s="171" t="s">
        <v>360</v>
      </c>
      <c r="F212" s="172" t="s">
        <v>361</v>
      </c>
      <c r="G212" s="171" t="s">
        <v>362</v>
      </c>
      <c r="H212" s="171" t="s">
        <v>39</v>
      </c>
      <c r="I212" s="173">
        <v>43837</v>
      </c>
      <c r="J212" s="173" t="s">
        <v>778</v>
      </c>
      <c r="K212" s="57">
        <v>7.9950000000000001</v>
      </c>
      <c r="L212" s="57">
        <v>0</v>
      </c>
      <c r="M212" s="57">
        <f>SUM(Table8[[#This Row],[G.O.U]:[External Financing (EF)]])</f>
        <v>7.9950000000000001</v>
      </c>
      <c r="N212" s="57">
        <v>0.53200000000000003</v>
      </c>
      <c r="O212" s="57"/>
      <c r="P212" s="57">
        <v>0</v>
      </c>
      <c r="Q212" s="57">
        <f>SUM(Table8[[#This Row],[GOU 24/25]:[EF 24/25]])</f>
        <v>0.53200000000000003</v>
      </c>
      <c r="R212" s="57">
        <v>0</v>
      </c>
      <c r="S212" s="57">
        <v>0</v>
      </c>
      <c r="T212" s="57">
        <f>SUM(Table8[[#This Row],[GOU 25/26]:[EF 25/26]])</f>
        <v>0</v>
      </c>
      <c r="U212" s="57">
        <v>0</v>
      </c>
      <c r="V212" s="57">
        <v>0</v>
      </c>
      <c r="W212" s="57">
        <f>SUM(Table8[[#This Row],[GOU 26/27]:[EF 26/27]])</f>
        <v>0</v>
      </c>
      <c r="X212" s="57">
        <v>0</v>
      </c>
      <c r="Y212" s="57">
        <v>0</v>
      </c>
      <c r="Z212" s="57">
        <f>SUM(Table8[[#This Row],[GOU 27/28]:[EF 27/28]])</f>
        <v>0</v>
      </c>
      <c r="AA212" s="57"/>
      <c r="AB212" s="57"/>
      <c r="AC212" s="58">
        <f>SUM(Table8[[#This Row],[GOU 28/29]:[EF 28/29]])</f>
        <v>0</v>
      </c>
    </row>
    <row r="213" spans="1:29" ht="93" x14ac:dyDescent="0.35">
      <c r="A213" s="169">
        <v>210</v>
      </c>
      <c r="B213" s="170" t="s">
        <v>293</v>
      </c>
      <c r="C213" s="171" t="s">
        <v>294</v>
      </c>
      <c r="D213" s="172" t="s">
        <v>363</v>
      </c>
      <c r="E213" s="171" t="s">
        <v>364</v>
      </c>
      <c r="F213" s="172" t="s">
        <v>365</v>
      </c>
      <c r="G213" s="171" t="s">
        <v>366</v>
      </c>
      <c r="H213" s="171" t="s">
        <v>39</v>
      </c>
      <c r="I213" s="173">
        <v>43837</v>
      </c>
      <c r="J213" s="173" t="s">
        <v>778</v>
      </c>
      <c r="K213" s="57">
        <v>36.119061516999999</v>
      </c>
      <c r="L213" s="57">
        <v>0</v>
      </c>
      <c r="M213" s="57">
        <f>SUM(Table8[[#This Row],[G.O.U]:[External Financing (EF)]])</f>
        <v>36.119061516999999</v>
      </c>
      <c r="N213" s="57">
        <v>2.125</v>
      </c>
      <c r="O213" s="57"/>
      <c r="P213" s="57">
        <v>0</v>
      </c>
      <c r="Q213" s="57">
        <f>SUM(Table8[[#This Row],[GOU 24/25]:[EF 24/25]])</f>
        <v>2.125</v>
      </c>
      <c r="R213" s="57">
        <v>0</v>
      </c>
      <c r="S213" s="57">
        <v>0</v>
      </c>
      <c r="T213" s="57">
        <f>SUM(Table8[[#This Row],[GOU 25/26]:[EF 25/26]])</f>
        <v>0</v>
      </c>
      <c r="U213" s="57">
        <v>0</v>
      </c>
      <c r="V213" s="57">
        <v>0</v>
      </c>
      <c r="W213" s="57">
        <f>SUM(Table8[[#This Row],[GOU 26/27]:[EF 26/27]])</f>
        <v>0</v>
      </c>
      <c r="X213" s="57">
        <v>0</v>
      </c>
      <c r="Y213" s="57">
        <v>0</v>
      </c>
      <c r="Z213" s="57">
        <f>SUM(Table8[[#This Row],[GOU 27/28]:[EF 27/28]])</f>
        <v>0</v>
      </c>
      <c r="AA213" s="57"/>
      <c r="AB213" s="57"/>
      <c r="AC213" s="58">
        <f>SUM(Table8[[#This Row],[GOU 28/29]:[EF 28/29]])</f>
        <v>0</v>
      </c>
    </row>
    <row r="214" spans="1:29" ht="93" x14ac:dyDescent="0.35">
      <c r="A214" s="169">
        <v>211</v>
      </c>
      <c r="B214" s="170" t="s">
        <v>293</v>
      </c>
      <c r="C214" s="171" t="s">
        <v>294</v>
      </c>
      <c r="D214" s="172" t="s">
        <v>367</v>
      </c>
      <c r="E214" s="171" t="s">
        <v>368</v>
      </c>
      <c r="F214" s="172">
        <v>1814</v>
      </c>
      <c r="G214" s="171" t="s">
        <v>2488</v>
      </c>
      <c r="H214" s="171" t="s">
        <v>36</v>
      </c>
      <c r="I214" s="173">
        <v>45298</v>
      </c>
      <c r="J214" s="173" t="s">
        <v>2475</v>
      </c>
      <c r="K214" s="57">
        <v>271.13052707600002</v>
      </c>
      <c r="L214" s="57">
        <v>0</v>
      </c>
      <c r="M214" s="57">
        <f>SUM(Table8[[#This Row],[G.O.U]:[External Financing (EF)]])</f>
        <v>271.13052707600002</v>
      </c>
      <c r="N214" s="57">
        <v>0.05</v>
      </c>
      <c r="O214" s="57"/>
      <c r="P214" s="57">
        <v>0</v>
      </c>
      <c r="Q214" s="57">
        <f>SUM(Table8[[#This Row],[GOU 24/25]:[EF 24/25]])</f>
        <v>0.05</v>
      </c>
      <c r="R214" s="57">
        <v>57.4</v>
      </c>
      <c r="S214" s="57">
        <v>0</v>
      </c>
      <c r="T214" s="57">
        <f>SUM(Table8[[#This Row],[GOU 25/26]:[EF 25/26]])</f>
        <v>57.4</v>
      </c>
      <c r="U214" s="57">
        <v>56.5</v>
      </c>
      <c r="V214" s="57">
        <v>0</v>
      </c>
      <c r="W214" s="57">
        <f>SUM(Table8[[#This Row],[GOU 26/27]:[EF 26/27]])</f>
        <v>56.5</v>
      </c>
      <c r="X214" s="57">
        <v>53.3</v>
      </c>
      <c r="Y214" s="57">
        <v>0</v>
      </c>
      <c r="Z214" s="57">
        <f>SUM(Table8[[#This Row],[GOU 27/28]:[EF 27/28]])</f>
        <v>53.3</v>
      </c>
      <c r="AA214" s="57">
        <v>50.4</v>
      </c>
      <c r="AB214" s="57">
        <v>0</v>
      </c>
      <c r="AC214" s="58">
        <f>SUM(Table8[[#This Row],[GOU 28/29]:[EF 28/29]])</f>
        <v>50.4</v>
      </c>
    </row>
    <row r="215" spans="1:29" ht="93" x14ac:dyDescent="0.35">
      <c r="A215" s="169">
        <v>212</v>
      </c>
      <c r="B215" s="170" t="s">
        <v>293</v>
      </c>
      <c r="C215" s="171" t="s">
        <v>294</v>
      </c>
      <c r="D215" s="172" t="s">
        <v>367</v>
      </c>
      <c r="E215" s="171" t="s">
        <v>368</v>
      </c>
      <c r="F215" s="172" t="s">
        <v>369</v>
      </c>
      <c r="G215" s="171" t="s">
        <v>370</v>
      </c>
      <c r="H215" s="171" t="s">
        <v>39</v>
      </c>
      <c r="I215" s="173">
        <v>43837</v>
      </c>
      <c r="J215" s="173" t="s">
        <v>778</v>
      </c>
      <c r="K215" s="57">
        <v>24.43</v>
      </c>
      <c r="L215" s="57">
        <v>0</v>
      </c>
      <c r="M215" s="57">
        <f>SUM(Table8[[#This Row],[G.O.U]:[External Financing (EF)]])</f>
        <v>24.43</v>
      </c>
      <c r="N215" s="57">
        <v>3.6389999999999998</v>
      </c>
      <c r="O215" s="57"/>
      <c r="P215" s="57">
        <v>0</v>
      </c>
      <c r="Q215" s="57">
        <f>SUM(Table8[[#This Row],[GOU 24/25]:[EF 24/25]])</f>
        <v>3.6389999999999998</v>
      </c>
      <c r="R215" s="57">
        <v>0</v>
      </c>
      <c r="S215" s="57">
        <v>0</v>
      </c>
      <c r="T215" s="57">
        <f>SUM(Table8[[#This Row],[GOU 25/26]:[EF 25/26]])</f>
        <v>0</v>
      </c>
      <c r="U215" s="57">
        <v>0</v>
      </c>
      <c r="V215" s="57">
        <v>0</v>
      </c>
      <c r="W215" s="57">
        <f>SUM(Table8[[#This Row],[GOU 26/27]:[EF 26/27]])</f>
        <v>0</v>
      </c>
      <c r="X215" s="57">
        <v>0</v>
      </c>
      <c r="Y215" s="57">
        <v>0</v>
      </c>
      <c r="Z215" s="57">
        <f>SUM(Table8[[#This Row],[GOU 27/28]:[EF 27/28]])</f>
        <v>0</v>
      </c>
      <c r="AA215" s="57"/>
      <c r="AB215" s="57"/>
      <c r="AC215" s="58">
        <f>SUM(Table8[[#This Row],[GOU 28/29]:[EF 28/29]])</f>
        <v>0</v>
      </c>
    </row>
    <row r="216" spans="1:29" ht="93" x14ac:dyDescent="0.35">
      <c r="A216" s="169">
        <v>213</v>
      </c>
      <c r="B216" s="170" t="s">
        <v>293</v>
      </c>
      <c r="C216" s="171" t="s">
        <v>294</v>
      </c>
      <c r="D216" s="172" t="s">
        <v>371</v>
      </c>
      <c r="E216" s="171" t="s">
        <v>372</v>
      </c>
      <c r="F216" s="172" t="s">
        <v>373</v>
      </c>
      <c r="G216" s="171" t="s">
        <v>374</v>
      </c>
      <c r="H216" s="171" t="s">
        <v>39</v>
      </c>
      <c r="I216" s="173">
        <v>43837</v>
      </c>
      <c r="J216" s="173" t="s">
        <v>778</v>
      </c>
      <c r="K216" s="57">
        <v>11.77</v>
      </c>
      <c r="L216" s="57">
        <v>0</v>
      </c>
      <c r="M216" s="57">
        <f>SUM(Table8[[#This Row],[G.O.U]:[External Financing (EF)]])</f>
        <v>11.77</v>
      </c>
      <c r="N216" s="57">
        <v>5.883</v>
      </c>
      <c r="O216" s="57"/>
      <c r="P216" s="57">
        <v>0</v>
      </c>
      <c r="Q216" s="57">
        <f>SUM(Table8[[#This Row],[GOU 24/25]:[EF 24/25]])</f>
        <v>5.883</v>
      </c>
      <c r="R216" s="57">
        <v>0</v>
      </c>
      <c r="S216" s="57">
        <v>0</v>
      </c>
      <c r="T216" s="57">
        <f>SUM(Table8[[#This Row],[GOU 25/26]:[EF 25/26]])</f>
        <v>0</v>
      </c>
      <c r="U216" s="57">
        <v>0</v>
      </c>
      <c r="V216" s="57">
        <v>0</v>
      </c>
      <c r="W216" s="57">
        <f>SUM(Table8[[#This Row],[GOU 26/27]:[EF 26/27]])</f>
        <v>0</v>
      </c>
      <c r="X216" s="57">
        <v>0</v>
      </c>
      <c r="Y216" s="57">
        <v>0</v>
      </c>
      <c r="Z216" s="57">
        <f>SUM(Table8[[#This Row],[GOU 27/28]:[EF 27/28]])</f>
        <v>0</v>
      </c>
      <c r="AA216" s="57"/>
      <c r="AB216" s="57"/>
      <c r="AC216" s="58">
        <f>SUM(Table8[[#This Row],[GOU 28/29]:[EF 28/29]])</f>
        <v>0</v>
      </c>
    </row>
    <row r="217" spans="1:29" ht="93" x14ac:dyDescent="0.35">
      <c r="A217" s="169">
        <v>214</v>
      </c>
      <c r="B217" s="170" t="s">
        <v>293</v>
      </c>
      <c r="C217" s="171" t="s">
        <v>294</v>
      </c>
      <c r="D217" s="174" t="s">
        <v>1758</v>
      </c>
      <c r="E217" s="171" t="s">
        <v>1759</v>
      </c>
      <c r="F217" s="172" t="s">
        <v>2260</v>
      </c>
      <c r="G217" s="171" t="s">
        <v>2261</v>
      </c>
      <c r="H217" s="171" t="s">
        <v>36</v>
      </c>
      <c r="I217" s="173">
        <v>42552</v>
      </c>
      <c r="J217" s="173">
        <v>45838</v>
      </c>
      <c r="K217" s="57">
        <v>35</v>
      </c>
      <c r="L217" s="57"/>
      <c r="M217" s="57">
        <f>SUM(Table8[[#This Row],[G.O.U]:[External Financing (EF)]])</f>
        <v>35</v>
      </c>
      <c r="N217" s="57">
        <v>2.2999999999999998</v>
      </c>
      <c r="O217" s="57"/>
      <c r="P217" s="57"/>
      <c r="Q217" s="57">
        <f>SUM(Table8[[#This Row],[GOU 24/25]:[EF 24/25]])</f>
        <v>2.2999999999999998</v>
      </c>
      <c r="R217" s="57"/>
      <c r="S217" s="57"/>
      <c r="T217" s="57">
        <f>SUM(Table8[[#This Row],[GOU 25/26]:[EF 25/26]])</f>
        <v>0</v>
      </c>
      <c r="U217" s="57"/>
      <c r="V217" s="57"/>
      <c r="W217" s="57">
        <f>SUM(Table8[[#This Row],[GOU 26/27]:[EF 26/27]])</f>
        <v>0</v>
      </c>
      <c r="X217" s="57"/>
      <c r="Y217" s="57"/>
      <c r="Z217" s="57">
        <f>SUM(Table8[[#This Row],[GOU 27/28]:[EF 27/28]])</f>
        <v>0</v>
      </c>
      <c r="AA217" s="57"/>
      <c r="AB217" s="57"/>
      <c r="AC217" s="58">
        <f>SUM(Table8[[#This Row],[GOU 28/29]:[EF 28/29]])</f>
        <v>0</v>
      </c>
    </row>
    <row r="218" spans="1:29" ht="93" x14ac:dyDescent="0.35">
      <c r="A218" s="169">
        <v>215</v>
      </c>
      <c r="B218" s="170" t="s">
        <v>293</v>
      </c>
      <c r="C218" s="171" t="s">
        <v>294</v>
      </c>
      <c r="D218" s="174" t="s">
        <v>1758</v>
      </c>
      <c r="E218" s="171" t="s">
        <v>1759</v>
      </c>
      <c r="F218" s="174" t="s">
        <v>1760</v>
      </c>
      <c r="G218" s="171" t="s">
        <v>1761</v>
      </c>
      <c r="H218" s="171" t="s">
        <v>39</v>
      </c>
      <c r="I218" s="173">
        <v>43837</v>
      </c>
      <c r="J218" s="173" t="s">
        <v>778</v>
      </c>
      <c r="K218" s="57">
        <v>35.009623083999998</v>
      </c>
      <c r="L218" s="57">
        <v>0</v>
      </c>
      <c r="M218" s="57">
        <f>SUM(Table8[[#This Row],[G.O.U]:[External Financing (EF)]])</f>
        <v>35.009623083999998</v>
      </c>
      <c r="N218" s="57">
        <v>0.28599999999999998</v>
      </c>
      <c r="O218" s="57"/>
      <c r="P218" s="57">
        <v>0</v>
      </c>
      <c r="Q218" s="57">
        <f>SUM(Table8[[#This Row],[GOU 24/25]:[EF 24/25]])</f>
        <v>0.28599999999999998</v>
      </c>
      <c r="R218" s="57">
        <v>0</v>
      </c>
      <c r="S218" s="57">
        <v>0</v>
      </c>
      <c r="T218" s="57">
        <f>SUM(Table8[[#This Row],[GOU 25/26]:[EF 25/26]])</f>
        <v>0</v>
      </c>
      <c r="U218" s="57">
        <v>0</v>
      </c>
      <c r="V218" s="57">
        <v>0</v>
      </c>
      <c r="W218" s="57">
        <f>SUM(Table8[[#This Row],[GOU 26/27]:[EF 26/27]])</f>
        <v>0</v>
      </c>
      <c r="X218" s="57">
        <v>0</v>
      </c>
      <c r="Y218" s="57">
        <v>0</v>
      </c>
      <c r="Z218" s="57">
        <f>SUM(Table8[[#This Row],[GOU 27/28]:[EF 27/28]])</f>
        <v>0</v>
      </c>
      <c r="AA218" s="57">
        <v>0</v>
      </c>
      <c r="AB218" s="57">
        <v>0</v>
      </c>
      <c r="AC218" s="58">
        <f>SUM(Table8[[#This Row],[GOU 28/29]:[EF 28/29]])</f>
        <v>0</v>
      </c>
    </row>
    <row r="219" spans="1:29" ht="93" x14ac:dyDescent="0.35">
      <c r="A219" s="169">
        <v>216</v>
      </c>
      <c r="B219" s="170" t="s">
        <v>293</v>
      </c>
      <c r="C219" s="171" t="s">
        <v>294</v>
      </c>
      <c r="D219" s="188">
        <v>310</v>
      </c>
      <c r="E219" s="187" t="s">
        <v>1764</v>
      </c>
      <c r="F219" s="174" t="s">
        <v>1765</v>
      </c>
      <c r="G219" s="171" t="s">
        <v>1766</v>
      </c>
      <c r="H219" s="171" t="s">
        <v>36</v>
      </c>
      <c r="I219" s="173">
        <v>44378</v>
      </c>
      <c r="J219" s="173">
        <v>45838</v>
      </c>
      <c r="K219" s="57">
        <v>37</v>
      </c>
      <c r="L219" s="57"/>
      <c r="M219" s="57">
        <f>SUM(Table8[[#This Row],[G.O.U]:[External Financing (EF)]])</f>
        <v>37</v>
      </c>
      <c r="N219" s="57">
        <v>5</v>
      </c>
      <c r="O219" s="57"/>
      <c r="P219" s="57"/>
      <c r="Q219" s="57">
        <f>SUM(Table8[[#This Row],[GOU 24/25]:[EF 24/25]])</f>
        <v>5</v>
      </c>
      <c r="R219" s="57"/>
      <c r="S219" s="57"/>
      <c r="T219" s="57">
        <f>SUM(Table8[[#This Row],[GOU 25/26]:[EF 25/26]])</f>
        <v>0</v>
      </c>
      <c r="U219" s="57"/>
      <c r="V219" s="57"/>
      <c r="W219" s="57">
        <f>SUM(Table8[[#This Row],[GOU 26/27]:[EF 26/27]])</f>
        <v>0</v>
      </c>
      <c r="X219" s="57"/>
      <c r="Y219" s="57"/>
      <c r="Z219" s="57">
        <f>SUM(Table8[[#This Row],[GOU 27/28]:[EF 27/28]])</f>
        <v>0</v>
      </c>
      <c r="AA219" s="57"/>
      <c r="AB219" s="57"/>
      <c r="AC219" s="58">
        <f>SUM(Table8[[#This Row],[GOU 28/29]:[EF 28/29]])</f>
        <v>0</v>
      </c>
    </row>
    <row r="220" spans="1:29" ht="93" x14ac:dyDescent="0.35">
      <c r="A220" s="169">
        <v>217</v>
      </c>
      <c r="B220" s="170" t="s">
        <v>293</v>
      </c>
      <c r="C220" s="171" t="s">
        <v>294</v>
      </c>
      <c r="D220" s="172" t="s">
        <v>375</v>
      </c>
      <c r="E220" s="171" t="s">
        <v>376</v>
      </c>
      <c r="F220" s="172" t="s">
        <v>377</v>
      </c>
      <c r="G220" s="171" t="s">
        <v>378</v>
      </c>
      <c r="H220" s="171" t="s">
        <v>39</v>
      </c>
      <c r="I220" s="173">
        <v>43837</v>
      </c>
      <c r="J220" s="173" t="s">
        <v>778</v>
      </c>
      <c r="K220" s="57">
        <v>9.3930000000000007</v>
      </c>
      <c r="L220" s="57">
        <v>0</v>
      </c>
      <c r="M220" s="57">
        <f>SUM(Table8[[#This Row],[G.O.U]:[External Financing (EF)]])</f>
        <v>9.3930000000000007</v>
      </c>
      <c r="N220" s="57">
        <v>4.7519999999999998</v>
      </c>
      <c r="O220" s="57">
        <v>4.8000000000000001E-2</v>
      </c>
      <c r="P220" s="57">
        <v>0</v>
      </c>
      <c r="Q220" s="57">
        <f>SUM(Table8[[#This Row],[GOU 24/25]:[EF 24/25]])</f>
        <v>4.8</v>
      </c>
      <c r="R220" s="57">
        <v>0</v>
      </c>
      <c r="S220" s="57">
        <v>0</v>
      </c>
      <c r="T220" s="57">
        <f>SUM(Table8[[#This Row],[GOU 25/26]:[EF 25/26]])</f>
        <v>0</v>
      </c>
      <c r="U220" s="57">
        <v>0</v>
      </c>
      <c r="V220" s="57">
        <v>0</v>
      </c>
      <c r="W220" s="57">
        <f>SUM(Table8[[#This Row],[GOU 26/27]:[EF 26/27]])</f>
        <v>0</v>
      </c>
      <c r="X220" s="57">
        <v>0</v>
      </c>
      <c r="Y220" s="57">
        <v>0</v>
      </c>
      <c r="Z220" s="57">
        <f>SUM(Table8[[#This Row],[GOU 27/28]:[EF 27/28]])</f>
        <v>0</v>
      </c>
      <c r="AA220" s="57"/>
      <c r="AB220" s="57"/>
      <c r="AC220" s="58">
        <f>SUM(Table8[[#This Row],[GOU 28/29]:[EF 28/29]])</f>
        <v>0</v>
      </c>
    </row>
    <row r="221" spans="1:29" ht="93" x14ac:dyDescent="0.35">
      <c r="A221" s="169">
        <v>218</v>
      </c>
      <c r="B221" s="170" t="s">
        <v>293</v>
      </c>
      <c r="C221" s="171" t="s">
        <v>294</v>
      </c>
      <c r="D221" s="172" t="s">
        <v>379</v>
      </c>
      <c r="E221" s="171" t="s">
        <v>380</v>
      </c>
      <c r="F221" s="172" t="s">
        <v>381</v>
      </c>
      <c r="G221" s="171" t="s">
        <v>382</v>
      </c>
      <c r="H221" s="171" t="s">
        <v>39</v>
      </c>
      <c r="I221" s="173">
        <v>43837</v>
      </c>
      <c r="J221" s="173" t="s">
        <v>778</v>
      </c>
      <c r="K221" s="57">
        <v>10.1</v>
      </c>
      <c r="L221" s="57">
        <v>0</v>
      </c>
      <c r="M221" s="57">
        <f>SUM(Table8[[#This Row],[G.O.U]:[External Financing (EF)]])</f>
        <v>10.1</v>
      </c>
      <c r="N221" s="57">
        <v>1.254</v>
      </c>
      <c r="O221" s="57">
        <f>10377809/10^9</f>
        <v>1.0377809E-2</v>
      </c>
      <c r="P221" s="57">
        <v>0</v>
      </c>
      <c r="Q221" s="57">
        <f>SUM(Table8[[#This Row],[GOU 24/25]:[EF 24/25]])</f>
        <v>1.264377809</v>
      </c>
      <c r="R221" s="57">
        <v>0</v>
      </c>
      <c r="S221" s="57">
        <v>0</v>
      </c>
      <c r="T221" s="57">
        <f>SUM(Table8[[#This Row],[GOU 25/26]:[EF 25/26]])</f>
        <v>0</v>
      </c>
      <c r="U221" s="57">
        <v>0</v>
      </c>
      <c r="V221" s="57">
        <v>0</v>
      </c>
      <c r="W221" s="57">
        <f>SUM(Table8[[#This Row],[GOU 26/27]:[EF 26/27]])</f>
        <v>0</v>
      </c>
      <c r="X221" s="57">
        <v>0</v>
      </c>
      <c r="Y221" s="57">
        <v>0</v>
      </c>
      <c r="Z221" s="57">
        <f>SUM(Table8[[#This Row],[GOU 27/28]:[EF 27/28]])</f>
        <v>0</v>
      </c>
      <c r="AA221" s="57"/>
      <c r="AB221" s="57"/>
      <c r="AC221" s="58">
        <f>SUM(Table8[[#This Row],[GOU 28/29]:[EF 28/29]])</f>
        <v>0</v>
      </c>
    </row>
    <row r="222" spans="1:29" ht="93" x14ac:dyDescent="0.35">
      <c r="A222" s="169">
        <v>219</v>
      </c>
      <c r="B222" s="170" t="s">
        <v>293</v>
      </c>
      <c r="C222" s="171" t="s">
        <v>294</v>
      </c>
      <c r="D222" s="172" t="s">
        <v>383</v>
      </c>
      <c r="E222" s="171" t="s">
        <v>384</v>
      </c>
      <c r="F222" s="172" t="s">
        <v>385</v>
      </c>
      <c r="G222" s="171" t="s">
        <v>386</v>
      </c>
      <c r="H222" s="171" t="s">
        <v>39</v>
      </c>
      <c r="I222" s="173">
        <v>43837</v>
      </c>
      <c r="J222" s="173" t="s">
        <v>778</v>
      </c>
      <c r="K222" s="57">
        <v>16.638500000000001</v>
      </c>
      <c r="L222" s="57">
        <v>0</v>
      </c>
      <c r="M222" s="57">
        <f>SUM(Table8[[#This Row],[G.O.U]:[External Financing (EF)]])</f>
        <v>16.638500000000001</v>
      </c>
      <c r="N222" s="57">
        <v>1.2589999999999999</v>
      </c>
      <c r="O222" s="57"/>
      <c r="P222" s="57">
        <v>0</v>
      </c>
      <c r="Q222" s="57">
        <f>SUM(Table8[[#This Row],[GOU 24/25]:[EF 24/25]])</f>
        <v>1.2589999999999999</v>
      </c>
      <c r="R222" s="57">
        <v>0</v>
      </c>
      <c r="S222" s="57">
        <v>0</v>
      </c>
      <c r="T222" s="57">
        <f>SUM(Table8[[#This Row],[GOU 25/26]:[EF 25/26]])</f>
        <v>0</v>
      </c>
      <c r="U222" s="57">
        <v>0</v>
      </c>
      <c r="V222" s="57">
        <v>0</v>
      </c>
      <c r="W222" s="57">
        <f>SUM(Table8[[#This Row],[GOU 26/27]:[EF 26/27]])</f>
        <v>0</v>
      </c>
      <c r="X222" s="57">
        <v>0</v>
      </c>
      <c r="Y222" s="57">
        <v>0</v>
      </c>
      <c r="Z222" s="57">
        <f>SUM(Table8[[#This Row],[GOU 27/28]:[EF 27/28]])</f>
        <v>0</v>
      </c>
      <c r="AA222" s="57"/>
      <c r="AB222" s="57"/>
      <c r="AC222" s="58">
        <f>SUM(Table8[[#This Row],[GOU 28/29]:[EF 28/29]])</f>
        <v>0</v>
      </c>
    </row>
    <row r="223" spans="1:29" ht="93" x14ac:dyDescent="0.35">
      <c r="A223" s="169">
        <v>220</v>
      </c>
      <c r="B223" s="170" t="s">
        <v>293</v>
      </c>
      <c r="C223" s="171" t="s">
        <v>294</v>
      </c>
      <c r="D223" s="172" t="s">
        <v>383</v>
      </c>
      <c r="E223" s="171" t="s">
        <v>384</v>
      </c>
      <c r="F223" s="172" t="s">
        <v>387</v>
      </c>
      <c r="G223" s="171" t="s">
        <v>388</v>
      </c>
      <c r="H223" s="171" t="s">
        <v>36</v>
      </c>
      <c r="I223" s="173">
        <v>44933</v>
      </c>
      <c r="J223" s="173" t="s">
        <v>781</v>
      </c>
      <c r="K223" s="57">
        <v>118.482</v>
      </c>
      <c r="L223" s="57">
        <v>0</v>
      </c>
      <c r="M223" s="57">
        <f>SUM(Table8[[#This Row],[G.O.U]:[External Financing (EF)]])</f>
        <v>118.482</v>
      </c>
      <c r="N223" s="57">
        <v>6.4109999999999996</v>
      </c>
      <c r="O223" s="57"/>
      <c r="P223" s="57">
        <v>0</v>
      </c>
      <c r="Q223" s="57">
        <f>SUM(Table8[[#This Row],[GOU 24/25]:[EF 24/25]])</f>
        <v>6.4109999999999996</v>
      </c>
      <c r="R223" s="57">
        <v>21.527999999999999</v>
      </c>
      <c r="S223" s="57">
        <v>0</v>
      </c>
      <c r="T223" s="57">
        <f>SUM(Table8[[#This Row],[GOU 25/26]:[EF 25/26]])</f>
        <v>21.527999999999999</v>
      </c>
      <c r="U223" s="57">
        <v>21.527999999999999</v>
      </c>
      <c r="V223" s="57">
        <v>0</v>
      </c>
      <c r="W223" s="57">
        <f>SUM(Table8[[#This Row],[GOU 26/27]:[EF 26/27]])</f>
        <v>21.527999999999999</v>
      </c>
      <c r="X223" s="57">
        <v>0</v>
      </c>
      <c r="Y223" s="57">
        <v>0</v>
      </c>
      <c r="Z223" s="57">
        <f>SUM(Table8[[#This Row],[GOU 27/28]:[EF 27/28]])</f>
        <v>0</v>
      </c>
      <c r="AA223" s="57"/>
      <c r="AB223" s="57"/>
      <c r="AC223" s="58">
        <f>SUM(Table8[[#This Row],[GOU 28/29]:[EF 28/29]])</f>
        <v>0</v>
      </c>
    </row>
    <row r="224" spans="1:29" ht="93" x14ac:dyDescent="0.35">
      <c r="A224" s="169">
        <v>221</v>
      </c>
      <c r="B224" s="170" t="s">
        <v>293</v>
      </c>
      <c r="C224" s="171" t="s">
        <v>294</v>
      </c>
      <c r="D224" s="172" t="s">
        <v>389</v>
      </c>
      <c r="E224" s="171" t="s">
        <v>390</v>
      </c>
      <c r="F224" s="172" t="s">
        <v>391</v>
      </c>
      <c r="G224" s="171" t="s">
        <v>392</v>
      </c>
      <c r="H224" s="171" t="s">
        <v>39</v>
      </c>
      <c r="I224" s="173">
        <v>44568</v>
      </c>
      <c r="J224" s="173" t="s">
        <v>778</v>
      </c>
      <c r="K224" s="57">
        <v>12.26</v>
      </c>
      <c r="L224" s="57">
        <v>0</v>
      </c>
      <c r="M224" s="57">
        <f>SUM(Table8[[#This Row],[G.O.U]:[External Financing (EF)]])</f>
        <v>12.26</v>
      </c>
      <c r="N224" s="57">
        <v>2.2290000000000001</v>
      </c>
      <c r="O224" s="57"/>
      <c r="P224" s="57">
        <v>0</v>
      </c>
      <c r="Q224" s="57">
        <f>SUM(Table8[[#This Row],[GOU 24/25]:[EF 24/25]])</f>
        <v>2.2290000000000001</v>
      </c>
      <c r="R224" s="57">
        <v>0</v>
      </c>
      <c r="S224" s="57">
        <v>0</v>
      </c>
      <c r="T224" s="57">
        <f>SUM(Table8[[#This Row],[GOU 25/26]:[EF 25/26]])</f>
        <v>0</v>
      </c>
      <c r="U224" s="57">
        <v>0</v>
      </c>
      <c r="V224" s="57">
        <v>0</v>
      </c>
      <c r="W224" s="57">
        <f>SUM(Table8[[#This Row],[GOU 26/27]:[EF 26/27]])</f>
        <v>0</v>
      </c>
      <c r="X224" s="57">
        <v>0</v>
      </c>
      <c r="Y224" s="57">
        <v>0</v>
      </c>
      <c r="Z224" s="57">
        <f>SUM(Table8[[#This Row],[GOU 27/28]:[EF 27/28]])</f>
        <v>0</v>
      </c>
      <c r="AA224" s="57"/>
      <c r="AB224" s="57"/>
      <c r="AC224" s="58">
        <f>SUM(Table8[[#This Row],[GOU 28/29]:[EF 28/29]])</f>
        <v>0</v>
      </c>
    </row>
    <row r="225" spans="1:29" ht="93" x14ac:dyDescent="0.35">
      <c r="A225" s="169">
        <v>222</v>
      </c>
      <c r="B225" s="170" t="s">
        <v>293</v>
      </c>
      <c r="C225" s="171" t="s">
        <v>294</v>
      </c>
      <c r="D225" s="172" t="s">
        <v>393</v>
      </c>
      <c r="E225" s="171" t="s">
        <v>394</v>
      </c>
      <c r="F225" s="172" t="s">
        <v>395</v>
      </c>
      <c r="G225" s="171" t="s">
        <v>396</v>
      </c>
      <c r="H225" s="171" t="s">
        <v>39</v>
      </c>
      <c r="I225" s="173">
        <v>43837</v>
      </c>
      <c r="J225" s="173" t="s">
        <v>778</v>
      </c>
      <c r="K225" s="57">
        <v>52.11</v>
      </c>
      <c r="L225" s="57">
        <v>0</v>
      </c>
      <c r="M225" s="57">
        <f>SUM(Table8[[#This Row],[G.O.U]:[External Financing (EF)]])</f>
        <v>52.11</v>
      </c>
      <c r="N225" s="57">
        <v>5.26</v>
      </c>
      <c r="O225" s="57"/>
      <c r="P225" s="57">
        <v>7.6050000000000004</v>
      </c>
      <c r="Q225" s="57">
        <f>SUM(Table8[[#This Row],[GOU 24/25]:[EF 24/25]])</f>
        <v>12.865</v>
      </c>
      <c r="R225" s="57">
        <v>0</v>
      </c>
      <c r="S225" s="57">
        <v>0</v>
      </c>
      <c r="T225" s="57">
        <f>SUM(Table8[[#This Row],[GOU 25/26]:[EF 25/26]])</f>
        <v>0</v>
      </c>
      <c r="U225" s="57">
        <v>0</v>
      </c>
      <c r="V225" s="57">
        <v>0</v>
      </c>
      <c r="W225" s="57">
        <f>SUM(Table8[[#This Row],[GOU 26/27]:[EF 26/27]])</f>
        <v>0</v>
      </c>
      <c r="X225" s="57">
        <v>0</v>
      </c>
      <c r="Y225" s="57">
        <v>0</v>
      </c>
      <c r="Z225" s="57">
        <f>SUM(Table8[[#This Row],[GOU 27/28]:[EF 27/28]])</f>
        <v>0</v>
      </c>
      <c r="AA225" s="57"/>
      <c r="AB225" s="57"/>
      <c r="AC225" s="57">
        <f>SUM(Table8[[#This Row],[GOU 28/29]:[EF 28/29]])</f>
        <v>0</v>
      </c>
    </row>
    <row r="226" spans="1:29" ht="93" x14ac:dyDescent="0.35">
      <c r="A226" s="169">
        <v>223</v>
      </c>
      <c r="B226" s="170" t="s">
        <v>293</v>
      </c>
      <c r="C226" s="171" t="s">
        <v>294</v>
      </c>
      <c r="D226" s="172" t="s">
        <v>397</v>
      </c>
      <c r="E226" s="171" t="s">
        <v>398</v>
      </c>
      <c r="F226" s="172" t="s">
        <v>399</v>
      </c>
      <c r="G226" s="171" t="s">
        <v>400</v>
      </c>
      <c r="H226" s="171" t="s">
        <v>39</v>
      </c>
      <c r="I226" s="173">
        <v>43837</v>
      </c>
      <c r="J226" s="173" t="s">
        <v>778</v>
      </c>
      <c r="K226" s="57">
        <v>5.9279999999999999</v>
      </c>
      <c r="L226" s="57">
        <v>0</v>
      </c>
      <c r="M226" s="57">
        <f>SUM(Table8[[#This Row],[G.O.U]:[External Financing (EF)]])</f>
        <v>5.9279999999999999</v>
      </c>
      <c r="N226" s="57">
        <v>2.5129999999999999</v>
      </c>
      <c r="O226" s="57"/>
      <c r="P226" s="57">
        <v>0</v>
      </c>
      <c r="Q226" s="57">
        <f>SUM(Table8[[#This Row],[GOU 24/25]:[EF 24/25]])</f>
        <v>2.5129999999999999</v>
      </c>
      <c r="R226" s="57">
        <v>0</v>
      </c>
      <c r="S226" s="57">
        <v>0</v>
      </c>
      <c r="T226" s="57">
        <f>SUM(Table8[[#This Row],[GOU 25/26]:[EF 25/26]])</f>
        <v>0</v>
      </c>
      <c r="U226" s="57">
        <v>0</v>
      </c>
      <c r="V226" s="57">
        <v>0</v>
      </c>
      <c r="W226" s="57">
        <f>SUM(Table8[[#This Row],[GOU 26/27]:[EF 26/27]])</f>
        <v>0</v>
      </c>
      <c r="X226" s="57">
        <v>0</v>
      </c>
      <c r="Y226" s="57">
        <v>0</v>
      </c>
      <c r="Z226" s="57">
        <f>SUM(Table8[[#This Row],[GOU 27/28]:[EF 27/28]])</f>
        <v>0</v>
      </c>
      <c r="AA226" s="57"/>
      <c r="AB226" s="57"/>
      <c r="AC226" s="57">
        <f>SUM(Table8[[#This Row],[GOU 28/29]:[EF 28/29]])</f>
        <v>0</v>
      </c>
    </row>
    <row r="227" spans="1:29" ht="93" x14ac:dyDescent="0.35">
      <c r="A227" s="169">
        <v>224</v>
      </c>
      <c r="B227" s="170" t="s">
        <v>293</v>
      </c>
      <c r="C227" s="171" t="s">
        <v>294</v>
      </c>
      <c r="D227" s="172" t="s">
        <v>401</v>
      </c>
      <c r="E227" s="171" t="s">
        <v>402</v>
      </c>
      <c r="F227" s="172" t="s">
        <v>403</v>
      </c>
      <c r="G227" s="171" t="s">
        <v>404</v>
      </c>
      <c r="H227" s="171" t="s">
        <v>39</v>
      </c>
      <c r="I227" s="173">
        <v>43837</v>
      </c>
      <c r="J227" s="173" t="s">
        <v>778</v>
      </c>
      <c r="K227" s="57">
        <v>0.82699999999999996</v>
      </c>
      <c r="L227" s="57">
        <v>0</v>
      </c>
      <c r="M227" s="57">
        <f>SUM(Table8[[#This Row],[G.O.U]:[External Financing (EF)]])</f>
        <v>0.82699999999999996</v>
      </c>
      <c r="N227" s="57">
        <v>0.12</v>
      </c>
      <c r="O227" s="57"/>
      <c r="P227" s="57">
        <v>0</v>
      </c>
      <c r="Q227" s="57">
        <f>SUM(Table8[[#This Row],[GOU 24/25]:[EF 24/25]])</f>
        <v>0.12</v>
      </c>
      <c r="R227" s="57">
        <v>0</v>
      </c>
      <c r="S227" s="57">
        <v>0</v>
      </c>
      <c r="T227" s="57">
        <f>SUM(Table8[[#This Row],[GOU 25/26]:[EF 25/26]])</f>
        <v>0</v>
      </c>
      <c r="U227" s="57">
        <v>0</v>
      </c>
      <c r="V227" s="57">
        <v>0</v>
      </c>
      <c r="W227" s="57">
        <f>SUM(Table8[[#This Row],[GOU 26/27]:[EF 26/27]])</f>
        <v>0</v>
      </c>
      <c r="X227" s="57">
        <v>0</v>
      </c>
      <c r="Y227" s="57">
        <v>0</v>
      </c>
      <c r="Z227" s="57">
        <f>SUM(Table8[[#This Row],[GOU 27/28]:[EF 27/28]])</f>
        <v>0</v>
      </c>
      <c r="AA227" s="57"/>
      <c r="AB227" s="57"/>
      <c r="AC227" s="57">
        <f>SUM(Table8[[#This Row],[GOU 28/29]:[EF 28/29]])</f>
        <v>0</v>
      </c>
    </row>
    <row r="228" spans="1:29" ht="93" x14ac:dyDescent="0.35">
      <c r="A228" s="169">
        <v>225</v>
      </c>
      <c r="B228" s="170" t="s">
        <v>293</v>
      </c>
      <c r="C228" s="171" t="s">
        <v>294</v>
      </c>
      <c r="D228" s="172" t="s">
        <v>405</v>
      </c>
      <c r="E228" s="171" t="s">
        <v>406</v>
      </c>
      <c r="F228" s="172" t="s">
        <v>407</v>
      </c>
      <c r="G228" s="171" t="s">
        <v>408</v>
      </c>
      <c r="H228" s="171" t="s">
        <v>39</v>
      </c>
      <c r="I228" s="173">
        <v>43837</v>
      </c>
      <c r="J228" s="173" t="s">
        <v>778</v>
      </c>
      <c r="K228" s="57">
        <v>0.2</v>
      </c>
      <c r="L228" s="57">
        <v>0</v>
      </c>
      <c r="M228" s="57">
        <f>SUM(Table8[[#This Row],[G.O.U]:[External Financing (EF)]])</f>
        <v>0.2</v>
      </c>
      <c r="N228" s="57">
        <v>0.121</v>
      </c>
      <c r="O228" s="57"/>
      <c r="P228" s="57">
        <v>0</v>
      </c>
      <c r="Q228" s="57">
        <f>SUM(Table8[[#This Row],[GOU 24/25]:[EF 24/25]])</f>
        <v>0.121</v>
      </c>
      <c r="R228" s="57">
        <v>0</v>
      </c>
      <c r="S228" s="57">
        <v>0</v>
      </c>
      <c r="T228" s="57">
        <f>SUM(Table8[[#This Row],[GOU 25/26]:[EF 25/26]])</f>
        <v>0</v>
      </c>
      <c r="U228" s="57">
        <v>0</v>
      </c>
      <c r="V228" s="57">
        <v>0</v>
      </c>
      <c r="W228" s="57">
        <f>SUM(Table8[[#This Row],[GOU 26/27]:[EF 26/27]])</f>
        <v>0</v>
      </c>
      <c r="X228" s="57">
        <v>0</v>
      </c>
      <c r="Y228" s="57">
        <v>0</v>
      </c>
      <c r="Z228" s="57">
        <f>SUM(Table8[[#This Row],[GOU 27/28]:[EF 27/28]])</f>
        <v>0</v>
      </c>
      <c r="AA228" s="57"/>
      <c r="AB228" s="57"/>
      <c r="AC228" s="57">
        <f>SUM(Table8[[#This Row],[GOU 28/29]:[EF 28/29]])</f>
        <v>0</v>
      </c>
    </row>
    <row r="229" spans="1:29" ht="93" x14ac:dyDescent="0.35">
      <c r="A229" s="169">
        <v>226</v>
      </c>
      <c r="B229" s="170" t="s">
        <v>293</v>
      </c>
      <c r="C229" s="171" t="s">
        <v>294</v>
      </c>
      <c r="D229" s="177" t="s">
        <v>2304</v>
      </c>
      <c r="E229" s="176" t="s">
        <v>2561</v>
      </c>
      <c r="F229" s="177" t="s">
        <v>2306</v>
      </c>
      <c r="G229" s="176" t="s">
        <v>2307</v>
      </c>
      <c r="H229" s="176" t="s">
        <v>39</v>
      </c>
      <c r="I229" s="173">
        <v>43837</v>
      </c>
      <c r="J229" s="173" t="s">
        <v>778</v>
      </c>
      <c r="K229" s="158">
        <v>4</v>
      </c>
      <c r="L229" s="158"/>
      <c r="M229" s="158">
        <f>SUM(Table8[[#This Row],[G.O.U]:[External Financing (EF)]])</f>
        <v>4</v>
      </c>
      <c r="N229" s="158">
        <v>0.12</v>
      </c>
      <c r="O229" s="158"/>
      <c r="P229" s="158">
        <v>0</v>
      </c>
      <c r="Q229" s="158">
        <f>SUM(Table8[[#This Row],[GOU 24/25]:[EF 24/25]])</f>
        <v>0.12</v>
      </c>
      <c r="R229" s="158"/>
      <c r="S229" s="158"/>
      <c r="T229" s="158">
        <f>SUM(Table8[[#This Row],[GOU 25/26]:[EF 25/26]])</f>
        <v>0</v>
      </c>
      <c r="U229" s="158"/>
      <c r="V229" s="158"/>
      <c r="W229" s="158">
        <f>SUM(Table8[[#This Row],[GOU 26/27]:[EF 26/27]])</f>
        <v>0</v>
      </c>
      <c r="X229" s="158"/>
      <c r="Y229" s="158"/>
      <c r="Z229" s="158">
        <f>SUM(Table8[[#This Row],[GOU 27/28]:[EF 27/28]])</f>
        <v>0</v>
      </c>
      <c r="AA229" s="158"/>
      <c r="AB229" s="158"/>
      <c r="AC229" s="158">
        <f>SUM(Table8[[#This Row],[GOU 28/29]:[EF 28/29]])</f>
        <v>0</v>
      </c>
    </row>
    <row r="230" spans="1:29" ht="93" x14ac:dyDescent="0.35">
      <c r="A230" s="169">
        <v>227</v>
      </c>
      <c r="B230" s="170" t="s">
        <v>293</v>
      </c>
      <c r="C230" s="171" t="s">
        <v>294</v>
      </c>
      <c r="D230" s="172" t="s">
        <v>409</v>
      </c>
      <c r="E230" s="171" t="s">
        <v>410</v>
      </c>
      <c r="F230" s="172" t="s">
        <v>411</v>
      </c>
      <c r="G230" s="171" t="s">
        <v>412</v>
      </c>
      <c r="H230" s="171" t="s">
        <v>39</v>
      </c>
      <c r="I230" s="173">
        <v>43837</v>
      </c>
      <c r="J230" s="173" t="s">
        <v>778</v>
      </c>
      <c r="K230" s="57">
        <v>10.77</v>
      </c>
      <c r="L230" s="57">
        <v>0</v>
      </c>
      <c r="M230" s="57">
        <f>SUM(Table8[[#This Row],[G.O.U]:[External Financing (EF)]])</f>
        <v>10.77</v>
      </c>
      <c r="N230" s="57">
        <v>0.12</v>
      </c>
      <c r="O230" s="57"/>
      <c r="P230" s="57">
        <v>0</v>
      </c>
      <c r="Q230" s="57">
        <f>SUM(Table8[[#This Row],[GOU 24/25]:[EF 24/25]])</f>
        <v>0.12</v>
      </c>
      <c r="R230" s="57">
        <v>0</v>
      </c>
      <c r="S230" s="57">
        <v>0</v>
      </c>
      <c r="T230" s="57">
        <f>SUM(Table8[[#This Row],[GOU 25/26]:[EF 25/26]])</f>
        <v>0</v>
      </c>
      <c r="U230" s="57">
        <v>0</v>
      </c>
      <c r="V230" s="57">
        <v>0</v>
      </c>
      <c r="W230" s="57">
        <f>SUM(Table8[[#This Row],[GOU 26/27]:[EF 26/27]])</f>
        <v>0</v>
      </c>
      <c r="X230" s="57">
        <v>0</v>
      </c>
      <c r="Y230" s="57">
        <v>0</v>
      </c>
      <c r="Z230" s="57">
        <f>SUM(Table8[[#This Row],[GOU 27/28]:[EF 27/28]])</f>
        <v>0</v>
      </c>
      <c r="AA230" s="57"/>
      <c r="AB230" s="57"/>
      <c r="AC230" s="57">
        <f>SUM(Table8[[#This Row],[GOU 28/29]:[EF 28/29]])</f>
        <v>0</v>
      </c>
    </row>
    <row r="231" spans="1:29" ht="93" x14ac:dyDescent="0.35">
      <c r="A231" s="169">
        <v>228</v>
      </c>
      <c r="B231" s="170" t="s">
        <v>293</v>
      </c>
      <c r="C231" s="171" t="s">
        <v>294</v>
      </c>
      <c r="D231" s="172" t="s">
        <v>413</v>
      </c>
      <c r="E231" s="171" t="s">
        <v>414</v>
      </c>
      <c r="F231" s="172" t="s">
        <v>415</v>
      </c>
      <c r="G231" s="171" t="s">
        <v>416</v>
      </c>
      <c r="H231" s="171" t="s">
        <v>39</v>
      </c>
      <c r="I231" s="173">
        <v>43837</v>
      </c>
      <c r="J231" s="173" t="s">
        <v>778</v>
      </c>
      <c r="K231" s="57">
        <v>1.360325593</v>
      </c>
      <c r="L231" s="57">
        <v>0</v>
      </c>
      <c r="M231" s="57">
        <f>SUM(Table8[[#This Row],[G.O.U]:[External Financing (EF)]])</f>
        <v>1.360325593</v>
      </c>
      <c r="N231" s="57">
        <v>0.128</v>
      </c>
      <c r="O231" s="57"/>
      <c r="P231" s="57">
        <v>0</v>
      </c>
      <c r="Q231" s="57">
        <f>SUM(Table8[[#This Row],[GOU 24/25]:[EF 24/25]])</f>
        <v>0.128</v>
      </c>
      <c r="R231" s="57">
        <v>0</v>
      </c>
      <c r="S231" s="57">
        <v>0</v>
      </c>
      <c r="T231" s="57">
        <f>SUM(Table8[[#This Row],[GOU 25/26]:[EF 25/26]])</f>
        <v>0</v>
      </c>
      <c r="U231" s="57">
        <v>0</v>
      </c>
      <c r="V231" s="57">
        <v>0</v>
      </c>
      <c r="W231" s="57">
        <f>SUM(Table8[[#This Row],[GOU 26/27]:[EF 26/27]])</f>
        <v>0</v>
      </c>
      <c r="X231" s="57">
        <v>0</v>
      </c>
      <c r="Y231" s="57">
        <v>0</v>
      </c>
      <c r="Z231" s="57">
        <f>SUM(Table8[[#This Row],[GOU 27/28]:[EF 27/28]])</f>
        <v>0</v>
      </c>
      <c r="AA231" s="57"/>
      <c r="AB231" s="57"/>
      <c r="AC231" s="58">
        <f>SUM(Table8[[#This Row],[GOU 28/29]:[EF 28/29]])</f>
        <v>0</v>
      </c>
    </row>
    <row r="232" spans="1:29" ht="93" x14ac:dyDescent="0.35">
      <c r="A232" s="169">
        <v>229</v>
      </c>
      <c r="B232" s="170" t="s">
        <v>293</v>
      </c>
      <c r="C232" s="171" t="s">
        <v>294</v>
      </c>
      <c r="D232" s="172" t="s">
        <v>417</v>
      </c>
      <c r="E232" s="171" t="s">
        <v>418</v>
      </c>
      <c r="F232" s="172" t="s">
        <v>419</v>
      </c>
      <c r="G232" s="171" t="s">
        <v>420</v>
      </c>
      <c r="H232" s="171" t="s">
        <v>39</v>
      </c>
      <c r="I232" s="173">
        <v>43837</v>
      </c>
      <c r="J232" s="173" t="s">
        <v>778</v>
      </c>
      <c r="K232" s="57">
        <v>1.1200000000000001</v>
      </c>
      <c r="L232" s="57">
        <v>0</v>
      </c>
      <c r="M232" s="57">
        <f>SUM(Table8[[#This Row],[G.O.U]:[External Financing (EF)]])</f>
        <v>1.1200000000000001</v>
      </c>
      <c r="N232" s="57">
        <v>0.12</v>
      </c>
      <c r="O232" s="57"/>
      <c r="P232" s="57">
        <v>0</v>
      </c>
      <c r="Q232" s="57">
        <f>SUM(Table8[[#This Row],[GOU 24/25]:[EF 24/25]])</f>
        <v>0.12</v>
      </c>
      <c r="R232" s="57">
        <v>0</v>
      </c>
      <c r="S232" s="57">
        <v>0</v>
      </c>
      <c r="T232" s="57">
        <f>SUM(Table8[[#This Row],[GOU 25/26]:[EF 25/26]])</f>
        <v>0</v>
      </c>
      <c r="U232" s="57">
        <v>0</v>
      </c>
      <c r="V232" s="57">
        <v>0</v>
      </c>
      <c r="W232" s="57">
        <f>SUM(Table8[[#This Row],[GOU 26/27]:[EF 26/27]])</f>
        <v>0</v>
      </c>
      <c r="X232" s="57">
        <v>0</v>
      </c>
      <c r="Y232" s="57">
        <v>0</v>
      </c>
      <c r="Z232" s="57">
        <f>SUM(Table8[[#This Row],[GOU 27/28]:[EF 27/28]])</f>
        <v>0</v>
      </c>
      <c r="AA232" s="57"/>
      <c r="AB232" s="57"/>
      <c r="AC232" s="58">
        <f>SUM(Table8[[#This Row],[GOU 28/29]:[EF 28/29]])</f>
        <v>0</v>
      </c>
    </row>
    <row r="233" spans="1:29" ht="93" x14ac:dyDescent="0.35">
      <c r="A233" s="169">
        <v>230</v>
      </c>
      <c r="B233" s="170" t="s">
        <v>293</v>
      </c>
      <c r="C233" s="171" t="s">
        <v>294</v>
      </c>
      <c r="D233" s="172" t="s">
        <v>421</v>
      </c>
      <c r="E233" s="171" t="s">
        <v>422</v>
      </c>
      <c r="F233" s="172" t="s">
        <v>423</v>
      </c>
      <c r="G233" s="171" t="s">
        <v>424</v>
      </c>
      <c r="H233" s="171" t="s">
        <v>39</v>
      </c>
      <c r="I233" s="173">
        <v>43837</v>
      </c>
      <c r="J233" s="173" t="s">
        <v>778</v>
      </c>
      <c r="K233" s="57">
        <v>20</v>
      </c>
      <c r="L233" s="57">
        <v>0</v>
      </c>
      <c r="M233" s="57">
        <f>SUM(Table8[[#This Row],[G.O.U]:[External Financing (EF)]])</f>
        <v>20</v>
      </c>
      <c r="N233" s="57">
        <v>0.12</v>
      </c>
      <c r="O233" s="57"/>
      <c r="P233" s="57">
        <v>0</v>
      </c>
      <c r="Q233" s="57">
        <f>SUM(Table8[[#This Row],[GOU 24/25]:[EF 24/25]])</f>
        <v>0.12</v>
      </c>
      <c r="R233" s="57">
        <v>0</v>
      </c>
      <c r="S233" s="57">
        <v>0</v>
      </c>
      <c r="T233" s="57">
        <f>SUM(Table8[[#This Row],[GOU 25/26]:[EF 25/26]])</f>
        <v>0</v>
      </c>
      <c r="U233" s="57">
        <v>0</v>
      </c>
      <c r="V233" s="57">
        <v>0</v>
      </c>
      <c r="W233" s="57">
        <f>SUM(Table8[[#This Row],[GOU 26/27]:[EF 26/27]])</f>
        <v>0</v>
      </c>
      <c r="X233" s="57">
        <v>0</v>
      </c>
      <c r="Y233" s="57">
        <v>0</v>
      </c>
      <c r="Z233" s="57">
        <f>SUM(Table8[[#This Row],[GOU 27/28]:[EF 27/28]])</f>
        <v>0</v>
      </c>
      <c r="AA233" s="57"/>
      <c r="AB233" s="57"/>
      <c r="AC233" s="58">
        <f>SUM(Table8[[#This Row],[GOU 28/29]:[EF 28/29]])</f>
        <v>0</v>
      </c>
    </row>
    <row r="234" spans="1:29" ht="93" x14ac:dyDescent="0.35">
      <c r="A234" s="169">
        <v>231</v>
      </c>
      <c r="B234" s="170" t="s">
        <v>293</v>
      </c>
      <c r="C234" s="171" t="s">
        <v>294</v>
      </c>
      <c r="D234" s="172" t="s">
        <v>425</v>
      </c>
      <c r="E234" s="171" t="s">
        <v>426</v>
      </c>
      <c r="F234" s="172" t="s">
        <v>427</v>
      </c>
      <c r="G234" s="171" t="s">
        <v>428</v>
      </c>
      <c r="H234" s="171" t="s">
        <v>39</v>
      </c>
      <c r="I234" s="173">
        <v>43837</v>
      </c>
      <c r="J234" s="173" t="s">
        <v>778</v>
      </c>
      <c r="K234" s="57">
        <v>22</v>
      </c>
      <c r="L234" s="57">
        <v>0</v>
      </c>
      <c r="M234" s="57">
        <f>SUM(Table8[[#This Row],[G.O.U]:[External Financing (EF)]])</f>
        <v>22</v>
      </c>
      <c r="N234" s="57">
        <v>0.121</v>
      </c>
      <c r="O234" s="57"/>
      <c r="P234" s="57">
        <v>0</v>
      </c>
      <c r="Q234" s="57">
        <f>SUM(Table8[[#This Row],[GOU 24/25]:[EF 24/25]])</f>
        <v>0.121</v>
      </c>
      <c r="R234" s="57">
        <v>0</v>
      </c>
      <c r="S234" s="57">
        <v>0</v>
      </c>
      <c r="T234" s="57">
        <f>SUM(Table8[[#This Row],[GOU 25/26]:[EF 25/26]])</f>
        <v>0</v>
      </c>
      <c r="U234" s="57">
        <v>0</v>
      </c>
      <c r="V234" s="57">
        <v>0</v>
      </c>
      <c r="W234" s="57">
        <f>SUM(Table8[[#This Row],[GOU 26/27]:[EF 26/27]])</f>
        <v>0</v>
      </c>
      <c r="X234" s="57">
        <v>0</v>
      </c>
      <c r="Y234" s="57">
        <v>0</v>
      </c>
      <c r="Z234" s="57">
        <f>SUM(Table8[[#This Row],[GOU 27/28]:[EF 27/28]])</f>
        <v>0</v>
      </c>
      <c r="AA234" s="57"/>
      <c r="AB234" s="57"/>
      <c r="AC234" s="57">
        <f>SUM(Table8[[#This Row],[GOU 28/29]:[EF 28/29]])</f>
        <v>0</v>
      </c>
    </row>
    <row r="235" spans="1:29" ht="93" x14ac:dyDescent="0.35">
      <c r="A235" s="169">
        <v>232</v>
      </c>
      <c r="B235" s="170" t="s">
        <v>293</v>
      </c>
      <c r="C235" s="171" t="s">
        <v>294</v>
      </c>
      <c r="D235" s="172" t="s">
        <v>429</v>
      </c>
      <c r="E235" s="171" t="s">
        <v>430</v>
      </c>
      <c r="F235" s="172" t="s">
        <v>431</v>
      </c>
      <c r="G235" s="171" t="s">
        <v>432</v>
      </c>
      <c r="H235" s="171" t="s">
        <v>39</v>
      </c>
      <c r="I235" s="173">
        <v>43837</v>
      </c>
      <c r="J235" s="173" t="s">
        <v>778</v>
      </c>
      <c r="K235" s="57">
        <v>4.0999999999999996</v>
      </c>
      <c r="L235" s="57">
        <v>0</v>
      </c>
      <c r="M235" s="57">
        <f>SUM(Table8[[#This Row],[G.O.U]:[External Financing (EF)]])</f>
        <v>4.0999999999999996</v>
      </c>
      <c r="N235" s="57">
        <v>0.12</v>
      </c>
      <c r="O235" s="57"/>
      <c r="P235" s="57">
        <v>0</v>
      </c>
      <c r="Q235" s="57">
        <f>SUM(Table8[[#This Row],[GOU 24/25]:[EF 24/25]])</f>
        <v>0.12</v>
      </c>
      <c r="R235" s="57">
        <v>0</v>
      </c>
      <c r="S235" s="57">
        <v>0</v>
      </c>
      <c r="T235" s="57">
        <f>SUM(Table8[[#This Row],[GOU 25/26]:[EF 25/26]])</f>
        <v>0</v>
      </c>
      <c r="U235" s="57">
        <v>0</v>
      </c>
      <c r="V235" s="57">
        <v>0</v>
      </c>
      <c r="W235" s="57">
        <f>SUM(Table8[[#This Row],[GOU 26/27]:[EF 26/27]])</f>
        <v>0</v>
      </c>
      <c r="X235" s="57">
        <v>0</v>
      </c>
      <c r="Y235" s="57">
        <v>0</v>
      </c>
      <c r="Z235" s="57">
        <f>SUM(Table8[[#This Row],[GOU 27/28]:[EF 27/28]])</f>
        <v>0</v>
      </c>
      <c r="AA235" s="57"/>
      <c r="AB235" s="57"/>
      <c r="AC235" s="58">
        <f>SUM(Table8[[#This Row],[GOU 28/29]:[EF 28/29]])</f>
        <v>0</v>
      </c>
    </row>
    <row r="236" spans="1:29" ht="93" x14ac:dyDescent="0.35">
      <c r="A236" s="169">
        <v>233</v>
      </c>
      <c r="B236" s="170" t="s">
        <v>293</v>
      </c>
      <c r="C236" s="171" t="s">
        <v>294</v>
      </c>
      <c r="D236" s="172" t="s">
        <v>433</v>
      </c>
      <c r="E236" s="171" t="s">
        <v>434</v>
      </c>
      <c r="F236" s="172" t="s">
        <v>435</v>
      </c>
      <c r="G236" s="171" t="s">
        <v>436</v>
      </c>
      <c r="H236" s="171" t="s">
        <v>39</v>
      </c>
      <c r="I236" s="173">
        <v>43837</v>
      </c>
      <c r="J236" s="173" t="s">
        <v>778</v>
      </c>
      <c r="K236" s="57">
        <v>1.2450000000000001</v>
      </c>
      <c r="L236" s="57">
        <v>0</v>
      </c>
      <c r="M236" s="57">
        <f>SUM(Table8[[#This Row],[G.O.U]:[External Financing (EF)]])</f>
        <v>1.2450000000000001</v>
      </c>
      <c r="N236" s="57">
        <v>0.12</v>
      </c>
      <c r="O236" s="57"/>
      <c r="P236" s="57">
        <v>0</v>
      </c>
      <c r="Q236" s="57">
        <f>SUM(Table8[[#This Row],[GOU 24/25]:[EF 24/25]])</f>
        <v>0.12</v>
      </c>
      <c r="R236" s="57">
        <v>0</v>
      </c>
      <c r="S236" s="57">
        <v>0</v>
      </c>
      <c r="T236" s="57">
        <f>SUM(Table8[[#This Row],[GOU 25/26]:[EF 25/26]])</f>
        <v>0</v>
      </c>
      <c r="U236" s="57">
        <v>0</v>
      </c>
      <c r="V236" s="57">
        <v>0</v>
      </c>
      <c r="W236" s="57">
        <f>SUM(Table8[[#This Row],[GOU 26/27]:[EF 26/27]])</f>
        <v>0</v>
      </c>
      <c r="X236" s="57">
        <v>0</v>
      </c>
      <c r="Y236" s="57">
        <v>0</v>
      </c>
      <c r="Z236" s="57">
        <f>SUM(Table8[[#This Row],[GOU 27/28]:[EF 27/28]])</f>
        <v>0</v>
      </c>
      <c r="AA236" s="57"/>
      <c r="AB236" s="57"/>
      <c r="AC236" s="58">
        <f>SUM(Table8[[#This Row],[GOU 28/29]:[EF 28/29]])</f>
        <v>0</v>
      </c>
    </row>
    <row r="237" spans="1:29" ht="93" x14ac:dyDescent="0.35">
      <c r="A237" s="169">
        <v>234</v>
      </c>
      <c r="B237" s="170" t="s">
        <v>293</v>
      </c>
      <c r="C237" s="171" t="s">
        <v>294</v>
      </c>
      <c r="D237" s="172" t="s">
        <v>437</v>
      </c>
      <c r="E237" s="171" t="s">
        <v>438</v>
      </c>
      <c r="F237" s="172" t="s">
        <v>439</v>
      </c>
      <c r="G237" s="171" t="s">
        <v>440</v>
      </c>
      <c r="H237" s="171" t="s">
        <v>36</v>
      </c>
      <c r="I237" s="173">
        <v>43837</v>
      </c>
      <c r="J237" s="173" t="s">
        <v>778</v>
      </c>
      <c r="K237" s="57">
        <v>5.7145796090000003</v>
      </c>
      <c r="L237" s="57">
        <v>0</v>
      </c>
      <c r="M237" s="57">
        <f>SUM(Table8[[#This Row],[G.O.U]:[External Financing (EF)]])</f>
        <v>5.7145796090000003</v>
      </c>
      <c r="N237" s="57">
        <v>0.12</v>
      </c>
      <c r="O237" s="57"/>
      <c r="P237" s="57">
        <v>0</v>
      </c>
      <c r="Q237" s="57">
        <f>SUM(Table8[[#This Row],[GOU 24/25]:[EF 24/25]])</f>
        <v>0.12</v>
      </c>
      <c r="R237" s="57">
        <v>0</v>
      </c>
      <c r="S237" s="57">
        <v>0</v>
      </c>
      <c r="T237" s="57">
        <f>SUM(Table8[[#This Row],[GOU 25/26]:[EF 25/26]])</f>
        <v>0</v>
      </c>
      <c r="U237" s="57">
        <v>0</v>
      </c>
      <c r="V237" s="57">
        <v>0</v>
      </c>
      <c r="W237" s="57">
        <f>SUM(Table8[[#This Row],[GOU 26/27]:[EF 26/27]])</f>
        <v>0</v>
      </c>
      <c r="X237" s="57">
        <v>0</v>
      </c>
      <c r="Y237" s="57">
        <v>0</v>
      </c>
      <c r="Z237" s="57">
        <f>SUM(Table8[[#This Row],[GOU 27/28]:[EF 27/28]])</f>
        <v>0</v>
      </c>
      <c r="AA237" s="57"/>
      <c r="AB237" s="57"/>
      <c r="AC237" s="58">
        <f>SUM(Table8[[#This Row],[GOU 28/29]:[EF 28/29]])</f>
        <v>0</v>
      </c>
    </row>
    <row r="238" spans="1:29" ht="93" x14ac:dyDescent="0.35">
      <c r="A238" s="169">
        <v>235</v>
      </c>
      <c r="B238" s="170" t="s">
        <v>293</v>
      </c>
      <c r="C238" s="171" t="s">
        <v>294</v>
      </c>
      <c r="D238" s="172" t="s">
        <v>441</v>
      </c>
      <c r="E238" s="171" t="s">
        <v>442</v>
      </c>
      <c r="F238" s="172" t="s">
        <v>443</v>
      </c>
      <c r="G238" s="171" t="s">
        <v>444</v>
      </c>
      <c r="H238" s="171" t="s">
        <v>39</v>
      </c>
      <c r="I238" s="173">
        <v>43837</v>
      </c>
      <c r="J238" s="173" t="s">
        <v>778</v>
      </c>
      <c r="K238" s="57">
        <v>10.8</v>
      </c>
      <c r="L238" s="57">
        <v>0</v>
      </c>
      <c r="M238" s="57">
        <f>SUM(Table8[[#This Row],[G.O.U]:[External Financing (EF)]])</f>
        <v>10.8</v>
      </c>
      <c r="N238" s="57">
        <v>0.157</v>
      </c>
      <c r="O238" s="57"/>
      <c r="P238" s="57">
        <v>0</v>
      </c>
      <c r="Q238" s="57">
        <f>SUM(Table8[[#This Row],[GOU 24/25]:[EF 24/25]])</f>
        <v>0.157</v>
      </c>
      <c r="R238" s="57">
        <v>0</v>
      </c>
      <c r="S238" s="57">
        <v>0</v>
      </c>
      <c r="T238" s="57">
        <f>SUM(Table8[[#This Row],[GOU 25/26]:[EF 25/26]])</f>
        <v>0</v>
      </c>
      <c r="U238" s="57">
        <v>0</v>
      </c>
      <c r="V238" s="57">
        <v>0</v>
      </c>
      <c r="W238" s="57">
        <f>SUM(Table8[[#This Row],[GOU 26/27]:[EF 26/27]])</f>
        <v>0</v>
      </c>
      <c r="X238" s="57">
        <v>0</v>
      </c>
      <c r="Y238" s="57">
        <v>0</v>
      </c>
      <c r="Z238" s="57">
        <f>SUM(Table8[[#This Row],[GOU 27/28]:[EF 27/28]])</f>
        <v>0</v>
      </c>
      <c r="AA238" s="57"/>
      <c r="AB238" s="57"/>
      <c r="AC238" s="58">
        <f>SUM(Table8[[#This Row],[GOU 28/29]:[EF 28/29]])</f>
        <v>0</v>
      </c>
    </row>
    <row r="239" spans="1:29" ht="93" x14ac:dyDescent="0.35">
      <c r="A239" s="169">
        <v>236</v>
      </c>
      <c r="B239" s="170" t="s">
        <v>293</v>
      </c>
      <c r="C239" s="171" t="s">
        <v>294</v>
      </c>
      <c r="D239" s="172" t="s">
        <v>445</v>
      </c>
      <c r="E239" s="171" t="s">
        <v>446</v>
      </c>
      <c r="F239" s="172" t="s">
        <v>447</v>
      </c>
      <c r="G239" s="171" t="s">
        <v>448</v>
      </c>
      <c r="H239" s="171" t="s">
        <v>36</v>
      </c>
      <c r="I239" s="173">
        <v>43837</v>
      </c>
      <c r="J239" s="173" t="s">
        <v>778</v>
      </c>
      <c r="K239" s="57">
        <v>4.920623151</v>
      </c>
      <c r="L239" s="57">
        <v>0</v>
      </c>
      <c r="M239" s="57">
        <f>SUM(Table8[[#This Row],[G.O.U]:[External Financing (EF)]])</f>
        <v>4.920623151</v>
      </c>
      <c r="N239" s="57">
        <v>0.12</v>
      </c>
      <c r="O239" s="57"/>
      <c r="P239" s="57">
        <v>0</v>
      </c>
      <c r="Q239" s="57">
        <f>SUM(Table8[[#This Row],[GOU 24/25]:[EF 24/25]])</f>
        <v>0.12</v>
      </c>
      <c r="R239" s="57">
        <v>0</v>
      </c>
      <c r="S239" s="57">
        <v>0</v>
      </c>
      <c r="T239" s="57">
        <f>SUM(Table8[[#This Row],[GOU 25/26]:[EF 25/26]])</f>
        <v>0</v>
      </c>
      <c r="U239" s="57">
        <v>0</v>
      </c>
      <c r="V239" s="57">
        <v>0</v>
      </c>
      <c r="W239" s="57">
        <f>SUM(Table8[[#This Row],[GOU 26/27]:[EF 26/27]])</f>
        <v>0</v>
      </c>
      <c r="X239" s="57">
        <v>0</v>
      </c>
      <c r="Y239" s="57">
        <v>0</v>
      </c>
      <c r="Z239" s="57">
        <f>SUM(Table8[[#This Row],[GOU 27/28]:[EF 27/28]])</f>
        <v>0</v>
      </c>
      <c r="AA239" s="57"/>
      <c r="AB239" s="57"/>
      <c r="AC239" s="58">
        <f>SUM(Table8[[#This Row],[GOU 28/29]:[EF 28/29]])</f>
        <v>0</v>
      </c>
    </row>
    <row r="240" spans="1:29" ht="93" x14ac:dyDescent="0.35">
      <c r="A240" s="169">
        <v>237</v>
      </c>
      <c r="B240" s="170" t="s">
        <v>293</v>
      </c>
      <c r="C240" s="171" t="s">
        <v>294</v>
      </c>
      <c r="D240" s="172" t="s">
        <v>449</v>
      </c>
      <c r="E240" s="171" t="s">
        <v>450</v>
      </c>
      <c r="F240" s="172" t="s">
        <v>451</v>
      </c>
      <c r="G240" s="171" t="s">
        <v>452</v>
      </c>
      <c r="H240" s="171" t="s">
        <v>39</v>
      </c>
      <c r="I240" s="173">
        <v>43837</v>
      </c>
      <c r="J240" s="173" t="s">
        <v>778</v>
      </c>
      <c r="K240" s="57">
        <v>46</v>
      </c>
      <c r="L240" s="57">
        <v>0</v>
      </c>
      <c r="M240" s="57">
        <f>SUM(Table8[[#This Row],[G.O.U]:[External Financing (EF)]])</f>
        <v>46</v>
      </c>
      <c r="N240" s="57">
        <v>0.24</v>
      </c>
      <c r="O240" s="57"/>
      <c r="P240" s="57">
        <v>0</v>
      </c>
      <c r="Q240" s="57">
        <f>SUM(Table8[[#This Row],[GOU 24/25]:[EF 24/25]])</f>
        <v>0.24</v>
      </c>
      <c r="R240" s="57">
        <v>0</v>
      </c>
      <c r="S240" s="57">
        <v>0</v>
      </c>
      <c r="T240" s="57">
        <f>SUM(Table8[[#This Row],[GOU 25/26]:[EF 25/26]])</f>
        <v>0</v>
      </c>
      <c r="U240" s="57">
        <v>0</v>
      </c>
      <c r="V240" s="57">
        <v>0</v>
      </c>
      <c r="W240" s="57">
        <f>SUM(Table8[[#This Row],[GOU 26/27]:[EF 26/27]])</f>
        <v>0</v>
      </c>
      <c r="X240" s="57">
        <v>0</v>
      </c>
      <c r="Y240" s="57">
        <v>0</v>
      </c>
      <c r="Z240" s="57">
        <f>SUM(Table8[[#This Row],[GOU 27/28]:[EF 27/28]])</f>
        <v>0</v>
      </c>
      <c r="AA240" s="57"/>
      <c r="AB240" s="57"/>
      <c r="AC240" s="58">
        <f>SUM(Table8[[#This Row],[GOU 28/29]:[EF 28/29]])</f>
        <v>0</v>
      </c>
    </row>
    <row r="241" spans="1:29" ht="93" x14ac:dyDescent="0.35">
      <c r="A241" s="169">
        <v>238</v>
      </c>
      <c r="B241" s="170" t="s">
        <v>293</v>
      </c>
      <c r="C241" s="171" t="s">
        <v>294</v>
      </c>
      <c r="D241" s="172" t="s">
        <v>453</v>
      </c>
      <c r="E241" s="171" t="s">
        <v>454</v>
      </c>
      <c r="F241" s="172" t="s">
        <v>455</v>
      </c>
      <c r="G241" s="171" t="s">
        <v>456</v>
      </c>
      <c r="H241" s="171" t="s">
        <v>39</v>
      </c>
      <c r="I241" s="173">
        <v>43837</v>
      </c>
      <c r="J241" s="173" t="s">
        <v>778</v>
      </c>
      <c r="K241" s="57">
        <v>15</v>
      </c>
      <c r="L241" s="57">
        <v>0</v>
      </c>
      <c r="M241" s="57">
        <f>SUM(Table8[[#This Row],[G.O.U]:[External Financing (EF)]])</f>
        <v>15</v>
      </c>
      <c r="N241" s="57">
        <v>1.53</v>
      </c>
      <c r="O241" s="57"/>
      <c r="P241" s="57">
        <v>0</v>
      </c>
      <c r="Q241" s="57">
        <f>SUM(Table8[[#This Row],[GOU 24/25]:[EF 24/25]])</f>
        <v>1.53</v>
      </c>
      <c r="R241" s="57">
        <v>0</v>
      </c>
      <c r="S241" s="57">
        <v>0</v>
      </c>
      <c r="T241" s="57">
        <f>SUM(Table8[[#This Row],[GOU 25/26]:[EF 25/26]])</f>
        <v>0</v>
      </c>
      <c r="U241" s="57">
        <v>0</v>
      </c>
      <c r="V241" s="57">
        <v>0</v>
      </c>
      <c r="W241" s="57">
        <f>SUM(Table8[[#This Row],[GOU 26/27]:[EF 26/27]])</f>
        <v>0</v>
      </c>
      <c r="X241" s="57">
        <v>0</v>
      </c>
      <c r="Y241" s="57">
        <v>0</v>
      </c>
      <c r="Z241" s="57">
        <f>SUM(Table8[[#This Row],[GOU 27/28]:[EF 27/28]])</f>
        <v>0</v>
      </c>
      <c r="AA241" s="57"/>
      <c r="AB241" s="57"/>
      <c r="AC241" s="58">
        <f>SUM(Table8[[#This Row],[GOU 28/29]:[EF 28/29]])</f>
        <v>0</v>
      </c>
    </row>
    <row r="242" spans="1:29" ht="93" x14ac:dyDescent="0.35">
      <c r="A242" s="169">
        <v>239</v>
      </c>
      <c r="B242" s="170" t="s">
        <v>293</v>
      </c>
      <c r="C242" s="171" t="s">
        <v>294</v>
      </c>
      <c r="D242" s="172" t="s">
        <v>457</v>
      </c>
      <c r="E242" s="171" t="s">
        <v>458</v>
      </c>
      <c r="F242" s="172" t="s">
        <v>459</v>
      </c>
      <c r="G242" s="171" t="s">
        <v>460</v>
      </c>
      <c r="H242" s="171" t="s">
        <v>39</v>
      </c>
      <c r="I242" s="173">
        <v>43837</v>
      </c>
      <c r="J242" s="173" t="s">
        <v>778</v>
      </c>
      <c r="K242" s="57">
        <v>11.1</v>
      </c>
      <c r="L242" s="57">
        <v>0</v>
      </c>
      <c r="M242" s="57">
        <f>SUM(Table8[[#This Row],[G.O.U]:[External Financing (EF)]])</f>
        <v>11.1</v>
      </c>
      <c r="N242" s="57">
        <v>0.9</v>
      </c>
      <c r="O242" s="57"/>
      <c r="P242" s="57">
        <v>0</v>
      </c>
      <c r="Q242" s="57">
        <f>SUM(Table8[[#This Row],[GOU 24/25]:[EF 24/25]])</f>
        <v>0.9</v>
      </c>
      <c r="R242" s="57">
        <v>0</v>
      </c>
      <c r="S242" s="57">
        <v>0</v>
      </c>
      <c r="T242" s="57">
        <f>SUM(Table8[[#This Row],[GOU 25/26]:[EF 25/26]])</f>
        <v>0</v>
      </c>
      <c r="U242" s="57">
        <v>0</v>
      </c>
      <c r="V242" s="57">
        <v>0</v>
      </c>
      <c r="W242" s="57">
        <f>SUM(Table8[[#This Row],[GOU 26/27]:[EF 26/27]])</f>
        <v>0</v>
      </c>
      <c r="X242" s="57">
        <v>0</v>
      </c>
      <c r="Y242" s="57">
        <v>0</v>
      </c>
      <c r="Z242" s="57">
        <f>SUM(Table8[[#This Row],[GOU 27/28]:[EF 27/28]])</f>
        <v>0</v>
      </c>
      <c r="AA242" s="57"/>
      <c r="AB242" s="57"/>
      <c r="AC242" s="58">
        <f>SUM(Table8[[#This Row],[GOU 28/29]:[EF 28/29]])</f>
        <v>0</v>
      </c>
    </row>
    <row r="243" spans="1:29" ht="93" x14ac:dyDescent="0.35">
      <c r="A243" s="169">
        <v>240</v>
      </c>
      <c r="B243" s="170" t="s">
        <v>293</v>
      </c>
      <c r="C243" s="171" t="s">
        <v>294</v>
      </c>
      <c r="D243" s="172" t="s">
        <v>461</v>
      </c>
      <c r="E243" s="171" t="s">
        <v>462</v>
      </c>
      <c r="F243" s="172" t="s">
        <v>463</v>
      </c>
      <c r="G243" s="171" t="s">
        <v>464</v>
      </c>
      <c r="H243" s="171" t="s">
        <v>39</v>
      </c>
      <c r="I243" s="173">
        <v>43837</v>
      </c>
      <c r="J243" s="173" t="s">
        <v>778</v>
      </c>
      <c r="K243" s="57">
        <v>11.1</v>
      </c>
      <c r="L243" s="57">
        <v>0</v>
      </c>
      <c r="M243" s="57">
        <f>SUM(Table8[[#This Row],[G.O.U]:[External Financing (EF)]])</f>
        <v>11.1</v>
      </c>
      <c r="N243" s="57">
        <v>0.9</v>
      </c>
      <c r="O243" s="57"/>
      <c r="P243" s="57">
        <v>0</v>
      </c>
      <c r="Q243" s="57">
        <f>SUM(Table8[[#This Row],[GOU 24/25]:[EF 24/25]])</f>
        <v>0.9</v>
      </c>
      <c r="R243" s="57">
        <v>0</v>
      </c>
      <c r="S243" s="57">
        <v>0</v>
      </c>
      <c r="T243" s="57">
        <f>SUM(Table8[[#This Row],[GOU 25/26]:[EF 25/26]])</f>
        <v>0</v>
      </c>
      <c r="U243" s="57">
        <v>0</v>
      </c>
      <c r="V243" s="57">
        <v>0</v>
      </c>
      <c r="W243" s="57">
        <f>SUM(Table8[[#This Row],[GOU 26/27]:[EF 26/27]])</f>
        <v>0</v>
      </c>
      <c r="X243" s="57">
        <v>0</v>
      </c>
      <c r="Y243" s="57">
        <v>0</v>
      </c>
      <c r="Z243" s="57">
        <f>SUM(Table8[[#This Row],[GOU 27/28]:[EF 27/28]])</f>
        <v>0</v>
      </c>
      <c r="AA243" s="57"/>
      <c r="AB243" s="57"/>
      <c r="AC243" s="58">
        <f>SUM(Table8[[#This Row],[GOU 28/29]:[EF 28/29]])</f>
        <v>0</v>
      </c>
    </row>
    <row r="244" spans="1:29" ht="93" x14ac:dyDescent="0.35">
      <c r="A244" s="169">
        <v>241</v>
      </c>
      <c r="B244" s="170" t="s">
        <v>293</v>
      </c>
      <c r="C244" s="171" t="s">
        <v>294</v>
      </c>
      <c r="D244" s="177" t="s">
        <v>1806</v>
      </c>
      <c r="E244" s="176" t="s">
        <v>1807</v>
      </c>
      <c r="F244" s="177" t="s">
        <v>1809</v>
      </c>
      <c r="G244" s="176" t="s">
        <v>1810</v>
      </c>
      <c r="H244" s="176" t="s">
        <v>39</v>
      </c>
      <c r="I244" s="173">
        <v>43837</v>
      </c>
      <c r="J244" s="173" t="s">
        <v>778</v>
      </c>
      <c r="K244" s="158"/>
      <c r="L244" s="158"/>
      <c r="M244" s="158">
        <f>SUM(Table8[[#This Row],[G.O.U]:[External Financing (EF)]])</f>
        <v>0</v>
      </c>
      <c r="N244" s="158">
        <v>2.2679999999999998</v>
      </c>
      <c r="O244" s="158"/>
      <c r="P244" s="158">
        <v>0</v>
      </c>
      <c r="Q244" s="158">
        <f>SUM(Table8[[#This Row],[GOU 24/25]:[EF 24/25]])</f>
        <v>2.2679999999999998</v>
      </c>
      <c r="R244" s="158"/>
      <c r="S244" s="158"/>
      <c r="T244" s="158">
        <f>SUM(Table8[[#This Row],[GOU 25/26]:[EF 25/26]])</f>
        <v>0</v>
      </c>
      <c r="U244" s="158"/>
      <c r="V244" s="158"/>
      <c r="W244" s="158">
        <f>SUM(Table8[[#This Row],[GOU 26/27]:[EF 26/27]])</f>
        <v>0</v>
      </c>
      <c r="X244" s="158"/>
      <c r="Y244" s="158"/>
      <c r="Z244" s="158">
        <f>SUM(Table8[[#This Row],[GOU 27/28]:[EF 27/28]])</f>
        <v>0</v>
      </c>
      <c r="AA244" s="158"/>
      <c r="AB244" s="158"/>
      <c r="AC244" s="158">
        <f>SUM(Table8[[#This Row],[GOU 28/29]:[EF 28/29]])</f>
        <v>0</v>
      </c>
    </row>
    <row r="245" spans="1:29" ht="93" x14ac:dyDescent="0.35">
      <c r="A245" s="169">
        <v>242</v>
      </c>
      <c r="B245" s="170" t="s">
        <v>293</v>
      </c>
      <c r="C245" s="171" t="s">
        <v>294</v>
      </c>
      <c r="D245" s="172" t="s">
        <v>49</v>
      </c>
      <c r="E245" s="171" t="s">
        <v>50</v>
      </c>
      <c r="F245" s="172" t="s">
        <v>1463</v>
      </c>
      <c r="G245" s="171" t="s">
        <v>1464</v>
      </c>
      <c r="H245" s="171" t="s">
        <v>36</v>
      </c>
      <c r="I245" s="173">
        <v>40725</v>
      </c>
      <c r="J245" s="173">
        <v>46934</v>
      </c>
      <c r="K245" s="57">
        <v>12.214</v>
      </c>
      <c r="L245" s="57"/>
      <c r="M245" s="57">
        <f>SUM(Table8[[#This Row],[G.O.U]:[External Financing (EF)]])</f>
        <v>12.214</v>
      </c>
      <c r="N245" s="57">
        <v>6</v>
      </c>
      <c r="O245" s="57"/>
      <c r="P245" s="57">
        <v>5</v>
      </c>
      <c r="Q245" s="57">
        <f>SUM(Table8[[#This Row],[GOU 24/25]:[EF 24/25]])</f>
        <v>11</v>
      </c>
      <c r="R245" s="57">
        <v>76.19</v>
      </c>
      <c r="S245" s="57">
        <v>177.684</v>
      </c>
      <c r="T245" s="57">
        <f>SUM(Table8[[#This Row],[GOU 25/26]:[EF 25/26]])</f>
        <v>253.874</v>
      </c>
      <c r="U245" s="57">
        <v>76.19</v>
      </c>
      <c r="V245" s="57">
        <v>98.49</v>
      </c>
      <c r="W245" s="57">
        <f>SUM(Table8[[#This Row],[GOU 26/27]:[EF 26/27]])</f>
        <v>174.68</v>
      </c>
      <c r="X245" s="57">
        <v>6.4320000000000004</v>
      </c>
      <c r="Y245" s="57">
        <v>76.19</v>
      </c>
      <c r="Z245" s="57">
        <f>SUM(Table8[[#This Row],[GOU 27/28]:[EF 27/28]])</f>
        <v>82.622</v>
      </c>
      <c r="AA245" s="57"/>
      <c r="AB245" s="57"/>
      <c r="AC245" s="58">
        <f>SUM(Table8[[#This Row],[GOU 28/29]:[EF 28/29]])</f>
        <v>0</v>
      </c>
    </row>
    <row r="246" spans="1:29" ht="93" x14ac:dyDescent="0.35">
      <c r="A246" s="169">
        <v>243</v>
      </c>
      <c r="B246" s="170" t="s">
        <v>293</v>
      </c>
      <c r="C246" s="171" t="s">
        <v>294</v>
      </c>
      <c r="D246" s="172" t="s">
        <v>49</v>
      </c>
      <c r="E246" s="171" t="s">
        <v>50</v>
      </c>
      <c r="F246" s="172" t="s">
        <v>1475</v>
      </c>
      <c r="G246" s="171" t="s">
        <v>1476</v>
      </c>
      <c r="H246" s="171" t="s">
        <v>36</v>
      </c>
      <c r="I246" s="173">
        <v>42917</v>
      </c>
      <c r="J246" s="173">
        <v>45838</v>
      </c>
      <c r="K246" s="57">
        <v>547.29999999999995</v>
      </c>
      <c r="L246" s="57"/>
      <c r="M246" s="57">
        <f>SUM(Table8[[#This Row],[G.O.U]:[External Financing (EF)]])</f>
        <v>547.29999999999995</v>
      </c>
      <c r="N246" s="57">
        <v>20</v>
      </c>
      <c r="O246" s="57"/>
      <c r="P246" s="57">
        <v>0</v>
      </c>
      <c r="Q246" s="57">
        <f>SUM(Table8[[#This Row],[GOU 24/25]:[EF 24/25]])</f>
        <v>20</v>
      </c>
      <c r="R246" s="57"/>
      <c r="S246" s="57"/>
      <c r="T246" s="57">
        <f>SUM(Table8[[#This Row],[GOU 25/26]:[EF 25/26]])</f>
        <v>0</v>
      </c>
      <c r="U246" s="57"/>
      <c r="V246" s="57"/>
      <c r="W246" s="57">
        <f>SUM(Table8[[#This Row],[GOU 26/27]:[EF 26/27]])</f>
        <v>0</v>
      </c>
      <c r="X246" s="57"/>
      <c r="Y246" s="57"/>
      <c r="Z246" s="57">
        <f>SUM(Table8[[#This Row],[GOU 27/28]:[EF 27/28]])</f>
        <v>0</v>
      </c>
      <c r="AA246" s="57"/>
      <c r="AB246" s="57"/>
      <c r="AC246" s="58">
        <f>SUM(Table8[[#This Row],[GOU 28/29]:[EF 28/29]])</f>
        <v>0</v>
      </c>
    </row>
    <row r="247" spans="1:29" ht="93" x14ac:dyDescent="0.35">
      <c r="A247" s="169">
        <v>244</v>
      </c>
      <c r="B247" s="170" t="s">
        <v>293</v>
      </c>
      <c r="C247" s="171" t="s">
        <v>294</v>
      </c>
      <c r="D247" s="172" t="s">
        <v>49</v>
      </c>
      <c r="E247" s="171" t="s">
        <v>50</v>
      </c>
      <c r="F247" s="172" t="s">
        <v>1477</v>
      </c>
      <c r="G247" s="171" t="s">
        <v>1478</v>
      </c>
      <c r="H247" s="171" t="s">
        <v>36</v>
      </c>
      <c r="I247" s="173">
        <v>43647</v>
      </c>
      <c r="J247" s="173">
        <v>45838</v>
      </c>
      <c r="K247" s="57">
        <v>179</v>
      </c>
      <c r="L247" s="57"/>
      <c r="M247" s="57">
        <f>SUM(Table8[[#This Row],[G.O.U]:[External Financing (EF)]])</f>
        <v>179</v>
      </c>
      <c r="N247" s="57">
        <v>17.03</v>
      </c>
      <c r="O247" s="57"/>
      <c r="P247" s="57"/>
      <c r="Q247" s="57">
        <f>SUM(Table8[[#This Row],[GOU 24/25]:[EF 24/25]])</f>
        <v>17.03</v>
      </c>
      <c r="R247" s="57"/>
      <c r="S247" s="57"/>
      <c r="T247" s="57">
        <f>SUM(Table8[[#This Row],[GOU 25/26]:[EF 25/26]])</f>
        <v>0</v>
      </c>
      <c r="U247" s="57"/>
      <c r="V247" s="57"/>
      <c r="W247" s="57">
        <f>SUM(Table8[[#This Row],[GOU 26/27]:[EF 26/27]])</f>
        <v>0</v>
      </c>
      <c r="X247" s="57"/>
      <c r="Y247" s="57"/>
      <c r="Z247" s="57">
        <f>SUM(Table8[[#This Row],[GOU 27/28]:[EF 27/28]])</f>
        <v>0</v>
      </c>
      <c r="AA247" s="57"/>
      <c r="AB247" s="57"/>
      <c r="AC247" s="58">
        <f>SUM(Table8[[#This Row],[GOU 28/29]:[EF 28/29]])</f>
        <v>0</v>
      </c>
    </row>
    <row r="248" spans="1:29" ht="93" x14ac:dyDescent="0.35">
      <c r="A248" s="169">
        <v>245</v>
      </c>
      <c r="B248" s="170" t="s">
        <v>293</v>
      </c>
      <c r="C248" s="171" t="s">
        <v>294</v>
      </c>
      <c r="D248" s="172" t="s">
        <v>49</v>
      </c>
      <c r="E248" s="171" t="s">
        <v>50</v>
      </c>
      <c r="F248" s="189" t="s">
        <v>1481</v>
      </c>
      <c r="G248" s="171" t="s">
        <v>1482</v>
      </c>
      <c r="H248" s="190" t="s">
        <v>36</v>
      </c>
      <c r="I248" s="191">
        <v>43647</v>
      </c>
      <c r="J248" s="191">
        <v>46203</v>
      </c>
      <c r="K248" s="61">
        <v>242.714</v>
      </c>
      <c r="L248" s="61"/>
      <c r="M248" s="61">
        <f>SUM(Table8[[#This Row],[G.O.U]:[External Financing (EF)]])</f>
        <v>242.714</v>
      </c>
      <c r="N248" s="61">
        <v>16.04</v>
      </c>
      <c r="O248" s="61"/>
      <c r="P248" s="61"/>
      <c r="Q248" s="61">
        <f>SUM(Table8[[#This Row],[GOU 24/25]:[EF 24/25]])</f>
        <v>16.04</v>
      </c>
      <c r="R248" s="61">
        <v>16.14</v>
      </c>
      <c r="S248" s="61"/>
      <c r="T248" s="61">
        <f>SUM(Table8[[#This Row],[GOU 25/26]:[EF 25/26]])</f>
        <v>16.14</v>
      </c>
      <c r="U248" s="61"/>
      <c r="V248" s="61"/>
      <c r="W248" s="61">
        <f>SUM(Table8[[#This Row],[GOU 26/27]:[EF 26/27]])</f>
        <v>0</v>
      </c>
      <c r="X248" s="61"/>
      <c r="Y248" s="61"/>
      <c r="Z248" s="61">
        <f>SUM(Table8[[#This Row],[GOU 27/28]:[EF 27/28]])</f>
        <v>0</v>
      </c>
      <c r="AA248" s="61"/>
      <c r="AB248" s="61"/>
      <c r="AC248" s="139">
        <f>SUM(Table8[[#This Row],[GOU 28/29]:[EF 28/29]])</f>
        <v>0</v>
      </c>
    </row>
    <row r="249" spans="1:29" ht="93" x14ac:dyDescent="0.35">
      <c r="A249" s="169">
        <v>246</v>
      </c>
      <c r="B249" s="170" t="s">
        <v>293</v>
      </c>
      <c r="C249" s="171" t="s">
        <v>294</v>
      </c>
      <c r="D249" s="172" t="s">
        <v>49</v>
      </c>
      <c r="E249" s="171" t="s">
        <v>50</v>
      </c>
      <c r="F249" s="172" t="s">
        <v>1467</v>
      </c>
      <c r="G249" s="171" t="s">
        <v>1468</v>
      </c>
      <c r="H249" s="171" t="s">
        <v>36</v>
      </c>
      <c r="I249" s="173">
        <v>43647</v>
      </c>
      <c r="J249" s="173">
        <v>45838</v>
      </c>
      <c r="K249" s="57">
        <v>146.18</v>
      </c>
      <c r="L249" s="57"/>
      <c r="M249" s="57">
        <f>SUM(Table8[[#This Row],[G.O.U]:[External Financing (EF)]])</f>
        <v>146.18</v>
      </c>
      <c r="N249" s="57">
        <v>10.6</v>
      </c>
      <c r="O249" s="57"/>
      <c r="P249" s="57">
        <v>2.25</v>
      </c>
      <c r="Q249" s="57">
        <f>SUM(Table8[[#This Row],[GOU 24/25]:[EF 24/25]])</f>
        <v>12.85</v>
      </c>
      <c r="R249" s="57"/>
      <c r="S249" s="57"/>
      <c r="T249" s="57">
        <f>SUM(Table8[[#This Row],[GOU 25/26]:[EF 25/26]])</f>
        <v>0</v>
      </c>
      <c r="U249" s="57"/>
      <c r="V249" s="57"/>
      <c r="W249" s="57">
        <f>SUM(Table8[[#This Row],[GOU 26/27]:[EF 26/27]])</f>
        <v>0</v>
      </c>
      <c r="X249" s="57"/>
      <c r="Y249" s="57"/>
      <c r="Z249" s="57">
        <f>SUM(Table8[[#This Row],[GOU 27/28]:[EF 27/28]])</f>
        <v>0</v>
      </c>
      <c r="AA249" s="57"/>
      <c r="AB249" s="57"/>
      <c r="AC249" s="57">
        <f>SUM(Table8[[#This Row],[GOU 28/29]:[EF 28/29]])</f>
        <v>0</v>
      </c>
    </row>
    <row r="250" spans="1:29" ht="93" x14ac:dyDescent="0.35">
      <c r="A250" s="169">
        <v>247</v>
      </c>
      <c r="B250" s="170" t="s">
        <v>293</v>
      </c>
      <c r="C250" s="171" t="s">
        <v>294</v>
      </c>
      <c r="D250" s="172" t="s">
        <v>49</v>
      </c>
      <c r="E250" s="171" t="s">
        <v>50</v>
      </c>
      <c r="F250" s="172" t="s">
        <v>1977</v>
      </c>
      <c r="G250" s="171" t="s">
        <v>1978</v>
      </c>
      <c r="H250" s="171" t="s">
        <v>36</v>
      </c>
      <c r="I250" s="173">
        <v>43647</v>
      </c>
      <c r="J250" s="173">
        <v>45838</v>
      </c>
      <c r="K250" s="57">
        <v>519.94000000000005</v>
      </c>
      <c r="L250" s="57"/>
      <c r="M250" s="57">
        <f>SUM(Table8[[#This Row],[G.O.U]:[External Financing (EF)]])</f>
        <v>519.94000000000005</v>
      </c>
      <c r="N250" s="57">
        <v>0</v>
      </c>
      <c r="O250" s="57"/>
      <c r="P250" s="57">
        <v>17.440000000000001</v>
      </c>
      <c r="Q250" s="57">
        <f>SUM(Table8[[#This Row],[GOU 24/25]:[EF 24/25]])</f>
        <v>17.440000000000001</v>
      </c>
      <c r="R250" s="57"/>
      <c r="S250" s="57"/>
      <c r="T250" s="57">
        <f>SUM(Table8[[#This Row],[GOU 25/26]:[EF 25/26]])</f>
        <v>0</v>
      </c>
      <c r="U250" s="57"/>
      <c r="V250" s="57"/>
      <c r="W250" s="57">
        <f>SUM(Table8[[#This Row],[GOU 26/27]:[EF 26/27]])</f>
        <v>0</v>
      </c>
      <c r="X250" s="57"/>
      <c r="Y250" s="57"/>
      <c r="Z250" s="57">
        <f>SUM(Table8[[#This Row],[GOU 27/28]:[EF 27/28]])</f>
        <v>0</v>
      </c>
      <c r="AA250" s="57"/>
      <c r="AB250" s="57"/>
      <c r="AC250" s="58">
        <f>SUM(Table8[[#This Row],[GOU 28/29]:[EF 28/29]])</f>
        <v>0</v>
      </c>
    </row>
    <row r="251" spans="1:29" ht="255.75" x14ac:dyDescent="0.35">
      <c r="A251" s="169">
        <v>248</v>
      </c>
      <c r="B251" s="175" t="s">
        <v>293</v>
      </c>
      <c r="C251" s="176" t="s">
        <v>120</v>
      </c>
      <c r="D251" s="177" t="s">
        <v>49</v>
      </c>
      <c r="E251" s="176" t="s">
        <v>50</v>
      </c>
      <c r="F251" s="177">
        <v>1825</v>
      </c>
      <c r="G251" s="176" t="s">
        <v>2520</v>
      </c>
      <c r="H251" s="176" t="s">
        <v>36</v>
      </c>
      <c r="I251" s="178">
        <v>45474</v>
      </c>
      <c r="J251" s="178">
        <v>47299</v>
      </c>
      <c r="K251" s="158"/>
      <c r="L251" s="158">
        <v>306.786</v>
      </c>
      <c r="M251" s="57">
        <f>SUM(Table8[[#This Row],[G.O.U]:[External Financing (EF)]])</f>
        <v>306.786</v>
      </c>
      <c r="N251" s="158">
        <v>1</v>
      </c>
      <c r="O251" s="158"/>
      <c r="P251" s="158">
        <v>0</v>
      </c>
      <c r="Q251" s="158">
        <f>SUM(Table8[[#This Row],[GOU 24/25]:[EF 24/25]])</f>
        <v>1</v>
      </c>
      <c r="R251" s="158"/>
      <c r="S251" s="158"/>
      <c r="T251" s="158">
        <f>SUM(Table8[[#This Row],[GOU 25/26]:[EF 25/26]])</f>
        <v>0</v>
      </c>
      <c r="U251" s="158"/>
      <c r="V251" s="158"/>
      <c r="W251" s="158">
        <f>SUM(Table8[[#This Row],[GOU 26/27]:[EF 26/27]])</f>
        <v>0</v>
      </c>
      <c r="X251" s="158"/>
      <c r="Y251" s="158"/>
      <c r="Z251" s="158">
        <f>SUM(Table8[[#This Row],[GOU 27/28]:[EF 27/28]])</f>
        <v>0</v>
      </c>
      <c r="AA251" s="158"/>
      <c r="AB251" s="158"/>
      <c r="AC251" s="179">
        <f>SUM(Table8[[#This Row],[GOU 28/29]:[EF 28/29]])</f>
        <v>0</v>
      </c>
    </row>
    <row r="252" spans="1:29" ht="255.75" x14ac:dyDescent="0.35">
      <c r="A252" s="169">
        <v>249</v>
      </c>
      <c r="B252" s="175" t="s">
        <v>293</v>
      </c>
      <c r="C252" s="176" t="s">
        <v>120</v>
      </c>
      <c r="D252" s="177" t="s">
        <v>49</v>
      </c>
      <c r="E252" s="176" t="s">
        <v>50</v>
      </c>
      <c r="F252" s="177">
        <v>1826</v>
      </c>
      <c r="G252" s="176" t="s">
        <v>2521</v>
      </c>
      <c r="H252" s="176" t="s">
        <v>36</v>
      </c>
      <c r="I252" s="178">
        <v>45474</v>
      </c>
      <c r="J252" s="178">
        <v>47299</v>
      </c>
      <c r="K252" s="158"/>
      <c r="L252" s="158">
        <v>240.38200000000001</v>
      </c>
      <c r="M252" s="57">
        <f>SUM(Table8[[#This Row],[G.O.U]:[External Financing (EF)]])</f>
        <v>240.38200000000001</v>
      </c>
      <c r="N252" s="158">
        <v>1</v>
      </c>
      <c r="O252" s="158"/>
      <c r="P252" s="158">
        <v>0</v>
      </c>
      <c r="Q252" s="158">
        <f>SUM(Table8[[#This Row],[GOU 24/25]:[EF 24/25]])</f>
        <v>1</v>
      </c>
      <c r="R252" s="158"/>
      <c r="S252" s="158"/>
      <c r="T252" s="158">
        <f>SUM(Table8[[#This Row],[GOU 25/26]:[EF 25/26]])</f>
        <v>0</v>
      </c>
      <c r="U252" s="158"/>
      <c r="V252" s="158"/>
      <c r="W252" s="158">
        <f>SUM(Table8[[#This Row],[GOU 26/27]:[EF 26/27]])</f>
        <v>0</v>
      </c>
      <c r="X252" s="158"/>
      <c r="Y252" s="158"/>
      <c r="Z252" s="158">
        <f>SUM(Table8[[#This Row],[GOU 27/28]:[EF 27/28]])</f>
        <v>0</v>
      </c>
      <c r="AA252" s="158"/>
      <c r="AB252" s="158"/>
      <c r="AC252" s="179">
        <f>SUM(Table8[[#This Row],[GOU 28/29]:[EF 28/29]])</f>
        <v>0</v>
      </c>
    </row>
    <row r="253" spans="1:29" ht="186" x14ac:dyDescent="0.35">
      <c r="A253" s="169">
        <v>250</v>
      </c>
      <c r="B253" s="170" t="s">
        <v>465</v>
      </c>
      <c r="C253" s="171" t="s">
        <v>466</v>
      </c>
      <c r="D253" s="172" t="s">
        <v>767</v>
      </c>
      <c r="E253" s="171" t="s">
        <v>768</v>
      </c>
      <c r="F253" s="172" t="s">
        <v>469</v>
      </c>
      <c r="G253" s="171" t="s">
        <v>470</v>
      </c>
      <c r="H253" s="171" t="s">
        <v>36</v>
      </c>
      <c r="I253" s="173">
        <v>43837</v>
      </c>
      <c r="J253" s="173" t="s">
        <v>778</v>
      </c>
      <c r="K253" s="57">
        <v>114</v>
      </c>
      <c r="L253" s="57">
        <v>321.98</v>
      </c>
      <c r="M253" s="57">
        <f>SUM(Table8[[#This Row],[G.O.U]:[External Financing (EF)]])</f>
        <v>435.98</v>
      </c>
      <c r="N253" s="57">
        <v>2.9980000000000002</v>
      </c>
      <c r="O253" s="57"/>
      <c r="P253" s="57">
        <v>0</v>
      </c>
      <c r="Q253" s="57">
        <f>SUM(Table8[[#This Row],[GOU 24/25]:[EF 24/25]])</f>
        <v>2.9980000000000002</v>
      </c>
      <c r="R253" s="57">
        <v>0</v>
      </c>
      <c r="S253" s="57">
        <v>0</v>
      </c>
      <c r="T253" s="57">
        <f>SUM(Table8[[#This Row],[GOU 25/26]:[EF 25/26]])</f>
        <v>0</v>
      </c>
      <c r="U253" s="57">
        <v>0</v>
      </c>
      <c r="V253" s="57">
        <v>0</v>
      </c>
      <c r="W253" s="57">
        <f>SUM(Table8[[#This Row],[GOU 26/27]:[EF 26/27]])</f>
        <v>0</v>
      </c>
      <c r="X253" s="57">
        <v>0</v>
      </c>
      <c r="Y253" s="57">
        <v>0</v>
      </c>
      <c r="Z253" s="57">
        <f>SUM(Table8[[#This Row],[GOU 27/28]:[EF 27/28]])</f>
        <v>0</v>
      </c>
      <c r="AA253" s="57"/>
      <c r="AB253" s="57"/>
      <c r="AC253" s="58">
        <f>SUM(Table8[[#This Row],[GOU 28/29]:[EF 28/29]])</f>
        <v>0</v>
      </c>
    </row>
    <row r="254" spans="1:29" ht="186" x14ac:dyDescent="0.35">
      <c r="A254" s="169">
        <v>251</v>
      </c>
      <c r="B254" s="170" t="s">
        <v>465</v>
      </c>
      <c r="C254" s="171" t="s">
        <v>466</v>
      </c>
      <c r="D254" s="172" t="s">
        <v>471</v>
      </c>
      <c r="E254" s="171" t="s">
        <v>472</v>
      </c>
      <c r="F254" s="172" t="s">
        <v>473</v>
      </c>
      <c r="G254" s="171" t="s">
        <v>474</v>
      </c>
      <c r="H254" s="171" t="s">
        <v>39</v>
      </c>
      <c r="I254" s="173">
        <v>43837</v>
      </c>
      <c r="J254" s="173" t="s">
        <v>778</v>
      </c>
      <c r="K254" s="57">
        <v>107.9</v>
      </c>
      <c r="L254" s="57">
        <v>0</v>
      </c>
      <c r="M254" s="57">
        <f>SUM(Table8[[#This Row],[G.O.U]:[External Financing (EF)]])</f>
        <v>107.9</v>
      </c>
      <c r="N254" s="57">
        <v>6.7220000000000004</v>
      </c>
      <c r="O254" s="57"/>
      <c r="P254" s="57">
        <v>0</v>
      </c>
      <c r="Q254" s="57">
        <f>SUM(Table8[[#This Row],[GOU 24/25]:[EF 24/25]])</f>
        <v>6.7220000000000004</v>
      </c>
      <c r="R254" s="57">
        <v>0</v>
      </c>
      <c r="S254" s="57">
        <v>0</v>
      </c>
      <c r="T254" s="57">
        <f>SUM(Table8[[#This Row],[GOU 25/26]:[EF 25/26]])</f>
        <v>0</v>
      </c>
      <c r="U254" s="57">
        <v>0</v>
      </c>
      <c r="V254" s="57">
        <v>0</v>
      </c>
      <c r="W254" s="57">
        <f>SUM(Table8[[#This Row],[GOU 26/27]:[EF 26/27]])</f>
        <v>0</v>
      </c>
      <c r="X254" s="57">
        <v>0</v>
      </c>
      <c r="Y254" s="57">
        <v>0</v>
      </c>
      <c r="Z254" s="57">
        <f>SUM(Table8[[#This Row],[GOU 27/28]:[EF 27/28]])</f>
        <v>0</v>
      </c>
      <c r="AA254" s="57"/>
      <c r="AB254" s="57"/>
      <c r="AC254" s="58">
        <f>SUM(Table8[[#This Row],[GOU 28/29]:[EF 28/29]])</f>
        <v>0</v>
      </c>
    </row>
    <row r="255" spans="1:29" ht="93" x14ac:dyDescent="0.35">
      <c r="A255" s="169">
        <v>252</v>
      </c>
      <c r="B255" s="170" t="s">
        <v>475</v>
      </c>
      <c r="C255" s="171" t="s">
        <v>476</v>
      </c>
      <c r="D255" s="172" t="s">
        <v>477</v>
      </c>
      <c r="E255" s="171" t="s">
        <v>478</v>
      </c>
      <c r="F255" s="172" t="s">
        <v>479</v>
      </c>
      <c r="G255" s="171" t="s">
        <v>480</v>
      </c>
      <c r="H255" s="171" t="s">
        <v>39</v>
      </c>
      <c r="I255" s="173">
        <v>43837</v>
      </c>
      <c r="J255" s="173" t="s">
        <v>778</v>
      </c>
      <c r="K255" s="57">
        <v>24.565000000000001</v>
      </c>
      <c r="L255" s="57">
        <v>0</v>
      </c>
      <c r="M255" s="57">
        <f>SUM(Table8[[#This Row],[G.O.U]:[External Financing (EF)]])</f>
        <v>24.565000000000001</v>
      </c>
      <c r="N255" s="57">
        <v>3.21</v>
      </c>
      <c r="O255" s="57"/>
      <c r="P255" s="57">
        <v>0</v>
      </c>
      <c r="Q255" s="57">
        <f>SUM(Table8[[#This Row],[GOU 24/25]:[EF 24/25]])</f>
        <v>3.21</v>
      </c>
      <c r="R255" s="57">
        <v>0</v>
      </c>
      <c r="S255" s="57">
        <v>0</v>
      </c>
      <c r="T255" s="57">
        <f>SUM(Table8[[#This Row],[GOU 25/26]:[EF 25/26]])</f>
        <v>0</v>
      </c>
      <c r="U255" s="57">
        <v>0</v>
      </c>
      <c r="V255" s="57">
        <v>0</v>
      </c>
      <c r="W255" s="57">
        <f>SUM(Table8[[#This Row],[GOU 26/27]:[EF 26/27]])</f>
        <v>0</v>
      </c>
      <c r="X255" s="57">
        <v>0</v>
      </c>
      <c r="Y255" s="57">
        <v>0</v>
      </c>
      <c r="Z255" s="57">
        <f>SUM(Table8[[#This Row],[GOU 27/28]:[EF 27/28]])</f>
        <v>0</v>
      </c>
      <c r="AA255" s="57"/>
      <c r="AB255" s="57"/>
      <c r="AC255" s="58">
        <f>SUM(Table8[[#This Row],[GOU 28/29]:[EF 28/29]])</f>
        <v>0</v>
      </c>
    </row>
    <row r="256" spans="1:29" ht="93" x14ac:dyDescent="0.35">
      <c r="A256" s="169">
        <v>253</v>
      </c>
      <c r="B256" s="170" t="s">
        <v>475</v>
      </c>
      <c r="C256" s="171" t="s">
        <v>476</v>
      </c>
      <c r="D256" s="172" t="s">
        <v>481</v>
      </c>
      <c r="E256" s="171" t="s">
        <v>482</v>
      </c>
      <c r="F256" s="172" t="s">
        <v>483</v>
      </c>
      <c r="G256" s="171" t="s">
        <v>484</v>
      </c>
      <c r="H256" s="171" t="s">
        <v>39</v>
      </c>
      <c r="I256" s="173">
        <v>43837</v>
      </c>
      <c r="J256" s="173" t="s">
        <v>778</v>
      </c>
      <c r="K256" s="57">
        <v>6.9886999999999997</v>
      </c>
      <c r="L256" s="57">
        <v>0</v>
      </c>
      <c r="M256" s="57">
        <f>SUM(Table8[[#This Row],[G.O.U]:[External Financing (EF)]])</f>
        <v>6.9886999999999997</v>
      </c>
      <c r="N256" s="57">
        <v>0.4</v>
      </c>
      <c r="O256" s="57"/>
      <c r="P256" s="57">
        <v>0</v>
      </c>
      <c r="Q256" s="57">
        <f>SUM(Table8[[#This Row],[GOU 24/25]:[EF 24/25]])</f>
        <v>0.4</v>
      </c>
      <c r="R256" s="57">
        <v>0</v>
      </c>
      <c r="S256" s="57">
        <v>0</v>
      </c>
      <c r="T256" s="57">
        <f>SUM(Table8[[#This Row],[GOU 25/26]:[EF 25/26]])</f>
        <v>0</v>
      </c>
      <c r="U256" s="57">
        <v>0</v>
      </c>
      <c r="V256" s="57">
        <v>0</v>
      </c>
      <c r="W256" s="57">
        <f>SUM(Table8[[#This Row],[GOU 26/27]:[EF 26/27]])</f>
        <v>0</v>
      </c>
      <c r="X256" s="57">
        <v>0</v>
      </c>
      <c r="Y256" s="57">
        <v>0</v>
      </c>
      <c r="Z256" s="57">
        <f>SUM(Table8[[#This Row],[GOU 27/28]:[EF 27/28]])</f>
        <v>0</v>
      </c>
      <c r="AA256" s="57"/>
      <c r="AB256" s="57"/>
      <c r="AC256" s="58">
        <f>SUM(Table8[[#This Row],[GOU 28/29]:[EF 28/29]])</f>
        <v>0</v>
      </c>
    </row>
    <row r="257" spans="1:29" ht="93" x14ac:dyDescent="0.35">
      <c r="A257" s="169">
        <v>254</v>
      </c>
      <c r="B257" s="170" t="s">
        <v>475</v>
      </c>
      <c r="C257" s="171" t="s">
        <v>476</v>
      </c>
      <c r="D257" s="172" t="s">
        <v>47</v>
      </c>
      <c r="E257" s="171" t="s">
        <v>48</v>
      </c>
      <c r="F257" s="172" t="s">
        <v>672</v>
      </c>
      <c r="G257" s="171" t="s">
        <v>673</v>
      </c>
      <c r="H257" s="171" t="s">
        <v>36</v>
      </c>
      <c r="I257" s="173">
        <v>44203</v>
      </c>
      <c r="J257" s="173" t="s">
        <v>779</v>
      </c>
      <c r="K257" s="57">
        <v>58.580370866000003</v>
      </c>
      <c r="L257" s="57">
        <v>0</v>
      </c>
      <c r="M257" s="57">
        <f>SUM(Table8[[#This Row],[G.O.U]:[External Financing (EF)]])</f>
        <v>58.580370866000003</v>
      </c>
      <c r="N257" s="57">
        <v>13.16</v>
      </c>
      <c r="O257" s="57"/>
      <c r="P257" s="57">
        <v>0</v>
      </c>
      <c r="Q257" s="57">
        <f>SUM(Table8[[#This Row],[GOU 24/25]:[EF 24/25]])</f>
        <v>13.16</v>
      </c>
      <c r="R257" s="57">
        <v>10.478515838</v>
      </c>
      <c r="S257" s="57">
        <v>0</v>
      </c>
      <c r="T257" s="57">
        <f>SUM(Table8[[#This Row],[GOU 25/26]:[EF 25/26]])</f>
        <v>10.478515838</v>
      </c>
      <c r="U257" s="57">
        <v>0</v>
      </c>
      <c r="V257" s="57">
        <v>0</v>
      </c>
      <c r="W257" s="57">
        <f>SUM(Table8[[#This Row],[GOU 26/27]:[EF 26/27]])</f>
        <v>0</v>
      </c>
      <c r="X257" s="57">
        <v>0</v>
      </c>
      <c r="Y257" s="57">
        <v>0</v>
      </c>
      <c r="Z257" s="57">
        <f>SUM(Table8[[#This Row],[GOU 27/28]:[EF 27/28]])</f>
        <v>0</v>
      </c>
      <c r="AA257" s="57"/>
      <c r="AB257" s="57"/>
      <c r="AC257" s="58">
        <f>SUM(Table8[[#This Row],[GOU 28/29]:[EF 28/29]])</f>
        <v>0</v>
      </c>
    </row>
    <row r="258" spans="1:29" ht="162.75" x14ac:dyDescent="0.35">
      <c r="A258" s="169">
        <v>255</v>
      </c>
      <c r="B258" s="170" t="s">
        <v>485</v>
      </c>
      <c r="C258" s="171" t="s">
        <v>486</v>
      </c>
      <c r="D258" s="172" t="s">
        <v>487</v>
      </c>
      <c r="E258" s="171" t="s">
        <v>488</v>
      </c>
      <c r="F258" s="172" t="s">
        <v>489</v>
      </c>
      <c r="G258" s="171" t="s">
        <v>490</v>
      </c>
      <c r="H258" s="171" t="s">
        <v>39</v>
      </c>
      <c r="I258" s="173">
        <v>43837</v>
      </c>
      <c r="J258" s="173" t="s">
        <v>778</v>
      </c>
      <c r="K258" s="57">
        <v>95.06</v>
      </c>
      <c r="L258" s="57">
        <v>0</v>
      </c>
      <c r="M258" s="57">
        <f>SUM(Table8[[#This Row],[G.O.U]:[External Financing (EF)]])</f>
        <v>95.06</v>
      </c>
      <c r="N258" s="57">
        <v>3.0209999999999999</v>
      </c>
      <c r="O258" s="57"/>
      <c r="P258" s="57">
        <v>0</v>
      </c>
      <c r="Q258" s="57">
        <f>SUM(Table8[[#This Row],[GOU 24/25]:[EF 24/25]])</f>
        <v>3.0209999999999999</v>
      </c>
      <c r="R258" s="57">
        <v>0</v>
      </c>
      <c r="S258" s="57">
        <v>0</v>
      </c>
      <c r="T258" s="57">
        <f>SUM(Table8[[#This Row],[GOU 25/26]:[EF 25/26]])</f>
        <v>0</v>
      </c>
      <c r="U258" s="57">
        <v>0</v>
      </c>
      <c r="V258" s="57">
        <v>0</v>
      </c>
      <c r="W258" s="57">
        <f>SUM(Table8[[#This Row],[GOU 26/27]:[EF 26/27]])</f>
        <v>0</v>
      </c>
      <c r="X258" s="57">
        <v>0</v>
      </c>
      <c r="Y258" s="57">
        <v>0</v>
      </c>
      <c r="Z258" s="57">
        <f>SUM(Table8[[#This Row],[GOU 27/28]:[EF 27/28]])</f>
        <v>0</v>
      </c>
      <c r="AA258" s="57"/>
      <c r="AB258" s="57"/>
      <c r="AC258" s="57">
        <f>SUM(Table8[[#This Row],[GOU 28/29]:[EF 28/29]])</f>
        <v>0</v>
      </c>
    </row>
    <row r="259" spans="1:29" ht="162.75" x14ac:dyDescent="0.35">
      <c r="A259" s="169">
        <v>256</v>
      </c>
      <c r="B259" s="170" t="s">
        <v>485</v>
      </c>
      <c r="C259" s="171" t="s">
        <v>486</v>
      </c>
      <c r="D259" s="172" t="s">
        <v>487</v>
      </c>
      <c r="E259" s="171" t="s">
        <v>488</v>
      </c>
      <c r="F259" s="177" t="s">
        <v>1386</v>
      </c>
      <c r="G259" s="176" t="s">
        <v>1387</v>
      </c>
      <c r="H259" s="176" t="s">
        <v>181</v>
      </c>
      <c r="I259" s="181">
        <v>44568</v>
      </c>
      <c r="J259" s="181" t="s">
        <v>752</v>
      </c>
      <c r="K259" s="158"/>
      <c r="L259" s="158">
        <v>75.12</v>
      </c>
      <c r="M259" s="158">
        <f>SUM(Table8[[#This Row],[G.O.U]:[External Financing (EF)]])</f>
        <v>75.12</v>
      </c>
      <c r="N259" s="158">
        <v>0</v>
      </c>
      <c r="O259" s="158"/>
      <c r="P259" s="158">
        <v>205.33799999999999</v>
      </c>
      <c r="Q259" s="158">
        <f>SUM(Table8[[#This Row],[GOU 24/25]:[EF 24/25]])</f>
        <v>205.33799999999999</v>
      </c>
      <c r="R259" s="158"/>
      <c r="S259" s="158"/>
      <c r="T259" s="158">
        <f>SUM(Table8[[#This Row],[GOU 25/26]:[EF 25/26]])</f>
        <v>0</v>
      </c>
      <c r="U259" s="158"/>
      <c r="V259" s="158"/>
      <c r="W259" s="158">
        <f>SUM(Table8[[#This Row],[GOU 26/27]:[EF 26/27]])</f>
        <v>0</v>
      </c>
      <c r="X259" s="158"/>
      <c r="Y259" s="158"/>
      <c r="Z259" s="158">
        <f>SUM(Table8[[#This Row],[GOU 27/28]:[EF 27/28]])</f>
        <v>0</v>
      </c>
      <c r="AA259" s="158"/>
      <c r="AB259" s="158"/>
      <c r="AC259" s="158">
        <f>SUM(Table8[[#This Row],[GOU 28/29]:[EF 28/29]])</f>
        <v>0</v>
      </c>
    </row>
    <row r="260" spans="1:29" ht="93" x14ac:dyDescent="0.35">
      <c r="A260" s="169">
        <v>257</v>
      </c>
      <c r="B260" s="170" t="s">
        <v>491</v>
      </c>
      <c r="C260" s="171" t="s">
        <v>492</v>
      </c>
      <c r="D260" s="172" t="s">
        <v>493</v>
      </c>
      <c r="E260" s="171" t="s">
        <v>494</v>
      </c>
      <c r="F260" s="172" t="s">
        <v>495</v>
      </c>
      <c r="G260" s="171" t="s">
        <v>496</v>
      </c>
      <c r="H260" s="171" t="s">
        <v>39</v>
      </c>
      <c r="I260" s="173">
        <v>43837</v>
      </c>
      <c r="J260" s="173" t="s">
        <v>83</v>
      </c>
      <c r="K260" s="57">
        <v>54.608400000000003</v>
      </c>
      <c r="L260" s="57">
        <v>0</v>
      </c>
      <c r="M260" s="57">
        <f>SUM(Table8[[#This Row],[G.O.U]:[External Financing (EF)]])</f>
        <v>54.608400000000003</v>
      </c>
      <c r="N260" s="57">
        <v>22.36</v>
      </c>
      <c r="O260" s="57"/>
      <c r="P260" s="57">
        <v>0</v>
      </c>
      <c r="Q260" s="57">
        <f>SUM(Table8[[#This Row],[GOU 24/25]:[EF 24/25]])</f>
        <v>22.36</v>
      </c>
      <c r="R260" s="57">
        <v>0</v>
      </c>
      <c r="S260" s="57">
        <v>0</v>
      </c>
      <c r="T260" s="57">
        <f>SUM(Table8[[#This Row],[GOU 25/26]:[EF 25/26]])</f>
        <v>0</v>
      </c>
      <c r="U260" s="57">
        <v>0</v>
      </c>
      <c r="V260" s="57">
        <v>0</v>
      </c>
      <c r="W260" s="57">
        <f>SUM(Table8[[#This Row],[GOU 26/27]:[EF 26/27]])</f>
        <v>0</v>
      </c>
      <c r="X260" s="57">
        <v>0</v>
      </c>
      <c r="Y260" s="57">
        <v>0</v>
      </c>
      <c r="Z260" s="57">
        <f>SUM(Table8[[#This Row],[GOU 27/28]:[EF 27/28]])</f>
        <v>0</v>
      </c>
      <c r="AA260" s="57"/>
      <c r="AB260" s="57"/>
      <c r="AC260" s="58">
        <f>SUM(Table8[[#This Row],[GOU 28/29]:[EF 28/29]])</f>
        <v>0</v>
      </c>
    </row>
    <row r="261" spans="1:29" ht="93" x14ac:dyDescent="0.35">
      <c r="A261" s="169">
        <v>258</v>
      </c>
      <c r="B261" s="170" t="s">
        <v>491</v>
      </c>
      <c r="C261" s="171" t="s">
        <v>492</v>
      </c>
      <c r="D261" s="172" t="s">
        <v>467</v>
      </c>
      <c r="E261" s="171" t="s">
        <v>468</v>
      </c>
      <c r="F261" s="172" t="s">
        <v>497</v>
      </c>
      <c r="G261" s="171" t="s">
        <v>498</v>
      </c>
      <c r="H261" s="171" t="s">
        <v>39</v>
      </c>
      <c r="I261" s="173">
        <v>43837</v>
      </c>
      <c r="J261" s="173" t="s">
        <v>83</v>
      </c>
      <c r="K261" s="57">
        <v>433.36799999999999</v>
      </c>
      <c r="L261" s="57">
        <v>0</v>
      </c>
      <c r="M261" s="57">
        <f>SUM(Table8[[#This Row],[G.O.U]:[External Financing (EF)]])</f>
        <v>433.36799999999999</v>
      </c>
      <c r="N261" s="57">
        <v>21.722000000000001</v>
      </c>
      <c r="O261" s="57"/>
      <c r="P261" s="57">
        <v>0</v>
      </c>
      <c r="Q261" s="57">
        <f>SUM(Table8[[#This Row],[GOU 24/25]:[EF 24/25]])</f>
        <v>21.722000000000001</v>
      </c>
      <c r="R261" s="57">
        <v>0</v>
      </c>
      <c r="S261" s="57">
        <v>0</v>
      </c>
      <c r="T261" s="57">
        <f>SUM(Table8[[#This Row],[GOU 25/26]:[EF 25/26]])</f>
        <v>0</v>
      </c>
      <c r="U261" s="57">
        <v>0</v>
      </c>
      <c r="V261" s="57">
        <v>0</v>
      </c>
      <c r="W261" s="57">
        <f>SUM(Table8[[#This Row],[GOU 26/27]:[EF 26/27]])</f>
        <v>0</v>
      </c>
      <c r="X261" s="57">
        <v>0</v>
      </c>
      <c r="Y261" s="57">
        <v>0</v>
      </c>
      <c r="Z261" s="57">
        <f>SUM(Table8[[#This Row],[GOU 27/28]:[EF 27/28]])</f>
        <v>0</v>
      </c>
      <c r="AA261" s="57"/>
      <c r="AB261" s="57"/>
      <c r="AC261" s="58">
        <f>SUM(Table8[[#This Row],[GOU 28/29]:[EF 28/29]])</f>
        <v>0</v>
      </c>
    </row>
    <row r="262" spans="1:29" ht="93" x14ac:dyDescent="0.35">
      <c r="A262" s="169">
        <v>259</v>
      </c>
      <c r="B262" s="170" t="s">
        <v>491</v>
      </c>
      <c r="C262" s="171" t="s">
        <v>492</v>
      </c>
      <c r="D262" s="172" t="s">
        <v>499</v>
      </c>
      <c r="E262" s="171" t="s">
        <v>500</v>
      </c>
      <c r="F262" s="172" t="s">
        <v>501</v>
      </c>
      <c r="G262" s="171" t="s">
        <v>502</v>
      </c>
      <c r="H262" s="171" t="s">
        <v>181</v>
      </c>
      <c r="I262" s="173">
        <v>42011</v>
      </c>
      <c r="J262" s="173" t="s">
        <v>778</v>
      </c>
      <c r="K262" s="57">
        <v>0</v>
      </c>
      <c r="L262" s="57">
        <v>2629.8</v>
      </c>
      <c r="M262" s="57">
        <f>SUM(Table8[[#This Row],[G.O.U]:[External Financing (EF)]])</f>
        <v>2629.8</v>
      </c>
      <c r="N262" s="57">
        <v>0</v>
      </c>
      <c r="O262" s="57"/>
      <c r="P262" s="57">
        <v>194.67915057483066</v>
      </c>
      <c r="Q262" s="57">
        <f>SUM(Table8[[#This Row],[GOU 24/25]:[EF 24/25]])</f>
        <v>194.67915057483066</v>
      </c>
      <c r="R262" s="57">
        <v>0</v>
      </c>
      <c r="S262" s="57">
        <v>0</v>
      </c>
      <c r="T262" s="57">
        <f>SUM(Table8[[#This Row],[GOU 25/26]:[EF 25/26]])</f>
        <v>0</v>
      </c>
      <c r="U262" s="57">
        <v>0</v>
      </c>
      <c r="V262" s="57">
        <v>0</v>
      </c>
      <c r="W262" s="57">
        <f>SUM(Table8[[#This Row],[GOU 26/27]:[EF 26/27]])</f>
        <v>0</v>
      </c>
      <c r="X262" s="57">
        <v>0</v>
      </c>
      <c r="Y262" s="57">
        <v>0</v>
      </c>
      <c r="Z262" s="57">
        <f>SUM(Table8[[#This Row],[GOU 27/28]:[EF 27/28]])</f>
        <v>0</v>
      </c>
      <c r="AA262" s="57"/>
      <c r="AB262" s="57"/>
      <c r="AC262" s="58">
        <f>SUM(Table8[[#This Row],[GOU 28/29]:[EF 28/29]])</f>
        <v>0</v>
      </c>
    </row>
    <row r="263" spans="1:29" ht="93" x14ac:dyDescent="0.35">
      <c r="A263" s="169">
        <v>260</v>
      </c>
      <c r="B263" s="170" t="s">
        <v>491</v>
      </c>
      <c r="C263" s="171" t="s">
        <v>492</v>
      </c>
      <c r="D263" s="172" t="s">
        <v>499</v>
      </c>
      <c r="E263" s="171" t="s">
        <v>500</v>
      </c>
      <c r="F263" s="172" t="s">
        <v>503</v>
      </c>
      <c r="G263" s="171" t="s">
        <v>504</v>
      </c>
      <c r="H263" s="171" t="s">
        <v>39</v>
      </c>
      <c r="I263" s="173">
        <v>43837</v>
      </c>
      <c r="J263" s="173" t="s">
        <v>778</v>
      </c>
      <c r="K263" s="57">
        <v>20.9</v>
      </c>
      <c r="L263" s="57">
        <v>0</v>
      </c>
      <c r="M263" s="57">
        <f>SUM(Table8[[#This Row],[G.O.U]:[External Financing (EF)]])</f>
        <v>20.9</v>
      </c>
      <c r="N263" s="57">
        <v>1642.9269999999999</v>
      </c>
      <c r="O263" s="57"/>
      <c r="P263" s="57">
        <v>0</v>
      </c>
      <c r="Q263" s="57">
        <f>SUM(Table8[[#This Row],[GOU 24/25]:[EF 24/25]])</f>
        <v>1642.9269999999999</v>
      </c>
      <c r="R263" s="57">
        <v>0</v>
      </c>
      <c r="S263" s="57">
        <v>0</v>
      </c>
      <c r="T263" s="57">
        <f>SUM(Table8[[#This Row],[GOU 25/26]:[EF 25/26]])</f>
        <v>0</v>
      </c>
      <c r="U263" s="57">
        <v>0</v>
      </c>
      <c r="V263" s="57">
        <v>0</v>
      </c>
      <c r="W263" s="57">
        <f>SUM(Table8[[#This Row],[GOU 26/27]:[EF 26/27]])</f>
        <v>0</v>
      </c>
      <c r="X263" s="57">
        <v>0</v>
      </c>
      <c r="Y263" s="57">
        <v>0</v>
      </c>
      <c r="Z263" s="57">
        <f>SUM(Table8[[#This Row],[GOU 27/28]:[EF 27/28]])</f>
        <v>0</v>
      </c>
      <c r="AA263" s="57"/>
      <c r="AB263" s="57"/>
      <c r="AC263" s="58">
        <f>SUM(Table8[[#This Row],[GOU 28/29]:[EF 28/29]])</f>
        <v>0</v>
      </c>
    </row>
    <row r="264" spans="1:29" ht="93" x14ac:dyDescent="0.35">
      <c r="A264" s="169">
        <v>261</v>
      </c>
      <c r="B264" s="170" t="s">
        <v>491</v>
      </c>
      <c r="C264" s="171" t="s">
        <v>492</v>
      </c>
      <c r="D264" s="172" t="s">
        <v>499</v>
      </c>
      <c r="E264" s="171" t="s">
        <v>500</v>
      </c>
      <c r="F264" s="172" t="s">
        <v>505</v>
      </c>
      <c r="G264" s="171" t="s">
        <v>506</v>
      </c>
      <c r="H264" s="171" t="s">
        <v>36</v>
      </c>
      <c r="I264" s="173">
        <v>44203</v>
      </c>
      <c r="J264" s="173" t="s">
        <v>779</v>
      </c>
      <c r="K264" s="57">
        <v>110.157</v>
      </c>
      <c r="L264" s="57">
        <v>0</v>
      </c>
      <c r="M264" s="57">
        <f>SUM(Table8[[#This Row],[G.O.U]:[External Financing (EF)]])</f>
        <v>110.157</v>
      </c>
      <c r="N264" s="57">
        <v>0</v>
      </c>
      <c r="O264" s="57"/>
      <c r="P264" s="57">
        <v>0</v>
      </c>
      <c r="Q264" s="57">
        <f>SUM(Table8[[#This Row],[GOU 24/25]:[EF 24/25]])</f>
        <v>0</v>
      </c>
      <c r="R264" s="57">
        <v>0</v>
      </c>
      <c r="S264" s="57">
        <v>0</v>
      </c>
      <c r="T264" s="57">
        <f>SUM(Table8[[#This Row],[GOU 25/26]:[EF 25/26]])</f>
        <v>0</v>
      </c>
      <c r="U264" s="57">
        <v>0</v>
      </c>
      <c r="V264" s="57">
        <v>0</v>
      </c>
      <c r="W264" s="57">
        <f>SUM(Table8[[#This Row],[GOU 26/27]:[EF 26/27]])</f>
        <v>0</v>
      </c>
      <c r="X264" s="57">
        <v>0</v>
      </c>
      <c r="Y264" s="57">
        <v>0</v>
      </c>
      <c r="Z264" s="57">
        <f>SUM(Table8[[#This Row],[GOU 27/28]:[EF 27/28]])</f>
        <v>0</v>
      </c>
      <c r="AA264" s="57"/>
      <c r="AB264" s="57"/>
      <c r="AC264" s="57">
        <f>SUM(Table8[[#This Row],[GOU 28/29]:[EF 28/29]])</f>
        <v>0</v>
      </c>
    </row>
    <row r="265" spans="1:29" ht="93" x14ac:dyDescent="0.35">
      <c r="A265" s="169">
        <v>262</v>
      </c>
      <c r="B265" s="170" t="s">
        <v>491</v>
      </c>
      <c r="C265" s="171" t="s">
        <v>492</v>
      </c>
      <c r="D265" s="172" t="s">
        <v>507</v>
      </c>
      <c r="E265" s="171" t="s">
        <v>508</v>
      </c>
      <c r="F265" s="172" t="s">
        <v>509</v>
      </c>
      <c r="G265" s="171" t="s">
        <v>510</v>
      </c>
      <c r="H265" s="171" t="s">
        <v>39</v>
      </c>
      <c r="I265" s="173">
        <v>43837</v>
      </c>
      <c r="J265" s="173" t="s">
        <v>83</v>
      </c>
      <c r="K265" s="57">
        <v>8.1</v>
      </c>
      <c r="L265" s="57">
        <v>0</v>
      </c>
      <c r="M265" s="57">
        <f>SUM(Table8[[#This Row],[G.O.U]:[External Financing (EF)]])</f>
        <v>8.1</v>
      </c>
      <c r="N265" s="57">
        <v>0.12</v>
      </c>
      <c r="O265" s="57"/>
      <c r="P265" s="57">
        <v>0</v>
      </c>
      <c r="Q265" s="57">
        <f>SUM(Table8[[#This Row],[GOU 24/25]:[EF 24/25]])</f>
        <v>0.12</v>
      </c>
      <c r="R265" s="57">
        <v>0</v>
      </c>
      <c r="S265" s="57">
        <v>0</v>
      </c>
      <c r="T265" s="57">
        <f>SUM(Table8[[#This Row],[GOU 25/26]:[EF 25/26]])</f>
        <v>0</v>
      </c>
      <c r="U265" s="57">
        <v>0</v>
      </c>
      <c r="V265" s="57">
        <v>0</v>
      </c>
      <c r="W265" s="57">
        <f>SUM(Table8[[#This Row],[GOU 26/27]:[EF 26/27]])</f>
        <v>0</v>
      </c>
      <c r="X265" s="57">
        <v>0</v>
      </c>
      <c r="Y265" s="57">
        <v>0</v>
      </c>
      <c r="Z265" s="57">
        <f>SUM(Table8[[#This Row],[GOU 27/28]:[EF 27/28]])</f>
        <v>0</v>
      </c>
      <c r="AA265" s="57"/>
      <c r="AB265" s="57"/>
      <c r="AC265" s="57">
        <f>SUM(Table8[[#This Row],[GOU 28/29]:[EF 28/29]])</f>
        <v>0</v>
      </c>
    </row>
    <row r="266" spans="1:29" ht="93" x14ac:dyDescent="0.35">
      <c r="A266" s="169">
        <v>263</v>
      </c>
      <c r="B266" s="170" t="s">
        <v>491</v>
      </c>
      <c r="C266" s="171" t="s">
        <v>492</v>
      </c>
      <c r="D266" s="172" t="s">
        <v>511</v>
      </c>
      <c r="E266" s="171" t="s">
        <v>512</v>
      </c>
      <c r="F266" s="172" t="s">
        <v>513</v>
      </c>
      <c r="G266" s="171" t="s">
        <v>514</v>
      </c>
      <c r="H266" s="171" t="s">
        <v>36</v>
      </c>
      <c r="I266" s="173">
        <v>42011</v>
      </c>
      <c r="J266" s="173" t="s">
        <v>778</v>
      </c>
      <c r="K266" s="57">
        <v>237.4</v>
      </c>
      <c r="L266" s="57">
        <v>0</v>
      </c>
      <c r="M266" s="57">
        <f>SUM(Table8[[#This Row],[G.O.U]:[External Financing (EF)]])</f>
        <v>237.4</v>
      </c>
      <c r="N266" s="57">
        <v>19.5</v>
      </c>
      <c r="O266" s="57"/>
      <c r="P266" s="57">
        <v>0</v>
      </c>
      <c r="Q266" s="57">
        <f>SUM(Table8[[#This Row],[GOU 24/25]:[EF 24/25]])</f>
        <v>19.5</v>
      </c>
      <c r="R266" s="57">
        <v>0</v>
      </c>
      <c r="S266" s="57">
        <v>0</v>
      </c>
      <c r="T266" s="57">
        <f>SUM(Table8[[#This Row],[GOU 25/26]:[EF 25/26]])</f>
        <v>0</v>
      </c>
      <c r="U266" s="57">
        <v>0</v>
      </c>
      <c r="V266" s="57">
        <v>0</v>
      </c>
      <c r="W266" s="57">
        <f>SUM(Table8[[#This Row],[GOU 26/27]:[EF 26/27]])</f>
        <v>0</v>
      </c>
      <c r="X266" s="57">
        <v>0</v>
      </c>
      <c r="Y266" s="57">
        <v>0</v>
      </c>
      <c r="Z266" s="57">
        <f>SUM(Table8[[#This Row],[GOU 27/28]:[EF 27/28]])</f>
        <v>0</v>
      </c>
      <c r="AA266" s="57"/>
      <c r="AB266" s="57"/>
      <c r="AC266" s="58">
        <f>SUM(Table8[[#This Row],[GOU 28/29]:[EF 28/29]])</f>
        <v>0</v>
      </c>
    </row>
    <row r="267" spans="1:29" ht="93" x14ac:dyDescent="0.35">
      <c r="A267" s="169">
        <v>264</v>
      </c>
      <c r="B267" s="170" t="s">
        <v>491</v>
      </c>
      <c r="C267" s="171" t="s">
        <v>492</v>
      </c>
      <c r="D267" s="172" t="s">
        <v>511</v>
      </c>
      <c r="E267" s="171" t="s">
        <v>512</v>
      </c>
      <c r="F267" s="172" t="s">
        <v>515</v>
      </c>
      <c r="G267" s="171" t="s">
        <v>516</v>
      </c>
      <c r="H267" s="171" t="s">
        <v>39</v>
      </c>
      <c r="I267" s="173">
        <v>43837</v>
      </c>
      <c r="J267" s="173" t="s">
        <v>778</v>
      </c>
      <c r="K267" s="57">
        <v>73</v>
      </c>
      <c r="L267" s="57">
        <v>0</v>
      </c>
      <c r="M267" s="57">
        <f>SUM(Table8[[#This Row],[G.O.U]:[External Financing (EF)]])</f>
        <v>73</v>
      </c>
      <c r="N267" s="57">
        <v>0.5</v>
      </c>
      <c r="O267" s="57"/>
      <c r="P267" s="57">
        <v>0</v>
      </c>
      <c r="Q267" s="57">
        <f>SUM(Table8[[#This Row],[GOU 24/25]:[EF 24/25]])</f>
        <v>0.5</v>
      </c>
      <c r="R267" s="57">
        <v>0</v>
      </c>
      <c r="S267" s="57">
        <v>0</v>
      </c>
      <c r="T267" s="57">
        <f>SUM(Table8[[#This Row],[GOU 25/26]:[EF 25/26]])</f>
        <v>0</v>
      </c>
      <c r="U267" s="57">
        <v>0</v>
      </c>
      <c r="V267" s="57">
        <v>0</v>
      </c>
      <c r="W267" s="57">
        <f>SUM(Table8[[#This Row],[GOU 26/27]:[EF 26/27]])</f>
        <v>0</v>
      </c>
      <c r="X267" s="57">
        <v>0</v>
      </c>
      <c r="Y267" s="57">
        <v>0</v>
      </c>
      <c r="Z267" s="57">
        <f>SUM(Table8[[#This Row],[GOU 27/28]:[EF 27/28]])</f>
        <v>0</v>
      </c>
      <c r="AA267" s="57"/>
      <c r="AB267" s="57"/>
      <c r="AC267" s="57">
        <f>SUM(Table8[[#This Row],[GOU 28/29]:[EF 28/29]])</f>
        <v>0</v>
      </c>
    </row>
    <row r="268" spans="1:29" ht="93" x14ac:dyDescent="0.35">
      <c r="A268" s="169">
        <v>265</v>
      </c>
      <c r="B268" s="170" t="s">
        <v>491</v>
      </c>
      <c r="C268" s="171" t="s">
        <v>492</v>
      </c>
      <c r="D268" s="172" t="s">
        <v>517</v>
      </c>
      <c r="E268" s="171" t="s">
        <v>518</v>
      </c>
      <c r="F268" s="172" t="s">
        <v>519</v>
      </c>
      <c r="G268" s="171" t="s">
        <v>520</v>
      </c>
      <c r="H268" s="171" t="s">
        <v>39</v>
      </c>
      <c r="I268" s="173">
        <v>43837</v>
      </c>
      <c r="J268" s="173" t="s">
        <v>778</v>
      </c>
      <c r="K268" s="57">
        <v>43.6</v>
      </c>
      <c r="L268" s="57">
        <v>0</v>
      </c>
      <c r="M268" s="57">
        <f>SUM(Table8[[#This Row],[G.O.U]:[External Financing (EF)]])</f>
        <v>43.6</v>
      </c>
      <c r="N268" s="57">
        <v>1.6</v>
      </c>
      <c r="O268" s="57"/>
      <c r="P268" s="57">
        <v>0</v>
      </c>
      <c r="Q268" s="57">
        <f>SUM(Table8[[#This Row],[GOU 24/25]:[EF 24/25]])</f>
        <v>1.6</v>
      </c>
      <c r="R268" s="57">
        <v>0</v>
      </c>
      <c r="S268" s="57">
        <v>0</v>
      </c>
      <c r="T268" s="57">
        <f>SUM(Table8[[#This Row],[GOU 25/26]:[EF 25/26]])</f>
        <v>0</v>
      </c>
      <c r="U268" s="57">
        <v>0</v>
      </c>
      <c r="V268" s="57">
        <v>0</v>
      </c>
      <c r="W268" s="57">
        <f>SUM(Table8[[#This Row],[GOU 26/27]:[EF 26/27]])</f>
        <v>0</v>
      </c>
      <c r="X268" s="57">
        <v>0</v>
      </c>
      <c r="Y268" s="57">
        <v>0</v>
      </c>
      <c r="Z268" s="57">
        <f>SUM(Table8[[#This Row],[GOU 27/28]:[EF 27/28]])</f>
        <v>0</v>
      </c>
      <c r="AA268" s="57"/>
      <c r="AB268" s="57"/>
      <c r="AC268" s="58">
        <f>SUM(Table8[[#This Row],[GOU 28/29]:[EF 28/29]])</f>
        <v>0</v>
      </c>
    </row>
    <row r="269" spans="1:29" ht="93" x14ac:dyDescent="0.35">
      <c r="A269" s="169">
        <v>266</v>
      </c>
      <c r="B269" s="170" t="s">
        <v>491</v>
      </c>
      <c r="C269" s="171" t="s">
        <v>492</v>
      </c>
      <c r="D269" s="172" t="s">
        <v>521</v>
      </c>
      <c r="E269" s="171" t="s">
        <v>522</v>
      </c>
      <c r="F269" s="172" t="s">
        <v>523</v>
      </c>
      <c r="G269" s="171" t="s">
        <v>524</v>
      </c>
      <c r="H269" s="171" t="s">
        <v>39</v>
      </c>
      <c r="I269" s="173">
        <v>44203</v>
      </c>
      <c r="J269" s="173" t="s">
        <v>778</v>
      </c>
      <c r="K269" s="57">
        <v>0.42499999999999999</v>
      </c>
      <c r="L269" s="57">
        <v>0</v>
      </c>
      <c r="M269" s="57">
        <f>SUM(Table8[[#This Row],[G.O.U]:[External Financing (EF)]])</f>
        <v>0.42499999999999999</v>
      </c>
      <c r="N269" s="57">
        <v>0.215</v>
      </c>
      <c r="O269" s="57"/>
      <c r="P269" s="57">
        <v>0</v>
      </c>
      <c r="Q269" s="57">
        <f>SUM(Table8[[#This Row],[GOU 24/25]:[EF 24/25]])</f>
        <v>0.215</v>
      </c>
      <c r="R269" s="57">
        <v>0</v>
      </c>
      <c r="S269" s="57">
        <v>0</v>
      </c>
      <c r="T269" s="57">
        <f>SUM(Table8[[#This Row],[GOU 25/26]:[EF 25/26]])</f>
        <v>0</v>
      </c>
      <c r="U269" s="57">
        <v>0</v>
      </c>
      <c r="V269" s="57">
        <v>0</v>
      </c>
      <c r="W269" s="57">
        <f>SUM(Table8[[#This Row],[GOU 26/27]:[EF 26/27]])</f>
        <v>0</v>
      </c>
      <c r="X269" s="57">
        <v>0</v>
      </c>
      <c r="Y269" s="57">
        <v>0</v>
      </c>
      <c r="Z269" s="57">
        <f>SUM(Table8[[#This Row],[GOU 27/28]:[EF 27/28]])</f>
        <v>0</v>
      </c>
      <c r="AA269" s="57"/>
      <c r="AB269" s="57"/>
      <c r="AC269" s="58">
        <f>SUM(Table8[[#This Row],[GOU 28/29]:[EF 28/29]])</f>
        <v>0</v>
      </c>
    </row>
    <row r="270" spans="1:29" ht="93" x14ac:dyDescent="0.35">
      <c r="A270" s="169">
        <v>267</v>
      </c>
      <c r="B270" s="170" t="s">
        <v>491</v>
      </c>
      <c r="C270" s="171" t="s">
        <v>492</v>
      </c>
      <c r="D270" s="172" t="s">
        <v>525</v>
      </c>
      <c r="E270" s="171" t="s">
        <v>526</v>
      </c>
      <c r="F270" s="172" t="s">
        <v>527</v>
      </c>
      <c r="G270" s="171" t="s">
        <v>528</v>
      </c>
      <c r="H270" s="171" t="s">
        <v>39</v>
      </c>
      <c r="I270" s="173">
        <v>43837</v>
      </c>
      <c r="J270" s="173" t="s">
        <v>83</v>
      </c>
      <c r="K270" s="57">
        <v>9.6199999999999994E-2</v>
      </c>
      <c r="L270" s="57">
        <v>0</v>
      </c>
      <c r="M270" s="57">
        <f>SUM(Table8[[#This Row],[G.O.U]:[External Financing (EF)]])</f>
        <v>9.6199999999999994E-2</v>
      </c>
      <c r="N270" s="57">
        <v>3.72</v>
      </c>
      <c r="O270" s="57"/>
      <c r="P270" s="57">
        <v>0</v>
      </c>
      <c r="Q270" s="57">
        <f>SUM(Table8[[#This Row],[GOU 24/25]:[EF 24/25]])</f>
        <v>3.72</v>
      </c>
      <c r="R270" s="57">
        <v>0</v>
      </c>
      <c r="S270" s="57">
        <v>0</v>
      </c>
      <c r="T270" s="57">
        <f>SUM(Table8[[#This Row],[GOU 25/26]:[EF 25/26]])</f>
        <v>0</v>
      </c>
      <c r="U270" s="57">
        <v>0</v>
      </c>
      <c r="V270" s="57">
        <v>0</v>
      </c>
      <c r="W270" s="57">
        <f>SUM(Table8[[#This Row],[GOU 26/27]:[EF 26/27]])</f>
        <v>0</v>
      </c>
      <c r="X270" s="57">
        <v>0</v>
      </c>
      <c r="Y270" s="57">
        <v>0</v>
      </c>
      <c r="Z270" s="57">
        <f>SUM(Table8[[#This Row],[GOU 27/28]:[EF 27/28]])</f>
        <v>0</v>
      </c>
      <c r="AA270" s="57"/>
      <c r="AB270" s="57"/>
      <c r="AC270" s="57">
        <f>SUM(Table8[[#This Row],[GOU 28/29]:[EF 28/29]])</f>
        <v>0</v>
      </c>
    </row>
    <row r="271" spans="1:29" ht="93" x14ac:dyDescent="0.35">
      <c r="A271" s="169">
        <v>268</v>
      </c>
      <c r="B271" s="170" t="s">
        <v>491</v>
      </c>
      <c r="C271" s="171" t="s">
        <v>492</v>
      </c>
      <c r="D271" s="172" t="s">
        <v>529</v>
      </c>
      <c r="E271" s="171" t="s">
        <v>530</v>
      </c>
      <c r="F271" s="172" t="s">
        <v>2292</v>
      </c>
      <c r="G271" s="171" t="s">
        <v>2293</v>
      </c>
      <c r="H271" s="171" t="s">
        <v>36</v>
      </c>
      <c r="I271" s="173">
        <v>43282</v>
      </c>
      <c r="J271" s="173" t="s">
        <v>83</v>
      </c>
      <c r="K271" s="57">
        <v>107.9</v>
      </c>
      <c r="L271" s="57"/>
      <c r="M271" s="57">
        <f>SUM(Table8[[#This Row],[G.O.U]:[External Financing (EF)]])</f>
        <v>107.9</v>
      </c>
      <c r="N271" s="57">
        <v>13.5</v>
      </c>
      <c r="O271" s="57"/>
      <c r="P271" s="57"/>
      <c r="Q271" s="57">
        <f>SUM(Table8[[#This Row],[GOU 24/25]:[EF 24/25]])</f>
        <v>13.5</v>
      </c>
      <c r="R271" s="57"/>
      <c r="S271" s="57"/>
      <c r="T271" s="57">
        <f>SUM(Table8[[#This Row],[GOU 25/26]:[EF 25/26]])</f>
        <v>0</v>
      </c>
      <c r="U271" s="57"/>
      <c r="V271" s="57"/>
      <c r="W271" s="57">
        <f>SUM(Table8[[#This Row],[GOU 26/27]:[EF 26/27]])</f>
        <v>0</v>
      </c>
      <c r="X271" s="57"/>
      <c r="Y271" s="57"/>
      <c r="Z271" s="57">
        <f>SUM(Table8[[#This Row],[GOU 27/28]:[EF 27/28]])</f>
        <v>0</v>
      </c>
      <c r="AA271" s="57"/>
      <c r="AB271" s="57"/>
      <c r="AC271" s="58">
        <f>SUM(Table8[[#This Row],[GOU 28/29]:[EF 28/29]])</f>
        <v>0</v>
      </c>
    </row>
    <row r="272" spans="1:29" ht="93" x14ac:dyDescent="0.35">
      <c r="A272" s="169">
        <v>269</v>
      </c>
      <c r="B272" s="170" t="s">
        <v>491</v>
      </c>
      <c r="C272" s="171" t="s">
        <v>492</v>
      </c>
      <c r="D272" s="172" t="s">
        <v>529</v>
      </c>
      <c r="E272" s="171" t="s">
        <v>530</v>
      </c>
      <c r="F272" s="172" t="s">
        <v>531</v>
      </c>
      <c r="G272" s="171" t="s">
        <v>532</v>
      </c>
      <c r="H272" s="171" t="s">
        <v>39</v>
      </c>
      <c r="I272" s="173">
        <v>43837</v>
      </c>
      <c r="J272" s="173" t="s">
        <v>778</v>
      </c>
      <c r="K272" s="57">
        <v>25</v>
      </c>
      <c r="L272" s="57">
        <v>0</v>
      </c>
      <c r="M272" s="57">
        <f>SUM(Table8[[#This Row],[G.O.U]:[External Financing (EF)]])</f>
        <v>25</v>
      </c>
      <c r="N272" s="57">
        <v>0.5</v>
      </c>
      <c r="O272" s="57"/>
      <c r="P272" s="57">
        <v>0</v>
      </c>
      <c r="Q272" s="57">
        <f>SUM(Table8[[#This Row],[GOU 24/25]:[EF 24/25]])</f>
        <v>0.5</v>
      </c>
      <c r="R272" s="57">
        <v>0</v>
      </c>
      <c r="S272" s="57">
        <v>0</v>
      </c>
      <c r="T272" s="57">
        <f>SUM(Table8[[#This Row],[GOU 25/26]:[EF 25/26]])</f>
        <v>0</v>
      </c>
      <c r="U272" s="57">
        <v>0</v>
      </c>
      <c r="V272" s="57">
        <v>0</v>
      </c>
      <c r="W272" s="57">
        <f>SUM(Table8[[#This Row],[GOU 26/27]:[EF 26/27]])</f>
        <v>0</v>
      </c>
      <c r="X272" s="57">
        <v>0</v>
      </c>
      <c r="Y272" s="57">
        <v>0</v>
      </c>
      <c r="Z272" s="57">
        <f>SUM(Table8[[#This Row],[GOU 27/28]:[EF 27/28]])</f>
        <v>0</v>
      </c>
      <c r="AA272" s="57"/>
      <c r="AB272" s="57"/>
      <c r="AC272" s="58">
        <f>SUM(Table8[[#This Row],[GOU 28/29]:[EF 28/29]])</f>
        <v>0</v>
      </c>
    </row>
    <row r="273" spans="1:29" ht="93" x14ac:dyDescent="0.35">
      <c r="A273" s="169">
        <v>270</v>
      </c>
      <c r="B273" s="170" t="s">
        <v>491</v>
      </c>
      <c r="C273" s="171" t="s">
        <v>492</v>
      </c>
      <c r="D273" s="172" t="s">
        <v>533</v>
      </c>
      <c r="E273" s="171" t="s">
        <v>534</v>
      </c>
      <c r="F273" s="172" t="s">
        <v>535</v>
      </c>
      <c r="G273" s="171" t="s">
        <v>536</v>
      </c>
      <c r="H273" s="171" t="s">
        <v>39</v>
      </c>
      <c r="I273" s="173">
        <v>43837</v>
      </c>
      <c r="J273" s="173" t="s">
        <v>778</v>
      </c>
      <c r="K273" s="57">
        <v>1.0001</v>
      </c>
      <c r="L273" s="57">
        <v>0</v>
      </c>
      <c r="M273" s="57">
        <f>SUM(Table8[[#This Row],[G.O.U]:[External Financing (EF)]])</f>
        <v>1.0001</v>
      </c>
      <c r="N273" s="57">
        <v>0.42</v>
      </c>
      <c r="O273" s="57"/>
      <c r="P273" s="57">
        <v>0</v>
      </c>
      <c r="Q273" s="57">
        <f>SUM(Table8[[#This Row],[GOU 24/25]:[EF 24/25]])</f>
        <v>0.42</v>
      </c>
      <c r="R273" s="57">
        <v>0</v>
      </c>
      <c r="S273" s="57">
        <v>0</v>
      </c>
      <c r="T273" s="57">
        <f>SUM(Table8[[#This Row],[GOU 25/26]:[EF 25/26]])</f>
        <v>0</v>
      </c>
      <c r="U273" s="57">
        <v>0</v>
      </c>
      <c r="V273" s="57">
        <v>0</v>
      </c>
      <c r="W273" s="57">
        <f>SUM(Table8[[#This Row],[GOU 26/27]:[EF 26/27]])</f>
        <v>0</v>
      </c>
      <c r="X273" s="57">
        <v>0</v>
      </c>
      <c r="Y273" s="57">
        <v>0</v>
      </c>
      <c r="Z273" s="57">
        <f>SUM(Table8[[#This Row],[GOU 27/28]:[EF 27/28]])</f>
        <v>0</v>
      </c>
      <c r="AA273" s="57"/>
      <c r="AB273" s="57"/>
      <c r="AC273" s="58">
        <f>SUM(Table8[[#This Row],[GOU 28/29]:[EF 28/29]])</f>
        <v>0</v>
      </c>
    </row>
    <row r="274" spans="1:29" ht="93" x14ac:dyDescent="0.35">
      <c r="A274" s="169">
        <v>271</v>
      </c>
      <c r="B274" s="170" t="s">
        <v>491</v>
      </c>
      <c r="C274" s="171" t="s">
        <v>492</v>
      </c>
      <c r="D274" s="172" t="s">
        <v>537</v>
      </c>
      <c r="E274" s="171" t="s">
        <v>538</v>
      </c>
      <c r="F274" s="172" t="s">
        <v>539</v>
      </c>
      <c r="G274" s="171" t="s">
        <v>540</v>
      </c>
      <c r="H274" s="171" t="s">
        <v>39</v>
      </c>
      <c r="I274" s="173">
        <v>43837</v>
      </c>
      <c r="J274" s="173" t="s">
        <v>778</v>
      </c>
      <c r="K274" s="57">
        <v>5.1844000000000001</v>
      </c>
      <c r="L274" s="57">
        <v>0</v>
      </c>
      <c r="M274" s="57">
        <f>SUM(Table8[[#This Row],[G.O.U]:[External Financing (EF)]])</f>
        <v>5.1844000000000001</v>
      </c>
      <c r="N274" s="57">
        <v>0.53100000000000003</v>
      </c>
      <c r="O274" s="57"/>
      <c r="P274" s="57">
        <v>0</v>
      </c>
      <c r="Q274" s="57">
        <f>SUM(Table8[[#This Row],[GOU 24/25]:[EF 24/25]])</f>
        <v>0.53100000000000003</v>
      </c>
      <c r="R274" s="57">
        <v>0</v>
      </c>
      <c r="S274" s="57">
        <v>0</v>
      </c>
      <c r="T274" s="57">
        <f>SUM(Table8[[#This Row],[GOU 25/26]:[EF 25/26]])</f>
        <v>0</v>
      </c>
      <c r="U274" s="57">
        <v>0</v>
      </c>
      <c r="V274" s="57">
        <v>0</v>
      </c>
      <c r="W274" s="57">
        <f>SUM(Table8[[#This Row],[GOU 26/27]:[EF 26/27]])</f>
        <v>0</v>
      </c>
      <c r="X274" s="57">
        <v>0</v>
      </c>
      <c r="Y274" s="57">
        <v>0</v>
      </c>
      <c r="Z274" s="57">
        <f>SUM(Table8[[#This Row],[GOU 27/28]:[EF 27/28]])</f>
        <v>0</v>
      </c>
      <c r="AA274" s="57"/>
      <c r="AB274" s="57"/>
      <c r="AC274" s="58">
        <f>SUM(Table8[[#This Row],[GOU 28/29]:[EF 28/29]])</f>
        <v>0</v>
      </c>
    </row>
    <row r="275" spans="1:29" ht="93" x14ac:dyDescent="0.35">
      <c r="A275" s="169">
        <v>272</v>
      </c>
      <c r="B275" s="170" t="s">
        <v>491</v>
      </c>
      <c r="C275" s="171" t="s">
        <v>492</v>
      </c>
      <c r="D275" s="172" t="s">
        <v>541</v>
      </c>
      <c r="E275" s="171" t="s">
        <v>542</v>
      </c>
      <c r="F275" s="172" t="s">
        <v>543</v>
      </c>
      <c r="G275" s="171" t="s">
        <v>544</v>
      </c>
      <c r="H275" s="171" t="s">
        <v>39</v>
      </c>
      <c r="I275" s="173">
        <v>43837</v>
      </c>
      <c r="J275" s="173" t="s">
        <v>778</v>
      </c>
      <c r="K275" s="57">
        <v>1.712</v>
      </c>
      <c r="L275" s="57">
        <v>0</v>
      </c>
      <c r="M275" s="57">
        <f>SUM(Table8[[#This Row],[G.O.U]:[External Financing (EF)]])</f>
        <v>1.712</v>
      </c>
      <c r="N275" s="57">
        <v>0.15</v>
      </c>
      <c r="O275" s="57"/>
      <c r="P275" s="57">
        <v>0</v>
      </c>
      <c r="Q275" s="57">
        <f>SUM(Table8[[#This Row],[GOU 24/25]:[EF 24/25]])</f>
        <v>0.15</v>
      </c>
      <c r="R275" s="57">
        <v>0</v>
      </c>
      <c r="S275" s="57">
        <v>0</v>
      </c>
      <c r="T275" s="57">
        <f>SUM(Table8[[#This Row],[GOU 25/26]:[EF 25/26]])</f>
        <v>0</v>
      </c>
      <c r="U275" s="57">
        <v>0</v>
      </c>
      <c r="V275" s="57">
        <v>0</v>
      </c>
      <c r="W275" s="57">
        <f>SUM(Table8[[#This Row],[GOU 26/27]:[EF 26/27]])</f>
        <v>0</v>
      </c>
      <c r="X275" s="57">
        <v>0</v>
      </c>
      <c r="Y275" s="57">
        <v>0</v>
      </c>
      <c r="Z275" s="57">
        <f>SUM(Table8[[#This Row],[GOU 27/28]:[EF 27/28]])</f>
        <v>0</v>
      </c>
      <c r="AA275" s="57"/>
      <c r="AB275" s="57"/>
      <c r="AC275" s="58">
        <f>SUM(Table8[[#This Row],[GOU 28/29]:[EF 28/29]])</f>
        <v>0</v>
      </c>
    </row>
    <row r="276" spans="1:29" ht="93" x14ac:dyDescent="0.35">
      <c r="A276" s="169">
        <v>273</v>
      </c>
      <c r="B276" s="170" t="s">
        <v>491</v>
      </c>
      <c r="C276" s="171" t="s">
        <v>492</v>
      </c>
      <c r="D276" s="172" t="s">
        <v>545</v>
      </c>
      <c r="E276" s="171" t="s">
        <v>546</v>
      </c>
      <c r="F276" s="172" t="s">
        <v>547</v>
      </c>
      <c r="G276" s="171" t="s">
        <v>548</v>
      </c>
      <c r="H276" s="171" t="s">
        <v>39</v>
      </c>
      <c r="I276" s="173">
        <v>43837</v>
      </c>
      <c r="J276" s="173" t="s">
        <v>778</v>
      </c>
      <c r="K276" s="57">
        <v>16.506</v>
      </c>
      <c r="L276" s="57">
        <v>0</v>
      </c>
      <c r="M276" s="57">
        <f>SUM(Table8[[#This Row],[G.O.U]:[External Financing (EF)]])</f>
        <v>16.506</v>
      </c>
      <c r="N276" s="57">
        <v>0.26700000000000002</v>
      </c>
      <c r="O276" s="57"/>
      <c r="P276" s="57">
        <v>0</v>
      </c>
      <c r="Q276" s="57">
        <f>SUM(Table8[[#This Row],[GOU 24/25]:[EF 24/25]])</f>
        <v>0.26700000000000002</v>
      </c>
      <c r="R276" s="57">
        <v>0</v>
      </c>
      <c r="S276" s="57">
        <v>0</v>
      </c>
      <c r="T276" s="57">
        <f>SUM(Table8[[#This Row],[GOU 25/26]:[EF 25/26]])</f>
        <v>0</v>
      </c>
      <c r="U276" s="57">
        <v>0</v>
      </c>
      <c r="V276" s="57">
        <v>0</v>
      </c>
      <c r="W276" s="57">
        <f>SUM(Table8[[#This Row],[GOU 26/27]:[EF 26/27]])</f>
        <v>0</v>
      </c>
      <c r="X276" s="57">
        <v>0</v>
      </c>
      <c r="Y276" s="57">
        <v>0</v>
      </c>
      <c r="Z276" s="57">
        <f>SUM(Table8[[#This Row],[GOU 27/28]:[EF 27/28]])</f>
        <v>0</v>
      </c>
      <c r="AA276" s="57"/>
      <c r="AB276" s="57"/>
      <c r="AC276" s="58">
        <f>SUM(Table8[[#This Row],[GOU 28/29]:[EF 28/29]])</f>
        <v>0</v>
      </c>
    </row>
    <row r="277" spans="1:29" ht="93" x14ac:dyDescent="0.35">
      <c r="A277" s="169">
        <v>274</v>
      </c>
      <c r="B277" s="170" t="s">
        <v>491</v>
      </c>
      <c r="C277" s="171" t="s">
        <v>492</v>
      </c>
      <c r="D277" s="172" t="s">
        <v>549</v>
      </c>
      <c r="E277" s="171" t="s">
        <v>550</v>
      </c>
      <c r="F277" s="172" t="s">
        <v>551</v>
      </c>
      <c r="G277" s="171" t="s">
        <v>552</v>
      </c>
      <c r="H277" s="171" t="s">
        <v>39</v>
      </c>
      <c r="I277" s="173">
        <v>43837</v>
      </c>
      <c r="J277" s="173" t="s">
        <v>778</v>
      </c>
      <c r="K277" s="57">
        <v>698.39800000000002</v>
      </c>
      <c r="L277" s="57">
        <v>0</v>
      </c>
      <c r="M277" s="57">
        <f>SUM(Table8[[#This Row],[G.O.U]:[External Financing (EF)]])</f>
        <v>698.39800000000002</v>
      </c>
      <c r="N277" s="57">
        <v>3.843</v>
      </c>
      <c r="O277" s="57"/>
      <c r="P277" s="57">
        <v>0</v>
      </c>
      <c r="Q277" s="57">
        <f>SUM(Table8[[#This Row],[GOU 24/25]:[EF 24/25]])</f>
        <v>3.843</v>
      </c>
      <c r="R277" s="57">
        <v>0</v>
      </c>
      <c r="S277" s="57">
        <v>0</v>
      </c>
      <c r="T277" s="57">
        <f>SUM(Table8[[#This Row],[GOU 25/26]:[EF 25/26]])</f>
        <v>0</v>
      </c>
      <c r="U277" s="57">
        <v>0</v>
      </c>
      <c r="V277" s="57">
        <v>0</v>
      </c>
      <c r="W277" s="57">
        <f>SUM(Table8[[#This Row],[GOU 26/27]:[EF 26/27]])</f>
        <v>0</v>
      </c>
      <c r="X277" s="57">
        <v>0</v>
      </c>
      <c r="Y277" s="57">
        <v>0</v>
      </c>
      <c r="Z277" s="57">
        <f>SUM(Table8[[#This Row],[GOU 27/28]:[EF 27/28]])</f>
        <v>0</v>
      </c>
      <c r="AA277" s="57"/>
      <c r="AB277" s="57"/>
      <c r="AC277" s="58">
        <f>SUM(Table8[[#This Row],[GOU 28/29]:[EF 28/29]])</f>
        <v>0</v>
      </c>
    </row>
    <row r="278" spans="1:29" ht="93" x14ac:dyDescent="0.35">
      <c r="A278" s="169">
        <v>275</v>
      </c>
      <c r="B278" s="170" t="s">
        <v>491</v>
      </c>
      <c r="C278" s="171" t="s">
        <v>492</v>
      </c>
      <c r="D278" s="172" t="s">
        <v>553</v>
      </c>
      <c r="E278" s="171" t="s">
        <v>554</v>
      </c>
      <c r="F278" s="172" t="s">
        <v>555</v>
      </c>
      <c r="G278" s="171" t="s">
        <v>556</v>
      </c>
      <c r="H278" s="171" t="s">
        <v>39</v>
      </c>
      <c r="I278" s="173">
        <v>43837</v>
      </c>
      <c r="J278" s="173" t="s">
        <v>778</v>
      </c>
      <c r="K278" s="57">
        <v>18.0625</v>
      </c>
      <c r="L278" s="57">
        <v>0</v>
      </c>
      <c r="M278" s="57">
        <f>SUM(Table8[[#This Row],[G.O.U]:[External Financing (EF)]])</f>
        <v>18.0625</v>
      </c>
      <c r="N278" s="57">
        <v>0.72899999999999998</v>
      </c>
      <c r="O278" s="57"/>
      <c r="P278" s="57">
        <v>0</v>
      </c>
      <c r="Q278" s="57">
        <f>SUM(Table8[[#This Row],[GOU 24/25]:[EF 24/25]])</f>
        <v>0.72899999999999998</v>
      </c>
      <c r="R278" s="57">
        <v>0</v>
      </c>
      <c r="S278" s="57">
        <v>0</v>
      </c>
      <c r="T278" s="57">
        <f>SUM(Table8[[#This Row],[GOU 25/26]:[EF 25/26]])</f>
        <v>0</v>
      </c>
      <c r="U278" s="57">
        <v>0</v>
      </c>
      <c r="V278" s="57">
        <v>0</v>
      </c>
      <c r="W278" s="57">
        <f>SUM(Table8[[#This Row],[GOU 26/27]:[EF 26/27]])</f>
        <v>0</v>
      </c>
      <c r="X278" s="57">
        <v>0</v>
      </c>
      <c r="Y278" s="57">
        <v>0</v>
      </c>
      <c r="Z278" s="57">
        <f>SUM(Table8[[#This Row],[GOU 27/28]:[EF 27/28]])</f>
        <v>0</v>
      </c>
      <c r="AA278" s="57"/>
      <c r="AB278" s="57"/>
      <c r="AC278" s="58">
        <f>SUM(Table8[[#This Row],[GOU 28/29]:[EF 28/29]])</f>
        <v>0</v>
      </c>
    </row>
    <row r="279" spans="1:29" ht="93" x14ac:dyDescent="0.35">
      <c r="A279" s="169">
        <v>276</v>
      </c>
      <c r="B279" s="170" t="s">
        <v>491</v>
      </c>
      <c r="C279" s="171" t="s">
        <v>492</v>
      </c>
      <c r="D279" s="172" t="s">
        <v>557</v>
      </c>
      <c r="E279" s="171" t="s">
        <v>558</v>
      </c>
      <c r="F279" s="172" t="s">
        <v>559</v>
      </c>
      <c r="G279" s="171" t="s">
        <v>560</v>
      </c>
      <c r="H279" s="171" t="s">
        <v>39</v>
      </c>
      <c r="I279" s="173">
        <v>43837</v>
      </c>
      <c r="J279" s="173" t="s">
        <v>778</v>
      </c>
      <c r="K279" s="57">
        <v>1.065209482</v>
      </c>
      <c r="L279" s="57">
        <v>0</v>
      </c>
      <c r="M279" s="57">
        <f>SUM(Table8[[#This Row],[G.O.U]:[External Financing (EF)]])</f>
        <v>1.065209482</v>
      </c>
      <c r="N279" s="57">
        <v>1.76</v>
      </c>
      <c r="O279" s="57"/>
      <c r="P279" s="57">
        <v>0</v>
      </c>
      <c r="Q279" s="57">
        <f>SUM(Table8[[#This Row],[GOU 24/25]:[EF 24/25]])</f>
        <v>1.76</v>
      </c>
      <c r="R279" s="57">
        <v>0</v>
      </c>
      <c r="S279" s="57">
        <v>0</v>
      </c>
      <c r="T279" s="57">
        <f>SUM(Table8[[#This Row],[GOU 25/26]:[EF 25/26]])</f>
        <v>0</v>
      </c>
      <c r="U279" s="57">
        <v>0</v>
      </c>
      <c r="V279" s="57">
        <v>0</v>
      </c>
      <c r="W279" s="57">
        <f>SUM(Table8[[#This Row],[GOU 26/27]:[EF 26/27]])</f>
        <v>0</v>
      </c>
      <c r="X279" s="57">
        <v>0</v>
      </c>
      <c r="Y279" s="57">
        <v>0</v>
      </c>
      <c r="Z279" s="57">
        <f>SUM(Table8[[#This Row],[GOU 27/28]:[EF 27/28]])</f>
        <v>0</v>
      </c>
      <c r="AA279" s="57"/>
      <c r="AB279" s="57"/>
      <c r="AC279" s="58">
        <f>SUM(Table8[[#This Row],[GOU 28/29]:[EF 28/29]])</f>
        <v>0</v>
      </c>
    </row>
    <row r="280" spans="1:29" ht="93" x14ac:dyDescent="0.35">
      <c r="A280" s="169">
        <v>277</v>
      </c>
      <c r="B280" s="170" t="s">
        <v>491</v>
      </c>
      <c r="C280" s="171" t="s">
        <v>492</v>
      </c>
      <c r="D280" s="172" t="s">
        <v>561</v>
      </c>
      <c r="E280" s="171" t="s">
        <v>562</v>
      </c>
      <c r="F280" s="172" t="s">
        <v>563</v>
      </c>
      <c r="G280" s="171" t="s">
        <v>2233</v>
      </c>
      <c r="H280" s="171" t="s">
        <v>36</v>
      </c>
      <c r="I280" s="173">
        <v>42917</v>
      </c>
      <c r="J280" s="173" t="s">
        <v>2471</v>
      </c>
      <c r="K280" s="57">
        <v>47.27</v>
      </c>
      <c r="L280" s="57"/>
      <c r="M280" s="57">
        <f>SUM(Table8[[#This Row],[G.O.U]:[External Financing (EF)]])</f>
        <v>47.27</v>
      </c>
      <c r="N280" s="57">
        <v>3.7</v>
      </c>
      <c r="O280" s="57"/>
      <c r="P280" s="57">
        <v>0</v>
      </c>
      <c r="Q280" s="57">
        <f>SUM(Table8[[#This Row],[GOU 24/25]:[EF 24/25]])</f>
        <v>3.7</v>
      </c>
      <c r="R280" s="57">
        <v>18.8</v>
      </c>
      <c r="S280" s="57"/>
      <c r="T280" s="57">
        <f>SUM(Table8[[#This Row],[GOU 25/26]:[EF 25/26]])</f>
        <v>18.8</v>
      </c>
      <c r="U280" s="57"/>
      <c r="V280" s="57"/>
      <c r="W280" s="57">
        <f>SUM(Table8[[#This Row],[GOU 26/27]:[EF 26/27]])</f>
        <v>0</v>
      </c>
      <c r="X280" s="57"/>
      <c r="Y280" s="57"/>
      <c r="Z280" s="57">
        <f>SUM(Table8[[#This Row],[GOU 27/28]:[EF 27/28]])</f>
        <v>0</v>
      </c>
      <c r="AA280" s="57"/>
      <c r="AB280" s="57"/>
      <c r="AC280" s="58">
        <f>SUM(Table8[[#This Row],[GOU 28/29]:[EF 28/29]])</f>
        <v>0</v>
      </c>
    </row>
    <row r="281" spans="1:29" ht="93" x14ac:dyDescent="0.35">
      <c r="A281" s="169">
        <v>278</v>
      </c>
      <c r="B281" s="170" t="s">
        <v>491</v>
      </c>
      <c r="C281" s="171" t="s">
        <v>492</v>
      </c>
      <c r="D281" s="172" t="s">
        <v>561</v>
      </c>
      <c r="E281" s="171" t="s">
        <v>562</v>
      </c>
      <c r="F281" s="172" t="s">
        <v>564</v>
      </c>
      <c r="G281" s="171" t="s">
        <v>565</v>
      </c>
      <c r="H281" s="171" t="s">
        <v>39</v>
      </c>
      <c r="I281" s="173">
        <v>43837</v>
      </c>
      <c r="J281" s="173" t="s">
        <v>778</v>
      </c>
      <c r="K281" s="57">
        <v>88.875</v>
      </c>
      <c r="L281" s="57">
        <v>0</v>
      </c>
      <c r="M281" s="57">
        <f>SUM(Table8[[#This Row],[G.O.U]:[External Financing (EF)]])</f>
        <v>88.875</v>
      </c>
      <c r="N281" s="57">
        <v>13.34</v>
      </c>
      <c r="O281" s="57"/>
      <c r="P281" s="57">
        <v>0</v>
      </c>
      <c r="Q281" s="57">
        <f>SUM(Table8[[#This Row],[GOU 24/25]:[EF 24/25]])</f>
        <v>13.34</v>
      </c>
      <c r="R281" s="57">
        <v>0</v>
      </c>
      <c r="S281" s="57">
        <v>0</v>
      </c>
      <c r="T281" s="57">
        <f>SUM(Table8[[#This Row],[GOU 25/26]:[EF 25/26]])</f>
        <v>0</v>
      </c>
      <c r="U281" s="57">
        <v>0</v>
      </c>
      <c r="V281" s="57">
        <v>0</v>
      </c>
      <c r="W281" s="57">
        <f>SUM(Table8[[#This Row],[GOU 26/27]:[EF 26/27]])</f>
        <v>0</v>
      </c>
      <c r="X281" s="57">
        <v>0</v>
      </c>
      <c r="Y281" s="57">
        <v>0</v>
      </c>
      <c r="Z281" s="57">
        <f>SUM(Table8[[#This Row],[GOU 27/28]:[EF 27/28]])</f>
        <v>0</v>
      </c>
      <c r="AA281" s="57"/>
      <c r="AB281" s="57"/>
      <c r="AC281" s="58">
        <f>SUM(Table8[[#This Row],[GOU 28/29]:[EF 28/29]])</f>
        <v>0</v>
      </c>
    </row>
    <row r="282" spans="1:29" ht="93" x14ac:dyDescent="0.35">
      <c r="A282" s="169">
        <v>279</v>
      </c>
      <c r="B282" s="170" t="s">
        <v>491</v>
      </c>
      <c r="C282" s="171" t="s">
        <v>492</v>
      </c>
      <c r="D282" s="172" t="s">
        <v>566</v>
      </c>
      <c r="E282" s="171" t="s">
        <v>567</v>
      </c>
      <c r="F282" s="172" t="s">
        <v>568</v>
      </c>
      <c r="G282" s="171" t="s">
        <v>569</v>
      </c>
      <c r="H282" s="171" t="s">
        <v>39</v>
      </c>
      <c r="I282" s="173">
        <v>43837</v>
      </c>
      <c r="J282" s="173" t="s">
        <v>778</v>
      </c>
      <c r="K282" s="57">
        <v>86.863699999999994</v>
      </c>
      <c r="L282" s="57">
        <v>0</v>
      </c>
      <c r="M282" s="57">
        <f>SUM(Table8[[#This Row],[G.O.U]:[External Financing (EF)]])</f>
        <v>86.863699999999994</v>
      </c>
      <c r="N282" s="57">
        <v>22.734000000000002</v>
      </c>
      <c r="O282" s="57"/>
      <c r="P282" s="57">
        <v>0</v>
      </c>
      <c r="Q282" s="57">
        <f>SUM(Table8[[#This Row],[GOU 24/25]:[EF 24/25]])</f>
        <v>22.734000000000002</v>
      </c>
      <c r="R282" s="57">
        <v>0</v>
      </c>
      <c r="S282" s="57">
        <v>0</v>
      </c>
      <c r="T282" s="57">
        <f>SUM(Table8[[#This Row],[GOU 25/26]:[EF 25/26]])</f>
        <v>0</v>
      </c>
      <c r="U282" s="57">
        <v>0</v>
      </c>
      <c r="V282" s="57">
        <v>0</v>
      </c>
      <c r="W282" s="57">
        <f>SUM(Table8[[#This Row],[GOU 26/27]:[EF 26/27]])</f>
        <v>0</v>
      </c>
      <c r="X282" s="57">
        <v>0</v>
      </c>
      <c r="Y282" s="57">
        <v>0</v>
      </c>
      <c r="Z282" s="57">
        <f>SUM(Table8[[#This Row],[GOU 27/28]:[EF 27/28]])</f>
        <v>0</v>
      </c>
      <c r="AA282" s="57"/>
      <c r="AB282" s="57"/>
      <c r="AC282" s="58">
        <f>SUM(Table8[[#This Row],[GOU 28/29]:[EF 28/29]])</f>
        <v>0</v>
      </c>
    </row>
    <row r="283" spans="1:29" ht="93" x14ac:dyDescent="0.35">
      <c r="A283" s="169">
        <v>280</v>
      </c>
      <c r="B283" s="170" t="s">
        <v>491</v>
      </c>
      <c r="C283" s="171" t="s">
        <v>492</v>
      </c>
      <c r="D283" s="172" t="s">
        <v>570</v>
      </c>
      <c r="E283" s="171" t="s">
        <v>571</v>
      </c>
      <c r="F283" s="172" t="s">
        <v>572</v>
      </c>
      <c r="G283" s="171" t="s">
        <v>573</v>
      </c>
      <c r="H283" s="171" t="s">
        <v>39</v>
      </c>
      <c r="I283" s="173">
        <v>43837</v>
      </c>
      <c r="J283" s="173" t="s">
        <v>778</v>
      </c>
      <c r="K283" s="57">
        <v>248.6127305</v>
      </c>
      <c r="L283" s="57">
        <v>0</v>
      </c>
      <c r="M283" s="57">
        <f>SUM(Table8[[#This Row],[G.O.U]:[External Financing (EF)]])</f>
        <v>248.6127305</v>
      </c>
      <c r="N283" s="57">
        <v>3</v>
      </c>
      <c r="O283" s="57"/>
      <c r="P283" s="57">
        <v>0</v>
      </c>
      <c r="Q283" s="57">
        <f>SUM(Table8[[#This Row],[GOU 24/25]:[EF 24/25]])</f>
        <v>3</v>
      </c>
      <c r="R283" s="57">
        <v>0</v>
      </c>
      <c r="S283" s="57">
        <v>0</v>
      </c>
      <c r="T283" s="57">
        <f>SUM(Table8[[#This Row],[GOU 25/26]:[EF 25/26]])</f>
        <v>0</v>
      </c>
      <c r="U283" s="57">
        <v>0</v>
      </c>
      <c r="V283" s="57">
        <v>0</v>
      </c>
      <c r="W283" s="57">
        <f>SUM(Table8[[#This Row],[GOU 26/27]:[EF 26/27]])</f>
        <v>0</v>
      </c>
      <c r="X283" s="57">
        <v>0</v>
      </c>
      <c r="Y283" s="57">
        <v>0</v>
      </c>
      <c r="Z283" s="57">
        <f>SUM(Table8[[#This Row],[GOU 27/28]:[EF 27/28]])</f>
        <v>0</v>
      </c>
      <c r="AA283" s="57"/>
      <c r="AB283" s="57"/>
      <c r="AC283" s="58">
        <f>SUM(Table8[[#This Row],[GOU 28/29]:[EF 28/29]])</f>
        <v>0</v>
      </c>
    </row>
    <row r="284" spans="1:29" ht="93" x14ac:dyDescent="0.35">
      <c r="A284" s="169">
        <v>281</v>
      </c>
      <c r="B284" s="170" t="s">
        <v>491</v>
      </c>
      <c r="C284" s="171" t="s">
        <v>492</v>
      </c>
      <c r="D284" s="172" t="s">
        <v>574</v>
      </c>
      <c r="E284" s="171" t="s">
        <v>575</v>
      </c>
      <c r="F284" s="172" t="s">
        <v>576</v>
      </c>
      <c r="G284" s="171" t="s">
        <v>577</v>
      </c>
      <c r="H284" s="171" t="s">
        <v>39</v>
      </c>
      <c r="I284" s="173">
        <v>43837</v>
      </c>
      <c r="J284" s="173" t="s">
        <v>778</v>
      </c>
      <c r="K284" s="57">
        <v>2162</v>
      </c>
      <c r="L284" s="57">
        <v>0</v>
      </c>
      <c r="M284" s="57">
        <f>SUM(Table8[[#This Row],[G.O.U]:[External Financing (EF)]])</f>
        <v>2162</v>
      </c>
      <c r="N284" s="57">
        <v>87.977000000000004</v>
      </c>
      <c r="O284" s="57"/>
      <c r="P284" s="57">
        <v>0</v>
      </c>
      <c r="Q284" s="57">
        <f>SUM(Table8[[#This Row],[GOU 24/25]:[EF 24/25]])</f>
        <v>87.977000000000004</v>
      </c>
      <c r="R284" s="57">
        <v>0</v>
      </c>
      <c r="S284" s="57">
        <v>0</v>
      </c>
      <c r="T284" s="57">
        <f>SUM(Table8[[#This Row],[GOU 25/26]:[EF 25/26]])</f>
        <v>0</v>
      </c>
      <c r="U284" s="57">
        <v>0</v>
      </c>
      <c r="V284" s="57">
        <v>0</v>
      </c>
      <c r="W284" s="57">
        <f>SUM(Table8[[#This Row],[GOU 26/27]:[EF 26/27]])</f>
        <v>0</v>
      </c>
      <c r="X284" s="57">
        <v>0</v>
      </c>
      <c r="Y284" s="57">
        <v>0</v>
      </c>
      <c r="Z284" s="57">
        <f>SUM(Table8[[#This Row],[GOU 27/28]:[EF 27/28]])</f>
        <v>0</v>
      </c>
      <c r="AA284" s="57"/>
      <c r="AB284" s="57"/>
      <c r="AC284" s="58">
        <f>SUM(Table8[[#This Row],[GOU 28/29]:[EF 28/29]])</f>
        <v>0</v>
      </c>
    </row>
    <row r="285" spans="1:29" ht="93" x14ac:dyDescent="0.35">
      <c r="A285" s="169">
        <v>282</v>
      </c>
      <c r="B285" s="170" t="s">
        <v>491</v>
      </c>
      <c r="C285" s="171" t="s">
        <v>492</v>
      </c>
      <c r="D285" s="172" t="s">
        <v>574</v>
      </c>
      <c r="E285" s="171" t="s">
        <v>575</v>
      </c>
      <c r="F285" s="172" t="s">
        <v>1693</v>
      </c>
      <c r="G285" s="171" t="s">
        <v>1694</v>
      </c>
      <c r="H285" s="171" t="s">
        <v>36</v>
      </c>
      <c r="I285" s="173">
        <v>40360</v>
      </c>
      <c r="J285" s="173">
        <v>45838</v>
      </c>
      <c r="K285" s="57">
        <v>2808</v>
      </c>
      <c r="L285" s="57"/>
      <c r="M285" s="57">
        <f>SUM(Table8[[#This Row],[G.O.U]:[External Financing (EF)]])</f>
        <v>2808</v>
      </c>
      <c r="N285" s="57">
        <v>76.284000000000006</v>
      </c>
      <c r="O285" s="57"/>
      <c r="P285" s="57">
        <v>0</v>
      </c>
      <c r="Q285" s="57">
        <f>SUM(Table8[[#This Row],[GOU 24/25]:[EF 24/25]])</f>
        <v>76.284000000000006</v>
      </c>
      <c r="R285" s="57"/>
      <c r="S285" s="57"/>
      <c r="T285" s="57">
        <f>SUM(Table8[[#This Row],[GOU 25/26]:[EF 25/26]])</f>
        <v>0</v>
      </c>
      <c r="U285" s="57"/>
      <c r="V285" s="57"/>
      <c r="W285" s="57">
        <f>SUM(Table8[[#This Row],[GOU 26/27]:[EF 26/27]])</f>
        <v>0</v>
      </c>
      <c r="X285" s="57"/>
      <c r="Y285" s="57"/>
      <c r="Z285" s="57">
        <f>SUM(Table8[[#This Row],[GOU 27/28]:[EF 27/28]])</f>
        <v>0</v>
      </c>
      <c r="AA285" s="57"/>
      <c r="AB285" s="57"/>
      <c r="AC285" s="58">
        <f>SUM(Table8[[#This Row],[GOU 28/29]:[EF 28/29]])</f>
        <v>0</v>
      </c>
    </row>
    <row r="286" spans="1:29" ht="93" x14ac:dyDescent="0.35">
      <c r="A286" s="169">
        <v>283</v>
      </c>
      <c r="B286" s="170" t="s">
        <v>491</v>
      </c>
      <c r="C286" s="171" t="s">
        <v>492</v>
      </c>
      <c r="D286" s="172" t="s">
        <v>578</v>
      </c>
      <c r="E286" s="171" t="s">
        <v>579</v>
      </c>
      <c r="F286" s="172" t="s">
        <v>1700</v>
      </c>
      <c r="G286" s="171" t="s">
        <v>1701</v>
      </c>
      <c r="H286" s="171" t="s">
        <v>36</v>
      </c>
      <c r="I286" s="173">
        <v>42917</v>
      </c>
      <c r="J286" s="173">
        <v>46203</v>
      </c>
      <c r="K286" s="57">
        <v>32.72</v>
      </c>
      <c r="L286" s="57"/>
      <c r="M286" s="57">
        <f>SUM(Table8[[#This Row],[G.O.U]:[External Financing (EF)]])</f>
        <v>32.72</v>
      </c>
      <c r="N286" s="57">
        <v>2.8210000000000002</v>
      </c>
      <c r="O286" s="57"/>
      <c r="P286" s="57">
        <v>0</v>
      </c>
      <c r="Q286" s="57">
        <f>SUM(Table8[[#This Row],[GOU 24/25]:[EF 24/25]])</f>
        <v>2.8210000000000002</v>
      </c>
      <c r="R286" s="57">
        <v>3.2989999999999999</v>
      </c>
      <c r="S286" s="57"/>
      <c r="T286" s="57">
        <f>SUM(Table8[[#This Row],[GOU 25/26]:[EF 25/26]])</f>
        <v>3.2989999999999999</v>
      </c>
      <c r="U286" s="57"/>
      <c r="V286" s="57"/>
      <c r="W286" s="57">
        <f>SUM(Table8[[#This Row],[GOU 26/27]:[EF 26/27]])</f>
        <v>0</v>
      </c>
      <c r="X286" s="57"/>
      <c r="Y286" s="57"/>
      <c r="Z286" s="57">
        <f>SUM(Table8[[#This Row],[GOU 27/28]:[EF 27/28]])</f>
        <v>0</v>
      </c>
      <c r="AA286" s="57"/>
      <c r="AB286" s="57"/>
      <c r="AC286" s="58">
        <f>SUM(Table8[[#This Row],[GOU 28/29]:[EF 28/29]])</f>
        <v>0</v>
      </c>
    </row>
    <row r="287" spans="1:29" ht="93" x14ac:dyDescent="0.35">
      <c r="A287" s="169">
        <v>284</v>
      </c>
      <c r="B287" s="170" t="s">
        <v>491</v>
      </c>
      <c r="C287" s="171" t="s">
        <v>492</v>
      </c>
      <c r="D287" s="172" t="s">
        <v>578</v>
      </c>
      <c r="E287" s="171" t="s">
        <v>579</v>
      </c>
      <c r="F287" s="172" t="s">
        <v>580</v>
      </c>
      <c r="G287" s="171" t="s">
        <v>581</v>
      </c>
      <c r="H287" s="171" t="s">
        <v>39</v>
      </c>
      <c r="I287" s="173">
        <v>43837</v>
      </c>
      <c r="J287" s="173" t="s">
        <v>778</v>
      </c>
      <c r="K287" s="57">
        <v>24.409649999999999</v>
      </c>
      <c r="L287" s="57">
        <v>0</v>
      </c>
      <c r="M287" s="57">
        <f>SUM(Table8[[#This Row],[G.O.U]:[External Financing (EF)]])</f>
        <v>24.409649999999999</v>
      </c>
      <c r="N287" s="57">
        <v>0.84099999999999997</v>
      </c>
      <c r="O287" s="57"/>
      <c r="P287" s="57">
        <v>0</v>
      </c>
      <c r="Q287" s="57">
        <f>SUM(Table8[[#This Row],[GOU 24/25]:[EF 24/25]])</f>
        <v>0.84099999999999997</v>
      </c>
      <c r="R287" s="57">
        <v>0</v>
      </c>
      <c r="S287" s="57">
        <v>0</v>
      </c>
      <c r="T287" s="57">
        <f>SUM(Table8[[#This Row],[GOU 25/26]:[EF 25/26]])</f>
        <v>0</v>
      </c>
      <c r="U287" s="57">
        <v>0</v>
      </c>
      <c r="V287" s="57">
        <v>0</v>
      </c>
      <c r="W287" s="57">
        <f>SUM(Table8[[#This Row],[GOU 26/27]:[EF 26/27]])</f>
        <v>0</v>
      </c>
      <c r="X287" s="57">
        <v>0</v>
      </c>
      <c r="Y287" s="57">
        <v>0</v>
      </c>
      <c r="Z287" s="57">
        <f>SUM(Table8[[#This Row],[GOU 27/28]:[EF 27/28]])</f>
        <v>0</v>
      </c>
      <c r="AA287" s="57"/>
      <c r="AB287" s="57"/>
      <c r="AC287" s="58">
        <f>SUM(Table8[[#This Row],[GOU 28/29]:[EF 28/29]])</f>
        <v>0</v>
      </c>
    </row>
    <row r="288" spans="1:29" ht="93" x14ac:dyDescent="0.35">
      <c r="A288" s="169">
        <v>285</v>
      </c>
      <c r="B288" s="170" t="s">
        <v>491</v>
      </c>
      <c r="C288" s="171" t="s">
        <v>492</v>
      </c>
      <c r="D288" s="172" t="s">
        <v>578</v>
      </c>
      <c r="E288" s="171" t="s">
        <v>579</v>
      </c>
      <c r="F288" s="172">
        <v>1813</v>
      </c>
      <c r="G288" s="171" t="s">
        <v>2489</v>
      </c>
      <c r="H288" s="171" t="s">
        <v>36</v>
      </c>
      <c r="I288" s="173">
        <v>45474</v>
      </c>
      <c r="J288" s="173">
        <v>47299</v>
      </c>
      <c r="K288" s="57">
        <v>284.45</v>
      </c>
      <c r="L288" s="57"/>
      <c r="M288" s="57">
        <f>SUM(Table8[[#This Row],[G.O.U]:[External Financing (EF)]])</f>
        <v>284.45</v>
      </c>
      <c r="N288" s="57">
        <v>23.709</v>
      </c>
      <c r="O288" s="57"/>
      <c r="P288" s="57"/>
      <c r="Q288" s="57">
        <f>SUM(Table8[[#This Row],[GOU 24/25]:[EF 24/25]])</f>
        <v>23.709</v>
      </c>
      <c r="R288" s="57">
        <v>81.834999999999994</v>
      </c>
      <c r="S288" s="57"/>
      <c r="T288" s="57">
        <f>SUM(Table8[[#This Row],[GOU 25/26]:[EF 25/26]])</f>
        <v>81.834999999999994</v>
      </c>
      <c r="U288" s="57">
        <v>65.802000000000007</v>
      </c>
      <c r="V288" s="57"/>
      <c r="W288" s="57">
        <f>SUM(Table8[[#This Row],[GOU 26/27]:[EF 26/27]])</f>
        <v>65.802000000000007</v>
      </c>
      <c r="X288" s="57">
        <v>42.25</v>
      </c>
      <c r="Y288" s="57"/>
      <c r="Z288" s="57">
        <f>SUM(Table8[[#This Row],[GOU 27/28]:[EF 27/28]])</f>
        <v>42.25</v>
      </c>
      <c r="AA288" s="57">
        <v>24.387</v>
      </c>
      <c r="AB288" s="57"/>
      <c r="AC288" s="58">
        <f>SUM(Table8[[#This Row],[GOU 28/29]:[EF 28/29]])</f>
        <v>24.387</v>
      </c>
    </row>
    <row r="289" spans="1:29" ht="93" x14ac:dyDescent="0.35">
      <c r="A289" s="169">
        <v>286</v>
      </c>
      <c r="B289" s="170" t="s">
        <v>491</v>
      </c>
      <c r="C289" s="171" t="s">
        <v>492</v>
      </c>
      <c r="D289" s="172" t="s">
        <v>582</v>
      </c>
      <c r="E289" s="171" t="s">
        <v>583</v>
      </c>
      <c r="F289" s="172" t="s">
        <v>584</v>
      </c>
      <c r="G289" s="171" t="s">
        <v>585</v>
      </c>
      <c r="H289" s="171" t="s">
        <v>39</v>
      </c>
      <c r="I289" s="173">
        <v>43837</v>
      </c>
      <c r="J289" s="173" t="s">
        <v>778</v>
      </c>
      <c r="K289" s="57">
        <v>54.72</v>
      </c>
      <c r="L289" s="57">
        <v>0</v>
      </c>
      <c r="M289" s="57">
        <f>SUM(Table8[[#This Row],[G.O.U]:[External Financing (EF)]])</f>
        <v>54.72</v>
      </c>
      <c r="N289" s="57">
        <v>3</v>
      </c>
      <c r="O289" s="57"/>
      <c r="P289" s="57">
        <v>0</v>
      </c>
      <c r="Q289" s="57">
        <f>SUM(Table8[[#This Row],[GOU 24/25]:[EF 24/25]])</f>
        <v>3</v>
      </c>
      <c r="R289" s="57">
        <v>0</v>
      </c>
      <c r="S289" s="57">
        <v>0</v>
      </c>
      <c r="T289" s="57">
        <f>SUM(Table8[[#This Row],[GOU 25/26]:[EF 25/26]])</f>
        <v>0</v>
      </c>
      <c r="U289" s="57">
        <v>0</v>
      </c>
      <c r="V289" s="57">
        <v>0</v>
      </c>
      <c r="W289" s="57">
        <f>SUM(Table8[[#This Row],[GOU 26/27]:[EF 26/27]])</f>
        <v>0</v>
      </c>
      <c r="X289" s="57">
        <v>0</v>
      </c>
      <c r="Y289" s="57">
        <v>0</v>
      </c>
      <c r="Z289" s="57">
        <f>SUM(Table8[[#This Row],[GOU 27/28]:[EF 27/28]])</f>
        <v>0</v>
      </c>
      <c r="AA289" s="57"/>
      <c r="AB289" s="57"/>
      <c r="AC289" s="58">
        <f>SUM(Table8[[#This Row],[GOU 28/29]:[EF 28/29]])</f>
        <v>0</v>
      </c>
    </row>
    <row r="290" spans="1:29" ht="93" x14ac:dyDescent="0.35">
      <c r="A290" s="169">
        <v>287</v>
      </c>
      <c r="B290" s="170" t="s">
        <v>491</v>
      </c>
      <c r="C290" s="171" t="s">
        <v>492</v>
      </c>
      <c r="D290" s="172" t="s">
        <v>586</v>
      </c>
      <c r="E290" s="171" t="s">
        <v>587</v>
      </c>
      <c r="F290" s="172" t="s">
        <v>588</v>
      </c>
      <c r="G290" s="171" t="s">
        <v>589</v>
      </c>
      <c r="H290" s="171" t="s">
        <v>39</v>
      </c>
      <c r="I290" s="173">
        <v>43837</v>
      </c>
      <c r="J290" s="173" t="s">
        <v>778</v>
      </c>
      <c r="K290" s="57">
        <v>512.71952199999998</v>
      </c>
      <c r="L290" s="57">
        <v>0</v>
      </c>
      <c r="M290" s="57">
        <f>SUM(Table8[[#This Row],[G.O.U]:[External Financing (EF)]])</f>
        <v>512.71952199999998</v>
      </c>
      <c r="N290" s="57">
        <v>10.63</v>
      </c>
      <c r="O290" s="57"/>
      <c r="P290" s="57">
        <v>0</v>
      </c>
      <c r="Q290" s="57">
        <f>SUM(Table8[[#This Row],[GOU 24/25]:[EF 24/25]])</f>
        <v>10.63</v>
      </c>
      <c r="R290" s="57">
        <v>0</v>
      </c>
      <c r="S290" s="57">
        <v>0</v>
      </c>
      <c r="T290" s="57">
        <f>SUM(Table8[[#This Row],[GOU 25/26]:[EF 25/26]])</f>
        <v>0</v>
      </c>
      <c r="U290" s="57">
        <v>0</v>
      </c>
      <c r="V290" s="57">
        <v>0</v>
      </c>
      <c r="W290" s="57">
        <f>SUM(Table8[[#This Row],[GOU 26/27]:[EF 26/27]])</f>
        <v>0</v>
      </c>
      <c r="X290" s="57">
        <v>0</v>
      </c>
      <c r="Y290" s="57">
        <v>0</v>
      </c>
      <c r="Z290" s="57">
        <f>SUM(Table8[[#This Row],[GOU 27/28]:[EF 27/28]])</f>
        <v>0</v>
      </c>
      <c r="AA290" s="57"/>
      <c r="AB290" s="57"/>
      <c r="AC290" s="58">
        <f>SUM(Table8[[#This Row],[GOU 28/29]:[EF 28/29]])</f>
        <v>0</v>
      </c>
    </row>
    <row r="291" spans="1:29" ht="116.25" x14ac:dyDescent="0.35">
      <c r="A291" s="169">
        <v>288</v>
      </c>
      <c r="B291" s="170" t="s">
        <v>491</v>
      </c>
      <c r="C291" s="171" t="s">
        <v>492</v>
      </c>
      <c r="D291" s="172" t="s">
        <v>586</v>
      </c>
      <c r="E291" s="171" t="s">
        <v>587</v>
      </c>
      <c r="F291" s="172" t="s">
        <v>2394</v>
      </c>
      <c r="G291" s="171" t="s">
        <v>2395</v>
      </c>
      <c r="H291" s="171" t="s">
        <v>36</v>
      </c>
      <c r="I291" s="173">
        <v>44933</v>
      </c>
      <c r="J291" s="173">
        <v>46934</v>
      </c>
      <c r="K291" s="57">
        <v>123.919241668</v>
      </c>
      <c r="L291" s="57"/>
      <c r="M291" s="57">
        <f>SUM(Table8[[#This Row],[G.O.U]:[External Financing (EF)]])</f>
        <v>123.919241668</v>
      </c>
      <c r="N291" s="57">
        <v>0.05</v>
      </c>
      <c r="O291" s="57"/>
      <c r="P291" s="57">
        <v>0</v>
      </c>
      <c r="Q291" s="57">
        <f>SUM(Table8[[#This Row],[GOU 24/25]:[EF 24/25]])</f>
        <v>0.05</v>
      </c>
      <c r="R291" s="57">
        <v>51.237203729999997</v>
      </c>
      <c r="S291" s="57"/>
      <c r="T291" s="57">
        <f>SUM(Table8[[#This Row],[GOU 25/26]:[EF 25/26]])</f>
        <v>51.237203729999997</v>
      </c>
      <c r="U291" s="57">
        <v>12.630291226000001</v>
      </c>
      <c r="V291" s="57"/>
      <c r="W291" s="57">
        <f>SUM(Table8[[#This Row],[GOU 26/27]:[EF 26/27]])</f>
        <v>12.630291226000001</v>
      </c>
      <c r="X291" s="57">
        <v>10.333874638999999</v>
      </c>
      <c r="Y291" s="57"/>
      <c r="Z291" s="57">
        <f>SUM(Table8[[#This Row],[GOU 27/28]:[EF 27/28]])</f>
        <v>10.333874638999999</v>
      </c>
      <c r="AA291" s="57"/>
      <c r="AB291" s="57"/>
      <c r="AC291" s="58">
        <f>SUM(Table8[[#This Row],[GOU 28/29]:[EF 28/29]])</f>
        <v>0</v>
      </c>
    </row>
    <row r="292" spans="1:29" ht="93" x14ac:dyDescent="0.35">
      <c r="A292" s="169">
        <v>289</v>
      </c>
      <c r="B292" s="170" t="s">
        <v>491</v>
      </c>
      <c r="C292" s="171" t="s">
        <v>492</v>
      </c>
      <c r="D292" s="172" t="s">
        <v>590</v>
      </c>
      <c r="E292" s="171" t="s">
        <v>591</v>
      </c>
      <c r="F292" s="172" t="s">
        <v>592</v>
      </c>
      <c r="G292" s="171" t="s">
        <v>593</v>
      </c>
      <c r="H292" s="171" t="s">
        <v>39</v>
      </c>
      <c r="I292" s="173">
        <v>43837</v>
      </c>
      <c r="J292" s="173" t="s">
        <v>778</v>
      </c>
      <c r="K292" s="57">
        <v>18.195</v>
      </c>
      <c r="L292" s="57">
        <v>0</v>
      </c>
      <c r="M292" s="57">
        <f>SUM(Table8[[#This Row],[G.O.U]:[External Financing (EF)]])</f>
        <v>18.195</v>
      </c>
      <c r="N292" s="57">
        <v>1.002</v>
      </c>
      <c r="O292" s="57"/>
      <c r="P292" s="57">
        <v>0</v>
      </c>
      <c r="Q292" s="57">
        <f>SUM(Table8[[#This Row],[GOU 24/25]:[EF 24/25]])</f>
        <v>1.002</v>
      </c>
      <c r="R292" s="57">
        <v>0</v>
      </c>
      <c r="S292" s="57">
        <v>0</v>
      </c>
      <c r="T292" s="57">
        <f>SUM(Table8[[#This Row],[GOU 25/26]:[EF 25/26]])</f>
        <v>0</v>
      </c>
      <c r="U292" s="57">
        <v>0</v>
      </c>
      <c r="V292" s="57">
        <v>0</v>
      </c>
      <c r="W292" s="57">
        <f>SUM(Table8[[#This Row],[GOU 26/27]:[EF 26/27]])</f>
        <v>0</v>
      </c>
      <c r="X292" s="57">
        <v>0</v>
      </c>
      <c r="Y292" s="57">
        <v>0</v>
      </c>
      <c r="Z292" s="57">
        <f>SUM(Table8[[#This Row],[GOU 27/28]:[EF 27/28]])</f>
        <v>0</v>
      </c>
      <c r="AA292" s="57"/>
      <c r="AB292" s="57"/>
      <c r="AC292" s="58">
        <f>SUM(Table8[[#This Row],[GOU 28/29]:[EF 28/29]])</f>
        <v>0</v>
      </c>
    </row>
    <row r="293" spans="1:29" ht="93" x14ac:dyDescent="0.35">
      <c r="A293" s="169">
        <v>290</v>
      </c>
      <c r="B293" s="170" t="s">
        <v>491</v>
      </c>
      <c r="C293" s="171" t="s">
        <v>492</v>
      </c>
      <c r="D293" s="172" t="s">
        <v>594</v>
      </c>
      <c r="E293" s="171" t="s">
        <v>595</v>
      </c>
      <c r="F293" s="172" t="s">
        <v>596</v>
      </c>
      <c r="G293" s="171" t="s">
        <v>597</v>
      </c>
      <c r="H293" s="171" t="s">
        <v>39</v>
      </c>
      <c r="I293" s="173">
        <v>43837</v>
      </c>
      <c r="J293" s="173" t="s">
        <v>778</v>
      </c>
      <c r="K293" s="57">
        <v>63.85</v>
      </c>
      <c r="L293" s="57">
        <v>0</v>
      </c>
      <c r="M293" s="57">
        <f>SUM(Table8[[#This Row],[G.O.U]:[External Financing (EF)]])</f>
        <v>63.85</v>
      </c>
      <c r="N293" s="57">
        <v>2</v>
      </c>
      <c r="O293" s="57"/>
      <c r="P293" s="57">
        <v>0</v>
      </c>
      <c r="Q293" s="57">
        <f>SUM(Table8[[#This Row],[GOU 24/25]:[EF 24/25]])</f>
        <v>2</v>
      </c>
      <c r="R293" s="57">
        <v>0</v>
      </c>
      <c r="S293" s="57">
        <v>0</v>
      </c>
      <c r="T293" s="57">
        <f>SUM(Table8[[#This Row],[GOU 25/26]:[EF 25/26]])</f>
        <v>0</v>
      </c>
      <c r="U293" s="57">
        <v>0</v>
      </c>
      <c r="V293" s="57">
        <v>0</v>
      </c>
      <c r="W293" s="57">
        <f>SUM(Table8[[#This Row],[GOU 26/27]:[EF 26/27]])</f>
        <v>0</v>
      </c>
      <c r="X293" s="57">
        <v>0</v>
      </c>
      <c r="Y293" s="57">
        <v>0</v>
      </c>
      <c r="Z293" s="57">
        <f>SUM(Table8[[#This Row],[GOU 27/28]:[EF 27/28]])</f>
        <v>0</v>
      </c>
      <c r="AA293" s="57"/>
      <c r="AB293" s="57"/>
      <c r="AC293" s="58">
        <f>SUM(Table8[[#This Row],[GOU 28/29]:[EF 28/29]])</f>
        <v>0</v>
      </c>
    </row>
    <row r="294" spans="1:29" ht="93" x14ac:dyDescent="0.35">
      <c r="A294" s="169">
        <v>291</v>
      </c>
      <c r="B294" s="170" t="s">
        <v>491</v>
      </c>
      <c r="C294" s="171" t="s">
        <v>492</v>
      </c>
      <c r="D294" s="172" t="s">
        <v>738</v>
      </c>
      <c r="E294" s="171" t="s">
        <v>744</v>
      </c>
      <c r="F294" s="172">
        <v>1733</v>
      </c>
      <c r="G294" s="171" t="s">
        <v>743</v>
      </c>
      <c r="H294" s="171" t="s">
        <v>39</v>
      </c>
      <c r="I294" s="173">
        <v>44203</v>
      </c>
      <c r="J294" s="173" t="s">
        <v>83</v>
      </c>
      <c r="K294" s="57">
        <v>0.96</v>
      </c>
      <c r="L294" s="57">
        <v>0</v>
      </c>
      <c r="M294" s="57">
        <f>SUM(Table8[[#This Row],[G.O.U]:[External Financing (EF)]])</f>
        <v>0.96</v>
      </c>
      <c r="N294" s="57">
        <v>2.9009999999999998</v>
      </c>
      <c r="O294" s="57"/>
      <c r="P294" s="57">
        <v>0</v>
      </c>
      <c r="Q294" s="57">
        <f>SUM(Table8[[#This Row],[GOU 24/25]:[EF 24/25]])</f>
        <v>2.9009999999999998</v>
      </c>
      <c r="R294" s="57">
        <v>0</v>
      </c>
      <c r="S294" s="57">
        <v>0</v>
      </c>
      <c r="T294" s="57">
        <f>SUM(Table8[[#This Row],[GOU 25/26]:[EF 25/26]])</f>
        <v>0</v>
      </c>
      <c r="U294" s="57">
        <v>0</v>
      </c>
      <c r="V294" s="57">
        <v>0</v>
      </c>
      <c r="W294" s="57">
        <f>SUM(Table8[[#This Row],[GOU 26/27]:[EF 26/27]])</f>
        <v>0</v>
      </c>
      <c r="X294" s="57">
        <v>0</v>
      </c>
      <c r="Y294" s="57">
        <v>0</v>
      </c>
      <c r="Z294" s="57">
        <f>SUM(Table8[[#This Row],[GOU 27/28]:[EF 27/28]])</f>
        <v>0</v>
      </c>
      <c r="AA294" s="57"/>
      <c r="AB294" s="57"/>
      <c r="AC294" s="58">
        <f>SUM(Table8[[#This Row],[GOU 28/29]:[EF 28/29]])</f>
        <v>0</v>
      </c>
    </row>
    <row r="295" spans="1:29" ht="93" x14ac:dyDescent="0.35">
      <c r="A295" s="169">
        <v>292</v>
      </c>
      <c r="B295" s="170" t="s">
        <v>491</v>
      </c>
      <c r="C295" s="171" t="s">
        <v>492</v>
      </c>
      <c r="D295" s="172" t="s">
        <v>739</v>
      </c>
      <c r="E295" s="171" t="s">
        <v>741</v>
      </c>
      <c r="F295" s="172">
        <v>1743</v>
      </c>
      <c r="G295" s="171" t="s">
        <v>745</v>
      </c>
      <c r="H295" s="171" t="s">
        <v>39</v>
      </c>
      <c r="I295" s="173">
        <v>44203</v>
      </c>
      <c r="J295" s="173" t="s">
        <v>83</v>
      </c>
      <c r="K295" s="57">
        <v>0.96</v>
      </c>
      <c r="L295" s="57">
        <v>0</v>
      </c>
      <c r="M295" s="57">
        <f>SUM(Table8[[#This Row],[G.O.U]:[External Financing (EF)]])</f>
        <v>0.96</v>
      </c>
      <c r="N295" s="57">
        <v>9.6999999999999993</v>
      </c>
      <c r="O295" s="57"/>
      <c r="P295" s="57">
        <v>0</v>
      </c>
      <c r="Q295" s="57">
        <f>SUM(Table8[[#This Row],[GOU 24/25]:[EF 24/25]])</f>
        <v>9.6999999999999993</v>
      </c>
      <c r="R295" s="57">
        <v>0</v>
      </c>
      <c r="S295" s="57">
        <v>0</v>
      </c>
      <c r="T295" s="57">
        <f>SUM(Table8[[#This Row],[GOU 25/26]:[EF 25/26]])</f>
        <v>0</v>
      </c>
      <c r="U295" s="57">
        <v>0</v>
      </c>
      <c r="V295" s="57">
        <v>0</v>
      </c>
      <c r="W295" s="57">
        <f>SUM(Table8[[#This Row],[GOU 26/27]:[EF 26/27]])</f>
        <v>0</v>
      </c>
      <c r="X295" s="57">
        <v>0</v>
      </c>
      <c r="Y295" s="57">
        <v>0</v>
      </c>
      <c r="Z295" s="57">
        <f>SUM(Table8[[#This Row],[GOU 27/28]:[EF 27/28]])</f>
        <v>0</v>
      </c>
      <c r="AA295" s="57"/>
      <c r="AB295" s="57"/>
      <c r="AC295" s="58">
        <f>SUM(Table8[[#This Row],[GOU 28/29]:[EF 28/29]])</f>
        <v>0</v>
      </c>
    </row>
    <row r="296" spans="1:29" ht="93" x14ac:dyDescent="0.35">
      <c r="A296" s="169">
        <v>293</v>
      </c>
      <c r="B296" s="170" t="s">
        <v>491</v>
      </c>
      <c r="C296" s="171" t="s">
        <v>492</v>
      </c>
      <c r="D296" s="172" t="s">
        <v>740</v>
      </c>
      <c r="E296" s="171" t="s">
        <v>742</v>
      </c>
      <c r="F296" s="172">
        <v>1735</v>
      </c>
      <c r="G296" s="171" t="s">
        <v>746</v>
      </c>
      <c r="H296" s="171" t="s">
        <v>39</v>
      </c>
      <c r="I296" s="173">
        <v>44203</v>
      </c>
      <c r="J296" s="173" t="s">
        <v>83</v>
      </c>
      <c r="K296" s="57">
        <v>0.96</v>
      </c>
      <c r="L296" s="57">
        <v>0</v>
      </c>
      <c r="M296" s="57">
        <f>SUM(Table8[[#This Row],[G.O.U]:[External Financing (EF)]])</f>
        <v>0.96</v>
      </c>
      <c r="N296" s="57">
        <v>0</v>
      </c>
      <c r="O296" s="57"/>
      <c r="P296" s="57">
        <v>0</v>
      </c>
      <c r="Q296" s="57">
        <f>SUM(Table8[[#This Row],[GOU 24/25]:[EF 24/25]])</f>
        <v>0</v>
      </c>
      <c r="R296" s="57">
        <v>0</v>
      </c>
      <c r="S296" s="57">
        <v>0</v>
      </c>
      <c r="T296" s="57">
        <f>SUM(Table8[[#This Row],[GOU 25/26]:[EF 25/26]])</f>
        <v>0</v>
      </c>
      <c r="U296" s="57">
        <v>0</v>
      </c>
      <c r="V296" s="57">
        <v>0</v>
      </c>
      <c r="W296" s="57">
        <f>SUM(Table8[[#This Row],[GOU 26/27]:[EF 26/27]])</f>
        <v>0</v>
      </c>
      <c r="X296" s="57">
        <v>0</v>
      </c>
      <c r="Y296" s="57">
        <v>0</v>
      </c>
      <c r="Z296" s="57">
        <f>SUM(Table8[[#This Row],[GOU 27/28]:[EF 27/28]])</f>
        <v>0</v>
      </c>
      <c r="AA296" s="57"/>
      <c r="AB296" s="57"/>
      <c r="AC296" s="58">
        <f>SUM(Table8[[#This Row],[GOU 28/29]:[EF 28/29]])</f>
        <v>0</v>
      </c>
    </row>
    <row r="297" spans="1:29" ht="93" x14ac:dyDescent="0.35">
      <c r="A297" s="169">
        <v>294</v>
      </c>
      <c r="B297" s="170" t="s">
        <v>491</v>
      </c>
      <c r="C297" s="171" t="s">
        <v>492</v>
      </c>
      <c r="D297" s="172" t="s">
        <v>598</v>
      </c>
      <c r="E297" s="171" t="s">
        <v>599</v>
      </c>
      <c r="F297" s="172" t="s">
        <v>600</v>
      </c>
      <c r="G297" s="171" t="s">
        <v>601</v>
      </c>
      <c r="H297" s="171" t="s">
        <v>39</v>
      </c>
      <c r="I297" s="173">
        <v>44203</v>
      </c>
      <c r="J297" s="173" t="s">
        <v>83</v>
      </c>
      <c r="K297" s="57">
        <v>10</v>
      </c>
      <c r="L297" s="57">
        <v>0</v>
      </c>
      <c r="M297" s="57">
        <f>SUM(Table8[[#This Row],[G.O.U]:[External Financing (EF)]])</f>
        <v>10</v>
      </c>
      <c r="N297" s="57">
        <v>3.5009999999999999</v>
      </c>
      <c r="O297" s="57"/>
      <c r="P297" s="57">
        <v>0</v>
      </c>
      <c r="Q297" s="57">
        <f>SUM(Table8[[#This Row],[GOU 24/25]:[EF 24/25]])</f>
        <v>3.5009999999999999</v>
      </c>
      <c r="R297" s="57">
        <v>0</v>
      </c>
      <c r="S297" s="57">
        <v>0</v>
      </c>
      <c r="T297" s="57">
        <f>SUM(Table8[[#This Row],[GOU 25/26]:[EF 25/26]])</f>
        <v>0</v>
      </c>
      <c r="U297" s="57">
        <v>0</v>
      </c>
      <c r="V297" s="57">
        <v>0</v>
      </c>
      <c r="W297" s="57">
        <f>SUM(Table8[[#This Row],[GOU 26/27]:[EF 26/27]])</f>
        <v>0</v>
      </c>
      <c r="X297" s="57">
        <v>0</v>
      </c>
      <c r="Y297" s="57">
        <v>0</v>
      </c>
      <c r="Z297" s="57">
        <f>SUM(Table8[[#This Row],[GOU 27/28]:[EF 27/28]])</f>
        <v>0</v>
      </c>
      <c r="AA297" s="57"/>
      <c r="AB297" s="57"/>
      <c r="AC297" s="58">
        <f>SUM(Table8[[#This Row],[GOU 28/29]:[EF 28/29]])</f>
        <v>0</v>
      </c>
    </row>
    <row r="298" spans="1:29" ht="93" x14ac:dyDescent="0.35">
      <c r="A298" s="169">
        <v>295</v>
      </c>
      <c r="B298" s="175" t="s">
        <v>491</v>
      </c>
      <c r="C298" s="176" t="s">
        <v>492</v>
      </c>
      <c r="D298" s="177" t="s">
        <v>2337</v>
      </c>
      <c r="E298" s="176" t="s">
        <v>2338</v>
      </c>
      <c r="F298" s="177" t="s">
        <v>2340</v>
      </c>
      <c r="G298" s="176" t="s">
        <v>2562</v>
      </c>
      <c r="H298" s="176" t="s">
        <v>39</v>
      </c>
      <c r="I298" s="181">
        <v>44203</v>
      </c>
      <c r="J298" s="181" t="s">
        <v>83</v>
      </c>
      <c r="K298" s="158">
        <v>1</v>
      </c>
      <c r="L298" s="158">
        <v>0</v>
      </c>
      <c r="M298" s="158">
        <f>SUM(Table8[[#This Row],[G.O.U]:[External Financing (EF)]])</f>
        <v>1</v>
      </c>
      <c r="N298" s="158">
        <v>7.4</v>
      </c>
      <c r="O298" s="158"/>
      <c r="P298" s="158">
        <v>0</v>
      </c>
      <c r="Q298" s="158">
        <f>SUM(Table8[[#This Row],[GOU 24/25]:[EF 24/25]])</f>
        <v>7.4</v>
      </c>
      <c r="R298" s="158"/>
      <c r="S298" s="158"/>
      <c r="T298" s="158">
        <f>SUM(Table8[[#This Row],[GOU 25/26]:[EF 25/26]])</f>
        <v>0</v>
      </c>
      <c r="U298" s="158"/>
      <c r="V298" s="158"/>
      <c r="W298" s="158">
        <f>SUM(Table8[[#This Row],[GOU 26/27]:[EF 26/27]])</f>
        <v>0</v>
      </c>
      <c r="X298" s="158"/>
      <c r="Y298" s="158"/>
      <c r="Z298" s="158">
        <f>SUM(Table8[[#This Row],[GOU 27/28]:[EF 27/28]])</f>
        <v>0</v>
      </c>
      <c r="AA298" s="158"/>
      <c r="AB298" s="158"/>
      <c r="AC298" s="158">
        <f>SUM(Table8[[#This Row],[GOU 28/29]:[EF 28/29]])</f>
        <v>0</v>
      </c>
    </row>
    <row r="299" spans="1:29" ht="93" x14ac:dyDescent="0.35">
      <c r="A299" s="169">
        <v>296</v>
      </c>
      <c r="B299" s="170" t="s">
        <v>491</v>
      </c>
      <c r="C299" s="171" t="s">
        <v>492</v>
      </c>
      <c r="D299" s="172" t="s">
        <v>602</v>
      </c>
      <c r="E299" s="171" t="s">
        <v>603</v>
      </c>
      <c r="F299" s="172" t="s">
        <v>604</v>
      </c>
      <c r="G299" s="171" t="s">
        <v>605</v>
      </c>
      <c r="H299" s="171" t="s">
        <v>39</v>
      </c>
      <c r="I299" s="173">
        <v>44203</v>
      </c>
      <c r="J299" s="173" t="s">
        <v>83</v>
      </c>
      <c r="K299" s="57">
        <v>1</v>
      </c>
      <c r="L299" s="57">
        <v>0</v>
      </c>
      <c r="M299" s="57">
        <f>SUM(Table8[[#This Row],[G.O.U]:[External Financing (EF)]])</f>
        <v>1</v>
      </c>
      <c r="N299" s="57">
        <v>0</v>
      </c>
      <c r="O299" s="57"/>
      <c r="P299" s="57">
        <v>0</v>
      </c>
      <c r="Q299" s="57">
        <f>SUM(Table8[[#This Row],[GOU 24/25]:[EF 24/25]])</f>
        <v>0</v>
      </c>
      <c r="R299" s="57">
        <v>0</v>
      </c>
      <c r="S299" s="57">
        <v>0</v>
      </c>
      <c r="T299" s="57">
        <f>SUM(Table8[[#This Row],[GOU 25/26]:[EF 25/26]])</f>
        <v>0</v>
      </c>
      <c r="U299" s="57">
        <v>0</v>
      </c>
      <c r="V299" s="57">
        <v>0</v>
      </c>
      <c r="W299" s="57">
        <f>SUM(Table8[[#This Row],[GOU 26/27]:[EF 26/27]])</f>
        <v>0</v>
      </c>
      <c r="X299" s="57">
        <v>0</v>
      </c>
      <c r="Y299" s="57">
        <v>0</v>
      </c>
      <c r="Z299" s="57">
        <f>SUM(Table8[[#This Row],[GOU 27/28]:[EF 27/28]])</f>
        <v>0</v>
      </c>
      <c r="AA299" s="57"/>
      <c r="AB299" s="57"/>
      <c r="AC299" s="58">
        <f>SUM(Table8[[#This Row],[GOU 28/29]:[EF 28/29]])</f>
        <v>0</v>
      </c>
    </row>
    <row r="300" spans="1:29" ht="93" x14ac:dyDescent="0.35">
      <c r="A300" s="169">
        <v>297</v>
      </c>
      <c r="B300" s="170" t="s">
        <v>491</v>
      </c>
      <c r="C300" s="171" t="s">
        <v>492</v>
      </c>
      <c r="D300" s="172" t="s">
        <v>736</v>
      </c>
      <c r="E300" s="171" t="s">
        <v>737</v>
      </c>
      <c r="F300" s="172">
        <v>1728</v>
      </c>
      <c r="G300" s="171" t="s">
        <v>747</v>
      </c>
      <c r="H300" s="171" t="s">
        <v>39</v>
      </c>
      <c r="I300" s="173">
        <v>44203</v>
      </c>
      <c r="J300" s="173" t="s">
        <v>83</v>
      </c>
      <c r="K300" s="57">
        <v>0.96</v>
      </c>
      <c r="L300" s="57">
        <v>0</v>
      </c>
      <c r="M300" s="57">
        <f>SUM(Table8[[#This Row],[G.O.U]:[External Financing (EF)]])</f>
        <v>0.96</v>
      </c>
      <c r="N300" s="57">
        <v>0</v>
      </c>
      <c r="O300" s="57"/>
      <c r="P300" s="57">
        <v>0</v>
      </c>
      <c r="Q300" s="57">
        <f>SUM(Table8[[#This Row],[GOU 24/25]:[EF 24/25]])</f>
        <v>0</v>
      </c>
      <c r="R300" s="57">
        <v>0</v>
      </c>
      <c r="S300" s="57">
        <v>0</v>
      </c>
      <c r="T300" s="57">
        <f>SUM(Table8[[#This Row],[GOU 25/26]:[EF 25/26]])</f>
        <v>0</v>
      </c>
      <c r="U300" s="57">
        <v>0</v>
      </c>
      <c r="V300" s="57">
        <v>0</v>
      </c>
      <c r="W300" s="57">
        <f>SUM(Table8[[#This Row],[GOU 26/27]:[EF 26/27]])</f>
        <v>0</v>
      </c>
      <c r="X300" s="57">
        <v>0</v>
      </c>
      <c r="Y300" s="57">
        <v>0</v>
      </c>
      <c r="Z300" s="57">
        <f>SUM(Table8[[#This Row],[GOU 27/28]:[EF 27/28]])</f>
        <v>0</v>
      </c>
      <c r="AA300" s="57"/>
      <c r="AB300" s="57"/>
      <c r="AC300" s="58">
        <f>SUM(Table8[[#This Row],[GOU 28/29]:[EF 28/29]])</f>
        <v>0</v>
      </c>
    </row>
    <row r="301" spans="1:29" ht="93" x14ac:dyDescent="0.35">
      <c r="A301" s="169">
        <v>298</v>
      </c>
      <c r="B301" s="170" t="s">
        <v>491</v>
      </c>
      <c r="C301" s="171" t="s">
        <v>492</v>
      </c>
      <c r="D301" s="172" t="s">
        <v>732</v>
      </c>
      <c r="E301" s="171" t="s">
        <v>733</v>
      </c>
      <c r="F301" s="172" t="s">
        <v>734</v>
      </c>
      <c r="G301" s="171" t="s">
        <v>735</v>
      </c>
      <c r="H301" s="171" t="s">
        <v>39</v>
      </c>
      <c r="I301" s="173">
        <v>44203</v>
      </c>
      <c r="J301" s="173" t="s">
        <v>83</v>
      </c>
      <c r="K301" s="57">
        <v>0.96</v>
      </c>
      <c r="L301" s="57">
        <v>0</v>
      </c>
      <c r="M301" s="57">
        <f>SUM(Table8[[#This Row],[G.O.U]:[External Financing (EF)]])</f>
        <v>0.96</v>
      </c>
      <c r="N301" s="57">
        <v>0.77500000000000002</v>
      </c>
      <c r="O301" s="57"/>
      <c r="P301" s="57">
        <v>0</v>
      </c>
      <c r="Q301" s="57">
        <f>SUM(Table8[[#This Row],[GOU 24/25]:[EF 24/25]])</f>
        <v>0.77500000000000002</v>
      </c>
      <c r="R301" s="57">
        <v>0</v>
      </c>
      <c r="S301" s="57">
        <v>0</v>
      </c>
      <c r="T301" s="57">
        <f>SUM(Table8[[#This Row],[GOU 25/26]:[EF 25/26]])</f>
        <v>0</v>
      </c>
      <c r="U301" s="57">
        <v>0</v>
      </c>
      <c r="V301" s="57">
        <v>0</v>
      </c>
      <c r="W301" s="57">
        <f>SUM(Table8[[#This Row],[GOU 26/27]:[EF 26/27]])</f>
        <v>0</v>
      </c>
      <c r="X301" s="57">
        <v>0</v>
      </c>
      <c r="Y301" s="57">
        <v>0</v>
      </c>
      <c r="Z301" s="57">
        <f>SUM(Table8[[#This Row],[GOU 27/28]:[EF 27/28]])</f>
        <v>0</v>
      </c>
      <c r="AA301" s="57"/>
      <c r="AB301" s="57"/>
      <c r="AC301" s="58">
        <f>SUM(Table8[[#This Row],[GOU 28/29]:[EF 28/29]])</f>
        <v>0</v>
      </c>
    </row>
    <row r="302" spans="1:29" ht="93" x14ac:dyDescent="0.35">
      <c r="A302" s="169">
        <v>299</v>
      </c>
      <c r="B302" s="170" t="s">
        <v>491</v>
      </c>
      <c r="C302" s="171" t="s">
        <v>492</v>
      </c>
      <c r="D302" s="172" t="s">
        <v>606</v>
      </c>
      <c r="E302" s="171" t="s">
        <v>607</v>
      </c>
      <c r="F302" s="172" t="s">
        <v>608</v>
      </c>
      <c r="G302" s="171" t="s">
        <v>609</v>
      </c>
      <c r="H302" s="171" t="s">
        <v>39</v>
      </c>
      <c r="I302" s="173">
        <v>44203</v>
      </c>
      <c r="J302" s="173" t="s">
        <v>83</v>
      </c>
      <c r="K302" s="57">
        <v>1.1000000000000001</v>
      </c>
      <c r="L302" s="57">
        <v>0</v>
      </c>
      <c r="M302" s="57">
        <f>SUM(Table8[[#This Row],[G.O.U]:[External Financing (EF)]])</f>
        <v>1.1000000000000001</v>
      </c>
      <c r="N302" s="57">
        <v>2.2869999999999999</v>
      </c>
      <c r="O302" s="57"/>
      <c r="P302" s="57">
        <v>0</v>
      </c>
      <c r="Q302" s="57">
        <f>SUM(Table8[[#This Row],[GOU 24/25]:[EF 24/25]])</f>
        <v>2.2869999999999999</v>
      </c>
      <c r="R302" s="57">
        <v>0</v>
      </c>
      <c r="S302" s="57">
        <v>0</v>
      </c>
      <c r="T302" s="57">
        <f>SUM(Table8[[#This Row],[GOU 25/26]:[EF 25/26]])</f>
        <v>0</v>
      </c>
      <c r="U302" s="57">
        <v>0</v>
      </c>
      <c r="V302" s="57">
        <v>0</v>
      </c>
      <c r="W302" s="57">
        <f>SUM(Table8[[#This Row],[GOU 26/27]:[EF 26/27]])</f>
        <v>0</v>
      </c>
      <c r="X302" s="57">
        <v>0</v>
      </c>
      <c r="Y302" s="57">
        <v>0</v>
      </c>
      <c r="Z302" s="57">
        <f>SUM(Table8[[#This Row],[GOU 27/28]:[EF 27/28]])</f>
        <v>0</v>
      </c>
      <c r="AA302" s="57"/>
      <c r="AB302" s="57"/>
      <c r="AC302" s="58">
        <f>SUM(Table8[[#This Row],[GOU 28/29]:[EF 28/29]])</f>
        <v>0</v>
      </c>
    </row>
    <row r="303" spans="1:29" ht="93" x14ac:dyDescent="0.35">
      <c r="A303" s="169">
        <v>300</v>
      </c>
      <c r="B303" s="170" t="s">
        <v>491</v>
      </c>
      <c r="C303" s="171" t="s">
        <v>492</v>
      </c>
      <c r="D303" s="172" t="s">
        <v>610</v>
      </c>
      <c r="E303" s="171" t="s">
        <v>611</v>
      </c>
      <c r="F303" s="172" t="s">
        <v>612</v>
      </c>
      <c r="G303" s="171" t="s">
        <v>613</v>
      </c>
      <c r="H303" s="171" t="s">
        <v>39</v>
      </c>
      <c r="I303" s="173">
        <v>44203</v>
      </c>
      <c r="J303" s="173" t="s">
        <v>778</v>
      </c>
      <c r="K303" s="57">
        <v>1</v>
      </c>
      <c r="L303" s="57">
        <v>0</v>
      </c>
      <c r="M303" s="57">
        <f>SUM(Table8[[#This Row],[G.O.U]:[External Financing (EF)]])</f>
        <v>1</v>
      </c>
      <c r="N303" s="57">
        <v>0.5</v>
      </c>
      <c r="O303" s="57"/>
      <c r="P303" s="57">
        <v>0</v>
      </c>
      <c r="Q303" s="57">
        <f>SUM(Table8[[#This Row],[GOU 24/25]:[EF 24/25]])</f>
        <v>0.5</v>
      </c>
      <c r="R303" s="57">
        <v>0</v>
      </c>
      <c r="S303" s="57">
        <v>0</v>
      </c>
      <c r="T303" s="57">
        <f>SUM(Table8[[#This Row],[GOU 25/26]:[EF 25/26]])</f>
        <v>0</v>
      </c>
      <c r="U303" s="57">
        <v>0</v>
      </c>
      <c r="V303" s="57">
        <v>0</v>
      </c>
      <c r="W303" s="57">
        <f>SUM(Table8[[#This Row],[GOU 26/27]:[EF 26/27]])</f>
        <v>0</v>
      </c>
      <c r="X303" s="57">
        <v>0</v>
      </c>
      <c r="Y303" s="57">
        <v>0</v>
      </c>
      <c r="Z303" s="57">
        <f>SUM(Table8[[#This Row],[GOU 27/28]:[EF 27/28]])</f>
        <v>0</v>
      </c>
      <c r="AA303" s="57"/>
      <c r="AB303" s="57"/>
      <c r="AC303" s="58">
        <f>SUM(Table8[[#This Row],[GOU 28/29]:[EF 28/29]])</f>
        <v>0</v>
      </c>
    </row>
    <row r="304" spans="1:29" ht="93" x14ac:dyDescent="0.35">
      <c r="A304" s="169">
        <v>301</v>
      </c>
      <c r="B304" s="175" t="s">
        <v>491</v>
      </c>
      <c r="C304" s="176" t="s">
        <v>492</v>
      </c>
      <c r="D304" s="177" t="s">
        <v>2563</v>
      </c>
      <c r="E304" s="176" t="s">
        <v>2564</v>
      </c>
      <c r="F304" s="177" t="s">
        <v>2565</v>
      </c>
      <c r="G304" s="176" t="s">
        <v>2566</v>
      </c>
      <c r="H304" s="176" t="s">
        <v>39</v>
      </c>
      <c r="I304" s="181">
        <v>44203</v>
      </c>
      <c r="J304" s="181" t="s">
        <v>778</v>
      </c>
      <c r="K304" s="158">
        <v>1</v>
      </c>
      <c r="L304" s="158"/>
      <c r="M304" s="158">
        <f>SUM(Table8[[#This Row],[G.O.U]:[External Financing (EF)]])</f>
        <v>1</v>
      </c>
      <c r="N304" s="158">
        <v>0.2</v>
      </c>
      <c r="O304" s="158"/>
      <c r="P304" s="158">
        <v>0</v>
      </c>
      <c r="Q304" s="158">
        <f>SUM(Table8[[#This Row],[GOU 24/25]:[EF 24/25]])</f>
        <v>0.2</v>
      </c>
      <c r="R304" s="158"/>
      <c r="S304" s="158"/>
      <c r="T304" s="158">
        <f>SUM(Table8[[#This Row],[GOU 25/26]:[EF 25/26]])</f>
        <v>0</v>
      </c>
      <c r="U304" s="158"/>
      <c r="V304" s="158"/>
      <c r="W304" s="158">
        <f>SUM(Table8[[#This Row],[GOU 26/27]:[EF 26/27]])</f>
        <v>0</v>
      </c>
      <c r="X304" s="158"/>
      <c r="Y304" s="158"/>
      <c r="Z304" s="158">
        <f>SUM(Table8[[#This Row],[GOU 27/28]:[EF 27/28]])</f>
        <v>0</v>
      </c>
      <c r="AA304" s="158"/>
      <c r="AB304" s="158"/>
      <c r="AC304" s="158">
        <f>SUM(Table8[[#This Row],[GOU 28/29]:[EF 28/29]])</f>
        <v>0</v>
      </c>
    </row>
    <row r="305" spans="1:29" ht="93" x14ac:dyDescent="0.35">
      <c r="A305" s="169">
        <v>302</v>
      </c>
      <c r="B305" s="175" t="s">
        <v>491</v>
      </c>
      <c r="C305" s="176" t="s">
        <v>492</v>
      </c>
      <c r="D305" s="177" t="s">
        <v>2210</v>
      </c>
      <c r="E305" s="176" t="s">
        <v>2211</v>
      </c>
      <c r="F305" s="177" t="s">
        <v>2213</v>
      </c>
      <c r="G305" s="176" t="s">
        <v>2567</v>
      </c>
      <c r="H305" s="176" t="s">
        <v>39</v>
      </c>
      <c r="I305" s="181">
        <v>44203</v>
      </c>
      <c r="J305" s="181" t="s">
        <v>778</v>
      </c>
      <c r="K305" s="158">
        <v>1</v>
      </c>
      <c r="L305" s="158"/>
      <c r="M305" s="158">
        <f>SUM(Table8[[#This Row],[G.O.U]:[External Financing (EF)]])</f>
        <v>1</v>
      </c>
      <c r="N305" s="158">
        <v>0.2</v>
      </c>
      <c r="O305" s="158"/>
      <c r="P305" s="158"/>
      <c r="Q305" s="158">
        <f>SUM(Table8[[#This Row],[GOU 24/25]:[EF 24/25]])</f>
        <v>0.2</v>
      </c>
      <c r="R305" s="158"/>
      <c r="S305" s="158"/>
      <c r="T305" s="158">
        <f>SUM(Table8[[#This Row],[GOU 25/26]:[EF 25/26]])</f>
        <v>0</v>
      </c>
      <c r="U305" s="158"/>
      <c r="V305" s="158"/>
      <c r="W305" s="158">
        <f>SUM(Table8[[#This Row],[GOU 26/27]:[EF 26/27]])</f>
        <v>0</v>
      </c>
      <c r="X305" s="158"/>
      <c r="Y305" s="158"/>
      <c r="Z305" s="158">
        <f>SUM(Table8[[#This Row],[GOU 27/28]:[EF 27/28]])</f>
        <v>0</v>
      </c>
      <c r="AA305" s="158"/>
      <c r="AB305" s="158"/>
      <c r="AC305" s="158">
        <f>SUM(Table8[[#This Row],[GOU 28/29]:[EF 28/29]])</f>
        <v>0</v>
      </c>
    </row>
    <row r="306" spans="1:29" ht="93" x14ac:dyDescent="0.35">
      <c r="A306" s="169">
        <v>303</v>
      </c>
      <c r="B306" s="170" t="s">
        <v>491</v>
      </c>
      <c r="C306" s="171" t="s">
        <v>492</v>
      </c>
      <c r="D306" s="172" t="s">
        <v>614</v>
      </c>
      <c r="E306" s="171" t="s">
        <v>615</v>
      </c>
      <c r="F306" s="172" t="s">
        <v>616</v>
      </c>
      <c r="G306" s="171" t="s">
        <v>617</v>
      </c>
      <c r="H306" s="171" t="s">
        <v>39</v>
      </c>
      <c r="I306" s="173">
        <v>44203</v>
      </c>
      <c r="J306" s="173" t="s">
        <v>778</v>
      </c>
      <c r="K306" s="57">
        <v>1</v>
      </c>
      <c r="L306" s="57">
        <v>0</v>
      </c>
      <c r="M306" s="57">
        <f>SUM(Table8[[#This Row],[G.O.U]:[External Financing (EF)]])</f>
        <v>1</v>
      </c>
      <c r="N306" s="57">
        <v>0.5</v>
      </c>
      <c r="O306" s="57"/>
      <c r="P306" s="57">
        <v>0</v>
      </c>
      <c r="Q306" s="57">
        <f>SUM(Table8[[#This Row],[GOU 24/25]:[EF 24/25]])</f>
        <v>0.5</v>
      </c>
      <c r="R306" s="57">
        <v>0</v>
      </c>
      <c r="S306" s="57">
        <v>0</v>
      </c>
      <c r="T306" s="57">
        <f>SUM(Table8[[#This Row],[GOU 25/26]:[EF 25/26]])</f>
        <v>0</v>
      </c>
      <c r="U306" s="57">
        <v>0</v>
      </c>
      <c r="V306" s="57">
        <v>0</v>
      </c>
      <c r="W306" s="57">
        <f>SUM(Table8[[#This Row],[GOU 26/27]:[EF 26/27]])</f>
        <v>0</v>
      </c>
      <c r="X306" s="57">
        <v>0</v>
      </c>
      <c r="Y306" s="57">
        <v>0</v>
      </c>
      <c r="Z306" s="57">
        <f>SUM(Table8[[#This Row],[GOU 27/28]:[EF 27/28]])</f>
        <v>0</v>
      </c>
      <c r="AA306" s="57"/>
      <c r="AB306" s="57"/>
      <c r="AC306" s="58">
        <f>SUM(Table8[[#This Row],[GOU 28/29]:[EF 28/29]])</f>
        <v>0</v>
      </c>
    </row>
    <row r="307" spans="1:29" ht="93" x14ac:dyDescent="0.35">
      <c r="A307" s="169">
        <v>304</v>
      </c>
      <c r="B307" s="175" t="s">
        <v>491</v>
      </c>
      <c r="C307" s="176" t="s">
        <v>492</v>
      </c>
      <c r="D307" s="177" t="s">
        <v>2342</v>
      </c>
      <c r="E307" s="176" t="s">
        <v>2343</v>
      </c>
      <c r="F307" s="177" t="s">
        <v>2345</v>
      </c>
      <c r="G307" s="176" t="s">
        <v>2568</v>
      </c>
      <c r="H307" s="176" t="s">
        <v>39</v>
      </c>
      <c r="I307" s="181">
        <v>44203</v>
      </c>
      <c r="J307" s="181" t="s">
        <v>778</v>
      </c>
      <c r="K307" s="158">
        <v>1</v>
      </c>
      <c r="L307" s="158"/>
      <c r="M307" s="158">
        <f>SUM(Table8[[#This Row],[G.O.U]:[External Financing (EF)]])</f>
        <v>1</v>
      </c>
      <c r="N307" s="158">
        <v>0.3</v>
      </c>
      <c r="O307" s="158"/>
      <c r="P307" s="158">
        <v>0</v>
      </c>
      <c r="Q307" s="158">
        <f>SUM(Table8[[#This Row],[GOU 24/25]:[EF 24/25]])</f>
        <v>0.3</v>
      </c>
      <c r="R307" s="158"/>
      <c r="S307" s="158"/>
      <c r="T307" s="158">
        <f>SUM(Table8[[#This Row],[GOU 25/26]:[EF 25/26]])</f>
        <v>0</v>
      </c>
      <c r="U307" s="158"/>
      <c r="V307" s="158"/>
      <c r="W307" s="158">
        <f>SUM(Table8[[#This Row],[GOU 26/27]:[EF 26/27]])</f>
        <v>0</v>
      </c>
      <c r="X307" s="158"/>
      <c r="Y307" s="158"/>
      <c r="Z307" s="158">
        <f>SUM(Table8[[#This Row],[GOU 27/28]:[EF 27/28]])</f>
        <v>0</v>
      </c>
      <c r="AA307" s="158"/>
      <c r="AB307" s="158"/>
      <c r="AC307" s="158">
        <f>SUM(Table8[[#This Row],[GOU 28/29]:[EF 28/29]])</f>
        <v>0</v>
      </c>
    </row>
    <row r="308" spans="1:29" ht="93" x14ac:dyDescent="0.35">
      <c r="A308" s="169">
        <v>305</v>
      </c>
      <c r="B308" s="170" t="s">
        <v>491</v>
      </c>
      <c r="C308" s="171" t="s">
        <v>492</v>
      </c>
      <c r="D308" s="172" t="s">
        <v>618</v>
      </c>
      <c r="E308" s="171" t="s">
        <v>619</v>
      </c>
      <c r="F308" s="172" t="s">
        <v>620</v>
      </c>
      <c r="G308" s="171" t="s">
        <v>621</v>
      </c>
      <c r="H308" s="171" t="s">
        <v>39</v>
      </c>
      <c r="I308" s="173">
        <v>44203</v>
      </c>
      <c r="J308" s="173" t="s">
        <v>83</v>
      </c>
      <c r="K308" s="57">
        <v>10.458397039999999</v>
      </c>
      <c r="L308" s="57">
        <v>0</v>
      </c>
      <c r="M308" s="57">
        <f>SUM(Table8[[#This Row],[G.O.U]:[External Financing (EF)]])</f>
        <v>10.458397039999999</v>
      </c>
      <c r="N308" s="57">
        <v>0.75</v>
      </c>
      <c r="O308" s="57"/>
      <c r="P308" s="57">
        <v>0</v>
      </c>
      <c r="Q308" s="57">
        <f>SUM(Table8[[#This Row],[GOU 24/25]:[EF 24/25]])</f>
        <v>0.75</v>
      </c>
      <c r="R308" s="57">
        <v>0</v>
      </c>
      <c r="S308" s="57">
        <v>0</v>
      </c>
      <c r="T308" s="57">
        <f>SUM(Table8[[#This Row],[GOU 25/26]:[EF 25/26]])</f>
        <v>0</v>
      </c>
      <c r="U308" s="57">
        <v>0</v>
      </c>
      <c r="V308" s="57">
        <v>0</v>
      </c>
      <c r="W308" s="57">
        <f>SUM(Table8[[#This Row],[GOU 26/27]:[EF 26/27]])</f>
        <v>0</v>
      </c>
      <c r="X308" s="57">
        <v>0</v>
      </c>
      <c r="Y308" s="57">
        <v>0</v>
      </c>
      <c r="Z308" s="57">
        <f>SUM(Table8[[#This Row],[GOU 27/28]:[EF 27/28]])</f>
        <v>0</v>
      </c>
      <c r="AA308" s="57"/>
      <c r="AB308" s="57"/>
      <c r="AC308" s="58">
        <f>SUM(Table8[[#This Row],[GOU 28/29]:[EF 28/29]])</f>
        <v>0</v>
      </c>
    </row>
    <row r="309" spans="1:29" ht="93" x14ac:dyDescent="0.35">
      <c r="A309" s="169">
        <v>306</v>
      </c>
      <c r="B309" s="170" t="s">
        <v>491</v>
      </c>
      <c r="C309" s="171" t="s">
        <v>492</v>
      </c>
      <c r="D309" s="172" t="s">
        <v>622</v>
      </c>
      <c r="E309" s="171" t="s">
        <v>623</v>
      </c>
      <c r="F309" s="172" t="s">
        <v>624</v>
      </c>
      <c r="G309" s="171" t="s">
        <v>625</v>
      </c>
      <c r="H309" s="171" t="s">
        <v>39</v>
      </c>
      <c r="I309" s="173">
        <v>44203</v>
      </c>
      <c r="J309" s="173" t="s">
        <v>83</v>
      </c>
      <c r="K309" s="57">
        <v>1.1000000000000001</v>
      </c>
      <c r="L309" s="57">
        <v>0</v>
      </c>
      <c r="M309" s="57">
        <f>SUM(Table8[[#This Row],[G.O.U]:[External Financing (EF)]])</f>
        <v>1.1000000000000001</v>
      </c>
      <c r="N309" s="57">
        <v>0</v>
      </c>
      <c r="O309" s="57"/>
      <c r="P309" s="57">
        <v>0</v>
      </c>
      <c r="Q309" s="57">
        <f>SUM(Table8[[#This Row],[GOU 24/25]:[EF 24/25]])</f>
        <v>0</v>
      </c>
      <c r="R309" s="57">
        <v>0</v>
      </c>
      <c r="S309" s="57">
        <v>0</v>
      </c>
      <c r="T309" s="57">
        <f>SUM(Table8[[#This Row],[GOU 25/26]:[EF 25/26]])</f>
        <v>0</v>
      </c>
      <c r="U309" s="57">
        <v>0</v>
      </c>
      <c r="V309" s="57">
        <v>0</v>
      </c>
      <c r="W309" s="57">
        <f>SUM(Table8[[#This Row],[GOU 26/27]:[EF 26/27]])</f>
        <v>0</v>
      </c>
      <c r="X309" s="57">
        <v>0</v>
      </c>
      <c r="Y309" s="57">
        <v>0</v>
      </c>
      <c r="Z309" s="57">
        <f>SUM(Table8[[#This Row],[GOU 27/28]:[EF 27/28]])</f>
        <v>0</v>
      </c>
      <c r="AA309" s="57"/>
      <c r="AB309" s="57"/>
      <c r="AC309" s="57">
        <f>SUM(Table8[[#This Row],[GOU 28/29]:[EF 28/29]])</f>
        <v>0</v>
      </c>
    </row>
    <row r="310" spans="1:29" ht="93" x14ac:dyDescent="0.35">
      <c r="A310" s="169">
        <v>307</v>
      </c>
      <c r="B310" s="170" t="s">
        <v>491</v>
      </c>
      <c r="C310" s="171" t="s">
        <v>492</v>
      </c>
      <c r="D310" s="172" t="s">
        <v>626</v>
      </c>
      <c r="E310" s="171" t="s">
        <v>627</v>
      </c>
      <c r="F310" s="172" t="s">
        <v>628</v>
      </c>
      <c r="G310" s="171" t="s">
        <v>629</v>
      </c>
      <c r="H310" s="171" t="s">
        <v>39</v>
      </c>
      <c r="I310" s="173">
        <v>44203</v>
      </c>
      <c r="J310" s="173" t="s">
        <v>778</v>
      </c>
      <c r="K310" s="57">
        <v>1</v>
      </c>
      <c r="L310" s="57">
        <v>0</v>
      </c>
      <c r="M310" s="57">
        <f>SUM(Table8[[#This Row],[G.O.U]:[External Financing (EF)]])</f>
        <v>1</v>
      </c>
      <c r="N310" s="57">
        <v>0</v>
      </c>
      <c r="O310" s="57"/>
      <c r="P310" s="57">
        <v>0</v>
      </c>
      <c r="Q310" s="57">
        <f>SUM(Table8[[#This Row],[GOU 24/25]:[EF 24/25]])</f>
        <v>0</v>
      </c>
      <c r="R310" s="57">
        <v>0</v>
      </c>
      <c r="S310" s="57">
        <v>0</v>
      </c>
      <c r="T310" s="57">
        <f>SUM(Table8[[#This Row],[GOU 25/26]:[EF 25/26]])</f>
        <v>0</v>
      </c>
      <c r="U310" s="57">
        <v>0</v>
      </c>
      <c r="V310" s="57">
        <v>0</v>
      </c>
      <c r="W310" s="57">
        <f>SUM(Table8[[#This Row],[GOU 26/27]:[EF 26/27]])</f>
        <v>0</v>
      </c>
      <c r="X310" s="57">
        <v>0</v>
      </c>
      <c r="Y310" s="57">
        <v>0</v>
      </c>
      <c r="Z310" s="57">
        <f>SUM(Table8[[#This Row],[GOU 27/28]:[EF 27/28]])</f>
        <v>0</v>
      </c>
      <c r="AA310" s="57"/>
      <c r="AB310" s="57"/>
      <c r="AC310" s="58">
        <f>SUM(Table8[[#This Row],[GOU 28/29]:[EF 28/29]])</f>
        <v>0</v>
      </c>
    </row>
    <row r="311" spans="1:29" ht="93" x14ac:dyDescent="0.35">
      <c r="A311" s="169">
        <v>308</v>
      </c>
      <c r="B311" s="175" t="s">
        <v>491</v>
      </c>
      <c r="C311" s="176" t="s">
        <v>492</v>
      </c>
      <c r="D311" s="177" t="s">
        <v>2164</v>
      </c>
      <c r="E311" s="176" t="s">
        <v>2165</v>
      </c>
      <c r="F311" s="177" t="s">
        <v>2167</v>
      </c>
      <c r="G311" s="176" t="s">
        <v>2569</v>
      </c>
      <c r="H311" s="176" t="s">
        <v>39</v>
      </c>
      <c r="I311" s="181">
        <v>44203</v>
      </c>
      <c r="J311" s="181" t="s">
        <v>778</v>
      </c>
      <c r="K311" s="158">
        <v>1</v>
      </c>
      <c r="L311" s="158">
        <v>0</v>
      </c>
      <c r="M311" s="158">
        <f>SUM(Table8[[#This Row],[G.O.U]:[External Financing (EF)]])</f>
        <v>1</v>
      </c>
      <c r="N311" s="158">
        <v>1.05</v>
      </c>
      <c r="O311" s="158"/>
      <c r="P311" s="158">
        <v>0</v>
      </c>
      <c r="Q311" s="158">
        <f>SUM(Table8[[#This Row],[GOU 24/25]:[EF 24/25]])</f>
        <v>1.05</v>
      </c>
      <c r="R311" s="158"/>
      <c r="S311" s="158"/>
      <c r="T311" s="158">
        <f>SUM(Table8[[#This Row],[GOU 25/26]:[EF 25/26]])</f>
        <v>0</v>
      </c>
      <c r="U311" s="158"/>
      <c r="V311" s="158"/>
      <c r="W311" s="158">
        <f>SUM(Table8[[#This Row],[GOU 26/27]:[EF 26/27]])</f>
        <v>0</v>
      </c>
      <c r="X311" s="158"/>
      <c r="Y311" s="158"/>
      <c r="Z311" s="158">
        <f>SUM(Table8[[#This Row],[GOU 27/28]:[EF 27/28]])</f>
        <v>0</v>
      </c>
      <c r="AA311" s="158"/>
      <c r="AB311" s="158"/>
      <c r="AC311" s="158">
        <f>SUM(Table8[[#This Row],[GOU 28/29]:[EF 28/29]])</f>
        <v>0</v>
      </c>
    </row>
    <row r="312" spans="1:29" ht="93" x14ac:dyDescent="0.35">
      <c r="A312" s="169">
        <v>309</v>
      </c>
      <c r="B312" s="175" t="s">
        <v>491</v>
      </c>
      <c r="C312" s="176" t="s">
        <v>492</v>
      </c>
      <c r="D312" s="177" t="s">
        <v>1851</v>
      </c>
      <c r="E312" s="176" t="s">
        <v>2570</v>
      </c>
      <c r="F312" s="177" t="s">
        <v>1854</v>
      </c>
      <c r="G312" s="176" t="s">
        <v>2571</v>
      </c>
      <c r="H312" s="176" t="s">
        <v>39</v>
      </c>
      <c r="I312" s="181">
        <v>44203</v>
      </c>
      <c r="J312" s="181" t="s">
        <v>778</v>
      </c>
      <c r="K312" s="158">
        <v>1</v>
      </c>
      <c r="L312" s="158"/>
      <c r="M312" s="158">
        <f>SUM(Table8[[#This Row],[G.O.U]:[External Financing (EF)]])</f>
        <v>1</v>
      </c>
      <c r="N312" s="158">
        <v>10.79</v>
      </c>
      <c r="O312" s="158"/>
      <c r="P312" s="158">
        <v>0</v>
      </c>
      <c r="Q312" s="158">
        <f>SUM(Table8[[#This Row],[GOU 24/25]:[EF 24/25]])</f>
        <v>10.79</v>
      </c>
      <c r="R312" s="158"/>
      <c r="S312" s="158"/>
      <c r="T312" s="158">
        <f>SUM(Table8[[#This Row],[GOU 25/26]:[EF 25/26]])</f>
        <v>0</v>
      </c>
      <c r="U312" s="158"/>
      <c r="V312" s="158"/>
      <c r="W312" s="158">
        <f>SUM(Table8[[#This Row],[GOU 26/27]:[EF 26/27]])</f>
        <v>0</v>
      </c>
      <c r="X312" s="158"/>
      <c r="Y312" s="158"/>
      <c r="Z312" s="158">
        <f>SUM(Table8[[#This Row],[GOU 27/28]:[EF 27/28]])</f>
        <v>0</v>
      </c>
      <c r="AA312" s="158"/>
      <c r="AB312" s="158"/>
      <c r="AC312" s="158">
        <f>SUM(Table8[[#This Row],[GOU 28/29]:[EF 28/29]])</f>
        <v>0</v>
      </c>
    </row>
    <row r="313" spans="1:29" ht="93" x14ac:dyDescent="0.35">
      <c r="A313" s="169">
        <v>310</v>
      </c>
      <c r="B313" s="170" t="s">
        <v>491</v>
      </c>
      <c r="C313" s="171" t="s">
        <v>492</v>
      </c>
      <c r="D313" s="172" t="s">
        <v>630</v>
      </c>
      <c r="E313" s="171" t="s">
        <v>631</v>
      </c>
      <c r="F313" s="172" t="s">
        <v>632</v>
      </c>
      <c r="G313" s="171" t="s">
        <v>633</v>
      </c>
      <c r="H313" s="171" t="s">
        <v>39</v>
      </c>
      <c r="I313" s="173">
        <v>44203</v>
      </c>
      <c r="J313" s="173" t="s">
        <v>83</v>
      </c>
      <c r="K313" s="57">
        <v>1.2</v>
      </c>
      <c r="L313" s="57">
        <v>0</v>
      </c>
      <c r="M313" s="57">
        <f>SUM(Table8[[#This Row],[G.O.U]:[External Financing (EF)]])</f>
        <v>1.2</v>
      </c>
      <c r="N313" s="57">
        <v>10.542</v>
      </c>
      <c r="O313" s="57"/>
      <c r="P313" s="57">
        <v>0</v>
      </c>
      <c r="Q313" s="57">
        <f>SUM(Table8[[#This Row],[GOU 24/25]:[EF 24/25]])</f>
        <v>10.542</v>
      </c>
      <c r="R313" s="57">
        <v>0</v>
      </c>
      <c r="S313" s="57">
        <v>0</v>
      </c>
      <c r="T313" s="57">
        <f>SUM(Table8[[#This Row],[GOU 25/26]:[EF 25/26]])</f>
        <v>0</v>
      </c>
      <c r="U313" s="57">
        <v>0</v>
      </c>
      <c r="V313" s="57">
        <v>0</v>
      </c>
      <c r="W313" s="57">
        <f>SUM(Table8[[#This Row],[GOU 26/27]:[EF 26/27]])</f>
        <v>0</v>
      </c>
      <c r="X313" s="57">
        <v>0</v>
      </c>
      <c r="Y313" s="57">
        <v>0</v>
      </c>
      <c r="Z313" s="57">
        <f>SUM(Table8[[#This Row],[GOU 27/28]:[EF 27/28]])</f>
        <v>0</v>
      </c>
      <c r="AA313" s="57"/>
      <c r="AB313" s="57"/>
      <c r="AC313" s="58">
        <f>SUM(Table8[[#This Row],[GOU 28/29]:[EF 28/29]])</f>
        <v>0</v>
      </c>
    </row>
    <row r="314" spans="1:29" ht="93" x14ac:dyDescent="0.35">
      <c r="A314" s="169">
        <v>311</v>
      </c>
      <c r="B314" s="170" t="s">
        <v>491</v>
      </c>
      <c r="C314" s="171" t="s">
        <v>492</v>
      </c>
      <c r="D314" s="172" t="s">
        <v>634</v>
      </c>
      <c r="E314" s="171" t="s">
        <v>635</v>
      </c>
      <c r="F314" s="172" t="s">
        <v>636</v>
      </c>
      <c r="G314" s="171" t="s">
        <v>637</v>
      </c>
      <c r="H314" s="171" t="s">
        <v>39</v>
      </c>
      <c r="I314" s="173">
        <v>44203</v>
      </c>
      <c r="J314" s="173" t="s">
        <v>83</v>
      </c>
      <c r="K314" s="57">
        <v>1</v>
      </c>
      <c r="L314" s="57">
        <v>0</v>
      </c>
      <c r="M314" s="57">
        <f>SUM(Table8[[#This Row],[G.O.U]:[External Financing (EF)]])</f>
        <v>1</v>
      </c>
      <c r="N314" s="57">
        <v>2.7709999999999999</v>
      </c>
      <c r="O314" s="57"/>
      <c r="P314" s="57">
        <v>0</v>
      </c>
      <c r="Q314" s="57">
        <f>SUM(Table8[[#This Row],[GOU 24/25]:[EF 24/25]])</f>
        <v>2.7709999999999999</v>
      </c>
      <c r="R314" s="57">
        <v>0</v>
      </c>
      <c r="S314" s="57">
        <v>0</v>
      </c>
      <c r="T314" s="57">
        <f>SUM(Table8[[#This Row],[GOU 25/26]:[EF 25/26]])</f>
        <v>0</v>
      </c>
      <c r="U314" s="57">
        <v>0</v>
      </c>
      <c r="V314" s="57">
        <v>0</v>
      </c>
      <c r="W314" s="57">
        <f>SUM(Table8[[#This Row],[GOU 26/27]:[EF 26/27]])</f>
        <v>0</v>
      </c>
      <c r="X314" s="57">
        <v>0</v>
      </c>
      <c r="Y314" s="57">
        <v>0</v>
      </c>
      <c r="Z314" s="57">
        <f>SUM(Table8[[#This Row],[GOU 27/28]:[EF 27/28]])</f>
        <v>0</v>
      </c>
      <c r="AA314" s="57"/>
      <c r="AB314" s="57"/>
      <c r="AC314" s="58">
        <f>SUM(Table8[[#This Row],[GOU 28/29]:[EF 28/29]])</f>
        <v>0</v>
      </c>
    </row>
    <row r="315" spans="1:29" ht="93" x14ac:dyDescent="0.35">
      <c r="A315" s="169">
        <v>312</v>
      </c>
      <c r="B315" s="170" t="s">
        <v>491</v>
      </c>
      <c r="C315" s="171" t="s">
        <v>492</v>
      </c>
      <c r="D315" s="172" t="s">
        <v>638</v>
      </c>
      <c r="E315" s="171" t="s">
        <v>639</v>
      </c>
      <c r="F315" s="172" t="s">
        <v>640</v>
      </c>
      <c r="G315" s="171" t="s">
        <v>641</v>
      </c>
      <c r="H315" s="171" t="s">
        <v>39</v>
      </c>
      <c r="I315" s="173">
        <v>44203</v>
      </c>
      <c r="J315" s="173" t="s">
        <v>778</v>
      </c>
      <c r="K315" s="57">
        <v>1.1000000000000001</v>
      </c>
      <c r="L315" s="57">
        <v>0</v>
      </c>
      <c r="M315" s="57">
        <f>SUM(Table8[[#This Row],[G.O.U]:[External Financing (EF)]])</f>
        <v>1.1000000000000001</v>
      </c>
      <c r="N315" s="57">
        <v>0</v>
      </c>
      <c r="O315" s="57"/>
      <c r="P315" s="57">
        <v>0</v>
      </c>
      <c r="Q315" s="57">
        <f>SUM(Table8[[#This Row],[GOU 24/25]:[EF 24/25]])</f>
        <v>0</v>
      </c>
      <c r="R315" s="57">
        <v>0</v>
      </c>
      <c r="S315" s="57">
        <v>0</v>
      </c>
      <c r="T315" s="57">
        <f>SUM(Table8[[#This Row],[GOU 25/26]:[EF 25/26]])</f>
        <v>0</v>
      </c>
      <c r="U315" s="57">
        <v>0</v>
      </c>
      <c r="V315" s="57">
        <v>0</v>
      </c>
      <c r="W315" s="57">
        <f>SUM(Table8[[#This Row],[GOU 26/27]:[EF 26/27]])</f>
        <v>0</v>
      </c>
      <c r="X315" s="57">
        <v>0</v>
      </c>
      <c r="Y315" s="57">
        <v>0</v>
      </c>
      <c r="Z315" s="57">
        <f>SUM(Table8[[#This Row],[GOU 27/28]:[EF 27/28]])</f>
        <v>0</v>
      </c>
      <c r="AA315" s="57"/>
      <c r="AB315" s="57"/>
      <c r="AC315" s="58">
        <f>SUM(Table8[[#This Row],[GOU 28/29]:[EF 28/29]])</f>
        <v>0</v>
      </c>
    </row>
    <row r="316" spans="1:29" ht="93" x14ac:dyDescent="0.35">
      <c r="A316" s="169">
        <v>313</v>
      </c>
      <c r="B316" s="170" t="s">
        <v>491</v>
      </c>
      <c r="C316" s="171" t="s">
        <v>492</v>
      </c>
      <c r="D316" s="172" t="s">
        <v>642</v>
      </c>
      <c r="E316" s="171" t="s">
        <v>643</v>
      </c>
      <c r="F316" s="172" t="s">
        <v>644</v>
      </c>
      <c r="G316" s="171" t="s">
        <v>645</v>
      </c>
      <c r="H316" s="171" t="s">
        <v>39</v>
      </c>
      <c r="I316" s="173">
        <v>44203</v>
      </c>
      <c r="J316" s="173" t="s">
        <v>83</v>
      </c>
      <c r="K316" s="57">
        <v>1</v>
      </c>
      <c r="L316" s="57">
        <v>0</v>
      </c>
      <c r="M316" s="57">
        <f>SUM(Table8[[#This Row],[G.O.U]:[External Financing (EF)]])</f>
        <v>1</v>
      </c>
      <c r="N316" s="57">
        <v>4.3899999999999997</v>
      </c>
      <c r="O316" s="57"/>
      <c r="P316" s="57">
        <v>0</v>
      </c>
      <c r="Q316" s="57">
        <f>SUM(Table8[[#This Row],[GOU 24/25]:[EF 24/25]])</f>
        <v>4.3899999999999997</v>
      </c>
      <c r="R316" s="57">
        <v>0</v>
      </c>
      <c r="S316" s="57">
        <v>0</v>
      </c>
      <c r="T316" s="57">
        <f>SUM(Table8[[#This Row],[GOU 25/26]:[EF 25/26]])</f>
        <v>0</v>
      </c>
      <c r="U316" s="57">
        <v>0</v>
      </c>
      <c r="V316" s="57">
        <v>0</v>
      </c>
      <c r="W316" s="57">
        <f>SUM(Table8[[#This Row],[GOU 26/27]:[EF 26/27]])</f>
        <v>0</v>
      </c>
      <c r="X316" s="57">
        <v>0</v>
      </c>
      <c r="Y316" s="57">
        <v>0</v>
      </c>
      <c r="Z316" s="57">
        <f>SUM(Table8[[#This Row],[GOU 27/28]:[EF 27/28]])</f>
        <v>0</v>
      </c>
      <c r="AA316" s="57"/>
      <c r="AB316" s="57"/>
      <c r="AC316" s="58">
        <f>SUM(Table8[[#This Row],[GOU 28/29]:[EF 28/29]])</f>
        <v>0</v>
      </c>
    </row>
    <row r="317" spans="1:29" ht="93" x14ac:dyDescent="0.35">
      <c r="A317" s="169">
        <v>314</v>
      </c>
      <c r="B317" s="170" t="s">
        <v>491</v>
      </c>
      <c r="C317" s="171" t="s">
        <v>492</v>
      </c>
      <c r="D317" s="172" t="s">
        <v>646</v>
      </c>
      <c r="E317" s="171" t="s">
        <v>647</v>
      </c>
      <c r="F317" s="172" t="s">
        <v>648</v>
      </c>
      <c r="G317" s="171" t="s">
        <v>649</v>
      </c>
      <c r="H317" s="171" t="s">
        <v>39</v>
      </c>
      <c r="I317" s="173">
        <v>44203</v>
      </c>
      <c r="J317" s="173" t="s">
        <v>778</v>
      </c>
      <c r="K317" s="57">
        <v>1</v>
      </c>
      <c r="L317" s="57">
        <v>0</v>
      </c>
      <c r="M317" s="57">
        <f>SUM(Table8[[#This Row],[G.O.U]:[External Financing (EF)]])</f>
        <v>1</v>
      </c>
      <c r="N317" s="57">
        <v>0</v>
      </c>
      <c r="O317" s="57"/>
      <c r="P317" s="57">
        <v>0</v>
      </c>
      <c r="Q317" s="57">
        <f>SUM(Table8[[#This Row],[GOU 24/25]:[EF 24/25]])</f>
        <v>0</v>
      </c>
      <c r="R317" s="57">
        <v>0</v>
      </c>
      <c r="S317" s="57">
        <v>0</v>
      </c>
      <c r="T317" s="57">
        <f>SUM(Table8[[#This Row],[GOU 25/26]:[EF 25/26]])</f>
        <v>0</v>
      </c>
      <c r="U317" s="57">
        <v>0</v>
      </c>
      <c r="V317" s="57">
        <v>0</v>
      </c>
      <c r="W317" s="57">
        <f>SUM(Table8[[#This Row],[GOU 26/27]:[EF 26/27]])</f>
        <v>0</v>
      </c>
      <c r="X317" s="57">
        <v>0</v>
      </c>
      <c r="Y317" s="57">
        <v>0</v>
      </c>
      <c r="Z317" s="57">
        <f>SUM(Table8[[#This Row],[GOU 27/28]:[EF 27/28]])</f>
        <v>0</v>
      </c>
      <c r="AA317" s="57"/>
      <c r="AB317" s="57"/>
      <c r="AC317" s="58">
        <f>SUM(Table8[[#This Row],[GOU 28/29]:[EF 28/29]])</f>
        <v>0</v>
      </c>
    </row>
    <row r="318" spans="1:29" ht="93" x14ac:dyDescent="0.35">
      <c r="A318" s="169">
        <v>315</v>
      </c>
      <c r="B318" s="170" t="s">
        <v>491</v>
      </c>
      <c r="C318" s="171" t="s">
        <v>492</v>
      </c>
      <c r="D318" s="172" t="s">
        <v>650</v>
      </c>
      <c r="E318" s="171" t="s">
        <v>651</v>
      </c>
      <c r="F318" s="172" t="s">
        <v>652</v>
      </c>
      <c r="G318" s="171" t="s">
        <v>653</v>
      </c>
      <c r="H318" s="171" t="s">
        <v>39</v>
      </c>
      <c r="I318" s="173">
        <v>44203</v>
      </c>
      <c r="J318" s="173" t="s">
        <v>778</v>
      </c>
      <c r="K318" s="57">
        <v>1</v>
      </c>
      <c r="L318" s="57">
        <v>0</v>
      </c>
      <c r="M318" s="57">
        <f>SUM(Table8[[#This Row],[G.O.U]:[External Financing (EF)]])</f>
        <v>1</v>
      </c>
      <c r="N318" s="57">
        <v>0.39</v>
      </c>
      <c r="O318" s="57"/>
      <c r="P318" s="57">
        <v>0</v>
      </c>
      <c r="Q318" s="57">
        <f>SUM(Table8[[#This Row],[GOU 24/25]:[EF 24/25]])</f>
        <v>0.39</v>
      </c>
      <c r="R318" s="57">
        <v>0</v>
      </c>
      <c r="S318" s="57">
        <v>0</v>
      </c>
      <c r="T318" s="57">
        <f>SUM(Table8[[#This Row],[GOU 25/26]:[EF 25/26]])</f>
        <v>0</v>
      </c>
      <c r="U318" s="57">
        <v>0</v>
      </c>
      <c r="V318" s="57">
        <v>0</v>
      </c>
      <c r="W318" s="57">
        <f>SUM(Table8[[#This Row],[GOU 26/27]:[EF 26/27]])</f>
        <v>0</v>
      </c>
      <c r="X318" s="57">
        <v>0</v>
      </c>
      <c r="Y318" s="57">
        <v>0</v>
      </c>
      <c r="Z318" s="57">
        <f>SUM(Table8[[#This Row],[GOU 27/28]:[EF 27/28]])</f>
        <v>0</v>
      </c>
      <c r="AA318" s="57"/>
      <c r="AB318" s="57"/>
      <c r="AC318" s="58">
        <f>SUM(Table8[[#This Row],[GOU 28/29]:[EF 28/29]])</f>
        <v>0</v>
      </c>
    </row>
    <row r="319" spans="1:29" ht="93" x14ac:dyDescent="0.35">
      <c r="A319" s="169">
        <v>316</v>
      </c>
      <c r="B319" s="170" t="s">
        <v>491</v>
      </c>
      <c r="C319" s="171" t="s">
        <v>492</v>
      </c>
      <c r="D319" s="172" t="s">
        <v>724</v>
      </c>
      <c r="E319" s="171" t="s">
        <v>725</v>
      </c>
      <c r="F319" s="172" t="s">
        <v>654</v>
      </c>
      <c r="G319" s="171" t="s">
        <v>655</v>
      </c>
      <c r="H319" s="171" t="s">
        <v>39</v>
      </c>
      <c r="I319" s="173">
        <v>44203</v>
      </c>
      <c r="J319" s="173" t="s">
        <v>778</v>
      </c>
      <c r="K319" s="57">
        <v>0.71176718699999997</v>
      </c>
      <c r="L319" s="57">
        <v>0</v>
      </c>
      <c r="M319" s="57">
        <f>SUM(Table8[[#This Row],[G.O.U]:[External Financing (EF)]])</f>
        <v>0.71176718699999997</v>
      </c>
      <c r="N319" s="57">
        <v>0.25</v>
      </c>
      <c r="O319" s="57"/>
      <c r="P319" s="57">
        <v>0</v>
      </c>
      <c r="Q319" s="57">
        <f>SUM(Table8[[#This Row],[GOU 24/25]:[EF 24/25]])</f>
        <v>0.25</v>
      </c>
      <c r="R319" s="57">
        <v>0</v>
      </c>
      <c r="S319" s="57">
        <v>0</v>
      </c>
      <c r="T319" s="57">
        <f>SUM(Table8[[#This Row],[GOU 25/26]:[EF 25/26]])</f>
        <v>0</v>
      </c>
      <c r="U319" s="57">
        <v>0</v>
      </c>
      <c r="V319" s="57">
        <v>0</v>
      </c>
      <c r="W319" s="57">
        <f>SUM(Table8[[#This Row],[GOU 26/27]:[EF 26/27]])</f>
        <v>0</v>
      </c>
      <c r="X319" s="57">
        <v>0</v>
      </c>
      <c r="Y319" s="57">
        <v>0</v>
      </c>
      <c r="Z319" s="57">
        <f>SUM(Table8[[#This Row],[GOU 27/28]:[EF 27/28]])</f>
        <v>0</v>
      </c>
      <c r="AA319" s="57"/>
      <c r="AB319" s="57"/>
      <c r="AC319" s="58">
        <f>SUM(Table8[[#This Row],[GOU 28/29]:[EF 28/29]])</f>
        <v>0</v>
      </c>
    </row>
    <row r="320" spans="1:29" ht="93" x14ac:dyDescent="0.35">
      <c r="A320" s="169">
        <v>317</v>
      </c>
      <c r="B320" s="170" t="s">
        <v>491</v>
      </c>
      <c r="C320" s="171" t="s">
        <v>492</v>
      </c>
      <c r="D320" s="172" t="s">
        <v>722</v>
      </c>
      <c r="E320" s="171" t="s">
        <v>723</v>
      </c>
      <c r="F320" s="172" t="s">
        <v>656</v>
      </c>
      <c r="G320" s="171" t="s">
        <v>657</v>
      </c>
      <c r="H320" s="171" t="s">
        <v>39</v>
      </c>
      <c r="I320" s="173">
        <v>44203</v>
      </c>
      <c r="J320" s="173" t="s">
        <v>83</v>
      </c>
      <c r="K320" s="160">
        <v>0.96</v>
      </c>
      <c r="L320" s="160">
        <v>0</v>
      </c>
      <c r="M320" s="57">
        <f>SUM(Table8[[#This Row],[G.O.U]:[External Financing (EF)]])</f>
        <v>0.96</v>
      </c>
      <c r="N320" s="160">
        <v>0.49</v>
      </c>
      <c r="O320" s="160"/>
      <c r="P320" s="160">
        <v>0</v>
      </c>
      <c r="Q320" s="57">
        <f>SUM(Table8[[#This Row],[GOU 24/25]:[EF 24/25]])</f>
        <v>0.49</v>
      </c>
      <c r="R320" s="160">
        <v>0</v>
      </c>
      <c r="S320" s="160">
        <v>0</v>
      </c>
      <c r="T320" s="57">
        <f>SUM(Table8[[#This Row],[GOU 25/26]:[EF 25/26]])</f>
        <v>0</v>
      </c>
      <c r="U320" s="160">
        <v>0</v>
      </c>
      <c r="V320" s="160">
        <v>0</v>
      </c>
      <c r="W320" s="57">
        <f>SUM(Table8[[#This Row],[GOU 26/27]:[EF 26/27]])</f>
        <v>0</v>
      </c>
      <c r="X320" s="160">
        <v>0</v>
      </c>
      <c r="Y320" s="160">
        <v>0</v>
      </c>
      <c r="Z320" s="57">
        <f>SUM(Table8[[#This Row],[GOU 27/28]:[EF 27/28]])</f>
        <v>0</v>
      </c>
      <c r="AA320" s="160"/>
      <c r="AB320" s="160"/>
      <c r="AC320" s="58">
        <f>SUM(Table8[[#This Row],[GOU 28/29]:[EF 28/29]])</f>
        <v>0</v>
      </c>
    </row>
    <row r="321" spans="1:29" ht="93" x14ac:dyDescent="0.35">
      <c r="A321" s="169">
        <v>318</v>
      </c>
      <c r="B321" s="170" t="s">
        <v>491</v>
      </c>
      <c r="C321" s="171" t="s">
        <v>492</v>
      </c>
      <c r="D321" s="172" t="s">
        <v>729</v>
      </c>
      <c r="E321" s="171" t="s">
        <v>726</v>
      </c>
      <c r="F321" s="172" t="s">
        <v>658</v>
      </c>
      <c r="G321" s="171" t="s">
        <v>659</v>
      </c>
      <c r="H321" s="171" t="s">
        <v>39</v>
      </c>
      <c r="I321" s="173">
        <v>44203</v>
      </c>
      <c r="J321" s="173" t="s">
        <v>83</v>
      </c>
      <c r="K321" s="57">
        <v>0.96</v>
      </c>
      <c r="L321" s="57">
        <v>0</v>
      </c>
      <c r="M321" s="57">
        <f>SUM(Table8[[#This Row],[G.O.U]:[External Financing (EF)]])</f>
        <v>0.96</v>
      </c>
      <c r="N321" s="160">
        <v>0</v>
      </c>
      <c r="O321" s="160"/>
      <c r="P321" s="160">
        <v>0</v>
      </c>
      <c r="Q321" s="57">
        <f>SUM(Table8[[#This Row],[GOU 24/25]:[EF 24/25]])</f>
        <v>0</v>
      </c>
      <c r="R321" s="160">
        <v>0</v>
      </c>
      <c r="S321" s="160">
        <v>0</v>
      </c>
      <c r="T321" s="57">
        <f>SUM(Table8[[#This Row],[GOU 25/26]:[EF 25/26]])</f>
        <v>0</v>
      </c>
      <c r="U321" s="160">
        <v>0</v>
      </c>
      <c r="V321" s="160">
        <v>0</v>
      </c>
      <c r="W321" s="57">
        <f>SUM(Table8[[#This Row],[GOU 26/27]:[EF 26/27]])</f>
        <v>0</v>
      </c>
      <c r="X321" s="160">
        <v>0</v>
      </c>
      <c r="Y321" s="57">
        <v>0</v>
      </c>
      <c r="Z321" s="57">
        <f>SUM(Table8[[#This Row],[GOU 27/28]:[EF 27/28]])</f>
        <v>0</v>
      </c>
      <c r="AA321" s="57"/>
      <c r="AB321" s="57"/>
      <c r="AC321" s="57">
        <f>SUM(Table8[[#This Row],[GOU 28/29]:[EF 28/29]])</f>
        <v>0</v>
      </c>
    </row>
    <row r="322" spans="1:29" ht="93" x14ac:dyDescent="0.35">
      <c r="A322" s="169">
        <v>319</v>
      </c>
      <c r="B322" s="170" t="s">
        <v>491</v>
      </c>
      <c r="C322" s="171" t="s">
        <v>492</v>
      </c>
      <c r="D322" s="172" t="s">
        <v>730</v>
      </c>
      <c r="E322" s="171" t="s">
        <v>727</v>
      </c>
      <c r="F322" s="172" t="s">
        <v>660</v>
      </c>
      <c r="G322" s="171" t="s">
        <v>661</v>
      </c>
      <c r="H322" s="171" t="s">
        <v>39</v>
      </c>
      <c r="I322" s="173">
        <v>44203</v>
      </c>
      <c r="J322" s="173" t="s">
        <v>778</v>
      </c>
      <c r="K322" s="57">
        <v>0.96</v>
      </c>
      <c r="L322" s="57">
        <v>0</v>
      </c>
      <c r="M322" s="57">
        <f>SUM(Table8[[#This Row],[G.O.U]:[External Financing (EF)]])</f>
        <v>0.96</v>
      </c>
      <c r="N322" s="57">
        <v>0</v>
      </c>
      <c r="O322" s="57"/>
      <c r="P322" s="57">
        <v>0</v>
      </c>
      <c r="Q322" s="57">
        <f>SUM(Table8[[#This Row],[GOU 24/25]:[EF 24/25]])</f>
        <v>0</v>
      </c>
      <c r="R322" s="57">
        <v>0</v>
      </c>
      <c r="S322" s="57">
        <v>0</v>
      </c>
      <c r="T322" s="57">
        <f>SUM(Table8[[#This Row],[GOU 25/26]:[EF 25/26]])</f>
        <v>0</v>
      </c>
      <c r="U322" s="57">
        <v>0</v>
      </c>
      <c r="V322" s="57">
        <v>0</v>
      </c>
      <c r="W322" s="57">
        <f>SUM(Table8[[#This Row],[GOU 26/27]:[EF 26/27]])</f>
        <v>0</v>
      </c>
      <c r="X322" s="57">
        <v>0</v>
      </c>
      <c r="Y322" s="57">
        <v>0</v>
      </c>
      <c r="Z322" s="57">
        <f>SUM(Table8[[#This Row],[GOU 27/28]:[EF 27/28]])</f>
        <v>0</v>
      </c>
      <c r="AA322" s="57"/>
      <c r="AB322" s="57"/>
      <c r="AC322" s="57">
        <f>SUM(Table8[[#This Row],[GOU 28/29]:[EF 28/29]])</f>
        <v>0</v>
      </c>
    </row>
    <row r="323" spans="1:29" ht="93" x14ac:dyDescent="0.35">
      <c r="A323" s="169">
        <v>320</v>
      </c>
      <c r="B323" s="170" t="s">
        <v>491</v>
      </c>
      <c r="C323" s="171" t="s">
        <v>492</v>
      </c>
      <c r="D323" s="172" t="s">
        <v>731</v>
      </c>
      <c r="E323" s="171" t="s">
        <v>728</v>
      </c>
      <c r="F323" s="172" t="s">
        <v>662</v>
      </c>
      <c r="G323" s="171" t="s">
        <v>663</v>
      </c>
      <c r="H323" s="171" t="s">
        <v>39</v>
      </c>
      <c r="I323" s="173">
        <v>44203</v>
      </c>
      <c r="J323" s="173" t="s">
        <v>778</v>
      </c>
      <c r="K323" s="57">
        <v>0.5</v>
      </c>
      <c r="L323" s="57">
        <v>0</v>
      </c>
      <c r="M323" s="57">
        <f>SUM(Table8[[#This Row],[G.O.U]:[External Financing (EF)]])</f>
        <v>0.5</v>
      </c>
      <c r="N323" s="57">
        <v>2.2000000000000002</v>
      </c>
      <c r="O323" s="57"/>
      <c r="P323" s="57">
        <v>0</v>
      </c>
      <c r="Q323" s="57">
        <f>SUM(Table8[[#This Row],[GOU 24/25]:[EF 24/25]])</f>
        <v>2.2000000000000002</v>
      </c>
      <c r="R323" s="57">
        <v>0</v>
      </c>
      <c r="S323" s="57">
        <v>0</v>
      </c>
      <c r="T323" s="57">
        <f>SUM(Table8[[#This Row],[GOU 25/26]:[EF 25/26]])</f>
        <v>0</v>
      </c>
      <c r="U323" s="57">
        <v>0</v>
      </c>
      <c r="V323" s="57">
        <v>0</v>
      </c>
      <c r="W323" s="57">
        <f>SUM(Table8[[#This Row],[GOU 26/27]:[EF 26/27]])</f>
        <v>0</v>
      </c>
      <c r="X323" s="57">
        <v>0</v>
      </c>
      <c r="Y323" s="57">
        <v>0</v>
      </c>
      <c r="Z323" s="57">
        <f>SUM(Table8[[#This Row],[GOU 27/28]:[EF 27/28]])</f>
        <v>0</v>
      </c>
      <c r="AA323" s="57"/>
      <c r="AB323" s="57"/>
      <c r="AC323" s="57">
        <f>SUM(Table8[[#This Row],[GOU 28/29]:[EF 28/29]])</f>
        <v>0</v>
      </c>
    </row>
    <row r="324" spans="1:29" ht="93" x14ac:dyDescent="0.35">
      <c r="A324" s="169">
        <v>321</v>
      </c>
      <c r="B324" s="175" t="s">
        <v>491</v>
      </c>
      <c r="C324" s="176" t="s">
        <v>492</v>
      </c>
      <c r="D324" s="177" t="s">
        <v>161</v>
      </c>
      <c r="E324" s="176" t="s">
        <v>2525</v>
      </c>
      <c r="F324" s="177">
        <v>1830</v>
      </c>
      <c r="G324" s="176" t="s">
        <v>2526</v>
      </c>
      <c r="H324" s="176" t="s">
        <v>36</v>
      </c>
      <c r="I324" s="178">
        <v>45474</v>
      </c>
      <c r="J324" s="178">
        <v>47299</v>
      </c>
      <c r="K324" s="158">
        <v>62.24</v>
      </c>
      <c r="L324" s="158"/>
      <c r="M324" s="57">
        <f>SUM(Table8[[#This Row],[G.O.U]:[External Financing (EF)]])</f>
        <v>62.24</v>
      </c>
      <c r="N324" s="158">
        <v>2.5</v>
      </c>
      <c r="O324" s="158"/>
      <c r="P324" s="158"/>
      <c r="Q324" s="158">
        <f>SUM(Table8[[#This Row],[GOU 24/25]:[EF 24/25]])</f>
        <v>2.5</v>
      </c>
      <c r="R324" s="158"/>
      <c r="S324" s="158"/>
      <c r="T324" s="158">
        <f>SUM(Table8[[#This Row],[GOU 25/26]:[EF 25/26]])</f>
        <v>0</v>
      </c>
      <c r="U324" s="158"/>
      <c r="V324" s="158"/>
      <c r="W324" s="158">
        <f>SUM(Table8[[#This Row],[GOU 26/27]:[EF 26/27]])</f>
        <v>0</v>
      </c>
      <c r="X324" s="158"/>
      <c r="Y324" s="158"/>
      <c r="Z324" s="158">
        <f>SUM(Table8[[#This Row],[GOU 27/28]:[EF 27/28]])</f>
        <v>0</v>
      </c>
      <c r="AA324" s="158"/>
      <c r="AB324" s="158"/>
      <c r="AC324" s="158">
        <f>SUM(Table8[[#This Row],[GOU 28/29]:[EF 28/29]])</f>
        <v>0</v>
      </c>
    </row>
    <row r="325" spans="1:29" ht="69.75" x14ac:dyDescent="0.35">
      <c r="A325" s="169">
        <v>322</v>
      </c>
      <c r="B325" s="170" t="s">
        <v>664</v>
      </c>
      <c r="C325" s="171" t="s">
        <v>665</v>
      </c>
      <c r="D325" s="172" t="s">
        <v>47</v>
      </c>
      <c r="E325" s="171" t="s">
        <v>48</v>
      </c>
      <c r="F325" s="172" t="s">
        <v>1146</v>
      </c>
      <c r="G325" s="171" t="s">
        <v>1147</v>
      </c>
      <c r="H325" s="171" t="s">
        <v>181</v>
      </c>
      <c r="I325" s="173">
        <v>43282</v>
      </c>
      <c r="J325" s="173">
        <v>45870</v>
      </c>
      <c r="K325" s="57">
        <v>16.8</v>
      </c>
      <c r="L325" s="57">
        <v>176.4</v>
      </c>
      <c r="M325" s="57">
        <f>SUM(Table8[[#This Row],[G.O.U]:[External Financing (EF)]])</f>
        <v>193.20000000000002</v>
      </c>
      <c r="N325" s="57">
        <v>2.5</v>
      </c>
      <c r="O325" s="57"/>
      <c r="P325" s="57">
        <v>17.055</v>
      </c>
      <c r="Q325" s="57">
        <f>SUM(Table8[[#This Row],[GOU 24/25]:[EF 24/25]])</f>
        <v>19.555</v>
      </c>
      <c r="R325" s="57"/>
      <c r="S325" s="57"/>
      <c r="T325" s="57">
        <f>SUM(Table8[[#This Row],[GOU 25/26]:[EF 25/26]])</f>
        <v>0</v>
      </c>
      <c r="U325" s="57"/>
      <c r="V325" s="57"/>
      <c r="W325" s="57">
        <f>SUM(Table8[[#This Row],[GOU 26/27]:[EF 26/27]])</f>
        <v>0</v>
      </c>
      <c r="X325" s="57"/>
      <c r="Y325" s="57"/>
      <c r="Z325" s="57">
        <f>SUM(Table8[[#This Row],[GOU 27/28]:[EF 27/28]])</f>
        <v>0</v>
      </c>
      <c r="AA325" s="57"/>
      <c r="AB325" s="57"/>
      <c r="AC325" s="57">
        <f>SUM(Table8[[#This Row],[GOU 28/29]:[EF 28/29]])</f>
        <v>0</v>
      </c>
    </row>
    <row r="326" spans="1:29" ht="69.75" x14ac:dyDescent="0.35">
      <c r="A326" s="169">
        <v>323</v>
      </c>
      <c r="B326" s="170" t="s">
        <v>664</v>
      </c>
      <c r="C326" s="171" t="s">
        <v>665</v>
      </c>
      <c r="D326" s="172" t="s">
        <v>47</v>
      </c>
      <c r="E326" s="171" t="s">
        <v>48</v>
      </c>
      <c r="F326" s="169" t="s">
        <v>45</v>
      </c>
      <c r="G326" s="171" t="s">
        <v>46</v>
      </c>
      <c r="H326" s="171" t="s">
        <v>36</v>
      </c>
      <c r="I326" s="173">
        <v>44568</v>
      </c>
      <c r="J326" s="173" t="s">
        <v>780</v>
      </c>
      <c r="K326" s="57">
        <v>69</v>
      </c>
      <c r="L326" s="57">
        <v>694</v>
      </c>
      <c r="M326" s="57">
        <f>SUM(Table8[[#This Row],[G.O.U]:[External Financing (EF)]])</f>
        <v>763</v>
      </c>
      <c r="N326" s="57">
        <v>0.76</v>
      </c>
      <c r="O326" s="57"/>
      <c r="P326" s="57">
        <v>101.908</v>
      </c>
      <c r="Q326" s="57">
        <f>SUM(Table8[[#This Row],[GOU 24/25]:[EF 24/25]])</f>
        <v>102.66800000000001</v>
      </c>
      <c r="R326" s="57">
        <v>2</v>
      </c>
      <c r="S326" s="57">
        <v>69.260000000000005</v>
      </c>
      <c r="T326" s="57">
        <f>SUM(Table8[[#This Row],[GOU 25/26]:[EF 25/26]])</f>
        <v>71.260000000000005</v>
      </c>
      <c r="U326" s="57">
        <v>1</v>
      </c>
      <c r="V326" s="57">
        <v>23.82</v>
      </c>
      <c r="W326" s="57">
        <f>SUM(Table8[[#This Row],[GOU 26/27]:[EF 26/27]])</f>
        <v>24.82</v>
      </c>
      <c r="X326" s="57">
        <v>0</v>
      </c>
      <c r="Y326" s="57">
        <v>0</v>
      </c>
      <c r="Z326" s="57">
        <f>SUM(Table8[[#This Row],[GOU 27/28]:[EF 27/28]])</f>
        <v>0</v>
      </c>
      <c r="AA326" s="57"/>
      <c r="AB326" s="57"/>
      <c r="AC326" s="57">
        <f>SUM(Table8[[#This Row],[GOU 28/29]:[EF 28/29]])</f>
        <v>0</v>
      </c>
    </row>
    <row r="327" spans="1:29" ht="93" x14ac:dyDescent="0.35">
      <c r="A327" s="169">
        <v>324</v>
      </c>
      <c r="B327" s="170" t="s">
        <v>664</v>
      </c>
      <c r="C327" s="171" t="s">
        <v>665</v>
      </c>
      <c r="D327" s="172" t="s">
        <v>47</v>
      </c>
      <c r="E327" s="171" t="s">
        <v>48</v>
      </c>
      <c r="F327" s="172">
        <v>1811</v>
      </c>
      <c r="G327" s="171" t="s">
        <v>2486</v>
      </c>
      <c r="H327" s="171" t="s">
        <v>36</v>
      </c>
      <c r="I327" s="173">
        <v>45298</v>
      </c>
      <c r="J327" s="173" t="s">
        <v>2475</v>
      </c>
      <c r="K327" s="57">
        <v>37.200000000000003</v>
      </c>
      <c r="L327" s="57">
        <v>294.8</v>
      </c>
      <c r="M327" s="57">
        <f>SUM(Table8[[#This Row],[G.O.U]:[External Financing (EF)]])</f>
        <v>332</v>
      </c>
      <c r="N327" s="57">
        <v>0.4</v>
      </c>
      <c r="O327" s="57"/>
      <c r="P327" s="57">
        <v>8.8239999999999998</v>
      </c>
      <c r="Q327" s="57">
        <f>SUM(Table8[[#This Row],[GOU 24/25]:[EF 24/25]])</f>
        <v>9.2240000000000002</v>
      </c>
      <c r="R327" s="57">
        <v>6.5970000000000004</v>
      </c>
      <c r="S327" s="57">
        <v>114</v>
      </c>
      <c r="T327" s="57">
        <f>SUM(Table8[[#This Row],[GOU 25/26]:[EF 25/26]])</f>
        <v>120.59699999999999</v>
      </c>
      <c r="U327" s="57">
        <v>10.27</v>
      </c>
      <c r="V327" s="57">
        <v>55.47</v>
      </c>
      <c r="W327" s="57">
        <f>SUM(Table8[[#This Row],[GOU 26/27]:[EF 26/27]])</f>
        <v>65.739999999999995</v>
      </c>
      <c r="X327" s="57">
        <v>12.29</v>
      </c>
      <c r="Y327" s="57">
        <v>44.32</v>
      </c>
      <c r="Z327" s="57">
        <f>SUM(Table8[[#This Row],[GOU 27/28]:[EF 27/28]])</f>
        <v>56.61</v>
      </c>
      <c r="AA327" s="57">
        <v>2.96</v>
      </c>
      <c r="AB327" s="57">
        <v>12.27</v>
      </c>
      <c r="AC327" s="57">
        <f>SUM(Table8[[#This Row],[GOU 28/29]:[EF 28/29]])</f>
        <v>15.23</v>
      </c>
    </row>
    <row r="328" spans="1:29" ht="69.75" x14ac:dyDescent="0.35">
      <c r="A328" s="169">
        <v>325</v>
      </c>
      <c r="B328" s="170" t="s">
        <v>664</v>
      </c>
      <c r="C328" s="171" t="s">
        <v>665</v>
      </c>
      <c r="D328" s="172" t="s">
        <v>47</v>
      </c>
      <c r="E328" s="171" t="s">
        <v>48</v>
      </c>
      <c r="F328" s="172" t="s">
        <v>670</v>
      </c>
      <c r="G328" s="171" t="s">
        <v>671</v>
      </c>
      <c r="H328" s="171" t="s">
        <v>39</v>
      </c>
      <c r="I328" s="173">
        <v>43837</v>
      </c>
      <c r="J328" s="173" t="s">
        <v>778</v>
      </c>
      <c r="K328" s="57">
        <v>15.6</v>
      </c>
      <c r="L328" s="57">
        <v>0</v>
      </c>
      <c r="M328" s="57">
        <f>SUM(Table8[[#This Row],[G.O.U]:[External Financing (EF)]])</f>
        <v>15.6</v>
      </c>
      <c r="N328" s="57">
        <v>5.64</v>
      </c>
      <c r="O328" s="57"/>
      <c r="P328" s="57">
        <v>0</v>
      </c>
      <c r="Q328" s="57">
        <f>SUM(Table8[[#This Row],[GOU 24/25]:[EF 24/25]])</f>
        <v>5.64</v>
      </c>
      <c r="R328" s="57">
        <v>0</v>
      </c>
      <c r="S328" s="57">
        <v>0</v>
      </c>
      <c r="T328" s="57">
        <f>SUM(Table8[[#This Row],[GOU 25/26]:[EF 25/26]])</f>
        <v>0</v>
      </c>
      <c r="U328" s="57">
        <v>0</v>
      </c>
      <c r="V328" s="57">
        <v>0</v>
      </c>
      <c r="W328" s="57">
        <f>SUM(Table8[[#This Row],[GOU 26/27]:[EF 26/27]])</f>
        <v>0</v>
      </c>
      <c r="X328" s="57">
        <v>0</v>
      </c>
      <c r="Y328" s="57">
        <v>0</v>
      </c>
      <c r="Z328" s="57">
        <f>SUM(Table8[[#This Row],[GOU 27/28]:[EF 27/28]])</f>
        <v>0</v>
      </c>
      <c r="AA328" s="57"/>
      <c r="AB328" s="57"/>
      <c r="AC328" s="57">
        <f>SUM(Table8[[#This Row],[GOU 28/29]:[EF 28/29]])</f>
        <v>0</v>
      </c>
    </row>
    <row r="329" spans="1:29" ht="69.75" x14ac:dyDescent="0.35">
      <c r="A329" s="169">
        <v>326</v>
      </c>
      <c r="B329" s="170" t="s">
        <v>664</v>
      </c>
      <c r="C329" s="171" t="s">
        <v>665</v>
      </c>
      <c r="D329" s="172" t="s">
        <v>47</v>
      </c>
      <c r="E329" s="171" t="s">
        <v>48</v>
      </c>
      <c r="F329" s="172" t="s">
        <v>674</v>
      </c>
      <c r="G329" s="171" t="s">
        <v>675</v>
      </c>
      <c r="H329" s="171" t="s">
        <v>36</v>
      </c>
      <c r="I329" s="173">
        <v>44203</v>
      </c>
      <c r="J329" s="173" t="s">
        <v>779</v>
      </c>
      <c r="K329" s="57">
        <v>13.812005476</v>
      </c>
      <c r="L329" s="57">
        <v>109.2</v>
      </c>
      <c r="M329" s="57">
        <f>SUM(Table8[[#This Row],[G.O.U]:[External Financing (EF)]])</f>
        <v>123.012005476</v>
      </c>
      <c r="N329" s="57">
        <v>0.1</v>
      </c>
      <c r="O329" s="57"/>
      <c r="P329" s="57">
        <v>35.284002600000001</v>
      </c>
      <c r="Q329" s="57">
        <f>SUM(Table8[[#This Row],[GOU 24/25]:[EF 24/25]])</f>
        <v>35.384002600000002</v>
      </c>
      <c r="R329" s="57">
        <v>1.602005476</v>
      </c>
      <c r="S329" s="57">
        <v>17.0688435</v>
      </c>
      <c r="T329" s="57">
        <f>SUM(Table8[[#This Row],[GOU 25/26]:[EF 25/26]])</f>
        <v>18.670848975999998</v>
      </c>
      <c r="U329" s="57">
        <v>0</v>
      </c>
      <c r="V329" s="57">
        <v>0</v>
      </c>
      <c r="W329" s="57">
        <f>SUM(Table8[[#This Row],[GOU 26/27]:[EF 26/27]])</f>
        <v>0</v>
      </c>
      <c r="X329" s="57">
        <v>0</v>
      </c>
      <c r="Y329" s="57">
        <v>0</v>
      </c>
      <c r="Z329" s="57">
        <f>SUM(Table8[[#This Row],[GOU 27/28]:[EF 27/28]])</f>
        <v>0</v>
      </c>
      <c r="AA329" s="57"/>
      <c r="AB329" s="57"/>
      <c r="AC329" s="57">
        <f>SUM(Table8[[#This Row],[GOU 28/29]:[EF 28/29]])</f>
        <v>0</v>
      </c>
    </row>
    <row r="330" spans="1:29" ht="116.25" x14ac:dyDescent="0.35">
      <c r="A330" s="169">
        <v>327</v>
      </c>
      <c r="B330" s="170" t="s">
        <v>676</v>
      </c>
      <c r="C330" s="171" t="s">
        <v>677</v>
      </c>
      <c r="D330" s="172" t="s">
        <v>666</v>
      </c>
      <c r="E330" s="171" t="s">
        <v>667</v>
      </c>
      <c r="F330" s="172" t="s">
        <v>668</v>
      </c>
      <c r="G330" s="171" t="s">
        <v>669</v>
      </c>
      <c r="H330" s="171" t="s">
        <v>39</v>
      </c>
      <c r="I330" s="173">
        <v>43837</v>
      </c>
      <c r="J330" s="173" t="s">
        <v>778</v>
      </c>
      <c r="K330" s="57">
        <v>13.37</v>
      </c>
      <c r="L330" s="57">
        <v>0</v>
      </c>
      <c r="M330" s="57">
        <f>SUM(Table8[[#This Row],[G.O.U]:[External Financing (EF)]])</f>
        <v>13.37</v>
      </c>
      <c r="N330" s="57">
        <v>3.7759999999999998</v>
      </c>
      <c r="O330" s="57"/>
      <c r="P330" s="57">
        <v>0</v>
      </c>
      <c r="Q330" s="57">
        <f>SUM(Table8[[#This Row],[GOU 24/25]:[EF 24/25]])</f>
        <v>3.7759999999999998</v>
      </c>
      <c r="R330" s="57">
        <v>0</v>
      </c>
      <c r="S330" s="57">
        <v>0</v>
      </c>
      <c r="T330" s="57">
        <f>SUM(Table8[[#This Row],[GOU 25/26]:[EF 25/26]])</f>
        <v>0</v>
      </c>
      <c r="U330" s="57">
        <v>0</v>
      </c>
      <c r="V330" s="57">
        <v>0</v>
      </c>
      <c r="W330" s="57">
        <f>SUM(Table8[[#This Row],[GOU 26/27]:[EF 26/27]])</f>
        <v>0</v>
      </c>
      <c r="X330" s="57">
        <v>0</v>
      </c>
      <c r="Y330" s="57">
        <v>0</v>
      </c>
      <c r="Z330" s="57">
        <f>SUM(Table8[[#This Row],[GOU 27/28]:[EF 27/28]])</f>
        <v>0</v>
      </c>
      <c r="AA330" s="57"/>
      <c r="AB330" s="57"/>
      <c r="AC330" s="57">
        <f>SUM(Table8[[#This Row],[GOU 28/29]:[EF 28/29]])</f>
        <v>0</v>
      </c>
    </row>
    <row r="331" spans="1:29" ht="116.25" x14ac:dyDescent="0.35">
      <c r="A331" s="169">
        <v>328</v>
      </c>
      <c r="B331" s="170" t="s">
        <v>676</v>
      </c>
      <c r="C331" s="171" t="s">
        <v>677</v>
      </c>
      <c r="D331" s="172" t="s">
        <v>179</v>
      </c>
      <c r="E331" s="171" t="s">
        <v>180</v>
      </c>
      <c r="F331" s="172" t="s">
        <v>678</v>
      </c>
      <c r="G331" s="171" t="s">
        <v>679</v>
      </c>
      <c r="H331" s="171" t="s">
        <v>181</v>
      </c>
      <c r="I331" s="173">
        <v>43472</v>
      </c>
      <c r="J331" s="173" t="s">
        <v>778</v>
      </c>
      <c r="K331" s="57">
        <v>621.5</v>
      </c>
      <c r="L331" s="57">
        <v>93.56</v>
      </c>
      <c r="M331" s="57">
        <f>SUM(Table8[[#This Row],[G.O.U]:[External Financing (EF)]])</f>
        <v>715.06</v>
      </c>
      <c r="N331" s="57">
        <v>145.83500000000001</v>
      </c>
      <c r="O331" s="57"/>
      <c r="P331" s="57">
        <v>5.4370000000000003</v>
      </c>
      <c r="Q331" s="57">
        <f>SUM(Table8[[#This Row],[GOU 24/25]:[EF 24/25]])</f>
        <v>151.27200000000002</v>
      </c>
      <c r="R331" s="57">
        <v>0</v>
      </c>
      <c r="S331" s="57">
        <v>0</v>
      </c>
      <c r="T331" s="57">
        <f>SUM(Table8[[#This Row],[GOU 25/26]:[EF 25/26]])</f>
        <v>0</v>
      </c>
      <c r="U331" s="57">
        <v>0</v>
      </c>
      <c r="V331" s="57">
        <v>0</v>
      </c>
      <c r="W331" s="57">
        <f>SUM(Table8[[#This Row],[GOU 26/27]:[EF 26/27]])</f>
        <v>0</v>
      </c>
      <c r="X331" s="57">
        <v>0</v>
      </c>
      <c r="Y331" s="57">
        <v>0</v>
      </c>
      <c r="Z331" s="57">
        <f>SUM(Table8[[#This Row],[GOU 27/28]:[EF 27/28]])</f>
        <v>0</v>
      </c>
      <c r="AA331" s="57"/>
      <c r="AB331" s="57"/>
      <c r="AC331" s="57">
        <f>SUM(Table8[[#This Row],[GOU 28/29]:[EF 28/29]])</f>
        <v>0</v>
      </c>
    </row>
    <row r="332" spans="1:29" ht="116.25" x14ac:dyDescent="0.35">
      <c r="A332" s="169">
        <v>329</v>
      </c>
      <c r="B332" s="170" t="s">
        <v>676</v>
      </c>
      <c r="C332" s="171" t="s">
        <v>677</v>
      </c>
      <c r="D332" s="172" t="s">
        <v>179</v>
      </c>
      <c r="E332" s="171" t="s">
        <v>180</v>
      </c>
      <c r="F332" s="172" t="s">
        <v>680</v>
      </c>
      <c r="G332" s="171" t="s">
        <v>681</v>
      </c>
      <c r="H332" s="171" t="s">
        <v>39</v>
      </c>
      <c r="I332" s="173">
        <v>43837</v>
      </c>
      <c r="J332" s="173" t="s">
        <v>778</v>
      </c>
      <c r="K332" s="57">
        <v>250.56</v>
      </c>
      <c r="L332" s="57">
        <v>0</v>
      </c>
      <c r="M332" s="57">
        <f>SUM(Table8[[#This Row],[G.O.U]:[External Financing (EF)]])</f>
        <v>250.56</v>
      </c>
      <c r="N332" s="57">
        <v>15.911</v>
      </c>
      <c r="O332" s="57"/>
      <c r="P332" s="57">
        <v>0</v>
      </c>
      <c r="Q332" s="57">
        <f>SUM(Table8[[#This Row],[GOU 24/25]:[EF 24/25]])</f>
        <v>15.911</v>
      </c>
      <c r="R332" s="57">
        <v>0</v>
      </c>
      <c r="S332" s="57">
        <v>0</v>
      </c>
      <c r="T332" s="57">
        <f>SUM(Table8[[#This Row],[GOU 25/26]:[EF 25/26]])</f>
        <v>0</v>
      </c>
      <c r="U332" s="57">
        <v>0</v>
      </c>
      <c r="V332" s="57">
        <v>0</v>
      </c>
      <c r="W332" s="57">
        <f>SUM(Table8[[#This Row],[GOU 26/27]:[EF 26/27]])</f>
        <v>0</v>
      </c>
      <c r="X332" s="57">
        <v>0</v>
      </c>
      <c r="Y332" s="57">
        <v>0</v>
      </c>
      <c r="Z332" s="57">
        <f>SUM(Table8[[#This Row],[GOU 27/28]:[EF 27/28]])</f>
        <v>0</v>
      </c>
      <c r="AA332" s="57"/>
      <c r="AB332" s="57"/>
      <c r="AC332" s="57">
        <f>SUM(Table8[[#This Row],[GOU 28/29]:[EF 28/29]])</f>
        <v>0</v>
      </c>
    </row>
    <row r="333" spans="1:29" ht="116.25" x14ac:dyDescent="0.35">
      <c r="A333" s="169">
        <v>330</v>
      </c>
      <c r="B333" s="170" t="s">
        <v>676</v>
      </c>
      <c r="C333" s="171" t="s">
        <v>677</v>
      </c>
      <c r="D333" s="172" t="s">
        <v>179</v>
      </c>
      <c r="E333" s="171" t="s">
        <v>180</v>
      </c>
      <c r="F333" s="172" t="s">
        <v>776</v>
      </c>
      <c r="G333" s="171" t="s">
        <v>777</v>
      </c>
      <c r="H333" s="171" t="s">
        <v>181</v>
      </c>
      <c r="I333" s="173">
        <v>42011</v>
      </c>
      <c r="J333" s="173" t="s">
        <v>779</v>
      </c>
      <c r="K333" s="57">
        <v>0</v>
      </c>
      <c r="L333" s="57">
        <v>6.5</v>
      </c>
      <c r="M333" s="57">
        <f>SUM(Table8[[#This Row],[G.O.U]:[External Financing (EF)]])</f>
        <v>6.5</v>
      </c>
      <c r="N333" s="57">
        <v>0.376</v>
      </c>
      <c r="O333" s="57"/>
      <c r="P333" s="57">
        <v>1.2170000000000001</v>
      </c>
      <c r="Q333" s="57">
        <f>SUM(Table8[[#This Row],[GOU 24/25]:[EF 24/25]])</f>
        <v>1.593</v>
      </c>
      <c r="R333" s="57"/>
      <c r="S333" s="57">
        <v>1.54</v>
      </c>
      <c r="T333" s="57">
        <f>SUM(Table8[[#This Row],[GOU 25/26]:[EF 25/26]])</f>
        <v>1.54</v>
      </c>
      <c r="U333" s="57"/>
      <c r="V333" s="57"/>
      <c r="W333" s="57">
        <f>SUM(Table8[[#This Row],[GOU 26/27]:[EF 26/27]])</f>
        <v>0</v>
      </c>
      <c r="X333" s="57"/>
      <c r="Y333" s="57"/>
      <c r="Z333" s="57">
        <f>SUM(Table8[[#This Row],[GOU 27/28]:[EF 27/28]])</f>
        <v>0</v>
      </c>
      <c r="AA333" s="57"/>
      <c r="AB333" s="57"/>
      <c r="AC333" s="57">
        <f>SUM(Table8[[#This Row],[GOU 28/29]:[EF 28/29]])</f>
        <v>0</v>
      </c>
    </row>
    <row r="334" spans="1:29" ht="116.25" x14ac:dyDescent="0.35">
      <c r="A334" s="169">
        <v>331</v>
      </c>
      <c r="B334" s="170" t="s">
        <v>676</v>
      </c>
      <c r="C334" s="171" t="s">
        <v>677</v>
      </c>
      <c r="D334" s="172" t="s">
        <v>682</v>
      </c>
      <c r="E334" s="171" t="s">
        <v>683</v>
      </c>
      <c r="F334" s="172" t="s">
        <v>684</v>
      </c>
      <c r="G334" s="171" t="s">
        <v>685</v>
      </c>
      <c r="H334" s="171" t="s">
        <v>39</v>
      </c>
      <c r="I334" s="173">
        <v>43837</v>
      </c>
      <c r="J334" s="173" t="s">
        <v>778</v>
      </c>
      <c r="K334" s="57">
        <v>29.25</v>
      </c>
      <c r="L334" s="57">
        <v>0</v>
      </c>
      <c r="M334" s="57">
        <f>SUM(Table8[[#This Row],[G.O.U]:[External Financing (EF)]])</f>
        <v>29.25</v>
      </c>
      <c r="N334" s="57">
        <v>2.0139999999999998</v>
      </c>
      <c r="O334" s="57"/>
      <c r="P334" s="57">
        <v>0</v>
      </c>
      <c r="Q334" s="57">
        <f>SUM(Table8[[#This Row],[GOU 24/25]:[EF 24/25]])</f>
        <v>2.0139999999999998</v>
      </c>
      <c r="R334" s="57">
        <v>0</v>
      </c>
      <c r="S334" s="57">
        <v>0</v>
      </c>
      <c r="T334" s="57">
        <f>SUM(Table8[[#This Row],[GOU 25/26]:[EF 25/26]])</f>
        <v>0</v>
      </c>
      <c r="U334" s="57">
        <v>0</v>
      </c>
      <c r="V334" s="57">
        <v>0</v>
      </c>
      <c r="W334" s="57">
        <f>SUM(Table8[[#This Row],[GOU 26/27]:[EF 26/27]])</f>
        <v>0</v>
      </c>
      <c r="X334" s="57">
        <v>0</v>
      </c>
      <c r="Y334" s="57">
        <v>0</v>
      </c>
      <c r="Z334" s="57">
        <f>SUM(Table8[[#This Row],[GOU 27/28]:[EF 27/28]])</f>
        <v>0</v>
      </c>
      <c r="AA334" s="57"/>
      <c r="AB334" s="57"/>
      <c r="AC334" s="57">
        <f>SUM(Table8[[#This Row],[GOU 28/29]:[EF 28/29]])</f>
        <v>0</v>
      </c>
    </row>
    <row r="335" spans="1:29" ht="116.25" x14ac:dyDescent="0.35">
      <c r="A335" s="169">
        <v>332</v>
      </c>
      <c r="B335" s="170" t="s">
        <v>676</v>
      </c>
      <c r="C335" s="171" t="s">
        <v>677</v>
      </c>
      <c r="D335" s="172" t="s">
        <v>682</v>
      </c>
      <c r="E335" s="171" t="s">
        <v>683</v>
      </c>
      <c r="F335" s="172">
        <v>1817</v>
      </c>
      <c r="G335" s="171" t="s">
        <v>2490</v>
      </c>
      <c r="H335" s="171" t="s">
        <v>36</v>
      </c>
      <c r="I335" s="173">
        <v>45298</v>
      </c>
      <c r="J335" s="173" t="s">
        <v>2475</v>
      </c>
      <c r="K335" s="57">
        <v>143.739</v>
      </c>
      <c r="L335" s="57"/>
      <c r="M335" s="57">
        <f>SUM(Table8[[#This Row],[G.O.U]:[External Financing (EF)]])</f>
        <v>143.739</v>
      </c>
      <c r="N335" s="57">
        <v>10</v>
      </c>
      <c r="O335" s="57"/>
      <c r="P335" s="57"/>
      <c r="Q335" s="57">
        <f>SUM(Table8[[#This Row],[GOU 24/25]:[EF 24/25]])</f>
        <v>10</v>
      </c>
      <c r="R335" s="57">
        <v>36.131</v>
      </c>
      <c r="S335" s="57"/>
      <c r="T335" s="57">
        <f>SUM(Table8[[#This Row],[GOU 25/26]:[EF 25/26]])</f>
        <v>36.131</v>
      </c>
      <c r="U335" s="57">
        <v>37.979999999999997</v>
      </c>
      <c r="V335" s="57"/>
      <c r="W335" s="57">
        <f>SUM(Table8[[#This Row],[GOU 26/27]:[EF 26/27]])</f>
        <v>37.979999999999997</v>
      </c>
      <c r="X335" s="57">
        <v>28.49</v>
      </c>
      <c r="Y335" s="57"/>
      <c r="Z335" s="57">
        <f>SUM(Table8[[#This Row],[GOU 27/28]:[EF 27/28]])</f>
        <v>28.49</v>
      </c>
      <c r="AA335" s="57">
        <v>16.649999999999999</v>
      </c>
      <c r="AB335" s="57"/>
      <c r="AC335" s="57">
        <f>SUM(Table8[[#This Row],[GOU 28/29]:[EF 28/29]])</f>
        <v>16.649999999999999</v>
      </c>
    </row>
    <row r="336" spans="1:29" ht="116.25" x14ac:dyDescent="0.35">
      <c r="A336" s="169">
        <v>333</v>
      </c>
      <c r="B336" s="170" t="s">
        <v>676</v>
      </c>
      <c r="C336" s="171" t="s">
        <v>677</v>
      </c>
      <c r="D336" s="172" t="s">
        <v>686</v>
      </c>
      <c r="E336" s="171" t="s">
        <v>687</v>
      </c>
      <c r="F336" s="172" t="s">
        <v>688</v>
      </c>
      <c r="G336" s="171" t="s">
        <v>689</v>
      </c>
      <c r="H336" s="171" t="s">
        <v>39</v>
      </c>
      <c r="I336" s="173">
        <v>43837</v>
      </c>
      <c r="J336" s="173" t="s">
        <v>778</v>
      </c>
      <c r="K336" s="57">
        <v>8.3000000000000007</v>
      </c>
      <c r="L336" s="57">
        <v>0</v>
      </c>
      <c r="M336" s="57">
        <f>SUM(Table8[[#This Row],[G.O.U]:[External Financing (EF)]])</f>
        <v>8.3000000000000007</v>
      </c>
      <c r="N336" s="57">
        <v>0.216</v>
      </c>
      <c r="O336" s="57"/>
      <c r="P336" s="57">
        <v>0</v>
      </c>
      <c r="Q336" s="57">
        <f>SUM(Table8[[#This Row],[GOU 24/25]:[EF 24/25]])</f>
        <v>0.216</v>
      </c>
      <c r="R336" s="57">
        <v>0</v>
      </c>
      <c r="S336" s="57">
        <v>0</v>
      </c>
      <c r="T336" s="57">
        <f>SUM(Table8[[#This Row],[GOU 25/26]:[EF 25/26]])</f>
        <v>0</v>
      </c>
      <c r="U336" s="57">
        <v>0</v>
      </c>
      <c r="V336" s="57">
        <v>0</v>
      </c>
      <c r="W336" s="57">
        <f>SUM(Table8[[#This Row],[GOU 26/27]:[EF 26/27]])</f>
        <v>0</v>
      </c>
      <c r="X336" s="57">
        <v>0</v>
      </c>
      <c r="Y336" s="57">
        <v>0</v>
      </c>
      <c r="Z336" s="57">
        <f>SUM(Table8[[#This Row],[GOU 27/28]:[EF 27/28]])</f>
        <v>0</v>
      </c>
      <c r="AA336" s="57"/>
      <c r="AB336" s="57"/>
      <c r="AC336" s="57">
        <f>SUM(Table8[[#This Row],[GOU 28/29]:[EF 28/29]])</f>
        <v>0</v>
      </c>
    </row>
    <row r="337" spans="1:29" ht="116.25" x14ac:dyDescent="0.35">
      <c r="A337" s="169">
        <v>334</v>
      </c>
      <c r="B337" s="170" t="s">
        <v>676</v>
      </c>
      <c r="C337" s="171" t="s">
        <v>677</v>
      </c>
      <c r="D337" s="172" t="s">
        <v>690</v>
      </c>
      <c r="E337" s="171" t="s">
        <v>691</v>
      </c>
      <c r="F337" s="172" t="s">
        <v>692</v>
      </c>
      <c r="G337" s="171" t="s">
        <v>693</v>
      </c>
      <c r="H337" s="171" t="s">
        <v>39</v>
      </c>
      <c r="I337" s="173">
        <v>43837</v>
      </c>
      <c r="J337" s="173" t="s">
        <v>778</v>
      </c>
      <c r="K337" s="57">
        <v>182.45075985</v>
      </c>
      <c r="L337" s="57">
        <v>0</v>
      </c>
      <c r="M337" s="57">
        <f>SUM(Table8[[#This Row],[G.O.U]:[External Financing (EF)]])</f>
        <v>182.45075985</v>
      </c>
      <c r="N337" s="57">
        <v>112.634</v>
      </c>
      <c r="O337" s="57">
        <v>7.7569999999999997</v>
      </c>
      <c r="P337" s="57">
        <v>0</v>
      </c>
      <c r="Q337" s="57">
        <f>SUM(Table8[[#This Row],[GOU 24/25]:[EF 24/25]])</f>
        <v>120.39100000000001</v>
      </c>
      <c r="R337" s="57">
        <v>0</v>
      </c>
      <c r="S337" s="57">
        <v>0</v>
      </c>
      <c r="T337" s="57">
        <f>SUM(Table8[[#This Row],[GOU 25/26]:[EF 25/26]])</f>
        <v>0</v>
      </c>
      <c r="U337" s="57">
        <v>0</v>
      </c>
      <c r="V337" s="57">
        <v>0</v>
      </c>
      <c r="W337" s="57">
        <f>SUM(Table8[[#This Row],[GOU 26/27]:[EF 26/27]])</f>
        <v>0</v>
      </c>
      <c r="X337" s="57">
        <v>0</v>
      </c>
      <c r="Y337" s="57">
        <v>0</v>
      </c>
      <c r="Z337" s="57">
        <f>SUM(Table8[[#This Row],[GOU 27/28]:[EF 27/28]])</f>
        <v>0</v>
      </c>
      <c r="AA337" s="57"/>
      <c r="AB337" s="57"/>
      <c r="AC337" s="57">
        <f>SUM(Table8[[#This Row],[GOU 28/29]:[EF 28/29]])</f>
        <v>0</v>
      </c>
    </row>
    <row r="338" spans="1:29" ht="116.25" x14ac:dyDescent="0.35">
      <c r="A338" s="169">
        <v>335</v>
      </c>
      <c r="B338" s="170" t="s">
        <v>676</v>
      </c>
      <c r="C338" s="171" t="s">
        <v>677</v>
      </c>
      <c r="D338" s="172" t="s">
        <v>694</v>
      </c>
      <c r="E338" s="171" t="s">
        <v>695</v>
      </c>
      <c r="F338" s="172" t="s">
        <v>696</v>
      </c>
      <c r="G338" s="171" t="s">
        <v>697</v>
      </c>
      <c r="H338" s="171" t="s">
        <v>39</v>
      </c>
      <c r="I338" s="173">
        <v>43837</v>
      </c>
      <c r="J338" s="173" t="s">
        <v>778</v>
      </c>
      <c r="K338" s="57">
        <v>115.8608</v>
      </c>
      <c r="L338" s="57">
        <v>0</v>
      </c>
      <c r="M338" s="57">
        <f>SUM(Table8[[#This Row],[G.O.U]:[External Financing (EF)]])</f>
        <v>115.8608</v>
      </c>
      <c r="N338" s="57">
        <v>12.36</v>
      </c>
      <c r="O338" s="57"/>
      <c r="P338" s="57">
        <v>0</v>
      </c>
      <c r="Q338" s="57">
        <f>SUM(Table8[[#This Row],[GOU 24/25]:[EF 24/25]])</f>
        <v>12.36</v>
      </c>
      <c r="R338" s="57">
        <v>0</v>
      </c>
      <c r="S338" s="57">
        <v>0</v>
      </c>
      <c r="T338" s="57">
        <f>SUM(Table8[[#This Row],[GOU 25/26]:[EF 25/26]])</f>
        <v>0</v>
      </c>
      <c r="U338" s="57">
        <v>0</v>
      </c>
      <c r="V338" s="57">
        <v>0</v>
      </c>
      <c r="W338" s="57">
        <f>SUM(Table8[[#This Row],[GOU 26/27]:[EF 26/27]])</f>
        <v>0</v>
      </c>
      <c r="X338" s="57">
        <v>0</v>
      </c>
      <c r="Y338" s="57">
        <v>0</v>
      </c>
      <c r="Z338" s="57">
        <f>SUM(Table8[[#This Row],[GOU 27/28]:[EF 27/28]])</f>
        <v>0</v>
      </c>
      <c r="AA338" s="57"/>
      <c r="AB338" s="57"/>
      <c r="AC338" s="57">
        <f>SUM(Table8[[#This Row],[GOU 28/29]:[EF 28/29]])</f>
        <v>0</v>
      </c>
    </row>
    <row r="339" spans="1:29" ht="116.25" x14ac:dyDescent="0.35">
      <c r="A339" s="169">
        <v>336</v>
      </c>
      <c r="B339" s="170" t="s">
        <v>676</v>
      </c>
      <c r="C339" s="171" t="s">
        <v>677</v>
      </c>
      <c r="D339" s="172" t="s">
        <v>698</v>
      </c>
      <c r="E339" s="171" t="s">
        <v>699</v>
      </c>
      <c r="F339" s="172" t="s">
        <v>700</v>
      </c>
      <c r="G339" s="171" t="s">
        <v>701</v>
      </c>
      <c r="H339" s="171" t="s">
        <v>39</v>
      </c>
      <c r="I339" s="173">
        <v>44203</v>
      </c>
      <c r="J339" s="173" t="s">
        <v>779</v>
      </c>
      <c r="K339" s="57">
        <v>6.1048499999999999</v>
      </c>
      <c r="L339" s="57">
        <v>0</v>
      </c>
      <c r="M339" s="57">
        <f>SUM(Table8[[#This Row],[G.O.U]:[External Financing (EF)]])</f>
        <v>6.1048499999999999</v>
      </c>
      <c r="N339" s="57">
        <v>0.24099999999999999</v>
      </c>
      <c r="O339" s="57"/>
      <c r="P339" s="57">
        <v>0</v>
      </c>
      <c r="Q339" s="57">
        <f>SUM(Table8[[#This Row],[GOU 24/25]:[EF 24/25]])</f>
        <v>0.24099999999999999</v>
      </c>
      <c r="R339" s="57">
        <v>0</v>
      </c>
      <c r="S339" s="57">
        <v>0</v>
      </c>
      <c r="T339" s="57">
        <f>SUM(Table8[[#This Row],[GOU 25/26]:[EF 25/26]])</f>
        <v>0</v>
      </c>
      <c r="U339" s="57">
        <v>0</v>
      </c>
      <c r="V339" s="57">
        <v>0</v>
      </c>
      <c r="W339" s="57">
        <f>SUM(Table8[[#This Row],[GOU 26/27]:[EF 26/27]])</f>
        <v>0</v>
      </c>
      <c r="X339" s="57">
        <v>0</v>
      </c>
      <c r="Y339" s="57">
        <v>0</v>
      </c>
      <c r="Z339" s="57">
        <f>SUM(Table8[[#This Row],[GOU 27/28]:[EF 27/28]])</f>
        <v>0</v>
      </c>
      <c r="AA339" s="57"/>
      <c r="AB339" s="57"/>
      <c r="AC339" s="57">
        <f>SUM(Table8[[#This Row],[GOU 28/29]:[EF 28/29]])</f>
        <v>0</v>
      </c>
    </row>
    <row r="340" spans="1:29" ht="93" x14ac:dyDescent="0.35">
      <c r="A340" s="169">
        <v>337</v>
      </c>
      <c r="B340" s="170" t="s">
        <v>702</v>
      </c>
      <c r="C340" s="171" t="s">
        <v>703</v>
      </c>
      <c r="D340" s="172" t="s">
        <v>704</v>
      </c>
      <c r="E340" s="171" t="s">
        <v>705</v>
      </c>
      <c r="F340" s="172" t="s">
        <v>706</v>
      </c>
      <c r="G340" s="171" t="s">
        <v>707</v>
      </c>
      <c r="H340" s="171" t="s">
        <v>36</v>
      </c>
      <c r="I340" s="173">
        <v>43472</v>
      </c>
      <c r="J340" s="173" t="s">
        <v>778</v>
      </c>
      <c r="K340" s="57">
        <v>159.22999999999999</v>
      </c>
      <c r="L340" s="57">
        <v>0</v>
      </c>
      <c r="M340" s="57">
        <f>SUM(Table8[[#This Row],[G.O.U]:[External Financing (EF)]])</f>
        <v>159.22999999999999</v>
      </c>
      <c r="N340" s="57">
        <v>24.797000000000001</v>
      </c>
      <c r="O340" s="57"/>
      <c r="P340" s="57">
        <v>0</v>
      </c>
      <c r="Q340" s="57">
        <f>SUM(Table8[[#This Row],[GOU 24/25]:[EF 24/25]])</f>
        <v>24.797000000000001</v>
      </c>
      <c r="R340" s="57">
        <v>0</v>
      </c>
      <c r="S340" s="57">
        <v>0</v>
      </c>
      <c r="T340" s="57">
        <f>SUM(Table8[[#This Row],[GOU 25/26]:[EF 25/26]])</f>
        <v>0</v>
      </c>
      <c r="U340" s="57">
        <v>0</v>
      </c>
      <c r="V340" s="57">
        <v>0</v>
      </c>
      <c r="W340" s="57">
        <f>SUM(Table8[[#This Row],[GOU 26/27]:[EF 26/27]])</f>
        <v>0</v>
      </c>
      <c r="X340" s="57">
        <v>0</v>
      </c>
      <c r="Y340" s="57">
        <v>0</v>
      </c>
      <c r="Z340" s="57">
        <f>SUM(Table8[[#This Row],[GOU 27/28]:[EF 27/28]])</f>
        <v>0</v>
      </c>
      <c r="AA340" s="57"/>
      <c r="AB340" s="57"/>
      <c r="AC340" s="57">
        <f>SUM(Table8[[#This Row],[GOU 28/29]:[EF 28/29]])</f>
        <v>0</v>
      </c>
    </row>
    <row r="341" spans="1:29" ht="93" x14ac:dyDescent="0.35">
      <c r="A341" s="169">
        <v>338</v>
      </c>
      <c r="B341" s="170" t="s">
        <v>702</v>
      </c>
      <c r="C341" s="171" t="s">
        <v>703</v>
      </c>
      <c r="D341" s="172" t="s">
        <v>704</v>
      </c>
      <c r="E341" s="171" t="s">
        <v>705</v>
      </c>
      <c r="F341" s="172" t="s">
        <v>708</v>
      </c>
      <c r="G341" s="171" t="s">
        <v>709</v>
      </c>
      <c r="H341" s="171" t="s">
        <v>39</v>
      </c>
      <c r="I341" s="173">
        <v>43837</v>
      </c>
      <c r="J341" s="173" t="s">
        <v>778</v>
      </c>
      <c r="K341" s="57">
        <v>88.507000000000005</v>
      </c>
      <c r="L341" s="57">
        <v>0</v>
      </c>
      <c r="M341" s="57">
        <f>SUM(Table8[[#This Row],[G.O.U]:[External Financing (EF)]])</f>
        <v>88.507000000000005</v>
      </c>
      <c r="N341" s="57">
        <v>23.210999999999999</v>
      </c>
      <c r="O341" s="57"/>
      <c r="P341" s="57">
        <v>0</v>
      </c>
      <c r="Q341" s="57">
        <f>SUM(Table8[[#This Row],[GOU 24/25]:[EF 24/25]])</f>
        <v>23.210999999999999</v>
      </c>
      <c r="R341" s="57">
        <v>0</v>
      </c>
      <c r="S341" s="57">
        <v>0</v>
      </c>
      <c r="T341" s="57">
        <f>SUM(Table8[[#This Row],[GOU 25/26]:[EF 25/26]])</f>
        <v>0</v>
      </c>
      <c r="U341" s="57">
        <v>0</v>
      </c>
      <c r="V341" s="57">
        <v>0</v>
      </c>
      <c r="W341" s="57">
        <f>SUM(Table8[[#This Row],[GOU 26/27]:[EF 26/27]])</f>
        <v>0</v>
      </c>
      <c r="X341" s="57">
        <v>0</v>
      </c>
      <c r="Y341" s="57">
        <v>0</v>
      </c>
      <c r="Z341" s="57">
        <f>SUM(Table8[[#This Row],[GOU 27/28]:[EF 27/28]])</f>
        <v>0</v>
      </c>
      <c r="AA341" s="57"/>
      <c r="AB341" s="57"/>
      <c r="AC341" s="57">
        <f>SUM(Table8[[#This Row],[GOU 28/29]:[EF 28/29]])</f>
        <v>0</v>
      </c>
    </row>
    <row r="342" spans="1:29" ht="93" x14ac:dyDescent="0.35">
      <c r="A342" s="169">
        <v>339</v>
      </c>
      <c r="B342" s="170" t="s">
        <v>702</v>
      </c>
      <c r="C342" s="171" t="s">
        <v>703</v>
      </c>
      <c r="D342" s="172" t="s">
        <v>710</v>
      </c>
      <c r="E342" s="171" t="s">
        <v>711</v>
      </c>
      <c r="F342" s="172" t="s">
        <v>712</v>
      </c>
      <c r="G342" s="171" t="s">
        <v>713</v>
      </c>
      <c r="H342" s="171" t="s">
        <v>39</v>
      </c>
      <c r="I342" s="173">
        <v>43837</v>
      </c>
      <c r="J342" s="173" t="s">
        <v>778</v>
      </c>
      <c r="K342" s="57">
        <v>6.43</v>
      </c>
      <c r="L342" s="57">
        <v>0</v>
      </c>
      <c r="M342" s="57">
        <f>SUM(Table8[[#This Row],[G.O.U]:[External Financing (EF)]])</f>
        <v>6.43</v>
      </c>
      <c r="N342" s="57">
        <v>2.7730000000000001</v>
      </c>
      <c r="O342" s="57"/>
      <c r="P342" s="57">
        <v>0</v>
      </c>
      <c r="Q342" s="57">
        <f>SUM(Table8[[#This Row],[GOU 24/25]:[EF 24/25]])</f>
        <v>2.7730000000000001</v>
      </c>
      <c r="R342" s="57">
        <v>0</v>
      </c>
      <c r="S342" s="57">
        <v>0</v>
      </c>
      <c r="T342" s="57">
        <f>SUM(Table8[[#This Row],[GOU 25/26]:[EF 25/26]])</f>
        <v>0</v>
      </c>
      <c r="U342" s="57">
        <v>0</v>
      </c>
      <c r="V342" s="57">
        <v>0</v>
      </c>
      <c r="W342" s="57">
        <f>SUM(Table8[[#This Row],[GOU 26/27]:[EF 26/27]])</f>
        <v>0</v>
      </c>
      <c r="X342" s="57">
        <v>0</v>
      </c>
      <c r="Y342" s="57">
        <v>0</v>
      </c>
      <c r="Z342" s="57">
        <f>SUM(Table8[[#This Row],[GOU 27/28]:[EF 27/28]])</f>
        <v>0</v>
      </c>
      <c r="AA342" s="57"/>
      <c r="AB342" s="57"/>
      <c r="AC342" s="57">
        <f>SUM(Table8[[#This Row],[GOU 28/29]:[EF 28/29]])</f>
        <v>0</v>
      </c>
    </row>
    <row r="343" spans="1:29" ht="162.75" x14ac:dyDescent="0.35">
      <c r="A343" s="169">
        <v>340</v>
      </c>
      <c r="B343" s="170" t="s">
        <v>714</v>
      </c>
      <c r="C343" s="171" t="s">
        <v>715</v>
      </c>
      <c r="D343" s="172" t="s">
        <v>716</v>
      </c>
      <c r="E343" s="171" t="s">
        <v>717</v>
      </c>
      <c r="F343" s="172" t="s">
        <v>718</v>
      </c>
      <c r="G343" s="171" t="s">
        <v>2534</v>
      </c>
      <c r="H343" s="171" t="s">
        <v>36</v>
      </c>
      <c r="I343" s="173">
        <v>40550</v>
      </c>
      <c r="J343" s="173" t="s">
        <v>778</v>
      </c>
      <c r="K343" s="57">
        <f>220235288728/10^9</f>
        <v>220.235288728</v>
      </c>
      <c r="L343" s="57">
        <v>0</v>
      </c>
      <c r="M343" s="57">
        <f>SUM(Table8[[#This Row],[G.O.U]:[External Financing (EF)]])</f>
        <v>220.235288728</v>
      </c>
      <c r="N343" s="57">
        <v>48.372</v>
      </c>
      <c r="O343" s="57"/>
      <c r="P343" s="57">
        <v>0</v>
      </c>
      <c r="Q343" s="57">
        <f>SUM(Table8[[#This Row],[GOU 24/25]:[EF 24/25]])</f>
        <v>48.372</v>
      </c>
      <c r="R343" s="57">
        <v>0</v>
      </c>
      <c r="S343" s="57">
        <v>0</v>
      </c>
      <c r="T343" s="57">
        <f>SUM(Table8[[#This Row],[GOU 25/26]:[EF 25/26]])</f>
        <v>0</v>
      </c>
      <c r="U343" s="57">
        <v>0</v>
      </c>
      <c r="V343" s="57">
        <v>0</v>
      </c>
      <c r="W343" s="57">
        <f>SUM(Table8[[#This Row],[GOU 26/27]:[EF 26/27]])</f>
        <v>0</v>
      </c>
      <c r="X343" s="57">
        <v>0</v>
      </c>
      <c r="Y343" s="57">
        <v>0</v>
      </c>
      <c r="Z343" s="57">
        <f>SUM(Table8[[#This Row],[GOU 27/28]:[EF 27/28]])</f>
        <v>0</v>
      </c>
      <c r="AA343" s="57"/>
      <c r="AB343" s="57"/>
      <c r="AC343" s="57">
        <f>SUM(Table8[[#This Row],[GOU 28/29]:[EF 28/29]])</f>
        <v>0</v>
      </c>
    </row>
    <row r="344" spans="1:29" ht="163.5" thickBot="1" x14ac:dyDescent="0.4">
      <c r="A344" s="169">
        <v>341</v>
      </c>
      <c r="B344" s="170" t="s">
        <v>714</v>
      </c>
      <c r="C344" s="171" t="s">
        <v>715</v>
      </c>
      <c r="D344" s="172" t="s">
        <v>716</v>
      </c>
      <c r="E344" s="171" t="s">
        <v>717</v>
      </c>
      <c r="F344" s="172" t="s">
        <v>720</v>
      </c>
      <c r="G344" s="171" t="s">
        <v>721</v>
      </c>
      <c r="H344" s="171" t="s">
        <v>39</v>
      </c>
      <c r="I344" s="173">
        <v>44203</v>
      </c>
      <c r="J344" s="173" t="s">
        <v>778</v>
      </c>
      <c r="K344" s="57">
        <v>298.06900000000002</v>
      </c>
      <c r="L344" s="57">
        <v>0</v>
      </c>
      <c r="M344" s="57">
        <f>SUM(Table8[[#This Row],[G.O.U]:[External Financing (EF)]])</f>
        <v>298.06900000000002</v>
      </c>
      <c r="N344" s="57">
        <v>15.118</v>
      </c>
      <c r="O344" s="57"/>
      <c r="P344" s="57">
        <v>0</v>
      </c>
      <c r="Q344" s="57">
        <f>SUM(Table8[[#This Row],[GOU 24/25]:[EF 24/25]])</f>
        <v>15.118</v>
      </c>
      <c r="R344" s="57">
        <v>0</v>
      </c>
      <c r="S344" s="57">
        <v>0</v>
      </c>
      <c r="T344" s="57">
        <f>SUM(Table8[[#This Row],[GOU 25/26]:[EF 25/26]])</f>
        <v>0</v>
      </c>
      <c r="U344" s="57">
        <v>0</v>
      </c>
      <c r="V344" s="57">
        <v>0</v>
      </c>
      <c r="W344" s="57">
        <f>SUM(Table8[[#This Row],[GOU 26/27]:[EF 26/27]])</f>
        <v>0</v>
      </c>
      <c r="X344" s="57">
        <v>0</v>
      </c>
      <c r="Y344" s="57">
        <v>0</v>
      </c>
      <c r="Z344" s="57">
        <f>SUM(Table8[[#This Row],[GOU 27/28]:[EF 27/28]])</f>
        <v>0</v>
      </c>
      <c r="AA344" s="57"/>
      <c r="AB344" s="57"/>
      <c r="AC344" s="57">
        <f>SUM(Table8[[#This Row],[GOU 28/29]:[EF 28/29]])</f>
        <v>0</v>
      </c>
    </row>
    <row r="345" spans="1:29" ht="24" thickBot="1" x14ac:dyDescent="0.4">
      <c r="A345" s="192"/>
      <c r="B345" s="193"/>
      <c r="C345" s="192"/>
      <c r="D345" s="194"/>
      <c r="E345" s="192"/>
      <c r="F345" s="194"/>
      <c r="G345" s="192"/>
      <c r="H345" s="192"/>
      <c r="I345" s="195"/>
      <c r="J345" s="196"/>
      <c r="K345" s="197">
        <f>SUM(Table8[G.O.U])</f>
        <v>60402.891841743083</v>
      </c>
      <c r="L345" s="198">
        <f>SUM(Table8[External Financing (EF)])</f>
        <v>38262.450123672155</v>
      </c>
      <c r="M345" s="198">
        <f>SUM(Table8[[#Totals],[G.O.U]:[External Financing (EF)]])</f>
        <v>98665.341965415239</v>
      </c>
      <c r="N345" s="197">
        <f>SUM(Table8[GOU 24/25])</f>
        <v>5535.2864100000015</v>
      </c>
      <c r="O345" s="198">
        <f>SUM(Table8[O/w Arrears])</f>
        <v>507.73803272987948</v>
      </c>
      <c r="P345" s="198">
        <f>SUM(Table8[EF 24/25])</f>
        <v>9795.7287229908125</v>
      </c>
      <c r="Q345" s="198">
        <f>SUM(Table8[[#Totals],[GOU 24/25]],Table8[[#Totals],[EF 24/25]])</f>
        <v>15331.015132990815</v>
      </c>
      <c r="R345" s="198">
        <f>SUM(Table8[GOU 25/26])</f>
        <v>4145.3092262140008</v>
      </c>
      <c r="S345" s="198">
        <f>SUM(Table8[EF 25/26])</f>
        <v>4099.2907670751038</v>
      </c>
      <c r="T345" s="198">
        <f>SUM(Table8[[#Totals],[GOU 25/26]:[EF 25/26]])</f>
        <v>8244.5999932891045</v>
      </c>
      <c r="U345" s="198">
        <f>SUM(Table8[GOU 26/27])</f>
        <v>3204.3572912260001</v>
      </c>
      <c r="V345" s="198">
        <f>SUM(Table8[EF 26/27])</f>
        <v>3677.3425646416194</v>
      </c>
      <c r="W345" s="198">
        <f>SUM(Table8[[#Totals],[GOU 26/27]:[EF 26/27]])</f>
        <v>6881.6998558676196</v>
      </c>
      <c r="X345" s="198">
        <f>SUM(Table8[GOU 27/28])</f>
        <v>1519.0575276759998</v>
      </c>
      <c r="Y345" s="198">
        <f>SUM(Table8[EF 27/28])</f>
        <v>1211.3736481954381</v>
      </c>
      <c r="Z345" s="199">
        <f>SUM(Table8[[#Totals],[GOU 27/28]:[EF 27/28]])</f>
        <v>2730.431175871438</v>
      </c>
      <c r="AA345" s="200">
        <f>SUM(Table8[GOU 28/29])</f>
        <v>1292.512821</v>
      </c>
      <c r="AB345" s="200">
        <f>SUM(Table8[EF 28/29])</f>
        <v>12.27</v>
      </c>
      <c r="AC345" s="200">
        <f>SUM(Table8[Total 28/29])</f>
        <v>1304.782821</v>
      </c>
    </row>
    <row r="347" spans="1:29" x14ac:dyDescent="0.25">
      <c r="N347" s="201">
        <f>Table8[[#Totals],[GOU 24/25]]/Table8[[#Totals],[Total 24/25]]</f>
        <v>0.36105152607204838</v>
      </c>
      <c r="P347" s="201">
        <f>Table8[[#Totals],[EF 24/25]]/Table8[[#Totals],[Total 24/25]]</f>
        <v>0.63894847392795151</v>
      </c>
    </row>
  </sheetData>
  <mergeCells count="7">
    <mergeCell ref="A1:AC1"/>
    <mergeCell ref="AA2:AC2"/>
    <mergeCell ref="K2:M2"/>
    <mergeCell ref="N2:Q2"/>
    <mergeCell ref="R2:T2"/>
    <mergeCell ref="U2:W2"/>
    <mergeCell ref="X2:Z2"/>
  </mergeCells>
  <phoneticPr fontId="2" type="noConversion"/>
  <conditionalFormatting sqref="F166:F168">
    <cfRule type="duplicateValues" dxfId="5" priority="1"/>
  </conditionalFormatting>
  <conditionalFormatting sqref="F169:F324 F4:F142 G139:G140 F144:F165">
    <cfRule type="duplicateValues" dxfId="4" priority="101"/>
  </conditionalFormatting>
  <pageMargins left="0.7" right="0.7" top="0.75" bottom="0.75" header="0.3" footer="0.3"/>
  <pageSetup scale="21" fitToHeight="0" orientation="landscape" r:id="rId1"/>
  <headerFooter>
    <oddFooter>Page &amp;P of &amp;N</odd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4541"/>
  <sheetViews>
    <sheetView topLeftCell="AF1" workbookViewId="0">
      <selection activeCell="AK22" sqref="AK22"/>
    </sheetView>
  </sheetViews>
  <sheetFormatPr defaultRowHeight="15" x14ac:dyDescent="0.25"/>
  <cols>
    <col min="1" max="1" width="13.140625" bestFit="1" customWidth="1"/>
    <col min="2" max="2" width="64.28515625" bestFit="1" customWidth="1"/>
    <col min="3" max="3" width="19.28515625" bestFit="1" customWidth="1"/>
    <col min="4" max="4" width="69.7109375" bestFit="1" customWidth="1"/>
    <col min="5" max="5" width="22.7109375" bestFit="1" customWidth="1"/>
    <col min="6" max="6" width="64.28515625" bestFit="1" customWidth="1"/>
    <col min="7" max="7" width="27.140625" bestFit="1" customWidth="1"/>
    <col min="8" max="8" width="81.140625" bestFit="1" customWidth="1"/>
    <col min="9" max="9" width="19.85546875" bestFit="1" customWidth="1"/>
    <col min="10" max="10" width="73.42578125" bestFit="1" customWidth="1"/>
    <col min="11" max="11" width="15.140625" bestFit="1" customWidth="1"/>
    <col min="12" max="12" width="81.140625" bestFit="1" customWidth="1"/>
    <col min="13" max="13" width="22.7109375" bestFit="1" customWidth="1"/>
    <col min="14" max="14" width="81.140625" bestFit="1" customWidth="1"/>
    <col min="15" max="15" width="13" bestFit="1" customWidth="1"/>
    <col min="16" max="16" width="65.85546875" bestFit="1" customWidth="1"/>
    <col min="17" max="17" width="22.5703125" style="11" bestFit="1" customWidth="1"/>
    <col min="18" max="18" width="20.42578125" style="11" bestFit="1" customWidth="1"/>
    <col min="19" max="19" width="21.140625" style="11" bestFit="1" customWidth="1"/>
    <col min="20" max="20" width="20.140625" style="11" bestFit="1" customWidth="1"/>
    <col min="21" max="21" width="17.7109375" style="11" bestFit="1" customWidth="1"/>
    <col min="22" max="22" width="15.42578125" style="11" bestFit="1" customWidth="1"/>
    <col min="23" max="23" width="17" style="11" bestFit="1" customWidth="1"/>
    <col min="24" max="27" width="15.42578125" style="11" bestFit="1" customWidth="1"/>
    <col min="28" max="28" width="14.42578125" style="11" bestFit="1" customWidth="1"/>
    <col min="29" max="35" width="15.42578125" style="11" bestFit="1" customWidth="1"/>
    <col min="36" max="36" width="14.42578125" style="11" bestFit="1" customWidth="1"/>
    <col min="37" max="40" width="15.42578125" style="11" bestFit="1" customWidth="1"/>
    <col min="41" max="41" width="18" bestFit="1" customWidth="1"/>
    <col min="42" max="42" width="16.28515625" bestFit="1" customWidth="1"/>
    <col min="43" max="43" width="18" bestFit="1" customWidth="1"/>
    <col min="44" max="44" width="16.28515625" bestFit="1" customWidth="1"/>
    <col min="45" max="46" width="18" bestFit="1" customWidth="1"/>
    <col min="47" max="47" width="15.5703125" customWidth="1"/>
    <col min="49" max="49" width="12.28515625" customWidth="1"/>
  </cols>
  <sheetData>
    <row r="1" spans="1:47" x14ac:dyDescent="0.25">
      <c r="A1" t="s">
        <v>814</v>
      </c>
      <c r="B1" t="s">
        <v>815</v>
      </c>
      <c r="C1" t="s">
        <v>816</v>
      </c>
      <c r="D1" t="s">
        <v>817</v>
      </c>
      <c r="E1" t="s">
        <v>818</v>
      </c>
      <c r="F1" t="s">
        <v>819</v>
      </c>
      <c r="G1" t="s">
        <v>820</v>
      </c>
      <c r="H1" t="s">
        <v>821</v>
      </c>
      <c r="I1" t="s">
        <v>822</v>
      </c>
      <c r="J1" t="s">
        <v>823</v>
      </c>
      <c r="K1" t="s">
        <v>824</v>
      </c>
      <c r="L1" t="s">
        <v>825</v>
      </c>
      <c r="M1" t="s">
        <v>826</v>
      </c>
      <c r="N1" t="s">
        <v>827</v>
      </c>
      <c r="O1" t="s">
        <v>828</v>
      </c>
      <c r="P1" t="s">
        <v>829</v>
      </c>
      <c r="Q1" s="11" t="s">
        <v>830</v>
      </c>
      <c r="R1" s="11" t="s">
        <v>831</v>
      </c>
      <c r="S1" s="11" t="s">
        <v>832</v>
      </c>
      <c r="T1" s="11" t="s">
        <v>833</v>
      </c>
      <c r="U1" s="11" t="s">
        <v>834</v>
      </c>
      <c r="V1" s="11" t="s">
        <v>835</v>
      </c>
      <c r="W1" s="11" t="s">
        <v>836</v>
      </c>
      <c r="X1" s="11" t="s">
        <v>837</v>
      </c>
      <c r="Y1" s="11" t="s">
        <v>838</v>
      </c>
      <c r="Z1" s="11" t="s">
        <v>839</v>
      </c>
      <c r="AA1" s="11" t="s">
        <v>840</v>
      </c>
      <c r="AB1" s="11" t="s">
        <v>841</v>
      </c>
      <c r="AC1" s="11" t="s">
        <v>842</v>
      </c>
      <c r="AD1" s="11" t="s">
        <v>843</v>
      </c>
      <c r="AE1" s="11" t="s">
        <v>844</v>
      </c>
      <c r="AF1" s="11" t="s">
        <v>845</v>
      </c>
      <c r="AG1" s="11" t="s">
        <v>846</v>
      </c>
      <c r="AH1" s="11" t="s">
        <v>847</v>
      </c>
      <c r="AI1" s="11" t="s">
        <v>848</v>
      </c>
      <c r="AJ1" s="11" t="s">
        <v>849</v>
      </c>
      <c r="AK1" s="11" t="s">
        <v>850</v>
      </c>
      <c r="AL1" s="11" t="s">
        <v>851</v>
      </c>
      <c r="AM1" s="11" t="s">
        <v>852</v>
      </c>
      <c r="AN1" s="11" t="s">
        <v>853</v>
      </c>
      <c r="AO1" t="s">
        <v>854</v>
      </c>
      <c r="AP1" t="s">
        <v>855</v>
      </c>
      <c r="AQ1" t="s">
        <v>856</v>
      </c>
      <c r="AR1" t="s">
        <v>857</v>
      </c>
      <c r="AS1" t="s">
        <v>858</v>
      </c>
      <c r="AT1" t="s">
        <v>859</v>
      </c>
      <c r="AU1" t="s">
        <v>860</v>
      </c>
    </row>
    <row r="2" spans="1:47" x14ac:dyDescent="0.25">
      <c r="A2" t="s">
        <v>493</v>
      </c>
      <c r="B2" t="s">
        <v>494</v>
      </c>
      <c r="C2" t="s">
        <v>491</v>
      </c>
      <c r="D2" t="s">
        <v>861</v>
      </c>
      <c r="E2" t="s">
        <v>31</v>
      </c>
      <c r="F2" t="s">
        <v>862</v>
      </c>
      <c r="G2" t="s">
        <v>75</v>
      </c>
      <c r="H2" t="s">
        <v>863</v>
      </c>
      <c r="I2" t="s">
        <v>493</v>
      </c>
      <c r="J2" t="s">
        <v>864</v>
      </c>
      <c r="K2" t="s">
        <v>495</v>
      </c>
      <c r="L2" t="s">
        <v>865</v>
      </c>
      <c r="M2" t="s">
        <v>866</v>
      </c>
      <c r="N2" t="s">
        <v>867</v>
      </c>
      <c r="O2">
        <v>228002</v>
      </c>
      <c r="P2" t="s">
        <v>868</v>
      </c>
      <c r="Q2" s="11">
        <v>0</v>
      </c>
      <c r="R2" s="11">
        <v>0</v>
      </c>
      <c r="S2" s="11">
        <v>0</v>
      </c>
      <c r="T2" s="11">
        <v>0</v>
      </c>
      <c r="U2" s="11">
        <v>500000000</v>
      </c>
      <c r="V2" s="11">
        <v>0</v>
      </c>
      <c r="W2" s="11">
        <v>500000000</v>
      </c>
      <c r="X2" s="11">
        <v>0</v>
      </c>
      <c r="Y2" s="11">
        <v>0</v>
      </c>
      <c r="Z2" s="11">
        <v>0</v>
      </c>
      <c r="AA2" s="11">
        <v>0</v>
      </c>
      <c r="AB2" s="11">
        <v>0</v>
      </c>
      <c r="AC2" s="11">
        <v>500000000</v>
      </c>
      <c r="AD2" s="11">
        <v>0</v>
      </c>
      <c r="AE2" s="11">
        <v>0</v>
      </c>
      <c r="AF2" s="11">
        <v>0</v>
      </c>
      <c r="AG2" s="11">
        <v>0</v>
      </c>
      <c r="AH2" s="11">
        <v>3980000</v>
      </c>
      <c r="AI2" s="11">
        <v>0</v>
      </c>
      <c r="AJ2" s="11">
        <v>0</v>
      </c>
      <c r="AK2" s="11">
        <v>0</v>
      </c>
      <c r="AL2" s="11">
        <v>460884400</v>
      </c>
      <c r="AM2" s="11">
        <v>0</v>
      </c>
      <c r="AN2" s="11">
        <v>0</v>
      </c>
      <c r="AO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464864400</v>
      </c>
      <c r="AR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 s="11">
        <f>Table_PBS_SQL_DB2_PBSSQL_PBS_NDP_Tina_CG_QtrlyPerformance_Final[[#This Row],[GOU REL]]+Table_PBS_SQL_DB2_PBSSQL_PBS_NDP_Tina_CG_QtrlyPerformance_Final[[#This Row],[EXT REL]]</f>
        <v>500000000</v>
      </c>
      <c r="AT2" s="11">
        <f>Table_PBS_SQL_DB2_PBSSQL_PBS_NDP_Tina_CG_QtrlyPerformance_Final[[#This Row],[GOU EXP]]+Table_PBS_SQL_DB2_PBSSQL_PBS_NDP_Tina_CG_QtrlyPerformance_Final[[#This Row],[EXT EXP]]</f>
        <v>464864400</v>
      </c>
      <c r="AU2" s="11" t="str">
        <f>IF(Table_PBS_SQL_DB2_PBSSQL_PBS_NDP_Tina_CG_QtrlyPerformance_Final[[#This Row],[Item_Code]]&gt;"300000", "Capital", "Recurrent")</f>
        <v>Recurrent</v>
      </c>
    </row>
    <row r="3" spans="1:47" x14ac:dyDescent="0.25">
      <c r="A3" t="s">
        <v>493</v>
      </c>
      <c r="B3" t="s">
        <v>494</v>
      </c>
      <c r="C3" t="s">
        <v>491</v>
      </c>
      <c r="D3" t="s">
        <v>861</v>
      </c>
      <c r="E3" t="s">
        <v>31</v>
      </c>
      <c r="F3" t="s">
        <v>862</v>
      </c>
      <c r="G3" t="s">
        <v>75</v>
      </c>
      <c r="H3" t="s">
        <v>863</v>
      </c>
      <c r="I3" t="s">
        <v>493</v>
      </c>
      <c r="J3" t="s">
        <v>864</v>
      </c>
      <c r="K3" t="s">
        <v>495</v>
      </c>
      <c r="L3" t="s">
        <v>865</v>
      </c>
      <c r="M3" t="s">
        <v>866</v>
      </c>
      <c r="N3" t="s">
        <v>867</v>
      </c>
      <c r="O3" t="s">
        <v>869</v>
      </c>
      <c r="P3" t="s">
        <v>870</v>
      </c>
      <c r="Q3" s="11">
        <v>0</v>
      </c>
      <c r="R3" s="11">
        <v>0</v>
      </c>
      <c r="S3" s="11">
        <v>0</v>
      </c>
      <c r="T3" s="11">
        <v>0</v>
      </c>
      <c r="U3" s="11">
        <v>7036616164</v>
      </c>
      <c r="V3" s="11">
        <v>0</v>
      </c>
      <c r="W3" s="11">
        <v>7036616164</v>
      </c>
      <c r="X3" s="11">
        <v>0</v>
      </c>
      <c r="Y3" s="11">
        <v>0</v>
      </c>
      <c r="Z3" s="11">
        <v>0</v>
      </c>
      <c r="AA3" s="11">
        <v>0</v>
      </c>
      <c r="AB3" s="11">
        <v>0</v>
      </c>
      <c r="AC3" s="11">
        <v>5000000000</v>
      </c>
      <c r="AD3" s="11">
        <v>0</v>
      </c>
      <c r="AE3" s="11">
        <v>0</v>
      </c>
      <c r="AF3" s="11">
        <v>0</v>
      </c>
      <c r="AG3" s="11">
        <v>295306079</v>
      </c>
      <c r="AH3" s="11">
        <v>0</v>
      </c>
      <c r="AI3" s="11">
        <v>0</v>
      </c>
      <c r="AJ3" s="11">
        <v>0</v>
      </c>
      <c r="AK3" s="11">
        <v>1741310084</v>
      </c>
      <c r="AL3" s="11">
        <v>7019971818</v>
      </c>
      <c r="AM3" s="11">
        <v>0</v>
      </c>
      <c r="AN3" s="11">
        <v>0</v>
      </c>
      <c r="AO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7036616163</v>
      </c>
      <c r="AP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7019971818</v>
      </c>
      <c r="AR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 s="11">
        <f>Table_PBS_SQL_DB2_PBSSQL_PBS_NDP_Tina_CG_QtrlyPerformance_Final[[#This Row],[GOU REL]]+Table_PBS_SQL_DB2_PBSSQL_PBS_NDP_Tina_CG_QtrlyPerformance_Final[[#This Row],[EXT REL]]</f>
        <v>7036616163</v>
      </c>
      <c r="AT3" s="11">
        <f>Table_PBS_SQL_DB2_PBSSQL_PBS_NDP_Tina_CG_QtrlyPerformance_Final[[#This Row],[GOU EXP]]+Table_PBS_SQL_DB2_PBSSQL_PBS_NDP_Tina_CG_QtrlyPerformance_Final[[#This Row],[EXT EXP]]</f>
        <v>7019971818</v>
      </c>
      <c r="AU3" s="11" t="str">
        <f>IF(Table_PBS_SQL_DB2_PBSSQL_PBS_NDP_Tina_CG_QtrlyPerformance_Final[[#This Row],[Item_Code]]&gt;"300000", "Capital", "Recurrent")</f>
        <v>Capital</v>
      </c>
    </row>
    <row r="4" spans="1:47" x14ac:dyDescent="0.25">
      <c r="A4" t="s">
        <v>467</v>
      </c>
      <c r="B4" t="s">
        <v>468</v>
      </c>
      <c r="C4" t="s">
        <v>465</v>
      </c>
      <c r="D4" t="s">
        <v>871</v>
      </c>
      <c r="E4" t="s">
        <v>87</v>
      </c>
      <c r="F4" t="s">
        <v>872</v>
      </c>
      <c r="G4" t="s">
        <v>97</v>
      </c>
      <c r="H4" t="s">
        <v>873</v>
      </c>
      <c r="I4" t="s">
        <v>467</v>
      </c>
      <c r="J4" t="s">
        <v>874</v>
      </c>
      <c r="K4" t="s">
        <v>469</v>
      </c>
      <c r="L4" t="s">
        <v>875</v>
      </c>
      <c r="M4" t="s">
        <v>876</v>
      </c>
      <c r="N4" t="s">
        <v>877</v>
      </c>
      <c r="O4" t="s">
        <v>878</v>
      </c>
      <c r="P4" t="s">
        <v>879</v>
      </c>
      <c r="Q4" s="11">
        <v>0</v>
      </c>
      <c r="R4" s="11">
        <v>0</v>
      </c>
      <c r="S4" s="11">
        <v>0</v>
      </c>
      <c r="T4" s="11">
        <v>0</v>
      </c>
      <c r="U4" s="11">
        <v>56750124838</v>
      </c>
      <c r="V4" s="11">
        <v>0</v>
      </c>
      <c r="W4" s="11">
        <v>12500000000</v>
      </c>
      <c r="X4" s="11">
        <v>44250124838</v>
      </c>
      <c r="Y4" s="11">
        <v>0</v>
      </c>
      <c r="Z4" s="11">
        <v>0</v>
      </c>
      <c r="AA4" s="11">
        <v>0</v>
      </c>
      <c r="AB4" s="11">
        <v>0</v>
      </c>
      <c r="AC4" s="11">
        <v>0</v>
      </c>
      <c r="AD4" s="11">
        <v>0</v>
      </c>
      <c r="AE4" s="11">
        <v>0</v>
      </c>
      <c r="AF4" s="11">
        <v>0</v>
      </c>
      <c r="AG4" s="11">
        <v>0</v>
      </c>
      <c r="AH4" s="11">
        <v>0</v>
      </c>
      <c r="AI4" s="11">
        <v>0</v>
      </c>
      <c r="AJ4" s="11">
        <v>0</v>
      </c>
      <c r="AK4" s="11">
        <v>12500000000</v>
      </c>
      <c r="AL4" s="11">
        <v>12500000000</v>
      </c>
      <c r="AM4" s="11">
        <v>0</v>
      </c>
      <c r="AN4" s="11">
        <v>0</v>
      </c>
      <c r="AO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12500000000</v>
      </c>
      <c r="AP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12500000000</v>
      </c>
      <c r="AR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 s="11">
        <f>Table_PBS_SQL_DB2_PBSSQL_PBS_NDP_Tina_CG_QtrlyPerformance_Final[[#This Row],[GOU REL]]+Table_PBS_SQL_DB2_PBSSQL_PBS_NDP_Tina_CG_QtrlyPerformance_Final[[#This Row],[EXT REL]]</f>
        <v>12500000000</v>
      </c>
      <c r="AT4" s="11">
        <f>Table_PBS_SQL_DB2_PBSSQL_PBS_NDP_Tina_CG_QtrlyPerformance_Final[[#This Row],[GOU EXP]]+Table_PBS_SQL_DB2_PBSSQL_PBS_NDP_Tina_CG_QtrlyPerformance_Final[[#This Row],[EXT EXP]]</f>
        <v>12500000000</v>
      </c>
      <c r="AU4" s="11" t="str">
        <f>IF(Table_PBS_SQL_DB2_PBSSQL_PBS_NDP_Tina_CG_QtrlyPerformance_Final[[#This Row],[Item_Code]]&gt;"300000", "Capital", "Recurrent")</f>
        <v>Recurrent</v>
      </c>
    </row>
    <row r="5" spans="1:47" x14ac:dyDescent="0.25">
      <c r="A5" t="s">
        <v>467</v>
      </c>
      <c r="B5" t="s">
        <v>468</v>
      </c>
      <c r="C5" t="s">
        <v>491</v>
      </c>
      <c r="D5" t="s">
        <v>861</v>
      </c>
      <c r="E5" t="s">
        <v>87</v>
      </c>
      <c r="F5" t="s">
        <v>880</v>
      </c>
      <c r="G5" t="s">
        <v>75</v>
      </c>
      <c r="H5" t="s">
        <v>881</v>
      </c>
      <c r="I5" t="s">
        <v>493</v>
      </c>
      <c r="J5" t="s">
        <v>864</v>
      </c>
      <c r="K5" t="s">
        <v>497</v>
      </c>
      <c r="L5" t="s">
        <v>882</v>
      </c>
      <c r="M5" t="s">
        <v>866</v>
      </c>
      <c r="N5" t="s">
        <v>867</v>
      </c>
      <c r="O5" t="s">
        <v>883</v>
      </c>
      <c r="P5" t="s">
        <v>884</v>
      </c>
      <c r="Q5" s="11">
        <v>0</v>
      </c>
      <c r="R5" s="11">
        <v>0</v>
      </c>
      <c r="S5" s="11">
        <v>0</v>
      </c>
      <c r="T5" s="11">
        <v>0</v>
      </c>
      <c r="U5" s="11">
        <v>29540000000</v>
      </c>
      <c r="V5" s="11">
        <v>0</v>
      </c>
      <c r="W5" s="11">
        <v>29540000000</v>
      </c>
      <c r="X5" s="11">
        <v>0</v>
      </c>
      <c r="Y5" s="11">
        <v>14585000000</v>
      </c>
      <c r="Z5" s="11">
        <v>0</v>
      </c>
      <c r="AA5" s="11">
        <v>0</v>
      </c>
      <c r="AB5" s="11">
        <v>0</v>
      </c>
      <c r="AC5" s="11">
        <v>1726810043</v>
      </c>
      <c r="AD5" s="11">
        <v>0</v>
      </c>
      <c r="AE5" s="11">
        <v>0</v>
      </c>
      <c r="AF5" s="11">
        <v>0</v>
      </c>
      <c r="AG5" s="11">
        <v>0</v>
      </c>
      <c r="AH5" s="11">
        <v>0</v>
      </c>
      <c r="AI5" s="11">
        <v>0</v>
      </c>
      <c r="AJ5" s="11">
        <v>0</v>
      </c>
      <c r="AK5" s="11">
        <v>13228189952</v>
      </c>
      <c r="AL5" s="11">
        <v>29539999995</v>
      </c>
      <c r="AM5" s="11">
        <v>0</v>
      </c>
      <c r="AN5" s="11">
        <v>0</v>
      </c>
      <c r="AO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29539999995</v>
      </c>
      <c r="AP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29539999995</v>
      </c>
      <c r="AR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 s="11">
        <f>Table_PBS_SQL_DB2_PBSSQL_PBS_NDP_Tina_CG_QtrlyPerformance_Final[[#This Row],[GOU REL]]+Table_PBS_SQL_DB2_PBSSQL_PBS_NDP_Tina_CG_QtrlyPerformance_Final[[#This Row],[EXT REL]]</f>
        <v>29539999995</v>
      </c>
      <c r="AT5" s="11">
        <f>Table_PBS_SQL_DB2_PBSSQL_PBS_NDP_Tina_CG_QtrlyPerformance_Final[[#This Row],[GOU EXP]]+Table_PBS_SQL_DB2_PBSSQL_PBS_NDP_Tina_CG_QtrlyPerformance_Final[[#This Row],[EXT EXP]]</f>
        <v>29539999995</v>
      </c>
      <c r="AU5" s="11" t="str">
        <f>IF(Table_PBS_SQL_DB2_PBSSQL_PBS_NDP_Tina_CG_QtrlyPerformance_Final[[#This Row],[Item_Code]]&gt;"300000", "Capital", "Recurrent")</f>
        <v>Capital</v>
      </c>
    </row>
    <row r="6" spans="1:47" x14ac:dyDescent="0.25">
      <c r="A6" t="s">
        <v>666</v>
      </c>
      <c r="B6" t="s">
        <v>667</v>
      </c>
      <c r="C6" t="s">
        <v>119</v>
      </c>
      <c r="D6" t="s">
        <v>885</v>
      </c>
      <c r="E6" t="s">
        <v>31</v>
      </c>
      <c r="F6" t="s">
        <v>886</v>
      </c>
      <c r="G6" t="s">
        <v>87</v>
      </c>
      <c r="H6" t="s">
        <v>887</v>
      </c>
      <c r="I6" t="s">
        <v>493</v>
      </c>
      <c r="J6" t="s">
        <v>888</v>
      </c>
      <c r="K6" t="s">
        <v>889</v>
      </c>
      <c r="L6" t="s">
        <v>890</v>
      </c>
      <c r="M6" t="s">
        <v>891</v>
      </c>
      <c r="N6" t="s">
        <v>892</v>
      </c>
      <c r="O6" t="s">
        <v>893</v>
      </c>
      <c r="P6" t="s">
        <v>894</v>
      </c>
      <c r="Q6" s="11">
        <v>0</v>
      </c>
      <c r="R6" s="11">
        <v>0</v>
      </c>
      <c r="S6" s="11">
        <v>0</v>
      </c>
      <c r="T6" s="11">
        <v>0</v>
      </c>
      <c r="U6" s="11">
        <v>120000000</v>
      </c>
      <c r="V6" s="11">
        <v>0</v>
      </c>
      <c r="W6" s="11">
        <v>120000000</v>
      </c>
      <c r="X6" s="11">
        <v>0</v>
      </c>
      <c r="Y6" s="11">
        <v>120000000</v>
      </c>
      <c r="Z6" s="11">
        <v>0</v>
      </c>
      <c r="AA6" s="11">
        <v>0</v>
      </c>
      <c r="AB6" s="11">
        <v>0</v>
      </c>
      <c r="AC6" s="11">
        <v>0</v>
      </c>
      <c r="AD6" s="11">
        <v>0</v>
      </c>
      <c r="AE6" s="11">
        <v>0</v>
      </c>
      <c r="AF6" s="11">
        <v>0</v>
      </c>
      <c r="AG6" s="11">
        <v>0</v>
      </c>
      <c r="AH6" s="11">
        <v>0</v>
      </c>
      <c r="AI6" s="11">
        <v>0</v>
      </c>
      <c r="AJ6" s="11">
        <v>0</v>
      </c>
      <c r="AK6" s="11">
        <v>0</v>
      </c>
      <c r="AL6" s="11">
        <v>0</v>
      </c>
      <c r="AM6" s="11">
        <v>0</v>
      </c>
      <c r="AN6" s="11">
        <v>0</v>
      </c>
      <c r="AO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 s="11">
        <f>Table_PBS_SQL_DB2_PBSSQL_PBS_NDP_Tina_CG_QtrlyPerformance_Final[[#This Row],[GOU REL]]+Table_PBS_SQL_DB2_PBSSQL_PBS_NDP_Tina_CG_QtrlyPerformance_Final[[#This Row],[EXT REL]]</f>
        <v>120000000</v>
      </c>
      <c r="AT6" s="11">
        <f>Table_PBS_SQL_DB2_PBSSQL_PBS_NDP_Tina_CG_QtrlyPerformance_Final[[#This Row],[GOU EXP]]+Table_PBS_SQL_DB2_PBSSQL_PBS_NDP_Tina_CG_QtrlyPerformance_Final[[#This Row],[EXT EXP]]</f>
        <v>0</v>
      </c>
      <c r="AU6" s="11" t="str">
        <f>IF(Table_PBS_SQL_DB2_PBSSQL_PBS_NDP_Tina_CG_QtrlyPerformance_Final[[#This Row],[Item_Code]]&gt;"300000", "Capital", "Recurrent")</f>
        <v>Capital</v>
      </c>
    </row>
    <row r="7" spans="1:47" x14ac:dyDescent="0.25">
      <c r="A7" t="s">
        <v>666</v>
      </c>
      <c r="B7" t="s">
        <v>667</v>
      </c>
      <c r="C7" t="s">
        <v>491</v>
      </c>
      <c r="D7" t="s">
        <v>861</v>
      </c>
      <c r="E7" t="s">
        <v>177</v>
      </c>
      <c r="F7" t="s">
        <v>895</v>
      </c>
      <c r="G7" t="s">
        <v>87</v>
      </c>
      <c r="H7" t="s">
        <v>887</v>
      </c>
      <c r="I7" t="s">
        <v>896</v>
      </c>
      <c r="J7" t="s">
        <v>897</v>
      </c>
      <c r="K7" t="s">
        <v>898</v>
      </c>
      <c r="L7" t="s">
        <v>899</v>
      </c>
      <c r="M7" t="s">
        <v>900</v>
      </c>
      <c r="N7" t="s">
        <v>901</v>
      </c>
      <c r="O7" t="s">
        <v>902</v>
      </c>
      <c r="P7" t="s">
        <v>903</v>
      </c>
      <c r="Q7" s="11">
        <v>0</v>
      </c>
      <c r="R7" s="11">
        <v>0</v>
      </c>
      <c r="S7" s="11">
        <v>0</v>
      </c>
      <c r="T7" s="11">
        <v>0</v>
      </c>
      <c r="U7" s="11">
        <v>0</v>
      </c>
      <c r="V7" s="11">
        <v>0</v>
      </c>
      <c r="W7" s="11">
        <v>0</v>
      </c>
      <c r="X7" s="11">
        <v>0</v>
      </c>
      <c r="Y7" s="11">
        <v>0</v>
      </c>
      <c r="Z7" s="11">
        <v>0</v>
      </c>
      <c r="AA7" s="11">
        <v>0</v>
      </c>
      <c r="AB7" s="11">
        <v>0</v>
      </c>
      <c r="AC7" s="11">
        <v>0</v>
      </c>
      <c r="AD7" s="11">
        <v>0</v>
      </c>
      <c r="AE7" s="11">
        <v>484118100</v>
      </c>
      <c r="AF7" s="11">
        <v>484118100</v>
      </c>
      <c r="AG7" s="11">
        <v>0</v>
      </c>
      <c r="AH7" s="11">
        <v>0</v>
      </c>
      <c r="AI7" s="11">
        <v>12960000</v>
      </c>
      <c r="AJ7" s="11">
        <v>12960000</v>
      </c>
      <c r="AK7" s="11">
        <v>0</v>
      </c>
      <c r="AL7" s="11">
        <v>0</v>
      </c>
      <c r="AM7" s="11">
        <v>496541084</v>
      </c>
      <c r="AN7" s="11">
        <v>496541084</v>
      </c>
      <c r="AO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993619184</v>
      </c>
      <c r="AQ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993619184</v>
      </c>
      <c r="AS7" s="11">
        <f>Table_PBS_SQL_DB2_PBSSQL_PBS_NDP_Tina_CG_QtrlyPerformance_Final[[#This Row],[GOU REL]]+Table_PBS_SQL_DB2_PBSSQL_PBS_NDP_Tina_CG_QtrlyPerformance_Final[[#This Row],[EXT REL]]</f>
        <v>993619184</v>
      </c>
      <c r="AT7" s="11">
        <f>Table_PBS_SQL_DB2_PBSSQL_PBS_NDP_Tina_CG_QtrlyPerformance_Final[[#This Row],[GOU EXP]]+Table_PBS_SQL_DB2_PBSSQL_PBS_NDP_Tina_CG_QtrlyPerformance_Final[[#This Row],[EXT EXP]]</f>
        <v>993619184</v>
      </c>
      <c r="AU7" s="11" t="str">
        <f>IF(Table_PBS_SQL_DB2_PBSSQL_PBS_NDP_Tina_CG_QtrlyPerformance_Final[[#This Row],[Item_Code]]&gt;"300000", "Capital", "Recurrent")</f>
        <v>Recurrent</v>
      </c>
    </row>
    <row r="8" spans="1:47" x14ac:dyDescent="0.25">
      <c r="A8" t="s">
        <v>666</v>
      </c>
      <c r="B8" t="s">
        <v>667</v>
      </c>
      <c r="C8" t="s">
        <v>491</v>
      </c>
      <c r="D8" t="s">
        <v>861</v>
      </c>
      <c r="E8" t="s">
        <v>177</v>
      </c>
      <c r="F8" t="s">
        <v>895</v>
      </c>
      <c r="G8" t="s">
        <v>87</v>
      </c>
      <c r="H8" t="s">
        <v>887</v>
      </c>
      <c r="I8" t="s">
        <v>896</v>
      </c>
      <c r="J8" t="s">
        <v>897</v>
      </c>
      <c r="K8" t="s">
        <v>898</v>
      </c>
      <c r="L8" t="s">
        <v>899</v>
      </c>
      <c r="M8" t="s">
        <v>900</v>
      </c>
      <c r="N8" t="s">
        <v>901</v>
      </c>
      <c r="O8" t="s">
        <v>904</v>
      </c>
      <c r="P8" t="s">
        <v>905</v>
      </c>
      <c r="Q8" s="11">
        <v>0</v>
      </c>
      <c r="R8" s="11">
        <v>0</v>
      </c>
      <c r="S8" s="11">
        <v>0</v>
      </c>
      <c r="T8" s="11">
        <v>0</v>
      </c>
      <c r="U8" s="11">
        <v>0</v>
      </c>
      <c r="V8" s="11">
        <v>0</v>
      </c>
      <c r="W8" s="11">
        <v>0</v>
      </c>
      <c r="X8" s="11">
        <v>0</v>
      </c>
      <c r="Y8" s="11">
        <v>0</v>
      </c>
      <c r="Z8" s="11">
        <v>0</v>
      </c>
      <c r="AA8" s="11">
        <v>25500000</v>
      </c>
      <c r="AB8" s="11">
        <v>25500000</v>
      </c>
      <c r="AC8" s="11">
        <v>0</v>
      </c>
      <c r="AD8" s="11">
        <v>0</v>
      </c>
      <c r="AE8" s="11">
        <v>51000000</v>
      </c>
      <c r="AF8" s="11">
        <v>51000000</v>
      </c>
      <c r="AG8" s="11">
        <v>0</v>
      </c>
      <c r="AH8" s="11">
        <v>0</v>
      </c>
      <c r="AI8" s="11">
        <v>1350000</v>
      </c>
      <c r="AJ8" s="11">
        <v>1350000</v>
      </c>
      <c r="AK8" s="11">
        <v>0</v>
      </c>
      <c r="AL8" s="11">
        <v>0</v>
      </c>
      <c r="AM8" s="11">
        <v>71714727</v>
      </c>
      <c r="AN8" s="11">
        <v>71714727</v>
      </c>
      <c r="AO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149564727</v>
      </c>
      <c r="AQ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149564727</v>
      </c>
      <c r="AS8" s="11">
        <f>Table_PBS_SQL_DB2_PBSSQL_PBS_NDP_Tina_CG_QtrlyPerformance_Final[[#This Row],[GOU REL]]+Table_PBS_SQL_DB2_PBSSQL_PBS_NDP_Tina_CG_QtrlyPerformance_Final[[#This Row],[EXT REL]]</f>
        <v>149564727</v>
      </c>
      <c r="AT8" s="11">
        <f>Table_PBS_SQL_DB2_PBSSQL_PBS_NDP_Tina_CG_QtrlyPerformance_Final[[#This Row],[GOU EXP]]+Table_PBS_SQL_DB2_PBSSQL_PBS_NDP_Tina_CG_QtrlyPerformance_Final[[#This Row],[EXT EXP]]</f>
        <v>149564727</v>
      </c>
      <c r="AU8" s="11" t="str">
        <f>IF(Table_PBS_SQL_DB2_PBSSQL_PBS_NDP_Tina_CG_QtrlyPerformance_Final[[#This Row],[Item_Code]]&gt;"300000", "Capital", "Recurrent")</f>
        <v>Recurrent</v>
      </c>
    </row>
    <row r="9" spans="1:47" x14ac:dyDescent="0.25">
      <c r="A9" t="s">
        <v>666</v>
      </c>
      <c r="B9" t="s">
        <v>667</v>
      </c>
      <c r="C9" t="s">
        <v>491</v>
      </c>
      <c r="D9" t="s">
        <v>861</v>
      </c>
      <c r="E9" t="s">
        <v>177</v>
      </c>
      <c r="F9" t="s">
        <v>895</v>
      </c>
      <c r="G9" t="s">
        <v>87</v>
      </c>
      <c r="H9" t="s">
        <v>887</v>
      </c>
      <c r="I9" t="s">
        <v>896</v>
      </c>
      <c r="J9" t="s">
        <v>897</v>
      </c>
      <c r="K9" t="s">
        <v>898</v>
      </c>
      <c r="L9" t="s">
        <v>899</v>
      </c>
      <c r="M9" t="s">
        <v>900</v>
      </c>
      <c r="N9" t="s">
        <v>901</v>
      </c>
      <c r="O9" t="s">
        <v>906</v>
      </c>
      <c r="P9" t="s">
        <v>907</v>
      </c>
      <c r="Q9" s="11">
        <v>0</v>
      </c>
      <c r="R9" s="11">
        <v>0</v>
      </c>
      <c r="S9" s="11">
        <v>0</v>
      </c>
      <c r="T9" s="11">
        <v>0</v>
      </c>
      <c r="U9" s="11">
        <v>0</v>
      </c>
      <c r="V9" s="11">
        <v>0</v>
      </c>
      <c r="W9" s="11">
        <v>0</v>
      </c>
      <c r="X9" s="11">
        <v>0</v>
      </c>
      <c r="Y9" s="11">
        <v>0</v>
      </c>
      <c r="Z9" s="11">
        <v>0</v>
      </c>
      <c r="AA9" s="11">
        <v>2422000</v>
      </c>
      <c r="AB9" s="11">
        <v>2422000</v>
      </c>
      <c r="AC9" s="11">
        <v>0</v>
      </c>
      <c r="AD9" s="11">
        <v>0</v>
      </c>
      <c r="AE9" s="11">
        <v>2484000</v>
      </c>
      <c r="AF9" s="11">
        <v>2484000</v>
      </c>
      <c r="AG9" s="11">
        <v>0</v>
      </c>
      <c r="AH9" s="11">
        <v>0</v>
      </c>
      <c r="AI9" s="11">
        <v>85802500</v>
      </c>
      <c r="AJ9" s="11">
        <v>85802500</v>
      </c>
      <c r="AK9" s="11">
        <v>0</v>
      </c>
      <c r="AL9" s="11">
        <v>0</v>
      </c>
      <c r="AM9" s="11">
        <v>24491500</v>
      </c>
      <c r="AN9" s="11">
        <v>24491500</v>
      </c>
      <c r="AO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115200000</v>
      </c>
      <c r="AQ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115200000</v>
      </c>
      <c r="AS9" s="11">
        <f>Table_PBS_SQL_DB2_PBSSQL_PBS_NDP_Tina_CG_QtrlyPerformance_Final[[#This Row],[GOU REL]]+Table_PBS_SQL_DB2_PBSSQL_PBS_NDP_Tina_CG_QtrlyPerformance_Final[[#This Row],[EXT REL]]</f>
        <v>115200000</v>
      </c>
      <c r="AT9" s="11">
        <f>Table_PBS_SQL_DB2_PBSSQL_PBS_NDP_Tina_CG_QtrlyPerformance_Final[[#This Row],[GOU EXP]]+Table_PBS_SQL_DB2_PBSSQL_PBS_NDP_Tina_CG_QtrlyPerformance_Final[[#This Row],[EXT EXP]]</f>
        <v>115200000</v>
      </c>
      <c r="AU9" s="11" t="str">
        <f>IF(Table_PBS_SQL_DB2_PBSSQL_PBS_NDP_Tina_CG_QtrlyPerformance_Final[[#This Row],[Item_Code]]&gt;"300000", "Capital", "Recurrent")</f>
        <v>Recurrent</v>
      </c>
    </row>
    <row r="10" spans="1:47" x14ac:dyDescent="0.25">
      <c r="A10" t="s">
        <v>666</v>
      </c>
      <c r="B10" t="s">
        <v>667</v>
      </c>
      <c r="C10" t="s">
        <v>491</v>
      </c>
      <c r="D10" t="s">
        <v>861</v>
      </c>
      <c r="E10" t="s">
        <v>177</v>
      </c>
      <c r="F10" t="s">
        <v>895</v>
      </c>
      <c r="G10" t="s">
        <v>87</v>
      </c>
      <c r="H10" t="s">
        <v>887</v>
      </c>
      <c r="I10" t="s">
        <v>467</v>
      </c>
      <c r="J10" t="s">
        <v>908</v>
      </c>
      <c r="K10" t="s">
        <v>898</v>
      </c>
      <c r="L10" t="s">
        <v>899</v>
      </c>
      <c r="M10" t="s">
        <v>900</v>
      </c>
      <c r="N10" t="s">
        <v>901</v>
      </c>
      <c r="O10" t="s">
        <v>902</v>
      </c>
      <c r="P10" t="s">
        <v>903</v>
      </c>
      <c r="Q10" s="11">
        <v>0</v>
      </c>
      <c r="R10" s="11">
        <v>0</v>
      </c>
      <c r="S10" s="11">
        <v>0</v>
      </c>
      <c r="T10" s="11">
        <v>0</v>
      </c>
      <c r="U10" s="11">
        <v>1078887436</v>
      </c>
      <c r="V10" s="11">
        <v>0</v>
      </c>
      <c r="W10" s="11">
        <v>0</v>
      </c>
      <c r="X10" s="11">
        <v>1078887436</v>
      </c>
      <c r="Y10" s="11">
        <v>0</v>
      </c>
      <c r="Z10" s="11">
        <v>0</v>
      </c>
      <c r="AA10" s="11">
        <v>0</v>
      </c>
      <c r="AB10" s="11">
        <v>0</v>
      </c>
      <c r="AC10" s="11">
        <v>0</v>
      </c>
      <c r="AD10" s="11">
        <v>0</v>
      </c>
      <c r="AE10" s="11">
        <v>0</v>
      </c>
      <c r="AF10" s="11">
        <v>0</v>
      </c>
      <c r="AG10" s="11">
        <v>0</v>
      </c>
      <c r="AH10" s="11">
        <v>0</v>
      </c>
      <c r="AI10" s="11">
        <v>0</v>
      </c>
      <c r="AJ10" s="11">
        <v>0</v>
      </c>
      <c r="AK10" s="11">
        <v>0</v>
      </c>
      <c r="AL10" s="11">
        <v>0</v>
      </c>
      <c r="AM10" s="11">
        <v>0</v>
      </c>
      <c r="AN10" s="11">
        <v>0</v>
      </c>
      <c r="AO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 s="11">
        <f>Table_PBS_SQL_DB2_PBSSQL_PBS_NDP_Tina_CG_QtrlyPerformance_Final[[#This Row],[GOU REL]]+Table_PBS_SQL_DB2_PBSSQL_PBS_NDP_Tina_CG_QtrlyPerformance_Final[[#This Row],[EXT REL]]</f>
        <v>0</v>
      </c>
      <c r="AT10" s="11">
        <f>Table_PBS_SQL_DB2_PBSSQL_PBS_NDP_Tina_CG_QtrlyPerformance_Final[[#This Row],[GOU EXP]]+Table_PBS_SQL_DB2_PBSSQL_PBS_NDP_Tina_CG_QtrlyPerformance_Final[[#This Row],[EXT EXP]]</f>
        <v>0</v>
      </c>
      <c r="AU10" s="11" t="str">
        <f>IF(Table_PBS_SQL_DB2_PBSSQL_PBS_NDP_Tina_CG_QtrlyPerformance_Final[[#This Row],[Item_Code]]&gt;"300000", "Capital", "Recurrent")</f>
        <v>Recurrent</v>
      </c>
    </row>
    <row r="11" spans="1:47" x14ac:dyDescent="0.25">
      <c r="A11" t="s">
        <v>666</v>
      </c>
      <c r="B11" t="s">
        <v>667</v>
      </c>
      <c r="C11" t="s">
        <v>491</v>
      </c>
      <c r="D11" t="s">
        <v>861</v>
      </c>
      <c r="E11" t="s">
        <v>177</v>
      </c>
      <c r="F11" t="s">
        <v>895</v>
      </c>
      <c r="G11" t="s">
        <v>87</v>
      </c>
      <c r="H11" t="s">
        <v>887</v>
      </c>
      <c r="I11" t="s">
        <v>467</v>
      </c>
      <c r="J11" t="s">
        <v>908</v>
      </c>
      <c r="K11" t="s">
        <v>898</v>
      </c>
      <c r="L11" t="s">
        <v>899</v>
      </c>
      <c r="M11" t="s">
        <v>900</v>
      </c>
      <c r="N11" t="s">
        <v>901</v>
      </c>
      <c r="O11" t="s">
        <v>909</v>
      </c>
      <c r="P11" t="s">
        <v>910</v>
      </c>
      <c r="Q11" s="11">
        <v>0</v>
      </c>
      <c r="R11" s="11">
        <v>0</v>
      </c>
      <c r="S11" s="11">
        <v>0</v>
      </c>
      <c r="T11" s="11">
        <v>0</v>
      </c>
      <c r="U11" s="11">
        <v>291600000</v>
      </c>
      <c r="V11" s="11">
        <v>0</v>
      </c>
      <c r="W11" s="11">
        <v>0</v>
      </c>
      <c r="X11" s="11">
        <v>291600000</v>
      </c>
      <c r="Y11" s="11">
        <v>0</v>
      </c>
      <c r="Z11" s="11">
        <v>0</v>
      </c>
      <c r="AA11" s="11">
        <v>0</v>
      </c>
      <c r="AB11" s="11">
        <v>0</v>
      </c>
      <c r="AC11" s="11">
        <v>0</v>
      </c>
      <c r="AD11" s="11">
        <v>0</v>
      </c>
      <c r="AE11" s="11">
        <v>0</v>
      </c>
      <c r="AF11" s="11">
        <v>0</v>
      </c>
      <c r="AG11" s="11">
        <v>0</v>
      </c>
      <c r="AH11" s="11">
        <v>0</v>
      </c>
      <c r="AI11" s="11">
        <v>0</v>
      </c>
      <c r="AJ11" s="11">
        <v>0</v>
      </c>
      <c r="AK11" s="11">
        <v>0</v>
      </c>
      <c r="AL11" s="11">
        <v>0</v>
      </c>
      <c r="AM11" s="11">
        <v>0</v>
      </c>
      <c r="AN11" s="11">
        <v>0</v>
      </c>
      <c r="AO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 s="11">
        <f>Table_PBS_SQL_DB2_PBSSQL_PBS_NDP_Tina_CG_QtrlyPerformance_Final[[#This Row],[GOU REL]]+Table_PBS_SQL_DB2_PBSSQL_PBS_NDP_Tina_CG_QtrlyPerformance_Final[[#This Row],[EXT REL]]</f>
        <v>0</v>
      </c>
      <c r="AT11" s="11">
        <f>Table_PBS_SQL_DB2_PBSSQL_PBS_NDP_Tina_CG_QtrlyPerformance_Final[[#This Row],[GOU EXP]]+Table_PBS_SQL_DB2_PBSSQL_PBS_NDP_Tina_CG_QtrlyPerformance_Final[[#This Row],[EXT EXP]]</f>
        <v>0</v>
      </c>
      <c r="AU11" s="11" t="str">
        <f>IF(Table_PBS_SQL_DB2_PBSSQL_PBS_NDP_Tina_CG_QtrlyPerformance_Final[[#This Row],[Item_Code]]&gt;"300000", "Capital", "Recurrent")</f>
        <v>Recurrent</v>
      </c>
    </row>
    <row r="12" spans="1:47" x14ac:dyDescent="0.25">
      <c r="A12" t="s">
        <v>666</v>
      </c>
      <c r="B12" t="s">
        <v>667</v>
      </c>
      <c r="C12" t="s">
        <v>491</v>
      </c>
      <c r="D12" t="s">
        <v>861</v>
      </c>
      <c r="E12" t="s">
        <v>177</v>
      </c>
      <c r="F12" t="s">
        <v>895</v>
      </c>
      <c r="G12" t="s">
        <v>87</v>
      </c>
      <c r="H12" t="s">
        <v>887</v>
      </c>
      <c r="I12" t="s">
        <v>467</v>
      </c>
      <c r="J12" t="s">
        <v>908</v>
      </c>
      <c r="K12" t="s">
        <v>898</v>
      </c>
      <c r="L12" t="s">
        <v>899</v>
      </c>
      <c r="M12" t="s">
        <v>900</v>
      </c>
      <c r="N12" t="s">
        <v>901</v>
      </c>
      <c r="O12" t="s">
        <v>906</v>
      </c>
      <c r="P12" t="s">
        <v>907</v>
      </c>
      <c r="Q12" s="11">
        <v>0</v>
      </c>
      <c r="R12" s="11">
        <v>0</v>
      </c>
      <c r="S12" s="11">
        <v>0</v>
      </c>
      <c r="T12" s="11">
        <v>0</v>
      </c>
      <c r="U12" s="11">
        <v>120000000</v>
      </c>
      <c r="V12" s="11">
        <v>0</v>
      </c>
      <c r="W12" s="11">
        <v>0</v>
      </c>
      <c r="X12" s="11">
        <v>120000000</v>
      </c>
      <c r="Y12" s="11">
        <v>0</v>
      </c>
      <c r="Z12" s="11">
        <v>0</v>
      </c>
      <c r="AA12" s="11">
        <v>0</v>
      </c>
      <c r="AB12" s="11">
        <v>0</v>
      </c>
      <c r="AC12" s="11">
        <v>0</v>
      </c>
      <c r="AD12" s="11">
        <v>0</v>
      </c>
      <c r="AE12" s="11">
        <v>0</v>
      </c>
      <c r="AF12" s="11">
        <v>0</v>
      </c>
      <c r="AG12" s="11">
        <v>0</v>
      </c>
      <c r="AH12" s="11">
        <v>0</v>
      </c>
      <c r="AI12" s="11">
        <v>0</v>
      </c>
      <c r="AJ12" s="11">
        <v>0</v>
      </c>
      <c r="AK12" s="11">
        <v>0</v>
      </c>
      <c r="AL12" s="11">
        <v>0</v>
      </c>
      <c r="AM12" s="11">
        <v>0</v>
      </c>
      <c r="AN12" s="11">
        <v>0</v>
      </c>
      <c r="AO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 s="11">
        <f>Table_PBS_SQL_DB2_PBSSQL_PBS_NDP_Tina_CG_QtrlyPerformance_Final[[#This Row],[GOU REL]]+Table_PBS_SQL_DB2_PBSSQL_PBS_NDP_Tina_CG_QtrlyPerformance_Final[[#This Row],[EXT REL]]</f>
        <v>0</v>
      </c>
      <c r="AT12" s="11">
        <f>Table_PBS_SQL_DB2_PBSSQL_PBS_NDP_Tina_CG_QtrlyPerformance_Final[[#This Row],[GOU EXP]]+Table_PBS_SQL_DB2_PBSSQL_PBS_NDP_Tina_CG_QtrlyPerformance_Final[[#This Row],[EXT EXP]]</f>
        <v>0</v>
      </c>
      <c r="AU12" s="11" t="str">
        <f>IF(Table_PBS_SQL_DB2_PBSSQL_PBS_NDP_Tina_CG_QtrlyPerformance_Final[[#This Row],[Item_Code]]&gt;"300000", "Capital", "Recurrent")</f>
        <v>Recurrent</v>
      </c>
    </row>
    <row r="13" spans="1:47" x14ac:dyDescent="0.25">
      <c r="A13" t="s">
        <v>666</v>
      </c>
      <c r="B13" t="s">
        <v>667</v>
      </c>
      <c r="C13" t="s">
        <v>491</v>
      </c>
      <c r="D13" t="s">
        <v>861</v>
      </c>
      <c r="E13" t="s">
        <v>177</v>
      </c>
      <c r="F13" t="s">
        <v>895</v>
      </c>
      <c r="G13" t="s">
        <v>87</v>
      </c>
      <c r="H13" t="s">
        <v>887</v>
      </c>
      <c r="I13" t="s">
        <v>467</v>
      </c>
      <c r="J13" t="s">
        <v>908</v>
      </c>
      <c r="K13" t="s">
        <v>898</v>
      </c>
      <c r="L13" t="s">
        <v>899</v>
      </c>
      <c r="M13" t="s">
        <v>900</v>
      </c>
      <c r="N13" t="s">
        <v>901</v>
      </c>
      <c r="O13" t="s">
        <v>911</v>
      </c>
      <c r="P13" t="s">
        <v>912</v>
      </c>
      <c r="Q13" s="11">
        <v>0</v>
      </c>
      <c r="R13" s="11">
        <v>0</v>
      </c>
      <c r="S13" s="11">
        <v>0</v>
      </c>
      <c r="T13" s="11">
        <v>0</v>
      </c>
      <c r="U13" s="11">
        <v>200000000</v>
      </c>
      <c r="V13" s="11">
        <v>0</v>
      </c>
      <c r="W13" s="11">
        <v>0</v>
      </c>
      <c r="X13" s="11">
        <v>200000000</v>
      </c>
      <c r="Y13" s="11">
        <v>0</v>
      </c>
      <c r="Z13" s="11">
        <v>0</v>
      </c>
      <c r="AA13" s="11">
        <v>0</v>
      </c>
      <c r="AB13" s="11">
        <v>0</v>
      </c>
      <c r="AC13" s="11">
        <v>0</v>
      </c>
      <c r="AD13" s="11">
        <v>0</v>
      </c>
      <c r="AE13" s="11">
        <v>0</v>
      </c>
      <c r="AF13" s="11">
        <v>0</v>
      </c>
      <c r="AG13" s="11">
        <v>0</v>
      </c>
      <c r="AH13" s="11">
        <v>0</v>
      </c>
      <c r="AI13" s="11">
        <v>0</v>
      </c>
      <c r="AJ13" s="11">
        <v>0</v>
      </c>
      <c r="AK13" s="11">
        <v>0</v>
      </c>
      <c r="AL13" s="11">
        <v>0</v>
      </c>
      <c r="AM13" s="11">
        <v>0</v>
      </c>
      <c r="AN13" s="11">
        <v>0</v>
      </c>
      <c r="AO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 s="11">
        <f>Table_PBS_SQL_DB2_PBSSQL_PBS_NDP_Tina_CG_QtrlyPerformance_Final[[#This Row],[GOU REL]]+Table_PBS_SQL_DB2_PBSSQL_PBS_NDP_Tina_CG_QtrlyPerformance_Final[[#This Row],[EXT REL]]</f>
        <v>0</v>
      </c>
      <c r="AT13" s="11">
        <f>Table_PBS_SQL_DB2_PBSSQL_PBS_NDP_Tina_CG_QtrlyPerformance_Final[[#This Row],[GOU EXP]]+Table_PBS_SQL_DB2_PBSSQL_PBS_NDP_Tina_CG_QtrlyPerformance_Final[[#This Row],[EXT EXP]]</f>
        <v>0</v>
      </c>
      <c r="AU13" s="11" t="str">
        <f>IF(Table_PBS_SQL_DB2_PBSSQL_PBS_NDP_Tina_CG_QtrlyPerformance_Final[[#This Row],[Item_Code]]&gt;"300000", "Capital", "Recurrent")</f>
        <v>Recurrent</v>
      </c>
    </row>
    <row r="14" spans="1:47" x14ac:dyDescent="0.25">
      <c r="A14" t="s">
        <v>666</v>
      </c>
      <c r="B14" t="s">
        <v>667</v>
      </c>
      <c r="C14" t="s">
        <v>664</v>
      </c>
      <c r="D14" t="s">
        <v>913</v>
      </c>
      <c r="E14" t="s">
        <v>31</v>
      </c>
      <c r="F14" t="s">
        <v>914</v>
      </c>
      <c r="G14" t="s">
        <v>75</v>
      </c>
      <c r="H14" t="s">
        <v>915</v>
      </c>
      <c r="I14" t="s">
        <v>896</v>
      </c>
      <c r="J14" t="s">
        <v>897</v>
      </c>
      <c r="K14" t="s">
        <v>916</v>
      </c>
      <c r="L14" t="s">
        <v>917</v>
      </c>
      <c r="M14" t="s">
        <v>918</v>
      </c>
      <c r="N14" t="s">
        <v>919</v>
      </c>
      <c r="O14" t="s">
        <v>909</v>
      </c>
      <c r="P14" t="s">
        <v>910</v>
      </c>
      <c r="Q14" s="11">
        <v>0</v>
      </c>
      <c r="R14" s="11">
        <v>0</v>
      </c>
      <c r="S14" s="11">
        <v>0</v>
      </c>
      <c r="T14" s="11">
        <v>0</v>
      </c>
      <c r="U14" s="11">
        <v>0</v>
      </c>
      <c r="V14" s="11">
        <v>0</v>
      </c>
      <c r="W14" s="11">
        <v>0</v>
      </c>
      <c r="X14" s="11">
        <v>0</v>
      </c>
      <c r="Y14" s="11">
        <v>0</v>
      </c>
      <c r="Z14" s="11">
        <v>0</v>
      </c>
      <c r="AA14" s="11">
        <v>88331075</v>
      </c>
      <c r="AB14" s="11">
        <v>0</v>
      </c>
      <c r="AC14" s="11">
        <v>0</v>
      </c>
      <c r="AD14" s="11">
        <v>0</v>
      </c>
      <c r="AE14" s="11">
        <v>0</v>
      </c>
      <c r="AF14" s="11">
        <v>0</v>
      </c>
      <c r="AG14" s="11">
        <v>0</v>
      </c>
      <c r="AH14" s="11">
        <v>0</v>
      </c>
      <c r="AI14" s="11">
        <v>0</v>
      </c>
      <c r="AJ14" s="11">
        <v>0</v>
      </c>
      <c r="AK14" s="11">
        <v>0</v>
      </c>
      <c r="AL14" s="11">
        <v>0</v>
      </c>
      <c r="AM14" s="11">
        <v>61051756</v>
      </c>
      <c r="AN14" s="11">
        <v>61051756</v>
      </c>
      <c r="AO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149382831</v>
      </c>
      <c r="AQ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61051756</v>
      </c>
      <c r="AS14" s="11">
        <f>Table_PBS_SQL_DB2_PBSSQL_PBS_NDP_Tina_CG_QtrlyPerformance_Final[[#This Row],[GOU REL]]+Table_PBS_SQL_DB2_PBSSQL_PBS_NDP_Tina_CG_QtrlyPerformance_Final[[#This Row],[EXT REL]]</f>
        <v>149382831</v>
      </c>
      <c r="AT14" s="11">
        <f>Table_PBS_SQL_DB2_PBSSQL_PBS_NDP_Tina_CG_QtrlyPerformance_Final[[#This Row],[GOU EXP]]+Table_PBS_SQL_DB2_PBSSQL_PBS_NDP_Tina_CG_QtrlyPerformance_Final[[#This Row],[EXT EXP]]</f>
        <v>61051756</v>
      </c>
      <c r="AU14" s="11" t="str">
        <f>IF(Table_PBS_SQL_DB2_PBSSQL_PBS_NDP_Tina_CG_QtrlyPerformance_Final[[#This Row],[Item_Code]]&gt;"300000", "Capital", "Recurrent")</f>
        <v>Recurrent</v>
      </c>
    </row>
    <row r="15" spans="1:47" x14ac:dyDescent="0.25">
      <c r="A15" t="s">
        <v>666</v>
      </c>
      <c r="B15" t="s">
        <v>667</v>
      </c>
      <c r="C15" t="s">
        <v>664</v>
      </c>
      <c r="D15" t="s">
        <v>913</v>
      </c>
      <c r="E15" t="s">
        <v>31</v>
      </c>
      <c r="F15" t="s">
        <v>914</v>
      </c>
      <c r="G15" t="s">
        <v>75</v>
      </c>
      <c r="H15" t="s">
        <v>915</v>
      </c>
      <c r="I15" t="s">
        <v>896</v>
      </c>
      <c r="J15" t="s">
        <v>897</v>
      </c>
      <c r="K15" t="s">
        <v>916</v>
      </c>
      <c r="L15" t="s">
        <v>917</v>
      </c>
      <c r="M15" t="s">
        <v>918</v>
      </c>
      <c r="N15" t="s">
        <v>919</v>
      </c>
      <c r="O15" t="s">
        <v>920</v>
      </c>
      <c r="P15" t="s">
        <v>921</v>
      </c>
      <c r="Q15" s="11">
        <v>0</v>
      </c>
      <c r="R15" s="11">
        <v>0</v>
      </c>
      <c r="S15" s="11">
        <v>0</v>
      </c>
      <c r="T15" s="11">
        <v>0</v>
      </c>
      <c r="U15" s="11">
        <v>0</v>
      </c>
      <c r="V15" s="11">
        <v>0</v>
      </c>
      <c r="W15" s="11">
        <v>0</v>
      </c>
      <c r="X15" s="11">
        <v>0</v>
      </c>
      <c r="Y15" s="11">
        <v>0</v>
      </c>
      <c r="Z15" s="11">
        <v>0</v>
      </c>
      <c r="AA15" s="11">
        <v>1000000000</v>
      </c>
      <c r="AB15" s="11">
        <v>0</v>
      </c>
      <c r="AC15" s="11">
        <v>0</v>
      </c>
      <c r="AD15" s="11">
        <v>0</v>
      </c>
      <c r="AE15" s="11">
        <v>0</v>
      </c>
      <c r="AF15" s="11">
        <v>0</v>
      </c>
      <c r="AG15" s="11">
        <v>0</v>
      </c>
      <c r="AH15" s="11">
        <v>0</v>
      </c>
      <c r="AI15" s="11">
        <v>276117000</v>
      </c>
      <c r="AJ15" s="11">
        <v>276117000</v>
      </c>
      <c r="AK15" s="11">
        <v>0</v>
      </c>
      <c r="AL15" s="11">
        <v>0</v>
      </c>
      <c r="AM15" s="11">
        <v>0</v>
      </c>
      <c r="AN15" s="11">
        <v>0</v>
      </c>
      <c r="AO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1276117000</v>
      </c>
      <c r="AQ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276117000</v>
      </c>
      <c r="AS15" s="11">
        <f>Table_PBS_SQL_DB2_PBSSQL_PBS_NDP_Tina_CG_QtrlyPerformance_Final[[#This Row],[GOU REL]]+Table_PBS_SQL_DB2_PBSSQL_PBS_NDP_Tina_CG_QtrlyPerformance_Final[[#This Row],[EXT REL]]</f>
        <v>1276117000</v>
      </c>
      <c r="AT15" s="11">
        <f>Table_PBS_SQL_DB2_PBSSQL_PBS_NDP_Tina_CG_QtrlyPerformance_Final[[#This Row],[GOU EXP]]+Table_PBS_SQL_DB2_PBSSQL_PBS_NDP_Tina_CG_QtrlyPerformance_Final[[#This Row],[EXT EXP]]</f>
        <v>276117000</v>
      </c>
      <c r="AU15" s="11" t="str">
        <f>IF(Table_PBS_SQL_DB2_PBSSQL_PBS_NDP_Tina_CG_QtrlyPerformance_Final[[#This Row],[Item_Code]]&gt;"300000", "Capital", "Recurrent")</f>
        <v>Recurrent</v>
      </c>
    </row>
    <row r="16" spans="1:47" x14ac:dyDescent="0.25">
      <c r="A16" t="s">
        <v>666</v>
      </c>
      <c r="B16" t="s">
        <v>667</v>
      </c>
      <c r="C16" t="s">
        <v>664</v>
      </c>
      <c r="D16" t="s">
        <v>913</v>
      </c>
      <c r="E16" t="s">
        <v>31</v>
      </c>
      <c r="F16" t="s">
        <v>914</v>
      </c>
      <c r="G16" t="s">
        <v>75</v>
      </c>
      <c r="H16" t="s">
        <v>915</v>
      </c>
      <c r="I16" t="s">
        <v>896</v>
      </c>
      <c r="J16" t="s">
        <v>897</v>
      </c>
      <c r="K16" t="s">
        <v>916</v>
      </c>
      <c r="L16" t="s">
        <v>917</v>
      </c>
      <c r="M16" t="s">
        <v>918</v>
      </c>
      <c r="N16" t="s">
        <v>919</v>
      </c>
      <c r="O16" t="s">
        <v>922</v>
      </c>
      <c r="P16" t="s">
        <v>923</v>
      </c>
      <c r="Q16" s="11">
        <v>0</v>
      </c>
      <c r="R16" s="11">
        <v>0</v>
      </c>
      <c r="S16" s="11">
        <v>0</v>
      </c>
      <c r="T16" s="11">
        <v>0</v>
      </c>
      <c r="U16" s="11">
        <v>0</v>
      </c>
      <c r="V16" s="11">
        <v>0</v>
      </c>
      <c r="W16" s="11">
        <v>0</v>
      </c>
      <c r="X16" s="11">
        <v>0</v>
      </c>
      <c r="Y16" s="11">
        <v>0</v>
      </c>
      <c r="Z16" s="11">
        <v>0</v>
      </c>
      <c r="AA16" s="11">
        <v>200000000</v>
      </c>
      <c r="AB16" s="11">
        <v>7616000</v>
      </c>
      <c r="AC16" s="11">
        <v>0</v>
      </c>
      <c r="AD16" s="11">
        <v>0</v>
      </c>
      <c r="AE16" s="11">
        <v>81816000</v>
      </c>
      <c r="AF16" s="11">
        <v>81816000</v>
      </c>
      <c r="AG16" s="11">
        <v>0</v>
      </c>
      <c r="AH16" s="11">
        <v>0</v>
      </c>
      <c r="AI16" s="11">
        <v>60000000</v>
      </c>
      <c r="AJ16" s="11">
        <v>60000000</v>
      </c>
      <c r="AK16" s="11">
        <v>0</v>
      </c>
      <c r="AL16" s="11">
        <v>0</v>
      </c>
      <c r="AM16" s="11">
        <v>20568000</v>
      </c>
      <c r="AN16" s="11">
        <v>20568000</v>
      </c>
      <c r="AO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362384000</v>
      </c>
      <c r="AQ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170000000</v>
      </c>
      <c r="AS16" s="11">
        <f>Table_PBS_SQL_DB2_PBSSQL_PBS_NDP_Tina_CG_QtrlyPerformance_Final[[#This Row],[GOU REL]]+Table_PBS_SQL_DB2_PBSSQL_PBS_NDP_Tina_CG_QtrlyPerformance_Final[[#This Row],[EXT REL]]</f>
        <v>362384000</v>
      </c>
      <c r="AT16" s="11">
        <f>Table_PBS_SQL_DB2_PBSSQL_PBS_NDP_Tina_CG_QtrlyPerformance_Final[[#This Row],[GOU EXP]]+Table_PBS_SQL_DB2_PBSSQL_PBS_NDP_Tina_CG_QtrlyPerformance_Final[[#This Row],[EXT EXP]]</f>
        <v>170000000</v>
      </c>
      <c r="AU16" s="11" t="str">
        <f>IF(Table_PBS_SQL_DB2_PBSSQL_PBS_NDP_Tina_CG_QtrlyPerformance_Final[[#This Row],[Item_Code]]&gt;"300000", "Capital", "Recurrent")</f>
        <v>Recurrent</v>
      </c>
    </row>
    <row r="17" spans="1:47" x14ac:dyDescent="0.25">
      <c r="A17" t="s">
        <v>666</v>
      </c>
      <c r="B17" t="s">
        <v>667</v>
      </c>
      <c r="C17" t="s">
        <v>664</v>
      </c>
      <c r="D17" t="s">
        <v>913</v>
      </c>
      <c r="E17" t="s">
        <v>31</v>
      </c>
      <c r="F17" t="s">
        <v>914</v>
      </c>
      <c r="G17" t="s">
        <v>75</v>
      </c>
      <c r="H17" t="s">
        <v>915</v>
      </c>
      <c r="I17" t="s">
        <v>896</v>
      </c>
      <c r="J17" t="s">
        <v>897</v>
      </c>
      <c r="K17" t="s">
        <v>916</v>
      </c>
      <c r="L17" t="s">
        <v>917</v>
      </c>
      <c r="M17" t="s">
        <v>918</v>
      </c>
      <c r="N17" t="s">
        <v>919</v>
      </c>
      <c r="O17" t="s">
        <v>924</v>
      </c>
      <c r="P17" t="s">
        <v>925</v>
      </c>
      <c r="Q17" s="11">
        <v>0</v>
      </c>
      <c r="R17" s="11">
        <v>0</v>
      </c>
      <c r="S17" s="11">
        <v>0</v>
      </c>
      <c r="T17" s="11">
        <v>0</v>
      </c>
      <c r="U17" s="11">
        <v>0</v>
      </c>
      <c r="V17" s="11">
        <v>0</v>
      </c>
      <c r="W17" s="11">
        <v>0</v>
      </c>
      <c r="X17" s="11">
        <v>0</v>
      </c>
      <c r="Y17" s="11">
        <v>0</v>
      </c>
      <c r="Z17" s="11">
        <v>0</v>
      </c>
      <c r="AA17" s="11">
        <v>109000000</v>
      </c>
      <c r="AB17" s="11">
        <v>0</v>
      </c>
      <c r="AC17" s="11">
        <v>0</v>
      </c>
      <c r="AD17" s="11">
        <v>0</v>
      </c>
      <c r="AE17" s="11">
        <v>0</v>
      </c>
      <c r="AF17" s="11">
        <v>0</v>
      </c>
      <c r="AG17" s="11">
        <v>0</v>
      </c>
      <c r="AH17" s="11">
        <v>0</v>
      </c>
      <c r="AI17" s="11">
        <v>0</v>
      </c>
      <c r="AJ17" s="11">
        <v>0</v>
      </c>
      <c r="AK17" s="11">
        <v>0</v>
      </c>
      <c r="AL17" s="11">
        <v>0</v>
      </c>
      <c r="AM17" s="11">
        <v>0</v>
      </c>
      <c r="AN17" s="11">
        <v>0</v>
      </c>
      <c r="AO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109000000</v>
      </c>
      <c r="AQ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 s="11">
        <f>Table_PBS_SQL_DB2_PBSSQL_PBS_NDP_Tina_CG_QtrlyPerformance_Final[[#This Row],[GOU REL]]+Table_PBS_SQL_DB2_PBSSQL_PBS_NDP_Tina_CG_QtrlyPerformance_Final[[#This Row],[EXT REL]]</f>
        <v>109000000</v>
      </c>
      <c r="AT17" s="11">
        <f>Table_PBS_SQL_DB2_PBSSQL_PBS_NDP_Tina_CG_QtrlyPerformance_Final[[#This Row],[GOU EXP]]+Table_PBS_SQL_DB2_PBSSQL_PBS_NDP_Tina_CG_QtrlyPerformance_Final[[#This Row],[EXT EXP]]</f>
        <v>0</v>
      </c>
      <c r="AU17" s="11" t="str">
        <f>IF(Table_PBS_SQL_DB2_PBSSQL_PBS_NDP_Tina_CG_QtrlyPerformance_Final[[#This Row],[Item_Code]]&gt;"300000", "Capital", "Recurrent")</f>
        <v>Recurrent</v>
      </c>
    </row>
    <row r="18" spans="1:47" x14ac:dyDescent="0.25">
      <c r="A18" t="s">
        <v>666</v>
      </c>
      <c r="B18" t="s">
        <v>667</v>
      </c>
      <c r="C18" t="s">
        <v>664</v>
      </c>
      <c r="D18" t="s">
        <v>913</v>
      </c>
      <c r="E18" t="s">
        <v>31</v>
      </c>
      <c r="F18" t="s">
        <v>914</v>
      </c>
      <c r="G18" t="s">
        <v>75</v>
      </c>
      <c r="H18" t="s">
        <v>915</v>
      </c>
      <c r="I18" t="s">
        <v>493</v>
      </c>
      <c r="J18" t="s">
        <v>915</v>
      </c>
      <c r="K18" t="s">
        <v>926</v>
      </c>
      <c r="L18" t="s">
        <v>927</v>
      </c>
      <c r="M18" t="s">
        <v>928</v>
      </c>
      <c r="N18" t="s">
        <v>929</v>
      </c>
      <c r="O18" t="s">
        <v>920</v>
      </c>
      <c r="P18" t="s">
        <v>921</v>
      </c>
      <c r="Q18" s="11">
        <v>0</v>
      </c>
      <c r="R18" s="11">
        <v>0</v>
      </c>
      <c r="S18" s="11">
        <v>0</v>
      </c>
      <c r="T18" s="11">
        <v>0</v>
      </c>
      <c r="U18" s="11">
        <v>75000000</v>
      </c>
      <c r="V18" s="11">
        <v>0</v>
      </c>
      <c r="W18" s="11">
        <v>75000000</v>
      </c>
      <c r="X18" s="11">
        <v>0</v>
      </c>
      <c r="Y18" s="11">
        <v>0</v>
      </c>
      <c r="Z18" s="11">
        <v>0</v>
      </c>
      <c r="AA18" s="11">
        <v>0</v>
      </c>
      <c r="AB18" s="11">
        <v>0</v>
      </c>
      <c r="AC18" s="11">
        <v>0</v>
      </c>
      <c r="AD18" s="11">
        <v>0</v>
      </c>
      <c r="AE18" s="11">
        <v>0</v>
      </c>
      <c r="AF18" s="11">
        <v>0</v>
      </c>
      <c r="AG18" s="11">
        <v>75000000</v>
      </c>
      <c r="AH18" s="11">
        <v>0</v>
      </c>
      <c r="AI18" s="11">
        <v>0</v>
      </c>
      <c r="AJ18" s="11">
        <v>0</v>
      </c>
      <c r="AK18" s="11">
        <v>0</v>
      </c>
      <c r="AL18" s="11">
        <v>0</v>
      </c>
      <c r="AM18" s="11">
        <v>0</v>
      </c>
      <c r="AN18" s="11">
        <v>0</v>
      </c>
      <c r="AO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v>
      </c>
      <c r="AP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 s="11">
        <f>Table_PBS_SQL_DB2_PBSSQL_PBS_NDP_Tina_CG_QtrlyPerformance_Final[[#This Row],[GOU REL]]+Table_PBS_SQL_DB2_PBSSQL_PBS_NDP_Tina_CG_QtrlyPerformance_Final[[#This Row],[EXT REL]]</f>
        <v>75000000</v>
      </c>
      <c r="AT18" s="11">
        <f>Table_PBS_SQL_DB2_PBSSQL_PBS_NDP_Tina_CG_QtrlyPerformance_Final[[#This Row],[GOU EXP]]+Table_PBS_SQL_DB2_PBSSQL_PBS_NDP_Tina_CG_QtrlyPerformance_Final[[#This Row],[EXT EXP]]</f>
        <v>0</v>
      </c>
      <c r="AU18" s="11" t="str">
        <f>IF(Table_PBS_SQL_DB2_PBSSQL_PBS_NDP_Tina_CG_QtrlyPerformance_Final[[#This Row],[Item_Code]]&gt;"300000", "Capital", "Recurrent")</f>
        <v>Recurrent</v>
      </c>
    </row>
    <row r="19" spans="1:47" x14ac:dyDescent="0.25">
      <c r="A19" t="s">
        <v>666</v>
      </c>
      <c r="B19" t="s">
        <v>667</v>
      </c>
      <c r="C19" t="s">
        <v>664</v>
      </c>
      <c r="D19" t="s">
        <v>913</v>
      </c>
      <c r="E19" t="s">
        <v>31</v>
      </c>
      <c r="F19" t="s">
        <v>914</v>
      </c>
      <c r="G19" t="s">
        <v>75</v>
      </c>
      <c r="H19" t="s">
        <v>915</v>
      </c>
      <c r="I19" t="s">
        <v>493</v>
      </c>
      <c r="J19" t="s">
        <v>915</v>
      </c>
      <c r="K19" t="s">
        <v>930</v>
      </c>
      <c r="L19" t="s">
        <v>931</v>
      </c>
      <c r="M19" t="s">
        <v>932</v>
      </c>
      <c r="N19" t="s">
        <v>933</v>
      </c>
      <c r="O19" t="s">
        <v>934</v>
      </c>
      <c r="P19" t="s">
        <v>935</v>
      </c>
      <c r="Q19" s="11">
        <v>0</v>
      </c>
      <c r="R19" s="11">
        <v>0</v>
      </c>
      <c r="S19" s="11">
        <v>0</v>
      </c>
      <c r="T19" s="11">
        <v>0</v>
      </c>
      <c r="U19" s="11">
        <v>1149000000</v>
      </c>
      <c r="V19" s="11">
        <v>0</v>
      </c>
      <c r="W19" s="11">
        <v>1149000000</v>
      </c>
      <c r="X19" s="11">
        <v>0</v>
      </c>
      <c r="Y19" s="11">
        <v>0</v>
      </c>
      <c r="Z19" s="11">
        <v>0</v>
      </c>
      <c r="AA19" s="11">
        <v>0</v>
      </c>
      <c r="AB19" s="11">
        <v>0</v>
      </c>
      <c r="AC19" s="11">
        <v>589000000</v>
      </c>
      <c r="AD19" s="11">
        <v>0</v>
      </c>
      <c r="AE19" s="11">
        <v>0</v>
      </c>
      <c r="AF19" s="11">
        <v>0</v>
      </c>
      <c r="AG19" s="11">
        <v>0</v>
      </c>
      <c r="AH19" s="11">
        <v>0</v>
      </c>
      <c r="AI19" s="11">
        <v>0</v>
      </c>
      <c r="AJ19" s="11">
        <v>0</v>
      </c>
      <c r="AK19" s="11">
        <v>560000000</v>
      </c>
      <c r="AL19" s="11">
        <v>1149000000</v>
      </c>
      <c r="AM19" s="11">
        <v>0</v>
      </c>
      <c r="AN19" s="11">
        <v>0</v>
      </c>
      <c r="AO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1149000000</v>
      </c>
      <c r="AP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1149000000</v>
      </c>
      <c r="AR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 s="11">
        <f>Table_PBS_SQL_DB2_PBSSQL_PBS_NDP_Tina_CG_QtrlyPerformance_Final[[#This Row],[GOU REL]]+Table_PBS_SQL_DB2_PBSSQL_PBS_NDP_Tina_CG_QtrlyPerformance_Final[[#This Row],[EXT REL]]</f>
        <v>1149000000</v>
      </c>
      <c r="AT19" s="11">
        <f>Table_PBS_SQL_DB2_PBSSQL_PBS_NDP_Tina_CG_QtrlyPerformance_Final[[#This Row],[GOU EXP]]+Table_PBS_SQL_DB2_PBSSQL_PBS_NDP_Tina_CG_QtrlyPerformance_Final[[#This Row],[EXT EXP]]</f>
        <v>1149000000</v>
      </c>
      <c r="AU19" s="11" t="str">
        <f>IF(Table_PBS_SQL_DB2_PBSSQL_PBS_NDP_Tina_CG_QtrlyPerformance_Final[[#This Row],[Item_Code]]&gt;"300000", "Capital", "Recurrent")</f>
        <v>Capital</v>
      </c>
    </row>
    <row r="20" spans="1:47" x14ac:dyDescent="0.25">
      <c r="A20" t="s">
        <v>666</v>
      </c>
      <c r="B20" t="s">
        <v>667</v>
      </c>
      <c r="C20" t="s">
        <v>664</v>
      </c>
      <c r="D20" t="s">
        <v>913</v>
      </c>
      <c r="E20" t="s">
        <v>31</v>
      </c>
      <c r="F20" t="s">
        <v>914</v>
      </c>
      <c r="G20" t="s">
        <v>75</v>
      </c>
      <c r="H20" t="s">
        <v>915</v>
      </c>
      <c r="I20" t="s">
        <v>493</v>
      </c>
      <c r="J20" t="s">
        <v>915</v>
      </c>
      <c r="K20" t="s">
        <v>936</v>
      </c>
      <c r="L20" t="s">
        <v>937</v>
      </c>
      <c r="M20" t="s">
        <v>938</v>
      </c>
      <c r="N20" t="s">
        <v>939</v>
      </c>
      <c r="O20" t="s">
        <v>934</v>
      </c>
      <c r="P20" t="s">
        <v>935</v>
      </c>
      <c r="Q20" s="11">
        <v>0</v>
      </c>
      <c r="R20" s="11">
        <v>0</v>
      </c>
      <c r="S20" s="11">
        <v>0</v>
      </c>
      <c r="T20" s="11">
        <v>0</v>
      </c>
      <c r="U20" s="11">
        <v>268000000</v>
      </c>
      <c r="V20" s="11">
        <v>0</v>
      </c>
      <c r="W20" s="11">
        <v>268000000</v>
      </c>
      <c r="X20" s="11">
        <v>0</v>
      </c>
      <c r="Y20" s="11">
        <v>0</v>
      </c>
      <c r="Z20" s="11">
        <v>0</v>
      </c>
      <c r="AA20" s="11">
        <v>0</v>
      </c>
      <c r="AB20" s="11">
        <v>0</v>
      </c>
      <c r="AC20" s="11">
        <v>0</v>
      </c>
      <c r="AD20" s="11">
        <v>0</v>
      </c>
      <c r="AE20" s="11">
        <v>0</v>
      </c>
      <c r="AF20" s="11">
        <v>0</v>
      </c>
      <c r="AG20" s="11">
        <v>0</v>
      </c>
      <c r="AH20" s="11">
        <v>0</v>
      </c>
      <c r="AI20" s="11">
        <v>0</v>
      </c>
      <c r="AJ20" s="11">
        <v>0</v>
      </c>
      <c r="AK20" s="11">
        <v>268000000</v>
      </c>
      <c r="AL20" s="11">
        <v>0</v>
      </c>
      <c r="AM20" s="11">
        <v>0</v>
      </c>
      <c r="AN20" s="11">
        <v>0</v>
      </c>
      <c r="AO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268000000</v>
      </c>
      <c r="AP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 s="11">
        <f>Table_PBS_SQL_DB2_PBSSQL_PBS_NDP_Tina_CG_QtrlyPerformance_Final[[#This Row],[GOU REL]]+Table_PBS_SQL_DB2_PBSSQL_PBS_NDP_Tina_CG_QtrlyPerformance_Final[[#This Row],[EXT REL]]</f>
        <v>268000000</v>
      </c>
      <c r="AT20" s="11">
        <f>Table_PBS_SQL_DB2_PBSSQL_PBS_NDP_Tina_CG_QtrlyPerformance_Final[[#This Row],[GOU EXP]]+Table_PBS_SQL_DB2_PBSSQL_PBS_NDP_Tina_CG_QtrlyPerformance_Final[[#This Row],[EXT EXP]]</f>
        <v>0</v>
      </c>
      <c r="AU20" s="11" t="str">
        <f>IF(Table_PBS_SQL_DB2_PBSSQL_PBS_NDP_Tina_CG_QtrlyPerformance_Final[[#This Row],[Item_Code]]&gt;"300000", "Capital", "Recurrent")</f>
        <v>Capital</v>
      </c>
    </row>
    <row r="21" spans="1:47" x14ac:dyDescent="0.25">
      <c r="A21" t="s">
        <v>666</v>
      </c>
      <c r="B21" t="s">
        <v>667</v>
      </c>
      <c r="C21" t="s">
        <v>664</v>
      </c>
      <c r="D21" t="s">
        <v>913</v>
      </c>
      <c r="E21" t="s">
        <v>31</v>
      </c>
      <c r="F21" t="s">
        <v>914</v>
      </c>
      <c r="G21" t="s">
        <v>75</v>
      </c>
      <c r="H21" t="s">
        <v>915</v>
      </c>
      <c r="I21" t="s">
        <v>493</v>
      </c>
      <c r="J21" t="s">
        <v>915</v>
      </c>
      <c r="K21" t="s">
        <v>916</v>
      </c>
      <c r="L21" t="s">
        <v>917</v>
      </c>
      <c r="M21" t="s">
        <v>918</v>
      </c>
      <c r="N21" t="s">
        <v>919</v>
      </c>
      <c r="O21" t="s">
        <v>940</v>
      </c>
      <c r="P21" t="s">
        <v>941</v>
      </c>
      <c r="Q21" s="11">
        <v>0</v>
      </c>
      <c r="R21" s="11">
        <v>0</v>
      </c>
      <c r="S21" s="11">
        <v>0</v>
      </c>
      <c r="T21" s="11">
        <v>0</v>
      </c>
      <c r="U21" s="11">
        <v>15000000</v>
      </c>
      <c r="V21" s="11">
        <v>0</v>
      </c>
      <c r="W21" s="11">
        <v>0</v>
      </c>
      <c r="X21" s="11">
        <v>15000000</v>
      </c>
      <c r="Y21" s="11">
        <v>0</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 s="11">
        <f>Table_PBS_SQL_DB2_PBSSQL_PBS_NDP_Tina_CG_QtrlyPerformance_Final[[#This Row],[GOU REL]]+Table_PBS_SQL_DB2_PBSSQL_PBS_NDP_Tina_CG_QtrlyPerformance_Final[[#This Row],[EXT REL]]</f>
        <v>0</v>
      </c>
      <c r="AT21" s="11">
        <f>Table_PBS_SQL_DB2_PBSSQL_PBS_NDP_Tina_CG_QtrlyPerformance_Final[[#This Row],[GOU EXP]]+Table_PBS_SQL_DB2_PBSSQL_PBS_NDP_Tina_CG_QtrlyPerformance_Final[[#This Row],[EXT EXP]]</f>
        <v>0</v>
      </c>
      <c r="AU21" s="11" t="str">
        <f>IF(Table_PBS_SQL_DB2_PBSSQL_PBS_NDP_Tina_CG_QtrlyPerformance_Final[[#This Row],[Item_Code]]&gt;"300000", "Capital", "Recurrent")</f>
        <v>Recurrent</v>
      </c>
    </row>
    <row r="22" spans="1:47" x14ac:dyDescent="0.25">
      <c r="A22" t="s">
        <v>499</v>
      </c>
      <c r="B22" t="s">
        <v>942</v>
      </c>
      <c r="C22" t="s">
        <v>491</v>
      </c>
      <c r="D22" t="s">
        <v>861</v>
      </c>
      <c r="E22" t="s">
        <v>75</v>
      </c>
      <c r="F22" t="s">
        <v>943</v>
      </c>
      <c r="G22" t="s">
        <v>31</v>
      </c>
      <c r="H22" t="s">
        <v>944</v>
      </c>
      <c r="I22" t="s">
        <v>499</v>
      </c>
      <c r="J22" t="s">
        <v>864</v>
      </c>
      <c r="K22" t="s">
        <v>501</v>
      </c>
      <c r="L22" t="s">
        <v>945</v>
      </c>
      <c r="M22" t="s">
        <v>946</v>
      </c>
      <c r="N22" t="s">
        <v>947</v>
      </c>
      <c r="O22" t="s">
        <v>948</v>
      </c>
      <c r="P22" t="s">
        <v>949</v>
      </c>
      <c r="Q22" s="11">
        <v>0</v>
      </c>
      <c r="R22" s="11">
        <v>0</v>
      </c>
      <c r="S22" s="11">
        <v>0</v>
      </c>
      <c r="T22" s="11">
        <v>0</v>
      </c>
      <c r="U22" s="11">
        <v>11913608225</v>
      </c>
      <c r="V22" s="11">
        <v>0</v>
      </c>
      <c r="W22" s="11">
        <v>0</v>
      </c>
      <c r="X22" s="11">
        <v>11913608225</v>
      </c>
      <c r="Y22" s="11">
        <v>0</v>
      </c>
      <c r="Z22" s="11">
        <v>0</v>
      </c>
      <c r="AA22" s="11">
        <v>0</v>
      </c>
      <c r="AB22" s="11">
        <v>0</v>
      </c>
      <c r="AC22" s="11">
        <v>0</v>
      </c>
      <c r="AD22" s="11">
        <v>0</v>
      </c>
      <c r="AE22" s="11">
        <v>0</v>
      </c>
      <c r="AF22" s="11">
        <v>0</v>
      </c>
      <c r="AG22" s="11">
        <v>0</v>
      </c>
      <c r="AH22" s="11">
        <v>0</v>
      </c>
      <c r="AI22" s="11">
        <v>0</v>
      </c>
      <c r="AJ22" s="11">
        <v>0</v>
      </c>
      <c r="AK22" s="11">
        <v>0</v>
      </c>
      <c r="AL22" s="11">
        <v>0</v>
      </c>
      <c r="AM22" s="11">
        <v>0</v>
      </c>
      <c r="AN22" s="11">
        <v>0</v>
      </c>
      <c r="AO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 s="11">
        <f>Table_PBS_SQL_DB2_PBSSQL_PBS_NDP_Tina_CG_QtrlyPerformance_Final[[#This Row],[GOU REL]]+Table_PBS_SQL_DB2_PBSSQL_PBS_NDP_Tina_CG_QtrlyPerformance_Final[[#This Row],[EXT REL]]</f>
        <v>0</v>
      </c>
      <c r="AT22" s="11">
        <f>Table_PBS_SQL_DB2_PBSSQL_PBS_NDP_Tina_CG_QtrlyPerformance_Final[[#This Row],[GOU EXP]]+Table_PBS_SQL_DB2_PBSSQL_PBS_NDP_Tina_CG_QtrlyPerformance_Final[[#This Row],[EXT EXP]]</f>
        <v>0</v>
      </c>
      <c r="AU22" s="11" t="str">
        <f>IF(Table_PBS_SQL_DB2_PBSSQL_PBS_NDP_Tina_CG_QtrlyPerformance_Final[[#This Row],[Item_Code]]&gt;"300000", "Capital", "Recurrent")</f>
        <v>Recurrent</v>
      </c>
    </row>
    <row r="23" spans="1:47" x14ac:dyDescent="0.25">
      <c r="A23" t="s">
        <v>499</v>
      </c>
      <c r="B23" t="s">
        <v>942</v>
      </c>
      <c r="C23" t="s">
        <v>491</v>
      </c>
      <c r="D23" t="s">
        <v>861</v>
      </c>
      <c r="E23" t="s">
        <v>75</v>
      </c>
      <c r="F23" t="s">
        <v>943</v>
      </c>
      <c r="G23" t="s">
        <v>31</v>
      </c>
      <c r="H23" t="s">
        <v>944</v>
      </c>
      <c r="I23" t="s">
        <v>499</v>
      </c>
      <c r="J23" t="s">
        <v>864</v>
      </c>
      <c r="K23" t="s">
        <v>501</v>
      </c>
      <c r="L23" t="s">
        <v>945</v>
      </c>
      <c r="M23" t="s">
        <v>946</v>
      </c>
      <c r="N23" t="s">
        <v>947</v>
      </c>
      <c r="O23" t="s">
        <v>922</v>
      </c>
      <c r="P23" t="s">
        <v>923</v>
      </c>
      <c r="Q23" s="11">
        <v>0</v>
      </c>
      <c r="R23" s="11">
        <v>0</v>
      </c>
      <c r="S23" s="11">
        <v>0</v>
      </c>
      <c r="T23" s="11">
        <v>0</v>
      </c>
      <c r="U23" s="11">
        <v>2489501326.2909999</v>
      </c>
      <c r="V23" s="11">
        <v>0</v>
      </c>
      <c r="W23" s="11">
        <v>0</v>
      </c>
      <c r="X23" s="11">
        <v>2489501326.2909999</v>
      </c>
      <c r="Y23" s="11">
        <v>0</v>
      </c>
      <c r="Z23" s="11">
        <v>0</v>
      </c>
      <c r="AA23" s="11">
        <v>0</v>
      </c>
      <c r="AB23" s="11">
        <v>0</v>
      </c>
      <c r="AC23" s="11">
        <v>0</v>
      </c>
      <c r="AD23" s="11">
        <v>0</v>
      </c>
      <c r="AE23" s="11">
        <v>0</v>
      </c>
      <c r="AF23" s="11">
        <v>0</v>
      </c>
      <c r="AG23" s="11">
        <v>0</v>
      </c>
      <c r="AH23" s="11">
        <v>0</v>
      </c>
      <c r="AI23" s="11">
        <v>0</v>
      </c>
      <c r="AJ23" s="11">
        <v>0</v>
      </c>
      <c r="AK23" s="11">
        <v>0</v>
      </c>
      <c r="AL23" s="11">
        <v>0</v>
      </c>
      <c r="AM23" s="11">
        <v>0</v>
      </c>
      <c r="AN23" s="11">
        <v>0</v>
      </c>
      <c r="AO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 s="11">
        <f>Table_PBS_SQL_DB2_PBSSQL_PBS_NDP_Tina_CG_QtrlyPerformance_Final[[#This Row],[GOU REL]]+Table_PBS_SQL_DB2_PBSSQL_PBS_NDP_Tina_CG_QtrlyPerformance_Final[[#This Row],[EXT REL]]</f>
        <v>0</v>
      </c>
      <c r="AT23" s="11">
        <f>Table_PBS_SQL_DB2_PBSSQL_PBS_NDP_Tina_CG_QtrlyPerformance_Final[[#This Row],[GOU EXP]]+Table_PBS_SQL_DB2_PBSSQL_PBS_NDP_Tina_CG_QtrlyPerformance_Final[[#This Row],[EXT EXP]]</f>
        <v>0</v>
      </c>
      <c r="AU23" s="11" t="str">
        <f>IF(Table_PBS_SQL_DB2_PBSSQL_PBS_NDP_Tina_CG_QtrlyPerformance_Final[[#This Row],[Item_Code]]&gt;"300000", "Capital", "Recurrent")</f>
        <v>Recurrent</v>
      </c>
    </row>
    <row r="24" spans="1:47" x14ac:dyDescent="0.25">
      <c r="A24" t="s">
        <v>499</v>
      </c>
      <c r="B24" t="s">
        <v>942</v>
      </c>
      <c r="C24" t="s">
        <v>491</v>
      </c>
      <c r="D24" t="s">
        <v>861</v>
      </c>
      <c r="E24" t="s">
        <v>75</v>
      </c>
      <c r="F24" t="s">
        <v>943</v>
      </c>
      <c r="G24" t="s">
        <v>75</v>
      </c>
      <c r="H24" t="s">
        <v>881</v>
      </c>
      <c r="I24" t="s">
        <v>493</v>
      </c>
      <c r="J24" t="s">
        <v>864</v>
      </c>
      <c r="K24" t="s">
        <v>503</v>
      </c>
      <c r="L24" t="s">
        <v>950</v>
      </c>
      <c r="M24" t="s">
        <v>866</v>
      </c>
      <c r="N24" t="s">
        <v>867</v>
      </c>
      <c r="O24" t="s">
        <v>934</v>
      </c>
      <c r="P24" t="s">
        <v>935</v>
      </c>
      <c r="Q24" s="11">
        <v>0</v>
      </c>
      <c r="R24" s="11">
        <v>0</v>
      </c>
      <c r="S24" s="11">
        <v>0</v>
      </c>
      <c r="T24" s="11">
        <v>0</v>
      </c>
      <c r="U24" s="11">
        <v>1255580352</v>
      </c>
      <c r="V24" s="11">
        <v>0</v>
      </c>
      <c r="W24" s="11">
        <v>1255580352</v>
      </c>
      <c r="X24" s="11">
        <v>0</v>
      </c>
      <c r="Y24" s="11">
        <v>313895088</v>
      </c>
      <c r="Z24" s="11">
        <v>0</v>
      </c>
      <c r="AA24" s="11">
        <v>0</v>
      </c>
      <c r="AB24" s="11">
        <v>0</v>
      </c>
      <c r="AC24" s="11">
        <v>313895088</v>
      </c>
      <c r="AD24" s="11">
        <v>350739998</v>
      </c>
      <c r="AE24" s="11">
        <v>0</v>
      </c>
      <c r="AF24" s="11">
        <v>0</v>
      </c>
      <c r="AG24" s="11">
        <v>313895088</v>
      </c>
      <c r="AH24" s="11">
        <v>200000000</v>
      </c>
      <c r="AI24" s="11">
        <v>0</v>
      </c>
      <c r="AJ24" s="11">
        <v>0</v>
      </c>
      <c r="AK24" s="11">
        <v>313895088</v>
      </c>
      <c r="AL24" s="11">
        <v>704840354</v>
      </c>
      <c r="AM24" s="11">
        <v>0</v>
      </c>
      <c r="AN24" s="11">
        <v>0</v>
      </c>
      <c r="AO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1255580352</v>
      </c>
      <c r="AP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1255580352</v>
      </c>
      <c r="AR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 s="11">
        <f>Table_PBS_SQL_DB2_PBSSQL_PBS_NDP_Tina_CG_QtrlyPerformance_Final[[#This Row],[GOU REL]]+Table_PBS_SQL_DB2_PBSSQL_PBS_NDP_Tina_CG_QtrlyPerformance_Final[[#This Row],[EXT REL]]</f>
        <v>1255580352</v>
      </c>
      <c r="AT24" s="11">
        <f>Table_PBS_SQL_DB2_PBSSQL_PBS_NDP_Tina_CG_QtrlyPerformance_Final[[#This Row],[GOU EXP]]+Table_PBS_SQL_DB2_PBSSQL_PBS_NDP_Tina_CG_QtrlyPerformance_Final[[#This Row],[EXT EXP]]</f>
        <v>1255580352</v>
      </c>
      <c r="AU24" s="11" t="str">
        <f>IF(Table_PBS_SQL_DB2_PBSSQL_PBS_NDP_Tina_CG_QtrlyPerformance_Final[[#This Row],[Item_Code]]&gt;"300000", "Capital", "Recurrent")</f>
        <v>Capital</v>
      </c>
    </row>
    <row r="25" spans="1:47" x14ac:dyDescent="0.25">
      <c r="A25" t="s">
        <v>477</v>
      </c>
      <c r="B25" t="s">
        <v>478</v>
      </c>
      <c r="C25" t="s">
        <v>475</v>
      </c>
      <c r="D25" t="s">
        <v>951</v>
      </c>
      <c r="E25" t="s">
        <v>87</v>
      </c>
      <c r="F25" t="s">
        <v>952</v>
      </c>
      <c r="G25" t="s">
        <v>97</v>
      </c>
      <c r="H25" t="s">
        <v>881</v>
      </c>
      <c r="I25" t="s">
        <v>467</v>
      </c>
      <c r="J25" t="s">
        <v>953</v>
      </c>
      <c r="K25" t="s">
        <v>479</v>
      </c>
      <c r="L25" t="s">
        <v>954</v>
      </c>
      <c r="M25" t="s">
        <v>955</v>
      </c>
      <c r="N25" t="s">
        <v>956</v>
      </c>
      <c r="O25" t="s">
        <v>957</v>
      </c>
      <c r="P25" t="s">
        <v>958</v>
      </c>
      <c r="Q25" s="11">
        <v>0</v>
      </c>
      <c r="R25" s="11">
        <v>0</v>
      </c>
      <c r="S25" s="11">
        <v>0</v>
      </c>
      <c r="T25" s="11">
        <v>0</v>
      </c>
      <c r="U25" s="11">
        <v>200000000</v>
      </c>
      <c r="V25" s="11">
        <v>0</v>
      </c>
      <c r="W25" s="11">
        <v>200000000</v>
      </c>
      <c r="X25" s="11">
        <v>0</v>
      </c>
      <c r="Y25" s="11">
        <v>0</v>
      </c>
      <c r="Z25" s="11">
        <v>0</v>
      </c>
      <c r="AA25" s="11">
        <v>0</v>
      </c>
      <c r="AB25" s="11">
        <v>0</v>
      </c>
      <c r="AC25" s="11">
        <v>0</v>
      </c>
      <c r="AD25" s="11">
        <v>0</v>
      </c>
      <c r="AE25" s="11">
        <v>0</v>
      </c>
      <c r="AF25" s="11">
        <v>0</v>
      </c>
      <c r="AG25" s="11">
        <v>0</v>
      </c>
      <c r="AH25" s="11">
        <v>0</v>
      </c>
      <c r="AI25" s="11">
        <v>0</v>
      </c>
      <c r="AJ25" s="11">
        <v>0</v>
      </c>
      <c r="AK25" s="11">
        <v>97750000</v>
      </c>
      <c r="AL25" s="11">
        <v>97549999</v>
      </c>
      <c r="AM25" s="11">
        <v>0</v>
      </c>
      <c r="AN25" s="11">
        <v>0</v>
      </c>
      <c r="AO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97750000</v>
      </c>
      <c r="AP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97549999</v>
      </c>
      <c r="AR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 s="11">
        <f>Table_PBS_SQL_DB2_PBSSQL_PBS_NDP_Tina_CG_QtrlyPerformance_Final[[#This Row],[GOU REL]]+Table_PBS_SQL_DB2_PBSSQL_PBS_NDP_Tina_CG_QtrlyPerformance_Final[[#This Row],[EXT REL]]</f>
        <v>97750000</v>
      </c>
      <c r="AT25" s="11">
        <f>Table_PBS_SQL_DB2_PBSSQL_PBS_NDP_Tina_CG_QtrlyPerformance_Final[[#This Row],[GOU EXP]]+Table_PBS_SQL_DB2_PBSSQL_PBS_NDP_Tina_CG_QtrlyPerformance_Final[[#This Row],[EXT EXP]]</f>
        <v>97549999</v>
      </c>
      <c r="AU25" s="11" t="str">
        <f>IF(Table_PBS_SQL_DB2_PBSSQL_PBS_NDP_Tina_CG_QtrlyPerformance_Final[[#This Row],[Item_Code]]&gt;"300000", "Capital", "Recurrent")</f>
        <v>Capital</v>
      </c>
    </row>
    <row r="26" spans="1:47" x14ac:dyDescent="0.25">
      <c r="A26" t="s">
        <v>179</v>
      </c>
      <c r="B26" t="s">
        <v>959</v>
      </c>
      <c r="C26" t="s">
        <v>177</v>
      </c>
      <c r="D26" t="s">
        <v>960</v>
      </c>
      <c r="E26" t="s">
        <v>31</v>
      </c>
      <c r="F26" t="s">
        <v>961</v>
      </c>
      <c r="G26" t="s">
        <v>87</v>
      </c>
      <c r="H26" t="s">
        <v>962</v>
      </c>
      <c r="I26" t="s">
        <v>896</v>
      </c>
      <c r="J26" t="s">
        <v>897</v>
      </c>
      <c r="K26" t="s">
        <v>963</v>
      </c>
      <c r="L26" t="s">
        <v>964</v>
      </c>
      <c r="M26" t="s">
        <v>965</v>
      </c>
      <c r="N26" t="s">
        <v>966</v>
      </c>
      <c r="O26" t="s">
        <v>967</v>
      </c>
      <c r="P26" t="s">
        <v>968</v>
      </c>
      <c r="Q26" s="11">
        <v>0</v>
      </c>
      <c r="R26" s="11">
        <v>0</v>
      </c>
      <c r="S26" s="11">
        <v>0</v>
      </c>
      <c r="T26" s="11">
        <v>0</v>
      </c>
      <c r="U26" s="11">
        <v>0</v>
      </c>
      <c r="V26" s="11">
        <v>0</v>
      </c>
      <c r="W26" s="11">
        <v>0</v>
      </c>
      <c r="X26" s="11">
        <v>0</v>
      </c>
      <c r="Y26" s="11">
        <v>0</v>
      </c>
      <c r="Z26" s="11">
        <v>0</v>
      </c>
      <c r="AA26" s="11">
        <v>7560000</v>
      </c>
      <c r="AB26" s="11">
        <v>61456</v>
      </c>
      <c r="AC26" s="11">
        <v>0</v>
      </c>
      <c r="AD26" s="11">
        <v>0</v>
      </c>
      <c r="AE26" s="11">
        <v>22680000</v>
      </c>
      <c r="AF26" s="11">
        <v>6904489</v>
      </c>
      <c r="AG26" s="11">
        <v>0</v>
      </c>
      <c r="AH26" s="11">
        <v>0</v>
      </c>
      <c r="AI26" s="11">
        <v>0</v>
      </c>
      <c r="AJ26" s="11">
        <v>0</v>
      </c>
      <c r="AK26" s="11">
        <v>0</v>
      </c>
      <c r="AL26" s="11">
        <v>0</v>
      </c>
      <c r="AM26" s="11">
        <v>22680000</v>
      </c>
      <c r="AN26" s="11">
        <v>12532128</v>
      </c>
      <c r="AO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52920000</v>
      </c>
      <c r="AQ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19498073</v>
      </c>
      <c r="AS26" s="11">
        <f>Table_PBS_SQL_DB2_PBSSQL_PBS_NDP_Tina_CG_QtrlyPerformance_Final[[#This Row],[GOU REL]]+Table_PBS_SQL_DB2_PBSSQL_PBS_NDP_Tina_CG_QtrlyPerformance_Final[[#This Row],[EXT REL]]</f>
        <v>52920000</v>
      </c>
      <c r="AT26" s="11">
        <f>Table_PBS_SQL_DB2_PBSSQL_PBS_NDP_Tina_CG_QtrlyPerformance_Final[[#This Row],[GOU EXP]]+Table_PBS_SQL_DB2_PBSSQL_PBS_NDP_Tina_CG_QtrlyPerformance_Final[[#This Row],[EXT EXP]]</f>
        <v>19498073</v>
      </c>
      <c r="AU26" s="11" t="str">
        <f>IF(Table_PBS_SQL_DB2_PBSSQL_PBS_NDP_Tina_CG_QtrlyPerformance_Final[[#This Row],[Item_Code]]&gt;"300000", "Capital", "Recurrent")</f>
        <v>Recurrent</v>
      </c>
    </row>
    <row r="27" spans="1:47" x14ac:dyDescent="0.25">
      <c r="A27" t="s">
        <v>179</v>
      </c>
      <c r="B27" t="s">
        <v>959</v>
      </c>
      <c r="C27" t="s">
        <v>177</v>
      </c>
      <c r="D27" t="s">
        <v>960</v>
      </c>
      <c r="E27" t="s">
        <v>31</v>
      </c>
      <c r="F27" t="s">
        <v>961</v>
      </c>
      <c r="G27" t="s">
        <v>87</v>
      </c>
      <c r="H27" t="s">
        <v>962</v>
      </c>
      <c r="I27" t="s">
        <v>896</v>
      </c>
      <c r="J27" t="s">
        <v>897</v>
      </c>
      <c r="K27" t="s">
        <v>963</v>
      </c>
      <c r="L27" t="s">
        <v>964</v>
      </c>
      <c r="M27" t="s">
        <v>965</v>
      </c>
      <c r="N27" t="s">
        <v>966</v>
      </c>
      <c r="O27" t="s">
        <v>969</v>
      </c>
      <c r="P27" t="s">
        <v>970</v>
      </c>
      <c r="Q27" s="11">
        <v>0</v>
      </c>
      <c r="R27" s="11">
        <v>0</v>
      </c>
      <c r="S27" s="11">
        <v>0</v>
      </c>
      <c r="T27" s="11">
        <v>0</v>
      </c>
      <c r="U27" s="11">
        <v>0</v>
      </c>
      <c r="V27" s="11">
        <v>0</v>
      </c>
      <c r="W27" s="11">
        <v>0</v>
      </c>
      <c r="X27" s="11">
        <v>0</v>
      </c>
      <c r="Y27" s="11">
        <v>0</v>
      </c>
      <c r="Z27" s="11">
        <v>0</v>
      </c>
      <c r="AA27" s="11">
        <v>3600000</v>
      </c>
      <c r="AB27" s="11">
        <v>1800000</v>
      </c>
      <c r="AC27" s="11">
        <v>0</v>
      </c>
      <c r="AD27" s="11">
        <v>0</v>
      </c>
      <c r="AE27" s="11">
        <v>10800000</v>
      </c>
      <c r="AF27" s="11">
        <v>2478000</v>
      </c>
      <c r="AG27" s="11">
        <v>0</v>
      </c>
      <c r="AH27" s="11">
        <v>0</v>
      </c>
      <c r="AI27" s="11">
        <v>0</v>
      </c>
      <c r="AJ27" s="11">
        <v>0</v>
      </c>
      <c r="AK27" s="11">
        <v>0</v>
      </c>
      <c r="AL27" s="11">
        <v>0</v>
      </c>
      <c r="AM27" s="11">
        <v>10800000</v>
      </c>
      <c r="AN27" s="11">
        <v>8037500</v>
      </c>
      <c r="AO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25200000</v>
      </c>
      <c r="AQ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12315500</v>
      </c>
      <c r="AS27" s="11">
        <f>Table_PBS_SQL_DB2_PBSSQL_PBS_NDP_Tina_CG_QtrlyPerformance_Final[[#This Row],[GOU REL]]+Table_PBS_SQL_DB2_PBSSQL_PBS_NDP_Tina_CG_QtrlyPerformance_Final[[#This Row],[EXT REL]]</f>
        <v>25200000</v>
      </c>
      <c r="AT27" s="11">
        <f>Table_PBS_SQL_DB2_PBSSQL_PBS_NDP_Tina_CG_QtrlyPerformance_Final[[#This Row],[GOU EXP]]+Table_PBS_SQL_DB2_PBSSQL_PBS_NDP_Tina_CG_QtrlyPerformance_Final[[#This Row],[EXT EXP]]</f>
        <v>12315500</v>
      </c>
      <c r="AU27" s="11" t="str">
        <f>IF(Table_PBS_SQL_DB2_PBSSQL_PBS_NDP_Tina_CG_QtrlyPerformance_Final[[#This Row],[Item_Code]]&gt;"300000", "Capital", "Recurrent")</f>
        <v>Recurrent</v>
      </c>
    </row>
    <row r="28" spans="1:47" x14ac:dyDescent="0.25">
      <c r="A28" t="s">
        <v>179</v>
      </c>
      <c r="B28" t="s">
        <v>959</v>
      </c>
      <c r="C28" t="s">
        <v>177</v>
      </c>
      <c r="D28" t="s">
        <v>960</v>
      </c>
      <c r="E28" t="s">
        <v>31</v>
      </c>
      <c r="F28" t="s">
        <v>961</v>
      </c>
      <c r="G28" t="s">
        <v>87</v>
      </c>
      <c r="H28" t="s">
        <v>962</v>
      </c>
      <c r="I28" t="s">
        <v>896</v>
      </c>
      <c r="J28" t="s">
        <v>897</v>
      </c>
      <c r="K28" t="s">
        <v>971</v>
      </c>
      <c r="L28" t="s">
        <v>972</v>
      </c>
      <c r="M28" t="s">
        <v>973</v>
      </c>
      <c r="N28" t="s">
        <v>974</v>
      </c>
      <c r="O28" t="s">
        <v>975</v>
      </c>
      <c r="P28" t="s">
        <v>976</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0</v>
      </c>
      <c r="AO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 s="11">
        <f>Table_PBS_SQL_DB2_PBSSQL_PBS_NDP_Tina_CG_QtrlyPerformance_Final[[#This Row],[GOU REL]]+Table_PBS_SQL_DB2_PBSSQL_PBS_NDP_Tina_CG_QtrlyPerformance_Final[[#This Row],[EXT REL]]</f>
        <v>0</v>
      </c>
      <c r="AT28" s="11">
        <f>Table_PBS_SQL_DB2_PBSSQL_PBS_NDP_Tina_CG_QtrlyPerformance_Final[[#This Row],[GOU EXP]]+Table_PBS_SQL_DB2_PBSSQL_PBS_NDP_Tina_CG_QtrlyPerformance_Final[[#This Row],[EXT EXP]]</f>
        <v>0</v>
      </c>
      <c r="AU28" s="11" t="str">
        <f>IF(Table_PBS_SQL_DB2_PBSSQL_PBS_NDP_Tina_CG_QtrlyPerformance_Final[[#This Row],[Item_Code]]&gt;"300000", "Capital", "Recurrent")</f>
        <v>Recurrent</v>
      </c>
    </row>
    <row r="29" spans="1:47" x14ac:dyDescent="0.25">
      <c r="A29" t="s">
        <v>179</v>
      </c>
      <c r="B29" t="s">
        <v>959</v>
      </c>
      <c r="C29" t="s">
        <v>177</v>
      </c>
      <c r="D29" t="s">
        <v>960</v>
      </c>
      <c r="E29" t="s">
        <v>31</v>
      </c>
      <c r="F29" t="s">
        <v>961</v>
      </c>
      <c r="G29" t="s">
        <v>87</v>
      </c>
      <c r="H29" t="s">
        <v>962</v>
      </c>
      <c r="I29" t="s">
        <v>493</v>
      </c>
      <c r="J29" t="s">
        <v>977</v>
      </c>
      <c r="K29" t="s">
        <v>963</v>
      </c>
      <c r="L29" t="s">
        <v>964</v>
      </c>
      <c r="M29" t="s">
        <v>965</v>
      </c>
      <c r="N29" t="s">
        <v>966</v>
      </c>
      <c r="O29" t="s">
        <v>978</v>
      </c>
      <c r="P29" t="s">
        <v>979</v>
      </c>
      <c r="Q29" s="11">
        <v>0</v>
      </c>
      <c r="R29" s="11">
        <v>0</v>
      </c>
      <c r="S29" s="11">
        <v>1041877300</v>
      </c>
      <c r="T29" s="11">
        <v>-1041877300</v>
      </c>
      <c r="U29" s="11">
        <v>9376896140</v>
      </c>
      <c r="V29" s="11">
        <v>0</v>
      </c>
      <c r="W29" s="11">
        <v>0</v>
      </c>
      <c r="X29" s="11">
        <v>10418773440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 s="11">
        <f>Table_PBS_SQL_DB2_PBSSQL_PBS_NDP_Tina_CG_QtrlyPerformance_Final[[#This Row],[GOU REL]]+Table_PBS_SQL_DB2_PBSSQL_PBS_NDP_Tina_CG_QtrlyPerformance_Final[[#This Row],[EXT REL]]</f>
        <v>0</v>
      </c>
      <c r="AT29" s="11">
        <f>Table_PBS_SQL_DB2_PBSSQL_PBS_NDP_Tina_CG_QtrlyPerformance_Final[[#This Row],[GOU EXP]]+Table_PBS_SQL_DB2_PBSSQL_PBS_NDP_Tina_CG_QtrlyPerformance_Final[[#This Row],[EXT EXP]]</f>
        <v>0</v>
      </c>
      <c r="AU29" s="11" t="str">
        <f>IF(Table_PBS_SQL_DB2_PBSSQL_PBS_NDP_Tina_CG_QtrlyPerformance_Final[[#This Row],[Item_Code]]&gt;"300000", "Capital", "Recurrent")</f>
        <v>Recurrent</v>
      </c>
    </row>
    <row r="30" spans="1:47" x14ac:dyDescent="0.25">
      <c r="A30" t="s">
        <v>179</v>
      </c>
      <c r="B30" t="s">
        <v>959</v>
      </c>
      <c r="C30" t="s">
        <v>177</v>
      </c>
      <c r="D30" t="s">
        <v>960</v>
      </c>
      <c r="E30" t="s">
        <v>31</v>
      </c>
      <c r="F30" t="s">
        <v>961</v>
      </c>
      <c r="G30" t="s">
        <v>87</v>
      </c>
      <c r="H30" t="s">
        <v>962</v>
      </c>
      <c r="I30" t="s">
        <v>493</v>
      </c>
      <c r="J30" t="s">
        <v>977</v>
      </c>
      <c r="K30" t="s">
        <v>963</v>
      </c>
      <c r="L30" t="s">
        <v>964</v>
      </c>
      <c r="M30" t="s">
        <v>965</v>
      </c>
      <c r="N30" t="s">
        <v>966</v>
      </c>
      <c r="O30" t="s">
        <v>969</v>
      </c>
      <c r="P30" t="s">
        <v>970</v>
      </c>
      <c r="Q30" s="11">
        <v>0</v>
      </c>
      <c r="R30" s="11">
        <v>0</v>
      </c>
      <c r="S30" s="11">
        <v>0</v>
      </c>
      <c r="T30" s="11">
        <v>0</v>
      </c>
      <c r="U30" s="11">
        <v>14400000</v>
      </c>
      <c r="V30" s="11">
        <v>0</v>
      </c>
      <c r="W30" s="11">
        <v>0</v>
      </c>
      <c r="X30" s="11">
        <v>14400000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 s="11">
        <f>Table_PBS_SQL_DB2_PBSSQL_PBS_NDP_Tina_CG_QtrlyPerformance_Final[[#This Row],[GOU REL]]+Table_PBS_SQL_DB2_PBSSQL_PBS_NDP_Tina_CG_QtrlyPerformance_Final[[#This Row],[EXT REL]]</f>
        <v>0</v>
      </c>
      <c r="AT30" s="11">
        <f>Table_PBS_SQL_DB2_PBSSQL_PBS_NDP_Tina_CG_QtrlyPerformance_Final[[#This Row],[GOU EXP]]+Table_PBS_SQL_DB2_PBSSQL_PBS_NDP_Tina_CG_QtrlyPerformance_Final[[#This Row],[EXT EXP]]</f>
        <v>0</v>
      </c>
      <c r="AU30" s="11" t="str">
        <f>IF(Table_PBS_SQL_DB2_PBSSQL_PBS_NDP_Tina_CG_QtrlyPerformance_Final[[#This Row],[Item_Code]]&gt;"300000", "Capital", "Recurrent")</f>
        <v>Recurrent</v>
      </c>
    </row>
    <row r="31" spans="1:47" x14ac:dyDescent="0.25">
      <c r="A31" t="s">
        <v>179</v>
      </c>
      <c r="B31" t="s">
        <v>959</v>
      </c>
      <c r="C31" t="s">
        <v>177</v>
      </c>
      <c r="D31" t="s">
        <v>960</v>
      </c>
      <c r="E31" t="s">
        <v>31</v>
      </c>
      <c r="F31" t="s">
        <v>961</v>
      </c>
      <c r="G31" t="s">
        <v>87</v>
      </c>
      <c r="H31" t="s">
        <v>962</v>
      </c>
      <c r="I31" t="s">
        <v>493</v>
      </c>
      <c r="J31" t="s">
        <v>977</v>
      </c>
      <c r="K31" t="s">
        <v>963</v>
      </c>
      <c r="L31" t="s">
        <v>964</v>
      </c>
      <c r="M31" t="s">
        <v>980</v>
      </c>
      <c r="N31" t="s">
        <v>981</v>
      </c>
      <c r="O31" t="s">
        <v>982</v>
      </c>
      <c r="P31" t="s">
        <v>983</v>
      </c>
      <c r="Q31" s="11">
        <v>0</v>
      </c>
      <c r="R31" s="11">
        <v>0</v>
      </c>
      <c r="S31" s="11">
        <v>0</v>
      </c>
      <c r="T31" s="11">
        <v>0</v>
      </c>
      <c r="U31" s="11">
        <v>1158192000</v>
      </c>
      <c r="V31" s="11">
        <v>0</v>
      </c>
      <c r="W31" s="11">
        <v>0</v>
      </c>
      <c r="X31" s="11">
        <v>1158192000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 s="11">
        <f>Table_PBS_SQL_DB2_PBSSQL_PBS_NDP_Tina_CG_QtrlyPerformance_Final[[#This Row],[GOU REL]]+Table_PBS_SQL_DB2_PBSSQL_PBS_NDP_Tina_CG_QtrlyPerformance_Final[[#This Row],[EXT REL]]</f>
        <v>0</v>
      </c>
      <c r="AT31" s="11">
        <f>Table_PBS_SQL_DB2_PBSSQL_PBS_NDP_Tina_CG_QtrlyPerformance_Final[[#This Row],[GOU EXP]]+Table_PBS_SQL_DB2_PBSSQL_PBS_NDP_Tina_CG_QtrlyPerformance_Final[[#This Row],[EXT EXP]]</f>
        <v>0</v>
      </c>
      <c r="AU31" s="11" t="str">
        <f>IF(Table_PBS_SQL_DB2_PBSSQL_PBS_NDP_Tina_CG_QtrlyPerformance_Final[[#This Row],[Item_Code]]&gt;"300000", "Capital", "Recurrent")</f>
        <v>Capital</v>
      </c>
    </row>
    <row r="32" spans="1:47" x14ac:dyDescent="0.25">
      <c r="A32" t="s">
        <v>179</v>
      </c>
      <c r="B32" t="s">
        <v>959</v>
      </c>
      <c r="C32" t="s">
        <v>177</v>
      </c>
      <c r="D32" t="s">
        <v>960</v>
      </c>
      <c r="E32" t="s">
        <v>31</v>
      </c>
      <c r="F32" t="s">
        <v>961</v>
      </c>
      <c r="G32" t="s">
        <v>97</v>
      </c>
      <c r="H32" t="s">
        <v>984</v>
      </c>
      <c r="I32" t="s">
        <v>896</v>
      </c>
      <c r="J32" t="s">
        <v>897</v>
      </c>
      <c r="K32" t="s">
        <v>985</v>
      </c>
      <c r="L32" t="s">
        <v>986</v>
      </c>
      <c r="M32" t="s">
        <v>987</v>
      </c>
      <c r="N32" t="s">
        <v>988</v>
      </c>
      <c r="O32" t="s">
        <v>904</v>
      </c>
      <c r="P32" t="s">
        <v>905</v>
      </c>
      <c r="Q32" s="11">
        <v>0</v>
      </c>
      <c r="R32" s="11">
        <v>0</v>
      </c>
      <c r="S32" s="11">
        <v>0</v>
      </c>
      <c r="T32" s="11">
        <v>0</v>
      </c>
      <c r="U32" s="11">
        <v>0</v>
      </c>
      <c r="V32" s="11">
        <v>0</v>
      </c>
      <c r="W32" s="11">
        <v>0</v>
      </c>
      <c r="X32" s="11">
        <v>0</v>
      </c>
      <c r="Y32" s="11">
        <v>0</v>
      </c>
      <c r="Z32" s="11">
        <v>0</v>
      </c>
      <c r="AA32" s="11">
        <v>5000000</v>
      </c>
      <c r="AB32" s="11">
        <v>4237460</v>
      </c>
      <c r="AC32" s="11">
        <v>0</v>
      </c>
      <c r="AD32" s="11">
        <v>0</v>
      </c>
      <c r="AE32" s="11">
        <v>5000000</v>
      </c>
      <c r="AF32" s="11">
        <v>4430499</v>
      </c>
      <c r="AG32" s="11">
        <v>0</v>
      </c>
      <c r="AH32" s="11">
        <v>0</v>
      </c>
      <c r="AI32" s="11">
        <v>0</v>
      </c>
      <c r="AJ32" s="11">
        <v>0</v>
      </c>
      <c r="AK32" s="11">
        <v>0</v>
      </c>
      <c r="AL32" s="11">
        <v>0</v>
      </c>
      <c r="AM32" s="11">
        <v>5000000</v>
      </c>
      <c r="AN32" s="11">
        <v>5125999</v>
      </c>
      <c r="AO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15000000</v>
      </c>
      <c r="AQ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13793958</v>
      </c>
      <c r="AS32" s="11">
        <f>Table_PBS_SQL_DB2_PBSSQL_PBS_NDP_Tina_CG_QtrlyPerformance_Final[[#This Row],[GOU REL]]+Table_PBS_SQL_DB2_PBSSQL_PBS_NDP_Tina_CG_QtrlyPerformance_Final[[#This Row],[EXT REL]]</f>
        <v>15000000</v>
      </c>
      <c r="AT32" s="11">
        <f>Table_PBS_SQL_DB2_PBSSQL_PBS_NDP_Tina_CG_QtrlyPerformance_Final[[#This Row],[GOU EXP]]+Table_PBS_SQL_DB2_PBSSQL_PBS_NDP_Tina_CG_QtrlyPerformance_Final[[#This Row],[EXT EXP]]</f>
        <v>13793958</v>
      </c>
      <c r="AU32" s="11" t="str">
        <f>IF(Table_PBS_SQL_DB2_PBSSQL_PBS_NDP_Tina_CG_QtrlyPerformance_Final[[#This Row],[Item_Code]]&gt;"300000", "Capital", "Recurrent")</f>
        <v>Recurrent</v>
      </c>
    </row>
    <row r="33" spans="1:47" x14ac:dyDescent="0.25">
      <c r="A33" t="s">
        <v>179</v>
      </c>
      <c r="B33" t="s">
        <v>959</v>
      </c>
      <c r="C33" t="s">
        <v>177</v>
      </c>
      <c r="D33" t="s">
        <v>960</v>
      </c>
      <c r="E33" t="s">
        <v>31</v>
      </c>
      <c r="F33" t="s">
        <v>961</v>
      </c>
      <c r="G33" t="s">
        <v>97</v>
      </c>
      <c r="H33" t="s">
        <v>984</v>
      </c>
      <c r="I33" t="s">
        <v>467</v>
      </c>
      <c r="J33" t="s">
        <v>989</v>
      </c>
      <c r="K33" t="s">
        <v>985</v>
      </c>
      <c r="L33" t="s">
        <v>986</v>
      </c>
      <c r="M33" t="s">
        <v>987</v>
      </c>
      <c r="N33" t="s">
        <v>988</v>
      </c>
      <c r="O33" t="s">
        <v>909</v>
      </c>
      <c r="P33" t="s">
        <v>910</v>
      </c>
      <c r="Q33" s="11">
        <v>0</v>
      </c>
      <c r="R33" s="11">
        <v>0</v>
      </c>
      <c r="S33" s="11">
        <v>0</v>
      </c>
      <c r="T33" s="11">
        <v>0</v>
      </c>
      <c r="U33" s="11">
        <v>100000000</v>
      </c>
      <c r="V33" s="11">
        <v>0</v>
      </c>
      <c r="W33" s="11">
        <v>100000000</v>
      </c>
      <c r="X33" s="11">
        <v>0</v>
      </c>
      <c r="Y33" s="11">
        <v>100000000</v>
      </c>
      <c r="Z33" s="11">
        <v>73700000</v>
      </c>
      <c r="AA33" s="11">
        <v>0</v>
      </c>
      <c r="AB33" s="11">
        <v>0</v>
      </c>
      <c r="AC33" s="11">
        <v>0</v>
      </c>
      <c r="AD33" s="11">
        <v>0</v>
      </c>
      <c r="AE33" s="11">
        <v>0</v>
      </c>
      <c r="AF33" s="11">
        <v>0</v>
      </c>
      <c r="AG33" s="11">
        <v>0</v>
      </c>
      <c r="AH33" s="11">
        <v>25351412</v>
      </c>
      <c r="AI33" s="11">
        <v>0</v>
      </c>
      <c r="AJ33" s="11">
        <v>0</v>
      </c>
      <c r="AK33" s="11">
        <v>0</v>
      </c>
      <c r="AL33" s="11">
        <v>900000</v>
      </c>
      <c r="AM33" s="11">
        <v>0</v>
      </c>
      <c r="AN33" s="11">
        <v>0</v>
      </c>
      <c r="AO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99951412</v>
      </c>
      <c r="AR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 s="11">
        <f>Table_PBS_SQL_DB2_PBSSQL_PBS_NDP_Tina_CG_QtrlyPerformance_Final[[#This Row],[GOU REL]]+Table_PBS_SQL_DB2_PBSSQL_PBS_NDP_Tina_CG_QtrlyPerformance_Final[[#This Row],[EXT REL]]</f>
        <v>100000000</v>
      </c>
      <c r="AT33" s="11">
        <f>Table_PBS_SQL_DB2_PBSSQL_PBS_NDP_Tina_CG_QtrlyPerformance_Final[[#This Row],[GOU EXP]]+Table_PBS_SQL_DB2_PBSSQL_PBS_NDP_Tina_CG_QtrlyPerformance_Final[[#This Row],[EXT EXP]]</f>
        <v>99951412</v>
      </c>
      <c r="AU33" s="11" t="str">
        <f>IF(Table_PBS_SQL_DB2_PBSSQL_PBS_NDP_Tina_CG_QtrlyPerformance_Final[[#This Row],[Item_Code]]&gt;"300000", "Capital", "Recurrent")</f>
        <v>Recurrent</v>
      </c>
    </row>
    <row r="34" spans="1:47" x14ac:dyDescent="0.25">
      <c r="A34" t="s">
        <v>179</v>
      </c>
      <c r="B34" t="s">
        <v>959</v>
      </c>
      <c r="C34" t="s">
        <v>177</v>
      </c>
      <c r="D34" t="s">
        <v>960</v>
      </c>
      <c r="E34" t="s">
        <v>31</v>
      </c>
      <c r="F34" t="s">
        <v>961</v>
      </c>
      <c r="G34" t="s">
        <v>97</v>
      </c>
      <c r="H34" t="s">
        <v>984</v>
      </c>
      <c r="I34" t="s">
        <v>467</v>
      </c>
      <c r="J34" t="s">
        <v>989</v>
      </c>
      <c r="K34" t="s">
        <v>985</v>
      </c>
      <c r="L34" t="s">
        <v>986</v>
      </c>
      <c r="M34" t="s">
        <v>987</v>
      </c>
      <c r="N34" t="s">
        <v>988</v>
      </c>
      <c r="O34" t="s">
        <v>922</v>
      </c>
      <c r="P34" t="s">
        <v>923</v>
      </c>
      <c r="Q34" s="11">
        <v>0</v>
      </c>
      <c r="R34" s="11">
        <v>0</v>
      </c>
      <c r="S34" s="11">
        <v>0</v>
      </c>
      <c r="T34" s="11">
        <v>0</v>
      </c>
      <c r="U34" s="11">
        <v>100000000</v>
      </c>
      <c r="V34" s="11">
        <v>0</v>
      </c>
      <c r="W34" s="11">
        <v>70000000</v>
      </c>
      <c r="X34" s="11">
        <v>30000000</v>
      </c>
      <c r="Y34" s="11">
        <v>50000000</v>
      </c>
      <c r="Z34" s="11">
        <v>27335724</v>
      </c>
      <c r="AA34" s="11">
        <v>0</v>
      </c>
      <c r="AB34" s="11">
        <v>0</v>
      </c>
      <c r="AC34" s="11">
        <v>0</v>
      </c>
      <c r="AD34" s="11">
        <v>22210305</v>
      </c>
      <c r="AE34" s="11">
        <v>0</v>
      </c>
      <c r="AF34" s="11">
        <v>0</v>
      </c>
      <c r="AG34" s="11">
        <v>10000000</v>
      </c>
      <c r="AH34" s="11">
        <v>10453971</v>
      </c>
      <c r="AI34" s="11">
        <v>0</v>
      </c>
      <c r="AJ34" s="11">
        <v>0</v>
      </c>
      <c r="AK34" s="11">
        <v>10000000</v>
      </c>
      <c r="AL34" s="11">
        <v>10000000</v>
      </c>
      <c r="AM34" s="11">
        <v>0</v>
      </c>
      <c r="AN34" s="11">
        <v>0</v>
      </c>
      <c r="AO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 s="11">
        <f>Table_PBS_SQL_DB2_PBSSQL_PBS_NDP_Tina_CG_QtrlyPerformance_Final[[#This Row],[GOU REL]]+Table_PBS_SQL_DB2_PBSSQL_PBS_NDP_Tina_CG_QtrlyPerformance_Final[[#This Row],[EXT REL]]</f>
        <v>70000000</v>
      </c>
      <c r="AT34" s="11">
        <f>Table_PBS_SQL_DB2_PBSSQL_PBS_NDP_Tina_CG_QtrlyPerformance_Final[[#This Row],[GOU EXP]]+Table_PBS_SQL_DB2_PBSSQL_PBS_NDP_Tina_CG_QtrlyPerformance_Final[[#This Row],[EXT EXP]]</f>
        <v>70000000</v>
      </c>
      <c r="AU34" s="11" t="str">
        <f>IF(Table_PBS_SQL_DB2_PBSSQL_PBS_NDP_Tina_CG_QtrlyPerformance_Final[[#This Row],[Item_Code]]&gt;"300000", "Capital", "Recurrent")</f>
        <v>Recurrent</v>
      </c>
    </row>
    <row r="35" spans="1:47" x14ac:dyDescent="0.25">
      <c r="A35" t="s">
        <v>179</v>
      </c>
      <c r="B35" t="s">
        <v>959</v>
      </c>
      <c r="C35" t="s">
        <v>676</v>
      </c>
      <c r="D35" t="s">
        <v>990</v>
      </c>
      <c r="E35" t="s">
        <v>31</v>
      </c>
      <c r="F35" t="s">
        <v>991</v>
      </c>
      <c r="G35" t="s">
        <v>119</v>
      </c>
      <c r="H35" t="s">
        <v>992</v>
      </c>
      <c r="I35" t="s">
        <v>896</v>
      </c>
      <c r="J35" t="s">
        <v>897</v>
      </c>
      <c r="K35" t="s">
        <v>678</v>
      </c>
      <c r="L35" t="s">
        <v>993</v>
      </c>
      <c r="M35" t="s">
        <v>994</v>
      </c>
      <c r="N35" t="s">
        <v>995</v>
      </c>
      <c r="O35" t="s">
        <v>996</v>
      </c>
      <c r="P35" t="s">
        <v>997</v>
      </c>
      <c r="Q35" s="11">
        <v>0</v>
      </c>
      <c r="R35" s="11">
        <v>0</v>
      </c>
      <c r="S35" s="11">
        <v>0</v>
      </c>
      <c r="T35" s="11">
        <v>0</v>
      </c>
      <c r="U35" s="11">
        <v>0</v>
      </c>
      <c r="V35" s="11">
        <v>0</v>
      </c>
      <c r="W35" s="11">
        <v>0</v>
      </c>
      <c r="X35" s="11">
        <v>0</v>
      </c>
      <c r="Y35" s="11">
        <v>0</v>
      </c>
      <c r="Z35" s="11">
        <v>0</v>
      </c>
      <c r="AA35" s="11">
        <v>0</v>
      </c>
      <c r="AB35" s="11">
        <v>0</v>
      </c>
      <c r="AC35" s="11">
        <v>0</v>
      </c>
      <c r="AD35" s="11">
        <v>0</v>
      </c>
      <c r="AE35" s="11">
        <v>75000000</v>
      </c>
      <c r="AF35" s="11">
        <v>47170668</v>
      </c>
      <c r="AG35" s="11">
        <v>0</v>
      </c>
      <c r="AH35" s="11">
        <v>0</v>
      </c>
      <c r="AI35" s="11">
        <v>0</v>
      </c>
      <c r="AJ35" s="11">
        <v>0</v>
      </c>
      <c r="AK35" s="11">
        <v>0</v>
      </c>
      <c r="AL35" s="11">
        <v>0</v>
      </c>
      <c r="AM35" s="11">
        <v>150000000</v>
      </c>
      <c r="AN35" s="11">
        <v>128289181</v>
      </c>
      <c r="AO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225000000</v>
      </c>
      <c r="AQ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175459849</v>
      </c>
      <c r="AS35" s="11">
        <f>Table_PBS_SQL_DB2_PBSSQL_PBS_NDP_Tina_CG_QtrlyPerformance_Final[[#This Row],[GOU REL]]+Table_PBS_SQL_DB2_PBSSQL_PBS_NDP_Tina_CG_QtrlyPerformance_Final[[#This Row],[EXT REL]]</f>
        <v>225000000</v>
      </c>
      <c r="AT35" s="11">
        <f>Table_PBS_SQL_DB2_PBSSQL_PBS_NDP_Tina_CG_QtrlyPerformance_Final[[#This Row],[GOU EXP]]+Table_PBS_SQL_DB2_PBSSQL_PBS_NDP_Tina_CG_QtrlyPerformance_Final[[#This Row],[EXT EXP]]</f>
        <v>175459849</v>
      </c>
      <c r="AU35" s="11" t="str">
        <f>IF(Table_PBS_SQL_DB2_PBSSQL_PBS_NDP_Tina_CG_QtrlyPerformance_Final[[#This Row],[Item_Code]]&gt;"300000", "Capital", "Recurrent")</f>
        <v>Recurrent</v>
      </c>
    </row>
    <row r="36" spans="1:47" x14ac:dyDescent="0.25">
      <c r="A36" t="s">
        <v>179</v>
      </c>
      <c r="B36" t="s">
        <v>959</v>
      </c>
      <c r="C36" t="s">
        <v>676</v>
      </c>
      <c r="D36" t="s">
        <v>990</v>
      </c>
      <c r="E36" t="s">
        <v>75</v>
      </c>
      <c r="F36" t="s">
        <v>998</v>
      </c>
      <c r="G36" t="s">
        <v>31</v>
      </c>
      <c r="H36" t="s">
        <v>999</v>
      </c>
      <c r="I36" t="s">
        <v>896</v>
      </c>
      <c r="J36" t="s">
        <v>897</v>
      </c>
      <c r="K36" t="s">
        <v>678</v>
      </c>
      <c r="L36" t="s">
        <v>993</v>
      </c>
      <c r="M36" t="s">
        <v>1000</v>
      </c>
      <c r="N36" t="s">
        <v>1001</v>
      </c>
      <c r="O36" t="s">
        <v>1002</v>
      </c>
      <c r="P36" t="s">
        <v>1003</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 s="11">
        <f>Table_PBS_SQL_DB2_PBSSQL_PBS_NDP_Tina_CG_QtrlyPerformance_Final[[#This Row],[GOU REL]]+Table_PBS_SQL_DB2_PBSSQL_PBS_NDP_Tina_CG_QtrlyPerformance_Final[[#This Row],[EXT REL]]</f>
        <v>0</v>
      </c>
      <c r="AT36" s="11">
        <f>Table_PBS_SQL_DB2_PBSSQL_PBS_NDP_Tina_CG_QtrlyPerformance_Final[[#This Row],[GOU EXP]]+Table_PBS_SQL_DB2_PBSSQL_PBS_NDP_Tina_CG_QtrlyPerformance_Final[[#This Row],[EXT EXP]]</f>
        <v>0</v>
      </c>
      <c r="AU36" s="11" t="str">
        <f>IF(Table_PBS_SQL_DB2_PBSSQL_PBS_NDP_Tina_CG_QtrlyPerformance_Final[[#This Row],[Item_Code]]&gt;"300000", "Capital", "Recurrent")</f>
        <v>Recurrent</v>
      </c>
    </row>
    <row r="37" spans="1:47" x14ac:dyDescent="0.25">
      <c r="A37" t="s">
        <v>179</v>
      </c>
      <c r="B37" t="s">
        <v>959</v>
      </c>
      <c r="C37" t="s">
        <v>676</v>
      </c>
      <c r="D37" t="s">
        <v>990</v>
      </c>
      <c r="E37" t="s">
        <v>75</v>
      </c>
      <c r="F37" t="s">
        <v>998</v>
      </c>
      <c r="G37" t="s">
        <v>31</v>
      </c>
      <c r="H37" t="s">
        <v>999</v>
      </c>
      <c r="I37" t="s">
        <v>896</v>
      </c>
      <c r="J37" t="s">
        <v>897</v>
      </c>
      <c r="K37" t="s">
        <v>678</v>
      </c>
      <c r="L37" t="s">
        <v>993</v>
      </c>
      <c r="M37" t="s">
        <v>1000</v>
      </c>
      <c r="N37" t="s">
        <v>1001</v>
      </c>
      <c r="O37" t="s">
        <v>1004</v>
      </c>
      <c r="P37" t="s">
        <v>868</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 s="11">
        <f>Table_PBS_SQL_DB2_PBSSQL_PBS_NDP_Tina_CG_QtrlyPerformance_Final[[#This Row],[GOU REL]]+Table_PBS_SQL_DB2_PBSSQL_PBS_NDP_Tina_CG_QtrlyPerformance_Final[[#This Row],[EXT REL]]</f>
        <v>0</v>
      </c>
      <c r="AT37" s="11">
        <f>Table_PBS_SQL_DB2_PBSSQL_PBS_NDP_Tina_CG_QtrlyPerformance_Final[[#This Row],[GOU EXP]]+Table_PBS_SQL_DB2_PBSSQL_PBS_NDP_Tina_CG_QtrlyPerformance_Final[[#This Row],[EXT EXP]]</f>
        <v>0</v>
      </c>
      <c r="AU37" s="11" t="str">
        <f>IF(Table_PBS_SQL_DB2_PBSSQL_PBS_NDP_Tina_CG_QtrlyPerformance_Final[[#This Row],[Item_Code]]&gt;"300000", "Capital", "Recurrent")</f>
        <v>Recurrent</v>
      </c>
    </row>
    <row r="38" spans="1:47" x14ac:dyDescent="0.25">
      <c r="A38" t="s">
        <v>179</v>
      </c>
      <c r="B38" t="s">
        <v>959</v>
      </c>
      <c r="C38" t="s">
        <v>676</v>
      </c>
      <c r="D38" t="s">
        <v>990</v>
      </c>
      <c r="E38" t="s">
        <v>75</v>
      </c>
      <c r="F38" t="s">
        <v>998</v>
      </c>
      <c r="G38" t="s">
        <v>31</v>
      </c>
      <c r="H38" t="s">
        <v>999</v>
      </c>
      <c r="I38" t="s">
        <v>896</v>
      </c>
      <c r="J38" t="s">
        <v>897</v>
      </c>
      <c r="K38" t="s">
        <v>678</v>
      </c>
      <c r="L38" t="s">
        <v>993</v>
      </c>
      <c r="M38" t="s">
        <v>980</v>
      </c>
      <c r="N38" t="s">
        <v>981</v>
      </c>
      <c r="O38" t="s">
        <v>906</v>
      </c>
      <c r="P38" t="s">
        <v>907</v>
      </c>
      <c r="Q38" s="11">
        <v>0</v>
      </c>
      <c r="R38" s="11">
        <v>0</v>
      </c>
      <c r="S38" s="11">
        <v>0</v>
      </c>
      <c r="T38" s="11">
        <v>0</v>
      </c>
      <c r="U38" s="11">
        <v>0</v>
      </c>
      <c r="V38" s="11">
        <v>0</v>
      </c>
      <c r="W38" s="11">
        <v>0</v>
      </c>
      <c r="X38" s="11">
        <v>0</v>
      </c>
      <c r="Y38" s="11">
        <v>0</v>
      </c>
      <c r="Z38" s="11">
        <v>0</v>
      </c>
      <c r="AA38" s="11">
        <v>0</v>
      </c>
      <c r="AB38" s="11">
        <v>0</v>
      </c>
      <c r="AC38" s="11">
        <v>0</v>
      </c>
      <c r="AD38" s="11">
        <v>0</v>
      </c>
      <c r="AE38" s="11">
        <v>50000000</v>
      </c>
      <c r="AF38" s="11">
        <v>49934000</v>
      </c>
      <c r="AG38" s="11">
        <v>0</v>
      </c>
      <c r="AH38" s="11">
        <v>0</v>
      </c>
      <c r="AI38" s="11">
        <v>0</v>
      </c>
      <c r="AJ38" s="11">
        <v>0</v>
      </c>
      <c r="AK38" s="11">
        <v>0</v>
      </c>
      <c r="AL38" s="11">
        <v>0</v>
      </c>
      <c r="AM38" s="11">
        <v>100000000</v>
      </c>
      <c r="AN38" s="11">
        <v>100000000</v>
      </c>
      <c r="AO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150000000</v>
      </c>
      <c r="AQ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149934000</v>
      </c>
      <c r="AS38" s="11">
        <f>Table_PBS_SQL_DB2_PBSSQL_PBS_NDP_Tina_CG_QtrlyPerformance_Final[[#This Row],[GOU REL]]+Table_PBS_SQL_DB2_PBSSQL_PBS_NDP_Tina_CG_QtrlyPerformance_Final[[#This Row],[EXT REL]]</f>
        <v>150000000</v>
      </c>
      <c r="AT38" s="11">
        <f>Table_PBS_SQL_DB2_PBSSQL_PBS_NDP_Tina_CG_QtrlyPerformance_Final[[#This Row],[GOU EXP]]+Table_PBS_SQL_DB2_PBSSQL_PBS_NDP_Tina_CG_QtrlyPerformance_Final[[#This Row],[EXT EXP]]</f>
        <v>149934000</v>
      </c>
      <c r="AU38" s="11" t="str">
        <f>IF(Table_PBS_SQL_DB2_PBSSQL_PBS_NDP_Tina_CG_QtrlyPerformance_Final[[#This Row],[Item_Code]]&gt;"300000", "Capital", "Recurrent")</f>
        <v>Recurrent</v>
      </c>
    </row>
    <row r="39" spans="1:47" x14ac:dyDescent="0.25">
      <c r="A39" t="s">
        <v>179</v>
      </c>
      <c r="B39" t="s">
        <v>959</v>
      </c>
      <c r="C39" t="s">
        <v>676</v>
      </c>
      <c r="D39" t="s">
        <v>990</v>
      </c>
      <c r="E39" t="s">
        <v>75</v>
      </c>
      <c r="F39" t="s">
        <v>998</v>
      </c>
      <c r="G39" t="s">
        <v>31</v>
      </c>
      <c r="H39" t="s">
        <v>999</v>
      </c>
      <c r="I39" t="s">
        <v>896</v>
      </c>
      <c r="J39" t="s">
        <v>897</v>
      </c>
      <c r="K39" t="s">
        <v>678</v>
      </c>
      <c r="L39" t="s">
        <v>993</v>
      </c>
      <c r="M39" t="s">
        <v>980</v>
      </c>
      <c r="N39" t="s">
        <v>981</v>
      </c>
      <c r="O39" t="s">
        <v>1005</v>
      </c>
      <c r="P39" t="s">
        <v>1006</v>
      </c>
      <c r="Q39" s="11">
        <v>0</v>
      </c>
      <c r="R39" s="11">
        <v>0</v>
      </c>
      <c r="S39" s="11">
        <v>0</v>
      </c>
      <c r="T39" s="11">
        <v>0</v>
      </c>
      <c r="U39" s="11">
        <v>0</v>
      </c>
      <c r="V39" s="11">
        <v>0</v>
      </c>
      <c r="W39" s="11">
        <v>0</v>
      </c>
      <c r="X39" s="11">
        <v>0</v>
      </c>
      <c r="Y39" s="11">
        <v>0</v>
      </c>
      <c r="Z39" s="11">
        <v>0</v>
      </c>
      <c r="AA39" s="11">
        <v>0</v>
      </c>
      <c r="AB39" s="11">
        <v>0</v>
      </c>
      <c r="AC39" s="11">
        <v>0</v>
      </c>
      <c r="AD39" s="11">
        <v>0</v>
      </c>
      <c r="AE39" s="11">
        <v>55000000</v>
      </c>
      <c r="AF39" s="11">
        <v>0</v>
      </c>
      <c r="AG39" s="11">
        <v>0</v>
      </c>
      <c r="AH39" s="11">
        <v>0</v>
      </c>
      <c r="AI39" s="11">
        <v>0</v>
      </c>
      <c r="AJ39" s="11">
        <v>0</v>
      </c>
      <c r="AK39" s="11">
        <v>0</v>
      </c>
      <c r="AL39" s="11">
        <v>0</v>
      </c>
      <c r="AM39" s="11">
        <v>110000000</v>
      </c>
      <c r="AN39" s="11">
        <v>98305550</v>
      </c>
      <c r="AO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165000000</v>
      </c>
      <c r="AQ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98305550</v>
      </c>
      <c r="AS39" s="11">
        <f>Table_PBS_SQL_DB2_PBSSQL_PBS_NDP_Tina_CG_QtrlyPerformance_Final[[#This Row],[GOU REL]]+Table_PBS_SQL_DB2_PBSSQL_PBS_NDP_Tina_CG_QtrlyPerformance_Final[[#This Row],[EXT REL]]</f>
        <v>165000000</v>
      </c>
      <c r="AT39" s="11">
        <f>Table_PBS_SQL_DB2_PBSSQL_PBS_NDP_Tina_CG_QtrlyPerformance_Final[[#This Row],[GOU EXP]]+Table_PBS_SQL_DB2_PBSSQL_PBS_NDP_Tina_CG_QtrlyPerformance_Final[[#This Row],[EXT EXP]]</f>
        <v>98305550</v>
      </c>
      <c r="AU39" s="11" t="str">
        <f>IF(Table_PBS_SQL_DB2_PBSSQL_PBS_NDP_Tina_CG_QtrlyPerformance_Final[[#This Row],[Item_Code]]&gt;"300000", "Capital", "Recurrent")</f>
        <v>Recurrent</v>
      </c>
    </row>
    <row r="40" spans="1:47" x14ac:dyDescent="0.25">
      <c r="A40" t="s">
        <v>179</v>
      </c>
      <c r="B40" t="s">
        <v>959</v>
      </c>
      <c r="C40" t="s">
        <v>676</v>
      </c>
      <c r="D40" t="s">
        <v>990</v>
      </c>
      <c r="E40" t="s">
        <v>75</v>
      </c>
      <c r="F40" t="s">
        <v>998</v>
      </c>
      <c r="G40" t="s">
        <v>31</v>
      </c>
      <c r="H40" t="s">
        <v>999</v>
      </c>
      <c r="I40" t="s">
        <v>493</v>
      </c>
      <c r="J40" t="s">
        <v>1007</v>
      </c>
      <c r="K40" t="s">
        <v>678</v>
      </c>
      <c r="L40" t="s">
        <v>993</v>
      </c>
      <c r="M40" t="s">
        <v>1008</v>
      </c>
      <c r="N40" t="s">
        <v>1009</v>
      </c>
      <c r="O40" t="s">
        <v>996</v>
      </c>
      <c r="P40" t="s">
        <v>997</v>
      </c>
      <c r="Q40" s="11">
        <v>0</v>
      </c>
      <c r="R40" s="11">
        <v>0</v>
      </c>
      <c r="S40" s="11">
        <v>0</v>
      </c>
      <c r="T40" s="11">
        <v>0</v>
      </c>
      <c r="U40" s="11">
        <v>132400000</v>
      </c>
      <c r="V40" s="11">
        <v>0</v>
      </c>
      <c r="W40" s="11">
        <v>0</v>
      </c>
      <c r="X40" s="11">
        <v>132400000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 s="11">
        <f>Table_PBS_SQL_DB2_PBSSQL_PBS_NDP_Tina_CG_QtrlyPerformance_Final[[#This Row],[GOU REL]]+Table_PBS_SQL_DB2_PBSSQL_PBS_NDP_Tina_CG_QtrlyPerformance_Final[[#This Row],[EXT REL]]</f>
        <v>0</v>
      </c>
      <c r="AT40" s="11">
        <f>Table_PBS_SQL_DB2_PBSSQL_PBS_NDP_Tina_CG_QtrlyPerformance_Final[[#This Row],[GOU EXP]]+Table_PBS_SQL_DB2_PBSSQL_PBS_NDP_Tina_CG_QtrlyPerformance_Final[[#This Row],[EXT EXP]]</f>
        <v>0</v>
      </c>
      <c r="AU40" s="11" t="str">
        <f>IF(Table_PBS_SQL_DB2_PBSSQL_PBS_NDP_Tina_CG_QtrlyPerformance_Final[[#This Row],[Item_Code]]&gt;"300000", "Capital", "Recurrent")</f>
        <v>Recurrent</v>
      </c>
    </row>
    <row r="41" spans="1:47" x14ac:dyDescent="0.25">
      <c r="A41" t="s">
        <v>179</v>
      </c>
      <c r="B41" t="s">
        <v>959</v>
      </c>
      <c r="C41" t="s">
        <v>676</v>
      </c>
      <c r="D41" t="s">
        <v>990</v>
      </c>
      <c r="E41" t="s">
        <v>75</v>
      </c>
      <c r="F41" t="s">
        <v>998</v>
      </c>
      <c r="G41" t="s">
        <v>31</v>
      </c>
      <c r="H41" t="s">
        <v>999</v>
      </c>
      <c r="I41" t="s">
        <v>493</v>
      </c>
      <c r="J41" t="s">
        <v>1007</v>
      </c>
      <c r="K41" t="s">
        <v>678</v>
      </c>
      <c r="L41" t="s">
        <v>993</v>
      </c>
      <c r="M41" t="s">
        <v>1000</v>
      </c>
      <c r="N41" t="s">
        <v>1001</v>
      </c>
      <c r="O41" t="s">
        <v>967</v>
      </c>
      <c r="P41" t="s">
        <v>968</v>
      </c>
      <c r="Q41" s="11">
        <v>0</v>
      </c>
      <c r="R41" s="11">
        <v>0</v>
      </c>
      <c r="S41" s="11">
        <v>0</v>
      </c>
      <c r="T41" s="11">
        <v>0</v>
      </c>
      <c r="U41" s="11">
        <v>43702976</v>
      </c>
      <c r="V41" s="11">
        <v>0</v>
      </c>
      <c r="W41" s="11">
        <v>43702976</v>
      </c>
      <c r="X41" s="11">
        <v>0</v>
      </c>
      <c r="Y41" s="11">
        <v>10925744</v>
      </c>
      <c r="Z41" s="11">
        <v>3750000</v>
      </c>
      <c r="AA41" s="11">
        <v>0</v>
      </c>
      <c r="AB41" s="11">
        <v>0</v>
      </c>
      <c r="AC41" s="11">
        <v>10925744</v>
      </c>
      <c r="AD41" s="11">
        <v>17900000</v>
      </c>
      <c r="AE41" s="11">
        <v>0</v>
      </c>
      <c r="AF41" s="11">
        <v>0</v>
      </c>
      <c r="AG41" s="11">
        <v>10925744</v>
      </c>
      <c r="AH41" s="11">
        <v>8250000</v>
      </c>
      <c r="AI41" s="11">
        <v>0</v>
      </c>
      <c r="AJ41" s="11">
        <v>0</v>
      </c>
      <c r="AK41" s="11">
        <v>10925744</v>
      </c>
      <c r="AL41" s="11">
        <v>13802976</v>
      </c>
      <c r="AM41" s="11">
        <v>0</v>
      </c>
      <c r="AN41" s="11">
        <v>0</v>
      </c>
      <c r="AO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43702976</v>
      </c>
      <c r="AP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43702976</v>
      </c>
      <c r="AR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 s="11">
        <f>Table_PBS_SQL_DB2_PBSSQL_PBS_NDP_Tina_CG_QtrlyPerformance_Final[[#This Row],[GOU REL]]+Table_PBS_SQL_DB2_PBSSQL_PBS_NDP_Tina_CG_QtrlyPerformance_Final[[#This Row],[EXT REL]]</f>
        <v>43702976</v>
      </c>
      <c r="AT41" s="11">
        <f>Table_PBS_SQL_DB2_PBSSQL_PBS_NDP_Tina_CG_QtrlyPerformance_Final[[#This Row],[GOU EXP]]+Table_PBS_SQL_DB2_PBSSQL_PBS_NDP_Tina_CG_QtrlyPerformance_Final[[#This Row],[EXT EXP]]</f>
        <v>43702976</v>
      </c>
      <c r="AU41" s="11" t="str">
        <f>IF(Table_PBS_SQL_DB2_PBSSQL_PBS_NDP_Tina_CG_QtrlyPerformance_Final[[#This Row],[Item_Code]]&gt;"300000", "Capital", "Recurrent")</f>
        <v>Recurrent</v>
      </c>
    </row>
    <row r="42" spans="1:47" x14ac:dyDescent="0.25">
      <c r="A42" t="s">
        <v>179</v>
      </c>
      <c r="B42" t="s">
        <v>959</v>
      </c>
      <c r="C42" t="s">
        <v>676</v>
      </c>
      <c r="D42" t="s">
        <v>990</v>
      </c>
      <c r="E42" t="s">
        <v>75</v>
      </c>
      <c r="F42" t="s">
        <v>998</v>
      </c>
      <c r="G42" t="s">
        <v>31</v>
      </c>
      <c r="H42" t="s">
        <v>999</v>
      </c>
      <c r="I42" t="s">
        <v>493</v>
      </c>
      <c r="J42" t="s">
        <v>1007</v>
      </c>
      <c r="K42" t="s">
        <v>678</v>
      </c>
      <c r="L42" t="s">
        <v>993</v>
      </c>
      <c r="M42" t="s">
        <v>980</v>
      </c>
      <c r="N42" t="s">
        <v>981</v>
      </c>
      <c r="O42" t="s">
        <v>1002</v>
      </c>
      <c r="P42" t="s">
        <v>1003</v>
      </c>
      <c r="Q42" s="11">
        <v>0</v>
      </c>
      <c r="R42" s="11">
        <v>0</v>
      </c>
      <c r="S42" s="11">
        <v>0</v>
      </c>
      <c r="T42" s="11">
        <v>0</v>
      </c>
      <c r="U42" s="11">
        <v>724540024</v>
      </c>
      <c r="V42" s="11">
        <v>0</v>
      </c>
      <c r="W42" s="11">
        <v>98566336</v>
      </c>
      <c r="X42" s="11">
        <v>625973688</v>
      </c>
      <c r="Y42" s="11">
        <v>0</v>
      </c>
      <c r="Z42" s="11">
        <v>0</v>
      </c>
      <c r="AA42" s="11">
        <v>0</v>
      </c>
      <c r="AB42" s="11">
        <v>0</v>
      </c>
      <c r="AC42" s="11">
        <v>49283168</v>
      </c>
      <c r="AD42" s="11">
        <v>48823707</v>
      </c>
      <c r="AE42" s="11">
        <v>0</v>
      </c>
      <c r="AF42" s="11">
        <v>0</v>
      </c>
      <c r="AG42" s="11">
        <v>24641584</v>
      </c>
      <c r="AH42" s="11">
        <v>0</v>
      </c>
      <c r="AI42" s="11">
        <v>0</v>
      </c>
      <c r="AJ42" s="11">
        <v>0</v>
      </c>
      <c r="AK42" s="11">
        <v>24641584</v>
      </c>
      <c r="AL42" s="11">
        <v>49160950</v>
      </c>
      <c r="AM42" s="11">
        <v>0</v>
      </c>
      <c r="AN42" s="11">
        <v>0</v>
      </c>
      <c r="AO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98566336</v>
      </c>
      <c r="AP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97984657</v>
      </c>
      <c r="AR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 s="11">
        <f>Table_PBS_SQL_DB2_PBSSQL_PBS_NDP_Tina_CG_QtrlyPerformance_Final[[#This Row],[GOU REL]]+Table_PBS_SQL_DB2_PBSSQL_PBS_NDP_Tina_CG_QtrlyPerformance_Final[[#This Row],[EXT REL]]</f>
        <v>98566336</v>
      </c>
      <c r="AT42" s="11">
        <f>Table_PBS_SQL_DB2_PBSSQL_PBS_NDP_Tina_CG_QtrlyPerformance_Final[[#This Row],[GOU EXP]]+Table_PBS_SQL_DB2_PBSSQL_PBS_NDP_Tina_CG_QtrlyPerformance_Final[[#This Row],[EXT EXP]]</f>
        <v>97984657</v>
      </c>
      <c r="AU42" s="11" t="str">
        <f>IF(Table_PBS_SQL_DB2_PBSSQL_PBS_NDP_Tina_CG_QtrlyPerformance_Final[[#This Row],[Item_Code]]&gt;"300000", "Capital", "Recurrent")</f>
        <v>Recurrent</v>
      </c>
    </row>
    <row r="43" spans="1:47" x14ac:dyDescent="0.25">
      <c r="A43" t="s">
        <v>179</v>
      </c>
      <c r="B43" t="s">
        <v>959</v>
      </c>
      <c r="C43" t="s">
        <v>676</v>
      </c>
      <c r="D43" t="s">
        <v>990</v>
      </c>
      <c r="E43" t="s">
        <v>75</v>
      </c>
      <c r="F43" t="s">
        <v>998</v>
      </c>
      <c r="G43" t="s">
        <v>75</v>
      </c>
      <c r="H43" t="s">
        <v>1010</v>
      </c>
      <c r="I43" t="s">
        <v>896</v>
      </c>
      <c r="J43" t="s">
        <v>897</v>
      </c>
      <c r="K43" t="s">
        <v>678</v>
      </c>
      <c r="L43" t="s">
        <v>993</v>
      </c>
      <c r="M43" t="s">
        <v>980</v>
      </c>
      <c r="N43" t="s">
        <v>981</v>
      </c>
      <c r="O43" t="s">
        <v>1011</v>
      </c>
      <c r="P43" t="s">
        <v>1012</v>
      </c>
      <c r="Q43" s="11">
        <v>0</v>
      </c>
      <c r="R43" s="11">
        <v>0</v>
      </c>
      <c r="S43" s="11">
        <v>0</v>
      </c>
      <c r="T43" s="11">
        <v>0</v>
      </c>
      <c r="U43" s="11">
        <v>0</v>
      </c>
      <c r="V43" s="11">
        <v>0</v>
      </c>
      <c r="W43" s="11">
        <v>0</v>
      </c>
      <c r="X43" s="11">
        <v>0</v>
      </c>
      <c r="Y43" s="11">
        <v>0</v>
      </c>
      <c r="Z43" s="11">
        <v>0</v>
      </c>
      <c r="AA43" s="11">
        <v>0</v>
      </c>
      <c r="AB43" s="11">
        <v>0</v>
      </c>
      <c r="AC43" s="11">
        <v>0</v>
      </c>
      <c r="AD43" s="11">
        <v>0</v>
      </c>
      <c r="AE43" s="11">
        <v>10000000</v>
      </c>
      <c r="AF43" s="11">
        <v>8476337</v>
      </c>
      <c r="AG43" s="11">
        <v>0</v>
      </c>
      <c r="AH43" s="11">
        <v>0</v>
      </c>
      <c r="AI43" s="11">
        <v>0</v>
      </c>
      <c r="AJ43" s="11">
        <v>0</v>
      </c>
      <c r="AK43" s="11">
        <v>0</v>
      </c>
      <c r="AL43" s="11">
        <v>0</v>
      </c>
      <c r="AM43" s="11">
        <v>20000000</v>
      </c>
      <c r="AN43" s="11">
        <v>12454415</v>
      </c>
      <c r="AO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v>
      </c>
      <c r="AQ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20930752</v>
      </c>
      <c r="AS43" s="11">
        <f>Table_PBS_SQL_DB2_PBSSQL_PBS_NDP_Tina_CG_QtrlyPerformance_Final[[#This Row],[GOU REL]]+Table_PBS_SQL_DB2_PBSSQL_PBS_NDP_Tina_CG_QtrlyPerformance_Final[[#This Row],[EXT REL]]</f>
        <v>30000000</v>
      </c>
      <c r="AT43" s="11">
        <f>Table_PBS_SQL_DB2_PBSSQL_PBS_NDP_Tina_CG_QtrlyPerformance_Final[[#This Row],[GOU EXP]]+Table_PBS_SQL_DB2_PBSSQL_PBS_NDP_Tina_CG_QtrlyPerformance_Final[[#This Row],[EXT EXP]]</f>
        <v>20930752</v>
      </c>
      <c r="AU43" s="11" t="str">
        <f>IF(Table_PBS_SQL_DB2_PBSSQL_PBS_NDP_Tina_CG_QtrlyPerformance_Final[[#This Row],[Item_Code]]&gt;"300000", "Capital", "Recurrent")</f>
        <v>Recurrent</v>
      </c>
    </row>
    <row r="44" spans="1:47" x14ac:dyDescent="0.25">
      <c r="A44" t="s">
        <v>179</v>
      </c>
      <c r="B44" t="s">
        <v>959</v>
      </c>
      <c r="C44" t="s">
        <v>676</v>
      </c>
      <c r="D44" t="s">
        <v>990</v>
      </c>
      <c r="E44" t="s">
        <v>97</v>
      </c>
      <c r="F44" t="s">
        <v>1013</v>
      </c>
      <c r="G44" t="s">
        <v>177</v>
      </c>
      <c r="H44" t="s">
        <v>881</v>
      </c>
      <c r="I44" t="s">
        <v>493</v>
      </c>
      <c r="J44" t="s">
        <v>953</v>
      </c>
      <c r="K44" t="s">
        <v>678</v>
      </c>
      <c r="L44" t="s">
        <v>993</v>
      </c>
      <c r="M44" t="s">
        <v>1014</v>
      </c>
      <c r="N44" t="s">
        <v>1015</v>
      </c>
      <c r="O44" t="s">
        <v>1016</v>
      </c>
      <c r="P44" t="s">
        <v>1017</v>
      </c>
      <c r="Q44" s="11">
        <v>0</v>
      </c>
      <c r="R44" s="11">
        <v>0</v>
      </c>
      <c r="S44" s="11">
        <v>0</v>
      </c>
      <c r="T44" s="11">
        <v>0</v>
      </c>
      <c r="U44" s="11">
        <v>132811764</v>
      </c>
      <c r="V44" s="11">
        <v>0</v>
      </c>
      <c r="W44" s="11">
        <v>132811764</v>
      </c>
      <c r="X44" s="11">
        <v>0</v>
      </c>
      <c r="Y44" s="11">
        <v>88185717</v>
      </c>
      <c r="Z44" s="11">
        <v>88170000</v>
      </c>
      <c r="AA44" s="11">
        <v>0</v>
      </c>
      <c r="AB44" s="11">
        <v>0</v>
      </c>
      <c r="AC44" s="11">
        <v>33202941</v>
      </c>
      <c r="AD44" s="11">
        <v>4990000</v>
      </c>
      <c r="AE44" s="11">
        <v>0</v>
      </c>
      <c r="AF44" s="11">
        <v>0</v>
      </c>
      <c r="AG44" s="11">
        <v>5711553</v>
      </c>
      <c r="AH44" s="11">
        <v>16576271</v>
      </c>
      <c r="AI44" s="11">
        <v>0</v>
      </c>
      <c r="AJ44" s="11">
        <v>0</v>
      </c>
      <c r="AK44" s="11">
        <v>5711553</v>
      </c>
      <c r="AL44" s="11">
        <v>22885128</v>
      </c>
      <c r="AM44" s="11">
        <v>0</v>
      </c>
      <c r="AN44" s="11">
        <v>0</v>
      </c>
      <c r="AO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132811764</v>
      </c>
      <c r="AP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132621399</v>
      </c>
      <c r="AR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 s="11">
        <f>Table_PBS_SQL_DB2_PBSSQL_PBS_NDP_Tina_CG_QtrlyPerformance_Final[[#This Row],[GOU REL]]+Table_PBS_SQL_DB2_PBSSQL_PBS_NDP_Tina_CG_QtrlyPerformance_Final[[#This Row],[EXT REL]]</f>
        <v>132811764</v>
      </c>
      <c r="AT44" s="11">
        <f>Table_PBS_SQL_DB2_PBSSQL_PBS_NDP_Tina_CG_QtrlyPerformance_Final[[#This Row],[GOU EXP]]+Table_PBS_SQL_DB2_PBSSQL_PBS_NDP_Tina_CG_QtrlyPerformance_Final[[#This Row],[EXT EXP]]</f>
        <v>132621399</v>
      </c>
      <c r="AU44" s="11" t="str">
        <f>IF(Table_PBS_SQL_DB2_PBSSQL_PBS_NDP_Tina_CG_QtrlyPerformance_Final[[#This Row],[Item_Code]]&gt;"300000", "Capital", "Recurrent")</f>
        <v>Recurrent</v>
      </c>
    </row>
    <row r="45" spans="1:47" x14ac:dyDescent="0.25">
      <c r="A45" t="s">
        <v>179</v>
      </c>
      <c r="B45" t="s">
        <v>959</v>
      </c>
      <c r="C45" t="s">
        <v>676</v>
      </c>
      <c r="D45" t="s">
        <v>990</v>
      </c>
      <c r="E45" t="s">
        <v>97</v>
      </c>
      <c r="F45" t="s">
        <v>1013</v>
      </c>
      <c r="G45" t="s">
        <v>177</v>
      </c>
      <c r="H45" t="s">
        <v>881</v>
      </c>
      <c r="I45" t="s">
        <v>493</v>
      </c>
      <c r="J45" t="s">
        <v>953</v>
      </c>
      <c r="K45" t="s">
        <v>680</v>
      </c>
      <c r="L45" t="s">
        <v>1018</v>
      </c>
      <c r="M45" t="s">
        <v>1019</v>
      </c>
      <c r="N45" t="s">
        <v>1020</v>
      </c>
      <c r="O45" t="s">
        <v>1021</v>
      </c>
      <c r="P45" t="s">
        <v>1022</v>
      </c>
      <c r="Q45" s="11">
        <v>0</v>
      </c>
      <c r="R45" s="11">
        <v>0</v>
      </c>
      <c r="S45" s="11">
        <v>0</v>
      </c>
      <c r="T45" s="11">
        <v>0</v>
      </c>
      <c r="U45" s="11">
        <v>2500000000</v>
      </c>
      <c r="V45" s="11">
        <v>0</v>
      </c>
      <c r="W45" s="11">
        <v>2500000000</v>
      </c>
      <c r="X45" s="11">
        <v>0</v>
      </c>
      <c r="Y45" s="11">
        <v>0</v>
      </c>
      <c r="Z45" s="11">
        <v>0</v>
      </c>
      <c r="AA45" s="11">
        <v>0</v>
      </c>
      <c r="AB45" s="11">
        <v>0</v>
      </c>
      <c r="AC45" s="11">
        <v>1250000000</v>
      </c>
      <c r="AD45" s="11">
        <v>1249858680</v>
      </c>
      <c r="AE45" s="11">
        <v>0</v>
      </c>
      <c r="AF45" s="11">
        <v>0</v>
      </c>
      <c r="AG45" s="11">
        <v>625000000</v>
      </c>
      <c r="AH45" s="11">
        <v>623445000</v>
      </c>
      <c r="AI45" s="11">
        <v>0</v>
      </c>
      <c r="AJ45" s="11">
        <v>0</v>
      </c>
      <c r="AK45" s="11">
        <v>625000000</v>
      </c>
      <c r="AL45" s="11">
        <v>625076320</v>
      </c>
      <c r="AM45" s="11">
        <v>0</v>
      </c>
      <c r="AN45" s="11">
        <v>0</v>
      </c>
      <c r="AO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2500000000</v>
      </c>
      <c r="AP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2498380000</v>
      </c>
      <c r="AR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 s="11">
        <f>Table_PBS_SQL_DB2_PBSSQL_PBS_NDP_Tina_CG_QtrlyPerformance_Final[[#This Row],[GOU REL]]+Table_PBS_SQL_DB2_PBSSQL_PBS_NDP_Tina_CG_QtrlyPerformance_Final[[#This Row],[EXT REL]]</f>
        <v>2500000000</v>
      </c>
      <c r="AT45" s="11">
        <f>Table_PBS_SQL_DB2_PBSSQL_PBS_NDP_Tina_CG_QtrlyPerformance_Final[[#This Row],[GOU EXP]]+Table_PBS_SQL_DB2_PBSSQL_PBS_NDP_Tina_CG_QtrlyPerformance_Final[[#This Row],[EXT EXP]]</f>
        <v>2498380000</v>
      </c>
      <c r="AU45" s="11" t="str">
        <f>IF(Table_PBS_SQL_DB2_PBSSQL_PBS_NDP_Tina_CG_QtrlyPerformance_Final[[#This Row],[Item_Code]]&gt;"300000", "Capital", "Recurrent")</f>
        <v>Recurrent</v>
      </c>
    </row>
    <row r="46" spans="1:47" x14ac:dyDescent="0.25">
      <c r="A46" t="s">
        <v>179</v>
      </c>
      <c r="B46" t="s">
        <v>959</v>
      </c>
      <c r="C46" t="s">
        <v>676</v>
      </c>
      <c r="D46" t="s">
        <v>990</v>
      </c>
      <c r="E46" t="s">
        <v>97</v>
      </c>
      <c r="F46" t="s">
        <v>1013</v>
      </c>
      <c r="G46" t="s">
        <v>177</v>
      </c>
      <c r="H46" t="s">
        <v>881</v>
      </c>
      <c r="I46" t="s">
        <v>493</v>
      </c>
      <c r="J46" t="s">
        <v>953</v>
      </c>
      <c r="K46" t="s">
        <v>680</v>
      </c>
      <c r="L46" t="s">
        <v>1018</v>
      </c>
      <c r="M46" t="s">
        <v>1019</v>
      </c>
      <c r="N46" t="s">
        <v>1020</v>
      </c>
      <c r="O46" t="s">
        <v>1023</v>
      </c>
      <c r="P46" t="s">
        <v>1024</v>
      </c>
      <c r="Q46" s="11">
        <v>0</v>
      </c>
      <c r="R46" s="11">
        <v>0</v>
      </c>
      <c r="S46" s="11">
        <v>23997491.5</v>
      </c>
      <c r="T46" s="11">
        <v>-23997491.5</v>
      </c>
      <c r="U46" s="11">
        <v>215977423.5</v>
      </c>
      <c r="V46" s="11">
        <v>0</v>
      </c>
      <c r="W46" s="11">
        <v>239974915</v>
      </c>
      <c r="X46" s="11">
        <v>0</v>
      </c>
      <c r="Y46" s="11">
        <v>0</v>
      </c>
      <c r="Z46" s="11">
        <v>0</v>
      </c>
      <c r="AA46" s="11">
        <v>0</v>
      </c>
      <c r="AB46" s="11">
        <v>0</v>
      </c>
      <c r="AC46" s="11">
        <v>107988712</v>
      </c>
      <c r="AD46" s="11">
        <v>0</v>
      </c>
      <c r="AE46" s="11">
        <v>0</v>
      </c>
      <c r="AF46" s="11">
        <v>0</v>
      </c>
      <c r="AG46" s="11">
        <v>53994356</v>
      </c>
      <c r="AH46" s="11">
        <v>60158052</v>
      </c>
      <c r="AI46" s="11">
        <v>0</v>
      </c>
      <c r="AJ46" s="11">
        <v>0</v>
      </c>
      <c r="AK46" s="11">
        <v>53994355</v>
      </c>
      <c r="AL46" s="11">
        <v>155801900</v>
      </c>
      <c r="AM46" s="11">
        <v>0</v>
      </c>
      <c r="AN46" s="11">
        <v>0</v>
      </c>
      <c r="AO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215977423</v>
      </c>
      <c r="AP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215959952</v>
      </c>
      <c r="AR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 s="11">
        <f>Table_PBS_SQL_DB2_PBSSQL_PBS_NDP_Tina_CG_QtrlyPerformance_Final[[#This Row],[GOU REL]]+Table_PBS_SQL_DB2_PBSSQL_PBS_NDP_Tina_CG_QtrlyPerformance_Final[[#This Row],[EXT REL]]</f>
        <v>215977423</v>
      </c>
      <c r="AT46" s="11">
        <f>Table_PBS_SQL_DB2_PBSSQL_PBS_NDP_Tina_CG_QtrlyPerformance_Final[[#This Row],[GOU EXP]]+Table_PBS_SQL_DB2_PBSSQL_PBS_NDP_Tina_CG_QtrlyPerformance_Final[[#This Row],[EXT EXP]]</f>
        <v>215959952</v>
      </c>
      <c r="AU46" s="11" t="str">
        <f>IF(Table_PBS_SQL_DB2_PBSSQL_PBS_NDP_Tina_CG_QtrlyPerformance_Final[[#This Row],[Item_Code]]&gt;"300000", "Capital", "Recurrent")</f>
        <v>Capital</v>
      </c>
    </row>
    <row r="47" spans="1:47" x14ac:dyDescent="0.25">
      <c r="A47" t="s">
        <v>179</v>
      </c>
      <c r="B47" t="s">
        <v>959</v>
      </c>
      <c r="C47" t="s">
        <v>676</v>
      </c>
      <c r="D47" t="s">
        <v>990</v>
      </c>
      <c r="E47" t="s">
        <v>97</v>
      </c>
      <c r="F47" t="s">
        <v>1013</v>
      </c>
      <c r="G47" t="s">
        <v>177</v>
      </c>
      <c r="H47" t="s">
        <v>881</v>
      </c>
      <c r="I47" t="s">
        <v>493</v>
      </c>
      <c r="J47" t="s">
        <v>953</v>
      </c>
      <c r="K47" t="s">
        <v>680</v>
      </c>
      <c r="L47" t="s">
        <v>1018</v>
      </c>
      <c r="M47" t="s">
        <v>980</v>
      </c>
      <c r="N47" t="s">
        <v>981</v>
      </c>
      <c r="O47" t="s">
        <v>1025</v>
      </c>
      <c r="P47" t="s">
        <v>1026</v>
      </c>
      <c r="Q47" s="11">
        <v>2258000000</v>
      </c>
      <c r="R47" s="11">
        <v>700000000</v>
      </c>
      <c r="S47" s="11">
        <v>0</v>
      </c>
      <c r="T47" s="11">
        <v>700000000</v>
      </c>
      <c r="U47" s="11">
        <v>3008000000</v>
      </c>
      <c r="V47" s="11">
        <v>0</v>
      </c>
      <c r="W47" s="11">
        <v>50000000</v>
      </c>
      <c r="X47" s="11">
        <v>0</v>
      </c>
      <c r="Y47" s="11">
        <v>20000000</v>
      </c>
      <c r="Z47" s="11">
        <v>19423000</v>
      </c>
      <c r="AA47" s="11">
        <v>0</v>
      </c>
      <c r="AB47" s="11">
        <v>0</v>
      </c>
      <c r="AC47" s="11">
        <v>1129000000</v>
      </c>
      <c r="AD47" s="11">
        <v>586202710</v>
      </c>
      <c r="AE47" s="11">
        <v>0</v>
      </c>
      <c r="AF47" s="11">
        <v>0</v>
      </c>
      <c r="AG47" s="11">
        <v>729500000</v>
      </c>
      <c r="AH47" s="11">
        <v>1268362808</v>
      </c>
      <c r="AI47" s="11">
        <v>0</v>
      </c>
      <c r="AJ47" s="11">
        <v>0</v>
      </c>
      <c r="AK47" s="11">
        <v>1129500000</v>
      </c>
      <c r="AL47" s="11">
        <v>1133973099</v>
      </c>
      <c r="AM47" s="11">
        <v>0</v>
      </c>
      <c r="AN47" s="11">
        <v>0</v>
      </c>
      <c r="AO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3008000000</v>
      </c>
      <c r="AP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3007961617</v>
      </c>
      <c r="AR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 s="11">
        <f>Table_PBS_SQL_DB2_PBSSQL_PBS_NDP_Tina_CG_QtrlyPerformance_Final[[#This Row],[GOU REL]]+Table_PBS_SQL_DB2_PBSSQL_PBS_NDP_Tina_CG_QtrlyPerformance_Final[[#This Row],[EXT REL]]</f>
        <v>3008000000</v>
      </c>
      <c r="AT47" s="11">
        <f>Table_PBS_SQL_DB2_PBSSQL_PBS_NDP_Tina_CG_QtrlyPerformance_Final[[#This Row],[GOU EXP]]+Table_PBS_SQL_DB2_PBSSQL_PBS_NDP_Tina_CG_QtrlyPerformance_Final[[#This Row],[EXT EXP]]</f>
        <v>3007961617</v>
      </c>
      <c r="AU47" s="11" t="str">
        <f>IF(Table_PBS_SQL_DB2_PBSSQL_PBS_NDP_Tina_CG_QtrlyPerformance_Final[[#This Row],[Item_Code]]&gt;"300000", "Capital", "Recurrent")</f>
        <v>Recurrent</v>
      </c>
    </row>
    <row r="48" spans="1:47" x14ac:dyDescent="0.25">
      <c r="A48" t="s">
        <v>179</v>
      </c>
      <c r="B48" t="s">
        <v>959</v>
      </c>
      <c r="C48" t="s">
        <v>676</v>
      </c>
      <c r="D48" t="s">
        <v>990</v>
      </c>
      <c r="E48" t="s">
        <v>97</v>
      </c>
      <c r="F48" t="s">
        <v>1013</v>
      </c>
      <c r="G48" t="s">
        <v>202</v>
      </c>
      <c r="H48" t="s">
        <v>1027</v>
      </c>
      <c r="I48" t="s">
        <v>896</v>
      </c>
      <c r="J48" t="s">
        <v>897</v>
      </c>
      <c r="K48" t="s">
        <v>678</v>
      </c>
      <c r="L48" t="s">
        <v>993</v>
      </c>
      <c r="M48" t="s">
        <v>980</v>
      </c>
      <c r="N48" t="s">
        <v>981</v>
      </c>
      <c r="O48" t="s">
        <v>1028</v>
      </c>
      <c r="P48" t="s">
        <v>1029</v>
      </c>
      <c r="Q48" s="11">
        <v>0</v>
      </c>
      <c r="R48" s="11">
        <v>0</v>
      </c>
      <c r="S48" s="11">
        <v>0</v>
      </c>
      <c r="T48" s="11">
        <v>0</v>
      </c>
      <c r="U48" s="11">
        <v>0</v>
      </c>
      <c r="V48" s="11">
        <v>0</v>
      </c>
      <c r="W48" s="11">
        <v>0</v>
      </c>
      <c r="X48" s="11">
        <v>0</v>
      </c>
      <c r="Y48" s="11">
        <v>0</v>
      </c>
      <c r="Z48" s="11">
        <v>0</v>
      </c>
      <c r="AA48" s="11">
        <v>0</v>
      </c>
      <c r="AB48" s="11">
        <v>0</v>
      </c>
      <c r="AC48" s="11">
        <v>0</v>
      </c>
      <c r="AD48" s="11">
        <v>0</v>
      </c>
      <c r="AE48" s="11">
        <v>98999999</v>
      </c>
      <c r="AF48" s="11">
        <v>98999999</v>
      </c>
      <c r="AG48" s="11">
        <v>0</v>
      </c>
      <c r="AH48" s="11">
        <v>0</v>
      </c>
      <c r="AI48" s="11">
        <v>0</v>
      </c>
      <c r="AJ48" s="11">
        <v>0</v>
      </c>
      <c r="AK48" s="11">
        <v>0</v>
      </c>
      <c r="AL48" s="11">
        <v>0</v>
      </c>
      <c r="AM48" s="11">
        <v>197999998</v>
      </c>
      <c r="AN48" s="11">
        <v>99737591</v>
      </c>
      <c r="AO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296999997</v>
      </c>
      <c r="AQ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198737590</v>
      </c>
      <c r="AS48" s="11">
        <f>Table_PBS_SQL_DB2_PBSSQL_PBS_NDP_Tina_CG_QtrlyPerformance_Final[[#This Row],[GOU REL]]+Table_PBS_SQL_DB2_PBSSQL_PBS_NDP_Tina_CG_QtrlyPerformance_Final[[#This Row],[EXT REL]]</f>
        <v>296999997</v>
      </c>
      <c r="AT48" s="11">
        <f>Table_PBS_SQL_DB2_PBSSQL_PBS_NDP_Tina_CG_QtrlyPerformance_Final[[#This Row],[GOU EXP]]+Table_PBS_SQL_DB2_PBSSQL_PBS_NDP_Tina_CG_QtrlyPerformance_Final[[#This Row],[EXT EXP]]</f>
        <v>198737590</v>
      </c>
      <c r="AU48" s="11" t="str">
        <f>IF(Table_PBS_SQL_DB2_PBSSQL_PBS_NDP_Tina_CG_QtrlyPerformance_Final[[#This Row],[Item_Code]]&gt;"300000", "Capital", "Recurrent")</f>
        <v>Recurrent</v>
      </c>
    </row>
    <row r="49" spans="1:47" x14ac:dyDescent="0.25">
      <c r="A49" t="s">
        <v>179</v>
      </c>
      <c r="B49" t="s">
        <v>959</v>
      </c>
      <c r="C49" t="s">
        <v>676</v>
      </c>
      <c r="D49" t="s">
        <v>990</v>
      </c>
      <c r="E49" t="s">
        <v>97</v>
      </c>
      <c r="F49" t="s">
        <v>1013</v>
      </c>
      <c r="G49" t="s">
        <v>202</v>
      </c>
      <c r="H49" t="s">
        <v>1027</v>
      </c>
      <c r="I49" t="s">
        <v>493</v>
      </c>
      <c r="J49" t="s">
        <v>1030</v>
      </c>
      <c r="K49" t="s">
        <v>678</v>
      </c>
      <c r="L49" t="s">
        <v>993</v>
      </c>
      <c r="M49" t="s">
        <v>980</v>
      </c>
      <c r="N49" t="s">
        <v>981</v>
      </c>
      <c r="O49" t="s">
        <v>904</v>
      </c>
      <c r="P49" t="s">
        <v>905</v>
      </c>
      <c r="Q49" s="11">
        <v>0</v>
      </c>
      <c r="R49" s="11">
        <v>0</v>
      </c>
      <c r="S49" s="11">
        <v>0</v>
      </c>
      <c r="T49" s="11">
        <v>0</v>
      </c>
      <c r="U49" s="11">
        <v>84000000</v>
      </c>
      <c r="V49" s="11">
        <v>0</v>
      </c>
      <c r="W49" s="11">
        <v>84000000</v>
      </c>
      <c r="X49" s="11">
        <v>0</v>
      </c>
      <c r="Y49" s="11">
        <v>29000000</v>
      </c>
      <c r="Z49" s="11">
        <v>29000000</v>
      </c>
      <c r="AA49" s="11">
        <v>0</v>
      </c>
      <c r="AB49" s="11">
        <v>0</v>
      </c>
      <c r="AC49" s="11">
        <v>42000000</v>
      </c>
      <c r="AD49" s="11">
        <v>30519000</v>
      </c>
      <c r="AE49" s="11">
        <v>0</v>
      </c>
      <c r="AF49" s="11">
        <v>0</v>
      </c>
      <c r="AG49" s="11">
        <v>6500000</v>
      </c>
      <c r="AH49" s="11">
        <v>17980000</v>
      </c>
      <c r="AI49" s="11">
        <v>0</v>
      </c>
      <c r="AJ49" s="11">
        <v>0</v>
      </c>
      <c r="AK49" s="11">
        <v>6500000</v>
      </c>
      <c r="AL49" s="11">
        <v>6500000</v>
      </c>
      <c r="AM49" s="11">
        <v>0</v>
      </c>
      <c r="AN49" s="11">
        <v>0</v>
      </c>
      <c r="AO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84000000</v>
      </c>
      <c r="AP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83999000</v>
      </c>
      <c r="AR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9" s="11">
        <f>Table_PBS_SQL_DB2_PBSSQL_PBS_NDP_Tina_CG_QtrlyPerformance_Final[[#This Row],[GOU REL]]+Table_PBS_SQL_DB2_PBSSQL_PBS_NDP_Tina_CG_QtrlyPerformance_Final[[#This Row],[EXT REL]]</f>
        <v>84000000</v>
      </c>
      <c r="AT49" s="11">
        <f>Table_PBS_SQL_DB2_PBSSQL_PBS_NDP_Tina_CG_QtrlyPerformance_Final[[#This Row],[GOU EXP]]+Table_PBS_SQL_DB2_PBSSQL_PBS_NDP_Tina_CG_QtrlyPerformance_Final[[#This Row],[EXT EXP]]</f>
        <v>83999000</v>
      </c>
      <c r="AU49" s="11" t="str">
        <f>IF(Table_PBS_SQL_DB2_PBSSQL_PBS_NDP_Tina_CG_QtrlyPerformance_Final[[#This Row],[Item_Code]]&gt;"300000", "Capital", "Recurrent")</f>
        <v>Recurrent</v>
      </c>
    </row>
    <row r="50" spans="1:47" x14ac:dyDescent="0.25">
      <c r="A50" t="s">
        <v>179</v>
      </c>
      <c r="B50" t="s">
        <v>959</v>
      </c>
      <c r="C50" t="s">
        <v>676</v>
      </c>
      <c r="D50" t="s">
        <v>990</v>
      </c>
      <c r="E50" t="s">
        <v>97</v>
      </c>
      <c r="F50" t="s">
        <v>1013</v>
      </c>
      <c r="G50" t="s">
        <v>202</v>
      </c>
      <c r="H50" t="s">
        <v>1027</v>
      </c>
      <c r="I50" t="s">
        <v>493</v>
      </c>
      <c r="J50" t="s">
        <v>1030</v>
      </c>
      <c r="K50" t="s">
        <v>678</v>
      </c>
      <c r="L50" t="s">
        <v>993</v>
      </c>
      <c r="M50" t="s">
        <v>980</v>
      </c>
      <c r="N50" t="s">
        <v>981</v>
      </c>
      <c r="O50" t="s">
        <v>906</v>
      </c>
      <c r="P50" t="s">
        <v>907</v>
      </c>
      <c r="Q50" s="11">
        <v>0</v>
      </c>
      <c r="R50" s="11">
        <v>0</v>
      </c>
      <c r="S50" s="11">
        <v>0</v>
      </c>
      <c r="T50" s="11">
        <v>0</v>
      </c>
      <c r="U50" s="11">
        <v>430806288</v>
      </c>
      <c r="V50" s="11">
        <v>0</v>
      </c>
      <c r="W50" s="11">
        <v>430806288</v>
      </c>
      <c r="X50" s="11">
        <v>0</v>
      </c>
      <c r="Y50" s="11">
        <v>37701572</v>
      </c>
      <c r="Z50" s="11">
        <v>0</v>
      </c>
      <c r="AA50" s="11">
        <v>0</v>
      </c>
      <c r="AB50" s="11">
        <v>0</v>
      </c>
      <c r="AC50" s="11">
        <v>215403144</v>
      </c>
      <c r="AD50" s="11">
        <v>139672800</v>
      </c>
      <c r="AE50" s="11">
        <v>0</v>
      </c>
      <c r="AF50" s="11">
        <v>0</v>
      </c>
      <c r="AG50" s="11">
        <v>88850786</v>
      </c>
      <c r="AH50" s="11">
        <v>200421429</v>
      </c>
      <c r="AI50" s="11">
        <v>0</v>
      </c>
      <c r="AJ50" s="11">
        <v>0</v>
      </c>
      <c r="AK50" s="11">
        <v>88850786</v>
      </c>
      <c r="AL50" s="11">
        <v>10128459</v>
      </c>
      <c r="AM50" s="11">
        <v>0</v>
      </c>
      <c r="AN50" s="11">
        <v>0</v>
      </c>
      <c r="AO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430806288</v>
      </c>
      <c r="AP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350222688</v>
      </c>
      <c r="AR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 s="11">
        <f>Table_PBS_SQL_DB2_PBSSQL_PBS_NDP_Tina_CG_QtrlyPerformance_Final[[#This Row],[GOU REL]]+Table_PBS_SQL_DB2_PBSSQL_PBS_NDP_Tina_CG_QtrlyPerformance_Final[[#This Row],[EXT REL]]</f>
        <v>430806288</v>
      </c>
      <c r="AT50" s="11">
        <f>Table_PBS_SQL_DB2_PBSSQL_PBS_NDP_Tina_CG_QtrlyPerformance_Final[[#This Row],[GOU EXP]]+Table_PBS_SQL_DB2_PBSSQL_PBS_NDP_Tina_CG_QtrlyPerformance_Final[[#This Row],[EXT EXP]]</f>
        <v>350222688</v>
      </c>
      <c r="AU50" s="11" t="str">
        <f>IF(Table_PBS_SQL_DB2_PBSSQL_PBS_NDP_Tina_CG_QtrlyPerformance_Final[[#This Row],[Item_Code]]&gt;"300000", "Capital", "Recurrent")</f>
        <v>Recurrent</v>
      </c>
    </row>
    <row r="51" spans="1:47" x14ac:dyDescent="0.25">
      <c r="A51" t="s">
        <v>179</v>
      </c>
      <c r="B51" t="s">
        <v>959</v>
      </c>
      <c r="C51" t="s">
        <v>676</v>
      </c>
      <c r="D51" t="s">
        <v>990</v>
      </c>
      <c r="E51" t="s">
        <v>97</v>
      </c>
      <c r="F51" t="s">
        <v>1013</v>
      </c>
      <c r="G51" t="s">
        <v>202</v>
      </c>
      <c r="H51" t="s">
        <v>1027</v>
      </c>
      <c r="I51" t="s">
        <v>493</v>
      </c>
      <c r="J51" t="s">
        <v>1030</v>
      </c>
      <c r="K51" t="s">
        <v>678</v>
      </c>
      <c r="L51" t="s">
        <v>993</v>
      </c>
      <c r="M51" t="s">
        <v>980</v>
      </c>
      <c r="N51" t="s">
        <v>981</v>
      </c>
      <c r="O51" t="s">
        <v>967</v>
      </c>
      <c r="P51" t="s">
        <v>968</v>
      </c>
      <c r="Q51" s="11">
        <v>0</v>
      </c>
      <c r="R51" s="11">
        <v>0</v>
      </c>
      <c r="S51" s="11">
        <v>0</v>
      </c>
      <c r="T51" s="11">
        <v>0</v>
      </c>
      <c r="U51" s="11">
        <v>102880000</v>
      </c>
      <c r="V51" s="11">
        <v>0</v>
      </c>
      <c r="W51" s="11">
        <v>102880000</v>
      </c>
      <c r="X51" s="11">
        <v>0</v>
      </c>
      <c r="Y51" s="11">
        <v>0</v>
      </c>
      <c r="Z51" s="11">
        <v>0</v>
      </c>
      <c r="AA51" s="11">
        <v>0</v>
      </c>
      <c r="AB51" s="11">
        <v>0</v>
      </c>
      <c r="AC51" s="11">
        <v>51440000</v>
      </c>
      <c r="AD51" s="11">
        <v>49030000</v>
      </c>
      <c r="AE51" s="11">
        <v>0</v>
      </c>
      <c r="AF51" s="11">
        <v>0</v>
      </c>
      <c r="AG51" s="11">
        <v>25720000</v>
      </c>
      <c r="AH51" s="11">
        <v>28130000</v>
      </c>
      <c r="AI51" s="11">
        <v>0</v>
      </c>
      <c r="AJ51" s="11">
        <v>0</v>
      </c>
      <c r="AK51" s="11">
        <v>25720000</v>
      </c>
      <c r="AL51" s="11">
        <v>25720000</v>
      </c>
      <c r="AM51" s="11">
        <v>0</v>
      </c>
      <c r="AN51" s="11">
        <v>0</v>
      </c>
      <c r="AO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102880000</v>
      </c>
      <c r="AP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102880000</v>
      </c>
      <c r="AR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 s="11">
        <f>Table_PBS_SQL_DB2_PBSSQL_PBS_NDP_Tina_CG_QtrlyPerformance_Final[[#This Row],[GOU REL]]+Table_PBS_SQL_DB2_PBSSQL_PBS_NDP_Tina_CG_QtrlyPerformance_Final[[#This Row],[EXT REL]]</f>
        <v>102880000</v>
      </c>
      <c r="AT51" s="11">
        <f>Table_PBS_SQL_DB2_PBSSQL_PBS_NDP_Tina_CG_QtrlyPerformance_Final[[#This Row],[GOU EXP]]+Table_PBS_SQL_DB2_PBSSQL_PBS_NDP_Tina_CG_QtrlyPerformance_Final[[#This Row],[EXT EXP]]</f>
        <v>102880000</v>
      </c>
      <c r="AU51" s="11" t="str">
        <f>IF(Table_PBS_SQL_DB2_PBSSQL_PBS_NDP_Tina_CG_QtrlyPerformance_Final[[#This Row],[Item_Code]]&gt;"300000", "Capital", "Recurrent")</f>
        <v>Recurrent</v>
      </c>
    </row>
    <row r="52" spans="1:47" x14ac:dyDescent="0.25">
      <c r="A52" t="s">
        <v>33</v>
      </c>
      <c r="B52" t="s">
        <v>34</v>
      </c>
      <c r="C52" t="s">
        <v>31</v>
      </c>
      <c r="D52" t="s">
        <v>1031</v>
      </c>
      <c r="E52" t="s">
        <v>31</v>
      </c>
      <c r="F52" t="s">
        <v>1032</v>
      </c>
      <c r="G52" t="s">
        <v>87</v>
      </c>
      <c r="H52" t="s">
        <v>1033</v>
      </c>
      <c r="I52" t="s">
        <v>467</v>
      </c>
      <c r="J52" t="s">
        <v>1034</v>
      </c>
      <c r="K52" t="s">
        <v>1035</v>
      </c>
      <c r="L52" t="s">
        <v>1036</v>
      </c>
      <c r="M52" t="s">
        <v>1037</v>
      </c>
      <c r="N52" t="s">
        <v>1038</v>
      </c>
      <c r="O52" t="s">
        <v>920</v>
      </c>
      <c r="P52" t="s">
        <v>921</v>
      </c>
      <c r="Q52" s="11">
        <v>0</v>
      </c>
      <c r="R52" s="11">
        <v>0</v>
      </c>
      <c r="S52" s="11">
        <v>0</v>
      </c>
      <c r="T52" s="11">
        <v>0</v>
      </c>
      <c r="U52" s="11">
        <v>1400000000</v>
      </c>
      <c r="V52" s="11">
        <v>0</v>
      </c>
      <c r="W52" s="11">
        <v>1400000000</v>
      </c>
      <c r="X52" s="11">
        <v>0</v>
      </c>
      <c r="Y52" s="11">
        <v>0</v>
      </c>
      <c r="Z52" s="11">
        <v>0</v>
      </c>
      <c r="AA52" s="11">
        <v>0</v>
      </c>
      <c r="AB52" s="11">
        <v>0</v>
      </c>
      <c r="AC52" s="11">
        <v>250000000</v>
      </c>
      <c r="AD52" s="11">
        <v>0</v>
      </c>
      <c r="AE52" s="11">
        <v>0</v>
      </c>
      <c r="AF52" s="11">
        <v>0</v>
      </c>
      <c r="AG52" s="11">
        <v>500000000</v>
      </c>
      <c r="AH52" s="11">
        <v>0</v>
      </c>
      <c r="AI52" s="11">
        <v>0</v>
      </c>
      <c r="AJ52" s="11">
        <v>0</v>
      </c>
      <c r="AK52" s="11">
        <v>0</v>
      </c>
      <c r="AL52" s="11">
        <v>750000000</v>
      </c>
      <c r="AM52" s="11">
        <v>0</v>
      </c>
      <c r="AN52" s="11">
        <v>0</v>
      </c>
      <c r="AO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750000000</v>
      </c>
      <c r="AP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750000000</v>
      </c>
      <c r="AR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 s="11">
        <f>Table_PBS_SQL_DB2_PBSSQL_PBS_NDP_Tina_CG_QtrlyPerformance_Final[[#This Row],[GOU REL]]+Table_PBS_SQL_DB2_PBSSQL_PBS_NDP_Tina_CG_QtrlyPerformance_Final[[#This Row],[EXT REL]]</f>
        <v>750000000</v>
      </c>
      <c r="AT52" s="11">
        <f>Table_PBS_SQL_DB2_PBSSQL_PBS_NDP_Tina_CG_QtrlyPerformance_Final[[#This Row],[GOU EXP]]+Table_PBS_SQL_DB2_PBSSQL_PBS_NDP_Tina_CG_QtrlyPerformance_Final[[#This Row],[EXT EXP]]</f>
        <v>750000000</v>
      </c>
      <c r="AU52" s="11" t="str">
        <f>IF(Table_PBS_SQL_DB2_PBSSQL_PBS_NDP_Tina_CG_QtrlyPerformance_Final[[#This Row],[Item_Code]]&gt;"300000", "Capital", "Recurrent")</f>
        <v>Recurrent</v>
      </c>
    </row>
    <row r="53" spans="1:47" x14ac:dyDescent="0.25">
      <c r="A53" t="s">
        <v>33</v>
      </c>
      <c r="B53" t="s">
        <v>34</v>
      </c>
      <c r="C53" t="s">
        <v>31</v>
      </c>
      <c r="D53" t="s">
        <v>1031</v>
      </c>
      <c r="E53" t="s">
        <v>31</v>
      </c>
      <c r="F53" t="s">
        <v>1032</v>
      </c>
      <c r="G53" t="s">
        <v>119</v>
      </c>
      <c r="H53" t="s">
        <v>881</v>
      </c>
      <c r="I53" t="s">
        <v>467</v>
      </c>
      <c r="J53" t="s">
        <v>864</v>
      </c>
      <c r="K53" t="s">
        <v>37</v>
      </c>
      <c r="L53" t="s">
        <v>1039</v>
      </c>
      <c r="M53" t="s">
        <v>1040</v>
      </c>
      <c r="N53" t="s">
        <v>1041</v>
      </c>
      <c r="O53" t="s">
        <v>1028</v>
      </c>
      <c r="P53" t="s">
        <v>1029</v>
      </c>
      <c r="Q53" s="11">
        <v>0</v>
      </c>
      <c r="R53" s="11">
        <v>0</v>
      </c>
      <c r="S53" s="11">
        <v>0</v>
      </c>
      <c r="T53" s="11">
        <v>0</v>
      </c>
      <c r="U53" s="11">
        <v>150000000</v>
      </c>
      <c r="V53" s="11">
        <v>0</v>
      </c>
      <c r="W53" s="11">
        <v>150000000</v>
      </c>
      <c r="X53" s="11">
        <v>0</v>
      </c>
      <c r="Y53" s="11">
        <v>0</v>
      </c>
      <c r="Z53" s="11">
        <v>0</v>
      </c>
      <c r="AA53" s="11">
        <v>0</v>
      </c>
      <c r="AB53" s="11">
        <v>0</v>
      </c>
      <c r="AC53" s="11">
        <v>70000000</v>
      </c>
      <c r="AD53" s="11">
        <v>70000000</v>
      </c>
      <c r="AE53" s="11">
        <v>0</v>
      </c>
      <c r="AF53" s="11">
        <v>0</v>
      </c>
      <c r="AG53" s="11">
        <v>40000000</v>
      </c>
      <c r="AH53" s="11">
        <v>22600000</v>
      </c>
      <c r="AI53" s="11">
        <v>0</v>
      </c>
      <c r="AJ53" s="11">
        <v>0</v>
      </c>
      <c r="AK53" s="11">
        <v>40000000</v>
      </c>
      <c r="AL53" s="11">
        <v>57400000</v>
      </c>
      <c r="AM53" s="11">
        <v>0</v>
      </c>
      <c r="AN53" s="11">
        <v>0</v>
      </c>
      <c r="AO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 s="11">
        <f>Table_PBS_SQL_DB2_PBSSQL_PBS_NDP_Tina_CG_QtrlyPerformance_Final[[#This Row],[GOU REL]]+Table_PBS_SQL_DB2_PBSSQL_PBS_NDP_Tina_CG_QtrlyPerformance_Final[[#This Row],[EXT REL]]</f>
        <v>150000000</v>
      </c>
      <c r="AT53" s="11">
        <f>Table_PBS_SQL_DB2_PBSSQL_PBS_NDP_Tina_CG_QtrlyPerformance_Final[[#This Row],[GOU EXP]]+Table_PBS_SQL_DB2_PBSSQL_PBS_NDP_Tina_CG_QtrlyPerformance_Final[[#This Row],[EXT EXP]]</f>
        <v>150000000</v>
      </c>
      <c r="AU53" s="11" t="str">
        <f>IF(Table_PBS_SQL_DB2_PBSSQL_PBS_NDP_Tina_CG_QtrlyPerformance_Final[[#This Row],[Item_Code]]&gt;"300000", "Capital", "Recurrent")</f>
        <v>Recurrent</v>
      </c>
    </row>
    <row r="54" spans="1:47" x14ac:dyDescent="0.25">
      <c r="A54" t="s">
        <v>33</v>
      </c>
      <c r="B54" t="s">
        <v>34</v>
      </c>
      <c r="C54" t="s">
        <v>31</v>
      </c>
      <c r="D54" t="s">
        <v>1031</v>
      </c>
      <c r="E54" t="s">
        <v>75</v>
      </c>
      <c r="F54" t="s">
        <v>1042</v>
      </c>
      <c r="G54" t="s">
        <v>75</v>
      </c>
      <c r="H54" t="s">
        <v>1043</v>
      </c>
      <c r="I54" t="s">
        <v>896</v>
      </c>
      <c r="J54" t="s">
        <v>897</v>
      </c>
      <c r="K54" t="s">
        <v>771</v>
      </c>
      <c r="L54" t="s">
        <v>772</v>
      </c>
      <c r="M54" t="s">
        <v>1044</v>
      </c>
      <c r="N54" t="s">
        <v>1045</v>
      </c>
      <c r="O54" t="s">
        <v>1046</v>
      </c>
      <c r="P54" t="s">
        <v>1047</v>
      </c>
      <c r="Q54" s="11">
        <v>0</v>
      </c>
      <c r="R54" s="11">
        <v>0</v>
      </c>
      <c r="S54" s="11">
        <v>0</v>
      </c>
      <c r="T54" s="11">
        <v>0</v>
      </c>
      <c r="U54" s="11">
        <v>0</v>
      </c>
      <c r="V54" s="11">
        <v>0</v>
      </c>
      <c r="W54" s="11">
        <v>0</v>
      </c>
      <c r="X54" s="11">
        <v>0</v>
      </c>
      <c r="Y54" s="11">
        <v>0</v>
      </c>
      <c r="Z54" s="11">
        <v>0</v>
      </c>
      <c r="AA54" s="11">
        <v>9302500000</v>
      </c>
      <c r="AB54" s="11">
        <v>9302500000</v>
      </c>
      <c r="AC54" s="11">
        <v>0</v>
      </c>
      <c r="AD54" s="11">
        <v>0</v>
      </c>
      <c r="AE54" s="11">
        <v>52500000</v>
      </c>
      <c r="AF54" s="11">
        <v>52500000</v>
      </c>
      <c r="AG54" s="11">
        <v>0</v>
      </c>
      <c r="AH54" s="11">
        <v>0</v>
      </c>
      <c r="AI54" s="11">
        <v>9302500000</v>
      </c>
      <c r="AJ54" s="11">
        <v>9302500000</v>
      </c>
      <c r="AK54" s="11">
        <v>0</v>
      </c>
      <c r="AL54" s="11">
        <v>0</v>
      </c>
      <c r="AM54" s="11">
        <v>0</v>
      </c>
      <c r="AN54" s="11">
        <v>0</v>
      </c>
      <c r="AO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18657500000</v>
      </c>
      <c r="AQ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18657500000</v>
      </c>
      <c r="AS54" s="11">
        <f>Table_PBS_SQL_DB2_PBSSQL_PBS_NDP_Tina_CG_QtrlyPerformance_Final[[#This Row],[GOU REL]]+Table_PBS_SQL_DB2_PBSSQL_PBS_NDP_Tina_CG_QtrlyPerformance_Final[[#This Row],[EXT REL]]</f>
        <v>18657500000</v>
      </c>
      <c r="AT54" s="11">
        <f>Table_PBS_SQL_DB2_PBSSQL_PBS_NDP_Tina_CG_QtrlyPerformance_Final[[#This Row],[GOU EXP]]+Table_PBS_SQL_DB2_PBSSQL_PBS_NDP_Tina_CG_QtrlyPerformance_Final[[#This Row],[EXT EXP]]</f>
        <v>18657500000</v>
      </c>
      <c r="AU54" s="11" t="str">
        <f>IF(Table_PBS_SQL_DB2_PBSSQL_PBS_NDP_Tina_CG_QtrlyPerformance_Final[[#This Row],[Item_Code]]&gt;"300000", "Capital", "Recurrent")</f>
        <v>Capital</v>
      </c>
    </row>
    <row r="55" spans="1:47" x14ac:dyDescent="0.25">
      <c r="A55" t="s">
        <v>33</v>
      </c>
      <c r="B55" t="s">
        <v>34</v>
      </c>
      <c r="C55" t="s">
        <v>31</v>
      </c>
      <c r="D55" t="s">
        <v>1048</v>
      </c>
      <c r="E55" t="s">
        <v>75</v>
      </c>
      <c r="F55" t="s">
        <v>1042</v>
      </c>
      <c r="G55" t="s">
        <v>75</v>
      </c>
      <c r="H55" t="s">
        <v>1043</v>
      </c>
      <c r="I55" t="s">
        <v>493</v>
      </c>
      <c r="J55" t="s">
        <v>1049</v>
      </c>
      <c r="K55" t="s">
        <v>771</v>
      </c>
      <c r="L55" t="s">
        <v>772</v>
      </c>
      <c r="M55" t="s">
        <v>1044</v>
      </c>
      <c r="N55" t="s">
        <v>1045</v>
      </c>
      <c r="O55" t="s">
        <v>1028</v>
      </c>
      <c r="P55" t="s">
        <v>1029</v>
      </c>
      <c r="Q55" s="11">
        <v>0</v>
      </c>
      <c r="R55" s="11">
        <v>0</v>
      </c>
      <c r="S55" s="11">
        <v>0</v>
      </c>
      <c r="T55" s="11">
        <v>0</v>
      </c>
      <c r="U55" s="11">
        <v>100000000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 s="11">
        <f>Table_PBS_SQL_DB2_PBSSQL_PBS_NDP_Tina_CG_QtrlyPerformance_Final[[#This Row],[GOU REL]]+Table_PBS_SQL_DB2_PBSSQL_PBS_NDP_Tina_CG_QtrlyPerformance_Final[[#This Row],[EXT REL]]</f>
        <v>0</v>
      </c>
      <c r="AT55" s="11">
        <f>Table_PBS_SQL_DB2_PBSSQL_PBS_NDP_Tina_CG_QtrlyPerformance_Final[[#This Row],[GOU EXP]]+Table_PBS_SQL_DB2_PBSSQL_PBS_NDP_Tina_CG_QtrlyPerformance_Final[[#This Row],[EXT EXP]]</f>
        <v>0</v>
      </c>
      <c r="AU55" s="11" t="str">
        <f>IF(Table_PBS_SQL_DB2_PBSSQL_PBS_NDP_Tina_CG_QtrlyPerformance_Final[[#This Row],[Item_Code]]&gt;"300000", "Capital", "Recurrent")</f>
        <v>Recurrent</v>
      </c>
    </row>
    <row r="56" spans="1:47" x14ac:dyDescent="0.25">
      <c r="A56" t="s">
        <v>33</v>
      </c>
      <c r="B56" t="s">
        <v>34</v>
      </c>
      <c r="C56" t="s">
        <v>31</v>
      </c>
      <c r="D56" t="s">
        <v>1048</v>
      </c>
      <c r="E56" t="s">
        <v>75</v>
      </c>
      <c r="F56" t="s">
        <v>1042</v>
      </c>
      <c r="G56" t="s">
        <v>75</v>
      </c>
      <c r="H56" t="s">
        <v>1043</v>
      </c>
      <c r="I56" t="s">
        <v>493</v>
      </c>
      <c r="J56" t="s">
        <v>1049</v>
      </c>
      <c r="K56" t="s">
        <v>771</v>
      </c>
      <c r="L56" t="s">
        <v>772</v>
      </c>
      <c r="M56" t="s">
        <v>1044</v>
      </c>
      <c r="N56" t="s">
        <v>1045</v>
      </c>
      <c r="O56" t="s">
        <v>1005</v>
      </c>
      <c r="P56" t="s">
        <v>1006</v>
      </c>
      <c r="Q56" s="11">
        <v>0</v>
      </c>
      <c r="R56" s="11">
        <v>0</v>
      </c>
      <c r="S56" s="11">
        <v>0</v>
      </c>
      <c r="T56" s="11">
        <v>0</v>
      </c>
      <c r="U56" s="11">
        <v>150000000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 s="11">
        <f>Table_PBS_SQL_DB2_PBSSQL_PBS_NDP_Tina_CG_QtrlyPerformance_Final[[#This Row],[GOU REL]]+Table_PBS_SQL_DB2_PBSSQL_PBS_NDP_Tina_CG_QtrlyPerformance_Final[[#This Row],[EXT REL]]</f>
        <v>0</v>
      </c>
      <c r="AT56" s="11">
        <f>Table_PBS_SQL_DB2_PBSSQL_PBS_NDP_Tina_CG_QtrlyPerformance_Final[[#This Row],[GOU EXP]]+Table_PBS_SQL_DB2_PBSSQL_PBS_NDP_Tina_CG_QtrlyPerformance_Final[[#This Row],[EXT EXP]]</f>
        <v>0</v>
      </c>
      <c r="AU56" s="11" t="str">
        <f>IF(Table_PBS_SQL_DB2_PBSSQL_PBS_NDP_Tina_CG_QtrlyPerformance_Final[[#This Row],[Item_Code]]&gt;"300000", "Capital", "Recurrent")</f>
        <v>Recurrent</v>
      </c>
    </row>
    <row r="57" spans="1:47" x14ac:dyDescent="0.25">
      <c r="A57" t="s">
        <v>33</v>
      </c>
      <c r="B57" t="s">
        <v>34</v>
      </c>
      <c r="C57" t="s">
        <v>31</v>
      </c>
      <c r="D57" t="s">
        <v>1048</v>
      </c>
      <c r="E57" t="s">
        <v>75</v>
      </c>
      <c r="F57" t="s">
        <v>1042</v>
      </c>
      <c r="G57" t="s">
        <v>75</v>
      </c>
      <c r="H57" t="s">
        <v>1043</v>
      </c>
      <c r="I57" t="s">
        <v>493</v>
      </c>
      <c r="J57" t="s">
        <v>1049</v>
      </c>
      <c r="K57" t="s">
        <v>771</v>
      </c>
      <c r="L57" t="s">
        <v>772</v>
      </c>
      <c r="M57" t="s">
        <v>1044</v>
      </c>
      <c r="N57" t="s">
        <v>1045</v>
      </c>
      <c r="O57" t="s">
        <v>922</v>
      </c>
      <c r="P57" t="s">
        <v>923</v>
      </c>
      <c r="Q57" s="11">
        <v>0</v>
      </c>
      <c r="R57" s="11">
        <v>0</v>
      </c>
      <c r="S57" s="11">
        <v>0</v>
      </c>
      <c r="T57" s="11">
        <v>0</v>
      </c>
      <c r="U57" s="11">
        <v>60000000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 s="11">
        <f>Table_PBS_SQL_DB2_PBSSQL_PBS_NDP_Tina_CG_QtrlyPerformance_Final[[#This Row],[GOU REL]]+Table_PBS_SQL_DB2_PBSSQL_PBS_NDP_Tina_CG_QtrlyPerformance_Final[[#This Row],[EXT REL]]</f>
        <v>0</v>
      </c>
      <c r="AT57" s="11">
        <f>Table_PBS_SQL_DB2_PBSSQL_PBS_NDP_Tina_CG_QtrlyPerformance_Final[[#This Row],[GOU EXP]]+Table_PBS_SQL_DB2_PBSSQL_PBS_NDP_Tina_CG_QtrlyPerformance_Final[[#This Row],[EXT EXP]]</f>
        <v>0</v>
      </c>
      <c r="AU57" s="11" t="str">
        <f>IF(Table_PBS_SQL_DB2_PBSSQL_PBS_NDP_Tina_CG_QtrlyPerformance_Final[[#This Row],[Item_Code]]&gt;"300000", "Capital", "Recurrent")</f>
        <v>Recurrent</v>
      </c>
    </row>
    <row r="58" spans="1:47" x14ac:dyDescent="0.25">
      <c r="A58" t="s">
        <v>33</v>
      </c>
      <c r="B58" t="s">
        <v>34</v>
      </c>
      <c r="C58" t="s">
        <v>31</v>
      </c>
      <c r="D58" t="s">
        <v>1048</v>
      </c>
      <c r="E58" t="s">
        <v>75</v>
      </c>
      <c r="F58" t="s">
        <v>1042</v>
      </c>
      <c r="G58" t="s">
        <v>75</v>
      </c>
      <c r="H58" t="s">
        <v>1043</v>
      </c>
      <c r="I58" t="s">
        <v>493</v>
      </c>
      <c r="J58" t="s">
        <v>1049</v>
      </c>
      <c r="K58" t="s">
        <v>771</v>
      </c>
      <c r="L58" t="s">
        <v>772</v>
      </c>
      <c r="M58" t="s">
        <v>1044</v>
      </c>
      <c r="N58" t="s">
        <v>1045</v>
      </c>
      <c r="O58" t="s">
        <v>1046</v>
      </c>
      <c r="P58" t="s">
        <v>1047</v>
      </c>
      <c r="Q58" s="11">
        <v>0</v>
      </c>
      <c r="R58" s="11">
        <v>0</v>
      </c>
      <c r="S58" s="11">
        <v>0</v>
      </c>
      <c r="T58" s="11">
        <v>0</v>
      </c>
      <c r="U58" s="11">
        <v>37210000000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 s="11">
        <f>Table_PBS_SQL_DB2_PBSSQL_PBS_NDP_Tina_CG_QtrlyPerformance_Final[[#This Row],[GOU REL]]+Table_PBS_SQL_DB2_PBSSQL_PBS_NDP_Tina_CG_QtrlyPerformance_Final[[#This Row],[EXT REL]]</f>
        <v>0</v>
      </c>
      <c r="AT58" s="11">
        <f>Table_PBS_SQL_DB2_PBSSQL_PBS_NDP_Tina_CG_QtrlyPerformance_Final[[#This Row],[GOU EXP]]+Table_PBS_SQL_DB2_PBSSQL_PBS_NDP_Tina_CG_QtrlyPerformance_Final[[#This Row],[EXT EXP]]</f>
        <v>0</v>
      </c>
      <c r="AU58" s="11" t="str">
        <f>IF(Table_PBS_SQL_DB2_PBSSQL_PBS_NDP_Tina_CG_QtrlyPerformance_Final[[#This Row],[Item_Code]]&gt;"300000", "Capital", "Recurrent")</f>
        <v>Capital</v>
      </c>
    </row>
    <row r="59" spans="1:47" x14ac:dyDescent="0.25">
      <c r="A59" t="s">
        <v>33</v>
      </c>
      <c r="B59" t="s">
        <v>34</v>
      </c>
      <c r="C59" t="s">
        <v>31</v>
      </c>
      <c r="D59" t="s">
        <v>1048</v>
      </c>
      <c r="E59" t="s">
        <v>75</v>
      </c>
      <c r="F59" t="s">
        <v>1042</v>
      </c>
      <c r="G59" t="s">
        <v>75</v>
      </c>
      <c r="H59" t="s">
        <v>1043</v>
      </c>
      <c r="I59" t="s">
        <v>493</v>
      </c>
      <c r="J59" t="s">
        <v>1049</v>
      </c>
      <c r="K59" t="s">
        <v>771</v>
      </c>
      <c r="L59" t="s">
        <v>772</v>
      </c>
      <c r="M59" t="s">
        <v>1044</v>
      </c>
      <c r="N59" t="s">
        <v>1045</v>
      </c>
      <c r="O59" t="s">
        <v>893</v>
      </c>
      <c r="P59" t="s">
        <v>894</v>
      </c>
      <c r="Q59" s="11">
        <v>0</v>
      </c>
      <c r="R59" s="11">
        <v>0</v>
      </c>
      <c r="S59" s="11">
        <v>0</v>
      </c>
      <c r="T59" s="11">
        <v>0</v>
      </c>
      <c r="U59" s="11">
        <v>200000000</v>
      </c>
      <c r="V59" s="11">
        <v>0</v>
      </c>
      <c r="W59" s="11">
        <v>0</v>
      </c>
      <c r="X59" s="11">
        <v>0</v>
      </c>
      <c r="Y59" s="11">
        <v>0</v>
      </c>
      <c r="Z59" s="11">
        <v>0</v>
      </c>
      <c r="AA59" s="11">
        <v>0</v>
      </c>
      <c r="AB59" s="11">
        <v>0</v>
      </c>
      <c r="AC59" s="11">
        <v>0</v>
      </c>
      <c r="AD59" s="11">
        <v>0</v>
      </c>
      <c r="AE59" s="11">
        <v>0</v>
      </c>
      <c r="AF59" s="11">
        <v>0</v>
      </c>
      <c r="AG59" s="11">
        <v>0</v>
      </c>
      <c r="AH59" s="11">
        <v>0</v>
      </c>
      <c r="AI59" s="11">
        <v>0</v>
      </c>
      <c r="AJ59" s="11">
        <v>0</v>
      </c>
      <c r="AK59" s="11">
        <v>0</v>
      </c>
      <c r="AL59" s="11">
        <v>0</v>
      </c>
      <c r="AM59" s="11">
        <v>0</v>
      </c>
      <c r="AN59" s="11">
        <v>0</v>
      </c>
      <c r="AO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 s="11">
        <f>Table_PBS_SQL_DB2_PBSSQL_PBS_NDP_Tina_CG_QtrlyPerformance_Final[[#This Row],[GOU REL]]+Table_PBS_SQL_DB2_PBSSQL_PBS_NDP_Tina_CG_QtrlyPerformance_Final[[#This Row],[EXT REL]]</f>
        <v>0</v>
      </c>
      <c r="AT59" s="11">
        <f>Table_PBS_SQL_DB2_PBSSQL_PBS_NDP_Tina_CG_QtrlyPerformance_Final[[#This Row],[GOU EXP]]+Table_PBS_SQL_DB2_PBSSQL_PBS_NDP_Tina_CG_QtrlyPerformance_Final[[#This Row],[EXT EXP]]</f>
        <v>0</v>
      </c>
      <c r="AU59" s="11" t="str">
        <f>IF(Table_PBS_SQL_DB2_PBSSQL_PBS_NDP_Tina_CG_QtrlyPerformance_Final[[#This Row],[Item_Code]]&gt;"300000", "Capital", "Recurrent")</f>
        <v>Capital</v>
      </c>
    </row>
    <row r="60" spans="1:47" x14ac:dyDescent="0.25">
      <c r="A60" t="s">
        <v>33</v>
      </c>
      <c r="B60" t="s">
        <v>34</v>
      </c>
      <c r="C60" t="s">
        <v>31</v>
      </c>
      <c r="D60" t="s">
        <v>1048</v>
      </c>
      <c r="E60" t="s">
        <v>75</v>
      </c>
      <c r="F60" t="s">
        <v>1042</v>
      </c>
      <c r="G60" t="s">
        <v>75</v>
      </c>
      <c r="H60" t="s">
        <v>1043</v>
      </c>
      <c r="I60" t="s">
        <v>493</v>
      </c>
      <c r="J60" t="s">
        <v>1049</v>
      </c>
      <c r="K60" t="s">
        <v>1050</v>
      </c>
      <c r="L60" t="s">
        <v>1051</v>
      </c>
      <c r="M60" t="s">
        <v>1044</v>
      </c>
      <c r="N60" t="s">
        <v>1045</v>
      </c>
      <c r="O60" t="s">
        <v>1025</v>
      </c>
      <c r="P60" t="s">
        <v>1026</v>
      </c>
      <c r="Q60" s="11">
        <v>0</v>
      </c>
      <c r="R60" s="11">
        <v>0</v>
      </c>
      <c r="S60" s="11">
        <v>0</v>
      </c>
      <c r="T60" s="11">
        <v>0</v>
      </c>
      <c r="U60" s="11">
        <v>200000000</v>
      </c>
      <c r="V60" s="11">
        <v>0</v>
      </c>
      <c r="W60" s="11">
        <v>0</v>
      </c>
      <c r="X60" s="11">
        <v>0</v>
      </c>
      <c r="Y60" s="11">
        <v>0</v>
      </c>
      <c r="Z60" s="11">
        <v>0</v>
      </c>
      <c r="AA60" s="11">
        <v>0</v>
      </c>
      <c r="AB60" s="11">
        <v>0</v>
      </c>
      <c r="AC60" s="11">
        <v>0</v>
      </c>
      <c r="AD60" s="11">
        <v>0</v>
      </c>
      <c r="AE60" s="11">
        <v>0</v>
      </c>
      <c r="AF60" s="11">
        <v>0</v>
      </c>
      <c r="AG60" s="11">
        <v>0</v>
      </c>
      <c r="AH60" s="11">
        <v>0</v>
      </c>
      <c r="AI60" s="11">
        <v>0</v>
      </c>
      <c r="AJ60" s="11">
        <v>0</v>
      </c>
      <c r="AK60" s="11">
        <v>0</v>
      </c>
      <c r="AL60" s="11">
        <v>0</v>
      </c>
      <c r="AM60" s="11">
        <v>0</v>
      </c>
      <c r="AN60" s="11">
        <v>0</v>
      </c>
      <c r="AO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 s="11">
        <f>Table_PBS_SQL_DB2_PBSSQL_PBS_NDP_Tina_CG_QtrlyPerformance_Final[[#This Row],[GOU REL]]+Table_PBS_SQL_DB2_PBSSQL_PBS_NDP_Tina_CG_QtrlyPerformance_Final[[#This Row],[EXT REL]]</f>
        <v>0</v>
      </c>
      <c r="AT60" s="11">
        <f>Table_PBS_SQL_DB2_PBSSQL_PBS_NDP_Tina_CG_QtrlyPerformance_Final[[#This Row],[GOU EXP]]+Table_PBS_SQL_DB2_PBSSQL_PBS_NDP_Tina_CG_QtrlyPerformance_Final[[#This Row],[EXT EXP]]</f>
        <v>0</v>
      </c>
      <c r="AU60" s="11" t="str">
        <f>IF(Table_PBS_SQL_DB2_PBSSQL_PBS_NDP_Tina_CG_QtrlyPerformance_Final[[#This Row],[Item_Code]]&gt;"300000", "Capital", "Recurrent")</f>
        <v>Recurrent</v>
      </c>
    </row>
    <row r="61" spans="1:47" x14ac:dyDescent="0.25">
      <c r="A61" t="s">
        <v>33</v>
      </c>
      <c r="B61" t="s">
        <v>34</v>
      </c>
      <c r="C61" t="s">
        <v>31</v>
      </c>
      <c r="D61" t="s">
        <v>1048</v>
      </c>
      <c r="E61" t="s">
        <v>75</v>
      </c>
      <c r="F61" t="s">
        <v>1042</v>
      </c>
      <c r="G61" t="s">
        <v>75</v>
      </c>
      <c r="H61" t="s">
        <v>1043</v>
      </c>
      <c r="I61" t="s">
        <v>493</v>
      </c>
      <c r="J61" t="s">
        <v>1049</v>
      </c>
      <c r="K61" t="s">
        <v>1050</v>
      </c>
      <c r="L61" t="s">
        <v>1051</v>
      </c>
      <c r="M61" t="s">
        <v>1044</v>
      </c>
      <c r="N61" t="s">
        <v>1045</v>
      </c>
      <c r="O61" t="s">
        <v>922</v>
      </c>
      <c r="P61" t="s">
        <v>923</v>
      </c>
      <c r="Q61" s="11">
        <v>0</v>
      </c>
      <c r="R61" s="11">
        <v>0</v>
      </c>
      <c r="S61" s="11">
        <v>0</v>
      </c>
      <c r="T61" s="11">
        <v>0</v>
      </c>
      <c r="U61" s="11">
        <v>2000000000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0</v>
      </c>
      <c r="AM61" s="11">
        <v>0</v>
      </c>
      <c r="AN61" s="11">
        <v>0</v>
      </c>
      <c r="AO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 s="11">
        <f>Table_PBS_SQL_DB2_PBSSQL_PBS_NDP_Tina_CG_QtrlyPerformance_Final[[#This Row],[GOU REL]]+Table_PBS_SQL_DB2_PBSSQL_PBS_NDP_Tina_CG_QtrlyPerformance_Final[[#This Row],[EXT REL]]</f>
        <v>0</v>
      </c>
      <c r="AT61" s="11">
        <f>Table_PBS_SQL_DB2_PBSSQL_PBS_NDP_Tina_CG_QtrlyPerformance_Final[[#This Row],[GOU EXP]]+Table_PBS_SQL_DB2_PBSSQL_PBS_NDP_Tina_CG_QtrlyPerformance_Final[[#This Row],[EXT EXP]]</f>
        <v>0</v>
      </c>
      <c r="AU61" s="11" t="str">
        <f>IF(Table_PBS_SQL_DB2_PBSSQL_PBS_NDP_Tina_CG_QtrlyPerformance_Final[[#This Row],[Item_Code]]&gt;"300000", "Capital", "Recurrent")</f>
        <v>Recurrent</v>
      </c>
    </row>
    <row r="62" spans="1:47" x14ac:dyDescent="0.25">
      <c r="A62" t="s">
        <v>33</v>
      </c>
      <c r="B62" t="s">
        <v>34</v>
      </c>
      <c r="C62" t="s">
        <v>31</v>
      </c>
      <c r="D62" t="s">
        <v>1048</v>
      </c>
      <c r="E62" t="s">
        <v>75</v>
      </c>
      <c r="F62" t="s">
        <v>1042</v>
      </c>
      <c r="G62" t="s">
        <v>75</v>
      </c>
      <c r="H62" t="s">
        <v>1043</v>
      </c>
      <c r="I62" t="s">
        <v>493</v>
      </c>
      <c r="J62" t="s">
        <v>1049</v>
      </c>
      <c r="K62" t="s">
        <v>1050</v>
      </c>
      <c r="L62" t="s">
        <v>1051</v>
      </c>
      <c r="M62" t="s">
        <v>1044</v>
      </c>
      <c r="N62" t="s">
        <v>1045</v>
      </c>
      <c r="O62" t="s">
        <v>969</v>
      </c>
      <c r="P62" t="s">
        <v>970</v>
      </c>
      <c r="Q62" s="11">
        <v>0</v>
      </c>
      <c r="R62" s="11">
        <v>0</v>
      </c>
      <c r="S62" s="11">
        <v>0</v>
      </c>
      <c r="T62" s="11">
        <v>0</v>
      </c>
      <c r="U62" s="11">
        <v>400000000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 s="11">
        <f>Table_PBS_SQL_DB2_PBSSQL_PBS_NDP_Tina_CG_QtrlyPerformance_Final[[#This Row],[GOU REL]]+Table_PBS_SQL_DB2_PBSSQL_PBS_NDP_Tina_CG_QtrlyPerformance_Final[[#This Row],[EXT REL]]</f>
        <v>0</v>
      </c>
      <c r="AT62" s="11">
        <f>Table_PBS_SQL_DB2_PBSSQL_PBS_NDP_Tina_CG_QtrlyPerformance_Final[[#This Row],[GOU EXP]]+Table_PBS_SQL_DB2_PBSSQL_PBS_NDP_Tina_CG_QtrlyPerformance_Final[[#This Row],[EXT EXP]]</f>
        <v>0</v>
      </c>
      <c r="AU62" s="11" t="str">
        <f>IF(Table_PBS_SQL_DB2_PBSSQL_PBS_NDP_Tina_CG_QtrlyPerformance_Final[[#This Row],[Item_Code]]&gt;"300000", "Capital", "Recurrent")</f>
        <v>Recurrent</v>
      </c>
    </row>
    <row r="63" spans="1:47" x14ac:dyDescent="0.25">
      <c r="A63" t="s">
        <v>33</v>
      </c>
      <c r="B63" t="s">
        <v>34</v>
      </c>
      <c r="C63" t="s">
        <v>31</v>
      </c>
      <c r="D63" t="s">
        <v>1048</v>
      </c>
      <c r="E63" t="s">
        <v>75</v>
      </c>
      <c r="F63" t="s">
        <v>1042</v>
      </c>
      <c r="G63" t="s">
        <v>75</v>
      </c>
      <c r="H63" t="s">
        <v>1043</v>
      </c>
      <c r="I63" t="s">
        <v>493</v>
      </c>
      <c r="J63" t="s">
        <v>1049</v>
      </c>
      <c r="K63" t="s">
        <v>1050</v>
      </c>
      <c r="L63" t="s">
        <v>1051</v>
      </c>
      <c r="M63" t="s">
        <v>1044</v>
      </c>
      <c r="N63" t="s">
        <v>1045</v>
      </c>
      <c r="O63" t="s">
        <v>1052</v>
      </c>
      <c r="P63" t="s">
        <v>1053</v>
      </c>
      <c r="Q63" s="11">
        <v>0</v>
      </c>
      <c r="R63" s="11">
        <v>0</v>
      </c>
      <c r="S63" s="11">
        <v>0</v>
      </c>
      <c r="T63" s="11">
        <v>0</v>
      </c>
      <c r="U63" s="11">
        <v>4000000000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 s="11">
        <f>Table_PBS_SQL_DB2_PBSSQL_PBS_NDP_Tina_CG_QtrlyPerformance_Final[[#This Row],[GOU REL]]+Table_PBS_SQL_DB2_PBSSQL_PBS_NDP_Tina_CG_QtrlyPerformance_Final[[#This Row],[EXT REL]]</f>
        <v>0</v>
      </c>
      <c r="AT63" s="11">
        <f>Table_PBS_SQL_DB2_PBSSQL_PBS_NDP_Tina_CG_QtrlyPerformance_Final[[#This Row],[GOU EXP]]+Table_PBS_SQL_DB2_PBSSQL_PBS_NDP_Tina_CG_QtrlyPerformance_Final[[#This Row],[EXT EXP]]</f>
        <v>0</v>
      </c>
      <c r="AU63" s="11" t="str">
        <f>IF(Table_PBS_SQL_DB2_PBSSQL_PBS_NDP_Tina_CG_QtrlyPerformance_Final[[#This Row],[Item_Code]]&gt;"300000", "Capital", "Recurrent")</f>
        <v>Capital</v>
      </c>
    </row>
    <row r="64" spans="1:47" x14ac:dyDescent="0.25">
      <c r="A64" t="s">
        <v>33</v>
      </c>
      <c r="B64" t="s">
        <v>34</v>
      </c>
      <c r="C64" t="s">
        <v>31</v>
      </c>
      <c r="D64" t="s">
        <v>1048</v>
      </c>
      <c r="E64" t="s">
        <v>75</v>
      </c>
      <c r="F64" t="s">
        <v>1042</v>
      </c>
      <c r="G64" t="s">
        <v>75</v>
      </c>
      <c r="H64" t="s">
        <v>1043</v>
      </c>
      <c r="I64" t="s">
        <v>493</v>
      </c>
      <c r="J64" t="s">
        <v>1049</v>
      </c>
      <c r="K64" t="s">
        <v>1050</v>
      </c>
      <c r="L64" t="s">
        <v>1051</v>
      </c>
      <c r="M64" t="s">
        <v>1054</v>
      </c>
      <c r="N64" t="s">
        <v>1055</v>
      </c>
      <c r="O64" t="s">
        <v>1028</v>
      </c>
      <c r="P64" t="s">
        <v>1029</v>
      </c>
      <c r="Q64" s="11">
        <v>0</v>
      </c>
      <c r="R64" s="11">
        <v>0</v>
      </c>
      <c r="S64" s="11">
        <v>0</v>
      </c>
      <c r="T64" s="11">
        <v>0</v>
      </c>
      <c r="U64" s="11">
        <v>1300000000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 s="11">
        <f>Table_PBS_SQL_DB2_PBSSQL_PBS_NDP_Tina_CG_QtrlyPerformance_Final[[#This Row],[GOU REL]]+Table_PBS_SQL_DB2_PBSSQL_PBS_NDP_Tina_CG_QtrlyPerformance_Final[[#This Row],[EXT REL]]</f>
        <v>0</v>
      </c>
      <c r="AT64" s="11">
        <f>Table_PBS_SQL_DB2_PBSSQL_PBS_NDP_Tina_CG_QtrlyPerformance_Final[[#This Row],[GOU EXP]]+Table_PBS_SQL_DB2_PBSSQL_PBS_NDP_Tina_CG_QtrlyPerformance_Final[[#This Row],[EXT EXP]]</f>
        <v>0</v>
      </c>
      <c r="AU64" s="11" t="str">
        <f>IF(Table_PBS_SQL_DB2_PBSSQL_PBS_NDP_Tina_CG_QtrlyPerformance_Final[[#This Row],[Item_Code]]&gt;"300000", "Capital", "Recurrent")</f>
        <v>Recurrent</v>
      </c>
    </row>
    <row r="65" spans="1:47" x14ac:dyDescent="0.25">
      <c r="A65" t="s">
        <v>33</v>
      </c>
      <c r="B65" t="s">
        <v>34</v>
      </c>
      <c r="C65" t="s">
        <v>31</v>
      </c>
      <c r="D65" t="s">
        <v>1048</v>
      </c>
      <c r="E65" t="s">
        <v>75</v>
      </c>
      <c r="F65" t="s">
        <v>1042</v>
      </c>
      <c r="G65" t="s">
        <v>75</v>
      </c>
      <c r="H65" t="s">
        <v>1043</v>
      </c>
      <c r="I65" t="s">
        <v>493</v>
      </c>
      <c r="J65" t="s">
        <v>1049</v>
      </c>
      <c r="K65" t="s">
        <v>1050</v>
      </c>
      <c r="L65" t="s">
        <v>1051</v>
      </c>
      <c r="M65" t="s">
        <v>1054</v>
      </c>
      <c r="N65" t="s">
        <v>1055</v>
      </c>
      <c r="O65" t="s">
        <v>1002</v>
      </c>
      <c r="P65" t="s">
        <v>1003</v>
      </c>
      <c r="Q65" s="11">
        <v>0</v>
      </c>
      <c r="R65" s="11">
        <v>0</v>
      </c>
      <c r="S65" s="11">
        <v>0</v>
      </c>
      <c r="T65" s="11">
        <v>0</v>
      </c>
      <c r="U65" s="11">
        <v>200000000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 s="11">
        <f>Table_PBS_SQL_DB2_PBSSQL_PBS_NDP_Tina_CG_QtrlyPerformance_Final[[#This Row],[GOU REL]]+Table_PBS_SQL_DB2_PBSSQL_PBS_NDP_Tina_CG_QtrlyPerformance_Final[[#This Row],[EXT REL]]</f>
        <v>0</v>
      </c>
      <c r="AT65" s="11">
        <f>Table_PBS_SQL_DB2_PBSSQL_PBS_NDP_Tina_CG_QtrlyPerformance_Final[[#This Row],[GOU EXP]]+Table_PBS_SQL_DB2_PBSSQL_PBS_NDP_Tina_CG_QtrlyPerformance_Final[[#This Row],[EXT EXP]]</f>
        <v>0</v>
      </c>
      <c r="AU65" s="11" t="str">
        <f>IF(Table_PBS_SQL_DB2_PBSSQL_PBS_NDP_Tina_CG_QtrlyPerformance_Final[[#This Row],[Item_Code]]&gt;"300000", "Capital", "Recurrent")</f>
        <v>Recurrent</v>
      </c>
    </row>
    <row r="66" spans="1:47" x14ac:dyDescent="0.25">
      <c r="A66" t="s">
        <v>33</v>
      </c>
      <c r="B66" t="s">
        <v>34</v>
      </c>
      <c r="C66" t="s">
        <v>31</v>
      </c>
      <c r="D66" t="s">
        <v>1048</v>
      </c>
      <c r="E66" t="s">
        <v>75</v>
      </c>
      <c r="F66" t="s">
        <v>1042</v>
      </c>
      <c r="G66" t="s">
        <v>75</v>
      </c>
      <c r="H66" t="s">
        <v>1043</v>
      </c>
      <c r="I66" t="s">
        <v>493</v>
      </c>
      <c r="J66" t="s">
        <v>1049</v>
      </c>
      <c r="K66" t="s">
        <v>1050</v>
      </c>
      <c r="L66" t="s">
        <v>1051</v>
      </c>
      <c r="M66" t="s">
        <v>1054</v>
      </c>
      <c r="N66" t="s">
        <v>1055</v>
      </c>
      <c r="O66" t="s">
        <v>1056</v>
      </c>
      <c r="P66" t="s">
        <v>1057</v>
      </c>
      <c r="Q66" s="11">
        <v>0</v>
      </c>
      <c r="R66" s="11">
        <v>0</v>
      </c>
      <c r="S66" s="11">
        <v>0</v>
      </c>
      <c r="T66" s="11">
        <v>0</v>
      </c>
      <c r="U66" s="11">
        <v>300000000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 s="11">
        <f>Table_PBS_SQL_DB2_PBSSQL_PBS_NDP_Tina_CG_QtrlyPerformance_Final[[#This Row],[GOU REL]]+Table_PBS_SQL_DB2_PBSSQL_PBS_NDP_Tina_CG_QtrlyPerformance_Final[[#This Row],[EXT REL]]</f>
        <v>0</v>
      </c>
      <c r="AT66" s="11">
        <f>Table_PBS_SQL_DB2_PBSSQL_PBS_NDP_Tina_CG_QtrlyPerformance_Final[[#This Row],[GOU EXP]]+Table_PBS_SQL_DB2_PBSSQL_PBS_NDP_Tina_CG_QtrlyPerformance_Final[[#This Row],[EXT EXP]]</f>
        <v>0</v>
      </c>
      <c r="AU66" s="11" t="str">
        <f>IF(Table_PBS_SQL_DB2_PBSSQL_PBS_NDP_Tina_CG_QtrlyPerformance_Final[[#This Row],[Item_Code]]&gt;"300000", "Capital", "Recurrent")</f>
        <v>Recurrent</v>
      </c>
    </row>
    <row r="67" spans="1:47" x14ac:dyDescent="0.25">
      <c r="A67" t="s">
        <v>33</v>
      </c>
      <c r="B67" t="s">
        <v>34</v>
      </c>
      <c r="C67" t="s">
        <v>31</v>
      </c>
      <c r="D67" t="s">
        <v>1048</v>
      </c>
      <c r="E67" t="s">
        <v>75</v>
      </c>
      <c r="F67" t="s">
        <v>1042</v>
      </c>
      <c r="G67" t="s">
        <v>75</v>
      </c>
      <c r="H67" t="s">
        <v>1043</v>
      </c>
      <c r="I67" t="s">
        <v>493</v>
      </c>
      <c r="J67" t="s">
        <v>1049</v>
      </c>
      <c r="K67" t="s">
        <v>1050</v>
      </c>
      <c r="L67" t="s">
        <v>1051</v>
      </c>
      <c r="M67" t="s">
        <v>1054</v>
      </c>
      <c r="N67" t="s">
        <v>1055</v>
      </c>
      <c r="O67" t="s">
        <v>969</v>
      </c>
      <c r="P67" t="s">
        <v>970</v>
      </c>
      <c r="Q67" s="11">
        <v>0</v>
      </c>
      <c r="R67" s="11">
        <v>0</v>
      </c>
      <c r="S67" s="11">
        <v>0</v>
      </c>
      <c r="T67" s="11">
        <v>0</v>
      </c>
      <c r="U67" s="11">
        <v>2000000000</v>
      </c>
      <c r="V67" s="11">
        <v>0</v>
      </c>
      <c r="W67" s="11">
        <v>0</v>
      </c>
      <c r="X67" s="11">
        <v>0</v>
      </c>
      <c r="Y67" s="11">
        <v>0</v>
      </c>
      <c r="Z67" s="11">
        <v>0</v>
      </c>
      <c r="AA67" s="11">
        <v>0</v>
      </c>
      <c r="AB67" s="11">
        <v>0</v>
      </c>
      <c r="AC67" s="11">
        <v>0</v>
      </c>
      <c r="AD67" s="11">
        <v>0</v>
      </c>
      <c r="AE67" s="11">
        <v>0</v>
      </c>
      <c r="AF67" s="11">
        <v>0</v>
      </c>
      <c r="AG67" s="11">
        <v>0</v>
      </c>
      <c r="AH67" s="11">
        <v>0</v>
      </c>
      <c r="AI67" s="11">
        <v>0</v>
      </c>
      <c r="AJ67" s="11">
        <v>0</v>
      </c>
      <c r="AK67" s="11">
        <v>0</v>
      </c>
      <c r="AL67" s="11">
        <v>0</v>
      </c>
      <c r="AM67" s="11">
        <v>0</v>
      </c>
      <c r="AN67" s="11">
        <v>0</v>
      </c>
      <c r="AO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 s="11">
        <f>Table_PBS_SQL_DB2_PBSSQL_PBS_NDP_Tina_CG_QtrlyPerformance_Final[[#This Row],[GOU REL]]+Table_PBS_SQL_DB2_PBSSQL_PBS_NDP_Tina_CG_QtrlyPerformance_Final[[#This Row],[EXT REL]]</f>
        <v>0</v>
      </c>
      <c r="AT67" s="11">
        <f>Table_PBS_SQL_DB2_PBSSQL_PBS_NDP_Tina_CG_QtrlyPerformance_Final[[#This Row],[GOU EXP]]+Table_PBS_SQL_DB2_PBSSQL_PBS_NDP_Tina_CG_QtrlyPerformance_Final[[#This Row],[EXT EXP]]</f>
        <v>0</v>
      </c>
      <c r="AU67" s="11" t="str">
        <f>IF(Table_PBS_SQL_DB2_PBSSQL_PBS_NDP_Tina_CG_QtrlyPerformance_Final[[#This Row],[Item_Code]]&gt;"300000", "Capital", "Recurrent")</f>
        <v>Recurrent</v>
      </c>
    </row>
    <row r="68" spans="1:47" x14ac:dyDescent="0.25">
      <c r="A68" t="s">
        <v>33</v>
      </c>
      <c r="B68" t="s">
        <v>34</v>
      </c>
      <c r="C68" t="s">
        <v>31</v>
      </c>
      <c r="D68" t="s">
        <v>1048</v>
      </c>
      <c r="E68" t="s">
        <v>75</v>
      </c>
      <c r="F68" t="s">
        <v>1042</v>
      </c>
      <c r="G68" t="s">
        <v>75</v>
      </c>
      <c r="H68" t="s">
        <v>1043</v>
      </c>
      <c r="I68" t="s">
        <v>493</v>
      </c>
      <c r="J68" t="s">
        <v>1049</v>
      </c>
      <c r="K68" t="s">
        <v>1050</v>
      </c>
      <c r="L68" t="s">
        <v>1051</v>
      </c>
      <c r="M68" t="s">
        <v>1054</v>
      </c>
      <c r="N68" t="s">
        <v>1055</v>
      </c>
      <c r="O68" t="s">
        <v>1052</v>
      </c>
      <c r="P68" t="s">
        <v>1053</v>
      </c>
      <c r="Q68" s="11">
        <v>0</v>
      </c>
      <c r="R68" s="11">
        <v>0</v>
      </c>
      <c r="S68" s="11">
        <v>0</v>
      </c>
      <c r="T68" s="11">
        <v>0</v>
      </c>
      <c r="U68" s="11">
        <v>10000000000</v>
      </c>
      <c r="V68" s="11">
        <v>0</v>
      </c>
      <c r="W68" s="11">
        <v>0</v>
      </c>
      <c r="X68" s="11">
        <v>0</v>
      </c>
      <c r="Y68" s="11">
        <v>0</v>
      </c>
      <c r="Z68" s="11">
        <v>0</v>
      </c>
      <c r="AA68" s="11">
        <v>0</v>
      </c>
      <c r="AB68" s="11">
        <v>0</v>
      </c>
      <c r="AC68" s="11">
        <v>0</v>
      </c>
      <c r="AD68" s="11">
        <v>0</v>
      </c>
      <c r="AE68" s="11">
        <v>0</v>
      </c>
      <c r="AF68" s="11">
        <v>0</v>
      </c>
      <c r="AG68" s="11">
        <v>0</v>
      </c>
      <c r="AH68" s="11">
        <v>0</v>
      </c>
      <c r="AI68" s="11">
        <v>0</v>
      </c>
      <c r="AJ68" s="11">
        <v>0</v>
      </c>
      <c r="AK68" s="11">
        <v>0</v>
      </c>
      <c r="AL68" s="11">
        <v>0</v>
      </c>
      <c r="AM68" s="11">
        <v>0</v>
      </c>
      <c r="AN68" s="11">
        <v>0</v>
      </c>
      <c r="AO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 s="11">
        <f>Table_PBS_SQL_DB2_PBSSQL_PBS_NDP_Tina_CG_QtrlyPerformance_Final[[#This Row],[GOU REL]]+Table_PBS_SQL_DB2_PBSSQL_PBS_NDP_Tina_CG_QtrlyPerformance_Final[[#This Row],[EXT REL]]</f>
        <v>0</v>
      </c>
      <c r="AT68" s="11">
        <f>Table_PBS_SQL_DB2_PBSSQL_PBS_NDP_Tina_CG_QtrlyPerformance_Final[[#This Row],[GOU EXP]]+Table_PBS_SQL_DB2_PBSSQL_PBS_NDP_Tina_CG_QtrlyPerformance_Final[[#This Row],[EXT EXP]]</f>
        <v>0</v>
      </c>
      <c r="AU68" s="11" t="str">
        <f>IF(Table_PBS_SQL_DB2_PBSSQL_PBS_NDP_Tina_CG_QtrlyPerformance_Final[[#This Row],[Item_Code]]&gt;"300000", "Capital", "Recurrent")</f>
        <v>Capital</v>
      </c>
    </row>
    <row r="69" spans="1:47" x14ac:dyDescent="0.25">
      <c r="A69" t="s">
        <v>33</v>
      </c>
      <c r="B69" t="s">
        <v>34</v>
      </c>
      <c r="C69" t="s">
        <v>31</v>
      </c>
      <c r="D69" t="s">
        <v>1048</v>
      </c>
      <c r="E69" t="s">
        <v>75</v>
      </c>
      <c r="F69" t="s">
        <v>1042</v>
      </c>
      <c r="G69" t="s">
        <v>75</v>
      </c>
      <c r="H69" t="s">
        <v>1043</v>
      </c>
      <c r="I69" t="s">
        <v>493</v>
      </c>
      <c r="J69" t="s">
        <v>1049</v>
      </c>
      <c r="K69" t="s">
        <v>1050</v>
      </c>
      <c r="L69" t="s">
        <v>1051</v>
      </c>
      <c r="M69" t="s">
        <v>1054</v>
      </c>
      <c r="N69" t="s">
        <v>1055</v>
      </c>
      <c r="O69" t="s">
        <v>1058</v>
      </c>
      <c r="P69" t="s">
        <v>1059</v>
      </c>
      <c r="Q69" s="11">
        <v>0</v>
      </c>
      <c r="R69" s="11">
        <v>0</v>
      </c>
      <c r="S69" s="11">
        <v>0</v>
      </c>
      <c r="T69" s="11">
        <v>0</v>
      </c>
      <c r="U69" s="11">
        <v>34500000000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 s="11">
        <f>Table_PBS_SQL_DB2_PBSSQL_PBS_NDP_Tina_CG_QtrlyPerformance_Final[[#This Row],[GOU REL]]+Table_PBS_SQL_DB2_PBSSQL_PBS_NDP_Tina_CG_QtrlyPerformance_Final[[#This Row],[EXT REL]]</f>
        <v>0</v>
      </c>
      <c r="AT69" s="11">
        <f>Table_PBS_SQL_DB2_PBSSQL_PBS_NDP_Tina_CG_QtrlyPerformance_Final[[#This Row],[GOU EXP]]+Table_PBS_SQL_DB2_PBSSQL_PBS_NDP_Tina_CG_QtrlyPerformance_Final[[#This Row],[EXT EXP]]</f>
        <v>0</v>
      </c>
      <c r="AU69" s="11" t="str">
        <f>IF(Table_PBS_SQL_DB2_PBSSQL_PBS_NDP_Tina_CG_QtrlyPerformance_Final[[#This Row],[Item_Code]]&gt;"300000", "Capital", "Recurrent")</f>
        <v>Capital</v>
      </c>
    </row>
    <row r="70" spans="1:47" x14ac:dyDescent="0.25">
      <c r="A70" t="s">
        <v>33</v>
      </c>
      <c r="B70" t="s">
        <v>34</v>
      </c>
      <c r="C70" t="s">
        <v>31</v>
      </c>
      <c r="D70" t="s">
        <v>1048</v>
      </c>
      <c r="E70" t="s">
        <v>75</v>
      </c>
      <c r="F70" t="s">
        <v>1042</v>
      </c>
      <c r="G70" t="s">
        <v>75</v>
      </c>
      <c r="H70" t="s">
        <v>1043</v>
      </c>
      <c r="I70" t="s">
        <v>493</v>
      </c>
      <c r="J70" t="s">
        <v>1049</v>
      </c>
      <c r="K70" t="s">
        <v>1050</v>
      </c>
      <c r="L70" t="s">
        <v>1051</v>
      </c>
      <c r="M70" t="s">
        <v>1054</v>
      </c>
      <c r="N70" t="s">
        <v>1055</v>
      </c>
      <c r="O70" t="s">
        <v>934</v>
      </c>
      <c r="P70" t="s">
        <v>935</v>
      </c>
      <c r="Q70" s="11">
        <v>0</v>
      </c>
      <c r="R70" s="11">
        <v>0</v>
      </c>
      <c r="S70" s="11">
        <v>0</v>
      </c>
      <c r="T70" s="11">
        <v>0</v>
      </c>
      <c r="U70" s="11">
        <v>1000000000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 s="11">
        <f>Table_PBS_SQL_DB2_PBSSQL_PBS_NDP_Tina_CG_QtrlyPerformance_Final[[#This Row],[GOU REL]]+Table_PBS_SQL_DB2_PBSSQL_PBS_NDP_Tina_CG_QtrlyPerformance_Final[[#This Row],[EXT REL]]</f>
        <v>0</v>
      </c>
      <c r="AT70" s="11">
        <f>Table_PBS_SQL_DB2_PBSSQL_PBS_NDP_Tina_CG_QtrlyPerformance_Final[[#This Row],[GOU EXP]]+Table_PBS_SQL_DB2_PBSSQL_PBS_NDP_Tina_CG_QtrlyPerformance_Final[[#This Row],[EXT EXP]]</f>
        <v>0</v>
      </c>
      <c r="AU70" s="11" t="str">
        <f>IF(Table_PBS_SQL_DB2_PBSSQL_PBS_NDP_Tina_CG_QtrlyPerformance_Final[[#This Row],[Item_Code]]&gt;"300000", "Capital", "Recurrent")</f>
        <v>Capital</v>
      </c>
    </row>
    <row r="71" spans="1:47" x14ac:dyDescent="0.25">
      <c r="A71" t="s">
        <v>33</v>
      </c>
      <c r="B71" t="s">
        <v>34</v>
      </c>
      <c r="C71" t="s">
        <v>31</v>
      </c>
      <c r="D71" t="s">
        <v>1048</v>
      </c>
      <c r="E71" t="s">
        <v>75</v>
      </c>
      <c r="F71" t="s">
        <v>1042</v>
      </c>
      <c r="G71" t="s">
        <v>75</v>
      </c>
      <c r="H71" t="s">
        <v>1043</v>
      </c>
      <c r="I71" t="s">
        <v>493</v>
      </c>
      <c r="J71" t="s">
        <v>1049</v>
      </c>
      <c r="K71" t="s">
        <v>1050</v>
      </c>
      <c r="L71" t="s">
        <v>1051</v>
      </c>
      <c r="M71" t="s">
        <v>1060</v>
      </c>
      <c r="N71" t="s">
        <v>1061</v>
      </c>
      <c r="O71" t="s">
        <v>1062</v>
      </c>
      <c r="P71" t="s">
        <v>1063</v>
      </c>
      <c r="Q71" s="11">
        <v>0</v>
      </c>
      <c r="R71" s="11">
        <v>0</v>
      </c>
      <c r="S71" s="11">
        <v>0</v>
      </c>
      <c r="T71" s="11">
        <v>0</v>
      </c>
      <c r="U71" s="11">
        <v>675000000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 s="11">
        <f>Table_PBS_SQL_DB2_PBSSQL_PBS_NDP_Tina_CG_QtrlyPerformance_Final[[#This Row],[GOU REL]]+Table_PBS_SQL_DB2_PBSSQL_PBS_NDP_Tina_CG_QtrlyPerformance_Final[[#This Row],[EXT REL]]</f>
        <v>0</v>
      </c>
      <c r="AT71" s="11">
        <f>Table_PBS_SQL_DB2_PBSSQL_PBS_NDP_Tina_CG_QtrlyPerformance_Final[[#This Row],[GOU EXP]]+Table_PBS_SQL_DB2_PBSSQL_PBS_NDP_Tina_CG_QtrlyPerformance_Final[[#This Row],[EXT EXP]]</f>
        <v>0</v>
      </c>
      <c r="AU71" s="11" t="str">
        <f>IF(Table_PBS_SQL_DB2_PBSSQL_PBS_NDP_Tina_CG_QtrlyPerformance_Final[[#This Row],[Item_Code]]&gt;"300000", "Capital", "Recurrent")</f>
        <v>Recurrent</v>
      </c>
    </row>
    <row r="72" spans="1:47" x14ac:dyDescent="0.25">
      <c r="A72" t="s">
        <v>33</v>
      </c>
      <c r="B72" t="s">
        <v>34</v>
      </c>
      <c r="C72" t="s">
        <v>31</v>
      </c>
      <c r="D72" t="s">
        <v>1048</v>
      </c>
      <c r="E72" t="s">
        <v>75</v>
      </c>
      <c r="F72" t="s">
        <v>1042</v>
      </c>
      <c r="G72" t="s">
        <v>75</v>
      </c>
      <c r="H72" t="s">
        <v>1043</v>
      </c>
      <c r="I72" t="s">
        <v>493</v>
      </c>
      <c r="J72" t="s">
        <v>1049</v>
      </c>
      <c r="K72" t="s">
        <v>1050</v>
      </c>
      <c r="L72" t="s">
        <v>1051</v>
      </c>
      <c r="M72" t="s">
        <v>1060</v>
      </c>
      <c r="N72" t="s">
        <v>1061</v>
      </c>
      <c r="O72" t="s">
        <v>1064</v>
      </c>
      <c r="P72" t="s">
        <v>1065</v>
      </c>
      <c r="Q72" s="11">
        <v>0</v>
      </c>
      <c r="R72" s="11">
        <v>0</v>
      </c>
      <c r="S72" s="11">
        <v>0</v>
      </c>
      <c r="T72" s="11">
        <v>0</v>
      </c>
      <c r="U72" s="11">
        <v>75000000</v>
      </c>
      <c r="V72" s="11">
        <v>0</v>
      </c>
      <c r="W72" s="11">
        <v>0</v>
      </c>
      <c r="X72" s="11">
        <v>0</v>
      </c>
      <c r="Y72" s="11">
        <v>0</v>
      </c>
      <c r="Z72" s="11">
        <v>0</v>
      </c>
      <c r="AA72" s="11">
        <v>0</v>
      </c>
      <c r="AB72" s="11">
        <v>0</v>
      </c>
      <c r="AC72" s="11">
        <v>0</v>
      </c>
      <c r="AD72" s="11">
        <v>0</v>
      </c>
      <c r="AE72" s="11">
        <v>0</v>
      </c>
      <c r="AF72" s="11">
        <v>0</v>
      </c>
      <c r="AG72" s="11">
        <v>0</v>
      </c>
      <c r="AH72" s="11">
        <v>0</v>
      </c>
      <c r="AI72" s="11">
        <v>0</v>
      </c>
      <c r="AJ72" s="11">
        <v>0</v>
      </c>
      <c r="AK72" s="11">
        <v>0</v>
      </c>
      <c r="AL72" s="11">
        <v>0</v>
      </c>
      <c r="AM72" s="11">
        <v>0</v>
      </c>
      <c r="AN72" s="11">
        <v>0</v>
      </c>
      <c r="AO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 s="11">
        <f>Table_PBS_SQL_DB2_PBSSQL_PBS_NDP_Tina_CG_QtrlyPerformance_Final[[#This Row],[GOU REL]]+Table_PBS_SQL_DB2_PBSSQL_PBS_NDP_Tina_CG_QtrlyPerformance_Final[[#This Row],[EXT REL]]</f>
        <v>0</v>
      </c>
      <c r="AT72" s="11">
        <f>Table_PBS_SQL_DB2_PBSSQL_PBS_NDP_Tina_CG_QtrlyPerformance_Final[[#This Row],[GOU EXP]]+Table_PBS_SQL_DB2_PBSSQL_PBS_NDP_Tina_CG_QtrlyPerformance_Final[[#This Row],[EXT EXP]]</f>
        <v>0</v>
      </c>
      <c r="AU72" s="11" t="str">
        <f>IF(Table_PBS_SQL_DB2_PBSSQL_PBS_NDP_Tina_CG_QtrlyPerformance_Final[[#This Row],[Item_Code]]&gt;"300000", "Capital", "Recurrent")</f>
        <v>Recurrent</v>
      </c>
    </row>
    <row r="73" spans="1:47" x14ac:dyDescent="0.25">
      <c r="A73" t="s">
        <v>33</v>
      </c>
      <c r="B73" t="s">
        <v>34</v>
      </c>
      <c r="C73" t="s">
        <v>31</v>
      </c>
      <c r="D73" t="s">
        <v>1048</v>
      </c>
      <c r="E73" t="s">
        <v>75</v>
      </c>
      <c r="F73" t="s">
        <v>1042</v>
      </c>
      <c r="G73" t="s">
        <v>75</v>
      </c>
      <c r="H73" t="s">
        <v>1043</v>
      </c>
      <c r="I73" t="s">
        <v>493</v>
      </c>
      <c r="J73" t="s">
        <v>1049</v>
      </c>
      <c r="K73" t="s">
        <v>1050</v>
      </c>
      <c r="L73" t="s">
        <v>1051</v>
      </c>
      <c r="M73" t="s">
        <v>1060</v>
      </c>
      <c r="N73" t="s">
        <v>1061</v>
      </c>
      <c r="O73" t="s">
        <v>904</v>
      </c>
      <c r="P73" t="s">
        <v>905</v>
      </c>
      <c r="Q73" s="11">
        <v>0</v>
      </c>
      <c r="R73" s="11">
        <v>0</v>
      </c>
      <c r="S73" s="11">
        <v>0</v>
      </c>
      <c r="T73" s="11">
        <v>0</v>
      </c>
      <c r="U73" s="11">
        <v>30000000</v>
      </c>
      <c r="V73" s="11">
        <v>0</v>
      </c>
      <c r="W73" s="11">
        <v>0</v>
      </c>
      <c r="X73" s="11">
        <v>0</v>
      </c>
      <c r="Y73" s="11">
        <v>0</v>
      </c>
      <c r="Z73" s="11">
        <v>0</v>
      </c>
      <c r="AA73" s="11">
        <v>0</v>
      </c>
      <c r="AB73" s="11">
        <v>0</v>
      </c>
      <c r="AC73" s="11">
        <v>0</v>
      </c>
      <c r="AD73" s="11">
        <v>0</v>
      </c>
      <c r="AE73" s="11">
        <v>0</v>
      </c>
      <c r="AF73" s="11">
        <v>0</v>
      </c>
      <c r="AG73" s="11">
        <v>0</v>
      </c>
      <c r="AH73" s="11">
        <v>0</v>
      </c>
      <c r="AI73" s="11">
        <v>0</v>
      </c>
      <c r="AJ73" s="11">
        <v>0</v>
      </c>
      <c r="AK73" s="11">
        <v>0</v>
      </c>
      <c r="AL73" s="11">
        <v>0</v>
      </c>
      <c r="AM73" s="11">
        <v>0</v>
      </c>
      <c r="AN73" s="11">
        <v>0</v>
      </c>
      <c r="AO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3" s="11">
        <f>Table_PBS_SQL_DB2_PBSSQL_PBS_NDP_Tina_CG_QtrlyPerformance_Final[[#This Row],[GOU REL]]+Table_PBS_SQL_DB2_PBSSQL_PBS_NDP_Tina_CG_QtrlyPerformance_Final[[#This Row],[EXT REL]]</f>
        <v>0</v>
      </c>
      <c r="AT73" s="11">
        <f>Table_PBS_SQL_DB2_PBSSQL_PBS_NDP_Tina_CG_QtrlyPerformance_Final[[#This Row],[GOU EXP]]+Table_PBS_SQL_DB2_PBSSQL_PBS_NDP_Tina_CG_QtrlyPerformance_Final[[#This Row],[EXT EXP]]</f>
        <v>0</v>
      </c>
      <c r="AU73" s="11" t="str">
        <f>IF(Table_PBS_SQL_DB2_PBSSQL_PBS_NDP_Tina_CG_QtrlyPerformance_Final[[#This Row],[Item_Code]]&gt;"300000", "Capital", "Recurrent")</f>
        <v>Recurrent</v>
      </c>
    </row>
    <row r="74" spans="1:47" x14ac:dyDescent="0.25">
      <c r="A74" t="s">
        <v>33</v>
      </c>
      <c r="B74" t="s">
        <v>34</v>
      </c>
      <c r="C74" t="s">
        <v>31</v>
      </c>
      <c r="D74" t="s">
        <v>1048</v>
      </c>
      <c r="E74" t="s">
        <v>75</v>
      </c>
      <c r="F74" t="s">
        <v>1042</v>
      </c>
      <c r="G74" t="s">
        <v>75</v>
      </c>
      <c r="H74" t="s">
        <v>1043</v>
      </c>
      <c r="I74" t="s">
        <v>493</v>
      </c>
      <c r="J74" t="s">
        <v>1049</v>
      </c>
      <c r="K74" t="s">
        <v>1050</v>
      </c>
      <c r="L74" t="s">
        <v>1051</v>
      </c>
      <c r="M74" t="s">
        <v>1060</v>
      </c>
      <c r="N74" t="s">
        <v>1061</v>
      </c>
      <c r="O74" t="s">
        <v>1025</v>
      </c>
      <c r="P74" t="s">
        <v>1026</v>
      </c>
      <c r="Q74" s="11">
        <v>0</v>
      </c>
      <c r="R74" s="11">
        <v>0</v>
      </c>
      <c r="S74" s="11">
        <v>0</v>
      </c>
      <c r="T74" s="11">
        <v>0</v>
      </c>
      <c r="U74" s="11">
        <v>300000000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 s="11">
        <f>Table_PBS_SQL_DB2_PBSSQL_PBS_NDP_Tina_CG_QtrlyPerformance_Final[[#This Row],[GOU REL]]+Table_PBS_SQL_DB2_PBSSQL_PBS_NDP_Tina_CG_QtrlyPerformance_Final[[#This Row],[EXT REL]]</f>
        <v>0</v>
      </c>
      <c r="AT74" s="11">
        <f>Table_PBS_SQL_DB2_PBSSQL_PBS_NDP_Tina_CG_QtrlyPerformance_Final[[#This Row],[GOU EXP]]+Table_PBS_SQL_DB2_PBSSQL_PBS_NDP_Tina_CG_QtrlyPerformance_Final[[#This Row],[EXT EXP]]</f>
        <v>0</v>
      </c>
      <c r="AU74" s="11" t="str">
        <f>IF(Table_PBS_SQL_DB2_PBSSQL_PBS_NDP_Tina_CG_QtrlyPerformance_Final[[#This Row],[Item_Code]]&gt;"300000", "Capital", "Recurrent")</f>
        <v>Recurrent</v>
      </c>
    </row>
    <row r="75" spans="1:47" x14ac:dyDescent="0.25">
      <c r="A75" t="s">
        <v>33</v>
      </c>
      <c r="B75" t="s">
        <v>34</v>
      </c>
      <c r="C75" t="s">
        <v>31</v>
      </c>
      <c r="D75" t="s">
        <v>1048</v>
      </c>
      <c r="E75" t="s">
        <v>75</v>
      </c>
      <c r="F75" t="s">
        <v>1042</v>
      </c>
      <c r="G75" t="s">
        <v>75</v>
      </c>
      <c r="H75" t="s">
        <v>1043</v>
      </c>
      <c r="I75" t="s">
        <v>493</v>
      </c>
      <c r="J75" t="s">
        <v>1049</v>
      </c>
      <c r="K75" t="s">
        <v>121</v>
      </c>
      <c r="L75" t="s">
        <v>1066</v>
      </c>
      <c r="M75" t="s">
        <v>1044</v>
      </c>
      <c r="N75" t="s">
        <v>1045</v>
      </c>
      <c r="O75" t="s">
        <v>978</v>
      </c>
      <c r="P75" t="s">
        <v>979</v>
      </c>
      <c r="Q75" s="11">
        <v>0</v>
      </c>
      <c r="R75" s="11">
        <v>0</v>
      </c>
      <c r="S75" s="11">
        <v>0</v>
      </c>
      <c r="T75" s="11">
        <v>0</v>
      </c>
      <c r="U75" s="11">
        <v>80000000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 s="11">
        <f>Table_PBS_SQL_DB2_PBSSQL_PBS_NDP_Tina_CG_QtrlyPerformance_Final[[#This Row],[GOU REL]]+Table_PBS_SQL_DB2_PBSSQL_PBS_NDP_Tina_CG_QtrlyPerformance_Final[[#This Row],[EXT REL]]</f>
        <v>0</v>
      </c>
      <c r="AT75" s="11">
        <f>Table_PBS_SQL_DB2_PBSSQL_PBS_NDP_Tina_CG_QtrlyPerformance_Final[[#This Row],[GOU EXP]]+Table_PBS_SQL_DB2_PBSSQL_PBS_NDP_Tina_CG_QtrlyPerformance_Final[[#This Row],[EXT EXP]]</f>
        <v>0</v>
      </c>
      <c r="AU75" s="11" t="str">
        <f>IF(Table_PBS_SQL_DB2_PBSSQL_PBS_NDP_Tina_CG_QtrlyPerformance_Final[[#This Row],[Item_Code]]&gt;"300000", "Capital", "Recurrent")</f>
        <v>Recurrent</v>
      </c>
    </row>
    <row r="76" spans="1:47" x14ac:dyDescent="0.25">
      <c r="A76" t="s">
        <v>33</v>
      </c>
      <c r="B76" t="s">
        <v>34</v>
      </c>
      <c r="C76" t="s">
        <v>31</v>
      </c>
      <c r="D76" t="s">
        <v>1048</v>
      </c>
      <c r="E76" t="s">
        <v>75</v>
      </c>
      <c r="F76" t="s">
        <v>1042</v>
      </c>
      <c r="G76" t="s">
        <v>75</v>
      </c>
      <c r="H76" t="s">
        <v>1043</v>
      </c>
      <c r="I76" t="s">
        <v>493</v>
      </c>
      <c r="J76" t="s">
        <v>1049</v>
      </c>
      <c r="K76" t="s">
        <v>121</v>
      </c>
      <c r="L76" t="s">
        <v>1066</v>
      </c>
      <c r="M76" t="s">
        <v>1044</v>
      </c>
      <c r="N76" t="s">
        <v>1045</v>
      </c>
      <c r="O76" t="s">
        <v>1025</v>
      </c>
      <c r="P76" t="s">
        <v>1026</v>
      </c>
      <c r="Q76" s="11">
        <v>0</v>
      </c>
      <c r="R76" s="11">
        <v>0</v>
      </c>
      <c r="S76" s="11">
        <v>0</v>
      </c>
      <c r="T76" s="11">
        <v>0</v>
      </c>
      <c r="U76" s="11">
        <v>100000000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6" s="11">
        <f>Table_PBS_SQL_DB2_PBSSQL_PBS_NDP_Tina_CG_QtrlyPerformance_Final[[#This Row],[GOU REL]]+Table_PBS_SQL_DB2_PBSSQL_PBS_NDP_Tina_CG_QtrlyPerformance_Final[[#This Row],[EXT REL]]</f>
        <v>0</v>
      </c>
      <c r="AT76" s="11">
        <f>Table_PBS_SQL_DB2_PBSSQL_PBS_NDP_Tina_CG_QtrlyPerformance_Final[[#This Row],[GOU EXP]]+Table_PBS_SQL_DB2_PBSSQL_PBS_NDP_Tina_CG_QtrlyPerformance_Final[[#This Row],[EXT EXP]]</f>
        <v>0</v>
      </c>
      <c r="AU76" s="11" t="str">
        <f>IF(Table_PBS_SQL_DB2_PBSSQL_PBS_NDP_Tina_CG_QtrlyPerformance_Final[[#This Row],[Item_Code]]&gt;"300000", "Capital", "Recurrent")</f>
        <v>Recurrent</v>
      </c>
    </row>
    <row r="77" spans="1:47" x14ac:dyDescent="0.25">
      <c r="A77" t="s">
        <v>33</v>
      </c>
      <c r="B77" t="s">
        <v>34</v>
      </c>
      <c r="C77" t="s">
        <v>31</v>
      </c>
      <c r="D77" t="s">
        <v>1048</v>
      </c>
      <c r="E77" t="s">
        <v>75</v>
      </c>
      <c r="F77" t="s">
        <v>1042</v>
      </c>
      <c r="G77" t="s">
        <v>75</v>
      </c>
      <c r="H77" t="s">
        <v>1043</v>
      </c>
      <c r="I77" t="s">
        <v>493</v>
      </c>
      <c r="J77" t="s">
        <v>1049</v>
      </c>
      <c r="K77" t="s">
        <v>121</v>
      </c>
      <c r="L77" t="s">
        <v>1066</v>
      </c>
      <c r="M77" t="s">
        <v>1044</v>
      </c>
      <c r="N77" t="s">
        <v>1045</v>
      </c>
      <c r="O77" t="s">
        <v>922</v>
      </c>
      <c r="P77" t="s">
        <v>923</v>
      </c>
      <c r="Q77" s="11">
        <v>0</v>
      </c>
      <c r="R77" s="11">
        <v>0</v>
      </c>
      <c r="S77" s="11">
        <v>0</v>
      </c>
      <c r="T77" s="11">
        <v>0</v>
      </c>
      <c r="U77" s="11">
        <v>40000000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0</v>
      </c>
      <c r="AM77" s="11">
        <v>0</v>
      </c>
      <c r="AN77" s="11">
        <v>0</v>
      </c>
      <c r="AO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7" s="11">
        <f>Table_PBS_SQL_DB2_PBSSQL_PBS_NDP_Tina_CG_QtrlyPerformance_Final[[#This Row],[GOU REL]]+Table_PBS_SQL_DB2_PBSSQL_PBS_NDP_Tina_CG_QtrlyPerformance_Final[[#This Row],[EXT REL]]</f>
        <v>0</v>
      </c>
      <c r="AT77" s="11">
        <f>Table_PBS_SQL_DB2_PBSSQL_PBS_NDP_Tina_CG_QtrlyPerformance_Final[[#This Row],[GOU EXP]]+Table_PBS_SQL_DB2_PBSSQL_PBS_NDP_Tina_CG_QtrlyPerformance_Final[[#This Row],[EXT EXP]]</f>
        <v>0</v>
      </c>
      <c r="AU77" s="11" t="str">
        <f>IF(Table_PBS_SQL_DB2_PBSSQL_PBS_NDP_Tina_CG_QtrlyPerformance_Final[[#This Row],[Item_Code]]&gt;"300000", "Capital", "Recurrent")</f>
        <v>Recurrent</v>
      </c>
    </row>
    <row r="78" spans="1:47" x14ac:dyDescent="0.25">
      <c r="A78" t="s">
        <v>33</v>
      </c>
      <c r="B78" t="s">
        <v>34</v>
      </c>
      <c r="C78" t="s">
        <v>31</v>
      </c>
      <c r="D78" t="s">
        <v>1048</v>
      </c>
      <c r="E78" t="s">
        <v>75</v>
      </c>
      <c r="F78" t="s">
        <v>1042</v>
      </c>
      <c r="G78" t="s">
        <v>75</v>
      </c>
      <c r="H78" t="s">
        <v>1043</v>
      </c>
      <c r="I78" t="s">
        <v>493</v>
      </c>
      <c r="J78" t="s">
        <v>1049</v>
      </c>
      <c r="K78" t="s">
        <v>121</v>
      </c>
      <c r="L78" t="s">
        <v>1066</v>
      </c>
      <c r="M78" t="s">
        <v>1044</v>
      </c>
      <c r="N78" t="s">
        <v>1045</v>
      </c>
      <c r="O78" t="s">
        <v>1067</v>
      </c>
      <c r="P78" t="s">
        <v>1068</v>
      </c>
      <c r="Q78" s="11">
        <v>0</v>
      </c>
      <c r="R78" s="11">
        <v>0</v>
      </c>
      <c r="S78" s="11">
        <v>0</v>
      </c>
      <c r="T78" s="11">
        <v>0</v>
      </c>
      <c r="U78" s="11">
        <v>4000000000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8" s="11">
        <f>Table_PBS_SQL_DB2_PBSSQL_PBS_NDP_Tina_CG_QtrlyPerformance_Final[[#This Row],[GOU REL]]+Table_PBS_SQL_DB2_PBSSQL_PBS_NDP_Tina_CG_QtrlyPerformance_Final[[#This Row],[EXT REL]]</f>
        <v>0</v>
      </c>
      <c r="AT78" s="11">
        <f>Table_PBS_SQL_DB2_PBSSQL_PBS_NDP_Tina_CG_QtrlyPerformance_Final[[#This Row],[GOU EXP]]+Table_PBS_SQL_DB2_PBSSQL_PBS_NDP_Tina_CG_QtrlyPerformance_Final[[#This Row],[EXT EXP]]</f>
        <v>0</v>
      </c>
      <c r="AU78" s="11" t="str">
        <f>IF(Table_PBS_SQL_DB2_PBSSQL_PBS_NDP_Tina_CG_QtrlyPerformance_Final[[#This Row],[Item_Code]]&gt;"300000", "Capital", "Recurrent")</f>
        <v>Recurrent</v>
      </c>
    </row>
    <row r="79" spans="1:47" x14ac:dyDescent="0.25">
      <c r="A79" t="s">
        <v>33</v>
      </c>
      <c r="B79" t="s">
        <v>34</v>
      </c>
      <c r="C79" t="s">
        <v>31</v>
      </c>
      <c r="D79" t="s">
        <v>1048</v>
      </c>
      <c r="E79" t="s">
        <v>75</v>
      </c>
      <c r="F79" t="s">
        <v>1042</v>
      </c>
      <c r="G79" t="s">
        <v>75</v>
      </c>
      <c r="H79" t="s">
        <v>1043</v>
      </c>
      <c r="I79" t="s">
        <v>493</v>
      </c>
      <c r="J79" t="s">
        <v>1049</v>
      </c>
      <c r="K79" t="s">
        <v>40</v>
      </c>
      <c r="L79" t="s">
        <v>1069</v>
      </c>
      <c r="M79" t="s">
        <v>1070</v>
      </c>
      <c r="N79" t="s">
        <v>1071</v>
      </c>
      <c r="O79" t="s">
        <v>1025</v>
      </c>
      <c r="P79" t="s">
        <v>1026</v>
      </c>
      <c r="Q79" s="11">
        <v>0</v>
      </c>
      <c r="R79" s="11">
        <v>0</v>
      </c>
      <c r="S79" s="11">
        <v>0</v>
      </c>
      <c r="T79" s="11">
        <v>0</v>
      </c>
      <c r="U79" s="11">
        <v>650000000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9" s="11">
        <f>Table_PBS_SQL_DB2_PBSSQL_PBS_NDP_Tina_CG_QtrlyPerformance_Final[[#This Row],[GOU REL]]+Table_PBS_SQL_DB2_PBSSQL_PBS_NDP_Tina_CG_QtrlyPerformance_Final[[#This Row],[EXT REL]]</f>
        <v>0</v>
      </c>
      <c r="AT79" s="11">
        <f>Table_PBS_SQL_DB2_PBSSQL_PBS_NDP_Tina_CG_QtrlyPerformance_Final[[#This Row],[GOU EXP]]+Table_PBS_SQL_DB2_PBSSQL_PBS_NDP_Tina_CG_QtrlyPerformance_Final[[#This Row],[EXT EXP]]</f>
        <v>0</v>
      </c>
      <c r="AU79" s="11" t="str">
        <f>IF(Table_PBS_SQL_DB2_PBSSQL_PBS_NDP_Tina_CG_QtrlyPerformance_Final[[#This Row],[Item_Code]]&gt;"300000", "Capital", "Recurrent")</f>
        <v>Recurrent</v>
      </c>
    </row>
    <row r="80" spans="1:47" x14ac:dyDescent="0.25">
      <c r="A80" t="s">
        <v>33</v>
      </c>
      <c r="B80" t="s">
        <v>34</v>
      </c>
      <c r="C80" t="s">
        <v>31</v>
      </c>
      <c r="D80" t="s">
        <v>1048</v>
      </c>
      <c r="E80" t="s">
        <v>75</v>
      </c>
      <c r="F80" t="s">
        <v>1042</v>
      </c>
      <c r="G80" t="s">
        <v>75</v>
      </c>
      <c r="H80" t="s">
        <v>1043</v>
      </c>
      <c r="I80" t="s">
        <v>493</v>
      </c>
      <c r="J80" t="s">
        <v>1049</v>
      </c>
      <c r="K80" t="s">
        <v>40</v>
      </c>
      <c r="L80" t="s">
        <v>1069</v>
      </c>
      <c r="M80" t="s">
        <v>1070</v>
      </c>
      <c r="N80" t="s">
        <v>1071</v>
      </c>
      <c r="O80" t="s">
        <v>922</v>
      </c>
      <c r="P80" t="s">
        <v>923</v>
      </c>
      <c r="Q80" s="11">
        <v>0</v>
      </c>
      <c r="R80" s="11">
        <v>0</v>
      </c>
      <c r="S80" s="11">
        <v>0</v>
      </c>
      <c r="T80" s="11">
        <v>0</v>
      </c>
      <c r="U80" s="11">
        <v>40000000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 s="11">
        <f>Table_PBS_SQL_DB2_PBSSQL_PBS_NDP_Tina_CG_QtrlyPerformance_Final[[#This Row],[GOU REL]]+Table_PBS_SQL_DB2_PBSSQL_PBS_NDP_Tina_CG_QtrlyPerformance_Final[[#This Row],[EXT REL]]</f>
        <v>0</v>
      </c>
      <c r="AT80" s="11">
        <f>Table_PBS_SQL_DB2_PBSSQL_PBS_NDP_Tina_CG_QtrlyPerformance_Final[[#This Row],[GOU EXP]]+Table_PBS_SQL_DB2_PBSSQL_PBS_NDP_Tina_CG_QtrlyPerformance_Final[[#This Row],[EXT EXP]]</f>
        <v>0</v>
      </c>
      <c r="AU80" s="11" t="str">
        <f>IF(Table_PBS_SQL_DB2_PBSSQL_PBS_NDP_Tina_CG_QtrlyPerformance_Final[[#This Row],[Item_Code]]&gt;"300000", "Capital", "Recurrent")</f>
        <v>Recurrent</v>
      </c>
    </row>
    <row r="81" spans="1:47" x14ac:dyDescent="0.25">
      <c r="A81" t="s">
        <v>33</v>
      </c>
      <c r="B81" t="s">
        <v>34</v>
      </c>
      <c r="C81" t="s">
        <v>31</v>
      </c>
      <c r="D81" t="s">
        <v>1048</v>
      </c>
      <c r="E81" t="s">
        <v>75</v>
      </c>
      <c r="F81" t="s">
        <v>1042</v>
      </c>
      <c r="G81" t="s">
        <v>75</v>
      </c>
      <c r="H81" t="s">
        <v>1043</v>
      </c>
      <c r="I81" t="s">
        <v>493</v>
      </c>
      <c r="J81" t="s">
        <v>1049</v>
      </c>
      <c r="K81" t="s">
        <v>40</v>
      </c>
      <c r="L81" t="s">
        <v>1069</v>
      </c>
      <c r="M81" t="s">
        <v>1070</v>
      </c>
      <c r="N81" t="s">
        <v>1071</v>
      </c>
      <c r="O81" t="s">
        <v>1004</v>
      </c>
      <c r="P81" t="s">
        <v>868</v>
      </c>
      <c r="Q81" s="11">
        <v>0</v>
      </c>
      <c r="R81" s="11">
        <v>0</v>
      </c>
      <c r="S81" s="11">
        <v>0</v>
      </c>
      <c r="T81" s="11">
        <v>0</v>
      </c>
      <c r="U81" s="11">
        <v>20000000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 s="11">
        <f>Table_PBS_SQL_DB2_PBSSQL_PBS_NDP_Tina_CG_QtrlyPerformance_Final[[#This Row],[GOU REL]]+Table_PBS_SQL_DB2_PBSSQL_PBS_NDP_Tina_CG_QtrlyPerformance_Final[[#This Row],[EXT REL]]</f>
        <v>0</v>
      </c>
      <c r="AT81" s="11">
        <f>Table_PBS_SQL_DB2_PBSSQL_PBS_NDP_Tina_CG_QtrlyPerformance_Final[[#This Row],[GOU EXP]]+Table_PBS_SQL_DB2_PBSSQL_PBS_NDP_Tina_CG_QtrlyPerformance_Final[[#This Row],[EXT EXP]]</f>
        <v>0</v>
      </c>
      <c r="AU81" s="11" t="str">
        <f>IF(Table_PBS_SQL_DB2_PBSSQL_PBS_NDP_Tina_CG_QtrlyPerformance_Final[[#This Row],[Item_Code]]&gt;"300000", "Capital", "Recurrent")</f>
        <v>Recurrent</v>
      </c>
    </row>
    <row r="82" spans="1:47" x14ac:dyDescent="0.25">
      <c r="A82" t="s">
        <v>33</v>
      </c>
      <c r="B82" t="s">
        <v>34</v>
      </c>
      <c r="C82" t="s">
        <v>31</v>
      </c>
      <c r="D82" t="s">
        <v>1031</v>
      </c>
      <c r="E82" t="s">
        <v>75</v>
      </c>
      <c r="F82" t="s">
        <v>1042</v>
      </c>
      <c r="G82" t="s">
        <v>75</v>
      </c>
      <c r="H82" t="s">
        <v>1043</v>
      </c>
      <c r="I82" t="s">
        <v>493</v>
      </c>
      <c r="J82" t="s">
        <v>1072</v>
      </c>
      <c r="K82" t="s">
        <v>771</v>
      </c>
      <c r="L82" t="s">
        <v>772</v>
      </c>
      <c r="M82" t="s">
        <v>1044</v>
      </c>
      <c r="N82" t="s">
        <v>1045</v>
      </c>
      <c r="O82" t="s">
        <v>922</v>
      </c>
      <c r="P82" t="s">
        <v>923</v>
      </c>
      <c r="Q82" s="11">
        <v>0</v>
      </c>
      <c r="R82" s="11">
        <v>0</v>
      </c>
      <c r="S82" s="11">
        <v>0</v>
      </c>
      <c r="T82" s="11">
        <v>0</v>
      </c>
      <c r="U82" s="11">
        <v>0</v>
      </c>
      <c r="V82" s="11">
        <v>0</v>
      </c>
      <c r="W82" s="11">
        <v>60000000</v>
      </c>
      <c r="X82" s="11">
        <v>0</v>
      </c>
      <c r="Y82" s="11">
        <v>0</v>
      </c>
      <c r="Z82" s="11">
        <v>0</v>
      </c>
      <c r="AA82" s="11">
        <v>0</v>
      </c>
      <c r="AB82" s="11">
        <v>0</v>
      </c>
      <c r="AC82" s="11">
        <v>15000000</v>
      </c>
      <c r="AD82" s="11">
        <v>0</v>
      </c>
      <c r="AE82" s="11">
        <v>0</v>
      </c>
      <c r="AF82" s="11">
        <v>0</v>
      </c>
      <c r="AG82" s="11">
        <v>20000000</v>
      </c>
      <c r="AH82" s="11">
        <v>5000000</v>
      </c>
      <c r="AI82" s="11">
        <v>0</v>
      </c>
      <c r="AJ82" s="11">
        <v>0</v>
      </c>
      <c r="AK82" s="11">
        <v>10000000</v>
      </c>
      <c r="AL82" s="11">
        <v>45000000</v>
      </c>
      <c r="AM82" s="11">
        <v>0</v>
      </c>
      <c r="AN82" s="11">
        <v>0</v>
      </c>
      <c r="AO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 s="11">
        <f>Table_PBS_SQL_DB2_PBSSQL_PBS_NDP_Tina_CG_QtrlyPerformance_Final[[#This Row],[GOU REL]]+Table_PBS_SQL_DB2_PBSSQL_PBS_NDP_Tina_CG_QtrlyPerformance_Final[[#This Row],[EXT REL]]</f>
        <v>45000000</v>
      </c>
      <c r="AT82" s="11">
        <f>Table_PBS_SQL_DB2_PBSSQL_PBS_NDP_Tina_CG_QtrlyPerformance_Final[[#This Row],[GOU EXP]]+Table_PBS_SQL_DB2_PBSSQL_PBS_NDP_Tina_CG_QtrlyPerformance_Final[[#This Row],[EXT EXP]]</f>
        <v>50000000</v>
      </c>
      <c r="AU82" s="11" t="str">
        <f>IF(Table_PBS_SQL_DB2_PBSSQL_PBS_NDP_Tina_CG_QtrlyPerformance_Final[[#This Row],[Item_Code]]&gt;"300000", "Capital", "Recurrent")</f>
        <v>Recurrent</v>
      </c>
    </row>
    <row r="83" spans="1:47" x14ac:dyDescent="0.25">
      <c r="A83" t="s">
        <v>33</v>
      </c>
      <c r="B83" t="s">
        <v>34</v>
      </c>
      <c r="C83" t="s">
        <v>31</v>
      </c>
      <c r="D83" t="s">
        <v>1031</v>
      </c>
      <c r="E83" t="s">
        <v>75</v>
      </c>
      <c r="F83" t="s">
        <v>1042</v>
      </c>
      <c r="G83" t="s">
        <v>75</v>
      </c>
      <c r="H83" t="s">
        <v>1043</v>
      </c>
      <c r="I83" t="s">
        <v>493</v>
      </c>
      <c r="J83" t="s">
        <v>1072</v>
      </c>
      <c r="K83" t="s">
        <v>1050</v>
      </c>
      <c r="L83" t="s">
        <v>1051</v>
      </c>
      <c r="M83" t="s">
        <v>1044</v>
      </c>
      <c r="N83" t="s">
        <v>1045</v>
      </c>
      <c r="O83" t="s">
        <v>1025</v>
      </c>
      <c r="P83" t="s">
        <v>1026</v>
      </c>
      <c r="Q83" s="11">
        <v>0</v>
      </c>
      <c r="R83" s="11">
        <v>0</v>
      </c>
      <c r="S83" s="11">
        <v>0</v>
      </c>
      <c r="T83" s="11">
        <v>0</v>
      </c>
      <c r="U83" s="11">
        <v>0</v>
      </c>
      <c r="V83" s="11">
        <v>0</v>
      </c>
      <c r="W83" s="11">
        <v>200000000</v>
      </c>
      <c r="X83" s="11">
        <v>0</v>
      </c>
      <c r="Y83" s="11">
        <v>0</v>
      </c>
      <c r="Z83" s="11">
        <v>0</v>
      </c>
      <c r="AA83" s="11">
        <v>0</v>
      </c>
      <c r="AB83" s="11">
        <v>0</v>
      </c>
      <c r="AC83" s="11">
        <v>50000000</v>
      </c>
      <c r="AD83" s="11">
        <v>49930000</v>
      </c>
      <c r="AE83" s="11">
        <v>0</v>
      </c>
      <c r="AF83" s="11">
        <v>0</v>
      </c>
      <c r="AG83" s="11">
        <v>50000000</v>
      </c>
      <c r="AH83" s="11">
        <v>3052000</v>
      </c>
      <c r="AI83" s="11">
        <v>0</v>
      </c>
      <c r="AJ83" s="11">
        <v>0</v>
      </c>
      <c r="AK83" s="11">
        <v>100000000</v>
      </c>
      <c r="AL83" s="11">
        <v>134550000</v>
      </c>
      <c r="AM83" s="11">
        <v>0</v>
      </c>
      <c r="AN83" s="11">
        <v>0</v>
      </c>
      <c r="AO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187532000</v>
      </c>
      <c r="AR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 s="11">
        <f>Table_PBS_SQL_DB2_PBSSQL_PBS_NDP_Tina_CG_QtrlyPerformance_Final[[#This Row],[GOU REL]]+Table_PBS_SQL_DB2_PBSSQL_PBS_NDP_Tina_CG_QtrlyPerformance_Final[[#This Row],[EXT REL]]</f>
        <v>200000000</v>
      </c>
      <c r="AT83" s="11">
        <f>Table_PBS_SQL_DB2_PBSSQL_PBS_NDP_Tina_CG_QtrlyPerformance_Final[[#This Row],[GOU EXP]]+Table_PBS_SQL_DB2_PBSSQL_PBS_NDP_Tina_CG_QtrlyPerformance_Final[[#This Row],[EXT EXP]]</f>
        <v>187532000</v>
      </c>
      <c r="AU83" s="11" t="str">
        <f>IF(Table_PBS_SQL_DB2_PBSSQL_PBS_NDP_Tina_CG_QtrlyPerformance_Final[[#This Row],[Item_Code]]&gt;"300000", "Capital", "Recurrent")</f>
        <v>Recurrent</v>
      </c>
    </row>
    <row r="84" spans="1:47" x14ac:dyDescent="0.25">
      <c r="A84" t="s">
        <v>33</v>
      </c>
      <c r="B84" t="s">
        <v>34</v>
      </c>
      <c r="C84" t="s">
        <v>31</v>
      </c>
      <c r="D84" t="s">
        <v>1031</v>
      </c>
      <c r="E84" t="s">
        <v>75</v>
      </c>
      <c r="F84" t="s">
        <v>1042</v>
      </c>
      <c r="G84" t="s">
        <v>75</v>
      </c>
      <c r="H84" t="s">
        <v>1043</v>
      </c>
      <c r="I84" t="s">
        <v>493</v>
      </c>
      <c r="J84" t="s">
        <v>1072</v>
      </c>
      <c r="K84" t="s">
        <v>1050</v>
      </c>
      <c r="L84" t="s">
        <v>1051</v>
      </c>
      <c r="M84" t="s">
        <v>1054</v>
      </c>
      <c r="N84" t="s">
        <v>1055</v>
      </c>
      <c r="O84" t="s">
        <v>969</v>
      </c>
      <c r="P84" t="s">
        <v>970</v>
      </c>
      <c r="Q84" s="11">
        <v>0</v>
      </c>
      <c r="R84" s="11">
        <v>0</v>
      </c>
      <c r="S84" s="11">
        <v>0</v>
      </c>
      <c r="T84" s="11">
        <v>0</v>
      </c>
      <c r="U84" s="11">
        <v>0</v>
      </c>
      <c r="V84" s="11">
        <v>0</v>
      </c>
      <c r="W84" s="11">
        <v>2000000000</v>
      </c>
      <c r="X84" s="11">
        <v>0</v>
      </c>
      <c r="Y84" s="11">
        <v>0</v>
      </c>
      <c r="Z84" s="11">
        <v>0</v>
      </c>
      <c r="AA84" s="11">
        <v>0</v>
      </c>
      <c r="AB84" s="11">
        <v>0</v>
      </c>
      <c r="AC84" s="11">
        <v>1000000000</v>
      </c>
      <c r="AD84" s="11">
        <v>866700700</v>
      </c>
      <c r="AE84" s="11">
        <v>0</v>
      </c>
      <c r="AF84" s="11">
        <v>0</v>
      </c>
      <c r="AG84" s="11">
        <v>1000000000</v>
      </c>
      <c r="AH84" s="11">
        <v>1066775200</v>
      </c>
      <c r="AI84" s="11">
        <v>0</v>
      </c>
      <c r="AJ84" s="11">
        <v>0</v>
      </c>
      <c r="AK84" s="11">
        <v>0</v>
      </c>
      <c r="AL84" s="11">
        <v>55314100</v>
      </c>
      <c r="AM84" s="11">
        <v>0</v>
      </c>
      <c r="AN84" s="11">
        <v>0</v>
      </c>
      <c r="AO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1988790000</v>
      </c>
      <c r="AR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 s="11">
        <f>Table_PBS_SQL_DB2_PBSSQL_PBS_NDP_Tina_CG_QtrlyPerformance_Final[[#This Row],[GOU REL]]+Table_PBS_SQL_DB2_PBSSQL_PBS_NDP_Tina_CG_QtrlyPerformance_Final[[#This Row],[EXT REL]]</f>
        <v>2000000000</v>
      </c>
      <c r="AT84" s="11">
        <f>Table_PBS_SQL_DB2_PBSSQL_PBS_NDP_Tina_CG_QtrlyPerformance_Final[[#This Row],[GOU EXP]]+Table_PBS_SQL_DB2_PBSSQL_PBS_NDP_Tina_CG_QtrlyPerformance_Final[[#This Row],[EXT EXP]]</f>
        <v>1988790000</v>
      </c>
      <c r="AU84" s="11" t="str">
        <f>IF(Table_PBS_SQL_DB2_PBSSQL_PBS_NDP_Tina_CG_QtrlyPerformance_Final[[#This Row],[Item_Code]]&gt;"300000", "Capital", "Recurrent")</f>
        <v>Recurrent</v>
      </c>
    </row>
    <row r="85" spans="1:47" x14ac:dyDescent="0.25">
      <c r="A85" t="s">
        <v>33</v>
      </c>
      <c r="B85" t="s">
        <v>34</v>
      </c>
      <c r="C85" t="s">
        <v>31</v>
      </c>
      <c r="D85" t="s">
        <v>1031</v>
      </c>
      <c r="E85" t="s">
        <v>75</v>
      </c>
      <c r="F85" t="s">
        <v>1042</v>
      </c>
      <c r="G85" t="s">
        <v>75</v>
      </c>
      <c r="H85" t="s">
        <v>1043</v>
      </c>
      <c r="I85" t="s">
        <v>493</v>
      </c>
      <c r="J85" t="s">
        <v>1072</v>
      </c>
      <c r="K85" t="s">
        <v>1050</v>
      </c>
      <c r="L85" t="s">
        <v>1051</v>
      </c>
      <c r="M85" t="s">
        <v>1054</v>
      </c>
      <c r="N85" t="s">
        <v>1055</v>
      </c>
      <c r="O85" t="s">
        <v>1058</v>
      </c>
      <c r="P85" t="s">
        <v>1059</v>
      </c>
      <c r="Q85" s="11">
        <v>0</v>
      </c>
      <c r="R85" s="11">
        <v>0</v>
      </c>
      <c r="S85" s="11">
        <v>0</v>
      </c>
      <c r="T85" s="11">
        <v>0</v>
      </c>
      <c r="U85" s="11">
        <v>0</v>
      </c>
      <c r="V85" s="11">
        <v>0</v>
      </c>
      <c r="W85" s="11">
        <v>34500000000</v>
      </c>
      <c r="X85" s="11">
        <v>0</v>
      </c>
      <c r="Y85" s="11">
        <v>1000000000</v>
      </c>
      <c r="Z85" s="11">
        <v>0</v>
      </c>
      <c r="AA85" s="11">
        <v>0</v>
      </c>
      <c r="AB85" s="11">
        <v>0</v>
      </c>
      <c r="AC85" s="11">
        <v>14500000000</v>
      </c>
      <c r="AD85" s="11">
        <v>13999999999</v>
      </c>
      <c r="AE85" s="11">
        <v>0</v>
      </c>
      <c r="AF85" s="11">
        <v>0</v>
      </c>
      <c r="AG85" s="11">
        <v>17000000000</v>
      </c>
      <c r="AH85" s="11">
        <v>12250000000</v>
      </c>
      <c r="AI85" s="11">
        <v>0</v>
      </c>
      <c r="AJ85" s="11">
        <v>0</v>
      </c>
      <c r="AK85" s="11">
        <v>2000000000</v>
      </c>
      <c r="AL85" s="11">
        <v>8249999999</v>
      </c>
      <c r="AM85" s="11">
        <v>0</v>
      </c>
      <c r="AN85" s="11">
        <v>0</v>
      </c>
      <c r="AO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34500000000</v>
      </c>
      <c r="AP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34499999998</v>
      </c>
      <c r="AR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 s="11">
        <f>Table_PBS_SQL_DB2_PBSSQL_PBS_NDP_Tina_CG_QtrlyPerformance_Final[[#This Row],[GOU REL]]+Table_PBS_SQL_DB2_PBSSQL_PBS_NDP_Tina_CG_QtrlyPerformance_Final[[#This Row],[EXT REL]]</f>
        <v>34500000000</v>
      </c>
      <c r="AT85" s="11">
        <f>Table_PBS_SQL_DB2_PBSSQL_PBS_NDP_Tina_CG_QtrlyPerformance_Final[[#This Row],[GOU EXP]]+Table_PBS_SQL_DB2_PBSSQL_PBS_NDP_Tina_CG_QtrlyPerformance_Final[[#This Row],[EXT EXP]]</f>
        <v>34499999998</v>
      </c>
      <c r="AU85" s="11" t="str">
        <f>IF(Table_PBS_SQL_DB2_PBSSQL_PBS_NDP_Tina_CG_QtrlyPerformance_Final[[#This Row],[Item_Code]]&gt;"300000", "Capital", "Recurrent")</f>
        <v>Capital</v>
      </c>
    </row>
    <row r="86" spans="1:47" x14ac:dyDescent="0.25">
      <c r="A86" t="s">
        <v>33</v>
      </c>
      <c r="B86" t="s">
        <v>34</v>
      </c>
      <c r="C86" t="s">
        <v>31</v>
      </c>
      <c r="D86" t="s">
        <v>1031</v>
      </c>
      <c r="E86" t="s">
        <v>75</v>
      </c>
      <c r="F86" t="s">
        <v>1042</v>
      </c>
      <c r="G86" t="s">
        <v>75</v>
      </c>
      <c r="H86" t="s">
        <v>1043</v>
      </c>
      <c r="I86" t="s">
        <v>493</v>
      </c>
      <c r="J86" t="s">
        <v>1072</v>
      </c>
      <c r="K86" t="s">
        <v>1050</v>
      </c>
      <c r="L86" t="s">
        <v>1051</v>
      </c>
      <c r="M86" t="s">
        <v>1060</v>
      </c>
      <c r="N86" t="s">
        <v>1061</v>
      </c>
      <c r="O86" t="s">
        <v>1025</v>
      </c>
      <c r="P86" t="s">
        <v>1026</v>
      </c>
      <c r="Q86" s="11">
        <v>0</v>
      </c>
      <c r="R86" s="11">
        <v>0</v>
      </c>
      <c r="S86" s="11">
        <v>0</v>
      </c>
      <c r="T86" s="11">
        <v>0</v>
      </c>
      <c r="U86" s="11">
        <v>0</v>
      </c>
      <c r="V86" s="11">
        <v>0</v>
      </c>
      <c r="W86" s="11">
        <v>300000000</v>
      </c>
      <c r="X86" s="11">
        <v>0</v>
      </c>
      <c r="Y86" s="11">
        <v>300000000</v>
      </c>
      <c r="Z86" s="11">
        <v>97599418</v>
      </c>
      <c r="AA86" s="11">
        <v>0</v>
      </c>
      <c r="AB86" s="11">
        <v>0</v>
      </c>
      <c r="AC86" s="11">
        <v>0</v>
      </c>
      <c r="AD86" s="11">
        <v>202387496</v>
      </c>
      <c r="AE86" s="11">
        <v>0</v>
      </c>
      <c r="AF86" s="11">
        <v>0</v>
      </c>
      <c r="AG86" s="11">
        <v>0</v>
      </c>
      <c r="AH86" s="11">
        <v>0</v>
      </c>
      <c r="AI86" s="11">
        <v>0</v>
      </c>
      <c r="AJ86" s="11">
        <v>0</v>
      </c>
      <c r="AK86" s="11">
        <v>0</v>
      </c>
      <c r="AL86" s="11">
        <v>13086</v>
      </c>
      <c r="AM86" s="11">
        <v>0</v>
      </c>
      <c r="AN86" s="11">
        <v>0</v>
      </c>
      <c r="AO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6" s="11">
        <f>Table_PBS_SQL_DB2_PBSSQL_PBS_NDP_Tina_CG_QtrlyPerformance_Final[[#This Row],[GOU REL]]+Table_PBS_SQL_DB2_PBSSQL_PBS_NDP_Tina_CG_QtrlyPerformance_Final[[#This Row],[EXT REL]]</f>
        <v>300000000</v>
      </c>
      <c r="AT86" s="11">
        <f>Table_PBS_SQL_DB2_PBSSQL_PBS_NDP_Tina_CG_QtrlyPerformance_Final[[#This Row],[GOU EXP]]+Table_PBS_SQL_DB2_PBSSQL_PBS_NDP_Tina_CG_QtrlyPerformance_Final[[#This Row],[EXT EXP]]</f>
        <v>300000000</v>
      </c>
      <c r="AU86" s="11" t="str">
        <f>IF(Table_PBS_SQL_DB2_PBSSQL_PBS_NDP_Tina_CG_QtrlyPerformance_Final[[#This Row],[Item_Code]]&gt;"300000", "Capital", "Recurrent")</f>
        <v>Recurrent</v>
      </c>
    </row>
    <row r="87" spans="1:47" x14ac:dyDescent="0.25">
      <c r="A87" t="s">
        <v>33</v>
      </c>
      <c r="B87" t="s">
        <v>34</v>
      </c>
      <c r="C87" t="s">
        <v>31</v>
      </c>
      <c r="D87" t="s">
        <v>1031</v>
      </c>
      <c r="E87" t="s">
        <v>75</v>
      </c>
      <c r="F87" t="s">
        <v>1042</v>
      </c>
      <c r="G87" t="s">
        <v>75</v>
      </c>
      <c r="H87" t="s">
        <v>1043</v>
      </c>
      <c r="I87" t="s">
        <v>493</v>
      </c>
      <c r="J87" t="s">
        <v>1072</v>
      </c>
      <c r="K87" t="s">
        <v>121</v>
      </c>
      <c r="L87" t="s">
        <v>1066</v>
      </c>
      <c r="M87" t="s">
        <v>1044</v>
      </c>
      <c r="N87" t="s">
        <v>1045</v>
      </c>
      <c r="O87" t="s">
        <v>1067</v>
      </c>
      <c r="P87" t="s">
        <v>1068</v>
      </c>
      <c r="Q87" s="11">
        <v>0</v>
      </c>
      <c r="R87" s="11">
        <v>0</v>
      </c>
      <c r="S87" s="11">
        <v>0</v>
      </c>
      <c r="T87" s="11">
        <v>0</v>
      </c>
      <c r="U87" s="11">
        <v>0</v>
      </c>
      <c r="V87" s="11">
        <v>0</v>
      </c>
      <c r="W87" s="11">
        <v>4000000000</v>
      </c>
      <c r="X87" s="11">
        <v>0</v>
      </c>
      <c r="Y87" s="11">
        <v>0</v>
      </c>
      <c r="Z87" s="11">
        <v>0</v>
      </c>
      <c r="AA87" s="11">
        <v>0</v>
      </c>
      <c r="AB87" s="11">
        <v>0</v>
      </c>
      <c r="AC87" s="11">
        <v>3000000000</v>
      </c>
      <c r="AD87" s="11">
        <v>0</v>
      </c>
      <c r="AE87" s="11">
        <v>0</v>
      </c>
      <c r="AF87" s="11">
        <v>0</v>
      </c>
      <c r="AG87" s="11">
        <v>1000000000</v>
      </c>
      <c r="AH87" s="11">
        <v>0</v>
      </c>
      <c r="AI87" s="11">
        <v>0</v>
      </c>
      <c r="AJ87" s="11">
        <v>0</v>
      </c>
      <c r="AK87" s="11">
        <v>0</v>
      </c>
      <c r="AL87" s="11">
        <v>4000000000</v>
      </c>
      <c r="AM87" s="11">
        <v>0</v>
      </c>
      <c r="AN87" s="11">
        <v>0</v>
      </c>
      <c r="AO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4000000000</v>
      </c>
      <c r="AP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4000000000</v>
      </c>
      <c r="AR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 s="11">
        <f>Table_PBS_SQL_DB2_PBSSQL_PBS_NDP_Tina_CG_QtrlyPerformance_Final[[#This Row],[GOU REL]]+Table_PBS_SQL_DB2_PBSSQL_PBS_NDP_Tina_CG_QtrlyPerformance_Final[[#This Row],[EXT REL]]</f>
        <v>4000000000</v>
      </c>
      <c r="AT87" s="11">
        <f>Table_PBS_SQL_DB2_PBSSQL_PBS_NDP_Tina_CG_QtrlyPerformance_Final[[#This Row],[GOU EXP]]+Table_PBS_SQL_DB2_PBSSQL_PBS_NDP_Tina_CG_QtrlyPerformance_Final[[#This Row],[EXT EXP]]</f>
        <v>4000000000</v>
      </c>
      <c r="AU87" s="11" t="str">
        <f>IF(Table_PBS_SQL_DB2_PBSSQL_PBS_NDP_Tina_CG_QtrlyPerformance_Final[[#This Row],[Item_Code]]&gt;"300000", "Capital", "Recurrent")</f>
        <v>Recurrent</v>
      </c>
    </row>
    <row r="88" spans="1:47" x14ac:dyDescent="0.25">
      <c r="A88" t="s">
        <v>33</v>
      </c>
      <c r="B88" t="s">
        <v>34</v>
      </c>
      <c r="C88" t="s">
        <v>31</v>
      </c>
      <c r="D88" t="s">
        <v>1031</v>
      </c>
      <c r="E88" t="s">
        <v>75</v>
      </c>
      <c r="F88" t="s">
        <v>1042</v>
      </c>
      <c r="G88" t="s">
        <v>87</v>
      </c>
      <c r="H88" t="s">
        <v>1033</v>
      </c>
      <c r="I88" t="s">
        <v>896</v>
      </c>
      <c r="J88" t="s">
        <v>897</v>
      </c>
      <c r="K88" t="s">
        <v>769</v>
      </c>
      <c r="L88" t="s">
        <v>1073</v>
      </c>
      <c r="M88" t="s">
        <v>1074</v>
      </c>
      <c r="N88" t="s">
        <v>1075</v>
      </c>
      <c r="O88" t="s">
        <v>1064</v>
      </c>
      <c r="P88" t="s">
        <v>1065</v>
      </c>
      <c r="Q88" s="11">
        <v>0</v>
      </c>
      <c r="R88" s="11">
        <v>0</v>
      </c>
      <c r="S88" s="11">
        <v>0</v>
      </c>
      <c r="T88" s="11">
        <v>0</v>
      </c>
      <c r="U88" s="11">
        <v>0</v>
      </c>
      <c r="V88" s="11">
        <v>0</v>
      </c>
      <c r="W88" s="11">
        <v>0</v>
      </c>
      <c r="X88" s="11">
        <v>0</v>
      </c>
      <c r="Y88" s="11">
        <v>0</v>
      </c>
      <c r="Z88" s="11">
        <v>0</v>
      </c>
      <c r="AA88" s="11">
        <v>11252048.25</v>
      </c>
      <c r="AB88" s="11">
        <v>9001638.5999999996</v>
      </c>
      <c r="AC88" s="11">
        <v>0</v>
      </c>
      <c r="AD88" s="11">
        <v>0</v>
      </c>
      <c r="AE88" s="11">
        <v>11252048.25</v>
      </c>
      <c r="AF88" s="11">
        <v>9001638.5999999996</v>
      </c>
      <c r="AG88" s="11">
        <v>0</v>
      </c>
      <c r="AH88" s="11">
        <v>0</v>
      </c>
      <c r="AI88" s="11">
        <v>11252048.25</v>
      </c>
      <c r="AJ88" s="11">
        <v>9001638.5999999996</v>
      </c>
      <c r="AK88" s="11">
        <v>0</v>
      </c>
      <c r="AL88" s="11">
        <v>0</v>
      </c>
      <c r="AM88" s="11">
        <v>0</v>
      </c>
      <c r="AN88" s="11">
        <v>0</v>
      </c>
      <c r="AO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33756144.75</v>
      </c>
      <c r="AQ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27004915.799999997</v>
      </c>
      <c r="AS88" s="11">
        <f>Table_PBS_SQL_DB2_PBSSQL_PBS_NDP_Tina_CG_QtrlyPerformance_Final[[#This Row],[GOU REL]]+Table_PBS_SQL_DB2_PBSSQL_PBS_NDP_Tina_CG_QtrlyPerformance_Final[[#This Row],[EXT REL]]</f>
        <v>33756144.75</v>
      </c>
      <c r="AT88" s="11">
        <f>Table_PBS_SQL_DB2_PBSSQL_PBS_NDP_Tina_CG_QtrlyPerformance_Final[[#This Row],[GOU EXP]]+Table_PBS_SQL_DB2_PBSSQL_PBS_NDP_Tina_CG_QtrlyPerformance_Final[[#This Row],[EXT EXP]]</f>
        <v>27004915.799999997</v>
      </c>
      <c r="AU88" s="11" t="str">
        <f>IF(Table_PBS_SQL_DB2_PBSSQL_PBS_NDP_Tina_CG_QtrlyPerformance_Final[[#This Row],[Item_Code]]&gt;"300000", "Capital", "Recurrent")</f>
        <v>Recurrent</v>
      </c>
    </row>
    <row r="89" spans="1:47" x14ac:dyDescent="0.25">
      <c r="A89" t="s">
        <v>33</v>
      </c>
      <c r="B89" t="s">
        <v>34</v>
      </c>
      <c r="C89" t="s">
        <v>31</v>
      </c>
      <c r="D89" t="s">
        <v>1031</v>
      </c>
      <c r="E89" t="s">
        <v>75</v>
      </c>
      <c r="F89" t="s">
        <v>1042</v>
      </c>
      <c r="G89" t="s">
        <v>87</v>
      </c>
      <c r="H89" t="s">
        <v>1033</v>
      </c>
      <c r="I89" t="s">
        <v>896</v>
      </c>
      <c r="J89" t="s">
        <v>897</v>
      </c>
      <c r="K89" t="s">
        <v>769</v>
      </c>
      <c r="L89" t="s">
        <v>1073</v>
      </c>
      <c r="M89" t="s">
        <v>1074</v>
      </c>
      <c r="N89" t="s">
        <v>1075</v>
      </c>
      <c r="O89" t="s">
        <v>996</v>
      </c>
      <c r="P89" t="s">
        <v>997</v>
      </c>
      <c r="Q89" s="11">
        <v>0</v>
      </c>
      <c r="R89" s="11">
        <v>0</v>
      </c>
      <c r="S89" s="11">
        <v>0</v>
      </c>
      <c r="T89" s="11">
        <v>0</v>
      </c>
      <c r="U89" s="11">
        <v>0</v>
      </c>
      <c r="V89" s="11">
        <v>0</v>
      </c>
      <c r="W89" s="11">
        <v>0</v>
      </c>
      <c r="X89" s="11">
        <v>0</v>
      </c>
      <c r="Y89" s="11">
        <v>0</v>
      </c>
      <c r="Z89" s="11">
        <v>0</v>
      </c>
      <c r="AA89" s="11">
        <v>42562145</v>
      </c>
      <c r="AB89" s="11">
        <v>42562145</v>
      </c>
      <c r="AC89" s="11">
        <v>0</v>
      </c>
      <c r="AD89" s="11">
        <v>0</v>
      </c>
      <c r="AE89" s="11">
        <v>42562145</v>
      </c>
      <c r="AF89" s="11">
        <v>42562145</v>
      </c>
      <c r="AG89" s="11">
        <v>0</v>
      </c>
      <c r="AH89" s="11">
        <v>0</v>
      </c>
      <c r="AI89" s="11">
        <v>42562145</v>
      </c>
      <c r="AJ89" s="11">
        <v>42562145</v>
      </c>
      <c r="AK89" s="11">
        <v>0</v>
      </c>
      <c r="AL89" s="11">
        <v>0</v>
      </c>
      <c r="AM89" s="11">
        <v>0</v>
      </c>
      <c r="AN89" s="11">
        <v>0</v>
      </c>
      <c r="AO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127686435</v>
      </c>
      <c r="AQ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127686435</v>
      </c>
      <c r="AS89" s="11">
        <f>Table_PBS_SQL_DB2_PBSSQL_PBS_NDP_Tina_CG_QtrlyPerformance_Final[[#This Row],[GOU REL]]+Table_PBS_SQL_DB2_PBSSQL_PBS_NDP_Tina_CG_QtrlyPerformance_Final[[#This Row],[EXT REL]]</f>
        <v>127686435</v>
      </c>
      <c r="AT89" s="11">
        <f>Table_PBS_SQL_DB2_PBSSQL_PBS_NDP_Tina_CG_QtrlyPerformance_Final[[#This Row],[GOU EXP]]+Table_PBS_SQL_DB2_PBSSQL_PBS_NDP_Tina_CG_QtrlyPerformance_Final[[#This Row],[EXT EXP]]</f>
        <v>127686435</v>
      </c>
      <c r="AU89" s="11" t="str">
        <f>IF(Table_PBS_SQL_DB2_PBSSQL_PBS_NDP_Tina_CG_QtrlyPerformance_Final[[#This Row],[Item_Code]]&gt;"300000", "Capital", "Recurrent")</f>
        <v>Recurrent</v>
      </c>
    </row>
    <row r="90" spans="1:47" x14ac:dyDescent="0.25">
      <c r="A90" t="s">
        <v>33</v>
      </c>
      <c r="B90" t="s">
        <v>34</v>
      </c>
      <c r="C90" t="s">
        <v>31</v>
      </c>
      <c r="D90" t="s">
        <v>1031</v>
      </c>
      <c r="E90" t="s">
        <v>75</v>
      </c>
      <c r="F90" t="s">
        <v>1042</v>
      </c>
      <c r="G90" t="s">
        <v>87</v>
      </c>
      <c r="H90" t="s">
        <v>1033</v>
      </c>
      <c r="I90" t="s">
        <v>896</v>
      </c>
      <c r="J90" t="s">
        <v>897</v>
      </c>
      <c r="K90" t="s">
        <v>769</v>
      </c>
      <c r="L90" t="s">
        <v>1073</v>
      </c>
      <c r="M90" t="s">
        <v>1074</v>
      </c>
      <c r="N90" t="s">
        <v>1075</v>
      </c>
      <c r="O90" t="s">
        <v>1076</v>
      </c>
      <c r="P90" t="s">
        <v>1077</v>
      </c>
      <c r="Q90" s="11">
        <v>0</v>
      </c>
      <c r="R90" s="11">
        <v>0</v>
      </c>
      <c r="S90" s="11">
        <v>0</v>
      </c>
      <c r="T90" s="11">
        <v>0</v>
      </c>
      <c r="U90" s="11">
        <v>0</v>
      </c>
      <c r="V90" s="11">
        <v>0</v>
      </c>
      <c r="W90" s="11">
        <v>0</v>
      </c>
      <c r="X90" s="11">
        <v>0</v>
      </c>
      <c r="Y90" s="11">
        <v>0</v>
      </c>
      <c r="Z90" s="11">
        <v>0</v>
      </c>
      <c r="AA90" s="11">
        <v>500000</v>
      </c>
      <c r="AB90" s="11">
        <v>400000</v>
      </c>
      <c r="AC90" s="11">
        <v>0</v>
      </c>
      <c r="AD90" s="11">
        <v>0</v>
      </c>
      <c r="AE90" s="11">
        <v>500000</v>
      </c>
      <c r="AF90" s="11">
        <v>400000</v>
      </c>
      <c r="AG90" s="11">
        <v>0</v>
      </c>
      <c r="AH90" s="11">
        <v>0</v>
      </c>
      <c r="AI90" s="11">
        <v>500000</v>
      </c>
      <c r="AJ90" s="11">
        <v>400000</v>
      </c>
      <c r="AK90" s="11">
        <v>0</v>
      </c>
      <c r="AL90" s="11">
        <v>0</v>
      </c>
      <c r="AM90" s="11">
        <v>0</v>
      </c>
      <c r="AN90" s="11">
        <v>0</v>
      </c>
      <c r="AO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1500000</v>
      </c>
      <c r="AQ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1200000</v>
      </c>
      <c r="AS90" s="11">
        <f>Table_PBS_SQL_DB2_PBSSQL_PBS_NDP_Tina_CG_QtrlyPerformance_Final[[#This Row],[GOU REL]]+Table_PBS_SQL_DB2_PBSSQL_PBS_NDP_Tina_CG_QtrlyPerformance_Final[[#This Row],[EXT REL]]</f>
        <v>1500000</v>
      </c>
      <c r="AT90" s="11">
        <f>Table_PBS_SQL_DB2_PBSSQL_PBS_NDP_Tina_CG_QtrlyPerformance_Final[[#This Row],[GOU EXP]]+Table_PBS_SQL_DB2_PBSSQL_PBS_NDP_Tina_CG_QtrlyPerformance_Final[[#This Row],[EXT EXP]]</f>
        <v>1200000</v>
      </c>
      <c r="AU90" s="11" t="str">
        <f>IF(Table_PBS_SQL_DB2_PBSSQL_PBS_NDP_Tina_CG_QtrlyPerformance_Final[[#This Row],[Item_Code]]&gt;"300000", "Capital", "Recurrent")</f>
        <v>Recurrent</v>
      </c>
    </row>
    <row r="91" spans="1:47" x14ac:dyDescent="0.25">
      <c r="A91" t="s">
        <v>33</v>
      </c>
      <c r="B91" t="s">
        <v>34</v>
      </c>
      <c r="C91" t="s">
        <v>31</v>
      </c>
      <c r="D91" t="s">
        <v>1031</v>
      </c>
      <c r="E91" t="s">
        <v>75</v>
      </c>
      <c r="F91" t="s">
        <v>1042</v>
      </c>
      <c r="G91" t="s">
        <v>87</v>
      </c>
      <c r="H91" t="s">
        <v>1033</v>
      </c>
      <c r="I91" t="s">
        <v>493</v>
      </c>
      <c r="J91" t="s">
        <v>1078</v>
      </c>
      <c r="K91" t="s">
        <v>1079</v>
      </c>
      <c r="L91" t="s">
        <v>1080</v>
      </c>
      <c r="M91" t="s">
        <v>1081</v>
      </c>
      <c r="N91" t="s">
        <v>1082</v>
      </c>
      <c r="O91" t="s">
        <v>1064</v>
      </c>
      <c r="P91" t="s">
        <v>1065</v>
      </c>
      <c r="Q91" s="11">
        <v>0</v>
      </c>
      <c r="R91" s="11">
        <v>0</v>
      </c>
      <c r="S91" s="11">
        <v>0</v>
      </c>
      <c r="T91" s="11">
        <v>0</v>
      </c>
      <c r="U91" s="11">
        <v>5800000</v>
      </c>
      <c r="V91" s="11">
        <v>0</v>
      </c>
      <c r="W91" s="11">
        <v>5800000</v>
      </c>
      <c r="X91" s="11">
        <v>0</v>
      </c>
      <c r="Y91" s="11">
        <v>0</v>
      </c>
      <c r="Z91" s="11">
        <v>0</v>
      </c>
      <c r="AA91" s="11">
        <v>0</v>
      </c>
      <c r="AB91" s="11">
        <v>0</v>
      </c>
      <c r="AC91" s="11">
        <v>0</v>
      </c>
      <c r="AD91" s="11">
        <v>0</v>
      </c>
      <c r="AE91" s="11">
        <v>0</v>
      </c>
      <c r="AF91" s="11">
        <v>0</v>
      </c>
      <c r="AG91" s="11">
        <v>0</v>
      </c>
      <c r="AH91" s="11">
        <v>0</v>
      </c>
      <c r="AI91" s="11">
        <v>0</v>
      </c>
      <c r="AJ91" s="11">
        <v>0</v>
      </c>
      <c r="AK91" s="11">
        <v>5800000</v>
      </c>
      <c r="AL91" s="11">
        <v>5460000</v>
      </c>
      <c r="AM91" s="11">
        <v>0</v>
      </c>
      <c r="AN91" s="11">
        <v>0</v>
      </c>
      <c r="AO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5800000</v>
      </c>
      <c r="AP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5460000</v>
      </c>
      <c r="AR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 s="11">
        <f>Table_PBS_SQL_DB2_PBSSQL_PBS_NDP_Tina_CG_QtrlyPerformance_Final[[#This Row],[GOU REL]]+Table_PBS_SQL_DB2_PBSSQL_PBS_NDP_Tina_CG_QtrlyPerformance_Final[[#This Row],[EXT REL]]</f>
        <v>5800000</v>
      </c>
      <c r="AT91" s="11">
        <f>Table_PBS_SQL_DB2_PBSSQL_PBS_NDP_Tina_CG_QtrlyPerformance_Final[[#This Row],[GOU EXP]]+Table_PBS_SQL_DB2_PBSSQL_PBS_NDP_Tina_CG_QtrlyPerformance_Final[[#This Row],[EXT EXP]]</f>
        <v>5460000</v>
      </c>
      <c r="AU91" s="11" t="str">
        <f>IF(Table_PBS_SQL_DB2_PBSSQL_PBS_NDP_Tina_CG_QtrlyPerformance_Final[[#This Row],[Item_Code]]&gt;"300000", "Capital", "Recurrent")</f>
        <v>Recurrent</v>
      </c>
    </row>
    <row r="92" spans="1:47" x14ac:dyDescent="0.25">
      <c r="A92" t="s">
        <v>33</v>
      </c>
      <c r="B92" t="s">
        <v>34</v>
      </c>
      <c r="C92" t="s">
        <v>31</v>
      </c>
      <c r="D92" t="s">
        <v>1031</v>
      </c>
      <c r="E92" t="s">
        <v>75</v>
      </c>
      <c r="F92" t="s">
        <v>1042</v>
      </c>
      <c r="G92" t="s">
        <v>87</v>
      </c>
      <c r="H92" t="s">
        <v>1033</v>
      </c>
      <c r="I92" t="s">
        <v>493</v>
      </c>
      <c r="J92" t="s">
        <v>1078</v>
      </c>
      <c r="K92" t="s">
        <v>1079</v>
      </c>
      <c r="L92" t="s">
        <v>1080</v>
      </c>
      <c r="M92" t="s">
        <v>1081</v>
      </c>
      <c r="N92" t="s">
        <v>1082</v>
      </c>
      <c r="O92" t="s">
        <v>920</v>
      </c>
      <c r="P92" t="s">
        <v>921</v>
      </c>
      <c r="Q92" s="11">
        <v>0</v>
      </c>
      <c r="R92" s="11">
        <v>0</v>
      </c>
      <c r="S92" s="11">
        <v>0</v>
      </c>
      <c r="T92" s="11">
        <v>0</v>
      </c>
      <c r="U92" s="11">
        <v>5500000000</v>
      </c>
      <c r="V92" s="11">
        <v>0</v>
      </c>
      <c r="W92" s="11">
        <v>5500000000</v>
      </c>
      <c r="X92" s="11">
        <v>0</v>
      </c>
      <c r="Y92" s="11">
        <v>0</v>
      </c>
      <c r="Z92" s="11">
        <v>0</v>
      </c>
      <c r="AA92" s="11">
        <v>0</v>
      </c>
      <c r="AB92" s="11">
        <v>0</v>
      </c>
      <c r="AC92" s="11">
        <v>2000000000</v>
      </c>
      <c r="AD92" s="11">
        <v>601066920</v>
      </c>
      <c r="AE92" s="11">
        <v>0</v>
      </c>
      <c r="AF92" s="11">
        <v>0</v>
      </c>
      <c r="AG92" s="11">
        <v>0</v>
      </c>
      <c r="AH92" s="11">
        <v>1394350000</v>
      </c>
      <c r="AI92" s="11">
        <v>0</v>
      </c>
      <c r="AJ92" s="11">
        <v>0</v>
      </c>
      <c r="AK92" s="11">
        <v>2000000000</v>
      </c>
      <c r="AL92" s="11">
        <v>2002285324</v>
      </c>
      <c r="AM92" s="11">
        <v>0</v>
      </c>
      <c r="AN92" s="11">
        <v>0</v>
      </c>
      <c r="AO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4000000000</v>
      </c>
      <c r="AP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3997702244</v>
      </c>
      <c r="AR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 s="11">
        <f>Table_PBS_SQL_DB2_PBSSQL_PBS_NDP_Tina_CG_QtrlyPerformance_Final[[#This Row],[GOU REL]]+Table_PBS_SQL_DB2_PBSSQL_PBS_NDP_Tina_CG_QtrlyPerformance_Final[[#This Row],[EXT REL]]</f>
        <v>4000000000</v>
      </c>
      <c r="AT92" s="11">
        <f>Table_PBS_SQL_DB2_PBSSQL_PBS_NDP_Tina_CG_QtrlyPerformance_Final[[#This Row],[GOU EXP]]+Table_PBS_SQL_DB2_PBSSQL_PBS_NDP_Tina_CG_QtrlyPerformance_Final[[#This Row],[EXT EXP]]</f>
        <v>3997702244</v>
      </c>
      <c r="AU92" s="11" t="str">
        <f>IF(Table_PBS_SQL_DB2_PBSSQL_PBS_NDP_Tina_CG_QtrlyPerformance_Final[[#This Row],[Item_Code]]&gt;"300000", "Capital", "Recurrent")</f>
        <v>Recurrent</v>
      </c>
    </row>
    <row r="93" spans="1:47" x14ac:dyDescent="0.25">
      <c r="A93" t="s">
        <v>33</v>
      </c>
      <c r="B93" t="s">
        <v>34</v>
      </c>
      <c r="C93" t="s">
        <v>31</v>
      </c>
      <c r="D93" t="s">
        <v>1031</v>
      </c>
      <c r="E93" t="s">
        <v>75</v>
      </c>
      <c r="F93" t="s">
        <v>1042</v>
      </c>
      <c r="G93" t="s">
        <v>87</v>
      </c>
      <c r="H93" t="s">
        <v>1033</v>
      </c>
      <c r="I93" t="s">
        <v>493</v>
      </c>
      <c r="J93" t="s">
        <v>1078</v>
      </c>
      <c r="K93" t="s">
        <v>1079</v>
      </c>
      <c r="L93" t="s">
        <v>1080</v>
      </c>
      <c r="M93" t="s">
        <v>1081</v>
      </c>
      <c r="N93" t="s">
        <v>1082</v>
      </c>
      <c r="O93" t="s">
        <v>1005</v>
      </c>
      <c r="P93" t="s">
        <v>1006</v>
      </c>
      <c r="Q93" s="11">
        <v>0</v>
      </c>
      <c r="R93" s="11">
        <v>0</v>
      </c>
      <c r="S93" s="11">
        <v>0</v>
      </c>
      <c r="T93" s="11">
        <v>0</v>
      </c>
      <c r="U93" s="11">
        <v>200000000</v>
      </c>
      <c r="V93" s="11">
        <v>0</v>
      </c>
      <c r="W93" s="11">
        <v>200000000</v>
      </c>
      <c r="X93" s="11">
        <v>0</v>
      </c>
      <c r="Y93" s="11">
        <v>0</v>
      </c>
      <c r="Z93" s="11">
        <v>0</v>
      </c>
      <c r="AA93" s="11">
        <v>0</v>
      </c>
      <c r="AB93" s="11">
        <v>0</v>
      </c>
      <c r="AC93" s="11">
        <v>50000000</v>
      </c>
      <c r="AD93" s="11">
        <v>50000000</v>
      </c>
      <c r="AE93" s="11">
        <v>0</v>
      </c>
      <c r="AF93" s="11">
        <v>0</v>
      </c>
      <c r="AG93" s="11">
        <v>75000000</v>
      </c>
      <c r="AH93" s="11">
        <v>40568000</v>
      </c>
      <c r="AI93" s="11">
        <v>0</v>
      </c>
      <c r="AJ93" s="11">
        <v>0</v>
      </c>
      <c r="AK93" s="11">
        <v>75000000</v>
      </c>
      <c r="AL93" s="11">
        <v>109376940</v>
      </c>
      <c r="AM93" s="11">
        <v>0</v>
      </c>
      <c r="AN93" s="11">
        <v>0</v>
      </c>
      <c r="AO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199944940</v>
      </c>
      <c r="AR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 s="11">
        <f>Table_PBS_SQL_DB2_PBSSQL_PBS_NDP_Tina_CG_QtrlyPerformance_Final[[#This Row],[GOU REL]]+Table_PBS_SQL_DB2_PBSSQL_PBS_NDP_Tina_CG_QtrlyPerformance_Final[[#This Row],[EXT REL]]</f>
        <v>200000000</v>
      </c>
      <c r="AT93" s="11">
        <f>Table_PBS_SQL_DB2_PBSSQL_PBS_NDP_Tina_CG_QtrlyPerformance_Final[[#This Row],[GOU EXP]]+Table_PBS_SQL_DB2_PBSSQL_PBS_NDP_Tina_CG_QtrlyPerformance_Final[[#This Row],[EXT EXP]]</f>
        <v>199944940</v>
      </c>
      <c r="AU93" s="11" t="str">
        <f>IF(Table_PBS_SQL_DB2_PBSSQL_PBS_NDP_Tina_CG_QtrlyPerformance_Final[[#This Row],[Item_Code]]&gt;"300000", "Capital", "Recurrent")</f>
        <v>Recurrent</v>
      </c>
    </row>
    <row r="94" spans="1:47" x14ac:dyDescent="0.25">
      <c r="A94" t="s">
        <v>33</v>
      </c>
      <c r="B94" t="s">
        <v>34</v>
      </c>
      <c r="C94" t="s">
        <v>31</v>
      </c>
      <c r="D94" t="s">
        <v>1031</v>
      </c>
      <c r="E94" t="s">
        <v>75</v>
      </c>
      <c r="F94" t="s">
        <v>1042</v>
      </c>
      <c r="G94" t="s">
        <v>87</v>
      </c>
      <c r="H94" t="s">
        <v>1033</v>
      </c>
      <c r="I94" t="s">
        <v>493</v>
      </c>
      <c r="J94" t="s">
        <v>1078</v>
      </c>
      <c r="K94" t="s">
        <v>1079</v>
      </c>
      <c r="L94" t="s">
        <v>1080</v>
      </c>
      <c r="M94" t="s">
        <v>1081</v>
      </c>
      <c r="N94" t="s">
        <v>1082</v>
      </c>
      <c r="O94" t="s">
        <v>1056</v>
      </c>
      <c r="P94" t="s">
        <v>1057</v>
      </c>
      <c r="Q94" s="11">
        <v>0</v>
      </c>
      <c r="R94" s="11">
        <v>0</v>
      </c>
      <c r="S94" s="11">
        <v>0</v>
      </c>
      <c r="T94" s="11">
        <v>0</v>
      </c>
      <c r="U94" s="11">
        <v>80000000</v>
      </c>
      <c r="V94" s="11">
        <v>0</v>
      </c>
      <c r="W94" s="11">
        <v>80000000</v>
      </c>
      <c r="X94" s="11">
        <v>0</v>
      </c>
      <c r="Y94" s="11">
        <v>40000000</v>
      </c>
      <c r="Z94" s="11">
        <v>17670000</v>
      </c>
      <c r="AA94" s="11">
        <v>0</v>
      </c>
      <c r="AB94" s="11">
        <v>0</v>
      </c>
      <c r="AC94" s="11">
        <v>0</v>
      </c>
      <c r="AD94" s="11">
        <v>43427791</v>
      </c>
      <c r="AE94" s="11">
        <v>0</v>
      </c>
      <c r="AF94" s="11">
        <v>0</v>
      </c>
      <c r="AG94" s="11">
        <v>30000000</v>
      </c>
      <c r="AH94" s="11">
        <v>8330000</v>
      </c>
      <c r="AI94" s="11">
        <v>0</v>
      </c>
      <c r="AJ94" s="11">
        <v>0</v>
      </c>
      <c r="AK94" s="11">
        <v>10000000</v>
      </c>
      <c r="AL94" s="11">
        <v>10572209</v>
      </c>
      <c r="AM94" s="11">
        <v>0</v>
      </c>
      <c r="AN94" s="11">
        <v>0</v>
      </c>
      <c r="AO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 s="11">
        <f>Table_PBS_SQL_DB2_PBSSQL_PBS_NDP_Tina_CG_QtrlyPerformance_Final[[#This Row],[GOU REL]]+Table_PBS_SQL_DB2_PBSSQL_PBS_NDP_Tina_CG_QtrlyPerformance_Final[[#This Row],[EXT REL]]</f>
        <v>80000000</v>
      </c>
      <c r="AT94" s="11">
        <f>Table_PBS_SQL_DB2_PBSSQL_PBS_NDP_Tina_CG_QtrlyPerformance_Final[[#This Row],[GOU EXP]]+Table_PBS_SQL_DB2_PBSSQL_PBS_NDP_Tina_CG_QtrlyPerformance_Final[[#This Row],[EXT EXP]]</f>
        <v>80000000</v>
      </c>
      <c r="AU94" s="11" t="str">
        <f>IF(Table_PBS_SQL_DB2_PBSSQL_PBS_NDP_Tina_CG_QtrlyPerformance_Final[[#This Row],[Item_Code]]&gt;"300000", "Capital", "Recurrent")</f>
        <v>Recurrent</v>
      </c>
    </row>
    <row r="95" spans="1:47" x14ac:dyDescent="0.25">
      <c r="A95" t="s">
        <v>33</v>
      </c>
      <c r="B95" t="s">
        <v>34</v>
      </c>
      <c r="C95" t="s">
        <v>31</v>
      </c>
      <c r="D95" t="s">
        <v>1048</v>
      </c>
      <c r="E95" t="s">
        <v>75</v>
      </c>
      <c r="F95" t="s">
        <v>1042</v>
      </c>
      <c r="G95" t="s">
        <v>87</v>
      </c>
      <c r="H95" t="s">
        <v>1033</v>
      </c>
      <c r="I95" t="s">
        <v>467</v>
      </c>
      <c r="J95" t="s">
        <v>1034</v>
      </c>
      <c r="K95" t="s">
        <v>769</v>
      </c>
      <c r="L95" t="s">
        <v>770</v>
      </c>
      <c r="M95" t="s">
        <v>1044</v>
      </c>
      <c r="N95" t="s">
        <v>1045</v>
      </c>
      <c r="O95" t="s">
        <v>1083</v>
      </c>
      <c r="P95" t="s">
        <v>1084</v>
      </c>
      <c r="Q95" s="11">
        <v>0</v>
      </c>
      <c r="R95" s="11">
        <v>0</v>
      </c>
      <c r="S95" s="11">
        <v>0</v>
      </c>
      <c r="T95" s="11">
        <v>0</v>
      </c>
      <c r="U95" s="11">
        <v>345000000</v>
      </c>
      <c r="V95" s="11">
        <v>0</v>
      </c>
      <c r="W95" s="11">
        <v>0</v>
      </c>
      <c r="X95" s="11">
        <v>0</v>
      </c>
      <c r="Y95" s="11">
        <v>0</v>
      </c>
      <c r="Z95" s="11">
        <v>0</v>
      </c>
      <c r="AA95" s="11">
        <v>0</v>
      </c>
      <c r="AB95" s="11">
        <v>0</v>
      </c>
      <c r="AC95" s="11">
        <v>0</v>
      </c>
      <c r="AD95" s="11">
        <v>0</v>
      </c>
      <c r="AE95" s="11">
        <v>0</v>
      </c>
      <c r="AF95" s="11">
        <v>0</v>
      </c>
      <c r="AG95" s="11">
        <v>0</v>
      </c>
      <c r="AH95" s="11">
        <v>0</v>
      </c>
      <c r="AI95" s="11">
        <v>0</v>
      </c>
      <c r="AJ95" s="11">
        <v>0</v>
      </c>
      <c r="AK95" s="11">
        <v>0</v>
      </c>
      <c r="AL95" s="11">
        <v>0</v>
      </c>
      <c r="AM95" s="11">
        <v>0</v>
      </c>
      <c r="AN95" s="11">
        <v>0</v>
      </c>
      <c r="AO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 s="11">
        <f>Table_PBS_SQL_DB2_PBSSQL_PBS_NDP_Tina_CG_QtrlyPerformance_Final[[#This Row],[GOU REL]]+Table_PBS_SQL_DB2_PBSSQL_PBS_NDP_Tina_CG_QtrlyPerformance_Final[[#This Row],[EXT REL]]</f>
        <v>0</v>
      </c>
      <c r="AT95" s="11">
        <f>Table_PBS_SQL_DB2_PBSSQL_PBS_NDP_Tina_CG_QtrlyPerformance_Final[[#This Row],[GOU EXP]]+Table_PBS_SQL_DB2_PBSSQL_PBS_NDP_Tina_CG_QtrlyPerformance_Final[[#This Row],[EXT EXP]]</f>
        <v>0</v>
      </c>
      <c r="AU95" s="11" t="str">
        <f>IF(Table_PBS_SQL_DB2_PBSSQL_PBS_NDP_Tina_CG_QtrlyPerformance_Final[[#This Row],[Item_Code]]&gt;"300000", "Capital", "Recurrent")</f>
        <v>Recurrent</v>
      </c>
    </row>
    <row r="96" spans="1:47" x14ac:dyDescent="0.25">
      <c r="A96" t="s">
        <v>33</v>
      </c>
      <c r="B96" t="s">
        <v>34</v>
      </c>
      <c r="C96" t="s">
        <v>31</v>
      </c>
      <c r="D96" t="s">
        <v>1048</v>
      </c>
      <c r="E96" t="s">
        <v>75</v>
      </c>
      <c r="F96" t="s">
        <v>1042</v>
      </c>
      <c r="G96" t="s">
        <v>87</v>
      </c>
      <c r="H96" t="s">
        <v>1033</v>
      </c>
      <c r="I96" t="s">
        <v>467</v>
      </c>
      <c r="J96" t="s">
        <v>1034</v>
      </c>
      <c r="K96" t="s">
        <v>769</v>
      </c>
      <c r="L96" t="s">
        <v>770</v>
      </c>
      <c r="M96" t="s">
        <v>1044</v>
      </c>
      <c r="N96" t="s">
        <v>1045</v>
      </c>
      <c r="O96" t="s">
        <v>1025</v>
      </c>
      <c r="P96" t="s">
        <v>1026</v>
      </c>
      <c r="Q96" s="11">
        <v>0</v>
      </c>
      <c r="R96" s="11">
        <v>0</v>
      </c>
      <c r="S96" s="11">
        <v>0</v>
      </c>
      <c r="T96" s="11">
        <v>0</v>
      </c>
      <c r="U96" s="11">
        <v>453494501</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0</v>
      </c>
      <c r="AM96" s="11">
        <v>0</v>
      </c>
      <c r="AN96" s="11">
        <v>0</v>
      </c>
      <c r="AO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 s="11">
        <f>Table_PBS_SQL_DB2_PBSSQL_PBS_NDP_Tina_CG_QtrlyPerformance_Final[[#This Row],[GOU REL]]+Table_PBS_SQL_DB2_PBSSQL_PBS_NDP_Tina_CG_QtrlyPerformance_Final[[#This Row],[EXT REL]]</f>
        <v>0</v>
      </c>
      <c r="AT96" s="11">
        <f>Table_PBS_SQL_DB2_PBSSQL_PBS_NDP_Tina_CG_QtrlyPerformance_Final[[#This Row],[GOU EXP]]+Table_PBS_SQL_DB2_PBSSQL_PBS_NDP_Tina_CG_QtrlyPerformance_Final[[#This Row],[EXT EXP]]</f>
        <v>0</v>
      </c>
      <c r="AU96" s="11" t="str">
        <f>IF(Table_PBS_SQL_DB2_PBSSQL_PBS_NDP_Tina_CG_QtrlyPerformance_Final[[#This Row],[Item_Code]]&gt;"300000", "Capital", "Recurrent")</f>
        <v>Recurrent</v>
      </c>
    </row>
    <row r="97" spans="1:47" x14ac:dyDescent="0.25">
      <c r="A97" t="s">
        <v>33</v>
      </c>
      <c r="B97" t="s">
        <v>34</v>
      </c>
      <c r="C97" t="s">
        <v>31</v>
      </c>
      <c r="D97" t="s">
        <v>1048</v>
      </c>
      <c r="E97" t="s">
        <v>75</v>
      </c>
      <c r="F97" t="s">
        <v>1042</v>
      </c>
      <c r="G97" t="s">
        <v>87</v>
      </c>
      <c r="H97" t="s">
        <v>1033</v>
      </c>
      <c r="I97" t="s">
        <v>467</v>
      </c>
      <c r="J97" t="s">
        <v>1034</v>
      </c>
      <c r="K97" t="s">
        <v>769</v>
      </c>
      <c r="L97" t="s">
        <v>770</v>
      </c>
      <c r="M97" t="s">
        <v>1044</v>
      </c>
      <c r="N97" t="s">
        <v>1045</v>
      </c>
      <c r="O97" t="s">
        <v>1052</v>
      </c>
      <c r="P97" t="s">
        <v>1053</v>
      </c>
      <c r="Q97" s="11">
        <v>0</v>
      </c>
      <c r="R97" s="11">
        <v>0</v>
      </c>
      <c r="S97" s="11">
        <v>0</v>
      </c>
      <c r="T97" s="11">
        <v>0</v>
      </c>
      <c r="U97" s="11">
        <v>6497037200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 s="11">
        <f>Table_PBS_SQL_DB2_PBSSQL_PBS_NDP_Tina_CG_QtrlyPerformance_Final[[#This Row],[GOU REL]]+Table_PBS_SQL_DB2_PBSSQL_PBS_NDP_Tina_CG_QtrlyPerformance_Final[[#This Row],[EXT REL]]</f>
        <v>0</v>
      </c>
      <c r="AT97" s="11">
        <f>Table_PBS_SQL_DB2_PBSSQL_PBS_NDP_Tina_CG_QtrlyPerformance_Final[[#This Row],[GOU EXP]]+Table_PBS_SQL_DB2_PBSSQL_PBS_NDP_Tina_CG_QtrlyPerformance_Final[[#This Row],[EXT EXP]]</f>
        <v>0</v>
      </c>
      <c r="AU97" s="11" t="str">
        <f>IF(Table_PBS_SQL_DB2_PBSSQL_PBS_NDP_Tina_CG_QtrlyPerformance_Final[[#This Row],[Item_Code]]&gt;"300000", "Capital", "Recurrent")</f>
        <v>Capital</v>
      </c>
    </row>
    <row r="98" spans="1:47" x14ac:dyDescent="0.25">
      <c r="A98" t="s">
        <v>33</v>
      </c>
      <c r="B98" t="s">
        <v>34</v>
      </c>
      <c r="C98" t="s">
        <v>31</v>
      </c>
      <c r="D98" t="s">
        <v>1048</v>
      </c>
      <c r="E98" t="s">
        <v>75</v>
      </c>
      <c r="F98" t="s">
        <v>1042</v>
      </c>
      <c r="G98" t="s">
        <v>87</v>
      </c>
      <c r="H98" t="s">
        <v>1033</v>
      </c>
      <c r="I98" t="s">
        <v>467</v>
      </c>
      <c r="J98" t="s">
        <v>1034</v>
      </c>
      <c r="K98" t="s">
        <v>769</v>
      </c>
      <c r="L98" t="s">
        <v>770</v>
      </c>
      <c r="M98" t="s">
        <v>1074</v>
      </c>
      <c r="N98" t="s">
        <v>1075</v>
      </c>
      <c r="O98" t="s">
        <v>1062</v>
      </c>
      <c r="P98" t="s">
        <v>1063</v>
      </c>
      <c r="Q98" s="11">
        <v>0</v>
      </c>
      <c r="R98" s="11">
        <v>0</v>
      </c>
      <c r="S98" s="11">
        <v>0</v>
      </c>
      <c r="T98" s="11">
        <v>0</v>
      </c>
      <c r="U98" s="11">
        <v>675073746</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 s="11">
        <f>Table_PBS_SQL_DB2_PBSSQL_PBS_NDP_Tina_CG_QtrlyPerformance_Final[[#This Row],[GOU REL]]+Table_PBS_SQL_DB2_PBSSQL_PBS_NDP_Tina_CG_QtrlyPerformance_Final[[#This Row],[EXT REL]]</f>
        <v>0</v>
      </c>
      <c r="AT98" s="11">
        <f>Table_PBS_SQL_DB2_PBSSQL_PBS_NDP_Tina_CG_QtrlyPerformance_Final[[#This Row],[GOU EXP]]+Table_PBS_SQL_DB2_PBSSQL_PBS_NDP_Tina_CG_QtrlyPerformance_Final[[#This Row],[EXT EXP]]</f>
        <v>0</v>
      </c>
      <c r="AU98" s="11" t="str">
        <f>IF(Table_PBS_SQL_DB2_PBSSQL_PBS_NDP_Tina_CG_QtrlyPerformance_Final[[#This Row],[Item_Code]]&gt;"300000", "Capital", "Recurrent")</f>
        <v>Recurrent</v>
      </c>
    </row>
    <row r="99" spans="1:47" x14ac:dyDescent="0.25">
      <c r="A99" t="s">
        <v>33</v>
      </c>
      <c r="B99" t="s">
        <v>34</v>
      </c>
      <c r="C99" t="s">
        <v>31</v>
      </c>
      <c r="D99" t="s">
        <v>1048</v>
      </c>
      <c r="E99" t="s">
        <v>75</v>
      </c>
      <c r="F99" t="s">
        <v>1042</v>
      </c>
      <c r="G99" t="s">
        <v>87</v>
      </c>
      <c r="H99" t="s">
        <v>1033</v>
      </c>
      <c r="I99" t="s">
        <v>467</v>
      </c>
      <c r="J99" t="s">
        <v>1034</v>
      </c>
      <c r="K99" t="s">
        <v>769</v>
      </c>
      <c r="L99" t="s">
        <v>770</v>
      </c>
      <c r="M99" t="s">
        <v>1074</v>
      </c>
      <c r="N99" t="s">
        <v>1075</v>
      </c>
      <c r="O99" t="s">
        <v>1028</v>
      </c>
      <c r="P99" t="s">
        <v>1029</v>
      </c>
      <c r="Q99" s="11">
        <v>0</v>
      </c>
      <c r="R99" s="11">
        <v>0</v>
      </c>
      <c r="S99" s="11">
        <v>0</v>
      </c>
      <c r="T99" s="11">
        <v>0</v>
      </c>
      <c r="U99" s="11">
        <v>200000000</v>
      </c>
      <c r="V99" s="11">
        <v>0</v>
      </c>
      <c r="W99" s="11">
        <v>0</v>
      </c>
      <c r="X99" s="11">
        <v>0</v>
      </c>
      <c r="Y99" s="11">
        <v>0</v>
      </c>
      <c r="Z99" s="11">
        <v>0</v>
      </c>
      <c r="AA99" s="11">
        <v>0</v>
      </c>
      <c r="AB99" s="11">
        <v>0</v>
      </c>
      <c r="AC99" s="11">
        <v>0</v>
      </c>
      <c r="AD99" s="11">
        <v>0</v>
      </c>
      <c r="AE99" s="11">
        <v>0</v>
      </c>
      <c r="AF99" s="11">
        <v>0</v>
      </c>
      <c r="AG99" s="11">
        <v>0</v>
      </c>
      <c r="AH99" s="11">
        <v>0</v>
      </c>
      <c r="AI99" s="11">
        <v>0</v>
      </c>
      <c r="AJ99" s="11">
        <v>0</v>
      </c>
      <c r="AK99" s="11">
        <v>0</v>
      </c>
      <c r="AL99" s="11">
        <v>0</v>
      </c>
      <c r="AM99" s="11">
        <v>0</v>
      </c>
      <c r="AN99" s="11">
        <v>0</v>
      </c>
      <c r="AO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9" s="11">
        <f>Table_PBS_SQL_DB2_PBSSQL_PBS_NDP_Tina_CG_QtrlyPerformance_Final[[#This Row],[GOU REL]]+Table_PBS_SQL_DB2_PBSSQL_PBS_NDP_Tina_CG_QtrlyPerformance_Final[[#This Row],[EXT REL]]</f>
        <v>0</v>
      </c>
      <c r="AT99" s="11">
        <f>Table_PBS_SQL_DB2_PBSSQL_PBS_NDP_Tina_CG_QtrlyPerformance_Final[[#This Row],[GOU EXP]]+Table_PBS_SQL_DB2_PBSSQL_PBS_NDP_Tina_CG_QtrlyPerformance_Final[[#This Row],[EXT EXP]]</f>
        <v>0</v>
      </c>
      <c r="AU99" s="11" t="str">
        <f>IF(Table_PBS_SQL_DB2_PBSSQL_PBS_NDP_Tina_CG_QtrlyPerformance_Final[[#This Row],[Item_Code]]&gt;"300000", "Capital", "Recurrent")</f>
        <v>Recurrent</v>
      </c>
    </row>
    <row r="100" spans="1:47" x14ac:dyDescent="0.25">
      <c r="A100" t="s">
        <v>33</v>
      </c>
      <c r="B100" t="s">
        <v>34</v>
      </c>
      <c r="C100" t="s">
        <v>31</v>
      </c>
      <c r="D100" t="s">
        <v>1048</v>
      </c>
      <c r="E100" t="s">
        <v>75</v>
      </c>
      <c r="F100" t="s">
        <v>1042</v>
      </c>
      <c r="G100" t="s">
        <v>87</v>
      </c>
      <c r="H100" t="s">
        <v>1033</v>
      </c>
      <c r="I100" t="s">
        <v>467</v>
      </c>
      <c r="J100" t="s">
        <v>1034</v>
      </c>
      <c r="K100" t="s">
        <v>769</v>
      </c>
      <c r="L100" t="s">
        <v>770</v>
      </c>
      <c r="M100" t="s">
        <v>1074</v>
      </c>
      <c r="N100" t="s">
        <v>1075</v>
      </c>
      <c r="O100" t="s">
        <v>1064</v>
      </c>
      <c r="P100" t="s">
        <v>1065</v>
      </c>
      <c r="Q100" s="11">
        <v>0</v>
      </c>
      <c r="R100" s="11">
        <v>0</v>
      </c>
      <c r="S100" s="11">
        <v>0</v>
      </c>
      <c r="T100" s="11">
        <v>0</v>
      </c>
      <c r="U100" s="11">
        <v>75008193</v>
      </c>
      <c r="V100" s="11">
        <v>0</v>
      </c>
      <c r="W100" s="11">
        <v>0</v>
      </c>
      <c r="X100" s="11">
        <v>0</v>
      </c>
      <c r="Y100" s="11">
        <v>0</v>
      </c>
      <c r="Z100" s="11">
        <v>0</v>
      </c>
      <c r="AA100" s="11">
        <v>0</v>
      </c>
      <c r="AB100" s="11">
        <v>0</v>
      </c>
      <c r="AC100" s="11">
        <v>0</v>
      </c>
      <c r="AD100" s="11">
        <v>0</v>
      </c>
      <c r="AE100" s="11">
        <v>0</v>
      </c>
      <c r="AF100" s="11">
        <v>0</v>
      </c>
      <c r="AG100" s="11">
        <v>0</v>
      </c>
      <c r="AH100" s="11">
        <v>0</v>
      </c>
      <c r="AI100" s="11">
        <v>0</v>
      </c>
      <c r="AJ100" s="11">
        <v>0</v>
      </c>
      <c r="AK100" s="11">
        <v>0</v>
      </c>
      <c r="AL100" s="11">
        <v>0</v>
      </c>
      <c r="AM100" s="11">
        <v>0</v>
      </c>
      <c r="AN100" s="11">
        <v>0</v>
      </c>
      <c r="AO1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 s="11">
        <f>Table_PBS_SQL_DB2_PBSSQL_PBS_NDP_Tina_CG_QtrlyPerformance_Final[[#This Row],[GOU REL]]+Table_PBS_SQL_DB2_PBSSQL_PBS_NDP_Tina_CG_QtrlyPerformance_Final[[#This Row],[EXT REL]]</f>
        <v>0</v>
      </c>
      <c r="AT100" s="11">
        <f>Table_PBS_SQL_DB2_PBSSQL_PBS_NDP_Tina_CG_QtrlyPerformance_Final[[#This Row],[GOU EXP]]+Table_PBS_SQL_DB2_PBSSQL_PBS_NDP_Tina_CG_QtrlyPerformance_Final[[#This Row],[EXT EXP]]</f>
        <v>0</v>
      </c>
      <c r="AU100" s="11" t="str">
        <f>IF(Table_PBS_SQL_DB2_PBSSQL_PBS_NDP_Tina_CG_QtrlyPerformance_Final[[#This Row],[Item_Code]]&gt;"300000", "Capital", "Recurrent")</f>
        <v>Recurrent</v>
      </c>
    </row>
    <row r="101" spans="1:47" x14ac:dyDescent="0.25">
      <c r="A101" t="s">
        <v>33</v>
      </c>
      <c r="B101" t="s">
        <v>34</v>
      </c>
      <c r="C101" t="s">
        <v>31</v>
      </c>
      <c r="D101" t="s">
        <v>1048</v>
      </c>
      <c r="E101" t="s">
        <v>75</v>
      </c>
      <c r="F101" t="s">
        <v>1042</v>
      </c>
      <c r="G101" t="s">
        <v>87</v>
      </c>
      <c r="H101" t="s">
        <v>1033</v>
      </c>
      <c r="I101" t="s">
        <v>467</v>
      </c>
      <c r="J101" t="s">
        <v>1034</v>
      </c>
      <c r="K101" t="s">
        <v>769</v>
      </c>
      <c r="L101" t="s">
        <v>770</v>
      </c>
      <c r="M101" t="s">
        <v>1074</v>
      </c>
      <c r="N101" t="s">
        <v>1075</v>
      </c>
      <c r="O101" t="s">
        <v>1016</v>
      </c>
      <c r="P101" t="s">
        <v>1017</v>
      </c>
      <c r="Q101" s="11">
        <v>0</v>
      </c>
      <c r="R101" s="11">
        <v>0</v>
      </c>
      <c r="S101" s="11">
        <v>0</v>
      </c>
      <c r="T101" s="11">
        <v>0</v>
      </c>
      <c r="U101" s="11">
        <v>469596540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c r="AL101" s="11">
        <v>0</v>
      </c>
      <c r="AM101" s="11">
        <v>0</v>
      </c>
      <c r="AN101" s="11">
        <v>0</v>
      </c>
      <c r="AO1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1" s="11">
        <f>Table_PBS_SQL_DB2_PBSSQL_PBS_NDP_Tina_CG_QtrlyPerformance_Final[[#This Row],[GOU REL]]+Table_PBS_SQL_DB2_PBSSQL_PBS_NDP_Tina_CG_QtrlyPerformance_Final[[#This Row],[EXT REL]]</f>
        <v>0</v>
      </c>
      <c r="AT101" s="11">
        <f>Table_PBS_SQL_DB2_PBSSQL_PBS_NDP_Tina_CG_QtrlyPerformance_Final[[#This Row],[GOU EXP]]+Table_PBS_SQL_DB2_PBSSQL_PBS_NDP_Tina_CG_QtrlyPerformance_Final[[#This Row],[EXT EXP]]</f>
        <v>0</v>
      </c>
      <c r="AU101" s="11" t="str">
        <f>IF(Table_PBS_SQL_DB2_PBSSQL_PBS_NDP_Tina_CG_QtrlyPerformance_Final[[#This Row],[Item_Code]]&gt;"300000", "Capital", "Recurrent")</f>
        <v>Recurrent</v>
      </c>
    </row>
    <row r="102" spans="1:47" x14ac:dyDescent="0.25">
      <c r="A102" t="s">
        <v>33</v>
      </c>
      <c r="B102" t="s">
        <v>34</v>
      </c>
      <c r="C102" t="s">
        <v>31</v>
      </c>
      <c r="D102" t="s">
        <v>1048</v>
      </c>
      <c r="E102" t="s">
        <v>75</v>
      </c>
      <c r="F102" t="s">
        <v>1042</v>
      </c>
      <c r="G102" t="s">
        <v>87</v>
      </c>
      <c r="H102" t="s">
        <v>1033</v>
      </c>
      <c r="I102" t="s">
        <v>467</v>
      </c>
      <c r="J102" t="s">
        <v>1034</v>
      </c>
      <c r="K102" t="s">
        <v>769</v>
      </c>
      <c r="L102" t="s">
        <v>770</v>
      </c>
      <c r="M102" t="s">
        <v>1074</v>
      </c>
      <c r="N102" t="s">
        <v>1075</v>
      </c>
      <c r="O102" t="s">
        <v>996</v>
      </c>
      <c r="P102" t="s">
        <v>997</v>
      </c>
      <c r="Q102" s="11">
        <v>0</v>
      </c>
      <c r="R102" s="11">
        <v>0</v>
      </c>
      <c r="S102" s="11">
        <v>0</v>
      </c>
      <c r="T102" s="11">
        <v>0</v>
      </c>
      <c r="U102" s="11">
        <v>170248580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 s="11">
        <f>Table_PBS_SQL_DB2_PBSSQL_PBS_NDP_Tina_CG_QtrlyPerformance_Final[[#This Row],[GOU REL]]+Table_PBS_SQL_DB2_PBSSQL_PBS_NDP_Tina_CG_QtrlyPerformance_Final[[#This Row],[EXT REL]]</f>
        <v>0</v>
      </c>
      <c r="AT102" s="11">
        <f>Table_PBS_SQL_DB2_PBSSQL_PBS_NDP_Tina_CG_QtrlyPerformance_Final[[#This Row],[GOU EXP]]+Table_PBS_SQL_DB2_PBSSQL_PBS_NDP_Tina_CG_QtrlyPerformance_Final[[#This Row],[EXT EXP]]</f>
        <v>0</v>
      </c>
      <c r="AU102" s="11" t="str">
        <f>IF(Table_PBS_SQL_DB2_PBSSQL_PBS_NDP_Tina_CG_QtrlyPerformance_Final[[#This Row],[Item_Code]]&gt;"300000", "Capital", "Recurrent")</f>
        <v>Recurrent</v>
      </c>
    </row>
    <row r="103" spans="1:47" x14ac:dyDescent="0.25">
      <c r="A103" t="s">
        <v>33</v>
      </c>
      <c r="B103" t="s">
        <v>34</v>
      </c>
      <c r="C103" t="s">
        <v>31</v>
      </c>
      <c r="D103" t="s">
        <v>1048</v>
      </c>
      <c r="E103" t="s">
        <v>75</v>
      </c>
      <c r="F103" t="s">
        <v>1042</v>
      </c>
      <c r="G103" t="s">
        <v>87</v>
      </c>
      <c r="H103" t="s">
        <v>1033</v>
      </c>
      <c r="I103" t="s">
        <v>467</v>
      </c>
      <c r="J103" t="s">
        <v>1034</v>
      </c>
      <c r="K103" t="s">
        <v>769</v>
      </c>
      <c r="L103" t="s">
        <v>770</v>
      </c>
      <c r="M103" t="s">
        <v>1074</v>
      </c>
      <c r="N103" t="s">
        <v>1075</v>
      </c>
      <c r="O103" t="s">
        <v>1002</v>
      </c>
      <c r="P103" t="s">
        <v>1003</v>
      </c>
      <c r="Q103" s="11">
        <v>0</v>
      </c>
      <c r="R103" s="11">
        <v>0</v>
      </c>
      <c r="S103" s="11">
        <v>0</v>
      </c>
      <c r="T103" s="11">
        <v>0</v>
      </c>
      <c r="U103" s="11">
        <v>17656604</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3" s="11">
        <f>Table_PBS_SQL_DB2_PBSSQL_PBS_NDP_Tina_CG_QtrlyPerformance_Final[[#This Row],[GOU REL]]+Table_PBS_SQL_DB2_PBSSQL_PBS_NDP_Tina_CG_QtrlyPerformance_Final[[#This Row],[EXT REL]]</f>
        <v>0</v>
      </c>
      <c r="AT103" s="11">
        <f>Table_PBS_SQL_DB2_PBSSQL_PBS_NDP_Tina_CG_QtrlyPerformance_Final[[#This Row],[GOU EXP]]+Table_PBS_SQL_DB2_PBSSQL_PBS_NDP_Tina_CG_QtrlyPerformance_Final[[#This Row],[EXT EXP]]</f>
        <v>0</v>
      </c>
      <c r="AU103" s="11" t="str">
        <f>IF(Table_PBS_SQL_DB2_PBSSQL_PBS_NDP_Tina_CG_QtrlyPerformance_Final[[#This Row],[Item_Code]]&gt;"300000", "Capital", "Recurrent")</f>
        <v>Recurrent</v>
      </c>
    </row>
    <row r="104" spans="1:47" x14ac:dyDescent="0.25">
      <c r="A104" t="s">
        <v>33</v>
      </c>
      <c r="B104" t="s">
        <v>34</v>
      </c>
      <c r="C104" t="s">
        <v>31</v>
      </c>
      <c r="D104" t="s">
        <v>1048</v>
      </c>
      <c r="E104" t="s">
        <v>75</v>
      </c>
      <c r="F104" t="s">
        <v>1042</v>
      </c>
      <c r="G104" t="s">
        <v>87</v>
      </c>
      <c r="H104" t="s">
        <v>1033</v>
      </c>
      <c r="I104" t="s">
        <v>467</v>
      </c>
      <c r="J104" t="s">
        <v>1034</v>
      </c>
      <c r="K104" t="s">
        <v>769</v>
      </c>
      <c r="L104" t="s">
        <v>770</v>
      </c>
      <c r="M104" t="s">
        <v>1074</v>
      </c>
      <c r="N104" t="s">
        <v>1075</v>
      </c>
      <c r="O104" t="s">
        <v>904</v>
      </c>
      <c r="P104" t="s">
        <v>905</v>
      </c>
      <c r="Q104" s="11">
        <v>0</v>
      </c>
      <c r="R104" s="11">
        <v>0</v>
      </c>
      <c r="S104" s="11">
        <v>0</v>
      </c>
      <c r="T104" s="11">
        <v>0</v>
      </c>
      <c r="U104" s="11">
        <v>32183412</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 s="11">
        <f>Table_PBS_SQL_DB2_PBSSQL_PBS_NDP_Tina_CG_QtrlyPerformance_Final[[#This Row],[GOU REL]]+Table_PBS_SQL_DB2_PBSSQL_PBS_NDP_Tina_CG_QtrlyPerformance_Final[[#This Row],[EXT REL]]</f>
        <v>0</v>
      </c>
      <c r="AT104" s="11">
        <f>Table_PBS_SQL_DB2_PBSSQL_PBS_NDP_Tina_CG_QtrlyPerformance_Final[[#This Row],[GOU EXP]]+Table_PBS_SQL_DB2_PBSSQL_PBS_NDP_Tina_CG_QtrlyPerformance_Final[[#This Row],[EXT EXP]]</f>
        <v>0</v>
      </c>
      <c r="AU104" s="11" t="str">
        <f>IF(Table_PBS_SQL_DB2_PBSSQL_PBS_NDP_Tina_CG_QtrlyPerformance_Final[[#This Row],[Item_Code]]&gt;"300000", "Capital", "Recurrent")</f>
        <v>Recurrent</v>
      </c>
    </row>
    <row r="105" spans="1:47" x14ac:dyDescent="0.25">
      <c r="A105" t="s">
        <v>33</v>
      </c>
      <c r="B105" t="s">
        <v>34</v>
      </c>
      <c r="C105" t="s">
        <v>31</v>
      </c>
      <c r="D105" t="s">
        <v>1048</v>
      </c>
      <c r="E105" t="s">
        <v>75</v>
      </c>
      <c r="F105" t="s">
        <v>1042</v>
      </c>
      <c r="G105" t="s">
        <v>87</v>
      </c>
      <c r="H105" t="s">
        <v>1033</v>
      </c>
      <c r="I105" t="s">
        <v>467</v>
      </c>
      <c r="J105" t="s">
        <v>1034</v>
      </c>
      <c r="K105" t="s">
        <v>769</v>
      </c>
      <c r="L105" t="s">
        <v>770</v>
      </c>
      <c r="M105" t="s">
        <v>1074</v>
      </c>
      <c r="N105" t="s">
        <v>1075</v>
      </c>
      <c r="O105" t="s">
        <v>906</v>
      </c>
      <c r="P105" t="s">
        <v>907</v>
      </c>
      <c r="Q105" s="11">
        <v>0</v>
      </c>
      <c r="R105" s="11">
        <v>0</v>
      </c>
      <c r="S105" s="11">
        <v>0</v>
      </c>
      <c r="T105" s="11">
        <v>0</v>
      </c>
      <c r="U105" s="11">
        <v>282086802</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 s="11">
        <f>Table_PBS_SQL_DB2_PBSSQL_PBS_NDP_Tina_CG_QtrlyPerformance_Final[[#This Row],[GOU REL]]+Table_PBS_SQL_DB2_PBSSQL_PBS_NDP_Tina_CG_QtrlyPerformance_Final[[#This Row],[EXT REL]]</f>
        <v>0</v>
      </c>
      <c r="AT105" s="11">
        <f>Table_PBS_SQL_DB2_PBSSQL_PBS_NDP_Tina_CG_QtrlyPerformance_Final[[#This Row],[GOU EXP]]+Table_PBS_SQL_DB2_PBSSQL_PBS_NDP_Tina_CG_QtrlyPerformance_Final[[#This Row],[EXT EXP]]</f>
        <v>0</v>
      </c>
      <c r="AU105" s="11" t="str">
        <f>IF(Table_PBS_SQL_DB2_PBSSQL_PBS_NDP_Tina_CG_QtrlyPerformance_Final[[#This Row],[Item_Code]]&gt;"300000", "Capital", "Recurrent")</f>
        <v>Recurrent</v>
      </c>
    </row>
    <row r="106" spans="1:47" x14ac:dyDescent="0.25">
      <c r="A106" t="s">
        <v>33</v>
      </c>
      <c r="B106" t="s">
        <v>34</v>
      </c>
      <c r="C106" t="s">
        <v>31</v>
      </c>
      <c r="D106" t="s">
        <v>1048</v>
      </c>
      <c r="E106" t="s">
        <v>75</v>
      </c>
      <c r="F106" t="s">
        <v>1042</v>
      </c>
      <c r="G106" t="s">
        <v>87</v>
      </c>
      <c r="H106" t="s">
        <v>1033</v>
      </c>
      <c r="I106" t="s">
        <v>467</v>
      </c>
      <c r="J106" t="s">
        <v>1034</v>
      </c>
      <c r="K106" t="s">
        <v>769</v>
      </c>
      <c r="L106" t="s">
        <v>770</v>
      </c>
      <c r="M106" t="s">
        <v>1074</v>
      </c>
      <c r="N106" t="s">
        <v>1075</v>
      </c>
      <c r="O106" t="s">
        <v>1076</v>
      </c>
      <c r="P106" t="s">
        <v>1077</v>
      </c>
      <c r="Q106" s="11">
        <v>0</v>
      </c>
      <c r="R106" s="11">
        <v>0</v>
      </c>
      <c r="S106" s="11">
        <v>0</v>
      </c>
      <c r="T106" s="11">
        <v>0</v>
      </c>
      <c r="U106" s="11">
        <v>2000000</v>
      </c>
      <c r="V106" s="11">
        <v>0</v>
      </c>
      <c r="W106" s="11">
        <v>0</v>
      </c>
      <c r="X106" s="11">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 s="11">
        <f>Table_PBS_SQL_DB2_PBSSQL_PBS_NDP_Tina_CG_QtrlyPerformance_Final[[#This Row],[GOU REL]]+Table_PBS_SQL_DB2_PBSSQL_PBS_NDP_Tina_CG_QtrlyPerformance_Final[[#This Row],[EXT REL]]</f>
        <v>0</v>
      </c>
      <c r="AT106" s="11">
        <f>Table_PBS_SQL_DB2_PBSSQL_PBS_NDP_Tina_CG_QtrlyPerformance_Final[[#This Row],[GOU EXP]]+Table_PBS_SQL_DB2_PBSSQL_PBS_NDP_Tina_CG_QtrlyPerformance_Final[[#This Row],[EXT EXP]]</f>
        <v>0</v>
      </c>
      <c r="AU106" s="11" t="str">
        <f>IF(Table_PBS_SQL_DB2_PBSSQL_PBS_NDP_Tina_CG_QtrlyPerformance_Final[[#This Row],[Item_Code]]&gt;"300000", "Capital", "Recurrent")</f>
        <v>Recurrent</v>
      </c>
    </row>
    <row r="107" spans="1:47" x14ac:dyDescent="0.25">
      <c r="A107" t="s">
        <v>33</v>
      </c>
      <c r="B107" t="s">
        <v>34</v>
      </c>
      <c r="C107" t="s">
        <v>31</v>
      </c>
      <c r="D107" t="s">
        <v>1048</v>
      </c>
      <c r="E107" t="s">
        <v>75</v>
      </c>
      <c r="F107" t="s">
        <v>1042</v>
      </c>
      <c r="G107" t="s">
        <v>87</v>
      </c>
      <c r="H107" t="s">
        <v>1033</v>
      </c>
      <c r="I107" t="s">
        <v>467</v>
      </c>
      <c r="J107" t="s">
        <v>1034</v>
      </c>
      <c r="K107" t="s">
        <v>769</v>
      </c>
      <c r="L107" t="s">
        <v>770</v>
      </c>
      <c r="M107" t="s">
        <v>1074</v>
      </c>
      <c r="N107" t="s">
        <v>1075</v>
      </c>
      <c r="O107" t="s">
        <v>1085</v>
      </c>
      <c r="P107" t="s">
        <v>1086</v>
      </c>
      <c r="Q107" s="11">
        <v>0</v>
      </c>
      <c r="R107" s="11">
        <v>0</v>
      </c>
      <c r="S107" s="11">
        <v>0</v>
      </c>
      <c r="T107" s="11">
        <v>0</v>
      </c>
      <c r="U107" s="11">
        <v>2696000000</v>
      </c>
      <c r="V107" s="11">
        <v>0</v>
      </c>
      <c r="W107" s="11">
        <v>0</v>
      </c>
      <c r="X107" s="11">
        <v>0</v>
      </c>
      <c r="Y107" s="11">
        <v>0</v>
      </c>
      <c r="Z107" s="11">
        <v>0</v>
      </c>
      <c r="AA107" s="11">
        <v>0</v>
      </c>
      <c r="AB107" s="11">
        <v>0</v>
      </c>
      <c r="AC107" s="11">
        <v>0</v>
      </c>
      <c r="AD107" s="11">
        <v>0</v>
      </c>
      <c r="AE107" s="11">
        <v>0</v>
      </c>
      <c r="AF107" s="11">
        <v>0</v>
      </c>
      <c r="AG107" s="11">
        <v>0</v>
      </c>
      <c r="AH107" s="11">
        <v>0</v>
      </c>
      <c r="AI107" s="11">
        <v>0</v>
      </c>
      <c r="AJ107" s="11">
        <v>0</v>
      </c>
      <c r="AK107" s="11">
        <v>0</v>
      </c>
      <c r="AL107" s="11">
        <v>0</v>
      </c>
      <c r="AM107" s="11">
        <v>0</v>
      </c>
      <c r="AN107" s="11">
        <v>0</v>
      </c>
      <c r="AO1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 s="11">
        <f>Table_PBS_SQL_DB2_PBSSQL_PBS_NDP_Tina_CG_QtrlyPerformance_Final[[#This Row],[GOU REL]]+Table_PBS_SQL_DB2_PBSSQL_PBS_NDP_Tina_CG_QtrlyPerformance_Final[[#This Row],[EXT REL]]</f>
        <v>0</v>
      </c>
      <c r="AT107" s="11">
        <f>Table_PBS_SQL_DB2_PBSSQL_PBS_NDP_Tina_CG_QtrlyPerformance_Final[[#This Row],[GOU EXP]]+Table_PBS_SQL_DB2_PBSSQL_PBS_NDP_Tina_CG_QtrlyPerformance_Final[[#This Row],[EXT EXP]]</f>
        <v>0</v>
      </c>
      <c r="AU107" s="11" t="str">
        <f>IF(Table_PBS_SQL_DB2_PBSSQL_PBS_NDP_Tina_CG_QtrlyPerformance_Final[[#This Row],[Item_Code]]&gt;"300000", "Capital", "Recurrent")</f>
        <v>Recurrent</v>
      </c>
    </row>
    <row r="108" spans="1:47" x14ac:dyDescent="0.25">
      <c r="A108" t="s">
        <v>33</v>
      </c>
      <c r="B108" t="s">
        <v>34</v>
      </c>
      <c r="C108" t="s">
        <v>31</v>
      </c>
      <c r="D108" t="s">
        <v>1048</v>
      </c>
      <c r="E108" t="s">
        <v>75</v>
      </c>
      <c r="F108" t="s">
        <v>1042</v>
      </c>
      <c r="G108" t="s">
        <v>87</v>
      </c>
      <c r="H108" t="s">
        <v>1033</v>
      </c>
      <c r="I108" t="s">
        <v>467</v>
      </c>
      <c r="J108" t="s">
        <v>1034</v>
      </c>
      <c r="K108" t="s">
        <v>769</v>
      </c>
      <c r="L108" t="s">
        <v>770</v>
      </c>
      <c r="M108" t="s">
        <v>1074</v>
      </c>
      <c r="N108" t="s">
        <v>1075</v>
      </c>
      <c r="O108" t="s">
        <v>911</v>
      </c>
      <c r="P108" t="s">
        <v>912</v>
      </c>
      <c r="Q108" s="11">
        <v>0</v>
      </c>
      <c r="R108" s="11">
        <v>0</v>
      </c>
      <c r="S108" s="11">
        <v>0</v>
      </c>
      <c r="T108" s="11">
        <v>0</v>
      </c>
      <c r="U108" s="11">
        <v>40000000</v>
      </c>
      <c r="V108" s="11">
        <v>0</v>
      </c>
      <c r="W108" s="11">
        <v>0</v>
      </c>
      <c r="X108" s="11">
        <v>0</v>
      </c>
      <c r="Y108" s="11">
        <v>0</v>
      </c>
      <c r="Z108" s="11">
        <v>0</v>
      </c>
      <c r="AA108" s="11">
        <v>0</v>
      </c>
      <c r="AB108" s="11">
        <v>0</v>
      </c>
      <c r="AC108" s="11">
        <v>0</v>
      </c>
      <c r="AD108" s="11">
        <v>0</v>
      </c>
      <c r="AE108" s="11">
        <v>0</v>
      </c>
      <c r="AF108" s="11">
        <v>0</v>
      </c>
      <c r="AG108" s="11">
        <v>0</v>
      </c>
      <c r="AH108" s="11">
        <v>0</v>
      </c>
      <c r="AI108" s="11">
        <v>0</v>
      </c>
      <c r="AJ108" s="11">
        <v>0</v>
      </c>
      <c r="AK108" s="11">
        <v>0</v>
      </c>
      <c r="AL108" s="11">
        <v>0</v>
      </c>
      <c r="AM108" s="11">
        <v>0</v>
      </c>
      <c r="AN108" s="11">
        <v>0</v>
      </c>
      <c r="AO1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 s="11">
        <f>Table_PBS_SQL_DB2_PBSSQL_PBS_NDP_Tina_CG_QtrlyPerformance_Final[[#This Row],[GOU REL]]+Table_PBS_SQL_DB2_PBSSQL_PBS_NDP_Tina_CG_QtrlyPerformance_Final[[#This Row],[EXT REL]]</f>
        <v>0</v>
      </c>
      <c r="AT108" s="11">
        <f>Table_PBS_SQL_DB2_PBSSQL_PBS_NDP_Tina_CG_QtrlyPerformance_Final[[#This Row],[GOU EXP]]+Table_PBS_SQL_DB2_PBSSQL_PBS_NDP_Tina_CG_QtrlyPerformance_Final[[#This Row],[EXT EXP]]</f>
        <v>0</v>
      </c>
      <c r="AU108" s="11" t="str">
        <f>IF(Table_PBS_SQL_DB2_PBSSQL_PBS_NDP_Tina_CG_QtrlyPerformance_Final[[#This Row],[Item_Code]]&gt;"300000", "Capital", "Recurrent")</f>
        <v>Recurrent</v>
      </c>
    </row>
    <row r="109" spans="1:47" x14ac:dyDescent="0.25">
      <c r="A109" t="s">
        <v>33</v>
      </c>
      <c r="B109" t="s">
        <v>34</v>
      </c>
      <c r="C109" t="s">
        <v>31</v>
      </c>
      <c r="D109" t="s">
        <v>1048</v>
      </c>
      <c r="E109" t="s">
        <v>75</v>
      </c>
      <c r="F109" t="s">
        <v>1042</v>
      </c>
      <c r="G109" t="s">
        <v>87</v>
      </c>
      <c r="H109" t="s">
        <v>1033</v>
      </c>
      <c r="I109" t="s">
        <v>467</v>
      </c>
      <c r="J109" t="s">
        <v>1034</v>
      </c>
      <c r="K109" t="s">
        <v>769</v>
      </c>
      <c r="L109" t="s">
        <v>770</v>
      </c>
      <c r="M109" t="s">
        <v>1074</v>
      </c>
      <c r="N109" t="s">
        <v>1075</v>
      </c>
      <c r="O109" t="s">
        <v>1005</v>
      </c>
      <c r="P109" t="s">
        <v>1006</v>
      </c>
      <c r="Q109" s="11">
        <v>0</v>
      </c>
      <c r="R109" s="11">
        <v>0</v>
      </c>
      <c r="S109" s="11">
        <v>0</v>
      </c>
      <c r="T109" s="11">
        <v>0</v>
      </c>
      <c r="U109" s="11">
        <v>2856750057</v>
      </c>
      <c r="V109" s="11">
        <v>0</v>
      </c>
      <c r="W109" s="11">
        <v>0</v>
      </c>
      <c r="X109" s="11">
        <v>0</v>
      </c>
      <c r="Y109" s="11">
        <v>0</v>
      </c>
      <c r="Z109" s="11">
        <v>0</v>
      </c>
      <c r="AA109" s="11">
        <v>0</v>
      </c>
      <c r="AB109" s="11">
        <v>0</v>
      </c>
      <c r="AC109" s="11">
        <v>0</v>
      </c>
      <c r="AD109" s="11">
        <v>0</v>
      </c>
      <c r="AE109" s="11">
        <v>0</v>
      </c>
      <c r="AF109" s="11">
        <v>0</v>
      </c>
      <c r="AG109" s="11">
        <v>0</v>
      </c>
      <c r="AH109" s="11">
        <v>0</v>
      </c>
      <c r="AI109" s="11">
        <v>0</v>
      </c>
      <c r="AJ109" s="11">
        <v>0</v>
      </c>
      <c r="AK109" s="11">
        <v>0</v>
      </c>
      <c r="AL109" s="11">
        <v>0</v>
      </c>
      <c r="AM109" s="11">
        <v>0</v>
      </c>
      <c r="AN109" s="11">
        <v>0</v>
      </c>
      <c r="AO1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9" s="11">
        <f>Table_PBS_SQL_DB2_PBSSQL_PBS_NDP_Tina_CG_QtrlyPerformance_Final[[#This Row],[GOU REL]]+Table_PBS_SQL_DB2_PBSSQL_PBS_NDP_Tina_CG_QtrlyPerformance_Final[[#This Row],[EXT REL]]</f>
        <v>0</v>
      </c>
      <c r="AT109" s="11">
        <f>Table_PBS_SQL_DB2_PBSSQL_PBS_NDP_Tina_CG_QtrlyPerformance_Final[[#This Row],[GOU EXP]]+Table_PBS_SQL_DB2_PBSSQL_PBS_NDP_Tina_CG_QtrlyPerformance_Final[[#This Row],[EXT EXP]]</f>
        <v>0</v>
      </c>
      <c r="AU109" s="11" t="str">
        <f>IF(Table_PBS_SQL_DB2_PBSSQL_PBS_NDP_Tina_CG_QtrlyPerformance_Final[[#This Row],[Item_Code]]&gt;"300000", "Capital", "Recurrent")</f>
        <v>Recurrent</v>
      </c>
    </row>
    <row r="110" spans="1:47" x14ac:dyDescent="0.25">
      <c r="A110" t="s">
        <v>33</v>
      </c>
      <c r="B110" t="s">
        <v>34</v>
      </c>
      <c r="C110" t="s">
        <v>31</v>
      </c>
      <c r="D110" t="s">
        <v>1048</v>
      </c>
      <c r="E110" t="s">
        <v>75</v>
      </c>
      <c r="F110" t="s">
        <v>1042</v>
      </c>
      <c r="G110" t="s">
        <v>87</v>
      </c>
      <c r="H110" t="s">
        <v>1033</v>
      </c>
      <c r="I110" t="s">
        <v>467</v>
      </c>
      <c r="J110" t="s">
        <v>1034</v>
      </c>
      <c r="K110" t="s">
        <v>769</v>
      </c>
      <c r="L110" t="s">
        <v>770</v>
      </c>
      <c r="M110" t="s">
        <v>1074</v>
      </c>
      <c r="N110" t="s">
        <v>1075</v>
      </c>
      <c r="O110" t="s">
        <v>922</v>
      </c>
      <c r="P110" t="s">
        <v>923</v>
      </c>
      <c r="Q110" s="11">
        <v>0</v>
      </c>
      <c r="R110" s="11">
        <v>0</v>
      </c>
      <c r="S110" s="11">
        <v>0</v>
      </c>
      <c r="T110" s="11">
        <v>0</v>
      </c>
      <c r="U110" s="11">
        <v>245260000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 s="11">
        <f>Table_PBS_SQL_DB2_PBSSQL_PBS_NDP_Tina_CG_QtrlyPerformance_Final[[#This Row],[GOU REL]]+Table_PBS_SQL_DB2_PBSSQL_PBS_NDP_Tina_CG_QtrlyPerformance_Final[[#This Row],[EXT REL]]</f>
        <v>0</v>
      </c>
      <c r="AT110" s="11">
        <f>Table_PBS_SQL_DB2_PBSSQL_PBS_NDP_Tina_CG_QtrlyPerformance_Final[[#This Row],[GOU EXP]]+Table_PBS_SQL_DB2_PBSSQL_PBS_NDP_Tina_CG_QtrlyPerformance_Final[[#This Row],[EXT EXP]]</f>
        <v>0</v>
      </c>
      <c r="AU110" s="11" t="str">
        <f>IF(Table_PBS_SQL_DB2_PBSSQL_PBS_NDP_Tina_CG_QtrlyPerformance_Final[[#This Row],[Item_Code]]&gt;"300000", "Capital", "Recurrent")</f>
        <v>Recurrent</v>
      </c>
    </row>
    <row r="111" spans="1:47" x14ac:dyDescent="0.25">
      <c r="A111" t="s">
        <v>33</v>
      </c>
      <c r="B111" t="s">
        <v>34</v>
      </c>
      <c r="C111" t="s">
        <v>31</v>
      </c>
      <c r="D111" t="s">
        <v>1048</v>
      </c>
      <c r="E111" t="s">
        <v>75</v>
      </c>
      <c r="F111" t="s">
        <v>1042</v>
      </c>
      <c r="G111" t="s">
        <v>87</v>
      </c>
      <c r="H111" t="s">
        <v>1033</v>
      </c>
      <c r="I111" t="s">
        <v>467</v>
      </c>
      <c r="J111" t="s">
        <v>1034</v>
      </c>
      <c r="K111" t="s">
        <v>769</v>
      </c>
      <c r="L111" t="s">
        <v>770</v>
      </c>
      <c r="M111" t="s">
        <v>1074</v>
      </c>
      <c r="N111" t="s">
        <v>1075</v>
      </c>
      <c r="O111" t="s">
        <v>1004</v>
      </c>
      <c r="P111" t="s">
        <v>868</v>
      </c>
      <c r="Q111" s="11">
        <v>0</v>
      </c>
      <c r="R111" s="11">
        <v>0</v>
      </c>
      <c r="S111" s="11">
        <v>0</v>
      </c>
      <c r="T111" s="11">
        <v>0</v>
      </c>
      <c r="U111" s="11">
        <v>88200704</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1" s="11">
        <f>Table_PBS_SQL_DB2_PBSSQL_PBS_NDP_Tina_CG_QtrlyPerformance_Final[[#This Row],[GOU REL]]+Table_PBS_SQL_DB2_PBSSQL_PBS_NDP_Tina_CG_QtrlyPerformance_Final[[#This Row],[EXT REL]]</f>
        <v>0</v>
      </c>
      <c r="AT111" s="11">
        <f>Table_PBS_SQL_DB2_PBSSQL_PBS_NDP_Tina_CG_QtrlyPerformance_Final[[#This Row],[GOU EXP]]+Table_PBS_SQL_DB2_PBSSQL_PBS_NDP_Tina_CG_QtrlyPerformance_Final[[#This Row],[EXT EXP]]</f>
        <v>0</v>
      </c>
      <c r="AU111" s="11" t="str">
        <f>IF(Table_PBS_SQL_DB2_PBSSQL_PBS_NDP_Tina_CG_QtrlyPerformance_Final[[#This Row],[Item_Code]]&gt;"300000", "Capital", "Recurrent")</f>
        <v>Recurrent</v>
      </c>
    </row>
    <row r="112" spans="1:47" x14ac:dyDescent="0.25">
      <c r="A112" t="s">
        <v>33</v>
      </c>
      <c r="B112" t="s">
        <v>34</v>
      </c>
      <c r="C112" t="s">
        <v>31</v>
      </c>
      <c r="D112" t="s">
        <v>1048</v>
      </c>
      <c r="E112" t="s">
        <v>75</v>
      </c>
      <c r="F112" t="s">
        <v>1042</v>
      </c>
      <c r="G112" t="s">
        <v>87</v>
      </c>
      <c r="H112" t="s">
        <v>1033</v>
      </c>
      <c r="I112" t="s">
        <v>467</v>
      </c>
      <c r="J112" t="s">
        <v>1034</v>
      </c>
      <c r="K112" t="s">
        <v>769</v>
      </c>
      <c r="L112" t="s">
        <v>770</v>
      </c>
      <c r="M112" t="s">
        <v>1074</v>
      </c>
      <c r="N112" t="s">
        <v>1075</v>
      </c>
      <c r="O112" t="s">
        <v>1087</v>
      </c>
      <c r="P112" t="s">
        <v>1088</v>
      </c>
      <c r="Q112" s="11">
        <v>0</v>
      </c>
      <c r="R112" s="11">
        <v>0</v>
      </c>
      <c r="S112" s="11">
        <v>0</v>
      </c>
      <c r="T112" s="11">
        <v>0</v>
      </c>
      <c r="U112" s="11">
        <v>347970940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 s="11">
        <f>Table_PBS_SQL_DB2_PBSSQL_PBS_NDP_Tina_CG_QtrlyPerformance_Final[[#This Row],[GOU REL]]+Table_PBS_SQL_DB2_PBSSQL_PBS_NDP_Tina_CG_QtrlyPerformance_Final[[#This Row],[EXT REL]]</f>
        <v>0</v>
      </c>
      <c r="AT112" s="11">
        <f>Table_PBS_SQL_DB2_PBSSQL_PBS_NDP_Tina_CG_QtrlyPerformance_Final[[#This Row],[GOU EXP]]+Table_PBS_SQL_DB2_PBSSQL_PBS_NDP_Tina_CG_QtrlyPerformance_Final[[#This Row],[EXT EXP]]</f>
        <v>0</v>
      </c>
      <c r="AU112" s="11" t="str">
        <f>IF(Table_PBS_SQL_DB2_PBSSQL_PBS_NDP_Tina_CG_QtrlyPerformance_Final[[#This Row],[Item_Code]]&gt;"300000", "Capital", "Recurrent")</f>
        <v>Capital</v>
      </c>
    </row>
    <row r="113" spans="1:47" x14ac:dyDescent="0.25">
      <c r="A113" t="s">
        <v>33</v>
      </c>
      <c r="B113" t="s">
        <v>34</v>
      </c>
      <c r="C113" t="s">
        <v>31</v>
      </c>
      <c r="D113" t="s">
        <v>1031</v>
      </c>
      <c r="E113" t="s">
        <v>75</v>
      </c>
      <c r="F113" t="s">
        <v>1042</v>
      </c>
      <c r="G113" t="s">
        <v>87</v>
      </c>
      <c r="H113" t="s">
        <v>1033</v>
      </c>
      <c r="I113" t="s">
        <v>467</v>
      </c>
      <c r="J113" t="s">
        <v>1034</v>
      </c>
      <c r="K113" t="s">
        <v>769</v>
      </c>
      <c r="L113" t="s">
        <v>1073</v>
      </c>
      <c r="M113" t="s">
        <v>1074</v>
      </c>
      <c r="N113" t="s">
        <v>1075</v>
      </c>
      <c r="O113" t="s">
        <v>1064</v>
      </c>
      <c r="P113" t="s">
        <v>1065</v>
      </c>
      <c r="Q113" s="11">
        <v>0</v>
      </c>
      <c r="R113" s="11">
        <v>0</v>
      </c>
      <c r="S113" s="11">
        <v>0</v>
      </c>
      <c r="T113" s="11">
        <v>0</v>
      </c>
      <c r="U113" s="11">
        <v>0</v>
      </c>
      <c r="V113" s="11">
        <v>0</v>
      </c>
      <c r="W113" s="11">
        <v>30000000</v>
      </c>
      <c r="X113" s="11">
        <v>45008193</v>
      </c>
      <c r="Y113" s="11">
        <v>0</v>
      </c>
      <c r="Z113" s="11">
        <v>0</v>
      </c>
      <c r="AA113" s="11">
        <v>0</v>
      </c>
      <c r="AB113" s="11">
        <v>0</v>
      </c>
      <c r="AC113" s="11">
        <v>30000000</v>
      </c>
      <c r="AD113" s="11">
        <v>0</v>
      </c>
      <c r="AE113" s="11">
        <v>0</v>
      </c>
      <c r="AF113" s="11">
        <v>0</v>
      </c>
      <c r="AG113" s="11">
        <v>0</v>
      </c>
      <c r="AH113" s="11">
        <v>5100000</v>
      </c>
      <c r="AI113" s="11">
        <v>0</v>
      </c>
      <c r="AJ113" s="11">
        <v>0</v>
      </c>
      <c r="AK113" s="11">
        <v>0</v>
      </c>
      <c r="AL113" s="11">
        <v>24856000</v>
      </c>
      <c r="AM113" s="11">
        <v>0</v>
      </c>
      <c r="AN113" s="11">
        <v>0</v>
      </c>
      <c r="AO1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29956000</v>
      </c>
      <c r="AR1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 s="11">
        <f>Table_PBS_SQL_DB2_PBSSQL_PBS_NDP_Tina_CG_QtrlyPerformance_Final[[#This Row],[GOU REL]]+Table_PBS_SQL_DB2_PBSSQL_PBS_NDP_Tina_CG_QtrlyPerformance_Final[[#This Row],[EXT REL]]</f>
        <v>30000000</v>
      </c>
      <c r="AT113" s="11">
        <f>Table_PBS_SQL_DB2_PBSSQL_PBS_NDP_Tina_CG_QtrlyPerformance_Final[[#This Row],[GOU EXP]]+Table_PBS_SQL_DB2_PBSSQL_PBS_NDP_Tina_CG_QtrlyPerformance_Final[[#This Row],[EXT EXP]]</f>
        <v>29956000</v>
      </c>
      <c r="AU113" s="11" t="str">
        <f>IF(Table_PBS_SQL_DB2_PBSSQL_PBS_NDP_Tina_CG_QtrlyPerformance_Final[[#This Row],[Item_Code]]&gt;"300000", "Capital", "Recurrent")</f>
        <v>Recurrent</v>
      </c>
    </row>
    <row r="114" spans="1:47" x14ac:dyDescent="0.25">
      <c r="A114" t="s">
        <v>33</v>
      </c>
      <c r="B114" t="s">
        <v>34</v>
      </c>
      <c r="C114" t="s">
        <v>31</v>
      </c>
      <c r="D114" t="s">
        <v>1031</v>
      </c>
      <c r="E114" t="s">
        <v>75</v>
      </c>
      <c r="F114" t="s">
        <v>1042</v>
      </c>
      <c r="G114" t="s">
        <v>87</v>
      </c>
      <c r="H114" t="s">
        <v>1033</v>
      </c>
      <c r="I114" t="s">
        <v>467</v>
      </c>
      <c r="J114" t="s">
        <v>1034</v>
      </c>
      <c r="K114" t="s">
        <v>769</v>
      </c>
      <c r="L114" t="s">
        <v>1073</v>
      </c>
      <c r="M114" t="s">
        <v>1074</v>
      </c>
      <c r="N114" t="s">
        <v>1075</v>
      </c>
      <c r="O114" t="s">
        <v>904</v>
      </c>
      <c r="P114" t="s">
        <v>905</v>
      </c>
      <c r="Q114" s="11">
        <v>0</v>
      </c>
      <c r="R114" s="11">
        <v>0</v>
      </c>
      <c r="S114" s="11">
        <v>0</v>
      </c>
      <c r="T114" s="11">
        <v>0</v>
      </c>
      <c r="U114" s="11">
        <v>0</v>
      </c>
      <c r="V114" s="11">
        <v>0</v>
      </c>
      <c r="W114" s="11">
        <v>0</v>
      </c>
      <c r="X114" s="11">
        <v>32183412</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 s="11">
        <f>Table_PBS_SQL_DB2_PBSSQL_PBS_NDP_Tina_CG_QtrlyPerformance_Final[[#This Row],[GOU REL]]+Table_PBS_SQL_DB2_PBSSQL_PBS_NDP_Tina_CG_QtrlyPerformance_Final[[#This Row],[EXT REL]]</f>
        <v>0</v>
      </c>
      <c r="AT114" s="11">
        <f>Table_PBS_SQL_DB2_PBSSQL_PBS_NDP_Tina_CG_QtrlyPerformance_Final[[#This Row],[GOU EXP]]+Table_PBS_SQL_DB2_PBSSQL_PBS_NDP_Tina_CG_QtrlyPerformance_Final[[#This Row],[EXT EXP]]</f>
        <v>0</v>
      </c>
      <c r="AU114" s="11" t="str">
        <f>IF(Table_PBS_SQL_DB2_PBSSQL_PBS_NDP_Tina_CG_QtrlyPerformance_Final[[#This Row],[Item_Code]]&gt;"300000", "Capital", "Recurrent")</f>
        <v>Recurrent</v>
      </c>
    </row>
    <row r="115" spans="1:47" x14ac:dyDescent="0.25">
      <c r="A115" t="s">
        <v>33</v>
      </c>
      <c r="B115" t="s">
        <v>34</v>
      </c>
      <c r="C115" t="s">
        <v>31</v>
      </c>
      <c r="D115" t="s">
        <v>1031</v>
      </c>
      <c r="E115" t="s">
        <v>75</v>
      </c>
      <c r="F115" t="s">
        <v>1042</v>
      </c>
      <c r="G115" t="s">
        <v>97</v>
      </c>
      <c r="H115" t="s">
        <v>1089</v>
      </c>
      <c r="I115" t="s">
        <v>896</v>
      </c>
      <c r="J115" t="s">
        <v>897</v>
      </c>
      <c r="K115" t="s">
        <v>35</v>
      </c>
      <c r="L115" t="s">
        <v>1090</v>
      </c>
      <c r="M115" t="s">
        <v>1044</v>
      </c>
      <c r="N115" t="s">
        <v>1045</v>
      </c>
      <c r="O115" t="s">
        <v>1083</v>
      </c>
      <c r="P115" t="s">
        <v>1084</v>
      </c>
      <c r="Q115" s="11">
        <v>0</v>
      </c>
      <c r="R115" s="11">
        <v>0</v>
      </c>
      <c r="S115" s="11">
        <v>0</v>
      </c>
      <c r="T115" s="11">
        <v>0</v>
      </c>
      <c r="U115" s="11">
        <v>0</v>
      </c>
      <c r="V115" s="11">
        <v>0</v>
      </c>
      <c r="W115" s="11">
        <v>0</v>
      </c>
      <c r="X115" s="11">
        <v>0</v>
      </c>
      <c r="Y115" s="11">
        <v>0</v>
      </c>
      <c r="Z115" s="11">
        <v>0</v>
      </c>
      <c r="AA115" s="11">
        <v>350000000</v>
      </c>
      <c r="AB115" s="11">
        <v>280000000</v>
      </c>
      <c r="AC115" s="11">
        <v>0</v>
      </c>
      <c r="AD115" s="11">
        <v>0</v>
      </c>
      <c r="AE115" s="11">
        <v>0</v>
      </c>
      <c r="AF115" s="11">
        <v>0</v>
      </c>
      <c r="AG115" s="11">
        <v>0</v>
      </c>
      <c r="AH115" s="11">
        <v>0</v>
      </c>
      <c r="AI115" s="11">
        <v>650000000</v>
      </c>
      <c r="AJ115" s="11">
        <v>520000000</v>
      </c>
      <c r="AK115" s="11">
        <v>0</v>
      </c>
      <c r="AL115" s="11">
        <v>0</v>
      </c>
      <c r="AM115" s="11">
        <v>0</v>
      </c>
      <c r="AN115" s="11">
        <v>0</v>
      </c>
      <c r="AO1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1000000000</v>
      </c>
      <c r="AQ1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800000000</v>
      </c>
      <c r="AS115" s="11">
        <f>Table_PBS_SQL_DB2_PBSSQL_PBS_NDP_Tina_CG_QtrlyPerformance_Final[[#This Row],[GOU REL]]+Table_PBS_SQL_DB2_PBSSQL_PBS_NDP_Tina_CG_QtrlyPerformance_Final[[#This Row],[EXT REL]]</f>
        <v>1000000000</v>
      </c>
      <c r="AT115" s="11">
        <f>Table_PBS_SQL_DB2_PBSSQL_PBS_NDP_Tina_CG_QtrlyPerformance_Final[[#This Row],[GOU EXP]]+Table_PBS_SQL_DB2_PBSSQL_PBS_NDP_Tina_CG_QtrlyPerformance_Final[[#This Row],[EXT EXP]]</f>
        <v>800000000</v>
      </c>
      <c r="AU115" s="11" t="str">
        <f>IF(Table_PBS_SQL_DB2_PBSSQL_PBS_NDP_Tina_CG_QtrlyPerformance_Final[[#This Row],[Item_Code]]&gt;"300000", "Capital", "Recurrent")</f>
        <v>Recurrent</v>
      </c>
    </row>
    <row r="116" spans="1:47" x14ac:dyDescent="0.25">
      <c r="A116" t="s">
        <v>33</v>
      </c>
      <c r="B116" t="s">
        <v>34</v>
      </c>
      <c r="C116" t="s">
        <v>31</v>
      </c>
      <c r="D116" t="s">
        <v>1031</v>
      </c>
      <c r="E116" t="s">
        <v>75</v>
      </c>
      <c r="F116" t="s">
        <v>1042</v>
      </c>
      <c r="G116" t="s">
        <v>97</v>
      </c>
      <c r="H116" t="s">
        <v>1089</v>
      </c>
      <c r="I116" t="s">
        <v>896</v>
      </c>
      <c r="J116" t="s">
        <v>897</v>
      </c>
      <c r="K116" t="s">
        <v>35</v>
      </c>
      <c r="L116" t="s">
        <v>1090</v>
      </c>
      <c r="M116" t="s">
        <v>1091</v>
      </c>
      <c r="N116" t="s">
        <v>1092</v>
      </c>
      <c r="O116" t="s">
        <v>1028</v>
      </c>
      <c r="P116" t="s">
        <v>1029</v>
      </c>
      <c r="Q116" s="11">
        <v>0</v>
      </c>
      <c r="R116" s="11">
        <v>0</v>
      </c>
      <c r="S116" s="11">
        <v>0</v>
      </c>
      <c r="T116" s="11">
        <v>0</v>
      </c>
      <c r="U116" s="11">
        <v>0</v>
      </c>
      <c r="V116" s="11">
        <v>0</v>
      </c>
      <c r="W116" s="11">
        <v>0</v>
      </c>
      <c r="X116" s="11">
        <v>0</v>
      </c>
      <c r="Y116" s="11">
        <v>0</v>
      </c>
      <c r="Z116" s="11">
        <v>0</v>
      </c>
      <c r="AA116" s="11">
        <v>5250000</v>
      </c>
      <c r="AB116" s="11">
        <v>4200000</v>
      </c>
      <c r="AC116" s="11">
        <v>0</v>
      </c>
      <c r="AD116" s="11">
        <v>0</v>
      </c>
      <c r="AE116" s="11">
        <v>5250000</v>
      </c>
      <c r="AF116" s="11">
        <v>4200000</v>
      </c>
      <c r="AG116" s="11">
        <v>0</v>
      </c>
      <c r="AH116" s="11">
        <v>0</v>
      </c>
      <c r="AI116" s="11">
        <v>5250000</v>
      </c>
      <c r="AJ116" s="11">
        <v>4200000</v>
      </c>
      <c r="AK116" s="11">
        <v>0</v>
      </c>
      <c r="AL116" s="11">
        <v>0</v>
      </c>
      <c r="AM116" s="11">
        <v>0</v>
      </c>
      <c r="AN116" s="11">
        <v>0</v>
      </c>
      <c r="AO1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15750000</v>
      </c>
      <c r="AQ1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12600000</v>
      </c>
      <c r="AS116" s="11">
        <f>Table_PBS_SQL_DB2_PBSSQL_PBS_NDP_Tina_CG_QtrlyPerformance_Final[[#This Row],[GOU REL]]+Table_PBS_SQL_DB2_PBSSQL_PBS_NDP_Tina_CG_QtrlyPerformance_Final[[#This Row],[EXT REL]]</f>
        <v>15750000</v>
      </c>
      <c r="AT116" s="11">
        <f>Table_PBS_SQL_DB2_PBSSQL_PBS_NDP_Tina_CG_QtrlyPerformance_Final[[#This Row],[GOU EXP]]+Table_PBS_SQL_DB2_PBSSQL_PBS_NDP_Tina_CG_QtrlyPerformance_Final[[#This Row],[EXT EXP]]</f>
        <v>12600000</v>
      </c>
      <c r="AU116" s="11" t="str">
        <f>IF(Table_PBS_SQL_DB2_PBSSQL_PBS_NDP_Tina_CG_QtrlyPerformance_Final[[#This Row],[Item_Code]]&gt;"300000", "Capital", "Recurrent")</f>
        <v>Recurrent</v>
      </c>
    </row>
    <row r="117" spans="1:47" x14ac:dyDescent="0.25">
      <c r="A117" t="s">
        <v>33</v>
      </c>
      <c r="B117" t="s">
        <v>34</v>
      </c>
      <c r="C117" t="s">
        <v>31</v>
      </c>
      <c r="D117" t="s">
        <v>1031</v>
      </c>
      <c r="E117" t="s">
        <v>75</v>
      </c>
      <c r="F117" t="s">
        <v>1042</v>
      </c>
      <c r="G117" t="s">
        <v>97</v>
      </c>
      <c r="H117" t="s">
        <v>1089</v>
      </c>
      <c r="I117" t="s">
        <v>896</v>
      </c>
      <c r="J117" t="s">
        <v>897</v>
      </c>
      <c r="K117" t="s">
        <v>35</v>
      </c>
      <c r="L117" t="s">
        <v>1090</v>
      </c>
      <c r="M117" t="s">
        <v>1091</v>
      </c>
      <c r="N117" t="s">
        <v>1092</v>
      </c>
      <c r="O117" t="s">
        <v>996</v>
      </c>
      <c r="P117" t="s">
        <v>997</v>
      </c>
      <c r="Q117" s="11">
        <v>0</v>
      </c>
      <c r="R117" s="11">
        <v>0</v>
      </c>
      <c r="S117" s="11">
        <v>0</v>
      </c>
      <c r="T117" s="11">
        <v>0</v>
      </c>
      <c r="U117" s="11">
        <v>0</v>
      </c>
      <c r="V117" s="11">
        <v>0</v>
      </c>
      <c r="W117" s="11">
        <v>0</v>
      </c>
      <c r="X117" s="11">
        <v>0</v>
      </c>
      <c r="Y117" s="11">
        <v>0</v>
      </c>
      <c r="Z117" s="11">
        <v>0</v>
      </c>
      <c r="AA117" s="11">
        <v>200000000</v>
      </c>
      <c r="AB117" s="11">
        <v>160000000</v>
      </c>
      <c r="AC117" s="11">
        <v>0</v>
      </c>
      <c r="AD117" s="11">
        <v>0</v>
      </c>
      <c r="AE117" s="11">
        <v>10000000</v>
      </c>
      <c r="AF117" s="11">
        <v>8000000</v>
      </c>
      <c r="AG117" s="11">
        <v>0</v>
      </c>
      <c r="AH117" s="11">
        <v>0</v>
      </c>
      <c r="AI117" s="11">
        <v>400000000</v>
      </c>
      <c r="AJ117" s="11">
        <v>320000000</v>
      </c>
      <c r="AK117" s="11">
        <v>0</v>
      </c>
      <c r="AL117" s="11">
        <v>0</v>
      </c>
      <c r="AM117" s="11">
        <v>0</v>
      </c>
      <c r="AN117" s="11">
        <v>0</v>
      </c>
      <c r="AO1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610000000</v>
      </c>
      <c r="AQ1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488000000</v>
      </c>
      <c r="AS117" s="11">
        <f>Table_PBS_SQL_DB2_PBSSQL_PBS_NDP_Tina_CG_QtrlyPerformance_Final[[#This Row],[GOU REL]]+Table_PBS_SQL_DB2_PBSSQL_PBS_NDP_Tina_CG_QtrlyPerformance_Final[[#This Row],[EXT REL]]</f>
        <v>610000000</v>
      </c>
      <c r="AT117" s="11">
        <f>Table_PBS_SQL_DB2_PBSSQL_PBS_NDP_Tina_CG_QtrlyPerformance_Final[[#This Row],[GOU EXP]]+Table_PBS_SQL_DB2_PBSSQL_PBS_NDP_Tina_CG_QtrlyPerformance_Final[[#This Row],[EXT EXP]]</f>
        <v>488000000</v>
      </c>
      <c r="AU117" s="11" t="str">
        <f>IF(Table_PBS_SQL_DB2_PBSSQL_PBS_NDP_Tina_CG_QtrlyPerformance_Final[[#This Row],[Item_Code]]&gt;"300000", "Capital", "Recurrent")</f>
        <v>Recurrent</v>
      </c>
    </row>
    <row r="118" spans="1:47" x14ac:dyDescent="0.25">
      <c r="A118" t="s">
        <v>33</v>
      </c>
      <c r="B118" t="s">
        <v>34</v>
      </c>
      <c r="C118" t="s">
        <v>31</v>
      </c>
      <c r="D118" t="s">
        <v>1031</v>
      </c>
      <c r="E118" t="s">
        <v>75</v>
      </c>
      <c r="F118" t="s">
        <v>1042</v>
      </c>
      <c r="G118" t="s">
        <v>97</v>
      </c>
      <c r="H118" t="s">
        <v>1089</v>
      </c>
      <c r="I118" t="s">
        <v>896</v>
      </c>
      <c r="J118" t="s">
        <v>897</v>
      </c>
      <c r="K118" t="s">
        <v>35</v>
      </c>
      <c r="L118" t="s">
        <v>1090</v>
      </c>
      <c r="M118" t="s">
        <v>1091</v>
      </c>
      <c r="N118" t="s">
        <v>1092</v>
      </c>
      <c r="O118" t="s">
        <v>1093</v>
      </c>
      <c r="P118" t="s">
        <v>1094</v>
      </c>
      <c r="Q118" s="11">
        <v>0</v>
      </c>
      <c r="R118" s="11">
        <v>0</v>
      </c>
      <c r="S118" s="11">
        <v>0</v>
      </c>
      <c r="T118" s="11">
        <v>0</v>
      </c>
      <c r="U118" s="11">
        <v>0</v>
      </c>
      <c r="V118" s="11">
        <v>0</v>
      </c>
      <c r="W118" s="11">
        <v>0</v>
      </c>
      <c r="X118" s="11">
        <v>0</v>
      </c>
      <c r="Y118" s="11">
        <v>0</v>
      </c>
      <c r="Z118" s="11">
        <v>0</v>
      </c>
      <c r="AA118" s="11">
        <v>2000000</v>
      </c>
      <c r="AB118" s="11">
        <v>1600000</v>
      </c>
      <c r="AC118" s="11">
        <v>0</v>
      </c>
      <c r="AD118" s="11">
        <v>0</v>
      </c>
      <c r="AE118" s="11">
        <v>2000000</v>
      </c>
      <c r="AF118" s="11">
        <v>1600000</v>
      </c>
      <c r="AG118" s="11">
        <v>0</v>
      </c>
      <c r="AH118" s="11">
        <v>0</v>
      </c>
      <c r="AI118" s="11">
        <v>4000000</v>
      </c>
      <c r="AJ118" s="11">
        <v>3200000</v>
      </c>
      <c r="AK118" s="11">
        <v>0</v>
      </c>
      <c r="AL118" s="11">
        <v>0</v>
      </c>
      <c r="AM118" s="11">
        <v>0</v>
      </c>
      <c r="AN118" s="11">
        <v>0</v>
      </c>
      <c r="AO1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8000000</v>
      </c>
      <c r="AQ1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6400000</v>
      </c>
      <c r="AS118" s="11">
        <f>Table_PBS_SQL_DB2_PBSSQL_PBS_NDP_Tina_CG_QtrlyPerformance_Final[[#This Row],[GOU REL]]+Table_PBS_SQL_DB2_PBSSQL_PBS_NDP_Tina_CG_QtrlyPerformance_Final[[#This Row],[EXT REL]]</f>
        <v>8000000</v>
      </c>
      <c r="AT118" s="11">
        <f>Table_PBS_SQL_DB2_PBSSQL_PBS_NDP_Tina_CG_QtrlyPerformance_Final[[#This Row],[GOU EXP]]+Table_PBS_SQL_DB2_PBSSQL_PBS_NDP_Tina_CG_QtrlyPerformance_Final[[#This Row],[EXT EXP]]</f>
        <v>6400000</v>
      </c>
      <c r="AU118" s="11" t="str">
        <f>IF(Table_PBS_SQL_DB2_PBSSQL_PBS_NDP_Tina_CG_QtrlyPerformance_Final[[#This Row],[Item_Code]]&gt;"300000", "Capital", "Recurrent")</f>
        <v>Recurrent</v>
      </c>
    </row>
    <row r="119" spans="1:47" x14ac:dyDescent="0.25">
      <c r="A119" t="s">
        <v>33</v>
      </c>
      <c r="B119" t="s">
        <v>34</v>
      </c>
      <c r="C119" t="s">
        <v>31</v>
      </c>
      <c r="D119" t="s">
        <v>1031</v>
      </c>
      <c r="E119" t="s">
        <v>75</v>
      </c>
      <c r="F119" t="s">
        <v>1042</v>
      </c>
      <c r="G119" t="s">
        <v>97</v>
      </c>
      <c r="H119" t="s">
        <v>1089</v>
      </c>
      <c r="I119" t="s">
        <v>896</v>
      </c>
      <c r="J119" t="s">
        <v>897</v>
      </c>
      <c r="K119" t="s">
        <v>35</v>
      </c>
      <c r="L119" t="s">
        <v>1090</v>
      </c>
      <c r="M119" t="s">
        <v>1091</v>
      </c>
      <c r="N119" t="s">
        <v>1092</v>
      </c>
      <c r="O119" t="s">
        <v>1056</v>
      </c>
      <c r="P119" t="s">
        <v>1057</v>
      </c>
      <c r="Q119" s="11">
        <v>0</v>
      </c>
      <c r="R119" s="11">
        <v>0</v>
      </c>
      <c r="S119" s="11">
        <v>0</v>
      </c>
      <c r="T119" s="11">
        <v>0</v>
      </c>
      <c r="U119" s="11">
        <v>0</v>
      </c>
      <c r="V119" s="11">
        <v>0</v>
      </c>
      <c r="W119" s="11">
        <v>0</v>
      </c>
      <c r="X119" s="11">
        <v>0</v>
      </c>
      <c r="Y119" s="11">
        <v>0</v>
      </c>
      <c r="Z119" s="11">
        <v>0</v>
      </c>
      <c r="AA119" s="11">
        <v>75000000</v>
      </c>
      <c r="AB119" s="11">
        <v>60000000</v>
      </c>
      <c r="AC119" s="11">
        <v>0</v>
      </c>
      <c r="AD119" s="11">
        <v>0</v>
      </c>
      <c r="AE119" s="11">
        <v>0</v>
      </c>
      <c r="AF119" s="11">
        <v>0</v>
      </c>
      <c r="AG119" s="11">
        <v>0</v>
      </c>
      <c r="AH119" s="11">
        <v>0</v>
      </c>
      <c r="AI119" s="11">
        <v>0</v>
      </c>
      <c r="AJ119" s="11">
        <v>0</v>
      </c>
      <c r="AK119" s="11">
        <v>0</v>
      </c>
      <c r="AL119" s="11">
        <v>0</v>
      </c>
      <c r="AM119" s="11">
        <v>0</v>
      </c>
      <c r="AN119" s="11">
        <v>0</v>
      </c>
      <c r="AO1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75000000</v>
      </c>
      <c r="AQ1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60000000</v>
      </c>
      <c r="AS119" s="11">
        <f>Table_PBS_SQL_DB2_PBSSQL_PBS_NDP_Tina_CG_QtrlyPerformance_Final[[#This Row],[GOU REL]]+Table_PBS_SQL_DB2_PBSSQL_PBS_NDP_Tina_CG_QtrlyPerformance_Final[[#This Row],[EXT REL]]</f>
        <v>75000000</v>
      </c>
      <c r="AT119" s="11">
        <f>Table_PBS_SQL_DB2_PBSSQL_PBS_NDP_Tina_CG_QtrlyPerformance_Final[[#This Row],[GOU EXP]]+Table_PBS_SQL_DB2_PBSSQL_PBS_NDP_Tina_CG_QtrlyPerformance_Final[[#This Row],[EXT EXP]]</f>
        <v>60000000</v>
      </c>
      <c r="AU119" s="11" t="str">
        <f>IF(Table_PBS_SQL_DB2_PBSSQL_PBS_NDP_Tina_CG_QtrlyPerformance_Final[[#This Row],[Item_Code]]&gt;"300000", "Capital", "Recurrent")</f>
        <v>Recurrent</v>
      </c>
    </row>
    <row r="120" spans="1:47" x14ac:dyDescent="0.25">
      <c r="A120" t="s">
        <v>33</v>
      </c>
      <c r="B120" t="s">
        <v>34</v>
      </c>
      <c r="C120" t="s">
        <v>31</v>
      </c>
      <c r="D120" t="s">
        <v>1031</v>
      </c>
      <c r="E120" t="s">
        <v>75</v>
      </c>
      <c r="F120" t="s">
        <v>1042</v>
      </c>
      <c r="G120" t="s">
        <v>97</v>
      </c>
      <c r="H120" t="s">
        <v>1089</v>
      </c>
      <c r="I120" t="s">
        <v>896</v>
      </c>
      <c r="J120" t="s">
        <v>897</v>
      </c>
      <c r="K120" t="s">
        <v>35</v>
      </c>
      <c r="L120" t="s">
        <v>1090</v>
      </c>
      <c r="M120" t="s">
        <v>1091</v>
      </c>
      <c r="N120" t="s">
        <v>1092</v>
      </c>
      <c r="O120" t="s">
        <v>975</v>
      </c>
      <c r="P120" t="s">
        <v>976</v>
      </c>
      <c r="Q120" s="11">
        <v>0</v>
      </c>
      <c r="R120" s="11">
        <v>0</v>
      </c>
      <c r="S120" s="11">
        <v>0</v>
      </c>
      <c r="T120" s="11">
        <v>0</v>
      </c>
      <c r="U120" s="11">
        <v>0</v>
      </c>
      <c r="V120" s="11">
        <v>0</v>
      </c>
      <c r="W120" s="11">
        <v>0</v>
      </c>
      <c r="X120" s="11">
        <v>0</v>
      </c>
      <c r="Y120" s="11">
        <v>0</v>
      </c>
      <c r="Z120" s="11">
        <v>0</v>
      </c>
      <c r="AA120" s="11">
        <v>1440000000</v>
      </c>
      <c r="AB120" s="11">
        <v>1152000000</v>
      </c>
      <c r="AC120" s="11">
        <v>0</v>
      </c>
      <c r="AD120" s="11">
        <v>0</v>
      </c>
      <c r="AE120" s="11">
        <v>14000000</v>
      </c>
      <c r="AF120" s="11">
        <v>11200000</v>
      </c>
      <c r="AG120" s="11">
        <v>0</v>
      </c>
      <c r="AH120" s="11">
        <v>0</v>
      </c>
      <c r="AI120" s="11">
        <v>4440000000</v>
      </c>
      <c r="AJ120" s="11">
        <v>3552000000</v>
      </c>
      <c r="AK120" s="11">
        <v>0</v>
      </c>
      <c r="AL120" s="11">
        <v>0</v>
      </c>
      <c r="AM120" s="11">
        <v>0</v>
      </c>
      <c r="AN120" s="11">
        <v>0</v>
      </c>
      <c r="AO1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5894000000</v>
      </c>
      <c r="AQ1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4715200000</v>
      </c>
      <c r="AS120" s="11">
        <f>Table_PBS_SQL_DB2_PBSSQL_PBS_NDP_Tina_CG_QtrlyPerformance_Final[[#This Row],[GOU REL]]+Table_PBS_SQL_DB2_PBSSQL_PBS_NDP_Tina_CG_QtrlyPerformance_Final[[#This Row],[EXT REL]]</f>
        <v>5894000000</v>
      </c>
      <c r="AT120" s="11">
        <f>Table_PBS_SQL_DB2_PBSSQL_PBS_NDP_Tina_CG_QtrlyPerformance_Final[[#This Row],[GOU EXP]]+Table_PBS_SQL_DB2_PBSSQL_PBS_NDP_Tina_CG_QtrlyPerformance_Final[[#This Row],[EXT EXP]]</f>
        <v>4715200000</v>
      </c>
      <c r="AU120" s="11" t="str">
        <f>IF(Table_PBS_SQL_DB2_PBSSQL_PBS_NDP_Tina_CG_QtrlyPerformance_Final[[#This Row],[Item_Code]]&gt;"300000", "Capital", "Recurrent")</f>
        <v>Recurrent</v>
      </c>
    </row>
    <row r="121" spans="1:47" x14ac:dyDescent="0.25">
      <c r="A121" t="s">
        <v>33</v>
      </c>
      <c r="B121" t="s">
        <v>34</v>
      </c>
      <c r="C121" t="s">
        <v>31</v>
      </c>
      <c r="D121" t="s">
        <v>1031</v>
      </c>
      <c r="E121" t="s">
        <v>75</v>
      </c>
      <c r="F121" t="s">
        <v>1042</v>
      </c>
      <c r="G121" t="s">
        <v>97</v>
      </c>
      <c r="H121" t="s">
        <v>1089</v>
      </c>
      <c r="I121" t="s">
        <v>896</v>
      </c>
      <c r="J121" t="s">
        <v>897</v>
      </c>
      <c r="K121" t="s">
        <v>1095</v>
      </c>
      <c r="L121" t="s">
        <v>1096</v>
      </c>
      <c r="M121" t="s">
        <v>1097</v>
      </c>
      <c r="N121" t="s">
        <v>1098</v>
      </c>
      <c r="O121" t="s">
        <v>902</v>
      </c>
      <c r="P121" t="s">
        <v>903</v>
      </c>
      <c r="Q121" s="11">
        <v>0</v>
      </c>
      <c r="R121" s="11">
        <v>0</v>
      </c>
      <c r="S121" s="11">
        <v>0</v>
      </c>
      <c r="T121" s="11">
        <v>0</v>
      </c>
      <c r="U121" s="11">
        <v>0</v>
      </c>
      <c r="V121" s="11">
        <v>0</v>
      </c>
      <c r="W121" s="11">
        <v>0</v>
      </c>
      <c r="X121" s="11">
        <v>0</v>
      </c>
      <c r="Y121" s="11">
        <v>0</v>
      </c>
      <c r="Z121" s="11">
        <v>0</v>
      </c>
      <c r="AA121" s="11">
        <v>133750000</v>
      </c>
      <c r="AB121" s="11">
        <v>107000000</v>
      </c>
      <c r="AC121" s="11">
        <v>0</v>
      </c>
      <c r="AD121" s="11">
        <v>0</v>
      </c>
      <c r="AE121" s="11">
        <v>0</v>
      </c>
      <c r="AF121" s="11">
        <v>0</v>
      </c>
      <c r="AG121" s="11">
        <v>0</v>
      </c>
      <c r="AH121" s="11">
        <v>0</v>
      </c>
      <c r="AI121" s="11">
        <v>0</v>
      </c>
      <c r="AJ121" s="11">
        <v>0</v>
      </c>
      <c r="AK121" s="11">
        <v>0</v>
      </c>
      <c r="AL121" s="11">
        <v>0</v>
      </c>
      <c r="AM121" s="11">
        <v>0</v>
      </c>
      <c r="AN121" s="11">
        <v>0</v>
      </c>
      <c r="AO1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133750000</v>
      </c>
      <c r="AQ1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107000000</v>
      </c>
      <c r="AS121" s="11">
        <f>Table_PBS_SQL_DB2_PBSSQL_PBS_NDP_Tina_CG_QtrlyPerformance_Final[[#This Row],[GOU REL]]+Table_PBS_SQL_DB2_PBSSQL_PBS_NDP_Tina_CG_QtrlyPerformance_Final[[#This Row],[EXT REL]]</f>
        <v>133750000</v>
      </c>
      <c r="AT121" s="11">
        <f>Table_PBS_SQL_DB2_PBSSQL_PBS_NDP_Tina_CG_QtrlyPerformance_Final[[#This Row],[GOU EXP]]+Table_PBS_SQL_DB2_PBSSQL_PBS_NDP_Tina_CG_QtrlyPerformance_Final[[#This Row],[EXT EXP]]</f>
        <v>107000000</v>
      </c>
      <c r="AU121" s="11" t="str">
        <f>IF(Table_PBS_SQL_DB2_PBSSQL_PBS_NDP_Tina_CG_QtrlyPerformance_Final[[#This Row],[Item_Code]]&gt;"300000", "Capital", "Recurrent")</f>
        <v>Recurrent</v>
      </c>
    </row>
    <row r="122" spans="1:47" x14ac:dyDescent="0.25">
      <c r="A122" t="s">
        <v>33</v>
      </c>
      <c r="B122" t="s">
        <v>34</v>
      </c>
      <c r="C122" t="s">
        <v>31</v>
      </c>
      <c r="D122" t="s">
        <v>1031</v>
      </c>
      <c r="E122" t="s">
        <v>75</v>
      </c>
      <c r="F122" t="s">
        <v>1042</v>
      </c>
      <c r="G122" t="s">
        <v>97</v>
      </c>
      <c r="H122" t="s">
        <v>1089</v>
      </c>
      <c r="I122" t="s">
        <v>896</v>
      </c>
      <c r="J122" t="s">
        <v>897</v>
      </c>
      <c r="K122" t="s">
        <v>1095</v>
      </c>
      <c r="L122" t="s">
        <v>1096</v>
      </c>
      <c r="M122" t="s">
        <v>1097</v>
      </c>
      <c r="N122" t="s">
        <v>1098</v>
      </c>
      <c r="O122" t="s">
        <v>1016</v>
      </c>
      <c r="P122" t="s">
        <v>1017</v>
      </c>
      <c r="Q122" s="11">
        <v>0</v>
      </c>
      <c r="R122" s="11">
        <v>0</v>
      </c>
      <c r="S122" s="11">
        <v>0</v>
      </c>
      <c r="T122" s="11">
        <v>0</v>
      </c>
      <c r="U122" s="11">
        <v>0</v>
      </c>
      <c r="V122" s="11">
        <v>0</v>
      </c>
      <c r="W122" s="11">
        <v>0</v>
      </c>
      <c r="X122" s="11">
        <v>0</v>
      </c>
      <c r="Y122" s="11">
        <v>0</v>
      </c>
      <c r="Z122" s="11">
        <v>0</v>
      </c>
      <c r="AA122" s="11">
        <v>87500000</v>
      </c>
      <c r="AB122" s="11">
        <v>70000000</v>
      </c>
      <c r="AC122" s="11">
        <v>0</v>
      </c>
      <c r="AD122" s="11">
        <v>0</v>
      </c>
      <c r="AE122" s="11">
        <v>65751855.620102875</v>
      </c>
      <c r="AF122" s="11">
        <v>57644086.899824724</v>
      </c>
      <c r="AG122" s="11">
        <v>0</v>
      </c>
      <c r="AH122" s="11">
        <v>0</v>
      </c>
      <c r="AI122" s="11">
        <v>117807673.25133021</v>
      </c>
      <c r="AJ122" s="11">
        <v>94246138.601064175</v>
      </c>
      <c r="AK122" s="11">
        <v>0</v>
      </c>
      <c r="AL122" s="11">
        <v>0</v>
      </c>
      <c r="AM122" s="11">
        <v>0</v>
      </c>
      <c r="AN122" s="11">
        <v>0</v>
      </c>
      <c r="AO1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271059528.87143308</v>
      </c>
      <c r="AQ1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221890225.50088888</v>
      </c>
      <c r="AS122" s="11">
        <f>Table_PBS_SQL_DB2_PBSSQL_PBS_NDP_Tina_CG_QtrlyPerformance_Final[[#This Row],[GOU REL]]+Table_PBS_SQL_DB2_PBSSQL_PBS_NDP_Tina_CG_QtrlyPerformance_Final[[#This Row],[EXT REL]]</f>
        <v>271059528.87143308</v>
      </c>
      <c r="AT122" s="11">
        <f>Table_PBS_SQL_DB2_PBSSQL_PBS_NDP_Tina_CG_QtrlyPerformance_Final[[#This Row],[GOU EXP]]+Table_PBS_SQL_DB2_PBSSQL_PBS_NDP_Tina_CG_QtrlyPerformance_Final[[#This Row],[EXT EXP]]</f>
        <v>221890225.50088888</v>
      </c>
      <c r="AU122" s="11" t="str">
        <f>IF(Table_PBS_SQL_DB2_PBSSQL_PBS_NDP_Tina_CG_QtrlyPerformance_Final[[#This Row],[Item_Code]]&gt;"300000", "Capital", "Recurrent")</f>
        <v>Recurrent</v>
      </c>
    </row>
    <row r="123" spans="1:47" x14ac:dyDescent="0.25">
      <c r="A123" t="s">
        <v>33</v>
      </c>
      <c r="B123" t="s">
        <v>34</v>
      </c>
      <c r="C123" t="s">
        <v>31</v>
      </c>
      <c r="D123" t="s">
        <v>1031</v>
      </c>
      <c r="E123" t="s">
        <v>75</v>
      </c>
      <c r="F123" t="s">
        <v>1042</v>
      </c>
      <c r="G123" t="s">
        <v>97</v>
      </c>
      <c r="H123" t="s">
        <v>1089</v>
      </c>
      <c r="I123" t="s">
        <v>896</v>
      </c>
      <c r="J123" t="s">
        <v>897</v>
      </c>
      <c r="K123" t="s">
        <v>1099</v>
      </c>
      <c r="L123" t="s">
        <v>1100</v>
      </c>
      <c r="M123" t="s">
        <v>1101</v>
      </c>
      <c r="N123" t="s">
        <v>1102</v>
      </c>
      <c r="O123" t="s">
        <v>902</v>
      </c>
      <c r="P123" t="s">
        <v>903</v>
      </c>
      <c r="Q123" s="11">
        <v>0</v>
      </c>
      <c r="R123" s="11">
        <v>0</v>
      </c>
      <c r="S123" s="11">
        <v>0</v>
      </c>
      <c r="T123" s="11">
        <v>0</v>
      </c>
      <c r="U123" s="11">
        <v>0</v>
      </c>
      <c r="V123" s="11">
        <v>0</v>
      </c>
      <c r="W123" s="11">
        <v>0</v>
      </c>
      <c r="X123" s="11">
        <v>0</v>
      </c>
      <c r="Y123" s="11">
        <v>0</v>
      </c>
      <c r="Z123" s="11">
        <v>0</v>
      </c>
      <c r="AA123" s="11">
        <v>152400750</v>
      </c>
      <c r="AB123" s="11">
        <v>121920600</v>
      </c>
      <c r="AC123" s="11">
        <v>0</v>
      </c>
      <c r="AD123" s="11">
        <v>0</v>
      </c>
      <c r="AE123" s="11">
        <v>52400750</v>
      </c>
      <c r="AF123" s="11">
        <v>41920600</v>
      </c>
      <c r="AG123" s="11">
        <v>0</v>
      </c>
      <c r="AH123" s="11">
        <v>0</v>
      </c>
      <c r="AI123" s="11">
        <v>152400750</v>
      </c>
      <c r="AJ123" s="11">
        <v>121920600</v>
      </c>
      <c r="AK123" s="11">
        <v>0</v>
      </c>
      <c r="AL123" s="11">
        <v>0</v>
      </c>
      <c r="AM123" s="11">
        <v>0</v>
      </c>
      <c r="AN123" s="11">
        <v>0</v>
      </c>
      <c r="AO1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357202250</v>
      </c>
      <c r="AQ1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285761800</v>
      </c>
      <c r="AS123" s="11">
        <f>Table_PBS_SQL_DB2_PBSSQL_PBS_NDP_Tina_CG_QtrlyPerformance_Final[[#This Row],[GOU REL]]+Table_PBS_SQL_DB2_PBSSQL_PBS_NDP_Tina_CG_QtrlyPerformance_Final[[#This Row],[EXT REL]]</f>
        <v>357202250</v>
      </c>
      <c r="AT123" s="11">
        <f>Table_PBS_SQL_DB2_PBSSQL_PBS_NDP_Tina_CG_QtrlyPerformance_Final[[#This Row],[GOU EXP]]+Table_PBS_SQL_DB2_PBSSQL_PBS_NDP_Tina_CG_QtrlyPerformance_Final[[#This Row],[EXT EXP]]</f>
        <v>285761800</v>
      </c>
      <c r="AU123" s="11" t="str">
        <f>IF(Table_PBS_SQL_DB2_PBSSQL_PBS_NDP_Tina_CG_QtrlyPerformance_Final[[#This Row],[Item_Code]]&gt;"300000", "Capital", "Recurrent")</f>
        <v>Recurrent</v>
      </c>
    </row>
    <row r="124" spans="1:47" x14ac:dyDescent="0.25">
      <c r="A124" t="s">
        <v>33</v>
      </c>
      <c r="B124" t="s">
        <v>34</v>
      </c>
      <c r="C124" t="s">
        <v>31</v>
      </c>
      <c r="D124" t="s">
        <v>1031</v>
      </c>
      <c r="E124" t="s">
        <v>75</v>
      </c>
      <c r="F124" t="s">
        <v>1042</v>
      </c>
      <c r="G124" t="s">
        <v>97</v>
      </c>
      <c r="H124" t="s">
        <v>1089</v>
      </c>
      <c r="I124" t="s">
        <v>896</v>
      </c>
      <c r="J124" t="s">
        <v>897</v>
      </c>
      <c r="K124" t="s">
        <v>45</v>
      </c>
      <c r="L124" t="s">
        <v>1103</v>
      </c>
      <c r="M124" t="s">
        <v>1104</v>
      </c>
      <c r="N124" t="s">
        <v>1105</v>
      </c>
      <c r="O124" t="s">
        <v>934</v>
      </c>
      <c r="P124" t="s">
        <v>935</v>
      </c>
      <c r="Q124" s="11">
        <v>0</v>
      </c>
      <c r="R124" s="11">
        <v>0</v>
      </c>
      <c r="S124" s="11">
        <v>0</v>
      </c>
      <c r="T124" s="11">
        <v>0</v>
      </c>
      <c r="U124" s="11">
        <v>0</v>
      </c>
      <c r="V124" s="11">
        <v>0</v>
      </c>
      <c r="W124" s="11">
        <v>0</v>
      </c>
      <c r="X124" s="11">
        <v>0</v>
      </c>
      <c r="Y124" s="11">
        <v>0</v>
      </c>
      <c r="Z124" s="11">
        <v>0</v>
      </c>
      <c r="AA124" s="11">
        <v>1000000000</v>
      </c>
      <c r="AB124" s="11">
        <v>0</v>
      </c>
      <c r="AC124" s="11">
        <v>0</v>
      </c>
      <c r="AD124" s="11">
        <v>0</v>
      </c>
      <c r="AE124" s="11">
        <v>20000000</v>
      </c>
      <c r="AF124" s="11">
        <v>8000000</v>
      </c>
      <c r="AG124" s="11">
        <v>0</v>
      </c>
      <c r="AH124" s="11">
        <v>0</v>
      </c>
      <c r="AI124" s="11">
        <v>1000000000</v>
      </c>
      <c r="AJ124" s="11">
        <v>100000000</v>
      </c>
      <c r="AK124" s="11">
        <v>0</v>
      </c>
      <c r="AL124" s="11">
        <v>0</v>
      </c>
      <c r="AM124" s="11">
        <v>0</v>
      </c>
      <c r="AN124" s="11">
        <v>0</v>
      </c>
      <c r="AO1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2020000000</v>
      </c>
      <c r="AQ1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108000000</v>
      </c>
      <c r="AS124" s="11">
        <f>Table_PBS_SQL_DB2_PBSSQL_PBS_NDP_Tina_CG_QtrlyPerformance_Final[[#This Row],[GOU REL]]+Table_PBS_SQL_DB2_PBSSQL_PBS_NDP_Tina_CG_QtrlyPerformance_Final[[#This Row],[EXT REL]]</f>
        <v>2020000000</v>
      </c>
      <c r="AT124" s="11">
        <f>Table_PBS_SQL_DB2_PBSSQL_PBS_NDP_Tina_CG_QtrlyPerformance_Final[[#This Row],[GOU EXP]]+Table_PBS_SQL_DB2_PBSSQL_PBS_NDP_Tina_CG_QtrlyPerformance_Final[[#This Row],[EXT EXP]]</f>
        <v>108000000</v>
      </c>
      <c r="AU124" s="11" t="str">
        <f>IF(Table_PBS_SQL_DB2_PBSSQL_PBS_NDP_Tina_CG_QtrlyPerformance_Final[[#This Row],[Item_Code]]&gt;"300000", "Capital", "Recurrent")</f>
        <v>Capital</v>
      </c>
    </row>
    <row r="125" spans="1:47" x14ac:dyDescent="0.25">
      <c r="A125" t="s">
        <v>33</v>
      </c>
      <c r="B125" t="s">
        <v>34</v>
      </c>
      <c r="C125" t="s">
        <v>31</v>
      </c>
      <c r="D125" t="s">
        <v>1031</v>
      </c>
      <c r="E125" t="s">
        <v>75</v>
      </c>
      <c r="F125" t="s">
        <v>1042</v>
      </c>
      <c r="G125" t="s">
        <v>97</v>
      </c>
      <c r="H125" t="s">
        <v>1089</v>
      </c>
      <c r="I125" t="s">
        <v>493</v>
      </c>
      <c r="J125" t="s">
        <v>1106</v>
      </c>
      <c r="K125" t="s">
        <v>35</v>
      </c>
      <c r="L125" t="s">
        <v>1090</v>
      </c>
      <c r="M125" t="s">
        <v>1091</v>
      </c>
      <c r="N125" t="s">
        <v>1092</v>
      </c>
      <c r="O125" t="s">
        <v>967</v>
      </c>
      <c r="P125" t="s">
        <v>968</v>
      </c>
      <c r="Q125" s="11">
        <v>0</v>
      </c>
      <c r="R125" s="11">
        <v>0</v>
      </c>
      <c r="S125" s="11">
        <v>0</v>
      </c>
      <c r="T125" s="11">
        <v>0</v>
      </c>
      <c r="U125" s="11">
        <v>232000000</v>
      </c>
      <c r="V125" s="11">
        <v>0</v>
      </c>
      <c r="W125" s="11">
        <v>0</v>
      </c>
      <c r="X125" s="11">
        <v>232000000</v>
      </c>
      <c r="Y125" s="11">
        <v>0</v>
      </c>
      <c r="Z125" s="11">
        <v>0</v>
      </c>
      <c r="AA125" s="11">
        <v>0</v>
      </c>
      <c r="AB125" s="11">
        <v>0</v>
      </c>
      <c r="AC125" s="11">
        <v>0</v>
      </c>
      <c r="AD125" s="11">
        <v>0</v>
      </c>
      <c r="AE125" s="11">
        <v>0</v>
      </c>
      <c r="AF125" s="11">
        <v>0</v>
      </c>
      <c r="AG125" s="11">
        <v>0</v>
      </c>
      <c r="AH125" s="11">
        <v>0</v>
      </c>
      <c r="AI125" s="11">
        <v>0</v>
      </c>
      <c r="AJ125" s="11">
        <v>0</v>
      </c>
      <c r="AK125" s="11">
        <v>0</v>
      </c>
      <c r="AL125" s="11">
        <v>0</v>
      </c>
      <c r="AM125" s="11">
        <v>0</v>
      </c>
      <c r="AN125" s="11">
        <v>0</v>
      </c>
      <c r="AO1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 s="11">
        <f>Table_PBS_SQL_DB2_PBSSQL_PBS_NDP_Tina_CG_QtrlyPerformance_Final[[#This Row],[GOU REL]]+Table_PBS_SQL_DB2_PBSSQL_PBS_NDP_Tina_CG_QtrlyPerformance_Final[[#This Row],[EXT REL]]</f>
        <v>0</v>
      </c>
      <c r="AT125" s="11">
        <f>Table_PBS_SQL_DB2_PBSSQL_PBS_NDP_Tina_CG_QtrlyPerformance_Final[[#This Row],[GOU EXP]]+Table_PBS_SQL_DB2_PBSSQL_PBS_NDP_Tina_CG_QtrlyPerformance_Final[[#This Row],[EXT EXP]]</f>
        <v>0</v>
      </c>
      <c r="AU125" s="11" t="str">
        <f>IF(Table_PBS_SQL_DB2_PBSSQL_PBS_NDP_Tina_CG_QtrlyPerformance_Final[[#This Row],[Item_Code]]&gt;"300000", "Capital", "Recurrent")</f>
        <v>Recurrent</v>
      </c>
    </row>
    <row r="126" spans="1:47" x14ac:dyDescent="0.25">
      <c r="A126" t="s">
        <v>33</v>
      </c>
      <c r="B126" t="s">
        <v>34</v>
      </c>
      <c r="C126" t="s">
        <v>31</v>
      </c>
      <c r="D126" t="s">
        <v>1031</v>
      </c>
      <c r="E126" t="s">
        <v>75</v>
      </c>
      <c r="F126" t="s">
        <v>1042</v>
      </c>
      <c r="G126" t="s">
        <v>97</v>
      </c>
      <c r="H126" t="s">
        <v>1089</v>
      </c>
      <c r="I126" t="s">
        <v>493</v>
      </c>
      <c r="J126" t="s">
        <v>1106</v>
      </c>
      <c r="K126" t="s">
        <v>35</v>
      </c>
      <c r="L126" t="s">
        <v>1090</v>
      </c>
      <c r="M126" t="s">
        <v>1091</v>
      </c>
      <c r="N126" t="s">
        <v>1092</v>
      </c>
      <c r="O126" t="s">
        <v>1107</v>
      </c>
      <c r="P126" t="s">
        <v>1108</v>
      </c>
      <c r="Q126" s="11">
        <v>0</v>
      </c>
      <c r="R126" s="11">
        <v>0</v>
      </c>
      <c r="S126" s="11">
        <v>0</v>
      </c>
      <c r="T126" s="11">
        <v>0</v>
      </c>
      <c r="U126" s="11">
        <v>375000000</v>
      </c>
      <c r="V126" s="11">
        <v>0</v>
      </c>
      <c r="W126" s="11">
        <v>0</v>
      </c>
      <c r="X126" s="11">
        <v>375000000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 s="11">
        <f>Table_PBS_SQL_DB2_PBSSQL_PBS_NDP_Tina_CG_QtrlyPerformance_Final[[#This Row],[GOU REL]]+Table_PBS_SQL_DB2_PBSSQL_PBS_NDP_Tina_CG_QtrlyPerformance_Final[[#This Row],[EXT REL]]</f>
        <v>0</v>
      </c>
      <c r="AT126" s="11">
        <f>Table_PBS_SQL_DB2_PBSSQL_PBS_NDP_Tina_CG_QtrlyPerformance_Final[[#This Row],[GOU EXP]]+Table_PBS_SQL_DB2_PBSSQL_PBS_NDP_Tina_CG_QtrlyPerformance_Final[[#This Row],[EXT EXP]]</f>
        <v>0</v>
      </c>
      <c r="AU126" s="11" t="str">
        <f>IF(Table_PBS_SQL_DB2_PBSSQL_PBS_NDP_Tina_CG_QtrlyPerformance_Final[[#This Row],[Item_Code]]&gt;"300000", "Capital", "Recurrent")</f>
        <v>Recurrent</v>
      </c>
    </row>
    <row r="127" spans="1:47" x14ac:dyDescent="0.25">
      <c r="A127" t="s">
        <v>33</v>
      </c>
      <c r="B127" t="s">
        <v>34</v>
      </c>
      <c r="C127" t="s">
        <v>31</v>
      </c>
      <c r="D127" t="s">
        <v>1031</v>
      </c>
      <c r="E127" t="s">
        <v>75</v>
      </c>
      <c r="F127" t="s">
        <v>1042</v>
      </c>
      <c r="G127" t="s">
        <v>97</v>
      </c>
      <c r="H127" t="s">
        <v>1089</v>
      </c>
      <c r="I127" t="s">
        <v>493</v>
      </c>
      <c r="J127" t="s">
        <v>1106</v>
      </c>
      <c r="K127" t="s">
        <v>35</v>
      </c>
      <c r="L127" t="s">
        <v>1090</v>
      </c>
      <c r="M127" t="s">
        <v>1109</v>
      </c>
      <c r="N127" t="s">
        <v>1110</v>
      </c>
      <c r="O127" t="s">
        <v>1005</v>
      </c>
      <c r="P127" t="s">
        <v>1006</v>
      </c>
      <c r="Q127" s="11">
        <v>0</v>
      </c>
      <c r="R127" s="11">
        <v>0</v>
      </c>
      <c r="S127" s="11">
        <v>0</v>
      </c>
      <c r="T127" s="11">
        <v>0</v>
      </c>
      <c r="U127" s="11">
        <v>3000000000</v>
      </c>
      <c r="V127" s="11">
        <v>0</v>
      </c>
      <c r="W127" s="11">
        <v>0</v>
      </c>
      <c r="X127" s="11">
        <v>3000000000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7" s="11">
        <f>Table_PBS_SQL_DB2_PBSSQL_PBS_NDP_Tina_CG_QtrlyPerformance_Final[[#This Row],[GOU REL]]+Table_PBS_SQL_DB2_PBSSQL_PBS_NDP_Tina_CG_QtrlyPerformance_Final[[#This Row],[EXT REL]]</f>
        <v>0</v>
      </c>
      <c r="AT127" s="11">
        <f>Table_PBS_SQL_DB2_PBSSQL_PBS_NDP_Tina_CG_QtrlyPerformance_Final[[#This Row],[GOU EXP]]+Table_PBS_SQL_DB2_PBSSQL_PBS_NDP_Tina_CG_QtrlyPerformance_Final[[#This Row],[EXT EXP]]</f>
        <v>0</v>
      </c>
      <c r="AU127" s="11" t="str">
        <f>IF(Table_PBS_SQL_DB2_PBSSQL_PBS_NDP_Tina_CG_QtrlyPerformance_Final[[#This Row],[Item_Code]]&gt;"300000", "Capital", "Recurrent")</f>
        <v>Recurrent</v>
      </c>
    </row>
    <row r="128" spans="1:47" x14ac:dyDescent="0.25">
      <c r="A128" t="s">
        <v>33</v>
      </c>
      <c r="B128" t="s">
        <v>34</v>
      </c>
      <c r="C128" t="s">
        <v>31</v>
      </c>
      <c r="D128" t="s">
        <v>1031</v>
      </c>
      <c r="E128" t="s">
        <v>75</v>
      </c>
      <c r="F128" t="s">
        <v>1042</v>
      </c>
      <c r="G128" t="s">
        <v>97</v>
      </c>
      <c r="H128" t="s">
        <v>1089</v>
      </c>
      <c r="I128" t="s">
        <v>467</v>
      </c>
      <c r="J128" t="s">
        <v>1111</v>
      </c>
      <c r="K128" t="s">
        <v>1112</v>
      </c>
      <c r="L128" t="s">
        <v>1113</v>
      </c>
      <c r="M128" t="s">
        <v>1044</v>
      </c>
      <c r="N128" t="s">
        <v>1045</v>
      </c>
      <c r="O128" t="s">
        <v>920</v>
      </c>
      <c r="P128" t="s">
        <v>921</v>
      </c>
      <c r="Q128" s="11">
        <v>0</v>
      </c>
      <c r="R128" s="11">
        <v>0</v>
      </c>
      <c r="S128" s="11">
        <v>0</v>
      </c>
      <c r="T128" s="11">
        <v>0</v>
      </c>
      <c r="U128" s="11">
        <v>777005000</v>
      </c>
      <c r="V128" s="11">
        <v>0</v>
      </c>
      <c r="W128" s="11">
        <v>0</v>
      </c>
      <c r="X128" s="11">
        <v>777005000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8" s="11">
        <f>Table_PBS_SQL_DB2_PBSSQL_PBS_NDP_Tina_CG_QtrlyPerformance_Final[[#This Row],[GOU REL]]+Table_PBS_SQL_DB2_PBSSQL_PBS_NDP_Tina_CG_QtrlyPerformance_Final[[#This Row],[EXT REL]]</f>
        <v>0</v>
      </c>
      <c r="AT128" s="11">
        <f>Table_PBS_SQL_DB2_PBSSQL_PBS_NDP_Tina_CG_QtrlyPerformance_Final[[#This Row],[GOU EXP]]+Table_PBS_SQL_DB2_PBSSQL_PBS_NDP_Tina_CG_QtrlyPerformance_Final[[#This Row],[EXT EXP]]</f>
        <v>0</v>
      </c>
      <c r="AU128" s="11" t="str">
        <f>IF(Table_PBS_SQL_DB2_PBSSQL_PBS_NDP_Tina_CG_QtrlyPerformance_Final[[#This Row],[Item_Code]]&gt;"300000", "Capital", "Recurrent")</f>
        <v>Recurrent</v>
      </c>
    </row>
    <row r="129" spans="1:47" x14ac:dyDescent="0.25">
      <c r="A129" t="s">
        <v>33</v>
      </c>
      <c r="B129" t="s">
        <v>34</v>
      </c>
      <c r="C129" t="s">
        <v>31</v>
      </c>
      <c r="D129" t="s">
        <v>1031</v>
      </c>
      <c r="E129" t="s">
        <v>75</v>
      </c>
      <c r="F129" t="s">
        <v>1042</v>
      </c>
      <c r="G129" t="s">
        <v>97</v>
      </c>
      <c r="H129" t="s">
        <v>1089</v>
      </c>
      <c r="I129" t="s">
        <v>467</v>
      </c>
      <c r="J129" t="s">
        <v>1111</v>
      </c>
      <c r="K129" t="s">
        <v>1114</v>
      </c>
      <c r="L129" t="s">
        <v>1115</v>
      </c>
      <c r="M129" t="s">
        <v>1091</v>
      </c>
      <c r="N129" t="s">
        <v>1092</v>
      </c>
      <c r="O129" t="s">
        <v>1011</v>
      </c>
      <c r="P129" t="s">
        <v>1012</v>
      </c>
      <c r="Q129" s="11">
        <v>0</v>
      </c>
      <c r="R129" s="11">
        <v>0</v>
      </c>
      <c r="S129" s="11">
        <v>0</v>
      </c>
      <c r="T129" s="11">
        <v>0</v>
      </c>
      <c r="U129" s="11">
        <v>500000000</v>
      </c>
      <c r="V129" s="11">
        <v>0</v>
      </c>
      <c r="W129" s="11">
        <v>500000000</v>
      </c>
      <c r="X129" s="11">
        <v>0</v>
      </c>
      <c r="Y129" s="11">
        <v>0</v>
      </c>
      <c r="Z129" s="11">
        <v>0</v>
      </c>
      <c r="AA129" s="11">
        <v>0</v>
      </c>
      <c r="AB129" s="11">
        <v>0</v>
      </c>
      <c r="AC129" s="11">
        <v>0</v>
      </c>
      <c r="AD129" s="11">
        <v>0</v>
      </c>
      <c r="AE129" s="11">
        <v>0</v>
      </c>
      <c r="AF129" s="11">
        <v>0</v>
      </c>
      <c r="AG129" s="11">
        <v>500000000</v>
      </c>
      <c r="AH129" s="11">
        <v>0</v>
      </c>
      <c r="AI129" s="11">
        <v>0</v>
      </c>
      <c r="AJ129" s="11">
        <v>0</v>
      </c>
      <c r="AK129" s="11">
        <v>0</v>
      </c>
      <c r="AL129" s="11">
        <v>500000000</v>
      </c>
      <c r="AM129" s="11">
        <v>0</v>
      </c>
      <c r="AN129" s="11">
        <v>0</v>
      </c>
      <c r="AO1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1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9" s="11">
        <f>Table_PBS_SQL_DB2_PBSSQL_PBS_NDP_Tina_CG_QtrlyPerformance_Final[[#This Row],[GOU REL]]+Table_PBS_SQL_DB2_PBSSQL_PBS_NDP_Tina_CG_QtrlyPerformance_Final[[#This Row],[EXT REL]]</f>
        <v>500000000</v>
      </c>
      <c r="AT129" s="11">
        <f>Table_PBS_SQL_DB2_PBSSQL_PBS_NDP_Tina_CG_QtrlyPerformance_Final[[#This Row],[GOU EXP]]+Table_PBS_SQL_DB2_PBSSQL_PBS_NDP_Tina_CG_QtrlyPerformance_Final[[#This Row],[EXT EXP]]</f>
        <v>500000000</v>
      </c>
      <c r="AU129" s="11" t="str">
        <f>IF(Table_PBS_SQL_DB2_PBSSQL_PBS_NDP_Tina_CG_QtrlyPerformance_Final[[#This Row],[Item_Code]]&gt;"300000", "Capital", "Recurrent")</f>
        <v>Recurrent</v>
      </c>
    </row>
    <row r="130" spans="1:47" x14ac:dyDescent="0.25">
      <c r="A130" t="s">
        <v>33</v>
      </c>
      <c r="B130" t="s">
        <v>34</v>
      </c>
      <c r="C130" t="s">
        <v>31</v>
      </c>
      <c r="D130" t="s">
        <v>1031</v>
      </c>
      <c r="E130" t="s">
        <v>75</v>
      </c>
      <c r="F130" t="s">
        <v>1042</v>
      </c>
      <c r="G130" t="s">
        <v>97</v>
      </c>
      <c r="H130" t="s">
        <v>1089</v>
      </c>
      <c r="I130" t="s">
        <v>467</v>
      </c>
      <c r="J130" t="s">
        <v>1111</v>
      </c>
      <c r="K130" t="s">
        <v>1114</v>
      </c>
      <c r="L130" t="s">
        <v>1115</v>
      </c>
      <c r="M130" t="s">
        <v>1091</v>
      </c>
      <c r="N130" t="s">
        <v>1092</v>
      </c>
      <c r="O130" t="s">
        <v>922</v>
      </c>
      <c r="P130" t="s">
        <v>923</v>
      </c>
      <c r="Q130" s="11">
        <v>0</v>
      </c>
      <c r="R130" s="11">
        <v>0</v>
      </c>
      <c r="S130" s="11">
        <v>0</v>
      </c>
      <c r="T130" s="11">
        <v>0</v>
      </c>
      <c r="U130" s="11">
        <v>50000000</v>
      </c>
      <c r="V130" s="11">
        <v>0</v>
      </c>
      <c r="W130" s="11">
        <v>50000000</v>
      </c>
      <c r="X130" s="11">
        <v>0</v>
      </c>
      <c r="Y130" s="11">
        <v>0</v>
      </c>
      <c r="Z130" s="11">
        <v>0</v>
      </c>
      <c r="AA130" s="11">
        <v>0</v>
      </c>
      <c r="AB130" s="11">
        <v>0</v>
      </c>
      <c r="AC130" s="11">
        <v>0</v>
      </c>
      <c r="AD130" s="11">
        <v>0</v>
      </c>
      <c r="AE130" s="11">
        <v>0</v>
      </c>
      <c r="AF130" s="11">
        <v>0</v>
      </c>
      <c r="AG130" s="11">
        <v>25000000</v>
      </c>
      <c r="AH130" s="11">
        <v>25000000</v>
      </c>
      <c r="AI130" s="11">
        <v>0</v>
      </c>
      <c r="AJ130" s="11">
        <v>0</v>
      </c>
      <c r="AK130" s="11">
        <v>25000000</v>
      </c>
      <c r="AL130" s="11">
        <v>25000000</v>
      </c>
      <c r="AM130" s="11">
        <v>0</v>
      </c>
      <c r="AN130" s="11">
        <v>0</v>
      </c>
      <c r="AO1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0" s="11">
        <f>Table_PBS_SQL_DB2_PBSSQL_PBS_NDP_Tina_CG_QtrlyPerformance_Final[[#This Row],[GOU REL]]+Table_PBS_SQL_DB2_PBSSQL_PBS_NDP_Tina_CG_QtrlyPerformance_Final[[#This Row],[EXT REL]]</f>
        <v>50000000</v>
      </c>
      <c r="AT130" s="11">
        <f>Table_PBS_SQL_DB2_PBSSQL_PBS_NDP_Tina_CG_QtrlyPerformance_Final[[#This Row],[GOU EXP]]+Table_PBS_SQL_DB2_PBSSQL_PBS_NDP_Tina_CG_QtrlyPerformance_Final[[#This Row],[EXT EXP]]</f>
        <v>50000000</v>
      </c>
      <c r="AU130" s="11" t="str">
        <f>IF(Table_PBS_SQL_DB2_PBSSQL_PBS_NDP_Tina_CG_QtrlyPerformance_Final[[#This Row],[Item_Code]]&gt;"300000", "Capital", "Recurrent")</f>
        <v>Recurrent</v>
      </c>
    </row>
    <row r="131" spans="1:47" x14ac:dyDescent="0.25">
      <c r="A131" t="s">
        <v>33</v>
      </c>
      <c r="B131" t="s">
        <v>34</v>
      </c>
      <c r="C131" t="s">
        <v>31</v>
      </c>
      <c r="D131" t="s">
        <v>1031</v>
      </c>
      <c r="E131" t="s">
        <v>75</v>
      </c>
      <c r="F131" t="s">
        <v>1042</v>
      </c>
      <c r="G131" t="s">
        <v>97</v>
      </c>
      <c r="H131" t="s">
        <v>1089</v>
      </c>
      <c r="I131" t="s">
        <v>467</v>
      </c>
      <c r="J131" t="s">
        <v>1111</v>
      </c>
      <c r="K131" t="s">
        <v>1095</v>
      </c>
      <c r="L131" t="s">
        <v>1096</v>
      </c>
      <c r="M131" t="s">
        <v>1097</v>
      </c>
      <c r="N131" t="s">
        <v>1098</v>
      </c>
      <c r="O131" t="s">
        <v>1016</v>
      </c>
      <c r="P131" t="s">
        <v>1017</v>
      </c>
      <c r="Q131" s="11">
        <v>0</v>
      </c>
      <c r="R131" s="11">
        <v>0</v>
      </c>
      <c r="S131" s="11">
        <v>0</v>
      </c>
      <c r="T131" s="11">
        <v>0</v>
      </c>
      <c r="U131" s="11">
        <v>500000000</v>
      </c>
      <c r="V131" s="11">
        <v>0</v>
      </c>
      <c r="W131" s="11">
        <v>0</v>
      </c>
      <c r="X131" s="11">
        <v>500000000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1" s="11">
        <f>Table_PBS_SQL_DB2_PBSSQL_PBS_NDP_Tina_CG_QtrlyPerformance_Final[[#This Row],[GOU REL]]+Table_PBS_SQL_DB2_PBSSQL_PBS_NDP_Tina_CG_QtrlyPerformance_Final[[#This Row],[EXT REL]]</f>
        <v>0</v>
      </c>
      <c r="AT131" s="11">
        <f>Table_PBS_SQL_DB2_PBSSQL_PBS_NDP_Tina_CG_QtrlyPerformance_Final[[#This Row],[GOU EXP]]+Table_PBS_SQL_DB2_PBSSQL_PBS_NDP_Tina_CG_QtrlyPerformance_Final[[#This Row],[EXT EXP]]</f>
        <v>0</v>
      </c>
      <c r="AU131" s="11" t="str">
        <f>IF(Table_PBS_SQL_DB2_PBSSQL_PBS_NDP_Tina_CG_QtrlyPerformance_Final[[#This Row],[Item_Code]]&gt;"300000", "Capital", "Recurrent")</f>
        <v>Recurrent</v>
      </c>
    </row>
    <row r="132" spans="1:47" x14ac:dyDescent="0.25">
      <c r="A132" t="s">
        <v>33</v>
      </c>
      <c r="B132" t="s">
        <v>34</v>
      </c>
      <c r="C132" t="s">
        <v>31</v>
      </c>
      <c r="D132" t="s">
        <v>1031</v>
      </c>
      <c r="E132" t="s">
        <v>75</v>
      </c>
      <c r="F132" t="s">
        <v>1042</v>
      </c>
      <c r="G132" t="s">
        <v>97</v>
      </c>
      <c r="H132" t="s">
        <v>1089</v>
      </c>
      <c r="I132" t="s">
        <v>467</v>
      </c>
      <c r="J132" t="s">
        <v>1111</v>
      </c>
      <c r="K132" t="s">
        <v>1095</v>
      </c>
      <c r="L132" t="s">
        <v>1096</v>
      </c>
      <c r="M132" t="s">
        <v>1097</v>
      </c>
      <c r="N132" t="s">
        <v>1098</v>
      </c>
      <c r="O132" t="s">
        <v>1056</v>
      </c>
      <c r="P132" t="s">
        <v>1057</v>
      </c>
      <c r="Q132" s="11">
        <v>0</v>
      </c>
      <c r="R132" s="11">
        <v>0</v>
      </c>
      <c r="S132" s="11">
        <v>0</v>
      </c>
      <c r="T132" s="11">
        <v>0</v>
      </c>
      <c r="U132" s="11">
        <v>120000000</v>
      </c>
      <c r="V132" s="11">
        <v>0</v>
      </c>
      <c r="W132" s="11">
        <v>40000000</v>
      </c>
      <c r="X132" s="11">
        <v>80000000</v>
      </c>
      <c r="Y132" s="11">
        <v>0</v>
      </c>
      <c r="Z132" s="11">
        <v>0</v>
      </c>
      <c r="AA132" s="11">
        <v>0</v>
      </c>
      <c r="AB132" s="11">
        <v>0</v>
      </c>
      <c r="AC132" s="11">
        <v>0</v>
      </c>
      <c r="AD132" s="11">
        <v>0</v>
      </c>
      <c r="AE132" s="11">
        <v>0</v>
      </c>
      <c r="AF132" s="11">
        <v>0</v>
      </c>
      <c r="AG132" s="11">
        <v>20000000</v>
      </c>
      <c r="AH132" s="11">
        <v>18848000</v>
      </c>
      <c r="AI132" s="11">
        <v>0</v>
      </c>
      <c r="AJ132" s="11">
        <v>0</v>
      </c>
      <c r="AK132" s="11">
        <v>20000000</v>
      </c>
      <c r="AL132" s="11">
        <v>21152000</v>
      </c>
      <c r="AM132" s="11">
        <v>0</v>
      </c>
      <c r="AN132" s="11">
        <v>0</v>
      </c>
      <c r="AO1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2" s="11">
        <f>Table_PBS_SQL_DB2_PBSSQL_PBS_NDP_Tina_CG_QtrlyPerformance_Final[[#This Row],[GOU REL]]+Table_PBS_SQL_DB2_PBSSQL_PBS_NDP_Tina_CG_QtrlyPerformance_Final[[#This Row],[EXT REL]]</f>
        <v>40000000</v>
      </c>
      <c r="AT132" s="11">
        <f>Table_PBS_SQL_DB2_PBSSQL_PBS_NDP_Tina_CG_QtrlyPerformance_Final[[#This Row],[GOU EXP]]+Table_PBS_SQL_DB2_PBSSQL_PBS_NDP_Tina_CG_QtrlyPerformance_Final[[#This Row],[EXT EXP]]</f>
        <v>40000000</v>
      </c>
      <c r="AU132" s="11" t="str">
        <f>IF(Table_PBS_SQL_DB2_PBSSQL_PBS_NDP_Tina_CG_QtrlyPerformance_Final[[#This Row],[Item_Code]]&gt;"300000", "Capital", "Recurrent")</f>
        <v>Recurrent</v>
      </c>
    </row>
    <row r="133" spans="1:47" x14ac:dyDescent="0.25">
      <c r="A133" t="s">
        <v>33</v>
      </c>
      <c r="B133" t="s">
        <v>34</v>
      </c>
      <c r="C133" t="s">
        <v>31</v>
      </c>
      <c r="D133" t="s">
        <v>1031</v>
      </c>
      <c r="E133" t="s">
        <v>75</v>
      </c>
      <c r="F133" t="s">
        <v>1042</v>
      </c>
      <c r="G133" t="s">
        <v>97</v>
      </c>
      <c r="H133" t="s">
        <v>1089</v>
      </c>
      <c r="I133" t="s">
        <v>467</v>
      </c>
      <c r="J133" t="s">
        <v>1111</v>
      </c>
      <c r="K133" t="s">
        <v>1099</v>
      </c>
      <c r="L133" t="s">
        <v>1100</v>
      </c>
      <c r="M133" t="s">
        <v>1101</v>
      </c>
      <c r="N133" t="s">
        <v>1102</v>
      </c>
      <c r="O133" t="s">
        <v>1056</v>
      </c>
      <c r="P133" t="s">
        <v>1057</v>
      </c>
      <c r="Q133" s="11">
        <v>0</v>
      </c>
      <c r="R133" s="11">
        <v>0</v>
      </c>
      <c r="S133" s="11">
        <v>0</v>
      </c>
      <c r="T133" s="11">
        <v>0</v>
      </c>
      <c r="U133" s="11">
        <v>40000000</v>
      </c>
      <c r="V133" s="11">
        <v>0</v>
      </c>
      <c r="W133" s="11">
        <v>40000000</v>
      </c>
      <c r="X133" s="11">
        <v>0</v>
      </c>
      <c r="Y133" s="11">
        <v>0</v>
      </c>
      <c r="Z133" s="11">
        <v>0</v>
      </c>
      <c r="AA133" s="11">
        <v>0</v>
      </c>
      <c r="AB133" s="11">
        <v>0</v>
      </c>
      <c r="AC133" s="11">
        <v>20000000</v>
      </c>
      <c r="AD133" s="11">
        <v>0</v>
      </c>
      <c r="AE133" s="11">
        <v>0</v>
      </c>
      <c r="AF133" s="11">
        <v>0</v>
      </c>
      <c r="AG133" s="11">
        <v>20000000</v>
      </c>
      <c r="AH133" s="11">
        <v>23950667</v>
      </c>
      <c r="AI133" s="11">
        <v>0</v>
      </c>
      <c r="AJ133" s="11">
        <v>0</v>
      </c>
      <c r="AK133" s="11">
        <v>0</v>
      </c>
      <c r="AL133" s="11">
        <v>16049333</v>
      </c>
      <c r="AM133" s="11">
        <v>0</v>
      </c>
      <c r="AN133" s="11">
        <v>0</v>
      </c>
      <c r="AO1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3" s="11">
        <f>Table_PBS_SQL_DB2_PBSSQL_PBS_NDP_Tina_CG_QtrlyPerformance_Final[[#This Row],[GOU REL]]+Table_PBS_SQL_DB2_PBSSQL_PBS_NDP_Tina_CG_QtrlyPerformance_Final[[#This Row],[EXT REL]]</f>
        <v>40000000</v>
      </c>
      <c r="AT133" s="11">
        <f>Table_PBS_SQL_DB2_PBSSQL_PBS_NDP_Tina_CG_QtrlyPerformance_Final[[#This Row],[GOU EXP]]+Table_PBS_SQL_DB2_PBSSQL_PBS_NDP_Tina_CG_QtrlyPerformance_Final[[#This Row],[EXT EXP]]</f>
        <v>40000000</v>
      </c>
      <c r="AU133" s="11" t="str">
        <f>IF(Table_PBS_SQL_DB2_PBSSQL_PBS_NDP_Tina_CG_QtrlyPerformance_Final[[#This Row],[Item_Code]]&gt;"300000", "Capital", "Recurrent")</f>
        <v>Recurrent</v>
      </c>
    </row>
    <row r="134" spans="1:47" x14ac:dyDescent="0.25">
      <c r="A134" t="s">
        <v>33</v>
      </c>
      <c r="B134" t="s">
        <v>34</v>
      </c>
      <c r="C134" t="s">
        <v>31</v>
      </c>
      <c r="D134" t="s">
        <v>1031</v>
      </c>
      <c r="E134" t="s">
        <v>75</v>
      </c>
      <c r="F134" t="s">
        <v>1042</v>
      </c>
      <c r="G134" t="s">
        <v>97</v>
      </c>
      <c r="H134" t="s">
        <v>1089</v>
      </c>
      <c r="I134" t="s">
        <v>467</v>
      </c>
      <c r="J134" t="s">
        <v>1111</v>
      </c>
      <c r="K134" t="s">
        <v>1099</v>
      </c>
      <c r="L134" t="s">
        <v>1100</v>
      </c>
      <c r="M134" t="s">
        <v>1101</v>
      </c>
      <c r="N134" t="s">
        <v>1102</v>
      </c>
      <c r="O134" t="s">
        <v>1004</v>
      </c>
      <c r="P134" t="s">
        <v>868</v>
      </c>
      <c r="Q134" s="11">
        <v>0</v>
      </c>
      <c r="R134" s="11">
        <v>0</v>
      </c>
      <c r="S134" s="11">
        <v>0</v>
      </c>
      <c r="T134" s="11">
        <v>0</v>
      </c>
      <c r="U134" s="11">
        <v>120000000</v>
      </c>
      <c r="V134" s="11">
        <v>0</v>
      </c>
      <c r="W134" s="11">
        <v>0</v>
      </c>
      <c r="X134" s="11">
        <v>120000000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4" s="11">
        <f>Table_PBS_SQL_DB2_PBSSQL_PBS_NDP_Tina_CG_QtrlyPerformance_Final[[#This Row],[GOU REL]]+Table_PBS_SQL_DB2_PBSSQL_PBS_NDP_Tina_CG_QtrlyPerformance_Final[[#This Row],[EXT REL]]</f>
        <v>0</v>
      </c>
      <c r="AT134" s="11">
        <f>Table_PBS_SQL_DB2_PBSSQL_PBS_NDP_Tina_CG_QtrlyPerformance_Final[[#This Row],[GOU EXP]]+Table_PBS_SQL_DB2_PBSSQL_PBS_NDP_Tina_CG_QtrlyPerformance_Final[[#This Row],[EXT EXP]]</f>
        <v>0</v>
      </c>
      <c r="AU134" s="11" t="str">
        <f>IF(Table_PBS_SQL_DB2_PBSSQL_PBS_NDP_Tina_CG_QtrlyPerformance_Final[[#This Row],[Item_Code]]&gt;"300000", "Capital", "Recurrent")</f>
        <v>Recurrent</v>
      </c>
    </row>
    <row r="135" spans="1:47" x14ac:dyDescent="0.25">
      <c r="A135" t="s">
        <v>33</v>
      </c>
      <c r="B135" t="s">
        <v>34</v>
      </c>
      <c r="C135" t="s">
        <v>31</v>
      </c>
      <c r="D135" t="s">
        <v>1031</v>
      </c>
      <c r="E135" t="s">
        <v>75</v>
      </c>
      <c r="F135" t="s">
        <v>1042</v>
      </c>
      <c r="G135" t="s">
        <v>97</v>
      </c>
      <c r="H135" t="s">
        <v>1089</v>
      </c>
      <c r="I135" t="s">
        <v>467</v>
      </c>
      <c r="J135" t="s">
        <v>1111</v>
      </c>
      <c r="K135" t="s">
        <v>1099</v>
      </c>
      <c r="L135" t="s">
        <v>1100</v>
      </c>
      <c r="M135" t="s">
        <v>1101</v>
      </c>
      <c r="N135" t="s">
        <v>1102</v>
      </c>
      <c r="O135" t="s">
        <v>975</v>
      </c>
      <c r="P135" t="s">
        <v>976</v>
      </c>
      <c r="Q135" s="11">
        <v>0</v>
      </c>
      <c r="R135" s="11">
        <v>0</v>
      </c>
      <c r="S135" s="11">
        <v>0</v>
      </c>
      <c r="T135" s="11">
        <v>0</v>
      </c>
      <c r="U135" s="11">
        <v>1200000000</v>
      </c>
      <c r="V135" s="11">
        <v>0</v>
      </c>
      <c r="W135" s="11">
        <v>0</v>
      </c>
      <c r="X135" s="11">
        <v>1200000000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 s="11">
        <f>Table_PBS_SQL_DB2_PBSSQL_PBS_NDP_Tina_CG_QtrlyPerformance_Final[[#This Row],[GOU REL]]+Table_PBS_SQL_DB2_PBSSQL_PBS_NDP_Tina_CG_QtrlyPerformance_Final[[#This Row],[EXT REL]]</f>
        <v>0</v>
      </c>
      <c r="AT135" s="11">
        <f>Table_PBS_SQL_DB2_PBSSQL_PBS_NDP_Tina_CG_QtrlyPerformance_Final[[#This Row],[GOU EXP]]+Table_PBS_SQL_DB2_PBSSQL_PBS_NDP_Tina_CG_QtrlyPerformance_Final[[#This Row],[EXT EXP]]</f>
        <v>0</v>
      </c>
      <c r="AU135" s="11" t="str">
        <f>IF(Table_PBS_SQL_DB2_PBSSQL_PBS_NDP_Tina_CG_QtrlyPerformance_Final[[#This Row],[Item_Code]]&gt;"300000", "Capital", "Recurrent")</f>
        <v>Recurrent</v>
      </c>
    </row>
    <row r="136" spans="1:47" x14ac:dyDescent="0.25">
      <c r="A136" t="s">
        <v>33</v>
      </c>
      <c r="B136" t="s">
        <v>34</v>
      </c>
      <c r="C136" t="s">
        <v>31</v>
      </c>
      <c r="D136" t="s">
        <v>1031</v>
      </c>
      <c r="E136" t="s">
        <v>75</v>
      </c>
      <c r="F136" t="s">
        <v>1042</v>
      </c>
      <c r="G136" t="s">
        <v>97</v>
      </c>
      <c r="H136" t="s">
        <v>1089</v>
      </c>
      <c r="I136" t="s">
        <v>467</v>
      </c>
      <c r="J136" t="s">
        <v>1111</v>
      </c>
      <c r="K136" t="s">
        <v>784</v>
      </c>
      <c r="L136" t="s">
        <v>786</v>
      </c>
      <c r="M136" t="s">
        <v>1116</v>
      </c>
      <c r="N136" t="s">
        <v>1117</v>
      </c>
      <c r="O136" t="s">
        <v>1028</v>
      </c>
      <c r="P136" t="s">
        <v>1029</v>
      </c>
      <c r="Q136" s="11">
        <v>0</v>
      </c>
      <c r="R136" s="11">
        <v>0</v>
      </c>
      <c r="S136" s="11">
        <v>0</v>
      </c>
      <c r="T136" s="11">
        <v>0</v>
      </c>
      <c r="U136" s="11">
        <v>15000000</v>
      </c>
      <c r="V136" s="11">
        <v>0</v>
      </c>
      <c r="W136" s="11">
        <v>15000000</v>
      </c>
      <c r="X136" s="11">
        <v>0</v>
      </c>
      <c r="Y136" s="11">
        <v>0</v>
      </c>
      <c r="Z136" s="11">
        <v>0</v>
      </c>
      <c r="AA136" s="11">
        <v>0</v>
      </c>
      <c r="AB136" s="11">
        <v>0</v>
      </c>
      <c r="AC136" s="11">
        <v>0</v>
      </c>
      <c r="AD136" s="11">
        <v>0</v>
      </c>
      <c r="AE136" s="11">
        <v>0</v>
      </c>
      <c r="AF136" s="11">
        <v>0</v>
      </c>
      <c r="AG136" s="11">
        <v>8000000</v>
      </c>
      <c r="AH136" s="11">
        <v>0</v>
      </c>
      <c r="AI136" s="11">
        <v>0</v>
      </c>
      <c r="AJ136" s="11">
        <v>0</v>
      </c>
      <c r="AK136" s="11">
        <v>0</v>
      </c>
      <c r="AL136" s="11">
        <v>8000000</v>
      </c>
      <c r="AM136" s="11">
        <v>0</v>
      </c>
      <c r="AN136" s="11">
        <v>0</v>
      </c>
      <c r="AO1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1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1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 s="11">
        <f>Table_PBS_SQL_DB2_PBSSQL_PBS_NDP_Tina_CG_QtrlyPerformance_Final[[#This Row],[GOU REL]]+Table_PBS_SQL_DB2_PBSSQL_PBS_NDP_Tina_CG_QtrlyPerformance_Final[[#This Row],[EXT REL]]</f>
        <v>8000000</v>
      </c>
      <c r="AT136" s="11">
        <f>Table_PBS_SQL_DB2_PBSSQL_PBS_NDP_Tina_CG_QtrlyPerformance_Final[[#This Row],[GOU EXP]]+Table_PBS_SQL_DB2_PBSSQL_PBS_NDP_Tina_CG_QtrlyPerformance_Final[[#This Row],[EXT EXP]]</f>
        <v>8000000</v>
      </c>
      <c r="AU136" s="11" t="str">
        <f>IF(Table_PBS_SQL_DB2_PBSSQL_PBS_NDP_Tina_CG_QtrlyPerformance_Final[[#This Row],[Item_Code]]&gt;"300000", "Capital", "Recurrent")</f>
        <v>Recurrent</v>
      </c>
    </row>
    <row r="137" spans="1:47" x14ac:dyDescent="0.25">
      <c r="A137" t="s">
        <v>33</v>
      </c>
      <c r="B137" t="s">
        <v>34</v>
      </c>
      <c r="C137" t="s">
        <v>31</v>
      </c>
      <c r="D137" t="s">
        <v>1048</v>
      </c>
      <c r="E137" t="s">
        <v>75</v>
      </c>
      <c r="F137" t="s">
        <v>1042</v>
      </c>
      <c r="G137" t="s">
        <v>97</v>
      </c>
      <c r="H137" t="s">
        <v>1089</v>
      </c>
      <c r="I137" t="s">
        <v>467</v>
      </c>
      <c r="J137" t="s">
        <v>1111</v>
      </c>
      <c r="K137" t="s">
        <v>45</v>
      </c>
      <c r="L137" t="s">
        <v>1103</v>
      </c>
      <c r="M137" t="s">
        <v>1104</v>
      </c>
      <c r="N137" t="s">
        <v>1105</v>
      </c>
      <c r="O137" t="s">
        <v>909</v>
      </c>
      <c r="P137" t="s">
        <v>910</v>
      </c>
      <c r="Q137" s="11">
        <v>0</v>
      </c>
      <c r="R137" s="11">
        <v>102500000</v>
      </c>
      <c r="S137" s="11">
        <v>0</v>
      </c>
      <c r="T137" s="11">
        <v>102500000</v>
      </c>
      <c r="U137" s="11">
        <v>102500000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 s="11">
        <f>Table_PBS_SQL_DB2_PBSSQL_PBS_NDP_Tina_CG_QtrlyPerformance_Final[[#This Row],[GOU REL]]+Table_PBS_SQL_DB2_PBSSQL_PBS_NDP_Tina_CG_QtrlyPerformance_Final[[#This Row],[EXT REL]]</f>
        <v>0</v>
      </c>
      <c r="AT137" s="11">
        <f>Table_PBS_SQL_DB2_PBSSQL_PBS_NDP_Tina_CG_QtrlyPerformance_Final[[#This Row],[GOU EXP]]+Table_PBS_SQL_DB2_PBSSQL_PBS_NDP_Tina_CG_QtrlyPerformance_Final[[#This Row],[EXT EXP]]</f>
        <v>0</v>
      </c>
      <c r="AU137" s="11" t="str">
        <f>IF(Table_PBS_SQL_DB2_PBSSQL_PBS_NDP_Tina_CG_QtrlyPerformance_Final[[#This Row],[Item_Code]]&gt;"300000", "Capital", "Recurrent")</f>
        <v>Recurrent</v>
      </c>
    </row>
    <row r="138" spans="1:47" x14ac:dyDescent="0.25">
      <c r="A138" t="s">
        <v>33</v>
      </c>
      <c r="B138" t="s">
        <v>34</v>
      </c>
      <c r="C138" t="s">
        <v>31</v>
      </c>
      <c r="D138" t="s">
        <v>1048</v>
      </c>
      <c r="E138" t="s">
        <v>75</v>
      </c>
      <c r="F138" t="s">
        <v>1042</v>
      </c>
      <c r="G138" t="s">
        <v>97</v>
      </c>
      <c r="H138" t="s">
        <v>1089</v>
      </c>
      <c r="I138" t="s">
        <v>467</v>
      </c>
      <c r="J138" t="s">
        <v>1111</v>
      </c>
      <c r="K138" t="s">
        <v>45</v>
      </c>
      <c r="L138" t="s">
        <v>1103</v>
      </c>
      <c r="M138" t="s">
        <v>1104</v>
      </c>
      <c r="N138" t="s">
        <v>1105</v>
      </c>
      <c r="O138" t="s">
        <v>948</v>
      </c>
      <c r="P138" t="s">
        <v>949</v>
      </c>
      <c r="Q138" s="11">
        <v>0</v>
      </c>
      <c r="R138" s="11">
        <v>32000000</v>
      </c>
      <c r="S138" s="11">
        <v>0</v>
      </c>
      <c r="T138" s="11">
        <v>32000000</v>
      </c>
      <c r="U138" s="11">
        <v>32000000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 s="11">
        <f>Table_PBS_SQL_DB2_PBSSQL_PBS_NDP_Tina_CG_QtrlyPerformance_Final[[#This Row],[GOU REL]]+Table_PBS_SQL_DB2_PBSSQL_PBS_NDP_Tina_CG_QtrlyPerformance_Final[[#This Row],[EXT REL]]</f>
        <v>0</v>
      </c>
      <c r="AT138" s="11">
        <f>Table_PBS_SQL_DB2_PBSSQL_PBS_NDP_Tina_CG_QtrlyPerformance_Final[[#This Row],[GOU EXP]]+Table_PBS_SQL_DB2_PBSSQL_PBS_NDP_Tina_CG_QtrlyPerformance_Final[[#This Row],[EXT EXP]]</f>
        <v>0</v>
      </c>
      <c r="AU138" s="11" t="str">
        <f>IF(Table_PBS_SQL_DB2_PBSSQL_PBS_NDP_Tina_CG_QtrlyPerformance_Final[[#This Row],[Item_Code]]&gt;"300000", "Capital", "Recurrent")</f>
        <v>Recurrent</v>
      </c>
    </row>
    <row r="139" spans="1:47" x14ac:dyDescent="0.25">
      <c r="A139" t="s">
        <v>33</v>
      </c>
      <c r="B139" t="s">
        <v>34</v>
      </c>
      <c r="C139" t="s">
        <v>31</v>
      </c>
      <c r="D139" t="s">
        <v>1048</v>
      </c>
      <c r="E139" t="s">
        <v>75</v>
      </c>
      <c r="F139" t="s">
        <v>1042</v>
      </c>
      <c r="G139" t="s">
        <v>97</v>
      </c>
      <c r="H139" t="s">
        <v>1089</v>
      </c>
      <c r="I139" t="s">
        <v>467</v>
      </c>
      <c r="J139" t="s">
        <v>1111</v>
      </c>
      <c r="K139" t="s">
        <v>45</v>
      </c>
      <c r="L139" t="s">
        <v>1103</v>
      </c>
      <c r="M139" t="s">
        <v>1104</v>
      </c>
      <c r="N139" t="s">
        <v>1105</v>
      </c>
      <c r="O139" t="s">
        <v>1118</v>
      </c>
      <c r="P139" t="s">
        <v>1119</v>
      </c>
      <c r="Q139" s="11">
        <v>0</v>
      </c>
      <c r="R139" s="11">
        <v>100000000</v>
      </c>
      <c r="S139" s="11">
        <v>0</v>
      </c>
      <c r="T139" s="11">
        <v>100000000</v>
      </c>
      <c r="U139" s="11">
        <v>100000000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 s="11">
        <f>Table_PBS_SQL_DB2_PBSSQL_PBS_NDP_Tina_CG_QtrlyPerformance_Final[[#This Row],[GOU REL]]+Table_PBS_SQL_DB2_PBSSQL_PBS_NDP_Tina_CG_QtrlyPerformance_Final[[#This Row],[EXT REL]]</f>
        <v>0</v>
      </c>
      <c r="AT139" s="11">
        <f>Table_PBS_SQL_DB2_PBSSQL_PBS_NDP_Tina_CG_QtrlyPerformance_Final[[#This Row],[GOU EXP]]+Table_PBS_SQL_DB2_PBSSQL_PBS_NDP_Tina_CG_QtrlyPerformance_Final[[#This Row],[EXT EXP]]</f>
        <v>0</v>
      </c>
      <c r="AU139" s="11" t="str">
        <f>IF(Table_PBS_SQL_DB2_PBSSQL_PBS_NDP_Tina_CG_QtrlyPerformance_Final[[#This Row],[Item_Code]]&gt;"300000", "Capital", "Recurrent")</f>
        <v>Recurrent</v>
      </c>
    </row>
    <row r="140" spans="1:47" x14ac:dyDescent="0.25">
      <c r="A140" t="s">
        <v>33</v>
      </c>
      <c r="B140" t="s">
        <v>34</v>
      </c>
      <c r="C140" t="s">
        <v>31</v>
      </c>
      <c r="D140" t="s">
        <v>1048</v>
      </c>
      <c r="E140" t="s">
        <v>75</v>
      </c>
      <c r="F140" t="s">
        <v>1042</v>
      </c>
      <c r="G140" t="s">
        <v>97</v>
      </c>
      <c r="H140" t="s">
        <v>1089</v>
      </c>
      <c r="I140" t="s">
        <v>467</v>
      </c>
      <c r="J140" t="s">
        <v>1111</v>
      </c>
      <c r="K140" t="s">
        <v>45</v>
      </c>
      <c r="L140" t="s">
        <v>1103</v>
      </c>
      <c r="M140" t="s">
        <v>1104</v>
      </c>
      <c r="N140" t="s">
        <v>1105</v>
      </c>
      <c r="O140" t="s">
        <v>1120</v>
      </c>
      <c r="P140" t="s">
        <v>1121</v>
      </c>
      <c r="Q140" s="11">
        <v>0</v>
      </c>
      <c r="R140" s="11">
        <v>299350000</v>
      </c>
      <c r="S140" s="11">
        <v>0</v>
      </c>
      <c r="T140" s="11">
        <v>299350000</v>
      </c>
      <c r="U140" s="11">
        <v>299350000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 s="11">
        <f>Table_PBS_SQL_DB2_PBSSQL_PBS_NDP_Tina_CG_QtrlyPerformance_Final[[#This Row],[GOU REL]]+Table_PBS_SQL_DB2_PBSSQL_PBS_NDP_Tina_CG_QtrlyPerformance_Final[[#This Row],[EXT REL]]</f>
        <v>0</v>
      </c>
      <c r="AT140" s="11">
        <f>Table_PBS_SQL_DB2_PBSSQL_PBS_NDP_Tina_CG_QtrlyPerformance_Final[[#This Row],[GOU EXP]]+Table_PBS_SQL_DB2_PBSSQL_PBS_NDP_Tina_CG_QtrlyPerformance_Final[[#This Row],[EXT EXP]]</f>
        <v>0</v>
      </c>
      <c r="AU140" s="11" t="str">
        <f>IF(Table_PBS_SQL_DB2_PBSSQL_PBS_NDP_Tina_CG_QtrlyPerformance_Final[[#This Row],[Item_Code]]&gt;"300000", "Capital", "Recurrent")</f>
        <v>Recurrent</v>
      </c>
    </row>
    <row r="141" spans="1:47" x14ac:dyDescent="0.25">
      <c r="A141" t="s">
        <v>33</v>
      </c>
      <c r="B141" t="s">
        <v>34</v>
      </c>
      <c r="C141" t="s">
        <v>31</v>
      </c>
      <c r="D141" t="s">
        <v>1048</v>
      </c>
      <c r="E141" t="s">
        <v>75</v>
      </c>
      <c r="F141" t="s">
        <v>1042</v>
      </c>
      <c r="G141" t="s">
        <v>97</v>
      </c>
      <c r="H141" t="s">
        <v>1089</v>
      </c>
      <c r="I141" t="s">
        <v>467</v>
      </c>
      <c r="J141" t="s">
        <v>1111</v>
      </c>
      <c r="K141" t="s">
        <v>45</v>
      </c>
      <c r="L141" t="s">
        <v>1103</v>
      </c>
      <c r="M141" t="s">
        <v>1104</v>
      </c>
      <c r="N141" t="s">
        <v>1105</v>
      </c>
      <c r="O141" t="s">
        <v>1093</v>
      </c>
      <c r="P141" t="s">
        <v>1094</v>
      </c>
      <c r="Q141" s="11">
        <v>0</v>
      </c>
      <c r="R141" s="11">
        <v>75000000</v>
      </c>
      <c r="S141" s="11">
        <v>0</v>
      </c>
      <c r="T141" s="11">
        <v>75000000</v>
      </c>
      <c r="U141" s="11">
        <v>75000000</v>
      </c>
      <c r="V141" s="11">
        <v>0</v>
      </c>
      <c r="W141" s="11">
        <v>0</v>
      </c>
      <c r="X141" s="11">
        <v>0</v>
      </c>
      <c r="Y141" s="11">
        <v>0</v>
      </c>
      <c r="Z141" s="11">
        <v>0</v>
      </c>
      <c r="AA141" s="11">
        <v>0</v>
      </c>
      <c r="AB141" s="11">
        <v>0</v>
      </c>
      <c r="AC141" s="11">
        <v>0</v>
      </c>
      <c r="AD141" s="11">
        <v>0</v>
      </c>
      <c r="AE141" s="11">
        <v>0</v>
      </c>
      <c r="AF141" s="11">
        <v>0</v>
      </c>
      <c r="AG141" s="11">
        <v>0</v>
      </c>
      <c r="AH141" s="11">
        <v>0</v>
      </c>
      <c r="AI141" s="11">
        <v>0</v>
      </c>
      <c r="AJ141" s="11">
        <v>0</v>
      </c>
      <c r="AK141" s="11">
        <v>0</v>
      </c>
      <c r="AL141" s="11">
        <v>0</v>
      </c>
      <c r="AM141" s="11">
        <v>0</v>
      </c>
      <c r="AN141" s="11">
        <v>0</v>
      </c>
      <c r="AO1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 s="11">
        <f>Table_PBS_SQL_DB2_PBSSQL_PBS_NDP_Tina_CG_QtrlyPerformance_Final[[#This Row],[GOU REL]]+Table_PBS_SQL_DB2_PBSSQL_PBS_NDP_Tina_CG_QtrlyPerformance_Final[[#This Row],[EXT REL]]</f>
        <v>0</v>
      </c>
      <c r="AT141" s="11">
        <f>Table_PBS_SQL_DB2_PBSSQL_PBS_NDP_Tina_CG_QtrlyPerformance_Final[[#This Row],[GOU EXP]]+Table_PBS_SQL_DB2_PBSSQL_PBS_NDP_Tina_CG_QtrlyPerformance_Final[[#This Row],[EXT EXP]]</f>
        <v>0</v>
      </c>
      <c r="AU141" s="11" t="str">
        <f>IF(Table_PBS_SQL_DB2_PBSSQL_PBS_NDP_Tina_CG_QtrlyPerformance_Final[[#This Row],[Item_Code]]&gt;"300000", "Capital", "Recurrent")</f>
        <v>Recurrent</v>
      </c>
    </row>
    <row r="142" spans="1:47" x14ac:dyDescent="0.25">
      <c r="A142" t="s">
        <v>33</v>
      </c>
      <c r="B142" t="s">
        <v>34</v>
      </c>
      <c r="C142" t="s">
        <v>31</v>
      </c>
      <c r="D142" t="s">
        <v>1048</v>
      </c>
      <c r="E142" t="s">
        <v>75</v>
      </c>
      <c r="F142" t="s">
        <v>1042</v>
      </c>
      <c r="G142" t="s">
        <v>97</v>
      </c>
      <c r="H142" t="s">
        <v>1089</v>
      </c>
      <c r="I142" t="s">
        <v>467</v>
      </c>
      <c r="J142" t="s">
        <v>1111</v>
      </c>
      <c r="K142" t="s">
        <v>45</v>
      </c>
      <c r="L142" t="s">
        <v>1103</v>
      </c>
      <c r="M142" t="s">
        <v>1104</v>
      </c>
      <c r="N142" t="s">
        <v>1105</v>
      </c>
      <c r="O142" t="s">
        <v>1122</v>
      </c>
      <c r="P142" t="s">
        <v>1123</v>
      </c>
      <c r="Q142" s="11">
        <v>0</v>
      </c>
      <c r="R142" s="11">
        <v>24000000</v>
      </c>
      <c r="S142" s="11">
        <v>0</v>
      </c>
      <c r="T142" s="11">
        <v>24000000</v>
      </c>
      <c r="U142" s="11">
        <v>24000000</v>
      </c>
      <c r="V142" s="11">
        <v>0</v>
      </c>
      <c r="W142" s="11">
        <v>0</v>
      </c>
      <c r="X142" s="11">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 s="11">
        <f>Table_PBS_SQL_DB2_PBSSQL_PBS_NDP_Tina_CG_QtrlyPerformance_Final[[#This Row],[GOU REL]]+Table_PBS_SQL_DB2_PBSSQL_PBS_NDP_Tina_CG_QtrlyPerformance_Final[[#This Row],[EXT REL]]</f>
        <v>0</v>
      </c>
      <c r="AT142" s="11">
        <f>Table_PBS_SQL_DB2_PBSSQL_PBS_NDP_Tina_CG_QtrlyPerformance_Final[[#This Row],[GOU EXP]]+Table_PBS_SQL_DB2_PBSSQL_PBS_NDP_Tina_CG_QtrlyPerformance_Final[[#This Row],[EXT EXP]]</f>
        <v>0</v>
      </c>
      <c r="AU142" s="11" t="str">
        <f>IF(Table_PBS_SQL_DB2_PBSSQL_PBS_NDP_Tina_CG_QtrlyPerformance_Final[[#This Row],[Item_Code]]&gt;"300000", "Capital", "Recurrent")</f>
        <v>Recurrent</v>
      </c>
    </row>
    <row r="143" spans="1:47" x14ac:dyDescent="0.25">
      <c r="A143" t="s">
        <v>33</v>
      </c>
      <c r="B143" t="s">
        <v>34</v>
      </c>
      <c r="C143" t="s">
        <v>31</v>
      </c>
      <c r="D143" t="s">
        <v>1048</v>
      </c>
      <c r="E143" t="s">
        <v>75</v>
      </c>
      <c r="F143" t="s">
        <v>1042</v>
      </c>
      <c r="G143" t="s">
        <v>97</v>
      </c>
      <c r="H143" t="s">
        <v>1089</v>
      </c>
      <c r="I143" t="s">
        <v>467</v>
      </c>
      <c r="J143" t="s">
        <v>1111</v>
      </c>
      <c r="K143" t="s">
        <v>45</v>
      </c>
      <c r="L143" t="s">
        <v>1103</v>
      </c>
      <c r="M143" t="s">
        <v>1104</v>
      </c>
      <c r="N143" t="s">
        <v>1105</v>
      </c>
      <c r="O143" t="s">
        <v>1124</v>
      </c>
      <c r="P143" t="s">
        <v>1125</v>
      </c>
      <c r="Q143" s="11">
        <v>0</v>
      </c>
      <c r="R143" s="11">
        <v>75000000</v>
      </c>
      <c r="S143" s="11">
        <v>0</v>
      </c>
      <c r="T143" s="11">
        <v>75000000</v>
      </c>
      <c r="U143" s="11">
        <v>75000000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 s="11">
        <f>Table_PBS_SQL_DB2_PBSSQL_PBS_NDP_Tina_CG_QtrlyPerformance_Final[[#This Row],[GOU REL]]+Table_PBS_SQL_DB2_PBSSQL_PBS_NDP_Tina_CG_QtrlyPerformance_Final[[#This Row],[EXT REL]]</f>
        <v>0</v>
      </c>
      <c r="AT143" s="11">
        <f>Table_PBS_SQL_DB2_PBSSQL_PBS_NDP_Tina_CG_QtrlyPerformance_Final[[#This Row],[GOU EXP]]+Table_PBS_SQL_DB2_PBSSQL_PBS_NDP_Tina_CG_QtrlyPerformance_Final[[#This Row],[EXT EXP]]</f>
        <v>0</v>
      </c>
      <c r="AU143" s="11" t="str">
        <f>IF(Table_PBS_SQL_DB2_PBSSQL_PBS_NDP_Tina_CG_QtrlyPerformance_Final[[#This Row],[Item_Code]]&gt;"300000", "Capital", "Recurrent")</f>
        <v>Recurrent</v>
      </c>
    </row>
    <row r="144" spans="1:47" x14ac:dyDescent="0.25">
      <c r="A144" t="s">
        <v>33</v>
      </c>
      <c r="B144" t="s">
        <v>34</v>
      </c>
      <c r="C144" t="s">
        <v>31</v>
      </c>
      <c r="D144" t="s">
        <v>1048</v>
      </c>
      <c r="E144" t="s">
        <v>75</v>
      </c>
      <c r="F144" t="s">
        <v>1042</v>
      </c>
      <c r="G144" t="s">
        <v>97</v>
      </c>
      <c r="H144" t="s">
        <v>1089</v>
      </c>
      <c r="I144" t="s">
        <v>467</v>
      </c>
      <c r="J144" t="s">
        <v>1111</v>
      </c>
      <c r="K144" t="s">
        <v>45</v>
      </c>
      <c r="L144" t="s">
        <v>1103</v>
      </c>
      <c r="M144" t="s">
        <v>1104</v>
      </c>
      <c r="N144" t="s">
        <v>1105</v>
      </c>
      <c r="O144" t="s">
        <v>940</v>
      </c>
      <c r="P144" t="s">
        <v>941</v>
      </c>
      <c r="Q144" s="11">
        <v>0</v>
      </c>
      <c r="R144" s="11">
        <v>75000000</v>
      </c>
      <c r="S144" s="11">
        <v>0</v>
      </c>
      <c r="T144" s="11">
        <v>75000000</v>
      </c>
      <c r="U144" s="11">
        <v>75000000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4" s="11">
        <f>Table_PBS_SQL_DB2_PBSSQL_PBS_NDP_Tina_CG_QtrlyPerformance_Final[[#This Row],[GOU REL]]+Table_PBS_SQL_DB2_PBSSQL_PBS_NDP_Tina_CG_QtrlyPerformance_Final[[#This Row],[EXT REL]]</f>
        <v>0</v>
      </c>
      <c r="AT144" s="11">
        <f>Table_PBS_SQL_DB2_PBSSQL_PBS_NDP_Tina_CG_QtrlyPerformance_Final[[#This Row],[GOU EXP]]+Table_PBS_SQL_DB2_PBSSQL_PBS_NDP_Tina_CG_QtrlyPerformance_Final[[#This Row],[EXT EXP]]</f>
        <v>0</v>
      </c>
      <c r="AU144" s="11" t="str">
        <f>IF(Table_PBS_SQL_DB2_PBSSQL_PBS_NDP_Tina_CG_QtrlyPerformance_Final[[#This Row],[Item_Code]]&gt;"300000", "Capital", "Recurrent")</f>
        <v>Recurrent</v>
      </c>
    </row>
    <row r="145" spans="1:47" x14ac:dyDescent="0.25">
      <c r="A145" t="s">
        <v>33</v>
      </c>
      <c r="B145" t="s">
        <v>34</v>
      </c>
      <c r="C145" t="s">
        <v>31</v>
      </c>
      <c r="D145" t="s">
        <v>1048</v>
      </c>
      <c r="E145" t="s">
        <v>75</v>
      </c>
      <c r="F145" t="s">
        <v>1042</v>
      </c>
      <c r="G145" t="s">
        <v>97</v>
      </c>
      <c r="H145" t="s">
        <v>1089</v>
      </c>
      <c r="I145" t="s">
        <v>467</v>
      </c>
      <c r="J145" t="s">
        <v>1111</v>
      </c>
      <c r="K145" t="s">
        <v>45</v>
      </c>
      <c r="L145" t="s">
        <v>1103</v>
      </c>
      <c r="M145" t="s">
        <v>1104</v>
      </c>
      <c r="N145" t="s">
        <v>1105</v>
      </c>
      <c r="O145" t="s">
        <v>969</v>
      </c>
      <c r="P145" t="s">
        <v>970</v>
      </c>
      <c r="Q145" s="11">
        <v>0</v>
      </c>
      <c r="R145" s="11">
        <v>1000000</v>
      </c>
      <c r="S145" s="11">
        <v>0</v>
      </c>
      <c r="T145" s="11">
        <v>1000000</v>
      </c>
      <c r="U145" s="11">
        <v>1000000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 s="11">
        <f>Table_PBS_SQL_DB2_PBSSQL_PBS_NDP_Tina_CG_QtrlyPerformance_Final[[#This Row],[GOU REL]]+Table_PBS_SQL_DB2_PBSSQL_PBS_NDP_Tina_CG_QtrlyPerformance_Final[[#This Row],[EXT REL]]</f>
        <v>0</v>
      </c>
      <c r="AT145" s="11">
        <f>Table_PBS_SQL_DB2_PBSSQL_PBS_NDP_Tina_CG_QtrlyPerformance_Final[[#This Row],[GOU EXP]]+Table_PBS_SQL_DB2_PBSSQL_PBS_NDP_Tina_CG_QtrlyPerformance_Final[[#This Row],[EXT EXP]]</f>
        <v>0</v>
      </c>
      <c r="AU145" s="11" t="str">
        <f>IF(Table_PBS_SQL_DB2_PBSSQL_PBS_NDP_Tina_CG_QtrlyPerformance_Final[[#This Row],[Item_Code]]&gt;"300000", "Capital", "Recurrent")</f>
        <v>Recurrent</v>
      </c>
    </row>
    <row r="146" spans="1:47" x14ac:dyDescent="0.25">
      <c r="A146" t="s">
        <v>33</v>
      </c>
      <c r="B146" t="s">
        <v>34</v>
      </c>
      <c r="C146" t="s">
        <v>31</v>
      </c>
      <c r="D146" t="s">
        <v>1048</v>
      </c>
      <c r="E146" t="s">
        <v>75</v>
      </c>
      <c r="F146" t="s">
        <v>1042</v>
      </c>
      <c r="G146" t="s">
        <v>97</v>
      </c>
      <c r="H146" t="s">
        <v>1089</v>
      </c>
      <c r="I146" t="s">
        <v>467</v>
      </c>
      <c r="J146" t="s">
        <v>1111</v>
      </c>
      <c r="K146" t="s">
        <v>45</v>
      </c>
      <c r="L146" t="s">
        <v>1103</v>
      </c>
      <c r="M146" t="s">
        <v>1104</v>
      </c>
      <c r="N146" t="s">
        <v>1105</v>
      </c>
      <c r="O146" t="s">
        <v>1107</v>
      </c>
      <c r="P146" t="s">
        <v>1108</v>
      </c>
      <c r="Q146" s="11">
        <v>0</v>
      </c>
      <c r="R146" s="11">
        <v>784000000</v>
      </c>
      <c r="S146" s="11">
        <v>0</v>
      </c>
      <c r="T146" s="11">
        <v>784000000</v>
      </c>
      <c r="U146" s="11">
        <v>784000000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 s="11">
        <f>Table_PBS_SQL_DB2_PBSSQL_PBS_NDP_Tina_CG_QtrlyPerformance_Final[[#This Row],[GOU REL]]+Table_PBS_SQL_DB2_PBSSQL_PBS_NDP_Tina_CG_QtrlyPerformance_Final[[#This Row],[EXT REL]]</f>
        <v>0</v>
      </c>
      <c r="AT146" s="11">
        <f>Table_PBS_SQL_DB2_PBSSQL_PBS_NDP_Tina_CG_QtrlyPerformance_Final[[#This Row],[GOU EXP]]+Table_PBS_SQL_DB2_PBSSQL_PBS_NDP_Tina_CG_QtrlyPerformance_Final[[#This Row],[EXT EXP]]</f>
        <v>0</v>
      </c>
      <c r="AU146" s="11" t="str">
        <f>IF(Table_PBS_SQL_DB2_PBSSQL_PBS_NDP_Tina_CG_QtrlyPerformance_Final[[#This Row],[Item_Code]]&gt;"300000", "Capital", "Recurrent")</f>
        <v>Recurrent</v>
      </c>
    </row>
    <row r="147" spans="1:47" x14ac:dyDescent="0.25">
      <c r="A147" t="s">
        <v>33</v>
      </c>
      <c r="B147" t="s">
        <v>34</v>
      </c>
      <c r="C147" t="s">
        <v>31</v>
      </c>
      <c r="D147" t="s">
        <v>1031</v>
      </c>
      <c r="E147" t="s">
        <v>75</v>
      </c>
      <c r="F147" t="s">
        <v>1042</v>
      </c>
      <c r="G147" t="s">
        <v>103</v>
      </c>
      <c r="H147" t="s">
        <v>1126</v>
      </c>
      <c r="I147" t="s">
        <v>493</v>
      </c>
      <c r="J147" t="s">
        <v>1127</v>
      </c>
      <c r="K147" t="s">
        <v>1128</v>
      </c>
      <c r="L147" t="s">
        <v>1129</v>
      </c>
      <c r="M147" t="s">
        <v>1130</v>
      </c>
      <c r="N147" t="s">
        <v>1131</v>
      </c>
      <c r="O147" t="s">
        <v>1085</v>
      </c>
      <c r="P147" t="s">
        <v>1086</v>
      </c>
      <c r="Q147" s="11">
        <v>0</v>
      </c>
      <c r="R147" s="11">
        <v>0</v>
      </c>
      <c r="S147" s="11">
        <v>0</v>
      </c>
      <c r="T147" s="11">
        <v>0</v>
      </c>
      <c r="U147" s="11">
        <v>500000000</v>
      </c>
      <c r="V147" s="11">
        <v>0</v>
      </c>
      <c r="W147" s="11">
        <v>500000000</v>
      </c>
      <c r="X147" s="11">
        <v>0</v>
      </c>
      <c r="Y147" s="11">
        <v>0</v>
      </c>
      <c r="Z147" s="11">
        <v>0</v>
      </c>
      <c r="AA147" s="11">
        <v>0</v>
      </c>
      <c r="AB147" s="11">
        <v>0</v>
      </c>
      <c r="AC147" s="11">
        <v>100000000</v>
      </c>
      <c r="AD147" s="11">
        <v>80781000</v>
      </c>
      <c r="AE147" s="11">
        <v>0</v>
      </c>
      <c r="AF147" s="11">
        <v>0</v>
      </c>
      <c r="AG147" s="11">
        <v>400000000</v>
      </c>
      <c r="AH147" s="11">
        <v>417858000</v>
      </c>
      <c r="AI147" s="11">
        <v>0</v>
      </c>
      <c r="AJ147" s="11">
        <v>0</v>
      </c>
      <c r="AK147" s="11">
        <v>0</v>
      </c>
      <c r="AL147" s="11">
        <v>1361000</v>
      </c>
      <c r="AM147" s="11">
        <v>0</v>
      </c>
      <c r="AN147" s="11">
        <v>0</v>
      </c>
      <c r="AO1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1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 s="11">
        <f>Table_PBS_SQL_DB2_PBSSQL_PBS_NDP_Tina_CG_QtrlyPerformance_Final[[#This Row],[GOU REL]]+Table_PBS_SQL_DB2_PBSSQL_PBS_NDP_Tina_CG_QtrlyPerformance_Final[[#This Row],[EXT REL]]</f>
        <v>500000000</v>
      </c>
      <c r="AT147" s="11">
        <f>Table_PBS_SQL_DB2_PBSSQL_PBS_NDP_Tina_CG_QtrlyPerformance_Final[[#This Row],[GOU EXP]]+Table_PBS_SQL_DB2_PBSSQL_PBS_NDP_Tina_CG_QtrlyPerformance_Final[[#This Row],[EXT EXP]]</f>
        <v>500000000</v>
      </c>
      <c r="AU147" s="11" t="str">
        <f>IF(Table_PBS_SQL_DB2_PBSSQL_PBS_NDP_Tina_CG_QtrlyPerformance_Final[[#This Row],[Item_Code]]&gt;"300000", "Capital", "Recurrent")</f>
        <v>Recurrent</v>
      </c>
    </row>
    <row r="148" spans="1:47" x14ac:dyDescent="0.25">
      <c r="A148" t="s">
        <v>33</v>
      </c>
      <c r="B148" t="s">
        <v>34</v>
      </c>
      <c r="C148" t="s">
        <v>31</v>
      </c>
      <c r="D148" t="s">
        <v>1031</v>
      </c>
      <c r="E148" t="s">
        <v>75</v>
      </c>
      <c r="F148" t="s">
        <v>1042</v>
      </c>
      <c r="G148" t="s">
        <v>103</v>
      </c>
      <c r="H148" t="s">
        <v>1126</v>
      </c>
      <c r="I148" t="s">
        <v>666</v>
      </c>
      <c r="J148" t="s">
        <v>1132</v>
      </c>
      <c r="K148" t="s">
        <v>1128</v>
      </c>
      <c r="L148" t="s">
        <v>1129</v>
      </c>
      <c r="M148" t="s">
        <v>1133</v>
      </c>
      <c r="N148" t="s">
        <v>1134</v>
      </c>
      <c r="O148" t="s">
        <v>906</v>
      </c>
      <c r="P148" t="s">
        <v>907</v>
      </c>
      <c r="Q148" s="11">
        <v>0</v>
      </c>
      <c r="R148" s="11">
        <v>0</v>
      </c>
      <c r="S148" s="11">
        <v>0</v>
      </c>
      <c r="T148" s="11">
        <v>0</v>
      </c>
      <c r="U148" s="11">
        <v>40000000</v>
      </c>
      <c r="V148" s="11">
        <v>0</v>
      </c>
      <c r="W148" s="11">
        <v>40000000</v>
      </c>
      <c r="X148" s="11">
        <v>0</v>
      </c>
      <c r="Y148" s="11">
        <v>0</v>
      </c>
      <c r="Z148" s="11">
        <v>0</v>
      </c>
      <c r="AA148" s="11">
        <v>0</v>
      </c>
      <c r="AB148" s="11">
        <v>0</v>
      </c>
      <c r="AC148" s="11">
        <v>0</v>
      </c>
      <c r="AD148" s="11">
        <v>0</v>
      </c>
      <c r="AE148" s="11">
        <v>0</v>
      </c>
      <c r="AF148" s="11">
        <v>0</v>
      </c>
      <c r="AG148" s="11">
        <v>10000000</v>
      </c>
      <c r="AH148" s="11">
        <v>0</v>
      </c>
      <c r="AI148" s="11">
        <v>0</v>
      </c>
      <c r="AJ148" s="11">
        <v>0</v>
      </c>
      <c r="AK148" s="11">
        <v>30000000</v>
      </c>
      <c r="AL148" s="11">
        <v>40000000</v>
      </c>
      <c r="AM148" s="11">
        <v>0</v>
      </c>
      <c r="AN148" s="11">
        <v>0</v>
      </c>
      <c r="AO1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 s="11">
        <f>Table_PBS_SQL_DB2_PBSSQL_PBS_NDP_Tina_CG_QtrlyPerformance_Final[[#This Row],[GOU REL]]+Table_PBS_SQL_DB2_PBSSQL_PBS_NDP_Tina_CG_QtrlyPerformance_Final[[#This Row],[EXT REL]]</f>
        <v>40000000</v>
      </c>
      <c r="AT148" s="11">
        <f>Table_PBS_SQL_DB2_PBSSQL_PBS_NDP_Tina_CG_QtrlyPerformance_Final[[#This Row],[GOU EXP]]+Table_PBS_SQL_DB2_PBSSQL_PBS_NDP_Tina_CG_QtrlyPerformance_Final[[#This Row],[EXT EXP]]</f>
        <v>40000000</v>
      </c>
      <c r="AU148" s="11" t="str">
        <f>IF(Table_PBS_SQL_DB2_PBSSQL_PBS_NDP_Tina_CG_QtrlyPerformance_Final[[#This Row],[Item_Code]]&gt;"300000", "Capital", "Recurrent")</f>
        <v>Recurrent</v>
      </c>
    </row>
    <row r="149" spans="1:47" x14ac:dyDescent="0.25">
      <c r="A149" t="s">
        <v>33</v>
      </c>
      <c r="B149" t="s">
        <v>34</v>
      </c>
      <c r="C149" t="s">
        <v>31</v>
      </c>
      <c r="D149" t="s">
        <v>1031</v>
      </c>
      <c r="E149" t="s">
        <v>75</v>
      </c>
      <c r="F149" t="s">
        <v>1042</v>
      </c>
      <c r="G149" t="s">
        <v>119</v>
      </c>
      <c r="H149" t="s">
        <v>881</v>
      </c>
      <c r="I149" t="s">
        <v>896</v>
      </c>
      <c r="J149" t="s">
        <v>897</v>
      </c>
      <c r="K149" t="s">
        <v>1135</v>
      </c>
      <c r="L149" t="s">
        <v>1136</v>
      </c>
      <c r="M149" t="s">
        <v>1104</v>
      </c>
      <c r="N149" t="s">
        <v>1105</v>
      </c>
      <c r="O149" t="s">
        <v>1062</v>
      </c>
      <c r="P149" t="s">
        <v>1063</v>
      </c>
      <c r="Q149" s="11">
        <v>0</v>
      </c>
      <c r="R149" s="11">
        <v>0</v>
      </c>
      <c r="S149" s="11">
        <v>0</v>
      </c>
      <c r="T149" s="11">
        <v>0</v>
      </c>
      <c r="U149" s="11">
        <v>0</v>
      </c>
      <c r="V149" s="11">
        <v>0</v>
      </c>
      <c r="W149" s="11">
        <v>0</v>
      </c>
      <c r="X149" s="11">
        <v>0</v>
      </c>
      <c r="Y149" s="11">
        <v>0</v>
      </c>
      <c r="Z149" s="11">
        <v>0</v>
      </c>
      <c r="AA149" s="11">
        <v>424312000</v>
      </c>
      <c r="AB149" s="11">
        <v>1735240000</v>
      </c>
      <c r="AC149" s="11">
        <v>0</v>
      </c>
      <c r="AD149" s="11">
        <v>0</v>
      </c>
      <c r="AE149" s="11">
        <v>124312000</v>
      </c>
      <c r="AF149" s="11">
        <v>124312000</v>
      </c>
      <c r="AG149" s="11">
        <v>0</v>
      </c>
      <c r="AH149" s="11">
        <v>0</v>
      </c>
      <c r="AI149" s="11">
        <v>424312000</v>
      </c>
      <c r="AJ149" s="11">
        <v>1735240000</v>
      </c>
      <c r="AK149" s="11">
        <v>0</v>
      </c>
      <c r="AL149" s="11">
        <v>0</v>
      </c>
      <c r="AM149" s="11">
        <v>0</v>
      </c>
      <c r="AN149" s="11">
        <v>0</v>
      </c>
      <c r="AO1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972936000</v>
      </c>
      <c r="AQ1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3594792000</v>
      </c>
      <c r="AS149" s="11">
        <f>Table_PBS_SQL_DB2_PBSSQL_PBS_NDP_Tina_CG_QtrlyPerformance_Final[[#This Row],[GOU REL]]+Table_PBS_SQL_DB2_PBSSQL_PBS_NDP_Tina_CG_QtrlyPerformance_Final[[#This Row],[EXT REL]]</f>
        <v>972936000</v>
      </c>
      <c r="AT149" s="11">
        <f>Table_PBS_SQL_DB2_PBSSQL_PBS_NDP_Tina_CG_QtrlyPerformance_Final[[#This Row],[GOU EXP]]+Table_PBS_SQL_DB2_PBSSQL_PBS_NDP_Tina_CG_QtrlyPerformance_Final[[#This Row],[EXT EXP]]</f>
        <v>3594792000</v>
      </c>
      <c r="AU149" s="11" t="str">
        <f>IF(Table_PBS_SQL_DB2_PBSSQL_PBS_NDP_Tina_CG_QtrlyPerformance_Final[[#This Row],[Item_Code]]&gt;"300000", "Capital", "Recurrent")</f>
        <v>Recurrent</v>
      </c>
    </row>
    <row r="150" spans="1:47" x14ac:dyDescent="0.25">
      <c r="A150" t="s">
        <v>33</v>
      </c>
      <c r="B150" t="s">
        <v>34</v>
      </c>
      <c r="C150" t="s">
        <v>31</v>
      </c>
      <c r="D150" t="s">
        <v>1031</v>
      </c>
      <c r="E150" t="s">
        <v>75</v>
      </c>
      <c r="F150" t="s">
        <v>1042</v>
      </c>
      <c r="G150" t="s">
        <v>119</v>
      </c>
      <c r="H150" t="s">
        <v>881</v>
      </c>
      <c r="I150" t="s">
        <v>896</v>
      </c>
      <c r="J150" t="s">
        <v>897</v>
      </c>
      <c r="K150" t="s">
        <v>1135</v>
      </c>
      <c r="L150" t="s">
        <v>1136</v>
      </c>
      <c r="M150" t="s">
        <v>1104</v>
      </c>
      <c r="N150" t="s">
        <v>1105</v>
      </c>
      <c r="O150" t="s">
        <v>1005</v>
      </c>
      <c r="P150" t="s">
        <v>1006</v>
      </c>
      <c r="Q150" s="11">
        <v>0</v>
      </c>
      <c r="R150" s="11">
        <v>0</v>
      </c>
      <c r="S150" s="11">
        <v>0</v>
      </c>
      <c r="T150" s="11">
        <v>0</v>
      </c>
      <c r="U150" s="11">
        <v>0</v>
      </c>
      <c r="V150" s="11">
        <v>0</v>
      </c>
      <c r="W150" s="11">
        <v>0</v>
      </c>
      <c r="X150" s="11">
        <v>0</v>
      </c>
      <c r="Y150" s="11">
        <v>0</v>
      </c>
      <c r="Z150" s="11">
        <v>0</v>
      </c>
      <c r="AA150" s="11">
        <v>1925300000</v>
      </c>
      <c r="AB150" s="11">
        <v>1540240000</v>
      </c>
      <c r="AC150" s="11">
        <v>0</v>
      </c>
      <c r="AD150" s="11">
        <v>0</v>
      </c>
      <c r="AE150" s="11">
        <v>25300000</v>
      </c>
      <c r="AF150" s="11">
        <v>20240000</v>
      </c>
      <c r="AG150" s="11">
        <v>0</v>
      </c>
      <c r="AH150" s="11">
        <v>0</v>
      </c>
      <c r="AI150" s="11">
        <v>1925300000</v>
      </c>
      <c r="AJ150" s="11">
        <v>1540240000</v>
      </c>
      <c r="AK150" s="11">
        <v>0</v>
      </c>
      <c r="AL150" s="11">
        <v>0</v>
      </c>
      <c r="AM150" s="11">
        <v>0</v>
      </c>
      <c r="AN150" s="11">
        <v>0</v>
      </c>
      <c r="AO1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3875900000</v>
      </c>
      <c r="AQ1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3100720000</v>
      </c>
      <c r="AS150" s="11">
        <f>Table_PBS_SQL_DB2_PBSSQL_PBS_NDP_Tina_CG_QtrlyPerformance_Final[[#This Row],[GOU REL]]+Table_PBS_SQL_DB2_PBSSQL_PBS_NDP_Tina_CG_QtrlyPerformance_Final[[#This Row],[EXT REL]]</f>
        <v>3875900000</v>
      </c>
      <c r="AT150" s="11">
        <f>Table_PBS_SQL_DB2_PBSSQL_PBS_NDP_Tina_CG_QtrlyPerformance_Final[[#This Row],[GOU EXP]]+Table_PBS_SQL_DB2_PBSSQL_PBS_NDP_Tina_CG_QtrlyPerformance_Final[[#This Row],[EXT EXP]]</f>
        <v>3100720000</v>
      </c>
      <c r="AU150" s="11" t="str">
        <f>IF(Table_PBS_SQL_DB2_PBSSQL_PBS_NDP_Tina_CG_QtrlyPerformance_Final[[#This Row],[Item_Code]]&gt;"300000", "Capital", "Recurrent")</f>
        <v>Recurrent</v>
      </c>
    </row>
    <row r="151" spans="1:47" x14ac:dyDescent="0.25">
      <c r="A151" t="s">
        <v>33</v>
      </c>
      <c r="B151" t="s">
        <v>34</v>
      </c>
      <c r="C151" t="s">
        <v>31</v>
      </c>
      <c r="D151" t="s">
        <v>1031</v>
      </c>
      <c r="E151" t="s">
        <v>75</v>
      </c>
      <c r="F151" t="s">
        <v>1042</v>
      </c>
      <c r="G151" t="s">
        <v>119</v>
      </c>
      <c r="H151" t="s">
        <v>881</v>
      </c>
      <c r="I151" t="s">
        <v>493</v>
      </c>
      <c r="J151" t="s">
        <v>1137</v>
      </c>
      <c r="K151" t="s">
        <v>1135</v>
      </c>
      <c r="L151" t="s">
        <v>1136</v>
      </c>
      <c r="M151" t="s">
        <v>1104</v>
      </c>
      <c r="N151" t="s">
        <v>1105</v>
      </c>
      <c r="O151" t="s">
        <v>922</v>
      </c>
      <c r="P151" t="s">
        <v>923</v>
      </c>
      <c r="Q151" s="11">
        <v>0</v>
      </c>
      <c r="R151" s="11">
        <v>0</v>
      </c>
      <c r="S151" s="11">
        <v>0</v>
      </c>
      <c r="T151" s="11">
        <v>0</v>
      </c>
      <c r="U151" s="11">
        <v>120000000</v>
      </c>
      <c r="V151" s="11">
        <v>0</v>
      </c>
      <c r="W151" s="11">
        <v>120000000</v>
      </c>
      <c r="X151" s="11">
        <v>0</v>
      </c>
      <c r="Y151" s="11">
        <v>0</v>
      </c>
      <c r="Z151" s="11">
        <v>0</v>
      </c>
      <c r="AA151" s="11">
        <v>0</v>
      </c>
      <c r="AB151" s="11">
        <v>0</v>
      </c>
      <c r="AC151" s="11">
        <v>40000000</v>
      </c>
      <c r="AD151" s="11">
        <v>40000000</v>
      </c>
      <c r="AE151" s="11">
        <v>0</v>
      </c>
      <c r="AF151" s="11">
        <v>0</v>
      </c>
      <c r="AG151" s="11">
        <v>40000000</v>
      </c>
      <c r="AH151" s="11">
        <v>40000000</v>
      </c>
      <c r="AI151" s="11">
        <v>0</v>
      </c>
      <c r="AJ151" s="11">
        <v>0</v>
      </c>
      <c r="AK151" s="11">
        <v>40000000</v>
      </c>
      <c r="AL151" s="11">
        <v>40000000</v>
      </c>
      <c r="AM151" s="11">
        <v>0</v>
      </c>
      <c r="AN151" s="11">
        <v>0</v>
      </c>
      <c r="AO1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1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1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 s="11">
        <f>Table_PBS_SQL_DB2_PBSSQL_PBS_NDP_Tina_CG_QtrlyPerformance_Final[[#This Row],[GOU REL]]+Table_PBS_SQL_DB2_PBSSQL_PBS_NDP_Tina_CG_QtrlyPerformance_Final[[#This Row],[EXT REL]]</f>
        <v>120000000</v>
      </c>
      <c r="AT151" s="11">
        <f>Table_PBS_SQL_DB2_PBSSQL_PBS_NDP_Tina_CG_QtrlyPerformance_Final[[#This Row],[GOU EXP]]+Table_PBS_SQL_DB2_PBSSQL_PBS_NDP_Tina_CG_QtrlyPerformance_Final[[#This Row],[EXT EXP]]</f>
        <v>120000000</v>
      </c>
      <c r="AU151" s="11" t="str">
        <f>IF(Table_PBS_SQL_DB2_PBSSQL_PBS_NDP_Tina_CG_QtrlyPerformance_Final[[#This Row],[Item_Code]]&gt;"300000", "Capital", "Recurrent")</f>
        <v>Recurrent</v>
      </c>
    </row>
    <row r="152" spans="1:47" x14ac:dyDescent="0.25">
      <c r="A152" t="s">
        <v>33</v>
      </c>
      <c r="B152" t="s">
        <v>34</v>
      </c>
      <c r="C152" t="s">
        <v>31</v>
      </c>
      <c r="D152" t="s">
        <v>1031</v>
      </c>
      <c r="E152" t="s">
        <v>87</v>
      </c>
      <c r="F152" t="s">
        <v>1138</v>
      </c>
      <c r="G152" t="s">
        <v>87</v>
      </c>
      <c r="H152" t="s">
        <v>1033</v>
      </c>
      <c r="I152" t="s">
        <v>896</v>
      </c>
      <c r="J152" t="s">
        <v>897</v>
      </c>
      <c r="K152" t="s">
        <v>769</v>
      </c>
      <c r="L152" t="s">
        <v>1073</v>
      </c>
      <c r="M152" t="s">
        <v>1139</v>
      </c>
      <c r="N152" t="s">
        <v>1140</v>
      </c>
      <c r="O152" t="s">
        <v>920</v>
      </c>
      <c r="P152" t="s">
        <v>921</v>
      </c>
      <c r="Q152" s="11">
        <v>0</v>
      </c>
      <c r="R152" s="11">
        <v>0</v>
      </c>
      <c r="S152" s="11">
        <v>0</v>
      </c>
      <c r="T152" s="11">
        <v>0</v>
      </c>
      <c r="U152" s="11">
        <v>0</v>
      </c>
      <c r="V152" s="11">
        <v>0</v>
      </c>
      <c r="W152" s="11">
        <v>0</v>
      </c>
      <c r="X152" s="11">
        <v>0</v>
      </c>
      <c r="Y152" s="11">
        <v>0</v>
      </c>
      <c r="Z152" s="11">
        <v>0</v>
      </c>
      <c r="AA152" s="11">
        <v>63348350</v>
      </c>
      <c r="AB152" s="11">
        <v>50678680</v>
      </c>
      <c r="AC152" s="11">
        <v>0</v>
      </c>
      <c r="AD152" s="11">
        <v>0</v>
      </c>
      <c r="AE152" s="11">
        <v>63348350</v>
      </c>
      <c r="AF152" s="11">
        <v>50678680</v>
      </c>
      <c r="AG152" s="11">
        <v>0</v>
      </c>
      <c r="AH152" s="11">
        <v>0</v>
      </c>
      <c r="AI152" s="11">
        <v>63348350</v>
      </c>
      <c r="AJ152" s="11">
        <v>50678680</v>
      </c>
      <c r="AK152" s="11">
        <v>0</v>
      </c>
      <c r="AL152" s="11">
        <v>0</v>
      </c>
      <c r="AM152" s="11">
        <v>0</v>
      </c>
      <c r="AN152" s="11">
        <v>0</v>
      </c>
      <c r="AO1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190045050</v>
      </c>
      <c r="AQ1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152036040</v>
      </c>
      <c r="AS152" s="11">
        <f>Table_PBS_SQL_DB2_PBSSQL_PBS_NDP_Tina_CG_QtrlyPerformance_Final[[#This Row],[GOU REL]]+Table_PBS_SQL_DB2_PBSSQL_PBS_NDP_Tina_CG_QtrlyPerformance_Final[[#This Row],[EXT REL]]</f>
        <v>190045050</v>
      </c>
      <c r="AT152" s="11">
        <f>Table_PBS_SQL_DB2_PBSSQL_PBS_NDP_Tina_CG_QtrlyPerformance_Final[[#This Row],[GOU EXP]]+Table_PBS_SQL_DB2_PBSSQL_PBS_NDP_Tina_CG_QtrlyPerformance_Final[[#This Row],[EXT EXP]]</f>
        <v>152036040</v>
      </c>
      <c r="AU152" s="11" t="str">
        <f>IF(Table_PBS_SQL_DB2_PBSSQL_PBS_NDP_Tina_CG_QtrlyPerformance_Final[[#This Row],[Item_Code]]&gt;"300000", "Capital", "Recurrent")</f>
        <v>Recurrent</v>
      </c>
    </row>
    <row r="153" spans="1:47" x14ac:dyDescent="0.25">
      <c r="A153" t="s">
        <v>33</v>
      </c>
      <c r="B153" t="s">
        <v>34</v>
      </c>
      <c r="C153" t="s">
        <v>31</v>
      </c>
      <c r="D153" t="s">
        <v>1048</v>
      </c>
      <c r="E153" t="s">
        <v>87</v>
      </c>
      <c r="F153" t="s">
        <v>1138</v>
      </c>
      <c r="G153" t="s">
        <v>87</v>
      </c>
      <c r="H153" t="s">
        <v>1033</v>
      </c>
      <c r="I153" t="s">
        <v>467</v>
      </c>
      <c r="J153" t="s">
        <v>1034</v>
      </c>
      <c r="K153" t="s">
        <v>769</v>
      </c>
      <c r="L153" t="s">
        <v>770</v>
      </c>
      <c r="M153" t="s">
        <v>1139</v>
      </c>
      <c r="N153" t="s">
        <v>1140</v>
      </c>
      <c r="O153" t="s">
        <v>920</v>
      </c>
      <c r="P153" t="s">
        <v>921</v>
      </c>
      <c r="Q153" s="11">
        <v>0</v>
      </c>
      <c r="R153" s="11">
        <v>0</v>
      </c>
      <c r="S153" s="11">
        <v>0</v>
      </c>
      <c r="T153" s="11">
        <v>0</v>
      </c>
      <c r="U153" s="11">
        <v>253393400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0</v>
      </c>
      <c r="AM153" s="11">
        <v>0</v>
      </c>
      <c r="AN153" s="11">
        <v>0</v>
      </c>
      <c r="AO1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 s="11">
        <f>Table_PBS_SQL_DB2_PBSSQL_PBS_NDP_Tina_CG_QtrlyPerformance_Final[[#This Row],[GOU REL]]+Table_PBS_SQL_DB2_PBSSQL_PBS_NDP_Tina_CG_QtrlyPerformance_Final[[#This Row],[EXT REL]]</f>
        <v>0</v>
      </c>
      <c r="AT153" s="11">
        <f>Table_PBS_SQL_DB2_PBSSQL_PBS_NDP_Tina_CG_QtrlyPerformance_Final[[#This Row],[GOU EXP]]+Table_PBS_SQL_DB2_PBSSQL_PBS_NDP_Tina_CG_QtrlyPerformance_Final[[#This Row],[EXT EXP]]</f>
        <v>0</v>
      </c>
      <c r="AU153" s="11" t="str">
        <f>IF(Table_PBS_SQL_DB2_PBSSQL_PBS_NDP_Tina_CG_QtrlyPerformance_Final[[#This Row],[Item_Code]]&gt;"300000", "Capital", "Recurrent")</f>
        <v>Recurrent</v>
      </c>
    </row>
    <row r="154" spans="1:47" x14ac:dyDescent="0.25">
      <c r="A154" t="s">
        <v>33</v>
      </c>
      <c r="B154" t="s">
        <v>34</v>
      </c>
      <c r="C154" t="s">
        <v>31</v>
      </c>
      <c r="D154" t="s">
        <v>1048</v>
      </c>
      <c r="E154" t="s">
        <v>87</v>
      </c>
      <c r="F154" t="s">
        <v>1138</v>
      </c>
      <c r="G154" t="s">
        <v>87</v>
      </c>
      <c r="H154" t="s">
        <v>1033</v>
      </c>
      <c r="I154" t="s">
        <v>467</v>
      </c>
      <c r="J154" t="s">
        <v>1034</v>
      </c>
      <c r="K154" t="s">
        <v>769</v>
      </c>
      <c r="L154" t="s">
        <v>770</v>
      </c>
      <c r="M154" t="s">
        <v>1139</v>
      </c>
      <c r="N154" t="s">
        <v>1140</v>
      </c>
      <c r="O154" t="s">
        <v>1056</v>
      </c>
      <c r="P154" t="s">
        <v>1057</v>
      </c>
      <c r="Q154" s="11">
        <v>0</v>
      </c>
      <c r="R154" s="11">
        <v>0</v>
      </c>
      <c r="S154" s="11">
        <v>0</v>
      </c>
      <c r="T154" s="11">
        <v>0</v>
      </c>
      <c r="U154" s="11">
        <v>50000000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 s="11">
        <f>Table_PBS_SQL_DB2_PBSSQL_PBS_NDP_Tina_CG_QtrlyPerformance_Final[[#This Row],[GOU REL]]+Table_PBS_SQL_DB2_PBSSQL_PBS_NDP_Tina_CG_QtrlyPerformance_Final[[#This Row],[EXT REL]]</f>
        <v>0</v>
      </c>
      <c r="AT154" s="11">
        <f>Table_PBS_SQL_DB2_PBSSQL_PBS_NDP_Tina_CG_QtrlyPerformance_Final[[#This Row],[GOU EXP]]+Table_PBS_SQL_DB2_PBSSQL_PBS_NDP_Tina_CG_QtrlyPerformance_Final[[#This Row],[EXT EXP]]</f>
        <v>0</v>
      </c>
      <c r="AU154" s="11" t="str">
        <f>IF(Table_PBS_SQL_DB2_PBSSQL_PBS_NDP_Tina_CG_QtrlyPerformance_Final[[#This Row],[Item_Code]]&gt;"300000", "Capital", "Recurrent")</f>
        <v>Recurrent</v>
      </c>
    </row>
    <row r="155" spans="1:47" x14ac:dyDescent="0.25">
      <c r="A155" t="s">
        <v>33</v>
      </c>
      <c r="B155" t="s">
        <v>34</v>
      </c>
      <c r="C155" t="s">
        <v>31</v>
      </c>
      <c r="D155" t="s">
        <v>1048</v>
      </c>
      <c r="E155" t="s">
        <v>87</v>
      </c>
      <c r="F155" t="s">
        <v>1138</v>
      </c>
      <c r="G155" t="s">
        <v>87</v>
      </c>
      <c r="H155" t="s">
        <v>1033</v>
      </c>
      <c r="I155" t="s">
        <v>467</v>
      </c>
      <c r="J155" t="s">
        <v>1034</v>
      </c>
      <c r="K155" t="s">
        <v>769</v>
      </c>
      <c r="L155" t="s">
        <v>770</v>
      </c>
      <c r="M155" t="s">
        <v>1139</v>
      </c>
      <c r="N155" t="s">
        <v>1140</v>
      </c>
      <c r="O155" t="s">
        <v>934</v>
      </c>
      <c r="P155" t="s">
        <v>935</v>
      </c>
      <c r="Q155" s="11">
        <v>0</v>
      </c>
      <c r="R155" s="11">
        <v>0</v>
      </c>
      <c r="S155" s="11">
        <v>0</v>
      </c>
      <c r="T155" s="11">
        <v>0</v>
      </c>
      <c r="U155" s="11">
        <v>3473039321</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0</v>
      </c>
      <c r="AM155" s="11">
        <v>0</v>
      </c>
      <c r="AN155" s="11">
        <v>0</v>
      </c>
      <c r="AO1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 s="11">
        <f>Table_PBS_SQL_DB2_PBSSQL_PBS_NDP_Tina_CG_QtrlyPerformance_Final[[#This Row],[GOU REL]]+Table_PBS_SQL_DB2_PBSSQL_PBS_NDP_Tina_CG_QtrlyPerformance_Final[[#This Row],[EXT REL]]</f>
        <v>0</v>
      </c>
      <c r="AT155" s="11">
        <f>Table_PBS_SQL_DB2_PBSSQL_PBS_NDP_Tina_CG_QtrlyPerformance_Final[[#This Row],[GOU EXP]]+Table_PBS_SQL_DB2_PBSSQL_PBS_NDP_Tina_CG_QtrlyPerformance_Final[[#This Row],[EXT EXP]]</f>
        <v>0</v>
      </c>
      <c r="AU155" s="11" t="str">
        <f>IF(Table_PBS_SQL_DB2_PBSSQL_PBS_NDP_Tina_CG_QtrlyPerformance_Final[[#This Row],[Item_Code]]&gt;"300000", "Capital", "Recurrent")</f>
        <v>Capital</v>
      </c>
    </row>
    <row r="156" spans="1:47" x14ac:dyDescent="0.25">
      <c r="A156" t="s">
        <v>33</v>
      </c>
      <c r="B156" t="s">
        <v>34</v>
      </c>
      <c r="C156" t="s">
        <v>31</v>
      </c>
      <c r="D156" t="s">
        <v>1031</v>
      </c>
      <c r="E156" t="s">
        <v>87</v>
      </c>
      <c r="F156" t="s">
        <v>1138</v>
      </c>
      <c r="G156" t="s">
        <v>87</v>
      </c>
      <c r="H156" t="s">
        <v>1033</v>
      </c>
      <c r="I156" t="s">
        <v>467</v>
      </c>
      <c r="J156" t="s">
        <v>1034</v>
      </c>
      <c r="K156" t="s">
        <v>769</v>
      </c>
      <c r="L156" t="s">
        <v>1073</v>
      </c>
      <c r="M156" t="s">
        <v>1139</v>
      </c>
      <c r="N156" t="s">
        <v>1140</v>
      </c>
      <c r="O156" t="s">
        <v>934</v>
      </c>
      <c r="P156" t="s">
        <v>935</v>
      </c>
      <c r="Q156" s="11">
        <v>0</v>
      </c>
      <c r="R156" s="11">
        <v>0</v>
      </c>
      <c r="S156" s="11">
        <v>0</v>
      </c>
      <c r="T156" s="11">
        <v>0</v>
      </c>
      <c r="U156" s="11">
        <v>0</v>
      </c>
      <c r="V156" s="11">
        <v>0</v>
      </c>
      <c r="W156" s="11">
        <v>0</v>
      </c>
      <c r="X156" s="11">
        <v>3473039321</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6" s="11">
        <f>Table_PBS_SQL_DB2_PBSSQL_PBS_NDP_Tina_CG_QtrlyPerformance_Final[[#This Row],[GOU REL]]+Table_PBS_SQL_DB2_PBSSQL_PBS_NDP_Tina_CG_QtrlyPerformance_Final[[#This Row],[EXT REL]]</f>
        <v>0</v>
      </c>
      <c r="AT156" s="11">
        <f>Table_PBS_SQL_DB2_PBSSQL_PBS_NDP_Tina_CG_QtrlyPerformance_Final[[#This Row],[GOU EXP]]+Table_PBS_SQL_DB2_PBSSQL_PBS_NDP_Tina_CG_QtrlyPerformance_Final[[#This Row],[EXT EXP]]</f>
        <v>0</v>
      </c>
      <c r="AU156" s="11" t="str">
        <f>IF(Table_PBS_SQL_DB2_PBSSQL_PBS_NDP_Tina_CG_QtrlyPerformance_Final[[#This Row],[Item_Code]]&gt;"300000", "Capital", "Recurrent")</f>
        <v>Capital</v>
      </c>
    </row>
    <row r="157" spans="1:47" x14ac:dyDescent="0.25">
      <c r="A157" t="s">
        <v>33</v>
      </c>
      <c r="B157" t="s">
        <v>34</v>
      </c>
      <c r="C157" t="s">
        <v>31</v>
      </c>
      <c r="D157" t="s">
        <v>1031</v>
      </c>
      <c r="E157" t="s">
        <v>87</v>
      </c>
      <c r="F157" t="s">
        <v>1138</v>
      </c>
      <c r="G157" t="s">
        <v>97</v>
      </c>
      <c r="H157" t="s">
        <v>1089</v>
      </c>
      <c r="I157" t="s">
        <v>493</v>
      </c>
      <c r="J157" t="s">
        <v>1106</v>
      </c>
      <c r="K157" t="s">
        <v>35</v>
      </c>
      <c r="L157" t="s">
        <v>1090</v>
      </c>
      <c r="M157" t="s">
        <v>1139</v>
      </c>
      <c r="N157" t="s">
        <v>1140</v>
      </c>
      <c r="O157" t="s">
        <v>906</v>
      </c>
      <c r="P157" t="s">
        <v>907</v>
      </c>
      <c r="Q157" s="11">
        <v>0</v>
      </c>
      <c r="R157" s="11">
        <v>0</v>
      </c>
      <c r="S157" s="11">
        <v>0</v>
      </c>
      <c r="T157" s="11">
        <v>0</v>
      </c>
      <c r="U157" s="11">
        <v>50000000</v>
      </c>
      <c r="V157" s="11">
        <v>0</v>
      </c>
      <c r="W157" s="11">
        <v>0</v>
      </c>
      <c r="X157" s="11">
        <v>50000000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7" s="11">
        <f>Table_PBS_SQL_DB2_PBSSQL_PBS_NDP_Tina_CG_QtrlyPerformance_Final[[#This Row],[GOU REL]]+Table_PBS_SQL_DB2_PBSSQL_PBS_NDP_Tina_CG_QtrlyPerformance_Final[[#This Row],[EXT REL]]</f>
        <v>0</v>
      </c>
      <c r="AT157" s="11">
        <f>Table_PBS_SQL_DB2_PBSSQL_PBS_NDP_Tina_CG_QtrlyPerformance_Final[[#This Row],[GOU EXP]]+Table_PBS_SQL_DB2_PBSSQL_PBS_NDP_Tina_CG_QtrlyPerformance_Final[[#This Row],[EXT EXP]]</f>
        <v>0</v>
      </c>
      <c r="AU157" s="11" t="str">
        <f>IF(Table_PBS_SQL_DB2_PBSSQL_PBS_NDP_Tina_CG_QtrlyPerformance_Final[[#This Row],[Item_Code]]&gt;"300000", "Capital", "Recurrent")</f>
        <v>Recurrent</v>
      </c>
    </row>
    <row r="158" spans="1:47" x14ac:dyDescent="0.25">
      <c r="A158" t="s">
        <v>33</v>
      </c>
      <c r="B158" t="s">
        <v>34</v>
      </c>
      <c r="C158" t="s">
        <v>31</v>
      </c>
      <c r="D158" t="s">
        <v>1031</v>
      </c>
      <c r="E158" t="s">
        <v>87</v>
      </c>
      <c r="F158" t="s">
        <v>1138</v>
      </c>
      <c r="G158" t="s">
        <v>97</v>
      </c>
      <c r="H158" t="s">
        <v>1089</v>
      </c>
      <c r="I158" t="s">
        <v>493</v>
      </c>
      <c r="J158" t="s">
        <v>1106</v>
      </c>
      <c r="K158" t="s">
        <v>35</v>
      </c>
      <c r="L158" t="s">
        <v>1090</v>
      </c>
      <c r="M158" t="s">
        <v>1139</v>
      </c>
      <c r="N158" t="s">
        <v>1140</v>
      </c>
      <c r="O158" t="s">
        <v>1025</v>
      </c>
      <c r="P158" t="s">
        <v>1026</v>
      </c>
      <c r="Q158" s="11">
        <v>0</v>
      </c>
      <c r="R158" s="11">
        <v>0</v>
      </c>
      <c r="S158" s="11">
        <v>0</v>
      </c>
      <c r="T158" s="11">
        <v>0</v>
      </c>
      <c r="U158" s="11">
        <v>2250000000</v>
      </c>
      <c r="V158" s="11">
        <v>0</v>
      </c>
      <c r="W158" s="11">
        <v>0</v>
      </c>
      <c r="X158" s="11">
        <v>2250000000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8" s="11">
        <f>Table_PBS_SQL_DB2_PBSSQL_PBS_NDP_Tina_CG_QtrlyPerformance_Final[[#This Row],[GOU REL]]+Table_PBS_SQL_DB2_PBSSQL_PBS_NDP_Tina_CG_QtrlyPerformance_Final[[#This Row],[EXT REL]]</f>
        <v>0</v>
      </c>
      <c r="AT158" s="11">
        <f>Table_PBS_SQL_DB2_PBSSQL_PBS_NDP_Tina_CG_QtrlyPerformance_Final[[#This Row],[GOU EXP]]+Table_PBS_SQL_DB2_PBSSQL_PBS_NDP_Tina_CG_QtrlyPerformance_Final[[#This Row],[EXT EXP]]</f>
        <v>0</v>
      </c>
      <c r="AU158" s="11" t="str">
        <f>IF(Table_PBS_SQL_DB2_PBSSQL_PBS_NDP_Tina_CG_QtrlyPerformance_Final[[#This Row],[Item_Code]]&gt;"300000", "Capital", "Recurrent")</f>
        <v>Recurrent</v>
      </c>
    </row>
    <row r="159" spans="1:47" x14ac:dyDescent="0.25">
      <c r="A159" t="s">
        <v>33</v>
      </c>
      <c r="B159" t="s">
        <v>34</v>
      </c>
      <c r="C159" t="s">
        <v>31</v>
      </c>
      <c r="D159" t="s">
        <v>1031</v>
      </c>
      <c r="E159" t="s">
        <v>97</v>
      </c>
      <c r="F159" t="s">
        <v>1141</v>
      </c>
      <c r="G159" t="s">
        <v>87</v>
      </c>
      <c r="H159" t="s">
        <v>1033</v>
      </c>
      <c r="I159" t="s">
        <v>467</v>
      </c>
      <c r="J159" t="s">
        <v>1034</v>
      </c>
      <c r="K159" t="s">
        <v>1035</v>
      </c>
      <c r="L159" t="s">
        <v>1036</v>
      </c>
      <c r="M159" t="s">
        <v>1142</v>
      </c>
      <c r="N159" t="s">
        <v>1143</v>
      </c>
      <c r="O159" t="s">
        <v>1025</v>
      </c>
      <c r="P159" t="s">
        <v>1026</v>
      </c>
      <c r="Q159" s="11">
        <v>0</v>
      </c>
      <c r="R159" s="11">
        <v>0</v>
      </c>
      <c r="S159" s="11">
        <v>0</v>
      </c>
      <c r="T159" s="11">
        <v>0</v>
      </c>
      <c r="U159" s="11">
        <v>500000000</v>
      </c>
      <c r="V159" s="11">
        <v>0</v>
      </c>
      <c r="W159" s="11">
        <v>500000000</v>
      </c>
      <c r="X159" s="11">
        <v>0</v>
      </c>
      <c r="Y159" s="11">
        <v>300000000</v>
      </c>
      <c r="Z159" s="11">
        <v>0</v>
      </c>
      <c r="AA159" s="11">
        <v>0</v>
      </c>
      <c r="AB159" s="11">
        <v>0</v>
      </c>
      <c r="AC159" s="11">
        <v>100000000</v>
      </c>
      <c r="AD159" s="11">
        <v>306078400</v>
      </c>
      <c r="AE159" s="11">
        <v>0</v>
      </c>
      <c r="AF159" s="11">
        <v>0</v>
      </c>
      <c r="AG159" s="11">
        <v>100000000</v>
      </c>
      <c r="AH159" s="11">
        <v>88691000</v>
      </c>
      <c r="AI159" s="11">
        <v>0</v>
      </c>
      <c r="AJ159" s="11">
        <v>0</v>
      </c>
      <c r="AK159" s="11">
        <v>0</v>
      </c>
      <c r="AL159" s="11">
        <v>105139000</v>
      </c>
      <c r="AM159" s="11">
        <v>0</v>
      </c>
      <c r="AN159" s="11">
        <v>0</v>
      </c>
      <c r="AO1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499908400</v>
      </c>
      <c r="AR1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 s="11">
        <f>Table_PBS_SQL_DB2_PBSSQL_PBS_NDP_Tina_CG_QtrlyPerformance_Final[[#This Row],[GOU REL]]+Table_PBS_SQL_DB2_PBSSQL_PBS_NDP_Tina_CG_QtrlyPerformance_Final[[#This Row],[EXT REL]]</f>
        <v>500000000</v>
      </c>
      <c r="AT159" s="11">
        <f>Table_PBS_SQL_DB2_PBSSQL_PBS_NDP_Tina_CG_QtrlyPerformance_Final[[#This Row],[GOU EXP]]+Table_PBS_SQL_DB2_PBSSQL_PBS_NDP_Tina_CG_QtrlyPerformance_Final[[#This Row],[EXT EXP]]</f>
        <v>499908400</v>
      </c>
      <c r="AU159" s="11" t="str">
        <f>IF(Table_PBS_SQL_DB2_PBSSQL_PBS_NDP_Tina_CG_QtrlyPerformance_Final[[#This Row],[Item_Code]]&gt;"300000", "Capital", "Recurrent")</f>
        <v>Recurrent</v>
      </c>
    </row>
    <row r="160" spans="1:47" x14ac:dyDescent="0.25">
      <c r="A160" t="s">
        <v>33</v>
      </c>
      <c r="B160" t="s">
        <v>34</v>
      </c>
      <c r="C160" t="s">
        <v>31</v>
      </c>
      <c r="D160" t="s">
        <v>1031</v>
      </c>
      <c r="E160" t="s">
        <v>97</v>
      </c>
      <c r="F160" t="s">
        <v>1141</v>
      </c>
      <c r="G160" t="s">
        <v>97</v>
      </c>
      <c r="H160" t="s">
        <v>1089</v>
      </c>
      <c r="I160" t="s">
        <v>493</v>
      </c>
      <c r="J160" t="s">
        <v>1106</v>
      </c>
      <c r="K160" t="s">
        <v>35</v>
      </c>
      <c r="L160" t="s">
        <v>1090</v>
      </c>
      <c r="M160" t="s">
        <v>1142</v>
      </c>
      <c r="N160" t="s">
        <v>1143</v>
      </c>
      <c r="O160" t="s">
        <v>1083</v>
      </c>
      <c r="P160" t="s">
        <v>1084</v>
      </c>
      <c r="Q160" s="11">
        <v>0</v>
      </c>
      <c r="R160" s="11">
        <v>0</v>
      </c>
      <c r="S160" s="11">
        <v>0</v>
      </c>
      <c r="T160" s="11">
        <v>0</v>
      </c>
      <c r="U160" s="11">
        <v>1000000000</v>
      </c>
      <c r="V160" s="11">
        <v>0</v>
      </c>
      <c r="W160" s="11">
        <v>0</v>
      </c>
      <c r="X160" s="11">
        <v>1000000000</v>
      </c>
      <c r="Y160" s="11">
        <v>0</v>
      </c>
      <c r="Z160" s="11">
        <v>0</v>
      </c>
      <c r="AA160" s="11">
        <v>0</v>
      </c>
      <c r="AB160" s="11">
        <v>0</v>
      </c>
      <c r="AC160" s="11">
        <v>0</v>
      </c>
      <c r="AD160" s="11">
        <v>0</v>
      </c>
      <c r="AE160" s="11">
        <v>0</v>
      </c>
      <c r="AF160" s="11">
        <v>0</v>
      </c>
      <c r="AG160" s="11">
        <v>0</v>
      </c>
      <c r="AH160" s="11">
        <v>0</v>
      </c>
      <c r="AI160" s="11">
        <v>0</v>
      </c>
      <c r="AJ160" s="11">
        <v>0</v>
      </c>
      <c r="AK160" s="11">
        <v>0</v>
      </c>
      <c r="AL160" s="11">
        <v>0</v>
      </c>
      <c r="AM160" s="11">
        <v>0</v>
      </c>
      <c r="AN160" s="11">
        <v>0</v>
      </c>
      <c r="AO1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0" s="11">
        <f>Table_PBS_SQL_DB2_PBSSQL_PBS_NDP_Tina_CG_QtrlyPerformance_Final[[#This Row],[GOU REL]]+Table_PBS_SQL_DB2_PBSSQL_PBS_NDP_Tina_CG_QtrlyPerformance_Final[[#This Row],[EXT REL]]</f>
        <v>0</v>
      </c>
      <c r="AT160" s="11">
        <f>Table_PBS_SQL_DB2_PBSSQL_PBS_NDP_Tina_CG_QtrlyPerformance_Final[[#This Row],[GOU EXP]]+Table_PBS_SQL_DB2_PBSSQL_PBS_NDP_Tina_CG_QtrlyPerformance_Final[[#This Row],[EXT EXP]]</f>
        <v>0</v>
      </c>
      <c r="AU160" s="11" t="str">
        <f>IF(Table_PBS_SQL_DB2_PBSSQL_PBS_NDP_Tina_CG_QtrlyPerformance_Final[[#This Row],[Item_Code]]&gt;"300000", "Capital", "Recurrent")</f>
        <v>Recurrent</v>
      </c>
    </row>
    <row r="161" spans="1:47" x14ac:dyDescent="0.25">
      <c r="A161" t="s">
        <v>33</v>
      </c>
      <c r="B161" t="s">
        <v>34</v>
      </c>
      <c r="C161" t="s">
        <v>31</v>
      </c>
      <c r="D161" t="s">
        <v>1031</v>
      </c>
      <c r="E161" t="s">
        <v>97</v>
      </c>
      <c r="F161" t="s">
        <v>1141</v>
      </c>
      <c r="G161" t="s">
        <v>97</v>
      </c>
      <c r="H161" t="s">
        <v>1089</v>
      </c>
      <c r="I161" t="s">
        <v>493</v>
      </c>
      <c r="J161" t="s">
        <v>1106</v>
      </c>
      <c r="K161" t="s">
        <v>44</v>
      </c>
      <c r="L161" t="s">
        <v>1144</v>
      </c>
      <c r="M161" t="s">
        <v>1091</v>
      </c>
      <c r="N161" t="s">
        <v>1092</v>
      </c>
      <c r="O161" t="s">
        <v>1062</v>
      </c>
      <c r="P161" t="s">
        <v>1063</v>
      </c>
      <c r="Q161" s="11">
        <v>0</v>
      </c>
      <c r="R161" s="11">
        <v>0</v>
      </c>
      <c r="S161" s="11">
        <v>0</v>
      </c>
      <c r="T161" s="11">
        <v>0</v>
      </c>
      <c r="U161" s="11">
        <v>720000000</v>
      </c>
      <c r="V161" s="11">
        <v>0</v>
      </c>
      <c r="W161" s="11">
        <v>720000000</v>
      </c>
      <c r="X161" s="11">
        <v>0</v>
      </c>
      <c r="Y161" s="11">
        <v>180000000</v>
      </c>
      <c r="Z161" s="11">
        <v>81404530</v>
      </c>
      <c r="AA161" s="11">
        <v>0</v>
      </c>
      <c r="AB161" s="11">
        <v>0</v>
      </c>
      <c r="AC161" s="11">
        <v>184963748</v>
      </c>
      <c r="AD161" s="11">
        <v>205928816</v>
      </c>
      <c r="AE161" s="11">
        <v>0</v>
      </c>
      <c r="AF161" s="11">
        <v>0</v>
      </c>
      <c r="AG161" s="11">
        <v>175036252</v>
      </c>
      <c r="AH161" s="11">
        <v>252666654</v>
      </c>
      <c r="AI161" s="11">
        <v>0</v>
      </c>
      <c r="AJ161" s="11">
        <v>0</v>
      </c>
      <c r="AK161" s="11">
        <v>180000000</v>
      </c>
      <c r="AL161" s="11">
        <v>180000000</v>
      </c>
      <c r="AM161" s="11">
        <v>0</v>
      </c>
      <c r="AN161" s="11">
        <v>0</v>
      </c>
      <c r="AO1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720000000</v>
      </c>
      <c r="AP1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720000000</v>
      </c>
      <c r="AR1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1" s="11">
        <f>Table_PBS_SQL_DB2_PBSSQL_PBS_NDP_Tina_CG_QtrlyPerformance_Final[[#This Row],[GOU REL]]+Table_PBS_SQL_DB2_PBSSQL_PBS_NDP_Tina_CG_QtrlyPerformance_Final[[#This Row],[EXT REL]]</f>
        <v>720000000</v>
      </c>
      <c r="AT161" s="11">
        <f>Table_PBS_SQL_DB2_PBSSQL_PBS_NDP_Tina_CG_QtrlyPerformance_Final[[#This Row],[GOU EXP]]+Table_PBS_SQL_DB2_PBSSQL_PBS_NDP_Tina_CG_QtrlyPerformance_Final[[#This Row],[EXT EXP]]</f>
        <v>720000000</v>
      </c>
      <c r="AU161" s="11" t="str">
        <f>IF(Table_PBS_SQL_DB2_PBSSQL_PBS_NDP_Tina_CG_QtrlyPerformance_Final[[#This Row],[Item_Code]]&gt;"300000", "Capital", "Recurrent")</f>
        <v>Recurrent</v>
      </c>
    </row>
    <row r="162" spans="1:47" x14ac:dyDescent="0.25">
      <c r="A162" t="s">
        <v>33</v>
      </c>
      <c r="B162" t="s">
        <v>34</v>
      </c>
      <c r="C162" t="s">
        <v>31</v>
      </c>
      <c r="D162" t="s">
        <v>1031</v>
      </c>
      <c r="E162" t="s">
        <v>97</v>
      </c>
      <c r="F162" t="s">
        <v>1141</v>
      </c>
      <c r="G162" t="s">
        <v>97</v>
      </c>
      <c r="H162" t="s">
        <v>1089</v>
      </c>
      <c r="I162" t="s">
        <v>493</v>
      </c>
      <c r="J162" t="s">
        <v>1106</v>
      </c>
      <c r="K162" t="s">
        <v>44</v>
      </c>
      <c r="L162" t="s">
        <v>1144</v>
      </c>
      <c r="M162" t="s">
        <v>1091</v>
      </c>
      <c r="N162" t="s">
        <v>1092</v>
      </c>
      <c r="O162" t="s">
        <v>1064</v>
      </c>
      <c r="P162" t="s">
        <v>1065</v>
      </c>
      <c r="Q162" s="11">
        <v>0</v>
      </c>
      <c r="R162" s="11">
        <v>0</v>
      </c>
      <c r="S162" s="11">
        <v>0</v>
      </c>
      <c r="T162" s="11">
        <v>0</v>
      </c>
      <c r="U162" s="11">
        <v>80000000</v>
      </c>
      <c r="V162" s="11">
        <v>0</v>
      </c>
      <c r="W162" s="11">
        <v>80000000</v>
      </c>
      <c r="X162" s="11">
        <v>0</v>
      </c>
      <c r="Y162" s="11">
        <v>0</v>
      </c>
      <c r="Z162" s="11">
        <v>0</v>
      </c>
      <c r="AA162" s="11">
        <v>0</v>
      </c>
      <c r="AB162" s="11">
        <v>0</v>
      </c>
      <c r="AC162" s="11">
        <v>0</v>
      </c>
      <c r="AD162" s="11">
        <v>0</v>
      </c>
      <c r="AE162" s="11">
        <v>0</v>
      </c>
      <c r="AF162" s="11">
        <v>0</v>
      </c>
      <c r="AG162" s="11">
        <v>40000000</v>
      </c>
      <c r="AH162" s="11">
        <v>0</v>
      </c>
      <c r="AI162" s="11">
        <v>0</v>
      </c>
      <c r="AJ162" s="11">
        <v>0</v>
      </c>
      <c r="AK162" s="11">
        <v>0</v>
      </c>
      <c r="AL162" s="11">
        <v>0</v>
      </c>
      <c r="AM162" s="11">
        <v>0</v>
      </c>
      <c r="AN162" s="11">
        <v>0</v>
      </c>
      <c r="AO1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2" s="11">
        <f>Table_PBS_SQL_DB2_PBSSQL_PBS_NDP_Tina_CG_QtrlyPerformance_Final[[#This Row],[GOU REL]]+Table_PBS_SQL_DB2_PBSSQL_PBS_NDP_Tina_CG_QtrlyPerformance_Final[[#This Row],[EXT REL]]</f>
        <v>40000000</v>
      </c>
      <c r="AT162" s="11">
        <f>Table_PBS_SQL_DB2_PBSSQL_PBS_NDP_Tina_CG_QtrlyPerformance_Final[[#This Row],[GOU EXP]]+Table_PBS_SQL_DB2_PBSSQL_PBS_NDP_Tina_CG_QtrlyPerformance_Final[[#This Row],[EXT EXP]]</f>
        <v>0</v>
      </c>
      <c r="AU162" s="11" t="str">
        <f>IF(Table_PBS_SQL_DB2_PBSSQL_PBS_NDP_Tina_CG_QtrlyPerformance_Final[[#This Row],[Item_Code]]&gt;"300000", "Capital", "Recurrent")</f>
        <v>Recurrent</v>
      </c>
    </row>
    <row r="163" spans="1:47" x14ac:dyDescent="0.25">
      <c r="A163" t="s">
        <v>33</v>
      </c>
      <c r="B163" t="s">
        <v>34</v>
      </c>
      <c r="C163" t="s">
        <v>31</v>
      </c>
      <c r="D163" t="s">
        <v>1031</v>
      </c>
      <c r="E163" t="s">
        <v>97</v>
      </c>
      <c r="F163" t="s">
        <v>1141</v>
      </c>
      <c r="G163" t="s">
        <v>103</v>
      </c>
      <c r="H163" t="s">
        <v>1126</v>
      </c>
      <c r="I163" t="s">
        <v>666</v>
      </c>
      <c r="J163" t="s">
        <v>1132</v>
      </c>
      <c r="K163" t="s">
        <v>1128</v>
      </c>
      <c r="L163" t="s">
        <v>1129</v>
      </c>
      <c r="M163" t="s">
        <v>1142</v>
      </c>
      <c r="N163" t="s">
        <v>1143</v>
      </c>
      <c r="O163" t="s">
        <v>1062</v>
      </c>
      <c r="P163" t="s">
        <v>1063</v>
      </c>
      <c r="Q163" s="11">
        <v>0</v>
      </c>
      <c r="R163" s="11">
        <v>0</v>
      </c>
      <c r="S163" s="11">
        <v>0</v>
      </c>
      <c r="T163" s="11">
        <v>0</v>
      </c>
      <c r="U163" s="11">
        <v>126000000</v>
      </c>
      <c r="V163" s="11">
        <v>0</v>
      </c>
      <c r="W163" s="11">
        <v>126000000</v>
      </c>
      <c r="X163" s="11">
        <v>0</v>
      </c>
      <c r="Y163" s="11">
        <v>31500000</v>
      </c>
      <c r="Z163" s="11">
        <v>26995557</v>
      </c>
      <c r="AA163" s="11">
        <v>0</v>
      </c>
      <c r="AB163" s="11">
        <v>0</v>
      </c>
      <c r="AC163" s="11">
        <v>32368656</v>
      </c>
      <c r="AD163" s="11">
        <v>1178036</v>
      </c>
      <c r="AE163" s="11">
        <v>0</v>
      </c>
      <c r="AF163" s="11">
        <v>0</v>
      </c>
      <c r="AG163" s="11">
        <v>30631344</v>
      </c>
      <c r="AH163" s="11">
        <v>61680343</v>
      </c>
      <c r="AI163" s="11">
        <v>0</v>
      </c>
      <c r="AJ163" s="11">
        <v>0</v>
      </c>
      <c r="AK163" s="11">
        <v>31500000</v>
      </c>
      <c r="AL163" s="11">
        <v>36146064</v>
      </c>
      <c r="AM163" s="11">
        <v>0</v>
      </c>
      <c r="AN163" s="11">
        <v>0</v>
      </c>
      <c r="AO1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126000000</v>
      </c>
      <c r="AP1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126000000</v>
      </c>
      <c r="AR1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 s="11">
        <f>Table_PBS_SQL_DB2_PBSSQL_PBS_NDP_Tina_CG_QtrlyPerformance_Final[[#This Row],[GOU REL]]+Table_PBS_SQL_DB2_PBSSQL_PBS_NDP_Tina_CG_QtrlyPerformance_Final[[#This Row],[EXT REL]]</f>
        <v>126000000</v>
      </c>
      <c r="AT163" s="11">
        <f>Table_PBS_SQL_DB2_PBSSQL_PBS_NDP_Tina_CG_QtrlyPerformance_Final[[#This Row],[GOU EXP]]+Table_PBS_SQL_DB2_PBSSQL_PBS_NDP_Tina_CG_QtrlyPerformance_Final[[#This Row],[EXT EXP]]</f>
        <v>126000000</v>
      </c>
      <c r="AU163" s="11" t="str">
        <f>IF(Table_PBS_SQL_DB2_PBSSQL_PBS_NDP_Tina_CG_QtrlyPerformance_Final[[#This Row],[Item_Code]]&gt;"300000", "Capital", "Recurrent")</f>
        <v>Recurrent</v>
      </c>
    </row>
    <row r="164" spans="1:47" x14ac:dyDescent="0.25">
      <c r="A164" t="s">
        <v>33</v>
      </c>
      <c r="B164" t="s">
        <v>34</v>
      </c>
      <c r="C164" t="s">
        <v>31</v>
      </c>
      <c r="D164" t="s">
        <v>1031</v>
      </c>
      <c r="E164" t="s">
        <v>97</v>
      </c>
      <c r="F164" t="s">
        <v>1141</v>
      </c>
      <c r="G164" t="s">
        <v>103</v>
      </c>
      <c r="H164" t="s">
        <v>1126</v>
      </c>
      <c r="I164" t="s">
        <v>666</v>
      </c>
      <c r="J164" t="s">
        <v>1132</v>
      </c>
      <c r="K164" t="s">
        <v>1128</v>
      </c>
      <c r="L164" t="s">
        <v>1129</v>
      </c>
      <c r="M164" t="s">
        <v>1142</v>
      </c>
      <c r="N164" t="s">
        <v>1143</v>
      </c>
      <c r="O164" t="s">
        <v>1056</v>
      </c>
      <c r="P164" t="s">
        <v>1057</v>
      </c>
      <c r="Q164" s="11">
        <v>0</v>
      </c>
      <c r="R164" s="11">
        <v>0</v>
      </c>
      <c r="S164" s="11">
        <v>0</v>
      </c>
      <c r="T164" s="11">
        <v>0</v>
      </c>
      <c r="U164" s="11">
        <v>80000000</v>
      </c>
      <c r="V164" s="11">
        <v>0</v>
      </c>
      <c r="W164" s="11">
        <v>80000000</v>
      </c>
      <c r="X164" s="11">
        <v>0</v>
      </c>
      <c r="Y164" s="11">
        <v>0</v>
      </c>
      <c r="Z164" s="11">
        <v>0</v>
      </c>
      <c r="AA164" s="11">
        <v>0</v>
      </c>
      <c r="AB164" s="11">
        <v>0</v>
      </c>
      <c r="AC164" s="11">
        <v>0</v>
      </c>
      <c r="AD164" s="11">
        <v>0</v>
      </c>
      <c r="AE164" s="11">
        <v>0</v>
      </c>
      <c r="AF164" s="11">
        <v>0</v>
      </c>
      <c r="AG164" s="11">
        <v>40000000</v>
      </c>
      <c r="AH164" s="11">
        <v>37506000</v>
      </c>
      <c r="AI164" s="11">
        <v>0</v>
      </c>
      <c r="AJ164" s="11">
        <v>0</v>
      </c>
      <c r="AK164" s="11">
        <v>40000000</v>
      </c>
      <c r="AL164" s="11">
        <v>42494000</v>
      </c>
      <c r="AM164" s="11">
        <v>0</v>
      </c>
      <c r="AN164" s="11">
        <v>0</v>
      </c>
      <c r="AO1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1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 s="11">
        <f>Table_PBS_SQL_DB2_PBSSQL_PBS_NDP_Tina_CG_QtrlyPerformance_Final[[#This Row],[GOU REL]]+Table_PBS_SQL_DB2_PBSSQL_PBS_NDP_Tina_CG_QtrlyPerformance_Final[[#This Row],[EXT REL]]</f>
        <v>80000000</v>
      </c>
      <c r="AT164" s="11">
        <f>Table_PBS_SQL_DB2_PBSSQL_PBS_NDP_Tina_CG_QtrlyPerformance_Final[[#This Row],[GOU EXP]]+Table_PBS_SQL_DB2_PBSSQL_PBS_NDP_Tina_CG_QtrlyPerformance_Final[[#This Row],[EXT EXP]]</f>
        <v>80000000</v>
      </c>
      <c r="AU164" s="11" t="str">
        <f>IF(Table_PBS_SQL_DB2_PBSSQL_PBS_NDP_Tina_CG_QtrlyPerformance_Final[[#This Row],[Item_Code]]&gt;"300000", "Capital", "Recurrent")</f>
        <v>Recurrent</v>
      </c>
    </row>
    <row r="165" spans="1:47" x14ac:dyDescent="0.25">
      <c r="A165" t="s">
        <v>47</v>
      </c>
      <c r="B165" t="s">
        <v>48</v>
      </c>
      <c r="C165" t="s">
        <v>31</v>
      </c>
      <c r="D165" t="s">
        <v>1031</v>
      </c>
      <c r="E165" t="s">
        <v>87</v>
      </c>
      <c r="F165" t="s">
        <v>1138</v>
      </c>
      <c r="G165" t="s">
        <v>31</v>
      </c>
      <c r="H165" t="s">
        <v>1145</v>
      </c>
      <c r="I165" t="s">
        <v>896</v>
      </c>
      <c r="J165" t="s">
        <v>897</v>
      </c>
      <c r="K165" t="s">
        <v>1146</v>
      </c>
      <c r="L165" t="s">
        <v>1147</v>
      </c>
      <c r="M165" t="s">
        <v>1148</v>
      </c>
      <c r="N165" t="s">
        <v>1149</v>
      </c>
      <c r="O165" t="s">
        <v>1016</v>
      </c>
      <c r="P165" t="s">
        <v>1017</v>
      </c>
      <c r="Q165" s="11">
        <v>0</v>
      </c>
      <c r="R165" s="11">
        <v>0</v>
      </c>
      <c r="S165" s="11">
        <v>0</v>
      </c>
      <c r="T165" s="11">
        <v>0</v>
      </c>
      <c r="U165" s="11">
        <v>0</v>
      </c>
      <c r="V165" s="11">
        <v>0</v>
      </c>
      <c r="W165" s="11">
        <v>0</v>
      </c>
      <c r="X165" s="11">
        <v>0</v>
      </c>
      <c r="Y165" s="11">
        <v>0</v>
      </c>
      <c r="Z165" s="11">
        <v>0</v>
      </c>
      <c r="AA165" s="11">
        <v>9000000</v>
      </c>
      <c r="AB165" s="11">
        <v>7650000</v>
      </c>
      <c r="AC165" s="11">
        <v>0</v>
      </c>
      <c r="AD165" s="11">
        <v>0</v>
      </c>
      <c r="AE165" s="11">
        <v>0</v>
      </c>
      <c r="AF165" s="11">
        <v>0</v>
      </c>
      <c r="AG165" s="11">
        <v>0</v>
      </c>
      <c r="AH165" s="11">
        <v>0</v>
      </c>
      <c r="AI165" s="11">
        <v>0</v>
      </c>
      <c r="AJ165" s="11">
        <v>0</v>
      </c>
      <c r="AK165" s="11">
        <v>0</v>
      </c>
      <c r="AL165" s="11">
        <v>0</v>
      </c>
      <c r="AM165" s="11">
        <v>0</v>
      </c>
      <c r="AN165" s="11">
        <v>0</v>
      </c>
      <c r="AO1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9000000</v>
      </c>
      <c r="AQ1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7650000</v>
      </c>
      <c r="AS165" s="11">
        <f>Table_PBS_SQL_DB2_PBSSQL_PBS_NDP_Tina_CG_QtrlyPerformance_Final[[#This Row],[GOU REL]]+Table_PBS_SQL_DB2_PBSSQL_PBS_NDP_Tina_CG_QtrlyPerformance_Final[[#This Row],[EXT REL]]</f>
        <v>9000000</v>
      </c>
      <c r="AT165" s="11">
        <f>Table_PBS_SQL_DB2_PBSSQL_PBS_NDP_Tina_CG_QtrlyPerformance_Final[[#This Row],[GOU EXP]]+Table_PBS_SQL_DB2_PBSSQL_PBS_NDP_Tina_CG_QtrlyPerformance_Final[[#This Row],[EXT EXP]]</f>
        <v>7650000</v>
      </c>
      <c r="AU165" s="11" t="str">
        <f>IF(Table_PBS_SQL_DB2_PBSSQL_PBS_NDP_Tina_CG_QtrlyPerformance_Final[[#This Row],[Item_Code]]&gt;"300000", "Capital", "Recurrent")</f>
        <v>Recurrent</v>
      </c>
    </row>
    <row r="166" spans="1:47" x14ac:dyDescent="0.25">
      <c r="A166" t="s">
        <v>47</v>
      </c>
      <c r="B166" t="s">
        <v>48</v>
      </c>
      <c r="C166" t="s">
        <v>31</v>
      </c>
      <c r="D166" t="s">
        <v>1031</v>
      </c>
      <c r="E166" t="s">
        <v>87</v>
      </c>
      <c r="F166" t="s">
        <v>1138</v>
      </c>
      <c r="G166" t="s">
        <v>31</v>
      </c>
      <c r="H166" t="s">
        <v>1145</v>
      </c>
      <c r="I166" t="s">
        <v>467</v>
      </c>
      <c r="J166" t="s">
        <v>1150</v>
      </c>
      <c r="K166" t="s">
        <v>1146</v>
      </c>
      <c r="L166" t="s">
        <v>1147</v>
      </c>
      <c r="M166" t="s">
        <v>1148</v>
      </c>
      <c r="N166" t="s">
        <v>1149</v>
      </c>
      <c r="O166" t="s">
        <v>996</v>
      </c>
      <c r="P166" t="s">
        <v>997</v>
      </c>
      <c r="Q166" s="11">
        <v>0</v>
      </c>
      <c r="R166" s="11">
        <v>0</v>
      </c>
      <c r="S166" s="11">
        <v>0</v>
      </c>
      <c r="T166" s="11">
        <v>0</v>
      </c>
      <c r="U166" s="11">
        <v>175000000</v>
      </c>
      <c r="V166" s="11">
        <v>0</v>
      </c>
      <c r="W166" s="11">
        <v>25000000</v>
      </c>
      <c r="X166" s="11">
        <v>150000000</v>
      </c>
      <c r="Y166" s="11">
        <v>0</v>
      </c>
      <c r="Z166" s="11">
        <v>0</v>
      </c>
      <c r="AA166" s="11">
        <v>0</v>
      </c>
      <c r="AB166" s="11">
        <v>0</v>
      </c>
      <c r="AC166" s="11">
        <v>12500000</v>
      </c>
      <c r="AD166" s="11">
        <v>0</v>
      </c>
      <c r="AE166" s="11">
        <v>0</v>
      </c>
      <c r="AF166" s="11">
        <v>0</v>
      </c>
      <c r="AG166" s="11">
        <v>12500000</v>
      </c>
      <c r="AH166" s="11">
        <v>0</v>
      </c>
      <c r="AI166" s="11">
        <v>0</v>
      </c>
      <c r="AJ166" s="11">
        <v>0</v>
      </c>
      <c r="AK166" s="11">
        <v>0</v>
      </c>
      <c r="AL166" s="11">
        <v>24999999</v>
      </c>
      <c r="AM166" s="11">
        <v>0</v>
      </c>
      <c r="AN166" s="11">
        <v>0</v>
      </c>
      <c r="AO1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24999999</v>
      </c>
      <c r="AR1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6" s="11">
        <f>Table_PBS_SQL_DB2_PBSSQL_PBS_NDP_Tina_CG_QtrlyPerformance_Final[[#This Row],[GOU REL]]+Table_PBS_SQL_DB2_PBSSQL_PBS_NDP_Tina_CG_QtrlyPerformance_Final[[#This Row],[EXT REL]]</f>
        <v>25000000</v>
      </c>
      <c r="AT166" s="11">
        <f>Table_PBS_SQL_DB2_PBSSQL_PBS_NDP_Tina_CG_QtrlyPerformance_Final[[#This Row],[GOU EXP]]+Table_PBS_SQL_DB2_PBSSQL_PBS_NDP_Tina_CG_QtrlyPerformance_Final[[#This Row],[EXT EXP]]</f>
        <v>24999999</v>
      </c>
      <c r="AU166" s="11" t="str">
        <f>IF(Table_PBS_SQL_DB2_PBSSQL_PBS_NDP_Tina_CG_QtrlyPerformance_Final[[#This Row],[Item_Code]]&gt;"300000", "Capital", "Recurrent")</f>
        <v>Recurrent</v>
      </c>
    </row>
    <row r="167" spans="1:47" x14ac:dyDescent="0.25">
      <c r="A167" t="s">
        <v>47</v>
      </c>
      <c r="B167" t="s">
        <v>48</v>
      </c>
      <c r="C167" t="s">
        <v>31</v>
      </c>
      <c r="D167" t="s">
        <v>1031</v>
      </c>
      <c r="E167" t="s">
        <v>87</v>
      </c>
      <c r="F167" t="s">
        <v>1138</v>
      </c>
      <c r="G167" t="s">
        <v>31</v>
      </c>
      <c r="H167" t="s">
        <v>1145</v>
      </c>
      <c r="I167" t="s">
        <v>467</v>
      </c>
      <c r="J167" t="s">
        <v>1150</v>
      </c>
      <c r="K167" t="s">
        <v>1146</v>
      </c>
      <c r="L167" t="s">
        <v>1147</v>
      </c>
      <c r="M167" t="s">
        <v>1148</v>
      </c>
      <c r="N167" t="s">
        <v>1149</v>
      </c>
      <c r="O167" t="s">
        <v>1011</v>
      </c>
      <c r="P167" t="s">
        <v>1012</v>
      </c>
      <c r="Q167" s="11">
        <v>0</v>
      </c>
      <c r="R167" s="11">
        <v>0</v>
      </c>
      <c r="S167" s="11">
        <v>0</v>
      </c>
      <c r="T167" s="11">
        <v>0</v>
      </c>
      <c r="U167" s="11">
        <v>2000000000</v>
      </c>
      <c r="V167" s="11">
        <v>0</v>
      </c>
      <c r="W167" s="11">
        <v>0</v>
      </c>
      <c r="X167" s="11">
        <v>2000000000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 s="11">
        <f>Table_PBS_SQL_DB2_PBSSQL_PBS_NDP_Tina_CG_QtrlyPerformance_Final[[#This Row],[GOU REL]]+Table_PBS_SQL_DB2_PBSSQL_PBS_NDP_Tina_CG_QtrlyPerformance_Final[[#This Row],[EXT REL]]</f>
        <v>0</v>
      </c>
      <c r="AT167" s="11">
        <f>Table_PBS_SQL_DB2_PBSSQL_PBS_NDP_Tina_CG_QtrlyPerformance_Final[[#This Row],[GOU EXP]]+Table_PBS_SQL_DB2_PBSSQL_PBS_NDP_Tina_CG_QtrlyPerformance_Final[[#This Row],[EXT EXP]]</f>
        <v>0</v>
      </c>
      <c r="AU167" s="11" t="str">
        <f>IF(Table_PBS_SQL_DB2_PBSSQL_PBS_NDP_Tina_CG_QtrlyPerformance_Final[[#This Row],[Item_Code]]&gt;"300000", "Capital", "Recurrent")</f>
        <v>Recurrent</v>
      </c>
    </row>
    <row r="168" spans="1:47" x14ac:dyDescent="0.25">
      <c r="A168" t="s">
        <v>47</v>
      </c>
      <c r="B168" t="s">
        <v>48</v>
      </c>
      <c r="C168" t="s">
        <v>31</v>
      </c>
      <c r="D168" t="s">
        <v>1031</v>
      </c>
      <c r="E168" t="s">
        <v>87</v>
      </c>
      <c r="F168" t="s">
        <v>1138</v>
      </c>
      <c r="G168" t="s">
        <v>31</v>
      </c>
      <c r="H168" t="s">
        <v>1145</v>
      </c>
      <c r="I168" t="s">
        <v>467</v>
      </c>
      <c r="J168" t="s">
        <v>1150</v>
      </c>
      <c r="K168" t="s">
        <v>1146</v>
      </c>
      <c r="L168" t="s">
        <v>1147</v>
      </c>
      <c r="M168" t="s">
        <v>1148</v>
      </c>
      <c r="N168" t="s">
        <v>1149</v>
      </c>
      <c r="O168" t="s">
        <v>920</v>
      </c>
      <c r="P168" t="s">
        <v>921</v>
      </c>
      <c r="Q168" s="11">
        <v>0</v>
      </c>
      <c r="R168" s="11">
        <v>0</v>
      </c>
      <c r="S168" s="11">
        <v>0</v>
      </c>
      <c r="T168" s="11">
        <v>0</v>
      </c>
      <c r="U168" s="11">
        <v>8896500000</v>
      </c>
      <c r="V168" s="11">
        <v>0</v>
      </c>
      <c r="W168" s="11">
        <v>0</v>
      </c>
      <c r="X168" s="11">
        <v>8896500000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8" s="11">
        <f>Table_PBS_SQL_DB2_PBSSQL_PBS_NDP_Tina_CG_QtrlyPerformance_Final[[#This Row],[GOU REL]]+Table_PBS_SQL_DB2_PBSSQL_PBS_NDP_Tina_CG_QtrlyPerformance_Final[[#This Row],[EXT REL]]</f>
        <v>0</v>
      </c>
      <c r="AT168" s="11">
        <f>Table_PBS_SQL_DB2_PBSSQL_PBS_NDP_Tina_CG_QtrlyPerformance_Final[[#This Row],[GOU EXP]]+Table_PBS_SQL_DB2_PBSSQL_PBS_NDP_Tina_CG_QtrlyPerformance_Final[[#This Row],[EXT EXP]]</f>
        <v>0</v>
      </c>
      <c r="AU168" s="11" t="str">
        <f>IF(Table_PBS_SQL_DB2_PBSSQL_PBS_NDP_Tina_CG_QtrlyPerformance_Final[[#This Row],[Item_Code]]&gt;"300000", "Capital", "Recurrent")</f>
        <v>Recurrent</v>
      </c>
    </row>
    <row r="169" spans="1:47" x14ac:dyDescent="0.25">
      <c r="A169" t="s">
        <v>47</v>
      </c>
      <c r="B169" t="s">
        <v>48</v>
      </c>
      <c r="C169" t="s">
        <v>31</v>
      </c>
      <c r="D169" t="s">
        <v>1031</v>
      </c>
      <c r="E169" t="s">
        <v>87</v>
      </c>
      <c r="F169" t="s">
        <v>1138</v>
      </c>
      <c r="G169" t="s">
        <v>31</v>
      </c>
      <c r="H169" t="s">
        <v>1145</v>
      </c>
      <c r="I169" t="s">
        <v>467</v>
      </c>
      <c r="J169" t="s">
        <v>1150</v>
      </c>
      <c r="K169" t="s">
        <v>1146</v>
      </c>
      <c r="L169" t="s">
        <v>1147</v>
      </c>
      <c r="M169" t="s">
        <v>1148</v>
      </c>
      <c r="N169" t="s">
        <v>1149</v>
      </c>
      <c r="O169" t="s">
        <v>1025</v>
      </c>
      <c r="P169" t="s">
        <v>1026</v>
      </c>
      <c r="Q169" s="11">
        <v>0</v>
      </c>
      <c r="R169" s="11">
        <v>0</v>
      </c>
      <c r="S169" s="11">
        <v>0</v>
      </c>
      <c r="T169" s="11">
        <v>0</v>
      </c>
      <c r="U169" s="11">
        <v>430000000</v>
      </c>
      <c r="V169" s="11">
        <v>0</v>
      </c>
      <c r="W169" s="11">
        <v>10000000</v>
      </c>
      <c r="X169" s="11">
        <v>420000000</v>
      </c>
      <c r="Y169" s="11">
        <v>0</v>
      </c>
      <c r="Z169" s="11">
        <v>0</v>
      </c>
      <c r="AA169" s="11">
        <v>0</v>
      </c>
      <c r="AB169" s="11">
        <v>0</v>
      </c>
      <c r="AC169" s="11">
        <v>5000000</v>
      </c>
      <c r="AD169" s="11">
        <v>2860000</v>
      </c>
      <c r="AE169" s="11">
        <v>0</v>
      </c>
      <c r="AF169" s="11">
        <v>0</v>
      </c>
      <c r="AG169" s="11">
        <v>5000000</v>
      </c>
      <c r="AH169" s="11">
        <v>5000000</v>
      </c>
      <c r="AI169" s="11">
        <v>0</v>
      </c>
      <c r="AJ169" s="11">
        <v>0</v>
      </c>
      <c r="AK169" s="11">
        <v>0</v>
      </c>
      <c r="AL169" s="11">
        <v>2140000</v>
      </c>
      <c r="AM169" s="11">
        <v>0</v>
      </c>
      <c r="AN169" s="11">
        <v>0</v>
      </c>
      <c r="AO1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 s="11">
        <f>Table_PBS_SQL_DB2_PBSSQL_PBS_NDP_Tina_CG_QtrlyPerformance_Final[[#This Row],[GOU REL]]+Table_PBS_SQL_DB2_PBSSQL_PBS_NDP_Tina_CG_QtrlyPerformance_Final[[#This Row],[EXT REL]]</f>
        <v>10000000</v>
      </c>
      <c r="AT169" s="11">
        <f>Table_PBS_SQL_DB2_PBSSQL_PBS_NDP_Tina_CG_QtrlyPerformance_Final[[#This Row],[GOU EXP]]+Table_PBS_SQL_DB2_PBSSQL_PBS_NDP_Tina_CG_QtrlyPerformance_Final[[#This Row],[EXT EXP]]</f>
        <v>10000000</v>
      </c>
      <c r="AU169" s="11" t="str">
        <f>IF(Table_PBS_SQL_DB2_PBSSQL_PBS_NDP_Tina_CG_QtrlyPerformance_Final[[#This Row],[Item_Code]]&gt;"300000", "Capital", "Recurrent")</f>
        <v>Recurrent</v>
      </c>
    </row>
    <row r="170" spans="1:47" x14ac:dyDescent="0.25">
      <c r="A170" t="s">
        <v>47</v>
      </c>
      <c r="B170" t="s">
        <v>48</v>
      </c>
      <c r="C170" t="s">
        <v>31</v>
      </c>
      <c r="D170" t="s">
        <v>1031</v>
      </c>
      <c r="E170" t="s">
        <v>97</v>
      </c>
      <c r="F170" t="s">
        <v>1141</v>
      </c>
      <c r="G170" t="s">
        <v>31</v>
      </c>
      <c r="H170" t="s">
        <v>1145</v>
      </c>
      <c r="I170" t="s">
        <v>896</v>
      </c>
      <c r="J170" t="s">
        <v>897</v>
      </c>
      <c r="K170" t="s">
        <v>1151</v>
      </c>
      <c r="L170" t="s">
        <v>1152</v>
      </c>
      <c r="M170" t="s">
        <v>1153</v>
      </c>
      <c r="N170" t="s">
        <v>1154</v>
      </c>
      <c r="O170" t="s">
        <v>996</v>
      </c>
      <c r="P170" t="s">
        <v>997</v>
      </c>
      <c r="Q170" s="11">
        <v>0</v>
      </c>
      <c r="R170" s="11">
        <v>0</v>
      </c>
      <c r="S170" s="11">
        <v>0</v>
      </c>
      <c r="T170" s="11">
        <v>0</v>
      </c>
      <c r="U170" s="11">
        <v>0</v>
      </c>
      <c r="V170" s="11">
        <v>0</v>
      </c>
      <c r="W170" s="11">
        <v>0</v>
      </c>
      <c r="X170" s="11">
        <v>0</v>
      </c>
      <c r="Y170" s="11">
        <v>0</v>
      </c>
      <c r="Z170" s="11">
        <v>0</v>
      </c>
      <c r="AA170" s="11">
        <v>130000000</v>
      </c>
      <c r="AB170" s="11">
        <v>124836186</v>
      </c>
      <c r="AC170" s="11">
        <v>0</v>
      </c>
      <c r="AD170" s="11">
        <v>0</v>
      </c>
      <c r="AE170" s="11">
        <v>0</v>
      </c>
      <c r="AF170" s="11">
        <v>0</v>
      </c>
      <c r="AG170" s="11">
        <v>0</v>
      </c>
      <c r="AH170" s="11">
        <v>0</v>
      </c>
      <c r="AI170" s="11">
        <v>100000000</v>
      </c>
      <c r="AJ170" s="11">
        <v>47914000</v>
      </c>
      <c r="AK170" s="11">
        <v>0</v>
      </c>
      <c r="AL170" s="11">
        <v>0</v>
      </c>
      <c r="AM170" s="11">
        <v>100000000</v>
      </c>
      <c r="AN170" s="11">
        <v>97370000</v>
      </c>
      <c r="AO1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330000000</v>
      </c>
      <c r="AQ1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270120186</v>
      </c>
      <c r="AS170" s="11">
        <f>Table_PBS_SQL_DB2_PBSSQL_PBS_NDP_Tina_CG_QtrlyPerformance_Final[[#This Row],[GOU REL]]+Table_PBS_SQL_DB2_PBSSQL_PBS_NDP_Tina_CG_QtrlyPerformance_Final[[#This Row],[EXT REL]]</f>
        <v>330000000</v>
      </c>
      <c r="AT170" s="11">
        <f>Table_PBS_SQL_DB2_PBSSQL_PBS_NDP_Tina_CG_QtrlyPerformance_Final[[#This Row],[GOU EXP]]+Table_PBS_SQL_DB2_PBSSQL_PBS_NDP_Tina_CG_QtrlyPerformance_Final[[#This Row],[EXT EXP]]</f>
        <v>270120186</v>
      </c>
      <c r="AU170" s="11" t="str">
        <f>IF(Table_PBS_SQL_DB2_PBSSQL_PBS_NDP_Tina_CG_QtrlyPerformance_Final[[#This Row],[Item_Code]]&gt;"300000", "Capital", "Recurrent")</f>
        <v>Recurrent</v>
      </c>
    </row>
    <row r="171" spans="1:47" x14ac:dyDescent="0.25">
      <c r="A171" t="s">
        <v>47</v>
      </c>
      <c r="B171" t="s">
        <v>48</v>
      </c>
      <c r="C171" t="s">
        <v>31</v>
      </c>
      <c r="D171" t="s">
        <v>1031</v>
      </c>
      <c r="E171" t="s">
        <v>97</v>
      </c>
      <c r="F171" t="s">
        <v>1141</v>
      </c>
      <c r="G171" t="s">
        <v>31</v>
      </c>
      <c r="H171" t="s">
        <v>1145</v>
      </c>
      <c r="I171" t="s">
        <v>896</v>
      </c>
      <c r="J171" t="s">
        <v>897</v>
      </c>
      <c r="K171" t="s">
        <v>1151</v>
      </c>
      <c r="L171" t="s">
        <v>1152</v>
      </c>
      <c r="M171" t="s">
        <v>1153</v>
      </c>
      <c r="N171" t="s">
        <v>1154</v>
      </c>
      <c r="O171" t="s">
        <v>1021</v>
      </c>
      <c r="P171" t="s">
        <v>1022</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6000000</v>
      </c>
      <c r="AJ171" s="11">
        <v>6000000</v>
      </c>
      <c r="AK171" s="11">
        <v>0</v>
      </c>
      <c r="AL171" s="11">
        <v>0</v>
      </c>
      <c r="AM171" s="11">
        <v>0</v>
      </c>
      <c r="AN171" s="11">
        <v>0</v>
      </c>
      <c r="AO1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6000000</v>
      </c>
      <c r="AQ1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6000000</v>
      </c>
      <c r="AS171" s="11">
        <f>Table_PBS_SQL_DB2_PBSSQL_PBS_NDP_Tina_CG_QtrlyPerformance_Final[[#This Row],[GOU REL]]+Table_PBS_SQL_DB2_PBSSQL_PBS_NDP_Tina_CG_QtrlyPerformance_Final[[#This Row],[EXT REL]]</f>
        <v>6000000</v>
      </c>
      <c r="AT171" s="11">
        <f>Table_PBS_SQL_DB2_PBSSQL_PBS_NDP_Tina_CG_QtrlyPerformance_Final[[#This Row],[GOU EXP]]+Table_PBS_SQL_DB2_PBSSQL_PBS_NDP_Tina_CG_QtrlyPerformance_Final[[#This Row],[EXT EXP]]</f>
        <v>6000000</v>
      </c>
      <c r="AU171" s="11" t="str">
        <f>IF(Table_PBS_SQL_DB2_PBSSQL_PBS_NDP_Tina_CG_QtrlyPerformance_Final[[#This Row],[Item_Code]]&gt;"300000", "Capital", "Recurrent")</f>
        <v>Recurrent</v>
      </c>
    </row>
    <row r="172" spans="1:47" x14ac:dyDescent="0.25">
      <c r="A172" t="s">
        <v>47</v>
      </c>
      <c r="B172" t="s">
        <v>48</v>
      </c>
      <c r="C172" t="s">
        <v>31</v>
      </c>
      <c r="D172" t="s">
        <v>1031</v>
      </c>
      <c r="E172" t="s">
        <v>97</v>
      </c>
      <c r="F172" t="s">
        <v>1141</v>
      </c>
      <c r="G172" t="s">
        <v>31</v>
      </c>
      <c r="H172" t="s">
        <v>1145</v>
      </c>
      <c r="I172" t="s">
        <v>896</v>
      </c>
      <c r="J172" t="s">
        <v>897</v>
      </c>
      <c r="K172" t="s">
        <v>1151</v>
      </c>
      <c r="L172" t="s">
        <v>1152</v>
      </c>
      <c r="M172" t="s">
        <v>1153</v>
      </c>
      <c r="N172" t="s">
        <v>1154</v>
      </c>
      <c r="O172" t="s">
        <v>1155</v>
      </c>
      <c r="P172" t="s">
        <v>1156</v>
      </c>
      <c r="Q172" s="11">
        <v>0</v>
      </c>
      <c r="R172" s="11">
        <v>0</v>
      </c>
      <c r="S172" s="11">
        <v>0</v>
      </c>
      <c r="T172" s="11">
        <v>0</v>
      </c>
      <c r="U172" s="11">
        <v>0</v>
      </c>
      <c r="V172" s="11">
        <v>0</v>
      </c>
      <c r="W172" s="11">
        <v>0</v>
      </c>
      <c r="X172" s="11">
        <v>0</v>
      </c>
      <c r="Y172" s="11">
        <v>0</v>
      </c>
      <c r="Z172" s="11">
        <v>0</v>
      </c>
      <c r="AA172" s="11">
        <v>0</v>
      </c>
      <c r="AB172" s="11">
        <v>0</v>
      </c>
      <c r="AC172" s="11">
        <v>0</v>
      </c>
      <c r="AD172" s="11">
        <v>0</v>
      </c>
      <c r="AE172" s="11">
        <v>0</v>
      </c>
      <c r="AF172" s="11">
        <v>0</v>
      </c>
      <c r="AG172" s="11">
        <v>0</v>
      </c>
      <c r="AH172" s="11">
        <v>0</v>
      </c>
      <c r="AI172" s="11">
        <v>12150077687</v>
      </c>
      <c r="AJ172" s="11">
        <v>12150077687</v>
      </c>
      <c r="AK172" s="11">
        <v>0</v>
      </c>
      <c r="AL172" s="11">
        <v>0</v>
      </c>
      <c r="AM172" s="11">
        <v>16678472314</v>
      </c>
      <c r="AN172" s="11">
        <v>16678472314</v>
      </c>
      <c r="AO1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28828550001</v>
      </c>
      <c r="AQ1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28828550001</v>
      </c>
      <c r="AS172" s="11">
        <f>Table_PBS_SQL_DB2_PBSSQL_PBS_NDP_Tina_CG_QtrlyPerformance_Final[[#This Row],[GOU REL]]+Table_PBS_SQL_DB2_PBSSQL_PBS_NDP_Tina_CG_QtrlyPerformance_Final[[#This Row],[EXT REL]]</f>
        <v>28828550001</v>
      </c>
      <c r="AT172" s="11">
        <f>Table_PBS_SQL_DB2_PBSSQL_PBS_NDP_Tina_CG_QtrlyPerformance_Final[[#This Row],[GOU EXP]]+Table_PBS_SQL_DB2_PBSSQL_PBS_NDP_Tina_CG_QtrlyPerformance_Final[[#This Row],[EXT EXP]]</f>
        <v>28828550001</v>
      </c>
      <c r="AU172" s="11" t="str">
        <f>IF(Table_PBS_SQL_DB2_PBSSQL_PBS_NDP_Tina_CG_QtrlyPerformance_Final[[#This Row],[Item_Code]]&gt;"300000", "Capital", "Recurrent")</f>
        <v>Capital</v>
      </c>
    </row>
    <row r="173" spans="1:47" x14ac:dyDescent="0.25">
      <c r="A173" t="s">
        <v>47</v>
      </c>
      <c r="B173" t="s">
        <v>48</v>
      </c>
      <c r="C173" t="s">
        <v>31</v>
      </c>
      <c r="D173" t="s">
        <v>1031</v>
      </c>
      <c r="E173" t="s">
        <v>97</v>
      </c>
      <c r="F173" t="s">
        <v>1141</v>
      </c>
      <c r="G173" t="s">
        <v>31</v>
      </c>
      <c r="H173" t="s">
        <v>1145</v>
      </c>
      <c r="I173" t="s">
        <v>467</v>
      </c>
      <c r="J173" t="s">
        <v>1150</v>
      </c>
      <c r="K173" t="s">
        <v>1151</v>
      </c>
      <c r="L173" t="s">
        <v>1152</v>
      </c>
      <c r="M173" t="s">
        <v>1153</v>
      </c>
      <c r="N173" t="s">
        <v>1154</v>
      </c>
      <c r="O173" t="s">
        <v>1021</v>
      </c>
      <c r="P173" t="s">
        <v>1022</v>
      </c>
      <c r="Q173" s="11">
        <v>0</v>
      </c>
      <c r="R173" s="11">
        <v>0</v>
      </c>
      <c r="S173" s="11">
        <v>0</v>
      </c>
      <c r="T173" s="11">
        <v>0</v>
      </c>
      <c r="U173" s="11">
        <v>12000000</v>
      </c>
      <c r="V173" s="11">
        <v>0</v>
      </c>
      <c r="W173" s="11">
        <v>6000000</v>
      </c>
      <c r="X173" s="11">
        <v>6000000</v>
      </c>
      <c r="Y173" s="11">
        <v>0</v>
      </c>
      <c r="Z173" s="11">
        <v>0</v>
      </c>
      <c r="AA173" s="11">
        <v>0</v>
      </c>
      <c r="AB173" s="11">
        <v>0</v>
      </c>
      <c r="AC173" s="11">
        <v>1500000</v>
      </c>
      <c r="AD173" s="11">
        <v>0</v>
      </c>
      <c r="AE173" s="11">
        <v>0</v>
      </c>
      <c r="AF173" s="11">
        <v>0</v>
      </c>
      <c r="AG173" s="11">
        <v>0</v>
      </c>
      <c r="AH173" s="11">
        <v>0</v>
      </c>
      <c r="AI173" s="11">
        <v>0</v>
      </c>
      <c r="AJ173" s="11">
        <v>0</v>
      </c>
      <c r="AK173" s="11">
        <v>0</v>
      </c>
      <c r="AL173" s="11">
        <v>1500000</v>
      </c>
      <c r="AM173" s="11">
        <v>0</v>
      </c>
      <c r="AN173" s="11">
        <v>0</v>
      </c>
      <c r="AO1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v>
      </c>
      <c r="AP1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v>
      </c>
      <c r="AR1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3" s="11">
        <f>Table_PBS_SQL_DB2_PBSSQL_PBS_NDP_Tina_CG_QtrlyPerformance_Final[[#This Row],[GOU REL]]+Table_PBS_SQL_DB2_PBSSQL_PBS_NDP_Tina_CG_QtrlyPerformance_Final[[#This Row],[EXT REL]]</f>
        <v>1500000</v>
      </c>
      <c r="AT173" s="11">
        <f>Table_PBS_SQL_DB2_PBSSQL_PBS_NDP_Tina_CG_QtrlyPerformance_Final[[#This Row],[GOU EXP]]+Table_PBS_SQL_DB2_PBSSQL_PBS_NDP_Tina_CG_QtrlyPerformance_Final[[#This Row],[EXT EXP]]</f>
        <v>1500000</v>
      </c>
      <c r="AU173" s="11" t="str">
        <f>IF(Table_PBS_SQL_DB2_PBSSQL_PBS_NDP_Tina_CG_QtrlyPerformance_Final[[#This Row],[Item_Code]]&gt;"300000", "Capital", "Recurrent")</f>
        <v>Recurrent</v>
      </c>
    </row>
    <row r="174" spans="1:47" x14ac:dyDescent="0.25">
      <c r="A174" t="s">
        <v>47</v>
      </c>
      <c r="B174" t="s">
        <v>48</v>
      </c>
      <c r="C174" t="s">
        <v>31</v>
      </c>
      <c r="D174" t="s">
        <v>1031</v>
      </c>
      <c r="E174" t="s">
        <v>97</v>
      </c>
      <c r="F174" t="s">
        <v>1141</v>
      </c>
      <c r="G174" t="s">
        <v>31</v>
      </c>
      <c r="H174" t="s">
        <v>1145</v>
      </c>
      <c r="I174" t="s">
        <v>467</v>
      </c>
      <c r="J174" t="s">
        <v>1150</v>
      </c>
      <c r="K174" t="s">
        <v>1151</v>
      </c>
      <c r="L174" t="s">
        <v>1152</v>
      </c>
      <c r="M174" t="s">
        <v>1153</v>
      </c>
      <c r="N174" t="s">
        <v>1154</v>
      </c>
      <c r="O174" t="s">
        <v>1124</v>
      </c>
      <c r="P174" t="s">
        <v>1125</v>
      </c>
      <c r="Q174" s="11">
        <v>0</v>
      </c>
      <c r="R174" s="11">
        <v>0</v>
      </c>
      <c r="S174" s="11">
        <v>0</v>
      </c>
      <c r="T174" s="11">
        <v>0</v>
      </c>
      <c r="U174" s="11">
        <v>20000000</v>
      </c>
      <c r="V174" s="11">
        <v>0</v>
      </c>
      <c r="W174" s="11">
        <v>20000000</v>
      </c>
      <c r="X174" s="11">
        <v>0</v>
      </c>
      <c r="Y174" s="11">
        <v>0</v>
      </c>
      <c r="Z174" s="11">
        <v>0</v>
      </c>
      <c r="AA174" s="11">
        <v>0</v>
      </c>
      <c r="AB174" s="11">
        <v>0</v>
      </c>
      <c r="AC174" s="11">
        <v>5000000</v>
      </c>
      <c r="AD174" s="11">
        <v>5000000</v>
      </c>
      <c r="AE174" s="11">
        <v>0</v>
      </c>
      <c r="AF174" s="11">
        <v>0</v>
      </c>
      <c r="AG174" s="11">
        <v>5000000</v>
      </c>
      <c r="AH174" s="11">
        <v>0</v>
      </c>
      <c r="AI174" s="11">
        <v>0</v>
      </c>
      <c r="AJ174" s="11">
        <v>0</v>
      </c>
      <c r="AK174" s="11">
        <v>0</v>
      </c>
      <c r="AL174" s="11">
        <v>5000000</v>
      </c>
      <c r="AM174" s="11">
        <v>0</v>
      </c>
      <c r="AN174" s="11">
        <v>0</v>
      </c>
      <c r="AO1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 s="11">
        <f>Table_PBS_SQL_DB2_PBSSQL_PBS_NDP_Tina_CG_QtrlyPerformance_Final[[#This Row],[GOU REL]]+Table_PBS_SQL_DB2_PBSSQL_PBS_NDP_Tina_CG_QtrlyPerformance_Final[[#This Row],[EXT REL]]</f>
        <v>10000000</v>
      </c>
      <c r="AT174" s="11">
        <f>Table_PBS_SQL_DB2_PBSSQL_PBS_NDP_Tina_CG_QtrlyPerformance_Final[[#This Row],[GOU EXP]]+Table_PBS_SQL_DB2_PBSSQL_PBS_NDP_Tina_CG_QtrlyPerformance_Final[[#This Row],[EXT EXP]]</f>
        <v>10000000</v>
      </c>
      <c r="AU174" s="11" t="str">
        <f>IF(Table_PBS_SQL_DB2_PBSSQL_PBS_NDP_Tina_CG_QtrlyPerformance_Final[[#This Row],[Item_Code]]&gt;"300000", "Capital", "Recurrent")</f>
        <v>Recurrent</v>
      </c>
    </row>
    <row r="175" spans="1:47" x14ac:dyDescent="0.25">
      <c r="A175" t="s">
        <v>47</v>
      </c>
      <c r="B175" t="s">
        <v>48</v>
      </c>
      <c r="C175" t="s">
        <v>31</v>
      </c>
      <c r="D175" t="s">
        <v>1031</v>
      </c>
      <c r="E175" t="s">
        <v>97</v>
      </c>
      <c r="F175" t="s">
        <v>1141</v>
      </c>
      <c r="G175" t="s">
        <v>31</v>
      </c>
      <c r="H175" t="s">
        <v>1145</v>
      </c>
      <c r="I175" t="s">
        <v>467</v>
      </c>
      <c r="J175" t="s">
        <v>1150</v>
      </c>
      <c r="K175" t="s">
        <v>1151</v>
      </c>
      <c r="L175" t="s">
        <v>1152</v>
      </c>
      <c r="M175" t="s">
        <v>1153</v>
      </c>
      <c r="N175" t="s">
        <v>1154</v>
      </c>
      <c r="O175" t="s">
        <v>1083</v>
      </c>
      <c r="P175" t="s">
        <v>1084</v>
      </c>
      <c r="Q175" s="11">
        <v>0</v>
      </c>
      <c r="R175" s="11">
        <v>0</v>
      </c>
      <c r="S175" s="11">
        <v>0</v>
      </c>
      <c r="T175" s="11">
        <v>0</v>
      </c>
      <c r="U175" s="11">
        <v>450000000</v>
      </c>
      <c r="V175" s="11">
        <v>0</v>
      </c>
      <c r="W175" s="11">
        <v>100000000</v>
      </c>
      <c r="X175" s="11">
        <v>350000000</v>
      </c>
      <c r="Y175" s="11">
        <v>0</v>
      </c>
      <c r="Z175" s="11">
        <v>0</v>
      </c>
      <c r="AA175" s="11">
        <v>0</v>
      </c>
      <c r="AB175" s="11">
        <v>0</v>
      </c>
      <c r="AC175" s="11">
        <v>5000000</v>
      </c>
      <c r="AD175" s="11">
        <v>0</v>
      </c>
      <c r="AE175" s="11">
        <v>0</v>
      </c>
      <c r="AF175" s="11">
        <v>0</v>
      </c>
      <c r="AG175" s="11">
        <v>50000000</v>
      </c>
      <c r="AH175" s="11">
        <v>0</v>
      </c>
      <c r="AI175" s="11">
        <v>0</v>
      </c>
      <c r="AJ175" s="11">
        <v>0</v>
      </c>
      <c r="AK175" s="11">
        <v>45000000</v>
      </c>
      <c r="AL175" s="11">
        <v>100000000</v>
      </c>
      <c r="AM175" s="11">
        <v>0</v>
      </c>
      <c r="AN175" s="11">
        <v>0</v>
      </c>
      <c r="AO1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 s="11">
        <f>Table_PBS_SQL_DB2_PBSSQL_PBS_NDP_Tina_CG_QtrlyPerformance_Final[[#This Row],[GOU REL]]+Table_PBS_SQL_DB2_PBSSQL_PBS_NDP_Tina_CG_QtrlyPerformance_Final[[#This Row],[EXT REL]]</f>
        <v>100000000</v>
      </c>
      <c r="AT175" s="11">
        <f>Table_PBS_SQL_DB2_PBSSQL_PBS_NDP_Tina_CG_QtrlyPerformance_Final[[#This Row],[GOU EXP]]+Table_PBS_SQL_DB2_PBSSQL_PBS_NDP_Tina_CG_QtrlyPerformance_Final[[#This Row],[EXT EXP]]</f>
        <v>100000000</v>
      </c>
      <c r="AU175" s="11" t="str">
        <f>IF(Table_PBS_SQL_DB2_PBSSQL_PBS_NDP_Tina_CG_QtrlyPerformance_Final[[#This Row],[Item_Code]]&gt;"300000", "Capital", "Recurrent")</f>
        <v>Recurrent</v>
      </c>
    </row>
    <row r="176" spans="1:47" x14ac:dyDescent="0.25">
      <c r="A176" t="s">
        <v>47</v>
      </c>
      <c r="B176" t="s">
        <v>48</v>
      </c>
      <c r="C176" t="s">
        <v>31</v>
      </c>
      <c r="D176" t="s">
        <v>1031</v>
      </c>
      <c r="E176" t="s">
        <v>97</v>
      </c>
      <c r="F176" t="s">
        <v>1141</v>
      </c>
      <c r="G176" t="s">
        <v>31</v>
      </c>
      <c r="H176" t="s">
        <v>1145</v>
      </c>
      <c r="I176" t="s">
        <v>467</v>
      </c>
      <c r="J176" t="s">
        <v>1150</v>
      </c>
      <c r="K176" t="s">
        <v>1151</v>
      </c>
      <c r="L176" t="s">
        <v>1152</v>
      </c>
      <c r="M176" t="s">
        <v>1153</v>
      </c>
      <c r="N176" t="s">
        <v>1154</v>
      </c>
      <c r="O176" t="s">
        <v>1025</v>
      </c>
      <c r="P176" t="s">
        <v>1026</v>
      </c>
      <c r="Q176" s="11">
        <v>700000000</v>
      </c>
      <c r="R176" s="11">
        <v>0</v>
      </c>
      <c r="S176" s="11">
        <v>0</v>
      </c>
      <c r="T176" s="11">
        <v>0</v>
      </c>
      <c r="U176" s="11">
        <v>3200000000</v>
      </c>
      <c r="V176" s="11">
        <v>0</v>
      </c>
      <c r="W176" s="11">
        <v>0</v>
      </c>
      <c r="X176" s="11">
        <v>2500000000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6" s="11">
        <f>Table_PBS_SQL_DB2_PBSSQL_PBS_NDP_Tina_CG_QtrlyPerformance_Final[[#This Row],[GOU REL]]+Table_PBS_SQL_DB2_PBSSQL_PBS_NDP_Tina_CG_QtrlyPerformance_Final[[#This Row],[EXT REL]]</f>
        <v>0</v>
      </c>
      <c r="AT176" s="11">
        <f>Table_PBS_SQL_DB2_PBSSQL_PBS_NDP_Tina_CG_QtrlyPerformance_Final[[#This Row],[GOU EXP]]+Table_PBS_SQL_DB2_PBSSQL_PBS_NDP_Tina_CG_QtrlyPerformance_Final[[#This Row],[EXT EXP]]</f>
        <v>0</v>
      </c>
      <c r="AU176" s="11" t="str">
        <f>IF(Table_PBS_SQL_DB2_PBSSQL_PBS_NDP_Tina_CG_QtrlyPerformance_Final[[#This Row],[Item_Code]]&gt;"300000", "Capital", "Recurrent")</f>
        <v>Recurrent</v>
      </c>
    </row>
    <row r="177" spans="1:47" x14ac:dyDescent="0.25">
      <c r="A177" t="s">
        <v>47</v>
      </c>
      <c r="B177" t="s">
        <v>48</v>
      </c>
      <c r="C177" t="s">
        <v>31</v>
      </c>
      <c r="D177" t="s">
        <v>1031</v>
      </c>
      <c r="E177" t="s">
        <v>97</v>
      </c>
      <c r="F177" t="s">
        <v>1141</v>
      </c>
      <c r="G177" t="s">
        <v>31</v>
      </c>
      <c r="H177" t="s">
        <v>1145</v>
      </c>
      <c r="I177" t="s">
        <v>467</v>
      </c>
      <c r="J177" t="s">
        <v>1150</v>
      </c>
      <c r="K177" t="s">
        <v>1151</v>
      </c>
      <c r="L177" t="s">
        <v>1152</v>
      </c>
      <c r="M177" t="s">
        <v>1153</v>
      </c>
      <c r="N177" t="s">
        <v>1154</v>
      </c>
      <c r="O177" t="s">
        <v>1005</v>
      </c>
      <c r="P177" t="s">
        <v>1006</v>
      </c>
      <c r="Q177" s="11">
        <v>0</v>
      </c>
      <c r="R177" s="11">
        <v>0</v>
      </c>
      <c r="S177" s="11">
        <v>0</v>
      </c>
      <c r="T177" s="11">
        <v>0</v>
      </c>
      <c r="U177" s="11">
        <v>500000000</v>
      </c>
      <c r="V177" s="11">
        <v>0</v>
      </c>
      <c r="W177" s="11">
        <v>100000000</v>
      </c>
      <c r="X177" s="11">
        <v>400000000</v>
      </c>
      <c r="Y177" s="11">
        <v>0</v>
      </c>
      <c r="Z177" s="11">
        <v>0</v>
      </c>
      <c r="AA177" s="11">
        <v>0</v>
      </c>
      <c r="AB177" s="11">
        <v>0</v>
      </c>
      <c r="AC177" s="11">
        <v>25000000</v>
      </c>
      <c r="AD177" s="11">
        <v>24890500</v>
      </c>
      <c r="AE177" s="11">
        <v>0</v>
      </c>
      <c r="AF177" s="11">
        <v>0</v>
      </c>
      <c r="AG177" s="11">
        <v>10000000</v>
      </c>
      <c r="AH177" s="11">
        <v>10108000</v>
      </c>
      <c r="AI177" s="11">
        <v>0</v>
      </c>
      <c r="AJ177" s="11">
        <v>0</v>
      </c>
      <c r="AK177" s="11">
        <v>65000000</v>
      </c>
      <c r="AL177" s="11">
        <v>64965000</v>
      </c>
      <c r="AM177" s="11">
        <v>0</v>
      </c>
      <c r="AN177" s="11">
        <v>0</v>
      </c>
      <c r="AO1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99963500</v>
      </c>
      <c r="AR1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7" s="11">
        <f>Table_PBS_SQL_DB2_PBSSQL_PBS_NDP_Tina_CG_QtrlyPerformance_Final[[#This Row],[GOU REL]]+Table_PBS_SQL_DB2_PBSSQL_PBS_NDP_Tina_CG_QtrlyPerformance_Final[[#This Row],[EXT REL]]</f>
        <v>100000000</v>
      </c>
      <c r="AT177" s="11">
        <f>Table_PBS_SQL_DB2_PBSSQL_PBS_NDP_Tina_CG_QtrlyPerformance_Final[[#This Row],[GOU EXP]]+Table_PBS_SQL_DB2_PBSSQL_PBS_NDP_Tina_CG_QtrlyPerformance_Final[[#This Row],[EXT EXP]]</f>
        <v>99963500</v>
      </c>
      <c r="AU177" s="11" t="str">
        <f>IF(Table_PBS_SQL_DB2_PBSSQL_PBS_NDP_Tina_CG_QtrlyPerformance_Final[[#This Row],[Item_Code]]&gt;"300000", "Capital", "Recurrent")</f>
        <v>Recurrent</v>
      </c>
    </row>
    <row r="178" spans="1:47" x14ac:dyDescent="0.25">
      <c r="A178" t="s">
        <v>47</v>
      </c>
      <c r="B178" t="s">
        <v>48</v>
      </c>
      <c r="C178" t="s">
        <v>119</v>
      </c>
      <c r="D178" t="s">
        <v>885</v>
      </c>
      <c r="E178" t="s">
        <v>87</v>
      </c>
      <c r="F178" t="s">
        <v>1157</v>
      </c>
      <c r="G178" t="s">
        <v>31</v>
      </c>
      <c r="H178" t="s">
        <v>1145</v>
      </c>
      <c r="I178" t="s">
        <v>499</v>
      </c>
      <c r="J178" t="s">
        <v>1158</v>
      </c>
      <c r="K178" t="s">
        <v>1146</v>
      </c>
      <c r="L178" t="s">
        <v>1147</v>
      </c>
      <c r="M178" t="s">
        <v>1148</v>
      </c>
      <c r="N178" t="s">
        <v>1159</v>
      </c>
      <c r="O178" t="s">
        <v>996</v>
      </c>
      <c r="P178" t="s">
        <v>997</v>
      </c>
      <c r="Q178" s="11">
        <v>0</v>
      </c>
      <c r="R178" s="11">
        <v>0</v>
      </c>
      <c r="S178" s="11">
        <v>0</v>
      </c>
      <c r="T178" s="11">
        <v>0</v>
      </c>
      <c r="U178" s="11">
        <v>425000000</v>
      </c>
      <c r="V178" s="11">
        <v>0</v>
      </c>
      <c r="W178" s="11">
        <v>25000000</v>
      </c>
      <c r="X178" s="11">
        <v>400000000</v>
      </c>
      <c r="Y178" s="11">
        <v>0</v>
      </c>
      <c r="Z178" s="11">
        <v>0</v>
      </c>
      <c r="AA178" s="11">
        <v>0</v>
      </c>
      <c r="AB178" s="11">
        <v>0</v>
      </c>
      <c r="AC178" s="11">
        <v>11586580</v>
      </c>
      <c r="AD178" s="11">
        <v>0</v>
      </c>
      <c r="AE178" s="11">
        <v>0</v>
      </c>
      <c r="AF178" s="11">
        <v>0</v>
      </c>
      <c r="AG178" s="11">
        <v>11586580</v>
      </c>
      <c r="AH178" s="11">
        <v>10261000</v>
      </c>
      <c r="AI178" s="11">
        <v>0</v>
      </c>
      <c r="AJ178" s="11">
        <v>0</v>
      </c>
      <c r="AK178" s="11">
        <v>0</v>
      </c>
      <c r="AL178" s="11">
        <v>12912159</v>
      </c>
      <c r="AM178" s="11">
        <v>0</v>
      </c>
      <c r="AN178" s="11">
        <v>0</v>
      </c>
      <c r="AO1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23173160</v>
      </c>
      <c r="AP1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23173159</v>
      </c>
      <c r="AR1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8" s="11">
        <f>Table_PBS_SQL_DB2_PBSSQL_PBS_NDP_Tina_CG_QtrlyPerformance_Final[[#This Row],[GOU REL]]+Table_PBS_SQL_DB2_PBSSQL_PBS_NDP_Tina_CG_QtrlyPerformance_Final[[#This Row],[EXT REL]]</f>
        <v>23173160</v>
      </c>
      <c r="AT178" s="11">
        <f>Table_PBS_SQL_DB2_PBSSQL_PBS_NDP_Tina_CG_QtrlyPerformance_Final[[#This Row],[GOU EXP]]+Table_PBS_SQL_DB2_PBSSQL_PBS_NDP_Tina_CG_QtrlyPerformance_Final[[#This Row],[EXT EXP]]</f>
        <v>23173159</v>
      </c>
      <c r="AU178" s="11" t="str">
        <f>IF(Table_PBS_SQL_DB2_PBSSQL_PBS_NDP_Tina_CG_QtrlyPerformance_Final[[#This Row],[Item_Code]]&gt;"300000", "Capital", "Recurrent")</f>
        <v>Recurrent</v>
      </c>
    </row>
    <row r="179" spans="1:47" x14ac:dyDescent="0.25">
      <c r="A179" t="s">
        <v>47</v>
      </c>
      <c r="B179" t="s">
        <v>48</v>
      </c>
      <c r="C179" t="s">
        <v>119</v>
      </c>
      <c r="D179" t="s">
        <v>885</v>
      </c>
      <c r="E179" t="s">
        <v>87</v>
      </c>
      <c r="F179" t="s">
        <v>1157</v>
      </c>
      <c r="G179" t="s">
        <v>31</v>
      </c>
      <c r="H179" t="s">
        <v>1145</v>
      </c>
      <c r="I179" t="s">
        <v>499</v>
      </c>
      <c r="J179" t="s">
        <v>1158</v>
      </c>
      <c r="K179" t="s">
        <v>1146</v>
      </c>
      <c r="L179" t="s">
        <v>1147</v>
      </c>
      <c r="M179" t="s">
        <v>1148</v>
      </c>
      <c r="N179" t="s">
        <v>1159</v>
      </c>
      <c r="O179" t="s">
        <v>920</v>
      </c>
      <c r="P179" t="s">
        <v>921</v>
      </c>
      <c r="Q179" s="11">
        <v>0</v>
      </c>
      <c r="R179" s="11">
        <v>0</v>
      </c>
      <c r="S179" s="11">
        <v>0</v>
      </c>
      <c r="T179" s="11">
        <v>0</v>
      </c>
      <c r="U179" s="11">
        <v>592948773</v>
      </c>
      <c r="V179" s="11">
        <v>0</v>
      </c>
      <c r="W179" s="11">
        <v>0</v>
      </c>
      <c r="X179" s="11">
        <v>592948773</v>
      </c>
      <c r="Y179" s="11">
        <v>0</v>
      </c>
      <c r="Z179" s="11">
        <v>0</v>
      </c>
      <c r="AA179" s="11">
        <v>0</v>
      </c>
      <c r="AB179" s="11">
        <v>0</v>
      </c>
      <c r="AC179" s="11">
        <v>0</v>
      </c>
      <c r="AD179" s="11">
        <v>0</v>
      </c>
      <c r="AE179" s="11">
        <v>0</v>
      </c>
      <c r="AF179" s="11">
        <v>0</v>
      </c>
      <c r="AG179" s="11">
        <v>0</v>
      </c>
      <c r="AH179" s="11">
        <v>0</v>
      </c>
      <c r="AI179" s="11">
        <v>0</v>
      </c>
      <c r="AJ179" s="11">
        <v>0</v>
      </c>
      <c r="AK179" s="11">
        <v>0</v>
      </c>
      <c r="AL179" s="11">
        <v>0</v>
      </c>
      <c r="AM179" s="11">
        <v>0</v>
      </c>
      <c r="AN179" s="11">
        <v>0</v>
      </c>
      <c r="AO1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9" s="11">
        <f>Table_PBS_SQL_DB2_PBSSQL_PBS_NDP_Tina_CG_QtrlyPerformance_Final[[#This Row],[GOU REL]]+Table_PBS_SQL_DB2_PBSSQL_PBS_NDP_Tina_CG_QtrlyPerformance_Final[[#This Row],[EXT REL]]</f>
        <v>0</v>
      </c>
      <c r="AT179" s="11">
        <f>Table_PBS_SQL_DB2_PBSSQL_PBS_NDP_Tina_CG_QtrlyPerformance_Final[[#This Row],[GOU EXP]]+Table_PBS_SQL_DB2_PBSSQL_PBS_NDP_Tina_CG_QtrlyPerformance_Final[[#This Row],[EXT EXP]]</f>
        <v>0</v>
      </c>
      <c r="AU179" s="11" t="str">
        <f>IF(Table_PBS_SQL_DB2_PBSSQL_PBS_NDP_Tina_CG_QtrlyPerformance_Final[[#This Row],[Item_Code]]&gt;"300000", "Capital", "Recurrent")</f>
        <v>Recurrent</v>
      </c>
    </row>
    <row r="180" spans="1:47" x14ac:dyDescent="0.25">
      <c r="A180" t="s">
        <v>47</v>
      </c>
      <c r="B180" t="s">
        <v>48</v>
      </c>
      <c r="C180" t="s">
        <v>119</v>
      </c>
      <c r="D180" t="s">
        <v>885</v>
      </c>
      <c r="E180" t="s">
        <v>87</v>
      </c>
      <c r="F180" t="s">
        <v>1157</v>
      </c>
      <c r="G180" t="s">
        <v>31</v>
      </c>
      <c r="H180" t="s">
        <v>1145</v>
      </c>
      <c r="I180" t="s">
        <v>499</v>
      </c>
      <c r="J180" t="s">
        <v>1158</v>
      </c>
      <c r="K180" t="s">
        <v>1146</v>
      </c>
      <c r="L180" t="s">
        <v>1147</v>
      </c>
      <c r="M180" t="s">
        <v>1148</v>
      </c>
      <c r="N180" t="s">
        <v>1159</v>
      </c>
      <c r="O180" t="s">
        <v>922</v>
      </c>
      <c r="P180" t="s">
        <v>923</v>
      </c>
      <c r="Q180" s="11">
        <v>0</v>
      </c>
      <c r="R180" s="11">
        <v>0</v>
      </c>
      <c r="S180" s="11">
        <v>0</v>
      </c>
      <c r="T180" s="11">
        <v>0</v>
      </c>
      <c r="U180" s="11">
        <v>140000000</v>
      </c>
      <c r="V180" s="11">
        <v>0</v>
      </c>
      <c r="W180" s="11">
        <v>20000000</v>
      </c>
      <c r="X180" s="11">
        <v>120000000</v>
      </c>
      <c r="Y180" s="11">
        <v>0</v>
      </c>
      <c r="Z180" s="11">
        <v>0</v>
      </c>
      <c r="AA180" s="11">
        <v>0</v>
      </c>
      <c r="AB180" s="11">
        <v>0</v>
      </c>
      <c r="AC180" s="11">
        <v>10000000</v>
      </c>
      <c r="AD180" s="11">
        <v>0</v>
      </c>
      <c r="AE180" s="11">
        <v>0</v>
      </c>
      <c r="AF180" s="11">
        <v>0</v>
      </c>
      <c r="AG180" s="11">
        <v>10000000</v>
      </c>
      <c r="AH180" s="11">
        <v>10000000</v>
      </c>
      <c r="AI180" s="11">
        <v>0</v>
      </c>
      <c r="AJ180" s="11">
        <v>0</v>
      </c>
      <c r="AK180" s="11">
        <v>0</v>
      </c>
      <c r="AL180" s="11">
        <v>9999556</v>
      </c>
      <c r="AM180" s="11">
        <v>0</v>
      </c>
      <c r="AN180" s="11">
        <v>0</v>
      </c>
      <c r="AO1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19999556</v>
      </c>
      <c r="AR1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 s="11">
        <f>Table_PBS_SQL_DB2_PBSSQL_PBS_NDP_Tina_CG_QtrlyPerformance_Final[[#This Row],[GOU REL]]+Table_PBS_SQL_DB2_PBSSQL_PBS_NDP_Tina_CG_QtrlyPerformance_Final[[#This Row],[EXT REL]]</f>
        <v>20000000</v>
      </c>
      <c r="AT180" s="11">
        <f>Table_PBS_SQL_DB2_PBSSQL_PBS_NDP_Tina_CG_QtrlyPerformance_Final[[#This Row],[GOU EXP]]+Table_PBS_SQL_DB2_PBSSQL_PBS_NDP_Tina_CG_QtrlyPerformance_Final[[#This Row],[EXT EXP]]</f>
        <v>19999556</v>
      </c>
      <c r="AU180" s="11" t="str">
        <f>IF(Table_PBS_SQL_DB2_PBSSQL_PBS_NDP_Tina_CG_QtrlyPerformance_Final[[#This Row],[Item_Code]]&gt;"300000", "Capital", "Recurrent")</f>
        <v>Recurrent</v>
      </c>
    </row>
    <row r="181" spans="1:47" x14ac:dyDescent="0.25">
      <c r="A181" t="s">
        <v>47</v>
      </c>
      <c r="B181" t="s">
        <v>48</v>
      </c>
      <c r="C181" t="s">
        <v>664</v>
      </c>
      <c r="D181" t="s">
        <v>913</v>
      </c>
      <c r="E181" t="s">
        <v>75</v>
      </c>
      <c r="F181" t="s">
        <v>1160</v>
      </c>
      <c r="G181" t="s">
        <v>31</v>
      </c>
      <c r="H181" t="s">
        <v>1145</v>
      </c>
      <c r="I181" t="s">
        <v>896</v>
      </c>
      <c r="J181" t="s">
        <v>897</v>
      </c>
      <c r="K181" t="s">
        <v>1161</v>
      </c>
      <c r="L181" t="s">
        <v>1162</v>
      </c>
      <c r="M181" t="s">
        <v>1044</v>
      </c>
      <c r="N181" t="s">
        <v>1045</v>
      </c>
      <c r="O181" t="s">
        <v>906</v>
      </c>
      <c r="P181" t="s">
        <v>907</v>
      </c>
      <c r="Q181" s="11">
        <v>0</v>
      </c>
      <c r="R181" s="11">
        <v>0</v>
      </c>
      <c r="S181" s="11">
        <v>0</v>
      </c>
      <c r="T181" s="11">
        <v>0</v>
      </c>
      <c r="U181" s="11">
        <v>0</v>
      </c>
      <c r="V181" s="11">
        <v>0</v>
      </c>
      <c r="W181" s="11">
        <v>0</v>
      </c>
      <c r="X181" s="11">
        <v>0</v>
      </c>
      <c r="Y181" s="11">
        <v>0</v>
      </c>
      <c r="Z181" s="11">
        <v>0</v>
      </c>
      <c r="AA181" s="11">
        <v>10000000</v>
      </c>
      <c r="AB181" s="11">
        <v>7564970</v>
      </c>
      <c r="AC181" s="11">
        <v>0</v>
      </c>
      <c r="AD181" s="11">
        <v>0</v>
      </c>
      <c r="AE181" s="11">
        <v>0</v>
      </c>
      <c r="AF181" s="11">
        <v>0</v>
      </c>
      <c r="AG181" s="11">
        <v>0</v>
      </c>
      <c r="AH181" s="11">
        <v>0</v>
      </c>
      <c r="AI181" s="11">
        <v>0</v>
      </c>
      <c r="AJ181" s="11">
        <v>0</v>
      </c>
      <c r="AK181" s="11">
        <v>0</v>
      </c>
      <c r="AL181" s="11">
        <v>0</v>
      </c>
      <c r="AM181" s="11">
        <v>50000000</v>
      </c>
      <c r="AN181" s="11">
        <v>28078133</v>
      </c>
      <c r="AO1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60000000</v>
      </c>
      <c r="AQ1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35643103</v>
      </c>
      <c r="AS181" s="11">
        <f>Table_PBS_SQL_DB2_PBSSQL_PBS_NDP_Tina_CG_QtrlyPerformance_Final[[#This Row],[GOU REL]]+Table_PBS_SQL_DB2_PBSSQL_PBS_NDP_Tina_CG_QtrlyPerformance_Final[[#This Row],[EXT REL]]</f>
        <v>60000000</v>
      </c>
      <c r="AT181" s="11">
        <f>Table_PBS_SQL_DB2_PBSSQL_PBS_NDP_Tina_CG_QtrlyPerformance_Final[[#This Row],[GOU EXP]]+Table_PBS_SQL_DB2_PBSSQL_PBS_NDP_Tina_CG_QtrlyPerformance_Final[[#This Row],[EXT EXP]]</f>
        <v>35643103</v>
      </c>
      <c r="AU181" s="11" t="str">
        <f>IF(Table_PBS_SQL_DB2_PBSSQL_PBS_NDP_Tina_CG_QtrlyPerformance_Final[[#This Row],[Item_Code]]&gt;"300000", "Capital", "Recurrent")</f>
        <v>Recurrent</v>
      </c>
    </row>
    <row r="182" spans="1:47" x14ac:dyDescent="0.25">
      <c r="A182" t="s">
        <v>47</v>
      </c>
      <c r="B182" t="s">
        <v>48</v>
      </c>
      <c r="C182" t="s">
        <v>664</v>
      </c>
      <c r="D182" t="s">
        <v>913</v>
      </c>
      <c r="E182" t="s">
        <v>75</v>
      </c>
      <c r="F182" t="s">
        <v>1160</v>
      </c>
      <c r="G182" t="s">
        <v>31</v>
      </c>
      <c r="H182" t="s">
        <v>1145</v>
      </c>
      <c r="I182" t="s">
        <v>896</v>
      </c>
      <c r="J182" t="s">
        <v>897</v>
      </c>
      <c r="K182" t="s">
        <v>1161</v>
      </c>
      <c r="L182" t="s">
        <v>1162</v>
      </c>
      <c r="M182" t="s">
        <v>1044</v>
      </c>
      <c r="N182" t="s">
        <v>1045</v>
      </c>
      <c r="O182" t="s">
        <v>978</v>
      </c>
      <c r="P182" t="s">
        <v>979</v>
      </c>
      <c r="Q182" s="11">
        <v>0</v>
      </c>
      <c r="R182" s="11">
        <v>0</v>
      </c>
      <c r="S182" s="11">
        <v>0</v>
      </c>
      <c r="T182" s="11">
        <v>0</v>
      </c>
      <c r="U182" s="11">
        <v>0</v>
      </c>
      <c r="V182" s="11">
        <v>0</v>
      </c>
      <c r="W182" s="11">
        <v>0</v>
      </c>
      <c r="X182" s="11">
        <v>0</v>
      </c>
      <c r="Y182" s="11">
        <v>0</v>
      </c>
      <c r="Z182" s="11">
        <v>0</v>
      </c>
      <c r="AA182" s="11">
        <v>10000000</v>
      </c>
      <c r="AB182" s="11">
        <v>10000000</v>
      </c>
      <c r="AC182" s="11">
        <v>0</v>
      </c>
      <c r="AD182" s="11">
        <v>0</v>
      </c>
      <c r="AE182" s="11">
        <v>0</v>
      </c>
      <c r="AF182" s="11">
        <v>0</v>
      </c>
      <c r="AG182" s="11">
        <v>0</v>
      </c>
      <c r="AH182" s="11">
        <v>0</v>
      </c>
      <c r="AI182" s="11">
        <v>0</v>
      </c>
      <c r="AJ182" s="11">
        <v>0</v>
      </c>
      <c r="AK182" s="11">
        <v>0</v>
      </c>
      <c r="AL182" s="11">
        <v>0</v>
      </c>
      <c r="AM182" s="11">
        <v>740000000</v>
      </c>
      <c r="AN182" s="11">
        <v>0</v>
      </c>
      <c r="AO1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750000000</v>
      </c>
      <c r="AQ1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10000000</v>
      </c>
      <c r="AS182" s="11">
        <f>Table_PBS_SQL_DB2_PBSSQL_PBS_NDP_Tina_CG_QtrlyPerformance_Final[[#This Row],[GOU REL]]+Table_PBS_SQL_DB2_PBSSQL_PBS_NDP_Tina_CG_QtrlyPerformance_Final[[#This Row],[EXT REL]]</f>
        <v>750000000</v>
      </c>
      <c r="AT182" s="11">
        <f>Table_PBS_SQL_DB2_PBSSQL_PBS_NDP_Tina_CG_QtrlyPerformance_Final[[#This Row],[GOU EXP]]+Table_PBS_SQL_DB2_PBSSQL_PBS_NDP_Tina_CG_QtrlyPerformance_Final[[#This Row],[EXT EXP]]</f>
        <v>10000000</v>
      </c>
      <c r="AU182" s="11" t="str">
        <f>IF(Table_PBS_SQL_DB2_PBSSQL_PBS_NDP_Tina_CG_QtrlyPerformance_Final[[#This Row],[Item_Code]]&gt;"300000", "Capital", "Recurrent")</f>
        <v>Recurrent</v>
      </c>
    </row>
    <row r="183" spans="1:47" x14ac:dyDescent="0.25">
      <c r="A183" t="s">
        <v>47</v>
      </c>
      <c r="B183" t="s">
        <v>48</v>
      </c>
      <c r="C183" t="s">
        <v>664</v>
      </c>
      <c r="D183" t="s">
        <v>913</v>
      </c>
      <c r="E183" t="s">
        <v>75</v>
      </c>
      <c r="F183" t="s">
        <v>1160</v>
      </c>
      <c r="G183" t="s">
        <v>31</v>
      </c>
      <c r="H183" t="s">
        <v>1145</v>
      </c>
      <c r="I183" t="s">
        <v>896</v>
      </c>
      <c r="J183" t="s">
        <v>897</v>
      </c>
      <c r="K183" t="s">
        <v>1161</v>
      </c>
      <c r="L183" t="s">
        <v>1162</v>
      </c>
      <c r="M183" t="s">
        <v>1044</v>
      </c>
      <c r="N183" t="s">
        <v>1045</v>
      </c>
      <c r="O183" t="s">
        <v>1004</v>
      </c>
      <c r="P183" t="s">
        <v>868</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35000000</v>
      </c>
      <c r="AN183" s="11">
        <v>2560000</v>
      </c>
      <c r="AO1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35000000</v>
      </c>
      <c r="AQ1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2560000</v>
      </c>
      <c r="AS183" s="11">
        <f>Table_PBS_SQL_DB2_PBSSQL_PBS_NDP_Tina_CG_QtrlyPerformance_Final[[#This Row],[GOU REL]]+Table_PBS_SQL_DB2_PBSSQL_PBS_NDP_Tina_CG_QtrlyPerformance_Final[[#This Row],[EXT REL]]</f>
        <v>35000000</v>
      </c>
      <c r="AT183" s="11">
        <f>Table_PBS_SQL_DB2_PBSSQL_PBS_NDP_Tina_CG_QtrlyPerformance_Final[[#This Row],[GOU EXP]]+Table_PBS_SQL_DB2_PBSSQL_PBS_NDP_Tina_CG_QtrlyPerformance_Final[[#This Row],[EXT EXP]]</f>
        <v>2560000</v>
      </c>
      <c r="AU183" s="11" t="str">
        <f>IF(Table_PBS_SQL_DB2_PBSSQL_PBS_NDP_Tina_CG_QtrlyPerformance_Final[[#This Row],[Item_Code]]&gt;"300000", "Capital", "Recurrent")</f>
        <v>Recurrent</v>
      </c>
    </row>
    <row r="184" spans="1:47" x14ac:dyDescent="0.25">
      <c r="A184" t="s">
        <v>47</v>
      </c>
      <c r="B184" t="s">
        <v>48</v>
      </c>
      <c r="C184" t="s">
        <v>664</v>
      </c>
      <c r="D184" t="s">
        <v>913</v>
      </c>
      <c r="E184" t="s">
        <v>75</v>
      </c>
      <c r="F184" t="s">
        <v>1160</v>
      </c>
      <c r="G184" t="s">
        <v>31</v>
      </c>
      <c r="H184" t="s">
        <v>1145</v>
      </c>
      <c r="I184" t="s">
        <v>467</v>
      </c>
      <c r="J184" t="s">
        <v>1150</v>
      </c>
      <c r="K184" t="s">
        <v>1161</v>
      </c>
      <c r="L184" t="s">
        <v>1162</v>
      </c>
      <c r="M184" t="s">
        <v>1044</v>
      </c>
      <c r="N184" t="s">
        <v>1045</v>
      </c>
      <c r="O184" t="s">
        <v>1028</v>
      </c>
      <c r="P184" t="s">
        <v>1029</v>
      </c>
      <c r="Q184" s="11">
        <v>0</v>
      </c>
      <c r="R184" s="11">
        <v>0</v>
      </c>
      <c r="S184" s="11">
        <v>0</v>
      </c>
      <c r="T184" s="11">
        <v>0</v>
      </c>
      <c r="U184" s="11">
        <v>458591000</v>
      </c>
      <c r="V184" s="11">
        <v>0</v>
      </c>
      <c r="W184" s="11">
        <v>0</v>
      </c>
      <c r="X184" s="11">
        <v>458591000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 s="11">
        <f>Table_PBS_SQL_DB2_PBSSQL_PBS_NDP_Tina_CG_QtrlyPerformance_Final[[#This Row],[GOU REL]]+Table_PBS_SQL_DB2_PBSSQL_PBS_NDP_Tina_CG_QtrlyPerformance_Final[[#This Row],[EXT REL]]</f>
        <v>0</v>
      </c>
      <c r="AT184" s="11">
        <f>Table_PBS_SQL_DB2_PBSSQL_PBS_NDP_Tina_CG_QtrlyPerformance_Final[[#This Row],[GOU EXP]]+Table_PBS_SQL_DB2_PBSSQL_PBS_NDP_Tina_CG_QtrlyPerformance_Final[[#This Row],[EXT EXP]]</f>
        <v>0</v>
      </c>
      <c r="AU184" s="11" t="str">
        <f>IF(Table_PBS_SQL_DB2_PBSSQL_PBS_NDP_Tina_CG_QtrlyPerformance_Final[[#This Row],[Item_Code]]&gt;"300000", "Capital", "Recurrent")</f>
        <v>Recurrent</v>
      </c>
    </row>
    <row r="185" spans="1:47" x14ac:dyDescent="0.25">
      <c r="A185" t="s">
        <v>47</v>
      </c>
      <c r="B185" t="s">
        <v>48</v>
      </c>
      <c r="C185" t="s">
        <v>664</v>
      </c>
      <c r="D185" t="s">
        <v>913</v>
      </c>
      <c r="E185" t="s">
        <v>75</v>
      </c>
      <c r="F185" t="s">
        <v>1160</v>
      </c>
      <c r="G185" t="s">
        <v>31</v>
      </c>
      <c r="H185" t="s">
        <v>1145</v>
      </c>
      <c r="I185" t="s">
        <v>467</v>
      </c>
      <c r="J185" t="s">
        <v>1150</v>
      </c>
      <c r="K185" t="s">
        <v>1161</v>
      </c>
      <c r="L185" t="s">
        <v>1162</v>
      </c>
      <c r="M185" t="s">
        <v>1044</v>
      </c>
      <c r="N185" t="s">
        <v>1045</v>
      </c>
      <c r="O185" t="s">
        <v>996</v>
      </c>
      <c r="P185" t="s">
        <v>997</v>
      </c>
      <c r="Q185" s="11">
        <v>0</v>
      </c>
      <c r="R185" s="11">
        <v>0</v>
      </c>
      <c r="S185" s="11">
        <v>0</v>
      </c>
      <c r="T185" s="11">
        <v>0</v>
      </c>
      <c r="U185" s="11">
        <v>295351000</v>
      </c>
      <c r="V185" s="11">
        <v>0</v>
      </c>
      <c r="W185" s="11">
        <v>10031000</v>
      </c>
      <c r="X185" s="11">
        <v>285320000</v>
      </c>
      <c r="Y185" s="11">
        <v>0</v>
      </c>
      <c r="Z185" s="11">
        <v>0</v>
      </c>
      <c r="AA185" s="11">
        <v>0</v>
      </c>
      <c r="AB185" s="11">
        <v>0</v>
      </c>
      <c r="AC185" s="11">
        <v>2500000</v>
      </c>
      <c r="AD185" s="11">
        <v>0</v>
      </c>
      <c r="AE185" s="11">
        <v>0</v>
      </c>
      <c r="AF185" s="11">
        <v>0</v>
      </c>
      <c r="AG185" s="11">
        <v>0</v>
      </c>
      <c r="AH185" s="11">
        <v>0</v>
      </c>
      <c r="AI185" s="11">
        <v>0</v>
      </c>
      <c r="AJ185" s="11">
        <v>0</v>
      </c>
      <c r="AK185" s="11">
        <v>0</v>
      </c>
      <c r="AL185" s="11">
        <v>2500000</v>
      </c>
      <c r="AM185" s="11">
        <v>0</v>
      </c>
      <c r="AN185" s="11">
        <v>0</v>
      </c>
      <c r="AO1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1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1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 s="11">
        <f>Table_PBS_SQL_DB2_PBSSQL_PBS_NDP_Tina_CG_QtrlyPerformance_Final[[#This Row],[GOU REL]]+Table_PBS_SQL_DB2_PBSSQL_PBS_NDP_Tina_CG_QtrlyPerformance_Final[[#This Row],[EXT REL]]</f>
        <v>2500000</v>
      </c>
      <c r="AT185" s="11">
        <f>Table_PBS_SQL_DB2_PBSSQL_PBS_NDP_Tina_CG_QtrlyPerformance_Final[[#This Row],[GOU EXP]]+Table_PBS_SQL_DB2_PBSSQL_PBS_NDP_Tina_CG_QtrlyPerformance_Final[[#This Row],[EXT EXP]]</f>
        <v>2500000</v>
      </c>
      <c r="AU185" s="11" t="str">
        <f>IF(Table_PBS_SQL_DB2_PBSSQL_PBS_NDP_Tina_CG_QtrlyPerformance_Final[[#This Row],[Item_Code]]&gt;"300000", "Capital", "Recurrent")</f>
        <v>Recurrent</v>
      </c>
    </row>
    <row r="186" spans="1:47" x14ac:dyDescent="0.25">
      <c r="A186" t="s">
        <v>47</v>
      </c>
      <c r="B186" t="s">
        <v>48</v>
      </c>
      <c r="C186" t="s">
        <v>664</v>
      </c>
      <c r="D186" t="s">
        <v>913</v>
      </c>
      <c r="E186" t="s">
        <v>75</v>
      </c>
      <c r="F186" t="s">
        <v>1160</v>
      </c>
      <c r="G186" t="s">
        <v>31</v>
      </c>
      <c r="H186" t="s">
        <v>1145</v>
      </c>
      <c r="I186" t="s">
        <v>467</v>
      </c>
      <c r="J186" t="s">
        <v>1150</v>
      </c>
      <c r="K186" t="s">
        <v>1161</v>
      </c>
      <c r="L186" t="s">
        <v>1162</v>
      </c>
      <c r="M186" t="s">
        <v>1044</v>
      </c>
      <c r="N186" t="s">
        <v>1045</v>
      </c>
      <c r="O186" t="s">
        <v>978</v>
      </c>
      <c r="P186" t="s">
        <v>979</v>
      </c>
      <c r="Q186" s="11">
        <v>0</v>
      </c>
      <c r="R186" s="11">
        <v>0</v>
      </c>
      <c r="S186" s="11">
        <v>0</v>
      </c>
      <c r="T186" s="11">
        <v>0</v>
      </c>
      <c r="U186" s="11">
        <v>808861474</v>
      </c>
      <c r="V186" s="11">
        <v>0</v>
      </c>
      <c r="W186" s="11">
        <v>0</v>
      </c>
      <c r="X186" s="11">
        <v>808861474</v>
      </c>
      <c r="Y186" s="11">
        <v>0</v>
      </c>
      <c r="Z186" s="11">
        <v>0</v>
      </c>
      <c r="AA186" s="11">
        <v>0</v>
      </c>
      <c r="AB186" s="11">
        <v>0</v>
      </c>
      <c r="AC186" s="11">
        <v>0</v>
      </c>
      <c r="AD186" s="11">
        <v>0</v>
      </c>
      <c r="AE186" s="11">
        <v>0</v>
      </c>
      <c r="AF186" s="11">
        <v>0</v>
      </c>
      <c r="AG186" s="11">
        <v>0</v>
      </c>
      <c r="AH186" s="11">
        <v>0</v>
      </c>
      <c r="AI186" s="11">
        <v>0</v>
      </c>
      <c r="AJ186" s="11">
        <v>0</v>
      </c>
      <c r="AK186" s="11">
        <v>0</v>
      </c>
      <c r="AL186" s="11">
        <v>0</v>
      </c>
      <c r="AM186" s="11">
        <v>0</v>
      </c>
      <c r="AN186" s="11">
        <v>0</v>
      </c>
      <c r="AO1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 s="11">
        <f>Table_PBS_SQL_DB2_PBSSQL_PBS_NDP_Tina_CG_QtrlyPerformance_Final[[#This Row],[GOU REL]]+Table_PBS_SQL_DB2_PBSSQL_PBS_NDP_Tina_CG_QtrlyPerformance_Final[[#This Row],[EXT REL]]</f>
        <v>0</v>
      </c>
      <c r="AT186" s="11">
        <f>Table_PBS_SQL_DB2_PBSSQL_PBS_NDP_Tina_CG_QtrlyPerformance_Final[[#This Row],[GOU EXP]]+Table_PBS_SQL_DB2_PBSSQL_PBS_NDP_Tina_CG_QtrlyPerformance_Final[[#This Row],[EXT EXP]]</f>
        <v>0</v>
      </c>
      <c r="AU186" s="11" t="str">
        <f>IF(Table_PBS_SQL_DB2_PBSSQL_PBS_NDP_Tina_CG_QtrlyPerformance_Final[[#This Row],[Item_Code]]&gt;"300000", "Capital", "Recurrent")</f>
        <v>Recurrent</v>
      </c>
    </row>
    <row r="187" spans="1:47" x14ac:dyDescent="0.25">
      <c r="A187" t="s">
        <v>47</v>
      </c>
      <c r="B187" t="s">
        <v>48</v>
      </c>
      <c r="C187" t="s">
        <v>664</v>
      </c>
      <c r="D187" t="s">
        <v>913</v>
      </c>
      <c r="E187" t="s">
        <v>75</v>
      </c>
      <c r="F187" t="s">
        <v>1160</v>
      </c>
      <c r="G187" t="s">
        <v>31</v>
      </c>
      <c r="H187" t="s">
        <v>1145</v>
      </c>
      <c r="I187" t="s">
        <v>467</v>
      </c>
      <c r="J187" t="s">
        <v>1150</v>
      </c>
      <c r="K187" t="s">
        <v>1161</v>
      </c>
      <c r="L187" t="s">
        <v>1162</v>
      </c>
      <c r="M187" t="s">
        <v>1044</v>
      </c>
      <c r="N187" t="s">
        <v>1045</v>
      </c>
      <c r="O187" t="s">
        <v>922</v>
      </c>
      <c r="P187" t="s">
        <v>923</v>
      </c>
      <c r="Q187" s="11">
        <v>0</v>
      </c>
      <c r="R187" s="11">
        <v>0</v>
      </c>
      <c r="S187" s="11">
        <v>0</v>
      </c>
      <c r="T187" s="11">
        <v>0</v>
      </c>
      <c r="U187" s="11">
        <v>267780000</v>
      </c>
      <c r="V187" s="11">
        <v>0</v>
      </c>
      <c r="W187" s="11">
        <v>34595000</v>
      </c>
      <c r="X187" s="11">
        <v>233185000</v>
      </c>
      <c r="Y187" s="11">
        <v>0</v>
      </c>
      <c r="Z187" s="11">
        <v>0</v>
      </c>
      <c r="AA187" s="11">
        <v>0</v>
      </c>
      <c r="AB187" s="11">
        <v>0</v>
      </c>
      <c r="AC187" s="11">
        <v>8648750</v>
      </c>
      <c r="AD187" s="11">
        <v>3510000</v>
      </c>
      <c r="AE187" s="11">
        <v>0</v>
      </c>
      <c r="AF187" s="11">
        <v>0</v>
      </c>
      <c r="AG187" s="11">
        <v>0</v>
      </c>
      <c r="AH187" s="11">
        <v>0</v>
      </c>
      <c r="AI187" s="11">
        <v>0</v>
      </c>
      <c r="AJ187" s="11">
        <v>0</v>
      </c>
      <c r="AK187" s="11">
        <v>0</v>
      </c>
      <c r="AL187" s="11">
        <v>5138750</v>
      </c>
      <c r="AM187" s="11">
        <v>0</v>
      </c>
      <c r="AN187" s="11">
        <v>0</v>
      </c>
      <c r="AO1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8648750</v>
      </c>
      <c r="AP1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8648750</v>
      </c>
      <c r="AR1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 s="11">
        <f>Table_PBS_SQL_DB2_PBSSQL_PBS_NDP_Tina_CG_QtrlyPerformance_Final[[#This Row],[GOU REL]]+Table_PBS_SQL_DB2_PBSSQL_PBS_NDP_Tina_CG_QtrlyPerformance_Final[[#This Row],[EXT REL]]</f>
        <v>8648750</v>
      </c>
      <c r="AT187" s="11">
        <f>Table_PBS_SQL_DB2_PBSSQL_PBS_NDP_Tina_CG_QtrlyPerformance_Final[[#This Row],[GOU EXP]]+Table_PBS_SQL_DB2_PBSSQL_PBS_NDP_Tina_CG_QtrlyPerformance_Final[[#This Row],[EXT EXP]]</f>
        <v>8648750</v>
      </c>
      <c r="AU187" s="11" t="str">
        <f>IF(Table_PBS_SQL_DB2_PBSSQL_PBS_NDP_Tina_CG_QtrlyPerformance_Final[[#This Row],[Item_Code]]&gt;"300000", "Capital", "Recurrent")</f>
        <v>Recurrent</v>
      </c>
    </row>
    <row r="188" spans="1:47" x14ac:dyDescent="0.25">
      <c r="A188" t="s">
        <v>47</v>
      </c>
      <c r="B188" t="s">
        <v>48</v>
      </c>
      <c r="C188" t="s">
        <v>664</v>
      </c>
      <c r="D188" t="s">
        <v>913</v>
      </c>
      <c r="E188" t="s">
        <v>75</v>
      </c>
      <c r="F188" t="s">
        <v>1160</v>
      </c>
      <c r="G188" t="s">
        <v>31</v>
      </c>
      <c r="H188" t="s">
        <v>1145</v>
      </c>
      <c r="I188" t="s">
        <v>467</v>
      </c>
      <c r="J188" t="s">
        <v>1150</v>
      </c>
      <c r="K188" t="s">
        <v>1161</v>
      </c>
      <c r="L188" t="s">
        <v>1162</v>
      </c>
      <c r="M188" t="s">
        <v>1044</v>
      </c>
      <c r="N188" t="s">
        <v>1045</v>
      </c>
      <c r="O188" t="s">
        <v>975</v>
      </c>
      <c r="P188" t="s">
        <v>976</v>
      </c>
      <c r="Q188" s="11">
        <v>799435782</v>
      </c>
      <c r="R188" s="11">
        <v>0</v>
      </c>
      <c r="S188" s="11">
        <v>0</v>
      </c>
      <c r="T188" s="11">
        <v>0</v>
      </c>
      <c r="U188" s="11">
        <v>799435782</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0</v>
      </c>
      <c r="AN188" s="11">
        <v>0</v>
      </c>
      <c r="AO1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 s="11">
        <f>Table_PBS_SQL_DB2_PBSSQL_PBS_NDP_Tina_CG_QtrlyPerformance_Final[[#This Row],[GOU REL]]+Table_PBS_SQL_DB2_PBSSQL_PBS_NDP_Tina_CG_QtrlyPerformance_Final[[#This Row],[EXT REL]]</f>
        <v>0</v>
      </c>
      <c r="AT188" s="11">
        <f>Table_PBS_SQL_DB2_PBSSQL_PBS_NDP_Tina_CG_QtrlyPerformance_Final[[#This Row],[GOU EXP]]+Table_PBS_SQL_DB2_PBSSQL_PBS_NDP_Tina_CG_QtrlyPerformance_Final[[#This Row],[EXT EXP]]</f>
        <v>0</v>
      </c>
      <c r="AU188" s="11" t="str">
        <f>IF(Table_PBS_SQL_DB2_PBSSQL_PBS_NDP_Tina_CG_QtrlyPerformance_Final[[#This Row],[Item_Code]]&gt;"300000", "Capital", "Recurrent")</f>
        <v>Recurrent</v>
      </c>
    </row>
    <row r="189" spans="1:47" x14ac:dyDescent="0.25">
      <c r="A189" t="s">
        <v>47</v>
      </c>
      <c r="B189" t="s">
        <v>48</v>
      </c>
      <c r="C189" t="s">
        <v>664</v>
      </c>
      <c r="D189" t="s">
        <v>913</v>
      </c>
      <c r="E189" t="s">
        <v>75</v>
      </c>
      <c r="F189" t="s">
        <v>1160</v>
      </c>
      <c r="G189" t="s">
        <v>75</v>
      </c>
      <c r="H189" t="s">
        <v>1163</v>
      </c>
      <c r="I189" t="s">
        <v>499</v>
      </c>
      <c r="J189" t="s">
        <v>1164</v>
      </c>
      <c r="K189" t="s">
        <v>45</v>
      </c>
      <c r="L189" t="s">
        <v>1165</v>
      </c>
      <c r="M189" t="s">
        <v>1044</v>
      </c>
      <c r="N189" t="s">
        <v>1045</v>
      </c>
      <c r="O189" t="s">
        <v>1002</v>
      </c>
      <c r="P189" t="s">
        <v>1003</v>
      </c>
      <c r="Q189" s="11">
        <v>0</v>
      </c>
      <c r="R189" s="11">
        <v>0</v>
      </c>
      <c r="S189" s="11">
        <v>0</v>
      </c>
      <c r="T189" s="11">
        <v>0</v>
      </c>
      <c r="U189" s="11">
        <v>80000000</v>
      </c>
      <c r="V189" s="11">
        <v>0</v>
      </c>
      <c r="W189" s="11">
        <v>0</v>
      </c>
      <c r="X189" s="11">
        <v>80000000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 s="11">
        <f>Table_PBS_SQL_DB2_PBSSQL_PBS_NDP_Tina_CG_QtrlyPerformance_Final[[#This Row],[GOU REL]]+Table_PBS_SQL_DB2_PBSSQL_PBS_NDP_Tina_CG_QtrlyPerformance_Final[[#This Row],[EXT REL]]</f>
        <v>0</v>
      </c>
      <c r="AT189" s="11">
        <f>Table_PBS_SQL_DB2_PBSSQL_PBS_NDP_Tina_CG_QtrlyPerformance_Final[[#This Row],[GOU EXP]]+Table_PBS_SQL_DB2_PBSSQL_PBS_NDP_Tina_CG_QtrlyPerformance_Final[[#This Row],[EXT EXP]]</f>
        <v>0</v>
      </c>
      <c r="AU189" s="11" t="str">
        <f>IF(Table_PBS_SQL_DB2_PBSSQL_PBS_NDP_Tina_CG_QtrlyPerformance_Final[[#This Row],[Item_Code]]&gt;"300000", "Capital", "Recurrent")</f>
        <v>Recurrent</v>
      </c>
    </row>
    <row r="190" spans="1:47" x14ac:dyDescent="0.25">
      <c r="A190" t="s">
        <v>47</v>
      </c>
      <c r="B190" t="s">
        <v>48</v>
      </c>
      <c r="C190" t="s">
        <v>664</v>
      </c>
      <c r="D190" t="s">
        <v>913</v>
      </c>
      <c r="E190" t="s">
        <v>75</v>
      </c>
      <c r="F190" t="s">
        <v>1160</v>
      </c>
      <c r="G190" t="s">
        <v>75</v>
      </c>
      <c r="H190" t="s">
        <v>1163</v>
      </c>
      <c r="I190" t="s">
        <v>499</v>
      </c>
      <c r="J190" t="s">
        <v>1164</v>
      </c>
      <c r="K190" t="s">
        <v>45</v>
      </c>
      <c r="L190" t="s">
        <v>1165</v>
      </c>
      <c r="M190" t="s">
        <v>1044</v>
      </c>
      <c r="N190" t="s">
        <v>1045</v>
      </c>
      <c r="O190" t="s">
        <v>967</v>
      </c>
      <c r="P190" t="s">
        <v>968</v>
      </c>
      <c r="Q190" s="11">
        <v>0</v>
      </c>
      <c r="R190" s="11">
        <v>0</v>
      </c>
      <c r="S190" s="11">
        <v>0</v>
      </c>
      <c r="T190" s="11">
        <v>0</v>
      </c>
      <c r="U190" s="11">
        <v>10000000</v>
      </c>
      <c r="V190" s="11">
        <v>0</v>
      </c>
      <c r="W190" s="11">
        <v>2000000</v>
      </c>
      <c r="X190" s="11">
        <v>8000000</v>
      </c>
      <c r="Y190" s="11">
        <v>0</v>
      </c>
      <c r="Z190" s="11">
        <v>0</v>
      </c>
      <c r="AA190" s="11">
        <v>0</v>
      </c>
      <c r="AB190" s="11">
        <v>0</v>
      </c>
      <c r="AC190" s="11">
        <v>1000000</v>
      </c>
      <c r="AD190" s="11">
        <v>1000000</v>
      </c>
      <c r="AE190" s="11">
        <v>0</v>
      </c>
      <c r="AF190" s="11">
        <v>0</v>
      </c>
      <c r="AG190" s="11">
        <v>1000000</v>
      </c>
      <c r="AH190" s="11">
        <v>1000000</v>
      </c>
      <c r="AI190" s="11">
        <v>0</v>
      </c>
      <c r="AJ190" s="11">
        <v>0</v>
      </c>
      <c r="AK190" s="11">
        <v>0</v>
      </c>
      <c r="AL190" s="11">
        <v>0</v>
      </c>
      <c r="AM190" s="11">
        <v>0</v>
      </c>
      <c r="AN190" s="11">
        <v>0</v>
      </c>
      <c r="AO1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1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1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 s="11">
        <f>Table_PBS_SQL_DB2_PBSSQL_PBS_NDP_Tina_CG_QtrlyPerformance_Final[[#This Row],[GOU REL]]+Table_PBS_SQL_DB2_PBSSQL_PBS_NDP_Tina_CG_QtrlyPerformance_Final[[#This Row],[EXT REL]]</f>
        <v>2000000</v>
      </c>
      <c r="AT190" s="11">
        <f>Table_PBS_SQL_DB2_PBSSQL_PBS_NDP_Tina_CG_QtrlyPerformance_Final[[#This Row],[GOU EXP]]+Table_PBS_SQL_DB2_PBSSQL_PBS_NDP_Tina_CG_QtrlyPerformance_Final[[#This Row],[EXT EXP]]</f>
        <v>2000000</v>
      </c>
      <c r="AU190" s="11" t="str">
        <f>IF(Table_PBS_SQL_DB2_PBSSQL_PBS_NDP_Tina_CG_QtrlyPerformance_Final[[#This Row],[Item_Code]]&gt;"300000", "Capital", "Recurrent")</f>
        <v>Recurrent</v>
      </c>
    </row>
    <row r="191" spans="1:47" x14ac:dyDescent="0.25">
      <c r="A191" t="s">
        <v>47</v>
      </c>
      <c r="B191" t="s">
        <v>48</v>
      </c>
      <c r="C191" t="s">
        <v>664</v>
      </c>
      <c r="D191" t="s">
        <v>913</v>
      </c>
      <c r="E191" t="s">
        <v>75</v>
      </c>
      <c r="F191" t="s">
        <v>1160</v>
      </c>
      <c r="G191" t="s">
        <v>75</v>
      </c>
      <c r="H191" t="s">
        <v>1163</v>
      </c>
      <c r="I191" t="s">
        <v>499</v>
      </c>
      <c r="J191" t="s">
        <v>1164</v>
      </c>
      <c r="K191" t="s">
        <v>45</v>
      </c>
      <c r="L191" t="s">
        <v>1165</v>
      </c>
      <c r="M191" t="s">
        <v>1044</v>
      </c>
      <c r="N191" t="s">
        <v>1045</v>
      </c>
      <c r="O191" t="s">
        <v>975</v>
      </c>
      <c r="P191" t="s">
        <v>976</v>
      </c>
      <c r="Q191" s="11">
        <v>799435782</v>
      </c>
      <c r="R191" s="11">
        <v>0</v>
      </c>
      <c r="S191" s="11">
        <v>0</v>
      </c>
      <c r="T191" s="11">
        <v>0</v>
      </c>
      <c r="U191" s="11">
        <v>799435782</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0</v>
      </c>
      <c r="AM191" s="11">
        <v>0</v>
      </c>
      <c r="AN191" s="11">
        <v>0</v>
      </c>
      <c r="AO1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 s="11">
        <f>Table_PBS_SQL_DB2_PBSSQL_PBS_NDP_Tina_CG_QtrlyPerformance_Final[[#This Row],[GOU REL]]+Table_PBS_SQL_DB2_PBSSQL_PBS_NDP_Tina_CG_QtrlyPerformance_Final[[#This Row],[EXT REL]]</f>
        <v>0</v>
      </c>
      <c r="AT191" s="11">
        <f>Table_PBS_SQL_DB2_PBSSQL_PBS_NDP_Tina_CG_QtrlyPerformance_Final[[#This Row],[GOU EXP]]+Table_PBS_SQL_DB2_PBSSQL_PBS_NDP_Tina_CG_QtrlyPerformance_Final[[#This Row],[EXT EXP]]</f>
        <v>0</v>
      </c>
      <c r="AU191" s="11" t="str">
        <f>IF(Table_PBS_SQL_DB2_PBSSQL_PBS_NDP_Tina_CG_QtrlyPerformance_Final[[#This Row],[Item_Code]]&gt;"300000", "Capital", "Recurrent")</f>
        <v>Recurrent</v>
      </c>
    </row>
    <row r="192" spans="1:47" x14ac:dyDescent="0.25">
      <c r="A192" t="s">
        <v>47</v>
      </c>
      <c r="B192" t="s">
        <v>48</v>
      </c>
      <c r="C192" t="s">
        <v>664</v>
      </c>
      <c r="D192" t="s">
        <v>913</v>
      </c>
      <c r="E192" t="s">
        <v>75</v>
      </c>
      <c r="F192" t="s">
        <v>1160</v>
      </c>
      <c r="G192" t="s">
        <v>87</v>
      </c>
      <c r="H192" t="s">
        <v>881</v>
      </c>
      <c r="I192" t="s">
        <v>493</v>
      </c>
      <c r="J192" t="s">
        <v>953</v>
      </c>
      <c r="K192" t="s">
        <v>670</v>
      </c>
      <c r="L192" t="s">
        <v>1166</v>
      </c>
      <c r="M192" t="s">
        <v>866</v>
      </c>
      <c r="N192" t="s">
        <v>867</v>
      </c>
      <c r="O192" t="s">
        <v>975</v>
      </c>
      <c r="P192" t="s">
        <v>976</v>
      </c>
      <c r="Q192" s="11">
        <v>1900263593.9999998</v>
      </c>
      <c r="R192" s="11">
        <v>0</v>
      </c>
      <c r="S192" s="11">
        <v>0</v>
      </c>
      <c r="T192" s="11">
        <v>0</v>
      </c>
      <c r="U192" s="11">
        <v>1900263593.9999998</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1900263594</v>
      </c>
      <c r="AL192" s="11">
        <v>1604916468</v>
      </c>
      <c r="AM192" s="11">
        <v>0</v>
      </c>
      <c r="AN192" s="11">
        <v>0</v>
      </c>
      <c r="AO1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1900263594</v>
      </c>
      <c r="AP1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1604916468</v>
      </c>
      <c r="AR1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 s="11">
        <f>Table_PBS_SQL_DB2_PBSSQL_PBS_NDP_Tina_CG_QtrlyPerformance_Final[[#This Row],[GOU REL]]+Table_PBS_SQL_DB2_PBSSQL_PBS_NDP_Tina_CG_QtrlyPerformance_Final[[#This Row],[EXT REL]]</f>
        <v>1900263594</v>
      </c>
      <c r="AT192" s="11">
        <f>Table_PBS_SQL_DB2_PBSSQL_PBS_NDP_Tina_CG_QtrlyPerformance_Final[[#This Row],[GOU EXP]]+Table_PBS_SQL_DB2_PBSSQL_PBS_NDP_Tina_CG_QtrlyPerformance_Final[[#This Row],[EXT EXP]]</f>
        <v>1604916468</v>
      </c>
      <c r="AU192" s="11" t="str">
        <f>IF(Table_PBS_SQL_DB2_PBSSQL_PBS_NDP_Tina_CG_QtrlyPerformance_Final[[#This Row],[Item_Code]]&gt;"300000", "Capital", "Recurrent")</f>
        <v>Recurrent</v>
      </c>
    </row>
    <row r="193" spans="1:47" x14ac:dyDescent="0.25">
      <c r="A193" t="s">
        <v>47</v>
      </c>
      <c r="B193" t="s">
        <v>48</v>
      </c>
      <c r="C193" t="s">
        <v>664</v>
      </c>
      <c r="D193" t="s">
        <v>913</v>
      </c>
      <c r="E193" t="s">
        <v>87</v>
      </c>
      <c r="F193" t="s">
        <v>1167</v>
      </c>
      <c r="G193" t="s">
        <v>87</v>
      </c>
      <c r="H193" t="s">
        <v>881</v>
      </c>
      <c r="I193" t="s">
        <v>493</v>
      </c>
      <c r="J193" t="s">
        <v>953</v>
      </c>
      <c r="K193" t="s">
        <v>670</v>
      </c>
      <c r="L193" t="s">
        <v>1166</v>
      </c>
      <c r="M193" t="s">
        <v>1168</v>
      </c>
      <c r="N193" t="s">
        <v>1169</v>
      </c>
      <c r="O193" t="s">
        <v>1028</v>
      </c>
      <c r="P193" t="s">
        <v>1029</v>
      </c>
      <c r="Q193" s="11">
        <v>0</v>
      </c>
      <c r="R193" s="11">
        <v>0</v>
      </c>
      <c r="S193" s="11">
        <v>0</v>
      </c>
      <c r="T193" s="11">
        <v>0</v>
      </c>
      <c r="U193" s="11">
        <v>247605216</v>
      </c>
      <c r="V193" s="11">
        <v>0</v>
      </c>
      <c r="W193" s="11">
        <v>247605216</v>
      </c>
      <c r="X193" s="11">
        <v>0</v>
      </c>
      <c r="Y193" s="11">
        <v>102654000</v>
      </c>
      <c r="Z193" s="11">
        <v>96523000</v>
      </c>
      <c r="AA193" s="11">
        <v>0</v>
      </c>
      <c r="AB193" s="11">
        <v>0</v>
      </c>
      <c r="AC193" s="11">
        <v>21148608</v>
      </c>
      <c r="AD193" s="11">
        <v>23800000</v>
      </c>
      <c r="AE193" s="11">
        <v>0</v>
      </c>
      <c r="AF193" s="11">
        <v>0</v>
      </c>
      <c r="AG193" s="11">
        <v>22752000</v>
      </c>
      <c r="AH193" s="11">
        <v>19675000</v>
      </c>
      <c r="AI193" s="11">
        <v>0</v>
      </c>
      <c r="AJ193" s="11">
        <v>0</v>
      </c>
      <c r="AK193" s="11">
        <v>101050000</v>
      </c>
      <c r="AL193" s="11">
        <v>107606600</v>
      </c>
      <c r="AM193" s="11">
        <v>0</v>
      </c>
      <c r="AN193" s="11">
        <v>0</v>
      </c>
      <c r="AO1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247604608</v>
      </c>
      <c r="AP1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247604600</v>
      </c>
      <c r="AR1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3" s="11">
        <f>Table_PBS_SQL_DB2_PBSSQL_PBS_NDP_Tina_CG_QtrlyPerformance_Final[[#This Row],[GOU REL]]+Table_PBS_SQL_DB2_PBSSQL_PBS_NDP_Tina_CG_QtrlyPerformance_Final[[#This Row],[EXT REL]]</f>
        <v>247604608</v>
      </c>
      <c r="AT193" s="11">
        <f>Table_PBS_SQL_DB2_PBSSQL_PBS_NDP_Tina_CG_QtrlyPerformance_Final[[#This Row],[GOU EXP]]+Table_PBS_SQL_DB2_PBSSQL_PBS_NDP_Tina_CG_QtrlyPerformance_Final[[#This Row],[EXT EXP]]</f>
        <v>247604600</v>
      </c>
      <c r="AU193" s="11" t="str">
        <f>IF(Table_PBS_SQL_DB2_PBSSQL_PBS_NDP_Tina_CG_QtrlyPerformance_Final[[#This Row],[Item_Code]]&gt;"300000", "Capital", "Recurrent")</f>
        <v>Recurrent</v>
      </c>
    </row>
    <row r="194" spans="1:47" x14ac:dyDescent="0.25">
      <c r="A194" t="s">
        <v>123</v>
      </c>
      <c r="B194" t="s">
        <v>1170</v>
      </c>
      <c r="C194" t="s">
        <v>119</v>
      </c>
      <c r="D194" t="s">
        <v>885</v>
      </c>
      <c r="E194" t="s">
        <v>75</v>
      </c>
      <c r="F194" t="s">
        <v>1171</v>
      </c>
      <c r="G194" t="s">
        <v>75</v>
      </c>
      <c r="H194" t="s">
        <v>1172</v>
      </c>
      <c r="I194" t="s">
        <v>467</v>
      </c>
      <c r="J194" t="s">
        <v>1173</v>
      </c>
      <c r="K194" t="s">
        <v>963</v>
      </c>
      <c r="L194" t="s">
        <v>964</v>
      </c>
      <c r="M194" t="s">
        <v>1174</v>
      </c>
      <c r="N194" t="s">
        <v>1175</v>
      </c>
      <c r="O194" t="s">
        <v>969</v>
      </c>
      <c r="P194" t="s">
        <v>970</v>
      </c>
      <c r="Q194" s="11">
        <v>0</v>
      </c>
      <c r="R194" s="11">
        <v>0</v>
      </c>
      <c r="S194" s="11">
        <v>0</v>
      </c>
      <c r="T194" s="11">
        <v>0</v>
      </c>
      <c r="U194" s="11">
        <v>205000040</v>
      </c>
      <c r="V194" s="11">
        <v>0</v>
      </c>
      <c r="W194" s="11">
        <v>205000040</v>
      </c>
      <c r="X194" s="11">
        <v>0</v>
      </c>
      <c r="Y194" s="11">
        <v>0</v>
      </c>
      <c r="Z194" s="11">
        <v>0</v>
      </c>
      <c r="AA194" s="11">
        <v>0</v>
      </c>
      <c r="AB194" s="11">
        <v>0</v>
      </c>
      <c r="AC194" s="11">
        <v>102500020</v>
      </c>
      <c r="AD194" s="11">
        <v>0</v>
      </c>
      <c r="AE194" s="11">
        <v>0</v>
      </c>
      <c r="AF194" s="11">
        <v>0</v>
      </c>
      <c r="AG194" s="11">
        <v>102500020</v>
      </c>
      <c r="AH194" s="11">
        <v>104568000</v>
      </c>
      <c r="AI194" s="11">
        <v>0</v>
      </c>
      <c r="AJ194" s="11">
        <v>0</v>
      </c>
      <c r="AK194" s="11">
        <v>0</v>
      </c>
      <c r="AL194" s="11">
        <v>100424695</v>
      </c>
      <c r="AM194" s="11">
        <v>0</v>
      </c>
      <c r="AN194" s="11">
        <v>0</v>
      </c>
      <c r="AO1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205000040</v>
      </c>
      <c r="AP1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204992695</v>
      </c>
      <c r="AR1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 s="11">
        <f>Table_PBS_SQL_DB2_PBSSQL_PBS_NDP_Tina_CG_QtrlyPerformance_Final[[#This Row],[GOU REL]]+Table_PBS_SQL_DB2_PBSSQL_PBS_NDP_Tina_CG_QtrlyPerformance_Final[[#This Row],[EXT REL]]</f>
        <v>205000040</v>
      </c>
      <c r="AT194" s="11">
        <f>Table_PBS_SQL_DB2_PBSSQL_PBS_NDP_Tina_CG_QtrlyPerformance_Final[[#This Row],[GOU EXP]]+Table_PBS_SQL_DB2_PBSSQL_PBS_NDP_Tina_CG_QtrlyPerformance_Final[[#This Row],[EXT EXP]]</f>
        <v>204992695</v>
      </c>
      <c r="AU194" s="11" t="str">
        <f>IF(Table_PBS_SQL_DB2_PBSSQL_PBS_NDP_Tina_CG_QtrlyPerformance_Final[[#This Row],[Item_Code]]&gt;"300000", "Capital", "Recurrent")</f>
        <v>Recurrent</v>
      </c>
    </row>
    <row r="195" spans="1:47" x14ac:dyDescent="0.25">
      <c r="A195" t="s">
        <v>123</v>
      </c>
      <c r="B195" t="s">
        <v>1170</v>
      </c>
      <c r="C195" t="s">
        <v>119</v>
      </c>
      <c r="D195" t="s">
        <v>885</v>
      </c>
      <c r="E195" t="s">
        <v>75</v>
      </c>
      <c r="F195" t="s">
        <v>1171</v>
      </c>
      <c r="G195" t="s">
        <v>75</v>
      </c>
      <c r="H195" t="s">
        <v>1172</v>
      </c>
      <c r="I195" t="s">
        <v>477</v>
      </c>
      <c r="J195" t="s">
        <v>1176</v>
      </c>
      <c r="K195" t="s">
        <v>125</v>
      </c>
      <c r="L195" t="s">
        <v>1177</v>
      </c>
      <c r="M195" t="s">
        <v>1178</v>
      </c>
      <c r="N195" t="s">
        <v>1179</v>
      </c>
      <c r="O195" t="s">
        <v>1180</v>
      </c>
      <c r="P195" t="s">
        <v>1181</v>
      </c>
      <c r="Q195" s="11">
        <v>0</v>
      </c>
      <c r="R195" s="11">
        <v>0</v>
      </c>
      <c r="S195" s="11">
        <v>0</v>
      </c>
      <c r="T195" s="11">
        <v>0</v>
      </c>
      <c r="U195" s="11">
        <v>100000000</v>
      </c>
      <c r="V195" s="11">
        <v>0</v>
      </c>
      <c r="W195" s="11">
        <v>100000000</v>
      </c>
      <c r="X195" s="11">
        <v>0</v>
      </c>
      <c r="Y195" s="11">
        <v>0</v>
      </c>
      <c r="Z195" s="11">
        <v>0</v>
      </c>
      <c r="AA195" s="11">
        <v>0</v>
      </c>
      <c r="AB195" s="11">
        <v>0</v>
      </c>
      <c r="AC195" s="11">
        <v>25000000</v>
      </c>
      <c r="AD195" s="11">
        <v>3000000</v>
      </c>
      <c r="AE195" s="11">
        <v>0</v>
      </c>
      <c r="AF195" s="11">
        <v>0</v>
      </c>
      <c r="AG195" s="11">
        <v>50000000</v>
      </c>
      <c r="AH195" s="11">
        <v>0</v>
      </c>
      <c r="AI195" s="11">
        <v>0</v>
      </c>
      <c r="AJ195" s="11">
        <v>0</v>
      </c>
      <c r="AK195" s="11">
        <v>25000000</v>
      </c>
      <c r="AL195" s="11">
        <v>97000000</v>
      </c>
      <c r="AM195" s="11">
        <v>0</v>
      </c>
      <c r="AN195" s="11">
        <v>0</v>
      </c>
      <c r="AO1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 s="11">
        <f>Table_PBS_SQL_DB2_PBSSQL_PBS_NDP_Tina_CG_QtrlyPerformance_Final[[#This Row],[GOU REL]]+Table_PBS_SQL_DB2_PBSSQL_PBS_NDP_Tina_CG_QtrlyPerformance_Final[[#This Row],[EXT REL]]</f>
        <v>100000000</v>
      </c>
      <c r="AT195" s="11">
        <f>Table_PBS_SQL_DB2_PBSSQL_PBS_NDP_Tina_CG_QtrlyPerformance_Final[[#This Row],[GOU EXP]]+Table_PBS_SQL_DB2_PBSSQL_PBS_NDP_Tina_CG_QtrlyPerformance_Final[[#This Row],[EXT EXP]]</f>
        <v>100000000</v>
      </c>
      <c r="AU195" s="11" t="str">
        <f>IF(Table_PBS_SQL_DB2_PBSSQL_PBS_NDP_Tina_CG_QtrlyPerformance_Final[[#This Row],[Item_Code]]&gt;"300000", "Capital", "Recurrent")</f>
        <v>Recurrent</v>
      </c>
    </row>
    <row r="196" spans="1:47" x14ac:dyDescent="0.25">
      <c r="A196" t="s">
        <v>123</v>
      </c>
      <c r="B196" t="s">
        <v>1170</v>
      </c>
      <c r="C196" t="s">
        <v>119</v>
      </c>
      <c r="D196" t="s">
        <v>885</v>
      </c>
      <c r="E196" t="s">
        <v>75</v>
      </c>
      <c r="F196" t="s">
        <v>1171</v>
      </c>
      <c r="G196" t="s">
        <v>75</v>
      </c>
      <c r="H196" t="s">
        <v>1172</v>
      </c>
      <c r="I196" t="s">
        <v>477</v>
      </c>
      <c r="J196" t="s">
        <v>1176</v>
      </c>
      <c r="K196" t="s">
        <v>125</v>
      </c>
      <c r="L196" t="s">
        <v>1177</v>
      </c>
      <c r="M196" t="s">
        <v>1178</v>
      </c>
      <c r="N196" t="s">
        <v>1179</v>
      </c>
      <c r="O196" t="s">
        <v>969</v>
      </c>
      <c r="P196" t="s">
        <v>970</v>
      </c>
      <c r="Q196" s="11">
        <v>0</v>
      </c>
      <c r="R196" s="11">
        <v>0</v>
      </c>
      <c r="S196" s="11">
        <v>0</v>
      </c>
      <c r="T196" s="11">
        <v>0</v>
      </c>
      <c r="U196" s="11">
        <v>50000000</v>
      </c>
      <c r="V196" s="11">
        <v>0</v>
      </c>
      <c r="W196" s="11">
        <v>50000000</v>
      </c>
      <c r="X196" s="11">
        <v>0</v>
      </c>
      <c r="Y196" s="11">
        <v>0</v>
      </c>
      <c r="Z196" s="11">
        <v>0</v>
      </c>
      <c r="AA196" s="11">
        <v>0</v>
      </c>
      <c r="AB196" s="11">
        <v>0</v>
      </c>
      <c r="AC196" s="11">
        <v>12500000</v>
      </c>
      <c r="AD196" s="11">
        <v>0</v>
      </c>
      <c r="AE196" s="11">
        <v>0</v>
      </c>
      <c r="AF196" s="11">
        <v>0</v>
      </c>
      <c r="AG196" s="11">
        <v>37500000</v>
      </c>
      <c r="AH196" s="11">
        <v>0</v>
      </c>
      <c r="AI196" s="11">
        <v>0</v>
      </c>
      <c r="AJ196" s="11">
        <v>0</v>
      </c>
      <c r="AK196" s="11">
        <v>0</v>
      </c>
      <c r="AL196" s="11">
        <v>50000000</v>
      </c>
      <c r="AM196" s="11">
        <v>0</v>
      </c>
      <c r="AN196" s="11">
        <v>0</v>
      </c>
      <c r="AO1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 s="11">
        <f>Table_PBS_SQL_DB2_PBSSQL_PBS_NDP_Tina_CG_QtrlyPerformance_Final[[#This Row],[GOU REL]]+Table_PBS_SQL_DB2_PBSSQL_PBS_NDP_Tina_CG_QtrlyPerformance_Final[[#This Row],[EXT REL]]</f>
        <v>50000000</v>
      </c>
      <c r="AT196" s="11">
        <f>Table_PBS_SQL_DB2_PBSSQL_PBS_NDP_Tina_CG_QtrlyPerformance_Final[[#This Row],[GOU EXP]]+Table_PBS_SQL_DB2_PBSSQL_PBS_NDP_Tina_CG_QtrlyPerformance_Final[[#This Row],[EXT EXP]]</f>
        <v>50000000</v>
      </c>
      <c r="AU196" s="11" t="str">
        <f>IF(Table_PBS_SQL_DB2_PBSSQL_PBS_NDP_Tina_CG_QtrlyPerformance_Final[[#This Row],[Item_Code]]&gt;"300000", "Capital", "Recurrent")</f>
        <v>Recurrent</v>
      </c>
    </row>
    <row r="197" spans="1:47" x14ac:dyDescent="0.25">
      <c r="A197" t="s">
        <v>123</v>
      </c>
      <c r="B197" t="s">
        <v>1170</v>
      </c>
      <c r="C197" t="s">
        <v>275</v>
      </c>
      <c r="D197" t="s">
        <v>1182</v>
      </c>
      <c r="E197" t="s">
        <v>31</v>
      </c>
      <c r="F197" t="s">
        <v>1183</v>
      </c>
      <c r="G197" t="s">
        <v>87</v>
      </c>
      <c r="H197" t="s">
        <v>1184</v>
      </c>
      <c r="I197" t="s">
        <v>896</v>
      </c>
      <c r="J197" t="s">
        <v>897</v>
      </c>
      <c r="K197" t="s">
        <v>1185</v>
      </c>
      <c r="L197" t="s">
        <v>1186</v>
      </c>
      <c r="M197" t="s">
        <v>1187</v>
      </c>
      <c r="N197" t="s">
        <v>1188</v>
      </c>
      <c r="O197" t="s">
        <v>996</v>
      </c>
      <c r="P197" t="s">
        <v>997</v>
      </c>
      <c r="Q197" s="11">
        <v>0</v>
      </c>
      <c r="R197" s="11">
        <v>0</v>
      </c>
      <c r="S197" s="11">
        <v>0</v>
      </c>
      <c r="T197" s="11">
        <v>0</v>
      </c>
      <c r="U197" s="11">
        <v>0</v>
      </c>
      <c r="V197" s="11">
        <v>0</v>
      </c>
      <c r="W197" s="11">
        <v>0</v>
      </c>
      <c r="X197" s="11">
        <v>0</v>
      </c>
      <c r="Y197" s="11">
        <v>0</v>
      </c>
      <c r="Z197" s="11">
        <v>0</v>
      </c>
      <c r="AA197" s="11">
        <v>83090208.053166389</v>
      </c>
      <c r="AB197" s="11">
        <v>74000000</v>
      </c>
      <c r="AC197" s="11">
        <v>0</v>
      </c>
      <c r="AD197" s="11">
        <v>0</v>
      </c>
      <c r="AE197" s="11">
        <v>0</v>
      </c>
      <c r="AF197" s="11">
        <v>0</v>
      </c>
      <c r="AG197" s="11">
        <v>0</v>
      </c>
      <c r="AH197" s="11">
        <v>0</v>
      </c>
      <c r="AI197" s="11">
        <v>23450000</v>
      </c>
      <c r="AJ197" s="11">
        <v>29874996.773551889</v>
      </c>
      <c r="AK197" s="11">
        <v>0</v>
      </c>
      <c r="AL197" s="11">
        <v>0</v>
      </c>
      <c r="AM197" s="11">
        <v>11313017.055097228</v>
      </c>
      <c r="AN197" s="11">
        <v>6983658.2214669511</v>
      </c>
      <c r="AO1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117853225.10826361</v>
      </c>
      <c r="AQ1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110858654.99501884</v>
      </c>
      <c r="AS197" s="11">
        <f>Table_PBS_SQL_DB2_PBSSQL_PBS_NDP_Tina_CG_QtrlyPerformance_Final[[#This Row],[GOU REL]]+Table_PBS_SQL_DB2_PBSSQL_PBS_NDP_Tina_CG_QtrlyPerformance_Final[[#This Row],[EXT REL]]</f>
        <v>117853225.10826361</v>
      </c>
      <c r="AT197" s="11">
        <f>Table_PBS_SQL_DB2_PBSSQL_PBS_NDP_Tina_CG_QtrlyPerformance_Final[[#This Row],[GOU EXP]]+Table_PBS_SQL_DB2_PBSSQL_PBS_NDP_Tina_CG_QtrlyPerformance_Final[[#This Row],[EXT EXP]]</f>
        <v>110858654.99501884</v>
      </c>
      <c r="AU197" s="11" t="str">
        <f>IF(Table_PBS_SQL_DB2_PBSSQL_PBS_NDP_Tina_CG_QtrlyPerformance_Final[[#This Row],[Item_Code]]&gt;"300000", "Capital", "Recurrent")</f>
        <v>Recurrent</v>
      </c>
    </row>
    <row r="198" spans="1:47" x14ac:dyDescent="0.25">
      <c r="A198" t="s">
        <v>123</v>
      </c>
      <c r="B198" t="s">
        <v>1170</v>
      </c>
      <c r="C198" t="s">
        <v>275</v>
      </c>
      <c r="D198" t="s">
        <v>1182</v>
      </c>
      <c r="E198" t="s">
        <v>31</v>
      </c>
      <c r="F198" t="s">
        <v>1183</v>
      </c>
      <c r="G198" t="s">
        <v>87</v>
      </c>
      <c r="H198" t="s">
        <v>1184</v>
      </c>
      <c r="I198" t="s">
        <v>896</v>
      </c>
      <c r="J198" t="s">
        <v>897</v>
      </c>
      <c r="K198" t="s">
        <v>1185</v>
      </c>
      <c r="L198" t="s">
        <v>1186</v>
      </c>
      <c r="M198" t="s">
        <v>1187</v>
      </c>
      <c r="N198" t="s">
        <v>1188</v>
      </c>
      <c r="O198" t="s">
        <v>922</v>
      </c>
      <c r="P198" t="s">
        <v>923</v>
      </c>
      <c r="Q198" s="11">
        <v>0</v>
      </c>
      <c r="R198" s="11">
        <v>0</v>
      </c>
      <c r="S198" s="11">
        <v>0</v>
      </c>
      <c r="T198" s="11">
        <v>0</v>
      </c>
      <c r="U198" s="11">
        <v>0</v>
      </c>
      <c r="V198" s="11">
        <v>0</v>
      </c>
      <c r="W198" s="11">
        <v>0</v>
      </c>
      <c r="X198" s="11">
        <v>0</v>
      </c>
      <c r="Y198" s="11">
        <v>0</v>
      </c>
      <c r="Z198" s="11">
        <v>0</v>
      </c>
      <c r="AA198" s="11">
        <v>100000000</v>
      </c>
      <c r="AB198" s="11">
        <v>100000000</v>
      </c>
      <c r="AC198" s="11">
        <v>0</v>
      </c>
      <c r="AD198" s="11">
        <v>0</v>
      </c>
      <c r="AE198" s="11">
        <v>0</v>
      </c>
      <c r="AF198" s="11">
        <v>0</v>
      </c>
      <c r="AG198" s="11">
        <v>0</v>
      </c>
      <c r="AH198" s="11">
        <v>0</v>
      </c>
      <c r="AI198" s="11">
        <v>199000000</v>
      </c>
      <c r="AJ198" s="11">
        <v>253523426.77768984</v>
      </c>
      <c r="AK198" s="11">
        <v>0</v>
      </c>
      <c r="AL198" s="11">
        <v>0</v>
      </c>
      <c r="AM198" s="11">
        <v>96003854.753277108</v>
      </c>
      <c r="AN198" s="11">
        <v>59264306.442299508</v>
      </c>
      <c r="AO1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395003854.75327712</v>
      </c>
      <c r="AQ1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412787733.2199893</v>
      </c>
      <c r="AS198" s="11">
        <f>Table_PBS_SQL_DB2_PBSSQL_PBS_NDP_Tina_CG_QtrlyPerformance_Final[[#This Row],[GOU REL]]+Table_PBS_SQL_DB2_PBSSQL_PBS_NDP_Tina_CG_QtrlyPerformance_Final[[#This Row],[EXT REL]]</f>
        <v>395003854.75327712</v>
      </c>
      <c r="AT198" s="11">
        <f>Table_PBS_SQL_DB2_PBSSQL_PBS_NDP_Tina_CG_QtrlyPerformance_Final[[#This Row],[GOU EXP]]+Table_PBS_SQL_DB2_PBSSQL_PBS_NDP_Tina_CG_QtrlyPerformance_Final[[#This Row],[EXT EXP]]</f>
        <v>412787733.2199893</v>
      </c>
      <c r="AU198" s="11" t="str">
        <f>IF(Table_PBS_SQL_DB2_PBSSQL_PBS_NDP_Tina_CG_QtrlyPerformance_Final[[#This Row],[Item_Code]]&gt;"300000", "Capital", "Recurrent")</f>
        <v>Recurrent</v>
      </c>
    </row>
    <row r="199" spans="1:47" x14ac:dyDescent="0.25">
      <c r="A199" t="s">
        <v>123</v>
      </c>
      <c r="B199" t="s">
        <v>1170</v>
      </c>
      <c r="C199" t="s">
        <v>275</v>
      </c>
      <c r="D199" t="s">
        <v>1182</v>
      </c>
      <c r="E199" t="s">
        <v>31</v>
      </c>
      <c r="F199" t="s">
        <v>1183</v>
      </c>
      <c r="G199" t="s">
        <v>87</v>
      </c>
      <c r="H199" t="s">
        <v>1184</v>
      </c>
      <c r="I199" t="s">
        <v>467</v>
      </c>
      <c r="J199" t="s">
        <v>1189</v>
      </c>
      <c r="K199" t="s">
        <v>1190</v>
      </c>
      <c r="L199" t="s">
        <v>1191</v>
      </c>
      <c r="M199" t="s">
        <v>1044</v>
      </c>
      <c r="N199" t="s">
        <v>1045</v>
      </c>
      <c r="O199" t="s">
        <v>1083</v>
      </c>
      <c r="P199" t="s">
        <v>1084</v>
      </c>
      <c r="Q199" s="11">
        <v>0</v>
      </c>
      <c r="R199" s="11">
        <v>0</v>
      </c>
      <c r="S199" s="11">
        <v>0</v>
      </c>
      <c r="T199" s="11">
        <v>0</v>
      </c>
      <c r="U199" s="11">
        <v>1500000000</v>
      </c>
      <c r="V199" s="11">
        <v>0</v>
      </c>
      <c r="W199" s="11">
        <v>0</v>
      </c>
      <c r="X199" s="11">
        <v>1500000000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 s="11">
        <f>Table_PBS_SQL_DB2_PBSSQL_PBS_NDP_Tina_CG_QtrlyPerformance_Final[[#This Row],[GOU REL]]+Table_PBS_SQL_DB2_PBSSQL_PBS_NDP_Tina_CG_QtrlyPerformance_Final[[#This Row],[EXT REL]]</f>
        <v>0</v>
      </c>
      <c r="AT199" s="11">
        <f>Table_PBS_SQL_DB2_PBSSQL_PBS_NDP_Tina_CG_QtrlyPerformance_Final[[#This Row],[GOU EXP]]+Table_PBS_SQL_DB2_PBSSQL_PBS_NDP_Tina_CG_QtrlyPerformance_Final[[#This Row],[EXT EXP]]</f>
        <v>0</v>
      </c>
      <c r="AU199" s="11" t="str">
        <f>IF(Table_PBS_SQL_DB2_PBSSQL_PBS_NDP_Tina_CG_QtrlyPerformance_Final[[#This Row],[Item_Code]]&gt;"300000", "Capital", "Recurrent")</f>
        <v>Recurrent</v>
      </c>
    </row>
    <row r="200" spans="1:47" x14ac:dyDescent="0.25">
      <c r="A200" t="s">
        <v>123</v>
      </c>
      <c r="B200" t="s">
        <v>1170</v>
      </c>
      <c r="C200" t="s">
        <v>275</v>
      </c>
      <c r="D200" t="s">
        <v>1182</v>
      </c>
      <c r="E200" t="s">
        <v>31</v>
      </c>
      <c r="F200" t="s">
        <v>1183</v>
      </c>
      <c r="G200" t="s">
        <v>87</v>
      </c>
      <c r="H200" t="s">
        <v>1184</v>
      </c>
      <c r="I200" t="s">
        <v>467</v>
      </c>
      <c r="J200" t="s">
        <v>1189</v>
      </c>
      <c r="K200" t="s">
        <v>1190</v>
      </c>
      <c r="L200" t="s">
        <v>1191</v>
      </c>
      <c r="M200" t="s">
        <v>1044</v>
      </c>
      <c r="N200" t="s">
        <v>1045</v>
      </c>
      <c r="O200" t="s">
        <v>1192</v>
      </c>
      <c r="P200" t="s">
        <v>1193</v>
      </c>
      <c r="Q200" s="11">
        <v>0</v>
      </c>
      <c r="R200" s="11">
        <v>0</v>
      </c>
      <c r="S200" s="11">
        <v>0</v>
      </c>
      <c r="T200" s="11">
        <v>0</v>
      </c>
      <c r="U200" s="11">
        <v>300000000</v>
      </c>
      <c r="V200" s="11">
        <v>0</v>
      </c>
      <c r="W200" s="11">
        <v>0</v>
      </c>
      <c r="X200" s="11">
        <v>300000000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0" s="11">
        <f>Table_PBS_SQL_DB2_PBSSQL_PBS_NDP_Tina_CG_QtrlyPerformance_Final[[#This Row],[GOU REL]]+Table_PBS_SQL_DB2_PBSSQL_PBS_NDP_Tina_CG_QtrlyPerformance_Final[[#This Row],[EXT REL]]</f>
        <v>0</v>
      </c>
      <c r="AT200" s="11">
        <f>Table_PBS_SQL_DB2_PBSSQL_PBS_NDP_Tina_CG_QtrlyPerformance_Final[[#This Row],[GOU EXP]]+Table_PBS_SQL_DB2_PBSSQL_PBS_NDP_Tina_CG_QtrlyPerformance_Final[[#This Row],[EXT EXP]]</f>
        <v>0</v>
      </c>
      <c r="AU200" s="11" t="str">
        <f>IF(Table_PBS_SQL_DB2_PBSSQL_PBS_NDP_Tina_CG_QtrlyPerformance_Final[[#This Row],[Item_Code]]&gt;"300000", "Capital", "Recurrent")</f>
        <v>Recurrent</v>
      </c>
    </row>
    <row r="201" spans="1:47" x14ac:dyDescent="0.25">
      <c r="A201" t="s">
        <v>123</v>
      </c>
      <c r="B201" t="s">
        <v>1170</v>
      </c>
      <c r="C201" t="s">
        <v>275</v>
      </c>
      <c r="D201" t="s">
        <v>1182</v>
      </c>
      <c r="E201" t="s">
        <v>31</v>
      </c>
      <c r="F201" t="s">
        <v>1183</v>
      </c>
      <c r="G201" t="s">
        <v>87</v>
      </c>
      <c r="H201" t="s">
        <v>1184</v>
      </c>
      <c r="I201" t="s">
        <v>467</v>
      </c>
      <c r="J201" t="s">
        <v>1189</v>
      </c>
      <c r="K201" t="s">
        <v>1190</v>
      </c>
      <c r="L201" t="s">
        <v>1191</v>
      </c>
      <c r="M201" t="s">
        <v>1044</v>
      </c>
      <c r="N201" t="s">
        <v>1045</v>
      </c>
      <c r="O201" t="s">
        <v>1025</v>
      </c>
      <c r="P201" t="s">
        <v>1026</v>
      </c>
      <c r="Q201" s="11">
        <v>0</v>
      </c>
      <c r="R201" s="11">
        <v>0</v>
      </c>
      <c r="S201" s="11">
        <v>0</v>
      </c>
      <c r="T201" s="11">
        <v>0</v>
      </c>
      <c r="U201" s="11">
        <v>1459450000</v>
      </c>
      <c r="V201" s="11">
        <v>0</v>
      </c>
      <c r="W201" s="11">
        <v>0</v>
      </c>
      <c r="X201" s="11">
        <v>1459450000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 s="11">
        <f>Table_PBS_SQL_DB2_PBSSQL_PBS_NDP_Tina_CG_QtrlyPerformance_Final[[#This Row],[GOU REL]]+Table_PBS_SQL_DB2_PBSSQL_PBS_NDP_Tina_CG_QtrlyPerformance_Final[[#This Row],[EXT REL]]</f>
        <v>0</v>
      </c>
      <c r="AT201" s="11">
        <f>Table_PBS_SQL_DB2_PBSSQL_PBS_NDP_Tina_CG_QtrlyPerformance_Final[[#This Row],[GOU EXP]]+Table_PBS_SQL_DB2_PBSSQL_PBS_NDP_Tina_CG_QtrlyPerformance_Final[[#This Row],[EXT EXP]]</f>
        <v>0</v>
      </c>
      <c r="AU201" s="11" t="str">
        <f>IF(Table_PBS_SQL_DB2_PBSSQL_PBS_NDP_Tina_CG_QtrlyPerformance_Final[[#This Row],[Item_Code]]&gt;"300000", "Capital", "Recurrent")</f>
        <v>Recurrent</v>
      </c>
    </row>
    <row r="202" spans="1:47" x14ac:dyDescent="0.25">
      <c r="A202" t="s">
        <v>123</v>
      </c>
      <c r="B202" t="s">
        <v>1170</v>
      </c>
      <c r="C202" t="s">
        <v>275</v>
      </c>
      <c r="D202" t="s">
        <v>1182</v>
      </c>
      <c r="E202" t="s">
        <v>31</v>
      </c>
      <c r="F202" t="s">
        <v>1183</v>
      </c>
      <c r="G202" t="s">
        <v>87</v>
      </c>
      <c r="H202" t="s">
        <v>1184</v>
      </c>
      <c r="I202" t="s">
        <v>467</v>
      </c>
      <c r="J202" t="s">
        <v>1189</v>
      </c>
      <c r="K202" t="s">
        <v>1190</v>
      </c>
      <c r="L202" t="s">
        <v>1191</v>
      </c>
      <c r="M202" t="s">
        <v>1044</v>
      </c>
      <c r="N202" t="s">
        <v>1045</v>
      </c>
      <c r="O202" t="s">
        <v>1005</v>
      </c>
      <c r="P202" t="s">
        <v>1006</v>
      </c>
      <c r="Q202" s="11">
        <v>0</v>
      </c>
      <c r="R202" s="11">
        <v>0</v>
      </c>
      <c r="S202" s="11">
        <v>0</v>
      </c>
      <c r="T202" s="11">
        <v>0</v>
      </c>
      <c r="U202" s="11">
        <v>400000000</v>
      </c>
      <c r="V202" s="11">
        <v>0</v>
      </c>
      <c r="W202" s="11">
        <v>0</v>
      </c>
      <c r="X202" s="11">
        <v>400000000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 s="11">
        <f>Table_PBS_SQL_DB2_PBSSQL_PBS_NDP_Tina_CG_QtrlyPerformance_Final[[#This Row],[GOU REL]]+Table_PBS_SQL_DB2_PBSSQL_PBS_NDP_Tina_CG_QtrlyPerformance_Final[[#This Row],[EXT REL]]</f>
        <v>0</v>
      </c>
      <c r="AT202" s="11">
        <f>Table_PBS_SQL_DB2_PBSSQL_PBS_NDP_Tina_CG_QtrlyPerformance_Final[[#This Row],[GOU EXP]]+Table_PBS_SQL_DB2_PBSSQL_PBS_NDP_Tina_CG_QtrlyPerformance_Final[[#This Row],[EXT EXP]]</f>
        <v>0</v>
      </c>
      <c r="AU202" s="11" t="str">
        <f>IF(Table_PBS_SQL_DB2_PBSSQL_PBS_NDP_Tina_CG_QtrlyPerformance_Final[[#This Row],[Item_Code]]&gt;"300000", "Capital", "Recurrent")</f>
        <v>Recurrent</v>
      </c>
    </row>
    <row r="203" spans="1:47" x14ac:dyDescent="0.25">
      <c r="A203" t="s">
        <v>123</v>
      </c>
      <c r="B203" t="s">
        <v>1170</v>
      </c>
      <c r="C203" t="s">
        <v>275</v>
      </c>
      <c r="D203" t="s">
        <v>1182</v>
      </c>
      <c r="E203" t="s">
        <v>31</v>
      </c>
      <c r="F203" t="s">
        <v>1183</v>
      </c>
      <c r="G203" t="s">
        <v>87</v>
      </c>
      <c r="H203" t="s">
        <v>1184</v>
      </c>
      <c r="I203" t="s">
        <v>467</v>
      </c>
      <c r="J203" t="s">
        <v>1189</v>
      </c>
      <c r="K203" t="s">
        <v>277</v>
      </c>
      <c r="L203" t="s">
        <v>1194</v>
      </c>
      <c r="M203" t="s">
        <v>1195</v>
      </c>
      <c r="N203" t="s">
        <v>1196</v>
      </c>
      <c r="O203" t="s">
        <v>1011</v>
      </c>
      <c r="P203" t="s">
        <v>1012</v>
      </c>
      <c r="Q203" s="11">
        <v>0</v>
      </c>
      <c r="R203" s="11">
        <v>0</v>
      </c>
      <c r="S203" s="11">
        <v>0</v>
      </c>
      <c r="T203" s="11">
        <v>0</v>
      </c>
      <c r="U203" s="11">
        <v>20000000</v>
      </c>
      <c r="V203" s="11">
        <v>0</v>
      </c>
      <c r="W203" s="11">
        <v>20000000</v>
      </c>
      <c r="X203" s="11">
        <v>0</v>
      </c>
      <c r="Y203" s="11">
        <v>0</v>
      </c>
      <c r="Z203" s="11">
        <v>0</v>
      </c>
      <c r="AA203" s="11">
        <v>0</v>
      </c>
      <c r="AB203" s="11">
        <v>0</v>
      </c>
      <c r="AC203" s="11">
        <v>7000000</v>
      </c>
      <c r="AD203" s="11">
        <v>0</v>
      </c>
      <c r="AE203" s="11">
        <v>0</v>
      </c>
      <c r="AF203" s="11">
        <v>0</v>
      </c>
      <c r="AG203" s="11">
        <v>3000000</v>
      </c>
      <c r="AH203" s="11">
        <v>0</v>
      </c>
      <c r="AI203" s="11">
        <v>0</v>
      </c>
      <c r="AJ203" s="11">
        <v>0</v>
      </c>
      <c r="AK203" s="11">
        <v>10000000</v>
      </c>
      <c r="AL203" s="11">
        <v>20000000</v>
      </c>
      <c r="AM203" s="11">
        <v>0</v>
      </c>
      <c r="AN203" s="11">
        <v>0</v>
      </c>
      <c r="AO2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 s="11">
        <f>Table_PBS_SQL_DB2_PBSSQL_PBS_NDP_Tina_CG_QtrlyPerformance_Final[[#This Row],[GOU REL]]+Table_PBS_SQL_DB2_PBSSQL_PBS_NDP_Tina_CG_QtrlyPerformance_Final[[#This Row],[EXT REL]]</f>
        <v>20000000</v>
      </c>
      <c r="AT203" s="11">
        <f>Table_PBS_SQL_DB2_PBSSQL_PBS_NDP_Tina_CG_QtrlyPerformance_Final[[#This Row],[GOU EXP]]+Table_PBS_SQL_DB2_PBSSQL_PBS_NDP_Tina_CG_QtrlyPerformance_Final[[#This Row],[EXT EXP]]</f>
        <v>20000000</v>
      </c>
      <c r="AU203" s="11" t="str">
        <f>IF(Table_PBS_SQL_DB2_PBSSQL_PBS_NDP_Tina_CG_QtrlyPerformance_Final[[#This Row],[Item_Code]]&gt;"300000", "Capital", "Recurrent")</f>
        <v>Recurrent</v>
      </c>
    </row>
    <row r="204" spans="1:47" x14ac:dyDescent="0.25">
      <c r="A204" t="s">
        <v>123</v>
      </c>
      <c r="B204" t="s">
        <v>1170</v>
      </c>
      <c r="C204" t="s">
        <v>275</v>
      </c>
      <c r="D204" t="s">
        <v>1182</v>
      </c>
      <c r="E204" t="s">
        <v>31</v>
      </c>
      <c r="F204" t="s">
        <v>1183</v>
      </c>
      <c r="G204" t="s">
        <v>87</v>
      </c>
      <c r="H204" t="s">
        <v>1184</v>
      </c>
      <c r="I204" t="s">
        <v>467</v>
      </c>
      <c r="J204" t="s">
        <v>1189</v>
      </c>
      <c r="K204" t="s">
        <v>277</v>
      </c>
      <c r="L204" t="s">
        <v>1194</v>
      </c>
      <c r="M204" t="s">
        <v>1195</v>
      </c>
      <c r="N204" t="s">
        <v>1196</v>
      </c>
      <c r="O204" t="s">
        <v>1005</v>
      </c>
      <c r="P204" t="s">
        <v>1006</v>
      </c>
      <c r="Q204" s="11">
        <v>0</v>
      </c>
      <c r="R204" s="11">
        <v>0</v>
      </c>
      <c r="S204" s="11">
        <v>0</v>
      </c>
      <c r="T204" s="11">
        <v>0</v>
      </c>
      <c r="U204" s="11">
        <v>80000000</v>
      </c>
      <c r="V204" s="11">
        <v>0</v>
      </c>
      <c r="W204" s="11">
        <v>80000000</v>
      </c>
      <c r="X204" s="11">
        <v>0</v>
      </c>
      <c r="Y204" s="11">
        <v>0</v>
      </c>
      <c r="Z204" s="11">
        <v>0</v>
      </c>
      <c r="AA204" s="11">
        <v>0</v>
      </c>
      <c r="AB204" s="11">
        <v>0</v>
      </c>
      <c r="AC204" s="11">
        <v>45000000</v>
      </c>
      <c r="AD204" s="11">
        <v>44940000</v>
      </c>
      <c r="AE204" s="11">
        <v>0</v>
      </c>
      <c r="AF204" s="11">
        <v>0</v>
      </c>
      <c r="AG204" s="11">
        <v>20000000</v>
      </c>
      <c r="AH204" s="11">
        <v>19360000</v>
      </c>
      <c r="AI204" s="11">
        <v>0</v>
      </c>
      <c r="AJ204" s="11">
        <v>0</v>
      </c>
      <c r="AK204" s="11">
        <v>15000000</v>
      </c>
      <c r="AL204" s="11">
        <v>15700000</v>
      </c>
      <c r="AM204" s="11">
        <v>0</v>
      </c>
      <c r="AN204" s="11">
        <v>0</v>
      </c>
      <c r="AO2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2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2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 s="11">
        <f>Table_PBS_SQL_DB2_PBSSQL_PBS_NDP_Tina_CG_QtrlyPerformance_Final[[#This Row],[GOU REL]]+Table_PBS_SQL_DB2_PBSSQL_PBS_NDP_Tina_CG_QtrlyPerformance_Final[[#This Row],[EXT REL]]</f>
        <v>80000000</v>
      </c>
      <c r="AT204" s="11">
        <f>Table_PBS_SQL_DB2_PBSSQL_PBS_NDP_Tina_CG_QtrlyPerformance_Final[[#This Row],[GOU EXP]]+Table_PBS_SQL_DB2_PBSSQL_PBS_NDP_Tina_CG_QtrlyPerformance_Final[[#This Row],[EXT EXP]]</f>
        <v>80000000</v>
      </c>
      <c r="AU204" s="11" t="str">
        <f>IF(Table_PBS_SQL_DB2_PBSSQL_PBS_NDP_Tina_CG_QtrlyPerformance_Final[[#This Row],[Item_Code]]&gt;"300000", "Capital", "Recurrent")</f>
        <v>Recurrent</v>
      </c>
    </row>
    <row r="205" spans="1:47" x14ac:dyDescent="0.25">
      <c r="A205" t="s">
        <v>123</v>
      </c>
      <c r="B205" t="s">
        <v>1170</v>
      </c>
      <c r="C205" t="s">
        <v>275</v>
      </c>
      <c r="D205" t="s">
        <v>1182</v>
      </c>
      <c r="E205" t="s">
        <v>31</v>
      </c>
      <c r="F205" t="s">
        <v>1183</v>
      </c>
      <c r="G205" t="s">
        <v>87</v>
      </c>
      <c r="H205" t="s">
        <v>1184</v>
      </c>
      <c r="I205" t="s">
        <v>467</v>
      </c>
      <c r="J205" t="s">
        <v>1189</v>
      </c>
      <c r="K205" t="s">
        <v>277</v>
      </c>
      <c r="L205" t="s">
        <v>1194</v>
      </c>
      <c r="M205" t="s">
        <v>1195</v>
      </c>
      <c r="N205" t="s">
        <v>1196</v>
      </c>
      <c r="O205" t="s">
        <v>969</v>
      </c>
      <c r="P205" t="s">
        <v>970</v>
      </c>
      <c r="Q205" s="11">
        <v>0</v>
      </c>
      <c r="R205" s="11">
        <v>0</v>
      </c>
      <c r="S205" s="11">
        <v>0</v>
      </c>
      <c r="T205" s="11">
        <v>0</v>
      </c>
      <c r="U205" s="11">
        <v>8380458</v>
      </c>
      <c r="V205" s="11">
        <v>0</v>
      </c>
      <c r="W205" s="11">
        <v>8380458</v>
      </c>
      <c r="X205" s="11">
        <v>0</v>
      </c>
      <c r="Y205" s="11">
        <v>0</v>
      </c>
      <c r="Z205" s="11">
        <v>0</v>
      </c>
      <c r="AA205" s="11">
        <v>0</v>
      </c>
      <c r="AB205" s="11">
        <v>0</v>
      </c>
      <c r="AC205" s="11">
        <v>5000000</v>
      </c>
      <c r="AD205" s="11">
        <v>0</v>
      </c>
      <c r="AE205" s="11">
        <v>0</v>
      </c>
      <c r="AF205" s="11">
        <v>0</v>
      </c>
      <c r="AG205" s="11">
        <v>0</v>
      </c>
      <c r="AH205" s="11">
        <v>0</v>
      </c>
      <c r="AI205" s="11">
        <v>0</v>
      </c>
      <c r="AJ205" s="11">
        <v>0</v>
      </c>
      <c r="AK205" s="11">
        <v>2400000</v>
      </c>
      <c r="AL205" s="11">
        <v>7400000</v>
      </c>
      <c r="AM205" s="11">
        <v>0</v>
      </c>
      <c r="AN205" s="11">
        <v>0</v>
      </c>
      <c r="AO2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7400000</v>
      </c>
      <c r="AP2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7400000</v>
      </c>
      <c r="AR2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 s="11">
        <f>Table_PBS_SQL_DB2_PBSSQL_PBS_NDP_Tina_CG_QtrlyPerformance_Final[[#This Row],[GOU REL]]+Table_PBS_SQL_DB2_PBSSQL_PBS_NDP_Tina_CG_QtrlyPerformance_Final[[#This Row],[EXT REL]]</f>
        <v>7400000</v>
      </c>
      <c r="AT205" s="11">
        <f>Table_PBS_SQL_DB2_PBSSQL_PBS_NDP_Tina_CG_QtrlyPerformance_Final[[#This Row],[GOU EXP]]+Table_PBS_SQL_DB2_PBSSQL_PBS_NDP_Tina_CG_QtrlyPerformance_Final[[#This Row],[EXT EXP]]</f>
        <v>7400000</v>
      </c>
      <c r="AU205" s="11" t="str">
        <f>IF(Table_PBS_SQL_DB2_PBSSQL_PBS_NDP_Tina_CG_QtrlyPerformance_Final[[#This Row],[Item_Code]]&gt;"300000", "Capital", "Recurrent")</f>
        <v>Recurrent</v>
      </c>
    </row>
    <row r="206" spans="1:47" x14ac:dyDescent="0.25">
      <c r="A206" t="s">
        <v>123</v>
      </c>
      <c r="B206" t="s">
        <v>1170</v>
      </c>
      <c r="C206" t="s">
        <v>275</v>
      </c>
      <c r="D206" t="s">
        <v>1182</v>
      </c>
      <c r="E206" t="s">
        <v>31</v>
      </c>
      <c r="F206" t="s">
        <v>1183</v>
      </c>
      <c r="G206" t="s">
        <v>87</v>
      </c>
      <c r="H206" t="s">
        <v>1184</v>
      </c>
      <c r="I206" t="s">
        <v>666</v>
      </c>
      <c r="J206" t="s">
        <v>1197</v>
      </c>
      <c r="K206" t="s">
        <v>1185</v>
      </c>
      <c r="L206" t="s">
        <v>1186</v>
      </c>
      <c r="M206" t="s">
        <v>1187</v>
      </c>
      <c r="N206" t="s">
        <v>1188</v>
      </c>
      <c r="O206" t="s">
        <v>1062</v>
      </c>
      <c r="P206" t="s">
        <v>1063</v>
      </c>
      <c r="Q206" s="11">
        <v>0</v>
      </c>
      <c r="R206" s="11">
        <v>0</v>
      </c>
      <c r="S206" s="11">
        <v>0</v>
      </c>
      <c r="T206" s="11">
        <v>0</v>
      </c>
      <c r="U206" s="11">
        <v>4223871250</v>
      </c>
      <c r="V206" s="11">
        <v>0</v>
      </c>
      <c r="W206" s="11">
        <v>0</v>
      </c>
      <c r="X206" s="11">
        <v>4223871250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 s="11">
        <f>Table_PBS_SQL_DB2_PBSSQL_PBS_NDP_Tina_CG_QtrlyPerformance_Final[[#This Row],[GOU REL]]+Table_PBS_SQL_DB2_PBSSQL_PBS_NDP_Tina_CG_QtrlyPerformance_Final[[#This Row],[EXT REL]]</f>
        <v>0</v>
      </c>
      <c r="AT206" s="11">
        <f>Table_PBS_SQL_DB2_PBSSQL_PBS_NDP_Tina_CG_QtrlyPerformance_Final[[#This Row],[GOU EXP]]+Table_PBS_SQL_DB2_PBSSQL_PBS_NDP_Tina_CG_QtrlyPerformance_Final[[#This Row],[EXT EXP]]</f>
        <v>0</v>
      </c>
      <c r="AU206" s="11" t="str">
        <f>IF(Table_PBS_SQL_DB2_PBSSQL_PBS_NDP_Tina_CG_QtrlyPerformance_Final[[#This Row],[Item_Code]]&gt;"300000", "Capital", "Recurrent")</f>
        <v>Recurrent</v>
      </c>
    </row>
    <row r="207" spans="1:47" x14ac:dyDescent="0.25">
      <c r="A207" t="s">
        <v>123</v>
      </c>
      <c r="B207" t="s">
        <v>1170</v>
      </c>
      <c r="C207" t="s">
        <v>275</v>
      </c>
      <c r="D207" t="s">
        <v>1182</v>
      </c>
      <c r="E207" t="s">
        <v>31</v>
      </c>
      <c r="F207" t="s">
        <v>1183</v>
      </c>
      <c r="G207" t="s">
        <v>87</v>
      </c>
      <c r="H207" t="s">
        <v>1184</v>
      </c>
      <c r="I207" t="s">
        <v>666</v>
      </c>
      <c r="J207" t="s">
        <v>1197</v>
      </c>
      <c r="K207" t="s">
        <v>1185</v>
      </c>
      <c r="L207" t="s">
        <v>1186</v>
      </c>
      <c r="M207" t="s">
        <v>1187</v>
      </c>
      <c r="N207" t="s">
        <v>1188</v>
      </c>
      <c r="O207" t="s">
        <v>1025</v>
      </c>
      <c r="P207" t="s">
        <v>1026</v>
      </c>
      <c r="Q207" s="11">
        <v>0</v>
      </c>
      <c r="R207" s="11">
        <v>0</v>
      </c>
      <c r="S207" s="11">
        <v>0</v>
      </c>
      <c r="T207" s="11">
        <v>0</v>
      </c>
      <c r="U207" s="11">
        <v>500000000</v>
      </c>
      <c r="V207" s="11">
        <v>0</v>
      </c>
      <c r="W207" s="11">
        <v>0</v>
      </c>
      <c r="X207" s="11">
        <v>500000000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7" s="11">
        <f>Table_PBS_SQL_DB2_PBSSQL_PBS_NDP_Tina_CG_QtrlyPerformance_Final[[#This Row],[GOU REL]]+Table_PBS_SQL_DB2_PBSSQL_PBS_NDP_Tina_CG_QtrlyPerformance_Final[[#This Row],[EXT REL]]</f>
        <v>0</v>
      </c>
      <c r="AT207" s="11">
        <f>Table_PBS_SQL_DB2_PBSSQL_PBS_NDP_Tina_CG_QtrlyPerformance_Final[[#This Row],[GOU EXP]]+Table_PBS_SQL_DB2_PBSSQL_PBS_NDP_Tina_CG_QtrlyPerformance_Final[[#This Row],[EXT EXP]]</f>
        <v>0</v>
      </c>
      <c r="AU207" s="11" t="str">
        <f>IF(Table_PBS_SQL_DB2_PBSSQL_PBS_NDP_Tina_CG_QtrlyPerformance_Final[[#This Row],[Item_Code]]&gt;"300000", "Capital", "Recurrent")</f>
        <v>Recurrent</v>
      </c>
    </row>
    <row r="208" spans="1:47" x14ac:dyDescent="0.25">
      <c r="A208" t="s">
        <v>123</v>
      </c>
      <c r="B208" t="s">
        <v>1170</v>
      </c>
      <c r="C208" t="s">
        <v>275</v>
      </c>
      <c r="D208" t="s">
        <v>1182</v>
      </c>
      <c r="E208" t="s">
        <v>31</v>
      </c>
      <c r="F208" t="s">
        <v>1183</v>
      </c>
      <c r="G208" t="s">
        <v>87</v>
      </c>
      <c r="H208" t="s">
        <v>1184</v>
      </c>
      <c r="I208" t="s">
        <v>666</v>
      </c>
      <c r="J208" t="s">
        <v>1197</v>
      </c>
      <c r="K208" t="s">
        <v>1185</v>
      </c>
      <c r="L208" t="s">
        <v>1186</v>
      </c>
      <c r="M208" t="s">
        <v>1187</v>
      </c>
      <c r="N208" t="s">
        <v>1188</v>
      </c>
      <c r="O208" t="s">
        <v>1005</v>
      </c>
      <c r="P208" t="s">
        <v>1006</v>
      </c>
      <c r="Q208" s="11">
        <v>0</v>
      </c>
      <c r="R208" s="11">
        <v>0</v>
      </c>
      <c r="S208" s="11">
        <v>0</v>
      </c>
      <c r="T208" s="11">
        <v>0</v>
      </c>
      <c r="U208" s="11">
        <v>782170082</v>
      </c>
      <c r="V208" s="11">
        <v>0</v>
      </c>
      <c r="W208" s="11">
        <v>0</v>
      </c>
      <c r="X208" s="11">
        <v>782170082</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 s="11">
        <f>Table_PBS_SQL_DB2_PBSSQL_PBS_NDP_Tina_CG_QtrlyPerformance_Final[[#This Row],[GOU REL]]+Table_PBS_SQL_DB2_PBSSQL_PBS_NDP_Tina_CG_QtrlyPerformance_Final[[#This Row],[EXT REL]]</f>
        <v>0</v>
      </c>
      <c r="AT208" s="11">
        <f>Table_PBS_SQL_DB2_PBSSQL_PBS_NDP_Tina_CG_QtrlyPerformance_Final[[#This Row],[GOU EXP]]+Table_PBS_SQL_DB2_PBSSQL_PBS_NDP_Tina_CG_QtrlyPerformance_Final[[#This Row],[EXT EXP]]</f>
        <v>0</v>
      </c>
      <c r="AU208" s="11" t="str">
        <f>IF(Table_PBS_SQL_DB2_PBSSQL_PBS_NDP_Tina_CG_QtrlyPerformance_Final[[#This Row],[Item_Code]]&gt;"300000", "Capital", "Recurrent")</f>
        <v>Recurrent</v>
      </c>
    </row>
    <row r="209" spans="1:47" x14ac:dyDescent="0.25">
      <c r="A209" t="s">
        <v>123</v>
      </c>
      <c r="B209" t="s">
        <v>1170</v>
      </c>
      <c r="C209" t="s">
        <v>275</v>
      </c>
      <c r="D209" t="s">
        <v>1182</v>
      </c>
      <c r="E209" t="s">
        <v>31</v>
      </c>
      <c r="F209" t="s">
        <v>1183</v>
      </c>
      <c r="G209" t="s">
        <v>87</v>
      </c>
      <c r="H209" t="s">
        <v>1184</v>
      </c>
      <c r="I209" t="s">
        <v>666</v>
      </c>
      <c r="J209" t="s">
        <v>1197</v>
      </c>
      <c r="K209" t="s">
        <v>1185</v>
      </c>
      <c r="L209" t="s">
        <v>1186</v>
      </c>
      <c r="M209" t="s">
        <v>1198</v>
      </c>
      <c r="N209" t="s">
        <v>1199</v>
      </c>
      <c r="O209" t="s">
        <v>922</v>
      </c>
      <c r="P209" t="s">
        <v>923</v>
      </c>
      <c r="Q209" s="11">
        <v>0</v>
      </c>
      <c r="R209" s="11">
        <v>0</v>
      </c>
      <c r="S209" s="11">
        <v>0</v>
      </c>
      <c r="T209" s="11">
        <v>0</v>
      </c>
      <c r="U209" s="11">
        <v>458000000</v>
      </c>
      <c r="V209" s="11">
        <v>0</v>
      </c>
      <c r="W209" s="11">
        <v>0</v>
      </c>
      <c r="X209" s="11">
        <v>458000000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9" s="11">
        <f>Table_PBS_SQL_DB2_PBSSQL_PBS_NDP_Tina_CG_QtrlyPerformance_Final[[#This Row],[GOU REL]]+Table_PBS_SQL_DB2_PBSSQL_PBS_NDP_Tina_CG_QtrlyPerformance_Final[[#This Row],[EXT REL]]</f>
        <v>0</v>
      </c>
      <c r="AT209" s="11">
        <f>Table_PBS_SQL_DB2_PBSSQL_PBS_NDP_Tina_CG_QtrlyPerformance_Final[[#This Row],[GOU EXP]]+Table_PBS_SQL_DB2_PBSSQL_PBS_NDP_Tina_CG_QtrlyPerformance_Final[[#This Row],[EXT EXP]]</f>
        <v>0</v>
      </c>
      <c r="AU209" s="11" t="str">
        <f>IF(Table_PBS_SQL_DB2_PBSSQL_PBS_NDP_Tina_CG_QtrlyPerformance_Final[[#This Row],[Item_Code]]&gt;"300000", "Capital", "Recurrent")</f>
        <v>Recurrent</v>
      </c>
    </row>
    <row r="210" spans="1:47" x14ac:dyDescent="0.25">
      <c r="A210" t="s">
        <v>123</v>
      </c>
      <c r="B210" t="s">
        <v>1170</v>
      </c>
      <c r="C210" t="s">
        <v>275</v>
      </c>
      <c r="D210" t="s">
        <v>1182</v>
      </c>
      <c r="E210" t="s">
        <v>31</v>
      </c>
      <c r="F210" t="s">
        <v>1183</v>
      </c>
      <c r="G210" t="s">
        <v>87</v>
      </c>
      <c r="H210" t="s">
        <v>1184</v>
      </c>
      <c r="I210" t="s">
        <v>666</v>
      </c>
      <c r="J210" t="s">
        <v>1197</v>
      </c>
      <c r="K210" t="s">
        <v>1185</v>
      </c>
      <c r="L210" t="s">
        <v>1186</v>
      </c>
      <c r="M210" t="s">
        <v>1198</v>
      </c>
      <c r="N210" t="s">
        <v>1199</v>
      </c>
      <c r="O210" t="s">
        <v>1004</v>
      </c>
      <c r="P210" t="s">
        <v>868</v>
      </c>
      <c r="Q210" s="11">
        <v>0</v>
      </c>
      <c r="R210" s="11">
        <v>0</v>
      </c>
      <c r="S210" s="11">
        <v>0</v>
      </c>
      <c r="T210" s="11">
        <v>0</v>
      </c>
      <c r="U210" s="11">
        <v>384500000</v>
      </c>
      <c r="V210" s="11">
        <v>0</v>
      </c>
      <c r="W210" s="11">
        <v>0</v>
      </c>
      <c r="X210" s="11">
        <v>384500000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0" s="11">
        <f>Table_PBS_SQL_DB2_PBSSQL_PBS_NDP_Tina_CG_QtrlyPerformance_Final[[#This Row],[GOU REL]]+Table_PBS_SQL_DB2_PBSSQL_PBS_NDP_Tina_CG_QtrlyPerformance_Final[[#This Row],[EXT REL]]</f>
        <v>0</v>
      </c>
      <c r="AT210" s="11">
        <f>Table_PBS_SQL_DB2_PBSSQL_PBS_NDP_Tina_CG_QtrlyPerformance_Final[[#This Row],[GOU EXP]]+Table_PBS_SQL_DB2_PBSSQL_PBS_NDP_Tina_CG_QtrlyPerformance_Final[[#This Row],[EXT EXP]]</f>
        <v>0</v>
      </c>
      <c r="AU210" s="11" t="str">
        <f>IF(Table_PBS_SQL_DB2_PBSSQL_PBS_NDP_Tina_CG_QtrlyPerformance_Final[[#This Row],[Item_Code]]&gt;"300000", "Capital", "Recurrent")</f>
        <v>Recurrent</v>
      </c>
    </row>
    <row r="211" spans="1:47" x14ac:dyDescent="0.25">
      <c r="A211" t="s">
        <v>123</v>
      </c>
      <c r="B211" t="s">
        <v>1170</v>
      </c>
      <c r="C211" t="s">
        <v>275</v>
      </c>
      <c r="D211" t="s">
        <v>1182</v>
      </c>
      <c r="E211" t="s">
        <v>31</v>
      </c>
      <c r="F211" t="s">
        <v>1183</v>
      </c>
      <c r="G211" t="s">
        <v>87</v>
      </c>
      <c r="H211" t="s">
        <v>1184</v>
      </c>
      <c r="I211" t="s">
        <v>666</v>
      </c>
      <c r="J211" t="s">
        <v>1197</v>
      </c>
      <c r="K211" t="s">
        <v>1185</v>
      </c>
      <c r="L211" t="s">
        <v>1186</v>
      </c>
      <c r="M211" t="s">
        <v>1200</v>
      </c>
      <c r="N211" t="s">
        <v>1201</v>
      </c>
      <c r="O211" t="s">
        <v>1120</v>
      </c>
      <c r="P211" t="s">
        <v>1121</v>
      </c>
      <c r="Q211" s="11">
        <v>0</v>
      </c>
      <c r="R211" s="11">
        <v>0</v>
      </c>
      <c r="S211" s="11">
        <v>0</v>
      </c>
      <c r="T211" s="11">
        <v>0</v>
      </c>
      <c r="U211" s="11">
        <v>300000000</v>
      </c>
      <c r="V211" s="11">
        <v>0</v>
      </c>
      <c r="W211" s="11">
        <v>0</v>
      </c>
      <c r="X211" s="11">
        <v>300000000</v>
      </c>
      <c r="Y211" s="11">
        <v>0</v>
      </c>
      <c r="Z211" s="11">
        <v>0</v>
      </c>
      <c r="AA211" s="11">
        <v>0</v>
      </c>
      <c r="AB211" s="11">
        <v>0</v>
      </c>
      <c r="AC211" s="11">
        <v>0</v>
      </c>
      <c r="AD211" s="11">
        <v>0</v>
      </c>
      <c r="AE211" s="11">
        <v>0</v>
      </c>
      <c r="AF211" s="11">
        <v>0</v>
      </c>
      <c r="AG211" s="11">
        <v>0</v>
      </c>
      <c r="AH211" s="11">
        <v>0</v>
      </c>
      <c r="AI211" s="11">
        <v>0</v>
      </c>
      <c r="AJ211" s="11">
        <v>0</v>
      </c>
      <c r="AK211" s="11">
        <v>0</v>
      </c>
      <c r="AL211" s="11">
        <v>0</v>
      </c>
      <c r="AM211" s="11">
        <v>0</v>
      </c>
      <c r="AN211" s="11">
        <v>0</v>
      </c>
      <c r="AO2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 s="11">
        <f>Table_PBS_SQL_DB2_PBSSQL_PBS_NDP_Tina_CG_QtrlyPerformance_Final[[#This Row],[GOU REL]]+Table_PBS_SQL_DB2_PBSSQL_PBS_NDP_Tina_CG_QtrlyPerformance_Final[[#This Row],[EXT REL]]</f>
        <v>0</v>
      </c>
      <c r="AT211" s="11">
        <f>Table_PBS_SQL_DB2_PBSSQL_PBS_NDP_Tina_CG_QtrlyPerformance_Final[[#This Row],[GOU EXP]]+Table_PBS_SQL_DB2_PBSSQL_PBS_NDP_Tina_CG_QtrlyPerformance_Final[[#This Row],[EXT EXP]]</f>
        <v>0</v>
      </c>
      <c r="AU211" s="11" t="str">
        <f>IF(Table_PBS_SQL_DB2_PBSSQL_PBS_NDP_Tina_CG_QtrlyPerformance_Final[[#This Row],[Item_Code]]&gt;"300000", "Capital", "Recurrent")</f>
        <v>Recurrent</v>
      </c>
    </row>
    <row r="212" spans="1:47" x14ac:dyDescent="0.25">
      <c r="A212" t="s">
        <v>123</v>
      </c>
      <c r="B212" t="s">
        <v>1170</v>
      </c>
      <c r="C212" t="s">
        <v>275</v>
      </c>
      <c r="D212" t="s">
        <v>1182</v>
      </c>
      <c r="E212" t="s">
        <v>87</v>
      </c>
      <c r="F212" t="s">
        <v>862</v>
      </c>
      <c r="G212" t="s">
        <v>97</v>
      </c>
      <c r="H212" t="s">
        <v>881</v>
      </c>
      <c r="I212" t="s">
        <v>666</v>
      </c>
      <c r="J212" t="s">
        <v>1202</v>
      </c>
      <c r="K212" t="s">
        <v>279</v>
      </c>
      <c r="L212" t="s">
        <v>1203</v>
      </c>
      <c r="M212" t="s">
        <v>866</v>
      </c>
      <c r="N212" t="s">
        <v>867</v>
      </c>
      <c r="O212" t="s">
        <v>996</v>
      </c>
      <c r="P212" t="s">
        <v>997</v>
      </c>
      <c r="Q212" s="11">
        <v>0</v>
      </c>
      <c r="R212" s="11">
        <v>0</v>
      </c>
      <c r="S212" s="11">
        <v>0</v>
      </c>
      <c r="T212" s="11">
        <v>0</v>
      </c>
      <c r="U212" s="11">
        <v>12000000</v>
      </c>
      <c r="V212" s="11">
        <v>0</v>
      </c>
      <c r="W212" s="11">
        <v>12000000</v>
      </c>
      <c r="X212" s="11">
        <v>0</v>
      </c>
      <c r="Y212" s="11">
        <v>0</v>
      </c>
      <c r="Z212" s="11">
        <v>0</v>
      </c>
      <c r="AA212" s="11">
        <v>0</v>
      </c>
      <c r="AB212" s="11">
        <v>0</v>
      </c>
      <c r="AC212" s="11">
        <v>0</v>
      </c>
      <c r="AD212" s="11">
        <v>0</v>
      </c>
      <c r="AE212" s="11">
        <v>0</v>
      </c>
      <c r="AF212" s="11">
        <v>0</v>
      </c>
      <c r="AG212" s="11">
        <v>0</v>
      </c>
      <c r="AH212" s="11">
        <v>0</v>
      </c>
      <c r="AI212" s="11">
        <v>0</v>
      </c>
      <c r="AJ212" s="11">
        <v>0</v>
      </c>
      <c r="AK212" s="11">
        <v>12000000</v>
      </c>
      <c r="AL212" s="11">
        <v>12000000</v>
      </c>
      <c r="AM212" s="11">
        <v>0</v>
      </c>
      <c r="AN212" s="11">
        <v>0</v>
      </c>
      <c r="AO2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2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2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 s="11">
        <f>Table_PBS_SQL_DB2_PBSSQL_PBS_NDP_Tina_CG_QtrlyPerformance_Final[[#This Row],[GOU REL]]+Table_PBS_SQL_DB2_PBSSQL_PBS_NDP_Tina_CG_QtrlyPerformance_Final[[#This Row],[EXT REL]]</f>
        <v>12000000</v>
      </c>
      <c r="AT212" s="11">
        <f>Table_PBS_SQL_DB2_PBSSQL_PBS_NDP_Tina_CG_QtrlyPerformance_Final[[#This Row],[GOU EXP]]+Table_PBS_SQL_DB2_PBSSQL_PBS_NDP_Tina_CG_QtrlyPerformance_Final[[#This Row],[EXT EXP]]</f>
        <v>12000000</v>
      </c>
      <c r="AU212" s="11" t="str">
        <f>IF(Table_PBS_SQL_DB2_PBSSQL_PBS_NDP_Tina_CG_QtrlyPerformance_Final[[#This Row],[Item_Code]]&gt;"300000", "Capital", "Recurrent")</f>
        <v>Recurrent</v>
      </c>
    </row>
    <row r="213" spans="1:47" x14ac:dyDescent="0.25">
      <c r="A213" t="s">
        <v>123</v>
      </c>
      <c r="B213" t="s">
        <v>1170</v>
      </c>
      <c r="C213" t="s">
        <v>275</v>
      </c>
      <c r="D213" t="s">
        <v>1182</v>
      </c>
      <c r="E213" t="s">
        <v>87</v>
      </c>
      <c r="F213" t="s">
        <v>862</v>
      </c>
      <c r="G213" t="s">
        <v>97</v>
      </c>
      <c r="H213" t="s">
        <v>881</v>
      </c>
      <c r="I213" t="s">
        <v>666</v>
      </c>
      <c r="J213" t="s">
        <v>1202</v>
      </c>
      <c r="K213" t="s">
        <v>279</v>
      </c>
      <c r="L213" t="s">
        <v>1203</v>
      </c>
      <c r="M213" t="s">
        <v>866</v>
      </c>
      <c r="N213" t="s">
        <v>867</v>
      </c>
      <c r="O213" t="s">
        <v>1204</v>
      </c>
      <c r="P213" t="s">
        <v>1205</v>
      </c>
      <c r="Q213" s="11">
        <v>0</v>
      </c>
      <c r="R213" s="11">
        <v>0</v>
      </c>
      <c r="S213" s="11">
        <v>0</v>
      </c>
      <c r="T213" s="11">
        <v>0</v>
      </c>
      <c r="U213" s="11">
        <v>600000000</v>
      </c>
      <c r="V213" s="11">
        <v>0</v>
      </c>
      <c r="W213" s="11">
        <v>600000000</v>
      </c>
      <c r="X213" s="11">
        <v>0</v>
      </c>
      <c r="Y213" s="11">
        <v>0</v>
      </c>
      <c r="Z213" s="11">
        <v>0</v>
      </c>
      <c r="AA213" s="11">
        <v>0</v>
      </c>
      <c r="AB213" s="11">
        <v>0</v>
      </c>
      <c r="AC213" s="11">
        <v>314400000</v>
      </c>
      <c r="AD213" s="11">
        <v>0</v>
      </c>
      <c r="AE213" s="11">
        <v>0</v>
      </c>
      <c r="AF213" s="11">
        <v>0</v>
      </c>
      <c r="AG213" s="11">
        <v>223606149</v>
      </c>
      <c r="AH213" s="11">
        <v>0</v>
      </c>
      <c r="AI213" s="11">
        <v>0</v>
      </c>
      <c r="AJ213" s="11">
        <v>0</v>
      </c>
      <c r="AK213" s="11">
        <v>61993851</v>
      </c>
      <c r="AL213" s="11">
        <v>595632200</v>
      </c>
      <c r="AM213" s="11">
        <v>0</v>
      </c>
      <c r="AN213" s="11">
        <v>0</v>
      </c>
      <c r="AO2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2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595632200</v>
      </c>
      <c r="AR2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 s="11">
        <f>Table_PBS_SQL_DB2_PBSSQL_PBS_NDP_Tina_CG_QtrlyPerformance_Final[[#This Row],[GOU REL]]+Table_PBS_SQL_DB2_PBSSQL_PBS_NDP_Tina_CG_QtrlyPerformance_Final[[#This Row],[EXT REL]]</f>
        <v>600000000</v>
      </c>
      <c r="AT213" s="11">
        <f>Table_PBS_SQL_DB2_PBSSQL_PBS_NDP_Tina_CG_QtrlyPerformance_Final[[#This Row],[GOU EXP]]+Table_PBS_SQL_DB2_PBSSQL_PBS_NDP_Tina_CG_QtrlyPerformance_Final[[#This Row],[EXT EXP]]</f>
        <v>595632200</v>
      </c>
      <c r="AU213" s="11" t="str">
        <f>IF(Table_PBS_SQL_DB2_PBSSQL_PBS_NDP_Tina_CG_QtrlyPerformance_Final[[#This Row],[Item_Code]]&gt;"300000", "Capital", "Recurrent")</f>
        <v>Capital</v>
      </c>
    </row>
    <row r="214" spans="1:47" x14ac:dyDescent="0.25">
      <c r="A214" t="s">
        <v>295</v>
      </c>
      <c r="B214" t="s">
        <v>296</v>
      </c>
      <c r="C214" t="s">
        <v>293</v>
      </c>
      <c r="D214" t="s">
        <v>1206</v>
      </c>
      <c r="E214" t="s">
        <v>31</v>
      </c>
      <c r="F214" t="s">
        <v>1207</v>
      </c>
      <c r="G214" t="s">
        <v>75</v>
      </c>
      <c r="H214" t="s">
        <v>1208</v>
      </c>
      <c r="I214" t="s">
        <v>493</v>
      </c>
      <c r="J214" t="s">
        <v>1209</v>
      </c>
      <c r="K214" t="s">
        <v>1210</v>
      </c>
      <c r="L214" t="s">
        <v>1211</v>
      </c>
      <c r="M214" t="s">
        <v>1212</v>
      </c>
      <c r="N214" t="s">
        <v>1213</v>
      </c>
      <c r="O214" t="s">
        <v>904</v>
      </c>
      <c r="P214" t="s">
        <v>905</v>
      </c>
      <c r="Q214" s="11">
        <v>0</v>
      </c>
      <c r="R214" s="11">
        <v>0</v>
      </c>
      <c r="S214" s="11">
        <v>0</v>
      </c>
      <c r="T214" s="11">
        <v>0</v>
      </c>
      <c r="U214" s="11">
        <v>2000000</v>
      </c>
      <c r="V214" s="11">
        <v>0</v>
      </c>
      <c r="W214" s="11">
        <v>2000000</v>
      </c>
      <c r="X214" s="11">
        <v>0</v>
      </c>
      <c r="Y214" s="11">
        <v>0</v>
      </c>
      <c r="Z214" s="11">
        <v>0</v>
      </c>
      <c r="AA214" s="11">
        <v>0</v>
      </c>
      <c r="AB214" s="11">
        <v>0</v>
      </c>
      <c r="AC214" s="11">
        <v>500000</v>
      </c>
      <c r="AD214" s="11">
        <v>500000</v>
      </c>
      <c r="AE214" s="11">
        <v>0</v>
      </c>
      <c r="AF214" s="11">
        <v>0</v>
      </c>
      <c r="AG214" s="11">
        <v>500000</v>
      </c>
      <c r="AH214" s="11">
        <v>500000</v>
      </c>
      <c r="AI214" s="11">
        <v>0</v>
      </c>
      <c r="AJ214" s="11">
        <v>0</v>
      </c>
      <c r="AK214" s="11">
        <v>500000</v>
      </c>
      <c r="AL214" s="11">
        <v>500000</v>
      </c>
      <c r="AM214" s="11">
        <v>0</v>
      </c>
      <c r="AN214" s="11">
        <v>0</v>
      </c>
      <c r="AO2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v>
      </c>
      <c r="AP2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v>
      </c>
      <c r="AR2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 s="11">
        <f>Table_PBS_SQL_DB2_PBSSQL_PBS_NDP_Tina_CG_QtrlyPerformance_Final[[#This Row],[GOU REL]]+Table_PBS_SQL_DB2_PBSSQL_PBS_NDP_Tina_CG_QtrlyPerformance_Final[[#This Row],[EXT REL]]</f>
        <v>1500000</v>
      </c>
      <c r="AT214" s="11">
        <f>Table_PBS_SQL_DB2_PBSSQL_PBS_NDP_Tina_CG_QtrlyPerformance_Final[[#This Row],[GOU EXP]]+Table_PBS_SQL_DB2_PBSSQL_PBS_NDP_Tina_CG_QtrlyPerformance_Final[[#This Row],[EXT EXP]]</f>
        <v>1500000</v>
      </c>
      <c r="AU214" s="11" t="str">
        <f>IF(Table_PBS_SQL_DB2_PBSSQL_PBS_NDP_Tina_CG_QtrlyPerformance_Final[[#This Row],[Item_Code]]&gt;"300000", "Capital", "Recurrent")</f>
        <v>Recurrent</v>
      </c>
    </row>
    <row r="215" spans="1:47" x14ac:dyDescent="0.25">
      <c r="A215" t="s">
        <v>295</v>
      </c>
      <c r="B215" t="s">
        <v>296</v>
      </c>
      <c r="C215" t="s">
        <v>293</v>
      </c>
      <c r="D215" t="s">
        <v>1206</v>
      </c>
      <c r="E215" t="s">
        <v>31</v>
      </c>
      <c r="F215" t="s">
        <v>1207</v>
      </c>
      <c r="G215" t="s">
        <v>97</v>
      </c>
      <c r="H215" t="s">
        <v>881</v>
      </c>
      <c r="I215" t="s">
        <v>493</v>
      </c>
      <c r="J215" t="s">
        <v>864</v>
      </c>
      <c r="K215" t="s">
        <v>301</v>
      </c>
      <c r="L215" t="s">
        <v>1214</v>
      </c>
      <c r="M215" t="s">
        <v>866</v>
      </c>
      <c r="N215" t="s">
        <v>867</v>
      </c>
      <c r="O215" t="s">
        <v>1215</v>
      </c>
      <c r="P215" t="s">
        <v>1216</v>
      </c>
      <c r="Q215" s="11">
        <v>0</v>
      </c>
      <c r="R215" s="11">
        <v>0</v>
      </c>
      <c r="S215" s="11">
        <v>0</v>
      </c>
      <c r="T215" s="11">
        <v>0</v>
      </c>
      <c r="U215" s="11">
        <v>850000000</v>
      </c>
      <c r="V215" s="11">
        <v>0</v>
      </c>
      <c r="W215" s="11">
        <v>850000000</v>
      </c>
      <c r="X215" s="11">
        <v>0</v>
      </c>
      <c r="Y215" s="11">
        <v>0</v>
      </c>
      <c r="Z215" s="11">
        <v>0</v>
      </c>
      <c r="AA215" s="11">
        <v>0</v>
      </c>
      <c r="AB215" s="11">
        <v>0</v>
      </c>
      <c r="AC215" s="11">
        <v>100000000</v>
      </c>
      <c r="AD215" s="11">
        <v>0</v>
      </c>
      <c r="AE215" s="11">
        <v>0</v>
      </c>
      <c r="AF215" s="11">
        <v>0</v>
      </c>
      <c r="AG215" s="11">
        <v>600000000</v>
      </c>
      <c r="AH215" s="11">
        <v>0</v>
      </c>
      <c r="AI215" s="11">
        <v>0</v>
      </c>
      <c r="AJ215" s="11">
        <v>0</v>
      </c>
      <c r="AK215" s="11">
        <v>150000000</v>
      </c>
      <c r="AL215" s="11">
        <v>830454319</v>
      </c>
      <c r="AM215" s="11">
        <v>0</v>
      </c>
      <c r="AN215" s="11">
        <v>0</v>
      </c>
      <c r="AO2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850000000</v>
      </c>
      <c r="AP2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830454319</v>
      </c>
      <c r="AR2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5" s="11">
        <f>Table_PBS_SQL_DB2_PBSSQL_PBS_NDP_Tina_CG_QtrlyPerformance_Final[[#This Row],[GOU REL]]+Table_PBS_SQL_DB2_PBSSQL_PBS_NDP_Tina_CG_QtrlyPerformance_Final[[#This Row],[EXT REL]]</f>
        <v>850000000</v>
      </c>
      <c r="AT215" s="11">
        <f>Table_PBS_SQL_DB2_PBSSQL_PBS_NDP_Tina_CG_QtrlyPerformance_Final[[#This Row],[GOU EXP]]+Table_PBS_SQL_DB2_PBSSQL_PBS_NDP_Tina_CG_QtrlyPerformance_Final[[#This Row],[EXT EXP]]</f>
        <v>830454319</v>
      </c>
      <c r="AU215" s="11" t="str">
        <f>IF(Table_PBS_SQL_DB2_PBSSQL_PBS_NDP_Tina_CG_QtrlyPerformance_Final[[#This Row],[Item_Code]]&gt;"300000", "Capital", "Recurrent")</f>
        <v>Capital</v>
      </c>
    </row>
    <row r="216" spans="1:47" x14ac:dyDescent="0.25">
      <c r="A216" t="s">
        <v>295</v>
      </c>
      <c r="B216" t="s">
        <v>296</v>
      </c>
      <c r="C216" t="s">
        <v>293</v>
      </c>
      <c r="D216" t="s">
        <v>1206</v>
      </c>
      <c r="E216" t="s">
        <v>31</v>
      </c>
      <c r="F216" t="s">
        <v>1207</v>
      </c>
      <c r="G216" t="s">
        <v>97</v>
      </c>
      <c r="H216" t="s">
        <v>881</v>
      </c>
      <c r="I216" t="s">
        <v>493</v>
      </c>
      <c r="J216" t="s">
        <v>864</v>
      </c>
      <c r="K216" t="s">
        <v>301</v>
      </c>
      <c r="L216" t="s">
        <v>1214</v>
      </c>
      <c r="M216" t="s">
        <v>1044</v>
      </c>
      <c r="N216" t="s">
        <v>1045</v>
      </c>
      <c r="O216" t="s">
        <v>1028</v>
      </c>
      <c r="P216" t="s">
        <v>1029</v>
      </c>
      <c r="Q216" s="11">
        <v>0</v>
      </c>
      <c r="R216" s="11">
        <v>0</v>
      </c>
      <c r="S216" s="11">
        <v>0</v>
      </c>
      <c r="T216" s="11">
        <v>0</v>
      </c>
      <c r="U216" s="11">
        <v>100000000</v>
      </c>
      <c r="V216" s="11">
        <v>0</v>
      </c>
      <c r="W216" s="11">
        <v>100000000</v>
      </c>
      <c r="X216" s="11">
        <v>0</v>
      </c>
      <c r="Y216" s="11">
        <v>0</v>
      </c>
      <c r="Z216" s="11">
        <v>0</v>
      </c>
      <c r="AA216" s="11">
        <v>0</v>
      </c>
      <c r="AB216" s="11">
        <v>0</v>
      </c>
      <c r="AC216" s="11">
        <v>25000000</v>
      </c>
      <c r="AD216" s="11">
        <v>24862000</v>
      </c>
      <c r="AE216" s="11">
        <v>0</v>
      </c>
      <c r="AF216" s="11">
        <v>0</v>
      </c>
      <c r="AG216" s="11">
        <v>75000000</v>
      </c>
      <c r="AH216" s="11">
        <v>69202000</v>
      </c>
      <c r="AI216" s="11">
        <v>0</v>
      </c>
      <c r="AJ216" s="11">
        <v>0</v>
      </c>
      <c r="AK216" s="11">
        <v>0</v>
      </c>
      <c r="AL216" s="11">
        <v>5936000</v>
      </c>
      <c r="AM216" s="11">
        <v>0</v>
      </c>
      <c r="AN216" s="11">
        <v>0</v>
      </c>
      <c r="AO2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6" s="11">
        <f>Table_PBS_SQL_DB2_PBSSQL_PBS_NDP_Tina_CG_QtrlyPerformance_Final[[#This Row],[GOU REL]]+Table_PBS_SQL_DB2_PBSSQL_PBS_NDP_Tina_CG_QtrlyPerformance_Final[[#This Row],[EXT REL]]</f>
        <v>100000000</v>
      </c>
      <c r="AT216" s="11">
        <f>Table_PBS_SQL_DB2_PBSSQL_PBS_NDP_Tina_CG_QtrlyPerformance_Final[[#This Row],[GOU EXP]]+Table_PBS_SQL_DB2_PBSSQL_PBS_NDP_Tina_CG_QtrlyPerformance_Final[[#This Row],[EXT EXP]]</f>
        <v>100000000</v>
      </c>
      <c r="AU216" s="11" t="str">
        <f>IF(Table_PBS_SQL_DB2_PBSSQL_PBS_NDP_Tina_CG_QtrlyPerformance_Final[[#This Row],[Item_Code]]&gt;"300000", "Capital", "Recurrent")</f>
        <v>Recurrent</v>
      </c>
    </row>
    <row r="217" spans="1:47" x14ac:dyDescent="0.25">
      <c r="A217" t="s">
        <v>295</v>
      </c>
      <c r="B217" t="s">
        <v>296</v>
      </c>
      <c r="C217" t="s">
        <v>293</v>
      </c>
      <c r="D217" t="s">
        <v>1206</v>
      </c>
      <c r="E217" t="s">
        <v>31</v>
      </c>
      <c r="F217" t="s">
        <v>1207</v>
      </c>
      <c r="G217" t="s">
        <v>103</v>
      </c>
      <c r="H217" t="s">
        <v>1217</v>
      </c>
      <c r="I217" t="s">
        <v>896</v>
      </c>
      <c r="J217" t="s">
        <v>897</v>
      </c>
      <c r="K217" t="s">
        <v>303</v>
      </c>
      <c r="L217" t="s">
        <v>1218</v>
      </c>
      <c r="M217" t="s">
        <v>1219</v>
      </c>
      <c r="N217" t="s">
        <v>1220</v>
      </c>
      <c r="O217" t="s">
        <v>957</v>
      </c>
      <c r="P217" t="s">
        <v>958</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70998469</v>
      </c>
      <c r="AO2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70998469</v>
      </c>
      <c r="AS217" s="11">
        <f>Table_PBS_SQL_DB2_PBSSQL_PBS_NDP_Tina_CG_QtrlyPerformance_Final[[#This Row],[GOU REL]]+Table_PBS_SQL_DB2_PBSSQL_PBS_NDP_Tina_CG_QtrlyPerformance_Final[[#This Row],[EXT REL]]</f>
        <v>0</v>
      </c>
      <c r="AT217" s="11">
        <f>Table_PBS_SQL_DB2_PBSSQL_PBS_NDP_Tina_CG_QtrlyPerformance_Final[[#This Row],[GOU EXP]]+Table_PBS_SQL_DB2_PBSSQL_PBS_NDP_Tina_CG_QtrlyPerformance_Final[[#This Row],[EXT EXP]]</f>
        <v>70998469</v>
      </c>
      <c r="AU217" s="11" t="str">
        <f>IF(Table_PBS_SQL_DB2_PBSSQL_PBS_NDP_Tina_CG_QtrlyPerformance_Final[[#This Row],[Item_Code]]&gt;"300000", "Capital", "Recurrent")</f>
        <v>Capital</v>
      </c>
    </row>
    <row r="218" spans="1:47" x14ac:dyDescent="0.25">
      <c r="A218" t="s">
        <v>295</v>
      </c>
      <c r="B218" t="s">
        <v>296</v>
      </c>
      <c r="C218" t="s">
        <v>293</v>
      </c>
      <c r="D218" t="s">
        <v>1206</v>
      </c>
      <c r="E218" t="s">
        <v>31</v>
      </c>
      <c r="F218" t="s">
        <v>1207</v>
      </c>
      <c r="G218" t="s">
        <v>103</v>
      </c>
      <c r="H218" t="s">
        <v>1217</v>
      </c>
      <c r="I218" t="s">
        <v>467</v>
      </c>
      <c r="J218" t="s">
        <v>1221</v>
      </c>
      <c r="K218" t="s">
        <v>303</v>
      </c>
      <c r="L218" t="s">
        <v>1218</v>
      </c>
      <c r="M218" t="s">
        <v>1044</v>
      </c>
      <c r="N218" t="s">
        <v>1045</v>
      </c>
      <c r="O218" t="s">
        <v>1062</v>
      </c>
      <c r="P218" t="s">
        <v>1063</v>
      </c>
      <c r="Q218" s="11">
        <v>0</v>
      </c>
      <c r="R218" s="11">
        <v>0</v>
      </c>
      <c r="S218" s="11">
        <v>0</v>
      </c>
      <c r="T218" s="11">
        <v>0</v>
      </c>
      <c r="U218" s="11">
        <v>792000000</v>
      </c>
      <c r="V218" s="11">
        <v>0</v>
      </c>
      <c r="W218" s="11">
        <v>0</v>
      </c>
      <c r="X218" s="11">
        <v>792000000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8" s="11">
        <f>Table_PBS_SQL_DB2_PBSSQL_PBS_NDP_Tina_CG_QtrlyPerformance_Final[[#This Row],[GOU REL]]+Table_PBS_SQL_DB2_PBSSQL_PBS_NDP_Tina_CG_QtrlyPerformance_Final[[#This Row],[EXT REL]]</f>
        <v>0</v>
      </c>
      <c r="AT218" s="11">
        <f>Table_PBS_SQL_DB2_PBSSQL_PBS_NDP_Tina_CG_QtrlyPerformance_Final[[#This Row],[GOU EXP]]+Table_PBS_SQL_DB2_PBSSQL_PBS_NDP_Tina_CG_QtrlyPerformance_Final[[#This Row],[EXT EXP]]</f>
        <v>0</v>
      </c>
      <c r="AU218" s="11" t="str">
        <f>IF(Table_PBS_SQL_DB2_PBSSQL_PBS_NDP_Tina_CG_QtrlyPerformance_Final[[#This Row],[Item_Code]]&gt;"300000", "Capital", "Recurrent")</f>
        <v>Recurrent</v>
      </c>
    </row>
    <row r="219" spans="1:47" x14ac:dyDescent="0.25">
      <c r="A219" t="s">
        <v>295</v>
      </c>
      <c r="B219" t="s">
        <v>296</v>
      </c>
      <c r="C219" t="s">
        <v>293</v>
      </c>
      <c r="D219" t="s">
        <v>1206</v>
      </c>
      <c r="E219" t="s">
        <v>31</v>
      </c>
      <c r="F219" t="s">
        <v>1207</v>
      </c>
      <c r="G219" t="s">
        <v>103</v>
      </c>
      <c r="H219" t="s">
        <v>1217</v>
      </c>
      <c r="I219" t="s">
        <v>467</v>
      </c>
      <c r="J219" t="s">
        <v>1221</v>
      </c>
      <c r="K219" t="s">
        <v>303</v>
      </c>
      <c r="L219" t="s">
        <v>1218</v>
      </c>
      <c r="M219" t="s">
        <v>1044</v>
      </c>
      <c r="N219" t="s">
        <v>1045</v>
      </c>
      <c r="O219" t="s">
        <v>1064</v>
      </c>
      <c r="P219" t="s">
        <v>1065</v>
      </c>
      <c r="Q219" s="11">
        <v>0</v>
      </c>
      <c r="R219" s="11">
        <v>0</v>
      </c>
      <c r="S219" s="11">
        <v>0</v>
      </c>
      <c r="T219" s="11">
        <v>0</v>
      </c>
      <c r="U219" s="11">
        <v>79200000</v>
      </c>
      <c r="V219" s="11">
        <v>0</v>
      </c>
      <c r="W219" s="11">
        <v>0</v>
      </c>
      <c r="X219" s="11">
        <v>79200000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 s="11">
        <f>Table_PBS_SQL_DB2_PBSSQL_PBS_NDP_Tina_CG_QtrlyPerformance_Final[[#This Row],[GOU REL]]+Table_PBS_SQL_DB2_PBSSQL_PBS_NDP_Tina_CG_QtrlyPerformance_Final[[#This Row],[EXT REL]]</f>
        <v>0</v>
      </c>
      <c r="AT219" s="11">
        <f>Table_PBS_SQL_DB2_PBSSQL_PBS_NDP_Tina_CG_QtrlyPerformance_Final[[#This Row],[GOU EXP]]+Table_PBS_SQL_DB2_PBSSQL_PBS_NDP_Tina_CG_QtrlyPerformance_Final[[#This Row],[EXT EXP]]</f>
        <v>0</v>
      </c>
      <c r="AU219" s="11" t="str">
        <f>IF(Table_PBS_SQL_DB2_PBSSQL_PBS_NDP_Tina_CG_QtrlyPerformance_Final[[#This Row],[Item_Code]]&gt;"300000", "Capital", "Recurrent")</f>
        <v>Recurrent</v>
      </c>
    </row>
    <row r="220" spans="1:47" x14ac:dyDescent="0.25">
      <c r="A220" t="s">
        <v>295</v>
      </c>
      <c r="B220" t="s">
        <v>296</v>
      </c>
      <c r="C220" t="s">
        <v>293</v>
      </c>
      <c r="D220" t="s">
        <v>1206</v>
      </c>
      <c r="E220" t="s">
        <v>31</v>
      </c>
      <c r="F220" t="s">
        <v>1207</v>
      </c>
      <c r="G220" t="s">
        <v>103</v>
      </c>
      <c r="H220" t="s">
        <v>1217</v>
      </c>
      <c r="I220" t="s">
        <v>467</v>
      </c>
      <c r="J220" t="s">
        <v>1221</v>
      </c>
      <c r="K220" t="s">
        <v>303</v>
      </c>
      <c r="L220" t="s">
        <v>1218</v>
      </c>
      <c r="M220" t="s">
        <v>1212</v>
      </c>
      <c r="N220" t="s">
        <v>1213</v>
      </c>
      <c r="O220" t="s">
        <v>1016</v>
      </c>
      <c r="P220" t="s">
        <v>1017</v>
      </c>
      <c r="Q220" s="11">
        <v>0</v>
      </c>
      <c r="R220" s="11">
        <v>0</v>
      </c>
      <c r="S220" s="11">
        <v>0</v>
      </c>
      <c r="T220" s="11">
        <v>0</v>
      </c>
      <c r="U220" s="11">
        <v>68000000</v>
      </c>
      <c r="V220" s="11">
        <v>0</v>
      </c>
      <c r="W220" s="11">
        <v>68000000</v>
      </c>
      <c r="X220" s="11">
        <v>0</v>
      </c>
      <c r="Y220" s="11">
        <v>0</v>
      </c>
      <c r="Z220" s="11">
        <v>0</v>
      </c>
      <c r="AA220" s="11">
        <v>0</v>
      </c>
      <c r="AB220" s="11">
        <v>0</v>
      </c>
      <c r="AC220" s="11">
        <v>17000000</v>
      </c>
      <c r="AD220" s="11">
        <v>0</v>
      </c>
      <c r="AE220" s="11">
        <v>0</v>
      </c>
      <c r="AF220" s="11">
        <v>0</v>
      </c>
      <c r="AG220" s="11">
        <v>17000000</v>
      </c>
      <c r="AH220" s="11">
        <v>0</v>
      </c>
      <c r="AI220" s="11">
        <v>0</v>
      </c>
      <c r="AJ220" s="11">
        <v>0</v>
      </c>
      <c r="AK220" s="11">
        <v>0</v>
      </c>
      <c r="AL220" s="11">
        <v>34000000</v>
      </c>
      <c r="AM220" s="11">
        <v>0</v>
      </c>
      <c r="AN220" s="11">
        <v>0</v>
      </c>
      <c r="AO2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34000000</v>
      </c>
      <c r="AP2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34000000</v>
      </c>
      <c r="AR2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0" s="11">
        <f>Table_PBS_SQL_DB2_PBSSQL_PBS_NDP_Tina_CG_QtrlyPerformance_Final[[#This Row],[GOU REL]]+Table_PBS_SQL_DB2_PBSSQL_PBS_NDP_Tina_CG_QtrlyPerformance_Final[[#This Row],[EXT REL]]</f>
        <v>34000000</v>
      </c>
      <c r="AT220" s="11">
        <f>Table_PBS_SQL_DB2_PBSSQL_PBS_NDP_Tina_CG_QtrlyPerformance_Final[[#This Row],[GOU EXP]]+Table_PBS_SQL_DB2_PBSSQL_PBS_NDP_Tina_CG_QtrlyPerformance_Final[[#This Row],[EXT EXP]]</f>
        <v>34000000</v>
      </c>
      <c r="AU220" s="11" t="str">
        <f>IF(Table_PBS_SQL_DB2_PBSSQL_PBS_NDP_Tina_CG_QtrlyPerformance_Final[[#This Row],[Item_Code]]&gt;"300000", "Capital", "Recurrent")</f>
        <v>Recurrent</v>
      </c>
    </row>
    <row r="221" spans="1:47" x14ac:dyDescent="0.25">
      <c r="A221" t="s">
        <v>295</v>
      </c>
      <c r="B221" t="s">
        <v>296</v>
      </c>
      <c r="C221" t="s">
        <v>293</v>
      </c>
      <c r="D221" t="s">
        <v>1206</v>
      </c>
      <c r="E221" t="s">
        <v>31</v>
      </c>
      <c r="F221" t="s">
        <v>1207</v>
      </c>
      <c r="G221" t="s">
        <v>177</v>
      </c>
      <c r="H221" t="s">
        <v>1222</v>
      </c>
      <c r="I221" t="s">
        <v>896</v>
      </c>
      <c r="J221" t="s">
        <v>897</v>
      </c>
      <c r="K221" t="s">
        <v>1223</v>
      </c>
      <c r="L221" t="s">
        <v>1224</v>
      </c>
      <c r="M221" t="s">
        <v>1212</v>
      </c>
      <c r="N221" t="s">
        <v>1213</v>
      </c>
      <c r="O221" t="s">
        <v>1120</v>
      </c>
      <c r="P221" t="s">
        <v>1121</v>
      </c>
      <c r="Q221" s="11">
        <v>0</v>
      </c>
      <c r="R221" s="11">
        <v>0</v>
      </c>
      <c r="S221" s="11">
        <v>0</v>
      </c>
      <c r="T221" s="11">
        <v>0</v>
      </c>
      <c r="U221" s="11">
        <v>0</v>
      </c>
      <c r="V221" s="11">
        <v>0</v>
      </c>
      <c r="W221" s="11">
        <v>0</v>
      </c>
      <c r="X221" s="11">
        <v>0</v>
      </c>
      <c r="Y221" s="11">
        <v>0</v>
      </c>
      <c r="Z221" s="11">
        <v>0</v>
      </c>
      <c r="AA221" s="11">
        <v>13819559</v>
      </c>
      <c r="AB221" s="11">
        <v>13819559</v>
      </c>
      <c r="AC221" s="11">
        <v>0</v>
      </c>
      <c r="AD221" s="11">
        <v>0</v>
      </c>
      <c r="AE221" s="11">
        <v>43860637.328722127</v>
      </c>
      <c r="AF221" s="11">
        <v>20248857</v>
      </c>
      <c r="AG221" s="11">
        <v>0</v>
      </c>
      <c r="AH221" s="11">
        <v>0</v>
      </c>
      <c r="AI221" s="11">
        <v>6429298</v>
      </c>
      <c r="AJ221" s="11">
        <v>6429298</v>
      </c>
      <c r="AK221" s="11">
        <v>0</v>
      </c>
      <c r="AL221" s="11">
        <v>0</v>
      </c>
      <c r="AM221" s="11">
        <v>0</v>
      </c>
      <c r="AN221" s="11">
        <v>0</v>
      </c>
      <c r="AO2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64109494.328722127</v>
      </c>
      <c r="AQ2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40497714</v>
      </c>
      <c r="AS221" s="11">
        <f>Table_PBS_SQL_DB2_PBSSQL_PBS_NDP_Tina_CG_QtrlyPerformance_Final[[#This Row],[GOU REL]]+Table_PBS_SQL_DB2_PBSSQL_PBS_NDP_Tina_CG_QtrlyPerformance_Final[[#This Row],[EXT REL]]</f>
        <v>64109494.328722127</v>
      </c>
      <c r="AT221" s="11">
        <f>Table_PBS_SQL_DB2_PBSSQL_PBS_NDP_Tina_CG_QtrlyPerformance_Final[[#This Row],[GOU EXP]]+Table_PBS_SQL_DB2_PBSSQL_PBS_NDP_Tina_CG_QtrlyPerformance_Final[[#This Row],[EXT EXP]]</f>
        <v>40497714</v>
      </c>
      <c r="AU221" s="11" t="str">
        <f>IF(Table_PBS_SQL_DB2_PBSSQL_PBS_NDP_Tina_CG_QtrlyPerformance_Final[[#This Row],[Item_Code]]&gt;"300000", "Capital", "Recurrent")</f>
        <v>Recurrent</v>
      </c>
    </row>
    <row r="222" spans="1:47" x14ac:dyDescent="0.25">
      <c r="A222" t="s">
        <v>295</v>
      </c>
      <c r="B222" t="s">
        <v>296</v>
      </c>
      <c r="C222" t="s">
        <v>293</v>
      </c>
      <c r="D222" t="s">
        <v>1206</v>
      </c>
      <c r="E222" t="s">
        <v>31</v>
      </c>
      <c r="F222" t="s">
        <v>1207</v>
      </c>
      <c r="G222" t="s">
        <v>177</v>
      </c>
      <c r="H222" t="s">
        <v>1222</v>
      </c>
      <c r="I222" t="s">
        <v>896</v>
      </c>
      <c r="J222" t="s">
        <v>897</v>
      </c>
      <c r="K222" t="s">
        <v>1223</v>
      </c>
      <c r="L222" t="s">
        <v>1224</v>
      </c>
      <c r="M222" t="s">
        <v>1212</v>
      </c>
      <c r="N222" t="s">
        <v>1213</v>
      </c>
      <c r="O222" t="s">
        <v>1085</v>
      </c>
      <c r="P222" t="s">
        <v>1086</v>
      </c>
      <c r="Q222" s="11">
        <v>0</v>
      </c>
      <c r="R222" s="11">
        <v>0</v>
      </c>
      <c r="S222" s="11">
        <v>0</v>
      </c>
      <c r="T222" s="11">
        <v>0</v>
      </c>
      <c r="U222" s="11">
        <v>0</v>
      </c>
      <c r="V222" s="11">
        <v>0</v>
      </c>
      <c r="W222" s="11">
        <v>0</v>
      </c>
      <c r="X222" s="11">
        <v>0</v>
      </c>
      <c r="Y222" s="11">
        <v>0</v>
      </c>
      <c r="Z222" s="11">
        <v>0</v>
      </c>
      <c r="AA222" s="11">
        <v>49362000</v>
      </c>
      <c r="AB222" s="11">
        <v>49362000</v>
      </c>
      <c r="AC222" s="11">
        <v>0</v>
      </c>
      <c r="AD222" s="11">
        <v>0</v>
      </c>
      <c r="AE222" s="11">
        <v>157898295.58339965</v>
      </c>
      <c r="AF222" s="11">
        <v>110251000</v>
      </c>
      <c r="AG222" s="11">
        <v>0</v>
      </c>
      <c r="AH222" s="11">
        <v>0</v>
      </c>
      <c r="AI222" s="11">
        <v>23145474</v>
      </c>
      <c r="AJ222" s="11">
        <v>0</v>
      </c>
      <c r="AK222" s="11">
        <v>0</v>
      </c>
      <c r="AL222" s="11">
        <v>0</v>
      </c>
      <c r="AM222" s="11">
        <v>0</v>
      </c>
      <c r="AN222" s="11">
        <v>0</v>
      </c>
      <c r="AO2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230405769.58339965</v>
      </c>
      <c r="AQ2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159613000</v>
      </c>
      <c r="AS222" s="11">
        <f>Table_PBS_SQL_DB2_PBSSQL_PBS_NDP_Tina_CG_QtrlyPerformance_Final[[#This Row],[GOU REL]]+Table_PBS_SQL_DB2_PBSSQL_PBS_NDP_Tina_CG_QtrlyPerformance_Final[[#This Row],[EXT REL]]</f>
        <v>230405769.58339965</v>
      </c>
      <c r="AT222" s="11">
        <f>Table_PBS_SQL_DB2_PBSSQL_PBS_NDP_Tina_CG_QtrlyPerformance_Final[[#This Row],[GOU EXP]]+Table_PBS_SQL_DB2_PBSSQL_PBS_NDP_Tina_CG_QtrlyPerformance_Final[[#This Row],[EXT EXP]]</f>
        <v>159613000</v>
      </c>
      <c r="AU222" s="11" t="str">
        <f>IF(Table_PBS_SQL_DB2_PBSSQL_PBS_NDP_Tina_CG_QtrlyPerformance_Final[[#This Row],[Item_Code]]&gt;"300000", "Capital", "Recurrent")</f>
        <v>Recurrent</v>
      </c>
    </row>
    <row r="223" spans="1:47" x14ac:dyDescent="0.25">
      <c r="A223" t="s">
        <v>295</v>
      </c>
      <c r="B223" t="s">
        <v>296</v>
      </c>
      <c r="C223" t="s">
        <v>293</v>
      </c>
      <c r="D223" t="s">
        <v>1206</v>
      </c>
      <c r="E223" t="s">
        <v>31</v>
      </c>
      <c r="F223" t="s">
        <v>1207</v>
      </c>
      <c r="G223" t="s">
        <v>177</v>
      </c>
      <c r="H223" t="s">
        <v>1222</v>
      </c>
      <c r="I223" t="s">
        <v>896</v>
      </c>
      <c r="J223" t="s">
        <v>897</v>
      </c>
      <c r="K223" t="s">
        <v>299</v>
      </c>
      <c r="L223" t="s">
        <v>1225</v>
      </c>
      <c r="M223" t="s">
        <v>1212</v>
      </c>
      <c r="N223" t="s">
        <v>1213</v>
      </c>
      <c r="O223" t="s">
        <v>1062</v>
      </c>
      <c r="P223" t="s">
        <v>1063</v>
      </c>
      <c r="Q223" s="11">
        <v>0</v>
      </c>
      <c r="R223" s="11">
        <v>0</v>
      </c>
      <c r="S223" s="11">
        <v>0</v>
      </c>
      <c r="T223" s="11">
        <v>0</v>
      </c>
      <c r="U223" s="11">
        <v>0</v>
      </c>
      <c r="V223" s="11">
        <v>0</v>
      </c>
      <c r="W223" s="11">
        <v>0</v>
      </c>
      <c r="X223" s="11">
        <v>0</v>
      </c>
      <c r="Y223" s="11">
        <v>0</v>
      </c>
      <c r="Z223" s="11">
        <v>0</v>
      </c>
      <c r="AA223" s="11">
        <v>657215388</v>
      </c>
      <c r="AB223" s="11">
        <v>563213626</v>
      </c>
      <c r="AC223" s="11">
        <v>0</v>
      </c>
      <c r="AD223" s="11">
        <v>0</v>
      </c>
      <c r="AE223" s="11">
        <v>1153035443</v>
      </c>
      <c r="AF223" s="11">
        <v>560254030</v>
      </c>
      <c r="AG223" s="11">
        <v>0</v>
      </c>
      <c r="AH223" s="11">
        <v>0</v>
      </c>
      <c r="AI223" s="11">
        <v>169017355</v>
      </c>
      <c r="AJ223" s="11">
        <v>286208471</v>
      </c>
      <c r="AK223" s="11">
        <v>0</v>
      </c>
      <c r="AL223" s="11">
        <v>0</v>
      </c>
      <c r="AM223" s="11">
        <v>161395333</v>
      </c>
      <c r="AN223" s="11">
        <v>288942819</v>
      </c>
      <c r="AO2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2140663519</v>
      </c>
      <c r="AQ2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1698618946</v>
      </c>
      <c r="AS223" s="11">
        <f>Table_PBS_SQL_DB2_PBSSQL_PBS_NDP_Tina_CG_QtrlyPerformance_Final[[#This Row],[GOU REL]]+Table_PBS_SQL_DB2_PBSSQL_PBS_NDP_Tina_CG_QtrlyPerformance_Final[[#This Row],[EXT REL]]</f>
        <v>2140663519</v>
      </c>
      <c r="AT223" s="11">
        <f>Table_PBS_SQL_DB2_PBSSQL_PBS_NDP_Tina_CG_QtrlyPerformance_Final[[#This Row],[GOU EXP]]+Table_PBS_SQL_DB2_PBSSQL_PBS_NDP_Tina_CG_QtrlyPerformance_Final[[#This Row],[EXT EXP]]</f>
        <v>1698618946</v>
      </c>
      <c r="AU223" s="11" t="str">
        <f>IF(Table_PBS_SQL_DB2_PBSSQL_PBS_NDP_Tina_CG_QtrlyPerformance_Final[[#This Row],[Item_Code]]&gt;"300000", "Capital", "Recurrent")</f>
        <v>Recurrent</v>
      </c>
    </row>
    <row r="224" spans="1:47" x14ac:dyDescent="0.25">
      <c r="A224" t="s">
        <v>295</v>
      </c>
      <c r="B224" t="s">
        <v>296</v>
      </c>
      <c r="C224" t="s">
        <v>293</v>
      </c>
      <c r="D224" t="s">
        <v>1206</v>
      </c>
      <c r="E224" t="s">
        <v>31</v>
      </c>
      <c r="F224" t="s">
        <v>1207</v>
      </c>
      <c r="G224" t="s">
        <v>177</v>
      </c>
      <c r="H224" t="s">
        <v>1222</v>
      </c>
      <c r="I224" t="s">
        <v>493</v>
      </c>
      <c r="J224" t="s">
        <v>1226</v>
      </c>
      <c r="K224" t="s">
        <v>299</v>
      </c>
      <c r="L224" t="s">
        <v>1225</v>
      </c>
      <c r="M224" t="s">
        <v>1212</v>
      </c>
      <c r="N224" t="s">
        <v>1213</v>
      </c>
      <c r="O224" t="s">
        <v>906</v>
      </c>
      <c r="P224" t="s">
        <v>907</v>
      </c>
      <c r="Q224" s="11">
        <v>0</v>
      </c>
      <c r="R224" s="11">
        <v>0</v>
      </c>
      <c r="S224" s="11">
        <v>0</v>
      </c>
      <c r="T224" s="11">
        <v>0</v>
      </c>
      <c r="U224" s="11">
        <v>80000000</v>
      </c>
      <c r="V224" s="11">
        <v>0</v>
      </c>
      <c r="W224" s="11">
        <v>80000000</v>
      </c>
      <c r="X224" s="11">
        <v>0</v>
      </c>
      <c r="Y224" s="11">
        <v>0</v>
      </c>
      <c r="Z224" s="11">
        <v>0</v>
      </c>
      <c r="AA224" s="11">
        <v>0</v>
      </c>
      <c r="AB224" s="11">
        <v>0</v>
      </c>
      <c r="AC224" s="11">
        <v>20000000</v>
      </c>
      <c r="AD224" s="11">
        <v>0</v>
      </c>
      <c r="AE224" s="11">
        <v>0</v>
      </c>
      <c r="AF224" s="11">
        <v>0</v>
      </c>
      <c r="AG224" s="11">
        <v>20000000</v>
      </c>
      <c r="AH224" s="11">
        <v>0</v>
      </c>
      <c r="AI224" s="11">
        <v>0</v>
      </c>
      <c r="AJ224" s="11">
        <v>0</v>
      </c>
      <c r="AK224" s="11">
        <v>40000000</v>
      </c>
      <c r="AL224" s="11">
        <v>80000000</v>
      </c>
      <c r="AM224" s="11">
        <v>0</v>
      </c>
      <c r="AN224" s="11">
        <v>0</v>
      </c>
      <c r="AO2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2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2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 s="11">
        <f>Table_PBS_SQL_DB2_PBSSQL_PBS_NDP_Tina_CG_QtrlyPerformance_Final[[#This Row],[GOU REL]]+Table_PBS_SQL_DB2_PBSSQL_PBS_NDP_Tina_CG_QtrlyPerformance_Final[[#This Row],[EXT REL]]</f>
        <v>80000000</v>
      </c>
      <c r="AT224" s="11">
        <f>Table_PBS_SQL_DB2_PBSSQL_PBS_NDP_Tina_CG_QtrlyPerformance_Final[[#This Row],[GOU EXP]]+Table_PBS_SQL_DB2_PBSSQL_PBS_NDP_Tina_CG_QtrlyPerformance_Final[[#This Row],[EXT EXP]]</f>
        <v>80000000</v>
      </c>
      <c r="AU224" s="11" t="str">
        <f>IF(Table_PBS_SQL_DB2_PBSSQL_PBS_NDP_Tina_CG_QtrlyPerformance_Final[[#This Row],[Item_Code]]&gt;"300000", "Capital", "Recurrent")</f>
        <v>Recurrent</v>
      </c>
    </row>
    <row r="225" spans="1:47" x14ac:dyDescent="0.25">
      <c r="A225" t="s">
        <v>295</v>
      </c>
      <c r="B225" t="s">
        <v>296</v>
      </c>
      <c r="C225" t="s">
        <v>293</v>
      </c>
      <c r="D225" t="s">
        <v>1206</v>
      </c>
      <c r="E225" t="s">
        <v>31</v>
      </c>
      <c r="F225" t="s">
        <v>1207</v>
      </c>
      <c r="G225" t="s">
        <v>177</v>
      </c>
      <c r="H225" t="s">
        <v>1222</v>
      </c>
      <c r="I225" t="s">
        <v>467</v>
      </c>
      <c r="J225" t="s">
        <v>1227</v>
      </c>
      <c r="K225" t="s">
        <v>1223</v>
      </c>
      <c r="L225" t="s">
        <v>1224</v>
      </c>
      <c r="M225" t="s">
        <v>1212</v>
      </c>
      <c r="N225" t="s">
        <v>1213</v>
      </c>
      <c r="O225" t="s">
        <v>1016</v>
      </c>
      <c r="P225" t="s">
        <v>1017</v>
      </c>
      <c r="Q225" s="11">
        <v>0</v>
      </c>
      <c r="R225" s="11">
        <v>0</v>
      </c>
      <c r="S225" s="11">
        <v>0</v>
      </c>
      <c r="T225" s="11">
        <v>0</v>
      </c>
      <c r="U225" s="11">
        <v>259493999</v>
      </c>
      <c r="V225" s="11">
        <v>0</v>
      </c>
      <c r="W225" s="11">
        <v>39124000</v>
      </c>
      <c r="X225" s="11">
        <v>220369999</v>
      </c>
      <c r="Y225" s="11">
        <v>0</v>
      </c>
      <c r="Z225" s="11">
        <v>0</v>
      </c>
      <c r="AA225" s="11">
        <v>0</v>
      </c>
      <c r="AB225" s="11">
        <v>0</v>
      </c>
      <c r="AC225" s="11">
        <v>9781000</v>
      </c>
      <c r="AD225" s="11">
        <v>0</v>
      </c>
      <c r="AE225" s="11">
        <v>0</v>
      </c>
      <c r="AF225" s="11">
        <v>0</v>
      </c>
      <c r="AG225" s="11">
        <v>9781000</v>
      </c>
      <c r="AH225" s="11">
        <v>0</v>
      </c>
      <c r="AI225" s="11">
        <v>0</v>
      </c>
      <c r="AJ225" s="11">
        <v>0</v>
      </c>
      <c r="AK225" s="11">
        <v>0</v>
      </c>
      <c r="AL225" s="11">
        <v>19562000</v>
      </c>
      <c r="AM225" s="11">
        <v>0</v>
      </c>
      <c r="AN225" s="11">
        <v>0</v>
      </c>
      <c r="AO2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19562000</v>
      </c>
      <c r="AP2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19562000</v>
      </c>
      <c r="AR2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 s="11">
        <f>Table_PBS_SQL_DB2_PBSSQL_PBS_NDP_Tina_CG_QtrlyPerformance_Final[[#This Row],[GOU REL]]+Table_PBS_SQL_DB2_PBSSQL_PBS_NDP_Tina_CG_QtrlyPerformance_Final[[#This Row],[EXT REL]]</f>
        <v>19562000</v>
      </c>
      <c r="AT225" s="11">
        <f>Table_PBS_SQL_DB2_PBSSQL_PBS_NDP_Tina_CG_QtrlyPerformance_Final[[#This Row],[GOU EXP]]+Table_PBS_SQL_DB2_PBSSQL_PBS_NDP_Tina_CG_QtrlyPerformance_Final[[#This Row],[EXT EXP]]</f>
        <v>19562000</v>
      </c>
      <c r="AU225" s="11" t="str">
        <f>IF(Table_PBS_SQL_DB2_PBSSQL_PBS_NDP_Tina_CG_QtrlyPerformance_Final[[#This Row],[Item_Code]]&gt;"300000", "Capital", "Recurrent")</f>
        <v>Recurrent</v>
      </c>
    </row>
    <row r="226" spans="1:47" x14ac:dyDescent="0.25">
      <c r="A226" t="s">
        <v>295</v>
      </c>
      <c r="B226" t="s">
        <v>296</v>
      </c>
      <c r="C226" t="s">
        <v>293</v>
      </c>
      <c r="D226" t="s">
        <v>1206</v>
      </c>
      <c r="E226" t="s">
        <v>31</v>
      </c>
      <c r="F226" t="s">
        <v>1207</v>
      </c>
      <c r="G226" t="s">
        <v>177</v>
      </c>
      <c r="H226" t="s">
        <v>1222</v>
      </c>
      <c r="I226" t="s">
        <v>467</v>
      </c>
      <c r="J226" t="s">
        <v>1227</v>
      </c>
      <c r="K226" t="s">
        <v>1223</v>
      </c>
      <c r="L226" t="s">
        <v>1224</v>
      </c>
      <c r="M226" t="s">
        <v>1212</v>
      </c>
      <c r="N226" t="s">
        <v>1213</v>
      </c>
      <c r="O226" t="s">
        <v>1124</v>
      </c>
      <c r="P226" t="s">
        <v>1125</v>
      </c>
      <c r="Q226" s="11">
        <v>0</v>
      </c>
      <c r="R226" s="11">
        <v>0</v>
      </c>
      <c r="S226" s="11">
        <v>0</v>
      </c>
      <c r="T226" s="11">
        <v>0</v>
      </c>
      <c r="U226" s="11">
        <v>50230000</v>
      </c>
      <c r="V226" s="11">
        <v>0</v>
      </c>
      <c r="W226" s="11">
        <v>0</v>
      </c>
      <c r="X226" s="11">
        <v>50230000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6" s="11">
        <f>Table_PBS_SQL_DB2_PBSSQL_PBS_NDP_Tina_CG_QtrlyPerformance_Final[[#This Row],[GOU REL]]+Table_PBS_SQL_DB2_PBSSQL_PBS_NDP_Tina_CG_QtrlyPerformance_Final[[#This Row],[EXT REL]]</f>
        <v>0</v>
      </c>
      <c r="AT226" s="11">
        <f>Table_PBS_SQL_DB2_PBSSQL_PBS_NDP_Tina_CG_QtrlyPerformance_Final[[#This Row],[GOU EXP]]+Table_PBS_SQL_DB2_PBSSQL_PBS_NDP_Tina_CG_QtrlyPerformance_Final[[#This Row],[EXT EXP]]</f>
        <v>0</v>
      </c>
      <c r="AU226" s="11" t="str">
        <f>IF(Table_PBS_SQL_DB2_PBSSQL_PBS_NDP_Tina_CG_QtrlyPerformance_Final[[#This Row],[Item_Code]]&gt;"300000", "Capital", "Recurrent")</f>
        <v>Recurrent</v>
      </c>
    </row>
    <row r="227" spans="1:47" x14ac:dyDescent="0.25">
      <c r="A227" t="s">
        <v>295</v>
      </c>
      <c r="B227" t="s">
        <v>296</v>
      </c>
      <c r="C227" t="s">
        <v>293</v>
      </c>
      <c r="D227" t="s">
        <v>1206</v>
      </c>
      <c r="E227" t="s">
        <v>31</v>
      </c>
      <c r="F227" t="s">
        <v>1207</v>
      </c>
      <c r="G227" t="s">
        <v>177</v>
      </c>
      <c r="H227" t="s">
        <v>1222</v>
      </c>
      <c r="I227" t="s">
        <v>467</v>
      </c>
      <c r="J227" t="s">
        <v>1227</v>
      </c>
      <c r="K227" t="s">
        <v>1223</v>
      </c>
      <c r="L227" t="s">
        <v>1224</v>
      </c>
      <c r="M227" t="s">
        <v>1212</v>
      </c>
      <c r="N227" t="s">
        <v>1213</v>
      </c>
      <c r="O227" t="s">
        <v>1004</v>
      </c>
      <c r="P227" t="s">
        <v>868</v>
      </c>
      <c r="Q227" s="11">
        <v>0</v>
      </c>
      <c r="R227" s="11">
        <v>0</v>
      </c>
      <c r="S227" s="11">
        <v>0</v>
      </c>
      <c r="T227" s="11">
        <v>0</v>
      </c>
      <c r="U227" s="11">
        <v>160857531.75</v>
      </c>
      <c r="V227" s="11">
        <v>0</v>
      </c>
      <c r="W227" s="11">
        <v>40857531.75</v>
      </c>
      <c r="X227" s="11">
        <v>120000000</v>
      </c>
      <c r="Y227" s="11">
        <v>0</v>
      </c>
      <c r="Z227" s="11">
        <v>0</v>
      </c>
      <c r="AA227" s="11">
        <v>0</v>
      </c>
      <c r="AB227" s="11">
        <v>0</v>
      </c>
      <c r="AC227" s="11">
        <v>10214383</v>
      </c>
      <c r="AD227" s="11">
        <v>0</v>
      </c>
      <c r="AE227" s="11">
        <v>0</v>
      </c>
      <c r="AF227" s="11">
        <v>0</v>
      </c>
      <c r="AG227" s="11">
        <v>10214383</v>
      </c>
      <c r="AH227" s="11">
        <v>0</v>
      </c>
      <c r="AI227" s="11">
        <v>0</v>
      </c>
      <c r="AJ227" s="11">
        <v>0</v>
      </c>
      <c r="AK227" s="11">
        <v>0</v>
      </c>
      <c r="AL227" s="11">
        <v>20428766</v>
      </c>
      <c r="AM227" s="11">
        <v>0</v>
      </c>
      <c r="AN227" s="11">
        <v>0</v>
      </c>
      <c r="AO2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20428766</v>
      </c>
      <c r="AP2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20428766</v>
      </c>
      <c r="AR2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7" s="11">
        <f>Table_PBS_SQL_DB2_PBSSQL_PBS_NDP_Tina_CG_QtrlyPerformance_Final[[#This Row],[GOU REL]]+Table_PBS_SQL_DB2_PBSSQL_PBS_NDP_Tina_CG_QtrlyPerformance_Final[[#This Row],[EXT REL]]</f>
        <v>20428766</v>
      </c>
      <c r="AT227" s="11">
        <f>Table_PBS_SQL_DB2_PBSSQL_PBS_NDP_Tina_CG_QtrlyPerformance_Final[[#This Row],[GOU EXP]]+Table_PBS_SQL_DB2_PBSSQL_PBS_NDP_Tina_CG_QtrlyPerformance_Final[[#This Row],[EXT EXP]]</f>
        <v>20428766</v>
      </c>
      <c r="AU227" s="11" t="str">
        <f>IF(Table_PBS_SQL_DB2_PBSSQL_PBS_NDP_Tina_CG_QtrlyPerformance_Final[[#This Row],[Item_Code]]&gt;"300000", "Capital", "Recurrent")</f>
        <v>Recurrent</v>
      </c>
    </row>
    <row r="228" spans="1:47" x14ac:dyDescent="0.25">
      <c r="A228" t="s">
        <v>305</v>
      </c>
      <c r="B228" t="s">
        <v>306</v>
      </c>
      <c r="C228" t="s">
        <v>293</v>
      </c>
      <c r="D228" t="s">
        <v>1206</v>
      </c>
      <c r="E228" t="s">
        <v>75</v>
      </c>
      <c r="F228" t="s">
        <v>1228</v>
      </c>
      <c r="G228" t="s">
        <v>75</v>
      </c>
      <c r="H228" t="s">
        <v>1229</v>
      </c>
      <c r="I228" t="s">
        <v>896</v>
      </c>
      <c r="J228" t="s">
        <v>897</v>
      </c>
      <c r="K228" t="s">
        <v>1230</v>
      </c>
      <c r="L228" t="s">
        <v>1231</v>
      </c>
      <c r="M228" t="s">
        <v>1232</v>
      </c>
      <c r="N228" t="s">
        <v>1233</v>
      </c>
      <c r="O228" t="s">
        <v>1064</v>
      </c>
      <c r="P228" t="s">
        <v>1065</v>
      </c>
      <c r="Q228" s="11">
        <v>0</v>
      </c>
      <c r="R228" s="11">
        <v>0</v>
      </c>
      <c r="S228" s="11">
        <v>0</v>
      </c>
      <c r="T228" s="11">
        <v>0</v>
      </c>
      <c r="U228" s="11">
        <v>0</v>
      </c>
      <c r="V228" s="11">
        <v>0</v>
      </c>
      <c r="W228" s="11">
        <v>0</v>
      </c>
      <c r="X228" s="11">
        <v>0</v>
      </c>
      <c r="Y228" s="11">
        <v>0</v>
      </c>
      <c r="Z228" s="11">
        <v>0</v>
      </c>
      <c r="AA228" s="11">
        <v>0</v>
      </c>
      <c r="AB228" s="11">
        <v>0</v>
      </c>
      <c r="AC228" s="11">
        <v>0</v>
      </c>
      <c r="AD228" s="11">
        <v>0</v>
      </c>
      <c r="AE228" s="11">
        <v>436246349</v>
      </c>
      <c r="AF228" s="11">
        <v>0</v>
      </c>
      <c r="AG228" s="11">
        <v>0</v>
      </c>
      <c r="AH228" s="11">
        <v>0</v>
      </c>
      <c r="AI228" s="11">
        <v>0</v>
      </c>
      <c r="AJ228" s="11">
        <v>13724105</v>
      </c>
      <c r="AK228" s="11">
        <v>0</v>
      </c>
      <c r="AL228" s="11">
        <v>0</v>
      </c>
      <c r="AM228" s="11">
        <v>0</v>
      </c>
      <c r="AN228" s="11">
        <v>0</v>
      </c>
      <c r="AO2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436246349</v>
      </c>
      <c r="AQ2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13724105</v>
      </c>
      <c r="AS228" s="11">
        <f>Table_PBS_SQL_DB2_PBSSQL_PBS_NDP_Tina_CG_QtrlyPerformance_Final[[#This Row],[GOU REL]]+Table_PBS_SQL_DB2_PBSSQL_PBS_NDP_Tina_CG_QtrlyPerformance_Final[[#This Row],[EXT REL]]</f>
        <v>436246349</v>
      </c>
      <c r="AT228" s="11">
        <f>Table_PBS_SQL_DB2_PBSSQL_PBS_NDP_Tina_CG_QtrlyPerformance_Final[[#This Row],[GOU EXP]]+Table_PBS_SQL_DB2_PBSSQL_PBS_NDP_Tina_CG_QtrlyPerformance_Final[[#This Row],[EXT EXP]]</f>
        <v>13724105</v>
      </c>
      <c r="AU228" s="11" t="str">
        <f>IF(Table_PBS_SQL_DB2_PBSSQL_PBS_NDP_Tina_CG_QtrlyPerformance_Final[[#This Row],[Item_Code]]&gt;"300000", "Capital", "Recurrent")</f>
        <v>Recurrent</v>
      </c>
    </row>
    <row r="229" spans="1:47" x14ac:dyDescent="0.25">
      <c r="A229" t="s">
        <v>305</v>
      </c>
      <c r="B229" t="s">
        <v>306</v>
      </c>
      <c r="C229" t="s">
        <v>293</v>
      </c>
      <c r="D229" t="s">
        <v>1206</v>
      </c>
      <c r="E229" t="s">
        <v>75</v>
      </c>
      <c r="F229" t="s">
        <v>1228</v>
      </c>
      <c r="G229" t="s">
        <v>75</v>
      </c>
      <c r="H229" t="s">
        <v>1229</v>
      </c>
      <c r="I229" t="s">
        <v>896</v>
      </c>
      <c r="J229" t="s">
        <v>897</v>
      </c>
      <c r="K229" t="s">
        <v>1230</v>
      </c>
      <c r="L229" t="s">
        <v>1231</v>
      </c>
      <c r="M229" t="s">
        <v>1234</v>
      </c>
      <c r="N229" t="s">
        <v>1235</v>
      </c>
      <c r="O229" t="s">
        <v>975</v>
      </c>
      <c r="P229" t="s">
        <v>976</v>
      </c>
      <c r="Q229" s="11">
        <v>0</v>
      </c>
      <c r="R229" s="11">
        <v>0</v>
      </c>
      <c r="S229" s="11">
        <v>0</v>
      </c>
      <c r="T229" s="11">
        <v>0</v>
      </c>
      <c r="U229" s="11">
        <v>0</v>
      </c>
      <c r="V229" s="11">
        <v>0</v>
      </c>
      <c r="W229" s="11">
        <v>0</v>
      </c>
      <c r="X229" s="11">
        <v>0</v>
      </c>
      <c r="Y229" s="11">
        <v>0</v>
      </c>
      <c r="Z229" s="11">
        <v>0</v>
      </c>
      <c r="AA229" s="11">
        <v>0</v>
      </c>
      <c r="AB229" s="11">
        <v>0</v>
      </c>
      <c r="AC229" s="11">
        <v>0</v>
      </c>
      <c r="AD229" s="11">
        <v>0</v>
      </c>
      <c r="AE229" s="11">
        <v>34150000000</v>
      </c>
      <c r="AF229" s="11">
        <v>26545072606.189999</v>
      </c>
      <c r="AG229" s="11">
        <v>0</v>
      </c>
      <c r="AH229" s="11">
        <v>0</v>
      </c>
      <c r="AI229" s="11">
        <v>0</v>
      </c>
      <c r="AJ229" s="11">
        <v>362858846</v>
      </c>
      <c r="AK229" s="11">
        <v>0</v>
      </c>
      <c r="AL229" s="11">
        <v>0</v>
      </c>
      <c r="AM229" s="11">
        <v>0</v>
      </c>
      <c r="AN229" s="11">
        <v>0</v>
      </c>
      <c r="AO2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34150000000</v>
      </c>
      <c r="AQ2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26907931452.189999</v>
      </c>
      <c r="AS229" s="11">
        <f>Table_PBS_SQL_DB2_PBSSQL_PBS_NDP_Tina_CG_QtrlyPerformance_Final[[#This Row],[GOU REL]]+Table_PBS_SQL_DB2_PBSSQL_PBS_NDP_Tina_CG_QtrlyPerformance_Final[[#This Row],[EXT REL]]</f>
        <v>34150000000</v>
      </c>
      <c r="AT229" s="11">
        <f>Table_PBS_SQL_DB2_PBSSQL_PBS_NDP_Tina_CG_QtrlyPerformance_Final[[#This Row],[GOU EXP]]+Table_PBS_SQL_DB2_PBSSQL_PBS_NDP_Tina_CG_QtrlyPerformance_Final[[#This Row],[EXT EXP]]</f>
        <v>26907931452.189999</v>
      </c>
      <c r="AU229" s="11" t="str">
        <f>IF(Table_PBS_SQL_DB2_PBSSQL_PBS_NDP_Tina_CG_QtrlyPerformance_Final[[#This Row],[Item_Code]]&gt;"300000", "Capital", "Recurrent")</f>
        <v>Recurrent</v>
      </c>
    </row>
    <row r="230" spans="1:47" x14ac:dyDescent="0.25">
      <c r="A230" t="s">
        <v>305</v>
      </c>
      <c r="B230" t="s">
        <v>306</v>
      </c>
      <c r="C230" t="s">
        <v>293</v>
      </c>
      <c r="D230" t="s">
        <v>1206</v>
      </c>
      <c r="E230" t="s">
        <v>75</v>
      </c>
      <c r="F230" t="s">
        <v>1228</v>
      </c>
      <c r="G230" t="s">
        <v>75</v>
      </c>
      <c r="H230" t="s">
        <v>1229</v>
      </c>
      <c r="I230" t="s">
        <v>493</v>
      </c>
      <c r="J230" t="s">
        <v>1236</v>
      </c>
      <c r="K230" t="s">
        <v>1237</v>
      </c>
      <c r="L230" t="s">
        <v>1238</v>
      </c>
      <c r="M230" t="s">
        <v>1232</v>
      </c>
      <c r="N230" t="s">
        <v>1233</v>
      </c>
      <c r="O230" t="s">
        <v>1016</v>
      </c>
      <c r="P230" t="s">
        <v>1017</v>
      </c>
      <c r="Q230" s="11">
        <v>0</v>
      </c>
      <c r="R230" s="11">
        <v>0</v>
      </c>
      <c r="S230" s="11">
        <v>0</v>
      </c>
      <c r="T230" s="11">
        <v>0</v>
      </c>
      <c r="U230" s="11">
        <v>40000000</v>
      </c>
      <c r="V230" s="11">
        <v>0</v>
      </c>
      <c r="W230" s="11">
        <v>40000000</v>
      </c>
      <c r="X230" s="11">
        <v>0</v>
      </c>
      <c r="Y230" s="11">
        <v>0</v>
      </c>
      <c r="Z230" s="11">
        <v>0</v>
      </c>
      <c r="AA230" s="11">
        <v>0</v>
      </c>
      <c r="AB230" s="11">
        <v>0</v>
      </c>
      <c r="AC230" s="11">
        <v>6240000</v>
      </c>
      <c r="AD230" s="11">
        <v>0</v>
      </c>
      <c r="AE230" s="11">
        <v>0</v>
      </c>
      <c r="AF230" s="11">
        <v>0</v>
      </c>
      <c r="AG230" s="11">
        <v>6000000</v>
      </c>
      <c r="AH230" s="11">
        <v>2480000</v>
      </c>
      <c r="AI230" s="11">
        <v>0</v>
      </c>
      <c r="AJ230" s="11">
        <v>0</v>
      </c>
      <c r="AK230" s="11">
        <v>0</v>
      </c>
      <c r="AL230" s="11">
        <v>9200000</v>
      </c>
      <c r="AM230" s="11">
        <v>0</v>
      </c>
      <c r="AN230" s="11">
        <v>0</v>
      </c>
      <c r="AO2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12240000</v>
      </c>
      <c r="AP2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11680000</v>
      </c>
      <c r="AR2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 s="11">
        <f>Table_PBS_SQL_DB2_PBSSQL_PBS_NDP_Tina_CG_QtrlyPerformance_Final[[#This Row],[GOU REL]]+Table_PBS_SQL_DB2_PBSSQL_PBS_NDP_Tina_CG_QtrlyPerformance_Final[[#This Row],[EXT REL]]</f>
        <v>12240000</v>
      </c>
      <c r="AT230" s="11">
        <f>Table_PBS_SQL_DB2_PBSSQL_PBS_NDP_Tina_CG_QtrlyPerformance_Final[[#This Row],[GOU EXP]]+Table_PBS_SQL_DB2_PBSSQL_PBS_NDP_Tina_CG_QtrlyPerformance_Final[[#This Row],[EXT EXP]]</f>
        <v>11680000</v>
      </c>
      <c r="AU230" s="11" t="str">
        <f>IF(Table_PBS_SQL_DB2_PBSSQL_PBS_NDP_Tina_CG_QtrlyPerformance_Final[[#This Row],[Item_Code]]&gt;"300000", "Capital", "Recurrent")</f>
        <v>Recurrent</v>
      </c>
    </row>
    <row r="231" spans="1:47" x14ac:dyDescent="0.25">
      <c r="A231" t="s">
        <v>305</v>
      </c>
      <c r="B231" t="s">
        <v>306</v>
      </c>
      <c r="C231" t="s">
        <v>293</v>
      </c>
      <c r="D231" t="s">
        <v>1206</v>
      </c>
      <c r="E231" t="s">
        <v>75</v>
      </c>
      <c r="F231" t="s">
        <v>1228</v>
      </c>
      <c r="G231" t="s">
        <v>75</v>
      </c>
      <c r="H231" t="s">
        <v>1229</v>
      </c>
      <c r="I231" t="s">
        <v>467</v>
      </c>
      <c r="J231" t="s">
        <v>1239</v>
      </c>
      <c r="K231" t="s">
        <v>1230</v>
      </c>
      <c r="L231" t="s">
        <v>1231</v>
      </c>
      <c r="M231" t="s">
        <v>1232</v>
      </c>
      <c r="N231" t="s">
        <v>1233</v>
      </c>
      <c r="O231" t="s">
        <v>1240</v>
      </c>
      <c r="P231" t="s">
        <v>1241</v>
      </c>
      <c r="Q231" s="11">
        <v>0</v>
      </c>
      <c r="R231" s="11">
        <v>0</v>
      </c>
      <c r="S231" s="11">
        <v>0</v>
      </c>
      <c r="T231" s="11">
        <v>0</v>
      </c>
      <c r="U231" s="11">
        <v>8935500</v>
      </c>
      <c r="V231" s="11">
        <v>0</v>
      </c>
      <c r="W231" s="11">
        <v>0</v>
      </c>
      <c r="X231" s="11">
        <v>8935500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0</v>
      </c>
      <c r="AO2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1" s="11">
        <f>Table_PBS_SQL_DB2_PBSSQL_PBS_NDP_Tina_CG_QtrlyPerformance_Final[[#This Row],[GOU REL]]+Table_PBS_SQL_DB2_PBSSQL_PBS_NDP_Tina_CG_QtrlyPerformance_Final[[#This Row],[EXT REL]]</f>
        <v>0</v>
      </c>
      <c r="AT231" s="11">
        <f>Table_PBS_SQL_DB2_PBSSQL_PBS_NDP_Tina_CG_QtrlyPerformance_Final[[#This Row],[GOU EXP]]+Table_PBS_SQL_DB2_PBSSQL_PBS_NDP_Tina_CG_QtrlyPerformance_Final[[#This Row],[EXT EXP]]</f>
        <v>0</v>
      </c>
      <c r="AU231" s="11" t="str">
        <f>IF(Table_PBS_SQL_DB2_PBSSQL_PBS_NDP_Tina_CG_QtrlyPerformance_Final[[#This Row],[Item_Code]]&gt;"300000", "Capital", "Recurrent")</f>
        <v>Recurrent</v>
      </c>
    </row>
    <row r="232" spans="1:47" x14ac:dyDescent="0.25">
      <c r="A232" t="s">
        <v>305</v>
      </c>
      <c r="B232" t="s">
        <v>306</v>
      </c>
      <c r="C232" t="s">
        <v>293</v>
      </c>
      <c r="D232" t="s">
        <v>1206</v>
      </c>
      <c r="E232" t="s">
        <v>75</v>
      </c>
      <c r="F232" t="s">
        <v>1228</v>
      </c>
      <c r="G232" t="s">
        <v>75</v>
      </c>
      <c r="H232" t="s">
        <v>1229</v>
      </c>
      <c r="I232" t="s">
        <v>467</v>
      </c>
      <c r="J232" t="s">
        <v>1239</v>
      </c>
      <c r="K232" t="s">
        <v>1230</v>
      </c>
      <c r="L232" t="s">
        <v>1231</v>
      </c>
      <c r="M232" t="s">
        <v>1234</v>
      </c>
      <c r="N232" t="s">
        <v>1235</v>
      </c>
      <c r="O232" t="s">
        <v>904</v>
      </c>
      <c r="P232" t="s">
        <v>905</v>
      </c>
      <c r="Q232" s="11">
        <v>0</v>
      </c>
      <c r="R232" s="11">
        <v>0</v>
      </c>
      <c r="S232" s="11">
        <v>0</v>
      </c>
      <c r="T232" s="11">
        <v>0</v>
      </c>
      <c r="U232" s="11">
        <v>50000000</v>
      </c>
      <c r="V232" s="11">
        <v>0</v>
      </c>
      <c r="W232" s="11">
        <v>50000000</v>
      </c>
      <c r="X232" s="11">
        <v>0</v>
      </c>
      <c r="Y232" s="11">
        <v>0</v>
      </c>
      <c r="Z232" s="11">
        <v>0</v>
      </c>
      <c r="AA232" s="11">
        <v>0</v>
      </c>
      <c r="AB232" s="11">
        <v>0</v>
      </c>
      <c r="AC232" s="11">
        <v>50000000</v>
      </c>
      <c r="AD232" s="11">
        <v>34000000</v>
      </c>
      <c r="AE232" s="11">
        <v>0</v>
      </c>
      <c r="AF232" s="11">
        <v>0</v>
      </c>
      <c r="AG232" s="11">
        <v>0</v>
      </c>
      <c r="AH232" s="11">
        <v>0</v>
      </c>
      <c r="AI232" s="11">
        <v>0</v>
      </c>
      <c r="AJ232" s="11">
        <v>0</v>
      </c>
      <c r="AK232" s="11">
        <v>0</v>
      </c>
      <c r="AL232" s="11">
        <v>16000000</v>
      </c>
      <c r="AM232" s="11">
        <v>0</v>
      </c>
      <c r="AN232" s="11">
        <v>0</v>
      </c>
      <c r="AO2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2" s="11">
        <f>Table_PBS_SQL_DB2_PBSSQL_PBS_NDP_Tina_CG_QtrlyPerformance_Final[[#This Row],[GOU REL]]+Table_PBS_SQL_DB2_PBSSQL_PBS_NDP_Tina_CG_QtrlyPerformance_Final[[#This Row],[EXT REL]]</f>
        <v>50000000</v>
      </c>
      <c r="AT232" s="11">
        <f>Table_PBS_SQL_DB2_PBSSQL_PBS_NDP_Tina_CG_QtrlyPerformance_Final[[#This Row],[GOU EXP]]+Table_PBS_SQL_DB2_PBSSQL_PBS_NDP_Tina_CG_QtrlyPerformance_Final[[#This Row],[EXT EXP]]</f>
        <v>50000000</v>
      </c>
      <c r="AU232" s="11" t="str">
        <f>IF(Table_PBS_SQL_DB2_PBSSQL_PBS_NDP_Tina_CG_QtrlyPerformance_Final[[#This Row],[Item_Code]]&gt;"300000", "Capital", "Recurrent")</f>
        <v>Recurrent</v>
      </c>
    </row>
    <row r="233" spans="1:47" x14ac:dyDescent="0.25">
      <c r="A233" t="s">
        <v>305</v>
      </c>
      <c r="B233" t="s">
        <v>306</v>
      </c>
      <c r="C233" t="s">
        <v>293</v>
      </c>
      <c r="D233" t="s">
        <v>1206</v>
      </c>
      <c r="E233" t="s">
        <v>75</v>
      </c>
      <c r="F233" t="s">
        <v>1228</v>
      </c>
      <c r="G233" t="s">
        <v>75</v>
      </c>
      <c r="H233" t="s">
        <v>1229</v>
      </c>
      <c r="I233" t="s">
        <v>467</v>
      </c>
      <c r="J233" t="s">
        <v>1239</v>
      </c>
      <c r="K233" t="s">
        <v>1230</v>
      </c>
      <c r="L233" t="s">
        <v>1231</v>
      </c>
      <c r="M233" t="s">
        <v>1234</v>
      </c>
      <c r="N233" t="s">
        <v>1235</v>
      </c>
      <c r="O233" t="s">
        <v>957</v>
      </c>
      <c r="P233" t="s">
        <v>958</v>
      </c>
      <c r="Q233" s="11">
        <v>0</v>
      </c>
      <c r="R233" s="11">
        <v>0</v>
      </c>
      <c r="S233" s="11">
        <v>0</v>
      </c>
      <c r="T233" s="11">
        <v>0</v>
      </c>
      <c r="U233" s="11">
        <v>52000000</v>
      </c>
      <c r="V233" s="11">
        <v>0</v>
      </c>
      <c r="W233" s="11">
        <v>52000000</v>
      </c>
      <c r="X233" s="11">
        <v>0</v>
      </c>
      <c r="Y233" s="11">
        <v>0</v>
      </c>
      <c r="Z233" s="11">
        <v>0</v>
      </c>
      <c r="AA233" s="11">
        <v>0</v>
      </c>
      <c r="AB233" s="11">
        <v>0</v>
      </c>
      <c r="AC233" s="11">
        <v>52000000</v>
      </c>
      <c r="AD233" s="11">
        <v>4450000</v>
      </c>
      <c r="AE233" s="11">
        <v>0</v>
      </c>
      <c r="AF233" s="11">
        <v>0</v>
      </c>
      <c r="AG233" s="11">
        <v>0</v>
      </c>
      <c r="AH233" s="11">
        <v>0</v>
      </c>
      <c r="AI233" s="11">
        <v>0</v>
      </c>
      <c r="AJ233" s="11">
        <v>0</v>
      </c>
      <c r="AK233" s="11">
        <v>0</v>
      </c>
      <c r="AL233" s="11">
        <v>46000000</v>
      </c>
      <c r="AM233" s="11">
        <v>0</v>
      </c>
      <c r="AN233" s="11">
        <v>0</v>
      </c>
      <c r="AO2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52000000</v>
      </c>
      <c r="AP2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50450000</v>
      </c>
      <c r="AR2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 s="11">
        <f>Table_PBS_SQL_DB2_PBSSQL_PBS_NDP_Tina_CG_QtrlyPerformance_Final[[#This Row],[GOU REL]]+Table_PBS_SQL_DB2_PBSSQL_PBS_NDP_Tina_CG_QtrlyPerformance_Final[[#This Row],[EXT REL]]</f>
        <v>52000000</v>
      </c>
      <c r="AT233" s="11">
        <f>Table_PBS_SQL_DB2_PBSSQL_PBS_NDP_Tina_CG_QtrlyPerformance_Final[[#This Row],[GOU EXP]]+Table_PBS_SQL_DB2_PBSSQL_PBS_NDP_Tina_CG_QtrlyPerformance_Final[[#This Row],[EXT EXP]]</f>
        <v>50450000</v>
      </c>
      <c r="AU233" s="11" t="str">
        <f>IF(Table_PBS_SQL_DB2_PBSSQL_PBS_NDP_Tina_CG_QtrlyPerformance_Final[[#This Row],[Item_Code]]&gt;"300000", "Capital", "Recurrent")</f>
        <v>Capital</v>
      </c>
    </row>
    <row r="234" spans="1:47" x14ac:dyDescent="0.25">
      <c r="A234" t="s">
        <v>305</v>
      </c>
      <c r="B234" t="s">
        <v>306</v>
      </c>
      <c r="C234" t="s">
        <v>293</v>
      </c>
      <c r="D234" t="s">
        <v>1206</v>
      </c>
      <c r="E234" t="s">
        <v>75</v>
      </c>
      <c r="F234" t="s">
        <v>1228</v>
      </c>
      <c r="G234" t="s">
        <v>103</v>
      </c>
      <c r="H234" t="s">
        <v>1242</v>
      </c>
      <c r="I234" t="s">
        <v>896</v>
      </c>
      <c r="J234" t="s">
        <v>897</v>
      </c>
      <c r="K234" t="s">
        <v>1243</v>
      </c>
      <c r="L234" t="s">
        <v>1244</v>
      </c>
      <c r="M234" t="s">
        <v>866</v>
      </c>
      <c r="N234" t="s">
        <v>867</v>
      </c>
      <c r="O234" t="s">
        <v>1016</v>
      </c>
      <c r="P234" t="s">
        <v>1017</v>
      </c>
      <c r="Q234" s="11">
        <v>0</v>
      </c>
      <c r="R234" s="11">
        <v>0</v>
      </c>
      <c r="S234" s="11">
        <v>0</v>
      </c>
      <c r="T234" s="11">
        <v>0</v>
      </c>
      <c r="U234" s="11">
        <v>0</v>
      </c>
      <c r="V234" s="11">
        <v>0</v>
      </c>
      <c r="W234" s="11">
        <v>0</v>
      </c>
      <c r="X234" s="11">
        <v>0</v>
      </c>
      <c r="Y234" s="11">
        <v>0</v>
      </c>
      <c r="Z234" s="11">
        <v>0</v>
      </c>
      <c r="AA234" s="11">
        <v>1279989036</v>
      </c>
      <c r="AB234" s="11">
        <v>647225588</v>
      </c>
      <c r="AC234" s="11">
        <v>0</v>
      </c>
      <c r="AD234" s="11">
        <v>0</v>
      </c>
      <c r="AE234" s="11">
        <v>1279989036</v>
      </c>
      <c r="AF234" s="11">
        <v>851556256</v>
      </c>
      <c r="AG234" s="11">
        <v>0</v>
      </c>
      <c r="AH234" s="11">
        <v>0</v>
      </c>
      <c r="AI234" s="11">
        <v>0</v>
      </c>
      <c r="AJ234" s="11">
        <v>1022801921</v>
      </c>
      <c r="AK234" s="11">
        <v>0</v>
      </c>
      <c r="AL234" s="11">
        <v>0</v>
      </c>
      <c r="AM234" s="11">
        <v>0</v>
      </c>
      <c r="AN234" s="11">
        <v>0</v>
      </c>
      <c r="AO2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2559978072</v>
      </c>
      <c r="AQ2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2521583765</v>
      </c>
      <c r="AS234" s="11">
        <f>Table_PBS_SQL_DB2_PBSSQL_PBS_NDP_Tina_CG_QtrlyPerformance_Final[[#This Row],[GOU REL]]+Table_PBS_SQL_DB2_PBSSQL_PBS_NDP_Tina_CG_QtrlyPerformance_Final[[#This Row],[EXT REL]]</f>
        <v>2559978072</v>
      </c>
      <c r="AT234" s="11">
        <f>Table_PBS_SQL_DB2_PBSSQL_PBS_NDP_Tina_CG_QtrlyPerformance_Final[[#This Row],[GOU EXP]]+Table_PBS_SQL_DB2_PBSSQL_PBS_NDP_Tina_CG_QtrlyPerformance_Final[[#This Row],[EXT EXP]]</f>
        <v>2521583765</v>
      </c>
      <c r="AU234" s="11" t="str">
        <f>IF(Table_PBS_SQL_DB2_PBSSQL_PBS_NDP_Tina_CG_QtrlyPerformance_Final[[#This Row],[Item_Code]]&gt;"300000", "Capital", "Recurrent")</f>
        <v>Recurrent</v>
      </c>
    </row>
    <row r="235" spans="1:47" x14ac:dyDescent="0.25">
      <c r="A235" t="s">
        <v>305</v>
      </c>
      <c r="B235" t="s">
        <v>306</v>
      </c>
      <c r="C235" t="s">
        <v>293</v>
      </c>
      <c r="D235" t="s">
        <v>1206</v>
      </c>
      <c r="E235" t="s">
        <v>75</v>
      </c>
      <c r="F235" t="s">
        <v>1228</v>
      </c>
      <c r="G235" t="s">
        <v>103</v>
      </c>
      <c r="H235" t="s">
        <v>1242</v>
      </c>
      <c r="I235" t="s">
        <v>896</v>
      </c>
      <c r="J235" t="s">
        <v>897</v>
      </c>
      <c r="K235" t="s">
        <v>1243</v>
      </c>
      <c r="L235" t="s">
        <v>1244</v>
      </c>
      <c r="M235" t="s">
        <v>866</v>
      </c>
      <c r="N235" t="s">
        <v>867</v>
      </c>
      <c r="O235" t="s">
        <v>1056</v>
      </c>
      <c r="P235" t="s">
        <v>1057</v>
      </c>
      <c r="Q235" s="11">
        <v>0</v>
      </c>
      <c r="R235" s="11">
        <v>0</v>
      </c>
      <c r="S235" s="11">
        <v>0</v>
      </c>
      <c r="T235" s="11">
        <v>0</v>
      </c>
      <c r="U235" s="11">
        <v>0</v>
      </c>
      <c r="V235" s="11">
        <v>0</v>
      </c>
      <c r="W235" s="11">
        <v>0</v>
      </c>
      <c r="X235" s="11">
        <v>0</v>
      </c>
      <c r="Y235" s="11">
        <v>0</v>
      </c>
      <c r="Z235" s="11">
        <v>0</v>
      </c>
      <c r="AA235" s="11">
        <v>182040000</v>
      </c>
      <c r="AB235" s="11">
        <v>30003656</v>
      </c>
      <c r="AC235" s="11">
        <v>0</v>
      </c>
      <c r="AD235" s="11">
        <v>0</v>
      </c>
      <c r="AE235" s="11">
        <v>0</v>
      </c>
      <c r="AF235" s="11">
        <v>132956750</v>
      </c>
      <c r="AG235" s="11">
        <v>0</v>
      </c>
      <c r="AH235" s="11">
        <v>0</v>
      </c>
      <c r="AI235" s="11">
        <v>0</v>
      </c>
      <c r="AJ235" s="11">
        <v>18424388</v>
      </c>
      <c r="AK235" s="11">
        <v>0</v>
      </c>
      <c r="AL235" s="11">
        <v>0</v>
      </c>
      <c r="AM235" s="11">
        <v>0</v>
      </c>
      <c r="AN235" s="11">
        <v>0</v>
      </c>
      <c r="AO2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182040000</v>
      </c>
      <c r="AQ2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181384794</v>
      </c>
      <c r="AS235" s="11">
        <f>Table_PBS_SQL_DB2_PBSSQL_PBS_NDP_Tina_CG_QtrlyPerformance_Final[[#This Row],[GOU REL]]+Table_PBS_SQL_DB2_PBSSQL_PBS_NDP_Tina_CG_QtrlyPerformance_Final[[#This Row],[EXT REL]]</f>
        <v>182040000</v>
      </c>
      <c r="AT235" s="11">
        <f>Table_PBS_SQL_DB2_PBSSQL_PBS_NDP_Tina_CG_QtrlyPerformance_Final[[#This Row],[GOU EXP]]+Table_PBS_SQL_DB2_PBSSQL_PBS_NDP_Tina_CG_QtrlyPerformance_Final[[#This Row],[EXT EXP]]</f>
        <v>181384794</v>
      </c>
      <c r="AU235" s="11" t="str">
        <f>IF(Table_PBS_SQL_DB2_PBSSQL_PBS_NDP_Tina_CG_QtrlyPerformance_Final[[#This Row],[Item_Code]]&gt;"300000", "Capital", "Recurrent")</f>
        <v>Recurrent</v>
      </c>
    </row>
    <row r="236" spans="1:47" x14ac:dyDescent="0.25">
      <c r="A236" t="s">
        <v>305</v>
      </c>
      <c r="B236" t="s">
        <v>306</v>
      </c>
      <c r="C236" t="s">
        <v>293</v>
      </c>
      <c r="D236" t="s">
        <v>1206</v>
      </c>
      <c r="E236" t="s">
        <v>75</v>
      </c>
      <c r="F236" t="s">
        <v>1228</v>
      </c>
      <c r="G236" t="s">
        <v>103</v>
      </c>
      <c r="H236" t="s">
        <v>1242</v>
      </c>
      <c r="I236" t="s">
        <v>896</v>
      </c>
      <c r="J236" t="s">
        <v>897</v>
      </c>
      <c r="K236" t="s">
        <v>1245</v>
      </c>
      <c r="L236" t="s">
        <v>1246</v>
      </c>
      <c r="M236" t="s">
        <v>1168</v>
      </c>
      <c r="N236" t="s">
        <v>1169</v>
      </c>
      <c r="O236" t="s">
        <v>1062</v>
      </c>
      <c r="P236" t="s">
        <v>1063</v>
      </c>
      <c r="Q236" s="11">
        <v>0</v>
      </c>
      <c r="R236" s="11">
        <v>0</v>
      </c>
      <c r="S236" s="11">
        <v>0</v>
      </c>
      <c r="T236" s="11">
        <v>0</v>
      </c>
      <c r="U236" s="11">
        <v>0</v>
      </c>
      <c r="V236" s="11">
        <v>0</v>
      </c>
      <c r="W236" s="11">
        <v>0</v>
      </c>
      <c r="X236" s="11">
        <v>0</v>
      </c>
      <c r="Y236" s="11">
        <v>0</v>
      </c>
      <c r="Z236" s="11">
        <v>0</v>
      </c>
      <c r="AA236" s="11">
        <v>1645380000</v>
      </c>
      <c r="AB236" s="11">
        <v>115331226</v>
      </c>
      <c r="AC236" s="11">
        <v>0</v>
      </c>
      <c r="AD236" s="11">
        <v>0</v>
      </c>
      <c r="AE236" s="11">
        <v>0</v>
      </c>
      <c r="AF236" s="11">
        <v>496742915</v>
      </c>
      <c r="AG236" s="11">
        <v>0</v>
      </c>
      <c r="AH236" s="11">
        <v>0</v>
      </c>
      <c r="AI236" s="11">
        <v>0</v>
      </c>
      <c r="AJ236" s="11">
        <v>266696549</v>
      </c>
      <c r="AK236" s="11">
        <v>0</v>
      </c>
      <c r="AL236" s="11">
        <v>0</v>
      </c>
      <c r="AM236" s="11">
        <v>0</v>
      </c>
      <c r="AN236" s="11">
        <v>317364967</v>
      </c>
      <c r="AO2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1645380000</v>
      </c>
      <c r="AQ2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1196135657</v>
      </c>
      <c r="AS236" s="11">
        <f>Table_PBS_SQL_DB2_PBSSQL_PBS_NDP_Tina_CG_QtrlyPerformance_Final[[#This Row],[GOU REL]]+Table_PBS_SQL_DB2_PBSSQL_PBS_NDP_Tina_CG_QtrlyPerformance_Final[[#This Row],[EXT REL]]</f>
        <v>1645380000</v>
      </c>
      <c r="AT236" s="11">
        <f>Table_PBS_SQL_DB2_PBSSQL_PBS_NDP_Tina_CG_QtrlyPerformance_Final[[#This Row],[GOU EXP]]+Table_PBS_SQL_DB2_PBSSQL_PBS_NDP_Tina_CG_QtrlyPerformance_Final[[#This Row],[EXT EXP]]</f>
        <v>1196135657</v>
      </c>
      <c r="AU236" s="11" t="str">
        <f>IF(Table_PBS_SQL_DB2_PBSSQL_PBS_NDP_Tina_CG_QtrlyPerformance_Final[[#This Row],[Item_Code]]&gt;"300000", "Capital", "Recurrent")</f>
        <v>Recurrent</v>
      </c>
    </row>
    <row r="237" spans="1:47" x14ac:dyDescent="0.25">
      <c r="A237" t="s">
        <v>305</v>
      </c>
      <c r="B237" t="s">
        <v>306</v>
      </c>
      <c r="C237" t="s">
        <v>293</v>
      </c>
      <c r="D237" t="s">
        <v>1206</v>
      </c>
      <c r="E237" t="s">
        <v>75</v>
      </c>
      <c r="F237" t="s">
        <v>1228</v>
      </c>
      <c r="G237" t="s">
        <v>103</v>
      </c>
      <c r="H237" t="s">
        <v>1242</v>
      </c>
      <c r="I237" t="s">
        <v>896</v>
      </c>
      <c r="J237" t="s">
        <v>897</v>
      </c>
      <c r="K237" t="s">
        <v>1245</v>
      </c>
      <c r="L237" t="s">
        <v>1246</v>
      </c>
      <c r="M237" t="s">
        <v>1168</v>
      </c>
      <c r="N237" t="s">
        <v>1169</v>
      </c>
      <c r="O237" t="s">
        <v>922</v>
      </c>
      <c r="P237" t="s">
        <v>923</v>
      </c>
      <c r="Q237" s="11">
        <v>0</v>
      </c>
      <c r="R237" s="11">
        <v>0</v>
      </c>
      <c r="S237" s="11">
        <v>0</v>
      </c>
      <c r="T237" s="11">
        <v>0</v>
      </c>
      <c r="U237" s="11">
        <v>0</v>
      </c>
      <c r="V237" s="11">
        <v>0</v>
      </c>
      <c r="W237" s="11">
        <v>0</v>
      </c>
      <c r="X237" s="11">
        <v>0</v>
      </c>
      <c r="Y237" s="11">
        <v>0</v>
      </c>
      <c r="Z237" s="11">
        <v>0</v>
      </c>
      <c r="AA237" s="11">
        <v>12218900</v>
      </c>
      <c r="AB237" s="11">
        <v>0</v>
      </c>
      <c r="AC237" s="11">
        <v>0</v>
      </c>
      <c r="AD237" s="11">
        <v>0</v>
      </c>
      <c r="AE237" s="11">
        <v>36656700</v>
      </c>
      <c r="AF237" s="11">
        <v>48875600</v>
      </c>
      <c r="AG237" s="11">
        <v>0</v>
      </c>
      <c r="AH237" s="11">
        <v>0</v>
      </c>
      <c r="AI237" s="11">
        <v>0</v>
      </c>
      <c r="AJ237" s="11">
        <v>0</v>
      </c>
      <c r="AK237" s="11">
        <v>0</v>
      </c>
      <c r="AL237" s="11">
        <v>0</v>
      </c>
      <c r="AM237" s="11">
        <v>0</v>
      </c>
      <c r="AN237" s="11">
        <v>0</v>
      </c>
      <c r="AO2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48875600</v>
      </c>
      <c r="AQ2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48875600</v>
      </c>
      <c r="AS237" s="11">
        <f>Table_PBS_SQL_DB2_PBSSQL_PBS_NDP_Tina_CG_QtrlyPerformance_Final[[#This Row],[GOU REL]]+Table_PBS_SQL_DB2_PBSSQL_PBS_NDP_Tina_CG_QtrlyPerformance_Final[[#This Row],[EXT REL]]</f>
        <v>48875600</v>
      </c>
      <c r="AT237" s="11">
        <f>Table_PBS_SQL_DB2_PBSSQL_PBS_NDP_Tina_CG_QtrlyPerformance_Final[[#This Row],[GOU EXP]]+Table_PBS_SQL_DB2_PBSSQL_PBS_NDP_Tina_CG_QtrlyPerformance_Final[[#This Row],[EXT EXP]]</f>
        <v>48875600</v>
      </c>
      <c r="AU237" s="11" t="str">
        <f>IF(Table_PBS_SQL_DB2_PBSSQL_PBS_NDP_Tina_CG_QtrlyPerformance_Final[[#This Row],[Item_Code]]&gt;"300000", "Capital", "Recurrent")</f>
        <v>Recurrent</v>
      </c>
    </row>
    <row r="238" spans="1:47" x14ac:dyDescent="0.25">
      <c r="A238" t="s">
        <v>305</v>
      </c>
      <c r="B238" t="s">
        <v>306</v>
      </c>
      <c r="C238" t="s">
        <v>293</v>
      </c>
      <c r="D238" t="s">
        <v>1206</v>
      </c>
      <c r="E238" t="s">
        <v>75</v>
      </c>
      <c r="F238" t="s">
        <v>1228</v>
      </c>
      <c r="G238" t="s">
        <v>103</v>
      </c>
      <c r="H238" t="s">
        <v>1242</v>
      </c>
      <c r="I238" t="s">
        <v>896</v>
      </c>
      <c r="J238" t="s">
        <v>897</v>
      </c>
      <c r="K238" t="s">
        <v>1245</v>
      </c>
      <c r="L238" t="s">
        <v>1246</v>
      </c>
      <c r="M238" t="s">
        <v>1168</v>
      </c>
      <c r="N238" t="s">
        <v>1169</v>
      </c>
      <c r="O238" t="s">
        <v>878</v>
      </c>
      <c r="P238" t="s">
        <v>879</v>
      </c>
      <c r="Q238" s="11">
        <v>0</v>
      </c>
      <c r="R238" s="11">
        <v>0</v>
      </c>
      <c r="S238" s="11">
        <v>0</v>
      </c>
      <c r="T238" s="11">
        <v>0</v>
      </c>
      <c r="U238" s="11">
        <v>0</v>
      </c>
      <c r="V238" s="11">
        <v>0</v>
      </c>
      <c r="W238" s="11">
        <v>0</v>
      </c>
      <c r="X238" s="11">
        <v>0</v>
      </c>
      <c r="Y238" s="11">
        <v>0</v>
      </c>
      <c r="Z238" s="11">
        <v>0</v>
      </c>
      <c r="AA238" s="11">
        <v>11882617242</v>
      </c>
      <c r="AB238" s="11">
        <v>6819536070</v>
      </c>
      <c r="AC238" s="11">
        <v>0</v>
      </c>
      <c r="AD238" s="11">
        <v>0</v>
      </c>
      <c r="AE238" s="11">
        <v>0</v>
      </c>
      <c r="AF238" s="11">
        <v>1508776000</v>
      </c>
      <c r="AG238" s="11">
        <v>0</v>
      </c>
      <c r="AH238" s="11">
        <v>0</v>
      </c>
      <c r="AI238" s="11">
        <v>0</v>
      </c>
      <c r="AJ238" s="11">
        <v>3025823545</v>
      </c>
      <c r="AK238" s="11">
        <v>0</v>
      </c>
      <c r="AL238" s="11">
        <v>0</v>
      </c>
      <c r="AM238" s="11">
        <v>0</v>
      </c>
      <c r="AN238" s="11">
        <v>492376117</v>
      </c>
      <c r="AO2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11882617242</v>
      </c>
      <c r="AQ2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11846511732</v>
      </c>
      <c r="AS238" s="11">
        <f>Table_PBS_SQL_DB2_PBSSQL_PBS_NDP_Tina_CG_QtrlyPerformance_Final[[#This Row],[GOU REL]]+Table_PBS_SQL_DB2_PBSSQL_PBS_NDP_Tina_CG_QtrlyPerformance_Final[[#This Row],[EXT REL]]</f>
        <v>11882617242</v>
      </c>
      <c r="AT238" s="11">
        <f>Table_PBS_SQL_DB2_PBSSQL_PBS_NDP_Tina_CG_QtrlyPerformance_Final[[#This Row],[GOU EXP]]+Table_PBS_SQL_DB2_PBSSQL_PBS_NDP_Tina_CG_QtrlyPerformance_Final[[#This Row],[EXT EXP]]</f>
        <v>11846511732</v>
      </c>
      <c r="AU238" s="11" t="str">
        <f>IF(Table_PBS_SQL_DB2_PBSSQL_PBS_NDP_Tina_CG_QtrlyPerformance_Final[[#This Row],[Item_Code]]&gt;"300000", "Capital", "Recurrent")</f>
        <v>Recurrent</v>
      </c>
    </row>
    <row r="239" spans="1:47" x14ac:dyDescent="0.25">
      <c r="A239" t="s">
        <v>305</v>
      </c>
      <c r="B239" t="s">
        <v>306</v>
      </c>
      <c r="C239" t="s">
        <v>293</v>
      </c>
      <c r="D239" t="s">
        <v>1206</v>
      </c>
      <c r="E239" t="s">
        <v>75</v>
      </c>
      <c r="F239" t="s">
        <v>1228</v>
      </c>
      <c r="G239" t="s">
        <v>103</v>
      </c>
      <c r="H239" t="s">
        <v>1242</v>
      </c>
      <c r="I239" t="s">
        <v>896</v>
      </c>
      <c r="J239" t="s">
        <v>897</v>
      </c>
      <c r="K239" t="s">
        <v>311</v>
      </c>
      <c r="L239" t="s">
        <v>1247</v>
      </c>
      <c r="M239" t="s">
        <v>866</v>
      </c>
      <c r="N239" t="s">
        <v>867</v>
      </c>
      <c r="O239" t="s">
        <v>1058</v>
      </c>
      <c r="P239" t="s">
        <v>1059</v>
      </c>
      <c r="Q239" s="11">
        <v>0</v>
      </c>
      <c r="R239" s="11">
        <v>0</v>
      </c>
      <c r="S239" s="11">
        <v>0</v>
      </c>
      <c r="T239" s="11">
        <v>0</v>
      </c>
      <c r="U239" s="11">
        <v>0</v>
      </c>
      <c r="V239" s="11">
        <v>0</v>
      </c>
      <c r="W239" s="11">
        <v>0</v>
      </c>
      <c r="X239" s="11">
        <v>0</v>
      </c>
      <c r="Y239" s="11">
        <v>0</v>
      </c>
      <c r="Z239" s="11">
        <v>0</v>
      </c>
      <c r="AA239" s="11">
        <v>0</v>
      </c>
      <c r="AB239" s="11">
        <v>0</v>
      </c>
      <c r="AC239" s="11">
        <v>0</v>
      </c>
      <c r="AD239" s="11">
        <v>0</v>
      </c>
      <c r="AE239" s="11">
        <v>504000000</v>
      </c>
      <c r="AF239" s="11">
        <v>0</v>
      </c>
      <c r="AG239" s="11">
        <v>0</v>
      </c>
      <c r="AH239" s="11">
        <v>0</v>
      </c>
      <c r="AI239" s="11">
        <v>372960000</v>
      </c>
      <c r="AJ239" s="11">
        <v>0</v>
      </c>
      <c r="AK239" s="11">
        <v>0</v>
      </c>
      <c r="AL239" s="11">
        <v>0</v>
      </c>
      <c r="AM239" s="11">
        <v>241920000</v>
      </c>
      <c r="AN239" s="11">
        <v>0</v>
      </c>
      <c r="AO2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1118880000</v>
      </c>
      <c r="AQ2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 s="11">
        <f>Table_PBS_SQL_DB2_PBSSQL_PBS_NDP_Tina_CG_QtrlyPerformance_Final[[#This Row],[GOU REL]]+Table_PBS_SQL_DB2_PBSSQL_PBS_NDP_Tina_CG_QtrlyPerformance_Final[[#This Row],[EXT REL]]</f>
        <v>1118880000</v>
      </c>
      <c r="AT239" s="11">
        <f>Table_PBS_SQL_DB2_PBSSQL_PBS_NDP_Tina_CG_QtrlyPerformance_Final[[#This Row],[GOU EXP]]+Table_PBS_SQL_DB2_PBSSQL_PBS_NDP_Tina_CG_QtrlyPerformance_Final[[#This Row],[EXT EXP]]</f>
        <v>0</v>
      </c>
      <c r="AU239" s="11" t="str">
        <f>IF(Table_PBS_SQL_DB2_PBSSQL_PBS_NDP_Tina_CG_QtrlyPerformance_Final[[#This Row],[Item_Code]]&gt;"300000", "Capital", "Recurrent")</f>
        <v>Capital</v>
      </c>
    </row>
    <row r="240" spans="1:47" x14ac:dyDescent="0.25">
      <c r="A240" t="s">
        <v>305</v>
      </c>
      <c r="B240" t="s">
        <v>306</v>
      </c>
      <c r="C240" t="s">
        <v>293</v>
      </c>
      <c r="D240" t="s">
        <v>1206</v>
      </c>
      <c r="E240" t="s">
        <v>75</v>
      </c>
      <c r="F240" t="s">
        <v>1228</v>
      </c>
      <c r="G240" t="s">
        <v>103</v>
      </c>
      <c r="H240" t="s">
        <v>1242</v>
      </c>
      <c r="I240" t="s">
        <v>896</v>
      </c>
      <c r="J240" t="s">
        <v>897</v>
      </c>
      <c r="K240" t="s">
        <v>311</v>
      </c>
      <c r="L240" t="s">
        <v>1247</v>
      </c>
      <c r="M240" t="s">
        <v>1168</v>
      </c>
      <c r="N240" t="s">
        <v>1169</v>
      </c>
      <c r="O240" t="s">
        <v>1004</v>
      </c>
      <c r="P240" t="s">
        <v>868</v>
      </c>
      <c r="Q240" s="11">
        <v>0</v>
      </c>
      <c r="R240" s="11">
        <v>0</v>
      </c>
      <c r="S240" s="11">
        <v>0</v>
      </c>
      <c r="T240" s="11">
        <v>0</v>
      </c>
      <c r="U240" s="11">
        <v>0</v>
      </c>
      <c r="V240" s="11">
        <v>0</v>
      </c>
      <c r="W240" s="11">
        <v>0</v>
      </c>
      <c r="X240" s="11">
        <v>0</v>
      </c>
      <c r="Y240" s="11">
        <v>0</v>
      </c>
      <c r="Z240" s="11">
        <v>0</v>
      </c>
      <c r="AA240" s="11">
        <v>0</v>
      </c>
      <c r="AB240" s="11">
        <v>0</v>
      </c>
      <c r="AC240" s="11">
        <v>0</v>
      </c>
      <c r="AD240" s="11">
        <v>0</v>
      </c>
      <c r="AE240" s="11">
        <v>214000000</v>
      </c>
      <c r="AF240" s="11">
        <v>0</v>
      </c>
      <c r="AG240" s="11">
        <v>0</v>
      </c>
      <c r="AH240" s="11">
        <v>0</v>
      </c>
      <c r="AI240" s="11">
        <v>158374800</v>
      </c>
      <c r="AJ240" s="11">
        <v>0</v>
      </c>
      <c r="AK240" s="11">
        <v>0</v>
      </c>
      <c r="AL240" s="11">
        <v>0</v>
      </c>
      <c r="AM240" s="11">
        <v>102739600</v>
      </c>
      <c r="AN240" s="11">
        <v>4335000</v>
      </c>
      <c r="AO2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475114400</v>
      </c>
      <c r="AQ2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4335000</v>
      </c>
      <c r="AS240" s="11">
        <f>Table_PBS_SQL_DB2_PBSSQL_PBS_NDP_Tina_CG_QtrlyPerformance_Final[[#This Row],[GOU REL]]+Table_PBS_SQL_DB2_PBSSQL_PBS_NDP_Tina_CG_QtrlyPerformance_Final[[#This Row],[EXT REL]]</f>
        <v>475114400</v>
      </c>
      <c r="AT240" s="11">
        <f>Table_PBS_SQL_DB2_PBSSQL_PBS_NDP_Tina_CG_QtrlyPerformance_Final[[#This Row],[GOU EXP]]+Table_PBS_SQL_DB2_PBSSQL_PBS_NDP_Tina_CG_QtrlyPerformance_Final[[#This Row],[EXT EXP]]</f>
        <v>4335000</v>
      </c>
      <c r="AU240" s="11" t="str">
        <f>IF(Table_PBS_SQL_DB2_PBSSQL_PBS_NDP_Tina_CG_QtrlyPerformance_Final[[#This Row],[Item_Code]]&gt;"300000", "Capital", "Recurrent")</f>
        <v>Recurrent</v>
      </c>
    </row>
    <row r="241" spans="1:47" x14ac:dyDescent="0.25">
      <c r="A241" t="s">
        <v>305</v>
      </c>
      <c r="B241" t="s">
        <v>306</v>
      </c>
      <c r="C241" t="s">
        <v>293</v>
      </c>
      <c r="D241" t="s">
        <v>1206</v>
      </c>
      <c r="E241" t="s">
        <v>75</v>
      </c>
      <c r="F241" t="s">
        <v>1228</v>
      </c>
      <c r="G241" t="s">
        <v>103</v>
      </c>
      <c r="H241" t="s">
        <v>1242</v>
      </c>
      <c r="I241" t="s">
        <v>493</v>
      </c>
      <c r="J241" t="s">
        <v>1248</v>
      </c>
      <c r="K241" t="s">
        <v>1243</v>
      </c>
      <c r="L241" t="s">
        <v>1244</v>
      </c>
      <c r="M241" t="s">
        <v>866</v>
      </c>
      <c r="N241" t="s">
        <v>867</v>
      </c>
      <c r="O241" t="s">
        <v>1064</v>
      </c>
      <c r="P241" t="s">
        <v>1065</v>
      </c>
      <c r="Q241" s="11">
        <v>0</v>
      </c>
      <c r="R241" s="11">
        <v>0</v>
      </c>
      <c r="S241" s="11">
        <v>0</v>
      </c>
      <c r="T241" s="11">
        <v>0</v>
      </c>
      <c r="U241" s="11">
        <v>980741644</v>
      </c>
      <c r="V241" s="11">
        <v>0</v>
      </c>
      <c r="W241" s="11">
        <v>223584280</v>
      </c>
      <c r="X241" s="11">
        <v>757157364</v>
      </c>
      <c r="Y241" s="11">
        <v>0</v>
      </c>
      <c r="Z241" s="11">
        <v>0</v>
      </c>
      <c r="AA241" s="11">
        <v>0</v>
      </c>
      <c r="AB241" s="11">
        <v>0</v>
      </c>
      <c r="AC241" s="11">
        <v>0</v>
      </c>
      <c r="AD241" s="11">
        <v>0</v>
      </c>
      <c r="AE241" s="11">
        <v>0</v>
      </c>
      <c r="AF241" s="11">
        <v>0</v>
      </c>
      <c r="AG241" s="11">
        <v>219430079</v>
      </c>
      <c r="AH241" s="11">
        <v>172958750</v>
      </c>
      <c r="AI241" s="11">
        <v>0</v>
      </c>
      <c r="AJ241" s="11">
        <v>0</v>
      </c>
      <c r="AK241" s="11">
        <v>4154201</v>
      </c>
      <c r="AL241" s="11">
        <v>22958242</v>
      </c>
      <c r="AM241" s="11">
        <v>0</v>
      </c>
      <c r="AN241" s="11">
        <v>0</v>
      </c>
      <c r="AO2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223584280</v>
      </c>
      <c r="AP2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195916992</v>
      </c>
      <c r="AR2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 s="11">
        <f>Table_PBS_SQL_DB2_PBSSQL_PBS_NDP_Tina_CG_QtrlyPerformance_Final[[#This Row],[GOU REL]]+Table_PBS_SQL_DB2_PBSSQL_PBS_NDP_Tina_CG_QtrlyPerformance_Final[[#This Row],[EXT REL]]</f>
        <v>223584280</v>
      </c>
      <c r="AT241" s="11">
        <f>Table_PBS_SQL_DB2_PBSSQL_PBS_NDP_Tina_CG_QtrlyPerformance_Final[[#This Row],[GOU EXP]]+Table_PBS_SQL_DB2_PBSSQL_PBS_NDP_Tina_CG_QtrlyPerformance_Final[[#This Row],[EXT EXP]]</f>
        <v>195916992</v>
      </c>
      <c r="AU241" s="11" t="str">
        <f>IF(Table_PBS_SQL_DB2_PBSSQL_PBS_NDP_Tina_CG_QtrlyPerformance_Final[[#This Row],[Item_Code]]&gt;"300000", "Capital", "Recurrent")</f>
        <v>Recurrent</v>
      </c>
    </row>
    <row r="242" spans="1:47" x14ac:dyDescent="0.25">
      <c r="A242" t="s">
        <v>305</v>
      </c>
      <c r="B242" t="s">
        <v>306</v>
      </c>
      <c r="C242" t="s">
        <v>293</v>
      </c>
      <c r="D242" t="s">
        <v>1206</v>
      </c>
      <c r="E242" t="s">
        <v>75</v>
      </c>
      <c r="F242" t="s">
        <v>1228</v>
      </c>
      <c r="G242" t="s">
        <v>103</v>
      </c>
      <c r="H242" t="s">
        <v>1242</v>
      </c>
      <c r="I242" t="s">
        <v>493</v>
      </c>
      <c r="J242" t="s">
        <v>1248</v>
      </c>
      <c r="K242" t="s">
        <v>1243</v>
      </c>
      <c r="L242" t="s">
        <v>1244</v>
      </c>
      <c r="M242" t="s">
        <v>866</v>
      </c>
      <c r="N242" t="s">
        <v>867</v>
      </c>
      <c r="O242" t="s">
        <v>904</v>
      </c>
      <c r="P242" t="s">
        <v>905</v>
      </c>
      <c r="Q242" s="11">
        <v>0</v>
      </c>
      <c r="R242" s="11">
        <v>0</v>
      </c>
      <c r="S242" s="11">
        <v>0</v>
      </c>
      <c r="T242" s="11">
        <v>0</v>
      </c>
      <c r="U242" s="11">
        <v>200690000</v>
      </c>
      <c r="V242" s="11">
        <v>0</v>
      </c>
      <c r="W242" s="11">
        <v>30000000</v>
      </c>
      <c r="X242" s="11">
        <v>170690000</v>
      </c>
      <c r="Y242" s="11">
        <v>0</v>
      </c>
      <c r="Z242" s="11">
        <v>0</v>
      </c>
      <c r="AA242" s="11">
        <v>0</v>
      </c>
      <c r="AB242" s="11">
        <v>0</v>
      </c>
      <c r="AC242" s="11">
        <v>0</v>
      </c>
      <c r="AD242" s="11">
        <v>0</v>
      </c>
      <c r="AE242" s="11">
        <v>0</v>
      </c>
      <c r="AF242" s="11">
        <v>0</v>
      </c>
      <c r="AG242" s="11">
        <v>7999999</v>
      </c>
      <c r="AH242" s="11">
        <v>7980000</v>
      </c>
      <c r="AI242" s="11">
        <v>0</v>
      </c>
      <c r="AJ242" s="11">
        <v>0</v>
      </c>
      <c r="AK242" s="11">
        <v>22000001</v>
      </c>
      <c r="AL242" s="11">
        <v>21999999</v>
      </c>
      <c r="AM242" s="11">
        <v>0</v>
      </c>
      <c r="AN242" s="11">
        <v>0</v>
      </c>
      <c r="AO2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29979999</v>
      </c>
      <c r="AR2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 s="11">
        <f>Table_PBS_SQL_DB2_PBSSQL_PBS_NDP_Tina_CG_QtrlyPerformance_Final[[#This Row],[GOU REL]]+Table_PBS_SQL_DB2_PBSSQL_PBS_NDP_Tina_CG_QtrlyPerformance_Final[[#This Row],[EXT REL]]</f>
        <v>30000000</v>
      </c>
      <c r="AT242" s="11">
        <f>Table_PBS_SQL_DB2_PBSSQL_PBS_NDP_Tina_CG_QtrlyPerformance_Final[[#This Row],[GOU EXP]]+Table_PBS_SQL_DB2_PBSSQL_PBS_NDP_Tina_CG_QtrlyPerformance_Final[[#This Row],[EXT EXP]]</f>
        <v>29979999</v>
      </c>
      <c r="AU242" s="11" t="str">
        <f>IF(Table_PBS_SQL_DB2_PBSSQL_PBS_NDP_Tina_CG_QtrlyPerformance_Final[[#This Row],[Item_Code]]&gt;"300000", "Capital", "Recurrent")</f>
        <v>Recurrent</v>
      </c>
    </row>
    <row r="243" spans="1:47" x14ac:dyDescent="0.25">
      <c r="A243" t="s">
        <v>305</v>
      </c>
      <c r="B243" t="s">
        <v>306</v>
      </c>
      <c r="C243" t="s">
        <v>293</v>
      </c>
      <c r="D243" t="s">
        <v>1206</v>
      </c>
      <c r="E243" t="s">
        <v>75</v>
      </c>
      <c r="F243" t="s">
        <v>1228</v>
      </c>
      <c r="G243" t="s">
        <v>103</v>
      </c>
      <c r="H243" t="s">
        <v>1242</v>
      </c>
      <c r="I243" t="s">
        <v>493</v>
      </c>
      <c r="J243" t="s">
        <v>1248</v>
      </c>
      <c r="K243" t="s">
        <v>1243</v>
      </c>
      <c r="L243" t="s">
        <v>1244</v>
      </c>
      <c r="M243" t="s">
        <v>866</v>
      </c>
      <c r="N243" t="s">
        <v>867</v>
      </c>
      <c r="O243" t="s">
        <v>967</v>
      </c>
      <c r="P243" t="s">
        <v>968</v>
      </c>
      <c r="Q243" s="11">
        <v>0</v>
      </c>
      <c r="R243" s="11">
        <v>0</v>
      </c>
      <c r="S243" s="11">
        <v>0</v>
      </c>
      <c r="T243" s="11">
        <v>0</v>
      </c>
      <c r="U243" s="11">
        <v>40000000</v>
      </c>
      <c r="V243" s="11">
        <v>0</v>
      </c>
      <c r="W243" s="11">
        <v>40000000</v>
      </c>
      <c r="X243" s="11">
        <v>0</v>
      </c>
      <c r="Y243" s="11">
        <v>0</v>
      </c>
      <c r="Z243" s="11">
        <v>0</v>
      </c>
      <c r="AA243" s="11">
        <v>0</v>
      </c>
      <c r="AB243" s="11">
        <v>0</v>
      </c>
      <c r="AC243" s="11">
        <v>0</v>
      </c>
      <c r="AD243" s="11">
        <v>0</v>
      </c>
      <c r="AE243" s="11">
        <v>0</v>
      </c>
      <c r="AF243" s="11">
        <v>0</v>
      </c>
      <c r="AG243" s="11">
        <v>0</v>
      </c>
      <c r="AH243" s="11">
        <v>0</v>
      </c>
      <c r="AI243" s="11">
        <v>0</v>
      </c>
      <c r="AJ243" s="11">
        <v>0</v>
      </c>
      <c r="AK243" s="11">
        <v>40000000</v>
      </c>
      <c r="AL243" s="11">
        <v>40000000</v>
      </c>
      <c r="AM243" s="11">
        <v>0</v>
      </c>
      <c r="AN243" s="11">
        <v>0</v>
      </c>
      <c r="AO2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 s="11">
        <f>Table_PBS_SQL_DB2_PBSSQL_PBS_NDP_Tina_CG_QtrlyPerformance_Final[[#This Row],[GOU REL]]+Table_PBS_SQL_DB2_PBSSQL_PBS_NDP_Tina_CG_QtrlyPerformance_Final[[#This Row],[EXT REL]]</f>
        <v>40000000</v>
      </c>
      <c r="AT243" s="11">
        <f>Table_PBS_SQL_DB2_PBSSQL_PBS_NDP_Tina_CG_QtrlyPerformance_Final[[#This Row],[GOU EXP]]+Table_PBS_SQL_DB2_PBSSQL_PBS_NDP_Tina_CG_QtrlyPerformance_Final[[#This Row],[EXT EXP]]</f>
        <v>40000000</v>
      </c>
      <c r="AU243" s="11" t="str">
        <f>IF(Table_PBS_SQL_DB2_PBSSQL_PBS_NDP_Tina_CG_QtrlyPerformance_Final[[#This Row],[Item_Code]]&gt;"300000", "Capital", "Recurrent")</f>
        <v>Recurrent</v>
      </c>
    </row>
    <row r="244" spans="1:47" x14ac:dyDescent="0.25">
      <c r="A244" t="s">
        <v>305</v>
      </c>
      <c r="B244" t="s">
        <v>306</v>
      </c>
      <c r="C244" t="s">
        <v>293</v>
      </c>
      <c r="D244" t="s">
        <v>1206</v>
      </c>
      <c r="E244" t="s">
        <v>75</v>
      </c>
      <c r="F244" t="s">
        <v>1228</v>
      </c>
      <c r="G244" t="s">
        <v>103</v>
      </c>
      <c r="H244" t="s">
        <v>1242</v>
      </c>
      <c r="I244" t="s">
        <v>493</v>
      </c>
      <c r="J244" t="s">
        <v>1248</v>
      </c>
      <c r="K244" t="s">
        <v>1243</v>
      </c>
      <c r="L244" t="s">
        <v>1244</v>
      </c>
      <c r="M244" t="s">
        <v>866</v>
      </c>
      <c r="N244" t="s">
        <v>867</v>
      </c>
      <c r="O244" t="s">
        <v>1087</v>
      </c>
      <c r="P244" t="s">
        <v>1088</v>
      </c>
      <c r="Q244" s="11">
        <v>0</v>
      </c>
      <c r="R244" s="11">
        <v>0</v>
      </c>
      <c r="S244" s="11">
        <v>0</v>
      </c>
      <c r="T244" s="11">
        <v>0</v>
      </c>
      <c r="U244" s="11">
        <v>1127058256</v>
      </c>
      <c r="V244" s="11">
        <v>0</v>
      </c>
      <c r="W244" s="11">
        <v>0</v>
      </c>
      <c r="X244" s="11">
        <v>1127058256</v>
      </c>
      <c r="Y244" s="11">
        <v>0</v>
      </c>
      <c r="Z244" s="11">
        <v>0</v>
      </c>
      <c r="AA244" s="11">
        <v>0</v>
      </c>
      <c r="AB244" s="11">
        <v>0</v>
      </c>
      <c r="AC244" s="11">
        <v>0</v>
      </c>
      <c r="AD244" s="11">
        <v>0</v>
      </c>
      <c r="AE244" s="11">
        <v>0</v>
      </c>
      <c r="AF244" s="11">
        <v>0</v>
      </c>
      <c r="AG244" s="11">
        <v>0</v>
      </c>
      <c r="AH244" s="11">
        <v>0</v>
      </c>
      <c r="AI244" s="11">
        <v>0</v>
      </c>
      <c r="AJ244" s="11">
        <v>0</v>
      </c>
      <c r="AK244" s="11">
        <v>0</v>
      </c>
      <c r="AL244" s="11">
        <v>0</v>
      </c>
      <c r="AM244" s="11">
        <v>0</v>
      </c>
      <c r="AN244" s="11">
        <v>0</v>
      </c>
      <c r="AO2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 s="11">
        <f>Table_PBS_SQL_DB2_PBSSQL_PBS_NDP_Tina_CG_QtrlyPerformance_Final[[#This Row],[GOU REL]]+Table_PBS_SQL_DB2_PBSSQL_PBS_NDP_Tina_CG_QtrlyPerformance_Final[[#This Row],[EXT REL]]</f>
        <v>0</v>
      </c>
      <c r="AT244" s="11">
        <f>Table_PBS_SQL_DB2_PBSSQL_PBS_NDP_Tina_CG_QtrlyPerformance_Final[[#This Row],[GOU EXP]]+Table_PBS_SQL_DB2_PBSSQL_PBS_NDP_Tina_CG_QtrlyPerformance_Final[[#This Row],[EXT EXP]]</f>
        <v>0</v>
      </c>
      <c r="AU244" s="11" t="str">
        <f>IF(Table_PBS_SQL_DB2_PBSSQL_PBS_NDP_Tina_CG_QtrlyPerformance_Final[[#This Row],[Item_Code]]&gt;"300000", "Capital", "Recurrent")</f>
        <v>Capital</v>
      </c>
    </row>
    <row r="245" spans="1:47" x14ac:dyDescent="0.25">
      <c r="A245" t="s">
        <v>305</v>
      </c>
      <c r="B245" t="s">
        <v>306</v>
      </c>
      <c r="C245" t="s">
        <v>293</v>
      </c>
      <c r="D245" t="s">
        <v>1206</v>
      </c>
      <c r="E245" t="s">
        <v>75</v>
      </c>
      <c r="F245" t="s">
        <v>1228</v>
      </c>
      <c r="G245" t="s">
        <v>103</v>
      </c>
      <c r="H245" t="s">
        <v>1242</v>
      </c>
      <c r="I245" t="s">
        <v>493</v>
      </c>
      <c r="J245" t="s">
        <v>1248</v>
      </c>
      <c r="K245" t="s">
        <v>1245</v>
      </c>
      <c r="L245" t="s">
        <v>1246</v>
      </c>
      <c r="M245" t="s">
        <v>1168</v>
      </c>
      <c r="N245" t="s">
        <v>1169</v>
      </c>
      <c r="O245" t="s">
        <v>1064</v>
      </c>
      <c r="P245" t="s">
        <v>1065</v>
      </c>
      <c r="Q245" s="11">
        <v>0</v>
      </c>
      <c r="R245" s="11">
        <v>0</v>
      </c>
      <c r="S245" s="11">
        <v>0</v>
      </c>
      <c r="T245" s="11">
        <v>0</v>
      </c>
      <c r="U245" s="11">
        <v>164538000</v>
      </c>
      <c r="V245" s="11">
        <v>0</v>
      </c>
      <c r="W245" s="11">
        <v>0</v>
      </c>
      <c r="X245" s="11">
        <v>164538000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0</v>
      </c>
      <c r="AN245" s="11">
        <v>0</v>
      </c>
      <c r="AO2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 s="11">
        <f>Table_PBS_SQL_DB2_PBSSQL_PBS_NDP_Tina_CG_QtrlyPerformance_Final[[#This Row],[GOU REL]]+Table_PBS_SQL_DB2_PBSSQL_PBS_NDP_Tina_CG_QtrlyPerformance_Final[[#This Row],[EXT REL]]</f>
        <v>0</v>
      </c>
      <c r="AT245" s="11">
        <f>Table_PBS_SQL_DB2_PBSSQL_PBS_NDP_Tina_CG_QtrlyPerformance_Final[[#This Row],[GOU EXP]]+Table_PBS_SQL_DB2_PBSSQL_PBS_NDP_Tina_CG_QtrlyPerformance_Final[[#This Row],[EXT EXP]]</f>
        <v>0</v>
      </c>
      <c r="AU245" s="11" t="str">
        <f>IF(Table_PBS_SQL_DB2_PBSSQL_PBS_NDP_Tina_CG_QtrlyPerformance_Final[[#This Row],[Item_Code]]&gt;"300000", "Capital", "Recurrent")</f>
        <v>Recurrent</v>
      </c>
    </row>
    <row r="246" spans="1:47" x14ac:dyDescent="0.25">
      <c r="A246" t="s">
        <v>305</v>
      </c>
      <c r="B246" t="s">
        <v>306</v>
      </c>
      <c r="C246" t="s">
        <v>293</v>
      </c>
      <c r="D246" t="s">
        <v>1206</v>
      </c>
      <c r="E246" t="s">
        <v>75</v>
      </c>
      <c r="F246" t="s">
        <v>1228</v>
      </c>
      <c r="G246" t="s">
        <v>103</v>
      </c>
      <c r="H246" t="s">
        <v>1242</v>
      </c>
      <c r="I246" t="s">
        <v>493</v>
      </c>
      <c r="J246" t="s">
        <v>1248</v>
      </c>
      <c r="K246" t="s">
        <v>1245</v>
      </c>
      <c r="L246" t="s">
        <v>1246</v>
      </c>
      <c r="M246" t="s">
        <v>1168</v>
      </c>
      <c r="N246" t="s">
        <v>1169</v>
      </c>
      <c r="O246" t="s">
        <v>904</v>
      </c>
      <c r="P246" t="s">
        <v>905</v>
      </c>
      <c r="Q246" s="11">
        <v>0</v>
      </c>
      <c r="R246" s="11">
        <v>0</v>
      </c>
      <c r="S246" s="11">
        <v>0</v>
      </c>
      <c r="T246" s="11">
        <v>0</v>
      </c>
      <c r="U246" s="11">
        <v>51531800</v>
      </c>
      <c r="V246" s="11">
        <v>0</v>
      </c>
      <c r="W246" s="11">
        <v>0</v>
      </c>
      <c r="X246" s="11">
        <v>51531800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6" s="11">
        <f>Table_PBS_SQL_DB2_PBSSQL_PBS_NDP_Tina_CG_QtrlyPerformance_Final[[#This Row],[GOU REL]]+Table_PBS_SQL_DB2_PBSSQL_PBS_NDP_Tina_CG_QtrlyPerformance_Final[[#This Row],[EXT REL]]</f>
        <v>0</v>
      </c>
      <c r="AT246" s="11">
        <f>Table_PBS_SQL_DB2_PBSSQL_PBS_NDP_Tina_CG_QtrlyPerformance_Final[[#This Row],[GOU EXP]]+Table_PBS_SQL_DB2_PBSSQL_PBS_NDP_Tina_CG_QtrlyPerformance_Final[[#This Row],[EXT EXP]]</f>
        <v>0</v>
      </c>
      <c r="AU246" s="11" t="str">
        <f>IF(Table_PBS_SQL_DB2_PBSSQL_PBS_NDP_Tina_CG_QtrlyPerformance_Final[[#This Row],[Item_Code]]&gt;"300000", "Capital", "Recurrent")</f>
        <v>Recurrent</v>
      </c>
    </row>
    <row r="247" spans="1:47" x14ac:dyDescent="0.25">
      <c r="A247" t="s">
        <v>305</v>
      </c>
      <c r="B247" t="s">
        <v>306</v>
      </c>
      <c r="C247" t="s">
        <v>293</v>
      </c>
      <c r="D247" t="s">
        <v>1206</v>
      </c>
      <c r="E247" t="s">
        <v>75</v>
      </c>
      <c r="F247" t="s">
        <v>1228</v>
      </c>
      <c r="G247" t="s">
        <v>103</v>
      </c>
      <c r="H247" t="s">
        <v>1242</v>
      </c>
      <c r="I247" t="s">
        <v>493</v>
      </c>
      <c r="J247" t="s">
        <v>1248</v>
      </c>
      <c r="K247" t="s">
        <v>1245</v>
      </c>
      <c r="L247" t="s">
        <v>1246</v>
      </c>
      <c r="M247" t="s">
        <v>1249</v>
      </c>
      <c r="N247" t="s">
        <v>1250</v>
      </c>
      <c r="O247" t="s">
        <v>1005</v>
      </c>
      <c r="P247" t="s">
        <v>1006</v>
      </c>
      <c r="Q247" s="11">
        <v>0</v>
      </c>
      <c r="R247" s="11">
        <v>0</v>
      </c>
      <c r="S247" s="11">
        <v>0</v>
      </c>
      <c r="T247" s="11">
        <v>0</v>
      </c>
      <c r="U247" s="11">
        <v>27893790621</v>
      </c>
      <c r="V247" s="11">
        <v>0</v>
      </c>
      <c r="W247" s="11">
        <v>0</v>
      </c>
      <c r="X247" s="11">
        <v>27893790621</v>
      </c>
      <c r="Y247" s="11">
        <v>0</v>
      </c>
      <c r="Z247" s="11">
        <v>0</v>
      </c>
      <c r="AA247" s="11">
        <v>0</v>
      </c>
      <c r="AB247" s="11">
        <v>0</v>
      </c>
      <c r="AC247" s="11">
        <v>0</v>
      </c>
      <c r="AD247" s="11">
        <v>0</v>
      </c>
      <c r="AE247" s="11">
        <v>0</v>
      </c>
      <c r="AF247" s="11">
        <v>0</v>
      </c>
      <c r="AG247" s="11">
        <v>0</v>
      </c>
      <c r="AH247" s="11">
        <v>0</v>
      </c>
      <c r="AI247" s="11">
        <v>0</v>
      </c>
      <c r="AJ247" s="11">
        <v>0</v>
      </c>
      <c r="AK247" s="11">
        <v>0</v>
      </c>
      <c r="AL247" s="11">
        <v>0</v>
      </c>
      <c r="AM247" s="11">
        <v>0</v>
      </c>
      <c r="AN247" s="11">
        <v>0</v>
      </c>
      <c r="AO2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 s="11">
        <f>Table_PBS_SQL_DB2_PBSSQL_PBS_NDP_Tina_CG_QtrlyPerformance_Final[[#This Row],[GOU REL]]+Table_PBS_SQL_DB2_PBSSQL_PBS_NDP_Tina_CG_QtrlyPerformance_Final[[#This Row],[EXT REL]]</f>
        <v>0</v>
      </c>
      <c r="AT247" s="11">
        <f>Table_PBS_SQL_DB2_PBSSQL_PBS_NDP_Tina_CG_QtrlyPerformance_Final[[#This Row],[GOU EXP]]+Table_PBS_SQL_DB2_PBSSQL_PBS_NDP_Tina_CG_QtrlyPerformance_Final[[#This Row],[EXT EXP]]</f>
        <v>0</v>
      </c>
      <c r="AU247" s="11" t="str">
        <f>IF(Table_PBS_SQL_DB2_PBSSQL_PBS_NDP_Tina_CG_QtrlyPerformance_Final[[#This Row],[Item_Code]]&gt;"300000", "Capital", "Recurrent")</f>
        <v>Recurrent</v>
      </c>
    </row>
    <row r="248" spans="1:47" x14ac:dyDescent="0.25">
      <c r="A248" t="s">
        <v>305</v>
      </c>
      <c r="B248" t="s">
        <v>306</v>
      </c>
      <c r="C248" t="s">
        <v>293</v>
      </c>
      <c r="D248" t="s">
        <v>1206</v>
      </c>
      <c r="E248" t="s">
        <v>75</v>
      </c>
      <c r="F248" t="s">
        <v>1228</v>
      </c>
      <c r="G248" t="s">
        <v>103</v>
      </c>
      <c r="H248" t="s">
        <v>1242</v>
      </c>
      <c r="I248" t="s">
        <v>493</v>
      </c>
      <c r="J248" t="s">
        <v>1248</v>
      </c>
      <c r="K248" t="s">
        <v>1245</v>
      </c>
      <c r="L248" t="s">
        <v>1246</v>
      </c>
      <c r="M248" t="s">
        <v>1251</v>
      </c>
      <c r="N248" t="s">
        <v>1252</v>
      </c>
      <c r="O248" t="s">
        <v>906</v>
      </c>
      <c r="P248" t="s">
        <v>907</v>
      </c>
      <c r="Q248" s="11">
        <v>0</v>
      </c>
      <c r="R248" s="11">
        <v>0</v>
      </c>
      <c r="S248" s="11">
        <v>0</v>
      </c>
      <c r="T248" s="11">
        <v>0</v>
      </c>
      <c r="U248" s="11">
        <v>388706200</v>
      </c>
      <c r="V248" s="11">
        <v>0</v>
      </c>
      <c r="W248" s="11">
        <v>0</v>
      </c>
      <c r="X248" s="11">
        <v>388706200</v>
      </c>
      <c r="Y248" s="11">
        <v>0</v>
      </c>
      <c r="Z248" s="11">
        <v>0</v>
      </c>
      <c r="AA248" s="11">
        <v>0</v>
      </c>
      <c r="AB248" s="11">
        <v>0</v>
      </c>
      <c r="AC248" s="11">
        <v>0</v>
      </c>
      <c r="AD248" s="11">
        <v>0</v>
      </c>
      <c r="AE248" s="11">
        <v>0</v>
      </c>
      <c r="AF248" s="11">
        <v>0</v>
      </c>
      <c r="AG248" s="11">
        <v>0</v>
      </c>
      <c r="AH248" s="11">
        <v>0</v>
      </c>
      <c r="AI248" s="11">
        <v>0</v>
      </c>
      <c r="AJ248" s="11">
        <v>0</v>
      </c>
      <c r="AK248" s="11">
        <v>0</v>
      </c>
      <c r="AL248" s="11">
        <v>0</v>
      </c>
      <c r="AM248" s="11">
        <v>0</v>
      </c>
      <c r="AN248" s="11">
        <v>0</v>
      </c>
      <c r="AO2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 s="11">
        <f>Table_PBS_SQL_DB2_PBSSQL_PBS_NDP_Tina_CG_QtrlyPerformance_Final[[#This Row],[GOU REL]]+Table_PBS_SQL_DB2_PBSSQL_PBS_NDP_Tina_CG_QtrlyPerformance_Final[[#This Row],[EXT REL]]</f>
        <v>0</v>
      </c>
      <c r="AT248" s="11">
        <f>Table_PBS_SQL_DB2_PBSSQL_PBS_NDP_Tina_CG_QtrlyPerformance_Final[[#This Row],[GOU EXP]]+Table_PBS_SQL_DB2_PBSSQL_PBS_NDP_Tina_CG_QtrlyPerformance_Final[[#This Row],[EXT EXP]]</f>
        <v>0</v>
      </c>
      <c r="AU248" s="11" t="str">
        <f>IF(Table_PBS_SQL_DB2_PBSSQL_PBS_NDP_Tina_CG_QtrlyPerformance_Final[[#This Row],[Item_Code]]&gt;"300000", "Capital", "Recurrent")</f>
        <v>Recurrent</v>
      </c>
    </row>
    <row r="249" spans="1:47" x14ac:dyDescent="0.25">
      <c r="A249" t="s">
        <v>305</v>
      </c>
      <c r="B249" t="s">
        <v>306</v>
      </c>
      <c r="C249" t="s">
        <v>293</v>
      </c>
      <c r="D249" t="s">
        <v>1206</v>
      </c>
      <c r="E249" t="s">
        <v>75</v>
      </c>
      <c r="F249" t="s">
        <v>1228</v>
      </c>
      <c r="G249" t="s">
        <v>103</v>
      </c>
      <c r="H249" t="s">
        <v>1242</v>
      </c>
      <c r="I249" t="s">
        <v>493</v>
      </c>
      <c r="J249" t="s">
        <v>1248</v>
      </c>
      <c r="K249" t="s">
        <v>311</v>
      </c>
      <c r="L249" t="s">
        <v>1247</v>
      </c>
      <c r="M249" t="s">
        <v>866</v>
      </c>
      <c r="N249" t="s">
        <v>867</v>
      </c>
      <c r="O249" t="s">
        <v>878</v>
      </c>
      <c r="P249" t="s">
        <v>879</v>
      </c>
      <c r="Q249" s="11">
        <v>0</v>
      </c>
      <c r="R249" s="11">
        <v>0</v>
      </c>
      <c r="S249" s="11">
        <v>0</v>
      </c>
      <c r="T249" s="11">
        <v>0</v>
      </c>
      <c r="U249" s="11">
        <v>1058399994</v>
      </c>
      <c r="V249" s="11">
        <v>0</v>
      </c>
      <c r="W249" s="11">
        <v>0</v>
      </c>
      <c r="X249" s="11">
        <v>1058399994</v>
      </c>
      <c r="Y249" s="11">
        <v>0</v>
      </c>
      <c r="Z249" s="11">
        <v>0</v>
      </c>
      <c r="AA249" s="11">
        <v>0</v>
      </c>
      <c r="AB249" s="11">
        <v>0</v>
      </c>
      <c r="AC249" s="11">
        <v>0</v>
      </c>
      <c r="AD249" s="11">
        <v>0</v>
      </c>
      <c r="AE249" s="11">
        <v>0</v>
      </c>
      <c r="AF249" s="11">
        <v>0</v>
      </c>
      <c r="AG249" s="11">
        <v>0</v>
      </c>
      <c r="AH249" s="11">
        <v>0</v>
      </c>
      <c r="AI249" s="11">
        <v>0</v>
      </c>
      <c r="AJ249" s="11">
        <v>0</v>
      </c>
      <c r="AK249" s="11">
        <v>0</v>
      </c>
      <c r="AL249" s="11">
        <v>0</v>
      </c>
      <c r="AM249" s="11">
        <v>0</v>
      </c>
      <c r="AN249" s="11">
        <v>0</v>
      </c>
      <c r="AO2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9" s="11">
        <f>Table_PBS_SQL_DB2_PBSSQL_PBS_NDP_Tina_CG_QtrlyPerformance_Final[[#This Row],[GOU REL]]+Table_PBS_SQL_DB2_PBSSQL_PBS_NDP_Tina_CG_QtrlyPerformance_Final[[#This Row],[EXT REL]]</f>
        <v>0</v>
      </c>
      <c r="AT249" s="11">
        <f>Table_PBS_SQL_DB2_PBSSQL_PBS_NDP_Tina_CG_QtrlyPerformance_Final[[#This Row],[GOU EXP]]+Table_PBS_SQL_DB2_PBSSQL_PBS_NDP_Tina_CG_QtrlyPerformance_Final[[#This Row],[EXT EXP]]</f>
        <v>0</v>
      </c>
      <c r="AU249" s="11" t="str">
        <f>IF(Table_PBS_SQL_DB2_PBSSQL_PBS_NDP_Tina_CG_QtrlyPerformance_Final[[#This Row],[Item_Code]]&gt;"300000", "Capital", "Recurrent")</f>
        <v>Recurrent</v>
      </c>
    </row>
    <row r="250" spans="1:47" x14ac:dyDescent="0.25">
      <c r="A250" t="s">
        <v>305</v>
      </c>
      <c r="B250" t="s">
        <v>306</v>
      </c>
      <c r="C250" t="s">
        <v>293</v>
      </c>
      <c r="D250" t="s">
        <v>1206</v>
      </c>
      <c r="E250" t="s">
        <v>75</v>
      </c>
      <c r="F250" t="s">
        <v>1228</v>
      </c>
      <c r="G250" t="s">
        <v>103</v>
      </c>
      <c r="H250" t="s">
        <v>1242</v>
      </c>
      <c r="I250" t="s">
        <v>493</v>
      </c>
      <c r="J250" t="s">
        <v>1248</v>
      </c>
      <c r="K250" t="s">
        <v>311</v>
      </c>
      <c r="L250" t="s">
        <v>1247</v>
      </c>
      <c r="M250" t="s">
        <v>866</v>
      </c>
      <c r="N250" t="s">
        <v>867</v>
      </c>
      <c r="O250" t="s">
        <v>1058</v>
      </c>
      <c r="P250" t="s">
        <v>1059</v>
      </c>
      <c r="Q250" s="11">
        <v>0</v>
      </c>
      <c r="R250" s="11">
        <v>0</v>
      </c>
      <c r="S250" s="11">
        <v>0</v>
      </c>
      <c r="T250" s="11">
        <v>0</v>
      </c>
      <c r="U250" s="11">
        <v>1008000000</v>
      </c>
      <c r="V250" s="11">
        <v>0</v>
      </c>
      <c r="W250" s="11">
        <v>0</v>
      </c>
      <c r="X250" s="11">
        <v>1008000000</v>
      </c>
      <c r="Y250" s="11">
        <v>0</v>
      </c>
      <c r="Z250" s="11">
        <v>0</v>
      </c>
      <c r="AA250" s="11">
        <v>0</v>
      </c>
      <c r="AB250" s="11">
        <v>0</v>
      </c>
      <c r="AC250" s="11">
        <v>0</v>
      </c>
      <c r="AD250" s="11">
        <v>0</v>
      </c>
      <c r="AE250" s="11">
        <v>0</v>
      </c>
      <c r="AF250" s="11">
        <v>0</v>
      </c>
      <c r="AG250" s="11">
        <v>0</v>
      </c>
      <c r="AH250" s="11">
        <v>0</v>
      </c>
      <c r="AI250" s="11">
        <v>0</v>
      </c>
      <c r="AJ250" s="11">
        <v>0</v>
      </c>
      <c r="AK250" s="11">
        <v>0</v>
      </c>
      <c r="AL250" s="11">
        <v>0</v>
      </c>
      <c r="AM250" s="11">
        <v>0</v>
      </c>
      <c r="AN250" s="11">
        <v>0</v>
      </c>
      <c r="AO2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0" s="11">
        <f>Table_PBS_SQL_DB2_PBSSQL_PBS_NDP_Tina_CG_QtrlyPerformance_Final[[#This Row],[GOU REL]]+Table_PBS_SQL_DB2_PBSSQL_PBS_NDP_Tina_CG_QtrlyPerformance_Final[[#This Row],[EXT REL]]</f>
        <v>0</v>
      </c>
      <c r="AT250" s="11">
        <f>Table_PBS_SQL_DB2_PBSSQL_PBS_NDP_Tina_CG_QtrlyPerformance_Final[[#This Row],[GOU EXP]]+Table_PBS_SQL_DB2_PBSSQL_PBS_NDP_Tina_CG_QtrlyPerformance_Final[[#This Row],[EXT EXP]]</f>
        <v>0</v>
      </c>
      <c r="AU250" s="11" t="str">
        <f>IF(Table_PBS_SQL_DB2_PBSSQL_PBS_NDP_Tina_CG_QtrlyPerformance_Final[[#This Row],[Item_Code]]&gt;"300000", "Capital", "Recurrent")</f>
        <v>Capital</v>
      </c>
    </row>
    <row r="251" spans="1:47" x14ac:dyDescent="0.25">
      <c r="A251" t="s">
        <v>305</v>
      </c>
      <c r="B251" t="s">
        <v>306</v>
      </c>
      <c r="C251" t="s">
        <v>293</v>
      </c>
      <c r="D251" t="s">
        <v>1206</v>
      </c>
      <c r="E251" t="s">
        <v>75</v>
      </c>
      <c r="F251" t="s">
        <v>1228</v>
      </c>
      <c r="G251" t="s">
        <v>103</v>
      </c>
      <c r="H251" t="s">
        <v>1242</v>
      </c>
      <c r="I251" t="s">
        <v>493</v>
      </c>
      <c r="J251" t="s">
        <v>1248</v>
      </c>
      <c r="K251" t="s">
        <v>311</v>
      </c>
      <c r="L251" t="s">
        <v>1247</v>
      </c>
      <c r="M251" t="s">
        <v>1168</v>
      </c>
      <c r="N251" t="s">
        <v>1169</v>
      </c>
      <c r="O251" t="s">
        <v>906</v>
      </c>
      <c r="P251" t="s">
        <v>907</v>
      </c>
      <c r="Q251" s="11">
        <v>0</v>
      </c>
      <c r="R251" s="11">
        <v>0</v>
      </c>
      <c r="S251" s="11">
        <v>0</v>
      </c>
      <c r="T251" s="11">
        <v>0</v>
      </c>
      <c r="U251" s="11">
        <v>554292000</v>
      </c>
      <c r="V251" s="11">
        <v>0</v>
      </c>
      <c r="W251" s="11">
        <v>0</v>
      </c>
      <c r="X251" s="11">
        <v>554292000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1" s="11">
        <f>Table_PBS_SQL_DB2_PBSSQL_PBS_NDP_Tina_CG_QtrlyPerformance_Final[[#This Row],[GOU REL]]+Table_PBS_SQL_DB2_PBSSQL_PBS_NDP_Tina_CG_QtrlyPerformance_Final[[#This Row],[EXT REL]]</f>
        <v>0</v>
      </c>
      <c r="AT251" s="11">
        <f>Table_PBS_SQL_DB2_PBSSQL_PBS_NDP_Tina_CG_QtrlyPerformance_Final[[#This Row],[GOU EXP]]+Table_PBS_SQL_DB2_PBSSQL_PBS_NDP_Tina_CG_QtrlyPerformance_Final[[#This Row],[EXT EXP]]</f>
        <v>0</v>
      </c>
      <c r="AU251" s="11" t="str">
        <f>IF(Table_PBS_SQL_DB2_PBSSQL_PBS_NDP_Tina_CG_QtrlyPerformance_Final[[#This Row],[Item_Code]]&gt;"300000", "Capital", "Recurrent")</f>
        <v>Recurrent</v>
      </c>
    </row>
    <row r="252" spans="1:47" x14ac:dyDescent="0.25">
      <c r="A252" t="s">
        <v>305</v>
      </c>
      <c r="B252" t="s">
        <v>306</v>
      </c>
      <c r="C252" t="s">
        <v>293</v>
      </c>
      <c r="D252" t="s">
        <v>1206</v>
      </c>
      <c r="E252" t="s">
        <v>75</v>
      </c>
      <c r="F252" t="s">
        <v>1228</v>
      </c>
      <c r="G252" t="s">
        <v>103</v>
      </c>
      <c r="H252" t="s">
        <v>1242</v>
      </c>
      <c r="I252" t="s">
        <v>493</v>
      </c>
      <c r="J252" t="s">
        <v>1248</v>
      </c>
      <c r="K252" t="s">
        <v>311</v>
      </c>
      <c r="L252" t="s">
        <v>1247</v>
      </c>
      <c r="M252" t="s">
        <v>1168</v>
      </c>
      <c r="N252" t="s">
        <v>1169</v>
      </c>
      <c r="O252" t="s">
        <v>934</v>
      </c>
      <c r="P252" t="s">
        <v>935</v>
      </c>
      <c r="Q252" s="11">
        <v>0</v>
      </c>
      <c r="R252" s="11">
        <v>0</v>
      </c>
      <c r="S252" s="11">
        <v>0</v>
      </c>
      <c r="T252" s="11">
        <v>0</v>
      </c>
      <c r="U252" s="11">
        <v>4050000000</v>
      </c>
      <c r="V252" s="11">
        <v>0</v>
      </c>
      <c r="W252" s="11">
        <v>0</v>
      </c>
      <c r="X252" s="11">
        <v>4050000000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0</v>
      </c>
      <c r="AN252" s="11">
        <v>0</v>
      </c>
      <c r="AO2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 s="11">
        <f>Table_PBS_SQL_DB2_PBSSQL_PBS_NDP_Tina_CG_QtrlyPerformance_Final[[#This Row],[GOU REL]]+Table_PBS_SQL_DB2_PBSSQL_PBS_NDP_Tina_CG_QtrlyPerformance_Final[[#This Row],[EXT REL]]</f>
        <v>0</v>
      </c>
      <c r="AT252" s="11">
        <f>Table_PBS_SQL_DB2_PBSSQL_PBS_NDP_Tina_CG_QtrlyPerformance_Final[[#This Row],[GOU EXP]]+Table_PBS_SQL_DB2_PBSSQL_PBS_NDP_Tina_CG_QtrlyPerformance_Final[[#This Row],[EXT EXP]]</f>
        <v>0</v>
      </c>
      <c r="AU252" s="11" t="str">
        <f>IF(Table_PBS_SQL_DB2_PBSSQL_PBS_NDP_Tina_CG_QtrlyPerformance_Final[[#This Row],[Item_Code]]&gt;"300000", "Capital", "Recurrent")</f>
        <v>Capital</v>
      </c>
    </row>
    <row r="253" spans="1:47" x14ac:dyDescent="0.25">
      <c r="A253" t="s">
        <v>305</v>
      </c>
      <c r="B253" t="s">
        <v>306</v>
      </c>
      <c r="C253" t="s">
        <v>293</v>
      </c>
      <c r="D253" t="s">
        <v>1206</v>
      </c>
      <c r="E253" t="s">
        <v>75</v>
      </c>
      <c r="F253" t="s">
        <v>1228</v>
      </c>
      <c r="G253" t="s">
        <v>103</v>
      </c>
      <c r="H253" t="s">
        <v>1242</v>
      </c>
      <c r="I253" t="s">
        <v>493</v>
      </c>
      <c r="J253" t="s">
        <v>1248</v>
      </c>
      <c r="K253" t="s">
        <v>311</v>
      </c>
      <c r="L253" t="s">
        <v>1247</v>
      </c>
      <c r="M253" t="s">
        <v>1249</v>
      </c>
      <c r="N253" t="s">
        <v>1253</v>
      </c>
      <c r="O253" t="s">
        <v>975</v>
      </c>
      <c r="P253" t="s">
        <v>976</v>
      </c>
      <c r="Q253" s="11">
        <v>0</v>
      </c>
      <c r="R253" s="11">
        <v>0</v>
      </c>
      <c r="S253" s="11">
        <v>0</v>
      </c>
      <c r="T253" s="11">
        <v>0</v>
      </c>
      <c r="U253" s="11">
        <v>473634000</v>
      </c>
      <c r="V253" s="11">
        <v>0</v>
      </c>
      <c r="W253" s="11">
        <v>0</v>
      </c>
      <c r="X253" s="11">
        <v>473634000</v>
      </c>
      <c r="Y253" s="11">
        <v>0</v>
      </c>
      <c r="Z253" s="11">
        <v>0</v>
      </c>
      <c r="AA253" s="11">
        <v>0</v>
      </c>
      <c r="AB253" s="11">
        <v>0</v>
      </c>
      <c r="AC253" s="11">
        <v>0</v>
      </c>
      <c r="AD253" s="11">
        <v>0</v>
      </c>
      <c r="AE253" s="11">
        <v>0</v>
      </c>
      <c r="AF253" s="11">
        <v>0</v>
      </c>
      <c r="AG253" s="11">
        <v>0</v>
      </c>
      <c r="AH253" s="11">
        <v>0</v>
      </c>
      <c r="AI253" s="11">
        <v>0</v>
      </c>
      <c r="AJ253" s="11">
        <v>0</v>
      </c>
      <c r="AK253" s="11">
        <v>0</v>
      </c>
      <c r="AL253" s="11">
        <v>0</v>
      </c>
      <c r="AM253" s="11">
        <v>0</v>
      </c>
      <c r="AN253" s="11">
        <v>0</v>
      </c>
      <c r="AO2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 s="11">
        <f>Table_PBS_SQL_DB2_PBSSQL_PBS_NDP_Tina_CG_QtrlyPerformance_Final[[#This Row],[GOU REL]]+Table_PBS_SQL_DB2_PBSSQL_PBS_NDP_Tina_CG_QtrlyPerformance_Final[[#This Row],[EXT REL]]</f>
        <v>0</v>
      </c>
      <c r="AT253" s="11">
        <f>Table_PBS_SQL_DB2_PBSSQL_PBS_NDP_Tina_CG_QtrlyPerformance_Final[[#This Row],[GOU EXP]]+Table_PBS_SQL_DB2_PBSSQL_PBS_NDP_Tina_CG_QtrlyPerformance_Final[[#This Row],[EXT EXP]]</f>
        <v>0</v>
      </c>
      <c r="AU253" s="11" t="str">
        <f>IF(Table_PBS_SQL_DB2_PBSSQL_PBS_NDP_Tina_CG_QtrlyPerformance_Final[[#This Row],[Item_Code]]&gt;"300000", "Capital", "Recurrent")</f>
        <v>Recurrent</v>
      </c>
    </row>
    <row r="254" spans="1:47" x14ac:dyDescent="0.25">
      <c r="A254" t="s">
        <v>220</v>
      </c>
      <c r="B254" t="s">
        <v>221</v>
      </c>
      <c r="C254" t="s">
        <v>218</v>
      </c>
      <c r="D254" t="s">
        <v>1254</v>
      </c>
      <c r="E254" t="s">
        <v>31</v>
      </c>
      <c r="F254" t="s">
        <v>1255</v>
      </c>
      <c r="G254" t="s">
        <v>103</v>
      </c>
      <c r="H254" t="s">
        <v>1256</v>
      </c>
      <c r="I254" t="s">
        <v>467</v>
      </c>
      <c r="J254" t="s">
        <v>1257</v>
      </c>
      <c r="K254" t="s">
        <v>240</v>
      </c>
      <c r="L254" t="s">
        <v>1258</v>
      </c>
      <c r="M254" t="s">
        <v>1259</v>
      </c>
      <c r="N254" t="s">
        <v>1260</v>
      </c>
      <c r="O254" t="s">
        <v>1083</v>
      </c>
      <c r="P254" t="s">
        <v>1084</v>
      </c>
      <c r="Q254" s="11">
        <v>0</v>
      </c>
      <c r="R254" s="11">
        <v>0</v>
      </c>
      <c r="S254" s="11">
        <v>0</v>
      </c>
      <c r="T254" s="11">
        <v>0</v>
      </c>
      <c r="U254" s="11">
        <v>4500000000</v>
      </c>
      <c r="V254" s="11">
        <v>0</v>
      </c>
      <c r="W254" s="11">
        <v>4500000000</v>
      </c>
      <c r="X254" s="11">
        <v>0</v>
      </c>
      <c r="Y254" s="11">
        <v>200000000</v>
      </c>
      <c r="Z254" s="11">
        <v>1326870</v>
      </c>
      <c r="AA254" s="11">
        <v>0</v>
      </c>
      <c r="AB254" s="11">
        <v>0</v>
      </c>
      <c r="AC254" s="11">
        <v>4300000000</v>
      </c>
      <c r="AD254" s="11">
        <v>4498673130</v>
      </c>
      <c r="AE254" s="11">
        <v>0</v>
      </c>
      <c r="AF254" s="11">
        <v>0</v>
      </c>
      <c r="AG254" s="11">
        <v>0</v>
      </c>
      <c r="AH254" s="11">
        <v>0</v>
      </c>
      <c r="AI254" s="11">
        <v>0</v>
      </c>
      <c r="AJ254" s="11">
        <v>0</v>
      </c>
      <c r="AK254" s="11">
        <v>0</v>
      </c>
      <c r="AL254" s="11">
        <v>0</v>
      </c>
      <c r="AM254" s="11">
        <v>0</v>
      </c>
      <c r="AN254" s="11">
        <v>0</v>
      </c>
      <c r="AO2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4500000000</v>
      </c>
      <c r="AP2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4500000000</v>
      </c>
      <c r="AR2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 s="11">
        <f>Table_PBS_SQL_DB2_PBSSQL_PBS_NDP_Tina_CG_QtrlyPerformance_Final[[#This Row],[GOU REL]]+Table_PBS_SQL_DB2_PBSSQL_PBS_NDP_Tina_CG_QtrlyPerformance_Final[[#This Row],[EXT REL]]</f>
        <v>4500000000</v>
      </c>
      <c r="AT254" s="11">
        <f>Table_PBS_SQL_DB2_PBSSQL_PBS_NDP_Tina_CG_QtrlyPerformance_Final[[#This Row],[GOU EXP]]+Table_PBS_SQL_DB2_PBSSQL_PBS_NDP_Tina_CG_QtrlyPerformance_Final[[#This Row],[EXT EXP]]</f>
        <v>4500000000</v>
      </c>
      <c r="AU254" s="11" t="str">
        <f>IF(Table_PBS_SQL_DB2_PBSSQL_PBS_NDP_Tina_CG_QtrlyPerformance_Final[[#This Row],[Item_Code]]&gt;"300000", "Capital", "Recurrent")</f>
        <v>Recurrent</v>
      </c>
    </row>
    <row r="255" spans="1:47" x14ac:dyDescent="0.25">
      <c r="A255" t="s">
        <v>220</v>
      </c>
      <c r="B255" t="s">
        <v>221</v>
      </c>
      <c r="C255" t="s">
        <v>218</v>
      </c>
      <c r="D255" t="s">
        <v>1254</v>
      </c>
      <c r="E255" t="s">
        <v>75</v>
      </c>
      <c r="F255" t="s">
        <v>1261</v>
      </c>
      <c r="G255" t="s">
        <v>97</v>
      </c>
      <c r="H255" t="s">
        <v>881</v>
      </c>
      <c r="I255" t="s">
        <v>467</v>
      </c>
      <c r="J255" t="s">
        <v>1262</v>
      </c>
      <c r="K255" t="s">
        <v>232</v>
      </c>
      <c r="L255" t="s">
        <v>1263</v>
      </c>
      <c r="M255" t="s">
        <v>866</v>
      </c>
      <c r="N255" t="s">
        <v>867</v>
      </c>
      <c r="O255" t="s">
        <v>1011</v>
      </c>
      <c r="P255" t="s">
        <v>1012</v>
      </c>
      <c r="Q255" s="11">
        <v>0</v>
      </c>
      <c r="R255" s="11">
        <v>0</v>
      </c>
      <c r="S255" s="11">
        <v>0</v>
      </c>
      <c r="T255" s="11">
        <v>0</v>
      </c>
      <c r="U255" s="11">
        <v>210000000</v>
      </c>
      <c r="V255" s="11">
        <v>0</v>
      </c>
      <c r="W255" s="11">
        <v>210000000</v>
      </c>
      <c r="X255" s="11">
        <v>0</v>
      </c>
      <c r="Y255" s="11">
        <v>70000000</v>
      </c>
      <c r="Z255" s="11">
        <v>0</v>
      </c>
      <c r="AA255" s="11">
        <v>0</v>
      </c>
      <c r="AB255" s="11">
        <v>0</v>
      </c>
      <c r="AC255" s="11">
        <v>35700000</v>
      </c>
      <c r="AD255" s="11">
        <v>75919720</v>
      </c>
      <c r="AE255" s="11">
        <v>0</v>
      </c>
      <c r="AF255" s="11">
        <v>0</v>
      </c>
      <c r="AG255" s="11">
        <v>52500000</v>
      </c>
      <c r="AH255" s="11">
        <v>22279800</v>
      </c>
      <c r="AI255" s="11">
        <v>0</v>
      </c>
      <c r="AJ255" s="11">
        <v>0</v>
      </c>
      <c r="AK255" s="11">
        <v>51800000</v>
      </c>
      <c r="AL255" s="11">
        <v>101220199</v>
      </c>
      <c r="AM255" s="11">
        <v>0</v>
      </c>
      <c r="AN255" s="11">
        <v>0</v>
      </c>
      <c r="AO2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210000000</v>
      </c>
      <c r="AP2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199419719</v>
      </c>
      <c r="AR2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 s="11">
        <f>Table_PBS_SQL_DB2_PBSSQL_PBS_NDP_Tina_CG_QtrlyPerformance_Final[[#This Row],[GOU REL]]+Table_PBS_SQL_DB2_PBSSQL_PBS_NDP_Tina_CG_QtrlyPerformance_Final[[#This Row],[EXT REL]]</f>
        <v>210000000</v>
      </c>
      <c r="AT255" s="11">
        <f>Table_PBS_SQL_DB2_PBSSQL_PBS_NDP_Tina_CG_QtrlyPerformance_Final[[#This Row],[GOU EXP]]+Table_PBS_SQL_DB2_PBSSQL_PBS_NDP_Tina_CG_QtrlyPerformance_Final[[#This Row],[EXT EXP]]</f>
        <v>199419719</v>
      </c>
      <c r="AU255" s="11" t="str">
        <f>IF(Table_PBS_SQL_DB2_PBSSQL_PBS_NDP_Tina_CG_QtrlyPerformance_Final[[#This Row],[Item_Code]]&gt;"300000", "Capital", "Recurrent")</f>
        <v>Recurrent</v>
      </c>
    </row>
    <row r="256" spans="1:47" x14ac:dyDescent="0.25">
      <c r="A256" t="s">
        <v>220</v>
      </c>
      <c r="B256" t="s">
        <v>221</v>
      </c>
      <c r="C256" t="s">
        <v>218</v>
      </c>
      <c r="D256" t="s">
        <v>1254</v>
      </c>
      <c r="E256" t="s">
        <v>75</v>
      </c>
      <c r="F256" t="s">
        <v>1261</v>
      </c>
      <c r="G256" t="s">
        <v>97</v>
      </c>
      <c r="H256" t="s">
        <v>881</v>
      </c>
      <c r="I256" t="s">
        <v>467</v>
      </c>
      <c r="J256" t="s">
        <v>1262</v>
      </c>
      <c r="K256" t="s">
        <v>232</v>
      </c>
      <c r="L256" t="s">
        <v>1263</v>
      </c>
      <c r="M256" t="s">
        <v>866</v>
      </c>
      <c r="N256" t="s">
        <v>867</v>
      </c>
      <c r="O256" t="s">
        <v>957</v>
      </c>
      <c r="P256" t="s">
        <v>958</v>
      </c>
      <c r="Q256" s="11">
        <v>0</v>
      </c>
      <c r="R256" s="11">
        <v>0</v>
      </c>
      <c r="S256" s="11">
        <v>0</v>
      </c>
      <c r="T256" s="11">
        <v>0</v>
      </c>
      <c r="U256" s="11">
        <v>50000000</v>
      </c>
      <c r="V256" s="11">
        <v>0</v>
      </c>
      <c r="W256" s="11">
        <v>50000000</v>
      </c>
      <c r="X256" s="11">
        <v>0</v>
      </c>
      <c r="Y256" s="11">
        <v>0</v>
      </c>
      <c r="Z256" s="11">
        <v>0</v>
      </c>
      <c r="AA256" s="11">
        <v>0</v>
      </c>
      <c r="AB256" s="11">
        <v>0</v>
      </c>
      <c r="AC256" s="11">
        <v>25000000</v>
      </c>
      <c r="AD256" s="11">
        <v>0</v>
      </c>
      <c r="AE256" s="11">
        <v>0</v>
      </c>
      <c r="AF256" s="11">
        <v>0</v>
      </c>
      <c r="AG256" s="11">
        <v>12500000</v>
      </c>
      <c r="AH256" s="11">
        <v>37500000</v>
      </c>
      <c r="AI256" s="11">
        <v>0</v>
      </c>
      <c r="AJ256" s="11">
        <v>0</v>
      </c>
      <c r="AK256" s="11">
        <v>0</v>
      </c>
      <c r="AL256" s="11">
        <v>0</v>
      </c>
      <c r="AM256" s="11">
        <v>0</v>
      </c>
      <c r="AN256" s="11">
        <v>0</v>
      </c>
      <c r="AO2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37500000</v>
      </c>
      <c r="AP2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37500000</v>
      </c>
      <c r="AR2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 s="11">
        <f>Table_PBS_SQL_DB2_PBSSQL_PBS_NDP_Tina_CG_QtrlyPerformance_Final[[#This Row],[GOU REL]]+Table_PBS_SQL_DB2_PBSSQL_PBS_NDP_Tina_CG_QtrlyPerformance_Final[[#This Row],[EXT REL]]</f>
        <v>37500000</v>
      </c>
      <c r="AT256" s="11">
        <f>Table_PBS_SQL_DB2_PBSSQL_PBS_NDP_Tina_CG_QtrlyPerformance_Final[[#This Row],[GOU EXP]]+Table_PBS_SQL_DB2_PBSSQL_PBS_NDP_Tina_CG_QtrlyPerformance_Final[[#This Row],[EXT EXP]]</f>
        <v>37500000</v>
      </c>
      <c r="AU256" s="11" t="str">
        <f>IF(Table_PBS_SQL_DB2_PBSSQL_PBS_NDP_Tina_CG_QtrlyPerformance_Final[[#This Row],[Item_Code]]&gt;"300000", "Capital", "Recurrent")</f>
        <v>Capital</v>
      </c>
    </row>
    <row r="257" spans="1:47" x14ac:dyDescent="0.25">
      <c r="A257" t="s">
        <v>220</v>
      </c>
      <c r="B257" t="s">
        <v>221</v>
      </c>
      <c r="C257" t="s">
        <v>218</v>
      </c>
      <c r="D257" t="s">
        <v>1254</v>
      </c>
      <c r="E257" t="s">
        <v>87</v>
      </c>
      <c r="F257" t="s">
        <v>1264</v>
      </c>
      <c r="G257" t="s">
        <v>31</v>
      </c>
      <c r="H257" t="s">
        <v>1265</v>
      </c>
      <c r="I257" t="s">
        <v>493</v>
      </c>
      <c r="J257" t="s">
        <v>1266</v>
      </c>
      <c r="K257" t="s">
        <v>224</v>
      </c>
      <c r="L257" t="s">
        <v>1267</v>
      </c>
      <c r="M257" t="s">
        <v>1268</v>
      </c>
      <c r="N257" t="s">
        <v>1269</v>
      </c>
      <c r="O257" t="s">
        <v>1120</v>
      </c>
      <c r="P257" t="s">
        <v>1121</v>
      </c>
      <c r="Q257" s="11">
        <v>0</v>
      </c>
      <c r="R257" s="11">
        <v>0</v>
      </c>
      <c r="S257" s="11">
        <v>0</v>
      </c>
      <c r="T257" s="11">
        <v>0</v>
      </c>
      <c r="U257" s="11">
        <v>200000000</v>
      </c>
      <c r="V257" s="11">
        <v>0</v>
      </c>
      <c r="W257" s="11">
        <v>200000000</v>
      </c>
      <c r="X257" s="11">
        <v>0</v>
      </c>
      <c r="Y257" s="11">
        <v>0</v>
      </c>
      <c r="Z257" s="11">
        <v>0</v>
      </c>
      <c r="AA257" s="11">
        <v>0</v>
      </c>
      <c r="AB257" s="11">
        <v>0</v>
      </c>
      <c r="AC257" s="11">
        <v>166000000</v>
      </c>
      <c r="AD257" s="11">
        <v>13500000</v>
      </c>
      <c r="AE257" s="11">
        <v>0</v>
      </c>
      <c r="AF257" s="11">
        <v>0</v>
      </c>
      <c r="AG257" s="11">
        <v>0</v>
      </c>
      <c r="AH257" s="11">
        <v>149760000</v>
      </c>
      <c r="AI257" s="11">
        <v>0</v>
      </c>
      <c r="AJ257" s="11">
        <v>0</v>
      </c>
      <c r="AK257" s="11">
        <v>34000000</v>
      </c>
      <c r="AL257" s="11">
        <v>36740000</v>
      </c>
      <c r="AM257" s="11">
        <v>0</v>
      </c>
      <c r="AN257" s="11">
        <v>0</v>
      </c>
      <c r="AO2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 s="11">
        <f>Table_PBS_SQL_DB2_PBSSQL_PBS_NDP_Tina_CG_QtrlyPerformance_Final[[#This Row],[GOU REL]]+Table_PBS_SQL_DB2_PBSSQL_PBS_NDP_Tina_CG_QtrlyPerformance_Final[[#This Row],[EXT REL]]</f>
        <v>200000000</v>
      </c>
      <c r="AT257" s="11">
        <f>Table_PBS_SQL_DB2_PBSSQL_PBS_NDP_Tina_CG_QtrlyPerformance_Final[[#This Row],[GOU EXP]]+Table_PBS_SQL_DB2_PBSSQL_PBS_NDP_Tina_CG_QtrlyPerformance_Final[[#This Row],[EXT EXP]]</f>
        <v>200000000</v>
      </c>
      <c r="AU257" s="11" t="str">
        <f>IF(Table_PBS_SQL_DB2_PBSSQL_PBS_NDP_Tina_CG_QtrlyPerformance_Final[[#This Row],[Item_Code]]&gt;"300000", "Capital", "Recurrent")</f>
        <v>Recurrent</v>
      </c>
    </row>
    <row r="258" spans="1:47" x14ac:dyDescent="0.25">
      <c r="A258" t="s">
        <v>220</v>
      </c>
      <c r="B258" t="s">
        <v>221</v>
      </c>
      <c r="C258" t="s">
        <v>218</v>
      </c>
      <c r="D258" t="s">
        <v>1270</v>
      </c>
      <c r="E258" t="s">
        <v>87</v>
      </c>
      <c r="F258" t="s">
        <v>1264</v>
      </c>
      <c r="G258" t="s">
        <v>31</v>
      </c>
      <c r="H258" t="s">
        <v>1265</v>
      </c>
      <c r="I258" t="s">
        <v>493</v>
      </c>
      <c r="J258" t="s">
        <v>1266</v>
      </c>
      <c r="K258" t="s">
        <v>224</v>
      </c>
      <c r="L258" t="s">
        <v>1267</v>
      </c>
      <c r="M258" t="s">
        <v>1268</v>
      </c>
      <c r="N258" t="s">
        <v>1269</v>
      </c>
      <c r="O258" t="s">
        <v>924</v>
      </c>
      <c r="P258" t="s">
        <v>925</v>
      </c>
      <c r="Q258" s="11">
        <v>0</v>
      </c>
      <c r="R258" s="11">
        <v>0</v>
      </c>
      <c r="S258" s="11">
        <v>0</v>
      </c>
      <c r="T258" s="11">
        <v>0</v>
      </c>
      <c r="U258" s="11">
        <v>0</v>
      </c>
      <c r="V258" s="11">
        <v>0</v>
      </c>
      <c r="W258" s="11">
        <v>0</v>
      </c>
      <c r="X258" s="11">
        <v>0</v>
      </c>
      <c r="Y258" s="11">
        <v>0</v>
      </c>
      <c r="Z258" s="11">
        <v>0</v>
      </c>
      <c r="AA258" s="11">
        <v>0</v>
      </c>
      <c r="AB258" s="11">
        <v>0</v>
      </c>
      <c r="AC258" s="11">
        <v>0</v>
      </c>
      <c r="AD258" s="11">
        <v>0</v>
      </c>
      <c r="AE258" s="11">
        <v>0</v>
      </c>
      <c r="AF258" s="11">
        <v>0</v>
      </c>
      <c r="AG258" s="11">
        <v>0</v>
      </c>
      <c r="AH258" s="11">
        <v>0</v>
      </c>
      <c r="AI258" s="11">
        <v>0</v>
      </c>
      <c r="AJ258" s="11">
        <v>0</v>
      </c>
      <c r="AK258" s="11">
        <v>0</v>
      </c>
      <c r="AL258" s="11">
        <v>0</v>
      </c>
      <c r="AM258" s="11">
        <v>0</v>
      </c>
      <c r="AN258" s="11">
        <v>0</v>
      </c>
      <c r="AO2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 s="11">
        <f>Table_PBS_SQL_DB2_PBSSQL_PBS_NDP_Tina_CG_QtrlyPerformance_Final[[#This Row],[GOU REL]]+Table_PBS_SQL_DB2_PBSSQL_PBS_NDP_Tina_CG_QtrlyPerformance_Final[[#This Row],[EXT REL]]</f>
        <v>0</v>
      </c>
      <c r="AT258" s="11">
        <f>Table_PBS_SQL_DB2_PBSSQL_PBS_NDP_Tina_CG_QtrlyPerformance_Final[[#This Row],[GOU EXP]]+Table_PBS_SQL_DB2_PBSSQL_PBS_NDP_Tina_CG_QtrlyPerformance_Final[[#This Row],[EXT EXP]]</f>
        <v>0</v>
      </c>
      <c r="AU258" s="11" t="str">
        <f>IF(Table_PBS_SQL_DB2_PBSSQL_PBS_NDP_Tina_CG_QtrlyPerformance_Final[[#This Row],[Item_Code]]&gt;"300000", "Capital", "Recurrent")</f>
        <v>Recurrent</v>
      </c>
    </row>
    <row r="259" spans="1:47" x14ac:dyDescent="0.25">
      <c r="A259" t="s">
        <v>220</v>
      </c>
      <c r="B259" t="s">
        <v>221</v>
      </c>
      <c r="C259" t="s">
        <v>218</v>
      </c>
      <c r="D259" t="s">
        <v>1254</v>
      </c>
      <c r="E259" t="s">
        <v>87</v>
      </c>
      <c r="F259" t="s">
        <v>1264</v>
      </c>
      <c r="G259" t="s">
        <v>31</v>
      </c>
      <c r="H259" t="s">
        <v>1265</v>
      </c>
      <c r="I259" t="s">
        <v>493</v>
      </c>
      <c r="J259" t="s">
        <v>1266</v>
      </c>
      <c r="K259" t="s">
        <v>224</v>
      </c>
      <c r="L259" t="s">
        <v>1267</v>
      </c>
      <c r="M259" t="s">
        <v>1268</v>
      </c>
      <c r="N259" t="s">
        <v>1269</v>
      </c>
      <c r="O259" t="s">
        <v>1271</v>
      </c>
      <c r="P259" t="s">
        <v>1272</v>
      </c>
      <c r="Q259" s="11">
        <v>3488000000</v>
      </c>
      <c r="R259" s="11">
        <v>0</v>
      </c>
      <c r="S259" s="11">
        <v>0</v>
      </c>
      <c r="T259" s="11">
        <v>0</v>
      </c>
      <c r="U259" s="11">
        <v>3488000000</v>
      </c>
      <c r="V259" s="11">
        <v>0</v>
      </c>
      <c r="W259" s="11">
        <v>0</v>
      </c>
      <c r="X259" s="11">
        <v>0</v>
      </c>
      <c r="Y259" s="11">
        <v>0</v>
      </c>
      <c r="Z259" s="11">
        <v>0</v>
      </c>
      <c r="AA259" s="11">
        <v>0</v>
      </c>
      <c r="AB259" s="11">
        <v>0</v>
      </c>
      <c r="AC259" s="11">
        <v>0</v>
      </c>
      <c r="AD259" s="11">
        <v>0</v>
      </c>
      <c r="AE259" s="11">
        <v>0</v>
      </c>
      <c r="AF259" s="11">
        <v>0</v>
      </c>
      <c r="AG259" s="11">
        <v>3488000000</v>
      </c>
      <c r="AH259" s="11">
        <v>0</v>
      </c>
      <c r="AI259" s="11">
        <v>0</v>
      </c>
      <c r="AJ259" s="11">
        <v>0</v>
      </c>
      <c r="AK259" s="11">
        <v>0</v>
      </c>
      <c r="AL259" s="11">
        <v>3488000000</v>
      </c>
      <c r="AM259" s="11">
        <v>0</v>
      </c>
      <c r="AN259" s="11">
        <v>0</v>
      </c>
      <c r="AO2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3488000000</v>
      </c>
      <c r="AP2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3488000000</v>
      </c>
      <c r="AR2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9" s="11">
        <f>Table_PBS_SQL_DB2_PBSSQL_PBS_NDP_Tina_CG_QtrlyPerformance_Final[[#This Row],[GOU REL]]+Table_PBS_SQL_DB2_PBSSQL_PBS_NDP_Tina_CG_QtrlyPerformance_Final[[#This Row],[EXT REL]]</f>
        <v>3488000000</v>
      </c>
      <c r="AT259" s="11">
        <f>Table_PBS_SQL_DB2_PBSSQL_PBS_NDP_Tina_CG_QtrlyPerformance_Final[[#This Row],[GOU EXP]]+Table_PBS_SQL_DB2_PBSSQL_PBS_NDP_Tina_CG_QtrlyPerformance_Final[[#This Row],[EXT EXP]]</f>
        <v>3488000000</v>
      </c>
      <c r="AU259" s="11" t="str">
        <f>IF(Table_PBS_SQL_DB2_PBSSQL_PBS_NDP_Tina_CG_QtrlyPerformance_Final[[#This Row],[Item_Code]]&gt;"300000", "Capital", "Recurrent")</f>
        <v>Recurrent</v>
      </c>
    </row>
    <row r="260" spans="1:47" x14ac:dyDescent="0.25">
      <c r="A260" t="s">
        <v>220</v>
      </c>
      <c r="B260" t="s">
        <v>221</v>
      </c>
      <c r="C260" t="s">
        <v>218</v>
      </c>
      <c r="D260" t="s">
        <v>1254</v>
      </c>
      <c r="E260" t="s">
        <v>87</v>
      </c>
      <c r="F260" t="s">
        <v>1264</v>
      </c>
      <c r="G260" t="s">
        <v>103</v>
      </c>
      <c r="H260" t="s">
        <v>1256</v>
      </c>
      <c r="I260" t="s">
        <v>493</v>
      </c>
      <c r="J260" t="s">
        <v>1273</v>
      </c>
      <c r="K260" t="s">
        <v>226</v>
      </c>
      <c r="L260" t="s">
        <v>1274</v>
      </c>
      <c r="M260" t="s">
        <v>1275</v>
      </c>
      <c r="N260" t="s">
        <v>1276</v>
      </c>
      <c r="O260" t="s">
        <v>1028</v>
      </c>
      <c r="P260" t="s">
        <v>1029</v>
      </c>
      <c r="Q260" s="11">
        <v>0</v>
      </c>
      <c r="R260" s="11">
        <v>0</v>
      </c>
      <c r="S260" s="11">
        <v>0</v>
      </c>
      <c r="T260" s="11">
        <v>0</v>
      </c>
      <c r="U260" s="11">
        <v>100000000</v>
      </c>
      <c r="V260" s="11">
        <v>0</v>
      </c>
      <c r="W260" s="11">
        <v>100000000</v>
      </c>
      <c r="X260" s="11">
        <v>0</v>
      </c>
      <c r="Y260" s="11">
        <v>25000000</v>
      </c>
      <c r="Z260" s="11">
        <v>25000000</v>
      </c>
      <c r="AA260" s="11">
        <v>0</v>
      </c>
      <c r="AB260" s="11">
        <v>0</v>
      </c>
      <c r="AC260" s="11">
        <v>25000000</v>
      </c>
      <c r="AD260" s="11">
        <v>25000000</v>
      </c>
      <c r="AE260" s="11">
        <v>0</v>
      </c>
      <c r="AF260" s="11">
        <v>0</v>
      </c>
      <c r="AG260" s="11">
        <v>25000000</v>
      </c>
      <c r="AH260" s="11">
        <v>23509213</v>
      </c>
      <c r="AI260" s="11">
        <v>0</v>
      </c>
      <c r="AJ260" s="11">
        <v>0</v>
      </c>
      <c r="AK260" s="11">
        <v>25000000</v>
      </c>
      <c r="AL260" s="11">
        <v>26490787</v>
      </c>
      <c r="AM260" s="11">
        <v>0</v>
      </c>
      <c r="AN260" s="11">
        <v>0</v>
      </c>
      <c r="AO2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 s="11">
        <f>Table_PBS_SQL_DB2_PBSSQL_PBS_NDP_Tina_CG_QtrlyPerformance_Final[[#This Row],[GOU REL]]+Table_PBS_SQL_DB2_PBSSQL_PBS_NDP_Tina_CG_QtrlyPerformance_Final[[#This Row],[EXT REL]]</f>
        <v>100000000</v>
      </c>
      <c r="AT260" s="11">
        <f>Table_PBS_SQL_DB2_PBSSQL_PBS_NDP_Tina_CG_QtrlyPerformance_Final[[#This Row],[GOU EXP]]+Table_PBS_SQL_DB2_PBSSQL_PBS_NDP_Tina_CG_QtrlyPerformance_Final[[#This Row],[EXT EXP]]</f>
        <v>100000000</v>
      </c>
      <c r="AU260" s="11" t="str">
        <f>IF(Table_PBS_SQL_DB2_PBSSQL_PBS_NDP_Tina_CG_QtrlyPerformance_Final[[#This Row],[Item_Code]]&gt;"300000", "Capital", "Recurrent")</f>
        <v>Recurrent</v>
      </c>
    </row>
    <row r="261" spans="1:47" x14ac:dyDescent="0.25">
      <c r="A261" t="s">
        <v>220</v>
      </c>
      <c r="B261" t="s">
        <v>221</v>
      </c>
      <c r="C261" t="s">
        <v>218</v>
      </c>
      <c r="D261" t="s">
        <v>1254</v>
      </c>
      <c r="E261" t="s">
        <v>87</v>
      </c>
      <c r="F261" t="s">
        <v>1264</v>
      </c>
      <c r="G261" t="s">
        <v>103</v>
      </c>
      <c r="H261" t="s">
        <v>1256</v>
      </c>
      <c r="I261" t="s">
        <v>493</v>
      </c>
      <c r="J261" t="s">
        <v>1273</v>
      </c>
      <c r="K261" t="s">
        <v>226</v>
      </c>
      <c r="L261" t="s">
        <v>1274</v>
      </c>
      <c r="M261" t="s">
        <v>1275</v>
      </c>
      <c r="N261" t="s">
        <v>1276</v>
      </c>
      <c r="O261" t="s">
        <v>906</v>
      </c>
      <c r="P261" t="s">
        <v>907</v>
      </c>
      <c r="Q261" s="11">
        <v>0</v>
      </c>
      <c r="R261" s="11">
        <v>0</v>
      </c>
      <c r="S261" s="11">
        <v>0</v>
      </c>
      <c r="T261" s="11">
        <v>0</v>
      </c>
      <c r="U261" s="11">
        <v>40000000</v>
      </c>
      <c r="V261" s="11">
        <v>0</v>
      </c>
      <c r="W261" s="11">
        <v>40000000</v>
      </c>
      <c r="X261" s="11">
        <v>0</v>
      </c>
      <c r="Y261" s="11">
        <v>15000000</v>
      </c>
      <c r="Z261" s="11">
        <v>0</v>
      </c>
      <c r="AA261" s="11">
        <v>0</v>
      </c>
      <c r="AB261" s="11">
        <v>0</v>
      </c>
      <c r="AC261" s="11">
        <v>13200000</v>
      </c>
      <c r="AD261" s="11">
        <v>0</v>
      </c>
      <c r="AE261" s="11">
        <v>0</v>
      </c>
      <c r="AF261" s="11">
        <v>0</v>
      </c>
      <c r="AG261" s="11">
        <v>1600000</v>
      </c>
      <c r="AH261" s="11">
        <v>0</v>
      </c>
      <c r="AI261" s="11">
        <v>0</v>
      </c>
      <c r="AJ261" s="11">
        <v>0</v>
      </c>
      <c r="AK261" s="11">
        <v>10200000</v>
      </c>
      <c r="AL261" s="11">
        <v>36445393</v>
      </c>
      <c r="AM261" s="11">
        <v>0</v>
      </c>
      <c r="AN261" s="11">
        <v>0</v>
      </c>
      <c r="AO2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36445393</v>
      </c>
      <c r="AR2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 s="11">
        <f>Table_PBS_SQL_DB2_PBSSQL_PBS_NDP_Tina_CG_QtrlyPerformance_Final[[#This Row],[GOU REL]]+Table_PBS_SQL_DB2_PBSSQL_PBS_NDP_Tina_CG_QtrlyPerformance_Final[[#This Row],[EXT REL]]</f>
        <v>40000000</v>
      </c>
      <c r="AT261" s="11">
        <f>Table_PBS_SQL_DB2_PBSSQL_PBS_NDP_Tina_CG_QtrlyPerformance_Final[[#This Row],[GOU EXP]]+Table_PBS_SQL_DB2_PBSSQL_PBS_NDP_Tina_CG_QtrlyPerformance_Final[[#This Row],[EXT EXP]]</f>
        <v>36445393</v>
      </c>
      <c r="AU261" s="11" t="str">
        <f>IF(Table_PBS_SQL_DB2_PBSSQL_PBS_NDP_Tina_CG_QtrlyPerformance_Final[[#This Row],[Item_Code]]&gt;"300000", "Capital", "Recurrent")</f>
        <v>Recurrent</v>
      </c>
    </row>
    <row r="262" spans="1:47" x14ac:dyDescent="0.25">
      <c r="A262" t="s">
        <v>220</v>
      </c>
      <c r="B262" t="s">
        <v>221</v>
      </c>
      <c r="C262" t="s">
        <v>218</v>
      </c>
      <c r="D262" t="s">
        <v>1254</v>
      </c>
      <c r="E262" t="s">
        <v>87</v>
      </c>
      <c r="F262" t="s">
        <v>1264</v>
      </c>
      <c r="G262" t="s">
        <v>103</v>
      </c>
      <c r="H262" t="s">
        <v>1256</v>
      </c>
      <c r="I262" t="s">
        <v>493</v>
      </c>
      <c r="J262" t="s">
        <v>1273</v>
      </c>
      <c r="K262" t="s">
        <v>226</v>
      </c>
      <c r="L262" t="s">
        <v>1274</v>
      </c>
      <c r="M262" t="s">
        <v>1275</v>
      </c>
      <c r="N262" t="s">
        <v>1276</v>
      </c>
      <c r="O262" t="s">
        <v>1005</v>
      </c>
      <c r="P262" t="s">
        <v>1006</v>
      </c>
      <c r="Q262" s="11">
        <v>0</v>
      </c>
      <c r="R262" s="11">
        <v>0</v>
      </c>
      <c r="S262" s="11">
        <v>0</v>
      </c>
      <c r="T262" s="11">
        <v>0</v>
      </c>
      <c r="U262" s="11">
        <v>70000000</v>
      </c>
      <c r="V262" s="11">
        <v>0</v>
      </c>
      <c r="W262" s="11">
        <v>70000000</v>
      </c>
      <c r="X262" s="11">
        <v>0</v>
      </c>
      <c r="Y262" s="11">
        <v>17500000</v>
      </c>
      <c r="Z262" s="11">
        <v>17500000</v>
      </c>
      <c r="AA262" s="11">
        <v>0</v>
      </c>
      <c r="AB262" s="11">
        <v>0</v>
      </c>
      <c r="AC262" s="11">
        <v>17500000</v>
      </c>
      <c r="AD262" s="11">
        <v>17500000</v>
      </c>
      <c r="AE262" s="11">
        <v>0</v>
      </c>
      <c r="AF262" s="11">
        <v>0</v>
      </c>
      <c r="AG262" s="11">
        <v>17500000</v>
      </c>
      <c r="AH262" s="11">
        <v>17500000</v>
      </c>
      <c r="AI262" s="11">
        <v>0</v>
      </c>
      <c r="AJ262" s="11">
        <v>0</v>
      </c>
      <c r="AK262" s="11">
        <v>17500000</v>
      </c>
      <c r="AL262" s="11">
        <v>17500000</v>
      </c>
      <c r="AM262" s="11">
        <v>0</v>
      </c>
      <c r="AN262" s="11">
        <v>0</v>
      </c>
      <c r="AO2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2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2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2" s="11">
        <f>Table_PBS_SQL_DB2_PBSSQL_PBS_NDP_Tina_CG_QtrlyPerformance_Final[[#This Row],[GOU REL]]+Table_PBS_SQL_DB2_PBSSQL_PBS_NDP_Tina_CG_QtrlyPerformance_Final[[#This Row],[EXT REL]]</f>
        <v>70000000</v>
      </c>
      <c r="AT262" s="11">
        <f>Table_PBS_SQL_DB2_PBSSQL_PBS_NDP_Tina_CG_QtrlyPerformance_Final[[#This Row],[GOU EXP]]+Table_PBS_SQL_DB2_PBSSQL_PBS_NDP_Tina_CG_QtrlyPerformance_Final[[#This Row],[EXT EXP]]</f>
        <v>70000000</v>
      </c>
      <c r="AU262" s="11" t="str">
        <f>IF(Table_PBS_SQL_DB2_PBSSQL_PBS_NDP_Tina_CG_QtrlyPerformance_Final[[#This Row],[Item_Code]]&gt;"300000", "Capital", "Recurrent")</f>
        <v>Recurrent</v>
      </c>
    </row>
    <row r="263" spans="1:47" x14ac:dyDescent="0.25">
      <c r="A263" t="s">
        <v>220</v>
      </c>
      <c r="B263" t="s">
        <v>221</v>
      </c>
      <c r="C263" t="s">
        <v>218</v>
      </c>
      <c r="D263" t="s">
        <v>1254</v>
      </c>
      <c r="E263" t="s">
        <v>87</v>
      </c>
      <c r="F263" t="s">
        <v>1264</v>
      </c>
      <c r="G263" t="s">
        <v>103</v>
      </c>
      <c r="H263" t="s">
        <v>1256</v>
      </c>
      <c r="I263" t="s">
        <v>493</v>
      </c>
      <c r="J263" t="s">
        <v>1273</v>
      </c>
      <c r="K263" t="s">
        <v>226</v>
      </c>
      <c r="L263" t="s">
        <v>1274</v>
      </c>
      <c r="M263" t="s">
        <v>1275</v>
      </c>
      <c r="N263" t="s">
        <v>1276</v>
      </c>
      <c r="O263" t="s">
        <v>1277</v>
      </c>
      <c r="P263" t="s">
        <v>1278</v>
      </c>
      <c r="Q263" s="11">
        <v>0</v>
      </c>
      <c r="R263" s="11">
        <v>0</v>
      </c>
      <c r="S263" s="11">
        <v>0</v>
      </c>
      <c r="T263" s="11">
        <v>0</v>
      </c>
      <c r="U263" s="11">
        <v>90000000</v>
      </c>
      <c r="V263" s="11">
        <v>0</v>
      </c>
      <c r="W263" s="11">
        <v>90000000</v>
      </c>
      <c r="X263" s="11">
        <v>0</v>
      </c>
      <c r="Y263" s="11">
        <v>0</v>
      </c>
      <c r="Z263" s="11">
        <v>0</v>
      </c>
      <c r="AA263" s="11">
        <v>0</v>
      </c>
      <c r="AB263" s="11">
        <v>0</v>
      </c>
      <c r="AC263" s="11">
        <v>29700000</v>
      </c>
      <c r="AD263" s="11">
        <v>0</v>
      </c>
      <c r="AE263" s="11">
        <v>0</v>
      </c>
      <c r="AF263" s="11">
        <v>0</v>
      </c>
      <c r="AG263" s="11">
        <v>14400000</v>
      </c>
      <c r="AH263" s="11">
        <v>0</v>
      </c>
      <c r="AI263" s="11">
        <v>0</v>
      </c>
      <c r="AJ263" s="11">
        <v>0</v>
      </c>
      <c r="AK263" s="11">
        <v>45900000</v>
      </c>
      <c r="AL263" s="11">
        <v>4929999</v>
      </c>
      <c r="AM263" s="11">
        <v>0</v>
      </c>
      <c r="AN263" s="11">
        <v>0</v>
      </c>
      <c r="AO2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2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4929999</v>
      </c>
      <c r="AR2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3" s="11">
        <f>Table_PBS_SQL_DB2_PBSSQL_PBS_NDP_Tina_CG_QtrlyPerformance_Final[[#This Row],[GOU REL]]+Table_PBS_SQL_DB2_PBSSQL_PBS_NDP_Tina_CG_QtrlyPerformance_Final[[#This Row],[EXT REL]]</f>
        <v>90000000</v>
      </c>
      <c r="AT263" s="11">
        <f>Table_PBS_SQL_DB2_PBSSQL_PBS_NDP_Tina_CG_QtrlyPerformance_Final[[#This Row],[GOU EXP]]+Table_PBS_SQL_DB2_PBSSQL_PBS_NDP_Tina_CG_QtrlyPerformance_Final[[#This Row],[EXT EXP]]</f>
        <v>4929999</v>
      </c>
      <c r="AU263" s="11" t="str">
        <f>IF(Table_PBS_SQL_DB2_PBSSQL_PBS_NDP_Tina_CG_QtrlyPerformance_Final[[#This Row],[Item_Code]]&gt;"300000", "Capital", "Recurrent")</f>
        <v>Capital</v>
      </c>
    </row>
    <row r="264" spans="1:47" x14ac:dyDescent="0.25">
      <c r="A264" t="s">
        <v>220</v>
      </c>
      <c r="B264" t="s">
        <v>221</v>
      </c>
      <c r="C264" t="s">
        <v>218</v>
      </c>
      <c r="D264" t="s">
        <v>1254</v>
      </c>
      <c r="E264" t="s">
        <v>87</v>
      </c>
      <c r="F264" t="s">
        <v>1264</v>
      </c>
      <c r="G264" t="s">
        <v>119</v>
      </c>
      <c r="H264" t="s">
        <v>1279</v>
      </c>
      <c r="I264" t="s">
        <v>493</v>
      </c>
      <c r="J264" t="s">
        <v>1280</v>
      </c>
      <c r="K264" t="s">
        <v>1281</v>
      </c>
      <c r="L264" t="s">
        <v>1282</v>
      </c>
      <c r="M264" t="s">
        <v>1044</v>
      </c>
      <c r="N264" t="s">
        <v>1045</v>
      </c>
      <c r="O264" t="s">
        <v>1122</v>
      </c>
      <c r="P264" t="s">
        <v>1123</v>
      </c>
      <c r="Q264" s="11">
        <v>0</v>
      </c>
      <c r="R264" s="11">
        <v>0</v>
      </c>
      <c r="S264" s="11">
        <v>0</v>
      </c>
      <c r="T264" s="11">
        <v>0</v>
      </c>
      <c r="U264" s="11">
        <v>211026000</v>
      </c>
      <c r="V264" s="11">
        <v>0</v>
      </c>
      <c r="W264" s="11">
        <v>211026000</v>
      </c>
      <c r="X264" s="11">
        <v>0</v>
      </c>
      <c r="Y264" s="11">
        <v>52756500</v>
      </c>
      <c r="Z264" s="11">
        <v>52756500</v>
      </c>
      <c r="AA264" s="11">
        <v>0</v>
      </c>
      <c r="AB264" s="11">
        <v>0</v>
      </c>
      <c r="AC264" s="11">
        <v>69638580</v>
      </c>
      <c r="AD264" s="11">
        <v>69638580</v>
      </c>
      <c r="AE264" s="11">
        <v>0</v>
      </c>
      <c r="AF264" s="11">
        <v>0</v>
      </c>
      <c r="AG264" s="11">
        <v>35874420</v>
      </c>
      <c r="AH264" s="11">
        <v>35874420</v>
      </c>
      <c r="AI264" s="11">
        <v>0</v>
      </c>
      <c r="AJ264" s="11">
        <v>0</v>
      </c>
      <c r="AK264" s="11">
        <v>52756500</v>
      </c>
      <c r="AL264" s="11">
        <v>52756500</v>
      </c>
      <c r="AM264" s="11">
        <v>0</v>
      </c>
      <c r="AN264" s="11">
        <v>0</v>
      </c>
      <c r="AO2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211026000</v>
      </c>
      <c r="AP2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211026000</v>
      </c>
      <c r="AR2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 s="11">
        <f>Table_PBS_SQL_DB2_PBSSQL_PBS_NDP_Tina_CG_QtrlyPerformance_Final[[#This Row],[GOU REL]]+Table_PBS_SQL_DB2_PBSSQL_PBS_NDP_Tina_CG_QtrlyPerformance_Final[[#This Row],[EXT REL]]</f>
        <v>211026000</v>
      </c>
      <c r="AT264" s="11">
        <f>Table_PBS_SQL_DB2_PBSSQL_PBS_NDP_Tina_CG_QtrlyPerformance_Final[[#This Row],[GOU EXP]]+Table_PBS_SQL_DB2_PBSSQL_PBS_NDP_Tina_CG_QtrlyPerformance_Final[[#This Row],[EXT EXP]]</f>
        <v>211026000</v>
      </c>
      <c r="AU264" s="11" t="str">
        <f>IF(Table_PBS_SQL_DB2_PBSSQL_PBS_NDP_Tina_CG_QtrlyPerformance_Final[[#This Row],[Item_Code]]&gt;"300000", "Capital", "Recurrent")</f>
        <v>Recurrent</v>
      </c>
    </row>
    <row r="265" spans="1:47" x14ac:dyDescent="0.25">
      <c r="A265" t="s">
        <v>220</v>
      </c>
      <c r="B265" t="s">
        <v>221</v>
      </c>
      <c r="C265" t="s">
        <v>218</v>
      </c>
      <c r="D265" t="s">
        <v>1254</v>
      </c>
      <c r="E265" t="s">
        <v>87</v>
      </c>
      <c r="F265" t="s">
        <v>1264</v>
      </c>
      <c r="G265" t="s">
        <v>119</v>
      </c>
      <c r="H265" t="s">
        <v>1279</v>
      </c>
      <c r="I265" t="s">
        <v>493</v>
      </c>
      <c r="J265" t="s">
        <v>1280</v>
      </c>
      <c r="K265" t="s">
        <v>1283</v>
      </c>
      <c r="L265" t="s">
        <v>1284</v>
      </c>
      <c r="M265" t="s">
        <v>1044</v>
      </c>
      <c r="N265" t="s">
        <v>1045</v>
      </c>
      <c r="O265" t="s">
        <v>1120</v>
      </c>
      <c r="P265" t="s">
        <v>1121</v>
      </c>
      <c r="Q265" s="11">
        <v>0</v>
      </c>
      <c r="R265" s="11">
        <v>0</v>
      </c>
      <c r="S265" s="11">
        <v>0</v>
      </c>
      <c r="T265" s="11">
        <v>0</v>
      </c>
      <c r="U265" s="11">
        <v>20000000</v>
      </c>
      <c r="V265" s="11">
        <v>0</v>
      </c>
      <c r="W265" s="11">
        <v>20000000</v>
      </c>
      <c r="X265" s="11">
        <v>0</v>
      </c>
      <c r="Y265" s="11">
        <v>0</v>
      </c>
      <c r="Z265" s="11">
        <v>0</v>
      </c>
      <c r="AA265" s="11">
        <v>0</v>
      </c>
      <c r="AB265" s="11">
        <v>0</v>
      </c>
      <c r="AC265" s="11">
        <v>0</v>
      </c>
      <c r="AD265" s="11">
        <v>0</v>
      </c>
      <c r="AE265" s="11">
        <v>0</v>
      </c>
      <c r="AF265" s="11">
        <v>0</v>
      </c>
      <c r="AG265" s="11">
        <v>15000000</v>
      </c>
      <c r="AH265" s="11">
        <v>8780000</v>
      </c>
      <c r="AI265" s="11">
        <v>0</v>
      </c>
      <c r="AJ265" s="11">
        <v>0</v>
      </c>
      <c r="AK265" s="11">
        <v>5000000</v>
      </c>
      <c r="AL265" s="11">
        <v>11220000</v>
      </c>
      <c r="AM265" s="11">
        <v>0</v>
      </c>
      <c r="AN265" s="11">
        <v>0</v>
      </c>
      <c r="AO2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 s="11">
        <f>Table_PBS_SQL_DB2_PBSSQL_PBS_NDP_Tina_CG_QtrlyPerformance_Final[[#This Row],[GOU REL]]+Table_PBS_SQL_DB2_PBSSQL_PBS_NDP_Tina_CG_QtrlyPerformance_Final[[#This Row],[EXT REL]]</f>
        <v>20000000</v>
      </c>
      <c r="AT265" s="11">
        <f>Table_PBS_SQL_DB2_PBSSQL_PBS_NDP_Tina_CG_QtrlyPerformance_Final[[#This Row],[GOU EXP]]+Table_PBS_SQL_DB2_PBSSQL_PBS_NDP_Tina_CG_QtrlyPerformance_Final[[#This Row],[EXT EXP]]</f>
        <v>20000000</v>
      </c>
      <c r="AU265" s="11" t="str">
        <f>IF(Table_PBS_SQL_DB2_PBSSQL_PBS_NDP_Tina_CG_QtrlyPerformance_Final[[#This Row],[Item_Code]]&gt;"300000", "Capital", "Recurrent")</f>
        <v>Recurrent</v>
      </c>
    </row>
    <row r="266" spans="1:47" x14ac:dyDescent="0.25">
      <c r="A266" t="s">
        <v>220</v>
      </c>
      <c r="B266" t="s">
        <v>221</v>
      </c>
      <c r="C266" t="s">
        <v>218</v>
      </c>
      <c r="D266" t="s">
        <v>1254</v>
      </c>
      <c r="E266" t="s">
        <v>87</v>
      </c>
      <c r="F266" t="s">
        <v>1264</v>
      </c>
      <c r="G266" t="s">
        <v>119</v>
      </c>
      <c r="H266" t="s">
        <v>1279</v>
      </c>
      <c r="I266" t="s">
        <v>493</v>
      </c>
      <c r="J266" t="s">
        <v>1280</v>
      </c>
      <c r="K266" t="s">
        <v>1283</v>
      </c>
      <c r="L266" t="s">
        <v>1284</v>
      </c>
      <c r="M266" t="s">
        <v>1044</v>
      </c>
      <c r="N266" t="s">
        <v>1045</v>
      </c>
      <c r="O266" t="s">
        <v>1005</v>
      </c>
      <c r="P266" t="s">
        <v>1006</v>
      </c>
      <c r="Q266" s="11">
        <v>0</v>
      </c>
      <c r="R266" s="11">
        <v>0</v>
      </c>
      <c r="S266" s="11">
        <v>0</v>
      </c>
      <c r="T266" s="11">
        <v>0</v>
      </c>
      <c r="U266" s="11">
        <v>100000000</v>
      </c>
      <c r="V266" s="11">
        <v>0</v>
      </c>
      <c r="W266" s="11">
        <v>100000000</v>
      </c>
      <c r="X266" s="11">
        <v>0</v>
      </c>
      <c r="Y266" s="11">
        <v>25000000</v>
      </c>
      <c r="Z266" s="11">
        <v>23000000</v>
      </c>
      <c r="AA266" s="11">
        <v>0</v>
      </c>
      <c r="AB266" s="11">
        <v>0</v>
      </c>
      <c r="AC266" s="11">
        <v>15000000</v>
      </c>
      <c r="AD266" s="11">
        <v>14820000</v>
      </c>
      <c r="AE266" s="11">
        <v>0</v>
      </c>
      <c r="AF266" s="11">
        <v>0</v>
      </c>
      <c r="AG266" s="11">
        <v>35000000</v>
      </c>
      <c r="AH266" s="11">
        <v>34897102</v>
      </c>
      <c r="AI266" s="11">
        <v>0</v>
      </c>
      <c r="AJ266" s="11">
        <v>0</v>
      </c>
      <c r="AK266" s="11">
        <v>25000000</v>
      </c>
      <c r="AL266" s="11">
        <v>25282898</v>
      </c>
      <c r="AM266" s="11">
        <v>0</v>
      </c>
      <c r="AN266" s="11">
        <v>0</v>
      </c>
      <c r="AO2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98000000</v>
      </c>
      <c r="AR2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 s="11">
        <f>Table_PBS_SQL_DB2_PBSSQL_PBS_NDP_Tina_CG_QtrlyPerformance_Final[[#This Row],[GOU REL]]+Table_PBS_SQL_DB2_PBSSQL_PBS_NDP_Tina_CG_QtrlyPerformance_Final[[#This Row],[EXT REL]]</f>
        <v>100000000</v>
      </c>
      <c r="AT266" s="11">
        <f>Table_PBS_SQL_DB2_PBSSQL_PBS_NDP_Tina_CG_QtrlyPerformance_Final[[#This Row],[GOU EXP]]+Table_PBS_SQL_DB2_PBSSQL_PBS_NDP_Tina_CG_QtrlyPerformance_Final[[#This Row],[EXT EXP]]</f>
        <v>98000000</v>
      </c>
      <c r="AU266" s="11" t="str">
        <f>IF(Table_PBS_SQL_DB2_PBSSQL_PBS_NDP_Tina_CG_QtrlyPerformance_Final[[#This Row],[Item_Code]]&gt;"300000", "Capital", "Recurrent")</f>
        <v>Recurrent</v>
      </c>
    </row>
    <row r="267" spans="1:47" x14ac:dyDescent="0.25">
      <c r="A267" t="s">
        <v>220</v>
      </c>
      <c r="B267" t="s">
        <v>221</v>
      </c>
      <c r="C267" t="s">
        <v>218</v>
      </c>
      <c r="D267" t="s">
        <v>1254</v>
      </c>
      <c r="E267" t="s">
        <v>87</v>
      </c>
      <c r="F267" t="s">
        <v>1264</v>
      </c>
      <c r="G267" t="s">
        <v>119</v>
      </c>
      <c r="H267" t="s">
        <v>1279</v>
      </c>
      <c r="I267" t="s">
        <v>493</v>
      </c>
      <c r="J267" t="s">
        <v>1280</v>
      </c>
      <c r="K267" t="s">
        <v>234</v>
      </c>
      <c r="L267" t="s">
        <v>1285</v>
      </c>
      <c r="M267" t="s">
        <v>1286</v>
      </c>
      <c r="N267" t="s">
        <v>1287</v>
      </c>
      <c r="O267" t="s">
        <v>1005</v>
      </c>
      <c r="P267" t="s">
        <v>1006</v>
      </c>
      <c r="Q267" s="11">
        <v>0</v>
      </c>
      <c r="R267" s="11">
        <v>0</v>
      </c>
      <c r="S267" s="11">
        <v>0</v>
      </c>
      <c r="T267" s="11">
        <v>0</v>
      </c>
      <c r="U267" s="11">
        <v>30000000</v>
      </c>
      <c r="V267" s="11">
        <v>0</v>
      </c>
      <c r="W267" s="11">
        <v>30000000</v>
      </c>
      <c r="X267" s="11">
        <v>0</v>
      </c>
      <c r="Y267" s="11">
        <v>5000000</v>
      </c>
      <c r="Z267" s="11">
        <v>5000000</v>
      </c>
      <c r="AA267" s="11">
        <v>0</v>
      </c>
      <c r="AB267" s="11">
        <v>0</v>
      </c>
      <c r="AC267" s="11">
        <v>7500000</v>
      </c>
      <c r="AD267" s="11">
        <v>5215000</v>
      </c>
      <c r="AE267" s="11">
        <v>0</v>
      </c>
      <c r="AF267" s="11">
        <v>0</v>
      </c>
      <c r="AG267" s="11">
        <v>9900000</v>
      </c>
      <c r="AH267" s="11">
        <v>9807215</v>
      </c>
      <c r="AI267" s="11">
        <v>0</v>
      </c>
      <c r="AJ267" s="11">
        <v>0</v>
      </c>
      <c r="AK267" s="11">
        <v>7600000</v>
      </c>
      <c r="AL267" s="11">
        <v>7777785</v>
      </c>
      <c r="AM267" s="11">
        <v>0</v>
      </c>
      <c r="AN267" s="11">
        <v>0</v>
      </c>
      <c r="AO2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27800000</v>
      </c>
      <c r="AR2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 s="11">
        <f>Table_PBS_SQL_DB2_PBSSQL_PBS_NDP_Tina_CG_QtrlyPerformance_Final[[#This Row],[GOU REL]]+Table_PBS_SQL_DB2_PBSSQL_PBS_NDP_Tina_CG_QtrlyPerformance_Final[[#This Row],[EXT REL]]</f>
        <v>30000000</v>
      </c>
      <c r="AT267" s="11">
        <f>Table_PBS_SQL_DB2_PBSSQL_PBS_NDP_Tina_CG_QtrlyPerformance_Final[[#This Row],[GOU EXP]]+Table_PBS_SQL_DB2_PBSSQL_PBS_NDP_Tina_CG_QtrlyPerformance_Final[[#This Row],[EXT EXP]]</f>
        <v>27800000</v>
      </c>
      <c r="AU267" s="11" t="str">
        <f>IF(Table_PBS_SQL_DB2_PBSSQL_PBS_NDP_Tina_CG_QtrlyPerformance_Final[[#This Row],[Item_Code]]&gt;"300000", "Capital", "Recurrent")</f>
        <v>Recurrent</v>
      </c>
    </row>
    <row r="268" spans="1:47" x14ac:dyDescent="0.25">
      <c r="A268" t="s">
        <v>220</v>
      </c>
      <c r="B268" t="s">
        <v>221</v>
      </c>
      <c r="C268" t="s">
        <v>218</v>
      </c>
      <c r="D268" t="s">
        <v>1254</v>
      </c>
      <c r="E268" t="s">
        <v>87</v>
      </c>
      <c r="F268" t="s">
        <v>1264</v>
      </c>
      <c r="G268" t="s">
        <v>119</v>
      </c>
      <c r="H268" t="s">
        <v>1279</v>
      </c>
      <c r="I268" t="s">
        <v>493</v>
      </c>
      <c r="J268" t="s">
        <v>1280</v>
      </c>
      <c r="K268" t="s">
        <v>234</v>
      </c>
      <c r="L268" t="s">
        <v>1285</v>
      </c>
      <c r="M268" t="s">
        <v>1288</v>
      </c>
      <c r="N268" t="s">
        <v>1289</v>
      </c>
      <c r="O268" t="s">
        <v>1064</v>
      </c>
      <c r="P268" t="s">
        <v>1065</v>
      </c>
      <c r="Q268" s="11">
        <v>0</v>
      </c>
      <c r="R268" s="11">
        <v>0</v>
      </c>
      <c r="S268" s="11">
        <v>0</v>
      </c>
      <c r="T268" s="11">
        <v>0</v>
      </c>
      <c r="U268" s="11">
        <v>18000000</v>
      </c>
      <c r="V268" s="11">
        <v>0</v>
      </c>
      <c r="W268" s="11">
        <v>18000000</v>
      </c>
      <c r="X268" s="11">
        <v>0</v>
      </c>
      <c r="Y268" s="11">
        <v>0</v>
      </c>
      <c r="Z268" s="11">
        <v>0</v>
      </c>
      <c r="AA268" s="11">
        <v>0</v>
      </c>
      <c r="AB268" s="11">
        <v>0</v>
      </c>
      <c r="AC268" s="11">
        <v>9000000</v>
      </c>
      <c r="AD268" s="11">
        <v>9000000</v>
      </c>
      <c r="AE268" s="11">
        <v>0</v>
      </c>
      <c r="AF268" s="11">
        <v>0</v>
      </c>
      <c r="AG268" s="11">
        <v>4500000</v>
      </c>
      <c r="AH268" s="11">
        <v>4500000</v>
      </c>
      <c r="AI268" s="11">
        <v>0</v>
      </c>
      <c r="AJ268" s="11">
        <v>0</v>
      </c>
      <c r="AK268" s="11">
        <v>4500000</v>
      </c>
      <c r="AL268" s="11">
        <v>4500000</v>
      </c>
      <c r="AM268" s="11">
        <v>0</v>
      </c>
      <c r="AN268" s="11">
        <v>0</v>
      </c>
      <c r="AO2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2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2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 s="11">
        <f>Table_PBS_SQL_DB2_PBSSQL_PBS_NDP_Tina_CG_QtrlyPerformance_Final[[#This Row],[GOU REL]]+Table_PBS_SQL_DB2_PBSSQL_PBS_NDP_Tina_CG_QtrlyPerformance_Final[[#This Row],[EXT REL]]</f>
        <v>18000000</v>
      </c>
      <c r="AT268" s="11">
        <f>Table_PBS_SQL_DB2_PBSSQL_PBS_NDP_Tina_CG_QtrlyPerformance_Final[[#This Row],[GOU EXP]]+Table_PBS_SQL_DB2_PBSSQL_PBS_NDP_Tina_CG_QtrlyPerformance_Final[[#This Row],[EXT EXP]]</f>
        <v>18000000</v>
      </c>
      <c r="AU268" s="11" t="str">
        <f>IF(Table_PBS_SQL_DB2_PBSSQL_PBS_NDP_Tina_CG_QtrlyPerformance_Final[[#This Row],[Item_Code]]&gt;"300000", "Capital", "Recurrent")</f>
        <v>Recurrent</v>
      </c>
    </row>
    <row r="269" spans="1:47" x14ac:dyDescent="0.25">
      <c r="A269" t="s">
        <v>220</v>
      </c>
      <c r="B269" t="s">
        <v>221</v>
      </c>
      <c r="C269" t="s">
        <v>218</v>
      </c>
      <c r="D269" t="s">
        <v>1254</v>
      </c>
      <c r="E269" t="s">
        <v>97</v>
      </c>
      <c r="F269" t="s">
        <v>1290</v>
      </c>
      <c r="G269" t="s">
        <v>75</v>
      </c>
      <c r="H269" t="s">
        <v>1291</v>
      </c>
      <c r="I269" t="s">
        <v>493</v>
      </c>
      <c r="J269" t="s">
        <v>1292</v>
      </c>
      <c r="K269" t="s">
        <v>1293</v>
      </c>
      <c r="L269" t="s">
        <v>1294</v>
      </c>
      <c r="M269" t="s">
        <v>1044</v>
      </c>
      <c r="N269" t="s">
        <v>1045</v>
      </c>
      <c r="O269" t="s">
        <v>1295</v>
      </c>
      <c r="P269" t="s">
        <v>1296</v>
      </c>
      <c r="Q269" s="11">
        <v>0</v>
      </c>
      <c r="R269" s="11">
        <v>0</v>
      </c>
      <c r="S269" s="11">
        <v>0</v>
      </c>
      <c r="T269" s="11">
        <v>0</v>
      </c>
      <c r="U269" s="11">
        <v>3000000</v>
      </c>
      <c r="V269" s="11">
        <v>0</v>
      </c>
      <c r="W269" s="11">
        <v>3000000</v>
      </c>
      <c r="X269" s="11">
        <v>0</v>
      </c>
      <c r="Y269" s="11">
        <v>0</v>
      </c>
      <c r="Z269" s="11">
        <v>0</v>
      </c>
      <c r="AA269" s="11">
        <v>0</v>
      </c>
      <c r="AB269" s="11">
        <v>0</v>
      </c>
      <c r="AC269" s="11">
        <v>990000</v>
      </c>
      <c r="AD269" s="11">
        <v>0</v>
      </c>
      <c r="AE269" s="11">
        <v>0</v>
      </c>
      <c r="AF269" s="11">
        <v>0</v>
      </c>
      <c r="AG269" s="11">
        <v>480000</v>
      </c>
      <c r="AH269" s="11">
        <v>0</v>
      </c>
      <c r="AI269" s="11">
        <v>0</v>
      </c>
      <c r="AJ269" s="11">
        <v>0</v>
      </c>
      <c r="AK269" s="11">
        <v>0</v>
      </c>
      <c r="AL269" s="11">
        <v>1470000</v>
      </c>
      <c r="AM269" s="11">
        <v>0</v>
      </c>
      <c r="AN269" s="11">
        <v>0</v>
      </c>
      <c r="AO2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1470000</v>
      </c>
      <c r="AP2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1470000</v>
      </c>
      <c r="AR2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9" s="11">
        <f>Table_PBS_SQL_DB2_PBSSQL_PBS_NDP_Tina_CG_QtrlyPerformance_Final[[#This Row],[GOU REL]]+Table_PBS_SQL_DB2_PBSSQL_PBS_NDP_Tina_CG_QtrlyPerformance_Final[[#This Row],[EXT REL]]</f>
        <v>1470000</v>
      </c>
      <c r="AT269" s="11">
        <f>Table_PBS_SQL_DB2_PBSSQL_PBS_NDP_Tina_CG_QtrlyPerformance_Final[[#This Row],[GOU EXP]]+Table_PBS_SQL_DB2_PBSSQL_PBS_NDP_Tina_CG_QtrlyPerformance_Final[[#This Row],[EXT EXP]]</f>
        <v>1470000</v>
      </c>
      <c r="AU269" s="11" t="str">
        <f>IF(Table_PBS_SQL_DB2_PBSSQL_PBS_NDP_Tina_CG_QtrlyPerformance_Final[[#This Row],[Item_Code]]&gt;"300000", "Capital", "Recurrent")</f>
        <v>Recurrent</v>
      </c>
    </row>
    <row r="270" spans="1:47" x14ac:dyDescent="0.25">
      <c r="A270" t="s">
        <v>220</v>
      </c>
      <c r="B270" t="s">
        <v>221</v>
      </c>
      <c r="C270" t="s">
        <v>218</v>
      </c>
      <c r="D270" t="s">
        <v>1254</v>
      </c>
      <c r="E270" t="s">
        <v>97</v>
      </c>
      <c r="F270" t="s">
        <v>1290</v>
      </c>
      <c r="G270" t="s">
        <v>75</v>
      </c>
      <c r="H270" t="s">
        <v>1291</v>
      </c>
      <c r="I270" t="s">
        <v>493</v>
      </c>
      <c r="J270" t="s">
        <v>1292</v>
      </c>
      <c r="K270" t="s">
        <v>1293</v>
      </c>
      <c r="L270" t="s">
        <v>1294</v>
      </c>
      <c r="M270" t="s">
        <v>1044</v>
      </c>
      <c r="N270" t="s">
        <v>1045</v>
      </c>
      <c r="O270" t="s">
        <v>1025</v>
      </c>
      <c r="P270" t="s">
        <v>1026</v>
      </c>
      <c r="Q270" s="11">
        <v>0</v>
      </c>
      <c r="R270" s="11">
        <v>0</v>
      </c>
      <c r="S270" s="11">
        <v>0</v>
      </c>
      <c r="T270" s="11">
        <v>0</v>
      </c>
      <c r="U270" s="11">
        <v>500000000</v>
      </c>
      <c r="V270" s="11">
        <v>0</v>
      </c>
      <c r="W270" s="11">
        <v>500000000</v>
      </c>
      <c r="X270" s="11">
        <v>0</v>
      </c>
      <c r="Y270" s="11">
        <v>50000000</v>
      </c>
      <c r="Z270" s="11">
        <v>50000000</v>
      </c>
      <c r="AA270" s="11">
        <v>0</v>
      </c>
      <c r="AB270" s="11">
        <v>0</v>
      </c>
      <c r="AC270" s="11">
        <v>165000000</v>
      </c>
      <c r="AD270" s="11">
        <v>161000000</v>
      </c>
      <c r="AE270" s="11">
        <v>0</v>
      </c>
      <c r="AF270" s="11">
        <v>0</v>
      </c>
      <c r="AG270" s="11">
        <v>160000000</v>
      </c>
      <c r="AH270" s="11">
        <v>155597980</v>
      </c>
      <c r="AI270" s="11">
        <v>0</v>
      </c>
      <c r="AJ270" s="11">
        <v>0</v>
      </c>
      <c r="AK270" s="11">
        <v>70000000</v>
      </c>
      <c r="AL270" s="11">
        <v>78402020</v>
      </c>
      <c r="AM270" s="11">
        <v>0</v>
      </c>
      <c r="AN270" s="11">
        <v>0</v>
      </c>
      <c r="AO2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445000000</v>
      </c>
      <c r="AP2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445000000</v>
      </c>
      <c r="AR2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 s="11">
        <f>Table_PBS_SQL_DB2_PBSSQL_PBS_NDP_Tina_CG_QtrlyPerformance_Final[[#This Row],[GOU REL]]+Table_PBS_SQL_DB2_PBSSQL_PBS_NDP_Tina_CG_QtrlyPerformance_Final[[#This Row],[EXT REL]]</f>
        <v>445000000</v>
      </c>
      <c r="AT270" s="11">
        <f>Table_PBS_SQL_DB2_PBSSQL_PBS_NDP_Tina_CG_QtrlyPerformance_Final[[#This Row],[GOU EXP]]+Table_PBS_SQL_DB2_PBSSQL_PBS_NDP_Tina_CG_QtrlyPerformance_Final[[#This Row],[EXT EXP]]</f>
        <v>445000000</v>
      </c>
      <c r="AU270" s="11" t="str">
        <f>IF(Table_PBS_SQL_DB2_PBSSQL_PBS_NDP_Tina_CG_QtrlyPerformance_Final[[#This Row],[Item_Code]]&gt;"300000", "Capital", "Recurrent")</f>
        <v>Recurrent</v>
      </c>
    </row>
    <row r="271" spans="1:47" x14ac:dyDescent="0.25">
      <c r="A271" t="s">
        <v>220</v>
      </c>
      <c r="B271" t="s">
        <v>221</v>
      </c>
      <c r="C271" t="s">
        <v>218</v>
      </c>
      <c r="D271" t="s">
        <v>1254</v>
      </c>
      <c r="E271" t="s">
        <v>97</v>
      </c>
      <c r="F271" t="s">
        <v>1290</v>
      </c>
      <c r="G271" t="s">
        <v>75</v>
      </c>
      <c r="H271" t="s">
        <v>1291</v>
      </c>
      <c r="I271" t="s">
        <v>493</v>
      </c>
      <c r="J271" t="s">
        <v>1292</v>
      </c>
      <c r="K271" t="s">
        <v>1293</v>
      </c>
      <c r="L271" t="s">
        <v>1294</v>
      </c>
      <c r="M271" t="s">
        <v>1044</v>
      </c>
      <c r="N271" t="s">
        <v>1045</v>
      </c>
      <c r="O271" t="s">
        <v>1297</v>
      </c>
      <c r="P271" t="s">
        <v>1298</v>
      </c>
      <c r="Q271" s="11">
        <v>0</v>
      </c>
      <c r="R271" s="11">
        <v>0</v>
      </c>
      <c r="S271" s="11">
        <v>0</v>
      </c>
      <c r="T271" s="11">
        <v>0</v>
      </c>
      <c r="U271" s="11">
        <v>5000000</v>
      </c>
      <c r="V271" s="11">
        <v>0</v>
      </c>
      <c r="W271" s="11">
        <v>5000000</v>
      </c>
      <c r="X271" s="11">
        <v>0</v>
      </c>
      <c r="Y271" s="11">
        <v>0</v>
      </c>
      <c r="Z271" s="11">
        <v>0</v>
      </c>
      <c r="AA271" s="11">
        <v>0</v>
      </c>
      <c r="AB271" s="11">
        <v>0</v>
      </c>
      <c r="AC271" s="11">
        <v>5000000</v>
      </c>
      <c r="AD271" s="11">
        <v>1000000</v>
      </c>
      <c r="AE271" s="11">
        <v>0</v>
      </c>
      <c r="AF271" s="11">
        <v>0</v>
      </c>
      <c r="AG271" s="11">
        <v>0</v>
      </c>
      <c r="AH271" s="11">
        <v>4000000</v>
      </c>
      <c r="AI271" s="11">
        <v>0</v>
      </c>
      <c r="AJ271" s="11">
        <v>0</v>
      </c>
      <c r="AK271" s="11">
        <v>0</v>
      </c>
      <c r="AL271" s="11">
        <v>0</v>
      </c>
      <c r="AM271" s="11">
        <v>0</v>
      </c>
      <c r="AN271" s="11">
        <v>0</v>
      </c>
      <c r="AO2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 s="11">
        <f>Table_PBS_SQL_DB2_PBSSQL_PBS_NDP_Tina_CG_QtrlyPerformance_Final[[#This Row],[GOU REL]]+Table_PBS_SQL_DB2_PBSSQL_PBS_NDP_Tina_CG_QtrlyPerformance_Final[[#This Row],[EXT REL]]</f>
        <v>5000000</v>
      </c>
      <c r="AT271" s="11">
        <f>Table_PBS_SQL_DB2_PBSSQL_PBS_NDP_Tina_CG_QtrlyPerformance_Final[[#This Row],[GOU EXP]]+Table_PBS_SQL_DB2_PBSSQL_PBS_NDP_Tina_CG_QtrlyPerformance_Final[[#This Row],[EXT EXP]]</f>
        <v>5000000</v>
      </c>
      <c r="AU271" s="11" t="str">
        <f>IF(Table_PBS_SQL_DB2_PBSSQL_PBS_NDP_Tina_CG_QtrlyPerformance_Final[[#This Row],[Item_Code]]&gt;"300000", "Capital", "Recurrent")</f>
        <v>Recurrent</v>
      </c>
    </row>
    <row r="272" spans="1:47" x14ac:dyDescent="0.25">
      <c r="A272" t="s">
        <v>220</v>
      </c>
      <c r="B272" t="s">
        <v>221</v>
      </c>
      <c r="C272" t="s">
        <v>218</v>
      </c>
      <c r="D272" t="s">
        <v>1254</v>
      </c>
      <c r="E272" t="s">
        <v>97</v>
      </c>
      <c r="F272" t="s">
        <v>1290</v>
      </c>
      <c r="G272" t="s">
        <v>75</v>
      </c>
      <c r="H272" t="s">
        <v>1291</v>
      </c>
      <c r="I272" t="s">
        <v>493</v>
      </c>
      <c r="J272" t="s">
        <v>1292</v>
      </c>
      <c r="K272" t="s">
        <v>230</v>
      </c>
      <c r="L272" t="s">
        <v>1299</v>
      </c>
      <c r="M272" t="s">
        <v>1268</v>
      </c>
      <c r="N272" t="s">
        <v>1269</v>
      </c>
      <c r="O272" t="s">
        <v>1083</v>
      </c>
      <c r="P272" t="s">
        <v>1084</v>
      </c>
      <c r="Q272" s="11">
        <v>0</v>
      </c>
      <c r="R272" s="11">
        <v>0</v>
      </c>
      <c r="S272" s="11">
        <v>0</v>
      </c>
      <c r="T272" s="11">
        <v>0</v>
      </c>
      <c r="U272" s="11">
        <v>300000000</v>
      </c>
      <c r="V272" s="11">
        <v>0</v>
      </c>
      <c r="W272" s="11">
        <v>300000000</v>
      </c>
      <c r="X272" s="11">
        <v>0</v>
      </c>
      <c r="Y272" s="11">
        <v>0</v>
      </c>
      <c r="Z272" s="11">
        <v>0</v>
      </c>
      <c r="AA272" s="11">
        <v>0</v>
      </c>
      <c r="AB272" s="11">
        <v>0</v>
      </c>
      <c r="AC272" s="11">
        <v>100000000</v>
      </c>
      <c r="AD272" s="11">
        <v>0</v>
      </c>
      <c r="AE272" s="11">
        <v>0</v>
      </c>
      <c r="AF272" s="11">
        <v>0</v>
      </c>
      <c r="AG272" s="11">
        <v>0</v>
      </c>
      <c r="AH272" s="11">
        <v>94080000</v>
      </c>
      <c r="AI272" s="11">
        <v>0</v>
      </c>
      <c r="AJ272" s="11">
        <v>0</v>
      </c>
      <c r="AK272" s="11">
        <v>0</v>
      </c>
      <c r="AL272" s="11">
        <v>5920000</v>
      </c>
      <c r="AM272" s="11">
        <v>0</v>
      </c>
      <c r="AN272" s="11">
        <v>0</v>
      </c>
      <c r="AO2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 s="11">
        <f>Table_PBS_SQL_DB2_PBSSQL_PBS_NDP_Tina_CG_QtrlyPerformance_Final[[#This Row],[GOU REL]]+Table_PBS_SQL_DB2_PBSSQL_PBS_NDP_Tina_CG_QtrlyPerformance_Final[[#This Row],[EXT REL]]</f>
        <v>100000000</v>
      </c>
      <c r="AT272" s="11">
        <f>Table_PBS_SQL_DB2_PBSSQL_PBS_NDP_Tina_CG_QtrlyPerformance_Final[[#This Row],[GOU EXP]]+Table_PBS_SQL_DB2_PBSSQL_PBS_NDP_Tina_CG_QtrlyPerformance_Final[[#This Row],[EXT EXP]]</f>
        <v>100000000</v>
      </c>
      <c r="AU272" s="11" t="str">
        <f>IF(Table_PBS_SQL_DB2_PBSSQL_PBS_NDP_Tina_CG_QtrlyPerformance_Final[[#This Row],[Item_Code]]&gt;"300000", "Capital", "Recurrent")</f>
        <v>Recurrent</v>
      </c>
    </row>
    <row r="273" spans="1:47" x14ac:dyDescent="0.25">
      <c r="A273" t="s">
        <v>220</v>
      </c>
      <c r="B273" t="s">
        <v>221</v>
      </c>
      <c r="C273" t="s">
        <v>218</v>
      </c>
      <c r="D273" t="s">
        <v>1254</v>
      </c>
      <c r="E273" t="s">
        <v>97</v>
      </c>
      <c r="F273" t="s">
        <v>1290</v>
      </c>
      <c r="G273" t="s">
        <v>75</v>
      </c>
      <c r="H273" t="s">
        <v>1291</v>
      </c>
      <c r="I273" t="s">
        <v>493</v>
      </c>
      <c r="J273" t="s">
        <v>1292</v>
      </c>
      <c r="K273" t="s">
        <v>230</v>
      </c>
      <c r="L273" t="s">
        <v>1299</v>
      </c>
      <c r="M273" t="s">
        <v>1300</v>
      </c>
      <c r="N273" t="s">
        <v>1301</v>
      </c>
      <c r="O273" t="s">
        <v>1016</v>
      </c>
      <c r="P273" t="s">
        <v>1017</v>
      </c>
      <c r="Q273" s="11">
        <v>0</v>
      </c>
      <c r="R273" s="11">
        <v>0</v>
      </c>
      <c r="S273" s="11">
        <v>0</v>
      </c>
      <c r="T273" s="11">
        <v>0</v>
      </c>
      <c r="U273" s="11">
        <v>5000000</v>
      </c>
      <c r="V273" s="11">
        <v>0</v>
      </c>
      <c r="W273" s="11">
        <v>5000000</v>
      </c>
      <c r="X273" s="11">
        <v>0</v>
      </c>
      <c r="Y273" s="11">
        <v>0</v>
      </c>
      <c r="Z273" s="11">
        <v>0</v>
      </c>
      <c r="AA273" s="11">
        <v>0</v>
      </c>
      <c r="AB273" s="11">
        <v>0</v>
      </c>
      <c r="AC273" s="11">
        <v>1650000</v>
      </c>
      <c r="AD273" s="11">
        <v>0</v>
      </c>
      <c r="AE273" s="11">
        <v>0</v>
      </c>
      <c r="AF273" s="11">
        <v>0</v>
      </c>
      <c r="AG273" s="11">
        <v>800000</v>
      </c>
      <c r="AH273" s="11">
        <v>0</v>
      </c>
      <c r="AI273" s="11">
        <v>0</v>
      </c>
      <c r="AJ273" s="11">
        <v>0</v>
      </c>
      <c r="AK273" s="11">
        <v>0</v>
      </c>
      <c r="AL273" s="11">
        <v>2450000</v>
      </c>
      <c r="AM273" s="11">
        <v>0</v>
      </c>
      <c r="AN273" s="11">
        <v>0</v>
      </c>
      <c r="AO2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2450000</v>
      </c>
      <c r="AP2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2450000</v>
      </c>
      <c r="AR2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3" s="11">
        <f>Table_PBS_SQL_DB2_PBSSQL_PBS_NDP_Tina_CG_QtrlyPerformance_Final[[#This Row],[GOU REL]]+Table_PBS_SQL_DB2_PBSSQL_PBS_NDP_Tina_CG_QtrlyPerformance_Final[[#This Row],[EXT REL]]</f>
        <v>2450000</v>
      </c>
      <c r="AT273" s="11">
        <f>Table_PBS_SQL_DB2_PBSSQL_PBS_NDP_Tina_CG_QtrlyPerformance_Final[[#This Row],[GOU EXP]]+Table_PBS_SQL_DB2_PBSSQL_PBS_NDP_Tina_CG_QtrlyPerformance_Final[[#This Row],[EXT EXP]]</f>
        <v>2450000</v>
      </c>
      <c r="AU273" s="11" t="str">
        <f>IF(Table_PBS_SQL_DB2_PBSSQL_PBS_NDP_Tina_CG_QtrlyPerformance_Final[[#This Row],[Item_Code]]&gt;"300000", "Capital", "Recurrent")</f>
        <v>Recurrent</v>
      </c>
    </row>
    <row r="274" spans="1:47" x14ac:dyDescent="0.25">
      <c r="A274" t="s">
        <v>220</v>
      </c>
      <c r="B274" t="s">
        <v>221</v>
      </c>
      <c r="C274" t="s">
        <v>218</v>
      </c>
      <c r="D274" t="s">
        <v>1254</v>
      </c>
      <c r="E274" t="s">
        <v>97</v>
      </c>
      <c r="F274" t="s">
        <v>1290</v>
      </c>
      <c r="G274" t="s">
        <v>75</v>
      </c>
      <c r="H274" t="s">
        <v>1291</v>
      </c>
      <c r="I274" t="s">
        <v>493</v>
      </c>
      <c r="J274" t="s">
        <v>1292</v>
      </c>
      <c r="K274" t="s">
        <v>230</v>
      </c>
      <c r="L274" t="s">
        <v>1299</v>
      </c>
      <c r="M274" t="s">
        <v>1300</v>
      </c>
      <c r="N274" t="s">
        <v>1301</v>
      </c>
      <c r="O274" t="s">
        <v>1302</v>
      </c>
      <c r="P274" t="s">
        <v>1303</v>
      </c>
      <c r="Q274" s="11">
        <v>0</v>
      </c>
      <c r="R274" s="11">
        <v>0</v>
      </c>
      <c r="S274" s="11">
        <v>2400000000</v>
      </c>
      <c r="T274" s="11">
        <v>-2400000000</v>
      </c>
      <c r="U274" s="11">
        <v>43190000000</v>
      </c>
      <c r="V274" s="11">
        <v>0</v>
      </c>
      <c r="W274" s="11">
        <v>45590000000</v>
      </c>
      <c r="X274" s="11">
        <v>0</v>
      </c>
      <c r="Y274" s="11">
        <v>0</v>
      </c>
      <c r="Z274" s="11">
        <v>0</v>
      </c>
      <c r="AA274" s="11">
        <v>0</v>
      </c>
      <c r="AB274" s="11">
        <v>0</v>
      </c>
      <c r="AC274" s="11">
        <v>14044700000</v>
      </c>
      <c r="AD274" s="11">
        <v>9445849112</v>
      </c>
      <c r="AE274" s="11">
        <v>0</v>
      </c>
      <c r="AF274" s="11">
        <v>0</v>
      </c>
      <c r="AG274" s="11">
        <v>8009001311</v>
      </c>
      <c r="AH274" s="11">
        <v>6849906991</v>
      </c>
      <c r="AI274" s="11">
        <v>0</v>
      </c>
      <c r="AJ274" s="11">
        <v>0</v>
      </c>
      <c r="AK274" s="11">
        <v>1200000000</v>
      </c>
      <c r="AL274" s="11">
        <v>6957945185</v>
      </c>
      <c r="AM274" s="11">
        <v>0</v>
      </c>
      <c r="AN274" s="11">
        <v>0</v>
      </c>
      <c r="AO2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23253701311</v>
      </c>
      <c r="AP2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23253701288</v>
      </c>
      <c r="AR2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 s="11">
        <f>Table_PBS_SQL_DB2_PBSSQL_PBS_NDP_Tina_CG_QtrlyPerformance_Final[[#This Row],[GOU REL]]+Table_PBS_SQL_DB2_PBSSQL_PBS_NDP_Tina_CG_QtrlyPerformance_Final[[#This Row],[EXT REL]]</f>
        <v>23253701311</v>
      </c>
      <c r="AT274" s="11">
        <f>Table_PBS_SQL_DB2_PBSSQL_PBS_NDP_Tina_CG_QtrlyPerformance_Final[[#This Row],[GOU EXP]]+Table_PBS_SQL_DB2_PBSSQL_PBS_NDP_Tina_CG_QtrlyPerformance_Final[[#This Row],[EXT EXP]]</f>
        <v>23253701288</v>
      </c>
      <c r="AU274" s="11" t="str">
        <f>IF(Table_PBS_SQL_DB2_PBSSQL_PBS_NDP_Tina_CG_QtrlyPerformance_Final[[#This Row],[Item_Code]]&gt;"300000", "Capital", "Recurrent")</f>
        <v>Capital</v>
      </c>
    </row>
    <row r="275" spans="1:47" x14ac:dyDescent="0.25">
      <c r="A275" t="s">
        <v>220</v>
      </c>
      <c r="B275" t="s">
        <v>221</v>
      </c>
      <c r="C275" t="s">
        <v>218</v>
      </c>
      <c r="D275" t="s">
        <v>1254</v>
      </c>
      <c r="E275" t="s">
        <v>97</v>
      </c>
      <c r="F275" t="s">
        <v>1290</v>
      </c>
      <c r="G275" t="s">
        <v>75</v>
      </c>
      <c r="H275" t="s">
        <v>1291</v>
      </c>
      <c r="I275" t="s">
        <v>493</v>
      </c>
      <c r="J275" t="s">
        <v>1292</v>
      </c>
      <c r="K275" t="s">
        <v>236</v>
      </c>
      <c r="L275" t="s">
        <v>1304</v>
      </c>
      <c r="M275" t="s">
        <v>1305</v>
      </c>
      <c r="N275" t="s">
        <v>1306</v>
      </c>
      <c r="O275" t="s">
        <v>1011</v>
      </c>
      <c r="P275" t="s">
        <v>1012</v>
      </c>
      <c r="Q275" s="11">
        <v>0</v>
      </c>
      <c r="R275" s="11">
        <v>0</v>
      </c>
      <c r="S275" s="11">
        <v>0</v>
      </c>
      <c r="T275" s="11">
        <v>0</v>
      </c>
      <c r="U275" s="11">
        <v>300000000</v>
      </c>
      <c r="V275" s="11">
        <v>0</v>
      </c>
      <c r="W275" s="11">
        <v>300000000</v>
      </c>
      <c r="X275" s="11">
        <v>0</v>
      </c>
      <c r="Y275" s="11">
        <v>0</v>
      </c>
      <c r="Z275" s="11">
        <v>0</v>
      </c>
      <c r="AA275" s="11">
        <v>0</v>
      </c>
      <c r="AB275" s="11">
        <v>0</v>
      </c>
      <c r="AC275" s="11">
        <v>0</v>
      </c>
      <c r="AD275" s="11">
        <v>0</v>
      </c>
      <c r="AE275" s="11">
        <v>0</v>
      </c>
      <c r="AF275" s="11">
        <v>0</v>
      </c>
      <c r="AG275" s="11">
        <v>48000000</v>
      </c>
      <c r="AH275" s="11">
        <v>48000000</v>
      </c>
      <c r="AI275" s="11">
        <v>0</v>
      </c>
      <c r="AJ275" s="11">
        <v>0</v>
      </c>
      <c r="AK275" s="11">
        <v>0</v>
      </c>
      <c r="AL275" s="11">
        <v>0</v>
      </c>
      <c r="AM275" s="11">
        <v>0</v>
      </c>
      <c r="AN275" s="11">
        <v>0</v>
      </c>
      <c r="AO2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48000000</v>
      </c>
      <c r="AP2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48000000</v>
      </c>
      <c r="AR2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5" s="11">
        <f>Table_PBS_SQL_DB2_PBSSQL_PBS_NDP_Tina_CG_QtrlyPerformance_Final[[#This Row],[GOU REL]]+Table_PBS_SQL_DB2_PBSSQL_PBS_NDP_Tina_CG_QtrlyPerformance_Final[[#This Row],[EXT REL]]</f>
        <v>48000000</v>
      </c>
      <c r="AT275" s="11">
        <f>Table_PBS_SQL_DB2_PBSSQL_PBS_NDP_Tina_CG_QtrlyPerformance_Final[[#This Row],[GOU EXP]]+Table_PBS_SQL_DB2_PBSSQL_PBS_NDP_Tina_CG_QtrlyPerformance_Final[[#This Row],[EXT EXP]]</f>
        <v>48000000</v>
      </c>
      <c r="AU275" s="11" t="str">
        <f>IF(Table_PBS_SQL_DB2_PBSSQL_PBS_NDP_Tina_CG_QtrlyPerformance_Final[[#This Row],[Item_Code]]&gt;"300000", "Capital", "Recurrent")</f>
        <v>Recurrent</v>
      </c>
    </row>
    <row r="276" spans="1:47" x14ac:dyDescent="0.25">
      <c r="A276" t="s">
        <v>220</v>
      </c>
      <c r="B276" t="s">
        <v>221</v>
      </c>
      <c r="C276" t="s">
        <v>218</v>
      </c>
      <c r="D276" t="s">
        <v>1254</v>
      </c>
      <c r="E276" t="s">
        <v>97</v>
      </c>
      <c r="F276" t="s">
        <v>1290</v>
      </c>
      <c r="G276" t="s">
        <v>75</v>
      </c>
      <c r="H276" t="s">
        <v>1291</v>
      </c>
      <c r="I276" t="s">
        <v>493</v>
      </c>
      <c r="J276" t="s">
        <v>1292</v>
      </c>
      <c r="K276" t="s">
        <v>236</v>
      </c>
      <c r="L276" t="s">
        <v>1304</v>
      </c>
      <c r="M276" t="s">
        <v>1305</v>
      </c>
      <c r="N276" t="s">
        <v>1306</v>
      </c>
      <c r="O276" t="s">
        <v>1005</v>
      </c>
      <c r="P276" t="s">
        <v>1006</v>
      </c>
      <c r="Q276" s="11">
        <v>0</v>
      </c>
      <c r="R276" s="11">
        <v>0</v>
      </c>
      <c r="S276" s="11">
        <v>0</v>
      </c>
      <c r="T276" s="11">
        <v>0</v>
      </c>
      <c r="U276" s="11">
        <v>350000000</v>
      </c>
      <c r="V276" s="11">
        <v>0</v>
      </c>
      <c r="W276" s="11">
        <v>350000000</v>
      </c>
      <c r="X276" s="11">
        <v>0</v>
      </c>
      <c r="Y276" s="11">
        <v>60000000</v>
      </c>
      <c r="Z276" s="11">
        <v>60000000</v>
      </c>
      <c r="AA276" s="11">
        <v>0</v>
      </c>
      <c r="AB276" s="11">
        <v>0</v>
      </c>
      <c r="AC276" s="11">
        <v>87500000</v>
      </c>
      <c r="AD276" s="11">
        <v>87500000</v>
      </c>
      <c r="AE276" s="11">
        <v>0</v>
      </c>
      <c r="AF276" s="11">
        <v>0</v>
      </c>
      <c r="AG276" s="11">
        <v>87500000</v>
      </c>
      <c r="AH276" s="11">
        <v>86400000</v>
      </c>
      <c r="AI276" s="11">
        <v>0</v>
      </c>
      <c r="AJ276" s="11">
        <v>0</v>
      </c>
      <c r="AK276" s="11">
        <v>20000000</v>
      </c>
      <c r="AL276" s="11">
        <v>21099379</v>
      </c>
      <c r="AM276" s="11">
        <v>0</v>
      </c>
      <c r="AN276" s="11">
        <v>0</v>
      </c>
      <c r="AO2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255000000</v>
      </c>
      <c r="AP2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254999379</v>
      </c>
      <c r="AR2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6" s="11">
        <f>Table_PBS_SQL_DB2_PBSSQL_PBS_NDP_Tina_CG_QtrlyPerformance_Final[[#This Row],[GOU REL]]+Table_PBS_SQL_DB2_PBSSQL_PBS_NDP_Tina_CG_QtrlyPerformance_Final[[#This Row],[EXT REL]]</f>
        <v>255000000</v>
      </c>
      <c r="AT276" s="11">
        <f>Table_PBS_SQL_DB2_PBSSQL_PBS_NDP_Tina_CG_QtrlyPerformance_Final[[#This Row],[GOU EXP]]+Table_PBS_SQL_DB2_PBSSQL_PBS_NDP_Tina_CG_QtrlyPerformance_Final[[#This Row],[EXT EXP]]</f>
        <v>254999379</v>
      </c>
      <c r="AU276" s="11" t="str">
        <f>IF(Table_PBS_SQL_DB2_PBSSQL_PBS_NDP_Tina_CG_QtrlyPerformance_Final[[#This Row],[Item_Code]]&gt;"300000", "Capital", "Recurrent")</f>
        <v>Recurrent</v>
      </c>
    </row>
    <row r="277" spans="1:47" x14ac:dyDescent="0.25">
      <c r="A277" t="s">
        <v>77</v>
      </c>
      <c r="B277" t="s">
        <v>78</v>
      </c>
      <c r="C277" t="s">
        <v>75</v>
      </c>
      <c r="D277" t="s">
        <v>1307</v>
      </c>
      <c r="E277" t="s">
        <v>31</v>
      </c>
      <c r="F277" t="s">
        <v>1308</v>
      </c>
      <c r="G277" t="s">
        <v>31</v>
      </c>
      <c r="H277" t="s">
        <v>1309</v>
      </c>
      <c r="I277" t="s">
        <v>493</v>
      </c>
      <c r="J277" t="s">
        <v>1310</v>
      </c>
      <c r="K277" t="s">
        <v>1311</v>
      </c>
      <c r="L277" t="s">
        <v>1312</v>
      </c>
      <c r="M277" t="s">
        <v>1313</v>
      </c>
      <c r="N277" t="s">
        <v>1314</v>
      </c>
      <c r="O277" t="s">
        <v>1005</v>
      </c>
      <c r="P277" t="s">
        <v>1006</v>
      </c>
      <c r="Q277" s="11">
        <v>0</v>
      </c>
      <c r="R277" s="11">
        <v>0</v>
      </c>
      <c r="S277" s="11">
        <v>0</v>
      </c>
      <c r="T277" s="11">
        <v>0</v>
      </c>
      <c r="U277" s="11">
        <v>300000000</v>
      </c>
      <c r="V277" s="11">
        <v>0</v>
      </c>
      <c r="W277" s="11">
        <v>300000000</v>
      </c>
      <c r="X277" s="11">
        <v>0</v>
      </c>
      <c r="Y277" s="11">
        <v>0</v>
      </c>
      <c r="Z277" s="11">
        <v>0</v>
      </c>
      <c r="AA277" s="11">
        <v>0</v>
      </c>
      <c r="AB277" s="11">
        <v>0</v>
      </c>
      <c r="AC277" s="11">
        <v>100000000</v>
      </c>
      <c r="AD277" s="11">
        <v>43350000</v>
      </c>
      <c r="AE277" s="11">
        <v>0</v>
      </c>
      <c r="AF277" s="11">
        <v>0</v>
      </c>
      <c r="AG277" s="11">
        <v>20000000</v>
      </c>
      <c r="AH277" s="11">
        <v>36376000</v>
      </c>
      <c r="AI277" s="11">
        <v>0</v>
      </c>
      <c r="AJ277" s="11">
        <v>0</v>
      </c>
      <c r="AK277" s="11">
        <v>24120000</v>
      </c>
      <c r="AL277" s="11">
        <v>64394000</v>
      </c>
      <c r="AM277" s="11">
        <v>0</v>
      </c>
      <c r="AN277" s="11">
        <v>0</v>
      </c>
      <c r="AO2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144120000</v>
      </c>
      <c r="AP2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144120000</v>
      </c>
      <c r="AR2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7" s="11">
        <f>Table_PBS_SQL_DB2_PBSSQL_PBS_NDP_Tina_CG_QtrlyPerformance_Final[[#This Row],[GOU REL]]+Table_PBS_SQL_DB2_PBSSQL_PBS_NDP_Tina_CG_QtrlyPerformance_Final[[#This Row],[EXT REL]]</f>
        <v>144120000</v>
      </c>
      <c r="AT277" s="11">
        <f>Table_PBS_SQL_DB2_PBSSQL_PBS_NDP_Tina_CG_QtrlyPerformance_Final[[#This Row],[GOU EXP]]+Table_PBS_SQL_DB2_PBSSQL_PBS_NDP_Tina_CG_QtrlyPerformance_Final[[#This Row],[EXT EXP]]</f>
        <v>144120000</v>
      </c>
      <c r="AU277" s="11" t="str">
        <f>IF(Table_PBS_SQL_DB2_PBSSQL_PBS_NDP_Tina_CG_QtrlyPerformance_Final[[#This Row],[Item_Code]]&gt;"300000", "Capital", "Recurrent")</f>
        <v>Recurrent</v>
      </c>
    </row>
    <row r="278" spans="1:47" x14ac:dyDescent="0.25">
      <c r="A278" t="s">
        <v>77</v>
      </c>
      <c r="B278" t="s">
        <v>78</v>
      </c>
      <c r="C278" t="s">
        <v>75</v>
      </c>
      <c r="D278" t="s">
        <v>1307</v>
      </c>
      <c r="E278" t="s">
        <v>31</v>
      </c>
      <c r="F278" t="s">
        <v>1308</v>
      </c>
      <c r="G278" t="s">
        <v>31</v>
      </c>
      <c r="H278" t="s">
        <v>1309</v>
      </c>
      <c r="I278" t="s">
        <v>493</v>
      </c>
      <c r="J278" t="s">
        <v>1310</v>
      </c>
      <c r="K278" t="s">
        <v>1311</v>
      </c>
      <c r="L278" t="s">
        <v>1312</v>
      </c>
      <c r="M278" t="s">
        <v>1313</v>
      </c>
      <c r="N278" t="s">
        <v>1314</v>
      </c>
      <c r="O278" t="s">
        <v>969</v>
      </c>
      <c r="P278" t="s">
        <v>970</v>
      </c>
      <c r="Q278" s="11">
        <v>0</v>
      </c>
      <c r="R278" s="11">
        <v>0</v>
      </c>
      <c r="S278" s="11">
        <v>0</v>
      </c>
      <c r="T278" s="11">
        <v>0</v>
      </c>
      <c r="U278" s="11">
        <v>100000000</v>
      </c>
      <c r="V278" s="11">
        <v>0</v>
      </c>
      <c r="W278" s="11">
        <v>100000000</v>
      </c>
      <c r="X278" s="11">
        <v>0</v>
      </c>
      <c r="Y278" s="11">
        <v>0</v>
      </c>
      <c r="Z278" s="11">
        <v>0</v>
      </c>
      <c r="AA278" s="11">
        <v>0</v>
      </c>
      <c r="AB278" s="11">
        <v>0</v>
      </c>
      <c r="AC278" s="11">
        <v>0</v>
      </c>
      <c r="AD278" s="11">
        <v>0</v>
      </c>
      <c r="AE278" s="11">
        <v>0</v>
      </c>
      <c r="AF278" s="11">
        <v>0</v>
      </c>
      <c r="AG278" s="11">
        <v>10000000</v>
      </c>
      <c r="AH278" s="11">
        <v>0</v>
      </c>
      <c r="AI278" s="11">
        <v>0</v>
      </c>
      <c r="AJ278" s="11">
        <v>0</v>
      </c>
      <c r="AK278" s="11">
        <v>12060000</v>
      </c>
      <c r="AL278" s="11">
        <v>22060000</v>
      </c>
      <c r="AM278" s="11">
        <v>0</v>
      </c>
      <c r="AN278" s="11">
        <v>0</v>
      </c>
      <c r="AO2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22060000</v>
      </c>
      <c r="AP2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22060000</v>
      </c>
      <c r="AR2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 s="11">
        <f>Table_PBS_SQL_DB2_PBSSQL_PBS_NDP_Tina_CG_QtrlyPerformance_Final[[#This Row],[GOU REL]]+Table_PBS_SQL_DB2_PBSSQL_PBS_NDP_Tina_CG_QtrlyPerformance_Final[[#This Row],[EXT REL]]</f>
        <v>22060000</v>
      </c>
      <c r="AT278" s="11">
        <f>Table_PBS_SQL_DB2_PBSSQL_PBS_NDP_Tina_CG_QtrlyPerformance_Final[[#This Row],[GOU EXP]]+Table_PBS_SQL_DB2_PBSSQL_PBS_NDP_Tina_CG_QtrlyPerformance_Final[[#This Row],[EXT EXP]]</f>
        <v>22060000</v>
      </c>
      <c r="AU278" s="11" t="str">
        <f>IF(Table_PBS_SQL_DB2_PBSSQL_PBS_NDP_Tina_CG_QtrlyPerformance_Final[[#This Row],[Item_Code]]&gt;"300000", "Capital", "Recurrent")</f>
        <v>Recurrent</v>
      </c>
    </row>
    <row r="279" spans="1:47" x14ac:dyDescent="0.25">
      <c r="A279" t="s">
        <v>77</v>
      </c>
      <c r="B279" t="s">
        <v>78</v>
      </c>
      <c r="C279" t="s">
        <v>75</v>
      </c>
      <c r="D279" t="s">
        <v>1307</v>
      </c>
      <c r="E279" t="s">
        <v>31</v>
      </c>
      <c r="F279" t="s">
        <v>1308</v>
      </c>
      <c r="G279" t="s">
        <v>31</v>
      </c>
      <c r="H279" t="s">
        <v>1309</v>
      </c>
      <c r="I279" t="s">
        <v>666</v>
      </c>
      <c r="J279" t="s">
        <v>1315</v>
      </c>
      <c r="K279" t="s">
        <v>1316</v>
      </c>
      <c r="L279" t="s">
        <v>1317</v>
      </c>
      <c r="M279" t="s">
        <v>1313</v>
      </c>
      <c r="N279" t="s">
        <v>1314</v>
      </c>
      <c r="O279" t="s">
        <v>940</v>
      </c>
      <c r="P279" t="s">
        <v>941</v>
      </c>
      <c r="Q279" s="11">
        <v>0</v>
      </c>
      <c r="R279" s="11">
        <v>0</v>
      </c>
      <c r="S279" s="11">
        <v>0</v>
      </c>
      <c r="T279" s="11">
        <v>0</v>
      </c>
      <c r="U279" s="11">
        <v>70000000</v>
      </c>
      <c r="V279" s="11">
        <v>0</v>
      </c>
      <c r="W279" s="11">
        <v>70000000</v>
      </c>
      <c r="X279" s="11">
        <v>0</v>
      </c>
      <c r="Y279" s="11">
        <v>0</v>
      </c>
      <c r="Z279" s="11">
        <v>0</v>
      </c>
      <c r="AA279" s="11">
        <v>0</v>
      </c>
      <c r="AB279" s="11">
        <v>0</v>
      </c>
      <c r="AC279" s="11">
        <v>27500000</v>
      </c>
      <c r="AD279" s="11">
        <v>27500000</v>
      </c>
      <c r="AE279" s="11">
        <v>0</v>
      </c>
      <c r="AF279" s="11">
        <v>0</v>
      </c>
      <c r="AG279" s="11">
        <v>0</v>
      </c>
      <c r="AH279" s="11">
        <v>0</v>
      </c>
      <c r="AI279" s="11">
        <v>0</v>
      </c>
      <c r="AJ279" s="11">
        <v>0</v>
      </c>
      <c r="AK279" s="11">
        <v>5000000</v>
      </c>
      <c r="AL279" s="11">
        <v>5000000</v>
      </c>
      <c r="AM279" s="11">
        <v>0</v>
      </c>
      <c r="AN279" s="11">
        <v>0</v>
      </c>
      <c r="AO2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32500000</v>
      </c>
      <c r="AP2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32500000</v>
      </c>
      <c r="AR2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9" s="11">
        <f>Table_PBS_SQL_DB2_PBSSQL_PBS_NDP_Tina_CG_QtrlyPerformance_Final[[#This Row],[GOU REL]]+Table_PBS_SQL_DB2_PBSSQL_PBS_NDP_Tina_CG_QtrlyPerformance_Final[[#This Row],[EXT REL]]</f>
        <v>32500000</v>
      </c>
      <c r="AT279" s="11">
        <f>Table_PBS_SQL_DB2_PBSSQL_PBS_NDP_Tina_CG_QtrlyPerformance_Final[[#This Row],[GOU EXP]]+Table_PBS_SQL_DB2_PBSSQL_PBS_NDP_Tina_CG_QtrlyPerformance_Final[[#This Row],[EXT EXP]]</f>
        <v>32500000</v>
      </c>
      <c r="AU279" s="11" t="str">
        <f>IF(Table_PBS_SQL_DB2_PBSSQL_PBS_NDP_Tina_CG_QtrlyPerformance_Final[[#This Row],[Item_Code]]&gt;"300000", "Capital", "Recurrent")</f>
        <v>Recurrent</v>
      </c>
    </row>
    <row r="280" spans="1:47" x14ac:dyDescent="0.25">
      <c r="A280" t="s">
        <v>77</v>
      </c>
      <c r="B280" t="s">
        <v>78</v>
      </c>
      <c r="C280" t="s">
        <v>75</v>
      </c>
      <c r="D280" t="s">
        <v>1307</v>
      </c>
      <c r="E280" t="s">
        <v>31</v>
      </c>
      <c r="F280" t="s">
        <v>1308</v>
      </c>
      <c r="G280" t="s">
        <v>31</v>
      </c>
      <c r="H280" t="s">
        <v>1309</v>
      </c>
      <c r="I280" t="s">
        <v>666</v>
      </c>
      <c r="J280" t="s">
        <v>1315</v>
      </c>
      <c r="K280" t="s">
        <v>1316</v>
      </c>
      <c r="L280" t="s">
        <v>1317</v>
      </c>
      <c r="M280" t="s">
        <v>1313</v>
      </c>
      <c r="N280" t="s">
        <v>1314</v>
      </c>
      <c r="O280" t="s">
        <v>1085</v>
      </c>
      <c r="P280" t="s">
        <v>1086</v>
      </c>
      <c r="Q280" s="11">
        <v>0</v>
      </c>
      <c r="R280" s="11">
        <v>0</v>
      </c>
      <c r="S280" s="11">
        <v>0</v>
      </c>
      <c r="T280" s="11">
        <v>0</v>
      </c>
      <c r="U280" s="11">
        <v>800000000</v>
      </c>
      <c r="V280" s="11">
        <v>0</v>
      </c>
      <c r="W280" s="11">
        <v>800000000</v>
      </c>
      <c r="X280" s="11">
        <v>0</v>
      </c>
      <c r="Y280" s="11">
        <v>0</v>
      </c>
      <c r="Z280" s="11">
        <v>0</v>
      </c>
      <c r="AA280" s="11">
        <v>0</v>
      </c>
      <c r="AB280" s="11">
        <v>0</v>
      </c>
      <c r="AC280" s="11">
        <v>280000000</v>
      </c>
      <c r="AD280" s="11">
        <v>11659193</v>
      </c>
      <c r="AE280" s="11">
        <v>0</v>
      </c>
      <c r="AF280" s="11">
        <v>0</v>
      </c>
      <c r="AG280" s="11">
        <v>0</v>
      </c>
      <c r="AH280" s="11">
        <v>267949641</v>
      </c>
      <c r="AI280" s="11">
        <v>0</v>
      </c>
      <c r="AJ280" s="11">
        <v>0</v>
      </c>
      <c r="AK280" s="11">
        <v>10000000</v>
      </c>
      <c r="AL280" s="11">
        <v>46622459</v>
      </c>
      <c r="AM280" s="11">
        <v>0</v>
      </c>
      <c r="AN280" s="11">
        <v>0</v>
      </c>
      <c r="AO2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290000000</v>
      </c>
      <c r="AP2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326231293</v>
      </c>
      <c r="AR2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0" s="11">
        <f>Table_PBS_SQL_DB2_PBSSQL_PBS_NDP_Tina_CG_QtrlyPerformance_Final[[#This Row],[GOU REL]]+Table_PBS_SQL_DB2_PBSSQL_PBS_NDP_Tina_CG_QtrlyPerformance_Final[[#This Row],[EXT REL]]</f>
        <v>290000000</v>
      </c>
      <c r="AT280" s="11">
        <f>Table_PBS_SQL_DB2_PBSSQL_PBS_NDP_Tina_CG_QtrlyPerformance_Final[[#This Row],[GOU EXP]]+Table_PBS_SQL_DB2_PBSSQL_PBS_NDP_Tina_CG_QtrlyPerformance_Final[[#This Row],[EXT EXP]]</f>
        <v>326231293</v>
      </c>
      <c r="AU280" s="11" t="str">
        <f>IF(Table_PBS_SQL_DB2_PBSSQL_PBS_NDP_Tina_CG_QtrlyPerformance_Final[[#This Row],[Item_Code]]&gt;"300000", "Capital", "Recurrent")</f>
        <v>Recurrent</v>
      </c>
    </row>
    <row r="281" spans="1:47" x14ac:dyDescent="0.25">
      <c r="A281" t="s">
        <v>77</v>
      </c>
      <c r="B281" t="s">
        <v>78</v>
      </c>
      <c r="C281" t="s">
        <v>75</v>
      </c>
      <c r="D281" t="s">
        <v>1307</v>
      </c>
      <c r="E281" t="s">
        <v>31</v>
      </c>
      <c r="F281" t="s">
        <v>1308</v>
      </c>
      <c r="G281" t="s">
        <v>31</v>
      </c>
      <c r="H281" t="s">
        <v>1309</v>
      </c>
      <c r="I281" t="s">
        <v>666</v>
      </c>
      <c r="J281" t="s">
        <v>1315</v>
      </c>
      <c r="K281" t="s">
        <v>1316</v>
      </c>
      <c r="L281" t="s">
        <v>1317</v>
      </c>
      <c r="M281" t="s">
        <v>1313</v>
      </c>
      <c r="N281" t="s">
        <v>1314</v>
      </c>
      <c r="O281" t="s">
        <v>1005</v>
      </c>
      <c r="P281" t="s">
        <v>1006</v>
      </c>
      <c r="Q281" s="11">
        <v>0</v>
      </c>
      <c r="R281" s="11">
        <v>0</v>
      </c>
      <c r="S281" s="11">
        <v>0</v>
      </c>
      <c r="T281" s="11">
        <v>0</v>
      </c>
      <c r="U281" s="11">
        <v>250000000</v>
      </c>
      <c r="V281" s="11">
        <v>0</v>
      </c>
      <c r="W281" s="11">
        <v>250000000</v>
      </c>
      <c r="X281" s="11">
        <v>0</v>
      </c>
      <c r="Y281" s="11">
        <v>0</v>
      </c>
      <c r="Z281" s="11">
        <v>0</v>
      </c>
      <c r="AA281" s="11">
        <v>0</v>
      </c>
      <c r="AB281" s="11">
        <v>0</v>
      </c>
      <c r="AC281" s="11">
        <v>120000000</v>
      </c>
      <c r="AD281" s="11">
        <v>120000000</v>
      </c>
      <c r="AE281" s="11">
        <v>0</v>
      </c>
      <c r="AF281" s="11">
        <v>0</v>
      </c>
      <c r="AG281" s="11">
        <v>79250000</v>
      </c>
      <c r="AH281" s="11">
        <v>0</v>
      </c>
      <c r="AI281" s="11">
        <v>0</v>
      </c>
      <c r="AJ281" s="11">
        <v>0</v>
      </c>
      <c r="AK281" s="11">
        <v>50750000</v>
      </c>
      <c r="AL281" s="11">
        <v>133348636</v>
      </c>
      <c r="AM281" s="11">
        <v>0</v>
      </c>
      <c r="AN281" s="11">
        <v>0</v>
      </c>
      <c r="AO2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2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253348636</v>
      </c>
      <c r="AR2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1" s="11">
        <f>Table_PBS_SQL_DB2_PBSSQL_PBS_NDP_Tina_CG_QtrlyPerformance_Final[[#This Row],[GOU REL]]+Table_PBS_SQL_DB2_PBSSQL_PBS_NDP_Tina_CG_QtrlyPerformance_Final[[#This Row],[EXT REL]]</f>
        <v>250000000</v>
      </c>
      <c r="AT281" s="11">
        <f>Table_PBS_SQL_DB2_PBSSQL_PBS_NDP_Tina_CG_QtrlyPerformance_Final[[#This Row],[GOU EXP]]+Table_PBS_SQL_DB2_PBSSQL_PBS_NDP_Tina_CG_QtrlyPerformance_Final[[#This Row],[EXT EXP]]</f>
        <v>253348636</v>
      </c>
      <c r="AU281" s="11" t="str">
        <f>IF(Table_PBS_SQL_DB2_PBSSQL_PBS_NDP_Tina_CG_QtrlyPerformance_Final[[#This Row],[Item_Code]]&gt;"300000", "Capital", "Recurrent")</f>
        <v>Recurrent</v>
      </c>
    </row>
    <row r="282" spans="1:47" x14ac:dyDescent="0.25">
      <c r="A282" t="s">
        <v>77</v>
      </c>
      <c r="B282" t="s">
        <v>78</v>
      </c>
      <c r="C282" t="s">
        <v>75</v>
      </c>
      <c r="D282" t="s">
        <v>1307</v>
      </c>
      <c r="E282" t="s">
        <v>31</v>
      </c>
      <c r="F282" t="s">
        <v>1308</v>
      </c>
      <c r="G282" t="s">
        <v>31</v>
      </c>
      <c r="H282" t="s">
        <v>1309</v>
      </c>
      <c r="I282" t="s">
        <v>666</v>
      </c>
      <c r="J282" t="s">
        <v>1315</v>
      </c>
      <c r="K282" t="s">
        <v>1316</v>
      </c>
      <c r="L282" t="s">
        <v>1317</v>
      </c>
      <c r="M282" t="s">
        <v>1313</v>
      </c>
      <c r="N282" t="s">
        <v>1314</v>
      </c>
      <c r="O282" t="s">
        <v>969</v>
      </c>
      <c r="P282" t="s">
        <v>970</v>
      </c>
      <c r="Q282" s="11">
        <v>0</v>
      </c>
      <c r="R282" s="11">
        <v>0</v>
      </c>
      <c r="S282" s="11">
        <v>0</v>
      </c>
      <c r="T282" s="11">
        <v>0</v>
      </c>
      <c r="U282" s="11">
        <v>200000000</v>
      </c>
      <c r="V282" s="11">
        <v>0</v>
      </c>
      <c r="W282" s="11">
        <v>200000000</v>
      </c>
      <c r="X282" s="11">
        <v>0</v>
      </c>
      <c r="Y282" s="11">
        <v>0</v>
      </c>
      <c r="Z282" s="11">
        <v>0</v>
      </c>
      <c r="AA282" s="11">
        <v>0</v>
      </c>
      <c r="AB282" s="11">
        <v>0</v>
      </c>
      <c r="AC282" s="11">
        <v>50000000</v>
      </c>
      <c r="AD282" s="11">
        <v>0</v>
      </c>
      <c r="AE282" s="11">
        <v>0</v>
      </c>
      <c r="AF282" s="11">
        <v>0</v>
      </c>
      <c r="AG282" s="11">
        <v>0</v>
      </c>
      <c r="AH282" s="11">
        <v>25000000</v>
      </c>
      <c r="AI282" s="11">
        <v>0</v>
      </c>
      <c r="AJ282" s="11">
        <v>0</v>
      </c>
      <c r="AK282" s="11">
        <v>0</v>
      </c>
      <c r="AL282" s="11">
        <v>25000000</v>
      </c>
      <c r="AM282" s="11">
        <v>0</v>
      </c>
      <c r="AN282" s="11">
        <v>0</v>
      </c>
      <c r="AO2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2" s="11">
        <f>Table_PBS_SQL_DB2_PBSSQL_PBS_NDP_Tina_CG_QtrlyPerformance_Final[[#This Row],[GOU REL]]+Table_PBS_SQL_DB2_PBSSQL_PBS_NDP_Tina_CG_QtrlyPerformance_Final[[#This Row],[EXT REL]]</f>
        <v>50000000</v>
      </c>
      <c r="AT282" s="11">
        <f>Table_PBS_SQL_DB2_PBSSQL_PBS_NDP_Tina_CG_QtrlyPerformance_Final[[#This Row],[GOU EXP]]+Table_PBS_SQL_DB2_PBSSQL_PBS_NDP_Tina_CG_QtrlyPerformance_Final[[#This Row],[EXT EXP]]</f>
        <v>50000000</v>
      </c>
      <c r="AU282" s="11" t="str">
        <f>IF(Table_PBS_SQL_DB2_PBSSQL_PBS_NDP_Tina_CG_QtrlyPerformance_Final[[#This Row],[Item_Code]]&gt;"300000", "Capital", "Recurrent")</f>
        <v>Recurrent</v>
      </c>
    </row>
    <row r="283" spans="1:47" x14ac:dyDescent="0.25">
      <c r="A283" t="s">
        <v>77</v>
      </c>
      <c r="B283" t="s">
        <v>78</v>
      </c>
      <c r="C283" t="s">
        <v>75</v>
      </c>
      <c r="D283" t="s">
        <v>1307</v>
      </c>
      <c r="E283" t="s">
        <v>31</v>
      </c>
      <c r="F283" t="s">
        <v>1308</v>
      </c>
      <c r="G283" t="s">
        <v>31</v>
      </c>
      <c r="H283" t="s">
        <v>1309</v>
      </c>
      <c r="I283" t="s">
        <v>666</v>
      </c>
      <c r="J283" t="s">
        <v>1315</v>
      </c>
      <c r="K283" t="s">
        <v>1316</v>
      </c>
      <c r="L283" t="s">
        <v>1317</v>
      </c>
      <c r="M283" t="s">
        <v>1318</v>
      </c>
      <c r="N283" t="s">
        <v>1319</v>
      </c>
      <c r="O283" t="s">
        <v>922</v>
      </c>
      <c r="P283" t="s">
        <v>923</v>
      </c>
      <c r="Q283" s="11">
        <v>0</v>
      </c>
      <c r="R283" s="11">
        <v>0</v>
      </c>
      <c r="S283" s="11">
        <v>0</v>
      </c>
      <c r="T283" s="11">
        <v>0</v>
      </c>
      <c r="U283" s="11">
        <v>180000000</v>
      </c>
      <c r="V283" s="11">
        <v>0</v>
      </c>
      <c r="W283" s="11">
        <v>180000000</v>
      </c>
      <c r="X283" s="11">
        <v>0</v>
      </c>
      <c r="Y283" s="11">
        <v>0</v>
      </c>
      <c r="Z283" s="11">
        <v>0</v>
      </c>
      <c r="AA283" s="11">
        <v>0</v>
      </c>
      <c r="AB283" s="11">
        <v>0</v>
      </c>
      <c r="AC283" s="11">
        <v>70000000</v>
      </c>
      <c r="AD283" s="11">
        <v>70000000</v>
      </c>
      <c r="AE283" s="11">
        <v>0</v>
      </c>
      <c r="AF283" s="11">
        <v>0</v>
      </c>
      <c r="AG283" s="11">
        <v>30000000</v>
      </c>
      <c r="AH283" s="11">
        <v>0</v>
      </c>
      <c r="AI283" s="11">
        <v>0</v>
      </c>
      <c r="AJ283" s="11">
        <v>0</v>
      </c>
      <c r="AK283" s="11">
        <v>44362500</v>
      </c>
      <c r="AL283" s="11">
        <v>74362500</v>
      </c>
      <c r="AM283" s="11">
        <v>0</v>
      </c>
      <c r="AN283" s="11">
        <v>0</v>
      </c>
      <c r="AO2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144362500</v>
      </c>
      <c r="AP2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144362500</v>
      </c>
      <c r="AR2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3" s="11">
        <f>Table_PBS_SQL_DB2_PBSSQL_PBS_NDP_Tina_CG_QtrlyPerformance_Final[[#This Row],[GOU REL]]+Table_PBS_SQL_DB2_PBSSQL_PBS_NDP_Tina_CG_QtrlyPerformance_Final[[#This Row],[EXT REL]]</f>
        <v>144362500</v>
      </c>
      <c r="AT283" s="11">
        <f>Table_PBS_SQL_DB2_PBSSQL_PBS_NDP_Tina_CG_QtrlyPerformance_Final[[#This Row],[GOU EXP]]+Table_PBS_SQL_DB2_PBSSQL_PBS_NDP_Tina_CG_QtrlyPerformance_Final[[#This Row],[EXT EXP]]</f>
        <v>144362500</v>
      </c>
      <c r="AU283" s="11" t="str">
        <f>IF(Table_PBS_SQL_DB2_PBSSQL_PBS_NDP_Tina_CG_QtrlyPerformance_Final[[#This Row],[Item_Code]]&gt;"300000", "Capital", "Recurrent")</f>
        <v>Recurrent</v>
      </c>
    </row>
    <row r="284" spans="1:47" x14ac:dyDescent="0.25">
      <c r="A284" t="s">
        <v>77</v>
      </c>
      <c r="B284" t="s">
        <v>78</v>
      </c>
      <c r="C284" t="s">
        <v>87</v>
      </c>
      <c r="D284" t="s">
        <v>1320</v>
      </c>
      <c r="E284" t="s">
        <v>31</v>
      </c>
      <c r="F284" t="s">
        <v>1321</v>
      </c>
      <c r="G284" t="s">
        <v>97</v>
      </c>
      <c r="H284" t="s">
        <v>1322</v>
      </c>
      <c r="I284" t="s">
        <v>467</v>
      </c>
      <c r="J284" t="s">
        <v>1323</v>
      </c>
      <c r="K284" t="s">
        <v>89</v>
      </c>
      <c r="L284" t="s">
        <v>1324</v>
      </c>
      <c r="M284" t="s">
        <v>1325</v>
      </c>
      <c r="N284" t="s">
        <v>1326</v>
      </c>
      <c r="O284" t="s">
        <v>1016</v>
      </c>
      <c r="P284" t="s">
        <v>1017</v>
      </c>
      <c r="Q284" s="11">
        <v>0</v>
      </c>
      <c r="R284" s="11">
        <v>0</v>
      </c>
      <c r="S284" s="11">
        <v>0</v>
      </c>
      <c r="T284" s="11">
        <v>0</v>
      </c>
      <c r="U284" s="11">
        <v>20000000</v>
      </c>
      <c r="V284" s="11">
        <v>0</v>
      </c>
      <c r="W284" s="11">
        <v>20000000</v>
      </c>
      <c r="X284" s="11">
        <v>0</v>
      </c>
      <c r="Y284" s="11">
        <v>0</v>
      </c>
      <c r="Z284" s="11">
        <v>0</v>
      </c>
      <c r="AA284" s="11">
        <v>0</v>
      </c>
      <c r="AB284" s="11">
        <v>0</v>
      </c>
      <c r="AC284" s="11">
        <v>5000000</v>
      </c>
      <c r="AD284" s="11">
        <v>0</v>
      </c>
      <c r="AE284" s="11">
        <v>0</v>
      </c>
      <c r="AF284" s="11">
        <v>0</v>
      </c>
      <c r="AG284" s="11">
        <v>0</v>
      </c>
      <c r="AH284" s="11">
        <v>0</v>
      </c>
      <c r="AI284" s="11">
        <v>0</v>
      </c>
      <c r="AJ284" s="11">
        <v>0</v>
      </c>
      <c r="AK284" s="11">
        <v>0</v>
      </c>
      <c r="AL284" s="11">
        <v>5000000</v>
      </c>
      <c r="AM284" s="11">
        <v>0</v>
      </c>
      <c r="AN284" s="11">
        <v>0</v>
      </c>
      <c r="AO2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 s="11">
        <f>Table_PBS_SQL_DB2_PBSSQL_PBS_NDP_Tina_CG_QtrlyPerformance_Final[[#This Row],[GOU REL]]+Table_PBS_SQL_DB2_PBSSQL_PBS_NDP_Tina_CG_QtrlyPerformance_Final[[#This Row],[EXT REL]]</f>
        <v>5000000</v>
      </c>
      <c r="AT284" s="11">
        <f>Table_PBS_SQL_DB2_PBSSQL_PBS_NDP_Tina_CG_QtrlyPerformance_Final[[#This Row],[GOU EXP]]+Table_PBS_SQL_DB2_PBSSQL_PBS_NDP_Tina_CG_QtrlyPerformance_Final[[#This Row],[EXT EXP]]</f>
        <v>5000000</v>
      </c>
      <c r="AU284" s="11" t="str">
        <f>IF(Table_PBS_SQL_DB2_PBSSQL_PBS_NDP_Tina_CG_QtrlyPerformance_Final[[#This Row],[Item_Code]]&gt;"300000", "Capital", "Recurrent")</f>
        <v>Recurrent</v>
      </c>
    </row>
    <row r="285" spans="1:47" x14ac:dyDescent="0.25">
      <c r="A285" t="s">
        <v>77</v>
      </c>
      <c r="B285" t="s">
        <v>78</v>
      </c>
      <c r="C285" t="s">
        <v>87</v>
      </c>
      <c r="D285" t="s">
        <v>1320</v>
      </c>
      <c r="E285" t="s">
        <v>31</v>
      </c>
      <c r="F285" t="s">
        <v>1321</v>
      </c>
      <c r="G285" t="s">
        <v>97</v>
      </c>
      <c r="H285" t="s">
        <v>1322</v>
      </c>
      <c r="I285" t="s">
        <v>467</v>
      </c>
      <c r="J285" t="s">
        <v>1323</v>
      </c>
      <c r="K285" t="s">
        <v>89</v>
      </c>
      <c r="L285" t="s">
        <v>1324</v>
      </c>
      <c r="M285" t="s">
        <v>1327</v>
      </c>
      <c r="N285" t="s">
        <v>1328</v>
      </c>
      <c r="O285" t="s">
        <v>996</v>
      </c>
      <c r="P285" t="s">
        <v>997</v>
      </c>
      <c r="Q285" s="11">
        <v>0</v>
      </c>
      <c r="R285" s="11">
        <v>0</v>
      </c>
      <c r="S285" s="11">
        <v>0</v>
      </c>
      <c r="T285" s="11">
        <v>0</v>
      </c>
      <c r="U285" s="11">
        <v>500000000</v>
      </c>
      <c r="V285" s="11">
        <v>0</v>
      </c>
      <c r="W285" s="11">
        <v>500000000</v>
      </c>
      <c r="X285" s="11">
        <v>0</v>
      </c>
      <c r="Y285" s="11">
        <v>0</v>
      </c>
      <c r="Z285" s="11">
        <v>0</v>
      </c>
      <c r="AA285" s="11">
        <v>0</v>
      </c>
      <c r="AB285" s="11">
        <v>0</v>
      </c>
      <c r="AC285" s="11">
        <v>200000000</v>
      </c>
      <c r="AD285" s="11">
        <v>192500000</v>
      </c>
      <c r="AE285" s="11">
        <v>0</v>
      </c>
      <c r="AF285" s="11">
        <v>0</v>
      </c>
      <c r="AG285" s="11">
        <v>150000000</v>
      </c>
      <c r="AH285" s="11">
        <v>153778872</v>
      </c>
      <c r="AI285" s="11">
        <v>0</v>
      </c>
      <c r="AJ285" s="11">
        <v>0</v>
      </c>
      <c r="AK285" s="11">
        <v>150000000</v>
      </c>
      <c r="AL285" s="11">
        <v>153721128</v>
      </c>
      <c r="AM285" s="11">
        <v>0</v>
      </c>
      <c r="AN285" s="11">
        <v>0</v>
      </c>
      <c r="AO2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2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2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 s="11">
        <f>Table_PBS_SQL_DB2_PBSSQL_PBS_NDP_Tina_CG_QtrlyPerformance_Final[[#This Row],[GOU REL]]+Table_PBS_SQL_DB2_PBSSQL_PBS_NDP_Tina_CG_QtrlyPerformance_Final[[#This Row],[EXT REL]]</f>
        <v>500000000</v>
      </c>
      <c r="AT285" s="11">
        <f>Table_PBS_SQL_DB2_PBSSQL_PBS_NDP_Tina_CG_QtrlyPerformance_Final[[#This Row],[GOU EXP]]+Table_PBS_SQL_DB2_PBSSQL_PBS_NDP_Tina_CG_QtrlyPerformance_Final[[#This Row],[EXT EXP]]</f>
        <v>500000000</v>
      </c>
      <c r="AU285" s="11" t="str">
        <f>IF(Table_PBS_SQL_DB2_PBSSQL_PBS_NDP_Tina_CG_QtrlyPerformance_Final[[#This Row],[Item_Code]]&gt;"300000", "Capital", "Recurrent")</f>
        <v>Recurrent</v>
      </c>
    </row>
    <row r="286" spans="1:47" x14ac:dyDescent="0.25">
      <c r="A286" t="s">
        <v>77</v>
      </c>
      <c r="B286" t="s">
        <v>78</v>
      </c>
      <c r="C286" t="s">
        <v>87</v>
      </c>
      <c r="D286" t="s">
        <v>1320</v>
      </c>
      <c r="E286" t="s">
        <v>75</v>
      </c>
      <c r="F286" t="s">
        <v>1329</v>
      </c>
      <c r="G286" t="s">
        <v>97</v>
      </c>
      <c r="H286" t="s">
        <v>1322</v>
      </c>
      <c r="I286" t="s">
        <v>499</v>
      </c>
      <c r="J286" t="s">
        <v>1330</v>
      </c>
      <c r="K286" t="s">
        <v>1331</v>
      </c>
      <c r="L286" t="s">
        <v>1332</v>
      </c>
      <c r="M286" t="s">
        <v>1327</v>
      </c>
      <c r="N286" t="s">
        <v>1333</v>
      </c>
      <c r="O286" t="s">
        <v>1005</v>
      </c>
      <c r="P286" t="s">
        <v>1006</v>
      </c>
      <c r="Q286" s="11">
        <v>0</v>
      </c>
      <c r="R286" s="11">
        <v>0</v>
      </c>
      <c r="S286" s="11">
        <v>0</v>
      </c>
      <c r="T286" s="11">
        <v>0</v>
      </c>
      <c r="U286" s="11">
        <v>730000000</v>
      </c>
      <c r="V286" s="11">
        <v>0</v>
      </c>
      <c r="W286" s="11">
        <v>730000000</v>
      </c>
      <c r="X286" s="11">
        <v>0</v>
      </c>
      <c r="Y286" s="11">
        <v>0</v>
      </c>
      <c r="Z286" s="11">
        <v>0</v>
      </c>
      <c r="AA286" s="11">
        <v>0</v>
      </c>
      <c r="AB286" s="11">
        <v>0</v>
      </c>
      <c r="AC286" s="11">
        <v>182500000</v>
      </c>
      <c r="AD286" s="11">
        <v>147851420</v>
      </c>
      <c r="AE286" s="11">
        <v>0</v>
      </c>
      <c r="AF286" s="11">
        <v>0</v>
      </c>
      <c r="AG286" s="11">
        <v>547500000</v>
      </c>
      <c r="AH286" s="11">
        <v>549147580</v>
      </c>
      <c r="AI286" s="11">
        <v>0</v>
      </c>
      <c r="AJ286" s="11">
        <v>0</v>
      </c>
      <c r="AK286" s="11">
        <v>0</v>
      </c>
      <c r="AL286" s="11">
        <v>34117437</v>
      </c>
      <c r="AM286" s="11">
        <v>0</v>
      </c>
      <c r="AN286" s="11">
        <v>0</v>
      </c>
      <c r="AO2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730000000</v>
      </c>
      <c r="AP2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731116437</v>
      </c>
      <c r="AR2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6" s="11">
        <f>Table_PBS_SQL_DB2_PBSSQL_PBS_NDP_Tina_CG_QtrlyPerformance_Final[[#This Row],[GOU REL]]+Table_PBS_SQL_DB2_PBSSQL_PBS_NDP_Tina_CG_QtrlyPerformance_Final[[#This Row],[EXT REL]]</f>
        <v>730000000</v>
      </c>
      <c r="AT286" s="11">
        <f>Table_PBS_SQL_DB2_PBSSQL_PBS_NDP_Tina_CG_QtrlyPerformance_Final[[#This Row],[GOU EXP]]+Table_PBS_SQL_DB2_PBSSQL_PBS_NDP_Tina_CG_QtrlyPerformance_Final[[#This Row],[EXT EXP]]</f>
        <v>731116437</v>
      </c>
      <c r="AU286" s="11" t="str">
        <f>IF(Table_PBS_SQL_DB2_PBSSQL_PBS_NDP_Tina_CG_QtrlyPerformance_Final[[#This Row],[Item_Code]]&gt;"300000", "Capital", "Recurrent")</f>
        <v>Recurrent</v>
      </c>
    </row>
    <row r="287" spans="1:47" x14ac:dyDescent="0.25">
      <c r="A287" t="s">
        <v>77</v>
      </c>
      <c r="B287" t="s">
        <v>78</v>
      </c>
      <c r="C287" t="s">
        <v>87</v>
      </c>
      <c r="D287" t="s">
        <v>1320</v>
      </c>
      <c r="E287" t="s">
        <v>75</v>
      </c>
      <c r="F287" t="s">
        <v>1329</v>
      </c>
      <c r="G287" t="s">
        <v>97</v>
      </c>
      <c r="H287" t="s">
        <v>1322</v>
      </c>
      <c r="I287" t="s">
        <v>499</v>
      </c>
      <c r="J287" t="s">
        <v>1330</v>
      </c>
      <c r="K287" t="s">
        <v>1331</v>
      </c>
      <c r="L287" t="s">
        <v>1332</v>
      </c>
      <c r="M287" t="s">
        <v>1334</v>
      </c>
      <c r="N287" t="s">
        <v>1335</v>
      </c>
      <c r="O287" t="s">
        <v>1025</v>
      </c>
      <c r="P287" t="s">
        <v>1026</v>
      </c>
      <c r="Q287" s="11">
        <v>0</v>
      </c>
      <c r="R287" s="11">
        <v>0</v>
      </c>
      <c r="S287" s="11">
        <v>0</v>
      </c>
      <c r="T287" s="11">
        <v>0</v>
      </c>
      <c r="U287" s="11">
        <v>400000000</v>
      </c>
      <c r="V287" s="11">
        <v>0</v>
      </c>
      <c r="W287" s="11">
        <v>400000000</v>
      </c>
      <c r="X287" s="11">
        <v>0</v>
      </c>
      <c r="Y287" s="11">
        <v>0</v>
      </c>
      <c r="Z287" s="11">
        <v>0</v>
      </c>
      <c r="AA287" s="11">
        <v>0</v>
      </c>
      <c r="AB287" s="11">
        <v>0</v>
      </c>
      <c r="AC287" s="11">
        <v>210000000</v>
      </c>
      <c r="AD287" s="11">
        <v>106550000</v>
      </c>
      <c r="AE287" s="11">
        <v>0</v>
      </c>
      <c r="AF287" s="11">
        <v>0</v>
      </c>
      <c r="AG287" s="11">
        <v>100000000</v>
      </c>
      <c r="AH287" s="11">
        <v>201003000</v>
      </c>
      <c r="AI287" s="11">
        <v>0</v>
      </c>
      <c r="AJ287" s="11">
        <v>0</v>
      </c>
      <c r="AK287" s="11">
        <v>0</v>
      </c>
      <c r="AL287" s="11">
        <v>2447000</v>
      </c>
      <c r="AM287" s="11">
        <v>0</v>
      </c>
      <c r="AN287" s="11">
        <v>0</v>
      </c>
      <c r="AO2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310000000</v>
      </c>
      <c r="AP2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310000000</v>
      </c>
      <c r="AR2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7" s="11">
        <f>Table_PBS_SQL_DB2_PBSSQL_PBS_NDP_Tina_CG_QtrlyPerformance_Final[[#This Row],[GOU REL]]+Table_PBS_SQL_DB2_PBSSQL_PBS_NDP_Tina_CG_QtrlyPerformance_Final[[#This Row],[EXT REL]]</f>
        <v>310000000</v>
      </c>
      <c r="AT287" s="11">
        <f>Table_PBS_SQL_DB2_PBSSQL_PBS_NDP_Tina_CG_QtrlyPerformance_Final[[#This Row],[GOU EXP]]+Table_PBS_SQL_DB2_PBSSQL_PBS_NDP_Tina_CG_QtrlyPerformance_Final[[#This Row],[EXT EXP]]</f>
        <v>310000000</v>
      </c>
      <c r="AU287" s="11" t="str">
        <f>IF(Table_PBS_SQL_DB2_PBSSQL_PBS_NDP_Tina_CG_QtrlyPerformance_Final[[#This Row],[Item_Code]]&gt;"300000", "Capital", "Recurrent")</f>
        <v>Recurrent</v>
      </c>
    </row>
    <row r="288" spans="1:47" x14ac:dyDescent="0.25">
      <c r="A288" t="s">
        <v>77</v>
      </c>
      <c r="B288" t="s">
        <v>78</v>
      </c>
      <c r="C288" t="s">
        <v>202</v>
      </c>
      <c r="D288" t="s">
        <v>1336</v>
      </c>
      <c r="E288" t="s">
        <v>31</v>
      </c>
      <c r="F288" t="s">
        <v>1337</v>
      </c>
      <c r="G288" t="s">
        <v>75</v>
      </c>
      <c r="H288" t="s">
        <v>1338</v>
      </c>
      <c r="I288" t="s">
        <v>896</v>
      </c>
      <c r="J288" t="s">
        <v>897</v>
      </c>
      <c r="K288" t="s">
        <v>1339</v>
      </c>
      <c r="L288" t="s">
        <v>1340</v>
      </c>
      <c r="M288" t="s">
        <v>1341</v>
      </c>
      <c r="N288" t="s">
        <v>1342</v>
      </c>
      <c r="O288" t="s">
        <v>1343</v>
      </c>
      <c r="P288" t="s">
        <v>1344</v>
      </c>
      <c r="Q288" s="11">
        <v>0</v>
      </c>
      <c r="R288" s="11">
        <v>0</v>
      </c>
      <c r="S288" s="11">
        <v>0</v>
      </c>
      <c r="T288" s="11">
        <v>0</v>
      </c>
      <c r="U288" s="11">
        <v>0</v>
      </c>
      <c r="V288" s="11">
        <v>0</v>
      </c>
      <c r="W288" s="11">
        <v>0</v>
      </c>
      <c r="X288" s="11">
        <v>0</v>
      </c>
      <c r="Y288" s="11">
        <v>0</v>
      </c>
      <c r="Z288" s="11">
        <v>0</v>
      </c>
      <c r="AA288" s="11">
        <v>0</v>
      </c>
      <c r="AB288" s="11">
        <v>0</v>
      </c>
      <c r="AC288" s="11">
        <v>0</v>
      </c>
      <c r="AD288" s="11">
        <v>0</v>
      </c>
      <c r="AE288" s="11">
        <v>0</v>
      </c>
      <c r="AF288" s="11">
        <v>0</v>
      </c>
      <c r="AG288" s="11">
        <v>0</v>
      </c>
      <c r="AH288" s="11">
        <v>0</v>
      </c>
      <c r="AI288" s="11">
        <v>0</v>
      </c>
      <c r="AJ288" s="11">
        <v>0</v>
      </c>
      <c r="AK288" s="11">
        <v>0</v>
      </c>
      <c r="AL288" s="11">
        <v>0</v>
      </c>
      <c r="AM288" s="11">
        <v>29108031293</v>
      </c>
      <c r="AN288" s="11">
        <v>29108031293</v>
      </c>
      <c r="AO2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29108031293</v>
      </c>
      <c r="AQ2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29108031293</v>
      </c>
      <c r="AS288" s="11">
        <f>Table_PBS_SQL_DB2_PBSSQL_PBS_NDP_Tina_CG_QtrlyPerformance_Final[[#This Row],[GOU REL]]+Table_PBS_SQL_DB2_PBSSQL_PBS_NDP_Tina_CG_QtrlyPerformance_Final[[#This Row],[EXT REL]]</f>
        <v>29108031293</v>
      </c>
      <c r="AT288" s="11">
        <f>Table_PBS_SQL_DB2_PBSSQL_PBS_NDP_Tina_CG_QtrlyPerformance_Final[[#This Row],[GOU EXP]]+Table_PBS_SQL_DB2_PBSSQL_PBS_NDP_Tina_CG_QtrlyPerformance_Final[[#This Row],[EXT EXP]]</f>
        <v>29108031293</v>
      </c>
      <c r="AU288" s="11" t="str">
        <f>IF(Table_PBS_SQL_DB2_PBSSQL_PBS_NDP_Tina_CG_QtrlyPerformance_Final[[#This Row],[Item_Code]]&gt;"300000", "Capital", "Recurrent")</f>
        <v>Capital</v>
      </c>
    </row>
    <row r="289" spans="1:47" x14ac:dyDescent="0.25">
      <c r="A289" t="s">
        <v>77</v>
      </c>
      <c r="B289" t="s">
        <v>78</v>
      </c>
      <c r="C289" t="s">
        <v>202</v>
      </c>
      <c r="D289" t="s">
        <v>1336</v>
      </c>
      <c r="E289" t="s">
        <v>31</v>
      </c>
      <c r="F289" t="s">
        <v>1337</v>
      </c>
      <c r="G289" t="s">
        <v>75</v>
      </c>
      <c r="H289" t="s">
        <v>1338</v>
      </c>
      <c r="I289" t="s">
        <v>493</v>
      </c>
      <c r="J289" t="s">
        <v>1345</v>
      </c>
      <c r="K289" t="s">
        <v>1346</v>
      </c>
      <c r="L289" t="s">
        <v>1347</v>
      </c>
      <c r="M289" t="s">
        <v>1341</v>
      </c>
      <c r="N289" t="s">
        <v>1348</v>
      </c>
      <c r="O289" t="s">
        <v>922</v>
      </c>
      <c r="P289" t="s">
        <v>923</v>
      </c>
      <c r="Q289" s="11">
        <v>0</v>
      </c>
      <c r="R289" s="11">
        <v>0</v>
      </c>
      <c r="S289" s="11">
        <v>0</v>
      </c>
      <c r="T289" s="11">
        <v>0</v>
      </c>
      <c r="U289" s="11">
        <v>250000000</v>
      </c>
      <c r="V289" s="11">
        <v>0</v>
      </c>
      <c r="W289" s="11">
        <v>250000000</v>
      </c>
      <c r="X289" s="11">
        <v>0</v>
      </c>
      <c r="Y289" s="11">
        <v>0</v>
      </c>
      <c r="Z289" s="11">
        <v>0</v>
      </c>
      <c r="AA289" s="11">
        <v>0</v>
      </c>
      <c r="AB289" s="11">
        <v>0</v>
      </c>
      <c r="AC289" s="11">
        <v>30153618</v>
      </c>
      <c r="AD289" s="11">
        <v>30153618</v>
      </c>
      <c r="AE289" s="11">
        <v>0</v>
      </c>
      <c r="AF289" s="11">
        <v>0</v>
      </c>
      <c r="AG289" s="11">
        <v>30984638</v>
      </c>
      <c r="AH289" s="11">
        <v>30984638</v>
      </c>
      <c r="AI289" s="11">
        <v>0</v>
      </c>
      <c r="AJ289" s="11">
        <v>0</v>
      </c>
      <c r="AK289" s="11">
        <v>40000000</v>
      </c>
      <c r="AL289" s="11">
        <v>40000000</v>
      </c>
      <c r="AM289" s="11">
        <v>0</v>
      </c>
      <c r="AN289" s="11">
        <v>0</v>
      </c>
      <c r="AO2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101138256</v>
      </c>
      <c r="AP2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101138256</v>
      </c>
      <c r="AR2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 s="11">
        <f>Table_PBS_SQL_DB2_PBSSQL_PBS_NDP_Tina_CG_QtrlyPerformance_Final[[#This Row],[GOU REL]]+Table_PBS_SQL_DB2_PBSSQL_PBS_NDP_Tina_CG_QtrlyPerformance_Final[[#This Row],[EXT REL]]</f>
        <v>101138256</v>
      </c>
      <c r="AT289" s="11">
        <f>Table_PBS_SQL_DB2_PBSSQL_PBS_NDP_Tina_CG_QtrlyPerformance_Final[[#This Row],[GOU EXP]]+Table_PBS_SQL_DB2_PBSSQL_PBS_NDP_Tina_CG_QtrlyPerformance_Final[[#This Row],[EXT EXP]]</f>
        <v>101138256</v>
      </c>
      <c r="AU289" s="11" t="str">
        <f>IF(Table_PBS_SQL_DB2_PBSSQL_PBS_NDP_Tina_CG_QtrlyPerformance_Final[[#This Row],[Item_Code]]&gt;"300000", "Capital", "Recurrent")</f>
        <v>Recurrent</v>
      </c>
    </row>
    <row r="290" spans="1:47" x14ac:dyDescent="0.25">
      <c r="A290" t="s">
        <v>77</v>
      </c>
      <c r="B290" t="s">
        <v>78</v>
      </c>
      <c r="C290" t="s">
        <v>202</v>
      </c>
      <c r="D290" t="s">
        <v>1336</v>
      </c>
      <c r="E290" t="s">
        <v>75</v>
      </c>
      <c r="F290" t="s">
        <v>1349</v>
      </c>
      <c r="G290" t="s">
        <v>75</v>
      </c>
      <c r="H290" t="s">
        <v>1338</v>
      </c>
      <c r="I290" t="s">
        <v>896</v>
      </c>
      <c r="J290" t="s">
        <v>897</v>
      </c>
      <c r="K290" t="s">
        <v>1350</v>
      </c>
      <c r="L290" t="s">
        <v>1351</v>
      </c>
      <c r="M290" t="s">
        <v>1352</v>
      </c>
      <c r="N290" t="s">
        <v>1353</v>
      </c>
      <c r="O290" t="s">
        <v>975</v>
      </c>
      <c r="P290" t="s">
        <v>976</v>
      </c>
      <c r="Q290" s="11">
        <v>0</v>
      </c>
      <c r="R290" s="11">
        <v>0</v>
      </c>
      <c r="S290" s="11">
        <v>0</v>
      </c>
      <c r="T290" s="11">
        <v>0</v>
      </c>
      <c r="U290" s="11">
        <v>0</v>
      </c>
      <c r="V290" s="11">
        <v>0</v>
      </c>
      <c r="W290" s="11">
        <v>0</v>
      </c>
      <c r="X290" s="11">
        <v>0</v>
      </c>
      <c r="Y290" s="11">
        <v>0</v>
      </c>
      <c r="Z290" s="11">
        <v>0</v>
      </c>
      <c r="AA290" s="11">
        <v>0</v>
      </c>
      <c r="AB290" s="11">
        <v>0</v>
      </c>
      <c r="AC290" s="11">
        <v>0</v>
      </c>
      <c r="AD290" s="11">
        <v>0</v>
      </c>
      <c r="AE290" s="11">
        <v>0</v>
      </c>
      <c r="AF290" s="11">
        <v>0</v>
      </c>
      <c r="AG290" s="11">
        <v>0</v>
      </c>
      <c r="AH290" s="11">
        <v>0</v>
      </c>
      <c r="AI290" s="11">
        <v>0</v>
      </c>
      <c r="AJ290" s="11">
        <v>0</v>
      </c>
      <c r="AK290" s="11">
        <v>0</v>
      </c>
      <c r="AL290" s="11">
        <v>0</v>
      </c>
      <c r="AM290" s="11">
        <v>7246429676</v>
      </c>
      <c r="AN290" s="11">
        <v>7246429676</v>
      </c>
      <c r="AO2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7246429676</v>
      </c>
      <c r="AQ2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7246429676</v>
      </c>
      <c r="AS290" s="11">
        <f>Table_PBS_SQL_DB2_PBSSQL_PBS_NDP_Tina_CG_QtrlyPerformance_Final[[#This Row],[GOU REL]]+Table_PBS_SQL_DB2_PBSSQL_PBS_NDP_Tina_CG_QtrlyPerformance_Final[[#This Row],[EXT REL]]</f>
        <v>7246429676</v>
      </c>
      <c r="AT290" s="11">
        <f>Table_PBS_SQL_DB2_PBSSQL_PBS_NDP_Tina_CG_QtrlyPerformance_Final[[#This Row],[GOU EXP]]+Table_PBS_SQL_DB2_PBSSQL_PBS_NDP_Tina_CG_QtrlyPerformance_Final[[#This Row],[EXT EXP]]</f>
        <v>7246429676</v>
      </c>
      <c r="AU290" s="11" t="str">
        <f>IF(Table_PBS_SQL_DB2_PBSSQL_PBS_NDP_Tina_CG_QtrlyPerformance_Final[[#This Row],[Item_Code]]&gt;"300000", "Capital", "Recurrent")</f>
        <v>Recurrent</v>
      </c>
    </row>
    <row r="291" spans="1:47" x14ac:dyDescent="0.25">
      <c r="A291" t="s">
        <v>77</v>
      </c>
      <c r="B291" t="s">
        <v>78</v>
      </c>
      <c r="C291" t="s">
        <v>202</v>
      </c>
      <c r="D291" t="s">
        <v>1336</v>
      </c>
      <c r="E291" t="s">
        <v>75</v>
      </c>
      <c r="F291" t="s">
        <v>1349</v>
      </c>
      <c r="G291" t="s">
        <v>75</v>
      </c>
      <c r="H291" t="s">
        <v>1338</v>
      </c>
      <c r="I291" t="s">
        <v>896</v>
      </c>
      <c r="J291" t="s">
        <v>897</v>
      </c>
      <c r="K291" t="s">
        <v>1354</v>
      </c>
      <c r="L291" t="s">
        <v>1355</v>
      </c>
      <c r="M291" t="s">
        <v>1352</v>
      </c>
      <c r="N291" t="s">
        <v>1353</v>
      </c>
      <c r="O291" t="s">
        <v>975</v>
      </c>
      <c r="P291" t="s">
        <v>976</v>
      </c>
      <c r="Q291" s="11">
        <v>0</v>
      </c>
      <c r="R291" s="11">
        <v>0</v>
      </c>
      <c r="S291" s="11">
        <v>0</v>
      </c>
      <c r="T291" s="11">
        <v>0</v>
      </c>
      <c r="U291" s="11">
        <v>0</v>
      </c>
      <c r="V291" s="11">
        <v>0</v>
      </c>
      <c r="W291" s="11">
        <v>0</v>
      </c>
      <c r="X291" s="11">
        <v>0</v>
      </c>
      <c r="Y291" s="11">
        <v>0</v>
      </c>
      <c r="Z291" s="11">
        <v>0</v>
      </c>
      <c r="AA291" s="11">
        <v>0</v>
      </c>
      <c r="AB291" s="11">
        <v>0</v>
      </c>
      <c r="AC291" s="11">
        <v>0</v>
      </c>
      <c r="AD291" s="11">
        <v>0</v>
      </c>
      <c r="AE291" s="11">
        <v>0</v>
      </c>
      <c r="AF291" s="11">
        <v>0</v>
      </c>
      <c r="AG291" s="11">
        <v>0</v>
      </c>
      <c r="AH291" s="11">
        <v>0</v>
      </c>
      <c r="AI291" s="11">
        <v>0</v>
      </c>
      <c r="AJ291" s="11">
        <v>0</v>
      </c>
      <c r="AK291" s="11">
        <v>0</v>
      </c>
      <c r="AL291" s="11">
        <v>0</v>
      </c>
      <c r="AM291" s="11">
        <v>115255130434</v>
      </c>
      <c r="AN291" s="11">
        <v>115255130434</v>
      </c>
      <c r="AO2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115255130434</v>
      </c>
      <c r="AQ2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115255130434</v>
      </c>
      <c r="AS291" s="11">
        <f>Table_PBS_SQL_DB2_PBSSQL_PBS_NDP_Tina_CG_QtrlyPerformance_Final[[#This Row],[GOU REL]]+Table_PBS_SQL_DB2_PBSSQL_PBS_NDP_Tina_CG_QtrlyPerformance_Final[[#This Row],[EXT REL]]</f>
        <v>115255130434</v>
      </c>
      <c r="AT291" s="11">
        <f>Table_PBS_SQL_DB2_PBSSQL_PBS_NDP_Tina_CG_QtrlyPerformance_Final[[#This Row],[GOU EXP]]+Table_PBS_SQL_DB2_PBSSQL_PBS_NDP_Tina_CG_QtrlyPerformance_Final[[#This Row],[EXT EXP]]</f>
        <v>115255130434</v>
      </c>
      <c r="AU291" s="11" t="str">
        <f>IF(Table_PBS_SQL_DB2_PBSSQL_PBS_NDP_Tina_CG_QtrlyPerformance_Final[[#This Row],[Item_Code]]&gt;"300000", "Capital", "Recurrent")</f>
        <v>Recurrent</v>
      </c>
    </row>
    <row r="292" spans="1:47" x14ac:dyDescent="0.25">
      <c r="A292" t="s">
        <v>77</v>
      </c>
      <c r="B292" t="s">
        <v>78</v>
      </c>
      <c r="C292" t="s">
        <v>202</v>
      </c>
      <c r="D292" t="s">
        <v>1336</v>
      </c>
      <c r="E292" t="s">
        <v>75</v>
      </c>
      <c r="F292" t="s">
        <v>1349</v>
      </c>
      <c r="G292" t="s">
        <v>75</v>
      </c>
      <c r="H292" t="s">
        <v>1338</v>
      </c>
      <c r="I292" t="s">
        <v>493</v>
      </c>
      <c r="J292" t="s">
        <v>1345</v>
      </c>
      <c r="K292" t="s">
        <v>214</v>
      </c>
      <c r="L292" t="s">
        <v>1356</v>
      </c>
      <c r="M292" t="s">
        <v>1352</v>
      </c>
      <c r="N292" t="s">
        <v>1353</v>
      </c>
      <c r="O292" t="s">
        <v>975</v>
      </c>
      <c r="P292" t="s">
        <v>976</v>
      </c>
      <c r="Q292" s="11">
        <v>0</v>
      </c>
      <c r="R292" s="11">
        <v>0</v>
      </c>
      <c r="S292" s="11">
        <v>0</v>
      </c>
      <c r="T292" s="11">
        <v>0</v>
      </c>
      <c r="U292" s="11">
        <v>11380000000</v>
      </c>
      <c r="V292" s="11">
        <v>0</v>
      </c>
      <c r="W292" s="11">
        <v>4000000000</v>
      </c>
      <c r="X292" s="11">
        <v>7380000000</v>
      </c>
      <c r="Y292" s="11">
        <v>0</v>
      </c>
      <c r="Z292" s="11">
        <v>0</v>
      </c>
      <c r="AA292" s="11">
        <v>0</v>
      </c>
      <c r="AB292" s="11">
        <v>0</v>
      </c>
      <c r="AC292" s="11">
        <v>700000000</v>
      </c>
      <c r="AD292" s="11">
        <v>700000000</v>
      </c>
      <c r="AE292" s="11">
        <v>0</v>
      </c>
      <c r="AF292" s="11">
        <v>0</v>
      </c>
      <c r="AG292" s="11">
        <v>0</v>
      </c>
      <c r="AH292" s="11">
        <v>0</v>
      </c>
      <c r="AI292" s="11">
        <v>0</v>
      </c>
      <c r="AJ292" s="11">
        <v>0</v>
      </c>
      <c r="AK292" s="11">
        <v>0</v>
      </c>
      <c r="AL292" s="11">
        <v>0</v>
      </c>
      <c r="AM292" s="11">
        <v>0</v>
      </c>
      <c r="AN292" s="11">
        <v>0</v>
      </c>
      <c r="AO2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2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700000000</v>
      </c>
      <c r="AR2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 s="11">
        <f>Table_PBS_SQL_DB2_PBSSQL_PBS_NDP_Tina_CG_QtrlyPerformance_Final[[#This Row],[GOU REL]]+Table_PBS_SQL_DB2_PBSSQL_PBS_NDP_Tina_CG_QtrlyPerformance_Final[[#This Row],[EXT REL]]</f>
        <v>700000000</v>
      </c>
      <c r="AT292" s="11">
        <f>Table_PBS_SQL_DB2_PBSSQL_PBS_NDP_Tina_CG_QtrlyPerformance_Final[[#This Row],[GOU EXP]]+Table_PBS_SQL_DB2_PBSSQL_PBS_NDP_Tina_CG_QtrlyPerformance_Final[[#This Row],[EXT EXP]]</f>
        <v>700000000</v>
      </c>
      <c r="AU292" s="11" t="str">
        <f>IF(Table_PBS_SQL_DB2_PBSSQL_PBS_NDP_Tina_CG_QtrlyPerformance_Final[[#This Row],[Item_Code]]&gt;"300000", "Capital", "Recurrent")</f>
        <v>Recurrent</v>
      </c>
    </row>
    <row r="293" spans="1:47" x14ac:dyDescent="0.25">
      <c r="A293" t="s">
        <v>77</v>
      </c>
      <c r="B293" t="s">
        <v>78</v>
      </c>
      <c r="C293" t="s">
        <v>202</v>
      </c>
      <c r="D293" t="s">
        <v>1336</v>
      </c>
      <c r="E293" t="s">
        <v>75</v>
      </c>
      <c r="F293" t="s">
        <v>1349</v>
      </c>
      <c r="G293" t="s">
        <v>75</v>
      </c>
      <c r="H293" t="s">
        <v>1338</v>
      </c>
      <c r="I293" t="s">
        <v>507</v>
      </c>
      <c r="J293" t="s">
        <v>1357</v>
      </c>
      <c r="K293" t="s">
        <v>1358</v>
      </c>
      <c r="L293" t="s">
        <v>1359</v>
      </c>
      <c r="M293" t="s">
        <v>1360</v>
      </c>
      <c r="N293" t="s">
        <v>1361</v>
      </c>
      <c r="O293" t="s">
        <v>1343</v>
      </c>
      <c r="P293" t="s">
        <v>1344</v>
      </c>
      <c r="Q293" s="11">
        <v>0</v>
      </c>
      <c r="R293" s="11">
        <v>0</v>
      </c>
      <c r="S293" s="11">
        <v>0</v>
      </c>
      <c r="T293" s="11">
        <v>0</v>
      </c>
      <c r="U293" s="11">
        <v>12400000000</v>
      </c>
      <c r="V293" s="11">
        <v>0</v>
      </c>
      <c r="W293" s="11">
        <v>12400000000</v>
      </c>
      <c r="X293" s="11">
        <v>0</v>
      </c>
      <c r="Y293" s="11">
        <v>0</v>
      </c>
      <c r="Z293" s="11">
        <v>0</v>
      </c>
      <c r="AA293" s="11">
        <v>0</v>
      </c>
      <c r="AB293" s="11">
        <v>0</v>
      </c>
      <c r="AC293" s="11">
        <v>12400000000</v>
      </c>
      <c r="AD293" s="11">
        <v>6296000000</v>
      </c>
      <c r="AE293" s="11">
        <v>0</v>
      </c>
      <c r="AF293" s="11">
        <v>0</v>
      </c>
      <c r="AG293" s="11">
        <v>0</v>
      </c>
      <c r="AH293" s="11">
        <v>0</v>
      </c>
      <c r="AI293" s="11">
        <v>0</v>
      </c>
      <c r="AJ293" s="11">
        <v>0</v>
      </c>
      <c r="AK293" s="11">
        <v>0</v>
      </c>
      <c r="AL293" s="11">
        <v>6103999894</v>
      </c>
      <c r="AM293" s="11">
        <v>0</v>
      </c>
      <c r="AN293" s="11">
        <v>0</v>
      </c>
      <c r="AO2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12400000000</v>
      </c>
      <c r="AP2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12399999894</v>
      </c>
      <c r="AR2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 s="11">
        <f>Table_PBS_SQL_DB2_PBSSQL_PBS_NDP_Tina_CG_QtrlyPerformance_Final[[#This Row],[GOU REL]]+Table_PBS_SQL_DB2_PBSSQL_PBS_NDP_Tina_CG_QtrlyPerformance_Final[[#This Row],[EXT REL]]</f>
        <v>12400000000</v>
      </c>
      <c r="AT293" s="11">
        <f>Table_PBS_SQL_DB2_PBSSQL_PBS_NDP_Tina_CG_QtrlyPerformance_Final[[#This Row],[GOU EXP]]+Table_PBS_SQL_DB2_PBSSQL_PBS_NDP_Tina_CG_QtrlyPerformance_Final[[#This Row],[EXT EXP]]</f>
        <v>12399999894</v>
      </c>
      <c r="AU293" s="11" t="str">
        <f>IF(Table_PBS_SQL_DB2_PBSSQL_PBS_NDP_Tina_CG_QtrlyPerformance_Final[[#This Row],[Item_Code]]&gt;"300000", "Capital", "Recurrent")</f>
        <v>Capital</v>
      </c>
    </row>
    <row r="294" spans="1:47" x14ac:dyDescent="0.25">
      <c r="A294" t="s">
        <v>77</v>
      </c>
      <c r="B294" t="s">
        <v>78</v>
      </c>
      <c r="C294" t="s">
        <v>202</v>
      </c>
      <c r="D294" t="s">
        <v>1362</v>
      </c>
      <c r="E294" t="s">
        <v>75</v>
      </c>
      <c r="F294" t="s">
        <v>1349</v>
      </c>
      <c r="G294" t="s">
        <v>75</v>
      </c>
      <c r="H294" t="s">
        <v>1338</v>
      </c>
      <c r="I294" t="s">
        <v>507</v>
      </c>
      <c r="J294" t="s">
        <v>1357</v>
      </c>
      <c r="K294" t="s">
        <v>1363</v>
      </c>
      <c r="L294" t="s">
        <v>1364</v>
      </c>
      <c r="M294" t="s">
        <v>1365</v>
      </c>
      <c r="N294" t="s">
        <v>1366</v>
      </c>
      <c r="O294" t="s">
        <v>1062</v>
      </c>
      <c r="P294" t="s">
        <v>1063</v>
      </c>
      <c r="Q294" s="11">
        <v>0</v>
      </c>
      <c r="R294" s="11">
        <v>1775000000</v>
      </c>
      <c r="S294" s="11">
        <v>0</v>
      </c>
      <c r="T294" s="11">
        <v>1775000000</v>
      </c>
      <c r="U294" s="11">
        <v>1775000000</v>
      </c>
      <c r="V294" s="11">
        <v>0</v>
      </c>
      <c r="W294" s="11">
        <v>0</v>
      </c>
      <c r="X294" s="11">
        <v>0</v>
      </c>
      <c r="Y294" s="11">
        <v>0</v>
      </c>
      <c r="Z294" s="11">
        <v>0</v>
      </c>
      <c r="AA294" s="11">
        <v>0</v>
      </c>
      <c r="AB294" s="11">
        <v>0</v>
      </c>
      <c r="AC294" s="11">
        <v>0</v>
      </c>
      <c r="AD294" s="11">
        <v>0</v>
      </c>
      <c r="AE294" s="11">
        <v>0</v>
      </c>
      <c r="AF294" s="11">
        <v>0</v>
      </c>
      <c r="AG294" s="11">
        <v>0</v>
      </c>
      <c r="AH294" s="11">
        <v>0</v>
      </c>
      <c r="AI294" s="11">
        <v>0</v>
      </c>
      <c r="AJ294" s="11">
        <v>0</v>
      </c>
      <c r="AK294" s="11">
        <v>0</v>
      </c>
      <c r="AL294" s="11">
        <v>0</v>
      </c>
      <c r="AM294" s="11">
        <v>0</v>
      </c>
      <c r="AN294" s="11">
        <v>0</v>
      </c>
      <c r="AO2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 s="11">
        <f>Table_PBS_SQL_DB2_PBSSQL_PBS_NDP_Tina_CG_QtrlyPerformance_Final[[#This Row],[GOU REL]]+Table_PBS_SQL_DB2_PBSSQL_PBS_NDP_Tina_CG_QtrlyPerformance_Final[[#This Row],[EXT REL]]</f>
        <v>0</v>
      </c>
      <c r="AT294" s="11">
        <f>Table_PBS_SQL_DB2_PBSSQL_PBS_NDP_Tina_CG_QtrlyPerformance_Final[[#This Row],[GOU EXP]]+Table_PBS_SQL_DB2_PBSSQL_PBS_NDP_Tina_CG_QtrlyPerformance_Final[[#This Row],[EXT EXP]]</f>
        <v>0</v>
      </c>
      <c r="AU294" s="11" t="str">
        <f>IF(Table_PBS_SQL_DB2_PBSSQL_PBS_NDP_Tina_CG_QtrlyPerformance_Final[[#This Row],[Item_Code]]&gt;"300000", "Capital", "Recurrent")</f>
        <v>Recurrent</v>
      </c>
    </row>
    <row r="295" spans="1:47" x14ac:dyDescent="0.25">
      <c r="A295" t="s">
        <v>77</v>
      </c>
      <c r="B295" t="s">
        <v>78</v>
      </c>
      <c r="C295" t="s">
        <v>202</v>
      </c>
      <c r="D295" t="s">
        <v>1362</v>
      </c>
      <c r="E295" t="s">
        <v>75</v>
      </c>
      <c r="F295" t="s">
        <v>1349</v>
      </c>
      <c r="G295" t="s">
        <v>75</v>
      </c>
      <c r="H295" t="s">
        <v>1338</v>
      </c>
      <c r="I295" t="s">
        <v>507</v>
      </c>
      <c r="J295" t="s">
        <v>1357</v>
      </c>
      <c r="K295" t="s">
        <v>1363</v>
      </c>
      <c r="L295" t="s">
        <v>1364</v>
      </c>
      <c r="M295" t="s">
        <v>1365</v>
      </c>
      <c r="N295" t="s">
        <v>1366</v>
      </c>
      <c r="O295" t="s">
        <v>1064</v>
      </c>
      <c r="P295" t="s">
        <v>1065</v>
      </c>
      <c r="Q295" s="11">
        <v>0</v>
      </c>
      <c r="R295" s="11">
        <v>177000000</v>
      </c>
      <c r="S295" s="11">
        <v>0</v>
      </c>
      <c r="T295" s="11">
        <v>177000000</v>
      </c>
      <c r="U295" s="11">
        <v>177000000</v>
      </c>
      <c r="V295" s="11">
        <v>0</v>
      </c>
      <c r="W295" s="11">
        <v>0</v>
      </c>
      <c r="X295" s="11">
        <v>0</v>
      </c>
      <c r="Y295" s="11">
        <v>0</v>
      </c>
      <c r="Z295" s="11">
        <v>0</v>
      </c>
      <c r="AA295" s="11">
        <v>0</v>
      </c>
      <c r="AB295" s="11">
        <v>0</v>
      </c>
      <c r="AC295" s="11">
        <v>0</v>
      </c>
      <c r="AD295" s="11">
        <v>0</v>
      </c>
      <c r="AE295" s="11">
        <v>0</v>
      </c>
      <c r="AF295" s="11">
        <v>0</v>
      </c>
      <c r="AG295" s="11">
        <v>0</v>
      </c>
      <c r="AH295" s="11">
        <v>0</v>
      </c>
      <c r="AI295" s="11">
        <v>0</v>
      </c>
      <c r="AJ295" s="11">
        <v>0</v>
      </c>
      <c r="AK295" s="11">
        <v>0</v>
      </c>
      <c r="AL295" s="11">
        <v>0</v>
      </c>
      <c r="AM295" s="11">
        <v>0</v>
      </c>
      <c r="AN295" s="11">
        <v>0</v>
      </c>
      <c r="AO2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 s="11">
        <f>Table_PBS_SQL_DB2_PBSSQL_PBS_NDP_Tina_CG_QtrlyPerformance_Final[[#This Row],[GOU REL]]+Table_PBS_SQL_DB2_PBSSQL_PBS_NDP_Tina_CG_QtrlyPerformance_Final[[#This Row],[EXT REL]]</f>
        <v>0</v>
      </c>
      <c r="AT295" s="11">
        <f>Table_PBS_SQL_DB2_PBSSQL_PBS_NDP_Tina_CG_QtrlyPerformance_Final[[#This Row],[GOU EXP]]+Table_PBS_SQL_DB2_PBSSQL_PBS_NDP_Tina_CG_QtrlyPerformance_Final[[#This Row],[EXT EXP]]</f>
        <v>0</v>
      </c>
      <c r="AU295" s="11" t="str">
        <f>IF(Table_PBS_SQL_DB2_PBSSQL_PBS_NDP_Tina_CG_QtrlyPerformance_Final[[#This Row],[Item_Code]]&gt;"300000", "Capital", "Recurrent")</f>
        <v>Recurrent</v>
      </c>
    </row>
    <row r="296" spans="1:47" x14ac:dyDescent="0.25">
      <c r="A296" t="s">
        <v>77</v>
      </c>
      <c r="B296" t="s">
        <v>78</v>
      </c>
      <c r="C296" t="s">
        <v>202</v>
      </c>
      <c r="D296" t="s">
        <v>1362</v>
      </c>
      <c r="E296" t="s">
        <v>75</v>
      </c>
      <c r="F296" t="s">
        <v>1349</v>
      </c>
      <c r="G296" t="s">
        <v>75</v>
      </c>
      <c r="H296" t="s">
        <v>1338</v>
      </c>
      <c r="I296" t="s">
        <v>507</v>
      </c>
      <c r="J296" t="s">
        <v>1357</v>
      </c>
      <c r="K296" t="s">
        <v>1363</v>
      </c>
      <c r="L296" t="s">
        <v>1364</v>
      </c>
      <c r="M296" t="s">
        <v>1365</v>
      </c>
      <c r="N296" t="s">
        <v>1366</v>
      </c>
      <c r="O296" t="s">
        <v>996</v>
      </c>
      <c r="P296" t="s">
        <v>997</v>
      </c>
      <c r="Q296" s="11">
        <v>0</v>
      </c>
      <c r="R296" s="11">
        <v>336000000</v>
      </c>
      <c r="S296" s="11">
        <v>0</v>
      </c>
      <c r="T296" s="11">
        <v>336000000</v>
      </c>
      <c r="U296" s="11">
        <v>336000000</v>
      </c>
      <c r="V296" s="11">
        <v>0</v>
      </c>
      <c r="W296" s="11">
        <v>0</v>
      </c>
      <c r="X296" s="11">
        <v>0</v>
      </c>
      <c r="Y296" s="11">
        <v>0</v>
      </c>
      <c r="Z296" s="11">
        <v>0</v>
      </c>
      <c r="AA296" s="11">
        <v>0</v>
      </c>
      <c r="AB296" s="11">
        <v>0</v>
      </c>
      <c r="AC296" s="11">
        <v>0</v>
      </c>
      <c r="AD296" s="11">
        <v>0</v>
      </c>
      <c r="AE296" s="11">
        <v>0</v>
      </c>
      <c r="AF296" s="11">
        <v>0</v>
      </c>
      <c r="AG296" s="11">
        <v>0</v>
      </c>
      <c r="AH296" s="11">
        <v>0</v>
      </c>
      <c r="AI296" s="11">
        <v>0</v>
      </c>
      <c r="AJ296" s="11">
        <v>0</v>
      </c>
      <c r="AK296" s="11">
        <v>0</v>
      </c>
      <c r="AL296" s="11">
        <v>0</v>
      </c>
      <c r="AM296" s="11">
        <v>0</v>
      </c>
      <c r="AN296" s="11">
        <v>0</v>
      </c>
      <c r="AO2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 s="11">
        <f>Table_PBS_SQL_DB2_PBSSQL_PBS_NDP_Tina_CG_QtrlyPerformance_Final[[#This Row],[GOU REL]]+Table_PBS_SQL_DB2_PBSSQL_PBS_NDP_Tina_CG_QtrlyPerformance_Final[[#This Row],[EXT REL]]</f>
        <v>0</v>
      </c>
      <c r="AT296" s="11">
        <f>Table_PBS_SQL_DB2_PBSSQL_PBS_NDP_Tina_CG_QtrlyPerformance_Final[[#This Row],[GOU EXP]]+Table_PBS_SQL_DB2_PBSSQL_PBS_NDP_Tina_CG_QtrlyPerformance_Final[[#This Row],[EXT EXP]]</f>
        <v>0</v>
      </c>
      <c r="AU296" s="11" t="str">
        <f>IF(Table_PBS_SQL_DB2_PBSSQL_PBS_NDP_Tina_CG_QtrlyPerformance_Final[[#This Row],[Item_Code]]&gt;"300000", "Capital", "Recurrent")</f>
        <v>Recurrent</v>
      </c>
    </row>
    <row r="297" spans="1:47" x14ac:dyDescent="0.25">
      <c r="A297" t="s">
        <v>77</v>
      </c>
      <c r="B297" t="s">
        <v>78</v>
      </c>
      <c r="C297" t="s">
        <v>202</v>
      </c>
      <c r="D297" t="s">
        <v>1362</v>
      </c>
      <c r="E297" t="s">
        <v>75</v>
      </c>
      <c r="F297" t="s">
        <v>1349</v>
      </c>
      <c r="G297" t="s">
        <v>75</v>
      </c>
      <c r="H297" t="s">
        <v>1338</v>
      </c>
      <c r="I297" t="s">
        <v>507</v>
      </c>
      <c r="J297" t="s">
        <v>1357</v>
      </c>
      <c r="K297" t="s">
        <v>1363</v>
      </c>
      <c r="L297" t="s">
        <v>1364</v>
      </c>
      <c r="M297" t="s">
        <v>1365</v>
      </c>
      <c r="N297" t="s">
        <v>1366</v>
      </c>
      <c r="O297" t="s">
        <v>1002</v>
      </c>
      <c r="P297" t="s">
        <v>1003</v>
      </c>
      <c r="Q297" s="11">
        <v>0</v>
      </c>
      <c r="R297" s="11">
        <v>4440000000</v>
      </c>
      <c r="S297" s="11">
        <v>0</v>
      </c>
      <c r="T297" s="11">
        <v>4440000000</v>
      </c>
      <c r="U297" s="11">
        <v>4440000000</v>
      </c>
      <c r="V297" s="11">
        <v>0</v>
      </c>
      <c r="W297" s="11">
        <v>0</v>
      </c>
      <c r="X297" s="11">
        <v>0</v>
      </c>
      <c r="Y297" s="11">
        <v>0</v>
      </c>
      <c r="Z297" s="11">
        <v>0</v>
      </c>
      <c r="AA297" s="11">
        <v>0</v>
      </c>
      <c r="AB297" s="11">
        <v>0</v>
      </c>
      <c r="AC297" s="11">
        <v>0</v>
      </c>
      <c r="AD297" s="11">
        <v>0</v>
      </c>
      <c r="AE297" s="11">
        <v>0</v>
      </c>
      <c r="AF297" s="11">
        <v>0</v>
      </c>
      <c r="AG297" s="11">
        <v>0</v>
      </c>
      <c r="AH297" s="11">
        <v>0</v>
      </c>
      <c r="AI297" s="11">
        <v>0</v>
      </c>
      <c r="AJ297" s="11">
        <v>0</v>
      </c>
      <c r="AK297" s="11">
        <v>0</v>
      </c>
      <c r="AL297" s="11">
        <v>0</v>
      </c>
      <c r="AM297" s="11">
        <v>0</v>
      </c>
      <c r="AN297" s="11">
        <v>0</v>
      </c>
      <c r="AO2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 s="11">
        <f>Table_PBS_SQL_DB2_PBSSQL_PBS_NDP_Tina_CG_QtrlyPerformance_Final[[#This Row],[GOU REL]]+Table_PBS_SQL_DB2_PBSSQL_PBS_NDP_Tina_CG_QtrlyPerformance_Final[[#This Row],[EXT REL]]</f>
        <v>0</v>
      </c>
      <c r="AT297" s="11">
        <f>Table_PBS_SQL_DB2_PBSSQL_PBS_NDP_Tina_CG_QtrlyPerformance_Final[[#This Row],[GOU EXP]]+Table_PBS_SQL_DB2_PBSSQL_PBS_NDP_Tina_CG_QtrlyPerformance_Final[[#This Row],[EXT EXP]]</f>
        <v>0</v>
      </c>
      <c r="AU297" s="11" t="str">
        <f>IF(Table_PBS_SQL_DB2_PBSSQL_PBS_NDP_Tina_CG_QtrlyPerformance_Final[[#This Row],[Item_Code]]&gt;"300000", "Capital", "Recurrent")</f>
        <v>Recurrent</v>
      </c>
    </row>
    <row r="298" spans="1:47" x14ac:dyDescent="0.25">
      <c r="A298" t="s">
        <v>77</v>
      </c>
      <c r="B298" t="s">
        <v>78</v>
      </c>
      <c r="C298" t="s">
        <v>202</v>
      </c>
      <c r="D298" t="s">
        <v>1336</v>
      </c>
      <c r="E298" t="s">
        <v>75</v>
      </c>
      <c r="F298" t="s">
        <v>1349</v>
      </c>
      <c r="G298" t="s">
        <v>75</v>
      </c>
      <c r="H298" t="s">
        <v>1338</v>
      </c>
      <c r="I298" t="s">
        <v>507</v>
      </c>
      <c r="J298" t="s">
        <v>1357</v>
      </c>
      <c r="K298" t="s">
        <v>1363</v>
      </c>
      <c r="L298" t="s">
        <v>1364</v>
      </c>
      <c r="M298" t="s">
        <v>1365</v>
      </c>
      <c r="N298" t="s">
        <v>1366</v>
      </c>
      <c r="O298" t="s">
        <v>906</v>
      </c>
      <c r="P298" t="s">
        <v>907</v>
      </c>
      <c r="Q298" s="11">
        <v>0</v>
      </c>
      <c r="R298" s="11">
        <v>0</v>
      </c>
      <c r="S298" s="11">
        <v>0</v>
      </c>
      <c r="T298" s="11">
        <v>0</v>
      </c>
      <c r="U298" s="11">
        <v>31800000</v>
      </c>
      <c r="V298" s="11">
        <v>0</v>
      </c>
      <c r="W298" s="11">
        <v>31800000</v>
      </c>
      <c r="X298" s="11">
        <v>0</v>
      </c>
      <c r="Y298" s="11">
        <v>0</v>
      </c>
      <c r="Z298" s="11">
        <v>0</v>
      </c>
      <c r="AA298" s="11">
        <v>0</v>
      </c>
      <c r="AB298" s="11">
        <v>0</v>
      </c>
      <c r="AC298" s="11">
        <v>31800000</v>
      </c>
      <c r="AD298" s="11">
        <v>0</v>
      </c>
      <c r="AE298" s="11">
        <v>0</v>
      </c>
      <c r="AF298" s="11">
        <v>0</v>
      </c>
      <c r="AG298" s="11">
        <v>0</v>
      </c>
      <c r="AH298" s="11">
        <v>0</v>
      </c>
      <c r="AI298" s="11">
        <v>0</v>
      </c>
      <c r="AJ298" s="11">
        <v>0</v>
      </c>
      <c r="AK298" s="11">
        <v>0</v>
      </c>
      <c r="AL298" s="11">
        <v>21500016</v>
      </c>
      <c r="AM298" s="11">
        <v>0</v>
      </c>
      <c r="AN298" s="11">
        <v>0</v>
      </c>
      <c r="AO2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31800000</v>
      </c>
      <c r="AP2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21500016</v>
      </c>
      <c r="AR2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 s="11">
        <f>Table_PBS_SQL_DB2_PBSSQL_PBS_NDP_Tina_CG_QtrlyPerformance_Final[[#This Row],[GOU REL]]+Table_PBS_SQL_DB2_PBSSQL_PBS_NDP_Tina_CG_QtrlyPerformance_Final[[#This Row],[EXT REL]]</f>
        <v>31800000</v>
      </c>
      <c r="AT298" s="11">
        <f>Table_PBS_SQL_DB2_PBSSQL_PBS_NDP_Tina_CG_QtrlyPerformance_Final[[#This Row],[GOU EXP]]+Table_PBS_SQL_DB2_PBSSQL_PBS_NDP_Tina_CG_QtrlyPerformance_Final[[#This Row],[EXT EXP]]</f>
        <v>21500016</v>
      </c>
      <c r="AU298" s="11" t="str">
        <f>IF(Table_PBS_SQL_DB2_PBSSQL_PBS_NDP_Tina_CG_QtrlyPerformance_Final[[#This Row],[Item_Code]]&gt;"300000", "Capital", "Recurrent")</f>
        <v>Recurrent</v>
      </c>
    </row>
    <row r="299" spans="1:47" x14ac:dyDescent="0.25">
      <c r="A299" t="s">
        <v>77</v>
      </c>
      <c r="B299" t="s">
        <v>78</v>
      </c>
      <c r="C299" t="s">
        <v>202</v>
      </c>
      <c r="D299" t="s">
        <v>1362</v>
      </c>
      <c r="E299" t="s">
        <v>75</v>
      </c>
      <c r="F299" t="s">
        <v>1349</v>
      </c>
      <c r="G299" t="s">
        <v>75</v>
      </c>
      <c r="H299" t="s">
        <v>1338</v>
      </c>
      <c r="I299" t="s">
        <v>507</v>
      </c>
      <c r="J299" t="s">
        <v>1357</v>
      </c>
      <c r="K299" t="s">
        <v>1363</v>
      </c>
      <c r="L299" t="s">
        <v>1364</v>
      </c>
      <c r="M299" t="s">
        <v>1365</v>
      </c>
      <c r="N299" t="s">
        <v>1366</v>
      </c>
      <c r="O299" t="s">
        <v>1085</v>
      </c>
      <c r="P299" t="s">
        <v>1086</v>
      </c>
      <c r="Q299" s="11">
        <v>0</v>
      </c>
      <c r="R299" s="11">
        <v>80000000</v>
      </c>
      <c r="S299" s="11">
        <v>0</v>
      </c>
      <c r="T299" s="11">
        <v>80000000</v>
      </c>
      <c r="U299" s="11">
        <v>80000000</v>
      </c>
      <c r="V299" s="11">
        <v>0</v>
      </c>
      <c r="W299" s="11">
        <v>0</v>
      </c>
      <c r="X299" s="11">
        <v>0</v>
      </c>
      <c r="Y299" s="11">
        <v>0</v>
      </c>
      <c r="Z299" s="11">
        <v>0</v>
      </c>
      <c r="AA299" s="11">
        <v>0</v>
      </c>
      <c r="AB299" s="11">
        <v>0</v>
      </c>
      <c r="AC299" s="11">
        <v>0</v>
      </c>
      <c r="AD299" s="11">
        <v>0</v>
      </c>
      <c r="AE299" s="11">
        <v>0</v>
      </c>
      <c r="AF299" s="11">
        <v>0</v>
      </c>
      <c r="AG299" s="11">
        <v>0</v>
      </c>
      <c r="AH299" s="11">
        <v>0</v>
      </c>
      <c r="AI299" s="11">
        <v>0</v>
      </c>
      <c r="AJ299" s="11">
        <v>0</v>
      </c>
      <c r="AK299" s="11">
        <v>0</v>
      </c>
      <c r="AL299" s="11">
        <v>0</v>
      </c>
      <c r="AM299" s="11">
        <v>0</v>
      </c>
      <c r="AN299" s="11">
        <v>0</v>
      </c>
      <c r="AO2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 s="11">
        <f>Table_PBS_SQL_DB2_PBSSQL_PBS_NDP_Tina_CG_QtrlyPerformance_Final[[#This Row],[GOU REL]]+Table_PBS_SQL_DB2_PBSSQL_PBS_NDP_Tina_CG_QtrlyPerformance_Final[[#This Row],[EXT REL]]</f>
        <v>0</v>
      </c>
      <c r="AT299" s="11">
        <f>Table_PBS_SQL_DB2_PBSSQL_PBS_NDP_Tina_CG_QtrlyPerformance_Final[[#This Row],[GOU EXP]]+Table_PBS_SQL_DB2_PBSSQL_PBS_NDP_Tina_CG_QtrlyPerformance_Final[[#This Row],[EXT EXP]]</f>
        <v>0</v>
      </c>
      <c r="AU299" s="11" t="str">
        <f>IF(Table_PBS_SQL_DB2_PBSSQL_PBS_NDP_Tina_CG_QtrlyPerformance_Final[[#This Row],[Item_Code]]&gt;"300000", "Capital", "Recurrent")</f>
        <v>Recurrent</v>
      </c>
    </row>
    <row r="300" spans="1:47" x14ac:dyDescent="0.25">
      <c r="A300" t="s">
        <v>77</v>
      </c>
      <c r="B300" t="s">
        <v>78</v>
      </c>
      <c r="C300" t="s">
        <v>202</v>
      </c>
      <c r="D300" t="s">
        <v>1362</v>
      </c>
      <c r="E300" t="s">
        <v>75</v>
      </c>
      <c r="F300" t="s">
        <v>1349</v>
      </c>
      <c r="G300" t="s">
        <v>75</v>
      </c>
      <c r="H300" t="s">
        <v>1338</v>
      </c>
      <c r="I300" t="s">
        <v>507</v>
      </c>
      <c r="J300" t="s">
        <v>1357</v>
      </c>
      <c r="K300" t="s">
        <v>1363</v>
      </c>
      <c r="L300" t="s">
        <v>1364</v>
      </c>
      <c r="M300" t="s">
        <v>1365</v>
      </c>
      <c r="N300" t="s">
        <v>1366</v>
      </c>
      <c r="O300" t="s">
        <v>1192</v>
      </c>
      <c r="P300" t="s">
        <v>1193</v>
      </c>
      <c r="Q300" s="11">
        <v>0</v>
      </c>
      <c r="R300" s="11">
        <v>1100000000</v>
      </c>
      <c r="S300" s="11">
        <v>0</v>
      </c>
      <c r="T300" s="11">
        <v>1100000000</v>
      </c>
      <c r="U300" s="11">
        <v>1100000000</v>
      </c>
      <c r="V300" s="11">
        <v>0</v>
      </c>
      <c r="W300" s="11">
        <v>0</v>
      </c>
      <c r="X300" s="11">
        <v>0</v>
      </c>
      <c r="Y300" s="11">
        <v>0</v>
      </c>
      <c r="Z300" s="11">
        <v>0</v>
      </c>
      <c r="AA300" s="11">
        <v>0</v>
      </c>
      <c r="AB300" s="11">
        <v>0</v>
      </c>
      <c r="AC300" s="11">
        <v>0</v>
      </c>
      <c r="AD300" s="11">
        <v>0</v>
      </c>
      <c r="AE300" s="11">
        <v>0</v>
      </c>
      <c r="AF300" s="11">
        <v>0</v>
      </c>
      <c r="AG300" s="11">
        <v>0</v>
      </c>
      <c r="AH300" s="11">
        <v>0</v>
      </c>
      <c r="AI300" s="11">
        <v>0</v>
      </c>
      <c r="AJ300" s="11">
        <v>0</v>
      </c>
      <c r="AK300" s="11">
        <v>0</v>
      </c>
      <c r="AL300" s="11">
        <v>0</v>
      </c>
      <c r="AM300" s="11">
        <v>0</v>
      </c>
      <c r="AN300" s="11">
        <v>0</v>
      </c>
      <c r="AO3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0" s="11">
        <f>Table_PBS_SQL_DB2_PBSSQL_PBS_NDP_Tina_CG_QtrlyPerformance_Final[[#This Row],[GOU REL]]+Table_PBS_SQL_DB2_PBSSQL_PBS_NDP_Tina_CG_QtrlyPerformance_Final[[#This Row],[EXT REL]]</f>
        <v>0</v>
      </c>
      <c r="AT300" s="11">
        <f>Table_PBS_SQL_DB2_PBSSQL_PBS_NDP_Tina_CG_QtrlyPerformance_Final[[#This Row],[GOU EXP]]+Table_PBS_SQL_DB2_PBSSQL_PBS_NDP_Tina_CG_QtrlyPerformance_Final[[#This Row],[EXT EXP]]</f>
        <v>0</v>
      </c>
      <c r="AU300" s="11" t="str">
        <f>IF(Table_PBS_SQL_DB2_PBSSQL_PBS_NDP_Tina_CG_QtrlyPerformance_Final[[#This Row],[Item_Code]]&gt;"300000", "Capital", "Recurrent")</f>
        <v>Recurrent</v>
      </c>
    </row>
    <row r="301" spans="1:47" x14ac:dyDescent="0.25">
      <c r="A301" t="s">
        <v>77</v>
      </c>
      <c r="B301" t="s">
        <v>78</v>
      </c>
      <c r="C301" t="s">
        <v>202</v>
      </c>
      <c r="D301" t="s">
        <v>1336</v>
      </c>
      <c r="E301" t="s">
        <v>75</v>
      </c>
      <c r="F301" t="s">
        <v>1349</v>
      </c>
      <c r="G301" t="s">
        <v>87</v>
      </c>
      <c r="H301" t="s">
        <v>881</v>
      </c>
      <c r="I301" t="s">
        <v>467</v>
      </c>
      <c r="J301" t="s">
        <v>1367</v>
      </c>
      <c r="K301" t="s">
        <v>80</v>
      </c>
      <c r="L301" t="s">
        <v>1368</v>
      </c>
      <c r="M301" t="s">
        <v>1369</v>
      </c>
      <c r="N301" t="s">
        <v>1370</v>
      </c>
      <c r="O301" t="s">
        <v>1371</v>
      </c>
      <c r="P301" t="s">
        <v>1372</v>
      </c>
      <c r="Q301" s="11">
        <v>0</v>
      </c>
      <c r="R301" s="11">
        <v>0</v>
      </c>
      <c r="S301" s="11">
        <v>0</v>
      </c>
      <c r="T301" s="11">
        <v>0</v>
      </c>
      <c r="U301" s="11">
        <v>60000000</v>
      </c>
      <c r="V301" s="11">
        <v>0</v>
      </c>
      <c r="W301" s="11">
        <v>60000000</v>
      </c>
      <c r="X301" s="11">
        <v>0</v>
      </c>
      <c r="Y301" s="11">
        <v>0</v>
      </c>
      <c r="Z301" s="11">
        <v>0</v>
      </c>
      <c r="AA301" s="11">
        <v>0</v>
      </c>
      <c r="AB301" s="11">
        <v>0</v>
      </c>
      <c r="AC301" s="11">
        <v>10000000</v>
      </c>
      <c r="AD301" s="11">
        <v>10000000</v>
      </c>
      <c r="AE301" s="11">
        <v>0</v>
      </c>
      <c r="AF301" s="11">
        <v>0</v>
      </c>
      <c r="AG301" s="11">
        <v>20000000</v>
      </c>
      <c r="AH301" s="11">
        <v>20000000</v>
      </c>
      <c r="AI301" s="11">
        <v>0</v>
      </c>
      <c r="AJ301" s="11">
        <v>0</v>
      </c>
      <c r="AK301" s="11">
        <v>0</v>
      </c>
      <c r="AL301" s="11">
        <v>0</v>
      </c>
      <c r="AM301" s="11">
        <v>0</v>
      </c>
      <c r="AN301" s="11">
        <v>0</v>
      </c>
      <c r="AO3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 s="11">
        <f>Table_PBS_SQL_DB2_PBSSQL_PBS_NDP_Tina_CG_QtrlyPerformance_Final[[#This Row],[GOU REL]]+Table_PBS_SQL_DB2_PBSSQL_PBS_NDP_Tina_CG_QtrlyPerformance_Final[[#This Row],[EXT REL]]</f>
        <v>30000000</v>
      </c>
      <c r="AT301" s="11">
        <f>Table_PBS_SQL_DB2_PBSSQL_PBS_NDP_Tina_CG_QtrlyPerformance_Final[[#This Row],[GOU EXP]]+Table_PBS_SQL_DB2_PBSSQL_PBS_NDP_Tina_CG_QtrlyPerformance_Final[[#This Row],[EXT EXP]]</f>
        <v>30000000</v>
      </c>
      <c r="AU301" s="11" t="str">
        <f>IF(Table_PBS_SQL_DB2_PBSSQL_PBS_NDP_Tina_CG_QtrlyPerformance_Final[[#This Row],[Item_Code]]&gt;"300000", "Capital", "Recurrent")</f>
        <v>Recurrent</v>
      </c>
    </row>
    <row r="302" spans="1:47" x14ac:dyDescent="0.25">
      <c r="A302" t="s">
        <v>77</v>
      </c>
      <c r="B302" t="s">
        <v>78</v>
      </c>
      <c r="C302" t="s">
        <v>202</v>
      </c>
      <c r="D302" t="s">
        <v>1336</v>
      </c>
      <c r="E302" t="s">
        <v>75</v>
      </c>
      <c r="F302" t="s">
        <v>1349</v>
      </c>
      <c r="G302" t="s">
        <v>87</v>
      </c>
      <c r="H302" t="s">
        <v>881</v>
      </c>
      <c r="I302" t="s">
        <v>467</v>
      </c>
      <c r="J302" t="s">
        <v>1367</v>
      </c>
      <c r="K302" t="s">
        <v>80</v>
      </c>
      <c r="L302" t="s">
        <v>1368</v>
      </c>
      <c r="M302" t="s">
        <v>1373</v>
      </c>
      <c r="N302" t="s">
        <v>1374</v>
      </c>
      <c r="O302" t="s">
        <v>978</v>
      </c>
      <c r="P302" t="s">
        <v>979</v>
      </c>
      <c r="Q302" s="11">
        <v>0</v>
      </c>
      <c r="R302" s="11">
        <v>0</v>
      </c>
      <c r="S302" s="11">
        <v>0</v>
      </c>
      <c r="T302" s="11">
        <v>0</v>
      </c>
      <c r="U302" s="11">
        <v>1502000000</v>
      </c>
      <c r="V302" s="11">
        <v>0</v>
      </c>
      <c r="W302" s="11">
        <v>1502000000</v>
      </c>
      <c r="X302" s="11">
        <v>0</v>
      </c>
      <c r="Y302" s="11">
        <v>0</v>
      </c>
      <c r="Z302" s="11">
        <v>0</v>
      </c>
      <c r="AA302" s="11">
        <v>0</v>
      </c>
      <c r="AB302" s="11">
        <v>0</v>
      </c>
      <c r="AC302" s="11">
        <v>500000000</v>
      </c>
      <c r="AD302" s="11">
        <v>328569000</v>
      </c>
      <c r="AE302" s="11">
        <v>0</v>
      </c>
      <c r="AF302" s="11">
        <v>0</v>
      </c>
      <c r="AG302" s="11">
        <v>750000000</v>
      </c>
      <c r="AH302" s="11">
        <v>560250000</v>
      </c>
      <c r="AI302" s="11">
        <v>0</v>
      </c>
      <c r="AJ302" s="11">
        <v>0</v>
      </c>
      <c r="AK302" s="11">
        <v>0</v>
      </c>
      <c r="AL302" s="11">
        <v>361181000</v>
      </c>
      <c r="AM302" s="11">
        <v>0</v>
      </c>
      <c r="AN302" s="11">
        <v>0</v>
      </c>
      <c r="AO3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1250000000</v>
      </c>
      <c r="AP3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1250000000</v>
      </c>
      <c r="AR3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 s="11">
        <f>Table_PBS_SQL_DB2_PBSSQL_PBS_NDP_Tina_CG_QtrlyPerformance_Final[[#This Row],[GOU REL]]+Table_PBS_SQL_DB2_PBSSQL_PBS_NDP_Tina_CG_QtrlyPerformance_Final[[#This Row],[EXT REL]]</f>
        <v>1250000000</v>
      </c>
      <c r="AT302" s="11">
        <f>Table_PBS_SQL_DB2_PBSSQL_PBS_NDP_Tina_CG_QtrlyPerformance_Final[[#This Row],[GOU EXP]]+Table_PBS_SQL_DB2_PBSSQL_PBS_NDP_Tina_CG_QtrlyPerformance_Final[[#This Row],[EXT EXP]]</f>
        <v>1250000000</v>
      </c>
      <c r="AU302" s="11" t="str">
        <f>IF(Table_PBS_SQL_DB2_PBSSQL_PBS_NDP_Tina_CG_QtrlyPerformance_Final[[#This Row],[Item_Code]]&gt;"300000", "Capital", "Recurrent")</f>
        <v>Recurrent</v>
      </c>
    </row>
    <row r="303" spans="1:47" x14ac:dyDescent="0.25">
      <c r="A303" t="s">
        <v>77</v>
      </c>
      <c r="B303" t="s">
        <v>78</v>
      </c>
      <c r="C303" t="s">
        <v>202</v>
      </c>
      <c r="D303" t="s">
        <v>1336</v>
      </c>
      <c r="E303" t="s">
        <v>75</v>
      </c>
      <c r="F303" t="s">
        <v>1349</v>
      </c>
      <c r="G303" t="s">
        <v>87</v>
      </c>
      <c r="H303" t="s">
        <v>881</v>
      </c>
      <c r="I303" t="s">
        <v>467</v>
      </c>
      <c r="J303" t="s">
        <v>1367</v>
      </c>
      <c r="K303" t="s">
        <v>80</v>
      </c>
      <c r="L303" t="s">
        <v>1368</v>
      </c>
      <c r="M303" t="s">
        <v>1375</v>
      </c>
      <c r="N303" t="s">
        <v>1376</v>
      </c>
      <c r="O303" t="s">
        <v>1016</v>
      </c>
      <c r="P303" t="s">
        <v>1017</v>
      </c>
      <c r="Q303" s="11">
        <v>0</v>
      </c>
      <c r="R303" s="11">
        <v>0</v>
      </c>
      <c r="S303" s="11">
        <v>0</v>
      </c>
      <c r="T303" s="11">
        <v>0</v>
      </c>
      <c r="U303" s="11">
        <v>100000000</v>
      </c>
      <c r="V303" s="11">
        <v>0</v>
      </c>
      <c r="W303" s="11">
        <v>100000000</v>
      </c>
      <c r="X303" s="11">
        <v>0</v>
      </c>
      <c r="Y303" s="11">
        <v>0</v>
      </c>
      <c r="Z303" s="11">
        <v>0</v>
      </c>
      <c r="AA303" s="11">
        <v>0</v>
      </c>
      <c r="AB303" s="11">
        <v>0</v>
      </c>
      <c r="AC303" s="11">
        <v>60000000</v>
      </c>
      <c r="AD303" s="11">
        <v>40890000</v>
      </c>
      <c r="AE303" s="11">
        <v>0</v>
      </c>
      <c r="AF303" s="11">
        <v>0</v>
      </c>
      <c r="AG303" s="11">
        <v>4000000</v>
      </c>
      <c r="AH303" s="11">
        <v>23110000</v>
      </c>
      <c r="AI303" s="11">
        <v>0</v>
      </c>
      <c r="AJ303" s="11">
        <v>0</v>
      </c>
      <c r="AK303" s="11">
        <v>26000000</v>
      </c>
      <c r="AL303" s="11">
        <v>26000000</v>
      </c>
      <c r="AM303" s="11">
        <v>0</v>
      </c>
      <c r="AN303" s="11">
        <v>0</v>
      </c>
      <c r="AO3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3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90000000</v>
      </c>
      <c r="AR3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 s="11">
        <f>Table_PBS_SQL_DB2_PBSSQL_PBS_NDP_Tina_CG_QtrlyPerformance_Final[[#This Row],[GOU REL]]+Table_PBS_SQL_DB2_PBSSQL_PBS_NDP_Tina_CG_QtrlyPerformance_Final[[#This Row],[EXT REL]]</f>
        <v>90000000</v>
      </c>
      <c r="AT303" s="11">
        <f>Table_PBS_SQL_DB2_PBSSQL_PBS_NDP_Tina_CG_QtrlyPerformance_Final[[#This Row],[GOU EXP]]+Table_PBS_SQL_DB2_PBSSQL_PBS_NDP_Tina_CG_QtrlyPerformance_Final[[#This Row],[EXT EXP]]</f>
        <v>90000000</v>
      </c>
      <c r="AU303" s="11" t="str">
        <f>IF(Table_PBS_SQL_DB2_PBSSQL_PBS_NDP_Tina_CG_QtrlyPerformance_Final[[#This Row],[Item_Code]]&gt;"300000", "Capital", "Recurrent")</f>
        <v>Recurrent</v>
      </c>
    </row>
    <row r="304" spans="1:47" x14ac:dyDescent="0.25">
      <c r="A304" t="s">
        <v>77</v>
      </c>
      <c r="B304" t="s">
        <v>78</v>
      </c>
      <c r="C304" t="s">
        <v>202</v>
      </c>
      <c r="D304" t="s">
        <v>1336</v>
      </c>
      <c r="E304" t="s">
        <v>75</v>
      </c>
      <c r="F304" t="s">
        <v>1349</v>
      </c>
      <c r="G304" t="s">
        <v>87</v>
      </c>
      <c r="H304" t="s">
        <v>881</v>
      </c>
      <c r="I304" t="s">
        <v>467</v>
      </c>
      <c r="J304" t="s">
        <v>1367</v>
      </c>
      <c r="K304" t="s">
        <v>80</v>
      </c>
      <c r="L304" t="s">
        <v>1368</v>
      </c>
      <c r="M304" t="s">
        <v>1377</v>
      </c>
      <c r="N304" t="s">
        <v>1378</v>
      </c>
      <c r="O304" t="s">
        <v>1120</v>
      </c>
      <c r="P304" t="s">
        <v>1121</v>
      </c>
      <c r="Q304" s="11">
        <v>0</v>
      </c>
      <c r="R304" s="11">
        <v>0</v>
      </c>
      <c r="S304" s="11">
        <v>0</v>
      </c>
      <c r="T304" s="11">
        <v>0</v>
      </c>
      <c r="U304" s="11">
        <v>4000000</v>
      </c>
      <c r="V304" s="11">
        <v>0</v>
      </c>
      <c r="W304" s="11">
        <v>4000000</v>
      </c>
      <c r="X304" s="11">
        <v>0</v>
      </c>
      <c r="Y304" s="11">
        <v>0</v>
      </c>
      <c r="Z304" s="11">
        <v>0</v>
      </c>
      <c r="AA304" s="11">
        <v>0</v>
      </c>
      <c r="AB304" s="11">
        <v>0</v>
      </c>
      <c r="AC304" s="11">
        <v>2000000</v>
      </c>
      <c r="AD304" s="11">
        <v>2000000</v>
      </c>
      <c r="AE304" s="11">
        <v>0</v>
      </c>
      <c r="AF304" s="11">
        <v>0</v>
      </c>
      <c r="AG304" s="11">
        <v>200000</v>
      </c>
      <c r="AH304" s="11">
        <v>200000</v>
      </c>
      <c r="AI304" s="11">
        <v>0</v>
      </c>
      <c r="AJ304" s="11">
        <v>0</v>
      </c>
      <c r="AK304" s="11">
        <v>0</v>
      </c>
      <c r="AL304" s="11">
        <v>0</v>
      </c>
      <c r="AM304" s="11">
        <v>0</v>
      </c>
      <c r="AN304" s="11">
        <v>0</v>
      </c>
      <c r="AO3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v>
      </c>
      <c r="AP3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2200000</v>
      </c>
      <c r="AR3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 s="11">
        <f>Table_PBS_SQL_DB2_PBSSQL_PBS_NDP_Tina_CG_QtrlyPerformance_Final[[#This Row],[GOU REL]]+Table_PBS_SQL_DB2_PBSSQL_PBS_NDP_Tina_CG_QtrlyPerformance_Final[[#This Row],[EXT REL]]</f>
        <v>2200000</v>
      </c>
      <c r="AT304" s="11">
        <f>Table_PBS_SQL_DB2_PBSSQL_PBS_NDP_Tina_CG_QtrlyPerformance_Final[[#This Row],[GOU EXP]]+Table_PBS_SQL_DB2_PBSSQL_PBS_NDP_Tina_CG_QtrlyPerformance_Final[[#This Row],[EXT EXP]]</f>
        <v>2200000</v>
      </c>
      <c r="AU304" s="11" t="str">
        <f>IF(Table_PBS_SQL_DB2_PBSSQL_PBS_NDP_Tina_CG_QtrlyPerformance_Final[[#This Row],[Item_Code]]&gt;"300000", "Capital", "Recurrent")</f>
        <v>Recurrent</v>
      </c>
    </row>
    <row r="305" spans="1:47" x14ac:dyDescent="0.25">
      <c r="A305" t="s">
        <v>77</v>
      </c>
      <c r="B305" t="s">
        <v>78</v>
      </c>
      <c r="C305" t="s">
        <v>202</v>
      </c>
      <c r="D305" t="s">
        <v>1336</v>
      </c>
      <c r="E305" t="s">
        <v>75</v>
      </c>
      <c r="F305" t="s">
        <v>1349</v>
      </c>
      <c r="G305" t="s">
        <v>87</v>
      </c>
      <c r="H305" t="s">
        <v>881</v>
      </c>
      <c r="I305" t="s">
        <v>467</v>
      </c>
      <c r="J305" t="s">
        <v>1367</v>
      </c>
      <c r="K305" t="s">
        <v>80</v>
      </c>
      <c r="L305" t="s">
        <v>1368</v>
      </c>
      <c r="M305" t="s">
        <v>1379</v>
      </c>
      <c r="N305" t="s">
        <v>1380</v>
      </c>
      <c r="O305" t="s">
        <v>975</v>
      </c>
      <c r="P305" t="s">
        <v>976</v>
      </c>
      <c r="Q305" s="11">
        <v>0</v>
      </c>
      <c r="R305" s="11">
        <v>0</v>
      </c>
      <c r="S305" s="11">
        <v>0</v>
      </c>
      <c r="T305" s="11">
        <v>0</v>
      </c>
      <c r="U305" s="11">
        <v>11236000000</v>
      </c>
      <c r="V305" s="11">
        <v>0</v>
      </c>
      <c r="W305" s="11">
        <v>11236000000</v>
      </c>
      <c r="X305" s="11">
        <v>0</v>
      </c>
      <c r="Y305" s="11">
        <v>2809000000</v>
      </c>
      <c r="Z305" s="11">
        <v>2809000000</v>
      </c>
      <c r="AA305" s="11">
        <v>0</v>
      </c>
      <c r="AB305" s="11">
        <v>0</v>
      </c>
      <c r="AC305" s="11">
        <v>2809000000</v>
      </c>
      <c r="AD305" s="11">
        <v>2809000000</v>
      </c>
      <c r="AE305" s="11">
        <v>0</v>
      </c>
      <c r="AF305" s="11">
        <v>0</v>
      </c>
      <c r="AG305" s="11">
        <v>2809000000</v>
      </c>
      <c r="AH305" s="11">
        <v>2809000000</v>
      </c>
      <c r="AI305" s="11">
        <v>0</v>
      </c>
      <c r="AJ305" s="11">
        <v>0</v>
      </c>
      <c r="AK305" s="11">
        <v>2809000000</v>
      </c>
      <c r="AL305" s="11">
        <v>2809000000</v>
      </c>
      <c r="AM305" s="11">
        <v>0</v>
      </c>
      <c r="AN305" s="11">
        <v>0</v>
      </c>
      <c r="AO3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11236000000</v>
      </c>
      <c r="AP3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11236000000</v>
      </c>
      <c r="AR3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 s="11">
        <f>Table_PBS_SQL_DB2_PBSSQL_PBS_NDP_Tina_CG_QtrlyPerformance_Final[[#This Row],[GOU REL]]+Table_PBS_SQL_DB2_PBSSQL_PBS_NDP_Tina_CG_QtrlyPerformance_Final[[#This Row],[EXT REL]]</f>
        <v>11236000000</v>
      </c>
      <c r="AT305" s="11">
        <f>Table_PBS_SQL_DB2_PBSSQL_PBS_NDP_Tina_CG_QtrlyPerformance_Final[[#This Row],[GOU EXP]]+Table_PBS_SQL_DB2_PBSSQL_PBS_NDP_Tina_CG_QtrlyPerformance_Final[[#This Row],[EXT EXP]]</f>
        <v>11236000000</v>
      </c>
      <c r="AU305" s="11" t="str">
        <f>IF(Table_PBS_SQL_DB2_PBSSQL_PBS_NDP_Tina_CG_QtrlyPerformance_Final[[#This Row],[Item_Code]]&gt;"300000", "Capital", "Recurrent")</f>
        <v>Recurrent</v>
      </c>
    </row>
    <row r="306" spans="1:47" x14ac:dyDescent="0.25">
      <c r="A306" t="s">
        <v>77</v>
      </c>
      <c r="B306" t="s">
        <v>78</v>
      </c>
      <c r="C306" t="s">
        <v>202</v>
      </c>
      <c r="D306" t="s">
        <v>1336</v>
      </c>
      <c r="E306" t="s">
        <v>97</v>
      </c>
      <c r="F306" t="s">
        <v>1381</v>
      </c>
      <c r="G306" t="s">
        <v>75</v>
      </c>
      <c r="H306" t="s">
        <v>1338</v>
      </c>
      <c r="I306" t="s">
        <v>896</v>
      </c>
      <c r="J306" t="s">
        <v>897</v>
      </c>
      <c r="K306" t="s">
        <v>1354</v>
      </c>
      <c r="L306" t="s">
        <v>1355</v>
      </c>
      <c r="M306" t="s">
        <v>1352</v>
      </c>
      <c r="N306" t="s">
        <v>1382</v>
      </c>
      <c r="O306" t="s">
        <v>975</v>
      </c>
      <c r="P306" t="s">
        <v>976</v>
      </c>
      <c r="Q306" s="11">
        <v>0</v>
      </c>
      <c r="R306" s="11">
        <v>0</v>
      </c>
      <c r="S306" s="11">
        <v>0</v>
      </c>
      <c r="T306" s="11">
        <v>0</v>
      </c>
      <c r="U306" s="11">
        <v>0</v>
      </c>
      <c r="V306" s="11">
        <v>0</v>
      </c>
      <c r="W306" s="11">
        <v>0</v>
      </c>
      <c r="X306" s="11">
        <v>0</v>
      </c>
      <c r="Y306" s="11">
        <v>0</v>
      </c>
      <c r="Z306" s="11">
        <v>0</v>
      </c>
      <c r="AA306" s="11">
        <v>0</v>
      </c>
      <c r="AB306" s="11">
        <v>0</v>
      </c>
      <c r="AC306" s="11">
        <v>0</v>
      </c>
      <c r="AD306" s="11">
        <v>0</v>
      </c>
      <c r="AE306" s="11">
        <v>0</v>
      </c>
      <c r="AF306" s="11">
        <v>0</v>
      </c>
      <c r="AG306" s="11">
        <v>0</v>
      </c>
      <c r="AH306" s="11">
        <v>0</v>
      </c>
      <c r="AI306" s="11">
        <v>0</v>
      </c>
      <c r="AJ306" s="11">
        <v>0</v>
      </c>
      <c r="AK306" s="11">
        <v>0</v>
      </c>
      <c r="AL306" s="11">
        <v>0</v>
      </c>
      <c r="AM306" s="11">
        <v>115255130434</v>
      </c>
      <c r="AN306" s="11">
        <v>115255130434</v>
      </c>
      <c r="AO3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115255130434</v>
      </c>
      <c r="AQ3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115255130434</v>
      </c>
      <c r="AS306" s="11">
        <f>Table_PBS_SQL_DB2_PBSSQL_PBS_NDP_Tina_CG_QtrlyPerformance_Final[[#This Row],[GOU REL]]+Table_PBS_SQL_DB2_PBSSQL_PBS_NDP_Tina_CG_QtrlyPerformance_Final[[#This Row],[EXT REL]]</f>
        <v>115255130434</v>
      </c>
      <c r="AT306" s="11">
        <f>Table_PBS_SQL_DB2_PBSSQL_PBS_NDP_Tina_CG_QtrlyPerformance_Final[[#This Row],[GOU EXP]]+Table_PBS_SQL_DB2_PBSSQL_PBS_NDP_Tina_CG_QtrlyPerformance_Final[[#This Row],[EXT EXP]]</f>
        <v>115255130434</v>
      </c>
      <c r="AU306" s="11" t="str">
        <f>IF(Table_PBS_SQL_DB2_PBSSQL_PBS_NDP_Tina_CG_QtrlyPerformance_Final[[#This Row],[Item_Code]]&gt;"300000", "Capital", "Recurrent")</f>
        <v>Recurrent</v>
      </c>
    </row>
    <row r="307" spans="1:47" x14ac:dyDescent="0.25">
      <c r="A307" t="s">
        <v>487</v>
      </c>
      <c r="B307" t="s">
        <v>488</v>
      </c>
      <c r="C307" t="s">
        <v>293</v>
      </c>
      <c r="D307" t="s">
        <v>1206</v>
      </c>
      <c r="E307" t="s">
        <v>97</v>
      </c>
      <c r="F307" t="s">
        <v>1383</v>
      </c>
      <c r="G307" t="s">
        <v>97</v>
      </c>
      <c r="H307" t="s">
        <v>1384</v>
      </c>
      <c r="I307" t="s">
        <v>467</v>
      </c>
      <c r="J307" t="s">
        <v>1385</v>
      </c>
      <c r="K307" t="s">
        <v>1386</v>
      </c>
      <c r="L307" t="s">
        <v>1387</v>
      </c>
      <c r="M307" t="s">
        <v>1044</v>
      </c>
      <c r="N307" t="s">
        <v>1045</v>
      </c>
      <c r="O307" t="s">
        <v>996</v>
      </c>
      <c r="P307" t="s">
        <v>997</v>
      </c>
      <c r="Q307" s="11">
        <v>103200000</v>
      </c>
      <c r="R307" s="11">
        <v>0</v>
      </c>
      <c r="S307" s="11">
        <v>0</v>
      </c>
      <c r="T307" s="11">
        <v>0</v>
      </c>
      <c r="U307" s="11">
        <v>103200000</v>
      </c>
      <c r="V307" s="11">
        <v>0</v>
      </c>
      <c r="W307" s="11">
        <v>0</v>
      </c>
      <c r="X307" s="11">
        <v>0</v>
      </c>
      <c r="Y307" s="11">
        <v>0</v>
      </c>
      <c r="Z307" s="11">
        <v>0</v>
      </c>
      <c r="AA307" s="11">
        <v>0</v>
      </c>
      <c r="AB307" s="11">
        <v>0</v>
      </c>
      <c r="AC307" s="11">
        <v>0</v>
      </c>
      <c r="AD307" s="11">
        <v>0</v>
      </c>
      <c r="AE307" s="11">
        <v>0</v>
      </c>
      <c r="AF307" s="11">
        <v>0</v>
      </c>
      <c r="AG307" s="11">
        <v>0</v>
      </c>
      <c r="AH307" s="11">
        <v>0</v>
      </c>
      <c r="AI307" s="11">
        <v>0</v>
      </c>
      <c r="AJ307" s="11">
        <v>0</v>
      </c>
      <c r="AK307" s="11">
        <v>0</v>
      </c>
      <c r="AL307" s="11">
        <v>0</v>
      </c>
      <c r="AM307" s="11">
        <v>0</v>
      </c>
      <c r="AN307" s="11">
        <v>0</v>
      </c>
      <c r="AO3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 s="11">
        <f>Table_PBS_SQL_DB2_PBSSQL_PBS_NDP_Tina_CG_QtrlyPerformance_Final[[#This Row],[GOU REL]]+Table_PBS_SQL_DB2_PBSSQL_PBS_NDP_Tina_CG_QtrlyPerformance_Final[[#This Row],[EXT REL]]</f>
        <v>0</v>
      </c>
      <c r="AT307" s="11">
        <f>Table_PBS_SQL_DB2_PBSSQL_PBS_NDP_Tina_CG_QtrlyPerformance_Final[[#This Row],[GOU EXP]]+Table_PBS_SQL_DB2_PBSSQL_PBS_NDP_Tina_CG_QtrlyPerformance_Final[[#This Row],[EXT EXP]]</f>
        <v>0</v>
      </c>
      <c r="AU307" s="11" t="str">
        <f>IF(Table_PBS_SQL_DB2_PBSSQL_PBS_NDP_Tina_CG_QtrlyPerformance_Final[[#This Row],[Item_Code]]&gt;"300000", "Capital", "Recurrent")</f>
        <v>Recurrent</v>
      </c>
    </row>
    <row r="308" spans="1:47" x14ac:dyDescent="0.25">
      <c r="A308" t="s">
        <v>487</v>
      </c>
      <c r="B308" t="s">
        <v>488</v>
      </c>
      <c r="C308" t="s">
        <v>293</v>
      </c>
      <c r="D308" t="s">
        <v>1206</v>
      </c>
      <c r="E308" t="s">
        <v>97</v>
      </c>
      <c r="F308" t="s">
        <v>1383</v>
      </c>
      <c r="G308" t="s">
        <v>97</v>
      </c>
      <c r="H308" t="s">
        <v>1384</v>
      </c>
      <c r="I308" t="s">
        <v>467</v>
      </c>
      <c r="J308" t="s">
        <v>1385</v>
      </c>
      <c r="K308" t="s">
        <v>1386</v>
      </c>
      <c r="L308" t="s">
        <v>1387</v>
      </c>
      <c r="M308" t="s">
        <v>1044</v>
      </c>
      <c r="N308" t="s">
        <v>1045</v>
      </c>
      <c r="O308" t="s">
        <v>1002</v>
      </c>
      <c r="P308" t="s">
        <v>1003</v>
      </c>
      <c r="Q308" s="11">
        <v>70000000</v>
      </c>
      <c r="R308" s="11">
        <v>0</v>
      </c>
      <c r="S308" s="11">
        <v>0</v>
      </c>
      <c r="T308" s="11">
        <v>0</v>
      </c>
      <c r="U308" s="11">
        <v>70000000</v>
      </c>
      <c r="V308" s="11">
        <v>0</v>
      </c>
      <c r="W308" s="11">
        <v>0</v>
      </c>
      <c r="X308" s="11">
        <v>0</v>
      </c>
      <c r="Y308" s="11">
        <v>0</v>
      </c>
      <c r="Z308" s="11">
        <v>0</v>
      </c>
      <c r="AA308" s="11">
        <v>0</v>
      </c>
      <c r="AB308" s="11">
        <v>0</v>
      </c>
      <c r="AC308" s="11">
        <v>0</v>
      </c>
      <c r="AD308" s="11">
        <v>0</v>
      </c>
      <c r="AE308" s="11">
        <v>0</v>
      </c>
      <c r="AF308" s="11">
        <v>0</v>
      </c>
      <c r="AG308" s="11">
        <v>0</v>
      </c>
      <c r="AH308" s="11">
        <v>0</v>
      </c>
      <c r="AI308" s="11">
        <v>0</v>
      </c>
      <c r="AJ308" s="11">
        <v>0</v>
      </c>
      <c r="AK308" s="11">
        <v>0</v>
      </c>
      <c r="AL308" s="11">
        <v>0</v>
      </c>
      <c r="AM308" s="11">
        <v>0</v>
      </c>
      <c r="AN308" s="11">
        <v>0</v>
      </c>
      <c r="AO3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 s="11">
        <f>Table_PBS_SQL_DB2_PBSSQL_PBS_NDP_Tina_CG_QtrlyPerformance_Final[[#This Row],[GOU REL]]+Table_PBS_SQL_DB2_PBSSQL_PBS_NDP_Tina_CG_QtrlyPerformance_Final[[#This Row],[EXT REL]]</f>
        <v>0</v>
      </c>
      <c r="AT308" s="11">
        <f>Table_PBS_SQL_DB2_PBSSQL_PBS_NDP_Tina_CG_QtrlyPerformance_Final[[#This Row],[GOU EXP]]+Table_PBS_SQL_DB2_PBSSQL_PBS_NDP_Tina_CG_QtrlyPerformance_Final[[#This Row],[EXT EXP]]</f>
        <v>0</v>
      </c>
      <c r="AU308" s="11" t="str">
        <f>IF(Table_PBS_SQL_DB2_PBSSQL_PBS_NDP_Tina_CG_QtrlyPerformance_Final[[#This Row],[Item_Code]]&gt;"300000", "Capital", "Recurrent")</f>
        <v>Recurrent</v>
      </c>
    </row>
    <row r="309" spans="1:47" x14ac:dyDescent="0.25">
      <c r="A309" t="s">
        <v>487</v>
      </c>
      <c r="B309" t="s">
        <v>488</v>
      </c>
      <c r="C309" t="s">
        <v>293</v>
      </c>
      <c r="D309" t="s">
        <v>1206</v>
      </c>
      <c r="E309" t="s">
        <v>97</v>
      </c>
      <c r="F309" t="s">
        <v>1383</v>
      </c>
      <c r="G309" t="s">
        <v>97</v>
      </c>
      <c r="H309" t="s">
        <v>1384</v>
      </c>
      <c r="I309" t="s">
        <v>467</v>
      </c>
      <c r="J309" t="s">
        <v>1385</v>
      </c>
      <c r="K309" t="s">
        <v>1386</v>
      </c>
      <c r="L309" t="s">
        <v>1387</v>
      </c>
      <c r="M309" t="s">
        <v>1044</v>
      </c>
      <c r="N309" t="s">
        <v>1045</v>
      </c>
      <c r="O309" t="s">
        <v>904</v>
      </c>
      <c r="P309" t="s">
        <v>905</v>
      </c>
      <c r="Q309" s="11">
        <v>65000000</v>
      </c>
      <c r="R309" s="11">
        <v>0</v>
      </c>
      <c r="S309" s="11">
        <v>0</v>
      </c>
      <c r="T309" s="11">
        <v>0</v>
      </c>
      <c r="U309" s="11">
        <v>65000000</v>
      </c>
      <c r="V309" s="11">
        <v>0</v>
      </c>
      <c r="W309" s="11">
        <v>0</v>
      </c>
      <c r="X309" s="11">
        <v>0</v>
      </c>
      <c r="Y309" s="11">
        <v>0</v>
      </c>
      <c r="Z309" s="11">
        <v>0</v>
      </c>
      <c r="AA309" s="11">
        <v>0</v>
      </c>
      <c r="AB309" s="11">
        <v>0</v>
      </c>
      <c r="AC309" s="11">
        <v>0</v>
      </c>
      <c r="AD309" s="11">
        <v>0</v>
      </c>
      <c r="AE309" s="11">
        <v>0</v>
      </c>
      <c r="AF309" s="11">
        <v>0</v>
      </c>
      <c r="AG309" s="11">
        <v>0</v>
      </c>
      <c r="AH309" s="11">
        <v>0</v>
      </c>
      <c r="AI309" s="11">
        <v>0</v>
      </c>
      <c r="AJ309" s="11">
        <v>0</v>
      </c>
      <c r="AK309" s="11">
        <v>0</v>
      </c>
      <c r="AL309" s="11">
        <v>0</v>
      </c>
      <c r="AM309" s="11">
        <v>0</v>
      </c>
      <c r="AN309" s="11">
        <v>0</v>
      </c>
      <c r="AO3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 s="11">
        <f>Table_PBS_SQL_DB2_PBSSQL_PBS_NDP_Tina_CG_QtrlyPerformance_Final[[#This Row],[GOU REL]]+Table_PBS_SQL_DB2_PBSSQL_PBS_NDP_Tina_CG_QtrlyPerformance_Final[[#This Row],[EXT REL]]</f>
        <v>0</v>
      </c>
      <c r="AT309" s="11">
        <f>Table_PBS_SQL_DB2_PBSSQL_PBS_NDP_Tina_CG_QtrlyPerformance_Final[[#This Row],[GOU EXP]]+Table_PBS_SQL_DB2_PBSSQL_PBS_NDP_Tina_CG_QtrlyPerformance_Final[[#This Row],[EXT EXP]]</f>
        <v>0</v>
      </c>
      <c r="AU309" s="11" t="str">
        <f>IF(Table_PBS_SQL_DB2_PBSSQL_PBS_NDP_Tina_CG_QtrlyPerformance_Final[[#This Row],[Item_Code]]&gt;"300000", "Capital", "Recurrent")</f>
        <v>Recurrent</v>
      </c>
    </row>
    <row r="310" spans="1:47" x14ac:dyDescent="0.25">
      <c r="A310" t="s">
        <v>487</v>
      </c>
      <c r="B310" t="s">
        <v>488</v>
      </c>
      <c r="C310" t="s">
        <v>293</v>
      </c>
      <c r="D310" t="s">
        <v>1206</v>
      </c>
      <c r="E310" t="s">
        <v>97</v>
      </c>
      <c r="F310" t="s">
        <v>1383</v>
      </c>
      <c r="G310" t="s">
        <v>97</v>
      </c>
      <c r="H310" t="s">
        <v>1384</v>
      </c>
      <c r="I310" t="s">
        <v>467</v>
      </c>
      <c r="J310" t="s">
        <v>1385</v>
      </c>
      <c r="K310" t="s">
        <v>1386</v>
      </c>
      <c r="L310" t="s">
        <v>1387</v>
      </c>
      <c r="M310" t="s">
        <v>1044</v>
      </c>
      <c r="N310" t="s">
        <v>1045</v>
      </c>
      <c r="O310" t="s">
        <v>1005</v>
      </c>
      <c r="P310" t="s">
        <v>1006</v>
      </c>
      <c r="Q310" s="11">
        <v>100000000</v>
      </c>
      <c r="R310" s="11">
        <v>0</v>
      </c>
      <c r="S310" s="11">
        <v>0</v>
      </c>
      <c r="T310" s="11">
        <v>0</v>
      </c>
      <c r="U310" s="11">
        <v>100000000</v>
      </c>
      <c r="V310" s="11">
        <v>0</v>
      </c>
      <c r="W310" s="11">
        <v>0</v>
      </c>
      <c r="X310" s="11">
        <v>0</v>
      </c>
      <c r="Y310" s="11">
        <v>0</v>
      </c>
      <c r="Z310" s="11">
        <v>0</v>
      </c>
      <c r="AA310" s="11">
        <v>0</v>
      </c>
      <c r="AB310" s="11">
        <v>0</v>
      </c>
      <c r="AC310" s="11">
        <v>0</v>
      </c>
      <c r="AD310" s="11">
        <v>0</v>
      </c>
      <c r="AE310" s="11">
        <v>0</v>
      </c>
      <c r="AF310" s="11">
        <v>0</v>
      </c>
      <c r="AG310" s="11">
        <v>0</v>
      </c>
      <c r="AH310" s="11">
        <v>0</v>
      </c>
      <c r="AI310" s="11">
        <v>0</v>
      </c>
      <c r="AJ310" s="11">
        <v>0</v>
      </c>
      <c r="AK310" s="11">
        <v>0</v>
      </c>
      <c r="AL310" s="11">
        <v>0</v>
      </c>
      <c r="AM310" s="11">
        <v>0</v>
      </c>
      <c r="AN310" s="11">
        <v>0</v>
      </c>
      <c r="AO3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 s="11">
        <f>Table_PBS_SQL_DB2_PBSSQL_PBS_NDP_Tina_CG_QtrlyPerformance_Final[[#This Row],[GOU REL]]+Table_PBS_SQL_DB2_PBSSQL_PBS_NDP_Tina_CG_QtrlyPerformance_Final[[#This Row],[EXT REL]]</f>
        <v>0</v>
      </c>
      <c r="AT310" s="11">
        <f>Table_PBS_SQL_DB2_PBSSQL_PBS_NDP_Tina_CG_QtrlyPerformance_Final[[#This Row],[GOU EXP]]+Table_PBS_SQL_DB2_PBSSQL_PBS_NDP_Tina_CG_QtrlyPerformance_Final[[#This Row],[EXT EXP]]</f>
        <v>0</v>
      </c>
      <c r="AU310" s="11" t="str">
        <f>IF(Table_PBS_SQL_DB2_PBSSQL_PBS_NDP_Tina_CG_QtrlyPerformance_Final[[#This Row],[Item_Code]]&gt;"300000", "Capital", "Recurrent")</f>
        <v>Recurrent</v>
      </c>
    </row>
    <row r="311" spans="1:47" x14ac:dyDescent="0.25">
      <c r="A311" t="s">
        <v>487</v>
      </c>
      <c r="B311" t="s">
        <v>488</v>
      </c>
      <c r="C311" t="s">
        <v>293</v>
      </c>
      <c r="D311" t="s">
        <v>1206</v>
      </c>
      <c r="E311" t="s">
        <v>97</v>
      </c>
      <c r="F311" t="s">
        <v>1383</v>
      </c>
      <c r="G311" t="s">
        <v>97</v>
      </c>
      <c r="H311" t="s">
        <v>1384</v>
      </c>
      <c r="I311" t="s">
        <v>467</v>
      </c>
      <c r="J311" t="s">
        <v>1385</v>
      </c>
      <c r="K311" t="s">
        <v>1386</v>
      </c>
      <c r="L311" t="s">
        <v>1387</v>
      </c>
      <c r="M311" t="s">
        <v>1044</v>
      </c>
      <c r="N311" t="s">
        <v>1045</v>
      </c>
      <c r="O311" t="s">
        <v>975</v>
      </c>
      <c r="P311" t="s">
        <v>976</v>
      </c>
      <c r="Q311" s="11">
        <v>1222068402</v>
      </c>
      <c r="R311" s="11">
        <v>0</v>
      </c>
      <c r="S311" s="11">
        <v>0</v>
      </c>
      <c r="T311" s="11">
        <v>0</v>
      </c>
      <c r="U311" s="11">
        <v>1222068402</v>
      </c>
      <c r="V311" s="11">
        <v>0</v>
      </c>
      <c r="W311" s="11">
        <v>0</v>
      </c>
      <c r="X311" s="11">
        <v>0</v>
      </c>
      <c r="Y311" s="11">
        <v>0</v>
      </c>
      <c r="Z311" s="11">
        <v>0</v>
      </c>
      <c r="AA311" s="11">
        <v>0</v>
      </c>
      <c r="AB311" s="11">
        <v>0</v>
      </c>
      <c r="AC311" s="11">
        <v>0</v>
      </c>
      <c r="AD311" s="11">
        <v>0</v>
      </c>
      <c r="AE311" s="11">
        <v>0</v>
      </c>
      <c r="AF311" s="11">
        <v>0</v>
      </c>
      <c r="AG311" s="11">
        <v>0</v>
      </c>
      <c r="AH311" s="11">
        <v>0</v>
      </c>
      <c r="AI311" s="11">
        <v>0</v>
      </c>
      <c r="AJ311" s="11">
        <v>0</v>
      </c>
      <c r="AK311" s="11">
        <v>0</v>
      </c>
      <c r="AL311" s="11">
        <v>0</v>
      </c>
      <c r="AM311" s="11">
        <v>0</v>
      </c>
      <c r="AN311" s="11">
        <v>0</v>
      </c>
      <c r="AO3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1" s="11">
        <f>Table_PBS_SQL_DB2_PBSSQL_PBS_NDP_Tina_CG_QtrlyPerformance_Final[[#This Row],[GOU REL]]+Table_PBS_SQL_DB2_PBSSQL_PBS_NDP_Tina_CG_QtrlyPerformance_Final[[#This Row],[EXT REL]]</f>
        <v>0</v>
      </c>
      <c r="AT311" s="11">
        <f>Table_PBS_SQL_DB2_PBSSQL_PBS_NDP_Tina_CG_QtrlyPerformance_Final[[#This Row],[GOU EXP]]+Table_PBS_SQL_DB2_PBSSQL_PBS_NDP_Tina_CG_QtrlyPerformance_Final[[#This Row],[EXT EXP]]</f>
        <v>0</v>
      </c>
      <c r="AU311" s="11" t="str">
        <f>IF(Table_PBS_SQL_DB2_PBSSQL_PBS_NDP_Tina_CG_QtrlyPerformance_Final[[#This Row],[Item_Code]]&gt;"300000", "Capital", "Recurrent")</f>
        <v>Recurrent</v>
      </c>
    </row>
    <row r="312" spans="1:47" x14ac:dyDescent="0.25">
      <c r="A312" t="s">
        <v>487</v>
      </c>
      <c r="B312" t="s">
        <v>488</v>
      </c>
      <c r="C312" t="s">
        <v>293</v>
      </c>
      <c r="D312" t="s">
        <v>1206</v>
      </c>
      <c r="E312" t="s">
        <v>97</v>
      </c>
      <c r="F312" t="s">
        <v>1383</v>
      </c>
      <c r="G312" t="s">
        <v>97</v>
      </c>
      <c r="H312" t="s">
        <v>1384</v>
      </c>
      <c r="I312" t="s">
        <v>467</v>
      </c>
      <c r="J312" t="s">
        <v>1385</v>
      </c>
      <c r="K312" t="s">
        <v>1386</v>
      </c>
      <c r="L312" t="s">
        <v>1387</v>
      </c>
      <c r="M312" t="s">
        <v>876</v>
      </c>
      <c r="N312" t="s">
        <v>877</v>
      </c>
      <c r="O312" t="s">
        <v>1016</v>
      </c>
      <c r="P312" t="s">
        <v>1017</v>
      </c>
      <c r="Q312" s="11">
        <v>6000000</v>
      </c>
      <c r="R312" s="11">
        <v>0</v>
      </c>
      <c r="S312" s="11">
        <v>0</v>
      </c>
      <c r="T312" s="11">
        <v>0</v>
      </c>
      <c r="U312" s="11">
        <v>6000000</v>
      </c>
      <c r="V312" s="11">
        <v>0</v>
      </c>
      <c r="W312" s="11">
        <v>0</v>
      </c>
      <c r="X312" s="11">
        <v>0</v>
      </c>
      <c r="Y312" s="11">
        <v>0</v>
      </c>
      <c r="Z312" s="11">
        <v>0</v>
      </c>
      <c r="AA312" s="11">
        <v>0</v>
      </c>
      <c r="AB312" s="11">
        <v>0</v>
      </c>
      <c r="AC312" s="11">
        <v>0</v>
      </c>
      <c r="AD312" s="11">
        <v>0</v>
      </c>
      <c r="AE312" s="11">
        <v>0</v>
      </c>
      <c r="AF312" s="11">
        <v>0</v>
      </c>
      <c r="AG312" s="11">
        <v>0</v>
      </c>
      <c r="AH312" s="11">
        <v>0</v>
      </c>
      <c r="AI312" s="11">
        <v>0</v>
      </c>
      <c r="AJ312" s="11">
        <v>0</v>
      </c>
      <c r="AK312" s="11">
        <v>0</v>
      </c>
      <c r="AL312" s="11">
        <v>0</v>
      </c>
      <c r="AM312" s="11">
        <v>0</v>
      </c>
      <c r="AN312" s="11">
        <v>0</v>
      </c>
      <c r="AO3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 s="11">
        <f>Table_PBS_SQL_DB2_PBSSQL_PBS_NDP_Tina_CG_QtrlyPerformance_Final[[#This Row],[GOU REL]]+Table_PBS_SQL_DB2_PBSSQL_PBS_NDP_Tina_CG_QtrlyPerformance_Final[[#This Row],[EXT REL]]</f>
        <v>0</v>
      </c>
      <c r="AT312" s="11">
        <f>Table_PBS_SQL_DB2_PBSSQL_PBS_NDP_Tina_CG_QtrlyPerformance_Final[[#This Row],[GOU EXP]]+Table_PBS_SQL_DB2_PBSSQL_PBS_NDP_Tina_CG_QtrlyPerformance_Final[[#This Row],[EXT EXP]]</f>
        <v>0</v>
      </c>
      <c r="AU312" s="11" t="str">
        <f>IF(Table_PBS_SQL_DB2_PBSSQL_PBS_NDP_Tina_CG_QtrlyPerformance_Final[[#This Row],[Item_Code]]&gt;"300000", "Capital", "Recurrent")</f>
        <v>Recurrent</v>
      </c>
    </row>
    <row r="313" spans="1:47" x14ac:dyDescent="0.25">
      <c r="A313" t="s">
        <v>487</v>
      </c>
      <c r="B313" t="s">
        <v>488</v>
      </c>
      <c r="C313" t="s">
        <v>293</v>
      </c>
      <c r="D313" t="s">
        <v>1206</v>
      </c>
      <c r="E313" t="s">
        <v>97</v>
      </c>
      <c r="F313" t="s">
        <v>1383</v>
      </c>
      <c r="G313" t="s">
        <v>97</v>
      </c>
      <c r="H313" t="s">
        <v>1384</v>
      </c>
      <c r="I313" t="s">
        <v>467</v>
      </c>
      <c r="J313" t="s">
        <v>1385</v>
      </c>
      <c r="K313" t="s">
        <v>1386</v>
      </c>
      <c r="L313" t="s">
        <v>1387</v>
      </c>
      <c r="M313" t="s">
        <v>876</v>
      </c>
      <c r="N313" t="s">
        <v>877</v>
      </c>
      <c r="O313" t="s">
        <v>996</v>
      </c>
      <c r="P313" t="s">
        <v>997</v>
      </c>
      <c r="Q313" s="11">
        <v>2601465200</v>
      </c>
      <c r="R313" s="11">
        <v>0</v>
      </c>
      <c r="S313" s="11">
        <v>0</v>
      </c>
      <c r="T313" s="11">
        <v>0</v>
      </c>
      <c r="U313" s="11">
        <v>2601465200</v>
      </c>
      <c r="V313" s="11">
        <v>0</v>
      </c>
      <c r="W313" s="11">
        <v>0</v>
      </c>
      <c r="X313" s="11">
        <v>0</v>
      </c>
      <c r="Y313" s="11">
        <v>0</v>
      </c>
      <c r="Z313" s="11">
        <v>0</v>
      </c>
      <c r="AA313" s="11">
        <v>0</v>
      </c>
      <c r="AB313" s="11">
        <v>0</v>
      </c>
      <c r="AC313" s="11">
        <v>0</v>
      </c>
      <c r="AD313" s="11">
        <v>0</v>
      </c>
      <c r="AE313" s="11">
        <v>0</v>
      </c>
      <c r="AF313" s="11">
        <v>0</v>
      </c>
      <c r="AG313" s="11">
        <v>0</v>
      </c>
      <c r="AH313" s="11">
        <v>0</v>
      </c>
      <c r="AI313" s="11">
        <v>0</v>
      </c>
      <c r="AJ313" s="11">
        <v>0</v>
      </c>
      <c r="AK313" s="11">
        <v>0</v>
      </c>
      <c r="AL313" s="11">
        <v>0</v>
      </c>
      <c r="AM313" s="11">
        <v>0</v>
      </c>
      <c r="AN313" s="11">
        <v>0</v>
      </c>
      <c r="AO3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 s="11">
        <f>Table_PBS_SQL_DB2_PBSSQL_PBS_NDP_Tina_CG_QtrlyPerformance_Final[[#This Row],[GOU REL]]+Table_PBS_SQL_DB2_PBSSQL_PBS_NDP_Tina_CG_QtrlyPerformance_Final[[#This Row],[EXT REL]]</f>
        <v>0</v>
      </c>
      <c r="AT313" s="11">
        <f>Table_PBS_SQL_DB2_PBSSQL_PBS_NDP_Tina_CG_QtrlyPerformance_Final[[#This Row],[GOU EXP]]+Table_PBS_SQL_DB2_PBSSQL_PBS_NDP_Tina_CG_QtrlyPerformance_Final[[#This Row],[EXT EXP]]</f>
        <v>0</v>
      </c>
      <c r="AU313" s="11" t="str">
        <f>IF(Table_PBS_SQL_DB2_PBSSQL_PBS_NDP_Tina_CG_QtrlyPerformance_Final[[#This Row],[Item_Code]]&gt;"300000", "Capital", "Recurrent")</f>
        <v>Recurrent</v>
      </c>
    </row>
    <row r="314" spans="1:47" x14ac:dyDescent="0.25">
      <c r="A314" t="s">
        <v>487</v>
      </c>
      <c r="B314" t="s">
        <v>488</v>
      </c>
      <c r="C314" t="s">
        <v>293</v>
      </c>
      <c r="D314" t="s">
        <v>1206</v>
      </c>
      <c r="E314" t="s">
        <v>97</v>
      </c>
      <c r="F314" t="s">
        <v>1383</v>
      </c>
      <c r="G314" t="s">
        <v>97</v>
      </c>
      <c r="H314" t="s">
        <v>1384</v>
      </c>
      <c r="I314" t="s">
        <v>467</v>
      </c>
      <c r="J314" t="s">
        <v>1385</v>
      </c>
      <c r="K314" t="s">
        <v>1386</v>
      </c>
      <c r="L314" t="s">
        <v>1387</v>
      </c>
      <c r="M314" t="s">
        <v>876</v>
      </c>
      <c r="N314" t="s">
        <v>877</v>
      </c>
      <c r="O314" t="s">
        <v>975</v>
      </c>
      <c r="P314" t="s">
        <v>976</v>
      </c>
      <c r="Q314" s="11">
        <v>708780000</v>
      </c>
      <c r="R314" s="11">
        <v>0</v>
      </c>
      <c r="S314" s="11">
        <v>0</v>
      </c>
      <c r="T314" s="11">
        <v>0</v>
      </c>
      <c r="U314" s="11">
        <v>708780000</v>
      </c>
      <c r="V314" s="11">
        <v>0</v>
      </c>
      <c r="W314" s="11">
        <v>0</v>
      </c>
      <c r="X314" s="11">
        <v>0</v>
      </c>
      <c r="Y314" s="11">
        <v>0</v>
      </c>
      <c r="Z314" s="11">
        <v>0</v>
      </c>
      <c r="AA314" s="11">
        <v>0</v>
      </c>
      <c r="AB314" s="11">
        <v>0</v>
      </c>
      <c r="AC314" s="11">
        <v>0</v>
      </c>
      <c r="AD314" s="11">
        <v>0</v>
      </c>
      <c r="AE314" s="11">
        <v>0</v>
      </c>
      <c r="AF314" s="11">
        <v>0</v>
      </c>
      <c r="AG314" s="11">
        <v>0</v>
      </c>
      <c r="AH314" s="11">
        <v>0</v>
      </c>
      <c r="AI314" s="11">
        <v>0</v>
      </c>
      <c r="AJ314" s="11">
        <v>0</v>
      </c>
      <c r="AK314" s="11">
        <v>0</v>
      </c>
      <c r="AL314" s="11">
        <v>0</v>
      </c>
      <c r="AM314" s="11">
        <v>0</v>
      </c>
      <c r="AN314" s="11">
        <v>0</v>
      </c>
      <c r="AO3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4" s="11">
        <f>Table_PBS_SQL_DB2_PBSSQL_PBS_NDP_Tina_CG_QtrlyPerformance_Final[[#This Row],[GOU REL]]+Table_PBS_SQL_DB2_PBSSQL_PBS_NDP_Tina_CG_QtrlyPerformance_Final[[#This Row],[EXT REL]]</f>
        <v>0</v>
      </c>
      <c r="AT314" s="11">
        <f>Table_PBS_SQL_DB2_PBSSQL_PBS_NDP_Tina_CG_QtrlyPerformance_Final[[#This Row],[GOU EXP]]+Table_PBS_SQL_DB2_PBSSQL_PBS_NDP_Tina_CG_QtrlyPerformance_Final[[#This Row],[EXT EXP]]</f>
        <v>0</v>
      </c>
      <c r="AU314" s="11" t="str">
        <f>IF(Table_PBS_SQL_DB2_PBSSQL_PBS_NDP_Tina_CG_QtrlyPerformance_Final[[#This Row],[Item_Code]]&gt;"300000", "Capital", "Recurrent")</f>
        <v>Recurrent</v>
      </c>
    </row>
    <row r="315" spans="1:47" x14ac:dyDescent="0.25">
      <c r="A315" t="s">
        <v>487</v>
      </c>
      <c r="B315" t="s">
        <v>488</v>
      </c>
      <c r="C315" t="s">
        <v>293</v>
      </c>
      <c r="D315" t="s">
        <v>1206</v>
      </c>
      <c r="E315" t="s">
        <v>97</v>
      </c>
      <c r="F315" t="s">
        <v>1383</v>
      </c>
      <c r="G315" t="s">
        <v>97</v>
      </c>
      <c r="H315" t="s">
        <v>1384</v>
      </c>
      <c r="I315" t="s">
        <v>467</v>
      </c>
      <c r="J315" t="s">
        <v>1385</v>
      </c>
      <c r="K315" t="s">
        <v>1386</v>
      </c>
      <c r="L315" t="s">
        <v>1387</v>
      </c>
      <c r="M315" t="s">
        <v>1388</v>
      </c>
      <c r="N315" t="s">
        <v>1389</v>
      </c>
      <c r="O315" t="s">
        <v>1016</v>
      </c>
      <c r="P315" t="s">
        <v>1017</v>
      </c>
      <c r="Q315" s="11">
        <v>338595500</v>
      </c>
      <c r="R315" s="11">
        <v>0</v>
      </c>
      <c r="S315" s="11">
        <v>0</v>
      </c>
      <c r="T315" s="11">
        <v>0</v>
      </c>
      <c r="U315" s="11">
        <v>338595500</v>
      </c>
      <c r="V315" s="11">
        <v>0</v>
      </c>
      <c r="W315" s="11">
        <v>0</v>
      </c>
      <c r="X315" s="11">
        <v>0</v>
      </c>
      <c r="Y315" s="11">
        <v>0</v>
      </c>
      <c r="Z315" s="11">
        <v>0</v>
      </c>
      <c r="AA315" s="11">
        <v>0</v>
      </c>
      <c r="AB315" s="11">
        <v>0</v>
      </c>
      <c r="AC315" s="11">
        <v>0</v>
      </c>
      <c r="AD315" s="11">
        <v>0</v>
      </c>
      <c r="AE315" s="11">
        <v>0</v>
      </c>
      <c r="AF315" s="11">
        <v>0</v>
      </c>
      <c r="AG315" s="11">
        <v>0</v>
      </c>
      <c r="AH315" s="11">
        <v>0</v>
      </c>
      <c r="AI315" s="11">
        <v>0</v>
      </c>
      <c r="AJ315" s="11">
        <v>0</v>
      </c>
      <c r="AK315" s="11">
        <v>0</v>
      </c>
      <c r="AL315" s="11">
        <v>0</v>
      </c>
      <c r="AM315" s="11">
        <v>0</v>
      </c>
      <c r="AN315" s="11">
        <v>0</v>
      </c>
      <c r="AO3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 s="11">
        <f>Table_PBS_SQL_DB2_PBSSQL_PBS_NDP_Tina_CG_QtrlyPerformance_Final[[#This Row],[GOU REL]]+Table_PBS_SQL_DB2_PBSSQL_PBS_NDP_Tina_CG_QtrlyPerformance_Final[[#This Row],[EXT REL]]</f>
        <v>0</v>
      </c>
      <c r="AT315" s="11">
        <f>Table_PBS_SQL_DB2_PBSSQL_PBS_NDP_Tina_CG_QtrlyPerformance_Final[[#This Row],[GOU EXP]]+Table_PBS_SQL_DB2_PBSSQL_PBS_NDP_Tina_CG_QtrlyPerformance_Final[[#This Row],[EXT EXP]]</f>
        <v>0</v>
      </c>
      <c r="AU315" s="11" t="str">
        <f>IF(Table_PBS_SQL_DB2_PBSSQL_PBS_NDP_Tina_CG_QtrlyPerformance_Final[[#This Row],[Item_Code]]&gt;"300000", "Capital", "Recurrent")</f>
        <v>Recurrent</v>
      </c>
    </row>
    <row r="316" spans="1:47" x14ac:dyDescent="0.25">
      <c r="A316" t="s">
        <v>487</v>
      </c>
      <c r="B316" t="s">
        <v>488</v>
      </c>
      <c r="C316" t="s">
        <v>293</v>
      </c>
      <c r="D316" t="s">
        <v>1206</v>
      </c>
      <c r="E316" t="s">
        <v>97</v>
      </c>
      <c r="F316" t="s">
        <v>1383</v>
      </c>
      <c r="G316" t="s">
        <v>97</v>
      </c>
      <c r="H316" t="s">
        <v>1384</v>
      </c>
      <c r="I316" t="s">
        <v>467</v>
      </c>
      <c r="J316" t="s">
        <v>1385</v>
      </c>
      <c r="K316" t="s">
        <v>1386</v>
      </c>
      <c r="L316" t="s">
        <v>1387</v>
      </c>
      <c r="M316" t="s">
        <v>1388</v>
      </c>
      <c r="N316" t="s">
        <v>1389</v>
      </c>
      <c r="O316" t="s">
        <v>996</v>
      </c>
      <c r="P316" t="s">
        <v>997</v>
      </c>
      <c r="Q316" s="11">
        <v>921137898</v>
      </c>
      <c r="R316" s="11">
        <v>0</v>
      </c>
      <c r="S316" s="11">
        <v>0</v>
      </c>
      <c r="T316" s="11">
        <v>0</v>
      </c>
      <c r="U316" s="11">
        <v>921137898</v>
      </c>
      <c r="V316" s="11">
        <v>0</v>
      </c>
      <c r="W316" s="11">
        <v>0</v>
      </c>
      <c r="X316" s="11">
        <v>0</v>
      </c>
      <c r="Y316" s="11">
        <v>0</v>
      </c>
      <c r="Z316" s="11">
        <v>0</v>
      </c>
      <c r="AA316" s="11">
        <v>0</v>
      </c>
      <c r="AB316" s="11">
        <v>0</v>
      </c>
      <c r="AC316" s="11">
        <v>0</v>
      </c>
      <c r="AD316" s="11">
        <v>0</v>
      </c>
      <c r="AE316" s="11">
        <v>0</v>
      </c>
      <c r="AF316" s="11">
        <v>0</v>
      </c>
      <c r="AG316" s="11">
        <v>0</v>
      </c>
      <c r="AH316" s="11">
        <v>0</v>
      </c>
      <c r="AI316" s="11">
        <v>0</v>
      </c>
      <c r="AJ316" s="11">
        <v>0</v>
      </c>
      <c r="AK316" s="11">
        <v>0</v>
      </c>
      <c r="AL316" s="11">
        <v>0</v>
      </c>
      <c r="AM316" s="11">
        <v>0</v>
      </c>
      <c r="AN316" s="11">
        <v>0</v>
      </c>
      <c r="AO3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 s="11">
        <f>Table_PBS_SQL_DB2_PBSSQL_PBS_NDP_Tina_CG_QtrlyPerformance_Final[[#This Row],[GOU REL]]+Table_PBS_SQL_DB2_PBSSQL_PBS_NDP_Tina_CG_QtrlyPerformance_Final[[#This Row],[EXT REL]]</f>
        <v>0</v>
      </c>
      <c r="AT316" s="11">
        <f>Table_PBS_SQL_DB2_PBSSQL_PBS_NDP_Tina_CG_QtrlyPerformance_Final[[#This Row],[GOU EXP]]+Table_PBS_SQL_DB2_PBSSQL_PBS_NDP_Tina_CG_QtrlyPerformance_Final[[#This Row],[EXT EXP]]</f>
        <v>0</v>
      </c>
      <c r="AU316" s="11" t="str">
        <f>IF(Table_PBS_SQL_DB2_PBSSQL_PBS_NDP_Tina_CG_QtrlyPerformance_Final[[#This Row],[Item_Code]]&gt;"300000", "Capital", "Recurrent")</f>
        <v>Recurrent</v>
      </c>
    </row>
    <row r="317" spans="1:47" x14ac:dyDescent="0.25">
      <c r="A317" t="s">
        <v>487</v>
      </c>
      <c r="B317" t="s">
        <v>488</v>
      </c>
      <c r="C317" t="s">
        <v>293</v>
      </c>
      <c r="D317" t="s">
        <v>1206</v>
      </c>
      <c r="E317" t="s">
        <v>97</v>
      </c>
      <c r="F317" t="s">
        <v>1383</v>
      </c>
      <c r="G317" t="s">
        <v>97</v>
      </c>
      <c r="H317" t="s">
        <v>1384</v>
      </c>
      <c r="I317" t="s">
        <v>467</v>
      </c>
      <c r="J317" t="s">
        <v>1385</v>
      </c>
      <c r="K317" t="s">
        <v>1386</v>
      </c>
      <c r="L317" t="s">
        <v>1387</v>
      </c>
      <c r="M317" t="s">
        <v>1388</v>
      </c>
      <c r="N317" t="s">
        <v>1389</v>
      </c>
      <c r="O317" t="s">
        <v>1390</v>
      </c>
      <c r="P317" t="s">
        <v>1391</v>
      </c>
      <c r="Q317" s="11">
        <v>95450000</v>
      </c>
      <c r="R317" s="11">
        <v>0</v>
      </c>
      <c r="S317" s="11">
        <v>0</v>
      </c>
      <c r="T317" s="11">
        <v>0</v>
      </c>
      <c r="U317" s="11">
        <v>95450000</v>
      </c>
      <c r="V317" s="11">
        <v>0</v>
      </c>
      <c r="W317" s="11">
        <v>0</v>
      </c>
      <c r="X317" s="11">
        <v>0</v>
      </c>
      <c r="Y317" s="11">
        <v>0</v>
      </c>
      <c r="Z317" s="11">
        <v>0</v>
      </c>
      <c r="AA317" s="11">
        <v>0</v>
      </c>
      <c r="AB317" s="11">
        <v>0</v>
      </c>
      <c r="AC317" s="11">
        <v>0</v>
      </c>
      <c r="AD317" s="11">
        <v>0</v>
      </c>
      <c r="AE317" s="11">
        <v>0</v>
      </c>
      <c r="AF317" s="11">
        <v>0</v>
      </c>
      <c r="AG317" s="11">
        <v>0</v>
      </c>
      <c r="AH317" s="11">
        <v>0</v>
      </c>
      <c r="AI317" s="11">
        <v>0</v>
      </c>
      <c r="AJ317" s="11">
        <v>0</v>
      </c>
      <c r="AK317" s="11">
        <v>0</v>
      </c>
      <c r="AL317" s="11">
        <v>0</v>
      </c>
      <c r="AM317" s="11">
        <v>0</v>
      </c>
      <c r="AN317" s="11">
        <v>0</v>
      </c>
      <c r="AO3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 s="11">
        <f>Table_PBS_SQL_DB2_PBSSQL_PBS_NDP_Tina_CG_QtrlyPerformance_Final[[#This Row],[GOU REL]]+Table_PBS_SQL_DB2_PBSSQL_PBS_NDP_Tina_CG_QtrlyPerformance_Final[[#This Row],[EXT REL]]</f>
        <v>0</v>
      </c>
      <c r="AT317" s="11">
        <f>Table_PBS_SQL_DB2_PBSSQL_PBS_NDP_Tina_CG_QtrlyPerformance_Final[[#This Row],[GOU EXP]]+Table_PBS_SQL_DB2_PBSSQL_PBS_NDP_Tina_CG_QtrlyPerformance_Final[[#This Row],[EXT EXP]]</f>
        <v>0</v>
      </c>
      <c r="AU317" s="11" t="str">
        <f>IF(Table_PBS_SQL_DB2_PBSSQL_PBS_NDP_Tina_CG_QtrlyPerformance_Final[[#This Row],[Item_Code]]&gt;"300000", "Capital", "Recurrent")</f>
        <v>Recurrent</v>
      </c>
    </row>
    <row r="318" spans="1:47" x14ac:dyDescent="0.25">
      <c r="A318" t="s">
        <v>487</v>
      </c>
      <c r="B318" t="s">
        <v>488</v>
      </c>
      <c r="C318" t="s">
        <v>293</v>
      </c>
      <c r="D318" t="s">
        <v>1206</v>
      </c>
      <c r="E318" t="s">
        <v>97</v>
      </c>
      <c r="F318" t="s">
        <v>1383</v>
      </c>
      <c r="G318" t="s">
        <v>97</v>
      </c>
      <c r="H318" t="s">
        <v>1384</v>
      </c>
      <c r="I318" t="s">
        <v>467</v>
      </c>
      <c r="J318" t="s">
        <v>1385</v>
      </c>
      <c r="K318" t="s">
        <v>1386</v>
      </c>
      <c r="L318" t="s">
        <v>1387</v>
      </c>
      <c r="M318" t="s">
        <v>1388</v>
      </c>
      <c r="N318" t="s">
        <v>1389</v>
      </c>
      <c r="O318" t="s">
        <v>1295</v>
      </c>
      <c r="P318" t="s">
        <v>1296</v>
      </c>
      <c r="Q318" s="11">
        <v>380000</v>
      </c>
      <c r="R318" s="11">
        <v>0</v>
      </c>
      <c r="S318" s="11">
        <v>0</v>
      </c>
      <c r="T318" s="11">
        <v>0</v>
      </c>
      <c r="U318" s="11">
        <v>380000</v>
      </c>
      <c r="V318" s="11">
        <v>0</v>
      </c>
      <c r="W318" s="11">
        <v>0</v>
      </c>
      <c r="X318" s="11">
        <v>0</v>
      </c>
      <c r="Y318" s="11">
        <v>0</v>
      </c>
      <c r="Z318" s="11">
        <v>0</v>
      </c>
      <c r="AA318" s="11">
        <v>0</v>
      </c>
      <c r="AB318" s="11">
        <v>0</v>
      </c>
      <c r="AC318" s="11">
        <v>0</v>
      </c>
      <c r="AD318" s="11">
        <v>0</v>
      </c>
      <c r="AE318" s="11">
        <v>0</v>
      </c>
      <c r="AF318" s="11">
        <v>0</v>
      </c>
      <c r="AG318" s="11">
        <v>0</v>
      </c>
      <c r="AH318" s="11">
        <v>0</v>
      </c>
      <c r="AI318" s="11">
        <v>0</v>
      </c>
      <c r="AJ318" s="11">
        <v>0</v>
      </c>
      <c r="AK318" s="11">
        <v>0</v>
      </c>
      <c r="AL318" s="11">
        <v>0</v>
      </c>
      <c r="AM318" s="11">
        <v>0</v>
      </c>
      <c r="AN318" s="11">
        <v>0</v>
      </c>
      <c r="AO3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 s="11">
        <f>Table_PBS_SQL_DB2_PBSSQL_PBS_NDP_Tina_CG_QtrlyPerformance_Final[[#This Row],[GOU REL]]+Table_PBS_SQL_DB2_PBSSQL_PBS_NDP_Tina_CG_QtrlyPerformance_Final[[#This Row],[EXT REL]]</f>
        <v>0</v>
      </c>
      <c r="AT318" s="11">
        <f>Table_PBS_SQL_DB2_PBSSQL_PBS_NDP_Tina_CG_QtrlyPerformance_Final[[#This Row],[GOU EXP]]+Table_PBS_SQL_DB2_PBSSQL_PBS_NDP_Tina_CG_QtrlyPerformance_Final[[#This Row],[EXT EXP]]</f>
        <v>0</v>
      </c>
      <c r="AU318" s="11" t="str">
        <f>IF(Table_PBS_SQL_DB2_PBSSQL_PBS_NDP_Tina_CG_QtrlyPerformance_Final[[#This Row],[Item_Code]]&gt;"300000", "Capital", "Recurrent")</f>
        <v>Recurrent</v>
      </c>
    </row>
    <row r="319" spans="1:47" x14ac:dyDescent="0.25">
      <c r="A319" t="s">
        <v>487</v>
      </c>
      <c r="B319" t="s">
        <v>488</v>
      </c>
      <c r="C319" t="s">
        <v>293</v>
      </c>
      <c r="D319" t="s">
        <v>1206</v>
      </c>
      <c r="E319" t="s">
        <v>97</v>
      </c>
      <c r="F319" t="s">
        <v>1383</v>
      </c>
      <c r="G319" t="s">
        <v>97</v>
      </c>
      <c r="H319" t="s">
        <v>1384</v>
      </c>
      <c r="I319" t="s">
        <v>467</v>
      </c>
      <c r="J319" t="s">
        <v>1385</v>
      </c>
      <c r="K319" t="s">
        <v>1386</v>
      </c>
      <c r="L319" t="s">
        <v>1387</v>
      </c>
      <c r="M319" t="s">
        <v>1388</v>
      </c>
      <c r="N319" t="s">
        <v>1389</v>
      </c>
      <c r="O319" t="s">
        <v>904</v>
      </c>
      <c r="P319" t="s">
        <v>905</v>
      </c>
      <c r="Q319" s="11">
        <v>35550000</v>
      </c>
      <c r="R319" s="11">
        <v>0</v>
      </c>
      <c r="S319" s="11">
        <v>0</v>
      </c>
      <c r="T319" s="11">
        <v>0</v>
      </c>
      <c r="U319" s="11">
        <v>35550000</v>
      </c>
      <c r="V319" s="11">
        <v>0</v>
      </c>
      <c r="W319" s="11">
        <v>0</v>
      </c>
      <c r="X319" s="11">
        <v>0</v>
      </c>
      <c r="Y319" s="11">
        <v>0</v>
      </c>
      <c r="Z319" s="11">
        <v>0</v>
      </c>
      <c r="AA319" s="11">
        <v>0</v>
      </c>
      <c r="AB319" s="11">
        <v>0</v>
      </c>
      <c r="AC319" s="11">
        <v>0</v>
      </c>
      <c r="AD319" s="11">
        <v>0</v>
      </c>
      <c r="AE319" s="11">
        <v>0</v>
      </c>
      <c r="AF319" s="11">
        <v>0</v>
      </c>
      <c r="AG319" s="11">
        <v>0</v>
      </c>
      <c r="AH319" s="11">
        <v>0</v>
      </c>
      <c r="AI319" s="11">
        <v>0</v>
      </c>
      <c r="AJ319" s="11">
        <v>0</v>
      </c>
      <c r="AK319" s="11">
        <v>0</v>
      </c>
      <c r="AL319" s="11">
        <v>0</v>
      </c>
      <c r="AM319" s="11">
        <v>0</v>
      </c>
      <c r="AN319" s="11">
        <v>0</v>
      </c>
      <c r="AO3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 s="11">
        <f>Table_PBS_SQL_DB2_PBSSQL_PBS_NDP_Tina_CG_QtrlyPerformance_Final[[#This Row],[GOU REL]]+Table_PBS_SQL_DB2_PBSSQL_PBS_NDP_Tina_CG_QtrlyPerformance_Final[[#This Row],[EXT REL]]</f>
        <v>0</v>
      </c>
      <c r="AT319" s="11">
        <f>Table_PBS_SQL_DB2_PBSSQL_PBS_NDP_Tina_CG_QtrlyPerformance_Final[[#This Row],[GOU EXP]]+Table_PBS_SQL_DB2_PBSSQL_PBS_NDP_Tina_CG_QtrlyPerformance_Final[[#This Row],[EXT EXP]]</f>
        <v>0</v>
      </c>
      <c r="AU319" s="11" t="str">
        <f>IF(Table_PBS_SQL_DB2_PBSSQL_PBS_NDP_Tina_CG_QtrlyPerformance_Final[[#This Row],[Item_Code]]&gt;"300000", "Capital", "Recurrent")</f>
        <v>Recurrent</v>
      </c>
    </row>
    <row r="320" spans="1:47" x14ac:dyDescent="0.25">
      <c r="A320" t="s">
        <v>487</v>
      </c>
      <c r="B320" t="s">
        <v>488</v>
      </c>
      <c r="C320" t="s">
        <v>293</v>
      </c>
      <c r="D320" t="s">
        <v>1206</v>
      </c>
      <c r="E320" t="s">
        <v>97</v>
      </c>
      <c r="F320" t="s">
        <v>1383</v>
      </c>
      <c r="G320" t="s">
        <v>97</v>
      </c>
      <c r="H320" t="s">
        <v>1384</v>
      </c>
      <c r="I320" t="s">
        <v>467</v>
      </c>
      <c r="J320" t="s">
        <v>1385</v>
      </c>
      <c r="K320" t="s">
        <v>1386</v>
      </c>
      <c r="L320" t="s">
        <v>1387</v>
      </c>
      <c r="M320" t="s">
        <v>1388</v>
      </c>
      <c r="N320" t="s">
        <v>1389</v>
      </c>
      <c r="O320" t="s">
        <v>906</v>
      </c>
      <c r="P320" t="s">
        <v>907</v>
      </c>
      <c r="Q320" s="11">
        <v>27173000</v>
      </c>
      <c r="R320" s="11">
        <v>0</v>
      </c>
      <c r="S320" s="11">
        <v>0</v>
      </c>
      <c r="T320" s="11">
        <v>0</v>
      </c>
      <c r="U320" s="11">
        <v>27173000</v>
      </c>
      <c r="V320" s="11">
        <v>0</v>
      </c>
      <c r="W320" s="11">
        <v>0</v>
      </c>
      <c r="X320" s="11">
        <v>0</v>
      </c>
      <c r="Y320" s="11">
        <v>0</v>
      </c>
      <c r="Z320" s="11">
        <v>0</v>
      </c>
      <c r="AA320" s="11">
        <v>0</v>
      </c>
      <c r="AB320" s="11">
        <v>0</v>
      </c>
      <c r="AC320" s="11">
        <v>0</v>
      </c>
      <c r="AD320" s="11">
        <v>0</v>
      </c>
      <c r="AE320" s="11">
        <v>0</v>
      </c>
      <c r="AF320" s="11">
        <v>0</v>
      </c>
      <c r="AG320" s="11">
        <v>0</v>
      </c>
      <c r="AH320" s="11">
        <v>0</v>
      </c>
      <c r="AI320" s="11">
        <v>0</v>
      </c>
      <c r="AJ320" s="11">
        <v>0</v>
      </c>
      <c r="AK320" s="11">
        <v>0</v>
      </c>
      <c r="AL320" s="11">
        <v>0</v>
      </c>
      <c r="AM320" s="11">
        <v>0</v>
      </c>
      <c r="AN320" s="11">
        <v>0</v>
      </c>
      <c r="AO3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 s="11">
        <f>Table_PBS_SQL_DB2_PBSSQL_PBS_NDP_Tina_CG_QtrlyPerformance_Final[[#This Row],[GOU REL]]+Table_PBS_SQL_DB2_PBSSQL_PBS_NDP_Tina_CG_QtrlyPerformance_Final[[#This Row],[EXT REL]]</f>
        <v>0</v>
      </c>
      <c r="AT320" s="11">
        <f>Table_PBS_SQL_DB2_PBSSQL_PBS_NDP_Tina_CG_QtrlyPerformance_Final[[#This Row],[GOU EXP]]+Table_PBS_SQL_DB2_PBSSQL_PBS_NDP_Tina_CG_QtrlyPerformance_Final[[#This Row],[EXT EXP]]</f>
        <v>0</v>
      </c>
      <c r="AU320" s="11" t="str">
        <f>IF(Table_PBS_SQL_DB2_PBSSQL_PBS_NDP_Tina_CG_QtrlyPerformance_Final[[#This Row],[Item_Code]]&gt;"300000", "Capital", "Recurrent")</f>
        <v>Recurrent</v>
      </c>
    </row>
    <row r="321" spans="1:47" x14ac:dyDescent="0.25">
      <c r="A321" t="s">
        <v>487</v>
      </c>
      <c r="B321" t="s">
        <v>488</v>
      </c>
      <c r="C321" t="s">
        <v>293</v>
      </c>
      <c r="D321" t="s">
        <v>1206</v>
      </c>
      <c r="E321" t="s">
        <v>97</v>
      </c>
      <c r="F321" t="s">
        <v>1383</v>
      </c>
      <c r="G321" t="s">
        <v>97</v>
      </c>
      <c r="H321" t="s">
        <v>1384</v>
      </c>
      <c r="I321" t="s">
        <v>467</v>
      </c>
      <c r="J321" t="s">
        <v>1385</v>
      </c>
      <c r="K321" t="s">
        <v>1386</v>
      </c>
      <c r="L321" t="s">
        <v>1387</v>
      </c>
      <c r="M321" t="s">
        <v>1388</v>
      </c>
      <c r="N321" t="s">
        <v>1389</v>
      </c>
      <c r="O321" t="s">
        <v>967</v>
      </c>
      <c r="P321" t="s">
        <v>968</v>
      </c>
      <c r="Q321" s="11">
        <v>90000000</v>
      </c>
      <c r="R321" s="11">
        <v>0</v>
      </c>
      <c r="S321" s="11">
        <v>0</v>
      </c>
      <c r="T321" s="11">
        <v>0</v>
      </c>
      <c r="U321" s="11">
        <v>90000000</v>
      </c>
      <c r="V321" s="11">
        <v>0</v>
      </c>
      <c r="W321" s="11">
        <v>0</v>
      </c>
      <c r="X321" s="11">
        <v>0</v>
      </c>
      <c r="Y321" s="11">
        <v>0</v>
      </c>
      <c r="Z321" s="11">
        <v>0</v>
      </c>
      <c r="AA321" s="11">
        <v>0</v>
      </c>
      <c r="AB321" s="11">
        <v>0</v>
      </c>
      <c r="AC321" s="11">
        <v>0</v>
      </c>
      <c r="AD321" s="11">
        <v>0</v>
      </c>
      <c r="AE321" s="11">
        <v>0</v>
      </c>
      <c r="AF321" s="11">
        <v>0</v>
      </c>
      <c r="AG321" s="11">
        <v>0</v>
      </c>
      <c r="AH321" s="11">
        <v>0</v>
      </c>
      <c r="AI321" s="11">
        <v>0</v>
      </c>
      <c r="AJ321" s="11">
        <v>0</v>
      </c>
      <c r="AK321" s="11">
        <v>0</v>
      </c>
      <c r="AL321" s="11">
        <v>0</v>
      </c>
      <c r="AM321" s="11">
        <v>0</v>
      </c>
      <c r="AN321" s="11">
        <v>0</v>
      </c>
      <c r="AO3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 s="11">
        <f>Table_PBS_SQL_DB2_PBSSQL_PBS_NDP_Tina_CG_QtrlyPerformance_Final[[#This Row],[GOU REL]]+Table_PBS_SQL_DB2_PBSSQL_PBS_NDP_Tina_CG_QtrlyPerformance_Final[[#This Row],[EXT REL]]</f>
        <v>0</v>
      </c>
      <c r="AT321" s="11">
        <f>Table_PBS_SQL_DB2_PBSSQL_PBS_NDP_Tina_CG_QtrlyPerformance_Final[[#This Row],[GOU EXP]]+Table_PBS_SQL_DB2_PBSSQL_PBS_NDP_Tina_CG_QtrlyPerformance_Final[[#This Row],[EXT EXP]]</f>
        <v>0</v>
      </c>
      <c r="AU321" s="11" t="str">
        <f>IF(Table_PBS_SQL_DB2_PBSSQL_PBS_NDP_Tina_CG_QtrlyPerformance_Final[[#This Row],[Item_Code]]&gt;"300000", "Capital", "Recurrent")</f>
        <v>Recurrent</v>
      </c>
    </row>
    <row r="322" spans="1:47" x14ac:dyDescent="0.25">
      <c r="A322" t="s">
        <v>487</v>
      </c>
      <c r="B322" t="s">
        <v>488</v>
      </c>
      <c r="C322" t="s">
        <v>293</v>
      </c>
      <c r="D322" t="s">
        <v>1206</v>
      </c>
      <c r="E322" t="s">
        <v>97</v>
      </c>
      <c r="F322" t="s">
        <v>1383</v>
      </c>
      <c r="G322" t="s">
        <v>97</v>
      </c>
      <c r="H322" t="s">
        <v>1384</v>
      </c>
      <c r="I322" t="s">
        <v>467</v>
      </c>
      <c r="J322" t="s">
        <v>1385</v>
      </c>
      <c r="K322" t="s">
        <v>1386</v>
      </c>
      <c r="L322" t="s">
        <v>1387</v>
      </c>
      <c r="M322" t="s">
        <v>1388</v>
      </c>
      <c r="N322" t="s">
        <v>1389</v>
      </c>
      <c r="O322" t="s">
        <v>1392</v>
      </c>
      <c r="P322" t="s">
        <v>1393</v>
      </c>
      <c r="Q322" s="11">
        <v>63000000</v>
      </c>
      <c r="R322" s="11">
        <v>0</v>
      </c>
      <c r="S322" s="11">
        <v>0</v>
      </c>
      <c r="T322" s="11">
        <v>0</v>
      </c>
      <c r="U322" s="11">
        <v>63000000</v>
      </c>
      <c r="V322" s="11">
        <v>0</v>
      </c>
      <c r="W322" s="11">
        <v>0</v>
      </c>
      <c r="X322" s="11">
        <v>0</v>
      </c>
      <c r="Y322" s="11">
        <v>0</v>
      </c>
      <c r="Z322" s="11">
        <v>0</v>
      </c>
      <c r="AA322" s="11">
        <v>0</v>
      </c>
      <c r="AB322" s="11">
        <v>0</v>
      </c>
      <c r="AC322" s="11">
        <v>0</v>
      </c>
      <c r="AD322" s="11">
        <v>0</v>
      </c>
      <c r="AE322" s="11">
        <v>0</v>
      </c>
      <c r="AF322" s="11">
        <v>0</v>
      </c>
      <c r="AG322" s="11">
        <v>0</v>
      </c>
      <c r="AH322" s="11">
        <v>0</v>
      </c>
      <c r="AI322" s="11">
        <v>0</v>
      </c>
      <c r="AJ322" s="11">
        <v>0</v>
      </c>
      <c r="AK322" s="11">
        <v>0</v>
      </c>
      <c r="AL322" s="11">
        <v>0</v>
      </c>
      <c r="AM322" s="11">
        <v>0</v>
      </c>
      <c r="AN322" s="11">
        <v>0</v>
      </c>
      <c r="AO3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 s="11">
        <f>Table_PBS_SQL_DB2_PBSSQL_PBS_NDP_Tina_CG_QtrlyPerformance_Final[[#This Row],[GOU REL]]+Table_PBS_SQL_DB2_PBSSQL_PBS_NDP_Tina_CG_QtrlyPerformance_Final[[#This Row],[EXT REL]]</f>
        <v>0</v>
      </c>
      <c r="AT322" s="11">
        <f>Table_PBS_SQL_DB2_PBSSQL_PBS_NDP_Tina_CG_QtrlyPerformance_Final[[#This Row],[GOU EXP]]+Table_PBS_SQL_DB2_PBSSQL_PBS_NDP_Tina_CG_QtrlyPerformance_Final[[#This Row],[EXT EXP]]</f>
        <v>0</v>
      </c>
      <c r="AU322" s="11" t="str">
        <f>IF(Table_PBS_SQL_DB2_PBSSQL_PBS_NDP_Tina_CG_QtrlyPerformance_Final[[#This Row],[Item_Code]]&gt;"300000", "Capital", "Recurrent")</f>
        <v>Recurrent</v>
      </c>
    </row>
    <row r="323" spans="1:47" x14ac:dyDescent="0.25">
      <c r="A323" t="s">
        <v>487</v>
      </c>
      <c r="B323" t="s">
        <v>488</v>
      </c>
      <c r="C323" t="s">
        <v>293</v>
      </c>
      <c r="D323" t="s">
        <v>1206</v>
      </c>
      <c r="E323" t="s">
        <v>97</v>
      </c>
      <c r="F323" t="s">
        <v>1383</v>
      </c>
      <c r="G323" t="s">
        <v>97</v>
      </c>
      <c r="H323" t="s">
        <v>1384</v>
      </c>
      <c r="I323" t="s">
        <v>467</v>
      </c>
      <c r="J323" t="s">
        <v>1385</v>
      </c>
      <c r="K323" t="s">
        <v>1386</v>
      </c>
      <c r="L323" t="s">
        <v>1387</v>
      </c>
      <c r="M323" t="s">
        <v>1388</v>
      </c>
      <c r="N323" t="s">
        <v>1389</v>
      </c>
      <c r="O323" t="s">
        <v>1005</v>
      </c>
      <c r="P323" t="s">
        <v>1006</v>
      </c>
      <c r="Q323" s="11">
        <v>10000000</v>
      </c>
      <c r="R323" s="11">
        <v>0</v>
      </c>
      <c r="S323" s="11">
        <v>0</v>
      </c>
      <c r="T323" s="11">
        <v>0</v>
      </c>
      <c r="U323" s="11">
        <v>10000000</v>
      </c>
      <c r="V323" s="11">
        <v>0</v>
      </c>
      <c r="W323" s="11">
        <v>0</v>
      </c>
      <c r="X323" s="11">
        <v>0</v>
      </c>
      <c r="Y323" s="11">
        <v>0</v>
      </c>
      <c r="Z323" s="11">
        <v>0</v>
      </c>
      <c r="AA323" s="11">
        <v>0</v>
      </c>
      <c r="AB323" s="11">
        <v>0</v>
      </c>
      <c r="AC323" s="11">
        <v>0</v>
      </c>
      <c r="AD323" s="11">
        <v>0</v>
      </c>
      <c r="AE323" s="11">
        <v>0</v>
      </c>
      <c r="AF323" s="11">
        <v>0</v>
      </c>
      <c r="AG323" s="11">
        <v>0</v>
      </c>
      <c r="AH323" s="11">
        <v>0</v>
      </c>
      <c r="AI323" s="11">
        <v>0</v>
      </c>
      <c r="AJ323" s="11">
        <v>0</v>
      </c>
      <c r="AK323" s="11">
        <v>0</v>
      </c>
      <c r="AL323" s="11">
        <v>0</v>
      </c>
      <c r="AM323" s="11">
        <v>0</v>
      </c>
      <c r="AN323" s="11">
        <v>0</v>
      </c>
      <c r="AO3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 s="11">
        <f>Table_PBS_SQL_DB2_PBSSQL_PBS_NDP_Tina_CG_QtrlyPerformance_Final[[#This Row],[GOU REL]]+Table_PBS_SQL_DB2_PBSSQL_PBS_NDP_Tina_CG_QtrlyPerformance_Final[[#This Row],[EXT REL]]</f>
        <v>0</v>
      </c>
      <c r="AT323" s="11">
        <f>Table_PBS_SQL_DB2_PBSSQL_PBS_NDP_Tina_CG_QtrlyPerformance_Final[[#This Row],[GOU EXP]]+Table_PBS_SQL_DB2_PBSSQL_PBS_NDP_Tina_CG_QtrlyPerformance_Final[[#This Row],[EXT EXP]]</f>
        <v>0</v>
      </c>
      <c r="AU323" s="11" t="str">
        <f>IF(Table_PBS_SQL_DB2_PBSSQL_PBS_NDP_Tina_CG_QtrlyPerformance_Final[[#This Row],[Item_Code]]&gt;"300000", "Capital", "Recurrent")</f>
        <v>Recurrent</v>
      </c>
    </row>
    <row r="324" spans="1:47" x14ac:dyDescent="0.25">
      <c r="A324" t="s">
        <v>487</v>
      </c>
      <c r="B324" t="s">
        <v>488</v>
      </c>
      <c r="C324" t="s">
        <v>293</v>
      </c>
      <c r="D324" t="s">
        <v>1206</v>
      </c>
      <c r="E324" t="s">
        <v>97</v>
      </c>
      <c r="F324" t="s">
        <v>1383</v>
      </c>
      <c r="G324" t="s">
        <v>97</v>
      </c>
      <c r="H324" t="s">
        <v>1384</v>
      </c>
      <c r="I324" t="s">
        <v>467</v>
      </c>
      <c r="J324" t="s">
        <v>1385</v>
      </c>
      <c r="K324" t="s">
        <v>1386</v>
      </c>
      <c r="L324" t="s">
        <v>1387</v>
      </c>
      <c r="M324" t="s">
        <v>1388</v>
      </c>
      <c r="N324" t="s">
        <v>1389</v>
      </c>
      <c r="O324" t="s">
        <v>922</v>
      </c>
      <c r="P324" t="s">
        <v>923</v>
      </c>
      <c r="Q324" s="11">
        <v>45000000</v>
      </c>
      <c r="R324" s="11">
        <v>0</v>
      </c>
      <c r="S324" s="11">
        <v>0</v>
      </c>
      <c r="T324" s="11">
        <v>0</v>
      </c>
      <c r="U324" s="11">
        <v>45000000</v>
      </c>
      <c r="V324" s="11">
        <v>0</v>
      </c>
      <c r="W324" s="11">
        <v>0</v>
      </c>
      <c r="X324" s="11">
        <v>0</v>
      </c>
      <c r="Y324" s="11">
        <v>0</v>
      </c>
      <c r="Z324" s="11">
        <v>0</v>
      </c>
      <c r="AA324" s="11">
        <v>0</v>
      </c>
      <c r="AB324" s="11">
        <v>0</v>
      </c>
      <c r="AC324" s="11">
        <v>0</v>
      </c>
      <c r="AD324" s="11">
        <v>0</v>
      </c>
      <c r="AE324" s="11">
        <v>0</v>
      </c>
      <c r="AF324" s="11">
        <v>0</v>
      </c>
      <c r="AG324" s="11">
        <v>0</v>
      </c>
      <c r="AH324" s="11">
        <v>0</v>
      </c>
      <c r="AI324" s="11">
        <v>0</v>
      </c>
      <c r="AJ324" s="11">
        <v>0</v>
      </c>
      <c r="AK324" s="11">
        <v>0</v>
      </c>
      <c r="AL324" s="11">
        <v>0</v>
      </c>
      <c r="AM324" s="11">
        <v>0</v>
      </c>
      <c r="AN324" s="11">
        <v>0</v>
      </c>
      <c r="AO3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4" s="11">
        <f>Table_PBS_SQL_DB2_PBSSQL_PBS_NDP_Tina_CG_QtrlyPerformance_Final[[#This Row],[GOU REL]]+Table_PBS_SQL_DB2_PBSSQL_PBS_NDP_Tina_CG_QtrlyPerformance_Final[[#This Row],[EXT REL]]</f>
        <v>0</v>
      </c>
      <c r="AT324" s="11">
        <f>Table_PBS_SQL_DB2_PBSSQL_PBS_NDP_Tina_CG_QtrlyPerformance_Final[[#This Row],[GOU EXP]]+Table_PBS_SQL_DB2_PBSSQL_PBS_NDP_Tina_CG_QtrlyPerformance_Final[[#This Row],[EXT EXP]]</f>
        <v>0</v>
      </c>
      <c r="AU324" s="11" t="str">
        <f>IF(Table_PBS_SQL_DB2_PBSSQL_PBS_NDP_Tina_CG_QtrlyPerformance_Final[[#This Row],[Item_Code]]&gt;"300000", "Capital", "Recurrent")</f>
        <v>Recurrent</v>
      </c>
    </row>
    <row r="325" spans="1:47" x14ac:dyDescent="0.25">
      <c r="A325" t="s">
        <v>487</v>
      </c>
      <c r="B325" t="s">
        <v>488</v>
      </c>
      <c r="C325" t="s">
        <v>293</v>
      </c>
      <c r="D325" t="s">
        <v>1206</v>
      </c>
      <c r="E325" t="s">
        <v>97</v>
      </c>
      <c r="F325" t="s">
        <v>1383</v>
      </c>
      <c r="G325" t="s">
        <v>97</v>
      </c>
      <c r="H325" t="s">
        <v>1384</v>
      </c>
      <c r="I325" t="s">
        <v>467</v>
      </c>
      <c r="J325" t="s">
        <v>1385</v>
      </c>
      <c r="K325" t="s">
        <v>1386</v>
      </c>
      <c r="L325" t="s">
        <v>1387</v>
      </c>
      <c r="M325" t="s">
        <v>1388</v>
      </c>
      <c r="N325" t="s">
        <v>1389</v>
      </c>
      <c r="O325" t="s">
        <v>975</v>
      </c>
      <c r="P325" t="s">
        <v>976</v>
      </c>
      <c r="Q325" s="11">
        <v>5000000000</v>
      </c>
      <c r="R325" s="11">
        <v>0</v>
      </c>
      <c r="S325" s="11">
        <v>0</v>
      </c>
      <c r="T325" s="11">
        <v>0</v>
      </c>
      <c r="U325" s="11">
        <v>5000000000</v>
      </c>
      <c r="V325" s="11">
        <v>0</v>
      </c>
      <c r="W325" s="11">
        <v>0</v>
      </c>
      <c r="X325" s="11">
        <v>0</v>
      </c>
      <c r="Y325" s="11">
        <v>0</v>
      </c>
      <c r="Z325" s="11">
        <v>0</v>
      </c>
      <c r="AA325" s="11">
        <v>0</v>
      </c>
      <c r="AB325" s="11">
        <v>0</v>
      </c>
      <c r="AC325" s="11">
        <v>0</v>
      </c>
      <c r="AD325" s="11">
        <v>0</v>
      </c>
      <c r="AE325" s="11">
        <v>0</v>
      </c>
      <c r="AF325" s="11">
        <v>0</v>
      </c>
      <c r="AG325" s="11">
        <v>0</v>
      </c>
      <c r="AH325" s="11">
        <v>0</v>
      </c>
      <c r="AI325" s="11">
        <v>0</v>
      </c>
      <c r="AJ325" s="11">
        <v>0</v>
      </c>
      <c r="AK325" s="11">
        <v>0</v>
      </c>
      <c r="AL325" s="11">
        <v>0</v>
      </c>
      <c r="AM325" s="11">
        <v>0</v>
      </c>
      <c r="AN325" s="11">
        <v>0</v>
      </c>
      <c r="AO3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 s="11">
        <f>Table_PBS_SQL_DB2_PBSSQL_PBS_NDP_Tina_CG_QtrlyPerformance_Final[[#This Row],[GOU REL]]+Table_PBS_SQL_DB2_PBSSQL_PBS_NDP_Tina_CG_QtrlyPerformance_Final[[#This Row],[EXT REL]]</f>
        <v>0</v>
      </c>
      <c r="AT325" s="11">
        <f>Table_PBS_SQL_DB2_PBSSQL_PBS_NDP_Tina_CG_QtrlyPerformance_Final[[#This Row],[GOU EXP]]+Table_PBS_SQL_DB2_PBSSQL_PBS_NDP_Tina_CG_QtrlyPerformance_Final[[#This Row],[EXT EXP]]</f>
        <v>0</v>
      </c>
      <c r="AU325" s="11" t="str">
        <f>IF(Table_PBS_SQL_DB2_PBSSQL_PBS_NDP_Tina_CG_QtrlyPerformance_Final[[#This Row],[Item_Code]]&gt;"300000", "Capital", "Recurrent")</f>
        <v>Recurrent</v>
      </c>
    </row>
    <row r="326" spans="1:47" x14ac:dyDescent="0.25">
      <c r="A326" t="s">
        <v>487</v>
      </c>
      <c r="B326" t="s">
        <v>488</v>
      </c>
      <c r="C326" t="s">
        <v>293</v>
      </c>
      <c r="D326" t="s">
        <v>1206</v>
      </c>
      <c r="E326" t="s">
        <v>97</v>
      </c>
      <c r="F326" t="s">
        <v>1383</v>
      </c>
      <c r="G326" t="s">
        <v>97</v>
      </c>
      <c r="H326" t="s">
        <v>1384</v>
      </c>
      <c r="I326" t="s">
        <v>467</v>
      </c>
      <c r="J326" t="s">
        <v>1385</v>
      </c>
      <c r="K326" t="s">
        <v>1386</v>
      </c>
      <c r="L326" t="s">
        <v>1387</v>
      </c>
      <c r="M326" t="s">
        <v>1394</v>
      </c>
      <c r="N326" t="s">
        <v>1395</v>
      </c>
      <c r="O326" t="s">
        <v>996</v>
      </c>
      <c r="P326" t="s">
        <v>997</v>
      </c>
      <c r="Q326" s="11">
        <v>97200000</v>
      </c>
      <c r="R326" s="11">
        <v>0</v>
      </c>
      <c r="S326" s="11">
        <v>0</v>
      </c>
      <c r="T326" s="11">
        <v>0</v>
      </c>
      <c r="U326" s="11">
        <v>97200000</v>
      </c>
      <c r="V326" s="11">
        <v>0</v>
      </c>
      <c r="W326" s="11">
        <v>0</v>
      </c>
      <c r="X326" s="11">
        <v>0</v>
      </c>
      <c r="Y326" s="11">
        <v>0</v>
      </c>
      <c r="Z326" s="11">
        <v>0</v>
      </c>
      <c r="AA326" s="11">
        <v>0</v>
      </c>
      <c r="AB326" s="11">
        <v>0</v>
      </c>
      <c r="AC326" s="11">
        <v>0</v>
      </c>
      <c r="AD326" s="11">
        <v>0</v>
      </c>
      <c r="AE326" s="11">
        <v>0</v>
      </c>
      <c r="AF326" s="11">
        <v>0</v>
      </c>
      <c r="AG326" s="11">
        <v>0</v>
      </c>
      <c r="AH326" s="11">
        <v>0</v>
      </c>
      <c r="AI326" s="11">
        <v>0</v>
      </c>
      <c r="AJ326" s="11">
        <v>0</v>
      </c>
      <c r="AK326" s="11">
        <v>0</v>
      </c>
      <c r="AL326" s="11">
        <v>0</v>
      </c>
      <c r="AM326" s="11">
        <v>0</v>
      </c>
      <c r="AN326" s="11">
        <v>0</v>
      </c>
      <c r="AO3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6" s="11">
        <f>Table_PBS_SQL_DB2_PBSSQL_PBS_NDP_Tina_CG_QtrlyPerformance_Final[[#This Row],[GOU REL]]+Table_PBS_SQL_DB2_PBSSQL_PBS_NDP_Tina_CG_QtrlyPerformance_Final[[#This Row],[EXT REL]]</f>
        <v>0</v>
      </c>
      <c r="AT326" s="11">
        <f>Table_PBS_SQL_DB2_PBSSQL_PBS_NDP_Tina_CG_QtrlyPerformance_Final[[#This Row],[GOU EXP]]+Table_PBS_SQL_DB2_PBSSQL_PBS_NDP_Tina_CG_QtrlyPerformance_Final[[#This Row],[EXT EXP]]</f>
        <v>0</v>
      </c>
      <c r="AU326" s="11" t="str">
        <f>IF(Table_PBS_SQL_DB2_PBSSQL_PBS_NDP_Tina_CG_QtrlyPerformance_Final[[#This Row],[Item_Code]]&gt;"300000", "Capital", "Recurrent")</f>
        <v>Recurrent</v>
      </c>
    </row>
    <row r="327" spans="1:47" x14ac:dyDescent="0.25">
      <c r="A327" t="s">
        <v>487</v>
      </c>
      <c r="B327" t="s">
        <v>488</v>
      </c>
      <c r="C327" t="s">
        <v>293</v>
      </c>
      <c r="D327" t="s">
        <v>1206</v>
      </c>
      <c r="E327" t="s">
        <v>97</v>
      </c>
      <c r="F327" t="s">
        <v>1383</v>
      </c>
      <c r="G327" t="s">
        <v>97</v>
      </c>
      <c r="H327" t="s">
        <v>1384</v>
      </c>
      <c r="I327" t="s">
        <v>467</v>
      </c>
      <c r="J327" t="s">
        <v>1385</v>
      </c>
      <c r="K327" t="s">
        <v>1386</v>
      </c>
      <c r="L327" t="s">
        <v>1387</v>
      </c>
      <c r="M327" t="s">
        <v>1394</v>
      </c>
      <c r="N327" t="s">
        <v>1395</v>
      </c>
      <c r="O327" t="s">
        <v>975</v>
      </c>
      <c r="P327" t="s">
        <v>976</v>
      </c>
      <c r="Q327" s="11">
        <v>10000000000</v>
      </c>
      <c r="R327" s="11">
        <v>0</v>
      </c>
      <c r="S327" s="11">
        <v>0</v>
      </c>
      <c r="T327" s="11">
        <v>0</v>
      </c>
      <c r="U327" s="11">
        <v>10000000000</v>
      </c>
      <c r="V327" s="11">
        <v>0</v>
      </c>
      <c r="W327" s="11">
        <v>0</v>
      </c>
      <c r="X327" s="11">
        <v>0</v>
      </c>
      <c r="Y327" s="11">
        <v>0</v>
      </c>
      <c r="Z327" s="11">
        <v>0</v>
      </c>
      <c r="AA327" s="11">
        <v>0</v>
      </c>
      <c r="AB327" s="11">
        <v>0</v>
      </c>
      <c r="AC327" s="11">
        <v>0</v>
      </c>
      <c r="AD327" s="11">
        <v>0</v>
      </c>
      <c r="AE327" s="11">
        <v>0</v>
      </c>
      <c r="AF327" s="11">
        <v>0</v>
      </c>
      <c r="AG327" s="11">
        <v>0</v>
      </c>
      <c r="AH327" s="11">
        <v>0</v>
      </c>
      <c r="AI327" s="11">
        <v>0</v>
      </c>
      <c r="AJ327" s="11">
        <v>0</v>
      </c>
      <c r="AK327" s="11">
        <v>0</v>
      </c>
      <c r="AL327" s="11">
        <v>0</v>
      </c>
      <c r="AM327" s="11">
        <v>0</v>
      </c>
      <c r="AN327" s="11">
        <v>0</v>
      </c>
      <c r="AO3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7" s="11">
        <f>Table_PBS_SQL_DB2_PBSSQL_PBS_NDP_Tina_CG_QtrlyPerformance_Final[[#This Row],[GOU REL]]+Table_PBS_SQL_DB2_PBSSQL_PBS_NDP_Tina_CG_QtrlyPerformance_Final[[#This Row],[EXT REL]]</f>
        <v>0</v>
      </c>
      <c r="AT327" s="11">
        <f>Table_PBS_SQL_DB2_PBSSQL_PBS_NDP_Tina_CG_QtrlyPerformance_Final[[#This Row],[GOU EXP]]+Table_PBS_SQL_DB2_PBSSQL_PBS_NDP_Tina_CG_QtrlyPerformance_Final[[#This Row],[EXT EXP]]</f>
        <v>0</v>
      </c>
      <c r="AU327" s="11" t="str">
        <f>IF(Table_PBS_SQL_DB2_PBSSQL_PBS_NDP_Tina_CG_QtrlyPerformance_Final[[#This Row],[Item_Code]]&gt;"300000", "Capital", "Recurrent")</f>
        <v>Recurrent</v>
      </c>
    </row>
    <row r="328" spans="1:47" x14ac:dyDescent="0.25">
      <c r="A328" t="s">
        <v>487</v>
      </c>
      <c r="B328" t="s">
        <v>488</v>
      </c>
      <c r="C328" t="s">
        <v>485</v>
      </c>
      <c r="D328" t="s">
        <v>1396</v>
      </c>
      <c r="E328" t="s">
        <v>75</v>
      </c>
      <c r="F328" t="s">
        <v>1397</v>
      </c>
      <c r="G328" t="s">
        <v>31</v>
      </c>
      <c r="H328" t="s">
        <v>1398</v>
      </c>
      <c r="I328" t="s">
        <v>499</v>
      </c>
      <c r="J328" t="s">
        <v>1262</v>
      </c>
      <c r="K328" t="s">
        <v>489</v>
      </c>
      <c r="L328" t="s">
        <v>1399</v>
      </c>
      <c r="M328" t="s">
        <v>866</v>
      </c>
      <c r="N328" t="s">
        <v>867</v>
      </c>
      <c r="O328" t="s">
        <v>934</v>
      </c>
      <c r="P328" t="s">
        <v>935</v>
      </c>
      <c r="Q328" s="11">
        <v>1500000000</v>
      </c>
      <c r="R328" s="11">
        <v>0</v>
      </c>
      <c r="S328" s="11">
        <v>0</v>
      </c>
      <c r="T328" s="11">
        <v>0</v>
      </c>
      <c r="U328" s="11">
        <v>1500000000</v>
      </c>
      <c r="V328" s="11">
        <v>0</v>
      </c>
      <c r="W328" s="11">
        <v>0</v>
      </c>
      <c r="X328" s="11">
        <v>0</v>
      </c>
      <c r="Y328" s="11">
        <v>0</v>
      </c>
      <c r="Z328" s="11">
        <v>0</v>
      </c>
      <c r="AA328" s="11">
        <v>0</v>
      </c>
      <c r="AB328" s="11">
        <v>0</v>
      </c>
      <c r="AC328" s="11">
        <v>0</v>
      </c>
      <c r="AD328" s="11">
        <v>0</v>
      </c>
      <c r="AE328" s="11">
        <v>0</v>
      </c>
      <c r="AF328" s="11">
        <v>0</v>
      </c>
      <c r="AG328" s="11">
        <v>0</v>
      </c>
      <c r="AH328" s="11">
        <v>0</v>
      </c>
      <c r="AI328" s="11">
        <v>0</v>
      </c>
      <c r="AJ328" s="11">
        <v>0</v>
      </c>
      <c r="AK328" s="11">
        <v>750000000</v>
      </c>
      <c r="AL328" s="11">
        <v>739004345</v>
      </c>
      <c r="AM328" s="11">
        <v>0</v>
      </c>
      <c r="AN328" s="11">
        <v>0</v>
      </c>
      <c r="AO3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750000000</v>
      </c>
      <c r="AP3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739004345</v>
      </c>
      <c r="AR3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 s="11">
        <f>Table_PBS_SQL_DB2_PBSSQL_PBS_NDP_Tina_CG_QtrlyPerformance_Final[[#This Row],[GOU REL]]+Table_PBS_SQL_DB2_PBSSQL_PBS_NDP_Tina_CG_QtrlyPerformance_Final[[#This Row],[EXT REL]]</f>
        <v>750000000</v>
      </c>
      <c r="AT328" s="11">
        <f>Table_PBS_SQL_DB2_PBSSQL_PBS_NDP_Tina_CG_QtrlyPerformance_Final[[#This Row],[GOU EXP]]+Table_PBS_SQL_DB2_PBSSQL_PBS_NDP_Tina_CG_QtrlyPerformance_Final[[#This Row],[EXT EXP]]</f>
        <v>739004345</v>
      </c>
      <c r="AU328" s="11" t="str">
        <f>IF(Table_PBS_SQL_DB2_PBSSQL_PBS_NDP_Tina_CG_QtrlyPerformance_Final[[#This Row],[Item_Code]]&gt;"300000", "Capital", "Recurrent")</f>
        <v>Capital</v>
      </c>
    </row>
    <row r="329" spans="1:47" x14ac:dyDescent="0.25">
      <c r="A329" t="s">
        <v>487</v>
      </c>
      <c r="B329" t="s">
        <v>488</v>
      </c>
      <c r="C329" t="s">
        <v>485</v>
      </c>
      <c r="D329" t="s">
        <v>1396</v>
      </c>
      <c r="E329" t="s">
        <v>75</v>
      </c>
      <c r="F329" t="s">
        <v>1397</v>
      </c>
      <c r="G329" t="s">
        <v>31</v>
      </c>
      <c r="H329" t="s">
        <v>1398</v>
      </c>
      <c r="I329" t="s">
        <v>499</v>
      </c>
      <c r="J329" t="s">
        <v>1262</v>
      </c>
      <c r="K329" t="s">
        <v>489</v>
      </c>
      <c r="L329" t="s">
        <v>1399</v>
      </c>
      <c r="M329" t="s">
        <v>866</v>
      </c>
      <c r="N329" t="s">
        <v>867</v>
      </c>
      <c r="O329" t="s">
        <v>982</v>
      </c>
      <c r="P329" t="s">
        <v>983</v>
      </c>
      <c r="Q329" s="11">
        <v>0</v>
      </c>
      <c r="R329" s="11">
        <v>0</v>
      </c>
      <c r="S329" s="11">
        <v>0</v>
      </c>
      <c r="T329" s="11">
        <v>0</v>
      </c>
      <c r="U329" s="11">
        <v>450854145</v>
      </c>
      <c r="V329" s="11">
        <v>0</v>
      </c>
      <c r="W329" s="11">
        <v>450854145</v>
      </c>
      <c r="X329" s="11">
        <v>0</v>
      </c>
      <c r="Y329" s="11">
        <v>0</v>
      </c>
      <c r="Z329" s="11">
        <v>0</v>
      </c>
      <c r="AA329" s="11">
        <v>0</v>
      </c>
      <c r="AB329" s="11">
        <v>0</v>
      </c>
      <c r="AC329" s="11">
        <v>100000000</v>
      </c>
      <c r="AD329" s="11">
        <v>0</v>
      </c>
      <c r="AE329" s="11">
        <v>0</v>
      </c>
      <c r="AF329" s="11">
        <v>0</v>
      </c>
      <c r="AG329" s="11">
        <v>350854145</v>
      </c>
      <c r="AH329" s="11">
        <v>0</v>
      </c>
      <c r="AI329" s="11">
        <v>0</v>
      </c>
      <c r="AJ329" s="11">
        <v>0</v>
      </c>
      <c r="AK329" s="11">
        <v>0</v>
      </c>
      <c r="AL329" s="11">
        <v>370962245</v>
      </c>
      <c r="AM329" s="11">
        <v>0</v>
      </c>
      <c r="AN329" s="11">
        <v>0</v>
      </c>
      <c r="AO3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450854145</v>
      </c>
      <c r="AP3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370962245</v>
      </c>
      <c r="AR3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9" s="11">
        <f>Table_PBS_SQL_DB2_PBSSQL_PBS_NDP_Tina_CG_QtrlyPerformance_Final[[#This Row],[GOU REL]]+Table_PBS_SQL_DB2_PBSSQL_PBS_NDP_Tina_CG_QtrlyPerformance_Final[[#This Row],[EXT REL]]</f>
        <v>450854145</v>
      </c>
      <c r="AT329" s="11">
        <f>Table_PBS_SQL_DB2_PBSSQL_PBS_NDP_Tina_CG_QtrlyPerformance_Final[[#This Row],[GOU EXP]]+Table_PBS_SQL_DB2_PBSSQL_PBS_NDP_Tina_CG_QtrlyPerformance_Final[[#This Row],[EXT EXP]]</f>
        <v>370962245</v>
      </c>
      <c r="AU329" s="11" t="str">
        <f>IF(Table_PBS_SQL_DB2_PBSSQL_PBS_NDP_Tina_CG_QtrlyPerformance_Final[[#This Row],[Item_Code]]&gt;"300000", "Capital", "Recurrent")</f>
        <v>Capital</v>
      </c>
    </row>
    <row r="330" spans="1:47" x14ac:dyDescent="0.25">
      <c r="A330" t="s">
        <v>487</v>
      </c>
      <c r="B330" t="s">
        <v>488</v>
      </c>
      <c r="C330" t="s">
        <v>485</v>
      </c>
      <c r="D330" t="s">
        <v>1396</v>
      </c>
      <c r="E330" t="s">
        <v>75</v>
      </c>
      <c r="F330" t="s">
        <v>1397</v>
      </c>
      <c r="G330" t="s">
        <v>31</v>
      </c>
      <c r="H330" t="s">
        <v>1398</v>
      </c>
      <c r="I330" t="s">
        <v>499</v>
      </c>
      <c r="J330" t="s">
        <v>1262</v>
      </c>
      <c r="K330" t="s">
        <v>489</v>
      </c>
      <c r="L330" t="s">
        <v>1399</v>
      </c>
      <c r="M330" t="s">
        <v>866</v>
      </c>
      <c r="N330" t="s">
        <v>867</v>
      </c>
      <c r="O330" t="s">
        <v>957</v>
      </c>
      <c r="P330" t="s">
        <v>958</v>
      </c>
      <c r="Q330" s="11">
        <v>0</v>
      </c>
      <c r="R330" s="11">
        <v>0</v>
      </c>
      <c r="S330" s="11">
        <v>0</v>
      </c>
      <c r="T330" s="11">
        <v>0</v>
      </c>
      <c r="U330" s="11">
        <v>100000000</v>
      </c>
      <c r="V330" s="11">
        <v>0</v>
      </c>
      <c r="W330" s="11">
        <v>100000000</v>
      </c>
      <c r="X330" s="11">
        <v>0</v>
      </c>
      <c r="Y330" s="11">
        <v>0</v>
      </c>
      <c r="Z330" s="11">
        <v>0</v>
      </c>
      <c r="AA330" s="11">
        <v>0</v>
      </c>
      <c r="AB330" s="11">
        <v>0</v>
      </c>
      <c r="AC330" s="11">
        <v>25000000</v>
      </c>
      <c r="AD330" s="11">
        <v>0</v>
      </c>
      <c r="AE330" s="11">
        <v>0</v>
      </c>
      <c r="AF330" s="11">
        <v>0</v>
      </c>
      <c r="AG330" s="11">
        <v>75000000</v>
      </c>
      <c r="AH330" s="11">
        <v>4780000</v>
      </c>
      <c r="AI330" s="11">
        <v>0</v>
      </c>
      <c r="AJ330" s="11">
        <v>0</v>
      </c>
      <c r="AK330" s="11">
        <v>0</v>
      </c>
      <c r="AL330" s="11">
        <v>100000000</v>
      </c>
      <c r="AM330" s="11">
        <v>0</v>
      </c>
      <c r="AN330" s="11">
        <v>0</v>
      </c>
      <c r="AO3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104780000</v>
      </c>
      <c r="AR3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 s="11">
        <f>Table_PBS_SQL_DB2_PBSSQL_PBS_NDP_Tina_CG_QtrlyPerformance_Final[[#This Row],[GOU REL]]+Table_PBS_SQL_DB2_PBSSQL_PBS_NDP_Tina_CG_QtrlyPerformance_Final[[#This Row],[EXT REL]]</f>
        <v>100000000</v>
      </c>
      <c r="AT330" s="11">
        <f>Table_PBS_SQL_DB2_PBSSQL_PBS_NDP_Tina_CG_QtrlyPerformance_Final[[#This Row],[GOU EXP]]+Table_PBS_SQL_DB2_PBSSQL_PBS_NDP_Tina_CG_QtrlyPerformance_Final[[#This Row],[EXT EXP]]</f>
        <v>104780000</v>
      </c>
      <c r="AU330" s="11" t="str">
        <f>IF(Table_PBS_SQL_DB2_PBSSQL_PBS_NDP_Tina_CG_QtrlyPerformance_Final[[#This Row],[Item_Code]]&gt;"300000", "Capital", "Recurrent")</f>
        <v>Capital</v>
      </c>
    </row>
    <row r="331" spans="1:47" x14ac:dyDescent="0.25">
      <c r="A331" t="s">
        <v>49</v>
      </c>
      <c r="B331" t="s">
        <v>1400</v>
      </c>
      <c r="C331" t="s">
        <v>31</v>
      </c>
      <c r="D331" t="s">
        <v>1031</v>
      </c>
      <c r="E331" t="s">
        <v>75</v>
      </c>
      <c r="F331" t="s">
        <v>1042</v>
      </c>
      <c r="G331" t="s">
        <v>87</v>
      </c>
      <c r="H331" t="s">
        <v>1401</v>
      </c>
      <c r="I331" t="s">
        <v>896</v>
      </c>
      <c r="J331" t="s">
        <v>897</v>
      </c>
      <c r="K331" t="s">
        <v>40</v>
      </c>
      <c r="L331" t="s">
        <v>1069</v>
      </c>
      <c r="M331" t="s">
        <v>866</v>
      </c>
      <c r="N331" t="s">
        <v>867</v>
      </c>
      <c r="O331" t="s">
        <v>922</v>
      </c>
      <c r="P331" t="s">
        <v>923</v>
      </c>
      <c r="Q331" s="11">
        <v>0</v>
      </c>
      <c r="R331" s="11">
        <v>0</v>
      </c>
      <c r="S331" s="11">
        <v>0</v>
      </c>
      <c r="T331" s="11">
        <v>0</v>
      </c>
      <c r="U331" s="11">
        <v>0</v>
      </c>
      <c r="V331" s="11">
        <v>0</v>
      </c>
      <c r="W331" s="11">
        <v>0</v>
      </c>
      <c r="X331" s="11">
        <v>0</v>
      </c>
      <c r="Y331" s="11">
        <v>0</v>
      </c>
      <c r="Z331" s="11">
        <v>0</v>
      </c>
      <c r="AA331" s="11">
        <v>21081513.765050016</v>
      </c>
      <c r="AB331" s="11">
        <v>0</v>
      </c>
      <c r="AC331" s="11">
        <v>0</v>
      </c>
      <c r="AD331" s="11">
        <v>0</v>
      </c>
      <c r="AE331" s="11">
        <v>12550000</v>
      </c>
      <c r="AF331" s="11">
        <v>0</v>
      </c>
      <c r="AG331" s="11">
        <v>0</v>
      </c>
      <c r="AH331" s="11">
        <v>0</v>
      </c>
      <c r="AI331" s="11">
        <v>0</v>
      </c>
      <c r="AJ331" s="11">
        <v>0</v>
      </c>
      <c r="AK331" s="11">
        <v>0</v>
      </c>
      <c r="AL331" s="11">
        <v>0</v>
      </c>
      <c r="AM331" s="11">
        <v>0</v>
      </c>
      <c r="AN331" s="11">
        <v>0</v>
      </c>
      <c r="AO3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33631513.765050016</v>
      </c>
      <c r="AQ3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1" s="11">
        <f>Table_PBS_SQL_DB2_PBSSQL_PBS_NDP_Tina_CG_QtrlyPerformance_Final[[#This Row],[GOU REL]]+Table_PBS_SQL_DB2_PBSSQL_PBS_NDP_Tina_CG_QtrlyPerformance_Final[[#This Row],[EXT REL]]</f>
        <v>33631513.765050016</v>
      </c>
      <c r="AT331" s="11">
        <f>Table_PBS_SQL_DB2_PBSSQL_PBS_NDP_Tina_CG_QtrlyPerformance_Final[[#This Row],[GOU EXP]]+Table_PBS_SQL_DB2_PBSSQL_PBS_NDP_Tina_CG_QtrlyPerformance_Final[[#This Row],[EXT EXP]]</f>
        <v>0</v>
      </c>
      <c r="AU331" s="11" t="str">
        <f>IF(Table_PBS_SQL_DB2_PBSSQL_PBS_NDP_Tina_CG_QtrlyPerformance_Final[[#This Row],[Item_Code]]&gt;"300000", "Capital", "Recurrent")</f>
        <v>Recurrent</v>
      </c>
    </row>
    <row r="332" spans="1:47" x14ac:dyDescent="0.25">
      <c r="A332" t="s">
        <v>49</v>
      </c>
      <c r="B332" t="s">
        <v>1400</v>
      </c>
      <c r="C332" t="s">
        <v>31</v>
      </c>
      <c r="D332" t="s">
        <v>1031</v>
      </c>
      <c r="E332" t="s">
        <v>75</v>
      </c>
      <c r="F332" t="s">
        <v>1042</v>
      </c>
      <c r="G332" t="s">
        <v>87</v>
      </c>
      <c r="H332" t="s">
        <v>1401</v>
      </c>
      <c r="I332" t="s">
        <v>896</v>
      </c>
      <c r="J332" t="s">
        <v>897</v>
      </c>
      <c r="K332" t="s">
        <v>40</v>
      </c>
      <c r="L332" t="s">
        <v>1069</v>
      </c>
      <c r="M332" t="s">
        <v>1044</v>
      </c>
      <c r="N332" t="s">
        <v>1045</v>
      </c>
      <c r="O332" t="s">
        <v>1192</v>
      </c>
      <c r="P332" t="s">
        <v>1193</v>
      </c>
      <c r="Q332" s="11">
        <v>0</v>
      </c>
      <c r="R332" s="11">
        <v>0</v>
      </c>
      <c r="S332" s="11">
        <v>0</v>
      </c>
      <c r="T332" s="11">
        <v>0</v>
      </c>
      <c r="U332" s="11">
        <v>0</v>
      </c>
      <c r="V332" s="11">
        <v>0</v>
      </c>
      <c r="W332" s="11">
        <v>0</v>
      </c>
      <c r="X332" s="11">
        <v>0</v>
      </c>
      <c r="Y332" s="11">
        <v>0</v>
      </c>
      <c r="Z332" s="11">
        <v>0</v>
      </c>
      <c r="AA332" s="11">
        <v>605004382.13205934</v>
      </c>
      <c r="AB332" s="11">
        <v>113399038.2</v>
      </c>
      <c r="AC332" s="11">
        <v>0</v>
      </c>
      <c r="AD332" s="11">
        <v>0</v>
      </c>
      <c r="AE332" s="11">
        <v>360164126.75</v>
      </c>
      <c r="AF332" s="11">
        <v>0</v>
      </c>
      <c r="AG332" s="11">
        <v>0</v>
      </c>
      <c r="AH332" s="11">
        <v>0</v>
      </c>
      <c r="AI332" s="11">
        <v>0</v>
      </c>
      <c r="AJ332" s="11">
        <v>0</v>
      </c>
      <c r="AK332" s="11">
        <v>0</v>
      </c>
      <c r="AL332" s="11">
        <v>0</v>
      </c>
      <c r="AM332" s="11">
        <v>0</v>
      </c>
      <c r="AN332" s="11">
        <v>0</v>
      </c>
      <c r="AO3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965168508.88205934</v>
      </c>
      <c r="AQ3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113399038.2</v>
      </c>
      <c r="AS332" s="11">
        <f>Table_PBS_SQL_DB2_PBSSQL_PBS_NDP_Tina_CG_QtrlyPerformance_Final[[#This Row],[GOU REL]]+Table_PBS_SQL_DB2_PBSSQL_PBS_NDP_Tina_CG_QtrlyPerformance_Final[[#This Row],[EXT REL]]</f>
        <v>965168508.88205934</v>
      </c>
      <c r="AT332" s="11">
        <f>Table_PBS_SQL_DB2_PBSSQL_PBS_NDP_Tina_CG_QtrlyPerformance_Final[[#This Row],[GOU EXP]]+Table_PBS_SQL_DB2_PBSSQL_PBS_NDP_Tina_CG_QtrlyPerformance_Final[[#This Row],[EXT EXP]]</f>
        <v>113399038.2</v>
      </c>
      <c r="AU332" s="11" t="str">
        <f>IF(Table_PBS_SQL_DB2_PBSSQL_PBS_NDP_Tina_CG_QtrlyPerformance_Final[[#This Row],[Item_Code]]&gt;"300000", "Capital", "Recurrent")</f>
        <v>Recurrent</v>
      </c>
    </row>
    <row r="333" spans="1:47" x14ac:dyDescent="0.25">
      <c r="A333" t="s">
        <v>49</v>
      </c>
      <c r="B333" t="s">
        <v>1400</v>
      </c>
      <c r="C333" t="s">
        <v>31</v>
      </c>
      <c r="D333" t="s">
        <v>1031</v>
      </c>
      <c r="E333" t="s">
        <v>75</v>
      </c>
      <c r="F333" t="s">
        <v>1042</v>
      </c>
      <c r="G333" t="s">
        <v>87</v>
      </c>
      <c r="H333" t="s">
        <v>1401</v>
      </c>
      <c r="I333" t="s">
        <v>896</v>
      </c>
      <c r="J333" t="s">
        <v>897</v>
      </c>
      <c r="K333" t="s">
        <v>40</v>
      </c>
      <c r="L333" t="s">
        <v>1069</v>
      </c>
      <c r="M333" t="s">
        <v>1044</v>
      </c>
      <c r="N333" t="s">
        <v>1045</v>
      </c>
      <c r="O333" t="s">
        <v>1004</v>
      </c>
      <c r="P333" t="s">
        <v>868</v>
      </c>
      <c r="Q333" s="11">
        <v>0</v>
      </c>
      <c r="R333" s="11">
        <v>0</v>
      </c>
      <c r="S333" s="11">
        <v>0</v>
      </c>
      <c r="T333" s="11">
        <v>0</v>
      </c>
      <c r="U333" s="11">
        <v>0</v>
      </c>
      <c r="V333" s="11">
        <v>0</v>
      </c>
      <c r="W333" s="11">
        <v>0</v>
      </c>
      <c r="X333" s="11">
        <v>0</v>
      </c>
      <c r="Y333" s="11">
        <v>0</v>
      </c>
      <c r="Z333" s="11">
        <v>0</v>
      </c>
      <c r="AA333" s="11">
        <v>81470391.841029957</v>
      </c>
      <c r="AB333" s="11">
        <v>3934800.75</v>
      </c>
      <c r="AC333" s="11">
        <v>0</v>
      </c>
      <c r="AD333" s="11">
        <v>0</v>
      </c>
      <c r="AE333" s="11">
        <v>48500000</v>
      </c>
      <c r="AF333" s="11">
        <v>0</v>
      </c>
      <c r="AG333" s="11">
        <v>0</v>
      </c>
      <c r="AH333" s="11">
        <v>0</v>
      </c>
      <c r="AI333" s="11">
        <v>0</v>
      </c>
      <c r="AJ333" s="11">
        <v>0</v>
      </c>
      <c r="AK333" s="11">
        <v>0</v>
      </c>
      <c r="AL333" s="11">
        <v>0</v>
      </c>
      <c r="AM333" s="11">
        <v>0</v>
      </c>
      <c r="AN333" s="11">
        <v>0</v>
      </c>
      <c r="AO3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129970391.84102996</v>
      </c>
      <c r="AQ3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3934800.75</v>
      </c>
      <c r="AS333" s="11">
        <f>Table_PBS_SQL_DB2_PBSSQL_PBS_NDP_Tina_CG_QtrlyPerformance_Final[[#This Row],[GOU REL]]+Table_PBS_SQL_DB2_PBSSQL_PBS_NDP_Tina_CG_QtrlyPerformance_Final[[#This Row],[EXT REL]]</f>
        <v>129970391.84102996</v>
      </c>
      <c r="AT333" s="11">
        <f>Table_PBS_SQL_DB2_PBSSQL_PBS_NDP_Tina_CG_QtrlyPerformance_Final[[#This Row],[GOU EXP]]+Table_PBS_SQL_DB2_PBSSQL_PBS_NDP_Tina_CG_QtrlyPerformance_Final[[#This Row],[EXT EXP]]</f>
        <v>3934800.75</v>
      </c>
      <c r="AU333" s="11" t="str">
        <f>IF(Table_PBS_SQL_DB2_PBSSQL_PBS_NDP_Tina_CG_QtrlyPerformance_Final[[#This Row],[Item_Code]]&gt;"300000", "Capital", "Recurrent")</f>
        <v>Recurrent</v>
      </c>
    </row>
    <row r="334" spans="1:47" x14ac:dyDescent="0.25">
      <c r="A334" t="s">
        <v>49</v>
      </c>
      <c r="B334" t="s">
        <v>1400</v>
      </c>
      <c r="C334" t="s">
        <v>31</v>
      </c>
      <c r="D334" t="s">
        <v>1031</v>
      </c>
      <c r="E334" t="s">
        <v>75</v>
      </c>
      <c r="F334" t="s">
        <v>1042</v>
      </c>
      <c r="G334" t="s">
        <v>87</v>
      </c>
      <c r="H334" t="s">
        <v>1401</v>
      </c>
      <c r="I334" t="s">
        <v>499</v>
      </c>
      <c r="J334" t="s">
        <v>1402</v>
      </c>
      <c r="K334" t="s">
        <v>1403</v>
      </c>
      <c r="L334" t="s">
        <v>1404</v>
      </c>
      <c r="M334" t="s">
        <v>866</v>
      </c>
      <c r="N334" t="s">
        <v>867</v>
      </c>
      <c r="O334" t="s">
        <v>904</v>
      </c>
      <c r="P334" t="s">
        <v>905</v>
      </c>
      <c r="Q334" s="11">
        <v>0</v>
      </c>
      <c r="R334" s="11">
        <v>0</v>
      </c>
      <c r="S334" s="11">
        <v>0</v>
      </c>
      <c r="T334" s="11">
        <v>0</v>
      </c>
      <c r="U334" s="11">
        <v>10000000</v>
      </c>
      <c r="V334" s="11">
        <v>0</v>
      </c>
      <c r="W334" s="11">
        <v>10000000</v>
      </c>
      <c r="X334" s="11">
        <v>0</v>
      </c>
      <c r="Y334" s="11">
        <v>0</v>
      </c>
      <c r="Z334" s="11">
        <v>0</v>
      </c>
      <c r="AA334" s="11">
        <v>0</v>
      </c>
      <c r="AB334" s="11">
        <v>0</v>
      </c>
      <c r="AC334" s="11">
        <v>2500000</v>
      </c>
      <c r="AD334" s="11">
        <v>2500000</v>
      </c>
      <c r="AE334" s="11">
        <v>0</v>
      </c>
      <c r="AF334" s="11">
        <v>0</v>
      </c>
      <c r="AG334" s="11">
        <v>2500000</v>
      </c>
      <c r="AH334" s="11">
        <v>2500000</v>
      </c>
      <c r="AI334" s="11">
        <v>0</v>
      </c>
      <c r="AJ334" s="11">
        <v>0</v>
      </c>
      <c r="AK334" s="11">
        <v>0</v>
      </c>
      <c r="AL334" s="11">
        <v>0</v>
      </c>
      <c r="AM334" s="11">
        <v>0</v>
      </c>
      <c r="AN334" s="11">
        <v>0</v>
      </c>
      <c r="AO3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3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3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4" s="11">
        <f>Table_PBS_SQL_DB2_PBSSQL_PBS_NDP_Tina_CG_QtrlyPerformance_Final[[#This Row],[GOU REL]]+Table_PBS_SQL_DB2_PBSSQL_PBS_NDP_Tina_CG_QtrlyPerformance_Final[[#This Row],[EXT REL]]</f>
        <v>5000000</v>
      </c>
      <c r="AT334" s="11">
        <f>Table_PBS_SQL_DB2_PBSSQL_PBS_NDP_Tina_CG_QtrlyPerformance_Final[[#This Row],[GOU EXP]]+Table_PBS_SQL_DB2_PBSSQL_PBS_NDP_Tina_CG_QtrlyPerformance_Final[[#This Row],[EXT EXP]]</f>
        <v>5000000</v>
      </c>
      <c r="AU334" s="11" t="str">
        <f>IF(Table_PBS_SQL_DB2_PBSSQL_PBS_NDP_Tina_CG_QtrlyPerformance_Final[[#This Row],[Item_Code]]&gt;"300000", "Capital", "Recurrent")</f>
        <v>Recurrent</v>
      </c>
    </row>
    <row r="335" spans="1:47" x14ac:dyDescent="0.25">
      <c r="A335" t="s">
        <v>49</v>
      </c>
      <c r="B335" t="s">
        <v>1400</v>
      </c>
      <c r="C335" t="s">
        <v>31</v>
      </c>
      <c r="D335" t="s">
        <v>1031</v>
      </c>
      <c r="E335" t="s">
        <v>75</v>
      </c>
      <c r="F335" t="s">
        <v>1042</v>
      </c>
      <c r="G335" t="s">
        <v>87</v>
      </c>
      <c r="H335" t="s">
        <v>1401</v>
      </c>
      <c r="I335" t="s">
        <v>499</v>
      </c>
      <c r="J335" t="s">
        <v>1402</v>
      </c>
      <c r="K335" t="s">
        <v>1403</v>
      </c>
      <c r="L335" t="s">
        <v>1404</v>
      </c>
      <c r="M335" t="s">
        <v>866</v>
      </c>
      <c r="N335" t="s">
        <v>867</v>
      </c>
      <c r="O335" t="s">
        <v>1004</v>
      </c>
      <c r="P335" t="s">
        <v>868</v>
      </c>
      <c r="Q335" s="11">
        <v>0</v>
      </c>
      <c r="R335" s="11">
        <v>0</v>
      </c>
      <c r="S335" s="11">
        <v>0</v>
      </c>
      <c r="T335" s="11">
        <v>0</v>
      </c>
      <c r="U335" s="11">
        <v>200000000</v>
      </c>
      <c r="V335" s="11">
        <v>0</v>
      </c>
      <c r="W335" s="11">
        <v>200000000</v>
      </c>
      <c r="X335" s="11">
        <v>0</v>
      </c>
      <c r="Y335" s="11">
        <v>0</v>
      </c>
      <c r="Z335" s="11">
        <v>0</v>
      </c>
      <c r="AA335" s="11">
        <v>0</v>
      </c>
      <c r="AB335" s="11">
        <v>0</v>
      </c>
      <c r="AC335" s="11">
        <v>50000000</v>
      </c>
      <c r="AD335" s="11">
        <v>50000000</v>
      </c>
      <c r="AE335" s="11">
        <v>0</v>
      </c>
      <c r="AF335" s="11">
        <v>0</v>
      </c>
      <c r="AG335" s="11">
        <v>50000000</v>
      </c>
      <c r="AH335" s="11">
        <v>50000000</v>
      </c>
      <c r="AI335" s="11">
        <v>0</v>
      </c>
      <c r="AJ335" s="11">
        <v>0</v>
      </c>
      <c r="AK335" s="11">
        <v>0</v>
      </c>
      <c r="AL335" s="11">
        <v>0</v>
      </c>
      <c r="AM335" s="11">
        <v>0</v>
      </c>
      <c r="AN335" s="11">
        <v>0</v>
      </c>
      <c r="AO3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5" s="11">
        <f>Table_PBS_SQL_DB2_PBSSQL_PBS_NDP_Tina_CG_QtrlyPerformance_Final[[#This Row],[GOU REL]]+Table_PBS_SQL_DB2_PBSSQL_PBS_NDP_Tina_CG_QtrlyPerformance_Final[[#This Row],[EXT REL]]</f>
        <v>100000000</v>
      </c>
      <c r="AT335" s="11">
        <f>Table_PBS_SQL_DB2_PBSSQL_PBS_NDP_Tina_CG_QtrlyPerformance_Final[[#This Row],[GOU EXP]]+Table_PBS_SQL_DB2_PBSSQL_PBS_NDP_Tina_CG_QtrlyPerformance_Final[[#This Row],[EXT EXP]]</f>
        <v>100000000</v>
      </c>
      <c r="AU335" s="11" t="str">
        <f>IF(Table_PBS_SQL_DB2_PBSSQL_PBS_NDP_Tina_CG_QtrlyPerformance_Final[[#This Row],[Item_Code]]&gt;"300000", "Capital", "Recurrent")</f>
        <v>Recurrent</v>
      </c>
    </row>
    <row r="336" spans="1:47" x14ac:dyDescent="0.25">
      <c r="A336" t="s">
        <v>49</v>
      </c>
      <c r="B336" t="s">
        <v>1400</v>
      </c>
      <c r="C336" t="s">
        <v>31</v>
      </c>
      <c r="D336" t="s">
        <v>1031</v>
      </c>
      <c r="E336" t="s">
        <v>75</v>
      </c>
      <c r="F336" t="s">
        <v>1042</v>
      </c>
      <c r="G336" t="s">
        <v>87</v>
      </c>
      <c r="H336" t="s">
        <v>1401</v>
      </c>
      <c r="I336" t="s">
        <v>499</v>
      </c>
      <c r="J336" t="s">
        <v>1402</v>
      </c>
      <c r="K336" t="s">
        <v>1403</v>
      </c>
      <c r="L336" t="s">
        <v>1404</v>
      </c>
      <c r="M336" t="s">
        <v>1044</v>
      </c>
      <c r="N336" t="s">
        <v>1045</v>
      </c>
      <c r="O336" t="s">
        <v>1083</v>
      </c>
      <c r="P336" t="s">
        <v>1084</v>
      </c>
      <c r="Q336" s="11">
        <v>0</v>
      </c>
      <c r="R336" s="11">
        <v>0</v>
      </c>
      <c r="S336" s="11">
        <v>0</v>
      </c>
      <c r="T336" s="11">
        <v>0</v>
      </c>
      <c r="U336" s="11">
        <v>3132852247</v>
      </c>
      <c r="V336" s="11">
        <v>0</v>
      </c>
      <c r="W336" s="11">
        <v>3132852247</v>
      </c>
      <c r="X336" s="11">
        <v>0</v>
      </c>
      <c r="Y336" s="11">
        <v>0</v>
      </c>
      <c r="Z336" s="11">
        <v>0</v>
      </c>
      <c r="AA336" s="11">
        <v>0</v>
      </c>
      <c r="AB336" s="11">
        <v>0</v>
      </c>
      <c r="AC336" s="11">
        <v>405000000</v>
      </c>
      <c r="AD336" s="11">
        <v>405000000</v>
      </c>
      <c r="AE336" s="11">
        <v>0</v>
      </c>
      <c r="AF336" s="11">
        <v>0</v>
      </c>
      <c r="AG336" s="11">
        <v>500000000</v>
      </c>
      <c r="AH336" s="11">
        <v>500000000</v>
      </c>
      <c r="AI336" s="11">
        <v>0</v>
      </c>
      <c r="AJ336" s="11">
        <v>0</v>
      </c>
      <c r="AK336" s="11">
        <v>300000000</v>
      </c>
      <c r="AL336" s="11">
        <v>300000000</v>
      </c>
      <c r="AM336" s="11">
        <v>0</v>
      </c>
      <c r="AN336" s="11">
        <v>0</v>
      </c>
      <c r="AO3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1205000000</v>
      </c>
      <c r="AP3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1205000000</v>
      </c>
      <c r="AR3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6" s="11">
        <f>Table_PBS_SQL_DB2_PBSSQL_PBS_NDP_Tina_CG_QtrlyPerformance_Final[[#This Row],[GOU REL]]+Table_PBS_SQL_DB2_PBSSQL_PBS_NDP_Tina_CG_QtrlyPerformance_Final[[#This Row],[EXT REL]]</f>
        <v>1205000000</v>
      </c>
      <c r="AT336" s="11">
        <f>Table_PBS_SQL_DB2_PBSSQL_PBS_NDP_Tina_CG_QtrlyPerformance_Final[[#This Row],[GOU EXP]]+Table_PBS_SQL_DB2_PBSSQL_PBS_NDP_Tina_CG_QtrlyPerformance_Final[[#This Row],[EXT EXP]]</f>
        <v>1205000000</v>
      </c>
      <c r="AU336" s="11" t="str">
        <f>IF(Table_PBS_SQL_DB2_PBSSQL_PBS_NDP_Tina_CG_QtrlyPerformance_Final[[#This Row],[Item_Code]]&gt;"300000", "Capital", "Recurrent")</f>
        <v>Recurrent</v>
      </c>
    </row>
    <row r="337" spans="1:47" x14ac:dyDescent="0.25">
      <c r="A337" t="s">
        <v>49</v>
      </c>
      <c r="B337" t="s">
        <v>1400</v>
      </c>
      <c r="C337" t="s">
        <v>31</v>
      </c>
      <c r="D337" t="s">
        <v>1031</v>
      </c>
      <c r="E337" t="s">
        <v>75</v>
      </c>
      <c r="F337" t="s">
        <v>1042</v>
      </c>
      <c r="G337" t="s">
        <v>87</v>
      </c>
      <c r="H337" t="s">
        <v>1401</v>
      </c>
      <c r="I337" t="s">
        <v>499</v>
      </c>
      <c r="J337" t="s">
        <v>1402</v>
      </c>
      <c r="K337" t="s">
        <v>1405</v>
      </c>
      <c r="L337" t="s">
        <v>1406</v>
      </c>
      <c r="M337" t="s">
        <v>866</v>
      </c>
      <c r="N337" t="s">
        <v>867</v>
      </c>
      <c r="O337" t="s">
        <v>904</v>
      </c>
      <c r="P337" t="s">
        <v>905</v>
      </c>
      <c r="Q337" s="11">
        <v>0</v>
      </c>
      <c r="R337" s="11">
        <v>0</v>
      </c>
      <c r="S337" s="11">
        <v>0</v>
      </c>
      <c r="T337" s="11">
        <v>0</v>
      </c>
      <c r="U337" s="11">
        <v>52150000</v>
      </c>
      <c r="V337" s="11">
        <v>0</v>
      </c>
      <c r="W337" s="11">
        <v>52150000</v>
      </c>
      <c r="X337" s="11">
        <v>0</v>
      </c>
      <c r="Y337" s="11">
        <v>0</v>
      </c>
      <c r="Z337" s="11">
        <v>0</v>
      </c>
      <c r="AA337" s="11">
        <v>0</v>
      </c>
      <c r="AB337" s="11">
        <v>0</v>
      </c>
      <c r="AC337" s="11">
        <v>13037500</v>
      </c>
      <c r="AD337" s="11">
        <v>13037500</v>
      </c>
      <c r="AE337" s="11">
        <v>0</v>
      </c>
      <c r="AF337" s="11">
        <v>0</v>
      </c>
      <c r="AG337" s="11">
        <v>13037500</v>
      </c>
      <c r="AH337" s="11">
        <v>13037500</v>
      </c>
      <c r="AI337" s="11">
        <v>0</v>
      </c>
      <c r="AJ337" s="11">
        <v>0</v>
      </c>
      <c r="AK337" s="11">
        <v>0</v>
      </c>
      <c r="AL337" s="11">
        <v>0</v>
      </c>
      <c r="AM337" s="11">
        <v>0</v>
      </c>
      <c r="AN337" s="11">
        <v>0</v>
      </c>
      <c r="AO3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26075000</v>
      </c>
      <c r="AP3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26075000</v>
      </c>
      <c r="AR3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 s="11">
        <f>Table_PBS_SQL_DB2_PBSSQL_PBS_NDP_Tina_CG_QtrlyPerformance_Final[[#This Row],[GOU REL]]+Table_PBS_SQL_DB2_PBSSQL_PBS_NDP_Tina_CG_QtrlyPerformance_Final[[#This Row],[EXT REL]]</f>
        <v>26075000</v>
      </c>
      <c r="AT337" s="11">
        <f>Table_PBS_SQL_DB2_PBSSQL_PBS_NDP_Tina_CG_QtrlyPerformance_Final[[#This Row],[GOU EXP]]+Table_PBS_SQL_DB2_PBSSQL_PBS_NDP_Tina_CG_QtrlyPerformance_Final[[#This Row],[EXT EXP]]</f>
        <v>26075000</v>
      </c>
      <c r="AU337" s="11" t="str">
        <f>IF(Table_PBS_SQL_DB2_PBSSQL_PBS_NDP_Tina_CG_QtrlyPerformance_Final[[#This Row],[Item_Code]]&gt;"300000", "Capital", "Recurrent")</f>
        <v>Recurrent</v>
      </c>
    </row>
    <row r="338" spans="1:47" x14ac:dyDescent="0.25">
      <c r="A338" t="s">
        <v>49</v>
      </c>
      <c r="B338" t="s">
        <v>1400</v>
      </c>
      <c r="C338" t="s">
        <v>31</v>
      </c>
      <c r="D338" t="s">
        <v>1031</v>
      </c>
      <c r="E338" t="s">
        <v>75</v>
      </c>
      <c r="F338" t="s">
        <v>1042</v>
      </c>
      <c r="G338" t="s">
        <v>87</v>
      </c>
      <c r="H338" t="s">
        <v>1401</v>
      </c>
      <c r="I338" t="s">
        <v>499</v>
      </c>
      <c r="J338" t="s">
        <v>1402</v>
      </c>
      <c r="K338" t="s">
        <v>1405</v>
      </c>
      <c r="L338" t="s">
        <v>1406</v>
      </c>
      <c r="M338" t="s">
        <v>866</v>
      </c>
      <c r="N338" t="s">
        <v>867</v>
      </c>
      <c r="O338" t="s">
        <v>967</v>
      </c>
      <c r="P338" t="s">
        <v>968</v>
      </c>
      <c r="Q338" s="11">
        <v>0</v>
      </c>
      <c r="R338" s="11">
        <v>0</v>
      </c>
      <c r="S338" s="11">
        <v>0</v>
      </c>
      <c r="T338" s="11">
        <v>0</v>
      </c>
      <c r="U338" s="11">
        <v>11500000</v>
      </c>
      <c r="V338" s="11">
        <v>0</v>
      </c>
      <c r="W338" s="11">
        <v>11500000</v>
      </c>
      <c r="X338" s="11">
        <v>0</v>
      </c>
      <c r="Y338" s="11">
        <v>0</v>
      </c>
      <c r="Z338" s="11">
        <v>0</v>
      </c>
      <c r="AA338" s="11">
        <v>0</v>
      </c>
      <c r="AB338" s="11">
        <v>0</v>
      </c>
      <c r="AC338" s="11">
        <v>2875000</v>
      </c>
      <c r="AD338" s="11">
        <v>0</v>
      </c>
      <c r="AE338" s="11">
        <v>0</v>
      </c>
      <c r="AF338" s="11">
        <v>0</v>
      </c>
      <c r="AG338" s="11">
        <v>2875000</v>
      </c>
      <c r="AH338" s="11">
        <v>5749999</v>
      </c>
      <c r="AI338" s="11">
        <v>0</v>
      </c>
      <c r="AJ338" s="11">
        <v>0</v>
      </c>
      <c r="AK338" s="11">
        <v>0</v>
      </c>
      <c r="AL338" s="11">
        <v>0</v>
      </c>
      <c r="AM338" s="11">
        <v>0</v>
      </c>
      <c r="AN338" s="11">
        <v>0</v>
      </c>
      <c r="AO3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5750000</v>
      </c>
      <c r="AP3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5749999</v>
      </c>
      <c r="AR3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8" s="11">
        <f>Table_PBS_SQL_DB2_PBSSQL_PBS_NDP_Tina_CG_QtrlyPerformance_Final[[#This Row],[GOU REL]]+Table_PBS_SQL_DB2_PBSSQL_PBS_NDP_Tina_CG_QtrlyPerformance_Final[[#This Row],[EXT REL]]</f>
        <v>5750000</v>
      </c>
      <c r="AT338" s="11">
        <f>Table_PBS_SQL_DB2_PBSSQL_PBS_NDP_Tina_CG_QtrlyPerformance_Final[[#This Row],[GOU EXP]]+Table_PBS_SQL_DB2_PBSSQL_PBS_NDP_Tina_CG_QtrlyPerformance_Final[[#This Row],[EXT EXP]]</f>
        <v>5749999</v>
      </c>
      <c r="AU338" s="11" t="str">
        <f>IF(Table_PBS_SQL_DB2_PBSSQL_PBS_NDP_Tina_CG_QtrlyPerformance_Final[[#This Row],[Item_Code]]&gt;"300000", "Capital", "Recurrent")</f>
        <v>Recurrent</v>
      </c>
    </row>
    <row r="339" spans="1:47" x14ac:dyDescent="0.25">
      <c r="A339" t="s">
        <v>49</v>
      </c>
      <c r="B339" t="s">
        <v>1400</v>
      </c>
      <c r="C339" t="s">
        <v>31</v>
      </c>
      <c r="D339" t="s">
        <v>1031</v>
      </c>
      <c r="E339" t="s">
        <v>75</v>
      </c>
      <c r="F339" t="s">
        <v>1042</v>
      </c>
      <c r="G339" t="s">
        <v>87</v>
      </c>
      <c r="H339" t="s">
        <v>1401</v>
      </c>
      <c r="I339" t="s">
        <v>499</v>
      </c>
      <c r="J339" t="s">
        <v>1402</v>
      </c>
      <c r="K339" t="s">
        <v>1405</v>
      </c>
      <c r="L339" t="s">
        <v>1406</v>
      </c>
      <c r="M339" t="s">
        <v>866</v>
      </c>
      <c r="N339" t="s">
        <v>867</v>
      </c>
      <c r="O339" t="s">
        <v>940</v>
      </c>
      <c r="P339" t="s">
        <v>941</v>
      </c>
      <c r="Q339" s="11">
        <v>0</v>
      </c>
      <c r="R339" s="11">
        <v>0</v>
      </c>
      <c r="S339" s="11">
        <v>0</v>
      </c>
      <c r="T339" s="11">
        <v>0</v>
      </c>
      <c r="U339" s="11">
        <v>8500000</v>
      </c>
      <c r="V339" s="11">
        <v>0</v>
      </c>
      <c r="W339" s="11">
        <v>8500000</v>
      </c>
      <c r="X339" s="11">
        <v>0</v>
      </c>
      <c r="Y339" s="11">
        <v>0</v>
      </c>
      <c r="Z339" s="11">
        <v>0</v>
      </c>
      <c r="AA339" s="11">
        <v>0</v>
      </c>
      <c r="AB339" s="11">
        <v>0</v>
      </c>
      <c r="AC339" s="11">
        <v>2125000</v>
      </c>
      <c r="AD339" s="11">
        <v>2125000</v>
      </c>
      <c r="AE339" s="11">
        <v>0</v>
      </c>
      <c r="AF339" s="11">
        <v>0</v>
      </c>
      <c r="AG339" s="11">
        <v>2125000</v>
      </c>
      <c r="AH339" s="11">
        <v>2125000</v>
      </c>
      <c r="AI339" s="11">
        <v>0</v>
      </c>
      <c r="AJ339" s="11">
        <v>0</v>
      </c>
      <c r="AK339" s="11">
        <v>4250000</v>
      </c>
      <c r="AL339" s="11">
        <v>4250000</v>
      </c>
      <c r="AM339" s="11">
        <v>0</v>
      </c>
      <c r="AN339" s="11">
        <v>0</v>
      </c>
      <c r="AO3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8500000</v>
      </c>
      <c r="AP3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8500000</v>
      </c>
      <c r="AR3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9" s="11">
        <f>Table_PBS_SQL_DB2_PBSSQL_PBS_NDP_Tina_CG_QtrlyPerformance_Final[[#This Row],[GOU REL]]+Table_PBS_SQL_DB2_PBSSQL_PBS_NDP_Tina_CG_QtrlyPerformance_Final[[#This Row],[EXT REL]]</f>
        <v>8500000</v>
      </c>
      <c r="AT339" s="11">
        <f>Table_PBS_SQL_DB2_PBSSQL_PBS_NDP_Tina_CG_QtrlyPerformance_Final[[#This Row],[GOU EXP]]+Table_PBS_SQL_DB2_PBSSQL_PBS_NDP_Tina_CG_QtrlyPerformance_Final[[#This Row],[EXT EXP]]</f>
        <v>8500000</v>
      </c>
      <c r="AU339" s="11" t="str">
        <f>IF(Table_PBS_SQL_DB2_PBSSQL_PBS_NDP_Tina_CG_QtrlyPerformance_Final[[#This Row],[Item_Code]]&gt;"300000", "Capital", "Recurrent")</f>
        <v>Recurrent</v>
      </c>
    </row>
    <row r="340" spans="1:47" x14ac:dyDescent="0.25">
      <c r="A340" t="s">
        <v>49</v>
      </c>
      <c r="B340" t="s">
        <v>1400</v>
      </c>
      <c r="C340" t="s">
        <v>31</v>
      </c>
      <c r="D340" t="s">
        <v>1031</v>
      </c>
      <c r="E340" t="s">
        <v>75</v>
      </c>
      <c r="F340" t="s">
        <v>1042</v>
      </c>
      <c r="G340" t="s">
        <v>87</v>
      </c>
      <c r="H340" t="s">
        <v>1401</v>
      </c>
      <c r="I340" t="s">
        <v>499</v>
      </c>
      <c r="J340" t="s">
        <v>1402</v>
      </c>
      <c r="K340" t="s">
        <v>1407</v>
      </c>
      <c r="L340" t="s">
        <v>1408</v>
      </c>
      <c r="M340" t="s">
        <v>866</v>
      </c>
      <c r="N340" t="s">
        <v>867</v>
      </c>
      <c r="O340" t="s">
        <v>904</v>
      </c>
      <c r="P340" t="s">
        <v>905</v>
      </c>
      <c r="Q340" s="11">
        <v>0</v>
      </c>
      <c r="R340" s="11">
        <v>0</v>
      </c>
      <c r="S340" s="11">
        <v>0</v>
      </c>
      <c r="T340" s="11">
        <v>0</v>
      </c>
      <c r="U340" s="11">
        <v>37300000</v>
      </c>
      <c r="V340" s="11">
        <v>0</v>
      </c>
      <c r="W340" s="11">
        <v>37300000</v>
      </c>
      <c r="X340" s="11">
        <v>0</v>
      </c>
      <c r="Y340" s="11">
        <v>0</v>
      </c>
      <c r="Z340" s="11">
        <v>0</v>
      </c>
      <c r="AA340" s="11">
        <v>0</v>
      </c>
      <c r="AB340" s="11">
        <v>0</v>
      </c>
      <c r="AC340" s="11">
        <v>9325000</v>
      </c>
      <c r="AD340" s="11">
        <v>9325000</v>
      </c>
      <c r="AE340" s="11">
        <v>0</v>
      </c>
      <c r="AF340" s="11">
        <v>0</v>
      </c>
      <c r="AG340" s="11">
        <v>9325000</v>
      </c>
      <c r="AH340" s="11">
        <v>9325000</v>
      </c>
      <c r="AI340" s="11">
        <v>0</v>
      </c>
      <c r="AJ340" s="11">
        <v>0</v>
      </c>
      <c r="AK340" s="11">
        <v>18650000</v>
      </c>
      <c r="AL340" s="11">
        <v>18650000</v>
      </c>
      <c r="AM340" s="11">
        <v>0</v>
      </c>
      <c r="AN340" s="11">
        <v>0</v>
      </c>
      <c r="AO3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37300000</v>
      </c>
      <c r="AP3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37300000</v>
      </c>
      <c r="AR3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0" s="11">
        <f>Table_PBS_SQL_DB2_PBSSQL_PBS_NDP_Tina_CG_QtrlyPerformance_Final[[#This Row],[GOU REL]]+Table_PBS_SQL_DB2_PBSSQL_PBS_NDP_Tina_CG_QtrlyPerformance_Final[[#This Row],[EXT REL]]</f>
        <v>37300000</v>
      </c>
      <c r="AT340" s="11">
        <f>Table_PBS_SQL_DB2_PBSSQL_PBS_NDP_Tina_CG_QtrlyPerformance_Final[[#This Row],[GOU EXP]]+Table_PBS_SQL_DB2_PBSSQL_PBS_NDP_Tina_CG_QtrlyPerformance_Final[[#This Row],[EXT EXP]]</f>
        <v>37300000</v>
      </c>
      <c r="AU340" s="11" t="str">
        <f>IF(Table_PBS_SQL_DB2_PBSSQL_PBS_NDP_Tina_CG_QtrlyPerformance_Final[[#This Row],[Item_Code]]&gt;"300000", "Capital", "Recurrent")</f>
        <v>Recurrent</v>
      </c>
    </row>
    <row r="341" spans="1:47" x14ac:dyDescent="0.25">
      <c r="A341" t="s">
        <v>49</v>
      </c>
      <c r="B341" t="s">
        <v>1400</v>
      </c>
      <c r="C341" t="s">
        <v>31</v>
      </c>
      <c r="D341" t="s">
        <v>1031</v>
      </c>
      <c r="E341" t="s">
        <v>75</v>
      </c>
      <c r="F341" t="s">
        <v>1042</v>
      </c>
      <c r="G341" t="s">
        <v>87</v>
      </c>
      <c r="H341" t="s">
        <v>1401</v>
      </c>
      <c r="I341" t="s">
        <v>499</v>
      </c>
      <c r="J341" t="s">
        <v>1402</v>
      </c>
      <c r="K341" t="s">
        <v>1407</v>
      </c>
      <c r="L341" t="s">
        <v>1408</v>
      </c>
      <c r="M341" t="s">
        <v>1044</v>
      </c>
      <c r="N341" t="s">
        <v>1045</v>
      </c>
      <c r="O341" t="s">
        <v>1083</v>
      </c>
      <c r="P341" t="s">
        <v>1084</v>
      </c>
      <c r="Q341" s="11">
        <v>0</v>
      </c>
      <c r="R341" s="11">
        <v>0</v>
      </c>
      <c r="S341" s="11">
        <v>0</v>
      </c>
      <c r="T341" s="11">
        <v>0</v>
      </c>
      <c r="U341" s="11">
        <v>3494391943</v>
      </c>
      <c r="V341" s="11">
        <v>0</v>
      </c>
      <c r="W341" s="11">
        <v>3494391943</v>
      </c>
      <c r="X341" s="11">
        <v>0</v>
      </c>
      <c r="Y341" s="11">
        <v>0</v>
      </c>
      <c r="Z341" s="11">
        <v>0</v>
      </c>
      <c r="AA341" s="11">
        <v>0</v>
      </c>
      <c r="AB341" s="11">
        <v>0</v>
      </c>
      <c r="AC341" s="11">
        <v>873598000</v>
      </c>
      <c r="AD341" s="11">
        <v>873598000</v>
      </c>
      <c r="AE341" s="11">
        <v>0</v>
      </c>
      <c r="AF341" s="11">
        <v>0</v>
      </c>
      <c r="AG341" s="11">
        <v>0</v>
      </c>
      <c r="AH341" s="11">
        <v>0</v>
      </c>
      <c r="AI341" s="11">
        <v>0</v>
      </c>
      <c r="AJ341" s="11">
        <v>0</v>
      </c>
      <c r="AK341" s="11">
        <v>0</v>
      </c>
      <c r="AL341" s="11">
        <v>0</v>
      </c>
      <c r="AM341" s="11">
        <v>0</v>
      </c>
      <c r="AN341" s="11">
        <v>0</v>
      </c>
      <c r="AO3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873598000</v>
      </c>
      <c r="AP3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873598000</v>
      </c>
      <c r="AR3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1" s="11">
        <f>Table_PBS_SQL_DB2_PBSSQL_PBS_NDP_Tina_CG_QtrlyPerformance_Final[[#This Row],[GOU REL]]+Table_PBS_SQL_DB2_PBSSQL_PBS_NDP_Tina_CG_QtrlyPerformance_Final[[#This Row],[EXT REL]]</f>
        <v>873598000</v>
      </c>
      <c r="AT341" s="11">
        <f>Table_PBS_SQL_DB2_PBSSQL_PBS_NDP_Tina_CG_QtrlyPerformance_Final[[#This Row],[GOU EXP]]+Table_PBS_SQL_DB2_PBSSQL_PBS_NDP_Tina_CG_QtrlyPerformance_Final[[#This Row],[EXT EXP]]</f>
        <v>873598000</v>
      </c>
      <c r="AU341" s="11" t="str">
        <f>IF(Table_PBS_SQL_DB2_PBSSQL_PBS_NDP_Tina_CG_QtrlyPerformance_Final[[#This Row],[Item_Code]]&gt;"300000", "Capital", "Recurrent")</f>
        <v>Recurrent</v>
      </c>
    </row>
    <row r="342" spans="1:47" x14ac:dyDescent="0.25">
      <c r="A342" t="s">
        <v>49</v>
      </c>
      <c r="B342" t="s">
        <v>1400</v>
      </c>
      <c r="C342" t="s">
        <v>31</v>
      </c>
      <c r="D342" t="s">
        <v>1031</v>
      </c>
      <c r="E342" t="s">
        <v>75</v>
      </c>
      <c r="F342" t="s">
        <v>1042</v>
      </c>
      <c r="G342" t="s">
        <v>87</v>
      </c>
      <c r="H342" t="s">
        <v>1401</v>
      </c>
      <c r="I342" t="s">
        <v>499</v>
      </c>
      <c r="J342" t="s">
        <v>1402</v>
      </c>
      <c r="K342" t="s">
        <v>1407</v>
      </c>
      <c r="L342" t="s">
        <v>1408</v>
      </c>
      <c r="M342" t="s">
        <v>1044</v>
      </c>
      <c r="N342" t="s">
        <v>1045</v>
      </c>
      <c r="O342" t="s">
        <v>1025</v>
      </c>
      <c r="P342" t="s">
        <v>1026</v>
      </c>
      <c r="Q342" s="11">
        <v>0</v>
      </c>
      <c r="R342" s="11">
        <v>0</v>
      </c>
      <c r="S342" s="11">
        <v>0</v>
      </c>
      <c r="T342" s="11">
        <v>0</v>
      </c>
      <c r="U342" s="11">
        <v>156270000</v>
      </c>
      <c r="V342" s="11">
        <v>0</v>
      </c>
      <c r="W342" s="11">
        <v>156270000</v>
      </c>
      <c r="X342" s="11">
        <v>0</v>
      </c>
      <c r="Y342" s="11">
        <v>0</v>
      </c>
      <c r="Z342" s="11">
        <v>0</v>
      </c>
      <c r="AA342" s="11">
        <v>0</v>
      </c>
      <c r="AB342" s="11">
        <v>0</v>
      </c>
      <c r="AC342" s="11">
        <v>39067500</v>
      </c>
      <c r="AD342" s="11">
        <v>39067500</v>
      </c>
      <c r="AE342" s="11">
        <v>0</v>
      </c>
      <c r="AF342" s="11">
        <v>0</v>
      </c>
      <c r="AG342" s="11">
        <v>39067500</v>
      </c>
      <c r="AH342" s="11">
        <v>39067500</v>
      </c>
      <c r="AI342" s="11">
        <v>0</v>
      </c>
      <c r="AJ342" s="11">
        <v>0</v>
      </c>
      <c r="AK342" s="11">
        <v>0</v>
      </c>
      <c r="AL342" s="11">
        <v>0</v>
      </c>
      <c r="AM342" s="11">
        <v>0</v>
      </c>
      <c r="AN342" s="11">
        <v>0</v>
      </c>
      <c r="AO3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78135000</v>
      </c>
      <c r="AP3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78135000</v>
      </c>
      <c r="AR3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 s="11">
        <f>Table_PBS_SQL_DB2_PBSSQL_PBS_NDP_Tina_CG_QtrlyPerformance_Final[[#This Row],[GOU REL]]+Table_PBS_SQL_DB2_PBSSQL_PBS_NDP_Tina_CG_QtrlyPerformance_Final[[#This Row],[EXT REL]]</f>
        <v>78135000</v>
      </c>
      <c r="AT342" s="11">
        <f>Table_PBS_SQL_DB2_PBSSQL_PBS_NDP_Tina_CG_QtrlyPerformance_Final[[#This Row],[GOU EXP]]+Table_PBS_SQL_DB2_PBSSQL_PBS_NDP_Tina_CG_QtrlyPerformance_Final[[#This Row],[EXT EXP]]</f>
        <v>78135000</v>
      </c>
      <c r="AU342" s="11" t="str">
        <f>IF(Table_PBS_SQL_DB2_PBSSQL_PBS_NDP_Tina_CG_QtrlyPerformance_Final[[#This Row],[Item_Code]]&gt;"300000", "Capital", "Recurrent")</f>
        <v>Recurrent</v>
      </c>
    </row>
    <row r="343" spans="1:47" x14ac:dyDescent="0.25">
      <c r="A343" t="s">
        <v>49</v>
      </c>
      <c r="B343" t="s">
        <v>1400</v>
      </c>
      <c r="C343" t="s">
        <v>31</v>
      </c>
      <c r="D343" t="s">
        <v>1031</v>
      </c>
      <c r="E343" t="s">
        <v>75</v>
      </c>
      <c r="F343" t="s">
        <v>1042</v>
      </c>
      <c r="G343" t="s">
        <v>87</v>
      </c>
      <c r="H343" t="s">
        <v>1401</v>
      </c>
      <c r="I343" t="s">
        <v>499</v>
      </c>
      <c r="J343" t="s">
        <v>1402</v>
      </c>
      <c r="K343" t="s">
        <v>1407</v>
      </c>
      <c r="L343" t="s">
        <v>1408</v>
      </c>
      <c r="M343" t="s">
        <v>1044</v>
      </c>
      <c r="N343" t="s">
        <v>1045</v>
      </c>
      <c r="O343" t="s">
        <v>1005</v>
      </c>
      <c r="P343" t="s">
        <v>1006</v>
      </c>
      <c r="Q343" s="11">
        <v>0</v>
      </c>
      <c r="R343" s="11">
        <v>0</v>
      </c>
      <c r="S343" s="11">
        <v>0</v>
      </c>
      <c r="T343" s="11">
        <v>0</v>
      </c>
      <c r="U343" s="11">
        <v>320000000</v>
      </c>
      <c r="V343" s="11">
        <v>0</v>
      </c>
      <c r="W343" s="11">
        <v>320000000</v>
      </c>
      <c r="X343" s="11">
        <v>0</v>
      </c>
      <c r="Y343" s="11">
        <v>0</v>
      </c>
      <c r="Z343" s="11">
        <v>0</v>
      </c>
      <c r="AA343" s="11">
        <v>0</v>
      </c>
      <c r="AB343" s="11">
        <v>0</v>
      </c>
      <c r="AC343" s="11">
        <v>40000000</v>
      </c>
      <c r="AD343" s="11">
        <v>40000000</v>
      </c>
      <c r="AE343" s="11">
        <v>0</v>
      </c>
      <c r="AF343" s="11">
        <v>0</v>
      </c>
      <c r="AG343" s="11">
        <v>80000000</v>
      </c>
      <c r="AH343" s="11">
        <v>80000000</v>
      </c>
      <c r="AI343" s="11">
        <v>0</v>
      </c>
      <c r="AJ343" s="11">
        <v>0</v>
      </c>
      <c r="AK343" s="11">
        <v>0</v>
      </c>
      <c r="AL343" s="11">
        <v>0</v>
      </c>
      <c r="AM343" s="11">
        <v>0</v>
      </c>
      <c r="AN343" s="11">
        <v>0</v>
      </c>
      <c r="AO3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3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 s="11">
        <f>Table_PBS_SQL_DB2_PBSSQL_PBS_NDP_Tina_CG_QtrlyPerformance_Final[[#This Row],[GOU REL]]+Table_PBS_SQL_DB2_PBSSQL_PBS_NDP_Tina_CG_QtrlyPerformance_Final[[#This Row],[EXT REL]]</f>
        <v>120000000</v>
      </c>
      <c r="AT343" s="11">
        <f>Table_PBS_SQL_DB2_PBSSQL_PBS_NDP_Tina_CG_QtrlyPerformance_Final[[#This Row],[GOU EXP]]+Table_PBS_SQL_DB2_PBSSQL_PBS_NDP_Tina_CG_QtrlyPerformance_Final[[#This Row],[EXT EXP]]</f>
        <v>120000000</v>
      </c>
      <c r="AU343" s="11" t="str">
        <f>IF(Table_PBS_SQL_DB2_PBSSQL_PBS_NDP_Tina_CG_QtrlyPerformance_Final[[#This Row],[Item_Code]]&gt;"300000", "Capital", "Recurrent")</f>
        <v>Recurrent</v>
      </c>
    </row>
    <row r="344" spans="1:47" x14ac:dyDescent="0.25">
      <c r="A344" t="s">
        <v>49</v>
      </c>
      <c r="B344" t="s">
        <v>1400</v>
      </c>
      <c r="C344" t="s">
        <v>31</v>
      </c>
      <c r="D344" t="s">
        <v>1031</v>
      </c>
      <c r="E344" t="s">
        <v>75</v>
      </c>
      <c r="F344" t="s">
        <v>1042</v>
      </c>
      <c r="G344" t="s">
        <v>87</v>
      </c>
      <c r="H344" t="s">
        <v>1401</v>
      </c>
      <c r="I344" t="s">
        <v>499</v>
      </c>
      <c r="J344" t="s">
        <v>1402</v>
      </c>
      <c r="K344" t="s">
        <v>1407</v>
      </c>
      <c r="L344" t="s">
        <v>1408</v>
      </c>
      <c r="M344" t="s">
        <v>1044</v>
      </c>
      <c r="N344" t="s">
        <v>1045</v>
      </c>
      <c r="O344" t="s">
        <v>1052</v>
      </c>
      <c r="P344" t="s">
        <v>1053</v>
      </c>
      <c r="Q344" s="11">
        <v>0</v>
      </c>
      <c r="R344" s="11">
        <v>0</v>
      </c>
      <c r="S344" s="11">
        <v>0</v>
      </c>
      <c r="T344" s="11">
        <v>0</v>
      </c>
      <c r="U344" s="11">
        <v>11849565057</v>
      </c>
      <c r="V344" s="11">
        <v>0</v>
      </c>
      <c r="W344" s="11">
        <v>11849565057</v>
      </c>
      <c r="X344" s="11">
        <v>0</v>
      </c>
      <c r="Y344" s="11">
        <v>0</v>
      </c>
      <c r="Z344" s="11">
        <v>0</v>
      </c>
      <c r="AA344" s="11">
        <v>0</v>
      </c>
      <c r="AB344" s="11">
        <v>0</v>
      </c>
      <c r="AC344" s="11">
        <v>3500000000</v>
      </c>
      <c r="AD344" s="11">
        <v>3500000000</v>
      </c>
      <c r="AE344" s="11">
        <v>0</v>
      </c>
      <c r="AF344" s="11">
        <v>0</v>
      </c>
      <c r="AG344" s="11">
        <v>1500000000</v>
      </c>
      <c r="AH344" s="11">
        <v>1500000000</v>
      </c>
      <c r="AI344" s="11">
        <v>0</v>
      </c>
      <c r="AJ344" s="11">
        <v>0</v>
      </c>
      <c r="AK344" s="11">
        <v>2850000000</v>
      </c>
      <c r="AL344" s="11">
        <v>2850000000</v>
      </c>
      <c r="AM344" s="11">
        <v>0</v>
      </c>
      <c r="AN344" s="11">
        <v>0</v>
      </c>
      <c r="AO3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7850000000</v>
      </c>
      <c r="AP3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7850000000</v>
      </c>
      <c r="AR3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 s="11">
        <f>Table_PBS_SQL_DB2_PBSSQL_PBS_NDP_Tina_CG_QtrlyPerformance_Final[[#This Row],[GOU REL]]+Table_PBS_SQL_DB2_PBSSQL_PBS_NDP_Tina_CG_QtrlyPerformance_Final[[#This Row],[EXT REL]]</f>
        <v>7850000000</v>
      </c>
      <c r="AT344" s="11">
        <f>Table_PBS_SQL_DB2_PBSSQL_PBS_NDP_Tina_CG_QtrlyPerformance_Final[[#This Row],[GOU EXP]]+Table_PBS_SQL_DB2_PBSSQL_PBS_NDP_Tina_CG_QtrlyPerformance_Final[[#This Row],[EXT EXP]]</f>
        <v>7850000000</v>
      </c>
      <c r="AU344" s="11" t="str">
        <f>IF(Table_PBS_SQL_DB2_PBSSQL_PBS_NDP_Tina_CG_QtrlyPerformance_Final[[#This Row],[Item_Code]]&gt;"300000", "Capital", "Recurrent")</f>
        <v>Capital</v>
      </c>
    </row>
    <row r="345" spans="1:47" x14ac:dyDescent="0.25">
      <c r="A345" t="s">
        <v>49</v>
      </c>
      <c r="B345" t="s">
        <v>1400</v>
      </c>
      <c r="C345" t="s">
        <v>31</v>
      </c>
      <c r="D345" t="s">
        <v>1031</v>
      </c>
      <c r="E345" t="s">
        <v>75</v>
      </c>
      <c r="F345" t="s">
        <v>1042</v>
      </c>
      <c r="G345" t="s">
        <v>87</v>
      </c>
      <c r="H345" t="s">
        <v>1401</v>
      </c>
      <c r="I345" t="s">
        <v>499</v>
      </c>
      <c r="J345" t="s">
        <v>1402</v>
      </c>
      <c r="K345" t="s">
        <v>1407</v>
      </c>
      <c r="L345" t="s">
        <v>1408</v>
      </c>
      <c r="M345" t="s">
        <v>1044</v>
      </c>
      <c r="N345" t="s">
        <v>1045</v>
      </c>
      <c r="O345" t="s">
        <v>893</v>
      </c>
      <c r="P345" t="s">
        <v>894</v>
      </c>
      <c r="Q345" s="11">
        <v>0</v>
      </c>
      <c r="R345" s="11">
        <v>0</v>
      </c>
      <c r="S345" s="11">
        <v>0</v>
      </c>
      <c r="T345" s="11">
        <v>0</v>
      </c>
      <c r="U345" s="11">
        <v>150000000</v>
      </c>
      <c r="V345" s="11">
        <v>0</v>
      </c>
      <c r="W345" s="11">
        <v>150000000</v>
      </c>
      <c r="X345" s="11">
        <v>0</v>
      </c>
      <c r="Y345" s="11">
        <v>0</v>
      </c>
      <c r="Z345" s="11">
        <v>0</v>
      </c>
      <c r="AA345" s="11">
        <v>0</v>
      </c>
      <c r="AB345" s="11">
        <v>0</v>
      </c>
      <c r="AC345" s="11">
        <v>0</v>
      </c>
      <c r="AD345" s="11">
        <v>0</v>
      </c>
      <c r="AE345" s="11">
        <v>0</v>
      </c>
      <c r="AF345" s="11">
        <v>0</v>
      </c>
      <c r="AG345" s="11">
        <v>150000000</v>
      </c>
      <c r="AH345" s="11">
        <v>150000000</v>
      </c>
      <c r="AI345" s="11">
        <v>0</v>
      </c>
      <c r="AJ345" s="11">
        <v>0</v>
      </c>
      <c r="AK345" s="11">
        <v>0</v>
      </c>
      <c r="AL345" s="11">
        <v>0</v>
      </c>
      <c r="AM345" s="11">
        <v>0</v>
      </c>
      <c r="AN345" s="11">
        <v>0</v>
      </c>
      <c r="AO3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3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3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 s="11">
        <f>Table_PBS_SQL_DB2_PBSSQL_PBS_NDP_Tina_CG_QtrlyPerformance_Final[[#This Row],[GOU REL]]+Table_PBS_SQL_DB2_PBSSQL_PBS_NDP_Tina_CG_QtrlyPerformance_Final[[#This Row],[EXT REL]]</f>
        <v>150000000</v>
      </c>
      <c r="AT345" s="11">
        <f>Table_PBS_SQL_DB2_PBSSQL_PBS_NDP_Tina_CG_QtrlyPerformance_Final[[#This Row],[GOU EXP]]+Table_PBS_SQL_DB2_PBSSQL_PBS_NDP_Tina_CG_QtrlyPerformance_Final[[#This Row],[EXT EXP]]</f>
        <v>150000000</v>
      </c>
      <c r="AU345" s="11" t="str">
        <f>IF(Table_PBS_SQL_DB2_PBSSQL_PBS_NDP_Tina_CG_QtrlyPerformance_Final[[#This Row],[Item_Code]]&gt;"300000", "Capital", "Recurrent")</f>
        <v>Capital</v>
      </c>
    </row>
    <row r="346" spans="1:47" x14ac:dyDescent="0.25">
      <c r="A346" t="s">
        <v>49</v>
      </c>
      <c r="B346" t="s">
        <v>1400</v>
      </c>
      <c r="C346" t="s">
        <v>31</v>
      </c>
      <c r="D346" t="s">
        <v>1031</v>
      </c>
      <c r="E346" t="s">
        <v>75</v>
      </c>
      <c r="F346" t="s">
        <v>1042</v>
      </c>
      <c r="G346" t="s">
        <v>87</v>
      </c>
      <c r="H346" t="s">
        <v>1401</v>
      </c>
      <c r="I346" t="s">
        <v>499</v>
      </c>
      <c r="J346" t="s">
        <v>1402</v>
      </c>
      <c r="K346" t="s">
        <v>1409</v>
      </c>
      <c r="L346" t="s">
        <v>1410</v>
      </c>
      <c r="M346" t="s">
        <v>866</v>
      </c>
      <c r="N346" t="s">
        <v>867</v>
      </c>
      <c r="O346" t="s">
        <v>1016</v>
      </c>
      <c r="P346" t="s">
        <v>1017</v>
      </c>
      <c r="Q346" s="11">
        <v>0</v>
      </c>
      <c r="R346" s="11">
        <v>0</v>
      </c>
      <c r="S346" s="11">
        <v>0</v>
      </c>
      <c r="T346" s="11">
        <v>0</v>
      </c>
      <c r="U346" s="11">
        <v>60000000</v>
      </c>
      <c r="V346" s="11">
        <v>0</v>
      </c>
      <c r="W346" s="11">
        <v>60000000</v>
      </c>
      <c r="X346" s="11">
        <v>0</v>
      </c>
      <c r="Y346" s="11">
        <v>0</v>
      </c>
      <c r="Z346" s="11">
        <v>0</v>
      </c>
      <c r="AA346" s="11">
        <v>0</v>
      </c>
      <c r="AB346" s="11">
        <v>0</v>
      </c>
      <c r="AC346" s="11">
        <v>15000000</v>
      </c>
      <c r="AD346" s="11">
        <v>3750000</v>
      </c>
      <c r="AE346" s="11">
        <v>0</v>
      </c>
      <c r="AF346" s="11">
        <v>0</v>
      </c>
      <c r="AG346" s="11">
        <v>15000000</v>
      </c>
      <c r="AH346" s="11">
        <v>26250000</v>
      </c>
      <c r="AI346" s="11">
        <v>0</v>
      </c>
      <c r="AJ346" s="11">
        <v>0</v>
      </c>
      <c r="AK346" s="11">
        <v>4000000</v>
      </c>
      <c r="AL346" s="11">
        <v>4000000</v>
      </c>
      <c r="AM346" s="11">
        <v>0</v>
      </c>
      <c r="AN346" s="11">
        <v>0</v>
      </c>
      <c r="AO3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34000000</v>
      </c>
      <c r="AP3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34000000</v>
      </c>
      <c r="AR3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 s="11">
        <f>Table_PBS_SQL_DB2_PBSSQL_PBS_NDP_Tina_CG_QtrlyPerformance_Final[[#This Row],[GOU REL]]+Table_PBS_SQL_DB2_PBSSQL_PBS_NDP_Tina_CG_QtrlyPerformance_Final[[#This Row],[EXT REL]]</f>
        <v>34000000</v>
      </c>
      <c r="AT346" s="11">
        <f>Table_PBS_SQL_DB2_PBSSQL_PBS_NDP_Tina_CG_QtrlyPerformance_Final[[#This Row],[GOU EXP]]+Table_PBS_SQL_DB2_PBSSQL_PBS_NDP_Tina_CG_QtrlyPerformance_Final[[#This Row],[EXT EXP]]</f>
        <v>34000000</v>
      </c>
      <c r="AU346" s="11" t="str">
        <f>IF(Table_PBS_SQL_DB2_PBSSQL_PBS_NDP_Tina_CG_QtrlyPerformance_Final[[#This Row],[Item_Code]]&gt;"300000", "Capital", "Recurrent")</f>
        <v>Recurrent</v>
      </c>
    </row>
    <row r="347" spans="1:47" x14ac:dyDescent="0.25">
      <c r="A347" t="s">
        <v>49</v>
      </c>
      <c r="B347" t="s">
        <v>1400</v>
      </c>
      <c r="C347" t="s">
        <v>31</v>
      </c>
      <c r="D347" t="s">
        <v>1031</v>
      </c>
      <c r="E347" t="s">
        <v>75</v>
      </c>
      <c r="F347" t="s">
        <v>1042</v>
      </c>
      <c r="G347" t="s">
        <v>87</v>
      </c>
      <c r="H347" t="s">
        <v>1401</v>
      </c>
      <c r="I347" t="s">
        <v>499</v>
      </c>
      <c r="J347" t="s">
        <v>1402</v>
      </c>
      <c r="K347" t="s">
        <v>1409</v>
      </c>
      <c r="L347" t="s">
        <v>1410</v>
      </c>
      <c r="M347" t="s">
        <v>866</v>
      </c>
      <c r="N347" t="s">
        <v>867</v>
      </c>
      <c r="O347" t="s">
        <v>1124</v>
      </c>
      <c r="P347" t="s">
        <v>1125</v>
      </c>
      <c r="Q347" s="11">
        <v>0</v>
      </c>
      <c r="R347" s="11">
        <v>0</v>
      </c>
      <c r="S347" s="11">
        <v>0</v>
      </c>
      <c r="T347" s="11">
        <v>0</v>
      </c>
      <c r="U347" s="11">
        <v>50100000</v>
      </c>
      <c r="V347" s="11">
        <v>0</v>
      </c>
      <c r="W347" s="11">
        <v>50100000</v>
      </c>
      <c r="X347" s="11">
        <v>0</v>
      </c>
      <c r="Y347" s="11">
        <v>0</v>
      </c>
      <c r="Z347" s="11">
        <v>0</v>
      </c>
      <c r="AA347" s="11">
        <v>0</v>
      </c>
      <c r="AB347" s="11">
        <v>0</v>
      </c>
      <c r="AC347" s="11">
        <v>12525000</v>
      </c>
      <c r="AD347" s="11">
        <v>12525000</v>
      </c>
      <c r="AE347" s="11">
        <v>0</v>
      </c>
      <c r="AF347" s="11">
        <v>0</v>
      </c>
      <c r="AG347" s="11">
        <v>12525000</v>
      </c>
      <c r="AH347" s="11">
        <v>12525000</v>
      </c>
      <c r="AI347" s="11">
        <v>0</v>
      </c>
      <c r="AJ347" s="11">
        <v>0</v>
      </c>
      <c r="AK347" s="11">
        <v>0</v>
      </c>
      <c r="AL347" s="11">
        <v>0</v>
      </c>
      <c r="AM347" s="11">
        <v>0</v>
      </c>
      <c r="AN347" s="11">
        <v>0</v>
      </c>
      <c r="AO3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25050000</v>
      </c>
      <c r="AP3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25050000</v>
      </c>
      <c r="AR3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 s="11">
        <f>Table_PBS_SQL_DB2_PBSSQL_PBS_NDP_Tina_CG_QtrlyPerformance_Final[[#This Row],[GOU REL]]+Table_PBS_SQL_DB2_PBSSQL_PBS_NDP_Tina_CG_QtrlyPerformance_Final[[#This Row],[EXT REL]]</f>
        <v>25050000</v>
      </c>
      <c r="AT347" s="11">
        <f>Table_PBS_SQL_DB2_PBSSQL_PBS_NDP_Tina_CG_QtrlyPerformance_Final[[#This Row],[GOU EXP]]+Table_PBS_SQL_DB2_PBSSQL_PBS_NDP_Tina_CG_QtrlyPerformance_Final[[#This Row],[EXT EXP]]</f>
        <v>25050000</v>
      </c>
      <c r="AU347" s="11" t="str">
        <f>IF(Table_PBS_SQL_DB2_PBSSQL_PBS_NDP_Tina_CG_QtrlyPerformance_Final[[#This Row],[Item_Code]]&gt;"300000", "Capital", "Recurrent")</f>
        <v>Recurrent</v>
      </c>
    </row>
    <row r="348" spans="1:47" x14ac:dyDescent="0.25">
      <c r="A348" t="s">
        <v>49</v>
      </c>
      <c r="B348" t="s">
        <v>1400</v>
      </c>
      <c r="C348" t="s">
        <v>31</v>
      </c>
      <c r="D348" t="s">
        <v>1031</v>
      </c>
      <c r="E348" t="s">
        <v>75</v>
      </c>
      <c r="F348" t="s">
        <v>1042</v>
      </c>
      <c r="G348" t="s">
        <v>87</v>
      </c>
      <c r="H348" t="s">
        <v>1401</v>
      </c>
      <c r="I348" t="s">
        <v>499</v>
      </c>
      <c r="J348" t="s">
        <v>1402</v>
      </c>
      <c r="K348" t="s">
        <v>1411</v>
      </c>
      <c r="L348" t="s">
        <v>1412</v>
      </c>
      <c r="M348" t="s">
        <v>866</v>
      </c>
      <c r="N348" t="s">
        <v>867</v>
      </c>
      <c r="O348" t="s">
        <v>1016</v>
      </c>
      <c r="P348" t="s">
        <v>1017</v>
      </c>
      <c r="Q348" s="11">
        <v>0</v>
      </c>
      <c r="R348" s="11">
        <v>0</v>
      </c>
      <c r="S348" s="11">
        <v>0</v>
      </c>
      <c r="T348" s="11">
        <v>0</v>
      </c>
      <c r="U348" s="11">
        <v>6000000</v>
      </c>
      <c r="V348" s="11">
        <v>0</v>
      </c>
      <c r="W348" s="11">
        <v>6000000</v>
      </c>
      <c r="X348" s="11">
        <v>0</v>
      </c>
      <c r="Y348" s="11">
        <v>0</v>
      </c>
      <c r="Z348" s="11">
        <v>0</v>
      </c>
      <c r="AA348" s="11">
        <v>0</v>
      </c>
      <c r="AB348" s="11">
        <v>0</v>
      </c>
      <c r="AC348" s="11">
        <v>0</v>
      </c>
      <c r="AD348" s="11">
        <v>0</v>
      </c>
      <c r="AE348" s="11">
        <v>0</v>
      </c>
      <c r="AF348" s="11">
        <v>0</v>
      </c>
      <c r="AG348" s="11">
        <v>1500000</v>
      </c>
      <c r="AH348" s="11">
        <v>1500000</v>
      </c>
      <c r="AI348" s="11">
        <v>0</v>
      </c>
      <c r="AJ348" s="11">
        <v>0</v>
      </c>
      <c r="AK348" s="11">
        <v>4500000</v>
      </c>
      <c r="AL348" s="11">
        <v>4500000</v>
      </c>
      <c r="AM348" s="11">
        <v>0</v>
      </c>
      <c r="AN348" s="11">
        <v>0</v>
      </c>
      <c r="AO3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3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3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 s="11">
        <f>Table_PBS_SQL_DB2_PBSSQL_PBS_NDP_Tina_CG_QtrlyPerformance_Final[[#This Row],[GOU REL]]+Table_PBS_SQL_DB2_PBSSQL_PBS_NDP_Tina_CG_QtrlyPerformance_Final[[#This Row],[EXT REL]]</f>
        <v>6000000</v>
      </c>
      <c r="AT348" s="11">
        <f>Table_PBS_SQL_DB2_PBSSQL_PBS_NDP_Tina_CG_QtrlyPerformance_Final[[#This Row],[GOU EXP]]+Table_PBS_SQL_DB2_PBSSQL_PBS_NDP_Tina_CG_QtrlyPerformance_Final[[#This Row],[EXT EXP]]</f>
        <v>6000000</v>
      </c>
      <c r="AU348" s="11" t="str">
        <f>IF(Table_PBS_SQL_DB2_PBSSQL_PBS_NDP_Tina_CG_QtrlyPerformance_Final[[#This Row],[Item_Code]]&gt;"300000", "Capital", "Recurrent")</f>
        <v>Recurrent</v>
      </c>
    </row>
    <row r="349" spans="1:47" x14ac:dyDescent="0.25">
      <c r="A349" t="s">
        <v>49</v>
      </c>
      <c r="B349" t="s">
        <v>1400</v>
      </c>
      <c r="C349" t="s">
        <v>31</v>
      </c>
      <c r="D349" t="s">
        <v>1031</v>
      </c>
      <c r="E349" t="s">
        <v>75</v>
      </c>
      <c r="F349" t="s">
        <v>1042</v>
      </c>
      <c r="G349" t="s">
        <v>87</v>
      </c>
      <c r="H349" t="s">
        <v>1401</v>
      </c>
      <c r="I349" t="s">
        <v>499</v>
      </c>
      <c r="J349" t="s">
        <v>1402</v>
      </c>
      <c r="K349" t="s">
        <v>1411</v>
      </c>
      <c r="L349" t="s">
        <v>1412</v>
      </c>
      <c r="M349" t="s">
        <v>866</v>
      </c>
      <c r="N349" t="s">
        <v>867</v>
      </c>
      <c r="O349" t="s">
        <v>1124</v>
      </c>
      <c r="P349" t="s">
        <v>1125</v>
      </c>
      <c r="Q349" s="11">
        <v>0</v>
      </c>
      <c r="R349" s="11">
        <v>0</v>
      </c>
      <c r="S349" s="11">
        <v>0</v>
      </c>
      <c r="T349" s="11">
        <v>0</v>
      </c>
      <c r="U349" s="11">
        <v>3200000</v>
      </c>
      <c r="V349" s="11">
        <v>0</v>
      </c>
      <c r="W349" s="11">
        <v>3200000</v>
      </c>
      <c r="X349" s="11">
        <v>0</v>
      </c>
      <c r="Y349" s="11">
        <v>0</v>
      </c>
      <c r="Z349" s="11">
        <v>0</v>
      </c>
      <c r="AA349" s="11">
        <v>0</v>
      </c>
      <c r="AB349" s="11">
        <v>0</v>
      </c>
      <c r="AC349" s="11">
        <v>800000</v>
      </c>
      <c r="AD349" s="11">
        <v>800000</v>
      </c>
      <c r="AE349" s="11">
        <v>0</v>
      </c>
      <c r="AF349" s="11">
        <v>0</v>
      </c>
      <c r="AG349" s="11">
        <v>800000</v>
      </c>
      <c r="AH349" s="11">
        <v>800000</v>
      </c>
      <c r="AI349" s="11">
        <v>0</v>
      </c>
      <c r="AJ349" s="11">
        <v>0</v>
      </c>
      <c r="AK349" s="11">
        <v>1600000</v>
      </c>
      <c r="AL349" s="11">
        <v>1600000</v>
      </c>
      <c r="AM349" s="11">
        <v>0</v>
      </c>
      <c r="AN349" s="11">
        <v>0</v>
      </c>
      <c r="AO3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3200000</v>
      </c>
      <c r="AP3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3200000</v>
      </c>
      <c r="AR3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 s="11">
        <f>Table_PBS_SQL_DB2_PBSSQL_PBS_NDP_Tina_CG_QtrlyPerformance_Final[[#This Row],[GOU REL]]+Table_PBS_SQL_DB2_PBSSQL_PBS_NDP_Tina_CG_QtrlyPerformance_Final[[#This Row],[EXT REL]]</f>
        <v>3200000</v>
      </c>
      <c r="AT349" s="11">
        <f>Table_PBS_SQL_DB2_PBSSQL_PBS_NDP_Tina_CG_QtrlyPerformance_Final[[#This Row],[GOU EXP]]+Table_PBS_SQL_DB2_PBSSQL_PBS_NDP_Tina_CG_QtrlyPerformance_Final[[#This Row],[EXT EXP]]</f>
        <v>3200000</v>
      </c>
      <c r="AU349" s="11" t="str">
        <f>IF(Table_PBS_SQL_DB2_PBSSQL_PBS_NDP_Tina_CG_QtrlyPerformance_Final[[#This Row],[Item_Code]]&gt;"300000", "Capital", "Recurrent")</f>
        <v>Recurrent</v>
      </c>
    </row>
    <row r="350" spans="1:47" x14ac:dyDescent="0.25">
      <c r="A350" t="s">
        <v>49</v>
      </c>
      <c r="B350" t="s">
        <v>1400</v>
      </c>
      <c r="C350" t="s">
        <v>31</v>
      </c>
      <c r="D350" t="s">
        <v>1031</v>
      </c>
      <c r="E350" t="s">
        <v>75</v>
      </c>
      <c r="F350" t="s">
        <v>1042</v>
      </c>
      <c r="G350" t="s">
        <v>87</v>
      </c>
      <c r="H350" t="s">
        <v>1401</v>
      </c>
      <c r="I350" t="s">
        <v>499</v>
      </c>
      <c r="J350" t="s">
        <v>1402</v>
      </c>
      <c r="K350" t="s">
        <v>1411</v>
      </c>
      <c r="L350" t="s">
        <v>1412</v>
      </c>
      <c r="M350" t="s">
        <v>1044</v>
      </c>
      <c r="N350" t="s">
        <v>1045</v>
      </c>
      <c r="O350" t="s">
        <v>1122</v>
      </c>
      <c r="P350" t="s">
        <v>1123</v>
      </c>
      <c r="Q350" s="11">
        <v>0</v>
      </c>
      <c r="R350" s="11">
        <v>0</v>
      </c>
      <c r="S350" s="11">
        <v>0</v>
      </c>
      <c r="T350" s="11">
        <v>0</v>
      </c>
      <c r="U350" s="11">
        <v>24000000</v>
      </c>
      <c r="V350" s="11">
        <v>0</v>
      </c>
      <c r="W350" s="11">
        <v>24000000</v>
      </c>
      <c r="X350" s="11">
        <v>0</v>
      </c>
      <c r="Y350" s="11">
        <v>0</v>
      </c>
      <c r="Z350" s="11">
        <v>0</v>
      </c>
      <c r="AA350" s="11">
        <v>0</v>
      </c>
      <c r="AB350" s="11">
        <v>0</v>
      </c>
      <c r="AC350" s="11">
        <v>6000000</v>
      </c>
      <c r="AD350" s="11">
        <v>6000000</v>
      </c>
      <c r="AE350" s="11">
        <v>0</v>
      </c>
      <c r="AF350" s="11">
        <v>0</v>
      </c>
      <c r="AG350" s="11">
        <v>6000000</v>
      </c>
      <c r="AH350" s="11">
        <v>6000000</v>
      </c>
      <c r="AI350" s="11">
        <v>0</v>
      </c>
      <c r="AJ350" s="11">
        <v>0</v>
      </c>
      <c r="AK350" s="11">
        <v>12000000</v>
      </c>
      <c r="AL350" s="11">
        <v>12000000</v>
      </c>
      <c r="AM350" s="11">
        <v>0</v>
      </c>
      <c r="AN350" s="11">
        <v>0</v>
      </c>
      <c r="AO3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3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3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 s="11">
        <f>Table_PBS_SQL_DB2_PBSSQL_PBS_NDP_Tina_CG_QtrlyPerformance_Final[[#This Row],[GOU REL]]+Table_PBS_SQL_DB2_PBSSQL_PBS_NDP_Tina_CG_QtrlyPerformance_Final[[#This Row],[EXT REL]]</f>
        <v>24000000</v>
      </c>
      <c r="AT350" s="11">
        <f>Table_PBS_SQL_DB2_PBSSQL_PBS_NDP_Tina_CG_QtrlyPerformance_Final[[#This Row],[GOU EXP]]+Table_PBS_SQL_DB2_PBSSQL_PBS_NDP_Tina_CG_QtrlyPerformance_Final[[#This Row],[EXT EXP]]</f>
        <v>24000000</v>
      </c>
      <c r="AU350" s="11" t="str">
        <f>IF(Table_PBS_SQL_DB2_PBSSQL_PBS_NDP_Tina_CG_QtrlyPerformance_Final[[#This Row],[Item_Code]]&gt;"300000", "Capital", "Recurrent")</f>
        <v>Recurrent</v>
      </c>
    </row>
    <row r="351" spans="1:47" x14ac:dyDescent="0.25">
      <c r="A351" t="s">
        <v>49</v>
      </c>
      <c r="B351" t="s">
        <v>1400</v>
      </c>
      <c r="C351" t="s">
        <v>31</v>
      </c>
      <c r="D351" t="s">
        <v>1031</v>
      </c>
      <c r="E351" t="s">
        <v>75</v>
      </c>
      <c r="F351" t="s">
        <v>1042</v>
      </c>
      <c r="G351" t="s">
        <v>87</v>
      </c>
      <c r="H351" t="s">
        <v>1401</v>
      </c>
      <c r="I351" t="s">
        <v>499</v>
      </c>
      <c r="J351" t="s">
        <v>1402</v>
      </c>
      <c r="K351" t="s">
        <v>1411</v>
      </c>
      <c r="L351" t="s">
        <v>1412</v>
      </c>
      <c r="M351" t="s">
        <v>1044</v>
      </c>
      <c r="N351" t="s">
        <v>1045</v>
      </c>
      <c r="O351" t="s">
        <v>1004</v>
      </c>
      <c r="P351" t="s">
        <v>868</v>
      </c>
      <c r="Q351" s="11">
        <v>0</v>
      </c>
      <c r="R351" s="11">
        <v>0</v>
      </c>
      <c r="S351" s="11">
        <v>0</v>
      </c>
      <c r="T351" s="11">
        <v>0</v>
      </c>
      <c r="U351" s="11">
        <v>68000000</v>
      </c>
      <c r="V351" s="11">
        <v>0</v>
      </c>
      <c r="W351" s="11">
        <v>18000000</v>
      </c>
      <c r="X351" s="11">
        <v>50000000</v>
      </c>
      <c r="Y351" s="11">
        <v>0</v>
      </c>
      <c r="Z351" s="11">
        <v>0</v>
      </c>
      <c r="AA351" s="11">
        <v>0</v>
      </c>
      <c r="AB351" s="11">
        <v>0</v>
      </c>
      <c r="AC351" s="11">
        <v>4500000</v>
      </c>
      <c r="AD351" s="11">
        <v>4500000</v>
      </c>
      <c r="AE351" s="11">
        <v>0</v>
      </c>
      <c r="AF351" s="11">
        <v>0</v>
      </c>
      <c r="AG351" s="11">
        <v>4500000</v>
      </c>
      <c r="AH351" s="11">
        <v>4500000</v>
      </c>
      <c r="AI351" s="11">
        <v>0</v>
      </c>
      <c r="AJ351" s="11">
        <v>0</v>
      </c>
      <c r="AK351" s="11">
        <v>9000000</v>
      </c>
      <c r="AL351" s="11">
        <v>9000000</v>
      </c>
      <c r="AM351" s="11">
        <v>0</v>
      </c>
      <c r="AN351" s="11">
        <v>0</v>
      </c>
      <c r="AO3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3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3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 s="11">
        <f>Table_PBS_SQL_DB2_PBSSQL_PBS_NDP_Tina_CG_QtrlyPerformance_Final[[#This Row],[GOU REL]]+Table_PBS_SQL_DB2_PBSSQL_PBS_NDP_Tina_CG_QtrlyPerformance_Final[[#This Row],[EXT REL]]</f>
        <v>18000000</v>
      </c>
      <c r="AT351" s="11">
        <f>Table_PBS_SQL_DB2_PBSSQL_PBS_NDP_Tina_CG_QtrlyPerformance_Final[[#This Row],[GOU EXP]]+Table_PBS_SQL_DB2_PBSSQL_PBS_NDP_Tina_CG_QtrlyPerformance_Final[[#This Row],[EXT EXP]]</f>
        <v>18000000</v>
      </c>
      <c r="AU351" s="11" t="str">
        <f>IF(Table_PBS_SQL_DB2_PBSSQL_PBS_NDP_Tina_CG_QtrlyPerformance_Final[[#This Row],[Item_Code]]&gt;"300000", "Capital", "Recurrent")</f>
        <v>Recurrent</v>
      </c>
    </row>
    <row r="352" spans="1:47" x14ac:dyDescent="0.25">
      <c r="A352" t="s">
        <v>49</v>
      </c>
      <c r="B352" t="s">
        <v>1400</v>
      </c>
      <c r="C352" t="s">
        <v>31</v>
      </c>
      <c r="D352" t="s">
        <v>1031</v>
      </c>
      <c r="E352" t="s">
        <v>75</v>
      </c>
      <c r="F352" t="s">
        <v>1042</v>
      </c>
      <c r="G352" t="s">
        <v>87</v>
      </c>
      <c r="H352" t="s">
        <v>1401</v>
      </c>
      <c r="I352" t="s">
        <v>499</v>
      </c>
      <c r="J352" t="s">
        <v>1402</v>
      </c>
      <c r="K352" t="s">
        <v>40</v>
      </c>
      <c r="L352" t="s">
        <v>1069</v>
      </c>
      <c r="M352" t="s">
        <v>1044</v>
      </c>
      <c r="N352" t="s">
        <v>1045</v>
      </c>
      <c r="O352" t="s">
        <v>1005</v>
      </c>
      <c r="P352" t="s">
        <v>1006</v>
      </c>
      <c r="Q352" s="11">
        <v>0</v>
      </c>
      <c r="R352" s="11">
        <v>0</v>
      </c>
      <c r="S352" s="11">
        <v>0</v>
      </c>
      <c r="T352" s="11">
        <v>0</v>
      </c>
      <c r="U352" s="11">
        <v>495746732</v>
      </c>
      <c r="V352" s="11">
        <v>0</v>
      </c>
      <c r="W352" s="11">
        <v>68000000</v>
      </c>
      <c r="X352" s="11">
        <v>427746732</v>
      </c>
      <c r="Y352" s="11">
        <v>0</v>
      </c>
      <c r="Z352" s="11">
        <v>0</v>
      </c>
      <c r="AA352" s="11">
        <v>0</v>
      </c>
      <c r="AB352" s="11">
        <v>0</v>
      </c>
      <c r="AC352" s="11">
        <v>17000000</v>
      </c>
      <c r="AD352" s="11">
        <v>2370000</v>
      </c>
      <c r="AE352" s="11">
        <v>0</v>
      </c>
      <c r="AF352" s="11">
        <v>0</v>
      </c>
      <c r="AG352" s="11">
        <v>17000000</v>
      </c>
      <c r="AH352" s="11">
        <v>30717925</v>
      </c>
      <c r="AI352" s="11">
        <v>0</v>
      </c>
      <c r="AJ352" s="11">
        <v>0</v>
      </c>
      <c r="AK352" s="11">
        <v>0</v>
      </c>
      <c r="AL352" s="11">
        <v>912075</v>
      </c>
      <c r="AM352" s="11">
        <v>0</v>
      </c>
      <c r="AN352" s="11">
        <v>0</v>
      </c>
      <c r="AO3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34000000</v>
      </c>
      <c r="AP3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34000000</v>
      </c>
      <c r="AR3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 s="11">
        <f>Table_PBS_SQL_DB2_PBSSQL_PBS_NDP_Tina_CG_QtrlyPerformance_Final[[#This Row],[GOU REL]]+Table_PBS_SQL_DB2_PBSSQL_PBS_NDP_Tina_CG_QtrlyPerformance_Final[[#This Row],[EXT REL]]</f>
        <v>34000000</v>
      </c>
      <c r="AT352" s="11">
        <f>Table_PBS_SQL_DB2_PBSSQL_PBS_NDP_Tina_CG_QtrlyPerformance_Final[[#This Row],[GOU EXP]]+Table_PBS_SQL_DB2_PBSSQL_PBS_NDP_Tina_CG_QtrlyPerformance_Final[[#This Row],[EXT EXP]]</f>
        <v>34000000</v>
      </c>
      <c r="AU352" s="11" t="str">
        <f>IF(Table_PBS_SQL_DB2_PBSSQL_PBS_NDP_Tina_CG_QtrlyPerformance_Final[[#This Row],[Item_Code]]&gt;"300000", "Capital", "Recurrent")</f>
        <v>Recurrent</v>
      </c>
    </row>
    <row r="353" spans="1:47" x14ac:dyDescent="0.25">
      <c r="A353" t="s">
        <v>49</v>
      </c>
      <c r="B353" t="s">
        <v>1400</v>
      </c>
      <c r="C353" t="s">
        <v>31</v>
      </c>
      <c r="D353" t="s">
        <v>1031</v>
      </c>
      <c r="E353" t="s">
        <v>75</v>
      </c>
      <c r="F353" t="s">
        <v>1042</v>
      </c>
      <c r="G353" t="s">
        <v>87</v>
      </c>
      <c r="H353" t="s">
        <v>1401</v>
      </c>
      <c r="I353" t="s">
        <v>499</v>
      </c>
      <c r="J353" t="s">
        <v>1402</v>
      </c>
      <c r="K353" t="s">
        <v>145</v>
      </c>
      <c r="L353" t="s">
        <v>1413</v>
      </c>
      <c r="M353" t="s">
        <v>866</v>
      </c>
      <c r="N353" t="s">
        <v>867</v>
      </c>
      <c r="O353" t="s">
        <v>1002</v>
      </c>
      <c r="P353" t="s">
        <v>1003</v>
      </c>
      <c r="Q353" s="11">
        <v>0</v>
      </c>
      <c r="R353" s="11">
        <v>0</v>
      </c>
      <c r="S353" s="11">
        <v>0</v>
      </c>
      <c r="T353" s="11">
        <v>0</v>
      </c>
      <c r="U353" s="11">
        <v>50000000</v>
      </c>
      <c r="V353" s="11">
        <v>0</v>
      </c>
      <c r="W353" s="11">
        <v>50000000</v>
      </c>
      <c r="X353" s="11">
        <v>0</v>
      </c>
      <c r="Y353" s="11">
        <v>0</v>
      </c>
      <c r="Z353" s="11">
        <v>0</v>
      </c>
      <c r="AA353" s="11">
        <v>0</v>
      </c>
      <c r="AB353" s="11">
        <v>0</v>
      </c>
      <c r="AC353" s="11">
        <v>10000000</v>
      </c>
      <c r="AD353" s="11">
        <v>2475000</v>
      </c>
      <c r="AE353" s="11">
        <v>0</v>
      </c>
      <c r="AF353" s="11">
        <v>0</v>
      </c>
      <c r="AG353" s="11">
        <v>12500000</v>
      </c>
      <c r="AH353" s="11">
        <v>20025000</v>
      </c>
      <c r="AI353" s="11">
        <v>0</v>
      </c>
      <c r="AJ353" s="11">
        <v>0</v>
      </c>
      <c r="AK353" s="11">
        <v>27500000</v>
      </c>
      <c r="AL353" s="11">
        <v>27500000</v>
      </c>
      <c r="AM353" s="11">
        <v>0</v>
      </c>
      <c r="AN353" s="11">
        <v>0</v>
      </c>
      <c r="AO3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 s="11">
        <f>Table_PBS_SQL_DB2_PBSSQL_PBS_NDP_Tina_CG_QtrlyPerformance_Final[[#This Row],[GOU REL]]+Table_PBS_SQL_DB2_PBSSQL_PBS_NDP_Tina_CG_QtrlyPerformance_Final[[#This Row],[EXT REL]]</f>
        <v>50000000</v>
      </c>
      <c r="AT353" s="11">
        <f>Table_PBS_SQL_DB2_PBSSQL_PBS_NDP_Tina_CG_QtrlyPerformance_Final[[#This Row],[GOU EXP]]+Table_PBS_SQL_DB2_PBSSQL_PBS_NDP_Tina_CG_QtrlyPerformance_Final[[#This Row],[EXT EXP]]</f>
        <v>50000000</v>
      </c>
      <c r="AU353" s="11" t="str">
        <f>IF(Table_PBS_SQL_DB2_PBSSQL_PBS_NDP_Tina_CG_QtrlyPerformance_Final[[#This Row],[Item_Code]]&gt;"300000", "Capital", "Recurrent")</f>
        <v>Recurrent</v>
      </c>
    </row>
    <row r="354" spans="1:47" x14ac:dyDescent="0.25">
      <c r="A354" t="s">
        <v>49</v>
      </c>
      <c r="B354" t="s">
        <v>1400</v>
      </c>
      <c r="C354" t="s">
        <v>31</v>
      </c>
      <c r="D354" t="s">
        <v>1048</v>
      </c>
      <c r="E354" t="s">
        <v>87</v>
      </c>
      <c r="F354" t="s">
        <v>1157</v>
      </c>
      <c r="G354" t="s">
        <v>75</v>
      </c>
      <c r="H354" t="s">
        <v>1414</v>
      </c>
      <c r="I354" t="s">
        <v>493</v>
      </c>
      <c r="J354" t="s">
        <v>1415</v>
      </c>
      <c r="K354" t="s">
        <v>1416</v>
      </c>
      <c r="L354" t="s">
        <v>1417</v>
      </c>
      <c r="M354" t="s">
        <v>1044</v>
      </c>
      <c r="N354" t="s">
        <v>1045</v>
      </c>
      <c r="O354" t="s">
        <v>1418</v>
      </c>
      <c r="P354" t="s">
        <v>1419</v>
      </c>
      <c r="Q354" s="11">
        <v>0</v>
      </c>
      <c r="R354" s="11">
        <v>800000000</v>
      </c>
      <c r="S354" s="11">
        <v>0</v>
      </c>
      <c r="T354" s="11">
        <v>800000000</v>
      </c>
      <c r="U354" s="11">
        <v>800000000</v>
      </c>
      <c r="V354" s="11">
        <v>0</v>
      </c>
      <c r="W354" s="11">
        <v>0</v>
      </c>
      <c r="X354" s="11">
        <v>0</v>
      </c>
      <c r="Y354" s="11">
        <v>0</v>
      </c>
      <c r="Z354" s="11">
        <v>0</v>
      </c>
      <c r="AA354" s="11">
        <v>0</v>
      </c>
      <c r="AB354" s="11">
        <v>0</v>
      </c>
      <c r="AC354" s="11">
        <v>0</v>
      </c>
      <c r="AD354" s="11">
        <v>0</v>
      </c>
      <c r="AE354" s="11">
        <v>0</v>
      </c>
      <c r="AF354" s="11">
        <v>0</v>
      </c>
      <c r="AG354" s="11">
        <v>0</v>
      </c>
      <c r="AH354" s="11">
        <v>0</v>
      </c>
      <c r="AI354" s="11">
        <v>0</v>
      </c>
      <c r="AJ354" s="11">
        <v>0</v>
      </c>
      <c r="AK354" s="11">
        <v>0</v>
      </c>
      <c r="AL354" s="11">
        <v>0</v>
      </c>
      <c r="AM354" s="11">
        <v>0</v>
      </c>
      <c r="AN354" s="11">
        <v>0</v>
      </c>
      <c r="AO3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 s="11">
        <f>Table_PBS_SQL_DB2_PBSSQL_PBS_NDP_Tina_CG_QtrlyPerformance_Final[[#This Row],[GOU REL]]+Table_PBS_SQL_DB2_PBSSQL_PBS_NDP_Tina_CG_QtrlyPerformance_Final[[#This Row],[EXT REL]]</f>
        <v>0</v>
      </c>
      <c r="AT354" s="11">
        <f>Table_PBS_SQL_DB2_PBSSQL_PBS_NDP_Tina_CG_QtrlyPerformance_Final[[#This Row],[GOU EXP]]+Table_PBS_SQL_DB2_PBSSQL_PBS_NDP_Tina_CG_QtrlyPerformance_Final[[#This Row],[EXT EXP]]</f>
        <v>0</v>
      </c>
      <c r="AU354" s="11" t="str">
        <f>IF(Table_PBS_SQL_DB2_PBSSQL_PBS_NDP_Tina_CG_QtrlyPerformance_Final[[#This Row],[Item_Code]]&gt;"300000", "Capital", "Recurrent")</f>
        <v>Capital</v>
      </c>
    </row>
    <row r="355" spans="1:47" x14ac:dyDescent="0.25">
      <c r="A355" t="s">
        <v>49</v>
      </c>
      <c r="B355" t="s">
        <v>1400</v>
      </c>
      <c r="C355" t="s">
        <v>119</v>
      </c>
      <c r="D355" t="s">
        <v>885</v>
      </c>
      <c r="E355" t="s">
        <v>31</v>
      </c>
      <c r="F355" t="s">
        <v>886</v>
      </c>
      <c r="G355" t="s">
        <v>31</v>
      </c>
      <c r="H355" t="s">
        <v>1420</v>
      </c>
      <c r="I355" t="s">
        <v>896</v>
      </c>
      <c r="J355" t="s">
        <v>897</v>
      </c>
      <c r="K355" t="s">
        <v>127</v>
      </c>
      <c r="L355" t="s">
        <v>1421</v>
      </c>
      <c r="M355" t="s">
        <v>1422</v>
      </c>
      <c r="N355" t="s">
        <v>1423</v>
      </c>
      <c r="O355" t="s">
        <v>1083</v>
      </c>
      <c r="P355" t="s">
        <v>1084</v>
      </c>
      <c r="Q355" s="11">
        <v>0</v>
      </c>
      <c r="R355" s="11">
        <v>0</v>
      </c>
      <c r="S355" s="11">
        <v>0</v>
      </c>
      <c r="T355" s="11">
        <v>0</v>
      </c>
      <c r="U355" s="11">
        <v>0</v>
      </c>
      <c r="V355" s="11">
        <v>0</v>
      </c>
      <c r="W355" s="11">
        <v>0</v>
      </c>
      <c r="X355" s="11">
        <v>0</v>
      </c>
      <c r="Y355" s="11">
        <v>0</v>
      </c>
      <c r="Z355" s="11">
        <v>0</v>
      </c>
      <c r="AA355" s="11">
        <v>317500000</v>
      </c>
      <c r="AB355" s="11">
        <v>317500000</v>
      </c>
      <c r="AC355" s="11">
        <v>0</v>
      </c>
      <c r="AD355" s="11">
        <v>0</v>
      </c>
      <c r="AE355" s="11">
        <v>0</v>
      </c>
      <c r="AF355" s="11">
        <v>0</v>
      </c>
      <c r="AG355" s="11">
        <v>0</v>
      </c>
      <c r="AH355" s="11">
        <v>0</v>
      </c>
      <c r="AI355" s="11">
        <v>0</v>
      </c>
      <c r="AJ355" s="11">
        <v>0</v>
      </c>
      <c r="AK355" s="11">
        <v>0</v>
      </c>
      <c r="AL355" s="11">
        <v>0</v>
      </c>
      <c r="AM355" s="11">
        <v>0</v>
      </c>
      <c r="AN355" s="11">
        <v>0</v>
      </c>
      <c r="AO3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317500000</v>
      </c>
      <c r="AQ3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317500000</v>
      </c>
      <c r="AS355" s="11">
        <f>Table_PBS_SQL_DB2_PBSSQL_PBS_NDP_Tina_CG_QtrlyPerformance_Final[[#This Row],[GOU REL]]+Table_PBS_SQL_DB2_PBSSQL_PBS_NDP_Tina_CG_QtrlyPerformance_Final[[#This Row],[EXT REL]]</f>
        <v>317500000</v>
      </c>
      <c r="AT355" s="11">
        <f>Table_PBS_SQL_DB2_PBSSQL_PBS_NDP_Tina_CG_QtrlyPerformance_Final[[#This Row],[GOU EXP]]+Table_PBS_SQL_DB2_PBSSQL_PBS_NDP_Tina_CG_QtrlyPerformance_Final[[#This Row],[EXT EXP]]</f>
        <v>317500000</v>
      </c>
      <c r="AU355" s="11" t="str">
        <f>IF(Table_PBS_SQL_DB2_PBSSQL_PBS_NDP_Tina_CG_QtrlyPerformance_Final[[#This Row],[Item_Code]]&gt;"300000", "Capital", "Recurrent")</f>
        <v>Recurrent</v>
      </c>
    </row>
    <row r="356" spans="1:47" x14ac:dyDescent="0.25">
      <c r="A356" t="s">
        <v>49</v>
      </c>
      <c r="B356" t="s">
        <v>1400</v>
      </c>
      <c r="C356" t="s">
        <v>119</v>
      </c>
      <c r="D356" t="s">
        <v>885</v>
      </c>
      <c r="E356" t="s">
        <v>31</v>
      </c>
      <c r="F356" t="s">
        <v>886</v>
      </c>
      <c r="G356" t="s">
        <v>31</v>
      </c>
      <c r="H356" t="s">
        <v>1420</v>
      </c>
      <c r="I356" t="s">
        <v>896</v>
      </c>
      <c r="J356" t="s">
        <v>897</v>
      </c>
      <c r="K356" t="s">
        <v>127</v>
      </c>
      <c r="L356" t="s">
        <v>1421</v>
      </c>
      <c r="M356" t="s">
        <v>1422</v>
      </c>
      <c r="N356" t="s">
        <v>1423</v>
      </c>
      <c r="O356" t="s">
        <v>1005</v>
      </c>
      <c r="P356" t="s">
        <v>1006</v>
      </c>
      <c r="Q356" s="11">
        <v>0</v>
      </c>
      <c r="R356" s="11">
        <v>0</v>
      </c>
      <c r="S356" s="11">
        <v>0</v>
      </c>
      <c r="T356" s="11">
        <v>0</v>
      </c>
      <c r="U356" s="11">
        <v>0</v>
      </c>
      <c r="V356" s="11">
        <v>0</v>
      </c>
      <c r="W356" s="11">
        <v>0</v>
      </c>
      <c r="X356" s="11">
        <v>0</v>
      </c>
      <c r="Y356" s="11">
        <v>0</v>
      </c>
      <c r="Z356" s="11">
        <v>0</v>
      </c>
      <c r="AA356" s="11">
        <v>0</v>
      </c>
      <c r="AB356" s="11">
        <v>0</v>
      </c>
      <c r="AC356" s="11">
        <v>0</v>
      </c>
      <c r="AD356" s="11">
        <v>0</v>
      </c>
      <c r="AE356" s="11">
        <v>21386000</v>
      </c>
      <c r="AF356" s="11">
        <v>21386000</v>
      </c>
      <c r="AG356" s="11">
        <v>0</v>
      </c>
      <c r="AH356" s="11">
        <v>0</v>
      </c>
      <c r="AI356" s="11">
        <v>9560000</v>
      </c>
      <c r="AJ356" s="11">
        <v>9560000</v>
      </c>
      <c r="AK356" s="11">
        <v>0</v>
      </c>
      <c r="AL356" s="11">
        <v>0</v>
      </c>
      <c r="AM356" s="11">
        <v>0</v>
      </c>
      <c r="AN356" s="11">
        <v>0</v>
      </c>
      <c r="AO3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30946000</v>
      </c>
      <c r="AQ3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30946000</v>
      </c>
      <c r="AS356" s="11">
        <f>Table_PBS_SQL_DB2_PBSSQL_PBS_NDP_Tina_CG_QtrlyPerformance_Final[[#This Row],[GOU REL]]+Table_PBS_SQL_DB2_PBSSQL_PBS_NDP_Tina_CG_QtrlyPerformance_Final[[#This Row],[EXT REL]]</f>
        <v>30946000</v>
      </c>
      <c r="AT356" s="11">
        <f>Table_PBS_SQL_DB2_PBSSQL_PBS_NDP_Tina_CG_QtrlyPerformance_Final[[#This Row],[GOU EXP]]+Table_PBS_SQL_DB2_PBSSQL_PBS_NDP_Tina_CG_QtrlyPerformance_Final[[#This Row],[EXT EXP]]</f>
        <v>30946000</v>
      </c>
      <c r="AU356" s="11" t="str">
        <f>IF(Table_PBS_SQL_DB2_PBSSQL_PBS_NDP_Tina_CG_QtrlyPerformance_Final[[#This Row],[Item_Code]]&gt;"300000", "Capital", "Recurrent")</f>
        <v>Recurrent</v>
      </c>
    </row>
    <row r="357" spans="1:47" x14ac:dyDescent="0.25">
      <c r="A357" t="s">
        <v>49</v>
      </c>
      <c r="B357" t="s">
        <v>1400</v>
      </c>
      <c r="C357" t="s">
        <v>119</v>
      </c>
      <c r="D357" t="s">
        <v>885</v>
      </c>
      <c r="E357" t="s">
        <v>31</v>
      </c>
      <c r="F357" t="s">
        <v>886</v>
      </c>
      <c r="G357" t="s">
        <v>31</v>
      </c>
      <c r="H357" t="s">
        <v>1420</v>
      </c>
      <c r="I357" t="s">
        <v>896</v>
      </c>
      <c r="J357" t="s">
        <v>897</v>
      </c>
      <c r="K357" t="s">
        <v>127</v>
      </c>
      <c r="L357" t="s">
        <v>1421</v>
      </c>
      <c r="M357" t="s">
        <v>1424</v>
      </c>
      <c r="N357" t="s">
        <v>1425</v>
      </c>
      <c r="O357" t="s">
        <v>1426</v>
      </c>
      <c r="P357" t="s">
        <v>1427</v>
      </c>
      <c r="Q357" s="11">
        <v>0</v>
      </c>
      <c r="R357" s="11">
        <v>0</v>
      </c>
      <c r="S357" s="11">
        <v>0</v>
      </c>
      <c r="T357" s="11">
        <v>0</v>
      </c>
      <c r="U357" s="11">
        <v>0</v>
      </c>
      <c r="V357" s="11">
        <v>0</v>
      </c>
      <c r="W357" s="11">
        <v>0</v>
      </c>
      <c r="X357" s="11">
        <v>0</v>
      </c>
      <c r="Y357" s="11">
        <v>0</v>
      </c>
      <c r="Z357" s="11">
        <v>0</v>
      </c>
      <c r="AA357" s="11">
        <v>171489400</v>
      </c>
      <c r="AB357" s="11">
        <v>171489400</v>
      </c>
      <c r="AC357" s="11">
        <v>0</v>
      </c>
      <c r="AD357" s="11">
        <v>0</v>
      </c>
      <c r="AE357" s="11">
        <v>1313715583</v>
      </c>
      <c r="AF357" s="11">
        <v>1313715583</v>
      </c>
      <c r="AG357" s="11">
        <v>0</v>
      </c>
      <c r="AH357" s="11">
        <v>0</v>
      </c>
      <c r="AI357" s="11">
        <v>0</v>
      </c>
      <c r="AJ357" s="11">
        <v>0</v>
      </c>
      <c r="AK357" s="11">
        <v>0</v>
      </c>
      <c r="AL357" s="11">
        <v>0</v>
      </c>
      <c r="AM357" s="11">
        <v>0</v>
      </c>
      <c r="AN357" s="11">
        <v>0</v>
      </c>
      <c r="AO3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1485204983</v>
      </c>
      <c r="AQ3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1485204983</v>
      </c>
      <c r="AS357" s="11">
        <f>Table_PBS_SQL_DB2_PBSSQL_PBS_NDP_Tina_CG_QtrlyPerformance_Final[[#This Row],[GOU REL]]+Table_PBS_SQL_DB2_PBSSQL_PBS_NDP_Tina_CG_QtrlyPerformance_Final[[#This Row],[EXT REL]]</f>
        <v>1485204983</v>
      </c>
      <c r="AT357" s="11">
        <f>Table_PBS_SQL_DB2_PBSSQL_PBS_NDP_Tina_CG_QtrlyPerformance_Final[[#This Row],[GOU EXP]]+Table_PBS_SQL_DB2_PBSSQL_PBS_NDP_Tina_CG_QtrlyPerformance_Final[[#This Row],[EXT EXP]]</f>
        <v>1485204983</v>
      </c>
      <c r="AU357" s="11" t="str">
        <f>IF(Table_PBS_SQL_DB2_PBSSQL_PBS_NDP_Tina_CG_QtrlyPerformance_Final[[#This Row],[Item_Code]]&gt;"300000", "Capital", "Recurrent")</f>
        <v>Recurrent</v>
      </c>
    </row>
    <row r="358" spans="1:47" x14ac:dyDescent="0.25">
      <c r="A358" t="s">
        <v>49</v>
      </c>
      <c r="B358" t="s">
        <v>1400</v>
      </c>
      <c r="C358" t="s">
        <v>119</v>
      </c>
      <c r="D358" t="s">
        <v>885</v>
      </c>
      <c r="E358" t="s">
        <v>31</v>
      </c>
      <c r="F358" t="s">
        <v>886</v>
      </c>
      <c r="G358" t="s">
        <v>31</v>
      </c>
      <c r="H358" t="s">
        <v>1420</v>
      </c>
      <c r="I358" t="s">
        <v>493</v>
      </c>
      <c r="J358" t="s">
        <v>1428</v>
      </c>
      <c r="K358" t="s">
        <v>135</v>
      </c>
      <c r="L358" t="s">
        <v>1429</v>
      </c>
      <c r="M358" t="s">
        <v>1130</v>
      </c>
      <c r="N358" t="s">
        <v>1131</v>
      </c>
      <c r="O358" t="s">
        <v>922</v>
      </c>
      <c r="P358" t="s">
        <v>923</v>
      </c>
      <c r="Q358" s="11">
        <v>0</v>
      </c>
      <c r="R358" s="11">
        <v>0</v>
      </c>
      <c r="S358" s="11">
        <v>0</v>
      </c>
      <c r="T358" s="11">
        <v>0</v>
      </c>
      <c r="U358" s="11">
        <v>63000000</v>
      </c>
      <c r="V358" s="11">
        <v>0</v>
      </c>
      <c r="W358" s="11">
        <v>17000000</v>
      </c>
      <c r="X358" s="11">
        <v>46000000</v>
      </c>
      <c r="Y358" s="11">
        <v>0</v>
      </c>
      <c r="Z358" s="11">
        <v>0</v>
      </c>
      <c r="AA358" s="11">
        <v>0</v>
      </c>
      <c r="AB358" s="11">
        <v>0</v>
      </c>
      <c r="AC358" s="11">
        <v>4250000</v>
      </c>
      <c r="AD358" s="11">
        <v>4250000</v>
      </c>
      <c r="AE358" s="11">
        <v>0</v>
      </c>
      <c r="AF358" s="11">
        <v>0</v>
      </c>
      <c r="AG358" s="11">
        <v>4250000</v>
      </c>
      <c r="AH358" s="11">
        <v>4250000</v>
      </c>
      <c r="AI358" s="11">
        <v>0</v>
      </c>
      <c r="AJ358" s="11">
        <v>0</v>
      </c>
      <c r="AK358" s="11">
        <v>8500000</v>
      </c>
      <c r="AL358" s="11">
        <v>8500000</v>
      </c>
      <c r="AM358" s="11">
        <v>0</v>
      </c>
      <c r="AN358" s="11">
        <v>0</v>
      </c>
      <c r="AO3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v>
      </c>
      <c r="AP3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v>
      </c>
      <c r="AR3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 s="11">
        <f>Table_PBS_SQL_DB2_PBSSQL_PBS_NDP_Tina_CG_QtrlyPerformance_Final[[#This Row],[GOU REL]]+Table_PBS_SQL_DB2_PBSSQL_PBS_NDP_Tina_CG_QtrlyPerformance_Final[[#This Row],[EXT REL]]</f>
        <v>17000000</v>
      </c>
      <c r="AT358" s="11">
        <f>Table_PBS_SQL_DB2_PBSSQL_PBS_NDP_Tina_CG_QtrlyPerformance_Final[[#This Row],[GOU EXP]]+Table_PBS_SQL_DB2_PBSSQL_PBS_NDP_Tina_CG_QtrlyPerformance_Final[[#This Row],[EXT EXP]]</f>
        <v>17000000</v>
      </c>
      <c r="AU358" s="11" t="str">
        <f>IF(Table_PBS_SQL_DB2_PBSSQL_PBS_NDP_Tina_CG_QtrlyPerformance_Final[[#This Row],[Item_Code]]&gt;"300000", "Capital", "Recurrent")</f>
        <v>Recurrent</v>
      </c>
    </row>
    <row r="359" spans="1:47" x14ac:dyDescent="0.25">
      <c r="A359" t="s">
        <v>49</v>
      </c>
      <c r="B359" t="s">
        <v>1400</v>
      </c>
      <c r="C359" t="s">
        <v>119</v>
      </c>
      <c r="D359" t="s">
        <v>885</v>
      </c>
      <c r="E359" t="s">
        <v>31</v>
      </c>
      <c r="F359" t="s">
        <v>886</v>
      </c>
      <c r="G359" t="s">
        <v>31</v>
      </c>
      <c r="H359" t="s">
        <v>1420</v>
      </c>
      <c r="I359" t="s">
        <v>493</v>
      </c>
      <c r="J359" t="s">
        <v>1428</v>
      </c>
      <c r="K359" t="s">
        <v>135</v>
      </c>
      <c r="L359" t="s">
        <v>1429</v>
      </c>
      <c r="M359" t="s">
        <v>1377</v>
      </c>
      <c r="N359" t="s">
        <v>1378</v>
      </c>
      <c r="O359" t="s">
        <v>1005</v>
      </c>
      <c r="P359" t="s">
        <v>1006</v>
      </c>
      <c r="Q359" s="11">
        <v>0</v>
      </c>
      <c r="R359" s="11">
        <v>0</v>
      </c>
      <c r="S359" s="11">
        <v>0</v>
      </c>
      <c r="T359" s="11">
        <v>0</v>
      </c>
      <c r="U359" s="11">
        <v>20000000</v>
      </c>
      <c r="V359" s="11">
        <v>0</v>
      </c>
      <c r="W359" s="11">
        <v>20000000</v>
      </c>
      <c r="X359" s="11">
        <v>0</v>
      </c>
      <c r="Y359" s="11">
        <v>0</v>
      </c>
      <c r="Z359" s="11">
        <v>0</v>
      </c>
      <c r="AA359" s="11">
        <v>0</v>
      </c>
      <c r="AB359" s="11">
        <v>0</v>
      </c>
      <c r="AC359" s="11">
        <v>5000000</v>
      </c>
      <c r="AD359" s="11">
        <v>4353000</v>
      </c>
      <c r="AE359" s="11">
        <v>0</v>
      </c>
      <c r="AF359" s="11">
        <v>0</v>
      </c>
      <c r="AG359" s="11">
        <v>5000000</v>
      </c>
      <c r="AH359" s="11">
        <v>5647000</v>
      </c>
      <c r="AI359" s="11">
        <v>0</v>
      </c>
      <c r="AJ359" s="11">
        <v>0</v>
      </c>
      <c r="AK359" s="11">
        <v>10000000</v>
      </c>
      <c r="AL359" s="11">
        <v>10000000</v>
      </c>
      <c r="AM359" s="11">
        <v>0</v>
      </c>
      <c r="AN359" s="11">
        <v>0</v>
      </c>
      <c r="AO3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 s="11">
        <f>Table_PBS_SQL_DB2_PBSSQL_PBS_NDP_Tina_CG_QtrlyPerformance_Final[[#This Row],[GOU REL]]+Table_PBS_SQL_DB2_PBSSQL_PBS_NDP_Tina_CG_QtrlyPerformance_Final[[#This Row],[EXT REL]]</f>
        <v>20000000</v>
      </c>
      <c r="AT359" s="11">
        <f>Table_PBS_SQL_DB2_PBSSQL_PBS_NDP_Tina_CG_QtrlyPerformance_Final[[#This Row],[GOU EXP]]+Table_PBS_SQL_DB2_PBSSQL_PBS_NDP_Tina_CG_QtrlyPerformance_Final[[#This Row],[EXT EXP]]</f>
        <v>20000000</v>
      </c>
      <c r="AU359" s="11" t="str">
        <f>IF(Table_PBS_SQL_DB2_PBSSQL_PBS_NDP_Tina_CG_QtrlyPerformance_Final[[#This Row],[Item_Code]]&gt;"300000", "Capital", "Recurrent")</f>
        <v>Recurrent</v>
      </c>
    </row>
    <row r="360" spans="1:47" x14ac:dyDescent="0.25">
      <c r="A360" t="s">
        <v>49</v>
      </c>
      <c r="B360" t="s">
        <v>1400</v>
      </c>
      <c r="C360" t="s">
        <v>119</v>
      </c>
      <c r="D360" t="s">
        <v>885</v>
      </c>
      <c r="E360" t="s">
        <v>31</v>
      </c>
      <c r="F360" t="s">
        <v>886</v>
      </c>
      <c r="G360" t="s">
        <v>31</v>
      </c>
      <c r="H360" t="s">
        <v>1420</v>
      </c>
      <c r="I360" t="s">
        <v>493</v>
      </c>
      <c r="J360" t="s">
        <v>1428</v>
      </c>
      <c r="K360" t="s">
        <v>135</v>
      </c>
      <c r="L360" t="s">
        <v>1429</v>
      </c>
      <c r="M360" t="s">
        <v>1424</v>
      </c>
      <c r="N360" t="s">
        <v>1425</v>
      </c>
      <c r="O360" t="s">
        <v>1430</v>
      </c>
      <c r="P360" t="s">
        <v>1431</v>
      </c>
      <c r="Q360" s="11">
        <v>0</v>
      </c>
      <c r="R360" s="11">
        <v>3155000000</v>
      </c>
      <c r="S360" s="11">
        <v>0</v>
      </c>
      <c r="T360" s="11">
        <v>3155000000</v>
      </c>
      <c r="U360" s="11">
        <v>3155000000</v>
      </c>
      <c r="V360" s="11">
        <v>0</v>
      </c>
      <c r="W360" s="11">
        <v>0</v>
      </c>
      <c r="X360" s="11">
        <v>0</v>
      </c>
      <c r="Y360" s="11">
        <v>0</v>
      </c>
      <c r="Z360" s="11">
        <v>0</v>
      </c>
      <c r="AA360" s="11">
        <v>0</v>
      </c>
      <c r="AB360" s="11">
        <v>0</v>
      </c>
      <c r="AC360" s="11">
        <v>0</v>
      </c>
      <c r="AD360" s="11">
        <v>0</v>
      </c>
      <c r="AE360" s="11">
        <v>0</v>
      </c>
      <c r="AF360" s="11">
        <v>0</v>
      </c>
      <c r="AG360" s="11">
        <v>0</v>
      </c>
      <c r="AH360" s="11">
        <v>0</v>
      </c>
      <c r="AI360" s="11">
        <v>0</v>
      </c>
      <c r="AJ360" s="11">
        <v>0</v>
      </c>
      <c r="AK360" s="11">
        <v>1800000000</v>
      </c>
      <c r="AL360" s="11">
        <v>1799995955</v>
      </c>
      <c r="AM360" s="11">
        <v>0</v>
      </c>
      <c r="AN360" s="11">
        <v>0</v>
      </c>
      <c r="AO3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1800000000</v>
      </c>
      <c r="AP3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1799995955</v>
      </c>
      <c r="AR3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0" s="11">
        <f>Table_PBS_SQL_DB2_PBSSQL_PBS_NDP_Tina_CG_QtrlyPerformance_Final[[#This Row],[GOU REL]]+Table_PBS_SQL_DB2_PBSSQL_PBS_NDP_Tina_CG_QtrlyPerformance_Final[[#This Row],[EXT REL]]</f>
        <v>1800000000</v>
      </c>
      <c r="AT360" s="11">
        <f>Table_PBS_SQL_DB2_PBSSQL_PBS_NDP_Tina_CG_QtrlyPerformance_Final[[#This Row],[GOU EXP]]+Table_PBS_SQL_DB2_PBSSQL_PBS_NDP_Tina_CG_QtrlyPerformance_Final[[#This Row],[EXT EXP]]</f>
        <v>1799995955</v>
      </c>
      <c r="AU360" s="11" t="str">
        <f>IF(Table_PBS_SQL_DB2_PBSSQL_PBS_NDP_Tina_CG_QtrlyPerformance_Final[[#This Row],[Item_Code]]&gt;"300000", "Capital", "Recurrent")</f>
        <v>Capital</v>
      </c>
    </row>
    <row r="361" spans="1:47" x14ac:dyDescent="0.25">
      <c r="A361" t="s">
        <v>49</v>
      </c>
      <c r="B361" t="s">
        <v>1400</v>
      </c>
      <c r="C361" t="s">
        <v>119</v>
      </c>
      <c r="D361" t="s">
        <v>885</v>
      </c>
      <c r="E361" t="s">
        <v>31</v>
      </c>
      <c r="F361" t="s">
        <v>886</v>
      </c>
      <c r="G361" t="s">
        <v>31</v>
      </c>
      <c r="H361" t="s">
        <v>1420</v>
      </c>
      <c r="I361" t="s">
        <v>666</v>
      </c>
      <c r="J361" t="s">
        <v>1432</v>
      </c>
      <c r="K361" t="s">
        <v>127</v>
      </c>
      <c r="L361" t="s">
        <v>1421</v>
      </c>
      <c r="M361" t="s">
        <v>866</v>
      </c>
      <c r="N361" t="s">
        <v>867</v>
      </c>
      <c r="O361" t="s">
        <v>1028</v>
      </c>
      <c r="P361" t="s">
        <v>1029</v>
      </c>
      <c r="Q361" s="11">
        <v>0</v>
      </c>
      <c r="R361" s="11">
        <v>0</v>
      </c>
      <c r="S361" s="11">
        <v>0</v>
      </c>
      <c r="T361" s="11">
        <v>0</v>
      </c>
      <c r="U361" s="11">
        <v>190000000</v>
      </c>
      <c r="V361" s="11">
        <v>0</v>
      </c>
      <c r="W361" s="11">
        <v>70000000</v>
      </c>
      <c r="X361" s="11">
        <v>120000000</v>
      </c>
      <c r="Y361" s="11">
        <v>0</v>
      </c>
      <c r="Z361" s="11">
        <v>0</v>
      </c>
      <c r="AA361" s="11">
        <v>0</v>
      </c>
      <c r="AB361" s="11">
        <v>0</v>
      </c>
      <c r="AC361" s="11">
        <v>17500000</v>
      </c>
      <c r="AD361" s="11">
        <v>17405000</v>
      </c>
      <c r="AE361" s="11">
        <v>0</v>
      </c>
      <c r="AF361" s="11">
        <v>0</v>
      </c>
      <c r="AG361" s="11">
        <v>17500000</v>
      </c>
      <c r="AH361" s="11">
        <v>17411000</v>
      </c>
      <c r="AI361" s="11">
        <v>0</v>
      </c>
      <c r="AJ361" s="11">
        <v>0</v>
      </c>
      <c r="AK361" s="11">
        <v>0</v>
      </c>
      <c r="AL361" s="11">
        <v>184000</v>
      </c>
      <c r="AM361" s="11">
        <v>0</v>
      </c>
      <c r="AN361" s="11">
        <v>0</v>
      </c>
      <c r="AO3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v>
      </c>
      <c r="AP3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v>
      </c>
      <c r="AR3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 s="11">
        <f>Table_PBS_SQL_DB2_PBSSQL_PBS_NDP_Tina_CG_QtrlyPerformance_Final[[#This Row],[GOU REL]]+Table_PBS_SQL_DB2_PBSSQL_PBS_NDP_Tina_CG_QtrlyPerformance_Final[[#This Row],[EXT REL]]</f>
        <v>35000000</v>
      </c>
      <c r="AT361" s="11">
        <f>Table_PBS_SQL_DB2_PBSSQL_PBS_NDP_Tina_CG_QtrlyPerformance_Final[[#This Row],[GOU EXP]]+Table_PBS_SQL_DB2_PBSSQL_PBS_NDP_Tina_CG_QtrlyPerformance_Final[[#This Row],[EXT EXP]]</f>
        <v>35000000</v>
      </c>
      <c r="AU361" s="11" t="str">
        <f>IF(Table_PBS_SQL_DB2_PBSSQL_PBS_NDP_Tina_CG_QtrlyPerformance_Final[[#This Row],[Item_Code]]&gt;"300000", "Capital", "Recurrent")</f>
        <v>Recurrent</v>
      </c>
    </row>
    <row r="362" spans="1:47" x14ac:dyDescent="0.25">
      <c r="A362" t="s">
        <v>49</v>
      </c>
      <c r="B362" t="s">
        <v>1400</v>
      </c>
      <c r="C362" t="s">
        <v>119</v>
      </c>
      <c r="D362" t="s">
        <v>885</v>
      </c>
      <c r="E362" t="s">
        <v>31</v>
      </c>
      <c r="F362" t="s">
        <v>886</v>
      </c>
      <c r="G362" t="s">
        <v>31</v>
      </c>
      <c r="H362" t="s">
        <v>1420</v>
      </c>
      <c r="I362" t="s">
        <v>666</v>
      </c>
      <c r="J362" t="s">
        <v>1432</v>
      </c>
      <c r="K362" t="s">
        <v>127</v>
      </c>
      <c r="L362" t="s">
        <v>1421</v>
      </c>
      <c r="M362" t="s">
        <v>866</v>
      </c>
      <c r="N362" t="s">
        <v>867</v>
      </c>
      <c r="O362" t="s">
        <v>1192</v>
      </c>
      <c r="P362" t="s">
        <v>1193</v>
      </c>
      <c r="Q362" s="11">
        <v>0</v>
      </c>
      <c r="R362" s="11">
        <v>0</v>
      </c>
      <c r="S362" s="11">
        <v>0</v>
      </c>
      <c r="T362" s="11">
        <v>0</v>
      </c>
      <c r="U362" s="11">
        <v>3500000000</v>
      </c>
      <c r="V362" s="11">
        <v>0</v>
      </c>
      <c r="W362" s="11">
        <v>500000000</v>
      </c>
      <c r="X362" s="11">
        <v>3000000000</v>
      </c>
      <c r="Y362" s="11">
        <v>0</v>
      </c>
      <c r="Z362" s="11">
        <v>0</v>
      </c>
      <c r="AA362" s="11">
        <v>0</v>
      </c>
      <c r="AB362" s="11">
        <v>0</v>
      </c>
      <c r="AC362" s="11">
        <v>0</v>
      </c>
      <c r="AD362" s="11">
        <v>0</v>
      </c>
      <c r="AE362" s="11">
        <v>0</v>
      </c>
      <c r="AF362" s="11">
        <v>0</v>
      </c>
      <c r="AG362" s="11">
        <v>0</v>
      </c>
      <c r="AH362" s="11">
        <v>0</v>
      </c>
      <c r="AI362" s="11">
        <v>0</v>
      </c>
      <c r="AJ362" s="11">
        <v>0</v>
      </c>
      <c r="AK362" s="11">
        <v>0</v>
      </c>
      <c r="AL362" s="11">
        <v>0</v>
      </c>
      <c r="AM362" s="11">
        <v>0</v>
      </c>
      <c r="AN362" s="11">
        <v>0</v>
      </c>
      <c r="AO3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 s="11">
        <f>Table_PBS_SQL_DB2_PBSSQL_PBS_NDP_Tina_CG_QtrlyPerformance_Final[[#This Row],[GOU REL]]+Table_PBS_SQL_DB2_PBSSQL_PBS_NDP_Tina_CG_QtrlyPerformance_Final[[#This Row],[EXT REL]]</f>
        <v>0</v>
      </c>
      <c r="AT362" s="11">
        <f>Table_PBS_SQL_DB2_PBSSQL_PBS_NDP_Tina_CG_QtrlyPerformance_Final[[#This Row],[GOU EXP]]+Table_PBS_SQL_DB2_PBSSQL_PBS_NDP_Tina_CG_QtrlyPerformance_Final[[#This Row],[EXT EXP]]</f>
        <v>0</v>
      </c>
      <c r="AU362" s="11" t="str">
        <f>IF(Table_PBS_SQL_DB2_PBSSQL_PBS_NDP_Tina_CG_QtrlyPerformance_Final[[#This Row],[Item_Code]]&gt;"300000", "Capital", "Recurrent")</f>
        <v>Recurrent</v>
      </c>
    </row>
    <row r="363" spans="1:47" x14ac:dyDescent="0.25">
      <c r="A363" t="s">
        <v>49</v>
      </c>
      <c r="B363" t="s">
        <v>1400</v>
      </c>
      <c r="C363" t="s">
        <v>119</v>
      </c>
      <c r="D363" t="s">
        <v>885</v>
      </c>
      <c r="E363" t="s">
        <v>31</v>
      </c>
      <c r="F363" t="s">
        <v>886</v>
      </c>
      <c r="G363" t="s">
        <v>31</v>
      </c>
      <c r="H363" t="s">
        <v>1420</v>
      </c>
      <c r="I363" t="s">
        <v>666</v>
      </c>
      <c r="J363" t="s">
        <v>1432</v>
      </c>
      <c r="K363" t="s">
        <v>127</v>
      </c>
      <c r="L363" t="s">
        <v>1421</v>
      </c>
      <c r="M363" t="s">
        <v>1168</v>
      </c>
      <c r="N363" t="s">
        <v>1169</v>
      </c>
      <c r="O363" t="s">
        <v>1085</v>
      </c>
      <c r="P363" t="s">
        <v>1086</v>
      </c>
      <c r="Q363" s="11">
        <v>0</v>
      </c>
      <c r="R363" s="11">
        <v>0</v>
      </c>
      <c r="S363" s="11">
        <v>0</v>
      </c>
      <c r="T363" s="11">
        <v>0</v>
      </c>
      <c r="U363" s="11">
        <v>500000000</v>
      </c>
      <c r="V363" s="11">
        <v>0</v>
      </c>
      <c r="W363" s="11">
        <v>500000000</v>
      </c>
      <c r="X363" s="11">
        <v>0</v>
      </c>
      <c r="Y363" s="11">
        <v>0</v>
      </c>
      <c r="Z363" s="11">
        <v>0</v>
      </c>
      <c r="AA363" s="11">
        <v>0</v>
      </c>
      <c r="AB363" s="11">
        <v>0</v>
      </c>
      <c r="AC363" s="11">
        <v>125000000</v>
      </c>
      <c r="AD363" s="11">
        <v>0</v>
      </c>
      <c r="AE363" s="11">
        <v>0</v>
      </c>
      <c r="AF363" s="11">
        <v>0</v>
      </c>
      <c r="AG363" s="11">
        <v>150000000</v>
      </c>
      <c r="AH363" s="11">
        <v>260281000</v>
      </c>
      <c r="AI363" s="11">
        <v>0</v>
      </c>
      <c r="AJ363" s="11">
        <v>0</v>
      </c>
      <c r="AK363" s="11">
        <v>0</v>
      </c>
      <c r="AL363" s="11">
        <v>14719000</v>
      </c>
      <c r="AM363" s="11">
        <v>0</v>
      </c>
      <c r="AN363" s="11">
        <v>0</v>
      </c>
      <c r="AO3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275000000</v>
      </c>
      <c r="AP3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275000000</v>
      </c>
      <c r="AR3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 s="11">
        <f>Table_PBS_SQL_DB2_PBSSQL_PBS_NDP_Tina_CG_QtrlyPerformance_Final[[#This Row],[GOU REL]]+Table_PBS_SQL_DB2_PBSSQL_PBS_NDP_Tina_CG_QtrlyPerformance_Final[[#This Row],[EXT REL]]</f>
        <v>275000000</v>
      </c>
      <c r="AT363" s="11">
        <f>Table_PBS_SQL_DB2_PBSSQL_PBS_NDP_Tina_CG_QtrlyPerformance_Final[[#This Row],[GOU EXP]]+Table_PBS_SQL_DB2_PBSSQL_PBS_NDP_Tina_CG_QtrlyPerformance_Final[[#This Row],[EXT EXP]]</f>
        <v>275000000</v>
      </c>
      <c r="AU363" s="11" t="str">
        <f>IF(Table_PBS_SQL_DB2_PBSSQL_PBS_NDP_Tina_CG_QtrlyPerformance_Final[[#This Row],[Item_Code]]&gt;"300000", "Capital", "Recurrent")</f>
        <v>Recurrent</v>
      </c>
    </row>
    <row r="364" spans="1:47" x14ac:dyDescent="0.25">
      <c r="A364" t="s">
        <v>49</v>
      </c>
      <c r="B364" t="s">
        <v>1400</v>
      </c>
      <c r="C364" t="s">
        <v>119</v>
      </c>
      <c r="D364" t="s">
        <v>885</v>
      </c>
      <c r="E364" t="s">
        <v>31</v>
      </c>
      <c r="F364" t="s">
        <v>886</v>
      </c>
      <c r="G364" t="s">
        <v>31</v>
      </c>
      <c r="H364" t="s">
        <v>1420</v>
      </c>
      <c r="I364" t="s">
        <v>666</v>
      </c>
      <c r="J364" t="s">
        <v>1432</v>
      </c>
      <c r="K364" t="s">
        <v>127</v>
      </c>
      <c r="L364" t="s">
        <v>1421</v>
      </c>
      <c r="M364" t="s">
        <v>1168</v>
      </c>
      <c r="N364" t="s">
        <v>1169</v>
      </c>
      <c r="O364" t="s">
        <v>1005</v>
      </c>
      <c r="P364" t="s">
        <v>1006</v>
      </c>
      <c r="Q364" s="11">
        <v>0</v>
      </c>
      <c r="R364" s="11">
        <v>0</v>
      </c>
      <c r="S364" s="11">
        <v>0</v>
      </c>
      <c r="T364" s="11">
        <v>0</v>
      </c>
      <c r="U364" s="11">
        <v>30000000</v>
      </c>
      <c r="V364" s="11">
        <v>0</v>
      </c>
      <c r="W364" s="11">
        <v>30000000</v>
      </c>
      <c r="X364" s="11">
        <v>0</v>
      </c>
      <c r="Y364" s="11">
        <v>0</v>
      </c>
      <c r="Z364" s="11">
        <v>0</v>
      </c>
      <c r="AA364" s="11">
        <v>0</v>
      </c>
      <c r="AB364" s="11">
        <v>0</v>
      </c>
      <c r="AC364" s="11">
        <v>0</v>
      </c>
      <c r="AD364" s="11">
        <v>0</v>
      </c>
      <c r="AE364" s="11">
        <v>0</v>
      </c>
      <c r="AF364" s="11">
        <v>0</v>
      </c>
      <c r="AG364" s="11">
        <v>0</v>
      </c>
      <c r="AH364" s="11">
        <v>0</v>
      </c>
      <c r="AI364" s="11">
        <v>0</v>
      </c>
      <c r="AJ364" s="11">
        <v>0</v>
      </c>
      <c r="AK364" s="11">
        <v>0</v>
      </c>
      <c r="AL364" s="11">
        <v>0</v>
      </c>
      <c r="AM364" s="11">
        <v>0</v>
      </c>
      <c r="AN364" s="11">
        <v>0</v>
      </c>
      <c r="AO3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 s="11">
        <f>Table_PBS_SQL_DB2_PBSSQL_PBS_NDP_Tina_CG_QtrlyPerformance_Final[[#This Row],[GOU REL]]+Table_PBS_SQL_DB2_PBSSQL_PBS_NDP_Tina_CG_QtrlyPerformance_Final[[#This Row],[EXT REL]]</f>
        <v>0</v>
      </c>
      <c r="AT364" s="11">
        <f>Table_PBS_SQL_DB2_PBSSQL_PBS_NDP_Tina_CG_QtrlyPerformance_Final[[#This Row],[GOU EXP]]+Table_PBS_SQL_DB2_PBSSQL_PBS_NDP_Tina_CG_QtrlyPerformance_Final[[#This Row],[EXT EXP]]</f>
        <v>0</v>
      </c>
      <c r="AU364" s="11" t="str">
        <f>IF(Table_PBS_SQL_DB2_PBSSQL_PBS_NDP_Tina_CG_QtrlyPerformance_Final[[#This Row],[Item_Code]]&gt;"300000", "Capital", "Recurrent")</f>
        <v>Recurrent</v>
      </c>
    </row>
    <row r="365" spans="1:47" x14ac:dyDescent="0.25">
      <c r="A365" t="s">
        <v>49</v>
      </c>
      <c r="B365" t="s">
        <v>1400</v>
      </c>
      <c r="C365" t="s">
        <v>119</v>
      </c>
      <c r="D365" t="s">
        <v>885</v>
      </c>
      <c r="E365" t="s">
        <v>31</v>
      </c>
      <c r="F365" t="s">
        <v>886</v>
      </c>
      <c r="G365" t="s">
        <v>31</v>
      </c>
      <c r="H365" t="s">
        <v>1420</v>
      </c>
      <c r="I365" t="s">
        <v>666</v>
      </c>
      <c r="J365" t="s">
        <v>1432</v>
      </c>
      <c r="K365" t="s">
        <v>127</v>
      </c>
      <c r="L365" t="s">
        <v>1421</v>
      </c>
      <c r="M365" t="s">
        <v>1433</v>
      </c>
      <c r="N365" t="s">
        <v>1434</v>
      </c>
      <c r="O365" t="s">
        <v>1083</v>
      </c>
      <c r="P365" t="s">
        <v>1084</v>
      </c>
      <c r="Q365" s="11">
        <v>0</v>
      </c>
      <c r="R365" s="11">
        <v>0</v>
      </c>
      <c r="S365" s="11">
        <v>0</v>
      </c>
      <c r="T365" s="11">
        <v>0</v>
      </c>
      <c r="U365" s="11">
        <v>2900000000</v>
      </c>
      <c r="V365" s="11">
        <v>0</v>
      </c>
      <c r="W365" s="11">
        <v>200000000</v>
      </c>
      <c r="X365" s="11">
        <v>2700000000</v>
      </c>
      <c r="Y365" s="11">
        <v>0</v>
      </c>
      <c r="Z365" s="11">
        <v>0</v>
      </c>
      <c r="AA365" s="11">
        <v>0</v>
      </c>
      <c r="AB365" s="11">
        <v>0</v>
      </c>
      <c r="AC365" s="11">
        <v>50000000</v>
      </c>
      <c r="AD365" s="11">
        <v>20660000</v>
      </c>
      <c r="AE365" s="11">
        <v>0</v>
      </c>
      <c r="AF365" s="11">
        <v>0</v>
      </c>
      <c r="AG365" s="11">
        <v>0</v>
      </c>
      <c r="AH365" s="11">
        <v>29340000</v>
      </c>
      <c r="AI365" s="11">
        <v>0</v>
      </c>
      <c r="AJ365" s="11">
        <v>0</v>
      </c>
      <c r="AK365" s="11">
        <v>0</v>
      </c>
      <c r="AL365" s="11">
        <v>0</v>
      </c>
      <c r="AM365" s="11">
        <v>0</v>
      </c>
      <c r="AN365" s="11">
        <v>0</v>
      </c>
      <c r="AO3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 s="11">
        <f>Table_PBS_SQL_DB2_PBSSQL_PBS_NDP_Tina_CG_QtrlyPerformance_Final[[#This Row],[GOU REL]]+Table_PBS_SQL_DB2_PBSSQL_PBS_NDP_Tina_CG_QtrlyPerformance_Final[[#This Row],[EXT REL]]</f>
        <v>50000000</v>
      </c>
      <c r="AT365" s="11">
        <f>Table_PBS_SQL_DB2_PBSSQL_PBS_NDP_Tina_CG_QtrlyPerformance_Final[[#This Row],[GOU EXP]]+Table_PBS_SQL_DB2_PBSSQL_PBS_NDP_Tina_CG_QtrlyPerformance_Final[[#This Row],[EXT EXP]]</f>
        <v>50000000</v>
      </c>
      <c r="AU365" s="11" t="str">
        <f>IF(Table_PBS_SQL_DB2_PBSSQL_PBS_NDP_Tina_CG_QtrlyPerformance_Final[[#This Row],[Item_Code]]&gt;"300000", "Capital", "Recurrent")</f>
        <v>Recurrent</v>
      </c>
    </row>
    <row r="366" spans="1:47" x14ac:dyDescent="0.25">
      <c r="A366" t="s">
        <v>49</v>
      </c>
      <c r="B366" t="s">
        <v>1400</v>
      </c>
      <c r="C366" t="s">
        <v>119</v>
      </c>
      <c r="D366" t="s">
        <v>885</v>
      </c>
      <c r="E366" t="s">
        <v>31</v>
      </c>
      <c r="F366" t="s">
        <v>886</v>
      </c>
      <c r="G366" t="s">
        <v>31</v>
      </c>
      <c r="H366" t="s">
        <v>1420</v>
      </c>
      <c r="I366" t="s">
        <v>499</v>
      </c>
      <c r="J366" t="s">
        <v>1435</v>
      </c>
      <c r="K366" t="s">
        <v>147</v>
      </c>
      <c r="L366" t="s">
        <v>1436</v>
      </c>
      <c r="M366" t="s">
        <v>1130</v>
      </c>
      <c r="N366" t="s">
        <v>1131</v>
      </c>
      <c r="O366" t="s">
        <v>967</v>
      </c>
      <c r="P366" t="s">
        <v>968</v>
      </c>
      <c r="Q366" s="11">
        <v>0</v>
      </c>
      <c r="R366" s="11">
        <v>0</v>
      </c>
      <c r="S366" s="11">
        <v>0</v>
      </c>
      <c r="T366" s="11">
        <v>0</v>
      </c>
      <c r="U366" s="11">
        <v>4000000</v>
      </c>
      <c r="V366" s="11">
        <v>0</v>
      </c>
      <c r="W366" s="11">
        <v>4000000</v>
      </c>
      <c r="X366" s="11">
        <v>0</v>
      </c>
      <c r="Y366" s="11">
        <v>0</v>
      </c>
      <c r="Z366" s="11">
        <v>0</v>
      </c>
      <c r="AA366" s="11">
        <v>0</v>
      </c>
      <c r="AB366" s="11">
        <v>0</v>
      </c>
      <c r="AC366" s="11">
        <v>1000000</v>
      </c>
      <c r="AD366" s="11">
        <v>0</v>
      </c>
      <c r="AE366" s="11">
        <v>0</v>
      </c>
      <c r="AF366" s="11">
        <v>0</v>
      </c>
      <c r="AG366" s="11">
        <v>1000000</v>
      </c>
      <c r="AH366" s="11">
        <v>2000000</v>
      </c>
      <c r="AI366" s="11">
        <v>0</v>
      </c>
      <c r="AJ366" s="11">
        <v>0</v>
      </c>
      <c r="AK366" s="11">
        <v>2000000</v>
      </c>
      <c r="AL366" s="11">
        <v>2000000</v>
      </c>
      <c r="AM366" s="11">
        <v>0</v>
      </c>
      <c r="AN366" s="11">
        <v>0</v>
      </c>
      <c r="AO3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3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3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 s="11">
        <f>Table_PBS_SQL_DB2_PBSSQL_PBS_NDP_Tina_CG_QtrlyPerformance_Final[[#This Row],[GOU REL]]+Table_PBS_SQL_DB2_PBSSQL_PBS_NDP_Tina_CG_QtrlyPerformance_Final[[#This Row],[EXT REL]]</f>
        <v>4000000</v>
      </c>
      <c r="AT366" s="11">
        <f>Table_PBS_SQL_DB2_PBSSQL_PBS_NDP_Tina_CG_QtrlyPerformance_Final[[#This Row],[GOU EXP]]+Table_PBS_SQL_DB2_PBSSQL_PBS_NDP_Tina_CG_QtrlyPerformance_Final[[#This Row],[EXT EXP]]</f>
        <v>4000000</v>
      </c>
      <c r="AU366" s="11" t="str">
        <f>IF(Table_PBS_SQL_DB2_PBSSQL_PBS_NDP_Tina_CG_QtrlyPerformance_Final[[#This Row],[Item_Code]]&gt;"300000", "Capital", "Recurrent")</f>
        <v>Recurrent</v>
      </c>
    </row>
    <row r="367" spans="1:47" x14ac:dyDescent="0.25">
      <c r="A367" t="s">
        <v>49</v>
      </c>
      <c r="B367" t="s">
        <v>1400</v>
      </c>
      <c r="C367" t="s">
        <v>119</v>
      </c>
      <c r="D367" t="s">
        <v>885</v>
      </c>
      <c r="E367" t="s">
        <v>31</v>
      </c>
      <c r="F367" t="s">
        <v>886</v>
      </c>
      <c r="G367" t="s">
        <v>31</v>
      </c>
      <c r="H367" t="s">
        <v>1420</v>
      </c>
      <c r="I367" t="s">
        <v>499</v>
      </c>
      <c r="J367" t="s">
        <v>1435</v>
      </c>
      <c r="K367" t="s">
        <v>147</v>
      </c>
      <c r="L367" t="s">
        <v>1436</v>
      </c>
      <c r="M367" t="s">
        <v>1130</v>
      </c>
      <c r="N367" t="s">
        <v>1131</v>
      </c>
      <c r="O367" t="s">
        <v>940</v>
      </c>
      <c r="P367" t="s">
        <v>941</v>
      </c>
      <c r="Q367" s="11">
        <v>0</v>
      </c>
      <c r="R367" s="11">
        <v>0</v>
      </c>
      <c r="S367" s="11">
        <v>0</v>
      </c>
      <c r="T367" s="11">
        <v>0</v>
      </c>
      <c r="U367" s="11">
        <v>8000000</v>
      </c>
      <c r="V367" s="11">
        <v>0</v>
      </c>
      <c r="W367" s="11">
        <v>8000000</v>
      </c>
      <c r="X367" s="11">
        <v>0</v>
      </c>
      <c r="Y367" s="11">
        <v>0</v>
      </c>
      <c r="Z367" s="11">
        <v>0</v>
      </c>
      <c r="AA367" s="11">
        <v>0</v>
      </c>
      <c r="AB367" s="11">
        <v>0</v>
      </c>
      <c r="AC367" s="11">
        <v>2000000</v>
      </c>
      <c r="AD367" s="11">
        <v>2000000</v>
      </c>
      <c r="AE367" s="11">
        <v>0</v>
      </c>
      <c r="AF367" s="11">
        <v>0</v>
      </c>
      <c r="AG367" s="11">
        <v>2000000</v>
      </c>
      <c r="AH367" s="11">
        <v>0</v>
      </c>
      <c r="AI367" s="11">
        <v>0</v>
      </c>
      <c r="AJ367" s="11">
        <v>0</v>
      </c>
      <c r="AK367" s="11">
        <v>4000000</v>
      </c>
      <c r="AL367" s="11">
        <v>8000000</v>
      </c>
      <c r="AM367" s="11">
        <v>0</v>
      </c>
      <c r="AN367" s="11">
        <v>0</v>
      </c>
      <c r="AO3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3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 s="11">
        <f>Table_PBS_SQL_DB2_PBSSQL_PBS_NDP_Tina_CG_QtrlyPerformance_Final[[#This Row],[GOU REL]]+Table_PBS_SQL_DB2_PBSSQL_PBS_NDP_Tina_CG_QtrlyPerformance_Final[[#This Row],[EXT REL]]</f>
        <v>8000000</v>
      </c>
      <c r="AT367" s="11">
        <f>Table_PBS_SQL_DB2_PBSSQL_PBS_NDP_Tina_CG_QtrlyPerformance_Final[[#This Row],[GOU EXP]]+Table_PBS_SQL_DB2_PBSSQL_PBS_NDP_Tina_CG_QtrlyPerformance_Final[[#This Row],[EXT EXP]]</f>
        <v>10000000</v>
      </c>
      <c r="AU367" s="11" t="str">
        <f>IF(Table_PBS_SQL_DB2_PBSSQL_PBS_NDP_Tina_CG_QtrlyPerformance_Final[[#This Row],[Item_Code]]&gt;"300000", "Capital", "Recurrent")</f>
        <v>Recurrent</v>
      </c>
    </row>
    <row r="368" spans="1:47" x14ac:dyDescent="0.25">
      <c r="A368" t="s">
        <v>49</v>
      </c>
      <c r="B368" t="s">
        <v>1400</v>
      </c>
      <c r="C368" t="s">
        <v>119</v>
      </c>
      <c r="D368" t="s">
        <v>885</v>
      </c>
      <c r="E368" t="s">
        <v>31</v>
      </c>
      <c r="F368" t="s">
        <v>886</v>
      </c>
      <c r="G368" t="s">
        <v>97</v>
      </c>
      <c r="H368" t="s">
        <v>881</v>
      </c>
      <c r="I368" t="s">
        <v>896</v>
      </c>
      <c r="J368" t="s">
        <v>897</v>
      </c>
      <c r="K368" t="s">
        <v>1437</v>
      </c>
      <c r="L368" t="s">
        <v>1438</v>
      </c>
      <c r="M368" t="s">
        <v>1373</v>
      </c>
      <c r="N368" t="s">
        <v>1374</v>
      </c>
      <c r="O368" t="s">
        <v>1011</v>
      </c>
      <c r="P368" t="s">
        <v>1012</v>
      </c>
      <c r="Q368" s="11">
        <v>0</v>
      </c>
      <c r="R368" s="11">
        <v>0</v>
      </c>
      <c r="S368" s="11">
        <v>0</v>
      </c>
      <c r="T368" s="11">
        <v>0</v>
      </c>
      <c r="U368" s="11">
        <v>0</v>
      </c>
      <c r="V368" s="11">
        <v>0</v>
      </c>
      <c r="W368" s="11">
        <v>0</v>
      </c>
      <c r="X368" s="11">
        <v>0</v>
      </c>
      <c r="Y368" s="11">
        <v>0</v>
      </c>
      <c r="Z368" s="11">
        <v>0</v>
      </c>
      <c r="AA368" s="11">
        <v>9757270</v>
      </c>
      <c r="AB368" s="11">
        <v>0</v>
      </c>
      <c r="AC368" s="11">
        <v>0</v>
      </c>
      <c r="AD368" s="11">
        <v>0</v>
      </c>
      <c r="AE368" s="11">
        <v>9000000</v>
      </c>
      <c r="AF368" s="11">
        <v>26169400</v>
      </c>
      <c r="AG368" s="11">
        <v>0</v>
      </c>
      <c r="AH368" s="11">
        <v>0</v>
      </c>
      <c r="AI368" s="11">
        <v>0</v>
      </c>
      <c r="AJ368" s="11">
        <v>0</v>
      </c>
      <c r="AK368" s="11">
        <v>0</v>
      </c>
      <c r="AL368" s="11">
        <v>0</v>
      </c>
      <c r="AM368" s="11">
        <v>0</v>
      </c>
      <c r="AN368" s="11">
        <v>0</v>
      </c>
      <c r="AO3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18757270</v>
      </c>
      <c r="AQ3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26169400</v>
      </c>
      <c r="AS368" s="11">
        <f>Table_PBS_SQL_DB2_PBSSQL_PBS_NDP_Tina_CG_QtrlyPerformance_Final[[#This Row],[GOU REL]]+Table_PBS_SQL_DB2_PBSSQL_PBS_NDP_Tina_CG_QtrlyPerformance_Final[[#This Row],[EXT REL]]</f>
        <v>18757270</v>
      </c>
      <c r="AT368" s="11">
        <f>Table_PBS_SQL_DB2_PBSSQL_PBS_NDP_Tina_CG_QtrlyPerformance_Final[[#This Row],[GOU EXP]]+Table_PBS_SQL_DB2_PBSSQL_PBS_NDP_Tina_CG_QtrlyPerformance_Final[[#This Row],[EXT EXP]]</f>
        <v>26169400</v>
      </c>
      <c r="AU368" s="11" t="str">
        <f>IF(Table_PBS_SQL_DB2_PBSSQL_PBS_NDP_Tina_CG_QtrlyPerformance_Final[[#This Row],[Item_Code]]&gt;"300000", "Capital", "Recurrent")</f>
        <v>Recurrent</v>
      </c>
    </row>
    <row r="369" spans="1:47" x14ac:dyDescent="0.25">
      <c r="A369" t="s">
        <v>49</v>
      </c>
      <c r="B369" t="s">
        <v>1400</v>
      </c>
      <c r="C369" t="s">
        <v>119</v>
      </c>
      <c r="D369" t="s">
        <v>885</v>
      </c>
      <c r="E369" t="s">
        <v>31</v>
      </c>
      <c r="F369" t="s">
        <v>886</v>
      </c>
      <c r="G369" t="s">
        <v>97</v>
      </c>
      <c r="H369" t="s">
        <v>881</v>
      </c>
      <c r="I369" t="s">
        <v>896</v>
      </c>
      <c r="J369" t="s">
        <v>897</v>
      </c>
      <c r="K369" t="s">
        <v>1437</v>
      </c>
      <c r="L369" t="s">
        <v>1438</v>
      </c>
      <c r="M369" t="s">
        <v>1373</v>
      </c>
      <c r="N369" t="s">
        <v>1374</v>
      </c>
      <c r="O369" t="s">
        <v>1083</v>
      </c>
      <c r="P369" t="s">
        <v>1084</v>
      </c>
      <c r="Q369" s="11">
        <v>0</v>
      </c>
      <c r="R369" s="11">
        <v>0</v>
      </c>
      <c r="S369" s="11">
        <v>0</v>
      </c>
      <c r="T369" s="11">
        <v>0</v>
      </c>
      <c r="U369" s="11">
        <v>0</v>
      </c>
      <c r="V369" s="11">
        <v>0</v>
      </c>
      <c r="W369" s="11">
        <v>0</v>
      </c>
      <c r="X369" s="11">
        <v>0</v>
      </c>
      <c r="Y369" s="11">
        <v>0</v>
      </c>
      <c r="Z369" s="11">
        <v>0</v>
      </c>
      <c r="AA369" s="11">
        <v>66132611</v>
      </c>
      <c r="AB369" s="11">
        <v>0</v>
      </c>
      <c r="AC369" s="11">
        <v>0</v>
      </c>
      <c r="AD369" s="11">
        <v>0</v>
      </c>
      <c r="AE369" s="11">
        <v>61000000</v>
      </c>
      <c r="AF369" s="11">
        <v>3300000</v>
      </c>
      <c r="AG369" s="11">
        <v>0</v>
      </c>
      <c r="AH369" s="11">
        <v>0</v>
      </c>
      <c r="AI369" s="11">
        <v>0</v>
      </c>
      <c r="AJ369" s="11">
        <v>0</v>
      </c>
      <c r="AK369" s="11">
        <v>0</v>
      </c>
      <c r="AL369" s="11">
        <v>0</v>
      </c>
      <c r="AM369" s="11">
        <v>0</v>
      </c>
      <c r="AN369" s="11">
        <v>0</v>
      </c>
      <c r="AO3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127132611</v>
      </c>
      <c r="AQ3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3300000</v>
      </c>
      <c r="AS369" s="11">
        <f>Table_PBS_SQL_DB2_PBSSQL_PBS_NDP_Tina_CG_QtrlyPerformance_Final[[#This Row],[GOU REL]]+Table_PBS_SQL_DB2_PBSSQL_PBS_NDP_Tina_CG_QtrlyPerformance_Final[[#This Row],[EXT REL]]</f>
        <v>127132611</v>
      </c>
      <c r="AT369" s="11">
        <f>Table_PBS_SQL_DB2_PBSSQL_PBS_NDP_Tina_CG_QtrlyPerformance_Final[[#This Row],[GOU EXP]]+Table_PBS_SQL_DB2_PBSSQL_PBS_NDP_Tina_CG_QtrlyPerformance_Final[[#This Row],[EXT EXP]]</f>
        <v>3300000</v>
      </c>
      <c r="AU369" s="11" t="str">
        <f>IF(Table_PBS_SQL_DB2_PBSSQL_PBS_NDP_Tina_CG_QtrlyPerformance_Final[[#This Row],[Item_Code]]&gt;"300000", "Capital", "Recurrent")</f>
        <v>Recurrent</v>
      </c>
    </row>
    <row r="370" spans="1:47" x14ac:dyDescent="0.25">
      <c r="A370" t="s">
        <v>49</v>
      </c>
      <c r="B370" t="s">
        <v>1400</v>
      </c>
      <c r="C370" t="s">
        <v>119</v>
      </c>
      <c r="D370" t="s">
        <v>885</v>
      </c>
      <c r="E370" t="s">
        <v>31</v>
      </c>
      <c r="F370" t="s">
        <v>886</v>
      </c>
      <c r="G370" t="s">
        <v>97</v>
      </c>
      <c r="H370" t="s">
        <v>881</v>
      </c>
      <c r="I370" t="s">
        <v>467</v>
      </c>
      <c r="J370" t="s">
        <v>1262</v>
      </c>
      <c r="K370" t="s">
        <v>139</v>
      </c>
      <c r="L370" t="s">
        <v>1439</v>
      </c>
      <c r="M370" t="s">
        <v>1044</v>
      </c>
      <c r="N370" t="s">
        <v>1045</v>
      </c>
      <c r="O370" t="s">
        <v>924</v>
      </c>
      <c r="P370" t="s">
        <v>925</v>
      </c>
      <c r="Q370" s="11">
        <v>0</v>
      </c>
      <c r="R370" s="11">
        <v>0</v>
      </c>
      <c r="S370" s="11">
        <v>0</v>
      </c>
      <c r="T370" s="11">
        <v>0</v>
      </c>
      <c r="U370" s="11">
        <v>0</v>
      </c>
      <c r="V370" s="11">
        <v>0</v>
      </c>
      <c r="W370" s="11">
        <v>0</v>
      </c>
      <c r="X370" s="11">
        <v>0</v>
      </c>
      <c r="Y370" s="11">
        <v>0</v>
      </c>
      <c r="Z370" s="11">
        <v>0</v>
      </c>
      <c r="AA370" s="11">
        <v>0</v>
      </c>
      <c r="AB370" s="11">
        <v>0</v>
      </c>
      <c r="AC370" s="11">
        <v>0</v>
      </c>
      <c r="AD370" s="11">
        <v>0</v>
      </c>
      <c r="AE370" s="11">
        <v>0</v>
      </c>
      <c r="AF370" s="11">
        <v>0</v>
      </c>
      <c r="AG370" s="11">
        <v>0</v>
      </c>
      <c r="AH370" s="11">
        <v>0</v>
      </c>
      <c r="AI370" s="11">
        <v>0</v>
      </c>
      <c r="AJ370" s="11">
        <v>0</v>
      </c>
      <c r="AK370" s="11">
        <v>0</v>
      </c>
      <c r="AL370" s="11">
        <v>0</v>
      </c>
      <c r="AM370" s="11">
        <v>0</v>
      </c>
      <c r="AN370" s="11">
        <v>0</v>
      </c>
      <c r="AO3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 s="11">
        <f>Table_PBS_SQL_DB2_PBSSQL_PBS_NDP_Tina_CG_QtrlyPerformance_Final[[#This Row],[GOU REL]]+Table_PBS_SQL_DB2_PBSSQL_PBS_NDP_Tina_CG_QtrlyPerformance_Final[[#This Row],[EXT REL]]</f>
        <v>0</v>
      </c>
      <c r="AT370" s="11">
        <f>Table_PBS_SQL_DB2_PBSSQL_PBS_NDP_Tina_CG_QtrlyPerformance_Final[[#This Row],[GOU EXP]]+Table_PBS_SQL_DB2_PBSSQL_PBS_NDP_Tina_CG_QtrlyPerformance_Final[[#This Row],[EXT EXP]]</f>
        <v>0</v>
      </c>
      <c r="AU370" s="11" t="str">
        <f>IF(Table_PBS_SQL_DB2_PBSSQL_PBS_NDP_Tina_CG_QtrlyPerformance_Final[[#This Row],[Item_Code]]&gt;"300000", "Capital", "Recurrent")</f>
        <v>Recurrent</v>
      </c>
    </row>
    <row r="371" spans="1:47" x14ac:dyDescent="0.25">
      <c r="A371" t="s">
        <v>49</v>
      </c>
      <c r="B371" t="s">
        <v>1400</v>
      </c>
      <c r="C371" t="s">
        <v>119</v>
      </c>
      <c r="D371" t="s">
        <v>885</v>
      </c>
      <c r="E371" t="s">
        <v>31</v>
      </c>
      <c r="F371" t="s">
        <v>886</v>
      </c>
      <c r="G371" t="s">
        <v>97</v>
      </c>
      <c r="H371" t="s">
        <v>881</v>
      </c>
      <c r="I371" t="s">
        <v>666</v>
      </c>
      <c r="J371" t="s">
        <v>1440</v>
      </c>
      <c r="K371" t="s">
        <v>1437</v>
      </c>
      <c r="L371" t="s">
        <v>1438</v>
      </c>
      <c r="M371" t="s">
        <v>1373</v>
      </c>
      <c r="N371" t="s">
        <v>1374</v>
      </c>
      <c r="O371" t="s">
        <v>1016</v>
      </c>
      <c r="P371" t="s">
        <v>1017</v>
      </c>
      <c r="Q371" s="11">
        <v>0</v>
      </c>
      <c r="R371" s="11">
        <v>0</v>
      </c>
      <c r="S371" s="11">
        <v>0</v>
      </c>
      <c r="T371" s="11">
        <v>0</v>
      </c>
      <c r="U371" s="11">
        <v>20000000</v>
      </c>
      <c r="V371" s="11">
        <v>0</v>
      </c>
      <c r="W371" s="11">
        <v>10000000</v>
      </c>
      <c r="X371" s="11">
        <v>10000000</v>
      </c>
      <c r="Y371" s="11">
        <v>0</v>
      </c>
      <c r="Z371" s="11">
        <v>0</v>
      </c>
      <c r="AA371" s="11">
        <v>0</v>
      </c>
      <c r="AB371" s="11">
        <v>0</v>
      </c>
      <c r="AC371" s="11">
        <v>0</v>
      </c>
      <c r="AD371" s="11">
        <v>0</v>
      </c>
      <c r="AE371" s="11">
        <v>0</v>
      </c>
      <c r="AF371" s="11">
        <v>0</v>
      </c>
      <c r="AG371" s="11">
        <v>2500000</v>
      </c>
      <c r="AH371" s="11">
        <v>2500000</v>
      </c>
      <c r="AI371" s="11">
        <v>0</v>
      </c>
      <c r="AJ371" s="11">
        <v>0</v>
      </c>
      <c r="AK371" s="11">
        <v>0</v>
      </c>
      <c r="AL371" s="11">
        <v>0</v>
      </c>
      <c r="AM371" s="11">
        <v>0</v>
      </c>
      <c r="AN371" s="11">
        <v>0</v>
      </c>
      <c r="AO3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3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3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1" s="11">
        <f>Table_PBS_SQL_DB2_PBSSQL_PBS_NDP_Tina_CG_QtrlyPerformance_Final[[#This Row],[GOU REL]]+Table_PBS_SQL_DB2_PBSSQL_PBS_NDP_Tina_CG_QtrlyPerformance_Final[[#This Row],[EXT REL]]</f>
        <v>2500000</v>
      </c>
      <c r="AT371" s="11">
        <f>Table_PBS_SQL_DB2_PBSSQL_PBS_NDP_Tina_CG_QtrlyPerformance_Final[[#This Row],[GOU EXP]]+Table_PBS_SQL_DB2_PBSSQL_PBS_NDP_Tina_CG_QtrlyPerformance_Final[[#This Row],[EXT EXP]]</f>
        <v>2500000</v>
      </c>
      <c r="AU371" s="11" t="str">
        <f>IF(Table_PBS_SQL_DB2_PBSSQL_PBS_NDP_Tina_CG_QtrlyPerformance_Final[[#This Row],[Item_Code]]&gt;"300000", "Capital", "Recurrent")</f>
        <v>Recurrent</v>
      </c>
    </row>
    <row r="372" spans="1:47" x14ac:dyDescent="0.25">
      <c r="A372" t="s">
        <v>49</v>
      </c>
      <c r="B372" t="s">
        <v>1400</v>
      </c>
      <c r="C372" t="s">
        <v>119</v>
      </c>
      <c r="D372" t="s">
        <v>885</v>
      </c>
      <c r="E372" t="s">
        <v>31</v>
      </c>
      <c r="F372" t="s">
        <v>886</v>
      </c>
      <c r="G372" t="s">
        <v>97</v>
      </c>
      <c r="H372" t="s">
        <v>881</v>
      </c>
      <c r="I372" t="s">
        <v>666</v>
      </c>
      <c r="J372" t="s">
        <v>1440</v>
      </c>
      <c r="K372" t="s">
        <v>1437</v>
      </c>
      <c r="L372" t="s">
        <v>1438</v>
      </c>
      <c r="M372" t="s">
        <v>1130</v>
      </c>
      <c r="N372" t="s">
        <v>1441</v>
      </c>
      <c r="O372" t="s">
        <v>1025</v>
      </c>
      <c r="P372" t="s">
        <v>1026</v>
      </c>
      <c r="Q372" s="11">
        <v>0</v>
      </c>
      <c r="R372" s="11">
        <v>0</v>
      </c>
      <c r="S372" s="11">
        <v>0</v>
      </c>
      <c r="T372" s="11">
        <v>0</v>
      </c>
      <c r="U372" s="11">
        <v>30000000</v>
      </c>
      <c r="V372" s="11">
        <v>0</v>
      </c>
      <c r="W372" s="11">
        <v>30000000</v>
      </c>
      <c r="X372" s="11">
        <v>0</v>
      </c>
      <c r="Y372" s="11">
        <v>0</v>
      </c>
      <c r="Z372" s="11">
        <v>0</v>
      </c>
      <c r="AA372" s="11">
        <v>0</v>
      </c>
      <c r="AB372" s="11">
        <v>0</v>
      </c>
      <c r="AC372" s="11">
        <v>0</v>
      </c>
      <c r="AD372" s="11">
        <v>0</v>
      </c>
      <c r="AE372" s="11">
        <v>0</v>
      </c>
      <c r="AF372" s="11">
        <v>0</v>
      </c>
      <c r="AG372" s="11">
        <v>7500000</v>
      </c>
      <c r="AH372" s="11">
        <v>7500000</v>
      </c>
      <c r="AI372" s="11">
        <v>0</v>
      </c>
      <c r="AJ372" s="11">
        <v>0</v>
      </c>
      <c r="AK372" s="11">
        <v>22500000</v>
      </c>
      <c r="AL372" s="11">
        <v>22500000</v>
      </c>
      <c r="AM372" s="11">
        <v>0</v>
      </c>
      <c r="AN372" s="11">
        <v>0</v>
      </c>
      <c r="AO3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2" s="11">
        <f>Table_PBS_SQL_DB2_PBSSQL_PBS_NDP_Tina_CG_QtrlyPerformance_Final[[#This Row],[GOU REL]]+Table_PBS_SQL_DB2_PBSSQL_PBS_NDP_Tina_CG_QtrlyPerformance_Final[[#This Row],[EXT REL]]</f>
        <v>30000000</v>
      </c>
      <c r="AT372" s="11">
        <f>Table_PBS_SQL_DB2_PBSSQL_PBS_NDP_Tina_CG_QtrlyPerformance_Final[[#This Row],[GOU EXP]]+Table_PBS_SQL_DB2_PBSSQL_PBS_NDP_Tina_CG_QtrlyPerformance_Final[[#This Row],[EXT EXP]]</f>
        <v>30000000</v>
      </c>
      <c r="AU372" s="11" t="str">
        <f>IF(Table_PBS_SQL_DB2_PBSSQL_PBS_NDP_Tina_CG_QtrlyPerformance_Final[[#This Row],[Item_Code]]&gt;"300000", "Capital", "Recurrent")</f>
        <v>Recurrent</v>
      </c>
    </row>
    <row r="373" spans="1:47" x14ac:dyDescent="0.25">
      <c r="A373" t="s">
        <v>49</v>
      </c>
      <c r="B373" t="s">
        <v>1400</v>
      </c>
      <c r="C373" t="s">
        <v>119</v>
      </c>
      <c r="D373" t="s">
        <v>885</v>
      </c>
      <c r="E373" t="s">
        <v>31</v>
      </c>
      <c r="F373" t="s">
        <v>886</v>
      </c>
      <c r="G373" t="s">
        <v>97</v>
      </c>
      <c r="H373" t="s">
        <v>881</v>
      </c>
      <c r="I373" t="s">
        <v>666</v>
      </c>
      <c r="J373" t="s">
        <v>1440</v>
      </c>
      <c r="K373" t="s">
        <v>1437</v>
      </c>
      <c r="L373" t="s">
        <v>1438</v>
      </c>
      <c r="M373" t="s">
        <v>1044</v>
      </c>
      <c r="N373" t="s">
        <v>1045</v>
      </c>
      <c r="O373" t="s">
        <v>1085</v>
      </c>
      <c r="P373" t="s">
        <v>1086</v>
      </c>
      <c r="Q373" s="11">
        <v>0</v>
      </c>
      <c r="R373" s="11">
        <v>0</v>
      </c>
      <c r="S373" s="11">
        <v>0</v>
      </c>
      <c r="T373" s="11">
        <v>0</v>
      </c>
      <c r="U373" s="11">
        <v>500000000</v>
      </c>
      <c r="V373" s="11">
        <v>0</v>
      </c>
      <c r="W373" s="11">
        <v>500000000</v>
      </c>
      <c r="X373" s="11">
        <v>0</v>
      </c>
      <c r="Y373" s="11">
        <v>0</v>
      </c>
      <c r="Z373" s="11">
        <v>0</v>
      </c>
      <c r="AA373" s="11">
        <v>0</v>
      </c>
      <c r="AB373" s="11">
        <v>0</v>
      </c>
      <c r="AC373" s="11">
        <v>300000000</v>
      </c>
      <c r="AD373" s="11">
        <v>170954428</v>
      </c>
      <c r="AE373" s="11">
        <v>0</v>
      </c>
      <c r="AF373" s="11">
        <v>0</v>
      </c>
      <c r="AG373" s="11">
        <v>198703138</v>
      </c>
      <c r="AH373" s="11">
        <v>227696822</v>
      </c>
      <c r="AI373" s="11">
        <v>0</v>
      </c>
      <c r="AJ373" s="11">
        <v>0</v>
      </c>
      <c r="AK373" s="11">
        <v>1296862</v>
      </c>
      <c r="AL373" s="11">
        <v>101348750</v>
      </c>
      <c r="AM373" s="11">
        <v>0</v>
      </c>
      <c r="AN373" s="11">
        <v>0</v>
      </c>
      <c r="AO3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3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3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3" s="11">
        <f>Table_PBS_SQL_DB2_PBSSQL_PBS_NDP_Tina_CG_QtrlyPerformance_Final[[#This Row],[GOU REL]]+Table_PBS_SQL_DB2_PBSSQL_PBS_NDP_Tina_CG_QtrlyPerformance_Final[[#This Row],[EXT REL]]</f>
        <v>500000000</v>
      </c>
      <c r="AT373" s="11">
        <f>Table_PBS_SQL_DB2_PBSSQL_PBS_NDP_Tina_CG_QtrlyPerformance_Final[[#This Row],[GOU EXP]]+Table_PBS_SQL_DB2_PBSSQL_PBS_NDP_Tina_CG_QtrlyPerformance_Final[[#This Row],[EXT EXP]]</f>
        <v>500000000</v>
      </c>
      <c r="AU373" s="11" t="str">
        <f>IF(Table_PBS_SQL_DB2_PBSSQL_PBS_NDP_Tina_CG_QtrlyPerformance_Final[[#This Row],[Item_Code]]&gt;"300000", "Capital", "Recurrent")</f>
        <v>Recurrent</v>
      </c>
    </row>
    <row r="374" spans="1:47" x14ac:dyDescent="0.25">
      <c r="A374" t="s">
        <v>49</v>
      </c>
      <c r="B374" t="s">
        <v>1400</v>
      </c>
      <c r="C374" t="s">
        <v>119</v>
      </c>
      <c r="D374" t="s">
        <v>885</v>
      </c>
      <c r="E374" t="s">
        <v>31</v>
      </c>
      <c r="F374" t="s">
        <v>886</v>
      </c>
      <c r="G374" t="s">
        <v>97</v>
      </c>
      <c r="H374" t="s">
        <v>881</v>
      </c>
      <c r="I374" t="s">
        <v>666</v>
      </c>
      <c r="J374" t="s">
        <v>1440</v>
      </c>
      <c r="K374" t="s">
        <v>1437</v>
      </c>
      <c r="L374" t="s">
        <v>1438</v>
      </c>
      <c r="M374" t="s">
        <v>1044</v>
      </c>
      <c r="N374" t="s">
        <v>1045</v>
      </c>
      <c r="O374" t="s">
        <v>1052</v>
      </c>
      <c r="P374" t="s">
        <v>1053</v>
      </c>
      <c r="Q374" s="11">
        <v>0</v>
      </c>
      <c r="R374" s="11">
        <v>0</v>
      </c>
      <c r="S374" s="11">
        <v>0</v>
      </c>
      <c r="T374" s="11">
        <v>0</v>
      </c>
      <c r="U374" s="11">
        <v>700000000</v>
      </c>
      <c r="V374" s="11">
        <v>0</v>
      </c>
      <c r="W374" s="11">
        <v>700000000</v>
      </c>
      <c r="X374" s="11">
        <v>0</v>
      </c>
      <c r="Y374" s="11">
        <v>0</v>
      </c>
      <c r="Z374" s="11">
        <v>0</v>
      </c>
      <c r="AA374" s="11">
        <v>0</v>
      </c>
      <c r="AB374" s="11">
        <v>0</v>
      </c>
      <c r="AC374" s="11">
        <v>175000000</v>
      </c>
      <c r="AD374" s="11">
        <v>0</v>
      </c>
      <c r="AE374" s="11">
        <v>0</v>
      </c>
      <c r="AF374" s="11">
        <v>0</v>
      </c>
      <c r="AG374" s="11">
        <v>300000000</v>
      </c>
      <c r="AH374" s="11">
        <v>475000000</v>
      </c>
      <c r="AI374" s="11">
        <v>0</v>
      </c>
      <c r="AJ374" s="11">
        <v>0</v>
      </c>
      <c r="AK374" s="11">
        <v>225000000</v>
      </c>
      <c r="AL374" s="11">
        <v>225000000</v>
      </c>
      <c r="AM374" s="11">
        <v>0</v>
      </c>
      <c r="AN374" s="11">
        <v>0</v>
      </c>
      <c r="AO3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3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700000000</v>
      </c>
      <c r="AR3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4" s="11">
        <f>Table_PBS_SQL_DB2_PBSSQL_PBS_NDP_Tina_CG_QtrlyPerformance_Final[[#This Row],[GOU REL]]+Table_PBS_SQL_DB2_PBSSQL_PBS_NDP_Tina_CG_QtrlyPerformance_Final[[#This Row],[EXT REL]]</f>
        <v>700000000</v>
      </c>
      <c r="AT374" s="11">
        <f>Table_PBS_SQL_DB2_PBSSQL_PBS_NDP_Tina_CG_QtrlyPerformance_Final[[#This Row],[GOU EXP]]+Table_PBS_SQL_DB2_PBSSQL_PBS_NDP_Tina_CG_QtrlyPerformance_Final[[#This Row],[EXT EXP]]</f>
        <v>700000000</v>
      </c>
      <c r="AU374" s="11" t="str">
        <f>IF(Table_PBS_SQL_DB2_PBSSQL_PBS_NDP_Tina_CG_QtrlyPerformance_Final[[#This Row],[Item_Code]]&gt;"300000", "Capital", "Recurrent")</f>
        <v>Capital</v>
      </c>
    </row>
    <row r="375" spans="1:47" x14ac:dyDescent="0.25">
      <c r="A375" t="s">
        <v>49</v>
      </c>
      <c r="B375" t="s">
        <v>1400</v>
      </c>
      <c r="C375" t="s">
        <v>119</v>
      </c>
      <c r="D375" t="s">
        <v>885</v>
      </c>
      <c r="E375" t="s">
        <v>87</v>
      </c>
      <c r="F375" t="s">
        <v>1157</v>
      </c>
      <c r="G375" t="s">
        <v>75</v>
      </c>
      <c r="H375" t="s">
        <v>1414</v>
      </c>
      <c r="I375" t="s">
        <v>896</v>
      </c>
      <c r="J375" t="s">
        <v>897</v>
      </c>
      <c r="K375" t="s">
        <v>1442</v>
      </c>
      <c r="L375" t="s">
        <v>1443</v>
      </c>
      <c r="M375" t="s">
        <v>1130</v>
      </c>
      <c r="N375" t="s">
        <v>1131</v>
      </c>
      <c r="O375" t="s">
        <v>1062</v>
      </c>
      <c r="P375" t="s">
        <v>1063</v>
      </c>
      <c r="Q375" s="11">
        <v>0</v>
      </c>
      <c r="R375" s="11">
        <v>0</v>
      </c>
      <c r="S375" s="11">
        <v>0</v>
      </c>
      <c r="T375" s="11">
        <v>0</v>
      </c>
      <c r="U375" s="11">
        <v>0</v>
      </c>
      <c r="V375" s="11">
        <v>0</v>
      </c>
      <c r="W375" s="11">
        <v>0</v>
      </c>
      <c r="X375" s="11">
        <v>0</v>
      </c>
      <c r="Y375" s="11">
        <v>0</v>
      </c>
      <c r="Z375" s="11">
        <v>0</v>
      </c>
      <c r="AA375" s="11">
        <v>300000000</v>
      </c>
      <c r="AB375" s="11">
        <v>75000000</v>
      </c>
      <c r="AC375" s="11">
        <v>0</v>
      </c>
      <c r="AD375" s="11">
        <v>0</v>
      </c>
      <c r="AE375" s="11">
        <v>0</v>
      </c>
      <c r="AF375" s="11">
        <v>0</v>
      </c>
      <c r="AG375" s="11">
        <v>0</v>
      </c>
      <c r="AH375" s="11">
        <v>0</v>
      </c>
      <c r="AI375" s="11">
        <v>0</v>
      </c>
      <c r="AJ375" s="11">
        <v>0</v>
      </c>
      <c r="AK375" s="11">
        <v>0</v>
      </c>
      <c r="AL375" s="11">
        <v>0</v>
      </c>
      <c r="AM375" s="11">
        <v>0</v>
      </c>
      <c r="AN375" s="11">
        <v>0</v>
      </c>
      <c r="AO3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300000000</v>
      </c>
      <c r="AQ3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75000000</v>
      </c>
      <c r="AS375" s="11">
        <f>Table_PBS_SQL_DB2_PBSSQL_PBS_NDP_Tina_CG_QtrlyPerformance_Final[[#This Row],[GOU REL]]+Table_PBS_SQL_DB2_PBSSQL_PBS_NDP_Tina_CG_QtrlyPerformance_Final[[#This Row],[EXT REL]]</f>
        <v>300000000</v>
      </c>
      <c r="AT375" s="11">
        <f>Table_PBS_SQL_DB2_PBSSQL_PBS_NDP_Tina_CG_QtrlyPerformance_Final[[#This Row],[GOU EXP]]+Table_PBS_SQL_DB2_PBSSQL_PBS_NDP_Tina_CG_QtrlyPerformance_Final[[#This Row],[EXT EXP]]</f>
        <v>75000000</v>
      </c>
      <c r="AU375" s="11" t="str">
        <f>IF(Table_PBS_SQL_DB2_PBSSQL_PBS_NDP_Tina_CG_QtrlyPerformance_Final[[#This Row],[Item_Code]]&gt;"300000", "Capital", "Recurrent")</f>
        <v>Recurrent</v>
      </c>
    </row>
    <row r="376" spans="1:47" x14ac:dyDescent="0.25">
      <c r="A376" t="s">
        <v>49</v>
      </c>
      <c r="B376" t="s">
        <v>1400</v>
      </c>
      <c r="C376" t="s">
        <v>119</v>
      </c>
      <c r="D376" t="s">
        <v>885</v>
      </c>
      <c r="E376" t="s">
        <v>87</v>
      </c>
      <c r="F376" t="s">
        <v>1157</v>
      </c>
      <c r="G376" t="s">
        <v>75</v>
      </c>
      <c r="H376" t="s">
        <v>1414</v>
      </c>
      <c r="I376" t="s">
        <v>493</v>
      </c>
      <c r="J376" t="s">
        <v>1415</v>
      </c>
      <c r="K376" t="s">
        <v>1444</v>
      </c>
      <c r="L376" t="s">
        <v>1445</v>
      </c>
      <c r="M376" t="s">
        <v>1130</v>
      </c>
      <c r="N376" t="s">
        <v>1131</v>
      </c>
      <c r="O376" t="s">
        <v>1295</v>
      </c>
      <c r="P376" t="s">
        <v>1296</v>
      </c>
      <c r="Q376" s="11">
        <v>0</v>
      </c>
      <c r="R376" s="11">
        <v>0</v>
      </c>
      <c r="S376" s="11">
        <v>0</v>
      </c>
      <c r="T376" s="11">
        <v>0</v>
      </c>
      <c r="U376" s="11">
        <v>10000000</v>
      </c>
      <c r="V376" s="11">
        <v>0</v>
      </c>
      <c r="W376" s="11">
        <v>10000000</v>
      </c>
      <c r="X376" s="11">
        <v>0</v>
      </c>
      <c r="Y376" s="11">
        <v>0</v>
      </c>
      <c r="Z376" s="11">
        <v>0</v>
      </c>
      <c r="AA376" s="11">
        <v>0</v>
      </c>
      <c r="AB376" s="11">
        <v>0</v>
      </c>
      <c r="AC376" s="11">
        <v>2500000</v>
      </c>
      <c r="AD376" s="11">
        <v>2500000</v>
      </c>
      <c r="AE376" s="11">
        <v>0</v>
      </c>
      <c r="AF376" s="11">
        <v>0</v>
      </c>
      <c r="AG376" s="11">
        <v>2500000</v>
      </c>
      <c r="AH376" s="11">
        <v>2500000</v>
      </c>
      <c r="AI376" s="11">
        <v>0</v>
      </c>
      <c r="AJ376" s="11">
        <v>0</v>
      </c>
      <c r="AK376" s="11">
        <v>0</v>
      </c>
      <c r="AL376" s="11">
        <v>0</v>
      </c>
      <c r="AM376" s="11">
        <v>0</v>
      </c>
      <c r="AN376" s="11">
        <v>0</v>
      </c>
      <c r="AO3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3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3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 s="11">
        <f>Table_PBS_SQL_DB2_PBSSQL_PBS_NDP_Tina_CG_QtrlyPerformance_Final[[#This Row],[GOU REL]]+Table_PBS_SQL_DB2_PBSSQL_PBS_NDP_Tina_CG_QtrlyPerformance_Final[[#This Row],[EXT REL]]</f>
        <v>5000000</v>
      </c>
      <c r="AT376" s="11">
        <f>Table_PBS_SQL_DB2_PBSSQL_PBS_NDP_Tina_CG_QtrlyPerformance_Final[[#This Row],[GOU EXP]]+Table_PBS_SQL_DB2_PBSSQL_PBS_NDP_Tina_CG_QtrlyPerformance_Final[[#This Row],[EXT EXP]]</f>
        <v>5000000</v>
      </c>
      <c r="AU376" s="11" t="str">
        <f>IF(Table_PBS_SQL_DB2_PBSSQL_PBS_NDP_Tina_CG_QtrlyPerformance_Final[[#This Row],[Item_Code]]&gt;"300000", "Capital", "Recurrent")</f>
        <v>Recurrent</v>
      </c>
    </row>
    <row r="377" spans="1:47" x14ac:dyDescent="0.25">
      <c r="A377" t="s">
        <v>49</v>
      </c>
      <c r="B377" t="s">
        <v>1400</v>
      </c>
      <c r="C377" t="s">
        <v>119</v>
      </c>
      <c r="D377" t="s">
        <v>885</v>
      </c>
      <c r="E377" t="s">
        <v>87</v>
      </c>
      <c r="F377" t="s">
        <v>1157</v>
      </c>
      <c r="G377" t="s">
        <v>75</v>
      </c>
      <c r="H377" t="s">
        <v>1414</v>
      </c>
      <c r="I377" t="s">
        <v>493</v>
      </c>
      <c r="J377" t="s">
        <v>1415</v>
      </c>
      <c r="K377" t="s">
        <v>1444</v>
      </c>
      <c r="L377" t="s">
        <v>1445</v>
      </c>
      <c r="M377" t="s">
        <v>1168</v>
      </c>
      <c r="N377" t="s">
        <v>1169</v>
      </c>
      <c r="O377" t="s">
        <v>1025</v>
      </c>
      <c r="P377" t="s">
        <v>1026</v>
      </c>
      <c r="Q377" s="11">
        <v>0</v>
      </c>
      <c r="R377" s="11">
        <v>0</v>
      </c>
      <c r="S377" s="11">
        <v>0</v>
      </c>
      <c r="T377" s="11">
        <v>0</v>
      </c>
      <c r="U377" s="11">
        <v>71036000</v>
      </c>
      <c r="V377" s="11">
        <v>0</v>
      </c>
      <c r="W377" s="11">
        <v>71036000</v>
      </c>
      <c r="X377" s="11">
        <v>0</v>
      </c>
      <c r="Y377" s="11">
        <v>0</v>
      </c>
      <c r="Z377" s="11">
        <v>0</v>
      </c>
      <c r="AA377" s="11">
        <v>0</v>
      </c>
      <c r="AB377" s="11">
        <v>0</v>
      </c>
      <c r="AC377" s="11">
        <v>17759000</v>
      </c>
      <c r="AD377" s="11">
        <v>17759000</v>
      </c>
      <c r="AE377" s="11">
        <v>0</v>
      </c>
      <c r="AF377" s="11">
        <v>0</v>
      </c>
      <c r="AG377" s="11">
        <v>17759000</v>
      </c>
      <c r="AH377" s="11">
        <v>17652000</v>
      </c>
      <c r="AI377" s="11">
        <v>0</v>
      </c>
      <c r="AJ377" s="11">
        <v>0</v>
      </c>
      <c r="AK377" s="11">
        <v>15000000</v>
      </c>
      <c r="AL377" s="11">
        <v>15107000</v>
      </c>
      <c r="AM377" s="11">
        <v>0</v>
      </c>
      <c r="AN377" s="11">
        <v>0</v>
      </c>
      <c r="AO3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50518000</v>
      </c>
      <c r="AP3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50518000</v>
      </c>
      <c r="AR3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 s="11">
        <f>Table_PBS_SQL_DB2_PBSSQL_PBS_NDP_Tina_CG_QtrlyPerformance_Final[[#This Row],[GOU REL]]+Table_PBS_SQL_DB2_PBSSQL_PBS_NDP_Tina_CG_QtrlyPerformance_Final[[#This Row],[EXT REL]]</f>
        <v>50518000</v>
      </c>
      <c r="AT377" s="11">
        <f>Table_PBS_SQL_DB2_PBSSQL_PBS_NDP_Tina_CG_QtrlyPerformance_Final[[#This Row],[GOU EXP]]+Table_PBS_SQL_DB2_PBSSQL_PBS_NDP_Tina_CG_QtrlyPerformance_Final[[#This Row],[EXT EXP]]</f>
        <v>50518000</v>
      </c>
      <c r="AU377" s="11" t="str">
        <f>IF(Table_PBS_SQL_DB2_PBSSQL_PBS_NDP_Tina_CG_QtrlyPerformance_Final[[#This Row],[Item_Code]]&gt;"300000", "Capital", "Recurrent")</f>
        <v>Recurrent</v>
      </c>
    </row>
    <row r="378" spans="1:47" x14ac:dyDescent="0.25">
      <c r="A378" t="s">
        <v>49</v>
      </c>
      <c r="B378" t="s">
        <v>1400</v>
      </c>
      <c r="C378" t="s">
        <v>119</v>
      </c>
      <c r="D378" t="s">
        <v>885</v>
      </c>
      <c r="E378" t="s">
        <v>87</v>
      </c>
      <c r="F378" t="s">
        <v>1157</v>
      </c>
      <c r="G378" t="s">
        <v>75</v>
      </c>
      <c r="H378" t="s">
        <v>1414</v>
      </c>
      <c r="I378" t="s">
        <v>493</v>
      </c>
      <c r="J378" t="s">
        <v>1415</v>
      </c>
      <c r="K378" t="s">
        <v>1444</v>
      </c>
      <c r="L378" t="s">
        <v>1445</v>
      </c>
      <c r="M378" t="s">
        <v>1044</v>
      </c>
      <c r="N378" t="s">
        <v>1045</v>
      </c>
      <c r="O378" t="s">
        <v>1004</v>
      </c>
      <c r="P378" t="s">
        <v>868</v>
      </c>
      <c r="Q378" s="11">
        <v>0</v>
      </c>
      <c r="R378" s="11">
        <v>0</v>
      </c>
      <c r="S378" s="11">
        <v>0</v>
      </c>
      <c r="T378" s="11">
        <v>0</v>
      </c>
      <c r="U378" s="11">
        <v>5000000</v>
      </c>
      <c r="V378" s="11">
        <v>0</v>
      </c>
      <c r="W378" s="11">
        <v>5000000</v>
      </c>
      <c r="X378" s="11">
        <v>0</v>
      </c>
      <c r="Y378" s="11">
        <v>0</v>
      </c>
      <c r="Z378" s="11">
        <v>0</v>
      </c>
      <c r="AA378" s="11">
        <v>0</v>
      </c>
      <c r="AB378" s="11">
        <v>0</v>
      </c>
      <c r="AC378" s="11">
        <v>1250000</v>
      </c>
      <c r="AD378" s="11">
        <v>625000</v>
      </c>
      <c r="AE378" s="11">
        <v>0</v>
      </c>
      <c r="AF378" s="11">
        <v>0</v>
      </c>
      <c r="AG378" s="11">
        <v>1250000</v>
      </c>
      <c r="AH378" s="11">
        <v>971480</v>
      </c>
      <c r="AI378" s="11">
        <v>0</v>
      </c>
      <c r="AJ378" s="11">
        <v>0</v>
      </c>
      <c r="AK378" s="11">
        <v>0</v>
      </c>
      <c r="AL378" s="11">
        <v>1528520</v>
      </c>
      <c r="AM378" s="11">
        <v>0</v>
      </c>
      <c r="AN378" s="11">
        <v>0</v>
      </c>
      <c r="AO3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3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3125000</v>
      </c>
      <c r="AR3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8" s="11">
        <f>Table_PBS_SQL_DB2_PBSSQL_PBS_NDP_Tina_CG_QtrlyPerformance_Final[[#This Row],[GOU REL]]+Table_PBS_SQL_DB2_PBSSQL_PBS_NDP_Tina_CG_QtrlyPerformance_Final[[#This Row],[EXT REL]]</f>
        <v>2500000</v>
      </c>
      <c r="AT378" s="11">
        <f>Table_PBS_SQL_DB2_PBSSQL_PBS_NDP_Tina_CG_QtrlyPerformance_Final[[#This Row],[GOU EXP]]+Table_PBS_SQL_DB2_PBSSQL_PBS_NDP_Tina_CG_QtrlyPerformance_Final[[#This Row],[EXT EXP]]</f>
        <v>3125000</v>
      </c>
      <c r="AU378" s="11" t="str">
        <f>IF(Table_PBS_SQL_DB2_PBSSQL_PBS_NDP_Tina_CG_QtrlyPerformance_Final[[#This Row],[Item_Code]]&gt;"300000", "Capital", "Recurrent")</f>
        <v>Recurrent</v>
      </c>
    </row>
    <row r="379" spans="1:47" x14ac:dyDescent="0.25">
      <c r="A379" t="s">
        <v>49</v>
      </c>
      <c r="B379" t="s">
        <v>1400</v>
      </c>
      <c r="C379" t="s">
        <v>119</v>
      </c>
      <c r="D379" t="s">
        <v>885</v>
      </c>
      <c r="E379" t="s">
        <v>87</v>
      </c>
      <c r="F379" t="s">
        <v>1157</v>
      </c>
      <c r="G379" t="s">
        <v>75</v>
      </c>
      <c r="H379" t="s">
        <v>1414</v>
      </c>
      <c r="I379" t="s">
        <v>493</v>
      </c>
      <c r="J379" t="s">
        <v>1415</v>
      </c>
      <c r="K379" t="s">
        <v>1444</v>
      </c>
      <c r="L379" t="s">
        <v>1445</v>
      </c>
      <c r="M379" t="s">
        <v>1446</v>
      </c>
      <c r="N379" t="s">
        <v>1447</v>
      </c>
      <c r="O379" t="s">
        <v>1005</v>
      </c>
      <c r="P379" t="s">
        <v>1006</v>
      </c>
      <c r="Q379" s="11">
        <v>0</v>
      </c>
      <c r="R379" s="11">
        <v>0</v>
      </c>
      <c r="S379" s="11">
        <v>0</v>
      </c>
      <c r="T379" s="11">
        <v>0</v>
      </c>
      <c r="U379" s="11">
        <v>180000000</v>
      </c>
      <c r="V379" s="11">
        <v>0</v>
      </c>
      <c r="W379" s="11">
        <v>180000000</v>
      </c>
      <c r="X379" s="11">
        <v>0</v>
      </c>
      <c r="Y379" s="11">
        <v>0</v>
      </c>
      <c r="Z379" s="11">
        <v>0</v>
      </c>
      <c r="AA379" s="11">
        <v>0</v>
      </c>
      <c r="AB379" s="11">
        <v>0</v>
      </c>
      <c r="AC379" s="11">
        <v>45000000</v>
      </c>
      <c r="AD379" s="11">
        <v>44590000</v>
      </c>
      <c r="AE379" s="11">
        <v>0</v>
      </c>
      <c r="AF379" s="11">
        <v>0</v>
      </c>
      <c r="AG379" s="11">
        <v>45000000</v>
      </c>
      <c r="AH379" s="11">
        <v>40880010</v>
      </c>
      <c r="AI379" s="11">
        <v>0</v>
      </c>
      <c r="AJ379" s="11">
        <v>0</v>
      </c>
      <c r="AK379" s="11">
        <v>90000000</v>
      </c>
      <c r="AL379" s="11">
        <v>94529990</v>
      </c>
      <c r="AM379" s="11">
        <v>0</v>
      </c>
      <c r="AN379" s="11">
        <v>0</v>
      </c>
      <c r="AO3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3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3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9" s="11">
        <f>Table_PBS_SQL_DB2_PBSSQL_PBS_NDP_Tina_CG_QtrlyPerformance_Final[[#This Row],[GOU REL]]+Table_PBS_SQL_DB2_PBSSQL_PBS_NDP_Tina_CG_QtrlyPerformance_Final[[#This Row],[EXT REL]]</f>
        <v>180000000</v>
      </c>
      <c r="AT379" s="11">
        <f>Table_PBS_SQL_DB2_PBSSQL_PBS_NDP_Tina_CG_QtrlyPerformance_Final[[#This Row],[GOU EXP]]+Table_PBS_SQL_DB2_PBSSQL_PBS_NDP_Tina_CG_QtrlyPerformance_Final[[#This Row],[EXT EXP]]</f>
        <v>180000000</v>
      </c>
      <c r="AU379" s="11" t="str">
        <f>IF(Table_PBS_SQL_DB2_PBSSQL_PBS_NDP_Tina_CG_QtrlyPerformance_Final[[#This Row],[Item_Code]]&gt;"300000", "Capital", "Recurrent")</f>
        <v>Recurrent</v>
      </c>
    </row>
    <row r="380" spans="1:47" x14ac:dyDescent="0.25">
      <c r="A380" t="s">
        <v>49</v>
      </c>
      <c r="B380" t="s">
        <v>1400</v>
      </c>
      <c r="C380" t="s">
        <v>119</v>
      </c>
      <c r="D380" t="s">
        <v>885</v>
      </c>
      <c r="E380" t="s">
        <v>87</v>
      </c>
      <c r="F380" t="s">
        <v>1157</v>
      </c>
      <c r="G380" t="s">
        <v>75</v>
      </c>
      <c r="H380" t="s">
        <v>1414</v>
      </c>
      <c r="I380" t="s">
        <v>467</v>
      </c>
      <c r="J380" t="s">
        <v>1448</v>
      </c>
      <c r="K380" t="s">
        <v>1449</v>
      </c>
      <c r="L380" t="s">
        <v>1450</v>
      </c>
      <c r="M380" t="s">
        <v>1130</v>
      </c>
      <c r="N380" t="s">
        <v>1131</v>
      </c>
      <c r="O380" t="s">
        <v>1005</v>
      </c>
      <c r="P380" t="s">
        <v>1006</v>
      </c>
      <c r="Q380" s="11">
        <v>0</v>
      </c>
      <c r="R380" s="11">
        <v>0</v>
      </c>
      <c r="S380" s="11">
        <v>0</v>
      </c>
      <c r="T380" s="11">
        <v>0</v>
      </c>
      <c r="U380" s="11">
        <v>28284900</v>
      </c>
      <c r="V380" s="11">
        <v>0</v>
      </c>
      <c r="W380" s="11">
        <v>28284900</v>
      </c>
      <c r="X380" s="11">
        <v>0</v>
      </c>
      <c r="Y380" s="11">
        <v>0</v>
      </c>
      <c r="Z380" s="11">
        <v>0</v>
      </c>
      <c r="AA380" s="11">
        <v>0</v>
      </c>
      <c r="AB380" s="11">
        <v>0</v>
      </c>
      <c r="AC380" s="11">
        <v>7071250</v>
      </c>
      <c r="AD380" s="11">
        <v>7071250</v>
      </c>
      <c r="AE380" s="11">
        <v>0</v>
      </c>
      <c r="AF380" s="11">
        <v>0</v>
      </c>
      <c r="AG380" s="11">
        <v>7071250</v>
      </c>
      <c r="AH380" s="11">
        <v>7071250</v>
      </c>
      <c r="AI380" s="11">
        <v>0</v>
      </c>
      <c r="AJ380" s="11">
        <v>0</v>
      </c>
      <c r="AK380" s="11">
        <v>14142400</v>
      </c>
      <c r="AL380" s="11">
        <v>14142400</v>
      </c>
      <c r="AM380" s="11">
        <v>0</v>
      </c>
      <c r="AN380" s="11">
        <v>0</v>
      </c>
      <c r="AO3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28284900</v>
      </c>
      <c r="AP3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28284900</v>
      </c>
      <c r="AR3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0" s="11">
        <f>Table_PBS_SQL_DB2_PBSSQL_PBS_NDP_Tina_CG_QtrlyPerformance_Final[[#This Row],[GOU REL]]+Table_PBS_SQL_DB2_PBSSQL_PBS_NDP_Tina_CG_QtrlyPerformance_Final[[#This Row],[EXT REL]]</f>
        <v>28284900</v>
      </c>
      <c r="AT380" s="11">
        <f>Table_PBS_SQL_DB2_PBSSQL_PBS_NDP_Tina_CG_QtrlyPerformance_Final[[#This Row],[GOU EXP]]+Table_PBS_SQL_DB2_PBSSQL_PBS_NDP_Tina_CG_QtrlyPerformance_Final[[#This Row],[EXT EXP]]</f>
        <v>28284900</v>
      </c>
      <c r="AU380" s="11" t="str">
        <f>IF(Table_PBS_SQL_DB2_PBSSQL_PBS_NDP_Tina_CG_QtrlyPerformance_Final[[#This Row],[Item_Code]]&gt;"300000", "Capital", "Recurrent")</f>
        <v>Recurrent</v>
      </c>
    </row>
    <row r="381" spans="1:47" x14ac:dyDescent="0.25">
      <c r="A381" t="s">
        <v>49</v>
      </c>
      <c r="B381" t="s">
        <v>1400</v>
      </c>
      <c r="C381" t="s">
        <v>119</v>
      </c>
      <c r="D381" t="s">
        <v>885</v>
      </c>
      <c r="E381" t="s">
        <v>87</v>
      </c>
      <c r="F381" t="s">
        <v>1157</v>
      </c>
      <c r="G381" t="s">
        <v>75</v>
      </c>
      <c r="H381" t="s">
        <v>1414</v>
      </c>
      <c r="I381" t="s">
        <v>467</v>
      </c>
      <c r="J381" t="s">
        <v>1448</v>
      </c>
      <c r="K381" t="s">
        <v>1449</v>
      </c>
      <c r="L381" t="s">
        <v>1450</v>
      </c>
      <c r="M381" t="s">
        <v>1130</v>
      </c>
      <c r="N381" t="s">
        <v>1131</v>
      </c>
      <c r="O381" t="s">
        <v>922</v>
      </c>
      <c r="P381" t="s">
        <v>923</v>
      </c>
      <c r="Q381" s="11">
        <v>0</v>
      </c>
      <c r="R381" s="11">
        <v>0</v>
      </c>
      <c r="S381" s="11">
        <v>0</v>
      </c>
      <c r="T381" s="11">
        <v>0</v>
      </c>
      <c r="U381" s="11">
        <v>17000000</v>
      </c>
      <c r="V381" s="11">
        <v>0</v>
      </c>
      <c r="W381" s="11">
        <v>17000000</v>
      </c>
      <c r="X381" s="11">
        <v>0</v>
      </c>
      <c r="Y381" s="11">
        <v>0</v>
      </c>
      <c r="Z381" s="11">
        <v>0</v>
      </c>
      <c r="AA381" s="11">
        <v>0</v>
      </c>
      <c r="AB381" s="11">
        <v>0</v>
      </c>
      <c r="AC381" s="11">
        <v>4250000</v>
      </c>
      <c r="AD381" s="11">
        <v>4250000</v>
      </c>
      <c r="AE381" s="11">
        <v>0</v>
      </c>
      <c r="AF381" s="11">
        <v>0</v>
      </c>
      <c r="AG381" s="11">
        <v>4250000</v>
      </c>
      <c r="AH381" s="11">
        <v>4250000</v>
      </c>
      <c r="AI381" s="11">
        <v>0</v>
      </c>
      <c r="AJ381" s="11">
        <v>0</v>
      </c>
      <c r="AK381" s="11">
        <v>8500000</v>
      </c>
      <c r="AL381" s="11">
        <v>8500000</v>
      </c>
      <c r="AM381" s="11">
        <v>0</v>
      </c>
      <c r="AN381" s="11">
        <v>0</v>
      </c>
      <c r="AO3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v>
      </c>
      <c r="AP3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v>
      </c>
      <c r="AR3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1" s="11">
        <f>Table_PBS_SQL_DB2_PBSSQL_PBS_NDP_Tina_CG_QtrlyPerformance_Final[[#This Row],[GOU REL]]+Table_PBS_SQL_DB2_PBSSQL_PBS_NDP_Tina_CG_QtrlyPerformance_Final[[#This Row],[EXT REL]]</f>
        <v>17000000</v>
      </c>
      <c r="AT381" s="11">
        <f>Table_PBS_SQL_DB2_PBSSQL_PBS_NDP_Tina_CG_QtrlyPerformance_Final[[#This Row],[GOU EXP]]+Table_PBS_SQL_DB2_PBSSQL_PBS_NDP_Tina_CG_QtrlyPerformance_Final[[#This Row],[EXT EXP]]</f>
        <v>17000000</v>
      </c>
      <c r="AU381" s="11" t="str">
        <f>IF(Table_PBS_SQL_DB2_PBSSQL_PBS_NDP_Tina_CG_QtrlyPerformance_Final[[#This Row],[Item_Code]]&gt;"300000", "Capital", "Recurrent")</f>
        <v>Recurrent</v>
      </c>
    </row>
    <row r="382" spans="1:47" x14ac:dyDescent="0.25">
      <c r="A382" t="s">
        <v>49</v>
      </c>
      <c r="B382" t="s">
        <v>1400</v>
      </c>
      <c r="C382" t="s">
        <v>119</v>
      </c>
      <c r="D382" t="s">
        <v>885</v>
      </c>
      <c r="E382" t="s">
        <v>87</v>
      </c>
      <c r="F382" t="s">
        <v>1157</v>
      </c>
      <c r="G382" t="s">
        <v>75</v>
      </c>
      <c r="H382" t="s">
        <v>1414</v>
      </c>
      <c r="I382" t="s">
        <v>467</v>
      </c>
      <c r="J382" t="s">
        <v>1448</v>
      </c>
      <c r="K382" t="s">
        <v>1449</v>
      </c>
      <c r="L382" t="s">
        <v>1450</v>
      </c>
      <c r="M382" t="s">
        <v>1044</v>
      </c>
      <c r="N382" t="s">
        <v>1045</v>
      </c>
      <c r="O382" t="s">
        <v>1025</v>
      </c>
      <c r="P382" t="s">
        <v>1026</v>
      </c>
      <c r="Q382" s="11">
        <v>0</v>
      </c>
      <c r="R382" s="11">
        <v>0</v>
      </c>
      <c r="S382" s="11">
        <v>0</v>
      </c>
      <c r="T382" s="11">
        <v>0</v>
      </c>
      <c r="U382" s="11">
        <v>300000000</v>
      </c>
      <c r="V382" s="11">
        <v>0</v>
      </c>
      <c r="W382" s="11">
        <v>300000000</v>
      </c>
      <c r="X382" s="11">
        <v>0</v>
      </c>
      <c r="Y382" s="11">
        <v>0</v>
      </c>
      <c r="Z382" s="11">
        <v>0</v>
      </c>
      <c r="AA382" s="11">
        <v>0</v>
      </c>
      <c r="AB382" s="11">
        <v>0</v>
      </c>
      <c r="AC382" s="11">
        <v>90819250</v>
      </c>
      <c r="AD382" s="11">
        <v>90819250</v>
      </c>
      <c r="AE382" s="11">
        <v>0</v>
      </c>
      <c r="AF382" s="11">
        <v>0</v>
      </c>
      <c r="AG382" s="11">
        <v>75000000</v>
      </c>
      <c r="AH382" s="11">
        <v>75000000</v>
      </c>
      <c r="AI382" s="11">
        <v>0</v>
      </c>
      <c r="AJ382" s="11">
        <v>0</v>
      </c>
      <c r="AK382" s="11">
        <v>25019512</v>
      </c>
      <c r="AL382" s="11">
        <v>25019512</v>
      </c>
      <c r="AM382" s="11">
        <v>0</v>
      </c>
      <c r="AN382" s="11">
        <v>0</v>
      </c>
      <c r="AO3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190838762</v>
      </c>
      <c r="AP3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190838762</v>
      </c>
      <c r="AR3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 s="11">
        <f>Table_PBS_SQL_DB2_PBSSQL_PBS_NDP_Tina_CG_QtrlyPerformance_Final[[#This Row],[GOU REL]]+Table_PBS_SQL_DB2_PBSSQL_PBS_NDP_Tina_CG_QtrlyPerformance_Final[[#This Row],[EXT REL]]</f>
        <v>190838762</v>
      </c>
      <c r="AT382" s="11">
        <f>Table_PBS_SQL_DB2_PBSSQL_PBS_NDP_Tina_CG_QtrlyPerformance_Final[[#This Row],[GOU EXP]]+Table_PBS_SQL_DB2_PBSSQL_PBS_NDP_Tina_CG_QtrlyPerformance_Final[[#This Row],[EXT EXP]]</f>
        <v>190838762</v>
      </c>
      <c r="AU382" s="11" t="str">
        <f>IF(Table_PBS_SQL_DB2_PBSSQL_PBS_NDP_Tina_CG_QtrlyPerformance_Final[[#This Row],[Item_Code]]&gt;"300000", "Capital", "Recurrent")</f>
        <v>Recurrent</v>
      </c>
    </row>
    <row r="383" spans="1:47" x14ac:dyDescent="0.25">
      <c r="A383" t="s">
        <v>49</v>
      </c>
      <c r="B383" t="s">
        <v>1400</v>
      </c>
      <c r="C383" t="s">
        <v>119</v>
      </c>
      <c r="D383" t="s">
        <v>885</v>
      </c>
      <c r="E383" t="s">
        <v>87</v>
      </c>
      <c r="F383" t="s">
        <v>1157</v>
      </c>
      <c r="G383" t="s">
        <v>75</v>
      </c>
      <c r="H383" t="s">
        <v>1414</v>
      </c>
      <c r="I383" t="s">
        <v>467</v>
      </c>
      <c r="J383" t="s">
        <v>1448</v>
      </c>
      <c r="K383" t="s">
        <v>1449</v>
      </c>
      <c r="L383" t="s">
        <v>1450</v>
      </c>
      <c r="M383" t="s">
        <v>1044</v>
      </c>
      <c r="N383" t="s">
        <v>1045</v>
      </c>
      <c r="O383" t="s">
        <v>1005</v>
      </c>
      <c r="P383" t="s">
        <v>1006</v>
      </c>
      <c r="Q383" s="11">
        <v>0</v>
      </c>
      <c r="R383" s="11">
        <v>0</v>
      </c>
      <c r="S383" s="11">
        <v>0</v>
      </c>
      <c r="T383" s="11">
        <v>0</v>
      </c>
      <c r="U383" s="11">
        <v>70000000</v>
      </c>
      <c r="V383" s="11">
        <v>0</v>
      </c>
      <c r="W383" s="11">
        <v>70000000</v>
      </c>
      <c r="X383" s="11">
        <v>0</v>
      </c>
      <c r="Y383" s="11">
        <v>0</v>
      </c>
      <c r="Z383" s="11">
        <v>0</v>
      </c>
      <c r="AA383" s="11">
        <v>0</v>
      </c>
      <c r="AB383" s="11">
        <v>0</v>
      </c>
      <c r="AC383" s="11">
        <v>17500000</v>
      </c>
      <c r="AD383" s="11">
        <v>17500000</v>
      </c>
      <c r="AE383" s="11">
        <v>0</v>
      </c>
      <c r="AF383" s="11">
        <v>0</v>
      </c>
      <c r="AG383" s="11">
        <v>17500000</v>
      </c>
      <c r="AH383" s="11">
        <v>17500000</v>
      </c>
      <c r="AI383" s="11">
        <v>0</v>
      </c>
      <c r="AJ383" s="11">
        <v>0</v>
      </c>
      <c r="AK383" s="11">
        <v>35000000</v>
      </c>
      <c r="AL383" s="11">
        <v>35000000</v>
      </c>
      <c r="AM383" s="11">
        <v>0</v>
      </c>
      <c r="AN383" s="11">
        <v>0</v>
      </c>
      <c r="AO3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3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3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 s="11">
        <f>Table_PBS_SQL_DB2_PBSSQL_PBS_NDP_Tina_CG_QtrlyPerformance_Final[[#This Row],[GOU REL]]+Table_PBS_SQL_DB2_PBSSQL_PBS_NDP_Tina_CG_QtrlyPerformance_Final[[#This Row],[EXT REL]]</f>
        <v>70000000</v>
      </c>
      <c r="AT383" s="11">
        <f>Table_PBS_SQL_DB2_PBSSQL_PBS_NDP_Tina_CG_QtrlyPerformance_Final[[#This Row],[GOU EXP]]+Table_PBS_SQL_DB2_PBSSQL_PBS_NDP_Tina_CG_QtrlyPerformance_Final[[#This Row],[EXT EXP]]</f>
        <v>70000000</v>
      </c>
      <c r="AU383" s="11" t="str">
        <f>IF(Table_PBS_SQL_DB2_PBSSQL_PBS_NDP_Tina_CG_QtrlyPerformance_Final[[#This Row],[Item_Code]]&gt;"300000", "Capital", "Recurrent")</f>
        <v>Recurrent</v>
      </c>
    </row>
    <row r="384" spans="1:47" x14ac:dyDescent="0.25">
      <c r="A384" t="s">
        <v>49</v>
      </c>
      <c r="B384" t="s">
        <v>1400</v>
      </c>
      <c r="C384" t="s">
        <v>119</v>
      </c>
      <c r="D384" t="s">
        <v>885</v>
      </c>
      <c r="E384" t="s">
        <v>87</v>
      </c>
      <c r="F384" t="s">
        <v>1157</v>
      </c>
      <c r="G384" t="s">
        <v>75</v>
      </c>
      <c r="H384" t="s">
        <v>1414</v>
      </c>
      <c r="I384" t="s">
        <v>467</v>
      </c>
      <c r="J384" t="s">
        <v>1448</v>
      </c>
      <c r="K384" t="s">
        <v>1449</v>
      </c>
      <c r="L384" t="s">
        <v>1450</v>
      </c>
      <c r="M384" t="s">
        <v>1044</v>
      </c>
      <c r="N384" t="s">
        <v>1045</v>
      </c>
      <c r="O384" t="s">
        <v>1052</v>
      </c>
      <c r="P384" t="s">
        <v>1053</v>
      </c>
      <c r="Q384" s="11">
        <v>0</v>
      </c>
      <c r="R384" s="11">
        <v>0</v>
      </c>
      <c r="S384" s="11">
        <v>0</v>
      </c>
      <c r="T384" s="11">
        <v>0</v>
      </c>
      <c r="U384" s="11">
        <v>50000000</v>
      </c>
      <c r="V384" s="11">
        <v>0</v>
      </c>
      <c r="W384" s="11">
        <v>50000000</v>
      </c>
      <c r="X384" s="11">
        <v>0</v>
      </c>
      <c r="Y384" s="11">
        <v>0</v>
      </c>
      <c r="Z384" s="11">
        <v>0</v>
      </c>
      <c r="AA384" s="11">
        <v>0</v>
      </c>
      <c r="AB384" s="11">
        <v>0</v>
      </c>
      <c r="AC384" s="11">
        <v>0</v>
      </c>
      <c r="AD384" s="11">
        <v>0</v>
      </c>
      <c r="AE384" s="11">
        <v>0</v>
      </c>
      <c r="AF384" s="11">
        <v>0</v>
      </c>
      <c r="AG384" s="11">
        <v>0</v>
      </c>
      <c r="AH384" s="11">
        <v>0</v>
      </c>
      <c r="AI384" s="11">
        <v>0</v>
      </c>
      <c r="AJ384" s="11">
        <v>0</v>
      </c>
      <c r="AK384" s="11">
        <v>0</v>
      </c>
      <c r="AL384" s="11">
        <v>0</v>
      </c>
      <c r="AM384" s="11">
        <v>0</v>
      </c>
      <c r="AN384" s="11">
        <v>0</v>
      </c>
      <c r="AO3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 s="11">
        <f>Table_PBS_SQL_DB2_PBSSQL_PBS_NDP_Tina_CG_QtrlyPerformance_Final[[#This Row],[GOU REL]]+Table_PBS_SQL_DB2_PBSSQL_PBS_NDP_Tina_CG_QtrlyPerformance_Final[[#This Row],[EXT REL]]</f>
        <v>0</v>
      </c>
      <c r="AT384" s="11">
        <f>Table_PBS_SQL_DB2_PBSSQL_PBS_NDP_Tina_CG_QtrlyPerformance_Final[[#This Row],[GOU EXP]]+Table_PBS_SQL_DB2_PBSSQL_PBS_NDP_Tina_CG_QtrlyPerformance_Final[[#This Row],[EXT EXP]]</f>
        <v>0</v>
      </c>
      <c r="AU384" s="11" t="str">
        <f>IF(Table_PBS_SQL_DB2_PBSSQL_PBS_NDP_Tina_CG_QtrlyPerformance_Final[[#This Row],[Item_Code]]&gt;"300000", "Capital", "Recurrent")</f>
        <v>Capital</v>
      </c>
    </row>
    <row r="385" spans="1:47" x14ac:dyDescent="0.25">
      <c r="A385" t="s">
        <v>49</v>
      </c>
      <c r="B385" t="s">
        <v>1400</v>
      </c>
      <c r="C385" t="s">
        <v>119</v>
      </c>
      <c r="D385" t="s">
        <v>885</v>
      </c>
      <c r="E385" t="s">
        <v>87</v>
      </c>
      <c r="F385" t="s">
        <v>1157</v>
      </c>
      <c r="G385" t="s">
        <v>75</v>
      </c>
      <c r="H385" t="s">
        <v>1414</v>
      </c>
      <c r="I385" t="s">
        <v>467</v>
      </c>
      <c r="J385" t="s">
        <v>1448</v>
      </c>
      <c r="K385" t="s">
        <v>151</v>
      </c>
      <c r="L385" t="s">
        <v>1451</v>
      </c>
      <c r="M385" t="s">
        <v>1168</v>
      </c>
      <c r="N385" t="s">
        <v>1169</v>
      </c>
      <c r="O385" t="s">
        <v>904</v>
      </c>
      <c r="P385" t="s">
        <v>905</v>
      </c>
      <c r="Q385" s="11">
        <v>0</v>
      </c>
      <c r="R385" s="11">
        <v>0</v>
      </c>
      <c r="S385" s="11">
        <v>0</v>
      </c>
      <c r="T385" s="11">
        <v>0</v>
      </c>
      <c r="U385" s="11">
        <v>10000000</v>
      </c>
      <c r="V385" s="11">
        <v>0</v>
      </c>
      <c r="W385" s="11">
        <v>10000000</v>
      </c>
      <c r="X385" s="11">
        <v>0</v>
      </c>
      <c r="Y385" s="11">
        <v>0</v>
      </c>
      <c r="Z385" s="11">
        <v>0</v>
      </c>
      <c r="AA385" s="11">
        <v>0</v>
      </c>
      <c r="AB385" s="11">
        <v>0</v>
      </c>
      <c r="AC385" s="11">
        <v>2500000</v>
      </c>
      <c r="AD385" s="11">
        <v>2500000</v>
      </c>
      <c r="AE385" s="11">
        <v>0</v>
      </c>
      <c r="AF385" s="11">
        <v>0</v>
      </c>
      <c r="AG385" s="11">
        <v>2500000</v>
      </c>
      <c r="AH385" s="11">
        <v>1215000</v>
      </c>
      <c r="AI385" s="11">
        <v>0</v>
      </c>
      <c r="AJ385" s="11">
        <v>0</v>
      </c>
      <c r="AK385" s="11">
        <v>5000000</v>
      </c>
      <c r="AL385" s="11">
        <v>6285000</v>
      </c>
      <c r="AM385" s="11">
        <v>0</v>
      </c>
      <c r="AN385" s="11">
        <v>0</v>
      </c>
      <c r="AO3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 s="11">
        <f>Table_PBS_SQL_DB2_PBSSQL_PBS_NDP_Tina_CG_QtrlyPerformance_Final[[#This Row],[GOU REL]]+Table_PBS_SQL_DB2_PBSSQL_PBS_NDP_Tina_CG_QtrlyPerformance_Final[[#This Row],[EXT REL]]</f>
        <v>10000000</v>
      </c>
      <c r="AT385" s="11">
        <f>Table_PBS_SQL_DB2_PBSSQL_PBS_NDP_Tina_CG_QtrlyPerformance_Final[[#This Row],[GOU EXP]]+Table_PBS_SQL_DB2_PBSSQL_PBS_NDP_Tina_CG_QtrlyPerformance_Final[[#This Row],[EXT EXP]]</f>
        <v>10000000</v>
      </c>
      <c r="AU385" s="11" t="str">
        <f>IF(Table_PBS_SQL_DB2_PBSSQL_PBS_NDP_Tina_CG_QtrlyPerformance_Final[[#This Row],[Item_Code]]&gt;"300000", "Capital", "Recurrent")</f>
        <v>Recurrent</v>
      </c>
    </row>
    <row r="386" spans="1:47" x14ac:dyDescent="0.25">
      <c r="A386" t="s">
        <v>49</v>
      </c>
      <c r="B386" t="s">
        <v>1400</v>
      </c>
      <c r="C386" t="s">
        <v>119</v>
      </c>
      <c r="D386" t="s">
        <v>885</v>
      </c>
      <c r="E386" t="s">
        <v>87</v>
      </c>
      <c r="F386" t="s">
        <v>1157</v>
      </c>
      <c r="G386" t="s">
        <v>75</v>
      </c>
      <c r="H386" t="s">
        <v>1414</v>
      </c>
      <c r="I386" t="s">
        <v>666</v>
      </c>
      <c r="J386" t="s">
        <v>1452</v>
      </c>
      <c r="K386" t="s">
        <v>1442</v>
      </c>
      <c r="L386" t="s">
        <v>1443</v>
      </c>
      <c r="M386" t="s">
        <v>1130</v>
      </c>
      <c r="N386" t="s">
        <v>1131</v>
      </c>
      <c r="O386" t="s">
        <v>904</v>
      </c>
      <c r="P386" t="s">
        <v>905</v>
      </c>
      <c r="Q386" s="11">
        <v>0</v>
      </c>
      <c r="R386" s="11">
        <v>0</v>
      </c>
      <c r="S386" s="11">
        <v>0</v>
      </c>
      <c r="T386" s="11">
        <v>0</v>
      </c>
      <c r="U386" s="11">
        <v>10000000</v>
      </c>
      <c r="V386" s="11">
        <v>0</v>
      </c>
      <c r="W386" s="11">
        <v>10000000</v>
      </c>
      <c r="X386" s="11">
        <v>0</v>
      </c>
      <c r="Y386" s="11">
        <v>0</v>
      </c>
      <c r="Z386" s="11">
        <v>0</v>
      </c>
      <c r="AA386" s="11">
        <v>0</v>
      </c>
      <c r="AB386" s="11">
        <v>0</v>
      </c>
      <c r="AC386" s="11">
        <v>2500000</v>
      </c>
      <c r="AD386" s="11">
        <v>2500000</v>
      </c>
      <c r="AE386" s="11">
        <v>0</v>
      </c>
      <c r="AF386" s="11">
        <v>0</v>
      </c>
      <c r="AG386" s="11">
        <v>2500000</v>
      </c>
      <c r="AH386" s="11">
        <v>2500000</v>
      </c>
      <c r="AI386" s="11">
        <v>0</v>
      </c>
      <c r="AJ386" s="11">
        <v>0</v>
      </c>
      <c r="AK386" s="11">
        <v>0</v>
      </c>
      <c r="AL386" s="11">
        <v>0</v>
      </c>
      <c r="AM386" s="11">
        <v>0</v>
      </c>
      <c r="AN386" s="11">
        <v>0</v>
      </c>
      <c r="AO3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3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3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6" s="11">
        <f>Table_PBS_SQL_DB2_PBSSQL_PBS_NDP_Tina_CG_QtrlyPerformance_Final[[#This Row],[GOU REL]]+Table_PBS_SQL_DB2_PBSSQL_PBS_NDP_Tina_CG_QtrlyPerformance_Final[[#This Row],[EXT REL]]</f>
        <v>5000000</v>
      </c>
      <c r="AT386" s="11">
        <f>Table_PBS_SQL_DB2_PBSSQL_PBS_NDP_Tina_CG_QtrlyPerformance_Final[[#This Row],[GOU EXP]]+Table_PBS_SQL_DB2_PBSSQL_PBS_NDP_Tina_CG_QtrlyPerformance_Final[[#This Row],[EXT EXP]]</f>
        <v>5000000</v>
      </c>
      <c r="AU386" s="11" t="str">
        <f>IF(Table_PBS_SQL_DB2_PBSSQL_PBS_NDP_Tina_CG_QtrlyPerformance_Final[[#This Row],[Item_Code]]&gt;"300000", "Capital", "Recurrent")</f>
        <v>Recurrent</v>
      </c>
    </row>
    <row r="387" spans="1:47" x14ac:dyDescent="0.25">
      <c r="A387" t="s">
        <v>49</v>
      </c>
      <c r="B387" t="s">
        <v>1400</v>
      </c>
      <c r="C387" t="s">
        <v>119</v>
      </c>
      <c r="D387" t="s">
        <v>885</v>
      </c>
      <c r="E387" t="s">
        <v>87</v>
      </c>
      <c r="F387" t="s">
        <v>1157</v>
      </c>
      <c r="G387" t="s">
        <v>75</v>
      </c>
      <c r="H387" t="s">
        <v>1414</v>
      </c>
      <c r="I387" t="s">
        <v>666</v>
      </c>
      <c r="J387" t="s">
        <v>1452</v>
      </c>
      <c r="K387" t="s">
        <v>1442</v>
      </c>
      <c r="L387" t="s">
        <v>1443</v>
      </c>
      <c r="M387" t="s">
        <v>1453</v>
      </c>
      <c r="N387" t="s">
        <v>1454</v>
      </c>
      <c r="O387" t="s">
        <v>922</v>
      </c>
      <c r="P387" t="s">
        <v>923</v>
      </c>
      <c r="Q387" s="11">
        <v>0</v>
      </c>
      <c r="R387" s="11">
        <v>0</v>
      </c>
      <c r="S387" s="11">
        <v>0</v>
      </c>
      <c r="T387" s="11">
        <v>0</v>
      </c>
      <c r="U387" s="11">
        <v>85745200</v>
      </c>
      <c r="V387" s="11">
        <v>0</v>
      </c>
      <c r="W387" s="11">
        <v>60000000</v>
      </c>
      <c r="X387" s="11">
        <v>25745200</v>
      </c>
      <c r="Y387" s="11">
        <v>0</v>
      </c>
      <c r="Z387" s="11">
        <v>0</v>
      </c>
      <c r="AA387" s="11">
        <v>0</v>
      </c>
      <c r="AB387" s="11">
        <v>0</v>
      </c>
      <c r="AC387" s="11">
        <v>15000000</v>
      </c>
      <c r="AD387" s="11">
        <v>15000000</v>
      </c>
      <c r="AE387" s="11">
        <v>0</v>
      </c>
      <c r="AF387" s="11">
        <v>0</v>
      </c>
      <c r="AG387" s="11">
        <v>15000000</v>
      </c>
      <c r="AH387" s="11">
        <v>15000000</v>
      </c>
      <c r="AI387" s="11">
        <v>0</v>
      </c>
      <c r="AJ387" s="11">
        <v>0</v>
      </c>
      <c r="AK387" s="11">
        <v>30000000</v>
      </c>
      <c r="AL387" s="11">
        <v>30000000</v>
      </c>
      <c r="AM387" s="11">
        <v>0</v>
      </c>
      <c r="AN387" s="11">
        <v>0</v>
      </c>
      <c r="AO3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3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3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7" s="11">
        <f>Table_PBS_SQL_DB2_PBSSQL_PBS_NDP_Tina_CG_QtrlyPerformance_Final[[#This Row],[GOU REL]]+Table_PBS_SQL_DB2_PBSSQL_PBS_NDP_Tina_CG_QtrlyPerformance_Final[[#This Row],[EXT REL]]</f>
        <v>60000000</v>
      </c>
      <c r="AT387" s="11">
        <f>Table_PBS_SQL_DB2_PBSSQL_PBS_NDP_Tina_CG_QtrlyPerformance_Final[[#This Row],[GOU EXP]]+Table_PBS_SQL_DB2_PBSSQL_PBS_NDP_Tina_CG_QtrlyPerformance_Final[[#This Row],[EXT EXP]]</f>
        <v>60000000</v>
      </c>
      <c r="AU387" s="11" t="str">
        <f>IF(Table_PBS_SQL_DB2_PBSSQL_PBS_NDP_Tina_CG_QtrlyPerformance_Final[[#This Row],[Item_Code]]&gt;"300000", "Capital", "Recurrent")</f>
        <v>Recurrent</v>
      </c>
    </row>
    <row r="388" spans="1:47" x14ac:dyDescent="0.25">
      <c r="A388" t="s">
        <v>49</v>
      </c>
      <c r="B388" t="s">
        <v>1400</v>
      </c>
      <c r="C388" t="s">
        <v>119</v>
      </c>
      <c r="D388" t="s">
        <v>885</v>
      </c>
      <c r="E388" t="s">
        <v>87</v>
      </c>
      <c r="F388" t="s">
        <v>1157</v>
      </c>
      <c r="G388" t="s">
        <v>75</v>
      </c>
      <c r="H388" t="s">
        <v>1414</v>
      </c>
      <c r="I388" t="s">
        <v>499</v>
      </c>
      <c r="J388" t="s">
        <v>1455</v>
      </c>
      <c r="K388" t="s">
        <v>1437</v>
      </c>
      <c r="L388" t="s">
        <v>1438</v>
      </c>
      <c r="M388" t="s">
        <v>1130</v>
      </c>
      <c r="N388" t="s">
        <v>1441</v>
      </c>
      <c r="O388" t="s">
        <v>922</v>
      </c>
      <c r="P388" t="s">
        <v>923</v>
      </c>
      <c r="Q388" s="11">
        <v>0</v>
      </c>
      <c r="R388" s="11">
        <v>0</v>
      </c>
      <c r="S388" s="11">
        <v>0</v>
      </c>
      <c r="T388" s="11">
        <v>0</v>
      </c>
      <c r="U388" s="11">
        <v>0</v>
      </c>
      <c r="V388" s="11">
        <v>0</v>
      </c>
      <c r="W388" s="11">
        <v>0</v>
      </c>
      <c r="X388" s="11">
        <v>40000000</v>
      </c>
      <c r="Y388" s="11">
        <v>0</v>
      </c>
      <c r="Z388" s="11">
        <v>0</v>
      </c>
      <c r="AA388" s="11">
        <v>0</v>
      </c>
      <c r="AB388" s="11">
        <v>0</v>
      </c>
      <c r="AC388" s="11">
        <v>0</v>
      </c>
      <c r="AD388" s="11">
        <v>0</v>
      </c>
      <c r="AE388" s="11">
        <v>0</v>
      </c>
      <c r="AF388" s="11">
        <v>0</v>
      </c>
      <c r="AG388" s="11">
        <v>0</v>
      </c>
      <c r="AH388" s="11">
        <v>0</v>
      </c>
      <c r="AI388" s="11">
        <v>0</v>
      </c>
      <c r="AJ388" s="11">
        <v>0</v>
      </c>
      <c r="AK388" s="11">
        <v>0</v>
      </c>
      <c r="AL388" s="11">
        <v>0</v>
      </c>
      <c r="AM388" s="11">
        <v>0</v>
      </c>
      <c r="AN388" s="11">
        <v>0</v>
      </c>
      <c r="AO3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 s="11">
        <f>Table_PBS_SQL_DB2_PBSSQL_PBS_NDP_Tina_CG_QtrlyPerformance_Final[[#This Row],[GOU REL]]+Table_PBS_SQL_DB2_PBSSQL_PBS_NDP_Tina_CG_QtrlyPerformance_Final[[#This Row],[EXT REL]]</f>
        <v>0</v>
      </c>
      <c r="AT388" s="11">
        <f>Table_PBS_SQL_DB2_PBSSQL_PBS_NDP_Tina_CG_QtrlyPerformance_Final[[#This Row],[GOU EXP]]+Table_PBS_SQL_DB2_PBSSQL_PBS_NDP_Tina_CG_QtrlyPerformance_Final[[#This Row],[EXT EXP]]</f>
        <v>0</v>
      </c>
      <c r="AU388" s="11" t="str">
        <f>IF(Table_PBS_SQL_DB2_PBSSQL_PBS_NDP_Tina_CG_QtrlyPerformance_Final[[#This Row],[Item_Code]]&gt;"300000", "Capital", "Recurrent")</f>
        <v>Recurrent</v>
      </c>
    </row>
    <row r="389" spans="1:47" x14ac:dyDescent="0.25">
      <c r="A389" t="s">
        <v>49</v>
      </c>
      <c r="B389" t="s">
        <v>1400</v>
      </c>
      <c r="C389" t="s">
        <v>119</v>
      </c>
      <c r="D389" t="s">
        <v>1456</v>
      </c>
      <c r="E389" t="s">
        <v>87</v>
      </c>
      <c r="F389" t="s">
        <v>1157</v>
      </c>
      <c r="G389" t="s">
        <v>75</v>
      </c>
      <c r="H389" t="s">
        <v>1414</v>
      </c>
      <c r="I389" t="s">
        <v>499</v>
      </c>
      <c r="J389" t="s">
        <v>1455</v>
      </c>
      <c r="K389" t="s">
        <v>1437</v>
      </c>
      <c r="L389" t="s">
        <v>1438</v>
      </c>
      <c r="M389" t="s">
        <v>1130</v>
      </c>
      <c r="N389" t="s">
        <v>1131</v>
      </c>
      <c r="O389" t="s">
        <v>1062</v>
      </c>
      <c r="P389" t="s">
        <v>1063</v>
      </c>
      <c r="Q389" s="11">
        <v>0</v>
      </c>
      <c r="R389" s="11">
        <v>0</v>
      </c>
      <c r="S389" s="11">
        <v>0</v>
      </c>
      <c r="T389" s="11">
        <v>0</v>
      </c>
      <c r="U389" s="11">
        <v>815283202</v>
      </c>
      <c r="V389" s="11">
        <v>0</v>
      </c>
      <c r="W389" s="11">
        <v>0</v>
      </c>
      <c r="X389" s="11">
        <v>0</v>
      </c>
      <c r="Y389" s="11">
        <v>0</v>
      </c>
      <c r="Z389" s="11">
        <v>0</v>
      </c>
      <c r="AA389" s="11">
        <v>0</v>
      </c>
      <c r="AB389" s="11">
        <v>0</v>
      </c>
      <c r="AC389" s="11">
        <v>0</v>
      </c>
      <c r="AD389" s="11">
        <v>0</v>
      </c>
      <c r="AE389" s="11">
        <v>0</v>
      </c>
      <c r="AF389" s="11">
        <v>0</v>
      </c>
      <c r="AG389" s="11">
        <v>0</v>
      </c>
      <c r="AH389" s="11">
        <v>0</v>
      </c>
      <c r="AI389" s="11">
        <v>0</v>
      </c>
      <c r="AJ389" s="11">
        <v>0</v>
      </c>
      <c r="AK389" s="11">
        <v>0</v>
      </c>
      <c r="AL389" s="11">
        <v>0</v>
      </c>
      <c r="AM389" s="11">
        <v>0</v>
      </c>
      <c r="AN389" s="11">
        <v>0</v>
      </c>
      <c r="AO3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 s="11">
        <f>Table_PBS_SQL_DB2_PBSSQL_PBS_NDP_Tina_CG_QtrlyPerformance_Final[[#This Row],[GOU REL]]+Table_PBS_SQL_DB2_PBSSQL_PBS_NDP_Tina_CG_QtrlyPerformance_Final[[#This Row],[EXT REL]]</f>
        <v>0</v>
      </c>
      <c r="AT389" s="11">
        <f>Table_PBS_SQL_DB2_PBSSQL_PBS_NDP_Tina_CG_QtrlyPerformance_Final[[#This Row],[GOU EXP]]+Table_PBS_SQL_DB2_PBSSQL_PBS_NDP_Tina_CG_QtrlyPerformance_Final[[#This Row],[EXT EXP]]</f>
        <v>0</v>
      </c>
      <c r="AU389" s="11" t="str">
        <f>IF(Table_PBS_SQL_DB2_PBSSQL_PBS_NDP_Tina_CG_QtrlyPerformance_Final[[#This Row],[Item_Code]]&gt;"300000", "Capital", "Recurrent")</f>
        <v>Recurrent</v>
      </c>
    </row>
    <row r="390" spans="1:47" x14ac:dyDescent="0.25">
      <c r="A390" t="s">
        <v>49</v>
      </c>
      <c r="B390" t="s">
        <v>1400</v>
      </c>
      <c r="C390" t="s">
        <v>119</v>
      </c>
      <c r="D390" t="s">
        <v>1456</v>
      </c>
      <c r="E390" t="s">
        <v>87</v>
      </c>
      <c r="F390" t="s">
        <v>1157</v>
      </c>
      <c r="G390" t="s">
        <v>75</v>
      </c>
      <c r="H390" t="s">
        <v>1414</v>
      </c>
      <c r="I390" t="s">
        <v>499</v>
      </c>
      <c r="J390" t="s">
        <v>1455</v>
      </c>
      <c r="K390" t="s">
        <v>1437</v>
      </c>
      <c r="L390" t="s">
        <v>1438</v>
      </c>
      <c r="M390" t="s">
        <v>1130</v>
      </c>
      <c r="N390" t="s">
        <v>1131</v>
      </c>
      <c r="O390" t="s">
        <v>1064</v>
      </c>
      <c r="P390" t="s">
        <v>1065</v>
      </c>
      <c r="Q390" s="11">
        <v>0</v>
      </c>
      <c r="R390" s="11">
        <v>0</v>
      </c>
      <c r="S390" s="11">
        <v>0</v>
      </c>
      <c r="T390" s="11">
        <v>0</v>
      </c>
      <c r="U390" s="11">
        <v>33576735</v>
      </c>
      <c r="V390" s="11">
        <v>0</v>
      </c>
      <c r="W390" s="11">
        <v>0</v>
      </c>
      <c r="X390" s="11">
        <v>0</v>
      </c>
      <c r="Y390" s="11">
        <v>0</v>
      </c>
      <c r="Z390" s="11">
        <v>0</v>
      </c>
      <c r="AA390" s="11">
        <v>0</v>
      </c>
      <c r="AB390" s="11">
        <v>0</v>
      </c>
      <c r="AC390" s="11">
        <v>0</v>
      </c>
      <c r="AD390" s="11">
        <v>0</v>
      </c>
      <c r="AE390" s="11">
        <v>0</v>
      </c>
      <c r="AF390" s="11">
        <v>0</v>
      </c>
      <c r="AG390" s="11">
        <v>0</v>
      </c>
      <c r="AH390" s="11">
        <v>0</v>
      </c>
      <c r="AI390" s="11">
        <v>0</v>
      </c>
      <c r="AJ390" s="11">
        <v>0</v>
      </c>
      <c r="AK390" s="11">
        <v>0</v>
      </c>
      <c r="AL390" s="11">
        <v>0</v>
      </c>
      <c r="AM390" s="11">
        <v>0</v>
      </c>
      <c r="AN390" s="11">
        <v>0</v>
      </c>
      <c r="AO3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0" s="11">
        <f>Table_PBS_SQL_DB2_PBSSQL_PBS_NDP_Tina_CG_QtrlyPerformance_Final[[#This Row],[GOU REL]]+Table_PBS_SQL_DB2_PBSSQL_PBS_NDP_Tina_CG_QtrlyPerformance_Final[[#This Row],[EXT REL]]</f>
        <v>0</v>
      </c>
      <c r="AT390" s="11">
        <f>Table_PBS_SQL_DB2_PBSSQL_PBS_NDP_Tina_CG_QtrlyPerformance_Final[[#This Row],[GOU EXP]]+Table_PBS_SQL_DB2_PBSSQL_PBS_NDP_Tina_CG_QtrlyPerformance_Final[[#This Row],[EXT EXP]]</f>
        <v>0</v>
      </c>
      <c r="AU390" s="11" t="str">
        <f>IF(Table_PBS_SQL_DB2_PBSSQL_PBS_NDP_Tina_CG_QtrlyPerformance_Final[[#This Row],[Item_Code]]&gt;"300000", "Capital", "Recurrent")</f>
        <v>Recurrent</v>
      </c>
    </row>
    <row r="391" spans="1:47" x14ac:dyDescent="0.25">
      <c r="A391" t="s">
        <v>49</v>
      </c>
      <c r="B391" t="s">
        <v>1400</v>
      </c>
      <c r="C391" t="s">
        <v>119</v>
      </c>
      <c r="D391" t="s">
        <v>1456</v>
      </c>
      <c r="E391" t="s">
        <v>87</v>
      </c>
      <c r="F391" t="s">
        <v>1157</v>
      </c>
      <c r="G391" t="s">
        <v>75</v>
      </c>
      <c r="H391" t="s">
        <v>1414</v>
      </c>
      <c r="I391" t="s">
        <v>499</v>
      </c>
      <c r="J391" t="s">
        <v>1455</v>
      </c>
      <c r="K391" t="s">
        <v>1437</v>
      </c>
      <c r="L391" t="s">
        <v>1438</v>
      </c>
      <c r="M391" t="s">
        <v>1130</v>
      </c>
      <c r="N391" t="s">
        <v>1131</v>
      </c>
      <c r="O391" t="s">
        <v>906</v>
      </c>
      <c r="P391" t="s">
        <v>907</v>
      </c>
      <c r="Q391" s="11">
        <v>0</v>
      </c>
      <c r="R391" s="11">
        <v>0</v>
      </c>
      <c r="S391" s="11">
        <v>0</v>
      </c>
      <c r="T391" s="11">
        <v>0</v>
      </c>
      <c r="U391" s="11">
        <v>16000000</v>
      </c>
      <c r="V391" s="11">
        <v>0</v>
      </c>
      <c r="W391" s="11">
        <v>0</v>
      </c>
      <c r="X391" s="11">
        <v>0</v>
      </c>
      <c r="Y391" s="11">
        <v>0</v>
      </c>
      <c r="Z391" s="11">
        <v>0</v>
      </c>
      <c r="AA391" s="11">
        <v>0</v>
      </c>
      <c r="AB391" s="11">
        <v>0</v>
      </c>
      <c r="AC391" s="11">
        <v>0</v>
      </c>
      <c r="AD391" s="11">
        <v>0</v>
      </c>
      <c r="AE391" s="11">
        <v>0</v>
      </c>
      <c r="AF391" s="11">
        <v>0</v>
      </c>
      <c r="AG391" s="11">
        <v>0</v>
      </c>
      <c r="AH391" s="11">
        <v>0</v>
      </c>
      <c r="AI391" s="11">
        <v>0</v>
      </c>
      <c r="AJ391" s="11">
        <v>0</v>
      </c>
      <c r="AK391" s="11">
        <v>0</v>
      </c>
      <c r="AL391" s="11">
        <v>0</v>
      </c>
      <c r="AM391" s="11">
        <v>0</v>
      </c>
      <c r="AN391" s="11">
        <v>0</v>
      </c>
      <c r="AO3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1" s="11">
        <f>Table_PBS_SQL_DB2_PBSSQL_PBS_NDP_Tina_CG_QtrlyPerformance_Final[[#This Row],[GOU REL]]+Table_PBS_SQL_DB2_PBSSQL_PBS_NDP_Tina_CG_QtrlyPerformance_Final[[#This Row],[EXT REL]]</f>
        <v>0</v>
      </c>
      <c r="AT391" s="11">
        <f>Table_PBS_SQL_DB2_PBSSQL_PBS_NDP_Tina_CG_QtrlyPerformance_Final[[#This Row],[GOU EXP]]+Table_PBS_SQL_DB2_PBSSQL_PBS_NDP_Tina_CG_QtrlyPerformance_Final[[#This Row],[EXT EXP]]</f>
        <v>0</v>
      </c>
      <c r="AU391" s="11" t="str">
        <f>IF(Table_PBS_SQL_DB2_PBSSQL_PBS_NDP_Tina_CG_QtrlyPerformance_Final[[#This Row],[Item_Code]]&gt;"300000", "Capital", "Recurrent")</f>
        <v>Recurrent</v>
      </c>
    </row>
    <row r="392" spans="1:47" x14ac:dyDescent="0.25">
      <c r="A392" t="s">
        <v>49</v>
      </c>
      <c r="B392" t="s">
        <v>1400</v>
      </c>
      <c r="C392" t="s">
        <v>119</v>
      </c>
      <c r="D392" t="s">
        <v>1456</v>
      </c>
      <c r="E392" t="s">
        <v>87</v>
      </c>
      <c r="F392" t="s">
        <v>1157</v>
      </c>
      <c r="G392" t="s">
        <v>75</v>
      </c>
      <c r="H392" t="s">
        <v>1414</v>
      </c>
      <c r="I392" t="s">
        <v>499</v>
      </c>
      <c r="J392" t="s">
        <v>1455</v>
      </c>
      <c r="K392" t="s">
        <v>1437</v>
      </c>
      <c r="L392" t="s">
        <v>1438</v>
      </c>
      <c r="M392" t="s">
        <v>1130</v>
      </c>
      <c r="N392" t="s">
        <v>1131</v>
      </c>
      <c r="O392" t="s">
        <v>1005</v>
      </c>
      <c r="P392" t="s">
        <v>1006</v>
      </c>
      <c r="Q392" s="11">
        <v>0</v>
      </c>
      <c r="R392" s="11">
        <v>0</v>
      </c>
      <c r="S392" s="11">
        <v>0</v>
      </c>
      <c r="T392" s="11">
        <v>0</v>
      </c>
      <c r="U392" s="11">
        <v>50000000</v>
      </c>
      <c r="V392" s="11">
        <v>0</v>
      </c>
      <c r="W392" s="11">
        <v>0</v>
      </c>
      <c r="X392" s="11">
        <v>0</v>
      </c>
      <c r="Y392" s="11">
        <v>0</v>
      </c>
      <c r="Z392" s="11">
        <v>0</v>
      </c>
      <c r="AA392" s="11">
        <v>0</v>
      </c>
      <c r="AB392" s="11">
        <v>0</v>
      </c>
      <c r="AC392" s="11">
        <v>0</v>
      </c>
      <c r="AD392" s="11">
        <v>0</v>
      </c>
      <c r="AE392" s="11">
        <v>0</v>
      </c>
      <c r="AF392" s="11">
        <v>0</v>
      </c>
      <c r="AG392" s="11">
        <v>0</v>
      </c>
      <c r="AH392" s="11">
        <v>0</v>
      </c>
      <c r="AI392" s="11">
        <v>0</v>
      </c>
      <c r="AJ392" s="11">
        <v>0</v>
      </c>
      <c r="AK392" s="11">
        <v>0</v>
      </c>
      <c r="AL392" s="11">
        <v>0</v>
      </c>
      <c r="AM392" s="11">
        <v>0</v>
      </c>
      <c r="AN392" s="11">
        <v>0</v>
      </c>
      <c r="AO3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2" s="11">
        <f>Table_PBS_SQL_DB2_PBSSQL_PBS_NDP_Tina_CG_QtrlyPerformance_Final[[#This Row],[GOU REL]]+Table_PBS_SQL_DB2_PBSSQL_PBS_NDP_Tina_CG_QtrlyPerformance_Final[[#This Row],[EXT REL]]</f>
        <v>0</v>
      </c>
      <c r="AT392" s="11">
        <f>Table_PBS_SQL_DB2_PBSSQL_PBS_NDP_Tina_CG_QtrlyPerformance_Final[[#This Row],[GOU EXP]]+Table_PBS_SQL_DB2_PBSSQL_PBS_NDP_Tina_CG_QtrlyPerformance_Final[[#This Row],[EXT EXP]]</f>
        <v>0</v>
      </c>
      <c r="AU392" s="11" t="str">
        <f>IF(Table_PBS_SQL_DB2_PBSSQL_PBS_NDP_Tina_CG_QtrlyPerformance_Final[[#This Row],[Item_Code]]&gt;"300000", "Capital", "Recurrent")</f>
        <v>Recurrent</v>
      </c>
    </row>
    <row r="393" spans="1:47" x14ac:dyDescent="0.25">
      <c r="A393" t="s">
        <v>49</v>
      </c>
      <c r="B393" t="s">
        <v>1400</v>
      </c>
      <c r="C393" t="s">
        <v>119</v>
      </c>
      <c r="D393" t="s">
        <v>1456</v>
      </c>
      <c r="E393" t="s">
        <v>87</v>
      </c>
      <c r="F393" t="s">
        <v>1157</v>
      </c>
      <c r="G393" t="s">
        <v>75</v>
      </c>
      <c r="H393" t="s">
        <v>1414</v>
      </c>
      <c r="I393" t="s">
        <v>499</v>
      </c>
      <c r="J393" t="s">
        <v>1455</v>
      </c>
      <c r="K393" t="s">
        <v>1437</v>
      </c>
      <c r="L393" t="s">
        <v>1438</v>
      </c>
      <c r="M393" t="s">
        <v>1130</v>
      </c>
      <c r="N393" t="s">
        <v>1131</v>
      </c>
      <c r="O393" t="s">
        <v>922</v>
      </c>
      <c r="P393" t="s">
        <v>923</v>
      </c>
      <c r="Q393" s="11">
        <v>0</v>
      </c>
      <c r="R393" s="11">
        <v>0</v>
      </c>
      <c r="S393" s="11">
        <v>0</v>
      </c>
      <c r="T393" s="11">
        <v>0</v>
      </c>
      <c r="U393" s="11">
        <v>40000000</v>
      </c>
      <c r="V393" s="11">
        <v>0</v>
      </c>
      <c r="W393" s="11">
        <v>0</v>
      </c>
      <c r="X393" s="11">
        <v>0</v>
      </c>
      <c r="Y393" s="11">
        <v>0</v>
      </c>
      <c r="Z393" s="11">
        <v>0</v>
      </c>
      <c r="AA393" s="11">
        <v>0</v>
      </c>
      <c r="AB393" s="11">
        <v>0</v>
      </c>
      <c r="AC393" s="11">
        <v>0</v>
      </c>
      <c r="AD393" s="11">
        <v>0</v>
      </c>
      <c r="AE393" s="11">
        <v>0</v>
      </c>
      <c r="AF393" s="11">
        <v>0</v>
      </c>
      <c r="AG393" s="11">
        <v>0</v>
      </c>
      <c r="AH393" s="11">
        <v>0</v>
      </c>
      <c r="AI393" s="11">
        <v>0</v>
      </c>
      <c r="AJ393" s="11">
        <v>0</v>
      </c>
      <c r="AK393" s="11">
        <v>0</v>
      </c>
      <c r="AL393" s="11">
        <v>0</v>
      </c>
      <c r="AM393" s="11">
        <v>0</v>
      </c>
      <c r="AN393" s="11">
        <v>0</v>
      </c>
      <c r="AO3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 s="11">
        <f>Table_PBS_SQL_DB2_PBSSQL_PBS_NDP_Tina_CG_QtrlyPerformance_Final[[#This Row],[GOU REL]]+Table_PBS_SQL_DB2_PBSSQL_PBS_NDP_Tina_CG_QtrlyPerformance_Final[[#This Row],[EXT REL]]</f>
        <v>0</v>
      </c>
      <c r="AT393" s="11">
        <f>Table_PBS_SQL_DB2_PBSSQL_PBS_NDP_Tina_CG_QtrlyPerformance_Final[[#This Row],[GOU EXP]]+Table_PBS_SQL_DB2_PBSSQL_PBS_NDP_Tina_CG_QtrlyPerformance_Final[[#This Row],[EXT EXP]]</f>
        <v>0</v>
      </c>
      <c r="AU393" s="11" t="str">
        <f>IF(Table_PBS_SQL_DB2_PBSSQL_PBS_NDP_Tina_CG_QtrlyPerformance_Final[[#This Row],[Item_Code]]&gt;"300000", "Capital", "Recurrent")</f>
        <v>Recurrent</v>
      </c>
    </row>
    <row r="394" spans="1:47" x14ac:dyDescent="0.25">
      <c r="A394" t="s">
        <v>49</v>
      </c>
      <c r="B394" t="s">
        <v>1400</v>
      </c>
      <c r="C394" t="s">
        <v>119</v>
      </c>
      <c r="D394" t="s">
        <v>885</v>
      </c>
      <c r="E394" t="s">
        <v>87</v>
      </c>
      <c r="F394" t="s">
        <v>1157</v>
      </c>
      <c r="G394" t="s">
        <v>75</v>
      </c>
      <c r="H394" t="s">
        <v>1414</v>
      </c>
      <c r="I394" t="s">
        <v>499</v>
      </c>
      <c r="J394" t="s">
        <v>1455</v>
      </c>
      <c r="K394" t="s">
        <v>1437</v>
      </c>
      <c r="L394" t="s">
        <v>1438</v>
      </c>
      <c r="M394" t="s">
        <v>1453</v>
      </c>
      <c r="N394" t="s">
        <v>1454</v>
      </c>
      <c r="O394" t="s">
        <v>1083</v>
      </c>
      <c r="P394" t="s">
        <v>1084</v>
      </c>
      <c r="Q394" s="11">
        <v>0</v>
      </c>
      <c r="R394" s="11">
        <v>0</v>
      </c>
      <c r="S394" s="11">
        <v>0</v>
      </c>
      <c r="T394" s="11">
        <v>0</v>
      </c>
      <c r="U394" s="11">
        <v>17051935000</v>
      </c>
      <c r="V394" s="11">
        <v>0</v>
      </c>
      <c r="W394" s="11">
        <v>0</v>
      </c>
      <c r="X394" s="11">
        <v>17051935000</v>
      </c>
      <c r="Y394" s="11">
        <v>0</v>
      </c>
      <c r="Z394" s="11">
        <v>0</v>
      </c>
      <c r="AA394" s="11">
        <v>0</v>
      </c>
      <c r="AB394" s="11">
        <v>0</v>
      </c>
      <c r="AC394" s="11">
        <v>0</v>
      </c>
      <c r="AD394" s="11">
        <v>0</v>
      </c>
      <c r="AE394" s="11">
        <v>0</v>
      </c>
      <c r="AF394" s="11">
        <v>0</v>
      </c>
      <c r="AG394" s="11">
        <v>0</v>
      </c>
      <c r="AH394" s="11">
        <v>0</v>
      </c>
      <c r="AI394" s="11">
        <v>0</v>
      </c>
      <c r="AJ394" s="11">
        <v>0</v>
      </c>
      <c r="AK394" s="11">
        <v>0</v>
      </c>
      <c r="AL394" s="11">
        <v>0</v>
      </c>
      <c r="AM394" s="11">
        <v>0</v>
      </c>
      <c r="AN394" s="11">
        <v>0</v>
      </c>
      <c r="AO3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 s="11">
        <f>Table_PBS_SQL_DB2_PBSSQL_PBS_NDP_Tina_CG_QtrlyPerformance_Final[[#This Row],[GOU REL]]+Table_PBS_SQL_DB2_PBSSQL_PBS_NDP_Tina_CG_QtrlyPerformance_Final[[#This Row],[EXT REL]]</f>
        <v>0</v>
      </c>
      <c r="AT394" s="11">
        <f>Table_PBS_SQL_DB2_PBSSQL_PBS_NDP_Tina_CG_QtrlyPerformance_Final[[#This Row],[GOU EXP]]+Table_PBS_SQL_DB2_PBSSQL_PBS_NDP_Tina_CG_QtrlyPerformance_Final[[#This Row],[EXT EXP]]</f>
        <v>0</v>
      </c>
      <c r="AU394" s="11" t="str">
        <f>IF(Table_PBS_SQL_DB2_PBSSQL_PBS_NDP_Tina_CG_QtrlyPerformance_Final[[#This Row],[Item_Code]]&gt;"300000", "Capital", "Recurrent")</f>
        <v>Recurrent</v>
      </c>
    </row>
    <row r="395" spans="1:47" x14ac:dyDescent="0.25">
      <c r="A395" t="s">
        <v>49</v>
      </c>
      <c r="B395" t="s">
        <v>1400</v>
      </c>
      <c r="C395" t="s">
        <v>119</v>
      </c>
      <c r="D395" t="s">
        <v>885</v>
      </c>
      <c r="E395" t="s">
        <v>87</v>
      </c>
      <c r="F395" t="s">
        <v>1157</v>
      </c>
      <c r="G395" t="s">
        <v>75</v>
      </c>
      <c r="H395" t="s">
        <v>1414</v>
      </c>
      <c r="I395" t="s">
        <v>499</v>
      </c>
      <c r="J395" t="s">
        <v>1455</v>
      </c>
      <c r="K395" t="s">
        <v>1437</v>
      </c>
      <c r="L395" t="s">
        <v>1438</v>
      </c>
      <c r="M395" t="s">
        <v>1453</v>
      </c>
      <c r="N395" t="s">
        <v>1454</v>
      </c>
      <c r="O395" t="s">
        <v>1005</v>
      </c>
      <c r="P395" t="s">
        <v>1006</v>
      </c>
      <c r="Q395" s="11">
        <v>0</v>
      </c>
      <c r="R395" s="11">
        <v>0</v>
      </c>
      <c r="S395" s="11">
        <v>0</v>
      </c>
      <c r="T395" s="11">
        <v>0</v>
      </c>
      <c r="U395" s="11">
        <v>60000000</v>
      </c>
      <c r="V395" s="11">
        <v>0</v>
      </c>
      <c r="W395" s="11">
        <v>60000000</v>
      </c>
      <c r="X395" s="11">
        <v>0</v>
      </c>
      <c r="Y395" s="11">
        <v>0</v>
      </c>
      <c r="Z395" s="11">
        <v>0</v>
      </c>
      <c r="AA395" s="11">
        <v>0</v>
      </c>
      <c r="AB395" s="11">
        <v>0</v>
      </c>
      <c r="AC395" s="11">
        <v>15000000</v>
      </c>
      <c r="AD395" s="11">
        <v>14955250</v>
      </c>
      <c r="AE395" s="11">
        <v>0</v>
      </c>
      <c r="AF395" s="11">
        <v>0</v>
      </c>
      <c r="AG395" s="11">
        <v>15000000</v>
      </c>
      <c r="AH395" s="11">
        <v>15044750</v>
      </c>
      <c r="AI395" s="11">
        <v>0</v>
      </c>
      <c r="AJ395" s="11">
        <v>0</v>
      </c>
      <c r="AK395" s="11">
        <v>30000000</v>
      </c>
      <c r="AL395" s="11">
        <v>29999661</v>
      </c>
      <c r="AM395" s="11">
        <v>0</v>
      </c>
      <c r="AN395" s="11">
        <v>0</v>
      </c>
      <c r="AO3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3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59999661</v>
      </c>
      <c r="AR3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5" s="11">
        <f>Table_PBS_SQL_DB2_PBSSQL_PBS_NDP_Tina_CG_QtrlyPerformance_Final[[#This Row],[GOU REL]]+Table_PBS_SQL_DB2_PBSSQL_PBS_NDP_Tina_CG_QtrlyPerformance_Final[[#This Row],[EXT REL]]</f>
        <v>60000000</v>
      </c>
      <c r="AT395" s="11">
        <f>Table_PBS_SQL_DB2_PBSSQL_PBS_NDP_Tina_CG_QtrlyPerformance_Final[[#This Row],[GOU EXP]]+Table_PBS_SQL_DB2_PBSSQL_PBS_NDP_Tina_CG_QtrlyPerformance_Final[[#This Row],[EXT EXP]]</f>
        <v>59999661</v>
      </c>
      <c r="AU395" s="11" t="str">
        <f>IF(Table_PBS_SQL_DB2_PBSSQL_PBS_NDP_Tina_CG_QtrlyPerformance_Final[[#This Row],[Item_Code]]&gt;"300000", "Capital", "Recurrent")</f>
        <v>Recurrent</v>
      </c>
    </row>
    <row r="396" spans="1:47" x14ac:dyDescent="0.25">
      <c r="A396" t="s">
        <v>49</v>
      </c>
      <c r="B396" t="s">
        <v>1400</v>
      </c>
      <c r="C396" t="s">
        <v>119</v>
      </c>
      <c r="D396" t="s">
        <v>885</v>
      </c>
      <c r="E396" t="s">
        <v>87</v>
      </c>
      <c r="F396" t="s">
        <v>1157</v>
      </c>
      <c r="G396" t="s">
        <v>75</v>
      </c>
      <c r="H396" t="s">
        <v>1414</v>
      </c>
      <c r="I396" t="s">
        <v>507</v>
      </c>
      <c r="J396" t="s">
        <v>1457</v>
      </c>
      <c r="K396" t="s">
        <v>143</v>
      </c>
      <c r="L396" t="s">
        <v>1458</v>
      </c>
      <c r="M396" t="s">
        <v>1453</v>
      </c>
      <c r="N396" t="s">
        <v>1454</v>
      </c>
      <c r="O396" t="s">
        <v>1093</v>
      </c>
      <c r="P396" t="s">
        <v>1094</v>
      </c>
      <c r="Q396" s="11">
        <v>0</v>
      </c>
      <c r="R396" s="11">
        <v>0</v>
      </c>
      <c r="S396" s="11">
        <v>0</v>
      </c>
      <c r="T396" s="11">
        <v>0</v>
      </c>
      <c r="U396" s="11">
        <v>9600000</v>
      </c>
      <c r="V396" s="11">
        <v>0</v>
      </c>
      <c r="W396" s="11">
        <v>9600000</v>
      </c>
      <c r="X396" s="11">
        <v>0</v>
      </c>
      <c r="Y396" s="11">
        <v>0</v>
      </c>
      <c r="Z396" s="11">
        <v>0</v>
      </c>
      <c r="AA396" s="11">
        <v>0</v>
      </c>
      <c r="AB396" s="11">
        <v>0</v>
      </c>
      <c r="AC396" s="11">
        <v>2400000</v>
      </c>
      <c r="AD396" s="11">
        <v>2400000</v>
      </c>
      <c r="AE396" s="11">
        <v>0</v>
      </c>
      <c r="AF396" s="11">
        <v>0</v>
      </c>
      <c r="AG396" s="11">
        <v>2400000</v>
      </c>
      <c r="AH396" s="11">
        <v>1682400</v>
      </c>
      <c r="AI396" s="11">
        <v>0</v>
      </c>
      <c r="AJ396" s="11">
        <v>0</v>
      </c>
      <c r="AK396" s="11">
        <v>4800000</v>
      </c>
      <c r="AL396" s="11">
        <v>5517600</v>
      </c>
      <c r="AM396" s="11">
        <v>0</v>
      </c>
      <c r="AN396" s="11">
        <v>0</v>
      </c>
      <c r="AO3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9600000</v>
      </c>
      <c r="AP3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9600000</v>
      </c>
      <c r="AR3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6" s="11">
        <f>Table_PBS_SQL_DB2_PBSSQL_PBS_NDP_Tina_CG_QtrlyPerformance_Final[[#This Row],[GOU REL]]+Table_PBS_SQL_DB2_PBSSQL_PBS_NDP_Tina_CG_QtrlyPerformance_Final[[#This Row],[EXT REL]]</f>
        <v>9600000</v>
      </c>
      <c r="AT396" s="11">
        <f>Table_PBS_SQL_DB2_PBSSQL_PBS_NDP_Tina_CG_QtrlyPerformance_Final[[#This Row],[GOU EXP]]+Table_PBS_SQL_DB2_PBSSQL_PBS_NDP_Tina_CG_QtrlyPerformance_Final[[#This Row],[EXT EXP]]</f>
        <v>9600000</v>
      </c>
      <c r="AU396" s="11" t="str">
        <f>IF(Table_PBS_SQL_DB2_PBSSQL_PBS_NDP_Tina_CG_QtrlyPerformance_Final[[#This Row],[Item_Code]]&gt;"300000", "Capital", "Recurrent")</f>
        <v>Recurrent</v>
      </c>
    </row>
    <row r="397" spans="1:47" x14ac:dyDescent="0.25">
      <c r="A397" t="s">
        <v>49</v>
      </c>
      <c r="B397" t="s">
        <v>1400</v>
      </c>
      <c r="C397" t="s">
        <v>119</v>
      </c>
      <c r="D397" t="s">
        <v>885</v>
      </c>
      <c r="E397" t="s">
        <v>87</v>
      </c>
      <c r="F397" t="s">
        <v>1157</v>
      </c>
      <c r="G397" t="s">
        <v>75</v>
      </c>
      <c r="H397" t="s">
        <v>1414</v>
      </c>
      <c r="I397" t="s">
        <v>507</v>
      </c>
      <c r="J397" t="s">
        <v>1457</v>
      </c>
      <c r="K397" t="s">
        <v>143</v>
      </c>
      <c r="L397" t="s">
        <v>1458</v>
      </c>
      <c r="M397" t="s">
        <v>1453</v>
      </c>
      <c r="N397" t="s">
        <v>1454</v>
      </c>
      <c r="O397" t="s">
        <v>1052</v>
      </c>
      <c r="P397" t="s">
        <v>1053</v>
      </c>
      <c r="Q397" s="11">
        <v>0</v>
      </c>
      <c r="R397" s="11">
        <v>0</v>
      </c>
      <c r="S397" s="11">
        <v>0</v>
      </c>
      <c r="T397" s="11">
        <v>0</v>
      </c>
      <c r="U397" s="11">
        <v>505295000</v>
      </c>
      <c r="V397" s="11">
        <v>0</v>
      </c>
      <c r="W397" s="11">
        <v>505295000</v>
      </c>
      <c r="X397" s="11">
        <v>0</v>
      </c>
      <c r="Y397" s="11">
        <v>0</v>
      </c>
      <c r="Z397" s="11">
        <v>0</v>
      </c>
      <c r="AA397" s="11">
        <v>0</v>
      </c>
      <c r="AB397" s="11">
        <v>0</v>
      </c>
      <c r="AC397" s="11">
        <v>126323750</v>
      </c>
      <c r="AD397" s="11">
        <v>126323750</v>
      </c>
      <c r="AE397" s="11">
        <v>0</v>
      </c>
      <c r="AF397" s="11">
        <v>0</v>
      </c>
      <c r="AG397" s="11">
        <v>126323750</v>
      </c>
      <c r="AH397" s="11">
        <v>126323750</v>
      </c>
      <c r="AI397" s="11">
        <v>0</v>
      </c>
      <c r="AJ397" s="11">
        <v>0</v>
      </c>
      <c r="AK397" s="11">
        <v>250000000</v>
      </c>
      <c r="AL397" s="11">
        <v>250000000</v>
      </c>
      <c r="AM397" s="11">
        <v>0</v>
      </c>
      <c r="AN397" s="11">
        <v>0</v>
      </c>
      <c r="AO3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502647500</v>
      </c>
      <c r="AP3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502647500</v>
      </c>
      <c r="AR3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7" s="11">
        <f>Table_PBS_SQL_DB2_PBSSQL_PBS_NDP_Tina_CG_QtrlyPerformance_Final[[#This Row],[GOU REL]]+Table_PBS_SQL_DB2_PBSSQL_PBS_NDP_Tina_CG_QtrlyPerformance_Final[[#This Row],[EXT REL]]</f>
        <v>502647500</v>
      </c>
      <c r="AT397" s="11">
        <f>Table_PBS_SQL_DB2_PBSSQL_PBS_NDP_Tina_CG_QtrlyPerformance_Final[[#This Row],[GOU EXP]]+Table_PBS_SQL_DB2_PBSSQL_PBS_NDP_Tina_CG_QtrlyPerformance_Final[[#This Row],[EXT EXP]]</f>
        <v>502647500</v>
      </c>
      <c r="AU397" s="11" t="str">
        <f>IF(Table_PBS_SQL_DB2_PBSSQL_PBS_NDP_Tina_CG_QtrlyPerformance_Final[[#This Row],[Item_Code]]&gt;"300000", "Capital", "Recurrent")</f>
        <v>Capital</v>
      </c>
    </row>
    <row r="398" spans="1:47" x14ac:dyDescent="0.25">
      <c r="A398" t="s">
        <v>49</v>
      </c>
      <c r="B398" t="s">
        <v>1400</v>
      </c>
      <c r="C398" t="s">
        <v>293</v>
      </c>
      <c r="D398" t="s">
        <v>1206</v>
      </c>
      <c r="E398" t="s">
        <v>75</v>
      </c>
      <c r="F398" t="s">
        <v>1228</v>
      </c>
      <c r="G398" t="s">
        <v>87</v>
      </c>
      <c r="H398" t="s">
        <v>1401</v>
      </c>
      <c r="I398" t="s">
        <v>896</v>
      </c>
      <c r="J398" t="s">
        <v>897</v>
      </c>
      <c r="K398" t="s">
        <v>1459</v>
      </c>
      <c r="L398" t="s">
        <v>1460</v>
      </c>
      <c r="M398" t="s">
        <v>1044</v>
      </c>
      <c r="N398" t="s">
        <v>1045</v>
      </c>
      <c r="O398" t="s">
        <v>1461</v>
      </c>
      <c r="P398" t="s">
        <v>1462</v>
      </c>
      <c r="Q398" s="11">
        <v>0</v>
      </c>
      <c r="R398" s="11">
        <v>0</v>
      </c>
      <c r="S398" s="11">
        <v>0</v>
      </c>
      <c r="T398" s="11">
        <v>0</v>
      </c>
      <c r="U398" s="11">
        <v>0</v>
      </c>
      <c r="V398" s="11">
        <v>0</v>
      </c>
      <c r="W398" s="11">
        <v>0</v>
      </c>
      <c r="X398" s="11">
        <v>0</v>
      </c>
      <c r="Y398" s="11">
        <v>0</v>
      </c>
      <c r="Z398" s="11">
        <v>0</v>
      </c>
      <c r="AA398" s="11">
        <v>138805986</v>
      </c>
      <c r="AB398" s="11">
        <v>138805986</v>
      </c>
      <c r="AC398" s="11">
        <v>0</v>
      </c>
      <c r="AD398" s="11">
        <v>0</v>
      </c>
      <c r="AE398" s="11">
        <v>0</v>
      </c>
      <c r="AF398" s="11">
        <v>0</v>
      </c>
      <c r="AG398" s="11">
        <v>0</v>
      </c>
      <c r="AH398" s="11">
        <v>0</v>
      </c>
      <c r="AI398" s="11">
        <v>0</v>
      </c>
      <c r="AJ398" s="11">
        <v>0</v>
      </c>
      <c r="AK398" s="11">
        <v>0</v>
      </c>
      <c r="AL398" s="11">
        <v>0</v>
      </c>
      <c r="AM398" s="11">
        <v>0</v>
      </c>
      <c r="AN398" s="11">
        <v>0</v>
      </c>
      <c r="AO3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138805986</v>
      </c>
      <c r="AQ3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138805986</v>
      </c>
      <c r="AS398" s="11">
        <f>Table_PBS_SQL_DB2_PBSSQL_PBS_NDP_Tina_CG_QtrlyPerformance_Final[[#This Row],[GOU REL]]+Table_PBS_SQL_DB2_PBSSQL_PBS_NDP_Tina_CG_QtrlyPerformance_Final[[#This Row],[EXT REL]]</f>
        <v>138805986</v>
      </c>
      <c r="AT398" s="11">
        <f>Table_PBS_SQL_DB2_PBSSQL_PBS_NDP_Tina_CG_QtrlyPerformance_Final[[#This Row],[GOU EXP]]+Table_PBS_SQL_DB2_PBSSQL_PBS_NDP_Tina_CG_QtrlyPerformance_Final[[#This Row],[EXT EXP]]</f>
        <v>138805986</v>
      </c>
      <c r="AU398" s="11" t="str">
        <f>IF(Table_PBS_SQL_DB2_PBSSQL_PBS_NDP_Tina_CG_QtrlyPerformance_Final[[#This Row],[Item_Code]]&gt;"300000", "Capital", "Recurrent")</f>
        <v>Capital</v>
      </c>
    </row>
    <row r="399" spans="1:47" x14ac:dyDescent="0.25">
      <c r="A399" t="s">
        <v>49</v>
      </c>
      <c r="B399" t="s">
        <v>1400</v>
      </c>
      <c r="C399" t="s">
        <v>293</v>
      </c>
      <c r="D399" t="s">
        <v>1206</v>
      </c>
      <c r="E399" t="s">
        <v>75</v>
      </c>
      <c r="F399" t="s">
        <v>1228</v>
      </c>
      <c r="G399" t="s">
        <v>87</v>
      </c>
      <c r="H399" t="s">
        <v>1401</v>
      </c>
      <c r="I399" t="s">
        <v>896</v>
      </c>
      <c r="J399" t="s">
        <v>897</v>
      </c>
      <c r="K399" t="s">
        <v>1463</v>
      </c>
      <c r="L399" t="s">
        <v>1464</v>
      </c>
      <c r="M399" t="s">
        <v>1044</v>
      </c>
      <c r="N399" t="s">
        <v>1045</v>
      </c>
      <c r="O399" t="s">
        <v>1465</v>
      </c>
      <c r="P399" t="s">
        <v>1466</v>
      </c>
      <c r="Q399" s="11">
        <v>0</v>
      </c>
      <c r="R399" s="11">
        <v>0</v>
      </c>
      <c r="S399" s="11">
        <v>0</v>
      </c>
      <c r="T399" s="11">
        <v>0</v>
      </c>
      <c r="U399" s="11">
        <v>0</v>
      </c>
      <c r="V399" s="11">
        <v>0</v>
      </c>
      <c r="W399" s="11">
        <v>0</v>
      </c>
      <c r="X399" s="11">
        <v>0</v>
      </c>
      <c r="Y399" s="11">
        <v>0</v>
      </c>
      <c r="Z399" s="11">
        <v>0</v>
      </c>
      <c r="AA399" s="11">
        <v>8092070491.6217632</v>
      </c>
      <c r="AB399" s="11">
        <v>8092070491.6217632</v>
      </c>
      <c r="AC399" s="11">
        <v>0</v>
      </c>
      <c r="AD399" s="11">
        <v>0</v>
      </c>
      <c r="AE399" s="11">
        <v>138149156660</v>
      </c>
      <c r="AF399" s="11">
        <v>14632259132.349422</v>
      </c>
      <c r="AG399" s="11">
        <v>0</v>
      </c>
      <c r="AH399" s="11">
        <v>0</v>
      </c>
      <c r="AI399" s="11">
        <v>12798460908</v>
      </c>
      <c r="AJ399" s="11">
        <v>21653155126.684502</v>
      </c>
      <c r="AK399" s="11">
        <v>0</v>
      </c>
      <c r="AL399" s="11">
        <v>0</v>
      </c>
      <c r="AM399" s="11">
        <v>0</v>
      </c>
      <c r="AN399" s="11">
        <v>0</v>
      </c>
      <c r="AO3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159039688059.62177</v>
      </c>
      <c r="AQ3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44377484750.655685</v>
      </c>
      <c r="AS399" s="11">
        <f>Table_PBS_SQL_DB2_PBSSQL_PBS_NDP_Tina_CG_QtrlyPerformance_Final[[#This Row],[GOU REL]]+Table_PBS_SQL_DB2_PBSSQL_PBS_NDP_Tina_CG_QtrlyPerformance_Final[[#This Row],[EXT REL]]</f>
        <v>159039688059.62177</v>
      </c>
      <c r="AT399" s="11">
        <f>Table_PBS_SQL_DB2_PBSSQL_PBS_NDP_Tina_CG_QtrlyPerformance_Final[[#This Row],[GOU EXP]]+Table_PBS_SQL_DB2_PBSSQL_PBS_NDP_Tina_CG_QtrlyPerformance_Final[[#This Row],[EXT EXP]]</f>
        <v>44377484750.655685</v>
      </c>
      <c r="AU399" s="11" t="str">
        <f>IF(Table_PBS_SQL_DB2_PBSSQL_PBS_NDP_Tina_CG_QtrlyPerformance_Final[[#This Row],[Item_Code]]&gt;"300000", "Capital", "Recurrent")</f>
        <v>Capital</v>
      </c>
    </row>
    <row r="400" spans="1:47" x14ac:dyDescent="0.25">
      <c r="A400" t="s">
        <v>49</v>
      </c>
      <c r="B400" t="s">
        <v>1400</v>
      </c>
      <c r="C400" t="s">
        <v>293</v>
      </c>
      <c r="D400" t="s">
        <v>1206</v>
      </c>
      <c r="E400" t="s">
        <v>75</v>
      </c>
      <c r="F400" t="s">
        <v>1228</v>
      </c>
      <c r="G400" t="s">
        <v>87</v>
      </c>
      <c r="H400" t="s">
        <v>1401</v>
      </c>
      <c r="I400" t="s">
        <v>896</v>
      </c>
      <c r="J400" t="s">
        <v>897</v>
      </c>
      <c r="K400" t="s">
        <v>1467</v>
      </c>
      <c r="L400" t="s">
        <v>1468</v>
      </c>
      <c r="M400" t="s">
        <v>866</v>
      </c>
      <c r="N400" t="s">
        <v>867</v>
      </c>
      <c r="O400" t="s">
        <v>1016</v>
      </c>
      <c r="P400" t="s">
        <v>1017</v>
      </c>
      <c r="Q400" s="11">
        <v>0</v>
      </c>
      <c r="R400" s="11">
        <v>0</v>
      </c>
      <c r="S400" s="11">
        <v>0</v>
      </c>
      <c r="T400" s="11">
        <v>0</v>
      </c>
      <c r="U400" s="11">
        <v>0</v>
      </c>
      <c r="V400" s="11">
        <v>0</v>
      </c>
      <c r="W400" s="11">
        <v>0</v>
      </c>
      <c r="X400" s="11">
        <v>0</v>
      </c>
      <c r="Y400" s="11">
        <v>0</v>
      </c>
      <c r="Z400" s="11">
        <v>0</v>
      </c>
      <c r="AA400" s="11">
        <v>35000000</v>
      </c>
      <c r="AB400" s="11">
        <v>35000000</v>
      </c>
      <c r="AC400" s="11">
        <v>0</v>
      </c>
      <c r="AD400" s="11">
        <v>0</v>
      </c>
      <c r="AE400" s="11">
        <v>55250.25</v>
      </c>
      <c r="AF400" s="11">
        <v>35000000</v>
      </c>
      <c r="AG400" s="11">
        <v>0</v>
      </c>
      <c r="AH400" s="11">
        <v>0</v>
      </c>
      <c r="AI400" s="11">
        <v>20000000</v>
      </c>
      <c r="AJ400" s="11">
        <v>20000000</v>
      </c>
      <c r="AK400" s="11">
        <v>0</v>
      </c>
      <c r="AL400" s="11">
        <v>0</v>
      </c>
      <c r="AM400" s="11">
        <v>0</v>
      </c>
      <c r="AN400" s="11">
        <v>0</v>
      </c>
      <c r="AO4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55055250.25</v>
      </c>
      <c r="AQ4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90000000</v>
      </c>
      <c r="AS400" s="11">
        <f>Table_PBS_SQL_DB2_PBSSQL_PBS_NDP_Tina_CG_QtrlyPerformance_Final[[#This Row],[GOU REL]]+Table_PBS_SQL_DB2_PBSSQL_PBS_NDP_Tina_CG_QtrlyPerformance_Final[[#This Row],[EXT REL]]</f>
        <v>55055250.25</v>
      </c>
      <c r="AT400" s="11">
        <f>Table_PBS_SQL_DB2_PBSSQL_PBS_NDP_Tina_CG_QtrlyPerformance_Final[[#This Row],[GOU EXP]]+Table_PBS_SQL_DB2_PBSSQL_PBS_NDP_Tina_CG_QtrlyPerformance_Final[[#This Row],[EXT EXP]]</f>
        <v>90000000</v>
      </c>
      <c r="AU400" s="11" t="str">
        <f>IF(Table_PBS_SQL_DB2_PBSSQL_PBS_NDP_Tina_CG_QtrlyPerformance_Final[[#This Row],[Item_Code]]&gt;"300000", "Capital", "Recurrent")</f>
        <v>Recurrent</v>
      </c>
    </row>
    <row r="401" spans="1:47" x14ac:dyDescent="0.25">
      <c r="A401" t="s">
        <v>49</v>
      </c>
      <c r="B401" t="s">
        <v>1400</v>
      </c>
      <c r="C401" t="s">
        <v>293</v>
      </c>
      <c r="D401" t="s">
        <v>1206</v>
      </c>
      <c r="E401" t="s">
        <v>75</v>
      </c>
      <c r="F401" t="s">
        <v>1228</v>
      </c>
      <c r="G401" t="s">
        <v>87</v>
      </c>
      <c r="H401" t="s">
        <v>1401</v>
      </c>
      <c r="I401" t="s">
        <v>896</v>
      </c>
      <c r="J401" t="s">
        <v>897</v>
      </c>
      <c r="K401" t="s">
        <v>1437</v>
      </c>
      <c r="L401" t="s">
        <v>1438</v>
      </c>
      <c r="M401" t="s">
        <v>1044</v>
      </c>
      <c r="N401" t="s">
        <v>1045</v>
      </c>
      <c r="O401" t="s">
        <v>1465</v>
      </c>
      <c r="P401" t="s">
        <v>1466</v>
      </c>
      <c r="Q401" s="11">
        <v>0</v>
      </c>
      <c r="R401" s="11">
        <v>0</v>
      </c>
      <c r="S401" s="11">
        <v>0</v>
      </c>
      <c r="T401" s="11">
        <v>0</v>
      </c>
      <c r="U401" s="11">
        <v>0</v>
      </c>
      <c r="V401" s="11">
        <v>0</v>
      </c>
      <c r="W401" s="11">
        <v>0</v>
      </c>
      <c r="X401" s="11">
        <v>0</v>
      </c>
      <c r="Y401" s="11">
        <v>0</v>
      </c>
      <c r="Z401" s="11">
        <v>0</v>
      </c>
      <c r="AA401" s="11">
        <v>61209281338.581001</v>
      </c>
      <c r="AB401" s="11">
        <v>17946502207.581001</v>
      </c>
      <c r="AC401" s="11">
        <v>0</v>
      </c>
      <c r="AD401" s="11">
        <v>0</v>
      </c>
      <c r="AE401" s="11">
        <v>57394914481</v>
      </c>
      <c r="AF401" s="11">
        <v>27080774338.240196</v>
      </c>
      <c r="AG401" s="11">
        <v>0</v>
      </c>
      <c r="AH401" s="11">
        <v>0</v>
      </c>
      <c r="AI401" s="11">
        <v>0</v>
      </c>
      <c r="AJ401" s="11">
        <v>4579634677</v>
      </c>
      <c r="AK401" s="11">
        <v>0</v>
      </c>
      <c r="AL401" s="11">
        <v>0</v>
      </c>
      <c r="AM401" s="11">
        <v>0</v>
      </c>
      <c r="AN401" s="11">
        <v>0</v>
      </c>
      <c r="AO4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118604195819.58099</v>
      </c>
      <c r="AQ4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49606911222.821198</v>
      </c>
      <c r="AS401" s="11">
        <f>Table_PBS_SQL_DB2_PBSSQL_PBS_NDP_Tina_CG_QtrlyPerformance_Final[[#This Row],[GOU REL]]+Table_PBS_SQL_DB2_PBSSQL_PBS_NDP_Tina_CG_QtrlyPerformance_Final[[#This Row],[EXT REL]]</f>
        <v>118604195819.58099</v>
      </c>
      <c r="AT401" s="11">
        <f>Table_PBS_SQL_DB2_PBSSQL_PBS_NDP_Tina_CG_QtrlyPerformance_Final[[#This Row],[GOU EXP]]+Table_PBS_SQL_DB2_PBSSQL_PBS_NDP_Tina_CG_QtrlyPerformance_Final[[#This Row],[EXT EXP]]</f>
        <v>49606911222.821198</v>
      </c>
      <c r="AU401" s="11" t="str">
        <f>IF(Table_PBS_SQL_DB2_PBSSQL_PBS_NDP_Tina_CG_QtrlyPerformance_Final[[#This Row],[Item_Code]]&gt;"300000", "Capital", "Recurrent")</f>
        <v>Capital</v>
      </c>
    </row>
    <row r="402" spans="1:47" x14ac:dyDescent="0.25">
      <c r="A402" t="s">
        <v>49</v>
      </c>
      <c r="B402" t="s">
        <v>1400</v>
      </c>
      <c r="C402" t="s">
        <v>293</v>
      </c>
      <c r="D402" t="s">
        <v>1206</v>
      </c>
      <c r="E402" t="s">
        <v>75</v>
      </c>
      <c r="F402" t="s">
        <v>1228</v>
      </c>
      <c r="G402" t="s">
        <v>87</v>
      </c>
      <c r="H402" t="s">
        <v>1401</v>
      </c>
      <c r="I402" t="s">
        <v>896</v>
      </c>
      <c r="J402" t="s">
        <v>897</v>
      </c>
      <c r="K402" t="s">
        <v>131</v>
      </c>
      <c r="L402" t="s">
        <v>1469</v>
      </c>
      <c r="M402" t="s">
        <v>1044</v>
      </c>
      <c r="N402" t="s">
        <v>1045</v>
      </c>
      <c r="O402" t="s">
        <v>1465</v>
      </c>
      <c r="P402" t="s">
        <v>1466</v>
      </c>
      <c r="Q402" s="11">
        <v>0</v>
      </c>
      <c r="R402" s="11">
        <v>0</v>
      </c>
      <c r="S402" s="11">
        <v>0</v>
      </c>
      <c r="T402" s="11">
        <v>0</v>
      </c>
      <c r="U402" s="11">
        <v>0</v>
      </c>
      <c r="V402" s="11">
        <v>0</v>
      </c>
      <c r="W402" s="11">
        <v>0</v>
      </c>
      <c r="X402" s="11">
        <v>0</v>
      </c>
      <c r="Y402" s="11">
        <v>0</v>
      </c>
      <c r="Z402" s="11">
        <v>0</v>
      </c>
      <c r="AA402" s="11">
        <v>9560000000</v>
      </c>
      <c r="AB402" s="11">
        <v>2590726101</v>
      </c>
      <c r="AC402" s="11">
        <v>0</v>
      </c>
      <c r="AD402" s="11">
        <v>0</v>
      </c>
      <c r="AE402" s="11">
        <v>0</v>
      </c>
      <c r="AF402" s="11">
        <v>5865706353</v>
      </c>
      <c r="AG402" s="11">
        <v>0</v>
      </c>
      <c r="AH402" s="11">
        <v>0</v>
      </c>
      <c r="AI402" s="11">
        <v>0</v>
      </c>
      <c r="AJ402" s="11">
        <v>2578606748</v>
      </c>
      <c r="AK402" s="11">
        <v>0</v>
      </c>
      <c r="AL402" s="11">
        <v>0</v>
      </c>
      <c r="AM402" s="11">
        <v>0</v>
      </c>
      <c r="AN402" s="11">
        <v>0</v>
      </c>
      <c r="AO4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9560000000</v>
      </c>
      <c r="AQ4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11035039202</v>
      </c>
      <c r="AS402" s="11">
        <f>Table_PBS_SQL_DB2_PBSSQL_PBS_NDP_Tina_CG_QtrlyPerformance_Final[[#This Row],[GOU REL]]+Table_PBS_SQL_DB2_PBSSQL_PBS_NDP_Tina_CG_QtrlyPerformance_Final[[#This Row],[EXT REL]]</f>
        <v>9560000000</v>
      </c>
      <c r="AT402" s="11">
        <f>Table_PBS_SQL_DB2_PBSSQL_PBS_NDP_Tina_CG_QtrlyPerformance_Final[[#This Row],[GOU EXP]]+Table_PBS_SQL_DB2_PBSSQL_PBS_NDP_Tina_CG_QtrlyPerformance_Final[[#This Row],[EXT EXP]]</f>
        <v>11035039202</v>
      </c>
      <c r="AU402" s="11" t="str">
        <f>IF(Table_PBS_SQL_DB2_PBSSQL_PBS_NDP_Tina_CG_QtrlyPerformance_Final[[#This Row],[Item_Code]]&gt;"300000", "Capital", "Recurrent")</f>
        <v>Capital</v>
      </c>
    </row>
    <row r="403" spans="1:47" x14ac:dyDescent="0.25">
      <c r="A403" t="s">
        <v>49</v>
      </c>
      <c r="B403" t="s">
        <v>1400</v>
      </c>
      <c r="C403" t="s">
        <v>293</v>
      </c>
      <c r="D403" t="s">
        <v>1206</v>
      </c>
      <c r="E403" t="s">
        <v>75</v>
      </c>
      <c r="F403" t="s">
        <v>1228</v>
      </c>
      <c r="G403" t="s">
        <v>87</v>
      </c>
      <c r="H403" t="s">
        <v>1401</v>
      </c>
      <c r="I403" t="s">
        <v>493</v>
      </c>
      <c r="J403" t="s">
        <v>1470</v>
      </c>
      <c r="K403" t="s">
        <v>1471</v>
      </c>
      <c r="L403" t="s">
        <v>1472</v>
      </c>
      <c r="M403" t="s">
        <v>866</v>
      </c>
      <c r="N403" t="s">
        <v>867</v>
      </c>
      <c r="O403" t="s">
        <v>906</v>
      </c>
      <c r="P403" t="s">
        <v>907</v>
      </c>
      <c r="Q403" s="11">
        <v>0</v>
      </c>
      <c r="R403" s="11">
        <v>0</v>
      </c>
      <c r="S403" s="11">
        <v>0</v>
      </c>
      <c r="T403" s="11">
        <v>0</v>
      </c>
      <c r="U403" s="11">
        <v>15000000</v>
      </c>
      <c r="V403" s="11">
        <v>0</v>
      </c>
      <c r="W403" s="11">
        <v>15000000</v>
      </c>
      <c r="X403" s="11">
        <v>0</v>
      </c>
      <c r="Y403" s="11">
        <v>0</v>
      </c>
      <c r="Z403" s="11">
        <v>0</v>
      </c>
      <c r="AA403" s="11">
        <v>0</v>
      </c>
      <c r="AB403" s="11">
        <v>0</v>
      </c>
      <c r="AC403" s="11">
        <v>3750000</v>
      </c>
      <c r="AD403" s="11">
        <v>3750000</v>
      </c>
      <c r="AE403" s="11">
        <v>0</v>
      </c>
      <c r="AF403" s="11">
        <v>0</v>
      </c>
      <c r="AG403" s="11">
        <v>3750000</v>
      </c>
      <c r="AH403" s="11">
        <v>1736250</v>
      </c>
      <c r="AI403" s="11">
        <v>0</v>
      </c>
      <c r="AJ403" s="11">
        <v>0</v>
      </c>
      <c r="AK403" s="11">
        <v>0</v>
      </c>
      <c r="AL403" s="11">
        <v>3750000</v>
      </c>
      <c r="AM403" s="11">
        <v>0</v>
      </c>
      <c r="AN403" s="11">
        <v>0</v>
      </c>
      <c r="AO4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v>
      </c>
      <c r="AP4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9236250</v>
      </c>
      <c r="AR4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 s="11">
        <f>Table_PBS_SQL_DB2_PBSSQL_PBS_NDP_Tina_CG_QtrlyPerformance_Final[[#This Row],[GOU REL]]+Table_PBS_SQL_DB2_PBSSQL_PBS_NDP_Tina_CG_QtrlyPerformance_Final[[#This Row],[EXT REL]]</f>
        <v>7500000</v>
      </c>
      <c r="AT403" s="11">
        <f>Table_PBS_SQL_DB2_PBSSQL_PBS_NDP_Tina_CG_QtrlyPerformance_Final[[#This Row],[GOU EXP]]+Table_PBS_SQL_DB2_PBSSQL_PBS_NDP_Tina_CG_QtrlyPerformance_Final[[#This Row],[EXT EXP]]</f>
        <v>9236250</v>
      </c>
      <c r="AU403" s="11" t="str">
        <f>IF(Table_PBS_SQL_DB2_PBSSQL_PBS_NDP_Tina_CG_QtrlyPerformance_Final[[#This Row],[Item_Code]]&gt;"300000", "Capital", "Recurrent")</f>
        <v>Recurrent</v>
      </c>
    </row>
    <row r="404" spans="1:47" x14ac:dyDescent="0.25">
      <c r="A404" t="s">
        <v>49</v>
      </c>
      <c r="B404" t="s">
        <v>1400</v>
      </c>
      <c r="C404" t="s">
        <v>293</v>
      </c>
      <c r="D404" t="s">
        <v>1206</v>
      </c>
      <c r="E404" t="s">
        <v>75</v>
      </c>
      <c r="F404" t="s">
        <v>1228</v>
      </c>
      <c r="G404" t="s">
        <v>87</v>
      </c>
      <c r="H404" t="s">
        <v>1401</v>
      </c>
      <c r="I404" t="s">
        <v>493</v>
      </c>
      <c r="J404" t="s">
        <v>1470</v>
      </c>
      <c r="K404" t="s">
        <v>1437</v>
      </c>
      <c r="L404" t="s">
        <v>1438</v>
      </c>
      <c r="M404" t="s">
        <v>866</v>
      </c>
      <c r="N404" t="s">
        <v>867</v>
      </c>
      <c r="O404" t="s">
        <v>1028</v>
      </c>
      <c r="P404" t="s">
        <v>1029</v>
      </c>
      <c r="Q404" s="11">
        <v>0</v>
      </c>
      <c r="R404" s="11">
        <v>0</v>
      </c>
      <c r="S404" s="11">
        <v>0</v>
      </c>
      <c r="T404" s="11">
        <v>0</v>
      </c>
      <c r="U404" s="11">
        <v>120000000</v>
      </c>
      <c r="V404" s="11">
        <v>0</v>
      </c>
      <c r="W404" s="11">
        <v>120000000</v>
      </c>
      <c r="X404" s="11">
        <v>0</v>
      </c>
      <c r="Y404" s="11">
        <v>0</v>
      </c>
      <c r="Z404" s="11">
        <v>0</v>
      </c>
      <c r="AA404" s="11">
        <v>0</v>
      </c>
      <c r="AB404" s="11">
        <v>0</v>
      </c>
      <c r="AC404" s="11">
        <v>40100000</v>
      </c>
      <c r="AD404" s="11">
        <v>40100000</v>
      </c>
      <c r="AE404" s="11">
        <v>0</v>
      </c>
      <c r="AF404" s="11">
        <v>0</v>
      </c>
      <c r="AG404" s="11">
        <v>30000000</v>
      </c>
      <c r="AH404" s="11">
        <v>27980000</v>
      </c>
      <c r="AI404" s="11">
        <v>0</v>
      </c>
      <c r="AJ404" s="11">
        <v>0</v>
      </c>
      <c r="AK404" s="11">
        <v>49900000</v>
      </c>
      <c r="AL404" s="11">
        <v>51920000</v>
      </c>
      <c r="AM404" s="11">
        <v>0</v>
      </c>
      <c r="AN404" s="11">
        <v>0</v>
      </c>
      <c r="AO4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4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4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 s="11">
        <f>Table_PBS_SQL_DB2_PBSSQL_PBS_NDP_Tina_CG_QtrlyPerformance_Final[[#This Row],[GOU REL]]+Table_PBS_SQL_DB2_PBSSQL_PBS_NDP_Tina_CG_QtrlyPerformance_Final[[#This Row],[EXT REL]]</f>
        <v>120000000</v>
      </c>
      <c r="AT404" s="11">
        <f>Table_PBS_SQL_DB2_PBSSQL_PBS_NDP_Tina_CG_QtrlyPerformance_Final[[#This Row],[GOU EXP]]+Table_PBS_SQL_DB2_PBSSQL_PBS_NDP_Tina_CG_QtrlyPerformance_Final[[#This Row],[EXT EXP]]</f>
        <v>120000000</v>
      </c>
      <c r="AU404" s="11" t="str">
        <f>IF(Table_PBS_SQL_DB2_PBSSQL_PBS_NDP_Tina_CG_QtrlyPerformance_Final[[#This Row],[Item_Code]]&gt;"300000", "Capital", "Recurrent")</f>
        <v>Recurrent</v>
      </c>
    </row>
    <row r="405" spans="1:47" x14ac:dyDescent="0.25">
      <c r="A405" t="s">
        <v>49</v>
      </c>
      <c r="B405" t="s">
        <v>1400</v>
      </c>
      <c r="C405" t="s">
        <v>293</v>
      </c>
      <c r="D405" t="s">
        <v>1206</v>
      </c>
      <c r="E405" t="s">
        <v>75</v>
      </c>
      <c r="F405" t="s">
        <v>1228</v>
      </c>
      <c r="G405" t="s">
        <v>87</v>
      </c>
      <c r="H405" t="s">
        <v>1401</v>
      </c>
      <c r="I405" t="s">
        <v>493</v>
      </c>
      <c r="J405" t="s">
        <v>1470</v>
      </c>
      <c r="K405" t="s">
        <v>1437</v>
      </c>
      <c r="L405" t="s">
        <v>1438</v>
      </c>
      <c r="M405" t="s">
        <v>866</v>
      </c>
      <c r="N405" t="s">
        <v>867</v>
      </c>
      <c r="O405" t="s">
        <v>1085</v>
      </c>
      <c r="P405" t="s">
        <v>1086</v>
      </c>
      <c r="Q405" s="11">
        <v>0</v>
      </c>
      <c r="R405" s="11">
        <v>0</v>
      </c>
      <c r="S405" s="11">
        <v>0</v>
      </c>
      <c r="T405" s="11">
        <v>0</v>
      </c>
      <c r="U405" s="11">
        <v>64000000</v>
      </c>
      <c r="V405" s="11">
        <v>0</v>
      </c>
      <c r="W405" s="11">
        <v>64000000</v>
      </c>
      <c r="X405" s="11">
        <v>0</v>
      </c>
      <c r="Y405" s="11">
        <v>0</v>
      </c>
      <c r="Z405" s="11">
        <v>0</v>
      </c>
      <c r="AA405" s="11">
        <v>0</v>
      </c>
      <c r="AB405" s="11">
        <v>0</v>
      </c>
      <c r="AC405" s="11">
        <v>0</v>
      </c>
      <c r="AD405" s="11">
        <v>0</v>
      </c>
      <c r="AE405" s="11">
        <v>0</v>
      </c>
      <c r="AF405" s="11">
        <v>0</v>
      </c>
      <c r="AG405" s="11">
        <v>0</v>
      </c>
      <c r="AH405" s="11">
        <v>0</v>
      </c>
      <c r="AI405" s="11">
        <v>0</v>
      </c>
      <c r="AJ405" s="11">
        <v>0</v>
      </c>
      <c r="AK405" s="11">
        <v>0</v>
      </c>
      <c r="AL405" s="11">
        <v>0</v>
      </c>
      <c r="AM405" s="11">
        <v>0</v>
      </c>
      <c r="AN405" s="11">
        <v>0</v>
      </c>
      <c r="AO4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 s="11">
        <f>Table_PBS_SQL_DB2_PBSSQL_PBS_NDP_Tina_CG_QtrlyPerformance_Final[[#This Row],[GOU REL]]+Table_PBS_SQL_DB2_PBSSQL_PBS_NDP_Tina_CG_QtrlyPerformance_Final[[#This Row],[EXT REL]]</f>
        <v>0</v>
      </c>
      <c r="AT405" s="11">
        <f>Table_PBS_SQL_DB2_PBSSQL_PBS_NDP_Tina_CG_QtrlyPerformance_Final[[#This Row],[GOU EXP]]+Table_PBS_SQL_DB2_PBSSQL_PBS_NDP_Tina_CG_QtrlyPerformance_Final[[#This Row],[EXT EXP]]</f>
        <v>0</v>
      </c>
      <c r="AU405" s="11" t="str">
        <f>IF(Table_PBS_SQL_DB2_PBSSQL_PBS_NDP_Tina_CG_QtrlyPerformance_Final[[#This Row],[Item_Code]]&gt;"300000", "Capital", "Recurrent")</f>
        <v>Recurrent</v>
      </c>
    </row>
    <row r="406" spans="1:47" x14ac:dyDescent="0.25">
      <c r="A406" t="s">
        <v>49</v>
      </c>
      <c r="B406" t="s">
        <v>1400</v>
      </c>
      <c r="C406" t="s">
        <v>293</v>
      </c>
      <c r="D406" t="s">
        <v>1206</v>
      </c>
      <c r="E406" t="s">
        <v>75</v>
      </c>
      <c r="F406" t="s">
        <v>1228</v>
      </c>
      <c r="G406" t="s">
        <v>87</v>
      </c>
      <c r="H406" t="s">
        <v>1401</v>
      </c>
      <c r="I406" t="s">
        <v>493</v>
      </c>
      <c r="J406" t="s">
        <v>1470</v>
      </c>
      <c r="K406" t="s">
        <v>1437</v>
      </c>
      <c r="L406" t="s">
        <v>1438</v>
      </c>
      <c r="M406" t="s">
        <v>866</v>
      </c>
      <c r="N406" t="s">
        <v>867</v>
      </c>
      <c r="O406" t="s">
        <v>1005</v>
      </c>
      <c r="P406" t="s">
        <v>1006</v>
      </c>
      <c r="Q406" s="11">
        <v>0</v>
      </c>
      <c r="R406" s="11">
        <v>0</v>
      </c>
      <c r="S406" s="11">
        <v>0</v>
      </c>
      <c r="T406" s="11">
        <v>0</v>
      </c>
      <c r="U406" s="11">
        <v>158576100</v>
      </c>
      <c r="V406" s="11">
        <v>0</v>
      </c>
      <c r="W406" s="11">
        <v>80000000</v>
      </c>
      <c r="X406" s="11">
        <v>78576100</v>
      </c>
      <c r="Y406" s="11">
        <v>0</v>
      </c>
      <c r="Z406" s="11">
        <v>0</v>
      </c>
      <c r="AA406" s="11">
        <v>0</v>
      </c>
      <c r="AB406" s="11">
        <v>0</v>
      </c>
      <c r="AC406" s="11">
        <v>35000000</v>
      </c>
      <c r="AD406" s="11">
        <v>35000000</v>
      </c>
      <c r="AE406" s="11">
        <v>0</v>
      </c>
      <c r="AF406" s="11">
        <v>0</v>
      </c>
      <c r="AG406" s="11">
        <v>20000000</v>
      </c>
      <c r="AH406" s="11">
        <v>20000000</v>
      </c>
      <c r="AI406" s="11">
        <v>0</v>
      </c>
      <c r="AJ406" s="11">
        <v>0</v>
      </c>
      <c r="AK406" s="11">
        <v>25000000</v>
      </c>
      <c r="AL406" s="11">
        <v>25000000</v>
      </c>
      <c r="AM406" s="11">
        <v>0</v>
      </c>
      <c r="AN406" s="11">
        <v>0</v>
      </c>
      <c r="AO4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4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4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 s="11">
        <f>Table_PBS_SQL_DB2_PBSSQL_PBS_NDP_Tina_CG_QtrlyPerformance_Final[[#This Row],[GOU REL]]+Table_PBS_SQL_DB2_PBSSQL_PBS_NDP_Tina_CG_QtrlyPerformance_Final[[#This Row],[EXT REL]]</f>
        <v>80000000</v>
      </c>
      <c r="AT406" s="11">
        <f>Table_PBS_SQL_DB2_PBSSQL_PBS_NDP_Tina_CG_QtrlyPerformance_Final[[#This Row],[GOU EXP]]+Table_PBS_SQL_DB2_PBSSQL_PBS_NDP_Tina_CG_QtrlyPerformance_Final[[#This Row],[EXT EXP]]</f>
        <v>80000000</v>
      </c>
      <c r="AU406" s="11" t="str">
        <f>IF(Table_PBS_SQL_DB2_PBSSQL_PBS_NDP_Tina_CG_QtrlyPerformance_Final[[#This Row],[Item_Code]]&gt;"300000", "Capital", "Recurrent")</f>
        <v>Recurrent</v>
      </c>
    </row>
    <row r="407" spans="1:47" x14ac:dyDescent="0.25">
      <c r="A407" t="s">
        <v>49</v>
      </c>
      <c r="B407" t="s">
        <v>1400</v>
      </c>
      <c r="C407" t="s">
        <v>293</v>
      </c>
      <c r="D407" t="s">
        <v>1206</v>
      </c>
      <c r="E407" t="s">
        <v>75</v>
      </c>
      <c r="F407" t="s">
        <v>1228</v>
      </c>
      <c r="G407" t="s">
        <v>87</v>
      </c>
      <c r="H407" t="s">
        <v>1401</v>
      </c>
      <c r="I407" t="s">
        <v>493</v>
      </c>
      <c r="J407" t="s">
        <v>1470</v>
      </c>
      <c r="K407" t="s">
        <v>137</v>
      </c>
      <c r="L407" t="s">
        <v>1473</v>
      </c>
      <c r="M407" t="s">
        <v>866</v>
      </c>
      <c r="N407" t="s">
        <v>867</v>
      </c>
      <c r="O407" t="s">
        <v>1064</v>
      </c>
      <c r="P407" t="s">
        <v>1065</v>
      </c>
      <c r="Q407" s="11">
        <v>0</v>
      </c>
      <c r="R407" s="11">
        <v>0</v>
      </c>
      <c r="S407" s="11">
        <v>0</v>
      </c>
      <c r="T407" s="11">
        <v>0</v>
      </c>
      <c r="U407" s="11">
        <v>222791000</v>
      </c>
      <c r="V407" s="11">
        <v>0</v>
      </c>
      <c r="W407" s="11">
        <v>222791000</v>
      </c>
      <c r="X407" s="11">
        <v>0</v>
      </c>
      <c r="Y407" s="11">
        <v>0</v>
      </c>
      <c r="Z407" s="11">
        <v>0</v>
      </c>
      <c r="AA407" s="11">
        <v>0</v>
      </c>
      <c r="AB407" s="11">
        <v>0</v>
      </c>
      <c r="AC407" s="11">
        <v>55697750</v>
      </c>
      <c r="AD407" s="11">
        <v>0</v>
      </c>
      <c r="AE407" s="11">
        <v>0</v>
      </c>
      <c r="AF407" s="11">
        <v>0</v>
      </c>
      <c r="AG407" s="11">
        <v>55697750</v>
      </c>
      <c r="AH407" s="11">
        <v>65509188</v>
      </c>
      <c r="AI407" s="11">
        <v>0</v>
      </c>
      <c r="AJ407" s="11">
        <v>0</v>
      </c>
      <c r="AK407" s="11">
        <v>111395500</v>
      </c>
      <c r="AL407" s="11">
        <v>157281812</v>
      </c>
      <c r="AM407" s="11">
        <v>0</v>
      </c>
      <c r="AN407" s="11">
        <v>0</v>
      </c>
      <c r="AO4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222791000</v>
      </c>
      <c r="AP4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222791000</v>
      </c>
      <c r="AR4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 s="11">
        <f>Table_PBS_SQL_DB2_PBSSQL_PBS_NDP_Tina_CG_QtrlyPerformance_Final[[#This Row],[GOU REL]]+Table_PBS_SQL_DB2_PBSSQL_PBS_NDP_Tina_CG_QtrlyPerformance_Final[[#This Row],[EXT REL]]</f>
        <v>222791000</v>
      </c>
      <c r="AT407" s="11">
        <f>Table_PBS_SQL_DB2_PBSSQL_PBS_NDP_Tina_CG_QtrlyPerformance_Final[[#This Row],[GOU EXP]]+Table_PBS_SQL_DB2_PBSSQL_PBS_NDP_Tina_CG_QtrlyPerformance_Final[[#This Row],[EXT EXP]]</f>
        <v>222791000</v>
      </c>
      <c r="AU407" s="11" t="str">
        <f>IF(Table_PBS_SQL_DB2_PBSSQL_PBS_NDP_Tina_CG_QtrlyPerformance_Final[[#This Row],[Item_Code]]&gt;"300000", "Capital", "Recurrent")</f>
        <v>Recurrent</v>
      </c>
    </row>
    <row r="408" spans="1:47" x14ac:dyDescent="0.25">
      <c r="A408" t="s">
        <v>49</v>
      </c>
      <c r="B408" t="s">
        <v>1400</v>
      </c>
      <c r="C408" t="s">
        <v>293</v>
      </c>
      <c r="D408" t="s">
        <v>1206</v>
      </c>
      <c r="E408" t="s">
        <v>75</v>
      </c>
      <c r="F408" t="s">
        <v>1228</v>
      </c>
      <c r="G408" t="s">
        <v>87</v>
      </c>
      <c r="H408" t="s">
        <v>1401</v>
      </c>
      <c r="I408" t="s">
        <v>493</v>
      </c>
      <c r="J408" t="s">
        <v>1470</v>
      </c>
      <c r="K408" t="s">
        <v>137</v>
      </c>
      <c r="L408" t="s">
        <v>1473</v>
      </c>
      <c r="M408" t="s">
        <v>866</v>
      </c>
      <c r="N408" t="s">
        <v>867</v>
      </c>
      <c r="O408" t="s">
        <v>1011</v>
      </c>
      <c r="P408" t="s">
        <v>1012</v>
      </c>
      <c r="Q408" s="11">
        <v>0</v>
      </c>
      <c r="R408" s="11">
        <v>0</v>
      </c>
      <c r="S408" s="11">
        <v>0</v>
      </c>
      <c r="T408" s="11">
        <v>0</v>
      </c>
      <c r="U408" s="11">
        <v>150000000</v>
      </c>
      <c r="V408" s="11">
        <v>0</v>
      </c>
      <c r="W408" s="11">
        <v>150000000</v>
      </c>
      <c r="X408" s="11">
        <v>0</v>
      </c>
      <c r="Y408" s="11">
        <v>0</v>
      </c>
      <c r="Z408" s="11">
        <v>0</v>
      </c>
      <c r="AA408" s="11">
        <v>0</v>
      </c>
      <c r="AB408" s="11">
        <v>0</v>
      </c>
      <c r="AC408" s="11">
        <v>0</v>
      </c>
      <c r="AD408" s="11">
        <v>0</v>
      </c>
      <c r="AE408" s="11">
        <v>0</v>
      </c>
      <c r="AF408" s="11">
        <v>0</v>
      </c>
      <c r="AG408" s="11">
        <v>37500000</v>
      </c>
      <c r="AH408" s="11">
        <v>37500000</v>
      </c>
      <c r="AI408" s="11">
        <v>0</v>
      </c>
      <c r="AJ408" s="11">
        <v>0</v>
      </c>
      <c r="AK408" s="11">
        <v>50000000</v>
      </c>
      <c r="AL408" s="11">
        <v>49450000</v>
      </c>
      <c r="AM408" s="11">
        <v>0</v>
      </c>
      <c r="AN408" s="11">
        <v>0</v>
      </c>
      <c r="AO4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87500000</v>
      </c>
      <c r="AP4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86950000</v>
      </c>
      <c r="AR4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 s="11">
        <f>Table_PBS_SQL_DB2_PBSSQL_PBS_NDP_Tina_CG_QtrlyPerformance_Final[[#This Row],[GOU REL]]+Table_PBS_SQL_DB2_PBSSQL_PBS_NDP_Tina_CG_QtrlyPerformance_Final[[#This Row],[EXT REL]]</f>
        <v>87500000</v>
      </c>
      <c r="AT408" s="11">
        <f>Table_PBS_SQL_DB2_PBSSQL_PBS_NDP_Tina_CG_QtrlyPerformance_Final[[#This Row],[GOU EXP]]+Table_PBS_SQL_DB2_PBSSQL_PBS_NDP_Tina_CG_QtrlyPerformance_Final[[#This Row],[EXT EXP]]</f>
        <v>86950000</v>
      </c>
      <c r="AU408" s="11" t="str">
        <f>IF(Table_PBS_SQL_DB2_PBSSQL_PBS_NDP_Tina_CG_QtrlyPerformance_Final[[#This Row],[Item_Code]]&gt;"300000", "Capital", "Recurrent")</f>
        <v>Recurrent</v>
      </c>
    </row>
    <row r="409" spans="1:47" x14ac:dyDescent="0.25">
      <c r="A409" t="s">
        <v>49</v>
      </c>
      <c r="B409" t="s">
        <v>1400</v>
      </c>
      <c r="C409" t="s">
        <v>293</v>
      </c>
      <c r="D409" t="s">
        <v>1206</v>
      </c>
      <c r="E409" t="s">
        <v>75</v>
      </c>
      <c r="F409" t="s">
        <v>1228</v>
      </c>
      <c r="G409" t="s">
        <v>87</v>
      </c>
      <c r="H409" t="s">
        <v>1401</v>
      </c>
      <c r="I409" t="s">
        <v>493</v>
      </c>
      <c r="J409" t="s">
        <v>1470</v>
      </c>
      <c r="K409" t="s">
        <v>137</v>
      </c>
      <c r="L409" t="s">
        <v>1473</v>
      </c>
      <c r="M409" t="s">
        <v>866</v>
      </c>
      <c r="N409" t="s">
        <v>867</v>
      </c>
      <c r="O409" t="s">
        <v>957</v>
      </c>
      <c r="P409" t="s">
        <v>958</v>
      </c>
      <c r="Q409" s="11">
        <v>0</v>
      </c>
      <c r="R409" s="11">
        <v>0</v>
      </c>
      <c r="S409" s="11">
        <v>0</v>
      </c>
      <c r="T409" s="11">
        <v>0</v>
      </c>
      <c r="U409" s="11">
        <v>210000000</v>
      </c>
      <c r="V409" s="11">
        <v>0</v>
      </c>
      <c r="W409" s="11">
        <v>210000000</v>
      </c>
      <c r="X409" s="11">
        <v>0</v>
      </c>
      <c r="Y409" s="11">
        <v>0</v>
      </c>
      <c r="Z409" s="11">
        <v>0</v>
      </c>
      <c r="AA409" s="11">
        <v>0</v>
      </c>
      <c r="AB409" s="11">
        <v>0</v>
      </c>
      <c r="AC409" s="11">
        <v>52500000</v>
      </c>
      <c r="AD409" s="11">
        <v>19350029</v>
      </c>
      <c r="AE409" s="11">
        <v>0</v>
      </c>
      <c r="AF409" s="11">
        <v>0</v>
      </c>
      <c r="AG409" s="11">
        <v>52500000</v>
      </c>
      <c r="AH409" s="11">
        <v>53821971</v>
      </c>
      <c r="AI409" s="11">
        <v>0</v>
      </c>
      <c r="AJ409" s="11">
        <v>0</v>
      </c>
      <c r="AK409" s="11">
        <v>0</v>
      </c>
      <c r="AL409" s="11">
        <v>31828000</v>
      </c>
      <c r="AM409" s="11">
        <v>0</v>
      </c>
      <c r="AN409" s="11">
        <v>0</v>
      </c>
      <c r="AO4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105000000</v>
      </c>
      <c r="AP4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105000000</v>
      </c>
      <c r="AR4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 s="11">
        <f>Table_PBS_SQL_DB2_PBSSQL_PBS_NDP_Tina_CG_QtrlyPerformance_Final[[#This Row],[GOU REL]]+Table_PBS_SQL_DB2_PBSSQL_PBS_NDP_Tina_CG_QtrlyPerformance_Final[[#This Row],[EXT REL]]</f>
        <v>105000000</v>
      </c>
      <c r="AT409" s="11">
        <f>Table_PBS_SQL_DB2_PBSSQL_PBS_NDP_Tina_CG_QtrlyPerformance_Final[[#This Row],[GOU EXP]]+Table_PBS_SQL_DB2_PBSSQL_PBS_NDP_Tina_CG_QtrlyPerformance_Final[[#This Row],[EXT EXP]]</f>
        <v>105000000</v>
      </c>
      <c r="AU409" s="11" t="str">
        <f>IF(Table_PBS_SQL_DB2_PBSSQL_PBS_NDP_Tina_CG_QtrlyPerformance_Final[[#This Row],[Item_Code]]&gt;"300000", "Capital", "Recurrent")</f>
        <v>Capital</v>
      </c>
    </row>
    <row r="410" spans="1:47" x14ac:dyDescent="0.25">
      <c r="A410" t="s">
        <v>49</v>
      </c>
      <c r="B410" t="s">
        <v>1400</v>
      </c>
      <c r="C410" t="s">
        <v>293</v>
      </c>
      <c r="D410" t="s">
        <v>1206</v>
      </c>
      <c r="E410" t="s">
        <v>75</v>
      </c>
      <c r="F410" t="s">
        <v>1228</v>
      </c>
      <c r="G410" t="s">
        <v>87</v>
      </c>
      <c r="H410" t="s">
        <v>1401</v>
      </c>
      <c r="I410" t="s">
        <v>493</v>
      </c>
      <c r="J410" t="s">
        <v>1470</v>
      </c>
      <c r="K410" t="s">
        <v>145</v>
      </c>
      <c r="L410" t="s">
        <v>1413</v>
      </c>
      <c r="M410" t="s">
        <v>866</v>
      </c>
      <c r="N410" t="s">
        <v>867</v>
      </c>
      <c r="O410" t="s">
        <v>978</v>
      </c>
      <c r="P410" t="s">
        <v>979</v>
      </c>
      <c r="Q410" s="11">
        <v>0</v>
      </c>
      <c r="R410" s="11">
        <v>0</v>
      </c>
      <c r="S410" s="11">
        <v>0</v>
      </c>
      <c r="T410" s="11">
        <v>0</v>
      </c>
      <c r="U410" s="11">
        <v>108293290</v>
      </c>
      <c r="V410" s="11">
        <v>0</v>
      </c>
      <c r="W410" s="11">
        <v>108293290</v>
      </c>
      <c r="X410" s="11">
        <v>0</v>
      </c>
      <c r="Y410" s="11">
        <v>0</v>
      </c>
      <c r="Z410" s="11">
        <v>0</v>
      </c>
      <c r="AA410" s="11">
        <v>0</v>
      </c>
      <c r="AB410" s="11">
        <v>0</v>
      </c>
      <c r="AC410" s="11">
        <v>0</v>
      </c>
      <c r="AD410" s="11">
        <v>0</v>
      </c>
      <c r="AE410" s="11">
        <v>0</v>
      </c>
      <c r="AF410" s="11">
        <v>0</v>
      </c>
      <c r="AG410" s="11">
        <v>27073250</v>
      </c>
      <c r="AH410" s="11">
        <v>10960000</v>
      </c>
      <c r="AI410" s="11">
        <v>0</v>
      </c>
      <c r="AJ410" s="11">
        <v>0</v>
      </c>
      <c r="AK410" s="11">
        <v>0</v>
      </c>
      <c r="AL410" s="11">
        <v>16113250</v>
      </c>
      <c r="AM410" s="11">
        <v>0</v>
      </c>
      <c r="AN410" s="11">
        <v>0</v>
      </c>
      <c r="AO4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27073250</v>
      </c>
      <c r="AP4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27073250</v>
      </c>
      <c r="AR4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0" s="11">
        <f>Table_PBS_SQL_DB2_PBSSQL_PBS_NDP_Tina_CG_QtrlyPerformance_Final[[#This Row],[GOU REL]]+Table_PBS_SQL_DB2_PBSSQL_PBS_NDP_Tina_CG_QtrlyPerformance_Final[[#This Row],[EXT REL]]</f>
        <v>27073250</v>
      </c>
      <c r="AT410" s="11">
        <f>Table_PBS_SQL_DB2_PBSSQL_PBS_NDP_Tina_CG_QtrlyPerformance_Final[[#This Row],[GOU EXP]]+Table_PBS_SQL_DB2_PBSSQL_PBS_NDP_Tina_CG_QtrlyPerformance_Final[[#This Row],[EXT EXP]]</f>
        <v>27073250</v>
      </c>
      <c r="AU410" s="11" t="str">
        <f>IF(Table_PBS_SQL_DB2_PBSSQL_PBS_NDP_Tina_CG_QtrlyPerformance_Final[[#This Row],[Item_Code]]&gt;"300000", "Capital", "Recurrent")</f>
        <v>Recurrent</v>
      </c>
    </row>
    <row r="411" spans="1:47" x14ac:dyDescent="0.25">
      <c r="A411" t="s">
        <v>49</v>
      </c>
      <c r="B411" t="s">
        <v>1400</v>
      </c>
      <c r="C411" t="s">
        <v>293</v>
      </c>
      <c r="D411" t="s">
        <v>1206</v>
      </c>
      <c r="E411" t="s">
        <v>75</v>
      </c>
      <c r="F411" t="s">
        <v>1228</v>
      </c>
      <c r="G411" t="s">
        <v>87</v>
      </c>
      <c r="H411" t="s">
        <v>1401</v>
      </c>
      <c r="I411" t="s">
        <v>467</v>
      </c>
      <c r="J411" t="s">
        <v>1474</v>
      </c>
      <c r="K411" t="s">
        <v>1475</v>
      </c>
      <c r="L411" t="s">
        <v>1476</v>
      </c>
      <c r="M411" t="s">
        <v>1044</v>
      </c>
      <c r="N411" t="s">
        <v>1045</v>
      </c>
      <c r="O411" t="s">
        <v>893</v>
      </c>
      <c r="P411" t="s">
        <v>894</v>
      </c>
      <c r="Q411" s="11">
        <v>0</v>
      </c>
      <c r="R411" s="11">
        <v>0</v>
      </c>
      <c r="S411" s="11">
        <v>0</v>
      </c>
      <c r="T411" s="11">
        <v>0</v>
      </c>
      <c r="U411" s="11">
        <v>0</v>
      </c>
      <c r="V411" s="11">
        <v>0</v>
      </c>
      <c r="W411" s="11">
        <v>0</v>
      </c>
      <c r="X411" s="11">
        <v>0</v>
      </c>
      <c r="Y411" s="11">
        <v>0</v>
      </c>
      <c r="Z411" s="11">
        <v>0</v>
      </c>
      <c r="AA411" s="11">
        <v>0</v>
      </c>
      <c r="AB411" s="11">
        <v>0</v>
      </c>
      <c r="AC411" s="11">
        <v>0</v>
      </c>
      <c r="AD411" s="11">
        <v>0</v>
      </c>
      <c r="AE411" s="11">
        <v>0</v>
      </c>
      <c r="AF411" s="11">
        <v>0</v>
      </c>
      <c r="AG411" s="11">
        <v>0</v>
      </c>
      <c r="AH411" s="11">
        <v>0</v>
      </c>
      <c r="AI411" s="11">
        <v>0</v>
      </c>
      <c r="AJ411" s="11">
        <v>0</v>
      </c>
      <c r="AK411" s="11">
        <v>0</v>
      </c>
      <c r="AL411" s="11">
        <v>0</v>
      </c>
      <c r="AM411" s="11">
        <v>0</v>
      </c>
      <c r="AN411" s="11">
        <v>0</v>
      </c>
      <c r="AO4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 s="11">
        <f>Table_PBS_SQL_DB2_PBSSQL_PBS_NDP_Tina_CG_QtrlyPerformance_Final[[#This Row],[GOU REL]]+Table_PBS_SQL_DB2_PBSSQL_PBS_NDP_Tina_CG_QtrlyPerformance_Final[[#This Row],[EXT REL]]</f>
        <v>0</v>
      </c>
      <c r="AT411" s="11">
        <f>Table_PBS_SQL_DB2_PBSSQL_PBS_NDP_Tina_CG_QtrlyPerformance_Final[[#This Row],[GOU EXP]]+Table_PBS_SQL_DB2_PBSSQL_PBS_NDP_Tina_CG_QtrlyPerformance_Final[[#This Row],[EXT EXP]]</f>
        <v>0</v>
      </c>
      <c r="AU411" s="11" t="str">
        <f>IF(Table_PBS_SQL_DB2_PBSSQL_PBS_NDP_Tina_CG_QtrlyPerformance_Final[[#This Row],[Item_Code]]&gt;"300000", "Capital", "Recurrent")</f>
        <v>Capital</v>
      </c>
    </row>
    <row r="412" spans="1:47" x14ac:dyDescent="0.25">
      <c r="A412" t="s">
        <v>49</v>
      </c>
      <c r="B412" t="s">
        <v>1400</v>
      </c>
      <c r="C412" t="s">
        <v>293</v>
      </c>
      <c r="D412" t="s">
        <v>1206</v>
      </c>
      <c r="E412" t="s">
        <v>75</v>
      </c>
      <c r="F412" t="s">
        <v>1228</v>
      </c>
      <c r="G412" t="s">
        <v>87</v>
      </c>
      <c r="H412" t="s">
        <v>1401</v>
      </c>
      <c r="I412" t="s">
        <v>467</v>
      </c>
      <c r="J412" t="s">
        <v>1474</v>
      </c>
      <c r="K412" t="s">
        <v>1477</v>
      </c>
      <c r="L412" t="s">
        <v>1478</v>
      </c>
      <c r="M412" t="s">
        <v>866</v>
      </c>
      <c r="N412" t="s">
        <v>867</v>
      </c>
      <c r="O412" t="s">
        <v>906</v>
      </c>
      <c r="P412" t="s">
        <v>907</v>
      </c>
      <c r="Q412" s="11">
        <v>0</v>
      </c>
      <c r="R412" s="11">
        <v>0</v>
      </c>
      <c r="S412" s="11">
        <v>0</v>
      </c>
      <c r="T412" s="11">
        <v>0</v>
      </c>
      <c r="U412" s="11">
        <v>92000000</v>
      </c>
      <c r="V412" s="11">
        <v>0</v>
      </c>
      <c r="W412" s="11">
        <v>92000000</v>
      </c>
      <c r="X412" s="11">
        <v>0</v>
      </c>
      <c r="Y412" s="11">
        <v>0</v>
      </c>
      <c r="Z412" s="11">
        <v>0</v>
      </c>
      <c r="AA412" s="11">
        <v>0</v>
      </c>
      <c r="AB412" s="11">
        <v>0</v>
      </c>
      <c r="AC412" s="11">
        <v>15000000</v>
      </c>
      <c r="AD412" s="11">
        <v>15000000</v>
      </c>
      <c r="AE412" s="11">
        <v>0</v>
      </c>
      <c r="AF412" s="11">
        <v>0</v>
      </c>
      <c r="AG412" s="11">
        <v>23000000</v>
      </c>
      <c r="AH412" s="11">
        <v>23000000</v>
      </c>
      <c r="AI412" s="11">
        <v>0</v>
      </c>
      <c r="AJ412" s="11">
        <v>0</v>
      </c>
      <c r="AK412" s="11">
        <v>54000000</v>
      </c>
      <c r="AL412" s="11">
        <v>54000000</v>
      </c>
      <c r="AM412" s="11">
        <v>0</v>
      </c>
      <c r="AN412" s="11">
        <v>0</v>
      </c>
      <c r="AO4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92000000</v>
      </c>
      <c r="AP4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92000000</v>
      </c>
      <c r="AR4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 s="11">
        <f>Table_PBS_SQL_DB2_PBSSQL_PBS_NDP_Tina_CG_QtrlyPerformance_Final[[#This Row],[GOU REL]]+Table_PBS_SQL_DB2_PBSSQL_PBS_NDP_Tina_CG_QtrlyPerformance_Final[[#This Row],[EXT REL]]</f>
        <v>92000000</v>
      </c>
      <c r="AT412" s="11">
        <f>Table_PBS_SQL_DB2_PBSSQL_PBS_NDP_Tina_CG_QtrlyPerformance_Final[[#This Row],[GOU EXP]]+Table_PBS_SQL_DB2_PBSSQL_PBS_NDP_Tina_CG_QtrlyPerformance_Final[[#This Row],[EXT EXP]]</f>
        <v>92000000</v>
      </c>
      <c r="AU412" s="11" t="str">
        <f>IF(Table_PBS_SQL_DB2_PBSSQL_PBS_NDP_Tina_CG_QtrlyPerformance_Final[[#This Row],[Item_Code]]&gt;"300000", "Capital", "Recurrent")</f>
        <v>Recurrent</v>
      </c>
    </row>
    <row r="413" spans="1:47" x14ac:dyDescent="0.25">
      <c r="A413" t="s">
        <v>49</v>
      </c>
      <c r="B413" t="s">
        <v>1400</v>
      </c>
      <c r="C413" t="s">
        <v>293</v>
      </c>
      <c r="D413" t="s">
        <v>1206</v>
      </c>
      <c r="E413" t="s">
        <v>75</v>
      </c>
      <c r="F413" t="s">
        <v>1228</v>
      </c>
      <c r="G413" t="s">
        <v>87</v>
      </c>
      <c r="H413" t="s">
        <v>1401</v>
      </c>
      <c r="I413" t="s">
        <v>467</v>
      </c>
      <c r="J413" t="s">
        <v>1474</v>
      </c>
      <c r="K413" t="s">
        <v>1477</v>
      </c>
      <c r="L413" t="s">
        <v>1478</v>
      </c>
      <c r="M413" t="s">
        <v>866</v>
      </c>
      <c r="N413" t="s">
        <v>867</v>
      </c>
      <c r="O413" t="s">
        <v>967</v>
      </c>
      <c r="P413" t="s">
        <v>968</v>
      </c>
      <c r="Q413" s="11">
        <v>0</v>
      </c>
      <c r="R413" s="11">
        <v>0</v>
      </c>
      <c r="S413" s="11">
        <v>0</v>
      </c>
      <c r="T413" s="11">
        <v>0</v>
      </c>
      <c r="U413" s="11">
        <v>4000000</v>
      </c>
      <c r="V413" s="11">
        <v>0</v>
      </c>
      <c r="W413" s="11">
        <v>4000000</v>
      </c>
      <c r="X413" s="11">
        <v>0</v>
      </c>
      <c r="Y413" s="11">
        <v>0</v>
      </c>
      <c r="Z413" s="11">
        <v>0</v>
      </c>
      <c r="AA413" s="11">
        <v>0</v>
      </c>
      <c r="AB413" s="11">
        <v>0</v>
      </c>
      <c r="AC413" s="11">
        <v>1000000</v>
      </c>
      <c r="AD413" s="11">
        <v>1000000</v>
      </c>
      <c r="AE413" s="11">
        <v>0</v>
      </c>
      <c r="AF413" s="11">
        <v>0</v>
      </c>
      <c r="AG413" s="11">
        <v>1000000</v>
      </c>
      <c r="AH413" s="11">
        <v>1000000</v>
      </c>
      <c r="AI413" s="11">
        <v>0</v>
      </c>
      <c r="AJ413" s="11">
        <v>0</v>
      </c>
      <c r="AK413" s="11">
        <v>2000000</v>
      </c>
      <c r="AL413" s="11">
        <v>2000000</v>
      </c>
      <c r="AM413" s="11">
        <v>0</v>
      </c>
      <c r="AN413" s="11">
        <v>0</v>
      </c>
      <c r="AO4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4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4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3" s="11">
        <f>Table_PBS_SQL_DB2_PBSSQL_PBS_NDP_Tina_CG_QtrlyPerformance_Final[[#This Row],[GOU REL]]+Table_PBS_SQL_DB2_PBSSQL_PBS_NDP_Tina_CG_QtrlyPerformance_Final[[#This Row],[EXT REL]]</f>
        <v>4000000</v>
      </c>
      <c r="AT413" s="11">
        <f>Table_PBS_SQL_DB2_PBSSQL_PBS_NDP_Tina_CG_QtrlyPerformance_Final[[#This Row],[GOU EXP]]+Table_PBS_SQL_DB2_PBSSQL_PBS_NDP_Tina_CG_QtrlyPerformance_Final[[#This Row],[EXT EXP]]</f>
        <v>4000000</v>
      </c>
      <c r="AU413" s="11" t="str">
        <f>IF(Table_PBS_SQL_DB2_PBSSQL_PBS_NDP_Tina_CG_QtrlyPerformance_Final[[#This Row],[Item_Code]]&gt;"300000", "Capital", "Recurrent")</f>
        <v>Recurrent</v>
      </c>
    </row>
    <row r="414" spans="1:47" x14ac:dyDescent="0.25">
      <c r="A414" t="s">
        <v>49</v>
      </c>
      <c r="B414" t="s">
        <v>1400</v>
      </c>
      <c r="C414" t="s">
        <v>293</v>
      </c>
      <c r="D414" t="s">
        <v>1206</v>
      </c>
      <c r="E414" t="s">
        <v>75</v>
      </c>
      <c r="F414" t="s">
        <v>1228</v>
      </c>
      <c r="G414" t="s">
        <v>87</v>
      </c>
      <c r="H414" t="s">
        <v>1401</v>
      </c>
      <c r="I414" t="s">
        <v>467</v>
      </c>
      <c r="J414" t="s">
        <v>1474</v>
      </c>
      <c r="K414" t="s">
        <v>1477</v>
      </c>
      <c r="L414" t="s">
        <v>1478</v>
      </c>
      <c r="M414" t="s">
        <v>866</v>
      </c>
      <c r="N414" t="s">
        <v>867</v>
      </c>
      <c r="O414" t="s">
        <v>1479</v>
      </c>
      <c r="P414" t="s">
        <v>1480</v>
      </c>
      <c r="Q414" s="11">
        <v>0</v>
      </c>
      <c r="R414" s="11">
        <v>0</v>
      </c>
      <c r="S414" s="11">
        <v>0</v>
      </c>
      <c r="T414" s="11">
        <v>0</v>
      </c>
      <c r="U414" s="11">
        <v>4000000</v>
      </c>
      <c r="V414" s="11">
        <v>0</v>
      </c>
      <c r="W414" s="11">
        <v>4000000</v>
      </c>
      <c r="X414" s="11">
        <v>0</v>
      </c>
      <c r="Y414" s="11">
        <v>0</v>
      </c>
      <c r="Z414" s="11">
        <v>0</v>
      </c>
      <c r="AA414" s="11">
        <v>0</v>
      </c>
      <c r="AB414" s="11">
        <v>0</v>
      </c>
      <c r="AC414" s="11">
        <v>1000000</v>
      </c>
      <c r="AD414" s="11">
        <v>1000000</v>
      </c>
      <c r="AE414" s="11">
        <v>0</v>
      </c>
      <c r="AF414" s="11">
        <v>0</v>
      </c>
      <c r="AG414" s="11">
        <v>2000000</v>
      </c>
      <c r="AH414" s="11">
        <v>2000000</v>
      </c>
      <c r="AI414" s="11">
        <v>0</v>
      </c>
      <c r="AJ414" s="11">
        <v>0</v>
      </c>
      <c r="AK414" s="11">
        <v>1000000</v>
      </c>
      <c r="AL414" s="11">
        <v>1000000</v>
      </c>
      <c r="AM414" s="11">
        <v>0</v>
      </c>
      <c r="AN414" s="11">
        <v>0</v>
      </c>
      <c r="AO4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4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4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 s="11">
        <f>Table_PBS_SQL_DB2_PBSSQL_PBS_NDP_Tina_CG_QtrlyPerformance_Final[[#This Row],[GOU REL]]+Table_PBS_SQL_DB2_PBSSQL_PBS_NDP_Tina_CG_QtrlyPerformance_Final[[#This Row],[EXT REL]]</f>
        <v>4000000</v>
      </c>
      <c r="AT414" s="11">
        <f>Table_PBS_SQL_DB2_PBSSQL_PBS_NDP_Tina_CG_QtrlyPerformance_Final[[#This Row],[GOU EXP]]+Table_PBS_SQL_DB2_PBSSQL_PBS_NDP_Tina_CG_QtrlyPerformance_Final[[#This Row],[EXT EXP]]</f>
        <v>4000000</v>
      </c>
      <c r="AU414" s="11" t="str">
        <f>IF(Table_PBS_SQL_DB2_PBSSQL_PBS_NDP_Tina_CG_QtrlyPerformance_Final[[#This Row],[Item_Code]]&gt;"300000", "Capital", "Recurrent")</f>
        <v>Recurrent</v>
      </c>
    </row>
    <row r="415" spans="1:47" x14ac:dyDescent="0.25">
      <c r="A415" t="s">
        <v>49</v>
      </c>
      <c r="B415" t="s">
        <v>1400</v>
      </c>
      <c r="C415" t="s">
        <v>293</v>
      </c>
      <c r="D415" t="s">
        <v>1206</v>
      </c>
      <c r="E415" t="s">
        <v>75</v>
      </c>
      <c r="F415" t="s">
        <v>1228</v>
      </c>
      <c r="G415" t="s">
        <v>87</v>
      </c>
      <c r="H415" t="s">
        <v>1401</v>
      </c>
      <c r="I415" t="s">
        <v>467</v>
      </c>
      <c r="J415" t="s">
        <v>1474</v>
      </c>
      <c r="K415" t="s">
        <v>1477</v>
      </c>
      <c r="L415" t="s">
        <v>1478</v>
      </c>
      <c r="M415" t="s">
        <v>866</v>
      </c>
      <c r="N415" t="s">
        <v>867</v>
      </c>
      <c r="O415" t="s">
        <v>969</v>
      </c>
      <c r="P415" t="s">
        <v>970</v>
      </c>
      <c r="Q415" s="11">
        <v>0</v>
      </c>
      <c r="R415" s="11">
        <v>0</v>
      </c>
      <c r="S415" s="11">
        <v>0</v>
      </c>
      <c r="T415" s="11">
        <v>0</v>
      </c>
      <c r="U415" s="11">
        <v>12000000</v>
      </c>
      <c r="V415" s="11">
        <v>0</v>
      </c>
      <c r="W415" s="11">
        <v>12000000</v>
      </c>
      <c r="X415" s="11">
        <v>0</v>
      </c>
      <c r="Y415" s="11">
        <v>0</v>
      </c>
      <c r="Z415" s="11">
        <v>0</v>
      </c>
      <c r="AA415" s="11">
        <v>0</v>
      </c>
      <c r="AB415" s="11">
        <v>0</v>
      </c>
      <c r="AC415" s="11">
        <v>3000000</v>
      </c>
      <c r="AD415" s="11">
        <v>3000000</v>
      </c>
      <c r="AE415" s="11">
        <v>0</v>
      </c>
      <c r="AF415" s="11">
        <v>0</v>
      </c>
      <c r="AG415" s="11">
        <v>3000000</v>
      </c>
      <c r="AH415" s="11">
        <v>3000000</v>
      </c>
      <c r="AI415" s="11">
        <v>0</v>
      </c>
      <c r="AJ415" s="11">
        <v>0</v>
      </c>
      <c r="AK415" s="11">
        <v>6000000</v>
      </c>
      <c r="AL415" s="11">
        <v>6000000</v>
      </c>
      <c r="AM415" s="11">
        <v>0</v>
      </c>
      <c r="AN415" s="11">
        <v>0</v>
      </c>
      <c r="AO4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4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4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 s="11">
        <f>Table_PBS_SQL_DB2_PBSSQL_PBS_NDP_Tina_CG_QtrlyPerformance_Final[[#This Row],[GOU REL]]+Table_PBS_SQL_DB2_PBSSQL_PBS_NDP_Tina_CG_QtrlyPerformance_Final[[#This Row],[EXT REL]]</f>
        <v>12000000</v>
      </c>
      <c r="AT415" s="11">
        <f>Table_PBS_SQL_DB2_PBSSQL_PBS_NDP_Tina_CG_QtrlyPerformance_Final[[#This Row],[GOU EXP]]+Table_PBS_SQL_DB2_PBSSQL_PBS_NDP_Tina_CG_QtrlyPerformance_Final[[#This Row],[EXT EXP]]</f>
        <v>12000000</v>
      </c>
      <c r="AU415" s="11" t="str">
        <f>IF(Table_PBS_SQL_DB2_PBSSQL_PBS_NDP_Tina_CG_QtrlyPerformance_Final[[#This Row],[Item_Code]]&gt;"300000", "Capital", "Recurrent")</f>
        <v>Recurrent</v>
      </c>
    </row>
    <row r="416" spans="1:47" x14ac:dyDescent="0.25">
      <c r="A416" t="s">
        <v>49</v>
      </c>
      <c r="B416" t="s">
        <v>1400</v>
      </c>
      <c r="C416" t="s">
        <v>293</v>
      </c>
      <c r="D416" t="s">
        <v>1206</v>
      </c>
      <c r="E416" t="s">
        <v>75</v>
      </c>
      <c r="F416" t="s">
        <v>1228</v>
      </c>
      <c r="G416" t="s">
        <v>87</v>
      </c>
      <c r="H416" t="s">
        <v>1401</v>
      </c>
      <c r="I416" t="s">
        <v>467</v>
      </c>
      <c r="J416" t="s">
        <v>1474</v>
      </c>
      <c r="K416" t="s">
        <v>1477</v>
      </c>
      <c r="L416" t="s">
        <v>1478</v>
      </c>
      <c r="M416" t="s">
        <v>866</v>
      </c>
      <c r="N416" t="s">
        <v>867</v>
      </c>
      <c r="O416" t="s">
        <v>957</v>
      </c>
      <c r="P416" t="s">
        <v>958</v>
      </c>
      <c r="Q416" s="11">
        <v>0</v>
      </c>
      <c r="R416" s="11">
        <v>0</v>
      </c>
      <c r="S416" s="11">
        <v>0</v>
      </c>
      <c r="T416" s="11">
        <v>0</v>
      </c>
      <c r="U416" s="11">
        <v>20000000</v>
      </c>
      <c r="V416" s="11">
        <v>0</v>
      </c>
      <c r="W416" s="11">
        <v>20000000</v>
      </c>
      <c r="X416" s="11">
        <v>0</v>
      </c>
      <c r="Y416" s="11">
        <v>0</v>
      </c>
      <c r="Z416" s="11">
        <v>0</v>
      </c>
      <c r="AA416" s="11">
        <v>0</v>
      </c>
      <c r="AB416" s="11">
        <v>0</v>
      </c>
      <c r="AC416" s="11">
        <v>5000000</v>
      </c>
      <c r="AD416" s="11">
        <v>5000000</v>
      </c>
      <c r="AE416" s="11">
        <v>0</v>
      </c>
      <c r="AF416" s="11">
        <v>0</v>
      </c>
      <c r="AG416" s="11">
        <v>5000000</v>
      </c>
      <c r="AH416" s="11">
        <v>5000000</v>
      </c>
      <c r="AI416" s="11">
        <v>0</v>
      </c>
      <c r="AJ416" s="11">
        <v>0</v>
      </c>
      <c r="AK416" s="11">
        <v>10000000</v>
      </c>
      <c r="AL416" s="11">
        <v>10000000</v>
      </c>
      <c r="AM416" s="11">
        <v>0</v>
      </c>
      <c r="AN416" s="11">
        <v>0</v>
      </c>
      <c r="AO4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6" s="11">
        <f>Table_PBS_SQL_DB2_PBSSQL_PBS_NDP_Tina_CG_QtrlyPerformance_Final[[#This Row],[GOU REL]]+Table_PBS_SQL_DB2_PBSSQL_PBS_NDP_Tina_CG_QtrlyPerformance_Final[[#This Row],[EXT REL]]</f>
        <v>20000000</v>
      </c>
      <c r="AT416" s="11">
        <f>Table_PBS_SQL_DB2_PBSSQL_PBS_NDP_Tina_CG_QtrlyPerformance_Final[[#This Row],[GOU EXP]]+Table_PBS_SQL_DB2_PBSSQL_PBS_NDP_Tina_CG_QtrlyPerformance_Final[[#This Row],[EXT EXP]]</f>
        <v>20000000</v>
      </c>
      <c r="AU416" s="11" t="str">
        <f>IF(Table_PBS_SQL_DB2_PBSSQL_PBS_NDP_Tina_CG_QtrlyPerformance_Final[[#This Row],[Item_Code]]&gt;"300000", "Capital", "Recurrent")</f>
        <v>Capital</v>
      </c>
    </row>
    <row r="417" spans="1:47" x14ac:dyDescent="0.25">
      <c r="A417" t="s">
        <v>49</v>
      </c>
      <c r="B417" t="s">
        <v>1400</v>
      </c>
      <c r="C417" t="s">
        <v>293</v>
      </c>
      <c r="D417" t="s">
        <v>1206</v>
      </c>
      <c r="E417" t="s">
        <v>75</v>
      </c>
      <c r="F417" t="s">
        <v>1228</v>
      </c>
      <c r="G417" t="s">
        <v>87</v>
      </c>
      <c r="H417" t="s">
        <v>1401</v>
      </c>
      <c r="I417" t="s">
        <v>467</v>
      </c>
      <c r="J417" t="s">
        <v>1474</v>
      </c>
      <c r="K417" t="s">
        <v>1481</v>
      </c>
      <c r="L417" t="s">
        <v>1482</v>
      </c>
      <c r="M417" t="s">
        <v>866</v>
      </c>
      <c r="N417" t="s">
        <v>867</v>
      </c>
      <c r="O417" t="s">
        <v>1002</v>
      </c>
      <c r="P417" t="s">
        <v>1003</v>
      </c>
      <c r="Q417" s="11">
        <v>0</v>
      </c>
      <c r="R417" s="11">
        <v>0</v>
      </c>
      <c r="S417" s="11">
        <v>0</v>
      </c>
      <c r="T417" s="11">
        <v>0</v>
      </c>
      <c r="U417" s="11">
        <v>44000000</v>
      </c>
      <c r="V417" s="11">
        <v>0</v>
      </c>
      <c r="W417" s="11">
        <v>44000000</v>
      </c>
      <c r="X417" s="11">
        <v>0</v>
      </c>
      <c r="Y417" s="11">
        <v>0</v>
      </c>
      <c r="Z417" s="11">
        <v>0</v>
      </c>
      <c r="AA417" s="11">
        <v>0</v>
      </c>
      <c r="AB417" s="11">
        <v>0</v>
      </c>
      <c r="AC417" s="11">
        <v>11000000</v>
      </c>
      <c r="AD417" s="11">
        <v>11000000</v>
      </c>
      <c r="AE417" s="11">
        <v>0</v>
      </c>
      <c r="AF417" s="11">
        <v>0</v>
      </c>
      <c r="AG417" s="11">
        <v>11000000</v>
      </c>
      <c r="AH417" s="11">
        <v>11000000</v>
      </c>
      <c r="AI417" s="11">
        <v>0</v>
      </c>
      <c r="AJ417" s="11">
        <v>0</v>
      </c>
      <c r="AK417" s="11">
        <v>0</v>
      </c>
      <c r="AL417" s="11">
        <v>0</v>
      </c>
      <c r="AM417" s="11">
        <v>0</v>
      </c>
      <c r="AN417" s="11">
        <v>0</v>
      </c>
      <c r="AO4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22000000</v>
      </c>
      <c r="AP4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22000000</v>
      </c>
      <c r="AR4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 s="11">
        <f>Table_PBS_SQL_DB2_PBSSQL_PBS_NDP_Tina_CG_QtrlyPerformance_Final[[#This Row],[GOU REL]]+Table_PBS_SQL_DB2_PBSSQL_PBS_NDP_Tina_CG_QtrlyPerformance_Final[[#This Row],[EXT REL]]</f>
        <v>22000000</v>
      </c>
      <c r="AT417" s="11">
        <f>Table_PBS_SQL_DB2_PBSSQL_PBS_NDP_Tina_CG_QtrlyPerformance_Final[[#This Row],[GOU EXP]]+Table_PBS_SQL_DB2_PBSSQL_PBS_NDP_Tina_CG_QtrlyPerformance_Final[[#This Row],[EXT EXP]]</f>
        <v>22000000</v>
      </c>
      <c r="AU417" s="11" t="str">
        <f>IF(Table_PBS_SQL_DB2_PBSSQL_PBS_NDP_Tina_CG_QtrlyPerformance_Final[[#This Row],[Item_Code]]&gt;"300000", "Capital", "Recurrent")</f>
        <v>Recurrent</v>
      </c>
    </row>
    <row r="418" spans="1:47" x14ac:dyDescent="0.25">
      <c r="A418" t="s">
        <v>49</v>
      </c>
      <c r="B418" t="s">
        <v>1400</v>
      </c>
      <c r="C418" t="s">
        <v>293</v>
      </c>
      <c r="D418" t="s">
        <v>1206</v>
      </c>
      <c r="E418" t="s">
        <v>75</v>
      </c>
      <c r="F418" t="s">
        <v>1228</v>
      </c>
      <c r="G418" t="s">
        <v>87</v>
      </c>
      <c r="H418" t="s">
        <v>1401</v>
      </c>
      <c r="I418" t="s">
        <v>467</v>
      </c>
      <c r="J418" t="s">
        <v>1474</v>
      </c>
      <c r="K418" t="s">
        <v>1481</v>
      </c>
      <c r="L418" t="s">
        <v>1482</v>
      </c>
      <c r="M418" t="s">
        <v>1044</v>
      </c>
      <c r="N418" t="s">
        <v>1045</v>
      </c>
      <c r="O418" t="s">
        <v>1064</v>
      </c>
      <c r="P418" t="s">
        <v>1065</v>
      </c>
      <c r="Q418" s="11">
        <v>0</v>
      </c>
      <c r="R418" s="11">
        <v>0</v>
      </c>
      <c r="S418" s="11">
        <v>0</v>
      </c>
      <c r="T418" s="11">
        <v>0</v>
      </c>
      <c r="U418" s="11">
        <v>8000000</v>
      </c>
      <c r="V418" s="11">
        <v>0</v>
      </c>
      <c r="W418" s="11">
        <v>8000000</v>
      </c>
      <c r="X418" s="11">
        <v>0</v>
      </c>
      <c r="Y418" s="11">
        <v>0</v>
      </c>
      <c r="Z418" s="11">
        <v>0</v>
      </c>
      <c r="AA418" s="11">
        <v>0</v>
      </c>
      <c r="AB418" s="11">
        <v>0</v>
      </c>
      <c r="AC418" s="11">
        <v>2000000</v>
      </c>
      <c r="AD418" s="11">
        <v>2000000</v>
      </c>
      <c r="AE418" s="11">
        <v>0</v>
      </c>
      <c r="AF418" s="11">
        <v>0</v>
      </c>
      <c r="AG418" s="11">
        <v>2000000</v>
      </c>
      <c r="AH418" s="11">
        <v>2000000</v>
      </c>
      <c r="AI418" s="11">
        <v>0</v>
      </c>
      <c r="AJ418" s="11">
        <v>0</v>
      </c>
      <c r="AK418" s="11">
        <v>4000000</v>
      </c>
      <c r="AL418" s="11">
        <v>4000000</v>
      </c>
      <c r="AM418" s="11">
        <v>0</v>
      </c>
      <c r="AN418" s="11">
        <v>0</v>
      </c>
      <c r="AO4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4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4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 s="11">
        <f>Table_PBS_SQL_DB2_PBSSQL_PBS_NDP_Tina_CG_QtrlyPerformance_Final[[#This Row],[GOU REL]]+Table_PBS_SQL_DB2_PBSSQL_PBS_NDP_Tina_CG_QtrlyPerformance_Final[[#This Row],[EXT REL]]</f>
        <v>8000000</v>
      </c>
      <c r="AT418" s="11">
        <f>Table_PBS_SQL_DB2_PBSSQL_PBS_NDP_Tina_CG_QtrlyPerformance_Final[[#This Row],[GOU EXP]]+Table_PBS_SQL_DB2_PBSSQL_PBS_NDP_Tina_CG_QtrlyPerformance_Final[[#This Row],[EXT EXP]]</f>
        <v>8000000</v>
      </c>
      <c r="AU418" s="11" t="str">
        <f>IF(Table_PBS_SQL_DB2_PBSSQL_PBS_NDP_Tina_CG_QtrlyPerformance_Final[[#This Row],[Item_Code]]&gt;"300000", "Capital", "Recurrent")</f>
        <v>Recurrent</v>
      </c>
    </row>
    <row r="419" spans="1:47" x14ac:dyDescent="0.25">
      <c r="A419" t="s">
        <v>49</v>
      </c>
      <c r="B419" t="s">
        <v>1400</v>
      </c>
      <c r="C419" t="s">
        <v>293</v>
      </c>
      <c r="D419" t="s">
        <v>1206</v>
      </c>
      <c r="E419" t="s">
        <v>75</v>
      </c>
      <c r="F419" t="s">
        <v>1228</v>
      </c>
      <c r="G419" t="s">
        <v>87</v>
      </c>
      <c r="H419" t="s">
        <v>1401</v>
      </c>
      <c r="I419" t="s">
        <v>467</v>
      </c>
      <c r="J419" t="s">
        <v>1474</v>
      </c>
      <c r="K419" t="s">
        <v>1481</v>
      </c>
      <c r="L419" t="s">
        <v>1482</v>
      </c>
      <c r="M419" t="s">
        <v>1044</v>
      </c>
      <c r="N419" t="s">
        <v>1045</v>
      </c>
      <c r="O419" t="s">
        <v>1083</v>
      </c>
      <c r="P419" t="s">
        <v>1084</v>
      </c>
      <c r="Q419" s="11">
        <v>0</v>
      </c>
      <c r="R419" s="11">
        <v>0</v>
      </c>
      <c r="S419" s="11">
        <v>0</v>
      </c>
      <c r="T419" s="11">
        <v>0</v>
      </c>
      <c r="U419" s="11">
        <v>80000000</v>
      </c>
      <c r="V419" s="11">
        <v>0</v>
      </c>
      <c r="W419" s="11">
        <v>80000000</v>
      </c>
      <c r="X419" s="11">
        <v>0</v>
      </c>
      <c r="Y419" s="11">
        <v>0</v>
      </c>
      <c r="Z419" s="11">
        <v>0</v>
      </c>
      <c r="AA419" s="11">
        <v>0</v>
      </c>
      <c r="AB419" s="11">
        <v>0</v>
      </c>
      <c r="AC419" s="11">
        <v>20000000</v>
      </c>
      <c r="AD419" s="11">
        <v>20000000</v>
      </c>
      <c r="AE419" s="11">
        <v>0</v>
      </c>
      <c r="AF419" s="11">
        <v>0</v>
      </c>
      <c r="AG419" s="11">
        <v>20000000</v>
      </c>
      <c r="AH419" s="11">
        <v>20000000</v>
      </c>
      <c r="AI419" s="11">
        <v>0</v>
      </c>
      <c r="AJ419" s="11">
        <v>0</v>
      </c>
      <c r="AK419" s="11">
        <v>40000000</v>
      </c>
      <c r="AL419" s="11">
        <v>40000000</v>
      </c>
      <c r="AM419" s="11">
        <v>0</v>
      </c>
      <c r="AN419" s="11">
        <v>0</v>
      </c>
      <c r="AO4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4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4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 s="11">
        <f>Table_PBS_SQL_DB2_PBSSQL_PBS_NDP_Tina_CG_QtrlyPerformance_Final[[#This Row],[GOU REL]]+Table_PBS_SQL_DB2_PBSSQL_PBS_NDP_Tina_CG_QtrlyPerformance_Final[[#This Row],[EXT REL]]</f>
        <v>80000000</v>
      </c>
      <c r="AT419" s="11">
        <f>Table_PBS_SQL_DB2_PBSSQL_PBS_NDP_Tina_CG_QtrlyPerformance_Final[[#This Row],[GOU EXP]]+Table_PBS_SQL_DB2_PBSSQL_PBS_NDP_Tina_CG_QtrlyPerformance_Final[[#This Row],[EXT EXP]]</f>
        <v>80000000</v>
      </c>
      <c r="AU419" s="11" t="str">
        <f>IF(Table_PBS_SQL_DB2_PBSSQL_PBS_NDP_Tina_CG_QtrlyPerformance_Final[[#This Row],[Item_Code]]&gt;"300000", "Capital", "Recurrent")</f>
        <v>Recurrent</v>
      </c>
    </row>
    <row r="420" spans="1:47" x14ac:dyDescent="0.25">
      <c r="A420" t="s">
        <v>49</v>
      </c>
      <c r="B420" t="s">
        <v>1400</v>
      </c>
      <c r="C420" t="s">
        <v>293</v>
      </c>
      <c r="D420" t="s">
        <v>1206</v>
      </c>
      <c r="E420" t="s">
        <v>75</v>
      </c>
      <c r="F420" t="s">
        <v>1228</v>
      </c>
      <c r="G420" t="s">
        <v>87</v>
      </c>
      <c r="H420" t="s">
        <v>1401</v>
      </c>
      <c r="I420" t="s">
        <v>467</v>
      </c>
      <c r="J420" t="s">
        <v>1474</v>
      </c>
      <c r="K420" t="s">
        <v>1481</v>
      </c>
      <c r="L420" t="s">
        <v>1482</v>
      </c>
      <c r="M420" t="s">
        <v>1044</v>
      </c>
      <c r="N420" t="s">
        <v>1045</v>
      </c>
      <c r="O420" t="s">
        <v>1025</v>
      </c>
      <c r="P420" t="s">
        <v>1026</v>
      </c>
      <c r="Q420" s="11">
        <v>0</v>
      </c>
      <c r="R420" s="11">
        <v>0</v>
      </c>
      <c r="S420" s="11">
        <v>0</v>
      </c>
      <c r="T420" s="11">
        <v>0</v>
      </c>
      <c r="U420" s="11">
        <v>200000000</v>
      </c>
      <c r="V420" s="11">
        <v>0</v>
      </c>
      <c r="W420" s="11">
        <v>200000000</v>
      </c>
      <c r="X420" s="11">
        <v>0</v>
      </c>
      <c r="Y420" s="11">
        <v>0</v>
      </c>
      <c r="Z420" s="11">
        <v>0</v>
      </c>
      <c r="AA420" s="11">
        <v>0</v>
      </c>
      <c r="AB420" s="11">
        <v>0</v>
      </c>
      <c r="AC420" s="11">
        <v>25000000</v>
      </c>
      <c r="AD420" s="11">
        <v>25000000</v>
      </c>
      <c r="AE420" s="11">
        <v>0</v>
      </c>
      <c r="AF420" s="11">
        <v>0</v>
      </c>
      <c r="AG420" s="11">
        <v>50000000</v>
      </c>
      <c r="AH420" s="11">
        <v>50000000</v>
      </c>
      <c r="AI420" s="11">
        <v>0</v>
      </c>
      <c r="AJ420" s="11">
        <v>0</v>
      </c>
      <c r="AK420" s="11">
        <v>25000000</v>
      </c>
      <c r="AL420" s="11">
        <v>25000000</v>
      </c>
      <c r="AM420" s="11">
        <v>0</v>
      </c>
      <c r="AN420" s="11">
        <v>0</v>
      </c>
      <c r="AO4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4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4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 s="11">
        <f>Table_PBS_SQL_DB2_PBSSQL_PBS_NDP_Tina_CG_QtrlyPerformance_Final[[#This Row],[GOU REL]]+Table_PBS_SQL_DB2_PBSSQL_PBS_NDP_Tina_CG_QtrlyPerformance_Final[[#This Row],[EXT REL]]</f>
        <v>100000000</v>
      </c>
      <c r="AT420" s="11">
        <f>Table_PBS_SQL_DB2_PBSSQL_PBS_NDP_Tina_CG_QtrlyPerformance_Final[[#This Row],[GOU EXP]]+Table_PBS_SQL_DB2_PBSSQL_PBS_NDP_Tina_CG_QtrlyPerformance_Final[[#This Row],[EXT EXP]]</f>
        <v>100000000</v>
      </c>
      <c r="AU420" s="11" t="str">
        <f>IF(Table_PBS_SQL_DB2_PBSSQL_PBS_NDP_Tina_CG_QtrlyPerformance_Final[[#This Row],[Item_Code]]&gt;"300000", "Capital", "Recurrent")</f>
        <v>Recurrent</v>
      </c>
    </row>
    <row r="421" spans="1:47" x14ac:dyDescent="0.25">
      <c r="A421" t="s">
        <v>49</v>
      </c>
      <c r="B421" t="s">
        <v>1400</v>
      </c>
      <c r="C421" t="s">
        <v>293</v>
      </c>
      <c r="D421" t="s">
        <v>1206</v>
      </c>
      <c r="E421" t="s">
        <v>75</v>
      </c>
      <c r="F421" t="s">
        <v>1228</v>
      </c>
      <c r="G421" t="s">
        <v>87</v>
      </c>
      <c r="H421" t="s">
        <v>1401</v>
      </c>
      <c r="I421" t="s">
        <v>467</v>
      </c>
      <c r="J421" t="s">
        <v>1474</v>
      </c>
      <c r="K421" t="s">
        <v>1467</v>
      </c>
      <c r="L421" t="s">
        <v>1468</v>
      </c>
      <c r="M421" t="s">
        <v>866</v>
      </c>
      <c r="N421" t="s">
        <v>867</v>
      </c>
      <c r="O421" t="s">
        <v>1064</v>
      </c>
      <c r="P421" t="s">
        <v>1065</v>
      </c>
      <c r="Q421" s="11">
        <v>0</v>
      </c>
      <c r="R421" s="11">
        <v>0</v>
      </c>
      <c r="S421" s="11">
        <v>0</v>
      </c>
      <c r="T421" s="11">
        <v>0</v>
      </c>
      <c r="U421" s="11">
        <v>16000000</v>
      </c>
      <c r="V421" s="11">
        <v>0</v>
      </c>
      <c r="W421" s="11">
        <v>16000000</v>
      </c>
      <c r="X421" s="11">
        <v>0</v>
      </c>
      <c r="Y421" s="11">
        <v>0</v>
      </c>
      <c r="Z421" s="11">
        <v>0</v>
      </c>
      <c r="AA421" s="11">
        <v>0</v>
      </c>
      <c r="AB421" s="11">
        <v>0</v>
      </c>
      <c r="AC421" s="11">
        <v>4000000</v>
      </c>
      <c r="AD421" s="11">
        <v>0</v>
      </c>
      <c r="AE421" s="11">
        <v>0</v>
      </c>
      <c r="AF421" s="11">
        <v>0</v>
      </c>
      <c r="AG421" s="11">
        <v>4000000</v>
      </c>
      <c r="AH421" s="11">
        <v>4000000</v>
      </c>
      <c r="AI421" s="11">
        <v>0</v>
      </c>
      <c r="AJ421" s="11">
        <v>0</v>
      </c>
      <c r="AK421" s="11">
        <v>8000000</v>
      </c>
      <c r="AL421" s="11">
        <v>12000000</v>
      </c>
      <c r="AM421" s="11">
        <v>0</v>
      </c>
      <c r="AN421" s="11">
        <v>0</v>
      </c>
      <c r="AO4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4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v>
      </c>
      <c r="AR4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1" s="11">
        <f>Table_PBS_SQL_DB2_PBSSQL_PBS_NDP_Tina_CG_QtrlyPerformance_Final[[#This Row],[GOU REL]]+Table_PBS_SQL_DB2_PBSSQL_PBS_NDP_Tina_CG_QtrlyPerformance_Final[[#This Row],[EXT REL]]</f>
        <v>16000000</v>
      </c>
      <c r="AT421" s="11">
        <f>Table_PBS_SQL_DB2_PBSSQL_PBS_NDP_Tina_CG_QtrlyPerformance_Final[[#This Row],[GOU EXP]]+Table_PBS_SQL_DB2_PBSSQL_PBS_NDP_Tina_CG_QtrlyPerformance_Final[[#This Row],[EXT EXP]]</f>
        <v>16000000</v>
      </c>
      <c r="AU421" s="11" t="str">
        <f>IF(Table_PBS_SQL_DB2_PBSSQL_PBS_NDP_Tina_CG_QtrlyPerformance_Final[[#This Row],[Item_Code]]&gt;"300000", "Capital", "Recurrent")</f>
        <v>Recurrent</v>
      </c>
    </row>
    <row r="422" spans="1:47" x14ac:dyDescent="0.25">
      <c r="A422" t="s">
        <v>49</v>
      </c>
      <c r="B422" t="s">
        <v>1400</v>
      </c>
      <c r="C422" t="s">
        <v>293</v>
      </c>
      <c r="D422" t="s">
        <v>1206</v>
      </c>
      <c r="E422" t="s">
        <v>75</v>
      </c>
      <c r="F422" t="s">
        <v>1228</v>
      </c>
      <c r="G422" t="s">
        <v>87</v>
      </c>
      <c r="H422" t="s">
        <v>1401</v>
      </c>
      <c r="I422" t="s">
        <v>467</v>
      </c>
      <c r="J422" t="s">
        <v>1474</v>
      </c>
      <c r="K422" t="s">
        <v>1437</v>
      </c>
      <c r="L422" t="s">
        <v>1438</v>
      </c>
      <c r="M422" t="s">
        <v>1044</v>
      </c>
      <c r="N422" t="s">
        <v>1045</v>
      </c>
      <c r="O422" t="s">
        <v>1005</v>
      </c>
      <c r="P422" t="s">
        <v>1006</v>
      </c>
      <c r="Q422" s="11">
        <v>0</v>
      </c>
      <c r="R422" s="11">
        <v>0</v>
      </c>
      <c r="S422" s="11">
        <v>0</v>
      </c>
      <c r="T422" s="11">
        <v>0</v>
      </c>
      <c r="U422" s="11">
        <v>60000000</v>
      </c>
      <c r="V422" s="11">
        <v>0</v>
      </c>
      <c r="W422" s="11">
        <v>60000000</v>
      </c>
      <c r="X422" s="11">
        <v>0</v>
      </c>
      <c r="Y422" s="11">
        <v>0</v>
      </c>
      <c r="Z422" s="11">
        <v>0</v>
      </c>
      <c r="AA422" s="11">
        <v>0</v>
      </c>
      <c r="AB422" s="11">
        <v>0</v>
      </c>
      <c r="AC422" s="11">
        <v>0</v>
      </c>
      <c r="AD422" s="11">
        <v>0</v>
      </c>
      <c r="AE422" s="11">
        <v>0</v>
      </c>
      <c r="AF422" s="11">
        <v>0</v>
      </c>
      <c r="AG422" s="11">
        <v>40000000</v>
      </c>
      <c r="AH422" s="11">
        <v>39999625</v>
      </c>
      <c r="AI422" s="11">
        <v>0</v>
      </c>
      <c r="AJ422" s="11">
        <v>0</v>
      </c>
      <c r="AK422" s="11">
        <v>20000000</v>
      </c>
      <c r="AL422" s="11">
        <v>20000375</v>
      </c>
      <c r="AM422" s="11">
        <v>0</v>
      </c>
      <c r="AN422" s="11">
        <v>0</v>
      </c>
      <c r="AO4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4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4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2" s="11">
        <f>Table_PBS_SQL_DB2_PBSSQL_PBS_NDP_Tina_CG_QtrlyPerformance_Final[[#This Row],[GOU REL]]+Table_PBS_SQL_DB2_PBSSQL_PBS_NDP_Tina_CG_QtrlyPerformance_Final[[#This Row],[EXT REL]]</f>
        <v>60000000</v>
      </c>
      <c r="AT422" s="11">
        <f>Table_PBS_SQL_DB2_PBSSQL_PBS_NDP_Tina_CG_QtrlyPerformance_Final[[#This Row],[GOU EXP]]+Table_PBS_SQL_DB2_PBSSQL_PBS_NDP_Tina_CG_QtrlyPerformance_Final[[#This Row],[EXT EXP]]</f>
        <v>60000000</v>
      </c>
      <c r="AU422" s="11" t="str">
        <f>IF(Table_PBS_SQL_DB2_PBSSQL_PBS_NDP_Tina_CG_QtrlyPerformance_Final[[#This Row],[Item_Code]]&gt;"300000", "Capital", "Recurrent")</f>
        <v>Recurrent</v>
      </c>
    </row>
    <row r="423" spans="1:47" x14ac:dyDescent="0.25">
      <c r="A423" t="s">
        <v>49</v>
      </c>
      <c r="B423" t="s">
        <v>1400</v>
      </c>
      <c r="C423" t="s">
        <v>293</v>
      </c>
      <c r="D423" t="s">
        <v>1206</v>
      </c>
      <c r="E423" t="s">
        <v>75</v>
      </c>
      <c r="F423" t="s">
        <v>1228</v>
      </c>
      <c r="G423" t="s">
        <v>87</v>
      </c>
      <c r="H423" t="s">
        <v>1401</v>
      </c>
      <c r="I423" t="s">
        <v>467</v>
      </c>
      <c r="J423" t="s">
        <v>1474</v>
      </c>
      <c r="K423" t="s">
        <v>1483</v>
      </c>
      <c r="L423" t="s">
        <v>1484</v>
      </c>
      <c r="M423" t="s">
        <v>866</v>
      </c>
      <c r="N423" t="s">
        <v>867</v>
      </c>
      <c r="O423" t="s">
        <v>1120</v>
      </c>
      <c r="P423" t="s">
        <v>1121</v>
      </c>
      <c r="Q423" s="11">
        <v>0</v>
      </c>
      <c r="R423" s="11">
        <v>0</v>
      </c>
      <c r="S423" s="11">
        <v>0</v>
      </c>
      <c r="T423" s="11">
        <v>0</v>
      </c>
      <c r="U423" s="11">
        <v>0</v>
      </c>
      <c r="V423" s="11">
        <v>0</v>
      </c>
      <c r="W423" s="11">
        <v>10000000</v>
      </c>
      <c r="X423" s="11">
        <v>0</v>
      </c>
      <c r="Y423" s="11">
        <v>0</v>
      </c>
      <c r="Z423" s="11">
        <v>0</v>
      </c>
      <c r="AA423" s="11">
        <v>0</v>
      </c>
      <c r="AB423" s="11">
        <v>0</v>
      </c>
      <c r="AC423" s="11">
        <v>2500000</v>
      </c>
      <c r="AD423" s="11">
        <v>2040000</v>
      </c>
      <c r="AE423" s="11">
        <v>0</v>
      </c>
      <c r="AF423" s="11">
        <v>0</v>
      </c>
      <c r="AG423" s="11">
        <v>2500000</v>
      </c>
      <c r="AH423" s="11">
        <v>2500000</v>
      </c>
      <c r="AI423" s="11">
        <v>0</v>
      </c>
      <c r="AJ423" s="11">
        <v>0</v>
      </c>
      <c r="AK423" s="11">
        <v>0</v>
      </c>
      <c r="AL423" s="11">
        <v>460000</v>
      </c>
      <c r="AM423" s="11">
        <v>0</v>
      </c>
      <c r="AN423" s="11">
        <v>0</v>
      </c>
      <c r="AO4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4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4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 s="11">
        <f>Table_PBS_SQL_DB2_PBSSQL_PBS_NDP_Tina_CG_QtrlyPerformance_Final[[#This Row],[GOU REL]]+Table_PBS_SQL_DB2_PBSSQL_PBS_NDP_Tina_CG_QtrlyPerformance_Final[[#This Row],[EXT REL]]</f>
        <v>5000000</v>
      </c>
      <c r="AT423" s="11">
        <f>Table_PBS_SQL_DB2_PBSSQL_PBS_NDP_Tina_CG_QtrlyPerformance_Final[[#This Row],[GOU EXP]]+Table_PBS_SQL_DB2_PBSSQL_PBS_NDP_Tina_CG_QtrlyPerformance_Final[[#This Row],[EXT EXP]]</f>
        <v>5000000</v>
      </c>
      <c r="AU423" s="11" t="str">
        <f>IF(Table_PBS_SQL_DB2_PBSSQL_PBS_NDP_Tina_CG_QtrlyPerformance_Final[[#This Row],[Item_Code]]&gt;"300000", "Capital", "Recurrent")</f>
        <v>Recurrent</v>
      </c>
    </row>
    <row r="424" spans="1:47" x14ac:dyDescent="0.25">
      <c r="A424" t="s">
        <v>49</v>
      </c>
      <c r="B424" t="s">
        <v>1400</v>
      </c>
      <c r="C424" t="s">
        <v>293</v>
      </c>
      <c r="D424" t="s">
        <v>1206</v>
      </c>
      <c r="E424" t="s">
        <v>75</v>
      </c>
      <c r="F424" t="s">
        <v>1228</v>
      </c>
      <c r="G424" t="s">
        <v>87</v>
      </c>
      <c r="H424" t="s">
        <v>1401</v>
      </c>
      <c r="I424" t="s">
        <v>467</v>
      </c>
      <c r="J424" t="s">
        <v>1474</v>
      </c>
      <c r="K424" t="s">
        <v>1483</v>
      </c>
      <c r="L424" t="s">
        <v>1484</v>
      </c>
      <c r="M424" t="s">
        <v>866</v>
      </c>
      <c r="N424" t="s">
        <v>867</v>
      </c>
      <c r="O424" t="s">
        <v>1005</v>
      </c>
      <c r="P424" t="s">
        <v>1006</v>
      </c>
      <c r="Q424" s="11">
        <v>0</v>
      </c>
      <c r="R424" s="11">
        <v>0</v>
      </c>
      <c r="S424" s="11">
        <v>0</v>
      </c>
      <c r="T424" s="11">
        <v>0</v>
      </c>
      <c r="U424" s="11">
        <v>0</v>
      </c>
      <c r="V424" s="11">
        <v>0</v>
      </c>
      <c r="W424" s="11">
        <v>210000000</v>
      </c>
      <c r="X424" s="11">
        <v>0</v>
      </c>
      <c r="Y424" s="11">
        <v>0</v>
      </c>
      <c r="Z424" s="11">
        <v>0</v>
      </c>
      <c r="AA424" s="11">
        <v>0</v>
      </c>
      <c r="AB424" s="11">
        <v>0</v>
      </c>
      <c r="AC424" s="11">
        <v>52500000</v>
      </c>
      <c r="AD424" s="11">
        <v>52320000</v>
      </c>
      <c r="AE424" s="11">
        <v>0</v>
      </c>
      <c r="AF424" s="11">
        <v>0</v>
      </c>
      <c r="AG424" s="11">
        <v>52500000</v>
      </c>
      <c r="AH424" s="11">
        <v>51480000</v>
      </c>
      <c r="AI424" s="11">
        <v>0</v>
      </c>
      <c r="AJ424" s="11">
        <v>0</v>
      </c>
      <c r="AK424" s="11">
        <v>78000000</v>
      </c>
      <c r="AL424" s="11">
        <v>79200000</v>
      </c>
      <c r="AM424" s="11">
        <v>0</v>
      </c>
      <c r="AN424" s="11">
        <v>0</v>
      </c>
      <c r="AO4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183000000</v>
      </c>
      <c r="AP4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183000000</v>
      </c>
      <c r="AR4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4" s="11">
        <f>Table_PBS_SQL_DB2_PBSSQL_PBS_NDP_Tina_CG_QtrlyPerformance_Final[[#This Row],[GOU REL]]+Table_PBS_SQL_DB2_PBSSQL_PBS_NDP_Tina_CG_QtrlyPerformance_Final[[#This Row],[EXT REL]]</f>
        <v>183000000</v>
      </c>
      <c r="AT424" s="11">
        <f>Table_PBS_SQL_DB2_PBSSQL_PBS_NDP_Tina_CG_QtrlyPerformance_Final[[#This Row],[GOU EXP]]+Table_PBS_SQL_DB2_PBSSQL_PBS_NDP_Tina_CG_QtrlyPerformance_Final[[#This Row],[EXT EXP]]</f>
        <v>183000000</v>
      </c>
      <c r="AU424" s="11" t="str">
        <f>IF(Table_PBS_SQL_DB2_PBSSQL_PBS_NDP_Tina_CG_QtrlyPerformance_Final[[#This Row],[Item_Code]]&gt;"300000", "Capital", "Recurrent")</f>
        <v>Recurrent</v>
      </c>
    </row>
    <row r="425" spans="1:47" x14ac:dyDescent="0.25">
      <c r="A425" t="s">
        <v>49</v>
      </c>
      <c r="B425" t="s">
        <v>1400</v>
      </c>
      <c r="C425" t="s">
        <v>293</v>
      </c>
      <c r="D425" t="s">
        <v>1206</v>
      </c>
      <c r="E425" t="s">
        <v>75</v>
      </c>
      <c r="F425" t="s">
        <v>1228</v>
      </c>
      <c r="G425" t="s">
        <v>87</v>
      </c>
      <c r="H425" t="s">
        <v>1401</v>
      </c>
      <c r="I425" t="s">
        <v>467</v>
      </c>
      <c r="J425" t="s">
        <v>1474</v>
      </c>
      <c r="K425" t="s">
        <v>1483</v>
      </c>
      <c r="L425" t="s">
        <v>1484</v>
      </c>
      <c r="M425" t="s">
        <v>866</v>
      </c>
      <c r="N425" t="s">
        <v>867</v>
      </c>
      <c r="O425" t="s">
        <v>1485</v>
      </c>
      <c r="P425" t="s">
        <v>1486</v>
      </c>
      <c r="Q425" s="11">
        <v>0</v>
      </c>
      <c r="R425" s="11">
        <v>0</v>
      </c>
      <c r="S425" s="11">
        <v>0</v>
      </c>
      <c r="T425" s="11">
        <v>0</v>
      </c>
      <c r="U425" s="11">
        <v>0</v>
      </c>
      <c r="V425" s="11">
        <v>0</v>
      </c>
      <c r="W425" s="11">
        <v>800000000</v>
      </c>
      <c r="X425" s="11">
        <v>0</v>
      </c>
      <c r="Y425" s="11">
        <v>0</v>
      </c>
      <c r="Z425" s="11">
        <v>0</v>
      </c>
      <c r="AA425" s="11">
        <v>0</v>
      </c>
      <c r="AB425" s="11">
        <v>0</v>
      </c>
      <c r="AC425" s="11">
        <v>200000000</v>
      </c>
      <c r="AD425" s="11">
        <v>200000000</v>
      </c>
      <c r="AE425" s="11">
        <v>0</v>
      </c>
      <c r="AF425" s="11">
        <v>0</v>
      </c>
      <c r="AG425" s="11">
        <v>200000000</v>
      </c>
      <c r="AH425" s="11">
        <v>200000000</v>
      </c>
      <c r="AI425" s="11">
        <v>0</v>
      </c>
      <c r="AJ425" s="11">
        <v>0</v>
      </c>
      <c r="AK425" s="11">
        <v>200000000</v>
      </c>
      <c r="AL425" s="11">
        <v>200000000</v>
      </c>
      <c r="AM425" s="11">
        <v>0</v>
      </c>
      <c r="AN425" s="11">
        <v>0</v>
      </c>
      <c r="AO4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4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4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 s="11">
        <f>Table_PBS_SQL_DB2_PBSSQL_PBS_NDP_Tina_CG_QtrlyPerformance_Final[[#This Row],[GOU REL]]+Table_PBS_SQL_DB2_PBSSQL_PBS_NDP_Tina_CG_QtrlyPerformance_Final[[#This Row],[EXT REL]]</f>
        <v>600000000</v>
      </c>
      <c r="AT425" s="11">
        <f>Table_PBS_SQL_DB2_PBSSQL_PBS_NDP_Tina_CG_QtrlyPerformance_Final[[#This Row],[GOU EXP]]+Table_PBS_SQL_DB2_PBSSQL_PBS_NDP_Tina_CG_QtrlyPerformance_Final[[#This Row],[EXT EXP]]</f>
        <v>600000000</v>
      </c>
      <c r="AU425" s="11" t="str">
        <f>IF(Table_PBS_SQL_DB2_PBSSQL_PBS_NDP_Tina_CG_QtrlyPerformance_Final[[#This Row],[Item_Code]]&gt;"300000", "Capital", "Recurrent")</f>
        <v>Capital</v>
      </c>
    </row>
    <row r="426" spans="1:47" x14ac:dyDescent="0.25">
      <c r="A426" t="s">
        <v>49</v>
      </c>
      <c r="B426" t="s">
        <v>1400</v>
      </c>
      <c r="C426" t="s">
        <v>293</v>
      </c>
      <c r="D426" t="s">
        <v>1206</v>
      </c>
      <c r="E426" t="s">
        <v>75</v>
      </c>
      <c r="F426" t="s">
        <v>1228</v>
      </c>
      <c r="G426" t="s">
        <v>87</v>
      </c>
      <c r="H426" t="s">
        <v>1401</v>
      </c>
      <c r="I426" t="s">
        <v>467</v>
      </c>
      <c r="J426" t="s">
        <v>1474</v>
      </c>
      <c r="K426" t="s">
        <v>1483</v>
      </c>
      <c r="L426" t="s">
        <v>1484</v>
      </c>
      <c r="M426" t="s">
        <v>1044</v>
      </c>
      <c r="N426" t="s">
        <v>1045</v>
      </c>
      <c r="O426" t="s">
        <v>1343</v>
      </c>
      <c r="P426" t="s">
        <v>1344</v>
      </c>
      <c r="Q426" s="11">
        <v>0</v>
      </c>
      <c r="R426" s="11">
        <v>0</v>
      </c>
      <c r="S426" s="11">
        <v>0</v>
      </c>
      <c r="T426" s="11">
        <v>0</v>
      </c>
      <c r="U426" s="11">
        <v>0</v>
      </c>
      <c r="V426" s="11">
        <v>0</v>
      </c>
      <c r="W426" s="11">
        <v>2200000000</v>
      </c>
      <c r="X426" s="11">
        <v>0</v>
      </c>
      <c r="Y426" s="11">
        <v>0</v>
      </c>
      <c r="Z426" s="11">
        <v>0</v>
      </c>
      <c r="AA426" s="11">
        <v>0</v>
      </c>
      <c r="AB426" s="11">
        <v>0</v>
      </c>
      <c r="AC426" s="11">
        <v>500000000</v>
      </c>
      <c r="AD426" s="11">
        <v>500000000</v>
      </c>
      <c r="AE426" s="11">
        <v>0</v>
      </c>
      <c r="AF426" s="11">
        <v>0</v>
      </c>
      <c r="AG426" s="11">
        <v>500000000</v>
      </c>
      <c r="AH426" s="11">
        <v>500000000</v>
      </c>
      <c r="AI426" s="11">
        <v>0</v>
      </c>
      <c r="AJ426" s="11">
        <v>0</v>
      </c>
      <c r="AK426" s="11">
        <v>400000000</v>
      </c>
      <c r="AL426" s="11">
        <v>399999999</v>
      </c>
      <c r="AM426" s="11">
        <v>0</v>
      </c>
      <c r="AN426" s="11">
        <v>0</v>
      </c>
      <c r="AO4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1400000000</v>
      </c>
      <c r="AP4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1399999999</v>
      </c>
      <c r="AR4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 s="11">
        <f>Table_PBS_SQL_DB2_PBSSQL_PBS_NDP_Tina_CG_QtrlyPerformance_Final[[#This Row],[GOU REL]]+Table_PBS_SQL_DB2_PBSSQL_PBS_NDP_Tina_CG_QtrlyPerformance_Final[[#This Row],[EXT REL]]</f>
        <v>1400000000</v>
      </c>
      <c r="AT426" s="11">
        <f>Table_PBS_SQL_DB2_PBSSQL_PBS_NDP_Tina_CG_QtrlyPerformance_Final[[#This Row],[GOU EXP]]+Table_PBS_SQL_DB2_PBSSQL_PBS_NDP_Tina_CG_QtrlyPerformance_Final[[#This Row],[EXT EXP]]</f>
        <v>1399999999</v>
      </c>
      <c r="AU426" s="11" t="str">
        <f>IF(Table_PBS_SQL_DB2_PBSSQL_PBS_NDP_Tina_CG_QtrlyPerformance_Final[[#This Row],[Item_Code]]&gt;"300000", "Capital", "Recurrent")</f>
        <v>Capital</v>
      </c>
    </row>
    <row r="427" spans="1:47" x14ac:dyDescent="0.25">
      <c r="A427" t="s">
        <v>49</v>
      </c>
      <c r="B427" t="s">
        <v>1400</v>
      </c>
      <c r="C427" t="s">
        <v>293</v>
      </c>
      <c r="D427" t="s">
        <v>1487</v>
      </c>
      <c r="E427" t="s">
        <v>75</v>
      </c>
      <c r="F427" t="s">
        <v>1228</v>
      </c>
      <c r="G427" t="s">
        <v>87</v>
      </c>
      <c r="H427" t="s">
        <v>1401</v>
      </c>
      <c r="I427" t="s">
        <v>467</v>
      </c>
      <c r="J427" t="s">
        <v>1474</v>
      </c>
      <c r="K427" t="s">
        <v>1483</v>
      </c>
      <c r="L427" t="s">
        <v>1488</v>
      </c>
      <c r="M427" t="s">
        <v>866</v>
      </c>
      <c r="N427" t="s">
        <v>867</v>
      </c>
      <c r="O427" t="s">
        <v>1062</v>
      </c>
      <c r="P427" t="s">
        <v>1063</v>
      </c>
      <c r="Q427" s="11">
        <v>0</v>
      </c>
      <c r="R427" s="11">
        <v>0</v>
      </c>
      <c r="S427" s="11">
        <v>0</v>
      </c>
      <c r="T427" s="11">
        <v>0</v>
      </c>
      <c r="U427" s="11">
        <v>1900000000</v>
      </c>
      <c r="V427" s="11">
        <v>0</v>
      </c>
      <c r="W427" s="11">
        <v>0</v>
      </c>
      <c r="X427" s="11">
        <v>0</v>
      </c>
      <c r="Y427" s="11">
        <v>0</v>
      </c>
      <c r="Z427" s="11">
        <v>0</v>
      </c>
      <c r="AA427" s="11">
        <v>0</v>
      </c>
      <c r="AB427" s="11">
        <v>0</v>
      </c>
      <c r="AC427" s="11">
        <v>0</v>
      </c>
      <c r="AD427" s="11">
        <v>0</v>
      </c>
      <c r="AE427" s="11">
        <v>0</v>
      </c>
      <c r="AF427" s="11">
        <v>0</v>
      </c>
      <c r="AG427" s="11">
        <v>0</v>
      </c>
      <c r="AH427" s="11">
        <v>0</v>
      </c>
      <c r="AI427" s="11">
        <v>0</v>
      </c>
      <c r="AJ427" s="11">
        <v>0</v>
      </c>
      <c r="AK427" s="11">
        <v>0</v>
      </c>
      <c r="AL427" s="11">
        <v>0</v>
      </c>
      <c r="AM427" s="11">
        <v>0</v>
      </c>
      <c r="AN427" s="11">
        <v>0</v>
      </c>
      <c r="AO4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7" s="11">
        <f>Table_PBS_SQL_DB2_PBSSQL_PBS_NDP_Tina_CG_QtrlyPerformance_Final[[#This Row],[GOU REL]]+Table_PBS_SQL_DB2_PBSSQL_PBS_NDP_Tina_CG_QtrlyPerformance_Final[[#This Row],[EXT REL]]</f>
        <v>0</v>
      </c>
      <c r="AT427" s="11">
        <f>Table_PBS_SQL_DB2_PBSSQL_PBS_NDP_Tina_CG_QtrlyPerformance_Final[[#This Row],[GOU EXP]]+Table_PBS_SQL_DB2_PBSSQL_PBS_NDP_Tina_CG_QtrlyPerformance_Final[[#This Row],[EXT EXP]]</f>
        <v>0</v>
      </c>
      <c r="AU427" s="11" t="str">
        <f>IF(Table_PBS_SQL_DB2_PBSSQL_PBS_NDP_Tina_CG_QtrlyPerformance_Final[[#This Row],[Item_Code]]&gt;"300000", "Capital", "Recurrent")</f>
        <v>Recurrent</v>
      </c>
    </row>
    <row r="428" spans="1:47" x14ac:dyDescent="0.25">
      <c r="A428" t="s">
        <v>49</v>
      </c>
      <c r="B428" t="s">
        <v>1400</v>
      </c>
      <c r="C428" t="s">
        <v>293</v>
      </c>
      <c r="D428" t="s">
        <v>1487</v>
      </c>
      <c r="E428" t="s">
        <v>75</v>
      </c>
      <c r="F428" t="s">
        <v>1228</v>
      </c>
      <c r="G428" t="s">
        <v>87</v>
      </c>
      <c r="H428" t="s">
        <v>1401</v>
      </c>
      <c r="I428" t="s">
        <v>467</v>
      </c>
      <c r="J428" t="s">
        <v>1474</v>
      </c>
      <c r="K428" t="s">
        <v>1483</v>
      </c>
      <c r="L428" t="s">
        <v>1488</v>
      </c>
      <c r="M428" t="s">
        <v>866</v>
      </c>
      <c r="N428" t="s">
        <v>867</v>
      </c>
      <c r="O428" t="s">
        <v>1028</v>
      </c>
      <c r="P428" t="s">
        <v>1029</v>
      </c>
      <c r="Q428" s="11">
        <v>0</v>
      </c>
      <c r="R428" s="11">
        <v>0</v>
      </c>
      <c r="S428" s="11">
        <v>0</v>
      </c>
      <c r="T428" s="11">
        <v>0</v>
      </c>
      <c r="U428" s="11">
        <v>20000000</v>
      </c>
      <c r="V428" s="11">
        <v>0</v>
      </c>
      <c r="W428" s="11">
        <v>0</v>
      </c>
      <c r="X428" s="11">
        <v>0</v>
      </c>
      <c r="Y428" s="11">
        <v>0</v>
      </c>
      <c r="Z428" s="11">
        <v>0</v>
      </c>
      <c r="AA428" s="11">
        <v>0</v>
      </c>
      <c r="AB428" s="11">
        <v>0</v>
      </c>
      <c r="AC428" s="11">
        <v>0</v>
      </c>
      <c r="AD428" s="11">
        <v>0</v>
      </c>
      <c r="AE428" s="11">
        <v>0</v>
      </c>
      <c r="AF428" s="11">
        <v>0</v>
      </c>
      <c r="AG428" s="11">
        <v>0</v>
      </c>
      <c r="AH428" s="11">
        <v>0</v>
      </c>
      <c r="AI428" s="11">
        <v>0</v>
      </c>
      <c r="AJ428" s="11">
        <v>0</v>
      </c>
      <c r="AK428" s="11">
        <v>0</v>
      </c>
      <c r="AL428" s="11">
        <v>0</v>
      </c>
      <c r="AM428" s="11">
        <v>0</v>
      </c>
      <c r="AN428" s="11">
        <v>0</v>
      </c>
      <c r="AO4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 s="11">
        <f>Table_PBS_SQL_DB2_PBSSQL_PBS_NDP_Tina_CG_QtrlyPerformance_Final[[#This Row],[GOU REL]]+Table_PBS_SQL_DB2_PBSSQL_PBS_NDP_Tina_CG_QtrlyPerformance_Final[[#This Row],[EXT REL]]</f>
        <v>0</v>
      </c>
      <c r="AT428" s="11">
        <f>Table_PBS_SQL_DB2_PBSSQL_PBS_NDP_Tina_CG_QtrlyPerformance_Final[[#This Row],[GOU EXP]]+Table_PBS_SQL_DB2_PBSSQL_PBS_NDP_Tina_CG_QtrlyPerformance_Final[[#This Row],[EXT EXP]]</f>
        <v>0</v>
      </c>
      <c r="AU428" s="11" t="str">
        <f>IF(Table_PBS_SQL_DB2_PBSSQL_PBS_NDP_Tina_CG_QtrlyPerformance_Final[[#This Row],[Item_Code]]&gt;"300000", "Capital", "Recurrent")</f>
        <v>Recurrent</v>
      </c>
    </row>
    <row r="429" spans="1:47" x14ac:dyDescent="0.25">
      <c r="A429" t="s">
        <v>49</v>
      </c>
      <c r="B429" t="s">
        <v>1400</v>
      </c>
      <c r="C429" t="s">
        <v>293</v>
      </c>
      <c r="D429" t="s">
        <v>1487</v>
      </c>
      <c r="E429" t="s">
        <v>75</v>
      </c>
      <c r="F429" t="s">
        <v>1228</v>
      </c>
      <c r="G429" t="s">
        <v>87</v>
      </c>
      <c r="H429" t="s">
        <v>1401</v>
      </c>
      <c r="I429" t="s">
        <v>467</v>
      </c>
      <c r="J429" t="s">
        <v>1474</v>
      </c>
      <c r="K429" t="s">
        <v>1483</v>
      </c>
      <c r="L429" t="s">
        <v>1488</v>
      </c>
      <c r="M429" t="s">
        <v>866</v>
      </c>
      <c r="N429" t="s">
        <v>867</v>
      </c>
      <c r="O429" t="s">
        <v>1064</v>
      </c>
      <c r="P429" t="s">
        <v>1065</v>
      </c>
      <c r="Q429" s="11">
        <v>0</v>
      </c>
      <c r="R429" s="11">
        <v>0</v>
      </c>
      <c r="S429" s="11">
        <v>0</v>
      </c>
      <c r="T429" s="11">
        <v>0</v>
      </c>
      <c r="U429" s="11">
        <v>196000000</v>
      </c>
      <c r="V429" s="11">
        <v>0</v>
      </c>
      <c r="W429" s="11">
        <v>0</v>
      </c>
      <c r="X429" s="11">
        <v>0</v>
      </c>
      <c r="Y429" s="11">
        <v>0</v>
      </c>
      <c r="Z429" s="11">
        <v>0</v>
      </c>
      <c r="AA429" s="11">
        <v>0</v>
      </c>
      <c r="AB429" s="11">
        <v>0</v>
      </c>
      <c r="AC429" s="11">
        <v>0</v>
      </c>
      <c r="AD429" s="11">
        <v>0</v>
      </c>
      <c r="AE429" s="11">
        <v>0</v>
      </c>
      <c r="AF429" s="11">
        <v>0</v>
      </c>
      <c r="AG429" s="11">
        <v>0</v>
      </c>
      <c r="AH429" s="11">
        <v>0</v>
      </c>
      <c r="AI429" s="11">
        <v>0</v>
      </c>
      <c r="AJ429" s="11">
        <v>0</v>
      </c>
      <c r="AK429" s="11">
        <v>0</v>
      </c>
      <c r="AL429" s="11">
        <v>0</v>
      </c>
      <c r="AM429" s="11">
        <v>0</v>
      </c>
      <c r="AN429" s="11">
        <v>0</v>
      </c>
      <c r="AO4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 s="11">
        <f>Table_PBS_SQL_DB2_PBSSQL_PBS_NDP_Tina_CG_QtrlyPerformance_Final[[#This Row],[GOU REL]]+Table_PBS_SQL_DB2_PBSSQL_PBS_NDP_Tina_CG_QtrlyPerformance_Final[[#This Row],[EXT REL]]</f>
        <v>0</v>
      </c>
      <c r="AT429" s="11">
        <f>Table_PBS_SQL_DB2_PBSSQL_PBS_NDP_Tina_CG_QtrlyPerformance_Final[[#This Row],[GOU EXP]]+Table_PBS_SQL_DB2_PBSSQL_PBS_NDP_Tina_CG_QtrlyPerformance_Final[[#This Row],[EXT EXP]]</f>
        <v>0</v>
      </c>
      <c r="AU429" s="11" t="str">
        <f>IF(Table_PBS_SQL_DB2_PBSSQL_PBS_NDP_Tina_CG_QtrlyPerformance_Final[[#This Row],[Item_Code]]&gt;"300000", "Capital", "Recurrent")</f>
        <v>Recurrent</v>
      </c>
    </row>
    <row r="430" spans="1:47" x14ac:dyDescent="0.25">
      <c r="A430" t="s">
        <v>49</v>
      </c>
      <c r="B430" t="s">
        <v>1400</v>
      </c>
      <c r="C430" t="s">
        <v>293</v>
      </c>
      <c r="D430" t="s">
        <v>1487</v>
      </c>
      <c r="E430" t="s">
        <v>75</v>
      </c>
      <c r="F430" t="s">
        <v>1228</v>
      </c>
      <c r="G430" t="s">
        <v>87</v>
      </c>
      <c r="H430" t="s">
        <v>1401</v>
      </c>
      <c r="I430" t="s">
        <v>467</v>
      </c>
      <c r="J430" t="s">
        <v>1474</v>
      </c>
      <c r="K430" t="s">
        <v>1483</v>
      </c>
      <c r="L430" t="s">
        <v>1488</v>
      </c>
      <c r="M430" t="s">
        <v>866</v>
      </c>
      <c r="N430" t="s">
        <v>867</v>
      </c>
      <c r="O430" t="s">
        <v>1016</v>
      </c>
      <c r="P430" t="s">
        <v>1017</v>
      </c>
      <c r="Q430" s="11">
        <v>0</v>
      </c>
      <c r="R430" s="11">
        <v>0</v>
      </c>
      <c r="S430" s="11">
        <v>0</v>
      </c>
      <c r="T430" s="11">
        <v>0</v>
      </c>
      <c r="U430" s="11">
        <v>30000000</v>
      </c>
      <c r="V430" s="11">
        <v>0</v>
      </c>
      <c r="W430" s="11">
        <v>0</v>
      </c>
      <c r="X430" s="11">
        <v>0</v>
      </c>
      <c r="Y430" s="11">
        <v>0</v>
      </c>
      <c r="Z430" s="11">
        <v>0</v>
      </c>
      <c r="AA430" s="11">
        <v>0</v>
      </c>
      <c r="AB430" s="11">
        <v>0</v>
      </c>
      <c r="AC430" s="11">
        <v>0</v>
      </c>
      <c r="AD430" s="11">
        <v>0</v>
      </c>
      <c r="AE430" s="11">
        <v>0</v>
      </c>
      <c r="AF430" s="11">
        <v>0</v>
      </c>
      <c r="AG430" s="11">
        <v>0</v>
      </c>
      <c r="AH430" s="11">
        <v>0</v>
      </c>
      <c r="AI430" s="11">
        <v>0</v>
      </c>
      <c r="AJ430" s="11">
        <v>0</v>
      </c>
      <c r="AK430" s="11">
        <v>0</v>
      </c>
      <c r="AL430" s="11">
        <v>0</v>
      </c>
      <c r="AM430" s="11">
        <v>0</v>
      </c>
      <c r="AN430" s="11">
        <v>0</v>
      </c>
      <c r="AO4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 s="11">
        <f>Table_PBS_SQL_DB2_PBSSQL_PBS_NDP_Tina_CG_QtrlyPerformance_Final[[#This Row],[GOU REL]]+Table_PBS_SQL_DB2_PBSSQL_PBS_NDP_Tina_CG_QtrlyPerformance_Final[[#This Row],[EXT REL]]</f>
        <v>0</v>
      </c>
      <c r="AT430" s="11">
        <f>Table_PBS_SQL_DB2_PBSSQL_PBS_NDP_Tina_CG_QtrlyPerformance_Final[[#This Row],[GOU EXP]]+Table_PBS_SQL_DB2_PBSSQL_PBS_NDP_Tina_CG_QtrlyPerformance_Final[[#This Row],[EXT EXP]]</f>
        <v>0</v>
      </c>
      <c r="AU430" s="11" t="str">
        <f>IF(Table_PBS_SQL_DB2_PBSSQL_PBS_NDP_Tina_CG_QtrlyPerformance_Final[[#This Row],[Item_Code]]&gt;"300000", "Capital", "Recurrent")</f>
        <v>Recurrent</v>
      </c>
    </row>
    <row r="431" spans="1:47" x14ac:dyDescent="0.25">
      <c r="A431" t="s">
        <v>49</v>
      </c>
      <c r="B431" t="s">
        <v>1400</v>
      </c>
      <c r="C431" t="s">
        <v>293</v>
      </c>
      <c r="D431" t="s">
        <v>1487</v>
      </c>
      <c r="E431" t="s">
        <v>75</v>
      </c>
      <c r="F431" t="s">
        <v>1228</v>
      </c>
      <c r="G431" t="s">
        <v>87</v>
      </c>
      <c r="H431" t="s">
        <v>1401</v>
      </c>
      <c r="I431" t="s">
        <v>467</v>
      </c>
      <c r="J431" t="s">
        <v>1474</v>
      </c>
      <c r="K431" t="s">
        <v>1483</v>
      </c>
      <c r="L431" t="s">
        <v>1488</v>
      </c>
      <c r="M431" t="s">
        <v>866</v>
      </c>
      <c r="N431" t="s">
        <v>867</v>
      </c>
      <c r="O431" t="s">
        <v>1011</v>
      </c>
      <c r="P431" t="s">
        <v>1012</v>
      </c>
      <c r="Q431" s="11">
        <v>0</v>
      </c>
      <c r="R431" s="11">
        <v>0</v>
      </c>
      <c r="S431" s="11">
        <v>0</v>
      </c>
      <c r="T431" s="11">
        <v>0</v>
      </c>
      <c r="U431" s="11">
        <v>20000000</v>
      </c>
      <c r="V431" s="11">
        <v>0</v>
      </c>
      <c r="W431" s="11">
        <v>0</v>
      </c>
      <c r="X431" s="11">
        <v>0</v>
      </c>
      <c r="Y431" s="11">
        <v>0</v>
      </c>
      <c r="Z431" s="11">
        <v>0</v>
      </c>
      <c r="AA431" s="11">
        <v>0</v>
      </c>
      <c r="AB431" s="11">
        <v>0</v>
      </c>
      <c r="AC431" s="11">
        <v>0</v>
      </c>
      <c r="AD431" s="11">
        <v>0</v>
      </c>
      <c r="AE431" s="11">
        <v>0</v>
      </c>
      <c r="AF431" s="11">
        <v>0</v>
      </c>
      <c r="AG431" s="11">
        <v>0</v>
      </c>
      <c r="AH431" s="11">
        <v>0</v>
      </c>
      <c r="AI431" s="11">
        <v>0</v>
      </c>
      <c r="AJ431" s="11">
        <v>0</v>
      </c>
      <c r="AK431" s="11">
        <v>0</v>
      </c>
      <c r="AL431" s="11">
        <v>0</v>
      </c>
      <c r="AM431" s="11">
        <v>0</v>
      </c>
      <c r="AN431" s="11">
        <v>0</v>
      </c>
      <c r="AO4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 s="11">
        <f>Table_PBS_SQL_DB2_PBSSQL_PBS_NDP_Tina_CG_QtrlyPerformance_Final[[#This Row],[GOU REL]]+Table_PBS_SQL_DB2_PBSSQL_PBS_NDP_Tina_CG_QtrlyPerformance_Final[[#This Row],[EXT REL]]</f>
        <v>0</v>
      </c>
      <c r="AT431" s="11">
        <f>Table_PBS_SQL_DB2_PBSSQL_PBS_NDP_Tina_CG_QtrlyPerformance_Final[[#This Row],[GOU EXP]]+Table_PBS_SQL_DB2_PBSSQL_PBS_NDP_Tina_CG_QtrlyPerformance_Final[[#This Row],[EXT EXP]]</f>
        <v>0</v>
      </c>
      <c r="AU431" s="11" t="str">
        <f>IF(Table_PBS_SQL_DB2_PBSSQL_PBS_NDP_Tina_CG_QtrlyPerformance_Final[[#This Row],[Item_Code]]&gt;"300000", "Capital", "Recurrent")</f>
        <v>Recurrent</v>
      </c>
    </row>
    <row r="432" spans="1:47" x14ac:dyDescent="0.25">
      <c r="A432" t="s">
        <v>49</v>
      </c>
      <c r="B432" t="s">
        <v>1400</v>
      </c>
      <c r="C432" t="s">
        <v>293</v>
      </c>
      <c r="D432" t="s">
        <v>1487</v>
      </c>
      <c r="E432" t="s">
        <v>75</v>
      </c>
      <c r="F432" t="s">
        <v>1228</v>
      </c>
      <c r="G432" t="s">
        <v>87</v>
      </c>
      <c r="H432" t="s">
        <v>1401</v>
      </c>
      <c r="I432" t="s">
        <v>467</v>
      </c>
      <c r="J432" t="s">
        <v>1474</v>
      </c>
      <c r="K432" t="s">
        <v>1483</v>
      </c>
      <c r="L432" t="s">
        <v>1488</v>
      </c>
      <c r="M432" t="s">
        <v>866</v>
      </c>
      <c r="N432" t="s">
        <v>867</v>
      </c>
      <c r="O432" t="s">
        <v>906</v>
      </c>
      <c r="P432" t="s">
        <v>907</v>
      </c>
      <c r="Q432" s="11">
        <v>0</v>
      </c>
      <c r="R432" s="11">
        <v>0</v>
      </c>
      <c r="S432" s="11">
        <v>0</v>
      </c>
      <c r="T432" s="11">
        <v>0</v>
      </c>
      <c r="U432" s="11">
        <v>40000000</v>
      </c>
      <c r="V432" s="11">
        <v>0</v>
      </c>
      <c r="W432" s="11">
        <v>0</v>
      </c>
      <c r="X432" s="11">
        <v>0</v>
      </c>
      <c r="Y432" s="11">
        <v>0</v>
      </c>
      <c r="Z432" s="11">
        <v>0</v>
      </c>
      <c r="AA432" s="11">
        <v>0</v>
      </c>
      <c r="AB432" s="11">
        <v>0</v>
      </c>
      <c r="AC432" s="11">
        <v>0</v>
      </c>
      <c r="AD432" s="11">
        <v>0</v>
      </c>
      <c r="AE432" s="11">
        <v>0</v>
      </c>
      <c r="AF432" s="11">
        <v>0</v>
      </c>
      <c r="AG432" s="11">
        <v>0</v>
      </c>
      <c r="AH432" s="11">
        <v>0</v>
      </c>
      <c r="AI432" s="11">
        <v>0</v>
      </c>
      <c r="AJ432" s="11">
        <v>0</v>
      </c>
      <c r="AK432" s="11">
        <v>0</v>
      </c>
      <c r="AL432" s="11">
        <v>0</v>
      </c>
      <c r="AM432" s="11">
        <v>0</v>
      </c>
      <c r="AN432" s="11">
        <v>0</v>
      </c>
      <c r="AO4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 s="11">
        <f>Table_PBS_SQL_DB2_PBSSQL_PBS_NDP_Tina_CG_QtrlyPerformance_Final[[#This Row],[GOU REL]]+Table_PBS_SQL_DB2_PBSSQL_PBS_NDP_Tina_CG_QtrlyPerformance_Final[[#This Row],[EXT REL]]</f>
        <v>0</v>
      </c>
      <c r="AT432" s="11">
        <f>Table_PBS_SQL_DB2_PBSSQL_PBS_NDP_Tina_CG_QtrlyPerformance_Final[[#This Row],[GOU EXP]]+Table_PBS_SQL_DB2_PBSSQL_PBS_NDP_Tina_CG_QtrlyPerformance_Final[[#This Row],[EXT EXP]]</f>
        <v>0</v>
      </c>
      <c r="AU432" s="11" t="str">
        <f>IF(Table_PBS_SQL_DB2_PBSSQL_PBS_NDP_Tina_CG_QtrlyPerformance_Final[[#This Row],[Item_Code]]&gt;"300000", "Capital", "Recurrent")</f>
        <v>Recurrent</v>
      </c>
    </row>
    <row r="433" spans="1:47" x14ac:dyDescent="0.25">
      <c r="A433" t="s">
        <v>49</v>
      </c>
      <c r="B433" t="s">
        <v>1400</v>
      </c>
      <c r="C433" t="s">
        <v>293</v>
      </c>
      <c r="D433" t="s">
        <v>1487</v>
      </c>
      <c r="E433" t="s">
        <v>75</v>
      </c>
      <c r="F433" t="s">
        <v>1228</v>
      </c>
      <c r="G433" t="s">
        <v>87</v>
      </c>
      <c r="H433" t="s">
        <v>1401</v>
      </c>
      <c r="I433" t="s">
        <v>467</v>
      </c>
      <c r="J433" t="s">
        <v>1474</v>
      </c>
      <c r="K433" t="s">
        <v>1483</v>
      </c>
      <c r="L433" t="s">
        <v>1488</v>
      </c>
      <c r="M433" t="s">
        <v>866</v>
      </c>
      <c r="N433" t="s">
        <v>867</v>
      </c>
      <c r="O433" t="s">
        <v>1120</v>
      </c>
      <c r="P433" t="s">
        <v>1121</v>
      </c>
      <c r="Q433" s="11">
        <v>0</v>
      </c>
      <c r="R433" s="11">
        <v>0</v>
      </c>
      <c r="S433" s="11">
        <v>0</v>
      </c>
      <c r="T433" s="11">
        <v>0</v>
      </c>
      <c r="U433" s="11">
        <v>10000000</v>
      </c>
      <c r="V433" s="11">
        <v>0</v>
      </c>
      <c r="W433" s="11">
        <v>0</v>
      </c>
      <c r="X433" s="11">
        <v>0</v>
      </c>
      <c r="Y433" s="11">
        <v>0</v>
      </c>
      <c r="Z433" s="11">
        <v>0</v>
      </c>
      <c r="AA433" s="11">
        <v>0</v>
      </c>
      <c r="AB433" s="11">
        <v>0</v>
      </c>
      <c r="AC433" s="11">
        <v>0</v>
      </c>
      <c r="AD433" s="11">
        <v>0</v>
      </c>
      <c r="AE433" s="11">
        <v>0</v>
      </c>
      <c r="AF433" s="11">
        <v>0</v>
      </c>
      <c r="AG433" s="11">
        <v>0</v>
      </c>
      <c r="AH433" s="11">
        <v>0</v>
      </c>
      <c r="AI433" s="11">
        <v>0</v>
      </c>
      <c r="AJ433" s="11">
        <v>0</v>
      </c>
      <c r="AK433" s="11">
        <v>0</v>
      </c>
      <c r="AL433" s="11">
        <v>0</v>
      </c>
      <c r="AM433" s="11">
        <v>0</v>
      </c>
      <c r="AN433" s="11">
        <v>0</v>
      </c>
      <c r="AO4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 s="11">
        <f>Table_PBS_SQL_DB2_PBSSQL_PBS_NDP_Tina_CG_QtrlyPerformance_Final[[#This Row],[GOU REL]]+Table_PBS_SQL_DB2_PBSSQL_PBS_NDP_Tina_CG_QtrlyPerformance_Final[[#This Row],[EXT REL]]</f>
        <v>0</v>
      </c>
      <c r="AT433" s="11">
        <f>Table_PBS_SQL_DB2_PBSSQL_PBS_NDP_Tina_CG_QtrlyPerformance_Final[[#This Row],[GOU EXP]]+Table_PBS_SQL_DB2_PBSSQL_PBS_NDP_Tina_CG_QtrlyPerformance_Final[[#This Row],[EXT EXP]]</f>
        <v>0</v>
      </c>
      <c r="AU433" s="11" t="str">
        <f>IF(Table_PBS_SQL_DB2_PBSSQL_PBS_NDP_Tina_CG_QtrlyPerformance_Final[[#This Row],[Item_Code]]&gt;"300000", "Capital", "Recurrent")</f>
        <v>Recurrent</v>
      </c>
    </row>
    <row r="434" spans="1:47" x14ac:dyDescent="0.25">
      <c r="A434" t="s">
        <v>49</v>
      </c>
      <c r="B434" t="s">
        <v>1400</v>
      </c>
      <c r="C434" t="s">
        <v>293</v>
      </c>
      <c r="D434" t="s">
        <v>1487</v>
      </c>
      <c r="E434" t="s">
        <v>75</v>
      </c>
      <c r="F434" t="s">
        <v>1228</v>
      </c>
      <c r="G434" t="s">
        <v>87</v>
      </c>
      <c r="H434" t="s">
        <v>1401</v>
      </c>
      <c r="I434" t="s">
        <v>467</v>
      </c>
      <c r="J434" t="s">
        <v>1474</v>
      </c>
      <c r="K434" t="s">
        <v>1483</v>
      </c>
      <c r="L434" t="s">
        <v>1488</v>
      </c>
      <c r="M434" t="s">
        <v>866</v>
      </c>
      <c r="N434" t="s">
        <v>867</v>
      </c>
      <c r="O434" t="s">
        <v>1085</v>
      </c>
      <c r="P434" t="s">
        <v>1086</v>
      </c>
      <c r="Q434" s="11">
        <v>0</v>
      </c>
      <c r="R434" s="11">
        <v>0</v>
      </c>
      <c r="S434" s="11">
        <v>0</v>
      </c>
      <c r="T434" s="11">
        <v>0</v>
      </c>
      <c r="U434" s="11">
        <v>540000000</v>
      </c>
      <c r="V434" s="11">
        <v>0</v>
      </c>
      <c r="W434" s="11">
        <v>0</v>
      </c>
      <c r="X434" s="11">
        <v>0</v>
      </c>
      <c r="Y434" s="11">
        <v>0</v>
      </c>
      <c r="Z434" s="11">
        <v>0</v>
      </c>
      <c r="AA434" s="11">
        <v>0</v>
      </c>
      <c r="AB434" s="11">
        <v>0</v>
      </c>
      <c r="AC434" s="11">
        <v>0</v>
      </c>
      <c r="AD434" s="11">
        <v>0</v>
      </c>
      <c r="AE434" s="11">
        <v>0</v>
      </c>
      <c r="AF434" s="11">
        <v>0</v>
      </c>
      <c r="AG434" s="11">
        <v>0</v>
      </c>
      <c r="AH434" s="11">
        <v>0</v>
      </c>
      <c r="AI434" s="11">
        <v>0</v>
      </c>
      <c r="AJ434" s="11">
        <v>0</v>
      </c>
      <c r="AK434" s="11">
        <v>0</v>
      </c>
      <c r="AL434" s="11">
        <v>0</v>
      </c>
      <c r="AM434" s="11">
        <v>0</v>
      </c>
      <c r="AN434" s="11">
        <v>0</v>
      </c>
      <c r="AO4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4" s="11">
        <f>Table_PBS_SQL_DB2_PBSSQL_PBS_NDP_Tina_CG_QtrlyPerformance_Final[[#This Row],[GOU REL]]+Table_PBS_SQL_DB2_PBSSQL_PBS_NDP_Tina_CG_QtrlyPerformance_Final[[#This Row],[EXT REL]]</f>
        <v>0</v>
      </c>
      <c r="AT434" s="11">
        <f>Table_PBS_SQL_DB2_PBSSQL_PBS_NDP_Tina_CG_QtrlyPerformance_Final[[#This Row],[GOU EXP]]+Table_PBS_SQL_DB2_PBSSQL_PBS_NDP_Tina_CG_QtrlyPerformance_Final[[#This Row],[EXT EXP]]</f>
        <v>0</v>
      </c>
      <c r="AU434" s="11" t="str">
        <f>IF(Table_PBS_SQL_DB2_PBSSQL_PBS_NDP_Tina_CG_QtrlyPerformance_Final[[#This Row],[Item_Code]]&gt;"300000", "Capital", "Recurrent")</f>
        <v>Recurrent</v>
      </c>
    </row>
    <row r="435" spans="1:47" x14ac:dyDescent="0.25">
      <c r="A435" t="s">
        <v>49</v>
      </c>
      <c r="B435" t="s">
        <v>1400</v>
      </c>
      <c r="C435" t="s">
        <v>293</v>
      </c>
      <c r="D435" t="s">
        <v>1487</v>
      </c>
      <c r="E435" t="s">
        <v>75</v>
      </c>
      <c r="F435" t="s">
        <v>1228</v>
      </c>
      <c r="G435" t="s">
        <v>87</v>
      </c>
      <c r="H435" t="s">
        <v>1401</v>
      </c>
      <c r="I435" t="s">
        <v>467</v>
      </c>
      <c r="J435" t="s">
        <v>1474</v>
      </c>
      <c r="K435" t="s">
        <v>1483</v>
      </c>
      <c r="L435" t="s">
        <v>1488</v>
      </c>
      <c r="M435" t="s">
        <v>866</v>
      </c>
      <c r="N435" t="s">
        <v>867</v>
      </c>
      <c r="O435" t="s">
        <v>1005</v>
      </c>
      <c r="P435" t="s">
        <v>1006</v>
      </c>
      <c r="Q435" s="11">
        <v>0</v>
      </c>
      <c r="R435" s="11">
        <v>0</v>
      </c>
      <c r="S435" s="11">
        <v>0</v>
      </c>
      <c r="T435" s="11">
        <v>0</v>
      </c>
      <c r="U435" s="11">
        <v>210000000</v>
      </c>
      <c r="V435" s="11">
        <v>0</v>
      </c>
      <c r="W435" s="11">
        <v>0</v>
      </c>
      <c r="X435" s="11">
        <v>0</v>
      </c>
      <c r="Y435" s="11">
        <v>0</v>
      </c>
      <c r="Z435" s="11">
        <v>0</v>
      </c>
      <c r="AA435" s="11">
        <v>0</v>
      </c>
      <c r="AB435" s="11">
        <v>0</v>
      </c>
      <c r="AC435" s="11">
        <v>0</v>
      </c>
      <c r="AD435" s="11">
        <v>0</v>
      </c>
      <c r="AE435" s="11">
        <v>0</v>
      </c>
      <c r="AF435" s="11">
        <v>0</v>
      </c>
      <c r="AG435" s="11">
        <v>0</v>
      </c>
      <c r="AH435" s="11">
        <v>0</v>
      </c>
      <c r="AI435" s="11">
        <v>0</v>
      </c>
      <c r="AJ435" s="11">
        <v>0</v>
      </c>
      <c r="AK435" s="11">
        <v>0</v>
      </c>
      <c r="AL435" s="11">
        <v>0</v>
      </c>
      <c r="AM435" s="11">
        <v>0</v>
      </c>
      <c r="AN435" s="11">
        <v>0</v>
      </c>
      <c r="AO4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 s="11">
        <f>Table_PBS_SQL_DB2_PBSSQL_PBS_NDP_Tina_CG_QtrlyPerformance_Final[[#This Row],[GOU REL]]+Table_PBS_SQL_DB2_PBSSQL_PBS_NDP_Tina_CG_QtrlyPerformance_Final[[#This Row],[EXT REL]]</f>
        <v>0</v>
      </c>
      <c r="AT435" s="11">
        <f>Table_PBS_SQL_DB2_PBSSQL_PBS_NDP_Tina_CG_QtrlyPerformance_Final[[#This Row],[GOU EXP]]+Table_PBS_SQL_DB2_PBSSQL_PBS_NDP_Tina_CG_QtrlyPerformance_Final[[#This Row],[EXT EXP]]</f>
        <v>0</v>
      </c>
      <c r="AU435" s="11" t="str">
        <f>IF(Table_PBS_SQL_DB2_PBSSQL_PBS_NDP_Tina_CG_QtrlyPerformance_Final[[#This Row],[Item_Code]]&gt;"300000", "Capital", "Recurrent")</f>
        <v>Recurrent</v>
      </c>
    </row>
    <row r="436" spans="1:47" x14ac:dyDescent="0.25">
      <c r="A436" t="s">
        <v>49</v>
      </c>
      <c r="B436" t="s">
        <v>1400</v>
      </c>
      <c r="C436" t="s">
        <v>293</v>
      </c>
      <c r="D436" t="s">
        <v>1487</v>
      </c>
      <c r="E436" t="s">
        <v>75</v>
      </c>
      <c r="F436" t="s">
        <v>1228</v>
      </c>
      <c r="G436" t="s">
        <v>87</v>
      </c>
      <c r="H436" t="s">
        <v>1401</v>
      </c>
      <c r="I436" t="s">
        <v>467</v>
      </c>
      <c r="J436" t="s">
        <v>1474</v>
      </c>
      <c r="K436" t="s">
        <v>1483</v>
      </c>
      <c r="L436" t="s">
        <v>1488</v>
      </c>
      <c r="M436" t="s">
        <v>866</v>
      </c>
      <c r="N436" t="s">
        <v>867</v>
      </c>
      <c r="O436" t="s">
        <v>922</v>
      </c>
      <c r="P436" t="s">
        <v>923</v>
      </c>
      <c r="Q436" s="11">
        <v>0</v>
      </c>
      <c r="R436" s="11">
        <v>0</v>
      </c>
      <c r="S436" s="11">
        <v>0</v>
      </c>
      <c r="T436" s="11">
        <v>0</v>
      </c>
      <c r="U436" s="11">
        <v>190000000</v>
      </c>
      <c r="V436" s="11">
        <v>0</v>
      </c>
      <c r="W436" s="11">
        <v>0</v>
      </c>
      <c r="X436" s="11">
        <v>0</v>
      </c>
      <c r="Y436" s="11">
        <v>0</v>
      </c>
      <c r="Z436" s="11">
        <v>0</v>
      </c>
      <c r="AA436" s="11">
        <v>0</v>
      </c>
      <c r="AB436" s="11">
        <v>0</v>
      </c>
      <c r="AC436" s="11">
        <v>0</v>
      </c>
      <c r="AD436" s="11">
        <v>0</v>
      </c>
      <c r="AE436" s="11">
        <v>0</v>
      </c>
      <c r="AF436" s="11">
        <v>0</v>
      </c>
      <c r="AG436" s="11">
        <v>0</v>
      </c>
      <c r="AH436" s="11">
        <v>0</v>
      </c>
      <c r="AI436" s="11">
        <v>0</v>
      </c>
      <c r="AJ436" s="11">
        <v>0</v>
      </c>
      <c r="AK436" s="11">
        <v>0</v>
      </c>
      <c r="AL436" s="11">
        <v>0</v>
      </c>
      <c r="AM436" s="11">
        <v>0</v>
      </c>
      <c r="AN436" s="11">
        <v>0</v>
      </c>
      <c r="AO4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 s="11">
        <f>Table_PBS_SQL_DB2_PBSSQL_PBS_NDP_Tina_CG_QtrlyPerformance_Final[[#This Row],[GOU REL]]+Table_PBS_SQL_DB2_PBSSQL_PBS_NDP_Tina_CG_QtrlyPerformance_Final[[#This Row],[EXT REL]]</f>
        <v>0</v>
      </c>
      <c r="AT436" s="11">
        <f>Table_PBS_SQL_DB2_PBSSQL_PBS_NDP_Tina_CG_QtrlyPerformance_Final[[#This Row],[GOU EXP]]+Table_PBS_SQL_DB2_PBSSQL_PBS_NDP_Tina_CG_QtrlyPerformance_Final[[#This Row],[EXT EXP]]</f>
        <v>0</v>
      </c>
      <c r="AU436" s="11" t="str">
        <f>IF(Table_PBS_SQL_DB2_PBSSQL_PBS_NDP_Tina_CG_QtrlyPerformance_Final[[#This Row],[Item_Code]]&gt;"300000", "Capital", "Recurrent")</f>
        <v>Recurrent</v>
      </c>
    </row>
    <row r="437" spans="1:47" x14ac:dyDescent="0.25">
      <c r="A437" t="s">
        <v>49</v>
      </c>
      <c r="B437" t="s">
        <v>1400</v>
      </c>
      <c r="C437" t="s">
        <v>293</v>
      </c>
      <c r="D437" t="s">
        <v>1487</v>
      </c>
      <c r="E437" t="s">
        <v>75</v>
      </c>
      <c r="F437" t="s">
        <v>1228</v>
      </c>
      <c r="G437" t="s">
        <v>87</v>
      </c>
      <c r="H437" t="s">
        <v>1401</v>
      </c>
      <c r="I437" t="s">
        <v>467</v>
      </c>
      <c r="J437" t="s">
        <v>1474</v>
      </c>
      <c r="K437" t="s">
        <v>1483</v>
      </c>
      <c r="L437" t="s">
        <v>1488</v>
      </c>
      <c r="M437" t="s">
        <v>866</v>
      </c>
      <c r="N437" t="s">
        <v>867</v>
      </c>
      <c r="O437" t="s">
        <v>1204</v>
      </c>
      <c r="P437" t="s">
        <v>1205</v>
      </c>
      <c r="Q437" s="11">
        <v>0</v>
      </c>
      <c r="R437" s="11">
        <v>0</v>
      </c>
      <c r="S437" s="11">
        <v>0</v>
      </c>
      <c r="T437" s="11">
        <v>0</v>
      </c>
      <c r="U437" s="11">
        <v>30000000</v>
      </c>
      <c r="V437" s="11">
        <v>0</v>
      </c>
      <c r="W437" s="11">
        <v>0</v>
      </c>
      <c r="X437" s="11">
        <v>0</v>
      </c>
      <c r="Y437" s="11">
        <v>0</v>
      </c>
      <c r="Z437" s="11">
        <v>0</v>
      </c>
      <c r="AA437" s="11">
        <v>0</v>
      </c>
      <c r="AB437" s="11">
        <v>0</v>
      </c>
      <c r="AC437" s="11">
        <v>0</v>
      </c>
      <c r="AD437" s="11">
        <v>0</v>
      </c>
      <c r="AE437" s="11">
        <v>0</v>
      </c>
      <c r="AF437" s="11">
        <v>0</v>
      </c>
      <c r="AG437" s="11">
        <v>0</v>
      </c>
      <c r="AH437" s="11">
        <v>0</v>
      </c>
      <c r="AI437" s="11">
        <v>0</v>
      </c>
      <c r="AJ437" s="11">
        <v>0</v>
      </c>
      <c r="AK437" s="11">
        <v>0</v>
      </c>
      <c r="AL437" s="11">
        <v>0</v>
      </c>
      <c r="AM437" s="11">
        <v>0</v>
      </c>
      <c r="AN437" s="11">
        <v>0</v>
      </c>
      <c r="AO4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7" s="11">
        <f>Table_PBS_SQL_DB2_PBSSQL_PBS_NDP_Tina_CG_QtrlyPerformance_Final[[#This Row],[GOU REL]]+Table_PBS_SQL_DB2_PBSSQL_PBS_NDP_Tina_CG_QtrlyPerformance_Final[[#This Row],[EXT REL]]</f>
        <v>0</v>
      </c>
      <c r="AT437" s="11">
        <f>Table_PBS_SQL_DB2_PBSSQL_PBS_NDP_Tina_CG_QtrlyPerformance_Final[[#This Row],[GOU EXP]]+Table_PBS_SQL_DB2_PBSSQL_PBS_NDP_Tina_CG_QtrlyPerformance_Final[[#This Row],[EXT EXP]]</f>
        <v>0</v>
      </c>
      <c r="AU437" s="11" t="str">
        <f>IF(Table_PBS_SQL_DB2_PBSSQL_PBS_NDP_Tina_CG_QtrlyPerformance_Final[[#This Row],[Item_Code]]&gt;"300000", "Capital", "Recurrent")</f>
        <v>Capital</v>
      </c>
    </row>
    <row r="438" spans="1:47" x14ac:dyDescent="0.25">
      <c r="A438" t="s">
        <v>49</v>
      </c>
      <c r="B438" t="s">
        <v>1400</v>
      </c>
      <c r="C438" t="s">
        <v>293</v>
      </c>
      <c r="D438" t="s">
        <v>1487</v>
      </c>
      <c r="E438" t="s">
        <v>75</v>
      </c>
      <c r="F438" t="s">
        <v>1228</v>
      </c>
      <c r="G438" t="s">
        <v>87</v>
      </c>
      <c r="H438" t="s">
        <v>1401</v>
      </c>
      <c r="I438" t="s">
        <v>467</v>
      </c>
      <c r="J438" t="s">
        <v>1474</v>
      </c>
      <c r="K438" t="s">
        <v>1483</v>
      </c>
      <c r="L438" t="s">
        <v>1488</v>
      </c>
      <c r="M438" t="s">
        <v>866</v>
      </c>
      <c r="N438" t="s">
        <v>867</v>
      </c>
      <c r="O438" t="s">
        <v>1485</v>
      </c>
      <c r="P438" t="s">
        <v>1486</v>
      </c>
      <c r="Q438" s="11">
        <v>0</v>
      </c>
      <c r="R438" s="11">
        <v>0</v>
      </c>
      <c r="S438" s="11">
        <v>0</v>
      </c>
      <c r="T438" s="11">
        <v>0</v>
      </c>
      <c r="U438" s="11">
        <v>800000000</v>
      </c>
      <c r="V438" s="11">
        <v>0</v>
      </c>
      <c r="W438" s="11">
        <v>0</v>
      </c>
      <c r="X438" s="11">
        <v>0</v>
      </c>
      <c r="Y438" s="11">
        <v>0</v>
      </c>
      <c r="Z438" s="11">
        <v>0</v>
      </c>
      <c r="AA438" s="11">
        <v>0</v>
      </c>
      <c r="AB438" s="11">
        <v>0</v>
      </c>
      <c r="AC438" s="11">
        <v>0</v>
      </c>
      <c r="AD438" s="11">
        <v>0</v>
      </c>
      <c r="AE438" s="11">
        <v>0</v>
      </c>
      <c r="AF438" s="11">
        <v>0</v>
      </c>
      <c r="AG438" s="11">
        <v>0</v>
      </c>
      <c r="AH438" s="11">
        <v>0</v>
      </c>
      <c r="AI438" s="11">
        <v>0</v>
      </c>
      <c r="AJ438" s="11">
        <v>0</v>
      </c>
      <c r="AK438" s="11">
        <v>0</v>
      </c>
      <c r="AL438" s="11">
        <v>0</v>
      </c>
      <c r="AM438" s="11">
        <v>0</v>
      </c>
      <c r="AN438" s="11">
        <v>0</v>
      </c>
      <c r="AO4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8" s="11">
        <f>Table_PBS_SQL_DB2_PBSSQL_PBS_NDP_Tina_CG_QtrlyPerformance_Final[[#This Row],[GOU REL]]+Table_PBS_SQL_DB2_PBSSQL_PBS_NDP_Tina_CG_QtrlyPerformance_Final[[#This Row],[EXT REL]]</f>
        <v>0</v>
      </c>
      <c r="AT438" s="11">
        <f>Table_PBS_SQL_DB2_PBSSQL_PBS_NDP_Tina_CG_QtrlyPerformance_Final[[#This Row],[GOU EXP]]+Table_PBS_SQL_DB2_PBSSQL_PBS_NDP_Tina_CG_QtrlyPerformance_Final[[#This Row],[EXT EXP]]</f>
        <v>0</v>
      </c>
      <c r="AU438" s="11" t="str">
        <f>IF(Table_PBS_SQL_DB2_PBSSQL_PBS_NDP_Tina_CG_QtrlyPerformance_Final[[#This Row],[Item_Code]]&gt;"300000", "Capital", "Recurrent")</f>
        <v>Capital</v>
      </c>
    </row>
    <row r="439" spans="1:47" x14ac:dyDescent="0.25">
      <c r="A439" t="s">
        <v>49</v>
      </c>
      <c r="B439" t="s">
        <v>1400</v>
      </c>
      <c r="C439" t="s">
        <v>293</v>
      </c>
      <c r="D439" t="s">
        <v>1487</v>
      </c>
      <c r="E439" t="s">
        <v>75</v>
      </c>
      <c r="F439" t="s">
        <v>1228</v>
      </c>
      <c r="G439" t="s">
        <v>87</v>
      </c>
      <c r="H439" t="s">
        <v>1401</v>
      </c>
      <c r="I439" t="s">
        <v>467</v>
      </c>
      <c r="J439" t="s">
        <v>1474</v>
      </c>
      <c r="K439" t="s">
        <v>1483</v>
      </c>
      <c r="L439" t="s">
        <v>1488</v>
      </c>
      <c r="M439" t="s">
        <v>1044</v>
      </c>
      <c r="N439" t="s">
        <v>1045</v>
      </c>
      <c r="O439" t="s">
        <v>978</v>
      </c>
      <c r="P439" t="s">
        <v>979</v>
      </c>
      <c r="Q439" s="11">
        <v>0</v>
      </c>
      <c r="R439" s="11">
        <v>0</v>
      </c>
      <c r="S439" s="11">
        <v>0</v>
      </c>
      <c r="T439" s="11">
        <v>0</v>
      </c>
      <c r="U439" s="11">
        <v>1000000000</v>
      </c>
      <c r="V439" s="11">
        <v>0</v>
      </c>
      <c r="W439" s="11">
        <v>0</v>
      </c>
      <c r="X439" s="11">
        <v>0</v>
      </c>
      <c r="Y439" s="11">
        <v>0</v>
      </c>
      <c r="Z439" s="11">
        <v>0</v>
      </c>
      <c r="AA439" s="11">
        <v>0</v>
      </c>
      <c r="AB439" s="11">
        <v>0</v>
      </c>
      <c r="AC439" s="11">
        <v>0</v>
      </c>
      <c r="AD439" s="11">
        <v>0</v>
      </c>
      <c r="AE439" s="11">
        <v>0</v>
      </c>
      <c r="AF439" s="11">
        <v>0</v>
      </c>
      <c r="AG439" s="11">
        <v>0</v>
      </c>
      <c r="AH439" s="11">
        <v>0</v>
      </c>
      <c r="AI439" s="11">
        <v>0</v>
      </c>
      <c r="AJ439" s="11">
        <v>0</v>
      </c>
      <c r="AK439" s="11">
        <v>0</v>
      </c>
      <c r="AL439" s="11">
        <v>0</v>
      </c>
      <c r="AM439" s="11">
        <v>0</v>
      </c>
      <c r="AN439" s="11">
        <v>0</v>
      </c>
      <c r="AO4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9" s="11">
        <f>Table_PBS_SQL_DB2_PBSSQL_PBS_NDP_Tina_CG_QtrlyPerformance_Final[[#This Row],[GOU REL]]+Table_PBS_SQL_DB2_PBSSQL_PBS_NDP_Tina_CG_QtrlyPerformance_Final[[#This Row],[EXT REL]]</f>
        <v>0</v>
      </c>
      <c r="AT439" s="11">
        <f>Table_PBS_SQL_DB2_PBSSQL_PBS_NDP_Tina_CG_QtrlyPerformance_Final[[#This Row],[GOU EXP]]+Table_PBS_SQL_DB2_PBSSQL_PBS_NDP_Tina_CG_QtrlyPerformance_Final[[#This Row],[EXT EXP]]</f>
        <v>0</v>
      </c>
      <c r="AU439" s="11" t="str">
        <f>IF(Table_PBS_SQL_DB2_PBSSQL_PBS_NDP_Tina_CG_QtrlyPerformance_Final[[#This Row],[Item_Code]]&gt;"300000", "Capital", "Recurrent")</f>
        <v>Recurrent</v>
      </c>
    </row>
    <row r="440" spans="1:47" x14ac:dyDescent="0.25">
      <c r="A440" t="s">
        <v>49</v>
      </c>
      <c r="B440" t="s">
        <v>1400</v>
      </c>
      <c r="C440" t="s">
        <v>293</v>
      </c>
      <c r="D440" t="s">
        <v>1487</v>
      </c>
      <c r="E440" t="s">
        <v>75</v>
      </c>
      <c r="F440" t="s">
        <v>1228</v>
      </c>
      <c r="G440" t="s">
        <v>87</v>
      </c>
      <c r="H440" t="s">
        <v>1401</v>
      </c>
      <c r="I440" t="s">
        <v>467</v>
      </c>
      <c r="J440" t="s">
        <v>1474</v>
      </c>
      <c r="K440" t="s">
        <v>1483</v>
      </c>
      <c r="L440" t="s">
        <v>1488</v>
      </c>
      <c r="M440" t="s">
        <v>1044</v>
      </c>
      <c r="N440" t="s">
        <v>1045</v>
      </c>
      <c r="O440" t="s">
        <v>1025</v>
      </c>
      <c r="P440" t="s">
        <v>1026</v>
      </c>
      <c r="Q440" s="11">
        <v>0</v>
      </c>
      <c r="R440" s="11">
        <v>0</v>
      </c>
      <c r="S440" s="11">
        <v>0</v>
      </c>
      <c r="T440" s="11">
        <v>0</v>
      </c>
      <c r="U440" s="11">
        <v>200000000</v>
      </c>
      <c r="V440" s="11">
        <v>0</v>
      </c>
      <c r="W440" s="11">
        <v>0</v>
      </c>
      <c r="X440" s="11">
        <v>0</v>
      </c>
      <c r="Y440" s="11">
        <v>0</v>
      </c>
      <c r="Z440" s="11">
        <v>0</v>
      </c>
      <c r="AA440" s="11">
        <v>0</v>
      </c>
      <c r="AB440" s="11">
        <v>0</v>
      </c>
      <c r="AC440" s="11">
        <v>0</v>
      </c>
      <c r="AD440" s="11">
        <v>0</v>
      </c>
      <c r="AE440" s="11">
        <v>0</v>
      </c>
      <c r="AF440" s="11">
        <v>0</v>
      </c>
      <c r="AG440" s="11">
        <v>0</v>
      </c>
      <c r="AH440" s="11">
        <v>0</v>
      </c>
      <c r="AI440" s="11">
        <v>0</v>
      </c>
      <c r="AJ440" s="11">
        <v>0</v>
      </c>
      <c r="AK440" s="11">
        <v>0</v>
      </c>
      <c r="AL440" s="11">
        <v>0</v>
      </c>
      <c r="AM440" s="11">
        <v>0</v>
      </c>
      <c r="AN440" s="11">
        <v>0</v>
      </c>
      <c r="AO4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0" s="11">
        <f>Table_PBS_SQL_DB2_PBSSQL_PBS_NDP_Tina_CG_QtrlyPerformance_Final[[#This Row],[GOU REL]]+Table_PBS_SQL_DB2_PBSSQL_PBS_NDP_Tina_CG_QtrlyPerformance_Final[[#This Row],[EXT REL]]</f>
        <v>0</v>
      </c>
      <c r="AT440" s="11">
        <f>Table_PBS_SQL_DB2_PBSSQL_PBS_NDP_Tina_CG_QtrlyPerformance_Final[[#This Row],[GOU EXP]]+Table_PBS_SQL_DB2_PBSSQL_PBS_NDP_Tina_CG_QtrlyPerformance_Final[[#This Row],[EXT EXP]]</f>
        <v>0</v>
      </c>
      <c r="AU440" s="11" t="str">
        <f>IF(Table_PBS_SQL_DB2_PBSSQL_PBS_NDP_Tina_CG_QtrlyPerformance_Final[[#This Row],[Item_Code]]&gt;"300000", "Capital", "Recurrent")</f>
        <v>Recurrent</v>
      </c>
    </row>
    <row r="441" spans="1:47" x14ac:dyDescent="0.25">
      <c r="A441" t="s">
        <v>49</v>
      </c>
      <c r="B441" t="s">
        <v>1400</v>
      </c>
      <c r="C441" t="s">
        <v>293</v>
      </c>
      <c r="D441" t="s">
        <v>1487</v>
      </c>
      <c r="E441" t="s">
        <v>75</v>
      </c>
      <c r="F441" t="s">
        <v>1228</v>
      </c>
      <c r="G441" t="s">
        <v>87</v>
      </c>
      <c r="H441" t="s">
        <v>1401</v>
      </c>
      <c r="I441" t="s">
        <v>467</v>
      </c>
      <c r="J441" t="s">
        <v>1474</v>
      </c>
      <c r="K441" t="s">
        <v>1483</v>
      </c>
      <c r="L441" t="s">
        <v>1488</v>
      </c>
      <c r="M441" t="s">
        <v>1044</v>
      </c>
      <c r="N441" t="s">
        <v>1045</v>
      </c>
      <c r="O441" t="s">
        <v>1005</v>
      </c>
      <c r="P441" t="s">
        <v>1006</v>
      </c>
      <c r="Q441" s="11">
        <v>0</v>
      </c>
      <c r="R441" s="11">
        <v>0</v>
      </c>
      <c r="S441" s="11">
        <v>0</v>
      </c>
      <c r="T441" s="11">
        <v>0</v>
      </c>
      <c r="U441" s="11">
        <v>210000000</v>
      </c>
      <c r="V441" s="11">
        <v>0</v>
      </c>
      <c r="W441" s="11">
        <v>0</v>
      </c>
      <c r="X441" s="11">
        <v>0</v>
      </c>
      <c r="Y441" s="11">
        <v>0</v>
      </c>
      <c r="Z441" s="11">
        <v>0</v>
      </c>
      <c r="AA441" s="11">
        <v>0</v>
      </c>
      <c r="AB441" s="11">
        <v>0</v>
      </c>
      <c r="AC441" s="11">
        <v>0</v>
      </c>
      <c r="AD441" s="11">
        <v>0</v>
      </c>
      <c r="AE441" s="11">
        <v>0</v>
      </c>
      <c r="AF441" s="11">
        <v>0</v>
      </c>
      <c r="AG441" s="11">
        <v>0</v>
      </c>
      <c r="AH441" s="11">
        <v>0</v>
      </c>
      <c r="AI441" s="11">
        <v>0</v>
      </c>
      <c r="AJ441" s="11">
        <v>0</v>
      </c>
      <c r="AK441" s="11">
        <v>0</v>
      </c>
      <c r="AL441" s="11">
        <v>0</v>
      </c>
      <c r="AM441" s="11">
        <v>0</v>
      </c>
      <c r="AN441" s="11">
        <v>0</v>
      </c>
      <c r="AO4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1" s="11">
        <f>Table_PBS_SQL_DB2_PBSSQL_PBS_NDP_Tina_CG_QtrlyPerformance_Final[[#This Row],[GOU REL]]+Table_PBS_SQL_DB2_PBSSQL_PBS_NDP_Tina_CG_QtrlyPerformance_Final[[#This Row],[EXT REL]]</f>
        <v>0</v>
      </c>
      <c r="AT441" s="11">
        <f>Table_PBS_SQL_DB2_PBSSQL_PBS_NDP_Tina_CG_QtrlyPerformance_Final[[#This Row],[GOU EXP]]+Table_PBS_SQL_DB2_PBSSQL_PBS_NDP_Tina_CG_QtrlyPerformance_Final[[#This Row],[EXT EXP]]</f>
        <v>0</v>
      </c>
      <c r="AU441" s="11" t="str">
        <f>IF(Table_PBS_SQL_DB2_PBSSQL_PBS_NDP_Tina_CG_QtrlyPerformance_Final[[#This Row],[Item_Code]]&gt;"300000", "Capital", "Recurrent")</f>
        <v>Recurrent</v>
      </c>
    </row>
    <row r="442" spans="1:47" x14ac:dyDescent="0.25">
      <c r="A442" t="s">
        <v>49</v>
      </c>
      <c r="B442" t="s">
        <v>1400</v>
      </c>
      <c r="C442" t="s">
        <v>293</v>
      </c>
      <c r="D442" t="s">
        <v>1487</v>
      </c>
      <c r="E442" t="s">
        <v>75</v>
      </c>
      <c r="F442" t="s">
        <v>1228</v>
      </c>
      <c r="G442" t="s">
        <v>87</v>
      </c>
      <c r="H442" t="s">
        <v>1401</v>
      </c>
      <c r="I442" t="s">
        <v>467</v>
      </c>
      <c r="J442" t="s">
        <v>1474</v>
      </c>
      <c r="K442" t="s">
        <v>1483</v>
      </c>
      <c r="L442" t="s">
        <v>1488</v>
      </c>
      <c r="M442" t="s">
        <v>1044</v>
      </c>
      <c r="N442" t="s">
        <v>1045</v>
      </c>
      <c r="O442" t="s">
        <v>922</v>
      </c>
      <c r="P442" t="s">
        <v>923</v>
      </c>
      <c r="Q442" s="11">
        <v>0</v>
      </c>
      <c r="R442" s="11">
        <v>0</v>
      </c>
      <c r="S442" s="11">
        <v>0</v>
      </c>
      <c r="T442" s="11">
        <v>0</v>
      </c>
      <c r="U442" s="11">
        <v>190000000</v>
      </c>
      <c r="V442" s="11">
        <v>0</v>
      </c>
      <c r="W442" s="11">
        <v>0</v>
      </c>
      <c r="X442" s="11">
        <v>0</v>
      </c>
      <c r="Y442" s="11">
        <v>0</v>
      </c>
      <c r="Z442" s="11">
        <v>0</v>
      </c>
      <c r="AA442" s="11">
        <v>0</v>
      </c>
      <c r="AB442" s="11">
        <v>0</v>
      </c>
      <c r="AC442" s="11">
        <v>0</v>
      </c>
      <c r="AD442" s="11">
        <v>0</v>
      </c>
      <c r="AE442" s="11">
        <v>0</v>
      </c>
      <c r="AF442" s="11">
        <v>0</v>
      </c>
      <c r="AG442" s="11">
        <v>0</v>
      </c>
      <c r="AH442" s="11">
        <v>0</v>
      </c>
      <c r="AI442" s="11">
        <v>0</v>
      </c>
      <c r="AJ442" s="11">
        <v>0</v>
      </c>
      <c r="AK442" s="11">
        <v>0</v>
      </c>
      <c r="AL442" s="11">
        <v>0</v>
      </c>
      <c r="AM442" s="11">
        <v>0</v>
      </c>
      <c r="AN442" s="11">
        <v>0</v>
      </c>
      <c r="AO4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 s="11">
        <f>Table_PBS_SQL_DB2_PBSSQL_PBS_NDP_Tina_CG_QtrlyPerformance_Final[[#This Row],[GOU REL]]+Table_PBS_SQL_DB2_PBSSQL_PBS_NDP_Tina_CG_QtrlyPerformance_Final[[#This Row],[EXT REL]]</f>
        <v>0</v>
      </c>
      <c r="AT442" s="11">
        <f>Table_PBS_SQL_DB2_PBSSQL_PBS_NDP_Tina_CG_QtrlyPerformance_Final[[#This Row],[GOU EXP]]+Table_PBS_SQL_DB2_PBSSQL_PBS_NDP_Tina_CG_QtrlyPerformance_Final[[#This Row],[EXT EXP]]</f>
        <v>0</v>
      </c>
      <c r="AU442" s="11" t="str">
        <f>IF(Table_PBS_SQL_DB2_PBSSQL_PBS_NDP_Tina_CG_QtrlyPerformance_Final[[#This Row],[Item_Code]]&gt;"300000", "Capital", "Recurrent")</f>
        <v>Recurrent</v>
      </c>
    </row>
    <row r="443" spans="1:47" x14ac:dyDescent="0.25">
      <c r="A443" t="s">
        <v>49</v>
      </c>
      <c r="B443" t="s">
        <v>1400</v>
      </c>
      <c r="C443" t="s">
        <v>293</v>
      </c>
      <c r="D443" t="s">
        <v>1487</v>
      </c>
      <c r="E443" t="s">
        <v>75</v>
      </c>
      <c r="F443" t="s">
        <v>1228</v>
      </c>
      <c r="G443" t="s">
        <v>87</v>
      </c>
      <c r="H443" t="s">
        <v>1401</v>
      </c>
      <c r="I443" t="s">
        <v>467</v>
      </c>
      <c r="J443" t="s">
        <v>1474</v>
      </c>
      <c r="K443" t="s">
        <v>1483</v>
      </c>
      <c r="L443" t="s">
        <v>1488</v>
      </c>
      <c r="M443" t="s">
        <v>1044</v>
      </c>
      <c r="N443" t="s">
        <v>1045</v>
      </c>
      <c r="O443" t="s">
        <v>1004</v>
      </c>
      <c r="P443" t="s">
        <v>868</v>
      </c>
      <c r="Q443" s="11">
        <v>0</v>
      </c>
      <c r="R443" s="11">
        <v>0</v>
      </c>
      <c r="S443" s="11">
        <v>0</v>
      </c>
      <c r="T443" s="11">
        <v>0</v>
      </c>
      <c r="U443" s="11">
        <v>30000000</v>
      </c>
      <c r="V443" s="11">
        <v>0</v>
      </c>
      <c r="W443" s="11">
        <v>0</v>
      </c>
      <c r="X443" s="11">
        <v>0</v>
      </c>
      <c r="Y443" s="11">
        <v>0</v>
      </c>
      <c r="Z443" s="11">
        <v>0</v>
      </c>
      <c r="AA443" s="11">
        <v>0</v>
      </c>
      <c r="AB443" s="11">
        <v>0</v>
      </c>
      <c r="AC443" s="11">
        <v>0</v>
      </c>
      <c r="AD443" s="11">
        <v>0</v>
      </c>
      <c r="AE443" s="11">
        <v>0</v>
      </c>
      <c r="AF443" s="11">
        <v>0</v>
      </c>
      <c r="AG443" s="11">
        <v>0</v>
      </c>
      <c r="AH443" s="11">
        <v>0</v>
      </c>
      <c r="AI443" s="11">
        <v>0</v>
      </c>
      <c r="AJ443" s="11">
        <v>0</v>
      </c>
      <c r="AK443" s="11">
        <v>0</v>
      </c>
      <c r="AL443" s="11">
        <v>0</v>
      </c>
      <c r="AM443" s="11">
        <v>0</v>
      </c>
      <c r="AN443" s="11">
        <v>0</v>
      </c>
      <c r="AO4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3" s="11">
        <f>Table_PBS_SQL_DB2_PBSSQL_PBS_NDP_Tina_CG_QtrlyPerformance_Final[[#This Row],[GOU REL]]+Table_PBS_SQL_DB2_PBSSQL_PBS_NDP_Tina_CG_QtrlyPerformance_Final[[#This Row],[EXT REL]]</f>
        <v>0</v>
      </c>
      <c r="AT443" s="11">
        <f>Table_PBS_SQL_DB2_PBSSQL_PBS_NDP_Tina_CG_QtrlyPerformance_Final[[#This Row],[GOU EXP]]+Table_PBS_SQL_DB2_PBSSQL_PBS_NDP_Tina_CG_QtrlyPerformance_Final[[#This Row],[EXT EXP]]</f>
        <v>0</v>
      </c>
      <c r="AU443" s="11" t="str">
        <f>IF(Table_PBS_SQL_DB2_PBSSQL_PBS_NDP_Tina_CG_QtrlyPerformance_Final[[#This Row],[Item_Code]]&gt;"300000", "Capital", "Recurrent")</f>
        <v>Recurrent</v>
      </c>
    </row>
    <row r="444" spans="1:47" x14ac:dyDescent="0.25">
      <c r="A444" t="s">
        <v>49</v>
      </c>
      <c r="B444" t="s">
        <v>1400</v>
      </c>
      <c r="C444" t="s">
        <v>293</v>
      </c>
      <c r="D444" t="s">
        <v>1487</v>
      </c>
      <c r="E444" t="s">
        <v>75</v>
      </c>
      <c r="F444" t="s">
        <v>1228</v>
      </c>
      <c r="G444" t="s">
        <v>87</v>
      </c>
      <c r="H444" t="s">
        <v>1401</v>
      </c>
      <c r="I444" t="s">
        <v>467</v>
      </c>
      <c r="J444" t="s">
        <v>1474</v>
      </c>
      <c r="K444" t="s">
        <v>1483</v>
      </c>
      <c r="L444" t="s">
        <v>1488</v>
      </c>
      <c r="M444" t="s">
        <v>1044</v>
      </c>
      <c r="N444" t="s">
        <v>1045</v>
      </c>
      <c r="O444" t="s">
        <v>1465</v>
      </c>
      <c r="P444" t="s">
        <v>1466</v>
      </c>
      <c r="Q444" s="11">
        <v>0</v>
      </c>
      <c r="R444" s="11">
        <v>0</v>
      </c>
      <c r="S444" s="11">
        <v>1000000000</v>
      </c>
      <c r="T444" s="11">
        <v>-1000000000</v>
      </c>
      <c r="U444" s="11">
        <v>41636000000</v>
      </c>
      <c r="V444" s="11">
        <v>0</v>
      </c>
      <c r="W444" s="11">
        <v>0</v>
      </c>
      <c r="X444" s="11">
        <v>0</v>
      </c>
      <c r="Y444" s="11">
        <v>0</v>
      </c>
      <c r="Z444" s="11">
        <v>0</v>
      </c>
      <c r="AA444" s="11">
        <v>0</v>
      </c>
      <c r="AB444" s="11">
        <v>0</v>
      </c>
      <c r="AC444" s="11">
        <v>0</v>
      </c>
      <c r="AD444" s="11">
        <v>0</v>
      </c>
      <c r="AE444" s="11">
        <v>0</v>
      </c>
      <c r="AF444" s="11">
        <v>0</v>
      </c>
      <c r="AG444" s="11">
        <v>0</v>
      </c>
      <c r="AH444" s="11">
        <v>0</v>
      </c>
      <c r="AI444" s="11">
        <v>0</v>
      </c>
      <c r="AJ444" s="11">
        <v>0</v>
      </c>
      <c r="AK444" s="11">
        <v>0</v>
      </c>
      <c r="AL444" s="11">
        <v>0</v>
      </c>
      <c r="AM444" s="11">
        <v>0</v>
      </c>
      <c r="AN444" s="11">
        <v>0</v>
      </c>
      <c r="AO4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4" s="11">
        <f>Table_PBS_SQL_DB2_PBSSQL_PBS_NDP_Tina_CG_QtrlyPerformance_Final[[#This Row],[GOU REL]]+Table_PBS_SQL_DB2_PBSSQL_PBS_NDP_Tina_CG_QtrlyPerformance_Final[[#This Row],[EXT REL]]</f>
        <v>0</v>
      </c>
      <c r="AT444" s="11">
        <f>Table_PBS_SQL_DB2_PBSSQL_PBS_NDP_Tina_CG_QtrlyPerformance_Final[[#This Row],[GOU EXP]]+Table_PBS_SQL_DB2_PBSSQL_PBS_NDP_Tina_CG_QtrlyPerformance_Final[[#This Row],[EXT EXP]]</f>
        <v>0</v>
      </c>
      <c r="AU444" s="11" t="str">
        <f>IF(Table_PBS_SQL_DB2_PBSSQL_PBS_NDP_Tina_CG_QtrlyPerformance_Final[[#This Row],[Item_Code]]&gt;"300000", "Capital", "Recurrent")</f>
        <v>Capital</v>
      </c>
    </row>
    <row r="445" spans="1:47" x14ac:dyDescent="0.25">
      <c r="A445" t="s">
        <v>49</v>
      </c>
      <c r="B445" t="s">
        <v>1400</v>
      </c>
      <c r="C445" t="s">
        <v>293</v>
      </c>
      <c r="D445" t="s">
        <v>1487</v>
      </c>
      <c r="E445" t="s">
        <v>75</v>
      </c>
      <c r="F445" t="s">
        <v>1228</v>
      </c>
      <c r="G445" t="s">
        <v>87</v>
      </c>
      <c r="H445" t="s">
        <v>1401</v>
      </c>
      <c r="I445" t="s">
        <v>467</v>
      </c>
      <c r="J445" t="s">
        <v>1474</v>
      </c>
      <c r="K445" t="s">
        <v>1483</v>
      </c>
      <c r="L445" t="s">
        <v>1488</v>
      </c>
      <c r="M445" t="s">
        <v>1044</v>
      </c>
      <c r="N445" t="s">
        <v>1045</v>
      </c>
      <c r="O445" t="s">
        <v>1343</v>
      </c>
      <c r="P445" t="s">
        <v>1344</v>
      </c>
      <c r="Q445" s="11">
        <v>0</v>
      </c>
      <c r="R445" s="11">
        <v>0</v>
      </c>
      <c r="S445" s="11">
        <v>0</v>
      </c>
      <c r="T445" s="11">
        <v>0</v>
      </c>
      <c r="U445" s="11">
        <v>2200000000</v>
      </c>
      <c r="V445" s="11">
        <v>0</v>
      </c>
      <c r="W445" s="11">
        <v>0</v>
      </c>
      <c r="X445" s="11">
        <v>0</v>
      </c>
      <c r="Y445" s="11">
        <v>0</v>
      </c>
      <c r="Z445" s="11">
        <v>0</v>
      </c>
      <c r="AA445" s="11">
        <v>0</v>
      </c>
      <c r="AB445" s="11">
        <v>0</v>
      </c>
      <c r="AC445" s="11">
        <v>0</v>
      </c>
      <c r="AD445" s="11">
        <v>0</v>
      </c>
      <c r="AE445" s="11">
        <v>0</v>
      </c>
      <c r="AF445" s="11">
        <v>0</v>
      </c>
      <c r="AG445" s="11">
        <v>0</v>
      </c>
      <c r="AH445" s="11">
        <v>0</v>
      </c>
      <c r="AI445" s="11">
        <v>0</v>
      </c>
      <c r="AJ445" s="11">
        <v>0</v>
      </c>
      <c r="AK445" s="11">
        <v>0</v>
      </c>
      <c r="AL445" s="11">
        <v>0</v>
      </c>
      <c r="AM445" s="11">
        <v>0</v>
      </c>
      <c r="AN445" s="11">
        <v>0</v>
      </c>
      <c r="AO4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5" s="11">
        <f>Table_PBS_SQL_DB2_PBSSQL_PBS_NDP_Tina_CG_QtrlyPerformance_Final[[#This Row],[GOU REL]]+Table_PBS_SQL_DB2_PBSSQL_PBS_NDP_Tina_CG_QtrlyPerformance_Final[[#This Row],[EXT REL]]</f>
        <v>0</v>
      </c>
      <c r="AT445" s="11">
        <f>Table_PBS_SQL_DB2_PBSSQL_PBS_NDP_Tina_CG_QtrlyPerformance_Final[[#This Row],[GOU EXP]]+Table_PBS_SQL_DB2_PBSSQL_PBS_NDP_Tina_CG_QtrlyPerformance_Final[[#This Row],[EXT EXP]]</f>
        <v>0</v>
      </c>
      <c r="AU445" s="11" t="str">
        <f>IF(Table_PBS_SQL_DB2_PBSSQL_PBS_NDP_Tina_CG_QtrlyPerformance_Final[[#This Row],[Item_Code]]&gt;"300000", "Capital", "Recurrent")</f>
        <v>Capital</v>
      </c>
    </row>
    <row r="446" spans="1:47" x14ac:dyDescent="0.25">
      <c r="A446" t="s">
        <v>49</v>
      </c>
      <c r="B446" t="s">
        <v>1400</v>
      </c>
      <c r="C446" t="s">
        <v>293</v>
      </c>
      <c r="D446" t="s">
        <v>1487</v>
      </c>
      <c r="E446" t="s">
        <v>75</v>
      </c>
      <c r="F446" t="s">
        <v>1228</v>
      </c>
      <c r="G446" t="s">
        <v>87</v>
      </c>
      <c r="H446" t="s">
        <v>1401</v>
      </c>
      <c r="I446" t="s">
        <v>467</v>
      </c>
      <c r="J446" t="s">
        <v>1474</v>
      </c>
      <c r="K446" t="s">
        <v>1483</v>
      </c>
      <c r="L446" t="s">
        <v>1488</v>
      </c>
      <c r="M446" t="s">
        <v>1044</v>
      </c>
      <c r="N446" t="s">
        <v>1045</v>
      </c>
      <c r="O446" t="s">
        <v>1204</v>
      </c>
      <c r="P446" t="s">
        <v>1205</v>
      </c>
      <c r="Q446" s="11">
        <v>0</v>
      </c>
      <c r="R446" s="11">
        <v>0</v>
      </c>
      <c r="S446" s="11">
        <v>0</v>
      </c>
      <c r="T446" s="11">
        <v>0</v>
      </c>
      <c r="U446" s="11">
        <v>200000000</v>
      </c>
      <c r="V446" s="11">
        <v>0</v>
      </c>
      <c r="W446" s="11">
        <v>0</v>
      </c>
      <c r="X446" s="11">
        <v>0</v>
      </c>
      <c r="Y446" s="11">
        <v>0</v>
      </c>
      <c r="Z446" s="11">
        <v>0</v>
      </c>
      <c r="AA446" s="11">
        <v>0</v>
      </c>
      <c r="AB446" s="11">
        <v>0</v>
      </c>
      <c r="AC446" s="11">
        <v>0</v>
      </c>
      <c r="AD446" s="11">
        <v>0</v>
      </c>
      <c r="AE446" s="11">
        <v>0</v>
      </c>
      <c r="AF446" s="11">
        <v>0</v>
      </c>
      <c r="AG446" s="11">
        <v>0</v>
      </c>
      <c r="AH446" s="11">
        <v>0</v>
      </c>
      <c r="AI446" s="11">
        <v>0</v>
      </c>
      <c r="AJ446" s="11">
        <v>0</v>
      </c>
      <c r="AK446" s="11">
        <v>0</v>
      </c>
      <c r="AL446" s="11">
        <v>0</v>
      </c>
      <c r="AM446" s="11">
        <v>0</v>
      </c>
      <c r="AN446" s="11">
        <v>0</v>
      </c>
      <c r="AO4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6" s="11">
        <f>Table_PBS_SQL_DB2_PBSSQL_PBS_NDP_Tina_CG_QtrlyPerformance_Final[[#This Row],[GOU REL]]+Table_PBS_SQL_DB2_PBSSQL_PBS_NDP_Tina_CG_QtrlyPerformance_Final[[#This Row],[EXT REL]]</f>
        <v>0</v>
      </c>
      <c r="AT446" s="11">
        <f>Table_PBS_SQL_DB2_PBSSQL_PBS_NDP_Tina_CG_QtrlyPerformance_Final[[#This Row],[GOU EXP]]+Table_PBS_SQL_DB2_PBSSQL_PBS_NDP_Tina_CG_QtrlyPerformance_Final[[#This Row],[EXT EXP]]</f>
        <v>0</v>
      </c>
      <c r="AU446" s="11" t="str">
        <f>IF(Table_PBS_SQL_DB2_PBSSQL_PBS_NDP_Tina_CG_QtrlyPerformance_Final[[#This Row],[Item_Code]]&gt;"300000", "Capital", "Recurrent")</f>
        <v>Capital</v>
      </c>
    </row>
    <row r="447" spans="1:47" x14ac:dyDescent="0.25">
      <c r="A447" t="s">
        <v>49</v>
      </c>
      <c r="B447" t="s">
        <v>1400</v>
      </c>
      <c r="C447" t="s">
        <v>293</v>
      </c>
      <c r="D447" t="s">
        <v>1487</v>
      </c>
      <c r="E447" t="s">
        <v>75</v>
      </c>
      <c r="F447" t="s">
        <v>1228</v>
      </c>
      <c r="G447" t="s">
        <v>87</v>
      </c>
      <c r="H447" t="s">
        <v>1401</v>
      </c>
      <c r="I447" t="s">
        <v>467</v>
      </c>
      <c r="J447" t="s">
        <v>1474</v>
      </c>
      <c r="K447" t="s">
        <v>1483</v>
      </c>
      <c r="L447" t="s">
        <v>1488</v>
      </c>
      <c r="M447" t="s">
        <v>1044</v>
      </c>
      <c r="N447" t="s">
        <v>1045</v>
      </c>
      <c r="O447" t="s">
        <v>893</v>
      </c>
      <c r="P447" t="s">
        <v>894</v>
      </c>
      <c r="Q447" s="11">
        <v>0</v>
      </c>
      <c r="R447" s="11">
        <v>0</v>
      </c>
      <c r="S447" s="11">
        <v>0</v>
      </c>
      <c r="T447" s="11">
        <v>0</v>
      </c>
      <c r="U447" s="11">
        <v>800000000</v>
      </c>
      <c r="V447" s="11">
        <v>0</v>
      </c>
      <c r="W447" s="11">
        <v>0</v>
      </c>
      <c r="X447" s="11">
        <v>0</v>
      </c>
      <c r="Y447" s="11">
        <v>0</v>
      </c>
      <c r="Z447" s="11">
        <v>0</v>
      </c>
      <c r="AA447" s="11">
        <v>0</v>
      </c>
      <c r="AB447" s="11">
        <v>0</v>
      </c>
      <c r="AC447" s="11">
        <v>0</v>
      </c>
      <c r="AD447" s="11">
        <v>0</v>
      </c>
      <c r="AE447" s="11">
        <v>0</v>
      </c>
      <c r="AF447" s="11">
        <v>0</v>
      </c>
      <c r="AG447" s="11">
        <v>0</v>
      </c>
      <c r="AH447" s="11">
        <v>0</v>
      </c>
      <c r="AI447" s="11">
        <v>0</v>
      </c>
      <c r="AJ447" s="11">
        <v>0</v>
      </c>
      <c r="AK447" s="11">
        <v>0</v>
      </c>
      <c r="AL447" s="11">
        <v>0</v>
      </c>
      <c r="AM447" s="11">
        <v>0</v>
      </c>
      <c r="AN447" s="11">
        <v>0</v>
      </c>
      <c r="AO4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7" s="11">
        <f>Table_PBS_SQL_DB2_PBSSQL_PBS_NDP_Tina_CG_QtrlyPerformance_Final[[#This Row],[GOU REL]]+Table_PBS_SQL_DB2_PBSSQL_PBS_NDP_Tina_CG_QtrlyPerformance_Final[[#This Row],[EXT REL]]</f>
        <v>0</v>
      </c>
      <c r="AT447" s="11">
        <f>Table_PBS_SQL_DB2_PBSSQL_PBS_NDP_Tina_CG_QtrlyPerformance_Final[[#This Row],[GOU EXP]]+Table_PBS_SQL_DB2_PBSSQL_PBS_NDP_Tina_CG_QtrlyPerformance_Final[[#This Row],[EXT EXP]]</f>
        <v>0</v>
      </c>
      <c r="AU447" s="11" t="str">
        <f>IF(Table_PBS_SQL_DB2_PBSSQL_PBS_NDP_Tina_CG_QtrlyPerformance_Final[[#This Row],[Item_Code]]&gt;"300000", "Capital", "Recurrent")</f>
        <v>Capital</v>
      </c>
    </row>
    <row r="448" spans="1:47" x14ac:dyDescent="0.25">
      <c r="A448" t="s">
        <v>49</v>
      </c>
      <c r="B448" t="s">
        <v>1400</v>
      </c>
      <c r="C448" t="s">
        <v>293</v>
      </c>
      <c r="D448" t="s">
        <v>1206</v>
      </c>
      <c r="E448" t="s">
        <v>75</v>
      </c>
      <c r="F448" t="s">
        <v>1228</v>
      </c>
      <c r="G448" t="s">
        <v>87</v>
      </c>
      <c r="H448" t="s">
        <v>1401</v>
      </c>
      <c r="I448" t="s">
        <v>467</v>
      </c>
      <c r="J448" t="s">
        <v>1474</v>
      </c>
      <c r="K448" t="s">
        <v>129</v>
      </c>
      <c r="L448" t="s">
        <v>1489</v>
      </c>
      <c r="M448" t="s">
        <v>866</v>
      </c>
      <c r="N448" t="s">
        <v>867</v>
      </c>
      <c r="O448" t="s">
        <v>1064</v>
      </c>
      <c r="P448" t="s">
        <v>1065</v>
      </c>
      <c r="Q448" s="11">
        <v>0</v>
      </c>
      <c r="R448" s="11">
        <v>0</v>
      </c>
      <c r="S448" s="11">
        <v>0</v>
      </c>
      <c r="T448" s="11">
        <v>0</v>
      </c>
      <c r="U448" s="11">
        <v>92800000</v>
      </c>
      <c r="V448" s="11">
        <v>0</v>
      </c>
      <c r="W448" s="11">
        <v>92800000</v>
      </c>
      <c r="X448" s="11">
        <v>0</v>
      </c>
      <c r="Y448" s="11">
        <v>0</v>
      </c>
      <c r="Z448" s="11">
        <v>0</v>
      </c>
      <c r="AA448" s="11">
        <v>0</v>
      </c>
      <c r="AB448" s="11">
        <v>0</v>
      </c>
      <c r="AC448" s="11">
        <v>23200000</v>
      </c>
      <c r="AD448" s="11">
        <v>23200000</v>
      </c>
      <c r="AE448" s="11">
        <v>0</v>
      </c>
      <c r="AF448" s="11">
        <v>0</v>
      </c>
      <c r="AG448" s="11">
        <v>23200000</v>
      </c>
      <c r="AH448" s="11">
        <v>23200000</v>
      </c>
      <c r="AI448" s="11">
        <v>0</v>
      </c>
      <c r="AJ448" s="11">
        <v>0</v>
      </c>
      <c r="AK448" s="11">
        <v>46400000</v>
      </c>
      <c r="AL448" s="11">
        <v>46400000</v>
      </c>
      <c r="AM448" s="11">
        <v>0</v>
      </c>
      <c r="AN448" s="11">
        <v>0</v>
      </c>
      <c r="AO4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92800000</v>
      </c>
      <c r="AP4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92800000</v>
      </c>
      <c r="AR4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8" s="11">
        <f>Table_PBS_SQL_DB2_PBSSQL_PBS_NDP_Tina_CG_QtrlyPerformance_Final[[#This Row],[GOU REL]]+Table_PBS_SQL_DB2_PBSSQL_PBS_NDP_Tina_CG_QtrlyPerformance_Final[[#This Row],[EXT REL]]</f>
        <v>92800000</v>
      </c>
      <c r="AT448" s="11">
        <f>Table_PBS_SQL_DB2_PBSSQL_PBS_NDP_Tina_CG_QtrlyPerformance_Final[[#This Row],[GOU EXP]]+Table_PBS_SQL_DB2_PBSSQL_PBS_NDP_Tina_CG_QtrlyPerformance_Final[[#This Row],[EXT EXP]]</f>
        <v>92800000</v>
      </c>
      <c r="AU448" s="11" t="str">
        <f>IF(Table_PBS_SQL_DB2_PBSSQL_PBS_NDP_Tina_CG_QtrlyPerformance_Final[[#This Row],[Item_Code]]&gt;"300000", "Capital", "Recurrent")</f>
        <v>Recurrent</v>
      </c>
    </row>
    <row r="449" spans="1:47" x14ac:dyDescent="0.25">
      <c r="A449" t="s">
        <v>49</v>
      </c>
      <c r="B449" t="s">
        <v>1400</v>
      </c>
      <c r="C449" t="s">
        <v>293</v>
      </c>
      <c r="D449" t="s">
        <v>1206</v>
      </c>
      <c r="E449" t="s">
        <v>75</v>
      </c>
      <c r="F449" t="s">
        <v>1228</v>
      </c>
      <c r="G449" t="s">
        <v>87</v>
      </c>
      <c r="H449" t="s">
        <v>1401</v>
      </c>
      <c r="I449" t="s">
        <v>467</v>
      </c>
      <c r="J449" t="s">
        <v>1474</v>
      </c>
      <c r="K449" t="s">
        <v>129</v>
      </c>
      <c r="L449" t="s">
        <v>1489</v>
      </c>
      <c r="M449" t="s">
        <v>866</v>
      </c>
      <c r="N449" t="s">
        <v>867</v>
      </c>
      <c r="O449" t="s">
        <v>904</v>
      </c>
      <c r="P449" t="s">
        <v>905</v>
      </c>
      <c r="Q449" s="11">
        <v>0</v>
      </c>
      <c r="R449" s="11">
        <v>0</v>
      </c>
      <c r="S449" s="11">
        <v>0</v>
      </c>
      <c r="T449" s="11">
        <v>0</v>
      </c>
      <c r="U449" s="11">
        <v>64000000</v>
      </c>
      <c r="V449" s="11">
        <v>0</v>
      </c>
      <c r="W449" s="11">
        <v>64000000</v>
      </c>
      <c r="X449" s="11">
        <v>0</v>
      </c>
      <c r="Y449" s="11">
        <v>0</v>
      </c>
      <c r="Z449" s="11">
        <v>0</v>
      </c>
      <c r="AA449" s="11">
        <v>0</v>
      </c>
      <c r="AB449" s="11">
        <v>0</v>
      </c>
      <c r="AC449" s="11">
        <v>16000000</v>
      </c>
      <c r="AD449" s="11">
        <v>16000000</v>
      </c>
      <c r="AE449" s="11">
        <v>0</v>
      </c>
      <c r="AF449" s="11">
        <v>0</v>
      </c>
      <c r="AG449" s="11">
        <v>16000000</v>
      </c>
      <c r="AH449" s="11">
        <v>16000000</v>
      </c>
      <c r="AI449" s="11">
        <v>0</v>
      </c>
      <c r="AJ449" s="11">
        <v>0</v>
      </c>
      <c r="AK449" s="11">
        <v>16000000</v>
      </c>
      <c r="AL449" s="11">
        <v>16000000</v>
      </c>
      <c r="AM449" s="11">
        <v>0</v>
      </c>
      <c r="AN449" s="11">
        <v>0</v>
      </c>
      <c r="AO4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48000000</v>
      </c>
      <c r="AP4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48000000</v>
      </c>
      <c r="AR4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 s="11">
        <f>Table_PBS_SQL_DB2_PBSSQL_PBS_NDP_Tina_CG_QtrlyPerformance_Final[[#This Row],[GOU REL]]+Table_PBS_SQL_DB2_PBSSQL_PBS_NDP_Tina_CG_QtrlyPerformance_Final[[#This Row],[EXT REL]]</f>
        <v>48000000</v>
      </c>
      <c r="AT449" s="11">
        <f>Table_PBS_SQL_DB2_PBSSQL_PBS_NDP_Tina_CG_QtrlyPerformance_Final[[#This Row],[GOU EXP]]+Table_PBS_SQL_DB2_PBSSQL_PBS_NDP_Tina_CG_QtrlyPerformance_Final[[#This Row],[EXT EXP]]</f>
        <v>48000000</v>
      </c>
      <c r="AU449" s="11" t="str">
        <f>IF(Table_PBS_SQL_DB2_PBSSQL_PBS_NDP_Tina_CG_QtrlyPerformance_Final[[#This Row],[Item_Code]]&gt;"300000", "Capital", "Recurrent")</f>
        <v>Recurrent</v>
      </c>
    </row>
    <row r="450" spans="1:47" x14ac:dyDescent="0.25">
      <c r="A450" t="s">
        <v>49</v>
      </c>
      <c r="B450" t="s">
        <v>1400</v>
      </c>
      <c r="C450" t="s">
        <v>293</v>
      </c>
      <c r="D450" t="s">
        <v>1206</v>
      </c>
      <c r="E450" t="s">
        <v>75</v>
      </c>
      <c r="F450" t="s">
        <v>1228</v>
      </c>
      <c r="G450" t="s">
        <v>87</v>
      </c>
      <c r="H450" t="s">
        <v>1401</v>
      </c>
      <c r="I450" t="s">
        <v>467</v>
      </c>
      <c r="J450" t="s">
        <v>1474</v>
      </c>
      <c r="K450" t="s">
        <v>129</v>
      </c>
      <c r="L450" t="s">
        <v>1489</v>
      </c>
      <c r="M450" t="s">
        <v>866</v>
      </c>
      <c r="N450" t="s">
        <v>867</v>
      </c>
      <c r="O450" t="s">
        <v>906</v>
      </c>
      <c r="P450" t="s">
        <v>907</v>
      </c>
      <c r="Q450" s="11">
        <v>0</v>
      </c>
      <c r="R450" s="11">
        <v>0</v>
      </c>
      <c r="S450" s="11">
        <v>0</v>
      </c>
      <c r="T450" s="11">
        <v>0</v>
      </c>
      <c r="U450" s="11">
        <v>106000000</v>
      </c>
      <c r="V450" s="11">
        <v>0</v>
      </c>
      <c r="W450" s="11">
        <v>106000000</v>
      </c>
      <c r="X450" s="11">
        <v>0</v>
      </c>
      <c r="Y450" s="11">
        <v>0</v>
      </c>
      <c r="Z450" s="11">
        <v>0</v>
      </c>
      <c r="AA450" s="11">
        <v>0</v>
      </c>
      <c r="AB450" s="11">
        <v>0</v>
      </c>
      <c r="AC450" s="11">
        <v>26500000</v>
      </c>
      <c r="AD450" s="11">
        <v>26500000</v>
      </c>
      <c r="AE450" s="11">
        <v>0</v>
      </c>
      <c r="AF450" s="11">
        <v>0</v>
      </c>
      <c r="AG450" s="11">
        <v>26500000</v>
      </c>
      <c r="AH450" s="11">
        <v>26500000</v>
      </c>
      <c r="AI450" s="11">
        <v>0</v>
      </c>
      <c r="AJ450" s="11">
        <v>0</v>
      </c>
      <c r="AK450" s="11">
        <v>12000000</v>
      </c>
      <c r="AL450" s="11">
        <v>12000000</v>
      </c>
      <c r="AM450" s="11">
        <v>0</v>
      </c>
      <c r="AN450" s="11">
        <v>0</v>
      </c>
      <c r="AO4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v>
      </c>
      <c r="AP4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65000000</v>
      </c>
      <c r="AR4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0" s="11">
        <f>Table_PBS_SQL_DB2_PBSSQL_PBS_NDP_Tina_CG_QtrlyPerformance_Final[[#This Row],[GOU REL]]+Table_PBS_SQL_DB2_PBSSQL_PBS_NDP_Tina_CG_QtrlyPerformance_Final[[#This Row],[EXT REL]]</f>
        <v>65000000</v>
      </c>
      <c r="AT450" s="11">
        <f>Table_PBS_SQL_DB2_PBSSQL_PBS_NDP_Tina_CG_QtrlyPerformance_Final[[#This Row],[GOU EXP]]+Table_PBS_SQL_DB2_PBSSQL_PBS_NDP_Tina_CG_QtrlyPerformance_Final[[#This Row],[EXT EXP]]</f>
        <v>65000000</v>
      </c>
      <c r="AU450" s="11" t="str">
        <f>IF(Table_PBS_SQL_DB2_PBSSQL_PBS_NDP_Tina_CG_QtrlyPerformance_Final[[#This Row],[Item_Code]]&gt;"300000", "Capital", "Recurrent")</f>
        <v>Recurrent</v>
      </c>
    </row>
    <row r="451" spans="1:47" x14ac:dyDescent="0.25">
      <c r="A451" t="s">
        <v>49</v>
      </c>
      <c r="B451" t="s">
        <v>1400</v>
      </c>
      <c r="C451" t="s">
        <v>293</v>
      </c>
      <c r="D451" t="s">
        <v>1206</v>
      </c>
      <c r="E451" t="s">
        <v>75</v>
      </c>
      <c r="F451" t="s">
        <v>1228</v>
      </c>
      <c r="G451" t="s">
        <v>87</v>
      </c>
      <c r="H451" t="s">
        <v>1401</v>
      </c>
      <c r="I451" t="s">
        <v>467</v>
      </c>
      <c r="J451" t="s">
        <v>1474</v>
      </c>
      <c r="K451" t="s">
        <v>129</v>
      </c>
      <c r="L451" t="s">
        <v>1489</v>
      </c>
      <c r="M451" t="s">
        <v>1044</v>
      </c>
      <c r="N451" t="s">
        <v>1045</v>
      </c>
      <c r="O451" t="s">
        <v>1083</v>
      </c>
      <c r="P451" t="s">
        <v>1084</v>
      </c>
      <c r="Q451" s="11">
        <v>0</v>
      </c>
      <c r="R451" s="11">
        <v>0</v>
      </c>
      <c r="S451" s="11">
        <v>0</v>
      </c>
      <c r="T451" s="11">
        <v>0</v>
      </c>
      <c r="U451" s="11">
        <v>1500000000</v>
      </c>
      <c r="V451" s="11">
        <v>0</v>
      </c>
      <c r="W451" s="11">
        <v>1500000000</v>
      </c>
      <c r="X451" s="11">
        <v>0</v>
      </c>
      <c r="Y451" s="11">
        <v>0</v>
      </c>
      <c r="Z451" s="11">
        <v>0</v>
      </c>
      <c r="AA451" s="11">
        <v>0</v>
      </c>
      <c r="AB451" s="11">
        <v>0</v>
      </c>
      <c r="AC451" s="11">
        <v>50000000</v>
      </c>
      <c r="AD451" s="11">
        <v>50000000</v>
      </c>
      <c r="AE451" s="11">
        <v>0</v>
      </c>
      <c r="AF451" s="11">
        <v>0</v>
      </c>
      <c r="AG451" s="11">
        <v>225000000</v>
      </c>
      <c r="AH451" s="11">
        <v>225000000</v>
      </c>
      <c r="AI451" s="11">
        <v>0</v>
      </c>
      <c r="AJ451" s="11">
        <v>0</v>
      </c>
      <c r="AK451" s="11">
        <v>0</v>
      </c>
      <c r="AL451" s="11">
        <v>0</v>
      </c>
      <c r="AM451" s="11">
        <v>0</v>
      </c>
      <c r="AN451" s="11">
        <v>0</v>
      </c>
      <c r="AO4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275000000</v>
      </c>
      <c r="AP4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275000000</v>
      </c>
      <c r="AR4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1" s="11">
        <f>Table_PBS_SQL_DB2_PBSSQL_PBS_NDP_Tina_CG_QtrlyPerformance_Final[[#This Row],[GOU REL]]+Table_PBS_SQL_DB2_PBSSQL_PBS_NDP_Tina_CG_QtrlyPerformance_Final[[#This Row],[EXT REL]]</f>
        <v>275000000</v>
      </c>
      <c r="AT451" s="11">
        <f>Table_PBS_SQL_DB2_PBSSQL_PBS_NDP_Tina_CG_QtrlyPerformance_Final[[#This Row],[GOU EXP]]+Table_PBS_SQL_DB2_PBSSQL_PBS_NDP_Tina_CG_QtrlyPerformance_Final[[#This Row],[EXT EXP]]</f>
        <v>275000000</v>
      </c>
      <c r="AU451" s="11" t="str">
        <f>IF(Table_PBS_SQL_DB2_PBSSQL_PBS_NDP_Tina_CG_QtrlyPerformance_Final[[#This Row],[Item_Code]]&gt;"300000", "Capital", "Recurrent")</f>
        <v>Recurrent</v>
      </c>
    </row>
    <row r="452" spans="1:47" x14ac:dyDescent="0.25">
      <c r="A452" t="s">
        <v>49</v>
      </c>
      <c r="B452" t="s">
        <v>1400</v>
      </c>
      <c r="C452" t="s">
        <v>293</v>
      </c>
      <c r="D452" t="s">
        <v>1206</v>
      </c>
      <c r="E452" t="s">
        <v>75</v>
      </c>
      <c r="F452" t="s">
        <v>1228</v>
      </c>
      <c r="G452" t="s">
        <v>87</v>
      </c>
      <c r="H452" t="s">
        <v>1401</v>
      </c>
      <c r="I452" t="s">
        <v>467</v>
      </c>
      <c r="J452" t="s">
        <v>1474</v>
      </c>
      <c r="K452" t="s">
        <v>129</v>
      </c>
      <c r="L452" t="s">
        <v>1489</v>
      </c>
      <c r="M452" t="s">
        <v>1044</v>
      </c>
      <c r="N452" t="s">
        <v>1045</v>
      </c>
      <c r="O452" t="s">
        <v>1155</v>
      </c>
      <c r="P452" t="s">
        <v>1156</v>
      </c>
      <c r="Q452" s="11">
        <v>0</v>
      </c>
      <c r="R452" s="11">
        <v>0</v>
      </c>
      <c r="S452" s="11">
        <v>0</v>
      </c>
      <c r="T452" s="11">
        <v>0</v>
      </c>
      <c r="U452" s="11">
        <v>60000000</v>
      </c>
      <c r="V452" s="11">
        <v>0</v>
      </c>
      <c r="W452" s="11">
        <v>60000000</v>
      </c>
      <c r="X452" s="11">
        <v>0</v>
      </c>
      <c r="Y452" s="11">
        <v>0</v>
      </c>
      <c r="Z452" s="11">
        <v>0</v>
      </c>
      <c r="AA452" s="11">
        <v>0</v>
      </c>
      <c r="AB452" s="11">
        <v>0</v>
      </c>
      <c r="AC452" s="11">
        <v>15000000</v>
      </c>
      <c r="AD452" s="11">
        <v>15000000</v>
      </c>
      <c r="AE452" s="11">
        <v>0</v>
      </c>
      <c r="AF452" s="11">
        <v>0</v>
      </c>
      <c r="AG452" s="11">
        <v>15000000</v>
      </c>
      <c r="AH452" s="11">
        <v>15000000</v>
      </c>
      <c r="AI452" s="11">
        <v>0</v>
      </c>
      <c r="AJ452" s="11">
        <v>0</v>
      </c>
      <c r="AK452" s="11">
        <v>0</v>
      </c>
      <c r="AL452" s="11">
        <v>0</v>
      </c>
      <c r="AM452" s="11">
        <v>0</v>
      </c>
      <c r="AN452" s="11">
        <v>0</v>
      </c>
      <c r="AO4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4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4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2" s="11">
        <f>Table_PBS_SQL_DB2_PBSSQL_PBS_NDP_Tina_CG_QtrlyPerformance_Final[[#This Row],[GOU REL]]+Table_PBS_SQL_DB2_PBSSQL_PBS_NDP_Tina_CG_QtrlyPerformance_Final[[#This Row],[EXT REL]]</f>
        <v>30000000</v>
      </c>
      <c r="AT452" s="11">
        <f>Table_PBS_SQL_DB2_PBSSQL_PBS_NDP_Tina_CG_QtrlyPerformance_Final[[#This Row],[GOU EXP]]+Table_PBS_SQL_DB2_PBSSQL_PBS_NDP_Tina_CG_QtrlyPerformance_Final[[#This Row],[EXT EXP]]</f>
        <v>30000000</v>
      </c>
      <c r="AU452" s="11" t="str">
        <f>IF(Table_PBS_SQL_DB2_PBSSQL_PBS_NDP_Tina_CG_QtrlyPerformance_Final[[#This Row],[Item_Code]]&gt;"300000", "Capital", "Recurrent")</f>
        <v>Capital</v>
      </c>
    </row>
    <row r="453" spans="1:47" x14ac:dyDescent="0.25">
      <c r="A453" t="s">
        <v>49</v>
      </c>
      <c r="B453" t="s">
        <v>1400</v>
      </c>
      <c r="C453" t="s">
        <v>293</v>
      </c>
      <c r="D453" t="s">
        <v>1206</v>
      </c>
      <c r="E453" t="s">
        <v>75</v>
      </c>
      <c r="F453" t="s">
        <v>1228</v>
      </c>
      <c r="G453" t="s">
        <v>87</v>
      </c>
      <c r="H453" t="s">
        <v>1401</v>
      </c>
      <c r="I453" t="s">
        <v>467</v>
      </c>
      <c r="J453" t="s">
        <v>1474</v>
      </c>
      <c r="K453" t="s">
        <v>131</v>
      </c>
      <c r="L453" t="s">
        <v>1469</v>
      </c>
      <c r="M453" t="s">
        <v>866</v>
      </c>
      <c r="N453" t="s">
        <v>867</v>
      </c>
      <c r="O453" t="s">
        <v>904</v>
      </c>
      <c r="P453" t="s">
        <v>905</v>
      </c>
      <c r="Q453" s="11">
        <v>0</v>
      </c>
      <c r="R453" s="11">
        <v>0</v>
      </c>
      <c r="S453" s="11">
        <v>0</v>
      </c>
      <c r="T453" s="11">
        <v>0</v>
      </c>
      <c r="U453" s="11">
        <v>12000000</v>
      </c>
      <c r="V453" s="11">
        <v>0</v>
      </c>
      <c r="W453" s="11">
        <v>12000000</v>
      </c>
      <c r="X453" s="11">
        <v>0</v>
      </c>
      <c r="Y453" s="11">
        <v>0</v>
      </c>
      <c r="Z453" s="11">
        <v>0</v>
      </c>
      <c r="AA453" s="11">
        <v>0</v>
      </c>
      <c r="AB453" s="11">
        <v>0</v>
      </c>
      <c r="AC453" s="11">
        <v>3000000</v>
      </c>
      <c r="AD453" s="11">
        <v>3000000</v>
      </c>
      <c r="AE453" s="11">
        <v>0</v>
      </c>
      <c r="AF453" s="11">
        <v>0</v>
      </c>
      <c r="AG453" s="11">
        <v>3000000</v>
      </c>
      <c r="AH453" s="11">
        <v>3000000</v>
      </c>
      <c r="AI453" s="11">
        <v>0</v>
      </c>
      <c r="AJ453" s="11">
        <v>0</v>
      </c>
      <c r="AK453" s="11">
        <v>6000000</v>
      </c>
      <c r="AL453" s="11">
        <v>6000000</v>
      </c>
      <c r="AM453" s="11">
        <v>0</v>
      </c>
      <c r="AN453" s="11">
        <v>0</v>
      </c>
      <c r="AO4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4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4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 s="11">
        <f>Table_PBS_SQL_DB2_PBSSQL_PBS_NDP_Tina_CG_QtrlyPerformance_Final[[#This Row],[GOU REL]]+Table_PBS_SQL_DB2_PBSSQL_PBS_NDP_Tina_CG_QtrlyPerformance_Final[[#This Row],[EXT REL]]</f>
        <v>12000000</v>
      </c>
      <c r="AT453" s="11">
        <f>Table_PBS_SQL_DB2_PBSSQL_PBS_NDP_Tina_CG_QtrlyPerformance_Final[[#This Row],[GOU EXP]]+Table_PBS_SQL_DB2_PBSSQL_PBS_NDP_Tina_CG_QtrlyPerformance_Final[[#This Row],[EXT EXP]]</f>
        <v>12000000</v>
      </c>
      <c r="AU453" s="11" t="str">
        <f>IF(Table_PBS_SQL_DB2_PBSSQL_PBS_NDP_Tina_CG_QtrlyPerformance_Final[[#This Row],[Item_Code]]&gt;"300000", "Capital", "Recurrent")</f>
        <v>Recurrent</v>
      </c>
    </row>
    <row r="454" spans="1:47" x14ac:dyDescent="0.25">
      <c r="A454" t="s">
        <v>49</v>
      </c>
      <c r="B454" t="s">
        <v>1400</v>
      </c>
      <c r="C454" t="s">
        <v>293</v>
      </c>
      <c r="D454" t="s">
        <v>1206</v>
      </c>
      <c r="E454" t="s">
        <v>75</v>
      </c>
      <c r="F454" t="s">
        <v>1228</v>
      </c>
      <c r="G454" t="s">
        <v>87</v>
      </c>
      <c r="H454" t="s">
        <v>1401</v>
      </c>
      <c r="I454" t="s">
        <v>467</v>
      </c>
      <c r="J454" t="s">
        <v>1474</v>
      </c>
      <c r="K454" t="s">
        <v>131</v>
      </c>
      <c r="L454" t="s">
        <v>1469</v>
      </c>
      <c r="M454" t="s">
        <v>866</v>
      </c>
      <c r="N454" t="s">
        <v>867</v>
      </c>
      <c r="O454" t="s">
        <v>1479</v>
      </c>
      <c r="P454" t="s">
        <v>1480</v>
      </c>
      <c r="Q454" s="11">
        <v>0</v>
      </c>
      <c r="R454" s="11">
        <v>0</v>
      </c>
      <c r="S454" s="11">
        <v>0</v>
      </c>
      <c r="T454" s="11">
        <v>0</v>
      </c>
      <c r="U454" s="11">
        <v>400000</v>
      </c>
      <c r="V454" s="11">
        <v>0</v>
      </c>
      <c r="W454" s="11">
        <v>400000</v>
      </c>
      <c r="X454" s="11">
        <v>0</v>
      </c>
      <c r="Y454" s="11">
        <v>0</v>
      </c>
      <c r="Z454" s="11">
        <v>0</v>
      </c>
      <c r="AA454" s="11">
        <v>0</v>
      </c>
      <c r="AB454" s="11">
        <v>0</v>
      </c>
      <c r="AC454" s="11">
        <v>100000</v>
      </c>
      <c r="AD454" s="11">
        <v>100000</v>
      </c>
      <c r="AE454" s="11">
        <v>0</v>
      </c>
      <c r="AF454" s="11">
        <v>0</v>
      </c>
      <c r="AG454" s="11">
        <v>100000</v>
      </c>
      <c r="AH454" s="11">
        <v>100000</v>
      </c>
      <c r="AI454" s="11">
        <v>0</v>
      </c>
      <c r="AJ454" s="11">
        <v>0</v>
      </c>
      <c r="AK454" s="11">
        <v>200000</v>
      </c>
      <c r="AL454" s="11">
        <v>200000</v>
      </c>
      <c r="AM454" s="11">
        <v>0</v>
      </c>
      <c r="AN454" s="11">
        <v>0</v>
      </c>
      <c r="AO4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v>
      </c>
      <c r="AP4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v>
      </c>
      <c r="AR4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4" s="11">
        <f>Table_PBS_SQL_DB2_PBSSQL_PBS_NDP_Tina_CG_QtrlyPerformance_Final[[#This Row],[GOU REL]]+Table_PBS_SQL_DB2_PBSSQL_PBS_NDP_Tina_CG_QtrlyPerformance_Final[[#This Row],[EXT REL]]</f>
        <v>400000</v>
      </c>
      <c r="AT454" s="11">
        <f>Table_PBS_SQL_DB2_PBSSQL_PBS_NDP_Tina_CG_QtrlyPerformance_Final[[#This Row],[GOU EXP]]+Table_PBS_SQL_DB2_PBSSQL_PBS_NDP_Tina_CG_QtrlyPerformance_Final[[#This Row],[EXT EXP]]</f>
        <v>400000</v>
      </c>
      <c r="AU454" s="11" t="str">
        <f>IF(Table_PBS_SQL_DB2_PBSSQL_PBS_NDP_Tina_CG_QtrlyPerformance_Final[[#This Row],[Item_Code]]&gt;"300000", "Capital", "Recurrent")</f>
        <v>Recurrent</v>
      </c>
    </row>
    <row r="455" spans="1:47" x14ac:dyDescent="0.25">
      <c r="A455" t="s">
        <v>49</v>
      </c>
      <c r="B455" t="s">
        <v>1400</v>
      </c>
      <c r="C455" t="s">
        <v>293</v>
      </c>
      <c r="D455" t="s">
        <v>1206</v>
      </c>
      <c r="E455" t="s">
        <v>75</v>
      </c>
      <c r="F455" t="s">
        <v>1228</v>
      </c>
      <c r="G455" t="s">
        <v>87</v>
      </c>
      <c r="H455" t="s">
        <v>1401</v>
      </c>
      <c r="I455" t="s">
        <v>467</v>
      </c>
      <c r="J455" t="s">
        <v>1474</v>
      </c>
      <c r="K455" t="s">
        <v>131</v>
      </c>
      <c r="L455" t="s">
        <v>1469</v>
      </c>
      <c r="M455" t="s">
        <v>866</v>
      </c>
      <c r="N455" t="s">
        <v>867</v>
      </c>
      <c r="O455" t="s">
        <v>922</v>
      </c>
      <c r="P455" t="s">
        <v>923</v>
      </c>
      <c r="Q455" s="11">
        <v>0</v>
      </c>
      <c r="R455" s="11">
        <v>0</v>
      </c>
      <c r="S455" s="11">
        <v>0</v>
      </c>
      <c r="T455" s="11">
        <v>0</v>
      </c>
      <c r="U455" s="11">
        <v>145000000</v>
      </c>
      <c r="V455" s="11">
        <v>0</v>
      </c>
      <c r="W455" s="11">
        <v>145000000</v>
      </c>
      <c r="X455" s="11">
        <v>0</v>
      </c>
      <c r="Y455" s="11">
        <v>0</v>
      </c>
      <c r="Z455" s="11">
        <v>0</v>
      </c>
      <c r="AA455" s="11">
        <v>0</v>
      </c>
      <c r="AB455" s="11">
        <v>0</v>
      </c>
      <c r="AC455" s="11">
        <v>36250000</v>
      </c>
      <c r="AD455" s="11">
        <v>36250000</v>
      </c>
      <c r="AE455" s="11">
        <v>0</v>
      </c>
      <c r="AF455" s="11">
        <v>0</v>
      </c>
      <c r="AG455" s="11">
        <v>36250000</v>
      </c>
      <c r="AH455" s="11">
        <v>36250000</v>
      </c>
      <c r="AI455" s="11">
        <v>0</v>
      </c>
      <c r="AJ455" s="11">
        <v>0</v>
      </c>
      <c r="AK455" s="11">
        <v>35000000</v>
      </c>
      <c r="AL455" s="11">
        <v>35000000</v>
      </c>
      <c r="AM455" s="11">
        <v>0</v>
      </c>
      <c r="AN455" s="11">
        <v>0</v>
      </c>
      <c r="AO4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107500000</v>
      </c>
      <c r="AP4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107500000</v>
      </c>
      <c r="AR4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5" s="11">
        <f>Table_PBS_SQL_DB2_PBSSQL_PBS_NDP_Tina_CG_QtrlyPerformance_Final[[#This Row],[GOU REL]]+Table_PBS_SQL_DB2_PBSSQL_PBS_NDP_Tina_CG_QtrlyPerformance_Final[[#This Row],[EXT REL]]</f>
        <v>107500000</v>
      </c>
      <c r="AT455" s="11">
        <f>Table_PBS_SQL_DB2_PBSSQL_PBS_NDP_Tina_CG_QtrlyPerformance_Final[[#This Row],[GOU EXP]]+Table_PBS_SQL_DB2_PBSSQL_PBS_NDP_Tina_CG_QtrlyPerformance_Final[[#This Row],[EXT EXP]]</f>
        <v>107500000</v>
      </c>
      <c r="AU455" s="11" t="str">
        <f>IF(Table_PBS_SQL_DB2_PBSSQL_PBS_NDP_Tina_CG_QtrlyPerformance_Final[[#This Row],[Item_Code]]&gt;"300000", "Capital", "Recurrent")</f>
        <v>Recurrent</v>
      </c>
    </row>
    <row r="456" spans="1:47" x14ac:dyDescent="0.25">
      <c r="A456" t="s">
        <v>49</v>
      </c>
      <c r="B456" t="s">
        <v>1400</v>
      </c>
      <c r="C456" t="s">
        <v>293</v>
      </c>
      <c r="D456" t="s">
        <v>1206</v>
      </c>
      <c r="E456" t="s">
        <v>75</v>
      </c>
      <c r="F456" t="s">
        <v>1228</v>
      </c>
      <c r="G456" t="s">
        <v>87</v>
      </c>
      <c r="H456" t="s">
        <v>1401</v>
      </c>
      <c r="I456" t="s">
        <v>467</v>
      </c>
      <c r="J456" t="s">
        <v>1474</v>
      </c>
      <c r="K456" t="s">
        <v>131</v>
      </c>
      <c r="L456" t="s">
        <v>1469</v>
      </c>
      <c r="M456" t="s">
        <v>1044</v>
      </c>
      <c r="N456" t="s">
        <v>1045</v>
      </c>
      <c r="O456" t="s">
        <v>1192</v>
      </c>
      <c r="P456" t="s">
        <v>1193</v>
      </c>
      <c r="Q456" s="11">
        <v>0</v>
      </c>
      <c r="R456" s="11">
        <v>0</v>
      </c>
      <c r="S456" s="11">
        <v>0</v>
      </c>
      <c r="T456" s="11">
        <v>0</v>
      </c>
      <c r="U456" s="11">
        <v>90000000</v>
      </c>
      <c r="V456" s="11">
        <v>0</v>
      </c>
      <c r="W456" s="11">
        <v>90000000</v>
      </c>
      <c r="X456" s="11">
        <v>0</v>
      </c>
      <c r="Y456" s="11">
        <v>0</v>
      </c>
      <c r="Z456" s="11">
        <v>0</v>
      </c>
      <c r="AA456" s="11">
        <v>0</v>
      </c>
      <c r="AB456" s="11">
        <v>0</v>
      </c>
      <c r="AC456" s="11">
        <v>22500000</v>
      </c>
      <c r="AD456" s="11">
        <v>22500000</v>
      </c>
      <c r="AE456" s="11">
        <v>0</v>
      </c>
      <c r="AF456" s="11">
        <v>0</v>
      </c>
      <c r="AG456" s="11">
        <v>22500000</v>
      </c>
      <c r="AH456" s="11">
        <v>22500000</v>
      </c>
      <c r="AI456" s="11">
        <v>0</v>
      </c>
      <c r="AJ456" s="11">
        <v>0</v>
      </c>
      <c r="AK456" s="11">
        <v>45000000</v>
      </c>
      <c r="AL456" s="11">
        <v>45000000</v>
      </c>
      <c r="AM456" s="11">
        <v>0</v>
      </c>
      <c r="AN456" s="11">
        <v>0</v>
      </c>
      <c r="AO4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4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90000000</v>
      </c>
      <c r="AR4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6" s="11">
        <f>Table_PBS_SQL_DB2_PBSSQL_PBS_NDP_Tina_CG_QtrlyPerformance_Final[[#This Row],[GOU REL]]+Table_PBS_SQL_DB2_PBSSQL_PBS_NDP_Tina_CG_QtrlyPerformance_Final[[#This Row],[EXT REL]]</f>
        <v>90000000</v>
      </c>
      <c r="AT456" s="11">
        <f>Table_PBS_SQL_DB2_PBSSQL_PBS_NDP_Tina_CG_QtrlyPerformance_Final[[#This Row],[GOU EXP]]+Table_PBS_SQL_DB2_PBSSQL_PBS_NDP_Tina_CG_QtrlyPerformance_Final[[#This Row],[EXT EXP]]</f>
        <v>90000000</v>
      </c>
      <c r="AU456" s="11" t="str">
        <f>IF(Table_PBS_SQL_DB2_PBSSQL_PBS_NDP_Tina_CG_QtrlyPerformance_Final[[#This Row],[Item_Code]]&gt;"300000", "Capital", "Recurrent")</f>
        <v>Recurrent</v>
      </c>
    </row>
    <row r="457" spans="1:47" x14ac:dyDescent="0.25">
      <c r="A457" t="s">
        <v>49</v>
      </c>
      <c r="B457" t="s">
        <v>1400</v>
      </c>
      <c r="C457" t="s">
        <v>293</v>
      </c>
      <c r="D457" t="s">
        <v>1206</v>
      </c>
      <c r="E457" t="s">
        <v>75</v>
      </c>
      <c r="F457" t="s">
        <v>1228</v>
      </c>
      <c r="G457" t="s">
        <v>87</v>
      </c>
      <c r="H457" t="s">
        <v>1401</v>
      </c>
      <c r="I457" t="s">
        <v>467</v>
      </c>
      <c r="J457" t="s">
        <v>1474</v>
      </c>
      <c r="K457" t="s">
        <v>133</v>
      </c>
      <c r="L457" t="s">
        <v>1490</v>
      </c>
      <c r="M457" t="s">
        <v>866</v>
      </c>
      <c r="N457" t="s">
        <v>867</v>
      </c>
      <c r="O457" t="s">
        <v>1491</v>
      </c>
      <c r="P457" t="s">
        <v>1065</v>
      </c>
      <c r="Q457" s="11">
        <v>0</v>
      </c>
      <c r="R457" s="11">
        <v>0</v>
      </c>
      <c r="S457" s="11">
        <v>0</v>
      </c>
      <c r="T457" s="11">
        <v>0</v>
      </c>
      <c r="U457" s="11">
        <v>2500000</v>
      </c>
      <c r="V457" s="11">
        <v>0</v>
      </c>
      <c r="W457" s="11">
        <v>2500000</v>
      </c>
      <c r="X457" s="11">
        <v>0</v>
      </c>
      <c r="Y457" s="11">
        <v>0</v>
      </c>
      <c r="Z457" s="11">
        <v>0</v>
      </c>
      <c r="AA457" s="11">
        <v>0</v>
      </c>
      <c r="AB457" s="11">
        <v>0</v>
      </c>
      <c r="AC457" s="11">
        <v>625000</v>
      </c>
      <c r="AD457" s="11">
        <v>0</v>
      </c>
      <c r="AE457" s="11">
        <v>0</v>
      </c>
      <c r="AF457" s="11">
        <v>0</v>
      </c>
      <c r="AG457" s="11">
        <v>625000</v>
      </c>
      <c r="AH457" s="11">
        <v>485801</v>
      </c>
      <c r="AI457" s="11">
        <v>0</v>
      </c>
      <c r="AJ457" s="11">
        <v>0</v>
      </c>
      <c r="AK457" s="11">
        <v>1250000</v>
      </c>
      <c r="AL457" s="11">
        <v>0</v>
      </c>
      <c r="AM457" s="11">
        <v>0</v>
      </c>
      <c r="AN457" s="11">
        <v>0</v>
      </c>
      <c r="AO4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4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485801</v>
      </c>
      <c r="AR4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7" s="11">
        <f>Table_PBS_SQL_DB2_PBSSQL_PBS_NDP_Tina_CG_QtrlyPerformance_Final[[#This Row],[GOU REL]]+Table_PBS_SQL_DB2_PBSSQL_PBS_NDP_Tina_CG_QtrlyPerformance_Final[[#This Row],[EXT REL]]</f>
        <v>2500000</v>
      </c>
      <c r="AT457" s="11">
        <f>Table_PBS_SQL_DB2_PBSSQL_PBS_NDP_Tina_CG_QtrlyPerformance_Final[[#This Row],[GOU EXP]]+Table_PBS_SQL_DB2_PBSSQL_PBS_NDP_Tina_CG_QtrlyPerformance_Final[[#This Row],[EXT EXP]]</f>
        <v>485801</v>
      </c>
      <c r="AU457" s="11" t="str">
        <f>IF(Table_PBS_SQL_DB2_PBSSQL_PBS_NDP_Tina_CG_QtrlyPerformance_Final[[#This Row],[Item_Code]]&gt;"300000", "Capital", "Recurrent")</f>
        <v>Recurrent</v>
      </c>
    </row>
    <row r="458" spans="1:47" x14ac:dyDescent="0.25">
      <c r="A458" t="s">
        <v>49</v>
      </c>
      <c r="B458" t="s">
        <v>1400</v>
      </c>
      <c r="C458" t="s">
        <v>293</v>
      </c>
      <c r="D458" t="s">
        <v>1206</v>
      </c>
      <c r="E458" t="s">
        <v>75</v>
      </c>
      <c r="F458" t="s">
        <v>1228</v>
      </c>
      <c r="G458" t="s">
        <v>87</v>
      </c>
      <c r="H458" t="s">
        <v>1401</v>
      </c>
      <c r="I458" t="s">
        <v>467</v>
      </c>
      <c r="J458" t="s">
        <v>1474</v>
      </c>
      <c r="K458" t="s">
        <v>133</v>
      </c>
      <c r="L458" t="s">
        <v>1490</v>
      </c>
      <c r="M458" t="s">
        <v>1044</v>
      </c>
      <c r="N458" t="s">
        <v>1045</v>
      </c>
      <c r="O458" t="s">
        <v>1005</v>
      </c>
      <c r="P458" t="s">
        <v>1006</v>
      </c>
      <c r="Q458" s="11">
        <v>0</v>
      </c>
      <c r="R458" s="11">
        <v>0</v>
      </c>
      <c r="S458" s="11">
        <v>0</v>
      </c>
      <c r="T458" s="11">
        <v>0</v>
      </c>
      <c r="U458" s="11">
        <v>0</v>
      </c>
      <c r="V458" s="11">
        <v>0</v>
      </c>
      <c r="W458" s="11">
        <v>0</v>
      </c>
      <c r="X458" s="11">
        <v>0</v>
      </c>
      <c r="Y458" s="11">
        <v>0</v>
      </c>
      <c r="Z458" s="11">
        <v>0</v>
      </c>
      <c r="AA458" s="11">
        <v>0</v>
      </c>
      <c r="AB458" s="11">
        <v>0</v>
      </c>
      <c r="AC458" s="11">
        <v>0</v>
      </c>
      <c r="AD458" s="11">
        <v>0</v>
      </c>
      <c r="AE458" s="11">
        <v>0</v>
      </c>
      <c r="AF458" s="11">
        <v>0</v>
      </c>
      <c r="AG458" s="11">
        <v>0</v>
      </c>
      <c r="AH458" s="11">
        <v>0</v>
      </c>
      <c r="AI458" s="11">
        <v>0</v>
      </c>
      <c r="AJ458" s="11">
        <v>0</v>
      </c>
      <c r="AK458" s="11">
        <v>0</v>
      </c>
      <c r="AL458" s="11">
        <v>0</v>
      </c>
      <c r="AM458" s="11">
        <v>0</v>
      </c>
      <c r="AN458" s="11">
        <v>0</v>
      </c>
      <c r="AO4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8" s="11">
        <f>Table_PBS_SQL_DB2_PBSSQL_PBS_NDP_Tina_CG_QtrlyPerformance_Final[[#This Row],[GOU REL]]+Table_PBS_SQL_DB2_PBSSQL_PBS_NDP_Tina_CG_QtrlyPerformance_Final[[#This Row],[EXT REL]]</f>
        <v>0</v>
      </c>
      <c r="AT458" s="11">
        <f>Table_PBS_SQL_DB2_PBSSQL_PBS_NDP_Tina_CG_QtrlyPerformance_Final[[#This Row],[GOU EXP]]+Table_PBS_SQL_DB2_PBSSQL_PBS_NDP_Tina_CG_QtrlyPerformance_Final[[#This Row],[EXT EXP]]</f>
        <v>0</v>
      </c>
      <c r="AU458" s="11" t="str">
        <f>IF(Table_PBS_SQL_DB2_PBSSQL_PBS_NDP_Tina_CG_QtrlyPerformance_Final[[#This Row],[Item_Code]]&gt;"300000", "Capital", "Recurrent")</f>
        <v>Recurrent</v>
      </c>
    </row>
    <row r="459" spans="1:47" x14ac:dyDescent="0.25">
      <c r="A459" t="s">
        <v>49</v>
      </c>
      <c r="B459" t="s">
        <v>1400</v>
      </c>
      <c r="C459" t="s">
        <v>293</v>
      </c>
      <c r="D459" t="s">
        <v>1206</v>
      </c>
      <c r="E459" t="s">
        <v>75</v>
      </c>
      <c r="F459" t="s">
        <v>1228</v>
      </c>
      <c r="G459" t="s">
        <v>87</v>
      </c>
      <c r="H459" t="s">
        <v>1401</v>
      </c>
      <c r="I459" t="s">
        <v>467</v>
      </c>
      <c r="J459" t="s">
        <v>1474</v>
      </c>
      <c r="K459" t="s">
        <v>153</v>
      </c>
      <c r="L459" t="s">
        <v>1492</v>
      </c>
      <c r="M459" t="s">
        <v>866</v>
      </c>
      <c r="N459" t="s">
        <v>867</v>
      </c>
      <c r="O459" t="s">
        <v>1011</v>
      </c>
      <c r="P459" t="s">
        <v>1012</v>
      </c>
      <c r="Q459" s="11">
        <v>0</v>
      </c>
      <c r="R459" s="11">
        <v>0</v>
      </c>
      <c r="S459" s="11">
        <v>0</v>
      </c>
      <c r="T459" s="11">
        <v>0</v>
      </c>
      <c r="U459" s="11">
        <v>40000000</v>
      </c>
      <c r="V459" s="11">
        <v>0</v>
      </c>
      <c r="W459" s="11">
        <v>40000000</v>
      </c>
      <c r="X459" s="11">
        <v>0</v>
      </c>
      <c r="Y459" s="11">
        <v>0</v>
      </c>
      <c r="Z459" s="11">
        <v>0</v>
      </c>
      <c r="AA459" s="11">
        <v>0</v>
      </c>
      <c r="AB459" s="11">
        <v>0</v>
      </c>
      <c r="AC459" s="11">
        <v>10000000</v>
      </c>
      <c r="AD459" s="11">
        <v>10000000</v>
      </c>
      <c r="AE459" s="11">
        <v>0</v>
      </c>
      <c r="AF459" s="11">
        <v>0</v>
      </c>
      <c r="AG459" s="11">
        <v>10000000</v>
      </c>
      <c r="AH459" s="11">
        <v>10000000</v>
      </c>
      <c r="AI459" s="11">
        <v>0</v>
      </c>
      <c r="AJ459" s="11">
        <v>0</v>
      </c>
      <c r="AK459" s="11">
        <v>0</v>
      </c>
      <c r="AL459" s="11">
        <v>0</v>
      </c>
      <c r="AM459" s="11">
        <v>0</v>
      </c>
      <c r="AN459" s="11">
        <v>0</v>
      </c>
      <c r="AO4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9" s="11">
        <f>Table_PBS_SQL_DB2_PBSSQL_PBS_NDP_Tina_CG_QtrlyPerformance_Final[[#This Row],[GOU REL]]+Table_PBS_SQL_DB2_PBSSQL_PBS_NDP_Tina_CG_QtrlyPerformance_Final[[#This Row],[EXT REL]]</f>
        <v>20000000</v>
      </c>
      <c r="AT459" s="11">
        <f>Table_PBS_SQL_DB2_PBSSQL_PBS_NDP_Tina_CG_QtrlyPerformance_Final[[#This Row],[GOU EXP]]+Table_PBS_SQL_DB2_PBSSQL_PBS_NDP_Tina_CG_QtrlyPerformance_Final[[#This Row],[EXT EXP]]</f>
        <v>20000000</v>
      </c>
      <c r="AU459" s="11" t="str">
        <f>IF(Table_PBS_SQL_DB2_PBSSQL_PBS_NDP_Tina_CG_QtrlyPerformance_Final[[#This Row],[Item_Code]]&gt;"300000", "Capital", "Recurrent")</f>
        <v>Recurrent</v>
      </c>
    </row>
    <row r="460" spans="1:47" x14ac:dyDescent="0.25">
      <c r="A460" t="s">
        <v>49</v>
      </c>
      <c r="B460" t="s">
        <v>1400</v>
      </c>
      <c r="C460" t="s">
        <v>293</v>
      </c>
      <c r="D460" t="s">
        <v>1206</v>
      </c>
      <c r="E460" t="s">
        <v>75</v>
      </c>
      <c r="F460" t="s">
        <v>1228</v>
      </c>
      <c r="G460" t="s">
        <v>87</v>
      </c>
      <c r="H460" t="s">
        <v>1401</v>
      </c>
      <c r="I460" t="s">
        <v>467</v>
      </c>
      <c r="J460" t="s">
        <v>1474</v>
      </c>
      <c r="K460" t="s">
        <v>153</v>
      </c>
      <c r="L460" t="s">
        <v>1492</v>
      </c>
      <c r="M460" t="s">
        <v>1044</v>
      </c>
      <c r="N460" t="s">
        <v>1045</v>
      </c>
      <c r="O460" t="s">
        <v>893</v>
      </c>
      <c r="P460" t="s">
        <v>894</v>
      </c>
      <c r="Q460" s="11">
        <v>0</v>
      </c>
      <c r="R460" s="11">
        <v>0</v>
      </c>
      <c r="S460" s="11">
        <v>0</v>
      </c>
      <c r="T460" s="11">
        <v>0</v>
      </c>
      <c r="U460" s="11">
        <v>300000000</v>
      </c>
      <c r="V460" s="11">
        <v>0</v>
      </c>
      <c r="W460" s="11">
        <v>300000000</v>
      </c>
      <c r="X460" s="11">
        <v>0</v>
      </c>
      <c r="Y460" s="11">
        <v>0</v>
      </c>
      <c r="Z460" s="11">
        <v>0</v>
      </c>
      <c r="AA460" s="11">
        <v>0</v>
      </c>
      <c r="AB460" s="11">
        <v>0</v>
      </c>
      <c r="AC460" s="11">
        <v>0</v>
      </c>
      <c r="AD460" s="11">
        <v>0</v>
      </c>
      <c r="AE460" s="11">
        <v>0</v>
      </c>
      <c r="AF460" s="11">
        <v>0</v>
      </c>
      <c r="AG460" s="11">
        <v>50000000</v>
      </c>
      <c r="AH460" s="11">
        <v>50000000</v>
      </c>
      <c r="AI460" s="11">
        <v>0</v>
      </c>
      <c r="AJ460" s="11">
        <v>0</v>
      </c>
      <c r="AK460" s="11">
        <v>250000000</v>
      </c>
      <c r="AL460" s="11">
        <v>250000000</v>
      </c>
      <c r="AM460" s="11">
        <v>0</v>
      </c>
      <c r="AN460" s="11">
        <v>0</v>
      </c>
      <c r="AO4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4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4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0" s="11">
        <f>Table_PBS_SQL_DB2_PBSSQL_PBS_NDP_Tina_CG_QtrlyPerformance_Final[[#This Row],[GOU REL]]+Table_PBS_SQL_DB2_PBSSQL_PBS_NDP_Tina_CG_QtrlyPerformance_Final[[#This Row],[EXT REL]]</f>
        <v>300000000</v>
      </c>
      <c r="AT460" s="11">
        <f>Table_PBS_SQL_DB2_PBSSQL_PBS_NDP_Tina_CG_QtrlyPerformance_Final[[#This Row],[GOU EXP]]+Table_PBS_SQL_DB2_PBSSQL_PBS_NDP_Tina_CG_QtrlyPerformance_Final[[#This Row],[EXT EXP]]</f>
        <v>300000000</v>
      </c>
      <c r="AU460" s="11" t="str">
        <f>IF(Table_PBS_SQL_DB2_PBSSQL_PBS_NDP_Tina_CG_QtrlyPerformance_Final[[#This Row],[Item_Code]]&gt;"300000", "Capital", "Recurrent")</f>
        <v>Capital</v>
      </c>
    </row>
    <row r="461" spans="1:47" x14ac:dyDescent="0.25">
      <c r="A461" t="s">
        <v>49</v>
      </c>
      <c r="B461" t="s">
        <v>1400</v>
      </c>
      <c r="C461" t="s">
        <v>293</v>
      </c>
      <c r="D461" t="s">
        <v>1206</v>
      </c>
      <c r="E461" t="s">
        <v>75</v>
      </c>
      <c r="F461" t="s">
        <v>1228</v>
      </c>
      <c r="G461" t="s">
        <v>87</v>
      </c>
      <c r="H461" t="s">
        <v>1401</v>
      </c>
      <c r="I461" t="s">
        <v>666</v>
      </c>
      <c r="J461" t="s">
        <v>1493</v>
      </c>
      <c r="K461" t="s">
        <v>141</v>
      </c>
      <c r="L461" t="s">
        <v>1494</v>
      </c>
      <c r="M461" t="s">
        <v>866</v>
      </c>
      <c r="N461" t="s">
        <v>867</v>
      </c>
      <c r="O461" t="s">
        <v>906</v>
      </c>
      <c r="P461" t="s">
        <v>907</v>
      </c>
      <c r="Q461" s="11">
        <v>0</v>
      </c>
      <c r="R461" s="11">
        <v>0</v>
      </c>
      <c r="S461" s="11">
        <v>0</v>
      </c>
      <c r="T461" s="11">
        <v>0</v>
      </c>
      <c r="U461" s="11">
        <v>85510000</v>
      </c>
      <c r="V461" s="11">
        <v>0</v>
      </c>
      <c r="W461" s="11">
        <v>85510000</v>
      </c>
      <c r="X461" s="11">
        <v>0</v>
      </c>
      <c r="Y461" s="11">
        <v>0</v>
      </c>
      <c r="Z461" s="11">
        <v>0</v>
      </c>
      <c r="AA461" s="11">
        <v>0</v>
      </c>
      <c r="AB461" s="11">
        <v>0</v>
      </c>
      <c r="AC461" s="11">
        <v>21377500</v>
      </c>
      <c r="AD461" s="11">
        <v>3716000</v>
      </c>
      <c r="AE461" s="11">
        <v>0</v>
      </c>
      <c r="AF461" s="11">
        <v>0</v>
      </c>
      <c r="AG461" s="11">
        <v>21377500</v>
      </c>
      <c r="AH461" s="11">
        <v>25722697</v>
      </c>
      <c r="AI461" s="11">
        <v>0</v>
      </c>
      <c r="AJ461" s="11">
        <v>0</v>
      </c>
      <c r="AK461" s="11">
        <v>0</v>
      </c>
      <c r="AL461" s="11">
        <v>13316303</v>
      </c>
      <c r="AM461" s="11">
        <v>0</v>
      </c>
      <c r="AN461" s="11">
        <v>0</v>
      </c>
      <c r="AO4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42755000</v>
      </c>
      <c r="AP4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42755000</v>
      </c>
      <c r="AR4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1" s="11">
        <f>Table_PBS_SQL_DB2_PBSSQL_PBS_NDP_Tina_CG_QtrlyPerformance_Final[[#This Row],[GOU REL]]+Table_PBS_SQL_DB2_PBSSQL_PBS_NDP_Tina_CG_QtrlyPerformance_Final[[#This Row],[EXT REL]]</f>
        <v>42755000</v>
      </c>
      <c r="AT461" s="11">
        <f>Table_PBS_SQL_DB2_PBSSQL_PBS_NDP_Tina_CG_QtrlyPerformance_Final[[#This Row],[GOU EXP]]+Table_PBS_SQL_DB2_PBSSQL_PBS_NDP_Tina_CG_QtrlyPerformance_Final[[#This Row],[EXT EXP]]</f>
        <v>42755000</v>
      </c>
      <c r="AU461" s="11" t="str">
        <f>IF(Table_PBS_SQL_DB2_PBSSQL_PBS_NDP_Tina_CG_QtrlyPerformance_Final[[#This Row],[Item_Code]]&gt;"300000", "Capital", "Recurrent")</f>
        <v>Recurrent</v>
      </c>
    </row>
    <row r="462" spans="1:47" x14ac:dyDescent="0.25">
      <c r="A462" t="s">
        <v>49</v>
      </c>
      <c r="B462" t="s">
        <v>1400</v>
      </c>
      <c r="C462" t="s">
        <v>293</v>
      </c>
      <c r="D462" t="s">
        <v>1206</v>
      </c>
      <c r="E462" t="s">
        <v>75</v>
      </c>
      <c r="F462" t="s">
        <v>1228</v>
      </c>
      <c r="G462" t="s">
        <v>87</v>
      </c>
      <c r="H462" t="s">
        <v>1401</v>
      </c>
      <c r="I462" t="s">
        <v>666</v>
      </c>
      <c r="J462" t="s">
        <v>1493</v>
      </c>
      <c r="K462" t="s">
        <v>141</v>
      </c>
      <c r="L462" t="s">
        <v>1494</v>
      </c>
      <c r="M462" t="s">
        <v>866</v>
      </c>
      <c r="N462" t="s">
        <v>867</v>
      </c>
      <c r="O462" t="s">
        <v>1025</v>
      </c>
      <c r="P462" t="s">
        <v>1026</v>
      </c>
      <c r="Q462" s="11">
        <v>0</v>
      </c>
      <c r="R462" s="11">
        <v>0</v>
      </c>
      <c r="S462" s="11">
        <v>0</v>
      </c>
      <c r="T462" s="11">
        <v>0</v>
      </c>
      <c r="U462" s="11">
        <v>2917000000</v>
      </c>
      <c r="V462" s="11">
        <v>0</v>
      </c>
      <c r="W462" s="11">
        <v>2917000000</v>
      </c>
      <c r="X462" s="11">
        <v>0</v>
      </c>
      <c r="Y462" s="11">
        <v>0</v>
      </c>
      <c r="Z462" s="11">
        <v>0</v>
      </c>
      <c r="AA462" s="11">
        <v>0</v>
      </c>
      <c r="AB462" s="11">
        <v>0</v>
      </c>
      <c r="AC462" s="11">
        <v>709000000</v>
      </c>
      <c r="AD462" s="11">
        <v>693550000</v>
      </c>
      <c r="AE462" s="11">
        <v>0</v>
      </c>
      <c r="AF462" s="11">
        <v>0</v>
      </c>
      <c r="AG462" s="11">
        <v>729250000</v>
      </c>
      <c r="AH462" s="11">
        <v>740453000</v>
      </c>
      <c r="AI462" s="11">
        <v>0</v>
      </c>
      <c r="AJ462" s="11">
        <v>0</v>
      </c>
      <c r="AK462" s="11">
        <v>150000000</v>
      </c>
      <c r="AL462" s="11">
        <v>154247000</v>
      </c>
      <c r="AM462" s="11">
        <v>0</v>
      </c>
      <c r="AN462" s="11">
        <v>0</v>
      </c>
      <c r="AO4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1588250000</v>
      </c>
      <c r="AP4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1588250000</v>
      </c>
      <c r="AR4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2" s="11">
        <f>Table_PBS_SQL_DB2_PBSSQL_PBS_NDP_Tina_CG_QtrlyPerformance_Final[[#This Row],[GOU REL]]+Table_PBS_SQL_DB2_PBSSQL_PBS_NDP_Tina_CG_QtrlyPerformance_Final[[#This Row],[EXT REL]]</f>
        <v>1588250000</v>
      </c>
      <c r="AT462" s="11">
        <f>Table_PBS_SQL_DB2_PBSSQL_PBS_NDP_Tina_CG_QtrlyPerformance_Final[[#This Row],[GOU EXP]]+Table_PBS_SQL_DB2_PBSSQL_PBS_NDP_Tina_CG_QtrlyPerformance_Final[[#This Row],[EXT EXP]]</f>
        <v>1588250000</v>
      </c>
      <c r="AU462" s="11" t="str">
        <f>IF(Table_PBS_SQL_DB2_PBSSQL_PBS_NDP_Tina_CG_QtrlyPerformance_Final[[#This Row],[Item_Code]]&gt;"300000", "Capital", "Recurrent")</f>
        <v>Recurrent</v>
      </c>
    </row>
    <row r="463" spans="1:47" x14ac:dyDescent="0.25">
      <c r="A463" t="s">
        <v>49</v>
      </c>
      <c r="B463" t="s">
        <v>1400</v>
      </c>
      <c r="C463" t="s">
        <v>293</v>
      </c>
      <c r="D463" t="s">
        <v>1206</v>
      </c>
      <c r="E463" t="s">
        <v>75</v>
      </c>
      <c r="F463" t="s">
        <v>1228</v>
      </c>
      <c r="G463" t="s">
        <v>87</v>
      </c>
      <c r="H463" t="s">
        <v>1401</v>
      </c>
      <c r="I463" t="s">
        <v>666</v>
      </c>
      <c r="J463" t="s">
        <v>1493</v>
      </c>
      <c r="K463" t="s">
        <v>141</v>
      </c>
      <c r="L463" t="s">
        <v>1494</v>
      </c>
      <c r="M463" t="s">
        <v>866</v>
      </c>
      <c r="N463" t="s">
        <v>867</v>
      </c>
      <c r="O463" t="s">
        <v>1005</v>
      </c>
      <c r="P463" t="s">
        <v>1006</v>
      </c>
      <c r="Q463" s="11">
        <v>0</v>
      </c>
      <c r="R463" s="11">
        <v>0</v>
      </c>
      <c r="S463" s="11">
        <v>0</v>
      </c>
      <c r="T463" s="11">
        <v>0</v>
      </c>
      <c r="U463" s="11">
        <v>260000000</v>
      </c>
      <c r="V463" s="11">
        <v>0</v>
      </c>
      <c r="W463" s="11">
        <v>260000000</v>
      </c>
      <c r="X463" s="11">
        <v>0</v>
      </c>
      <c r="Y463" s="11">
        <v>0</v>
      </c>
      <c r="Z463" s="11">
        <v>0</v>
      </c>
      <c r="AA463" s="11">
        <v>0</v>
      </c>
      <c r="AB463" s="11">
        <v>0</v>
      </c>
      <c r="AC463" s="11">
        <v>65000000</v>
      </c>
      <c r="AD463" s="11">
        <v>63095000</v>
      </c>
      <c r="AE463" s="11">
        <v>0</v>
      </c>
      <c r="AF463" s="11">
        <v>0</v>
      </c>
      <c r="AG463" s="11">
        <v>65000000</v>
      </c>
      <c r="AH463" s="11">
        <v>44592000</v>
      </c>
      <c r="AI463" s="11">
        <v>0</v>
      </c>
      <c r="AJ463" s="11">
        <v>0</v>
      </c>
      <c r="AK463" s="11">
        <v>0</v>
      </c>
      <c r="AL463" s="11">
        <v>22313000</v>
      </c>
      <c r="AM463" s="11">
        <v>0</v>
      </c>
      <c r="AN463" s="11">
        <v>0</v>
      </c>
      <c r="AO4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v>
      </c>
      <c r="AP4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130000000</v>
      </c>
      <c r="AR4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3" s="11">
        <f>Table_PBS_SQL_DB2_PBSSQL_PBS_NDP_Tina_CG_QtrlyPerformance_Final[[#This Row],[GOU REL]]+Table_PBS_SQL_DB2_PBSSQL_PBS_NDP_Tina_CG_QtrlyPerformance_Final[[#This Row],[EXT REL]]</f>
        <v>130000000</v>
      </c>
      <c r="AT463" s="11">
        <f>Table_PBS_SQL_DB2_PBSSQL_PBS_NDP_Tina_CG_QtrlyPerformance_Final[[#This Row],[GOU EXP]]+Table_PBS_SQL_DB2_PBSSQL_PBS_NDP_Tina_CG_QtrlyPerformance_Final[[#This Row],[EXT EXP]]</f>
        <v>130000000</v>
      </c>
      <c r="AU463" s="11" t="str">
        <f>IF(Table_PBS_SQL_DB2_PBSSQL_PBS_NDP_Tina_CG_QtrlyPerformance_Final[[#This Row],[Item_Code]]&gt;"300000", "Capital", "Recurrent")</f>
        <v>Recurrent</v>
      </c>
    </row>
    <row r="464" spans="1:47" x14ac:dyDescent="0.25">
      <c r="A464" t="s">
        <v>49</v>
      </c>
      <c r="B464" t="s">
        <v>1400</v>
      </c>
      <c r="C464" t="s">
        <v>293</v>
      </c>
      <c r="D464" t="s">
        <v>1487</v>
      </c>
      <c r="E464" t="s">
        <v>87</v>
      </c>
      <c r="F464" t="s">
        <v>1157</v>
      </c>
      <c r="G464" t="s">
        <v>75</v>
      </c>
      <c r="H464" t="s">
        <v>1414</v>
      </c>
      <c r="I464" t="s">
        <v>493</v>
      </c>
      <c r="J464" t="s">
        <v>1415</v>
      </c>
      <c r="K464" t="s">
        <v>1416</v>
      </c>
      <c r="L464" t="s">
        <v>1417</v>
      </c>
      <c r="M464" t="s">
        <v>1044</v>
      </c>
      <c r="N464" t="s">
        <v>1045</v>
      </c>
      <c r="O464" t="s">
        <v>1418</v>
      </c>
      <c r="P464" t="s">
        <v>1419</v>
      </c>
      <c r="Q464" s="11">
        <v>0</v>
      </c>
      <c r="R464" s="11">
        <v>1000000000</v>
      </c>
      <c r="S464" s="11">
        <v>0</v>
      </c>
      <c r="T464" s="11">
        <v>1000000000</v>
      </c>
      <c r="U464" s="11">
        <v>1000000000</v>
      </c>
      <c r="V464" s="11">
        <v>0</v>
      </c>
      <c r="W464" s="11">
        <v>0</v>
      </c>
      <c r="X464" s="11">
        <v>0</v>
      </c>
      <c r="Y464" s="11">
        <v>0</v>
      </c>
      <c r="Z464" s="11">
        <v>0</v>
      </c>
      <c r="AA464" s="11">
        <v>0</v>
      </c>
      <c r="AB464" s="11">
        <v>0</v>
      </c>
      <c r="AC464" s="11">
        <v>0</v>
      </c>
      <c r="AD464" s="11">
        <v>0</v>
      </c>
      <c r="AE464" s="11">
        <v>0</v>
      </c>
      <c r="AF464" s="11">
        <v>0</v>
      </c>
      <c r="AG464" s="11">
        <v>0</v>
      </c>
      <c r="AH464" s="11">
        <v>0</v>
      </c>
      <c r="AI464" s="11">
        <v>0</v>
      </c>
      <c r="AJ464" s="11">
        <v>0</v>
      </c>
      <c r="AK464" s="11">
        <v>0</v>
      </c>
      <c r="AL464" s="11">
        <v>0</v>
      </c>
      <c r="AM464" s="11">
        <v>0</v>
      </c>
      <c r="AN464" s="11">
        <v>0</v>
      </c>
      <c r="AO4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4" s="11">
        <f>Table_PBS_SQL_DB2_PBSSQL_PBS_NDP_Tina_CG_QtrlyPerformance_Final[[#This Row],[GOU REL]]+Table_PBS_SQL_DB2_PBSSQL_PBS_NDP_Tina_CG_QtrlyPerformance_Final[[#This Row],[EXT REL]]</f>
        <v>0</v>
      </c>
      <c r="AT464" s="11">
        <f>Table_PBS_SQL_DB2_PBSSQL_PBS_NDP_Tina_CG_QtrlyPerformance_Final[[#This Row],[GOU EXP]]+Table_PBS_SQL_DB2_PBSSQL_PBS_NDP_Tina_CG_QtrlyPerformance_Final[[#This Row],[EXT EXP]]</f>
        <v>0</v>
      </c>
      <c r="AU464" s="11" t="str">
        <f>IF(Table_PBS_SQL_DB2_PBSSQL_PBS_NDP_Tina_CG_QtrlyPerformance_Final[[#This Row],[Item_Code]]&gt;"300000", "Capital", "Recurrent")</f>
        <v>Capital</v>
      </c>
    </row>
    <row r="465" spans="1:47" x14ac:dyDescent="0.25">
      <c r="A465" t="s">
        <v>49</v>
      </c>
      <c r="B465" t="s">
        <v>1400</v>
      </c>
      <c r="C465" t="s">
        <v>293</v>
      </c>
      <c r="D465" t="s">
        <v>1487</v>
      </c>
      <c r="E465" t="s">
        <v>87</v>
      </c>
      <c r="F465" t="s">
        <v>1157</v>
      </c>
      <c r="G465" t="s">
        <v>75</v>
      </c>
      <c r="H465" t="s">
        <v>1414</v>
      </c>
      <c r="I465" t="s">
        <v>493</v>
      </c>
      <c r="J465" t="s">
        <v>1415</v>
      </c>
      <c r="K465" t="s">
        <v>1416</v>
      </c>
      <c r="L465" t="s">
        <v>1417</v>
      </c>
      <c r="M465" t="s">
        <v>1453</v>
      </c>
      <c r="N465" t="s">
        <v>1454</v>
      </c>
      <c r="O465" t="s">
        <v>1083</v>
      </c>
      <c r="P465" t="s">
        <v>1084</v>
      </c>
      <c r="Q465" s="11">
        <v>0</v>
      </c>
      <c r="R465" s="11">
        <v>1000000000</v>
      </c>
      <c r="S465" s="11">
        <v>0</v>
      </c>
      <c r="T465" s="11">
        <v>1000000000</v>
      </c>
      <c r="U465" s="11">
        <v>1000000000</v>
      </c>
      <c r="V465" s="11">
        <v>0</v>
      </c>
      <c r="W465" s="11">
        <v>0</v>
      </c>
      <c r="X465" s="11">
        <v>0</v>
      </c>
      <c r="Y465" s="11">
        <v>0</v>
      </c>
      <c r="Z465" s="11">
        <v>0</v>
      </c>
      <c r="AA465" s="11">
        <v>0</v>
      </c>
      <c r="AB465" s="11">
        <v>0</v>
      </c>
      <c r="AC465" s="11">
        <v>0</v>
      </c>
      <c r="AD465" s="11">
        <v>0</v>
      </c>
      <c r="AE465" s="11">
        <v>0</v>
      </c>
      <c r="AF465" s="11">
        <v>0</v>
      </c>
      <c r="AG465" s="11">
        <v>0</v>
      </c>
      <c r="AH465" s="11">
        <v>0</v>
      </c>
      <c r="AI465" s="11">
        <v>0</v>
      </c>
      <c r="AJ465" s="11">
        <v>0</v>
      </c>
      <c r="AK465" s="11">
        <v>0</v>
      </c>
      <c r="AL465" s="11">
        <v>0</v>
      </c>
      <c r="AM465" s="11">
        <v>0</v>
      </c>
      <c r="AN465" s="11">
        <v>0</v>
      </c>
      <c r="AO4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5" s="11">
        <f>Table_PBS_SQL_DB2_PBSSQL_PBS_NDP_Tina_CG_QtrlyPerformance_Final[[#This Row],[GOU REL]]+Table_PBS_SQL_DB2_PBSSQL_PBS_NDP_Tina_CG_QtrlyPerformance_Final[[#This Row],[EXT REL]]</f>
        <v>0</v>
      </c>
      <c r="AT465" s="11">
        <f>Table_PBS_SQL_DB2_PBSSQL_PBS_NDP_Tina_CG_QtrlyPerformance_Final[[#This Row],[GOU EXP]]+Table_PBS_SQL_DB2_PBSSQL_PBS_NDP_Tina_CG_QtrlyPerformance_Final[[#This Row],[EXT EXP]]</f>
        <v>0</v>
      </c>
      <c r="AU465" s="11" t="str">
        <f>IF(Table_PBS_SQL_DB2_PBSSQL_PBS_NDP_Tina_CG_QtrlyPerformance_Final[[#This Row],[Item_Code]]&gt;"300000", "Capital", "Recurrent")</f>
        <v>Recurrent</v>
      </c>
    </row>
    <row r="466" spans="1:47" x14ac:dyDescent="0.25">
      <c r="A466" t="s">
        <v>283</v>
      </c>
      <c r="B466" t="s">
        <v>284</v>
      </c>
      <c r="C466" t="s">
        <v>281</v>
      </c>
      <c r="D466" t="s">
        <v>1495</v>
      </c>
      <c r="E466" t="s">
        <v>87</v>
      </c>
      <c r="F466" t="s">
        <v>1496</v>
      </c>
      <c r="G466" t="s">
        <v>87</v>
      </c>
      <c r="H466" t="s">
        <v>881</v>
      </c>
      <c r="I466" t="s">
        <v>666</v>
      </c>
      <c r="J466" t="s">
        <v>864</v>
      </c>
      <c r="K466" t="s">
        <v>285</v>
      </c>
      <c r="L466" t="s">
        <v>1497</v>
      </c>
      <c r="M466" t="s">
        <v>1498</v>
      </c>
      <c r="N466" t="s">
        <v>1499</v>
      </c>
      <c r="O466" t="s">
        <v>1093</v>
      </c>
      <c r="P466" t="s">
        <v>1094</v>
      </c>
      <c r="Q466" s="11">
        <v>0</v>
      </c>
      <c r="R466" s="11">
        <v>0</v>
      </c>
      <c r="S466" s="11">
        <v>0</v>
      </c>
      <c r="T466" s="11">
        <v>0</v>
      </c>
      <c r="U466" s="11">
        <v>96000000</v>
      </c>
      <c r="V466" s="11">
        <v>0</v>
      </c>
      <c r="W466" s="11">
        <v>96000000</v>
      </c>
      <c r="X466" s="11">
        <v>0</v>
      </c>
      <c r="Y466" s="11">
        <v>0</v>
      </c>
      <c r="Z466" s="11">
        <v>0</v>
      </c>
      <c r="AA466" s="11">
        <v>0</v>
      </c>
      <c r="AB466" s="11">
        <v>0</v>
      </c>
      <c r="AC466" s="11">
        <v>24000000</v>
      </c>
      <c r="AD466" s="11">
        <v>7390000</v>
      </c>
      <c r="AE466" s="11">
        <v>0</v>
      </c>
      <c r="AF466" s="11">
        <v>0</v>
      </c>
      <c r="AG466" s="11">
        <v>36000000</v>
      </c>
      <c r="AH466" s="11">
        <v>24981358</v>
      </c>
      <c r="AI466" s="11">
        <v>0</v>
      </c>
      <c r="AJ466" s="11">
        <v>0</v>
      </c>
      <c r="AK466" s="11">
        <v>1000000</v>
      </c>
      <c r="AL466" s="11">
        <v>28628642</v>
      </c>
      <c r="AM466" s="11">
        <v>0</v>
      </c>
      <c r="AN466" s="11">
        <v>0</v>
      </c>
      <c r="AO4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61000000</v>
      </c>
      <c r="AP4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61000000</v>
      </c>
      <c r="AR4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6" s="11">
        <f>Table_PBS_SQL_DB2_PBSSQL_PBS_NDP_Tina_CG_QtrlyPerformance_Final[[#This Row],[GOU REL]]+Table_PBS_SQL_DB2_PBSSQL_PBS_NDP_Tina_CG_QtrlyPerformance_Final[[#This Row],[EXT REL]]</f>
        <v>61000000</v>
      </c>
      <c r="AT466" s="11">
        <f>Table_PBS_SQL_DB2_PBSSQL_PBS_NDP_Tina_CG_QtrlyPerformance_Final[[#This Row],[GOU EXP]]+Table_PBS_SQL_DB2_PBSSQL_PBS_NDP_Tina_CG_QtrlyPerformance_Final[[#This Row],[EXT EXP]]</f>
        <v>61000000</v>
      </c>
      <c r="AU466" s="11" t="str">
        <f>IF(Table_PBS_SQL_DB2_PBSSQL_PBS_NDP_Tina_CG_QtrlyPerformance_Final[[#This Row],[Item_Code]]&gt;"300000", "Capital", "Recurrent")</f>
        <v>Recurrent</v>
      </c>
    </row>
    <row r="467" spans="1:47" x14ac:dyDescent="0.25">
      <c r="A467" t="s">
        <v>283</v>
      </c>
      <c r="B467" t="s">
        <v>284</v>
      </c>
      <c r="C467" t="s">
        <v>281</v>
      </c>
      <c r="D467" t="s">
        <v>1495</v>
      </c>
      <c r="E467" t="s">
        <v>97</v>
      </c>
      <c r="F467" t="s">
        <v>1500</v>
      </c>
      <c r="G467" t="s">
        <v>87</v>
      </c>
      <c r="H467" t="s">
        <v>881</v>
      </c>
      <c r="I467" t="s">
        <v>666</v>
      </c>
      <c r="J467" t="s">
        <v>864</v>
      </c>
      <c r="K467" t="s">
        <v>285</v>
      </c>
      <c r="L467" t="s">
        <v>1497</v>
      </c>
      <c r="M467" t="s">
        <v>866</v>
      </c>
      <c r="N467" t="s">
        <v>867</v>
      </c>
      <c r="O467" t="s">
        <v>1028</v>
      </c>
      <c r="P467" t="s">
        <v>1029</v>
      </c>
      <c r="Q467" s="11">
        <v>0</v>
      </c>
      <c r="R467" s="11">
        <v>0</v>
      </c>
      <c r="S467" s="11">
        <v>0</v>
      </c>
      <c r="T467" s="11">
        <v>0</v>
      </c>
      <c r="U467" s="11">
        <v>120000000</v>
      </c>
      <c r="V467" s="11">
        <v>0</v>
      </c>
      <c r="W467" s="11">
        <v>120000000</v>
      </c>
      <c r="X467" s="11">
        <v>0</v>
      </c>
      <c r="Y467" s="11">
        <v>0</v>
      </c>
      <c r="Z467" s="11">
        <v>0</v>
      </c>
      <c r="AA467" s="11">
        <v>0</v>
      </c>
      <c r="AB467" s="11">
        <v>0</v>
      </c>
      <c r="AC467" s="11">
        <v>49500000</v>
      </c>
      <c r="AD467" s="11">
        <v>49456009</v>
      </c>
      <c r="AE467" s="11">
        <v>0</v>
      </c>
      <c r="AF467" s="11">
        <v>0</v>
      </c>
      <c r="AG467" s="11">
        <v>35250000</v>
      </c>
      <c r="AH467" s="11">
        <v>35293991</v>
      </c>
      <c r="AI467" s="11">
        <v>0</v>
      </c>
      <c r="AJ467" s="11">
        <v>0</v>
      </c>
      <c r="AK467" s="11">
        <v>25250000</v>
      </c>
      <c r="AL467" s="11">
        <v>25250000</v>
      </c>
      <c r="AM467" s="11">
        <v>0</v>
      </c>
      <c r="AN467" s="11">
        <v>0</v>
      </c>
      <c r="AO4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4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4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7" s="11">
        <f>Table_PBS_SQL_DB2_PBSSQL_PBS_NDP_Tina_CG_QtrlyPerformance_Final[[#This Row],[GOU REL]]+Table_PBS_SQL_DB2_PBSSQL_PBS_NDP_Tina_CG_QtrlyPerformance_Final[[#This Row],[EXT REL]]</f>
        <v>110000000</v>
      </c>
      <c r="AT467" s="11">
        <f>Table_PBS_SQL_DB2_PBSSQL_PBS_NDP_Tina_CG_QtrlyPerformance_Final[[#This Row],[GOU EXP]]+Table_PBS_SQL_DB2_PBSSQL_PBS_NDP_Tina_CG_QtrlyPerformance_Final[[#This Row],[EXT EXP]]</f>
        <v>110000000</v>
      </c>
      <c r="AU467" s="11" t="str">
        <f>IF(Table_PBS_SQL_DB2_PBSSQL_PBS_NDP_Tina_CG_QtrlyPerformance_Final[[#This Row],[Item_Code]]&gt;"300000", "Capital", "Recurrent")</f>
        <v>Recurrent</v>
      </c>
    </row>
    <row r="468" spans="1:47" x14ac:dyDescent="0.25">
      <c r="A468" t="s">
        <v>283</v>
      </c>
      <c r="B468" t="s">
        <v>284</v>
      </c>
      <c r="C468" t="s">
        <v>281</v>
      </c>
      <c r="D468" t="s">
        <v>1495</v>
      </c>
      <c r="E468" t="s">
        <v>97</v>
      </c>
      <c r="F468" t="s">
        <v>1500</v>
      </c>
      <c r="G468" t="s">
        <v>87</v>
      </c>
      <c r="H468" t="s">
        <v>881</v>
      </c>
      <c r="I468" t="s">
        <v>666</v>
      </c>
      <c r="J468" t="s">
        <v>864</v>
      </c>
      <c r="K468" t="s">
        <v>285</v>
      </c>
      <c r="L468" t="s">
        <v>1497</v>
      </c>
      <c r="M468" t="s">
        <v>866</v>
      </c>
      <c r="N468" t="s">
        <v>867</v>
      </c>
      <c r="O468" t="s">
        <v>906</v>
      </c>
      <c r="P468" t="s">
        <v>907</v>
      </c>
      <c r="Q468" s="11">
        <v>0</v>
      </c>
      <c r="R468" s="11">
        <v>0</v>
      </c>
      <c r="S468" s="11">
        <v>0</v>
      </c>
      <c r="T468" s="11">
        <v>0</v>
      </c>
      <c r="U468" s="11">
        <v>20000000</v>
      </c>
      <c r="V468" s="11">
        <v>0</v>
      </c>
      <c r="W468" s="11">
        <v>20000000</v>
      </c>
      <c r="X468" s="11">
        <v>0</v>
      </c>
      <c r="Y468" s="11">
        <v>0</v>
      </c>
      <c r="Z468" s="11">
        <v>0</v>
      </c>
      <c r="AA468" s="11">
        <v>0</v>
      </c>
      <c r="AB468" s="11">
        <v>0</v>
      </c>
      <c r="AC468" s="11">
        <v>2364894</v>
      </c>
      <c r="AD468" s="11">
        <v>2000000</v>
      </c>
      <c r="AE468" s="11">
        <v>0</v>
      </c>
      <c r="AF468" s="11">
        <v>0</v>
      </c>
      <c r="AG468" s="11">
        <v>8500000</v>
      </c>
      <c r="AH468" s="11">
        <v>8404000</v>
      </c>
      <c r="AI468" s="11">
        <v>0</v>
      </c>
      <c r="AJ468" s="11">
        <v>0</v>
      </c>
      <c r="AK468" s="11">
        <v>4135106</v>
      </c>
      <c r="AL468" s="11">
        <v>4596000</v>
      </c>
      <c r="AM468" s="11">
        <v>0</v>
      </c>
      <c r="AN468" s="11">
        <v>0</v>
      </c>
      <c r="AO4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4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4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8" s="11">
        <f>Table_PBS_SQL_DB2_PBSSQL_PBS_NDP_Tina_CG_QtrlyPerformance_Final[[#This Row],[GOU REL]]+Table_PBS_SQL_DB2_PBSSQL_PBS_NDP_Tina_CG_QtrlyPerformance_Final[[#This Row],[EXT REL]]</f>
        <v>15000000</v>
      </c>
      <c r="AT468" s="11">
        <f>Table_PBS_SQL_DB2_PBSSQL_PBS_NDP_Tina_CG_QtrlyPerformance_Final[[#This Row],[GOU EXP]]+Table_PBS_SQL_DB2_PBSSQL_PBS_NDP_Tina_CG_QtrlyPerformance_Final[[#This Row],[EXT EXP]]</f>
        <v>15000000</v>
      </c>
      <c r="AU468" s="11" t="str">
        <f>IF(Table_PBS_SQL_DB2_PBSSQL_PBS_NDP_Tina_CG_QtrlyPerformance_Final[[#This Row],[Item_Code]]&gt;"300000", "Capital", "Recurrent")</f>
        <v>Recurrent</v>
      </c>
    </row>
    <row r="469" spans="1:47" x14ac:dyDescent="0.25">
      <c r="A469" t="s">
        <v>105</v>
      </c>
      <c r="B469" t="s">
        <v>106</v>
      </c>
      <c r="C469" t="s">
        <v>103</v>
      </c>
      <c r="D469" t="s">
        <v>1501</v>
      </c>
      <c r="E469" t="s">
        <v>75</v>
      </c>
      <c r="F469" t="s">
        <v>1502</v>
      </c>
      <c r="G469" t="s">
        <v>31</v>
      </c>
      <c r="H469" t="s">
        <v>881</v>
      </c>
      <c r="I469" t="s">
        <v>467</v>
      </c>
      <c r="J469" t="s">
        <v>1503</v>
      </c>
      <c r="K469" t="s">
        <v>111</v>
      </c>
      <c r="L469" t="s">
        <v>1504</v>
      </c>
      <c r="M469" t="s">
        <v>1505</v>
      </c>
      <c r="N469" t="s">
        <v>1506</v>
      </c>
      <c r="O469" t="s">
        <v>1083</v>
      </c>
      <c r="P469" t="s">
        <v>1084</v>
      </c>
      <c r="Q469" s="11">
        <v>0</v>
      </c>
      <c r="R469" s="11">
        <v>0</v>
      </c>
      <c r="S469" s="11">
        <v>0</v>
      </c>
      <c r="T469" s="11">
        <v>0</v>
      </c>
      <c r="U469" s="11">
        <v>50000000</v>
      </c>
      <c r="V469" s="11">
        <v>0</v>
      </c>
      <c r="W469" s="11">
        <v>50000000</v>
      </c>
      <c r="X469" s="11">
        <v>0</v>
      </c>
      <c r="Y469" s="11">
        <v>0</v>
      </c>
      <c r="Z469" s="11">
        <v>0</v>
      </c>
      <c r="AA469" s="11">
        <v>0</v>
      </c>
      <c r="AB469" s="11">
        <v>0</v>
      </c>
      <c r="AC469" s="11">
        <v>0</v>
      </c>
      <c r="AD469" s="11">
        <v>0</v>
      </c>
      <c r="AE469" s="11">
        <v>0</v>
      </c>
      <c r="AF469" s="11">
        <v>0</v>
      </c>
      <c r="AG469" s="11">
        <v>50000000</v>
      </c>
      <c r="AH469" s="11">
        <v>0</v>
      </c>
      <c r="AI469" s="11">
        <v>0</v>
      </c>
      <c r="AJ469" s="11">
        <v>0</v>
      </c>
      <c r="AK469" s="11">
        <v>0</v>
      </c>
      <c r="AL469" s="11">
        <v>49963752</v>
      </c>
      <c r="AM469" s="11">
        <v>0</v>
      </c>
      <c r="AN469" s="11">
        <v>0</v>
      </c>
      <c r="AO4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49963752</v>
      </c>
      <c r="AR4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69" s="11">
        <f>Table_PBS_SQL_DB2_PBSSQL_PBS_NDP_Tina_CG_QtrlyPerformance_Final[[#This Row],[GOU REL]]+Table_PBS_SQL_DB2_PBSSQL_PBS_NDP_Tina_CG_QtrlyPerformance_Final[[#This Row],[EXT REL]]</f>
        <v>50000000</v>
      </c>
      <c r="AT469" s="11">
        <f>Table_PBS_SQL_DB2_PBSSQL_PBS_NDP_Tina_CG_QtrlyPerformance_Final[[#This Row],[GOU EXP]]+Table_PBS_SQL_DB2_PBSSQL_PBS_NDP_Tina_CG_QtrlyPerformance_Final[[#This Row],[EXT EXP]]</f>
        <v>49963752</v>
      </c>
      <c r="AU469" s="11" t="str">
        <f>IF(Table_PBS_SQL_DB2_PBSSQL_PBS_NDP_Tina_CG_QtrlyPerformance_Final[[#This Row],[Item_Code]]&gt;"300000", "Capital", "Recurrent")</f>
        <v>Recurrent</v>
      </c>
    </row>
    <row r="470" spans="1:47" x14ac:dyDescent="0.25">
      <c r="A470" t="s">
        <v>105</v>
      </c>
      <c r="B470" t="s">
        <v>106</v>
      </c>
      <c r="C470" t="s">
        <v>103</v>
      </c>
      <c r="D470" t="s">
        <v>1501</v>
      </c>
      <c r="E470" t="s">
        <v>75</v>
      </c>
      <c r="F470" t="s">
        <v>1502</v>
      </c>
      <c r="G470" t="s">
        <v>31</v>
      </c>
      <c r="H470" t="s">
        <v>881</v>
      </c>
      <c r="I470" t="s">
        <v>467</v>
      </c>
      <c r="J470" t="s">
        <v>1503</v>
      </c>
      <c r="K470" t="s">
        <v>111</v>
      </c>
      <c r="L470" t="s">
        <v>1504</v>
      </c>
      <c r="M470" t="s">
        <v>1505</v>
      </c>
      <c r="N470" t="s">
        <v>1506</v>
      </c>
      <c r="O470" t="s">
        <v>1025</v>
      </c>
      <c r="P470" t="s">
        <v>1026</v>
      </c>
      <c r="Q470" s="11">
        <v>0</v>
      </c>
      <c r="R470" s="11">
        <v>0</v>
      </c>
      <c r="S470" s="11">
        <v>0</v>
      </c>
      <c r="T470" s="11">
        <v>0</v>
      </c>
      <c r="U470" s="11">
        <v>180000000</v>
      </c>
      <c r="V470" s="11">
        <v>0</v>
      </c>
      <c r="W470" s="11">
        <v>180000000</v>
      </c>
      <c r="X470" s="11">
        <v>0</v>
      </c>
      <c r="Y470" s="11">
        <v>0</v>
      </c>
      <c r="Z470" s="11">
        <v>0</v>
      </c>
      <c r="AA470" s="11">
        <v>0</v>
      </c>
      <c r="AB470" s="11">
        <v>0</v>
      </c>
      <c r="AC470" s="11">
        <v>105000000</v>
      </c>
      <c r="AD470" s="11">
        <v>50895160</v>
      </c>
      <c r="AE470" s="11">
        <v>0</v>
      </c>
      <c r="AF470" s="11">
        <v>0</v>
      </c>
      <c r="AG470" s="11">
        <v>75000000</v>
      </c>
      <c r="AH470" s="11">
        <v>130314546</v>
      </c>
      <c r="AI470" s="11">
        <v>0</v>
      </c>
      <c r="AJ470" s="11">
        <v>0</v>
      </c>
      <c r="AK470" s="11">
        <v>0</v>
      </c>
      <c r="AL470" s="11">
        <v>-25425</v>
      </c>
      <c r="AM470" s="11">
        <v>0</v>
      </c>
      <c r="AN470" s="11">
        <v>0</v>
      </c>
      <c r="AO4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4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181184281</v>
      </c>
      <c r="AR4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0" s="11">
        <f>Table_PBS_SQL_DB2_PBSSQL_PBS_NDP_Tina_CG_QtrlyPerformance_Final[[#This Row],[GOU REL]]+Table_PBS_SQL_DB2_PBSSQL_PBS_NDP_Tina_CG_QtrlyPerformance_Final[[#This Row],[EXT REL]]</f>
        <v>180000000</v>
      </c>
      <c r="AT470" s="11">
        <f>Table_PBS_SQL_DB2_PBSSQL_PBS_NDP_Tina_CG_QtrlyPerformance_Final[[#This Row],[GOU EXP]]+Table_PBS_SQL_DB2_PBSSQL_PBS_NDP_Tina_CG_QtrlyPerformance_Final[[#This Row],[EXT EXP]]</f>
        <v>181184281</v>
      </c>
      <c r="AU470" s="11" t="str">
        <f>IF(Table_PBS_SQL_DB2_PBSSQL_PBS_NDP_Tina_CG_QtrlyPerformance_Final[[#This Row],[Item_Code]]&gt;"300000", "Capital", "Recurrent")</f>
        <v>Recurrent</v>
      </c>
    </row>
    <row r="471" spans="1:47" x14ac:dyDescent="0.25">
      <c r="A471" t="s">
        <v>105</v>
      </c>
      <c r="B471" t="s">
        <v>106</v>
      </c>
      <c r="C471" t="s">
        <v>103</v>
      </c>
      <c r="D471" t="s">
        <v>1501</v>
      </c>
      <c r="E471" t="s">
        <v>75</v>
      </c>
      <c r="F471" t="s">
        <v>1502</v>
      </c>
      <c r="G471" t="s">
        <v>31</v>
      </c>
      <c r="H471" t="s">
        <v>881</v>
      </c>
      <c r="I471" t="s">
        <v>467</v>
      </c>
      <c r="J471" t="s">
        <v>1503</v>
      </c>
      <c r="K471" t="s">
        <v>111</v>
      </c>
      <c r="L471" t="s">
        <v>1504</v>
      </c>
      <c r="M471" t="s">
        <v>1505</v>
      </c>
      <c r="N471" t="s">
        <v>1506</v>
      </c>
      <c r="O471" t="s">
        <v>1005</v>
      </c>
      <c r="P471" t="s">
        <v>1006</v>
      </c>
      <c r="Q471" s="11">
        <v>0</v>
      </c>
      <c r="R471" s="11">
        <v>0</v>
      </c>
      <c r="S471" s="11">
        <v>0</v>
      </c>
      <c r="T471" s="11">
        <v>0</v>
      </c>
      <c r="U471" s="11">
        <v>71400000</v>
      </c>
      <c r="V471" s="11">
        <v>0</v>
      </c>
      <c r="W471" s="11">
        <v>71400000</v>
      </c>
      <c r="X471" s="11">
        <v>0</v>
      </c>
      <c r="Y471" s="11">
        <v>0</v>
      </c>
      <c r="Z471" s="11">
        <v>0</v>
      </c>
      <c r="AA471" s="11">
        <v>0</v>
      </c>
      <c r="AB471" s="11">
        <v>0</v>
      </c>
      <c r="AC471" s="11">
        <v>30000000</v>
      </c>
      <c r="AD471" s="11">
        <v>9332500</v>
      </c>
      <c r="AE471" s="11">
        <v>0</v>
      </c>
      <c r="AF471" s="11">
        <v>0</v>
      </c>
      <c r="AG471" s="11">
        <v>41400000</v>
      </c>
      <c r="AH471" s="11">
        <v>22920838</v>
      </c>
      <c r="AI471" s="11">
        <v>0</v>
      </c>
      <c r="AJ471" s="11">
        <v>0</v>
      </c>
      <c r="AK471" s="11">
        <v>0</v>
      </c>
      <c r="AL471" s="11">
        <v>46960000</v>
      </c>
      <c r="AM471" s="11">
        <v>0</v>
      </c>
      <c r="AN471" s="11">
        <v>0</v>
      </c>
      <c r="AO4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71400000</v>
      </c>
      <c r="AP4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79213338</v>
      </c>
      <c r="AR4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1" s="11">
        <f>Table_PBS_SQL_DB2_PBSSQL_PBS_NDP_Tina_CG_QtrlyPerformance_Final[[#This Row],[GOU REL]]+Table_PBS_SQL_DB2_PBSSQL_PBS_NDP_Tina_CG_QtrlyPerformance_Final[[#This Row],[EXT REL]]</f>
        <v>71400000</v>
      </c>
      <c r="AT471" s="11">
        <f>Table_PBS_SQL_DB2_PBSSQL_PBS_NDP_Tina_CG_QtrlyPerformance_Final[[#This Row],[GOU EXP]]+Table_PBS_SQL_DB2_PBSSQL_PBS_NDP_Tina_CG_QtrlyPerformance_Final[[#This Row],[EXT EXP]]</f>
        <v>79213338</v>
      </c>
      <c r="AU471" s="11" t="str">
        <f>IF(Table_PBS_SQL_DB2_PBSSQL_PBS_NDP_Tina_CG_QtrlyPerformance_Final[[#This Row],[Item_Code]]&gt;"300000", "Capital", "Recurrent")</f>
        <v>Recurrent</v>
      </c>
    </row>
    <row r="472" spans="1:47" x14ac:dyDescent="0.25">
      <c r="A472" t="s">
        <v>105</v>
      </c>
      <c r="B472" t="s">
        <v>106</v>
      </c>
      <c r="C472" t="s">
        <v>103</v>
      </c>
      <c r="D472" t="s">
        <v>1501</v>
      </c>
      <c r="E472" t="s">
        <v>75</v>
      </c>
      <c r="F472" t="s">
        <v>1502</v>
      </c>
      <c r="G472" t="s">
        <v>75</v>
      </c>
      <c r="H472" t="s">
        <v>1507</v>
      </c>
      <c r="I472" t="s">
        <v>493</v>
      </c>
      <c r="J472" t="s">
        <v>1508</v>
      </c>
      <c r="K472" t="s">
        <v>109</v>
      </c>
      <c r="L472" t="s">
        <v>1509</v>
      </c>
      <c r="M472" t="s">
        <v>1510</v>
      </c>
      <c r="N472" t="s">
        <v>1511</v>
      </c>
      <c r="O472" t="s">
        <v>1512</v>
      </c>
      <c r="P472" t="s">
        <v>1513</v>
      </c>
      <c r="Q472" s="11">
        <v>0</v>
      </c>
      <c r="R472" s="11">
        <v>0</v>
      </c>
      <c r="S472" s="11">
        <v>0</v>
      </c>
      <c r="T472" s="11">
        <v>0</v>
      </c>
      <c r="U472" s="11">
        <v>3189368404</v>
      </c>
      <c r="V472" s="11">
        <v>0</v>
      </c>
      <c r="W472" s="11">
        <v>3189368404</v>
      </c>
      <c r="X472" s="11">
        <v>0</v>
      </c>
      <c r="Y472" s="11">
        <v>0</v>
      </c>
      <c r="Z472" s="11">
        <v>0</v>
      </c>
      <c r="AA472" s="11">
        <v>0</v>
      </c>
      <c r="AB472" s="11">
        <v>0</v>
      </c>
      <c r="AC472" s="11">
        <v>2097000000</v>
      </c>
      <c r="AD472" s="11">
        <v>1124780747</v>
      </c>
      <c r="AE472" s="11">
        <v>0</v>
      </c>
      <c r="AF472" s="11">
        <v>0</v>
      </c>
      <c r="AG472" s="11">
        <v>600000000</v>
      </c>
      <c r="AH472" s="11">
        <v>12444438</v>
      </c>
      <c r="AI472" s="11">
        <v>0</v>
      </c>
      <c r="AJ472" s="11">
        <v>0</v>
      </c>
      <c r="AK472" s="11">
        <v>0</v>
      </c>
      <c r="AL472" s="11">
        <v>1258846720</v>
      </c>
      <c r="AM472" s="11">
        <v>0</v>
      </c>
      <c r="AN472" s="11">
        <v>0</v>
      </c>
      <c r="AO4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2697000000</v>
      </c>
      <c r="AP4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2396071905</v>
      </c>
      <c r="AR4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2" s="11">
        <f>Table_PBS_SQL_DB2_PBSSQL_PBS_NDP_Tina_CG_QtrlyPerformance_Final[[#This Row],[GOU REL]]+Table_PBS_SQL_DB2_PBSSQL_PBS_NDP_Tina_CG_QtrlyPerformance_Final[[#This Row],[EXT REL]]</f>
        <v>2697000000</v>
      </c>
      <c r="AT472" s="11">
        <f>Table_PBS_SQL_DB2_PBSSQL_PBS_NDP_Tina_CG_QtrlyPerformance_Final[[#This Row],[GOU EXP]]+Table_PBS_SQL_DB2_PBSSQL_PBS_NDP_Tina_CG_QtrlyPerformance_Final[[#This Row],[EXT EXP]]</f>
        <v>2396071905</v>
      </c>
      <c r="AU472" s="11" t="str">
        <f>IF(Table_PBS_SQL_DB2_PBSSQL_PBS_NDP_Tina_CG_QtrlyPerformance_Final[[#This Row],[Item_Code]]&gt;"300000", "Capital", "Recurrent")</f>
        <v>Capital</v>
      </c>
    </row>
    <row r="473" spans="1:47" x14ac:dyDescent="0.25">
      <c r="A473" t="s">
        <v>105</v>
      </c>
      <c r="B473" t="s">
        <v>106</v>
      </c>
      <c r="C473" t="s">
        <v>103</v>
      </c>
      <c r="D473" t="s">
        <v>1501</v>
      </c>
      <c r="E473" t="s">
        <v>75</v>
      </c>
      <c r="F473" t="s">
        <v>1502</v>
      </c>
      <c r="G473" t="s">
        <v>75</v>
      </c>
      <c r="H473" t="s">
        <v>1507</v>
      </c>
      <c r="I473" t="s">
        <v>467</v>
      </c>
      <c r="J473" t="s">
        <v>1514</v>
      </c>
      <c r="K473" t="s">
        <v>113</v>
      </c>
      <c r="L473" t="s">
        <v>1515</v>
      </c>
      <c r="M473" t="s">
        <v>1505</v>
      </c>
      <c r="N473" t="s">
        <v>1506</v>
      </c>
      <c r="O473" t="s">
        <v>1516</v>
      </c>
      <c r="P473" t="s">
        <v>1517</v>
      </c>
      <c r="Q473" s="11">
        <v>1E-4</v>
      </c>
      <c r="R473" s="11">
        <v>0</v>
      </c>
      <c r="S473" s="11">
        <v>0</v>
      </c>
      <c r="T473" s="11">
        <v>0</v>
      </c>
      <c r="U473" s="11">
        <v>1E-4</v>
      </c>
      <c r="V473" s="11">
        <v>0</v>
      </c>
      <c r="W473" s="11">
        <v>0</v>
      </c>
      <c r="X473" s="11">
        <v>0</v>
      </c>
      <c r="Y473" s="11">
        <v>0</v>
      </c>
      <c r="Z473" s="11">
        <v>0</v>
      </c>
      <c r="AA473" s="11">
        <v>0</v>
      </c>
      <c r="AB473" s="11">
        <v>0</v>
      </c>
      <c r="AC473" s="11">
        <v>0</v>
      </c>
      <c r="AD473" s="11">
        <v>0</v>
      </c>
      <c r="AE473" s="11">
        <v>0</v>
      </c>
      <c r="AF473" s="11">
        <v>0</v>
      </c>
      <c r="AG473" s="11">
        <v>0</v>
      </c>
      <c r="AH473" s="11">
        <v>0</v>
      </c>
      <c r="AI473" s="11">
        <v>0</v>
      </c>
      <c r="AJ473" s="11">
        <v>0</v>
      </c>
      <c r="AK473" s="11">
        <v>0</v>
      </c>
      <c r="AL473" s="11">
        <v>0</v>
      </c>
      <c r="AM473" s="11">
        <v>0</v>
      </c>
      <c r="AN473" s="11">
        <v>0</v>
      </c>
      <c r="AO4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3" s="11">
        <f>Table_PBS_SQL_DB2_PBSSQL_PBS_NDP_Tina_CG_QtrlyPerformance_Final[[#This Row],[GOU REL]]+Table_PBS_SQL_DB2_PBSSQL_PBS_NDP_Tina_CG_QtrlyPerformance_Final[[#This Row],[EXT REL]]</f>
        <v>0</v>
      </c>
      <c r="AT473" s="11">
        <f>Table_PBS_SQL_DB2_PBSSQL_PBS_NDP_Tina_CG_QtrlyPerformance_Final[[#This Row],[GOU EXP]]+Table_PBS_SQL_DB2_PBSSQL_PBS_NDP_Tina_CG_QtrlyPerformance_Final[[#This Row],[EXT EXP]]</f>
        <v>0</v>
      </c>
      <c r="AU473" s="11" t="str">
        <f>IF(Table_PBS_SQL_DB2_PBSSQL_PBS_NDP_Tina_CG_QtrlyPerformance_Final[[#This Row],[Item_Code]]&gt;"300000", "Capital", "Recurrent")</f>
        <v>Capital</v>
      </c>
    </row>
    <row r="474" spans="1:47" x14ac:dyDescent="0.25">
      <c r="A474" t="s">
        <v>105</v>
      </c>
      <c r="B474" t="s">
        <v>106</v>
      </c>
      <c r="C474" t="s">
        <v>103</v>
      </c>
      <c r="D474" t="s">
        <v>1501</v>
      </c>
      <c r="E474" t="s">
        <v>87</v>
      </c>
      <c r="F474" t="s">
        <v>1518</v>
      </c>
      <c r="G474" t="s">
        <v>31</v>
      </c>
      <c r="H474" t="s">
        <v>881</v>
      </c>
      <c r="I474" t="s">
        <v>493</v>
      </c>
      <c r="J474" t="s">
        <v>1131</v>
      </c>
      <c r="K474" t="s">
        <v>107</v>
      </c>
      <c r="L474" t="s">
        <v>1519</v>
      </c>
      <c r="M474" t="s">
        <v>866</v>
      </c>
      <c r="N474" t="s">
        <v>867</v>
      </c>
      <c r="O474" t="s">
        <v>1025</v>
      </c>
      <c r="P474" t="s">
        <v>1026</v>
      </c>
      <c r="Q474" s="11">
        <v>0</v>
      </c>
      <c r="R474" s="11">
        <v>0</v>
      </c>
      <c r="S474" s="11">
        <v>0</v>
      </c>
      <c r="T474" s="11">
        <v>0</v>
      </c>
      <c r="U474" s="11">
        <v>80000000</v>
      </c>
      <c r="V474" s="11">
        <v>0</v>
      </c>
      <c r="W474" s="11">
        <v>80000000</v>
      </c>
      <c r="X474" s="11">
        <v>0</v>
      </c>
      <c r="Y474" s="11">
        <v>0</v>
      </c>
      <c r="Z474" s="11">
        <v>0</v>
      </c>
      <c r="AA474" s="11">
        <v>0</v>
      </c>
      <c r="AB474" s="11">
        <v>0</v>
      </c>
      <c r="AC474" s="11">
        <v>40000000</v>
      </c>
      <c r="AD474" s="11">
        <v>37130000</v>
      </c>
      <c r="AE474" s="11">
        <v>0</v>
      </c>
      <c r="AF474" s="11">
        <v>0</v>
      </c>
      <c r="AG474" s="11">
        <v>40000000</v>
      </c>
      <c r="AH474" s="11">
        <v>0</v>
      </c>
      <c r="AI474" s="11">
        <v>0</v>
      </c>
      <c r="AJ474" s="11">
        <v>0</v>
      </c>
      <c r="AK474" s="11">
        <v>0</v>
      </c>
      <c r="AL474" s="11">
        <v>42000000</v>
      </c>
      <c r="AM474" s="11">
        <v>0</v>
      </c>
      <c r="AN474" s="11">
        <v>0</v>
      </c>
      <c r="AO4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4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79130000</v>
      </c>
      <c r="AR4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4" s="11">
        <f>Table_PBS_SQL_DB2_PBSSQL_PBS_NDP_Tina_CG_QtrlyPerformance_Final[[#This Row],[GOU REL]]+Table_PBS_SQL_DB2_PBSSQL_PBS_NDP_Tina_CG_QtrlyPerformance_Final[[#This Row],[EXT REL]]</f>
        <v>80000000</v>
      </c>
      <c r="AT474" s="11">
        <f>Table_PBS_SQL_DB2_PBSSQL_PBS_NDP_Tina_CG_QtrlyPerformance_Final[[#This Row],[GOU EXP]]+Table_PBS_SQL_DB2_PBSSQL_PBS_NDP_Tina_CG_QtrlyPerformance_Final[[#This Row],[EXT EXP]]</f>
        <v>79130000</v>
      </c>
      <c r="AU474" s="11" t="str">
        <f>IF(Table_PBS_SQL_DB2_PBSSQL_PBS_NDP_Tina_CG_QtrlyPerformance_Final[[#This Row],[Item_Code]]&gt;"300000", "Capital", "Recurrent")</f>
        <v>Recurrent</v>
      </c>
    </row>
    <row r="475" spans="1:47" x14ac:dyDescent="0.25">
      <c r="A475" t="s">
        <v>105</v>
      </c>
      <c r="B475" t="s">
        <v>106</v>
      </c>
      <c r="C475" t="s">
        <v>103</v>
      </c>
      <c r="D475" t="s">
        <v>1501</v>
      </c>
      <c r="E475" t="s">
        <v>87</v>
      </c>
      <c r="F475" t="s">
        <v>1518</v>
      </c>
      <c r="G475" t="s">
        <v>31</v>
      </c>
      <c r="H475" t="s">
        <v>881</v>
      </c>
      <c r="I475" t="s">
        <v>467</v>
      </c>
      <c r="J475" t="s">
        <v>1514</v>
      </c>
      <c r="K475" t="s">
        <v>107</v>
      </c>
      <c r="L475" t="s">
        <v>1519</v>
      </c>
      <c r="M475" t="s">
        <v>866</v>
      </c>
      <c r="N475" t="s">
        <v>867</v>
      </c>
      <c r="O475" t="s">
        <v>1516</v>
      </c>
      <c r="P475" t="s">
        <v>1517</v>
      </c>
      <c r="Q475" s="11">
        <v>2800000000</v>
      </c>
      <c r="R475" s="11">
        <v>0</v>
      </c>
      <c r="S475" s="11">
        <v>0</v>
      </c>
      <c r="T475" s="11">
        <v>0</v>
      </c>
      <c r="U475" s="11">
        <v>2800000000</v>
      </c>
      <c r="V475" s="11">
        <v>0</v>
      </c>
      <c r="W475" s="11">
        <v>0</v>
      </c>
      <c r="X475" s="11">
        <v>0</v>
      </c>
      <c r="Y475" s="11">
        <v>0</v>
      </c>
      <c r="Z475" s="11">
        <v>0</v>
      </c>
      <c r="AA475" s="11">
        <v>0</v>
      </c>
      <c r="AB475" s="11">
        <v>0</v>
      </c>
      <c r="AC475" s="11">
        <v>0</v>
      </c>
      <c r="AD475" s="11">
        <v>0</v>
      </c>
      <c r="AE475" s="11">
        <v>0</v>
      </c>
      <c r="AF475" s="11">
        <v>0</v>
      </c>
      <c r="AG475" s="11">
        <v>0</v>
      </c>
      <c r="AH475" s="11">
        <v>0</v>
      </c>
      <c r="AI475" s="11">
        <v>0</v>
      </c>
      <c r="AJ475" s="11">
        <v>0</v>
      </c>
      <c r="AK475" s="11">
        <v>0</v>
      </c>
      <c r="AL475" s="11">
        <v>0</v>
      </c>
      <c r="AM475" s="11">
        <v>0</v>
      </c>
      <c r="AN475" s="11">
        <v>0</v>
      </c>
      <c r="AO4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5" s="11">
        <f>Table_PBS_SQL_DB2_PBSSQL_PBS_NDP_Tina_CG_QtrlyPerformance_Final[[#This Row],[GOU REL]]+Table_PBS_SQL_DB2_PBSSQL_PBS_NDP_Tina_CG_QtrlyPerformance_Final[[#This Row],[EXT REL]]</f>
        <v>0</v>
      </c>
      <c r="AT475" s="11">
        <f>Table_PBS_SQL_DB2_PBSSQL_PBS_NDP_Tina_CG_QtrlyPerformance_Final[[#This Row],[GOU EXP]]+Table_PBS_SQL_DB2_PBSSQL_PBS_NDP_Tina_CG_QtrlyPerformance_Final[[#This Row],[EXT EXP]]</f>
        <v>0</v>
      </c>
      <c r="AU475" s="11" t="str">
        <f>IF(Table_PBS_SQL_DB2_PBSSQL_PBS_NDP_Tina_CG_QtrlyPerformance_Final[[#This Row],[Item_Code]]&gt;"300000", "Capital", "Recurrent")</f>
        <v>Capital</v>
      </c>
    </row>
    <row r="476" spans="1:47" x14ac:dyDescent="0.25">
      <c r="A476" t="s">
        <v>704</v>
      </c>
      <c r="B476" t="s">
        <v>1520</v>
      </c>
      <c r="C476" t="s">
        <v>702</v>
      </c>
      <c r="D476" t="s">
        <v>1521</v>
      </c>
      <c r="E476" t="s">
        <v>31</v>
      </c>
      <c r="F476" t="s">
        <v>862</v>
      </c>
      <c r="G476" t="s">
        <v>75</v>
      </c>
      <c r="H476" t="s">
        <v>1522</v>
      </c>
      <c r="I476" t="s">
        <v>47</v>
      </c>
      <c r="J476" t="s">
        <v>864</v>
      </c>
      <c r="K476" t="s">
        <v>708</v>
      </c>
      <c r="L476" t="s">
        <v>1523</v>
      </c>
      <c r="M476" t="s">
        <v>866</v>
      </c>
      <c r="N476" t="s">
        <v>867</v>
      </c>
      <c r="O476" t="s">
        <v>1204</v>
      </c>
      <c r="P476" t="s">
        <v>1205</v>
      </c>
      <c r="Q476" s="11">
        <v>0</v>
      </c>
      <c r="R476" s="11">
        <v>0</v>
      </c>
      <c r="S476" s="11">
        <v>0</v>
      </c>
      <c r="T476" s="11">
        <v>0</v>
      </c>
      <c r="U476" s="11">
        <v>339800000</v>
      </c>
      <c r="V476" s="11">
        <v>0</v>
      </c>
      <c r="W476" s="11">
        <v>339800000</v>
      </c>
      <c r="X476" s="11">
        <v>0</v>
      </c>
      <c r="Y476" s="11">
        <v>0</v>
      </c>
      <c r="Z476" s="11">
        <v>0</v>
      </c>
      <c r="AA476" s="11">
        <v>0</v>
      </c>
      <c r="AB476" s="11">
        <v>0</v>
      </c>
      <c r="AC476" s="11">
        <v>339800000</v>
      </c>
      <c r="AD476" s="11">
        <v>0</v>
      </c>
      <c r="AE476" s="11">
        <v>0</v>
      </c>
      <c r="AF476" s="11">
        <v>0</v>
      </c>
      <c r="AG476" s="11">
        <v>0</v>
      </c>
      <c r="AH476" s="11">
        <v>89302400</v>
      </c>
      <c r="AI476" s="11">
        <v>0</v>
      </c>
      <c r="AJ476" s="11">
        <v>0</v>
      </c>
      <c r="AK476" s="11">
        <v>0</v>
      </c>
      <c r="AL476" s="11">
        <v>250497600</v>
      </c>
      <c r="AM476" s="11">
        <v>0</v>
      </c>
      <c r="AN476" s="11">
        <v>0</v>
      </c>
      <c r="AO4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339800000</v>
      </c>
      <c r="AP4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339800000</v>
      </c>
      <c r="AR4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6" s="11">
        <f>Table_PBS_SQL_DB2_PBSSQL_PBS_NDP_Tina_CG_QtrlyPerformance_Final[[#This Row],[GOU REL]]+Table_PBS_SQL_DB2_PBSSQL_PBS_NDP_Tina_CG_QtrlyPerformance_Final[[#This Row],[EXT REL]]</f>
        <v>339800000</v>
      </c>
      <c r="AT476" s="11">
        <f>Table_PBS_SQL_DB2_PBSSQL_PBS_NDP_Tina_CG_QtrlyPerformance_Final[[#This Row],[GOU EXP]]+Table_PBS_SQL_DB2_PBSSQL_PBS_NDP_Tina_CG_QtrlyPerformance_Final[[#This Row],[EXT EXP]]</f>
        <v>339800000</v>
      </c>
      <c r="AU476" s="11" t="str">
        <f>IF(Table_PBS_SQL_DB2_PBSSQL_PBS_NDP_Tina_CG_QtrlyPerformance_Final[[#This Row],[Item_Code]]&gt;"300000", "Capital", "Recurrent")</f>
        <v>Capital</v>
      </c>
    </row>
    <row r="477" spans="1:47" x14ac:dyDescent="0.25">
      <c r="A477" t="s">
        <v>533</v>
      </c>
      <c r="B477" t="s">
        <v>1524</v>
      </c>
      <c r="C477" t="s">
        <v>491</v>
      </c>
      <c r="D477" t="s">
        <v>861</v>
      </c>
      <c r="E477" t="s">
        <v>97</v>
      </c>
      <c r="F477" t="s">
        <v>1525</v>
      </c>
      <c r="G477" t="s">
        <v>75</v>
      </c>
      <c r="H477" t="s">
        <v>1526</v>
      </c>
      <c r="I477" t="s">
        <v>493</v>
      </c>
      <c r="J477" t="s">
        <v>864</v>
      </c>
      <c r="K477" t="s">
        <v>535</v>
      </c>
      <c r="L477" t="s">
        <v>1527</v>
      </c>
      <c r="M477" t="s">
        <v>866</v>
      </c>
      <c r="N477" t="s">
        <v>867</v>
      </c>
      <c r="O477" t="s">
        <v>957</v>
      </c>
      <c r="P477" t="s">
        <v>958</v>
      </c>
      <c r="Q477" s="11">
        <v>0</v>
      </c>
      <c r="R477" s="11">
        <v>0</v>
      </c>
      <c r="S477" s="11">
        <v>0</v>
      </c>
      <c r="T477" s="11">
        <v>0</v>
      </c>
      <c r="U477" s="11">
        <v>57600000</v>
      </c>
      <c r="V477" s="11">
        <v>0</v>
      </c>
      <c r="W477" s="11">
        <v>57600000</v>
      </c>
      <c r="X477" s="11">
        <v>0</v>
      </c>
      <c r="Y477" s="11">
        <v>0</v>
      </c>
      <c r="Z477" s="11">
        <v>0</v>
      </c>
      <c r="AA477" s="11">
        <v>0</v>
      </c>
      <c r="AB477" s="11">
        <v>0</v>
      </c>
      <c r="AC477" s="11">
        <v>40004080</v>
      </c>
      <c r="AD477" s="11">
        <v>0</v>
      </c>
      <c r="AE477" s="11">
        <v>0</v>
      </c>
      <c r="AF477" s="11">
        <v>0</v>
      </c>
      <c r="AG477" s="11">
        <v>0</v>
      </c>
      <c r="AH477" s="11">
        <v>38700165</v>
      </c>
      <c r="AI477" s="11">
        <v>0</v>
      </c>
      <c r="AJ477" s="11">
        <v>0</v>
      </c>
      <c r="AK477" s="11">
        <v>15601591</v>
      </c>
      <c r="AL477" s="11">
        <v>16850000</v>
      </c>
      <c r="AM477" s="11">
        <v>0</v>
      </c>
      <c r="AN477" s="11">
        <v>0</v>
      </c>
      <c r="AO4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55605671</v>
      </c>
      <c r="AP4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55550165</v>
      </c>
      <c r="AR4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7" s="11">
        <f>Table_PBS_SQL_DB2_PBSSQL_PBS_NDP_Tina_CG_QtrlyPerformance_Final[[#This Row],[GOU REL]]+Table_PBS_SQL_DB2_PBSSQL_PBS_NDP_Tina_CG_QtrlyPerformance_Final[[#This Row],[EXT REL]]</f>
        <v>55605671</v>
      </c>
      <c r="AT477" s="11">
        <f>Table_PBS_SQL_DB2_PBSSQL_PBS_NDP_Tina_CG_QtrlyPerformance_Final[[#This Row],[GOU EXP]]+Table_PBS_SQL_DB2_PBSSQL_PBS_NDP_Tina_CG_QtrlyPerformance_Final[[#This Row],[EXT EXP]]</f>
        <v>55550165</v>
      </c>
      <c r="AU477" s="11" t="str">
        <f>IF(Table_PBS_SQL_DB2_PBSSQL_PBS_NDP_Tina_CG_QtrlyPerformance_Final[[#This Row],[Item_Code]]&gt;"300000", "Capital", "Recurrent")</f>
        <v>Capital</v>
      </c>
    </row>
    <row r="478" spans="1:47" x14ac:dyDescent="0.25">
      <c r="A478" t="s">
        <v>537</v>
      </c>
      <c r="B478" t="s">
        <v>1528</v>
      </c>
      <c r="C478" t="s">
        <v>491</v>
      </c>
      <c r="D478" t="s">
        <v>861</v>
      </c>
      <c r="E478" t="s">
        <v>31</v>
      </c>
      <c r="F478" t="s">
        <v>862</v>
      </c>
      <c r="G478" t="s">
        <v>31</v>
      </c>
      <c r="H478" t="s">
        <v>1529</v>
      </c>
      <c r="I478" t="s">
        <v>493</v>
      </c>
      <c r="J478" t="s">
        <v>1530</v>
      </c>
      <c r="K478" t="s">
        <v>539</v>
      </c>
      <c r="L478" t="s">
        <v>1531</v>
      </c>
      <c r="M478" t="s">
        <v>866</v>
      </c>
      <c r="N478" t="s">
        <v>867</v>
      </c>
      <c r="O478" t="s">
        <v>957</v>
      </c>
      <c r="P478" t="s">
        <v>958</v>
      </c>
      <c r="Q478" s="11">
        <v>0</v>
      </c>
      <c r="R478" s="11">
        <v>0</v>
      </c>
      <c r="S478" s="11">
        <v>0</v>
      </c>
      <c r="T478" s="11">
        <v>0</v>
      </c>
      <c r="U478" s="11">
        <v>201078401</v>
      </c>
      <c r="V478" s="11">
        <v>0</v>
      </c>
      <c r="W478" s="11">
        <v>201078401</v>
      </c>
      <c r="X478" s="11">
        <v>0</v>
      </c>
      <c r="Y478" s="11">
        <v>0</v>
      </c>
      <c r="Z478" s="11">
        <v>0</v>
      </c>
      <c r="AA478" s="11">
        <v>0</v>
      </c>
      <c r="AB478" s="11">
        <v>0</v>
      </c>
      <c r="AC478" s="11">
        <v>0</v>
      </c>
      <c r="AD478" s="11">
        <v>0</v>
      </c>
      <c r="AE478" s="11">
        <v>0</v>
      </c>
      <c r="AF478" s="11">
        <v>0</v>
      </c>
      <c r="AG478" s="11">
        <v>201078401</v>
      </c>
      <c r="AH478" s="11">
        <v>0</v>
      </c>
      <c r="AI478" s="11">
        <v>0</v>
      </c>
      <c r="AJ478" s="11">
        <v>0</v>
      </c>
      <c r="AK478" s="11">
        <v>0</v>
      </c>
      <c r="AL478" s="11">
        <v>201067781</v>
      </c>
      <c r="AM478" s="11">
        <v>0</v>
      </c>
      <c r="AN478" s="11">
        <v>0</v>
      </c>
      <c r="AO4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201078401</v>
      </c>
      <c r="AP4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201067781</v>
      </c>
      <c r="AR4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8" s="11">
        <f>Table_PBS_SQL_DB2_PBSSQL_PBS_NDP_Tina_CG_QtrlyPerformance_Final[[#This Row],[GOU REL]]+Table_PBS_SQL_DB2_PBSSQL_PBS_NDP_Tina_CG_QtrlyPerformance_Final[[#This Row],[EXT REL]]</f>
        <v>201078401</v>
      </c>
      <c r="AT478" s="11">
        <f>Table_PBS_SQL_DB2_PBSSQL_PBS_NDP_Tina_CG_QtrlyPerformance_Final[[#This Row],[GOU EXP]]+Table_PBS_SQL_DB2_PBSSQL_PBS_NDP_Tina_CG_QtrlyPerformance_Final[[#This Row],[EXT EXP]]</f>
        <v>201067781</v>
      </c>
      <c r="AU478" s="11" t="str">
        <f>IF(Table_PBS_SQL_DB2_PBSSQL_PBS_NDP_Tina_CG_QtrlyPerformance_Final[[#This Row],[Item_Code]]&gt;"300000", "Capital", "Recurrent")</f>
        <v>Capital</v>
      </c>
    </row>
    <row r="479" spans="1:47" x14ac:dyDescent="0.25">
      <c r="A479" t="s">
        <v>313</v>
      </c>
      <c r="B479" t="s">
        <v>314</v>
      </c>
      <c r="C479" t="s">
        <v>293</v>
      </c>
      <c r="D479" t="s">
        <v>1206</v>
      </c>
      <c r="E479" t="s">
        <v>75</v>
      </c>
      <c r="F479" t="s">
        <v>1228</v>
      </c>
      <c r="G479" t="s">
        <v>31</v>
      </c>
      <c r="H479" t="s">
        <v>1532</v>
      </c>
      <c r="I479" t="s">
        <v>499</v>
      </c>
      <c r="J479" t="s">
        <v>1533</v>
      </c>
      <c r="K479" t="s">
        <v>315</v>
      </c>
      <c r="L479" t="s">
        <v>1534</v>
      </c>
      <c r="M479" t="s">
        <v>866</v>
      </c>
      <c r="N479" t="s">
        <v>867</v>
      </c>
      <c r="O479" t="s">
        <v>957</v>
      </c>
      <c r="P479" t="s">
        <v>958</v>
      </c>
      <c r="Q479" s="11">
        <v>0</v>
      </c>
      <c r="R479" s="11">
        <v>0</v>
      </c>
      <c r="S479" s="11">
        <v>0</v>
      </c>
      <c r="T479" s="11">
        <v>0</v>
      </c>
      <c r="U479" s="11">
        <v>120000000</v>
      </c>
      <c r="V479" s="11">
        <v>0</v>
      </c>
      <c r="W479" s="11">
        <v>120000000</v>
      </c>
      <c r="X479" s="11">
        <v>0</v>
      </c>
      <c r="Y479" s="11">
        <v>0</v>
      </c>
      <c r="Z479" s="11">
        <v>0</v>
      </c>
      <c r="AA479" s="11">
        <v>0</v>
      </c>
      <c r="AB479" s="11">
        <v>0</v>
      </c>
      <c r="AC479" s="11">
        <v>120000000</v>
      </c>
      <c r="AD479" s="11">
        <v>0</v>
      </c>
      <c r="AE479" s="11">
        <v>0</v>
      </c>
      <c r="AF479" s="11">
        <v>0</v>
      </c>
      <c r="AG479" s="11">
        <v>0</v>
      </c>
      <c r="AH479" s="11">
        <v>115935000</v>
      </c>
      <c r="AI479" s="11">
        <v>0</v>
      </c>
      <c r="AJ479" s="11">
        <v>0</v>
      </c>
      <c r="AK479" s="11">
        <v>0</v>
      </c>
      <c r="AL479" s="11">
        <v>4065000</v>
      </c>
      <c r="AM479" s="11">
        <v>0</v>
      </c>
      <c r="AN479" s="11">
        <v>0</v>
      </c>
      <c r="AO4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4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4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79" s="11">
        <f>Table_PBS_SQL_DB2_PBSSQL_PBS_NDP_Tina_CG_QtrlyPerformance_Final[[#This Row],[GOU REL]]+Table_PBS_SQL_DB2_PBSSQL_PBS_NDP_Tina_CG_QtrlyPerformance_Final[[#This Row],[EXT REL]]</f>
        <v>120000000</v>
      </c>
      <c r="AT479" s="11">
        <f>Table_PBS_SQL_DB2_PBSSQL_PBS_NDP_Tina_CG_QtrlyPerformance_Final[[#This Row],[GOU EXP]]+Table_PBS_SQL_DB2_PBSSQL_PBS_NDP_Tina_CG_QtrlyPerformance_Final[[#This Row],[EXT EXP]]</f>
        <v>120000000</v>
      </c>
      <c r="AU479" s="11" t="str">
        <f>IF(Table_PBS_SQL_DB2_PBSSQL_PBS_NDP_Tina_CG_QtrlyPerformance_Final[[#This Row],[Item_Code]]&gt;"300000", "Capital", "Recurrent")</f>
        <v>Capital</v>
      </c>
    </row>
    <row r="480" spans="1:47" x14ac:dyDescent="0.25">
      <c r="A480" t="s">
        <v>161</v>
      </c>
      <c r="B480" t="s">
        <v>1535</v>
      </c>
      <c r="C480" t="s">
        <v>119</v>
      </c>
      <c r="D480" t="s">
        <v>885</v>
      </c>
      <c r="E480" t="s">
        <v>31</v>
      </c>
      <c r="F480" t="s">
        <v>886</v>
      </c>
      <c r="G480" t="s">
        <v>31</v>
      </c>
      <c r="H480" t="s">
        <v>1536</v>
      </c>
      <c r="I480" t="s">
        <v>467</v>
      </c>
      <c r="J480" t="s">
        <v>953</v>
      </c>
      <c r="K480" t="s">
        <v>163</v>
      </c>
      <c r="L480" t="s">
        <v>1537</v>
      </c>
      <c r="M480" t="s">
        <v>955</v>
      </c>
      <c r="N480" t="s">
        <v>956</v>
      </c>
      <c r="O480" t="s">
        <v>1538</v>
      </c>
      <c r="P480" t="s">
        <v>1539</v>
      </c>
      <c r="Q480" s="11">
        <v>0</v>
      </c>
      <c r="R480" s="11">
        <v>0</v>
      </c>
      <c r="S480" s="11">
        <v>0</v>
      </c>
      <c r="T480" s="11">
        <v>0</v>
      </c>
      <c r="U480" s="11">
        <v>4000000</v>
      </c>
      <c r="V480" s="11">
        <v>0</v>
      </c>
      <c r="W480" s="11">
        <v>4000000</v>
      </c>
      <c r="X480" s="11">
        <v>0</v>
      </c>
      <c r="Y480" s="11">
        <v>0</v>
      </c>
      <c r="Z480" s="11">
        <v>0</v>
      </c>
      <c r="AA480" s="11">
        <v>0</v>
      </c>
      <c r="AB480" s="11">
        <v>0</v>
      </c>
      <c r="AC480" s="11">
        <v>2000000</v>
      </c>
      <c r="AD480" s="11">
        <v>1912000</v>
      </c>
      <c r="AE480" s="11">
        <v>0</v>
      </c>
      <c r="AF480" s="11">
        <v>0</v>
      </c>
      <c r="AG480" s="11">
        <v>1000000</v>
      </c>
      <c r="AH480" s="11">
        <v>980000</v>
      </c>
      <c r="AI480" s="11">
        <v>0</v>
      </c>
      <c r="AJ480" s="11">
        <v>0</v>
      </c>
      <c r="AK480" s="11">
        <v>0</v>
      </c>
      <c r="AL480" s="11">
        <v>0</v>
      </c>
      <c r="AM480" s="11">
        <v>0</v>
      </c>
      <c r="AN480" s="11">
        <v>0</v>
      </c>
      <c r="AO4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v>
      </c>
      <c r="AP4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2892000</v>
      </c>
      <c r="AR4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80" s="11">
        <f>Table_PBS_SQL_DB2_PBSSQL_PBS_NDP_Tina_CG_QtrlyPerformance_Final[[#This Row],[GOU REL]]+Table_PBS_SQL_DB2_PBSSQL_PBS_NDP_Tina_CG_QtrlyPerformance_Final[[#This Row],[EXT REL]]</f>
        <v>3000000</v>
      </c>
      <c r="AT480" s="11">
        <f>Table_PBS_SQL_DB2_PBSSQL_PBS_NDP_Tina_CG_QtrlyPerformance_Final[[#This Row],[GOU EXP]]+Table_PBS_SQL_DB2_PBSSQL_PBS_NDP_Tina_CG_QtrlyPerformance_Final[[#This Row],[EXT EXP]]</f>
        <v>2892000</v>
      </c>
      <c r="AU480" s="11" t="str">
        <f>IF(Table_PBS_SQL_DB2_PBSSQL_PBS_NDP_Tina_CG_QtrlyPerformance_Final[[#This Row],[Item_Code]]&gt;"300000", "Capital", "Recurrent")</f>
        <v>Recurrent</v>
      </c>
    </row>
    <row r="481" spans="1:47" x14ac:dyDescent="0.25">
      <c r="A481" t="s">
        <v>161</v>
      </c>
      <c r="B481" t="s">
        <v>1535</v>
      </c>
      <c r="C481" t="s">
        <v>119</v>
      </c>
      <c r="D481" t="s">
        <v>885</v>
      </c>
      <c r="E481" t="s">
        <v>31</v>
      </c>
      <c r="F481" t="s">
        <v>886</v>
      </c>
      <c r="G481" t="s">
        <v>31</v>
      </c>
      <c r="H481" t="s">
        <v>1536</v>
      </c>
      <c r="I481" t="s">
        <v>467</v>
      </c>
      <c r="J481" t="s">
        <v>953</v>
      </c>
      <c r="K481" t="s">
        <v>163</v>
      </c>
      <c r="L481" t="s">
        <v>1537</v>
      </c>
      <c r="M481" t="s">
        <v>955</v>
      </c>
      <c r="N481" t="s">
        <v>956</v>
      </c>
      <c r="O481" t="s">
        <v>1004</v>
      </c>
      <c r="P481" t="s">
        <v>868</v>
      </c>
      <c r="Q481" s="11">
        <v>0</v>
      </c>
      <c r="R481" s="11">
        <v>0</v>
      </c>
      <c r="S481" s="11">
        <v>0</v>
      </c>
      <c r="T481" s="11">
        <v>0</v>
      </c>
      <c r="U481" s="11">
        <v>129200000</v>
      </c>
      <c r="V481" s="11">
        <v>0</v>
      </c>
      <c r="W481" s="11">
        <v>129200000</v>
      </c>
      <c r="X481" s="11">
        <v>0</v>
      </c>
      <c r="Y481" s="11">
        <v>0</v>
      </c>
      <c r="Z481" s="11">
        <v>0</v>
      </c>
      <c r="AA481" s="11">
        <v>0</v>
      </c>
      <c r="AB481" s="11">
        <v>0</v>
      </c>
      <c r="AC481" s="11">
        <v>59800000</v>
      </c>
      <c r="AD481" s="11">
        <v>27628275</v>
      </c>
      <c r="AE481" s="11">
        <v>0</v>
      </c>
      <c r="AF481" s="11">
        <v>0</v>
      </c>
      <c r="AG481" s="11">
        <v>32300000</v>
      </c>
      <c r="AH481" s="11">
        <v>20638000</v>
      </c>
      <c r="AI481" s="11">
        <v>0</v>
      </c>
      <c r="AJ481" s="11">
        <v>0</v>
      </c>
      <c r="AK481" s="11">
        <v>32300000</v>
      </c>
      <c r="AL481" s="11">
        <v>69213725</v>
      </c>
      <c r="AM481" s="11">
        <v>0</v>
      </c>
      <c r="AN481" s="11">
        <v>0</v>
      </c>
      <c r="AO4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124400000</v>
      </c>
      <c r="AP4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117480000</v>
      </c>
      <c r="AR4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81" s="11">
        <f>Table_PBS_SQL_DB2_PBSSQL_PBS_NDP_Tina_CG_QtrlyPerformance_Final[[#This Row],[GOU REL]]+Table_PBS_SQL_DB2_PBSSQL_PBS_NDP_Tina_CG_QtrlyPerformance_Final[[#This Row],[EXT REL]]</f>
        <v>124400000</v>
      </c>
      <c r="AT481" s="11">
        <f>Table_PBS_SQL_DB2_PBSSQL_PBS_NDP_Tina_CG_QtrlyPerformance_Final[[#This Row],[GOU EXP]]+Table_PBS_SQL_DB2_PBSSQL_PBS_NDP_Tina_CG_QtrlyPerformance_Final[[#This Row],[EXT EXP]]</f>
        <v>117480000</v>
      </c>
      <c r="AU481" s="11" t="str">
        <f>IF(Table_PBS_SQL_DB2_PBSSQL_PBS_NDP_Tina_CG_QtrlyPerformance_Final[[#This Row],[Item_Code]]&gt;"300000", "Capital", "Recurrent")</f>
        <v>Recurrent</v>
      </c>
    </row>
    <row r="482" spans="1:47" x14ac:dyDescent="0.25">
      <c r="A482" t="s">
        <v>161</v>
      </c>
      <c r="B482" t="s">
        <v>1535</v>
      </c>
      <c r="C482" t="s">
        <v>119</v>
      </c>
      <c r="D482" t="s">
        <v>885</v>
      </c>
      <c r="E482" t="s">
        <v>31</v>
      </c>
      <c r="F482" t="s">
        <v>886</v>
      </c>
      <c r="G482" t="s">
        <v>31</v>
      </c>
      <c r="H482" t="s">
        <v>1536</v>
      </c>
      <c r="I482" t="s">
        <v>467</v>
      </c>
      <c r="J482" t="s">
        <v>953</v>
      </c>
      <c r="K482" t="s">
        <v>163</v>
      </c>
      <c r="L482" t="s">
        <v>1537</v>
      </c>
      <c r="M482" t="s">
        <v>1369</v>
      </c>
      <c r="N482" t="s">
        <v>1370</v>
      </c>
      <c r="O482" t="s">
        <v>906</v>
      </c>
      <c r="P482" t="s">
        <v>907</v>
      </c>
      <c r="Q482" s="11">
        <v>0</v>
      </c>
      <c r="R482" s="11">
        <v>0</v>
      </c>
      <c r="S482" s="11">
        <v>0</v>
      </c>
      <c r="T482" s="11">
        <v>0</v>
      </c>
      <c r="U482" s="11">
        <v>42000000</v>
      </c>
      <c r="V482" s="11">
        <v>0</v>
      </c>
      <c r="W482" s="11">
        <v>42000000</v>
      </c>
      <c r="X482" s="11">
        <v>0</v>
      </c>
      <c r="Y482" s="11">
        <v>0</v>
      </c>
      <c r="Z482" s="11">
        <v>0</v>
      </c>
      <c r="AA482" s="11">
        <v>0</v>
      </c>
      <c r="AB482" s="11">
        <v>0</v>
      </c>
      <c r="AC482" s="11">
        <v>10000000</v>
      </c>
      <c r="AD482" s="11">
        <v>7810000</v>
      </c>
      <c r="AE482" s="11">
        <v>0</v>
      </c>
      <c r="AF482" s="11">
        <v>0</v>
      </c>
      <c r="AG482" s="11">
        <v>11000000</v>
      </c>
      <c r="AH482" s="11">
        <v>2552720</v>
      </c>
      <c r="AI482" s="11">
        <v>0</v>
      </c>
      <c r="AJ482" s="11">
        <v>0</v>
      </c>
      <c r="AK482" s="11">
        <v>10000000</v>
      </c>
      <c r="AL482" s="11">
        <v>20637280</v>
      </c>
      <c r="AM482" s="11">
        <v>0</v>
      </c>
      <c r="AN482" s="11">
        <v>0</v>
      </c>
      <c r="AO4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31000000</v>
      </c>
      <c r="AP4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31000000</v>
      </c>
      <c r="AR4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82" s="11">
        <f>Table_PBS_SQL_DB2_PBSSQL_PBS_NDP_Tina_CG_QtrlyPerformance_Final[[#This Row],[GOU REL]]+Table_PBS_SQL_DB2_PBSSQL_PBS_NDP_Tina_CG_QtrlyPerformance_Final[[#This Row],[EXT REL]]</f>
        <v>31000000</v>
      </c>
      <c r="AT482" s="11">
        <f>Table_PBS_SQL_DB2_PBSSQL_PBS_NDP_Tina_CG_QtrlyPerformance_Final[[#This Row],[GOU EXP]]+Table_PBS_SQL_DB2_PBSSQL_PBS_NDP_Tina_CG_QtrlyPerformance_Final[[#This Row],[EXT EXP]]</f>
        <v>31000000</v>
      </c>
      <c r="AU482" s="11" t="str">
        <f>IF(Table_PBS_SQL_DB2_PBSSQL_PBS_NDP_Tina_CG_QtrlyPerformance_Final[[#This Row],[Item_Code]]&gt;"300000", "Capital", "Recurrent")</f>
        <v>Recurrent</v>
      </c>
    </row>
    <row r="483" spans="1:47" x14ac:dyDescent="0.25">
      <c r="A483" t="s">
        <v>161</v>
      </c>
      <c r="B483" t="s">
        <v>1535</v>
      </c>
      <c r="C483" t="s">
        <v>119</v>
      </c>
      <c r="D483" t="s">
        <v>885</v>
      </c>
      <c r="E483" t="s">
        <v>31</v>
      </c>
      <c r="F483" t="s">
        <v>886</v>
      </c>
      <c r="G483" t="s">
        <v>31</v>
      </c>
      <c r="H483" t="s">
        <v>1536</v>
      </c>
      <c r="I483" t="s">
        <v>467</v>
      </c>
      <c r="J483" t="s">
        <v>953</v>
      </c>
      <c r="K483" t="s">
        <v>163</v>
      </c>
      <c r="L483" t="s">
        <v>1537</v>
      </c>
      <c r="M483" t="s">
        <v>1369</v>
      </c>
      <c r="N483" t="s">
        <v>1370</v>
      </c>
      <c r="O483" t="s">
        <v>1085</v>
      </c>
      <c r="P483" t="s">
        <v>1086</v>
      </c>
      <c r="Q483" s="11">
        <v>0</v>
      </c>
      <c r="R483" s="11">
        <v>0</v>
      </c>
      <c r="S483" s="11">
        <v>0</v>
      </c>
      <c r="T483" s="11">
        <v>0</v>
      </c>
      <c r="U483" s="11">
        <v>30000000</v>
      </c>
      <c r="V483" s="11">
        <v>0</v>
      </c>
      <c r="W483" s="11">
        <v>30000000</v>
      </c>
      <c r="X483" s="11">
        <v>0</v>
      </c>
      <c r="Y483" s="11">
        <v>0</v>
      </c>
      <c r="Z483" s="11">
        <v>0</v>
      </c>
      <c r="AA483" s="11">
        <v>0</v>
      </c>
      <c r="AB483" s="11">
        <v>0</v>
      </c>
      <c r="AC483" s="11">
        <v>0</v>
      </c>
      <c r="AD483" s="11">
        <v>0</v>
      </c>
      <c r="AE483" s="11">
        <v>0</v>
      </c>
      <c r="AF483" s="11">
        <v>0</v>
      </c>
      <c r="AG483" s="11">
        <v>0</v>
      </c>
      <c r="AH483" s="11">
        <v>0</v>
      </c>
      <c r="AI483" s="11">
        <v>0</v>
      </c>
      <c r="AJ483" s="11">
        <v>0</v>
      </c>
      <c r="AK483" s="11">
        <v>0</v>
      </c>
      <c r="AL483" s="11">
        <v>0</v>
      </c>
      <c r="AM483" s="11">
        <v>0</v>
      </c>
      <c r="AN483" s="11">
        <v>0</v>
      </c>
      <c r="AO4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83" s="11">
        <f>Table_PBS_SQL_DB2_PBSSQL_PBS_NDP_Tina_CG_QtrlyPerformance_Final[[#This Row],[GOU REL]]+Table_PBS_SQL_DB2_PBSSQL_PBS_NDP_Tina_CG_QtrlyPerformance_Final[[#This Row],[EXT REL]]</f>
        <v>0</v>
      </c>
      <c r="AT483" s="11">
        <f>Table_PBS_SQL_DB2_PBSSQL_PBS_NDP_Tina_CG_QtrlyPerformance_Final[[#This Row],[GOU EXP]]+Table_PBS_SQL_DB2_PBSSQL_PBS_NDP_Tina_CG_QtrlyPerformance_Final[[#This Row],[EXT EXP]]</f>
        <v>0</v>
      </c>
      <c r="AU483" s="11" t="str">
        <f>IF(Table_PBS_SQL_DB2_PBSSQL_PBS_NDP_Tina_CG_QtrlyPerformance_Final[[#This Row],[Item_Code]]&gt;"300000", "Capital", "Recurrent")</f>
        <v>Recurrent</v>
      </c>
    </row>
    <row r="484" spans="1:47" x14ac:dyDescent="0.25">
      <c r="A484" t="s">
        <v>161</v>
      </c>
      <c r="B484" t="s">
        <v>1535</v>
      </c>
      <c r="C484" t="s">
        <v>119</v>
      </c>
      <c r="D484" t="s">
        <v>885</v>
      </c>
      <c r="E484" t="s">
        <v>31</v>
      </c>
      <c r="F484" t="s">
        <v>886</v>
      </c>
      <c r="G484" t="s">
        <v>31</v>
      </c>
      <c r="H484" t="s">
        <v>1536</v>
      </c>
      <c r="I484" t="s">
        <v>467</v>
      </c>
      <c r="J484" t="s">
        <v>953</v>
      </c>
      <c r="K484" t="s">
        <v>163</v>
      </c>
      <c r="L484" t="s">
        <v>1537</v>
      </c>
      <c r="M484" t="s">
        <v>1540</v>
      </c>
      <c r="N484" t="s">
        <v>1541</v>
      </c>
      <c r="O484" t="s">
        <v>1542</v>
      </c>
      <c r="P484" t="s">
        <v>1543</v>
      </c>
      <c r="Q484" s="11">
        <v>0</v>
      </c>
      <c r="R484" s="11">
        <v>0</v>
      </c>
      <c r="S484" s="11">
        <v>0</v>
      </c>
      <c r="T484" s="11">
        <v>0</v>
      </c>
      <c r="U484" s="11">
        <v>50000000</v>
      </c>
      <c r="V484" s="11">
        <v>0</v>
      </c>
      <c r="W484" s="11">
        <v>50000000</v>
      </c>
      <c r="X484" s="11">
        <v>0</v>
      </c>
      <c r="Y484" s="11">
        <v>0</v>
      </c>
      <c r="Z484" s="11">
        <v>0</v>
      </c>
      <c r="AA484" s="11">
        <v>0</v>
      </c>
      <c r="AB484" s="11">
        <v>0</v>
      </c>
      <c r="AC484" s="11">
        <v>0</v>
      </c>
      <c r="AD484" s="11">
        <v>0</v>
      </c>
      <c r="AE484" s="11">
        <v>0</v>
      </c>
      <c r="AF484" s="11">
        <v>0</v>
      </c>
      <c r="AG484" s="11">
        <v>0</v>
      </c>
      <c r="AH484" s="11">
        <v>0</v>
      </c>
      <c r="AI484" s="11">
        <v>0</v>
      </c>
      <c r="AJ484" s="11">
        <v>0</v>
      </c>
      <c r="AK484" s="11">
        <v>0</v>
      </c>
      <c r="AL484" s="11">
        <v>0</v>
      </c>
      <c r="AM484" s="11">
        <v>0</v>
      </c>
      <c r="AN484" s="11">
        <v>0</v>
      </c>
      <c r="AO4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84" s="11">
        <f>Table_PBS_SQL_DB2_PBSSQL_PBS_NDP_Tina_CG_QtrlyPerformance_Final[[#This Row],[GOU REL]]+Table_PBS_SQL_DB2_PBSSQL_PBS_NDP_Tina_CG_QtrlyPerformance_Final[[#This Row],[EXT REL]]</f>
        <v>0</v>
      </c>
      <c r="AT484" s="11">
        <f>Table_PBS_SQL_DB2_PBSSQL_PBS_NDP_Tina_CG_QtrlyPerformance_Final[[#This Row],[GOU EXP]]+Table_PBS_SQL_DB2_PBSSQL_PBS_NDP_Tina_CG_QtrlyPerformance_Final[[#This Row],[EXT EXP]]</f>
        <v>0</v>
      </c>
      <c r="AU484" s="11" t="str">
        <f>IF(Table_PBS_SQL_DB2_PBSSQL_PBS_NDP_Tina_CG_QtrlyPerformance_Final[[#This Row],[Item_Code]]&gt;"300000", "Capital", "Recurrent")</f>
        <v>Capital</v>
      </c>
    </row>
    <row r="485" spans="1:47" x14ac:dyDescent="0.25">
      <c r="A485" t="s">
        <v>161</v>
      </c>
      <c r="B485" t="s">
        <v>1535</v>
      </c>
      <c r="C485" t="s">
        <v>119</v>
      </c>
      <c r="D485" t="s">
        <v>885</v>
      </c>
      <c r="E485" t="s">
        <v>31</v>
      </c>
      <c r="F485" t="s">
        <v>886</v>
      </c>
      <c r="G485" t="s">
        <v>31</v>
      </c>
      <c r="H485" t="s">
        <v>1536</v>
      </c>
      <c r="I485" t="s">
        <v>467</v>
      </c>
      <c r="J485" t="s">
        <v>953</v>
      </c>
      <c r="K485" t="s">
        <v>163</v>
      </c>
      <c r="L485" t="s">
        <v>1537</v>
      </c>
      <c r="M485" t="s">
        <v>1544</v>
      </c>
      <c r="N485" t="s">
        <v>1545</v>
      </c>
      <c r="O485" t="s">
        <v>906</v>
      </c>
      <c r="P485" t="s">
        <v>907</v>
      </c>
      <c r="Q485" s="11">
        <v>0</v>
      </c>
      <c r="R485" s="11">
        <v>0</v>
      </c>
      <c r="S485" s="11">
        <v>0</v>
      </c>
      <c r="T485" s="11">
        <v>0</v>
      </c>
      <c r="U485" s="11">
        <v>38600000</v>
      </c>
      <c r="V485" s="11">
        <v>0</v>
      </c>
      <c r="W485" s="11">
        <v>38600000</v>
      </c>
      <c r="X485" s="11">
        <v>0</v>
      </c>
      <c r="Y485" s="11">
        <v>0</v>
      </c>
      <c r="Z485" s="11">
        <v>0</v>
      </c>
      <c r="AA485" s="11">
        <v>0</v>
      </c>
      <c r="AB485" s="11">
        <v>0</v>
      </c>
      <c r="AC485" s="11">
        <v>9650000</v>
      </c>
      <c r="AD485" s="11">
        <v>4454040</v>
      </c>
      <c r="AE485" s="11">
        <v>0</v>
      </c>
      <c r="AF485" s="11">
        <v>0</v>
      </c>
      <c r="AG485" s="11">
        <v>9650000</v>
      </c>
      <c r="AH485" s="11">
        <v>0</v>
      </c>
      <c r="AI485" s="11">
        <v>0</v>
      </c>
      <c r="AJ485" s="11">
        <v>0</v>
      </c>
      <c r="AK485" s="11">
        <v>0</v>
      </c>
      <c r="AL485" s="11">
        <v>14495959</v>
      </c>
      <c r="AM485" s="11">
        <v>0</v>
      </c>
      <c r="AN485" s="11">
        <v>0</v>
      </c>
      <c r="AO4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19300000</v>
      </c>
      <c r="AP4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18949999</v>
      </c>
      <c r="AR4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85" s="11">
        <f>Table_PBS_SQL_DB2_PBSSQL_PBS_NDP_Tina_CG_QtrlyPerformance_Final[[#This Row],[GOU REL]]+Table_PBS_SQL_DB2_PBSSQL_PBS_NDP_Tina_CG_QtrlyPerformance_Final[[#This Row],[EXT REL]]</f>
        <v>19300000</v>
      </c>
      <c r="AT485" s="11">
        <f>Table_PBS_SQL_DB2_PBSSQL_PBS_NDP_Tina_CG_QtrlyPerformance_Final[[#This Row],[GOU EXP]]+Table_PBS_SQL_DB2_PBSSQL_PBS_NDP_Tina_CG_QtrlyPerformance_Final[[#This Row],[EXT EXP]]</f>
        <v>18949999</v>
      </c>
      <c r="AU485" s="11" t="str">
        <f>IF(Table_PBS_SQL_DB2_PBSSQL_PBS_NDP_Tina_CG_QtrlyPerformance_Final[[#This Row],[Item_Code]]&gt;"300000", "Capital", "Recurrent")</f>
        <v>Recurrent</v>
      </c>
    </row>
    <row r="486" spans="1:47" x14ac:dyDescent="0.25">
      <c r="A486" t="s">
        <v>161</v>
      </c>
      <c r="B486" t="s">
        <v>1535</v>
      </c>
      <c r="C486" t="s">
        <v>119</v>
      </c>
      <c r="D486" t="s">
        <v>885</v>
      </c>
      <c r="E486" t="s">
        <v>31</v>
      </c>
      <c r="F486" t="s">
        <v>886</v>
      </c>
      <c r="G486" t="s">
        <v>31</v>
      </c>
      <c r="H486" t="s">
        <v>1536</v>
      </c>
      <c r="I486" t="s">
        <v>467</v>
      </c>
      <c r="J486" t="s">
        <v>953</v>
      </c>
      <c r="K486" t="s">
        <v>163</v>
      </c>
      <c r="L486" t="s">
        <v>1537</v>
      </c>
      <c r="M486" t="s">
        <v>1546</v>
      </c>
      <c r="N486" t="s">
        <v>1547</v>
      </c>
      <c r="O486" t="s">
        <v>904</v>
      </c>
      <c r="P486" t="s">
        <v>905</v>
      </c>
      <c r="Q486" s="11">
        <v>0</v>
      </c>
      <c r="R486" s="11">
        <v>0</v>
      </c>
      <c r="S486" s="11">
        <v>0</v>
      </c>
      <c r="T486" s="11">
        <v>0</v>
      </c>
      <c r="U486" s="11">
        <v>30000000</v>
      </c>
      <c r="V486" s="11">
        <v>0</v>
      </c>
      <c r="W486" s="11">
        <v>30000000</v>
      </c>
      <c r="X486" s="11">
        <v>0</v>
      </c>
      <c r="Y486" s="11">
        <v>0</v>
      </c>
      <c r="Z486" s="11">
        <v>0</v>
      </c>
      <c r="AA486" s="11">
        <v>0</v>
      </c>
      <c r="AB486" s="11">
        <v>0</v>
      </c>
      <c r="AC486" s="11">
        <v>8000000</v>
      </c>
      <c r="AD486" s="11">
        <v>1000000</v>
      </c>
      <c r="AE486" s="11">
        <v>0</v>
      </c>
      <c r="AF486" s="11">
        <v>0</v>
      </c>
      <c r="AG486" s="11">
        <v>8000000</v>
      </c>
      <c r="AH486" s="11">
        <v>2000000</v>
      </c>
      <c r="AI486" s="11">
        <v>0</v>
      </c>
      <c r="AJ486" s="11">
        <v>0</v>
      </c>
      <c r="AK486" s="11">
        <v>0</v>
      </c>
      <c r="AL486" s="11">
        <v>12954380</v>
      </c>
      <c r="AM486" s="11">
        <v>0</v>
      </c>
      <c r="AN486" s="11">
        <v>0</v>
      </c>
      <c r="AO4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4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15954380</v>
      </c>
      <c r="AR4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86" s="11">
        <f>Table_PBS_SQL_DB2_PBSSQL_PBS_NDP_Tina_CG_QtrlyPerformance_Final[[#This Row],[GOU REL]]+Table_PBS_SQL_DB2_PBSSQL_PBS_NDP_Tina_CG_QtrlyPerformance_Final[[#This Row],[EXT REL]]</f>
        <v>16000000</v>
      </c>
      <c r="AT486" s="11">
        <f>Table_PBS_SQL_DB2_PBSSQL_PBS_NDP_Tina_CG_QtrlyPerformance_Final[[#This Row],[GOU EXP]]+Table_PBS_SQL_DB2_PBSSQL_PBS_NDP_Tina_CG_QtrlyPerformance_Final[[#This Row],[EXT EXP]]</f>
        <v>15954380</v>
      </c>
      <c r="AU486" s="11" t="str">
        <f>IF(Table_PBS_SQL_DB2_PBSSQL_PBS_NDP_Tina_CG_QtrlyPerformance_Final[[#This Row],[Item_Code]]&gt;"300000", "Capital", "Recurrent")</f>
        <v>Recurrent</v>
      </c>
    </row>
    <row r="487" spans="1:47" x14ac:dyDescent="0.25">
      <c r="A487" t="s">
        <v>161</v>
      </c>
      <c r="B487" t="s">
        <v>1535</v>
      </c>
      <c r="C487" t="s">
        <v>119</v>
      </c>
      <c r="D487" t="s">
        <v>885</v>
      </c>
      <c r="E487" t="s">
        <v>31</v>
      </c>
      <c r="F487" t="s">
        <v>886</v>
      </c>
      <c r="G487" t="s">
        <v>31</v>
      </c>
      <c r="H487" t="s">
        <v>1536</v>
      </c>
      <c r="I487" t="s">
        <v>467</v>
      </c>
      <c r="J487" t="s">
        <v>953</v>
      </c>
      <c r="K487" t="s">
        <v>163</v>
      </c>
      <c r="L487" t="s">
        <v>1537</v>
      </c>
      <c r="M487" t="s">
        <v>1546</v>
      </c>
      <c r="N487" t="s">
        <v>1547</v>
      </c>
      <c r="O487" t="s">
        <v>1025</v>
      </c>
      <c r="P487" t="s">
        <v>1026</v>
      </c>
      <c r="Q487" s="11">
        <v>0</v>
      </c>
      <c r="R487" s="11">
        <v>0</v>
      </c>
      <c r="S487" s="11">
        <v>0</v>
      </c>
      <c r="T487" s="11">
        <v>0</v>
      </c>
      <c r="U487" s="11">
        <v>8000000</v>
      </c>
      <c r="V487" s="11">
        <v>0</v>
      </c>
      <c r="W487" s="11">
        <v>8000000</v>
      </c>
      <c r="X487" s="11">
        <v>0</v>
      </c>
      <c r="Y487" s="11">
        <v>0</v>
      </c>
      <c r="Z487" s="11">
        <v>0</v>
      </c>
      <c r="AA487" s="11">
        <v>0</v>
      </c>
      <c r="AB487" s="11">
        <v>0</v>
      </c>
      <c r="AC487" s="11">
        <v>2000000</v>
      </c>
      <c r="AD487" s="11">
        <v>0</v>
      </c>
      <c r="AE487" s="11">
        <v>0</v>
      </c>
      <c r="AF487" s="11">
        <v>0</v>
      </c>
      <c r="AG487" s="11">
        <v>2000000</v>
      </c>
      <c r="AH487" s="11">
        <v>0</v>
      </c>
      <c r="AI487" s="11">
        <v>0</v>
      </c>
      <c r="AJ487" s="11">
        <v>0</v>
      </c>
      <c r="AK487" s="11">
        <v>0</v>
      </c>
      <c r="AL487" s="11">
        <v>3100000</v>
      </c>
      <c r="AM487" s="11">
        <v>0</v>
      </c>
      <c r="AN487" s="11">
        <v>0</v>
      </c>
      <c r="AO4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4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3100000</v>
      </c>
      <c r="AR4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87" s="11">
        <f>Table_PBS_SQL_DB2_PBSSQL_PBS_NDP_Tina_CG_QtrlyPerformance_Final[[#This Row],[GOU REL]]+Table_PBS_SQL_DB2_PBSSQL_PBS_NDP_Tina_CG_QtrlyPerformance_Final[[#This Row],[EXT REL]]</f>
        <v>4000000</v>
      </c>
      <c r="AT487" s="11">
        <f>Table_PBS_SQL_DB2_PBSSQL_PBS_NDP_Tina_CG_QtrlyPerformance_Final[[#This Row],[GOU EXP]]+Table_PBS_SQL_DB2_PBSSQL_PBS_NDP_Tina_CG_QtrlyPerformance_Final[[#This Row],[EXT EXP]]</f>
        <v>3100000</v>
      </c>
      <c r="AU487" s="11" t="str">
        <f>IF(Table_PBS_SQL_DB2_PBSSQL_PBS_NDP_Tina_CG_QtrlyPerformance_Final[[#This Row],[Item_Code]]&gt;"300000", "Capital", "Recurrent")</f>
        <v>Recurrent</v>
      </c>
    </row>
    <row r="488" spans="1:47" x14ac:dyDescent="0.25">
      <c r="A488" t="s">
        <v>242</v>
      </c>
      <c r="B488" t="s">
        <v>1548</v>
      </c>
      <c r="C488" t="s">
        <v>218</v>
      </c>
      <c r="D488" t="s">
        <v>1254</v>
      </c>
      <c r="E488" t="s">
        <v>87</v>
      </c>
      <c r="F488" t="s">
        <v>1264</v>
      </c>
      <c r="G488" t="s">
        <v>31</v>
      </c>
      <c r="H488" t="s">
        <v>1549</v>
      </c>
      <c r="I488" t="s">
        <v>896</v>
      </c>
      <c r="J488" t="s">
        <v>897</v>
      </c>
      <c r="K488" t="s">
        <v>1550</v>
      </c>
      <c r="L488" t="s">
        <v>1551</v>
      </c>
      <c r="M488" t="s">
        <v>1300</v>
      </c>
      <c r="N488" t="s">
        <v>1301</v>
      </c>
      <c r="O488" t="s">
        <v>1025</v>
      </c>
      <c r="P488" t="s">
        <v>1026</v>
      </c>
      <c r="Q488" s="11">
        <v>0</v>
      </c>
      <c r="R488" s="11">
        <v>0</v>
      </c>
      <c r="S488" s="11">
        <v>0</v>
      </c>
      <c r="T488" s="11">
        <v>0</v>
      </c>
      <c r="U488" s="11">
        <v>0</v>
      </c>
      <c r="V488" s="11">
        <v>0</v>
      </c>
      <c r="W488" s="11">
        <v>0</v>
      </c>
      <c r="X488" s="11">
        <v>0</v>
      </c>
      <c r="Y488" s="11">
        <v>0</v>
      </c>
      <c r="Z488" s="11">
        <v>0</v>
      </c>
      <c r="AA488" s="11">
        <v>400000000</v>
      </c>
      <c r="AB488" s="11">
        <v>400000000</v>
      </c>
      <c r="AC488" s="11">
        <v>0</v>
      </c>
      <c r="AD488" s="11">
        <v>0</v>
      </c>
      <c r="AE488" s="11">
        <v>2500000000</v>
      </c>
      <c r="AF488" s="11">
        <v>2500000000</v>
      </c>
      <c r="AG488" s="11">
        <v>0</v>
      </c>
      <c r="AH488" s="11">
        <v>0</v>
      </c>
      <c r="AI488" s="11">
        <v>0</v>
      </c>
      <c r="AJ488" s="11">
        <v>0</v>
      </c>
      <c r="AK488" s="11">
        <v>0</v>
      </c>
      <c r="AL488" s="11">
        <v>0</v>
      </c>
      <c r="AM488" s="11">
        <v>4169451717</v>
      </c>
      <c r="AN488" s="11">
        <v>4169451717</v>
      </c>
      <c r="AO4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7069451717</v>
      </c>
      <c r="AQ4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7069451717</v>
      </c>
      <c r="AS488" s="11">
        <f>Table_PBS_SQL_DB2_PBSSQL_PBS_NDP_Tina_CG_QtrlyPerformance_Final[[#This Row],[GOU REL]]+Table_PBS_SQL_DB2_PBSSQL_PBS_NDP_Tina_CG_QtrlyPerformance_Final[[#This Row],[EXT REL]]</f>
        <v>7069451717</v>
      </c>
      <c r="AT488" s="11">
        <f>Table_PBS_SQL_DB2_PBSSQL_PBS_NDP_Tina_CG_QtrlyPerformance_Final[[#This Row],[GOU EXP]]+Table_PBS_SQL_DB2_PBSSQL_PBS_NDP_Tina_CG_QtrlyPerformance_Final[[#This Row],[EXT EXP]]</f>
        <v>7069451717</v>
      </c>
      <c r="AU488" s="11" t="str">
        <f>IF(Table_PBS_SQL_DB2_PBSSQL_PBS_NDP_Tina_CG_QtrlyPerformance_Final[[#This Row],[Item_Code]]&gt;"300000", "Capital", "Recurrent")</f>
        <v>Recurrent</v>
      </c>
    </row>
    <row r="489" spans="1:47" x14ac:dyDescent="0.25">
      <c r="A489" t="s">
        <v>242</v>
      </c>
      <c r="B489" t="s">
        <v>1548</v>
      </c>
      <c r="C489" t="s">
        <v>218</v>
      </c>
      <c r="D489" t="s">
        <v>1254</v>
      </c>
      <c r="E489" t="s">
        <v>87</v>
      </c>
      <c r="F489" t="s">
        <v>1264</v>
      </c>
      <c r="G489" t="s">
        <v>31</v>
      </c>
      <c r="H489" t="s">
        <v>1549</v>
      </c>
      <c r="I489" t="s">
        <v>896</v>
      </c>
      <c r="J489" t="s">
        <v>897</v>
      </c>
      <c r="K489" t="s">
        <v>1550</v>
      </c>
      <c r="L489" t="s">
        <v>1551</v>
      </c>
      <c r="M489" t="s">
        <v>1300</v>
      </c>
      <c r="N489" t="s">
        <v>1301</v>
      </c>
      <c r="O489" t="s">
        <v>1302</v>
      </c>
      <c r="P489" t="s">
        <v>1303</v>
      </c>
      <c r="Q489" s="11">
        <v>0</v>
      </c>
      <c r="R489" s="11">
        <v>0</v>
      </c>
      <c r="S489" s="11">
        <v>0</v>
      </c>
      <c r="T489" s="11">
        <v>0</v>
      </c>
      <c r="U489" s="11">
        <v>0</v>
      </c>
      <c r="V489" s="11">
        <v>0</v>
      </c>
      <c r="W489" s="11">
        <v>0</v>
      </c>
      <c r="X489" s="11">
        <v>0</v>
      </c>
      <c r="Y489" s="11">
        <v>0</v>
      </c>
      <c r="Z489" s="11">
        <v>0</v>
      </c>
      <c r="AA489" s="11">
        <v>6300000000</v>
      </c>
      <c r="AB489" s="11">
        <v>6300000000</v>
      </c>
      <c r="AC489" s="11">
        <v>0</v>
      </c>
      <c r="AD489" s="11">
        <v>0</v>
      </c>
      <c r="AE489" s="11">
        <v>19577677237.560013</v>
      </c>
      <c r="AF489" s="11">
        <v>18270104265.751602</v>
      </c>
      <c r="AG489" s="11">
        <v>0</v>
      </c>
      <c r="AH489" s="11">
        <v>0</v>
      </c>
      <c r="AI489" s="11">
        <v>0</v>
      </c>
      <c r="AJ489" s="11">
        <v>0</v>
      </c>
      <c r="AK489" s="11">
        <v>0</v>
      </c>
      <c r="AL489" s="11">
        <v>0</v>
      </c>
      <c r="AM489" s="11">
        <v>31487146682.248402</v>
      </c>
      <c r="AN489" s="11">
        <v>31487146682.248402</v>
      </c>
      <c r="AO4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57364823919.808411</v>
      </c>
      <c r="AQ4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56057250948</v>
      </c>
      <c r="AS489" s="11">
        <f>Table_PBS_SQL_DB2_PBSSQL_PBS_NDP_Tina_CG_QtrlyPerformance_Final[[#This Row],[GOU REL]]+Table_PBS_SQL_DB2_PBSSQL_PBS_NDP_Tina_CG_QtrlyPerformance_Final[[#This Row],[EXT REL]]</f>
        <v>57364823919.808411</v>
      </c>
      <c r="AT489" s="11">
        <f>Table_PBS_SQL_DB2_PBSSQL_PBS_NDP_Tina_CG_QtrlyPerformance_Final[[#This Row],[GOU EXP]]+Table_PBS_SQL_DB2_PBSSQL_PBS_NDP_Tina_CG_QtrlyPerformance_Final[[#This Row],[EXT EXP]]</f>
        <v>56057250948</v>
      </c>
      <c r="AU489" s="11" t="str">
        <f>IF(Table_PBS_SQL_DB2_PBSSQL_PBS_NDP_Tina_CG_QtrlyPerformance_Final[[#This Row],[Item_Code]]&gt;"300000", "Capital", "Recurrent")</f>
        <v>Capital</v>
      </c>
    </row>
    <row r="490" spans="1:47" x14ac:dyDescent="0.25">
      <c r="A490" t="s">
        <v>242</v>
      </c>
      <c r="B490" t="s">
        <v>1548</v>
      </c>
      <c r="C490" t="s">
        <v>218</v>
      </c>
      <c r="D490" t="s">
        <v>1254</v>
      </c>
      <c r="E490" t="s">
        <v>87</v>
      </c>
      <c r="F490" t="s">
        <v>1264</v>
      </c>
      <c r="G490" t="s">
        <v>31</v>
      </c>
      <c r="H490" t="s">
        <v>1549</v>
      </c>
      <c r="I490" t="s">
        <v>896</v>
      </c>
      <c r="J490" t="s">
        <v>897</v>
      </c>
      <c r="K490" t="s">
        <v>1552</v>
      </c>
      <c r="L490" t="s">
        <v>1553</v>
      </c>
      <c r="M490" t="s">
        <v>1300</v>
      </c>
      <c r="N490" t="s">
        <v>1301</v>
      </c>
      <c r="O490" t="s">
        <v>1025</v>
      </c>
      <c r="P490" t="s">
        <v>1026</v>
      </c>
      <c r="Q490" s="11">
        <v>0</v>
      </c>
      <c r="R490" s="11">
        <v>0</v>
      </c>
      <c r="S490" s="11">
        <v>0</v>
      </c>
      <c r="T490" s="11">
        <v>0</v>
      </c>
      <c r="U490" s="11">
        <v>0</v>
      </c>
      <c r="V490" s="11">
        <v>0</v>
      </c>
      <c r="W490" s="11">
        <v>0</v>
      </c>
      <c r="X490" s="11">
        <v>0</v>
      </c>
      <c r="Y490" s="11">
        <v>0</v>
      </c>
      <c r="Z490" s="11">
        <v>0</v>
      </c>
      <c r="AA490" s="11">
        <v>50000000</v>
      </c>
      <c r="AB490" s="11">
        <v>50000000</v>
      </c>
      <c r="AC490" s="11">
        <v>0</v>
      </c>
      <c r="AD490" s="11">
        <v>0</v>
      </c>
      <c r="AE490" s="11">
        <v>4661350386.6859999</v>
      </c>
      <c r="AF490" s="11">
        <v>4661350386.6859999</v>
      </c>
      <c r="AG490" s="11">
        <v>0</v>
      </c>
      <c r="AH490" s="11">
        <v>0</v>
      </c>
      <c r="AI490" s="11">
        <v>0</v>
      </c>
      <c r="AJ490" s="11">
        <v>0</v>
      </c>
      <c r="AK490" s="11">
        <v>0</v>
      </c>
      <c r="AL490" s="11">
        <v>0</v>
      </c>
      <c r="AM490" s="11">
        <v>514903158.31400013</v>
      </c>
      <c r="AN490" s="11">
        <v>514903158.31400013</v>
      </c>
      <c r="AO4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5226253545</v>
      </c>
      <c r="AQ4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5226253545</v>
      </c>
      <c r="AS490" s="11">
        <f>Table_PBS_SQL_DB2_PBSSQL_PBS_NDP_Tina_CG_QtrlyPerformance_Final[[#This Row],[GOU REL]]+Table_PBS_SQL_DB2_PBSSQL_PBS_NDP_Tina_CG_QtrlyPerformance_Final[[#This Row],[EXT REL]]</f>
        <v>5226253545</v>
      </c>
      <c r="AT490" s="11">
        <f>Table_PBS_SQL_DB2_PBSSQL_PBS_NDP_Tina_CG_QtrlyPerformance_Final[[#This Row],[GOU EXP]]+Table_PBS_SQL_DB2_PBSSQL_PBS_NDP_Tina_CG_QtrlyPerformance_Final[[#This Row],[EXT EXP]]</f>
        <v>5226253545</v>
      </c>
      <c r="AU490" s="11" t="str">
        <f>IF(Table_PBS_SQL_DB2_PBSSQL_PBS_NDP_Tina_CG_QtrlyPerformance_Final[[#This Row],[Item_Code]]&gt;"300000", "Capital", "Recurrent")</f>
        <v>Recurrent</v>
      </c>
    </row>
    <row r="491" spans="1:47" x14ac:dyDescent="0.25">
      <c r="A491" t="s">
        <v>242</v>
      </c>
      <c r="B491" t="s">
        <v>1548</v>
      </c>
      <c r="C491" t="s">
        <v>218</v>
      </c>
      <c r="D491" t="s">
        <v>1254</v>
      </c>
      <c r="E491" t="s">
        <v>87</v>
      </c>
      <c r="F491" t="s">
        <v>1264</v>
      </c>
      <c r="G491" t="s">
        <v>31</v>
      </c>
      <c r="H491" t="s">
        <v>1549</v>
      </c>
      <c r="I491" t="s">
        <v>896</v>
      </c>
      <c r="J491" t="s">
        <v>897</v>
      </c>
      <c r="K491" t="s">
        <v>1552</v>
      </c>
      <c r="L491" t="s">
        <v>1553</v>
      </c>
      <c r="M491" t="s">
        <v>1300</v>
      </c>
      <c r="N491" t="s">
        <v>1301</v>
      </c>
      <c r="O491" t="s">
        <v>1302</v>
      </c>
      <c r="P491" t="s">
        <v>1303</v>
      </c>
      <c r="Q491" s="11">
        <v>0</v>
      </c>
      <c r="R491" s="11">
        <v>0</v>
      </c>
      <c r="S491" s="11">
        <v>0</v>
      </c>
      <c r="T491" s="11">
        <v>0</v>
      </c>
      <c r="U491" s="11">
        <v>0</v>
      </c>
      <c r="V491" s="11">
        <v>0</v>
      </c>
      <c r="W491" s="11">
        <v>0</v>
      </c>
      <c r="X491" s="11">
        <v>0</v>
      </c>
      <c r="Y491" s="11">
        <v>0</v>
      </c>
      <c r="Z491" s="11">
        <v>0</v>
      </c>
      <c r="AA491" s="11">
        <v>13000000000</v>
      </c>
      <c r="AB491" s="11">
        <v>13000000000</v>
      </c>
      <c r="AC491" s="11">
        <v>0</v>
      </c>
      <c r="AD491" s="11">
        <v>0</v>
      </c>
      <c r="AE491" s="11">
        <v>30417179500</v>
      </c>
      <c r="AF491" s="11">
        <v>30417179500</v>
      </c>
      <c r="AG491" s="11">
        <v>0</v>
      </c>
      <c r="AH491" s="11">
        <v>0</v>
      </c>
      <c r="AI491" s="11">
        <v>0</v>
      </c>
      <c r="AJ491" s="11">
        <v>0</v>
      </c>
      <c r="AK491" s="11">
        <v>0</v>
      </c>
      <c r="AL491" s="11">
        <v>0</v>
      </c>
      <c r="AM491" s="11">
        <v>25540700369.5</v>
      </c>
      <c r="AN491" s="11">
        <v>25540700369.5</v>
      </c>
      <c r="AO4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68957879869.5</v>
      </c>
      <c r="AQ4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68957879869.5</v>
      </c>
      <c r="AS491" s="11">
        <f>Table_PBS_SQL_DB2_PBSSQL_PBS_NDP_Tina_CG_QtrlyPerformance_Final[[#This Row],[GOU REL]]+Table_PBS_SQL_DB2_PBSSQL_PBS_NDP_Tina_CG_QtrlyPerformance_Final[[#This Row],[EXT REL]]</f>
        <v>68957879869.5</v>
      </c>
      <c r="AT491" s="11">
        <f>Table_PBS_SQL_DB2_PBSSQL_PBS_NDP_Tina_CG_QtrlyPerformance_Final[[#This Row],[GOU EXP]]+Table_PBS_SQL_DB2_PBSSQL_PBS_NDP_Tina_CG_QtrlyPerformance_Final[[#This Row],[EXT EXP]]</f>
        <v>68957879869.5</v>
      </c>
      <c r="AU491" s="11" t="str">
        <f>IF(Table_PBS_SQL_DB2_PBSSQL_PBS_NDP_Tina_CG_QtrlyPerformance_Final[[#This Row],[Item_Code]]&gt;"300000", "Capital", "Recurrent")</f>
        <v>Capital</v>
      </c>
    </row>
    <row r="492" spans="1:47" x14ac:dyDescent="0.25">
      <c r="A492" t="s">
        <v>242</v>
      </c>
      <c r="B492" t="s">
        <v>1548</v>
      </c>
      <c r="C492" t="s">
        <v>218</v>
      </c>
      <c r="D492" t="s">
        <v>1254</v>
      </c>
      <c r="E492" t="s">
        <v>87</v>
      </c>
      <c r="F492" t="s">
        <v>1264</v>
      </c>
      <c r="G492" t="s">
        <v>31</v>
      </c>
      <c r="H492" t="s">
        <v>1549</v>
      </c>
      <c r="I492" t="s">
        <v>896</v>
      </c>
      <c r="J492" t="s">
        <v>897</v>
      </c>
      <c r="K492" t="s">
        <v>1554</v>
      </c>
      <c r="L492" t="s">
        <v>1555</v>
      </c>
      <c r="M492" t="s">
        <v>1300</v>
      </c>
      <c r="N492" t="s">
        <v>1301</v>
      </c>
      <c r="O492" t="s">
        <v>1302</v>
      </c>
      <c r="P492" t="s">
        <v>1303</v>
      </c>
      <c r="Q492" s="11">
        <v>0</v>
      </c>
      <c r="R492" s="11">
        <v>0</v>
      </c>
      <c r="S492" s="11">
        <v>0</v>
      </c>
      <c r="T492" s="11">
        <v>0</v>
      </c>
      <c r="U492" s="11">
        <v>0</v>
      </c>
      <c r="V492" s="11">
        <v>0</v>
      </c>
      <c r="W492" s="11">
        <v>0</v>
      </c>
      <c r="X492" s="11">
        <v>0</v>
      </c>
      <c r="Y492" s="11">
        <v>0</v>
      </c>
      <c r="Z492" s="11">
        <v>0</v>
      </c>
      <c r="AA492" s="11">
        <v>0</v>
      </c>
      <c r="AB492" s="11">
        <v>0</v>
      </c>
      <c r="AC492" s="11">
        <v>0</v>
      </c>
      <c r="AD492" s="11">
        <v>0</v>
      </c>
      <c r="AE492" s="11">
        <v>0</v>
      </c>
      <c r="AF492" s="11">
        <v>0</v>
      </c>
      <c r="AG492" s="11">
        <v>0</v>
      </c>
      <c r="AH492" s="11">
        <v>0</v>
      </c>
      <c r="AI492" s="11">
        <v>0</v>
      </c>
      <c r="AJ492" s="11">
        <v>0</v>
      </c>
      <c r="AK492" s="11">
        <v>0</v>
      </c>
      <c r="AL492" s="11">
        <v>0</v>
      </c>
      <c r="AM492" s="11">
        <v>0</v>
      </c>
      <c r="AN492" s="11">
        <v>0</v>
      </c>
      <c r="AO4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92" s="11">
        <f>Table_PBS_SQL_DB2_PBSSQL_PBS_NDP_Tina_CG_QtrlyPerformance_Final[[#This Row],[GOU REL]]+Table_PBS_SQL_DB2_PBSSQL_PBS_NDP_Tina_CG_QtrlyPerformance_Final[[#This Row],[EXT REL]]</f>
        <v>0</v>
      </c>
      <c r="AT492" s="11">
        <f>Table_PBS_SQL_DB2_PBSSQL_PBS_NDP_Tina_CG_QtrlyPerformance_Final[[#This Row],[GOU EXP]]+Table_PBS_SQL_DB2_PBSSQL_PBS_NDP_Tina_CG_QtrlyPerformance_Final[[#This Row],[EXT EXP]]</f>
        <v>0</v>
      </c>
      <c r="AU492" s="11" t="str">
        <f>IF(Table_PBS_SQL_DB2_PBSSQL_PBS_NDP_Tina_CG_QtrlyPerformance_Final[[#This Row],[Item_Code]]&gt;"300000", "Capital", "Recurrent")</f>
        <v>Capital</v>
      </c>
    </row>
    <row r="493" spans="1:47" x14ac:dyDescent="0.25">
      <c r="A493" t="s">
        <v>242</v>
      </c>
      <c r="B493" t="s">
        <v>1548</v>
      </c>
      <c r="C493" t="s">
        <v>218</v>
      </c>
      <c r="D493" t="s">
        <v>1254</v>
      </c>
      <c r="E493" t="s">
        <v>87</v>
      </c>
      <c r="F493" t="s">
        <v>1264</v>
      </c>
      <c r="G493" t="s">
        <v>31</v>
      </c>
      <c r="H493" t="s">
        <v>1549</v>
      </c>
      <c r="I493" t="s">
        <v>493</v>
      </c>
      <c r="J493" t="s">
        <v>1556</v>
      </c>
      <c r="K493" t="s">
        <v>1557</v>
      </c>
      <c r="L493" t="s">
        <v>1558</v>
      </c>
      <c r="M493" t="s">
        <v>1300</v>
      </c>
      <c r="N493" t="s">
        <v>1301</v>
      </c>
      <c r="O493" t="s">
        <v>1302</v>
      </c>
      <c r="P493" t="s">
        <v>1303</v>
      </c>
      <c r="Q493" s="11">
        <v>0</v>
      </c>
      <c r="R493" s="11">
        <v>0</v>
      </c>
      <c r="S493" s="11">
        <v>5845716311</v>
      </c>
      <c r="T493" s="11">
        <v>-5845716311</v>
      </c>
      <c r="U493" s="11">
        <v>52611446807</v>
      </c>
      <c r="V493" s="11">
        <v>0</v>
      </c>
      <c r="W493" s="11">
        <v>58457163118</v>
      </c>
      <c r="X493" s="11">
        <v>0</v>
      </c>
      <c r="Y493" s="11">
        <v>0</v>
      </c>
      <c r="Z493" s="11">
        <v>0</v>
      </c>
      <c r="AA493" s="11">
        <v>0</v>
      </c>
      <c r="AB493" s="11">
        <v>0</v>
      </c>
      <c r="AC493" s="11">
        <v>10046492075</v>
      </c>
      <c r="AD493" s="11">
        <v>9696646852</v>
      </c>
      <c r="AE493" s="11">
        <v>0</v>
      </c>
      <c r="AF493" s="11">
        <v>0</v>
      </c>
      <c r="AG493" s="11">
        <v>10065376428</v>
      </c>
      <c r="AH493" s="11">
        <v>10065376428</v>
      </c>
      <c r="AI493" s="11">
        <v>0</v>
      </c>
      <c r="AJ493" s="11">
        <v>0</v>
      </c>
      <c r="AK493" s="11">
        <v>10082478823</v>
      </c>
      <c r="AL493" s="11">
        <v>10432324047</v>
      </c>
      <c r="AM493" s="11">
        <v>0</v>
      </c>
      <c r="AN493" s="11">
        <v>0</v>
      </c>
      <c r="AO4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30194347326</v>
      </c>
      <c r="AP4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30194347327</v>
      </c>
      <c r="AR4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93" s="11">
        <f>Table_PBS_SQL_DB2_PBSSQL_PBS_NDP_Tina_CG_QtrlyPerformance_Final[[#This Row],[GOU REL]]+Table_PBS_SQL_DB2_PBSSQL_PBS_NDP_Tina_CG_QtrlyPerformance_Final[[#This Row],[EXT REL]]</f>
        <v>30194347326</v>
      </c>
      <c r="AT493" s="11">
        <f>Table_PBS_SQL_DB2_PBSSQL_PBS_NDP_Tina_CG_QtrlyPerformance_Final[[#This Row],[GOU EXP]]+Table_PBS_SQL_DB2_PBSSQL_PBS_NDP_Tina_CG_QtrlyPerformance_Final[[#This Row],[EXT EXP]]</f>
        <v>30194347327</v>
      </c>
      <c r="AU493" s="11" t="str">
        <f>IF(Table_PBS_SQL_DB2_PBSSQL_PBS_NDP_Tina_CG_QtrlyPerformance_Final[[#This Row],[Item_Code]]&gt;"300000", "Capital", "Recurrent")</f>
        <v>Capital</v>
      </c>
    </row>
    <row r="494" spans="1:47" x14ac:dyDescent="0.25">
      <c r="A494" t="s">
        <v>242</v>
      </c>
      <c r="B494" t="s">
        <v>1548</v>
      </c>
      <c r="C494" t="s">
        <v>218</v>
      </c>
      <c r="D494" t="s">
        <v>1254</v>
      </c>
      <c r="E494" t="s">
        <v>87</v>
      </c>
      <c r="F494" t="s">
        <v>1264</v>
      </c>
      <c r="G494" t="s">
        <v>31</v>
      </c>
      <c r="H494" t="s">
        <v>1549</v>
      </c>
      <c r="I494" t="s">
        <v>493</v>
      </c>
      <c r="J494" t="s">
        <v>1556</v>
      </c>
      <c r="K494" t="s">
        <v>1559</v>
      </c>
      <c r="L494" t="s">
        <v>1560</v>
      </c>
      <c r="M494" t="s">
        <v>1300</v>
      </c>
      <c r="N494" t="s">
        <v>1301</v>
      </c>
      <c r="O494" t="s">
        <v>1302</v>
      </c>
      <c r="P494" t="s">
        <v>1303</v>
      </c>
      <c r="Q494" s="11">
        <v>0</v>
      </c>
      <c r="R494" s="11">
        <v>0</v>
      </c>
      <c r="S494" s="11">
        <v>0</v>
      </c>
      <c r="T494" s="11">
        <v>0</v>
      </c>
      <c r="U494" s="11">
        <v>64680805104</v>
      </c>
      <c r="V494" s="11">
        <v>0</v>
      </c>
      <c r="W494" s="11">
        <v>64680805104</v>
      </c>
      <c r="X494" s="11">
        <v>0</v>
      </c>
      <c r="Y494" s="11">
        <v>0</v>
      </c>
      <c r="Z494" s="11">
        <v>0</v>
      </c>
      <c r="AA494" s="11">
        <v>0</v>
      </c>
      <c r="AB494" s="11">
        <v>0</v>
      </c>
      <c r="AC494" s="11">
        <v>30000000000</v>
      </c>
      <c r="AD494" s="11">
        <v>29777079107</v>
      </c>
      <c r="AE494" s="11">
        <v>0</v>
      </c>
      <c r="AF494" s="11">
        <v>0</v>
      </c>
      <c r="AG494" s="11">
        <v>23484305590</v>
      </c>
      <c r="AH494" s="11">
        <v>12325360707</v>
      </c>
      <c r="AI494" s="11">
        <v>0</v>
      </c>
      <c r="AJ494" s="11">
        <v>0</v>
      </c>
      <c r="AK494" s="11">
        <v>11196499514</v>
      </c>
      <c r="AL494" s="11">
        <v>11196853356</v>
      </c>
      <c r="AM494" s="11">
        <v>0</v>
      </c>
      <c r="AN494" s="11">
        <v>0</v>
      </c>
      <c r="AO4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64680805104</v>
      </c>
      <c r="AP4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53299293170</v>
      </c>
      <c r="AR4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94" s="11">
        <f>Table_PBS_SQL_DB2_PBSSQL_PBS_NDP_Tina_CG_QtrlyPerformance_Final[[#This Row],[GOU REL]]+Table_PBS_SQL_DB2_PBSSQL_PBS_NDP_Tina_CG_QtrlyPerformance_Final[[#This Row],[EXT REL]]</f>
        <v>64680805104</v>
      </c>
      <c r="AT494" s="11">
        <f>Table_PBS_SQL_DB2_PBSSQL_PBS_NDP_Tina_CG_QtrlyPerformance_Final[[#This Row],[GOU EXP]]+Table_PBS_SQL_DB2_PBSSQL_PBS_NDP_Tina_CG_QtrlyPerformance_Final[[#This Row],[EXT EXP]]</f>
        <v>53299293170</v>
      </c>
      <c r="AU494" s="11" t="str">
        <f>IF(Table_PBS_SQL_DB2_PBSSQL_PBS_NDP_Tina_CG_QtrlyPerformance_Final[[#This Row],[Item_Code]]&gt;"300000", "Capital", "Recurrent")</f>
        <v>Capital</v>
      </c>
    </row>
    <row r="495" spans="1:47" x14ac:dyDescent="0.25">
      <c r="A495" t="s">
        <v>242</v>
      </c>
      <c r="B495" t="s">
        <v>1548</v>
      </c>
      <c r="C495" t="s">
        <v>218</v>
      </c>
      <c r="D495" t="s">
        <v>1254</v>
      </c>
      <c r="E495" t="s">
        <v>87</v>
      </c>
      <c r="F495" t="s">
        <v>1264</v>
      </c>
      <c r="G495" t="s">
        <v>31</v>
      </c>
      <c r="H495" t="s">
        <v>1549</v>
      </c>
      <c r="I495" t="s">
        <v>499</v>
      </c>
      <c r="J495" t="s">
        <v>1561</v>
      </c>
      <c r="K495" t="s">
        <v>254</v>
      </c>
      <c r="L495" t="s">
        <v>1562</v>
      </c>
      <c r="M495" t="s">
        <v>866</v>
      </c>
      <c r="N495" t="s">
        <v>867</v>
      </c>
      <c r="O495" t="s">
        <v>957</v>
      </c>
      <c r="P495" t="s">
        <v>958</v>
      </c>
      <c r="Q495" s="11">
        <v>0</v>
      </c>
      <c r="R495" s="11">
        <v>0</v>
      </c>
      <c r="S495" s="11">
        <v>0</v>
      </c>
      <c r="T495" s="11">
        <v>0</v>
      </c>
      <c r="U495" s="11">
        <v>210000000</v>
      </c>
      <c r="V495" s="11">
        <v>0</v>
      </c>
      <c r="W495" s="11">
        <v>210000000</v>
      </c>
      <c r="X495" s="11">
        <v>0</v>
      </c>
      <c r="Y495" s="11">
        <v>0</v>
      </c>
      <c r="Z495" s="11">
        <v>0</v>
      </c>
      <c r="AA495" s="11">
        <v>0</v>
      </c>
      <c r="AB495" s="11">
        <v>0</v>
      </c>
      <c r="AC495" s="11">
        <v>0</v>
      </c>
      <c r="AD495" s="11">
        <v>0</v>
      </c>
      <c r="AE495" s="11">
        <v>0</v>
      </c>
      <c r="AF495" s="11">
        <v>0</v>
      </c>
      <c r="AG495" s="11">
        <v>0</v>
      </c>
      <c r="AH495" s="11">
        <v>0</v>
      </c>
      <c r="AI495" s="11">
        <v>0</v>
      </c>
      <c r="AJ495" s="11">
        <v>0</v>
      </c>
      <c r="AK495" s="11">
        <v>0</v>
      </c>
      <c r="AL495" s="11">
        <v>0</v>
      </c>
      <c r="AM495" s="11">
        <v>0</v>
      </c>
      <c r="AN495" s="11">
        <v>0</v>
      </c>
      <c r="AO4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95" s="11">
        <f>Table_PBS_SQL_DB2_PBSSQL_PBS_NDP_Tina_CG_QtrlyPerformance_Final[[#This Row],[GOU REL]]+Table_PBS_SQL_DB2_PBSSQL_PBS_NDP_Tina_CG_QtrlyPerformance_Final[[#This Row],[EXT REL]]</f>
        <v>0</v>
      </c>
      <c r="AT495" s="11">
        <f>Table_PBS_SQL_DB2_PBSSQL_PBS_NDP_Tina_CG_QtrlyPerformance_Final[[#This Row],[GOU EXP]]+Table_PBS_SQL_DB2_PBSSQL_PBS_NDP_Tina_CG_QtrlyPerformance_Final[[#This Row],[EXT EXP]]</f>
        <v>0</v>
      </c>
      <c r="AU495" s="11" t="str">
        <f>IF(Table_PBS_SQL_DB2_PBSSQL_PBS_NDP_Tina_CG_QtrlyPerformance_Final[[#This Row],[Item_Code]]&gt;"300000", "Capital", "Recurrent")</f>
        <v>Capital</v>
      </c>
    </row>
    <row r="496" spans="1:47" x14ac:dyDescent="0.25">
      <c r="A496" t="s">
        <v>242</v>
      </c>
      <c r="B496" t="s">
        <v>1548</v>
      </c>
      <c r="C496" t="s">
        <v>218</v>
      </c>
      <c r="D496" t="s">
        <v>1254</v>
      </c>
      <c r="E496" t="s">
        <v>87</v>
      </c>
      <c r="F496" t="s">
        <v>1264</v>
      </c>
      <c r="G496" t="s">
        <v>31</v>
      </c>
      <c r="H496" t="s">
        <v>1549</v>
      </c>
      <c r="I496" t="s">
        <v>477</v>
      </c>
      <c r="J496" t="s">
        <v>1563</v>
      </c>
      <c r="K496" t="s">
        <v>244</v>
      </c>
      <c r="L496" t="s">
        <v>1564</v>
      </c>
      <c r="M496" t="s">
        <v>1565</v>
      </c>
      <c r="N496" t="s">
        <v>1566</v>
      </c>
      <c r="O496" t="s">
        <v>922</v>
      </c>
      <c r="P496" t="s">
        <v>923</v>
      </c>
      <c r="Q496" s="11">
        <v>0</v>
      </c>
      <c r="R496" s="11">
        <v>0</v>
      </c>
      <c r="S496" s="11">
        <v>0</v>
      </c>
      <c r="T496" s="11">
        <v>0</v>
      </c>
      <c r="U496" s="11">
        <v>100000000</v>
      </c>
      <c r="V496" s="11">
        <v>0</v>
      </c>
      <c r="W496" s="11">
        <v>100000000</v>
      </c>
      <c r="X496" s="11">
        <v>0</v>
      </c>
      <c r="Y496" s="11">
        <v>0</v>
      </c>
      <c r="Z496" s="11">
        <v>0</v>
      </c>
      <c r="AA496" s="11">
        <v>0</v>
      </c>
      <c r="AB496" s="11">
        <v>0</v>
      </c>
      <c r="AC496" s="11">
        <v>100000000</v>
      </c>
      <c r="AD496" s="11">
        <v>94720712</v>
      </c>
      <c r="AE496" s="11">
        <v>0</v>
      </c>
      <c r="AF496" s="11">
        <v>0</v>
      </c>
      <c r="AG496" s="11">
        <v>0</v>
      </c>
      <c r="AH496" s="11">
        <v>5279288</v>
      </c>
      <c r="AI496" s="11">
        <v>0</v>
      </c>
      <c r="AJ496" s="11">
        <v>0</v>
      </c>
      <c r="AK496" s="11">
        <v>0</v>
      </c>
      <c r="AL496" s="11">
        <v>0</v>
      </c>
      <c r="AM496" s="11">
        <v>0</v>
      </c>
      <c r="AN496" s="11">
        <v>0</v>
      </c>
      <c r="AO4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4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4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96" s="11">
        <f>Table_PBS_SQL_DB2_PBSSQL_PBS_NDP_Tina_CG_QtrlyPerformance_Final[[#This Row],[GOU REL]]+Table_PBS_SQL_DB2_PBSSQL_PBS_NDP_Tina_CG_QtrlyPerformance_Final[[#This Row],[EXT REL]]</f>
        <v>100000000</v>
      </c>
      <c r="AT496" s="11">
        <f>Table_PBS_SQL_DB2_PBSSQL_PBS_NDP_Tina_CG_QtrlyPerformance_Final[[#This Row],[GOU EXP]]+Table_PBS_SQL_DB2_PBSSQL_PBS_NDP_Tina_CG_QtrlyPerformance_Final[[#This Row],[EXT EXP]]</f>
        <v>100000000</v>
      </c>
      <c r="AU496" s="11" t="str">
        <f>IF(Table_PBS_SQL_DB2_PBSSQL_PBS_NDP_Tina_CG_QtrlyPerformance_Final[[#This Row],[Item_Code]]&gt;"300000", "Capital", "Recurrent")</f>
        <v>Recurrent</v>
      </c>
    </row>
    <row r="497" spans="1:47" x14ac:dyDescent="0.25">
      <c r="A497" t="s">
        <v>242</v>
      </c>
      <c r="B497" t="s">
        <v>1548</v>
      </c>
      <c r="C497" t="s">
        <v>218</v>
      </c>
      <c r="D497" t="s">
        <v>1254</v>
      </c>
      <c r="E497" t="s">
        <v>87</v>
      </c>
      <c r="F497" t="s">
        <v>1264</v>
      </c>
      <c r="G497" t="s">
        <v>31</v>
      </c>
      <c r="H497" t="s">
        <v>1549</v>
      </c>
      <c r="I497" t="s">
        <v>477</v>
      </c>
      <c r="J497" t="s">
        <v>1563</v>
      </c>
      <c r="K497" t="s">
        <v>244</v>
      </c>
      <c r="L497" t="s">
        <v>1564</v>
      </c>
      <c r="M497" t="s">
        <v>1565</v>
      </c>
      <c r="N497" t="s">
        <v>1566</v>
      </c>
      <c r="O497" t="s">
        <v>1418</v>
      </c>
      <c r="P497" t="s">
        <v>1419</v>
      </c>
      <c r="Q497" s="11">
        <v>0</v>
      </c>
      <c r="R497" s="11">
        <v>0</v>
      </c>
      <c r="S497" s="11">
        <v>1605160110</v>
      </c>
      <c r="T497" s="11">
        <v>-1605160110</v>
      </c>
      <c r="U497" s="11">
        <v>14446440998</v>
      </c>
      <c r="V497" s="11">
        <v>0</v>
      </c>
      <c r="W497" s="11">
        <v>16051601108</v>
      </c>
      <c r="X497" s="11">
        <v>0</v>
      </c>
      <c r="Y497" s="11">
        <v>0</v>
      </c>
      <c r="Z497" s="11">
        <v>0</v>
      </c>
      <c r="AA497" s="11">
        <v>0</v>
      </c>
      <c r="AB497" s="11">
        <v>0</v>
      </c>
      <c r="AC497" s="11">
        <v>0</v>
      </c>
      <c r="AD497" s="11">
        <v>0</v>
      </c>
      <c r="AE497" s="11">
        <v>0</v>
      </c>
      <c r="AF497" s="11">
        <v>0</v>
      </c>
      <c r="AG497" s="11">
        <v>0</v>
      </c>
      <c r="AH497" s="11">
        <v>0</v>
      </c>
      <c r="AI497" s="11">
        <v>0</v>
      </c>
      <c r="AJ497" s="11">
        <v>0</v>
      </c>
      <c r="AK497" s="11">
        <v>0</v>
      </c>
      <c r="AL497" s="11">
        <v>0</v>
      </c>
      <c r="AM497" s="11">
        <v>0</v>
      </c>
      <c r="AN497" s="11">
        <v>0</v>
      </c>
      <c r="AO4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97" s="11">
        <f>Table_PBS_SQL_DB2_PBSSQL_PBS_NDP_Tina_CG_QtrlyPerformance_Final[[#This Row],[GOU REL]]+Table_PBS_SQL_DB2_PBSSQL_PBS_NDP_Tina_CG_QtrlyPerformance_Final[[#This Row],[EXT REL]]</f>
        <v>0</v>
      </c>
      <c r="AT497" s="11">
        <f>Table_PBS_SQL_DB2_PBSSQL_PBS_NDP_Tina_CG_QtrlyPerformance_Final[[#This Row],[GOU EXP]]+Table_PBS_SQL_DB2_PBSSQL_PBS_NDP_Tina_CG_QtrlyPerformance_Final[[#This Row],[EXT EXP]]</f>
        <v>0</v>
      </c>
      <c r="AU497" s="11" t="str">
        <f>IF(Table_PBS_SQL_DB2_PBSSQL_PBS_NDP_Tina_CG_QtrlyPerformance_Final[[#This Row],[Item_Code]]&gt;"300000", "Capital", "Recurrent")</f>
        <v>Capital</v>
      </c>
    </row>
    <row r="498" spans="1:47" x14ac:dyDescent="0.25">
      <c r="A498" t="s">
        <v>242</v>
      </c>
      <c r="B498" t="s">
        <v>1548</v>
      </c>
      <c r="C498" t="s">
        <v>218</v>
      </c>
      <c r="D498" t="s">
        <v>1254</v>
      </c>
      <c r="E498" t="s">
        <v>97</v>
      </c>
      <c r="F498" t="s">
        <v>1290</v>
      </c>
      <c r="G498" t="s">
        <v>31</v>
      </c>
      <c r="H498" t="s">
        <v>1549</v>
      </c>
      <c r="I498" t="s">
        <v>493</v>
      </c>
      <c r="J498" t="s">
        <v>1556</v>
      </c>
      <c r="K498" t="s">
        <v>1567</v>
      </c>
      <c r="L498" t="s">
        <v>1568</v>
      </c>
      <c r="M498" t="s">
        <v>1569</v>
      </c>
      <c r="N498" t="s">
        <v>1570</v>
      </c>
      <c r="O498" t="s">
        <v>1025</v>
      </c>
      <c r="P498" t="s">
        <v>1026</v>
      </c>
      <c r="Q498" s="11">
        <v>0</v>
      </c>
      <c r="R498" s="11">
        <v>0</v>
      </c>
      <c r="S498" s="11">
        <v>0</v>
      </c>
      <c r="T498" s="11">
        <v>0</v>
      </c>
      <c r="U498" s="11">
        <v>5819999999.691</v>
      </c>
      <c r="V498" s="11">
        <v>0</v>
      </c>
      <c r="W498" s="11">
        <v>182000000</v>
      </c>
      <c r="X498" s="11">
        <v>5637999999.691</v>
      </c>
      <c r="Y498" s="11">
        <v>0</v>
      </c>
      <c r="Z498" s="11">
        <v>0</v>
      </c>
      <c r="AA498" s="11">
        <v>0</v>
      </c>
      <c r="AB498" s="11">
        <v>0</v>
      </c>
      <c r="AC498" s="11">
        <v>87586427</v>
      </c>
      <c r="AD498" s="11">
        <v>0</v>
      </c>
      <c r="AE498" s="11">
        <v>0</v>
      </c>
      <c r="AF498" s="11">
        <v>0</v>
      </c>
      <c r="AG498" s="11">
        <v>0</v>
      </c>
      <c r="AH498" s="11">
        <v>440000</v>
      </c>
      <c r="AI498" s="11">
        <v>0</v>
      </c>
      <c r="AJ498" s="11">
        <v>0</v>
      </c>
      <c r="AK498" s="11">
        <v>94413573</v>
      </c>
      <c r="AL498" s="11">
        <v>96236224</v>
      </c>
      <c r="AM498" s="11">
        <v>0</v>
      </c>
      <c r="AN498" s="11">
        <v>0</v>
      </c>
      <c r="AO4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182000000</v>
      </c>
      <c r="AP4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96676224</v>
      </c>
      <c r="AR4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98" s="11">
        <f>Table_PBS_SQL_DB2_PBSSQL_PBS_NDP_Tina_CG_QtrlyPerformance_Final[[#This Row],[GOU REL]]+Table_PBS_SQL_DB2_PBSSQL_PBS_NDP_Tina_CG_QtrlyPerformance_Final[[#This Row],[EXT REL]]</f>
        <v>182000000</v>
      </c>
      <c r="AT498" s="11">
        <f>Table_PBS_SQL_DB2_PBSSQL_PBS_NDP_Tina_CG_QtrlyPerformance_Final[[#This Row],[GOU EXP]]+Table_PBS_SQL_DB2_PBSSQL_PBS_NDP_Tina_CG_QtrlyPerformance_Final[[#This Row],[EXT EXP]]</f>
        <v>96676224</v>
      </c>
      <c r="AU498" s="11" t="str">
        <f>IF(Table_PBS_SQL_DB2_PBSSQL_PBS_NDP_Tina_CG_QtrlyPerformance_Final[[#This Row],[Item_Code]]&gt;"300000", "Capital", "Recurrent")</f>
        <v>Recurrent</v>
      </c>
    </row>
    <row r="499" spans="1:47" x14ac:dyDescent="0.25">
      <c r="A499" t="s">
        <v>242</v>
      </c>
      <c r="B499" t="s">
        <v>1548</v>
      </c>
      <c r="C499" t="s">
        <v>218</v>
      </c>
      <c r="D499" t="s">
        <v>1254</v>
      </c>
      <c r="E499" t="s">
        <v>97</v>
      </c>
      <c r="F499" t="s">
        <v>1290</v>
      </c>
      <c r="G499" t="s">
        <v>31</v>
      </c>
      <c r="H499" t="s">
        <v>1549</v>
      </c>
      <c r="I499" t="s">
        <v>493</v>
      </c>
      <c r="J499" t="s">
        <v>1556</v>
      </c>
      <c r="K499" t="s">
        <v>1571</v>
      </c>
      <c r="L499" t="s">
        <v>1572</v>
      </c>
      <c r="M499" t="s">
        <v>1569</v>
      </c>
      <c r="N499" t="s">
        <v>1570</v>
      </c>
      <c r="O499" t="s">
        <v>1025</v>
      </c>
      <c r="P499" t="s">
        <v>1026</v>
      </c>
      <c r="Q499" s="11">
        <v>0</v>
      </c>
      <c r="R499" s="11">
        <v>0</v>
      </c>
      <c r="S499" s="11">
        <v>0</v>
      </c>
      <c r="T499" s="11">
        <v>0</v>
      </c>
      <c r="U499" s="11">
        <v>10000000</v>
      </c>
      <c r="V499" s="11">
        <v>0</v>
      </c>
      <c r="W499" s="11">
        <v>10000000</v>
      </c>
      <c r="X499" s="11">
        <v>0</v>
      </c>
      <c r="Y499" s="11">
        <v>0</v>
      </c>
      <c r="Z499" s="11">
        <v>0</v>
      </c>
      <c r="AA499" s="11">
        <v>0</v>
      </c>
      <c r="AB499" s="11">
        <v>0</v>
      </c>
      <c r="AC499" s="11">
        <v>625000</v>
      </c>
      <c r="AD499" s="11">
        <v>0</v>
      </c>
      <c r="AE499" s="11">
        <v>0</v>
      </c>
      <c r="AF499" s="11">
        <v>0</v>
      </c>
      <c r="AG499" s="11">
        <v>0</v>
      </c>
      <c r="AH499" s="11">
        <v>625000</v>
      </c>
      <c r="AI499" s="11">
        <v>0</v>
      </c>
      <c r="AJ499" s="11">
        <v>0</v>
      </c>
      <c r="AK499" s="11">
        <v>0</v>
      </c>
      <c r="AL499" s="11">
        <v>0</v>
      </c>
      <c r="AM499" s="11">
        <v>0</v>
      </c>
      <c r="AN499" s="11">
        <v>0</v>
      </c>
      <c r="AO4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625000</v>
      </c>
      <c r="AP4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625000</v>
      </c>
      <c r="AR4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99" s="11">
        <f>Table_PBS_SQL_DB2_PBSSQL_PBS_NDP_Tina_CG_QtrlyPerformance_Final[[#This Row],[GOU REL]]+Table_PBS_SQL_DB2_PBSSQL_PBS_NDP_Tina_CG_QtrlyPerformance_Final[[#This Row],[EXT REL]]</f>
        <v>625000</v>
      </c>
      <c r="AT499" s="11">
        <f>Table_PBS_SQL_DB2_PBSSQL_PBS_NDP_Tina_CG_QtrlyPerformance_Final[[#This Row],[GOU EXP]]+Table_PBS_SQL_DB2_PBSSQL_PBS_NDP_Tina_CG_QtrlyPerformance_Final[[#This Row],[EXT EXP]]</f>
        <v>625000</v>
      </c>
      <c r="AU499" s="11" t="str">
        <f>IF(Table_PBS_SQL_DB2_PBSSQL_PBS_NDP_Tina_CG_QtrlyPerformance_Final[[#This Row],[Item_Code]]&gt;"300000", "Capital", "Recurrent")</f>
        <v>Recurrent</v>
      </c>
    </row>
    <row r="500" spans="1:47" x14ac:dyDescent="0.25">
      <c r="A500" t="s">
        <v>242</v>
      </c>
      <c r="B500" t="s">
        <v>1548</v>
      </c>
      <c r="C500" t="s">
        <v>218</v>
      </c>
      <c r="D500" t="s">
        <v>1254</v>
      </c>
      <c r="E500" t="s">
        <v>97</v>
      </c>
      <c r="F500" t="s">
        <v>1290</v>
      </c>
      <c r="G500" t="s">
        <v>31</v>
      </c>
      <c r="H500" t="s">
        <v>1549</v>
      </c>
      <c r="I500" t="s">
        <v>493</v>
      </c>
      <c r="J500" t="s">
        <v>1556</v>
      </c>
      <c r="K500" t="s">
        <v>1573</v>
      </c>
      <c r="L500" t="s">
        <v>1574</v>
      </c>
      <c r="M500" t="s">
        <v>1569</v>
      </c>
      <c r="N500" t="s">
        <v>1570</v>
      </c>
      <c r="O500" t="s">
        <v>1302</v>
      </c>
      <c r="P500" t="s">
        <v>1303</v>
      </c>
      <c r="Q500" s="11">
        <v>0</v>
      </c>
      <c r="R500" s="11">
        <v>0</v>
      </c>
      <c r="S500" s="11">
        <v>3572659266</v>
      </c>
      <c r="T500" s="11">
        <v>-3572659266</v>
      </c>
      <c r="U500" s="11">
        <v>32153933401</v>
      </c>
      <c r="V500" s="11">
        <v>0</v>
      </c>
      <c r="W500" s="11">
        <v>35726592667</v>
      </c>
      <c r="X500" s="11">
        <v>0</v>
      </c>
      <c r="Y500" s="11">
        <v>0</v>
      </c>
      <c r="Z500" s="11">
        <v>0</v>
      </c>
      <c r="AA500" s="11">
        <v>0</v>
      </c>
      <c r="AB500" s="11">
        <v>0</v>
      </c>
      <c r="AC500" s="11">
        <v>4000000000</v>
      </c>
      <c r="AD500" s="11">
        <v>0</v>
      </c>
      <c r="AE500" s="11">
        <v>0</v>
      </c>
      <c r="AF500" s="11">
        <v>0</v>
      </c>
      <c r="AG500" s="11">
        <v>0</v>
      </c>
      <c r="AH500" s="11">
        <v>0</v>
      </c>
      <c r="AI500" s="11">
        <v>0</v>
      </c>
      <c r="AJ500" s="11">
        <v>0</v>
      </c>
      <c r="AK500" s="11">
        <v>15731048157</v>
      </c>
      <c r="AL500" s="11">
        <v>19727617582</v>
      </c>
      <c r="AM500" s="11">
        <v>0</v>
      </c>
      <c r="AN500" s="11">
        <v>0</v>
      </c>
      <c r="AO5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19731048157</v>
      </c>
      <c r="AP5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19727617582</v>
      </c>
      <c r="AR5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0" s="11">
        <f>Table_PBS_SQL_DB2_PBSSQL_PBS_NDP_Tina_CG_QtrlyPerformance_Final[[#This Row],[GOU REL]]+Table_PBS_SQL_DB2_PBSSQL_PBS_NDP_Tina_CG_QtrlyPerformance_Final[[#This Row],[EXT REL]]</f>
        <v>19731048157</v>
      </c>
      <c r="AT500" s="11">
        <f>Table_PBS_SQL_DB2_PBSSQL_PBS_NDP_Tina_CG_QtrlyPerformance_Final[[#This Row],[GOU EXP]]+Table_PBS_SQL_DB2_PBSSQL_PBS_NDP_Tina_CG_QtrlyPerformance_Final[[#This Row],[EXT EXP]]</f>
        <v>19727617582</v>
      </c>
      <c r="AU500" s="11" t="str">
        <f>IF(Table_PBS_SQL_DB2_PBSSQL_PBS_NDP_Tina_CG_QtrlyPerformance_Final[[#This Row],[Item_Code]]&gt;"300000", "Capital", "Recurrent")</f>
        <v>Capital</v>
      </c>
    </row>
    <row r="501" spans="1:47" x14ac:dyDescent="0.25">
      <c r="A501" t="s">
        <v>242</v>
      </c>
      <c r="B501" t="s">
        <v>1548</v>
      </c>
      <c r="C501" t="s">
        <v>218</v>
      </c>
      <c r="D501" t="s">
        <v>1254</v>
      </c>
      <c r="E501" t="s">
        <v>97</v>
      </c>
      <c r="F501" t="s">
        <v>1290</v>
      </c>
      <c r="G501" t="s">
        <v>31</v>
      </c>
      <c r="H501" t="s">
        <v>1549</v>
      </c>
      <c r="I501" t="s">
        <v>493</v>
      </c>
      <c r="J501" t="s">
        <v>1556</v>
      </c>
      <c r="K501" t="s">
        <v>259</v>
      </c>
      <c r="L501" t="s">
        <v>1575</v>
      </c>
      <c r="M501" t="s">
        <v>1569</v>
      </c>
      <c r="N501" t="s">
        <v>1570</v>
      </c>
      <c r="O501" t="s">
        <v>1302</v>
      </c>
      <c r="P501" t="s">
        <v>1303</v>
      </c>
      <c r="Q501" s="11">
        <v>0</v>
      </c>
      <c r="R501" s="11">
        <v>0</v>
      </c>
      <c r="S501" s="11">
        <v>2766006095</v>
      </c>
      <c r="T501" s="11">
        <v>-2766006095</v>
      </c>
      <c r="U501" s="11">
        <v>24894054858</v>
      </c>
      <c r="V501" s="11">
        <v>0</v>
      </c>
      <c r="W501" s="11">
        <v>27660060953</v>
      </c>
      <c r="X501" s="11">
        <v>0</v>
      </c>
      <c r="Y501" s="11">
        <v>0</v>
      </c>
      <c r="Z501" s="11">
        <v>0</v>
      </c>
      <c r="AA501" s="11">
        <v>0</v>
      </c>
      <c r="AB501" s="11">
        <v>0</v>
      </c>
      <c r="AC501" s="11">
        <v>5907017361</v>
      </c>
      <c r="AD501" s="11">
        <v>5907017361</v>
      </c>
      <c r="AE501" s="11">
        <v>0</v>
      </c>
      <c r="AF501" s="11">
        <v>0</v>
      </c>
      <c r="AG501" s="11">
        <v>0</v>
      </c>
      <c r="AH501" s="11">
        <v>0</v>
      </c>
      <c r="AI501" s="11">
        <v>0</v>
      </c>
      <c r="AJ501" s="11">
        <v>0</v>
      </c>
      <c r="AK501" s="11">
        <v>11110411546</v>
      </c>
      <c r="AL501" s="11">
        <v>11110411545</v>
      </c>
      <c r="AM501" s="11">
        <v>0</v>
      </c>
      <c r="AN501" s="11">
        <v>0</v>
      </c>
      <c r="AO5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17017428907</v>
      </c>
      <c r="AP5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17017428906</v>
      </c>
      <c r="AR5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1" s="11">
        <f>Table_PBS_SQL_DB2_PBSSQL_PBS_NDP_Tina_CG_QtrlyPerformance_Final[[#This Row],[GOU REL]]+Table_PBS_SQL_DB2_PBSSQL_PBS_NDP_Tina_CG_QtrlyPerformance_Final[[#This Row],[EXT REL]]</f>
        <v>17017428907</v>
      </c>
      <c r="AT501" s="11">
        <f>Table_PBS_SQL_DB2_PBSSQL_PBS_NDP_Tina_CG_QtrlyPerformance_Final[[#This Row],[GOU EXP]]+Table_PBS_SQL_DB2_PBSSQL_PBS_NDP_Tina_CG_QtrlyPerformance_Final[[#This Row],[EXT EXP]]</f>
        <v>17017428906</v>
      </c>
      <c r="AU501" s="11" t="str">
        <f>IF(Table_PBS_SQL_DB2_PBSSQL_PBS_NDP_Tina_CG_QtrlyPerformance_Final[[#This Row],[Item_Code]]&gt;"300000", "Capital", "Recurrent")</f>
        <v>Capital</v>
      </c>
    </row>
    <row r="502" spans="1:47" x14ac:dyDescent="0.25">
      <c r="A502" t="s">
        <v>242</v>
      </c>
      <c r="B502" t="s">
        <v>1548</v>
      </c>
      <c r="C502" t="s">
        <v>218</v>
      </c>
      <c r="D502" t="s">
        <v>1254</v>
      </c>
      <c r="E502" t="s">
        <v>97</v>
      </c>
      <c r="F502" t="s">
        <v>1290</v>
      </c>
      <c r="G502" t="s">
        <v>31</v>
      </c>
      <c r="H502" t="s">
        <v>1549</v>
      </c>
      <c r="I502" t="s">
        <v>493</v>
      </c>
      <c r="J502" t="s">
        <v>1556</v>
      </c>
      <c r="K502" t="s">
        <v>261</v>
      </c>
      <c r="L502" t="s">
        <v>1576</v>
      </c>
      <c r="M502" t="s">
        <v>1569</v>
      </c>
      <c r="N502" t="s">
        <v>1570</v>
      </c>
      <c r="O502" t="s">
        <v>1025</v>
      </c>
      <c r="P502" t="s">
        <v>1026</v>
      </c>
      <c r="Q502" s="11">
        <v>0</v>
      </c>
      <c r="R502" s="11">
        <v>0</v>
      </c>
      <c r="S502" s="11">
        <v>0</v>
      </c>
      <c r="T502" s="11">
        <v>0</v>
      </c>
      <c r="U502" s="11">
        <v>2599999998</v>
      </c>
      <c r="V502" s="11">
        <v>0</v>
      </c>
      <c r="W502" s="11">
        <v>2599999998</v>
      </c>
      <c r="X502" s="11">
        <v>0</v>
      </c>
      <c r="Y502" s="11">
        <v>0</v>
      </c>
      <c r="Z502" s="11">
        <v>0</v>
      </c>
      <c r="AA502" s="11">
        <v>0</v>
      </c>
      <c r="AB502" s="11">
        <v>0</v>
      </c>
      <c r="AC502" s="11">
        <v>450319400</v>
      </c>
      <c r="AD502" s="11">
        <v>447719400</v>
      </c>
      <c r="AE502" s="11">
        <v>0</v>
      </c>
      <c r="AF502" s="11">
        <v>0</v>
      </c>
      <c r="AG502" s="11">
        <v>169561600</v>
      </c>
      <c r="AH502" s="11">
        <v>-5310000</v>
      </c>
      <c r="AI502" s="11">
        <v>0</v>
      </c>
      <c r="AJ502" s="11">
        <v>0</v>
      </c>
      <c r="AK502" s="11">
        <v>791803600</v>
      </c>
      <c r="AL502" s="11">
        <v>793888600</v>
      </c>
      <c r="AM502" s="11">
        <v>0</v>
      </c>
      <c r="AN502" s="11">
        <v>0</v>
      </c>
      <c r="AO5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1411684600</v>
      </c>
      <c r="AP5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1236298000</v>
      </c>
      <c r="AR5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2" s="11">
        <f>Table_PBS_SQL_DB2_PBSSQL_PBS_NDP_Tina_CG_QtrlyPerformance_Final[[#This Row],[GOU REL]]+Table_PBS_SQL_DB2_PBSSQL_PBS_NDP_Tina_CG_QtrlyPerformance_Final[[#This Row],[EXT REL]]</f>
        <v>1411684600</v>
      </c>
      <c r="AT502" s="11">
        <f>Table_PBS_SQL_DB2_PBSSQL_PBS_NDP_Tina_CG_QtrlyPerformance_Final[[#This Row],[GOU EXP]]+Table_PBS_SQL_DB2_PBSSQL_PBS_NDP_Tina_CG_QtrlyPerformance_Final[[#This Row],[EXT EXP]]</f>
        <v>1236298000</v>
      </c>
      <c r="AU502" s="11" t="str">
        <f>IF(Table_PBS_SQL_DB2_PBSSQL_PBS_NDP_Tina_CG_QtrlyPerformance_Final[[#This Row],[Item_Code]]&gt;"300000", "Capital", "Recurrent")</f>
        <v>Recurrent</v>
      </c>
    </row>
    <row r="503" spans="1:47" x14ac:dyDescent="0.25">
      <c r="A503" t="s">
        <v>321</v>
      </c>
      <c r="B503" t="s">
        <v>1577</v>
      </c>
      <c r="C503" t="s">
        <v>293</v>
      </c>
      <c r="D503" t="s">
        <v>1206</v>
      </c>
      <c r="E503" t="s">
        <v>75</v>
      </c>
      <c r="F503" t="s">
        <v>1228</v>
      </c>
      <c r="G503" t="s">
        <v>31</v>
      </c>
      <c r="H503" t="s">
        <v>1578</v>
      </c>
      <c r="I503" t="s">
        <v>493</v>
      </c>
      <c r="J503" t="s">
        <v>1579</v>
      </c>
      <c r="K503" t="s">
        <v>1580</v>
      </c>
      <c r="L503" t="s">
        <v>1581</v>
      </c>
      <c r="M503" t="s">
        <v>1044</v>
      </c>
      <c r="N503" t="s">
        <v>1045</v>
      </c>
      <c r="O503" t="s">
        <v>1083</v>
      </c>
      <c r="P503" t="s">
        <v>1084</v>
      </c>
      <c r="Q503" s="11">
        <v>0</v>
      </c>
      <c r="R503" s="11">
        <v>0</v>
      </c>
      <c r="S503" s="11">
        <v>0</v>
      </c>
      <c r="T503" s="11">
        <v>0</v>
      </c>
      <c r="U503" s="11">
        <v>788240000</v>
      </c>
      <c r="V503" s="11">
        <v>0</v>
      </c>
      <c r="W503" s="11">
        <v>788240000</v>
      </c>
      <c r="X503" s="11">
        <v>0</v>
      </c>
      <c r="Y503" s="11">
        <v>0</v>
      </c>
      <c r="Z503" s="11">
        <v>0</v>
      </c>
      <c r="AA503" s="11">
        <v>0</v>
      </c>
      <c r="AB503" s="11">
        <v>0</v>
      </c>
      <c r="AC503" s="11">
        <v>394120000</v>
      </c>
      <c r="AD503" s="11">
        <v>191168554</v>
      </c>
      <c r="AE503" s="11">
        <v>0</v>
      </c>
      <c r="AF503" s="11">
        <v>0</v>
      </c>
      <c r="AG503" s="11">
        <v>212850074</v>
      </c>
      <c r="AH503" s="11">
        <v>323275722</v>
      </c>
      <c r="AI503" s="11">
        <v>0</v>
      </c>
      <c r="AJ503" s="11">
        <v>0</v>
      </c>
      <c r="AK503" s="11">
        <v>181269926</v>
      </c>
      <c r="AL503" s="11">
        <v>273795724</v>
      </c>
      <c r="AM503" s="11">
        <v>0</v>
      </c>
      <c r="AN503" s="11">
        <v>0</v>
      </c>
      <c r="AO5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788240000</v>
      </c>
      <c r="AP5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788240000</v>
      </c>
      <c r="AR5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3" s="11">
        <f>Table_PBS_SQL_DB2_PBSSQL_PBS_NDP_Tina_CG_QtrlyPerformance_Final[[#This Row],[GOU REL]]+Table_PBS_SQL_DB2_PBSSQL_PBS_NDP_Tina_CG_QtrlyPerformance_Final[[#This Row],[EXT REL]]</f>
        <v>788240000</v>
      </c>
      <c r="AT503" s="11">
        <f>Table_PBS_SQL_DB2_PBSSQL_PBS_NDP_Tina_CG_QtrlyPerformance_Final[[#This Row],[GOU EXP]]+Table_PBS_SQL_DB2_PBSSQL_PBS_NDP_Tina_CG_QtrlyPerformance_Final[[#This Row],[EXT EXP]]</f>
        <v>788240000</v>
      </c>
      <c r="AU503" s="11" t="str">
        <f>IF(Table_PBS_SQL_DB2_PBSSQL_PBS_NDP_Tina_CG_QtrlyPerformance_Final[[#This Row],[Item_Code]]&gt;"300000", "Capital", "Recurrent")</f>
        <v>Recurrent</v>
      </c>
    </row>
    <row r="504" spans="1:47" x14ac:dyDescent="0.25">
      <c r="A504" t="s">
        <v>325</v>
      </c>
      <c r="B504" t="s">
        <v>1582</v>
      </c>
      <c r="C504" t="s">
        <v>293</v>
      </c>
      <c r="D504" t="s">
        <v>1206</v>
      </c>
      <c r="E504" t="s">
        <v>75</v>
      </c>
      <c r="F504" t="s">
        <v>1228</v>
      </c>
      <c r="G504" t="s">
        <v>31</v>
      </c>
      <c r="H504" t="s">
        <v>1583</v>
      </c>
      <c r="I504" t="s">
        <v>467</v>
      </c>
      <c r="J504" t="s">
        <v>1213</v>
      </c>
      <c r="K504" t="s">
        <v>1584</v>
      </c>
      <c r="L504" t="s">
        <v>1585</v>
      </c>
      <c r="M504" t="s">
        <v>1232</v>
      </c>
      <c r="N504" t="s">
        <v>1586</v>
      </c>
      <c r="O504" t="s">
        <v>1124</v>
      </c>
      <c r="P504" t="s">
        <v>1125</v>
      </c>
      <c r="Q504" s="11">
        <v>0</v>
      </c>
      <c r="R504" s="11">
        <v>0</v>
      </c>
      <c r="S504" s="11">
        <v>0</v>
      </c>
      <c r="T504" s="11">
        <v>0</v>
      </c>
      <c r="U504" s="11">
        <v>3000000</v>
      </c>
      <c r="V504" s="11">
        <v>0</v>
      </c>
      <c r="W504" s="11">
        <v>3000000</v>
      </c>
      <c r="X504" s="11">
        <v>0</v>
      </c>
      <c r="Y504" s="11">
        <v>0</v>
      </c>
      <c r="Z504" s="11">
        <v>0</v>
      </c>
      <c r="AA504" s="11">
        <v>0</v>
      </c>
      <c r="AB504" s="11">
        <v>0</v>
      </c>
      <c r="AC504" s="11">
        <v>750000</v>
      </c>
      <c r="AD504" s="11">
        <v>0</v>
      </c>
      <c r="AE504" s="11">
        <v>0</v>
      </c>
      <c r="AF504" s="11">
        <v>0</v>
      </c>
      <c r="AG504" s="11">
        <v>750000</v>
      </c>
      <c r="AH504" s="11">
        <v>0</v>
      </c>
      <c r="AI504" s="11">
        <v>0</v>
      </c>
      <c r="AJ504" s="11">
        <v>0</v>
      </c>
      <c r="AK504" s="11">
        <v>1500000</v>
      </c>
      <c r="AL504" s="11">
        <v>0</v>
      </c>
      <c r="AM504" s="11">
        <v>0</v>
      </c>
      <c r="AN504" s="11">
        <v>0</v>
      </c>
      <c r="AO5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v>
      </c>
      <c r="AP5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4" s="11">
        <f>Table_PBS_SQL_DB2_PBSSQL_PBS_NDP_Tina_CG_QtrlyPerformance_Final[[#This Row],[GOU REL]]+Table_PBS_SQL_DB2_PBSSQL_PBS_NDP_Tina_CG_QtrlyPerformance_Final[[#This Row],[EXT REL]]</f>
        <v>3000000</v>
      </c>
      <c r="AT504" s="11">
        <f>Table_PBS_SQL_DB2_PBSSQL_PBS_NDP_Tina_CG_QtrlyPerformance_Final[[#This Row],[GOU EXP]]+Table_PBS_SQL_DB2_PBSSQL_PBS_NDP_Tina_CG_QtrlyPerformance_Final[[#This Row],[EXT EXP]]</f>
        <v>0</v>
      </c>
      <c r="AU504" s="11" t="str">
        <f>IF(Table_PBS_SQL_DB2_PBSSQL_PBS_NDP_Tina_CG_QtrlyPerformance_Final[[#This Row],[Item_Code]]&gt;"300000", "Capital", "Recurrent")</f>
        <v>Recurrent</v>
      </c>
    </row>
    <row r="505" spans="1:47" x14ac:dyDescent="0.25">
      <c r="A505" t="s">
        <v>325</v>
      </c>
      <c r="B505" t="s">
        <v>1582</v>
      </c>
      <c r="C505" t="s">
        <v>293</v>
      </c>
      <c r="D505" t="s">
        <v>1487</v>
      </c>
      <c r="E505" t="s">
        <v>75</v>
      </c>
      <c r="F505" t="s">
        <v>1228</v>
      </c>
      <c r="G505" t="s">
        <v>31</v>
      </c>
      <c r="H505" t="s">
        <v>1583</v>
      </c>
      <c r="I505" t="s">
        <v>467</v>
      </c>
      <c r="J505" t="s">
        <v>1213</v>
      </c>
      <c r="K505" t="s">
        <v>327</v>
      </c>
      <c r="L505" t="s">
        <v>1587</v>
      </c>
      <c r="M505" t="s">
        <v>866</v>
      </c>
      <c r="N505" t="s">
        <v>1588</v>
      </c>
      <c r="O505" t="s">
        <v>1011</v>
      </c>
      <c r="P505" t="s">
        <v>1012</v>
      </c>
      <c r="Q505" s="11">
        <v>0</v>
      </c>
      <c r="R505" s="11">
        <v>0</v>
      </c>
      <c r="S505" s="11">
        <v>18249400</v>
      </c>
      <c r="T505" s="11">
        <v>-18249400</v>
      </c>
      <c r="U505" s="11">
        <v>164244600</v>
      </c>
      <c r="V505" s="11">
        <v>0</v>
      </c>
      <c r="W505" s="11">
        <v>0</v>
      </c>
      <c r="X505" s="11">
        <v>0</v>
      </c>
      <c r="Y505" s="11">
        <v>0</v>
      </c>
      <c r="Z505" s="11">
        <v>0</v>
      </c>
      <c r="AA505" s="11">
        <v>0</v>
      </c>
      <c r="AB505" s="11">
        <v>0</v>
      </c>
      <c r="AC505" s="11">
        <v>0</v>
      </c>
      <c r="AD505" s="11">
        <v>0</v>
      </c>
      <c r="AE505" s="11">
        <v>0</v>
      </c>
      <c r="AF505" s="11">
        <v>0</v>
      </c>
      <c r="AG505" s="11">
        <v>0</v>
      </c>
      <c r="AH505" s="11">
        <v>0</v>
      </c>
      <c r="AI505" s="11">
        <v>0</v>
      </c>
      <c r="AJ505" s="11">
        <v>0</v>
      </c>
      <c r="AK505" s="11">
        <v>0</v>
      </c>
      <c r="AL505" s="11">
        <v>0</v>
      </c>
      <c r="AM505" s="11">
        <v>0</v>
      </c>
      <c r="AN505" s="11">
        <v>0</v>
      </c>
      <c r="AO5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5" s="11">
        <f>Table_PBS_SQL_DB2_PBSSQL_PBS_NDP_Tina_CG_QtrlyPerformance_Final[[#This Row],[GOU REL]]+Table_PBS_SQL_DB2_PBSSQL_PBS_NDP_Tina_CG_QtrlyPerformance_Final[[#This Row],[EXT REL]]</f>
        <v>0</v>
      </c>
      <c r="AT505" s="11">
        <f>Table_PBS_SQL_DB2_PBSSQL_PBS_NDP_Tina_CG_QtrlyPerformance_Final[[#This Row],[GOU EXP]]+Table_PBS_SQL_DB2_PBSSQL_PBS_NDP_Tina_CG_QtrlyPerformance_Final[[#This Row],[EXT EXP]]</f>
        <v>0</v>
      </c>
      <c r="AU505" s="11" t="str">
        <f>IF(Table_PBS_SQL_DB2_PBSSQL_PBS_NDP_Tina_CG_QtrlyPerformance_Final[[#This Row],[Item_Code]]&gt;"300000", "Capital", "Recurrent")</f>
        <v>Recurrent</v>
      </c>
    </row>
    <row r="506" spans="1:47" x14ac:dyDescent="0.25">
      <c r="A506" t="s">
        <v>325</v>
      </c>
      <c r="B506" t="s">
        <v>1582</v>
      </c>
      <c r="C506" t="s">
        <v>293</v>
      </c>
      <c r="D506" t="s">
        <v>1487</v>
      </c>
      <c r="E506" t="s">
        <v>75</v>
      </c>
      <c r="F506" t="s">
        <v>1228</v>
      </c>
      <c r="G506" t="s">
        <v>31</v>
      </c>
      <c r="H506" t="s">
        <v>1583</v>
      </c>
      <c r="I506" t="s">
        <v>467</v>
      </c>
      <c r="J506" t="s">
        <v>1213</v>
      </c>
      <c r="K506" t="s">
        <v>327</v>
      </c>
      <c r="L506" t="s">
        <v>1587</v>
      </c>
      <c r="M506" t="s">
        <v>866</v>
      </c>
      <c r="N506" t="s">
        <v>1588</v>
      </c>
      <c r="O506" t="s">
        <v>869</v>
      </c>
      <c r="P506" t="s">
        <v>870</v>
      </c>
      <c r="Q506" s="11">
        <v>0</v>
      </c>
      <c r="R506" s="11">
        <v>0</v>
      </c>
      <c r="S506" s="11">
        <v>56200000</v>
      </c>
      <c r="T506" s="11">
        <v>-56200000</v>
      </c>
      <c r="U506" s="11">
        <v>505800000</v>
      </c>
      <c r="V506" s="11">
        <v>0</v>
      </c>
      <c r="W506" s="11">
        <v>0</v>
      </c>
      <c r="X506" s="11">
        <v>0</v>
      </c>
      <c r="Y506" s="11">
        <v>0</v>
      </c>
      <c r="Z506" s="11">
        <v>0</v>
      </c>
      <c r="AA506" s="11">
        <v>0</v>
      </c>
      <c r="AB506" s="11">
        <v>0</v>
      </c>
      <c r="AC506" s="11">
        <v>0</v>
      </c>
      <c r="AD506" s="11">
        <v>0</v>
      </c>
      <c r="AE506" s="11">
        <v>0</v>
      </c>
      <c r="AF506" s="11">
        <v>0</v>
      </c>
      <c r="AG506" s="11">
        <v>0</v>
      </c>
      <c r="AH506" s="11">
        <v>0</v>
      </c>
      <c r="AI506" s="11">
        <v>0</v>
      </c>
      <c r="AJ506" s="11">
        <v>0</v>
      </c>
      <c r="AK506" s="11">
        <v>0</v>
      </c>
      <c r="AL506" s="11">
        <v>0</v>
      </c>
      <c r="AM506" s="11">
        <v>0</v>
      </c>
      <c r="AN506" s="11">
        <v>0</v>
      </c>
      <c r="AO5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6" s="11">
        <f>Table_PBS_SQL_DB2_PBSSQL_PBS_NDP_Tina_CG_QtrlyPerformance_Final[[#This Row],[GOU REL]]+Table_PBS_SQL_DB2_PBSSQL_PBS_NDP_Tina_CG_QtrlyPerformance_Final[[#This Row],[EXT REL]]</f>
        <v>0</v>
      </c>
      <c r="AT506" s="11">
        <f>Table_PBS_SQL_DB2_PBSSQL_PBS_NDP_Tina_CG_QtrlyPerformance_Final[[#This Row],[GOU EXP]]+Table_PBS_SQL_DB2_PBSSQL_PBS_NDP_Tina_CG_QtrlyPerformance_Final[[#This Row],[EXT EXP]]</f>
        <v>0</v>
      </c>
      <c r="AU506" s="11" t="str">
        <f>IF(Table_PBS_SQL_DB2_PBSSQL_PBS_NDP_Tina_CG_QtrlyPerformance_Final[[#This Row],[Item_Code]]&gt;"300000", "Capital", "Recurrent")</f>
        <v>Capital</v>
      </c>
    </row>
    <row r="507" spans="1:47" x14ac:dyDescent="0.25">
      <c r="A507" t="s">
        <v>325</v>
      </c>
      <c r="B507" t="s">
        <v>1582</v>
      </c>
      <c r="C507" t="s">
        <v>293</v>
      </c>
      <c r="D507" t="s">
        <v>1487</v>
      </c>
      <c r="E507" t="s">
        <v>75</v>
      </c>
      <c r="F507" t="s">
        <v>1228</v>
      </c>
      <c r="G507" t="s">
        <v>31</v>
      </c>
      <c r="H507" t="s">
        <v>1583</v>
      </c>
      <c r="I507" t="s">
        <v>467</v>
      </c>
      <c r="J507" t="s">
        <v>1213</v>
      </c>
      <c r="K507" t="s">
        <v>327</v>
      </c>
      <c r="L507" t="s">
        <v>1587</v>
      </c>
      <c r="M507" t="s">
        <v>866</v>
      </c>
      <c r="N507" t="s">
        <v>1588</v>
      </c>
      <c r="O507" t="s">
        <v>982</v>
      </c>
      <c r="P507" t="s">
        <v>983</v>
      </c>
      <c r="Q507" s="11">
        <v>0</v>
      </c>
      <c r="R507" s="11">
        <v>0</v>
      </c>
      <c r="S507" s="11">
        <v>9300000</v>
      </c>
      <c r="T507" s="11">
        <v>-9300000</v>
      </c>
      <c r="U507" s="11">
        <v>83700000</v>
      </c>
      <c r="V507" s="11">
        <v>0</v>
      </c>
      <c r="W507" s="11">
        <v>0</v>
      </c>
      <c r="X507" s="11">
        <v>0</v>
      </c>
      <c r="Y507" s="11">
        <v>0</v>
      </c>
      <c r="Z507" s="11">
        <v>0</v>
      </c>
      <c r="AA507" s="11">
        <v>0</v>
      </c>
      <c r="AB507" s="11">
        <v>0</v>
      </c>
      <c r="AC507" s="11">
        <v>0</v>
      </c>
      <c r="AD507" s="11">
        <v>0</v>
      </c>
      <c r="AE507" s="11">
        <v>0</v>
      </c>
      <c r="AF507" s="11">
        <v>0</v>
      </c>
      <c r="AG507" s="11">
        <v>0</v>
      </c>
      <c r="AH507" s="11">
        <v>0</v>
      </c>
      <c r="AI507" s="11">
        <v>0</v>
      </c>
      <c r="AJ507" s="11">
        <v>0</v>
      </c>
      <c r="AK507" s="11">
        <v>0</v>
      </c>
      <c r="AL507" s="11">
        <v>0</v>
      </c>
      <c r="AM507" s="11">
        <v>0</v>
      </c>
      <c r="AN507" s="11">
        <v>0</v>
      </c>
      <c r="AO5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7" s="11">
        <f>Table_PBS_SQL_DB2_PBSSQL_PBS_NDP_Tina_CG_QtrlyPerformance_Final[[#This Row],[GOU REL]]+Table_PBS_SQL_DB2_PBSSQL_PBS_NDP_Tina_CG_QtrlyPerformance_Final[[#This Row],[EXT REL]]</f>
        <v>0</v>
      </c>
      <c r="AT507" s="11">
        <f>Table_PBS_SQL_DB2_PBSSQL_PBS_NDP_Tina_CG_QtrlyPerformance_Final[[#This Row],[GOU EXP]]+Table_PBS_SQL_DB2_PBSSQL_PBS_NDP_Tina_CG_QtrlyPerformance_Final[[#This Row],[EXT EXP]]</f>
        <v>0</v>
      </c>
      <c r="AU507" s="11" t="str">
        <f>IF(Table_PBS_SQL_DB2_PBSSQL_PBS_NDP_Tina_CG_QtrlyPerformance_Final[[#This Row],[Item_Code]]&gt;"300000", "Capital", "Recurrent")</f>
        <v>Capital</v>
      </c>
    </row>
    <row r="508" spans="1:47" x14ac:dyDescent="0.25">
      <c r="A508" t="s">
        <v>325</v>
      </c>
      <c r="B508" t="s">
        <v>1582</v>
      </c>
      <c r="C508" t="s">
        <v>293</v>
      </c>
      <c r="D508" t="s">
        <v>1487</v>
      </c>
      <c r="E508" t="s">
        <v>75</v>
      </c>
      <c r="F508" t="s">
        <v>1228</v>
      </c>
      <c r="G508" t="s">
        <v>31</v>
      </c>
      <c r="H508" t="s">
        <v>1583</v>
      </c>
      <c r="I508" t="s">
        <v>467</v>
      </c>
      <c r="J508" t="s">
        <v>1213</v>
      </c>
      <c r="K508" t="s">
        <v>327</v>
      </c>
      <c r="L508" t="s">
        <v>1587</v>
      </c>
      <c r="M508" t="s">
        <v>866</v>
      </c>
      <c r="N508" t="s">
        <v>1588</v>
      </c>
      <c r="O508" t="s">
        <v>1589</v>
      </c>
      <c r="P508" t="s">
        <v>1590</v>
      </c>
      <c r="Q508" s="11">
        <v>0</v>
      </c>
      <c r="R508" s="11">
        <v>0</v>
      </c>
      <c r="S508" s="11">
        <v>0</v>
      </c>
      <c r="T508" s="11">
        <v>0</v>
      </c>
      <c r="U508" s="11">
        <v>1183795000</v>
      </c>
      <c r="V508" s="11">
        <v>0</v>
      </c>
      <c r="W508" s="11">
        <v>0</v>
      </c>
      <c r="X508" s="11">
        <v>0</v>
      </c>
      <c r="Y508" s="11">
        <v>0</v>
      </c>
      <c r="Z508" s="11">
        <v>0</v>
      </c>
      <c r="AA508" s="11">
        <v>0</v>
      </c>
      <c r="AB508" s="11">
        <v>0</v>
      </c>
      <c r="AC508" s="11">
        <v>0</v>
      </c>
      <c r="AD508" s="11">
        <v>0</v>
      </c>
      <c r="AE508" s="11">
        <v>0</v>
      </c>
      <c r="AF508" s="11">
        <v>0</v>
      </c>
      <c r="AG508" s="11">
        <v>0</v>
      </c>
      <c r="AH508" s="11">
        <v>0</v>
      </c>
      <c r="AI508" s="11">
        <v>0</v>
      </c>
      <c r="AJ508" s="11">
        <v>0</v>
      </c>
      <c r="AK508" s="11">
        <v>0</v>
      </c>
      <c r="AL508" s="11">
        <v>0</v>
      </c>
      <c r="AM508" s="11">
        <v>0</v>
      </c>
      <c r="AN508" s="11">
        <v>0</v>
      </c>
      <c r="AO5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8" s="11">
        <f>Table_PBS_SQL_DB2_PBSSQL_PBS_NDP_Tina_CG_QtrlyPerformance_Final[[#This Row],[GOU REL]]+Table_PBS_SQL_DB2_PBSSQL_PBS_NDP_Tina_CG_QtrlyPerformance_Final[[#This Row],[EXT REL]]</f>
        <v>0</v>
      </c>
      <c r="AT508" s="11">
        <f>Table_PBS_SQL_DB2_PBSSQL_PBS_NDP_Tina_CG_QtrlyPerformance_Final[[#This Row],[GOU EXP]]+Table_PBS_SQL_DB2_PBSSQL_PBS_NDP_Tina_CG_QtrlyPerformance_Final[[#This Row],[EXT EXP]]</f>
        <v>0</v>
      </c>
      <c r="AU508" s="11" t="str">
        <f>IF(Table_PBS_SQL_DB2_PBSSQL_PBS_NDP_Tina_CG_QtrlyPerformance_Final[[#This Row],[Item_Code]]&gt;"300000", "Capital", "Recurrent")</f>
        <v>Capital</v>
      </c>
    </row>
    <row r="509" spans="1:47" x14ac:dyDescent="0.25">
      <c r="A509" t="s">
        <v>325</v>
      </c>
      <c r="B509" t="s">
        <v>1582</v>
      </c>
      <c r="C509" t="s">
        <v>293</v>
      </c>
      <c r="D509" t="s">
        <v>1487</v>
      </c>
      <c r="E509" t="s">
        <v>75</v>
      </c>
      <c r="F509" t="s">
        <v>1228</v>
      </c>
      <c r="G509" t="s">
        <v>31</v>
      </c>
      <c r="H509" t="s">
        <v>1583</v>
      </c>
      <c r="I509" t="s">
        <v>467</v>
      </c>
      <c r="J509" t="s">
        <v>1213</v>
      </c>
      <c r="K509" t="s">
        <v>327</v>
      </c>
      <c r="L509" t="s">
        <v>1587</v>
      </c>
      <c r="M509" t="s">
        <v>866</v>
      </c>
      <c r="N509" t="s">
        <v>1588</v>
      </c>
      <c r="O509" t="s">
        <v>957</v>
      </c>
      <c r="P509" t="s">
        <v>958</v>
      </c>
      <c r="Q509" s="11">
        <v>0</v>
      </c>
      <c r="R509" s="11">
        <v>0</v>
      </c>
      <c r="S509" s="11">
        <v>0</v>
      </c>
      <c r="T509" s="11">
        <v>0</v>
      </c>
      <c r="U509" s="11">
        <v>149155000</v>
      </c>
      <c r="V509" s="11">
        <v>0</v>
      </c>
      <c r="W509" s="11">
        <v>0</v>
      </c>
      <c r="X509" s="11">
        <v>0</v>
      </c>
      <c r="Y509" s="11">
        <v>0</v>
      </c>
      <c r="Z509" s="11">
        <v>0</v>
      </c>
      <c r="AA509" s="11">
        <v>0</v>
      </c>
      <c r="AB509" s="11">
        <v>0</v>
      </c>
      <c r="AC509" s="11">
        <v>0</v>
      </c>
      <c r="AD509" s="11">
        <v>0</v>
      </c>
      <c r="AE509" s="11">
        <v>0</v>
      </c>
      <c r="AF509" s="11">
        <v>0</v>
      </c>
      <c r="AG509" s="11">
        <v>0</v>
      </c>
      <c r="AH509" s="11">
        <v>0</v>
      </c>
      <c r="AI509" s="11">
        <v>0</v>
      </c>
      <c r="AJ509" s="11">
        <v>0</v>
      </c>
      <c r="AK509" s="11">
        <v>0</v>
      </c>
      <c r="AL509" s="11">
        <v>0</v>
      </c>
      <c r="AM509" s="11">
        <v>0</v>
      </c>
      <c r="AN509" s="11">
        <v>0</v>
      </c>
      <c r="AO5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09" s="11">
        <f>Table_PBS_SQL_DB2_PBSSQL_PBS_NDP_Tina_CG_QtrlyPerformance_Final[[#This Row],[GOU REL]]+Table_PBS_SQL_DB2_PBSSQL_PBS_NDP_Tina_CG_QtrlyPerformance_Final[[#This Row],[EXT REL]]</f>
        <v>0</v>
      </c>
      <c r="AT509" s="11">
        <f>Table_PBS_SQL_DB2_PBSSQL_PBS_NDP_Tina_CG_QtrlyPerformance_Final[[#This Row],[GOU EXP]]+Table_PBS_SQL_DB2_PBSSQL_PBS_NDP_Tina_CG_QtrlyPerformance_Final[[#This Row],[EXT EXP]]</f>
        <v>0</v>
      </c>
      <c r="AU509" s="11" t="str">
        <f>IF(Table_PBS_SQL_DB2_PBSSQL_PBS_NDP_Tina_CG_QtrlyPerformance_Final[[#This Row],[Item_Code]]&gt;"300000", "Capital", "Recurrent")</f>
        <v>Capital</v>
      </c>
    </row>
    <row r="510" spans="1:47" x14ac:dyDescent="0.25">
      <c r="A510" t="s">
        <v>329</v>
      </c>
      <c r="B510" t="s">
        <v>330</v>
      </c>
      <c r="C510" t="s">
        <v>293</v>
      </c>
      <c r="D510" t="s">
        <v>1206</v>
      </c>
      <c r="E510" t="s">
        <v>75</v>
      </c>
      <c r="F510" t="s">
        <v>1228</v>
      </c>
      <c r="G510" t="s">
        <v>31</v>
      </c>
      <c r="H510" t="s">
        <v>1591</v>
      </c>
      <c r="I510" t="s">
        <v>467</v>
      </c>
      <c r="J510" t="s">
        <v>1592</v>
      </c>
      <c r="K510" t="s">
        <v>319</v>
      </c>
      <c r="L510" t="s">
        <v>1593</v>
      </c>
      <c r="M510" t="s">
        <v>866</v>
      </c>
      <c r="N510" t="s">
        <v>867</v>
      </c>
      <c r="O510" t="s">
        <v>1215</v>
      </c>
      <c r="P510" t="s">
        <v>1216</v>
      </c>
      <c r="Q510" s="11">
        <v>0</v>
      </c>
      <c r="R510" s="11">
        <v>0</v>
      </c>
      <c r="S510" s="11">
        <v>0</v>
      </c>
      <c r="T510" s="11">
        <v>0</v>
      </c>
      <c r="U510" s="11">
        <v>171813333</v>
      </c>
      <c r="V510" s="11">
        <v>0</v>
      </c>
      <c r="W510" s="11">
        <v>171813333</v>
      </c>
      <c r="X510" s="11">
        <v>0</v>
      </c>
      <c r="Y510" s="11">
        <v>0</v>
      </c>
      <c r="Z510" s="11">
        <v>0</v>
      </c>
      <c r="AA510" s="11">
        <v>0</v>
      </c>
      <c r="AB510" s="11">
        <v>0</v>
      </c>
      <c r="AC510" s="11">
        <v>48240000</v>
      </c>
      <c r="AD510" s="11">
        <v>48240000</v>
      </c>
      <c r="AE510" s="11">
        <v>0</v>
      </c>
      <c r="AF510" s="11">
        <v>0</v>
      </c>
      <c r="AG510" s="11">
        <v>0</v>
      </c>
      <c r="AH510" s="11">
        <v>0</v>
      </c>
      <c r="AI510" s="11">
        <v>0</v>
      </c>
      <c r="AJ510" s="11">
        <v>0</v>
      </c>
      <c r="AK510" s="11">
        <v>0</v>
      </c>
      <c r="AL510" s="11">
        <v>0</v>
      </c>
      <c r="AM510" s="11">
        <v>0</v>
      </c>
      <c r="AN510" s="11">
        <v>0</v>
      </c>
      <c r="AO5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48240000</v>
      </c>
      <c r="AP5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48240000</v>
      </c>
      <c r="AR5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0" s="11">
        <f>Table_PBS_SQL_DB2_PBSSQL_PBS_NDP_Tina_CG_QtrlyPerformance_Final[[#This Row],[GOU REL]]+Table_PBS_SQL_DB2_PBSSQL_PBS_NDP_Tina_CG_QtrlyPerformance_Final[[#This Row],[EXT REL]]</f>
        <v>48240000</v>
      </c>
      <c r="AT510" s="11">
        <f>Table_PBS_SQL_DB2_PBSSQL_PBS_NDP_Tina_CG_QtrlyPerformance_Final[[#This Row],[GOU EXP]]+Table_PBS_SQL_DB2_PBSSQL_PBS_NDP_Tina_CG_QtrlyPerformance_Final[[#This Row],[EXT EXP]]</f>
        <v>48240000</v>
      </c>
      <c r="AU510" s="11" t="str">
        <f>IF(Table_PBS_SQL_DB2_PBSSQL_PBS_NDP_Tina_CG_QtrlyPerformance_Final[[#This Row],[Item_Code]]&gt;"300000", "Capital", "Recurrent")</f>
        <v>Capital</v>
      </c>
    </row>
    <row r="511" spans="1:47" x14ac:dyDescent="0.25">
      <c r="A511" t="s">
        <v>115</v>
      </c>
      <c r="B511" t="s">
        <v>1594</v>
      </c>
      <c r="C511" t="s">
        <v>103</v>
      </c>
      <c r="D511" t="s">
        <v>1501</v>
      </c>
      <c r="E511" t="s">
        <v>31</v>
      </c>
      <c r="F511" t="s">
        <v>1595</v>
      </c>
      <c r="G511" t="s">
        <v>87</v>
      </c>
      <c r="H511" t="s">
        <v>1596</v>
      </c>
      <c r="I511" t="s">
        <v>493</v>
      </c>
      <c r="J511" t="s">
        <v>864</v>
      </c>
      <c r="K511" t="s">
        <v>117</v>
      </c>
      <c r="L511" t="s">
        <v>1597</v>
      </c>
      <c r="M511" t="s">
        <v>866</v>
      </c>
      <c r="N511" t="s">
        <v>867</v>
      </c>
      <c r="O511" t="s">
        <v>1204</v>
      </c>
      <c r="P511" t="s">
        <v>1205</v>
      </c>
      <c r="Q511" s="11">
        <v>0</v>
      </c>
      <c r="R511" s="11">
        <v>0</v>
      </c>
      <c r="S511" s="11">
        <v>0</v>
      </c>
      <c r="T511" s="11">
        <v>0</v>
      </c>
      <c r="U511" s="11">
        <v>80000000</v>
      </c>
      <c r="V511" s="11">
        <v>0</v>
      </c>
      <c r="W511" s="11">
        <v>80000000</v>
      </c>
      <c r="X511" s="11">
        <v>0</v>
      </c>
      <c r="Y511" s="11">
        <v>0</v>
      </c>
      <c r="Z511" s="11">
        <v>0</v>
      </c>
      <c r="AA511" s="11">
        <v>0</v>
      </c>
      <c r="AB511" s="11">
        <v>0</v>
      </c>
      <c r="AC511" s="11">
        <v>31060502</v>
      </c>
      <c r="AD511" s="11">
        <v>0</v>
      </c>
      <c r="AE511" s="11">
        <v>0</v>
      </c>
      <c r="AF511" s="11">
        <v>0</v>
      </c>
      <c r="AG511" s="11">
        <v>8560845</v>
      </c>
      <c r="AH511" s="11">
        <v>0</v>
      </c>
      <c r="AI511" s="11">
        <v>0</v>
      </c>
      <c r="AJ511" s="11">
        <v>0</v>
      </c>
      <c r="AK511" s="11">
        <v>5249224</v>
      </c>
      <c r="AL511" s="11">
        <v>44870506</v>
      </c>
      <c r="AM511" s="11">
        <v>0</v>
      </c>
      <c r="AN511" s="11">
        <v>0</v>
      </c>
      <c r="AO5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44870571</v>
      </c>
      <c r="AP5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44870506</v>
      </c>
      <c r="AR5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1" s="11">
        <f>Table_PBS_SQL_DB2_PBSSQL_PBS_NDP_Tina_CG_QtrlyPerformance_Final[[#This Row],[GOU REL]]+Table_PBS_SQL_DB2_PBSSQL_PBS_NDP_Tina_CG_QtrlyPerformance_Final[[#This Row],[EXT REL]]</f>
        <v>44870571</v>
      </c>
      <c r="AT511" s="11">
        <f>Table_PBS_SQL_DB2_PBSSQL_PBS_NDP_Tina_CG_QtrlyPerformance_Final[[#This Row],[GOU EXP]]+Table_PBS_SQL_DB2_PBSSQL_PBS_NDP_Tina_CG_QtrlyPerformance_Final[[#This Row],[EXT EXP]]</f>
        <v>44870506</v>
      </c>
      <c r="AU511" s="11" t="str">
        <f>IF(Table_PBS_SQL_DB2_PBSSQL_PBS_NDP_Tina_CG_QtrlyPerformance_Final[[#This Row],[Item_Code]]&gt;"300000", "Capital", "Recurrent")</f>
        <v>Capital</v>
      </c>
    </row>
    <row r="512" spans="1:47" x14ac:dyDescent="0.25">
      <c r="A512" t="s">
        <v>549</v>
      </c>
      <c r="B512" t="s">
        <v>1598</v>
      </c>
      <c r="C512" t="s">
        <v>491</v>
      </c>
      <c r="D512" t="s">
        <v>861</v>
      </c>
      <c r="E512" t="s">
        <v>31</v>
      </c>
      <c r="F512" t="s">
        <v>862</v>
      </c>
      <c r="G512" t="s">
        <v>75</v>
      </c>
      <c r="H512" t="s">
        <v>1599</v>
      </c>
      <c r="I512" t="s">
        <v>493</v>
      </c>
      <c r="J512" t="s">
        <v>864</v>
      </c>
      <c r="K512" t="s">
        <v>551</v>
      </c>
      <c r="L512" t="s">
        <v>1600</v>
      </c>
      <c r="M512" t="s">
        <v>1044</v>
      </c>
      <c r="N512" t="s">
        <v>1045</v>
      </c>
      <c r="O512" t="s">
        <v>1516</v>
      </c>
      <c r="P512" t="s">
        <v>1517</v>
      </c>
      <c r="Q512" s="11">
        <v>0</v>
      </c>
      <c r="R512" s="11">
        <v>0</v>
      </c>
      <c r="S512" s="11">
        <v>0</v>
      </c>
      <c r="T512" s="11">
        <v>0</v>
      </c>
      <c r="U512" s="11">
        <v>900000000</v>
      </c>
      <c r="V512" s="11">
        <v>0</v>
      </c>
      <c r="W512" s="11">
        <v>900000000</v>
      </c>
      <c r="X512" s="11">
        <v>0</v>
      </c>
      <c r="Y512" s="11">
        <v>0</v>
      </c>
      <c r="Z512" s="11">
        <v>0</v>
      </c>
      <c r="AA512" s="11">
        <v>0</v>
      </c>
      <c r="AB512" s="11">
        <v>0</v>
      </c>
      <c r="AC512" s="11">
        <v>0</v>
      </c>
      <c r="AD512" s="11">
        <v>0</v>
      </c>
      <c r="AE512" s="11">
        <v>0</v>
      </c>
      <c r="AF512" s="11">
        <v>0</v>
      </c>
      <c r="AG512" s="11">
        <v>126801973</v>
      </c>
      <c r="AH512" s="11">
        <v>0</v>
      </c>
      <c r="AI512" s="11">
        <v>0</v>
      </c>
      <c r="AJ512" s="11">
        <v>0</v>
      </c>
      <c r="AK512" s="11">
        <v>310000000</v>
      </c>
      <c r="AL512" s="11">
        <v>300426190</v>
      </c>
      <c r="AM512" s="11">
        <v>0</v>
      </c>
      <c r="AN512" s="11">
        <v>0</v>
      </c>
      <c r="AO5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436801973</v>
      </c>
      <c r="AP5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300426190</v>
      </c>
      <c r="AR5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2" s="11">
        <f>Table_PBS_SQL_DB2_PBSSQL_PBS_NDP_Tina_CG_QtrlyPerformance_Final[[#This Row],[GOU REL]]+Table_PBS_SQL_DB2_PBSSQL_PBS_NDP_Tina_CG_QtrlyPerformance_Final[[#This Row],[EXT REL]]</f>
        <v>436801973</v>
      </c>
      <c r="AT512" s="11">
        <f>Table_PBS_SQL_DB2_PBSSQL_PBS_NDP_Tina_CG_QtrlyPerformance_Final[[#This Row],[GOU EXP]]+Table_PBS_SQL_DB2_PBSSQL_PBS_NDP_Tina_CG_QtrlyPerformance_Final[[#This Row],[EXT EXP]]</f>
        <v>300426190</v>
      </c>
      <c r="AU512" s="11" t="str">
        <f>IF(Table_PBS_SQL_DB2_PBSSQL_PBS_NDP_Tina_CG_QtrlyPerformance_Final[[#This Row],[Item_Code]]&gt;"300000", "Capital", "Recurrent")</f>
        <v>Capital</v>
      </c>
    </row>
    <row r="513" spans="1:47" x14ac:dyDescent="0.25">
      <c r="A513" t="s">
        <v>51</v>
      </c>
      <c r="B513" t="s">
        <v>52</v>
      </c>
      <c r="C513" t="s">
        <v>31</v>
      </c>
      <c r="D513" t="s">
        <v>1031</v>
      </c>
      <c r="E513" t="s">
        <v>31</v>
      </c>
      <c r="F513" t="s">
        <v>1032</v>
      </c>
      <c r="G513" t="s">
        <v>31</v>
      </c>
      <c r="H513" t="s">
        <v>1601</v>
      </c>
      <c r="I513" t="s">
        <v>666</v>
      </c>
      <c r="J513" t="s">
        <v>1602</v>
      </c>
      <c r="K513" t="s">
        <v>53</v>
      </c>
      <c r="L513" t="s">
        <v>1603</v>
      </c>
      <c r="M513" t="s">
        <v>866</v>
      </c>
      <c r="N513" t="s">
        <v>867</v>
      </c>
      <c r="O513" t="s">
        <v>1011</v>
      </c>
      <c r="P513" t="s">
        <v>1012</v>
      </c>
      <c r="Q513" s="11">
        <v>0</v>
      </c>
      <c r="R513" s="11">
        <v>0</v>
      </c>
      <c r="S513" s="11">
        <v>0</v>
      </c>
      <c r="T513" s="11">
        <v>0</v>
      </c>
      <c r="U513" s="11">
        <v>27050000</v>
      </c>
      <c r="V513" s="11">
        <v>0</v>
      </c>
      <c r="W513" s="11">
        <v>27050000</v>
      </c>
      <c r="X513" s="11">
        <v>0</v>
      </c>
      <c r="Y513" s="11">
        <v>0</v>
      </c>
      <c r="Z513" s="11">
        <v>0</v>
      </c>
      <c r="AA513" s="11">
        <v>0</v>
      </c>
      <c r="AB513" s="11">
        <v>0</v>
      </c>
      <c r="AC513" s="11">
        <v>21000000</v>
      </c>
      <c r="AD513" s="11">
        <v>0</v>
      </c>
      <c r="AE513" s="11">
        <v>0</v>
      </c>
      <c r="AF513" s="11">
        <v>0</v>
      </c>
      <c r="AG513" s="11">
        <v>1000000</v>
      </c>
      <c r="AH513" s="11">
        <v>3147500</v>
      </c>
      <c r="AI513" s="11">
        <v>0</v>
      </c>
      <c r="AJ513" s="11">
        <v>0</v>
      </c>
      <c r="AK513" s="11">
        <v>1000000</v>
      </c>
      <c r="AL513" s="11">
        <v>19852500</v>
      </c>
      <c r="AM513" s="11">
        <v>0</v>
      </c>
      <c r="AN513" s="11">
        <v>0</v>
      </c>
      <c r="AO5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23000000</v>
      </c>
      <c r="AP5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23000000</v>
      </c>
      <c r="AR5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3" s="11">
        <f>Table_PBS_SQL_DB2_PBSSQL_PBS_NDP_Tina_CG_QtrlyPerformance_Final[[#This Row],[GOU REL]]+Table_PBS_SQL_DB2_PBSSQL_PBS_NDP_Tina_CG_QtrlyPerformance_Final[[#This Row],[EXT REL]]</f>
        <v>23000000</v>
      </c>
      <c r="AT513" s="11">
        <f>Table_PBS_SQL_DB2_PBSSQL_PBS_NDP_Tina_CG_QtrlyPerformance_Final[[#This Row],[GOU EXP]]+Table_PBS_SQL_DB2_PBSSQL_PBS_NDP_Tina_CG_QtrlyPerformance_Final[[#This Row],[EXT EXP]]</f>
        <v>23000000</v>
      </c>
      <c r="AU513" s="11" t="str">
        <f>IF(Table_PBS_SQL_DB2_PBSSQL_PBS_NDP_Tina_CG_QtrlyPerformance_Final[[#This Row],[Item_Code]]&gt;"300000", "Capital", "Recurrent")</f>
        <v>Recurrent</v>
      </c>
    </row>
    <row r="514" spans="1:47" x14ac:dyDescent="0.25">
      <c r="A514" t="s">
        <v>51</v>
      </c>
      <c r="B514" t="s">
        <v>52</v>
      </c>
      <c r="C514" t="s">
        <v>31</v>
      </c>
      <c r="D514" t="s">
        <v>1031</v>
      </c>
      <c r="E514" t="s">
        <v>31</v>
      </c>
      <c r="F514" t="s">
        <v>1032</v>
      </c>
      <c r="G514" t="s">
        <v>31</v>
      </c>
      <c r="H514" t="s">
        <v>1601</v>
      </c>
      <c r="I514" t="s">
        <v>666</v>
      </c>
      <c r="J514" t="s">
        <v>1602</v>
      </c>
      <c r="K514" t="s">
        <v>53</v>
      </c>
      <c r="L514" t="s">
        <v>1603</v>
      </c>
      <c r="M514" t="s">
        <v>866</v>
      </c>
      <c r="N514" t="s">
        <v>867</v>
      </c>
      <c r="O514" t="s">
        <v>1093</v>
      </c>
      <c r="P514" t="s">
        <v>1094</v>
      </c>
      <c r="Q514" s="11">
        <v>0</v>
      </c>
      <c r="R514" s="11">
        <v>0</v>
      </c>
      <c r="S514" s="11">
        <v>0</v>
      </c>
      <c r="T514" s="11">
        <v>0</v>
      </c>
      <c r="U514" s="11">
        <v>25880600</v>
      </c>
      <c r="V514" s="11">
        <v>0</v>
      </c>
      <c r="W514" s="11">
        <v>25880600</v>
      </c>
      <c r="X514" s="11">
        <v>0</v>
      </c>
      <c r="Y514" s="11">
        <v>0</v>
      </c>
      <c r="Z514" s="11">
        <v>0</v>
      </c>
      <c r="AA514" s="11">
        <v>0</v>
      </c>
      <c r="AB514" s="11">
        <v>0</v>
      </c>
      <c r="AC514" s="11">
        <v>25880600</v>
      </c>
      <c r="AD514" s="11">
        <v>20950350</v>
      </c>
      <c r="AE514" s="11">
        <v>0</v>
      </c>
      <c r="AF514" s="11">
        <v>0</v>
      </c>
      <c r="AG514" s="11">
        <v>0</v>
      </c>
      <c r="AH514" s="11">
        <v>0</v>
      </c>
      <c r="AI514" s="11">
        <v>0</v>
      </c>
      <c r="AJ514" s="11">
        <v>0</v>
      </c>
      <c r="AK514" s="11">
        <v>0</v>
      </c>
      <c r="AL514" s="11">
        <v>4350000</v>
      </c>
      <c r="AM514" s="11">
        <v>0</v>
      </c>
      <c r="AN514" s="11">
        <v>0</v>
      </c>
      <c r="AO5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25880600</v>
      </c>
      <c r="AP5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25300350</v>
      </c>
      <c r="AR5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4" s="11">
        <f>Table_PBS_SQL_DB2_PBSSQL_PBS_NDP_Tina_CG_QtrlyPerformance_Final[[#This Row],[GOU REL]]+Table_PBS_SQL_DB2_PBSSQL_PBS_NDP_Tina_CG_QtrlyPerformance_Final[[#This Row],[EXT REL]]</f>
        <v>25880600</v>
      </c>
      <c r="AT514" s="11">
        <f>Table_PBS_SQL_DB2_PBSSQL_PBS_NDP_Tina_CG_QtrlyPerformance_Final[[#This Row],[GOU EXP]]+Table_PBS_SQL_DB2_PBSSQL_PBS_NDP_Tina_CG_QtrlyPerformance_Final[[#This Row],[EXT EXP]]</f>
        <v>25300350</v>
      </c>
      <c r="AU514" s="11" t="str">
        <f>IF(Table_PBS_SQL_DB2_PBSSQL_PBS_NDP_Tina_CG_QtrlyPerformance_Final[[#This Row],[Item_Code]]&gt;"300000", "Capital", "Recurrent")</f>
        <v>Recurrent</v>
      </c>
    </row>
    <row r="515" spans="1:47" x14ac:dyDescent="0.25">
      <c r="A515" t="s">
        <v>51</v>
      </c>
      <c r="B515" t="s">
        <v>52</v>
      </c>
      <c r="C515" t="s">
        <v>31</v>
      </c>
      <c r="D515" t="s">
        <v>1031</v>
      </c>
      <c r="E515" t="s">
        <v>31</v>
      </c>
      <c r="F515" t="s">
        <v>1032</v>
      </c>
      <c r="G515" t="s">
        <v>31</v>
      </c>
      <c r="H515" t="s">
        <v>1601</v>
      </c>
      <c r="I515" t="s">
        <v>666</v>
      </c>
      <c r="J515" t="s">
        <v>1602</v>
      </c>
      <c r="K515" t="s">
        <v>53</v>
      </c>
      <c r="L515" t="s">
        <v>1603</v>
      </c>
      <c r="M515" t="s">
        <v>866</v>
      </c>
      <c r="N515" t="s">
        <v>867</v>
      </c>
      <c r="O515" t="s">
        <v>934</v>
      </c>
      <c r="P515" t="s">
        <v>935</v>
      </c>
      <c r="Q515" s="11">
        <v>0</v>
      </c>
      <c r="R515" s="11">
        <v>0</v>
      </c>
      <c r="S515" s="11">
        <v>0</v>
      </c>
      <c r="T515" s="11">
        <v>0</v>
      </c>
      <c r="U515" s="11">
        <v>1000000000</v>
      </c>
      <c r="V515" s="11">
        <v>0</v>
      </c>
      <c r="W515" s="11">
        <v>1000000000</v>
      </c>
      <c r="X515" s="11">
        <v>0</v>
      </c>
      <c r="Y515" s="11">
        <v>0</v>
      </c>
      <c r="Z515" s="11">
        <v>0</v>
      </c>
      <c r="AA515" s="11">
        <v>0</v>
      </c>
      <c r="AB515" s="11">
        <v>0</v>
      </c>
      <c r="AC515" s="11">
        <v>0</v>
      </c>
      <c r="AD515" s="11">
        <v>0</v>
      </c>
      <c r="AE515" s="11">
        <v>0</v>
      </c>
      <c r="AF515" s="11">
        <v>0</v>
      </c>
      <c r="AG515" s="11">
        <v>0</v>
      </c>
      <c r="AH515" s="11">
        <v>0</v>
      </c>
      <c r="AI515" s="11">
        <v>0</v>
      </c>
      <c r="AJ515" s="11">
        <v>0</v>
      </c>
      <c r="AK515" s="11">
        <v>0</v>
      </c>
      <c r="AL515" s="11">
        <v>0</v>
      </c>
      <c r="AM515" s="11">
        <v>0</v>
      </c>
      <c r="AN515" s="11">
        <v>0</v>
      </c>
      <c r="AO5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5" s="11">
        <f>Table_PBS_SQL_DB2_PBSSQL_PBS_NDP_Tina_CG_QtrlyPerformance_Final[[#This Row],[GOU REL]]+Table_PBS_SQL_DB2_PBSSQL_PBS_NDP_Tina_CG_QtrlyPerformance_Final[[#This Row],[EXT REL]]</f>
        <v>0</v>
      </c>
      <c r="AT515" s="11">
        <f>Table_PBS_SQL_DB2_PBSSQL_PBS_NDP_Tina_CG_QtrlyPerformance_Final[[#This Row],[GOU EXP]]+Table_PBS_SQL_DB2_PBSSQL_PBS_NDP_Tina_CG_QtrlyPerformance_Final[[#This Row],[EXT EXP]]</f>
        <v>0</v>
      </c>
      <c r="AU515" s="11" t="str">
        <f>IF(Table_PBS_SQL_DB2_PBSSQL_PBS_NDP_Tina_CG_QtrlyPerformance_Final[[#This Row],[Item_Code]]&gt;"300000", "Capital", "Recurrent")</f>
        <v>Capital</v>
      </c>
    </row>
    <row r="516" spans="1:47" x14ac:dyDescent="0.25">
      <c r="A516" t="s">
        <v>269</v>
      </c>
      <c r="B516" t="s">
        <v>270</v>
      </c>
      <c r="C516" t="s">
        <v>31</v>
      </c>
      <c r="D516" t="s">
        <v>1031</v>
      </c>
      <c r="E516" t="s">
        <v>75</v>
      </c>
      <c r="F516" t="s">
        <v>1042</v>
      </c>
      <c r="G516" t="s">
        <v>281</v>
      </c>
      <c r="H516" t="s">
        <v>1604</v>
      </c>
      <c r="I516" t="s">
        <v>507</v>
      </c>
      <c r="J516" t="s">
        <v>1604</v>
      </c>
      <c r="K516" t="s">
        <v>273</v>
      </c>
      <c r="L516" t="s">
        <v>1605</v>
      </c>
      <c r="M516" t="s">
        <v>866</v>
      </c>
      <c r="N516" t="s">
        <v>867</v>
      </c>
      <c r="O516" t="s">
        <v>1606</v>
      </c>
      <c r="P516" t="s">
        <v>1607</v>
      </c>
      <c r="Q516" s="11">
        <v>0</v>
      </c>
      <c r="R516" s="11">
        <v>0</v>
      </c>
      <c r="S516" s="11">
        <v>6000000</v>
      </c>
      <c r="T516" s="11">
        <v>-6000000</v>
      </c>
      <c r="U516" s="11">
        <v>54000000</v>
      </c>
      <c r="V516" s="11">
        <v>0</v>
      </c>
      <c r="W516" s="11">
        <v>60000000</v>
      </c>
      <c r="X516" s="11">
        <v>0</v>
      </c>
      <c r="Y516" s="11">
        <v>0</v>
      </c>
      <c r="Z516" s="11">
        <v>0</v>
      </c>
      <c r="AA516" s="11">
        <v>0</v>
      </c>
      <c r="AB516" s="11">
        <v>0</v>
      </c>
      <c r="AC516" s="11">
        <v>4010000</v>
      </c>
      <c r="AD516" s="11">
        <v>831000</v>
      </c>
      <c r="AE516" s="11">
        <v>0</v>
      </c>
      <c r="AF516" s="11">
        <v>0</v>
      </c>
      <c r="AG516" s="11">
        <v>20000000</v>
      </c>
      <c r="AH516" s="11">
        <v>0</v>
      </c>
      <c r="AI516" s="11">
        <v>0</v>
      </c>
      <c r="AJ516" s="11">
        <v>0</v>
      </c>
      <c r="AK516" s="11">
        <v>29990000</v>
      </c>
      <c r="AL516" s="11">
        <v>36179297</v>
      </c>
      <c r="AM516" s="11">
        <v>0</v>
      </c>
      <c r="AN516" s="11">
        <v>0</v>
      </c>
      <c r="AO5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54000000</v>
      </c>
      <c r="AP5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37010297</v>
      </c>
      <c r="AR5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6" s="11">
        <f>Table_PBS_SQL_DB2_PBSSQL_PBS_NDP_Tina_CG_QtrlyPerformance_Final[[#This Row],[GOU REL]]+Table_PBS_SQL_DB2_PBSSQL_PBS_NDP_Tina_CG_QtrlyPerformance_Final[[#This Row],[EXT REL]]</f>
        <v>54000000</v>
      </c>
      <c r="AT516" s="11">
        <f>Table_PBS_SQL_DB2_PBSSQL_PBS_NDP_Tina_CG_QtrlyPerformance_Final[[#This Row],[GOU EXP]]+Table_PBS_SQL_DB2_PBSSQL_PBS_NDP_Tina_CG_QtrlyPerformance_Final[[#This Row],[EXT EXP]]</f>
        <v>37010297</v>
      </c>
      <c r="AU516" s="11" t="str">
        <f>IF(Table_PBS_SQL_DB2_PBSSQL_PBS_NDP_Tina_CG_QtrlyPerformance_Final[[#This Row],[Item_Code]]&gt;"300000", "Capital", "Recurrent")</f>
        <v>Recurrent</v>
      </c>
    </row>
    <row r="517" spans="1:47" x14ac:dyDescent="0.25">
      <c r="A517" t="s">
        <v>269</v>
      </c>
      <c r="B517" t="s">
        <v>270</v>
      </c>
      <c r="C517" t="s">
        <v>218</v>
      </c>
      <c r="D517" t="s">
        <v>1254</v>
      </c>
      <c r="E517" t="s">
        <v>87</v>
      </c>
      <c r="F517" t="s">
        <v>1264</v>
      </c>
      <c r="G517" t="s">
        <v>465</v>
      </c>
      <c r="H517" t="s">
        <v>1608</v>
      </c>
      <c r="I517" t="s">
        <v>896</v>
      </c>
      <c r="J517" t="s">
        <v>897</v>
      </c>
      <c r="K517" t="s">
        <v>271</v>
      </c>
      <c r="L517" t="s">
        <v>1609</v>
      </c>
      <c r="M517" t="s">
        <v>1044</v>
      </c>
      <c r="N517" t="s">
        <v>1045</v>
      </c>
      <c r="O517" t="s">
        <v>1062</v>
      </c>
      <c r="P517" t="s">
        <v>1063</v>
      </c>
      <c r="Q517" s="11">
        <v>0</v>
      </c>
      <c r="R517" s="11">
        <v>0</v>
      </c>
      <c r="S517" s="11">
        <v>0</v>
      </c>
      <c r="T517" s="11">
        <v>0</v>
      </c>
      <c r="U517" s="11">
        <v>0</v>
      </c>
      <c r="V517" s="11">
        <v>0</v>
      </c>
      <c r="W517" s="11">
        <v>0</v>
      </c>
      <c r="X517" s="11">
        <v>0</v>
      </c>
      <c r="Y517" s="11">
        <v>0</v>
      </c>
      <c r="Z517" s="11">
        <v>0</v>
      </c>
      <c r="AA517" s="11">
        <v>2440000000</v>
      </c>
      <c r="AB517" s="11">
        <v>76479450</v>
      </c>
      <c r="AC517" s="11">
        <v>0</v>
      </c>
      <c r="AD517" s="11">
        <v>0</v>
      </c>
      <c r="AE517" s="11">
        <v>0</v>
      </c>
      <c r="AF517" s="11">
        <v>716030234</v>
      </c>
      <c r="AG517" s="11">
        <v>0</v>
      </c>
      <c r="AH517" s="11">
        <v>0</v>
      </c>
      <c r="AI517" s="11">
        <v>0</v>
      </c>
      <c r="AJ517" s="11">
        <v>120432341</v>
      </c>
      <c r="AK517" s="11">
        <v>0</v>
      </c>
      <c r="AL517" s="11">
        <v>0</v>
      </c>
      <c r="AM517" s="11">
        <v>0</v>
      </c>
      <c r="AN517" s="11">
        <v>771252042</v>
      </c>
      <c r="AO5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2440000000</v>
      </c>
      <c r="AQ5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1684194067</v>
      </c>
      <c r="AS517" s="11">
        <f>Table_PBS_SQL_DB2_PBSSQL_PBS_NDP_Tina_CG_QtrlyPerformance_Final[[#This Row],[GOU REL]]+Table_PBS_SQL_DB2_PBSSQL_PBS_NDP_Tina_CG_QtrlyPerformance_Final[[#This Row],[EXT REL]]</f>
        <v>2440000000</v>
      </c>
      <c r="AT517" s="11">
        <f>Table_PBS_SQL_DB2_PBSSQL_PBS_NDP_Tina_CG_QtrlyPerformance_Final[[#This Row],[GOU EXP]]+Table_PBS_SQL_DB2_PBSSQL_PBS_NDP_Tina_CG_QtrlyPerformance_Final[[#This Row],[EXT EXP]]</f>
        <v>1684194067</v>
      </c>
      <c r="AU517" s="11" t="str">
        <f>IF(Table_PBS_SQL_DB2_PBSSQL_PBS_NDP_Tina_CG_QtrlyPerformance_Final[[#This Row],[Item_Code]]&gt;"300000", "Capital", "Recurrent")</f>
        <v>Recurrent</v>
      </c>
    </row>
    <row r="518" spans="1:47" x14ac:dyDescent="0.25">
      <c r="A518" t="s">
        <v>269</v>
      </c>
      <c r="B518" t="s">
        <v>270</v>
      </c>
      <c r="C518" t="s">
        <v>218</v>
      </c>
      <c r="D518" t="s">
        <v>1254</v>
      </c>
      <c r="E518" t="s">
        <v>97</v>
      </c>
      <c r="F518" t="s">
        <v>1290</v>
      </c>
      <c r="G518" t="s">
        <v>465</v>
      </c>
      <c r="H518" t="s">
        <v>1608</v>
      </c>
      <c r="I518" t="s">
        <v>467</v>
      </c>
      <c r="J518" t="s">
        <v>1610</v>
      </c>
      <c r="K518" t="s">
        <v>1611</v>
      </c>
      <c r="L518" t="s">
        <v>1612</v>
      </c>
      <c r="M518" t="s">
        <v>1232</v>
      </c>
      <c r="N518" t="s">
        <v>1586</v>
      </c>
      <c r="O518" t="s">
        <v>1302</v>
      </c>
      <c r="P518" t="s">
        <v>1303</v>
      </c>
      <c r="Q518" s="11">
        <v>2841051689</v>
      </c>
      <c r="R518" s="11">
        <v>0</v>
      </c>
      <c r="S518" s="11">
        <v>0</v>
      </c>
      <c r="T518" s="11">
        <v>0</v>
      </c>
      <c r="U518" s="11">
        <v>2841051689</v>
      </c>
      <c r="V518" s="11">
        <v>0</v>
      </c>
      <c r="W518" s="11">
        <v>0</v>
      </c>
      <c r="X518" s="11">
        <v>0</v>
      </c>
      <c r="Y518" s="11">
        <v>0</v>
      </c>
      <c r="Z518" s="11">
        <v>0</v>
      </c>
      <c r="AA518" s="11">
        <v>0</v>
      </c>
      <c r="AB518" s="11">
        <v>0</v>
      </c>
      <c r="AC518" s="11">
        <v>0</v>
      </c>
      <c r="AD518" s="11">
        <v>0</v>
      </c>
      <c r="AE518" s="11">
        <v>0</v>
      </c>
      <c r="AF518" s="11">
        <v>0</v>
      </c>
      <c r="AG518" s="11">
        <v>0</v>
      </c>
      <c r="AH518" s="11">
        <v>0</v>
      </c>
      <c r="AI518" s="11">
        <v>0</v>
      </c>
      <c r="AJ518" s="11">
        <v>0</v>
      </c>
      <c r="AK518" s="11">
        <v>0</v>
      </c>
      <c r="AL518" s="11">
        <v>0</v>
      </c>
      <c r="AM518" s="11">
        <v>0</v>
      </c>
      <c r="AN518" s="11">
        <v>0</v>
      </c>
      <c r="AO5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8" s="11">
        <f>Table_PBS_SQL_DB2_PBSSQL_PBS_NDP_Tina_CG_QtrlyPerformance_Final[[#This Row],[GOU REL]]+Table_PBS_SQL_DB2_PBSSQL_PBS_NDP_Tina_CG_QtrlyPerformance_Final[[#This Row],[EXT REL]]</f>
        <v>0</v>
      </c>
      <c r="AT518" s="11">
        <f>Table_PBS_SQL_DB2_PBSSQL_PBS_NDP_Tina_CG_QtrlyPerformance_Final[[#This Row],[GOU EXP]]+Table_PBS_SQL_DB2_PBSSQL_PBS_NDP_Tina_CG_QtrlyPerformance_Final[[#This Row],[EXT EXP]]</f>
        <v>0</v>
      </c>
      <c r="AU518" s="11" t="str">
        <f>IF(Table_PBS_SQL_DB2_PBSSQL_PBS_NDP_Tina_CG_QtrlyPerformance_Final[[#This Row],[Item_Code]]&gt;"300000", "Capital", "Recurrent")</f>
        <v>Capital</v>
      </c>
    </row>
    <row r="519" spans="1:47" x14ac:dyDescent="0.25">
      <c r="A519" t="s">
        <v>269</v>
      </c>
      <c r="B519" t="s">
        <v>270</v>
      </c>
      <c r="C519" t="s">
        <v>218</v>
      </c>
      <c r="D519" t="s">
        <v>1254</v>
      </c>
      <c r="E519" t="s">
        <v>97</v>
      </c>
      <c r="F519" t="s">
        <v>1290</v>
      </c>
      <c r="G519" t="s">
        <v>465</v>
      </c>
      <c r="H519" t="s">
        <v>1608</v>
      </c>
      <c r="I519" t="s">
        <v>467</v>
      </c>
      <c r="J519" t="s">
        <v>1610</v>
      </c>
      <c r="K519" t="s">
        <v>1611</v>
      </c>
      <c r="L519" t="s">
        <v>1612</v>
      </c>
      <c r="M519" t="s">
        <v>1613</v>
      </c>
      <c r="N519" t="s">
        <v>1614</v>
      </c>
      <c r="O519" t="s">
        <v>1046</v>
      </c>
      <c r="P519" t="s">
        <v>1047</v>
      </c>
      <c r="Q519" s="11">
        <v>0</v>
      </c>
      <c r="R519" s="11">
        <v>0</v>
      </c>
      <c r="S519" s="11">
        <v>0</v>
      </c>
      <c r="T519" s="11">
        <v>0</v>
      </c>
      <c r="U519" s="11">
        <v>26443558809</v>
      </c>
      <c r="V519" s="11">
        <v>0</v>
      </c>
      <c r="W519" s="11">
        <v>0</v>
      </c>
      <c r="X519" s="11">
        <v>26443558809</v>
      </c>
      <c r="Y519" s="11">
        <v>0</v>
      </c>
      <c r="Z519" s="11">
        <v>0</v>
      </c>
      <c r="AA519" s="11">
        <v>0</v>
      </c>
      <c r="AB519" s="11">
        <v>0</v>
      </c>
      <c r="AC519" s="11">
        <v>0</v>
      </c>
      <c r="AD519" s="11">
        <v>0</v>
      </c>
      <c r="AE519" s="11">
        <v>0</v>
      </c>
      <c r="AF519" s="11">
        <v>0</v>
      </c>
      <c r="AG519" s="11">
        <v>0</v>
      </c>
      <c r="AH519" s="11">
        <v>0</v>
      </c>
      <c r="AI519" s="11">
        <v>0</v>
      </c>
      <c r="AJ519" s="11">
        <v>0</v>
      </c>
      <c r="AK519" s="11">
        <v>0</v>
      </c>
      <c r="AL519" s="11">
        <v>0</v>
      </c>
      <c r="AM519" s="11">
        <v>0</v>
      </c>
      <c r="AN519" s="11">
        <v>0</v>
      </c>
      <c r="AO5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19" s="11">
        <f>Table_PBS_SQL_DB2_PBSSQL_PBS_NDP_Tina_CG_QtrlyPerformance_Final[[#This Row],[GOU REL]]+Table_PBS_SQL_DB2_PBSSQL_PBS_NDP_Tina_CG_QtrlyPerformance_Final[[#This Row],[EXT REL]]</f>
        <v>0</v>
      </c>
      <c r="AT519" s="11">
        <f>Table_PBS_SQL_DB2_PBSSQL_PBS_NDP_Tina_CG_QtrlyPerformance_Final[[#This Row],[GOU EXP]]+Table_PBS_SQL_DB2_PBSSQL_PBS_NDP_Tina_CG_QtrlyPerformance_Final[[#This Row],[EXT EXP]]</f>
        <v>0</v>
      </c>
      <c r="AU519" s="11" t="str">
        <f>IF(Table_PBS_SQL_DB2_PBSSQL_PBS_NDP_Tina_CG_QtrlyPerformance_Final[[#This Row],[Item_Code]]&gt;"300000", "Capital", "Recurrent")</f>
        <v>Capital</v>
      </c>
    </row>
    <row r="520" spans="1:47" x14ac:dyDescent="0.25">
      <c r="A520" t="s">
        <v>269</v>
      </c>
      <c r="B520" t="s">
        <v>270</v>
      </c>
      <c r="C520" t="s">
        <v>218</v>
      </c>
      <c r="D520" t="s">
        <v>1254</v>
      </c>
      <c r="E520" t="s">
        <v>97</v>
      </c>
      <c r="F520" t="s">
        <v>1290</v>
      </c>
      <c r="G520" t="s">
        <v>465</v>
      </c>
      <c r="H520" t="s">
        <v>1608</v>
      </c>
      <c r="I520" t="s">
        <v>467</v>
      </c>
      <c r="J520" t="s">
        <v>1610</v>
      </c>
      <c r="K520" t="s">
        <v>1611</v>
      </c>
      <c r="L520" t="s">
        <v>1612</v>
      </c>
      <c r="M520" t="s">
        <v>1613</v>
      </c>
      <c r="N520" t="s">
        <v>1614</v>
      </c>
      <c r="O520" t="s">
        <v>1615</v>
      </c>
      <c r="P520" t="s">
        <v>1616</v>
      </c>
      <c r="Q520" s="11">
        <v>31461772160</v>
      </c>
      <c r="R520" s="11">
        <v>0</v>
      </c>
      <c r="S520" s="11">
        <v>0</v>
      </c>
      <c r="T520" s="11">
        <v>0</v>
      </c>
      <c r="U520" s="11">
        <v>31461772160</v>
      </c>
      <c r="V520" s="11">
        <v>0</v>
      </c>
      <c r="W520" s="11">
        <v>0</v>
      </c>
      <c r="X520" s="11">
        <v>0</v>
      </c>
      <c r="Y520" s="11">
        <v>0</v>
      </c>
      <c r="Z520" s="11">
        <v>0</v>
      </c>
      <c r="AA520" s="11">
        <v>0</v>
      </c>
      <c r="AB520" s="11">
        <v>0</v>
      </c>
      <c r="AC520" s="11">
        <v>0</v>
      </c>
      <c r="AD520" s="11">
        <v>0</v>
      </c>
      <c r="AE520" s="11">
        <v>0</v>
      </c>
      <c r="AF520" s="11">
        <v>0</v>
      </c>
      <c r="AG520" s="11">
        <v>0</v>
      </c>
      <c r="AH520" s="11">
        <v>0</v>
      </c>
      <c r="AI520" s="11">
        <v>0</v>
      </c>
      <c r="AJ520" s="11">
        <v>0</v>
      </c>
      <c r="AK520" s="11">
        <v>0</v>
      </c>
      <c r="AL520" s="11">
        <v>0</v>
      </c>
      <c r="AM520" s="11">
        <v>0</v>
      </c>
      <c r="AN520" s="11">
        <v>0</v>
      </c>
      <c r="AO5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0" s="11">
        <f>Table_PBS_SQL_DB2_PBSSQL_PBS_NDP_Tina_CG_QtrlyPerformance_Final[[#This Row],[GOU REL]]+Table_PBS_SQL_DB2_PBSSQL_PBS_NDP_Tina_CG_QtrlyPerformance_Final[[#This Row],[EXT REL]]</f>
        <v>0</v>
      </c>
      <c r="AT520" s="11">
        <f>Table_PBS_SQL_DB2_PBSSQL_PBS_NDP_Tina_CG_QtrlyPerformance_Final[[#This Row],[GOU EXP]]+Table_PBS_SQL_DB2_PBSSQL_PBS_NDP_Tina_CG_QtrlyPerformance_Final[[#This Row],[EXT EXP]]</f>
        <v>0</v>
      </c>
      <c r="AU520" s="11" t="str">
        <f>IF(Table_PBS_SQL_DB2_PBSSQL_PBS_NDP_Tina_CG_QtrlyPerformance_Final[[#This Row],[Item_Code]]&gt;"300000", "Capital", "Recurrent")</f>
        <v>Capital</v>
      </c>
    </row>
    <row r="521" spans="1:47" x14ac:dyDescent="0.25">
      <c r="A521" t="s">
        <v>269</v>
      </c>
      <c r="B521" t="s">
        <v>270</v>
      </c>
      <c r="C521" t="s">
        <v>293</v>
      </c>
      <c r="D521" t="s">
        <v>1206</v>
      </c>
      <c r="E521" t="s">
        <v>97</v>
      </c>
      <c r="F521" t="s">
        <v>1383</v>
      </c>
      <c r="G521" t="s">
        <v>87</v>
      </c>
      <c r="H521" t="s">
        <v>1617</v>
      </c>
      <c r="I521" t="s">
        <v>467</v>
      </c>
      <c r="J521" t="s">
        <v>1617</v>
      </c>
      <c r="K521" t="s">
        <v>273</v>
      </c>
      <c r="L521" t="s">
        <v>1605</v>
      </c>
      <c r="M521" t="s">
        <v>866</v>
      </c>
      <c r="N521" t="s">
        <v>867</v>
      </c>
      <c r="O521" t="s">
        <v>883</v>
      </c>
      <c r="P521" t="s">
        <v>884</v>
      </c>
      <c r="Q521" s="11">
        <v>0</v>
      </c>
      <c r="R521" s="11">
        <v>0</v>
      </c>
      <c r="S521" s="11">
        <v>46780000</v>
      </c>
      <c r="T521" s="11">
        <v>-46780000</v>
      </c>
      <c r="U521" s="11">
        <v>421020000</v>
      </c>
      <c r="V521" s="11">
        <v>0</v>
      </c>
      <c r="W521" s="11">
        <v>467800000</v>
      </c>
      <c r="X521" s="11">
        <v>0</v>
      </c>
      <c r="Y521" s="11">
        <v>0</v>
      </c>
      <c r="Z521" s="11">
        <v>0</v>
      </c>
      <c r="AA521" s="11">
        <v>0</v>
      </c>
      <c r="AB521" s="11">
        <v>0</v>
      </c>
      <c r="AC521" s="11">
        <v>138392760</v>
      </c>
      <c r="AD521" s="11">
        <v>134201210</v>
      </c>
      <c r="AE521" s="11">
        <v>0</v>
      </c>
      <c r="AF521" s="11">
        <v>0</v>
      </c>
      <c r="AG521" s="11">
        <v>282627240</v>
      </c>
      <c r="AH521" s="11">
        <v>155867526</v>
      </c>
      <c r="AI521" s="11">
        <v>0</v>
      </c>
      <c r="AJ521" s="11">
        <v>0</v>
      </c>
      <c r="AK521" s="11">
        <v>0</v>
      </c>
      <c r="AL521" s="11">
        <v>130951264</v>
      </c>
      <c r="AM521" s="11">
        <v>0</v>
      </c>
      <c r="AN521" s="11">
        <v>0</v>
      </c>
      <c r="AO5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421020000</v>
      </c>
      <c r="AP5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421020000</v>
      </c>
      <c r="AR5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1" s="11">
        <f>Table_PBS_SQL_DB2_PBSSQL_PBS_NDP_Tina_CG_QtrlyPerformance_Final[[#This Row],[GOU REL]]+Table_PBS_SQL_DB2_PBSSQL_PBS_NDP_Tina_CG_QtrlyPerformance_Final[[#This Row],[EXT REL]]</f>
        <v>421020000</v>
      </c>
      <c r="AT521" s="11">
        <f>Table_PBS_SQL_DB2_PBSSQL_PBS_NDP_Tina_CG_QtrlyPerformance_Final[[#This Row],[GOU EXP]]+Table_PBS_SQL_DB2_PBSSQL_PBS_NDP_Tina_CG_QtrlyPerformance_Final[[#This Row],[EXT EXP]]</f>
        <v>421020000</v>
      </c>
      <c r="AU521" s="11" t="str">
        <f>IF(Table_PBS_SQL_DB2_PBSSQL_PBS_NDP_Tina_CG_QtrlyPerformance_Final[[#This Row],[Item_Code]]&gt;"300000", "Capital", "Recurrent")</f>
        <v>Capital</v>
      </c>
    </row>
    <row r="522" spans="1:47" x14ac:dyDescent="0.25">
      <c r="A522" t="s">
        <v>269</v>
      </c>
      <c r="B522" t="s">
        <v>270</v>
      </c>
      <c r="C522" t="s">
        <v>485</v>
      </c>
      <c r="D522" t="s">
        <v>1396</v>
      </c>
      <c r="E522" t="s">
        <v>31</v>
      </c>
      <c r="F522" t="s">
        <v>1618</v>
      </c>
      <c r="G522" t="s">
        <v>97</v>
      </c>
      <c r="H522" t="s">
        <v>1619</v>
      </c>
      <c r="I522" t="s">
        <v>467</v>
      </c>
      <c r="J522" t="s">
        <v>1620</v>
      </c>
      <c r="K522" t="s">
        <v>273</v>
      </c>
      <c r="L522" t="s">
        <v>1605</v>
      </c>
      <c r="M522" t="s">
        <v>866</v>
      </c>
      <c r="N522" t="s">
        <v>867</v>
      </c>
      <c r="O522" t="s">
        <v>1621</v>
      </c>
      <c r="P522" t="s">
        <v>1622</v>
      </c>
      <c r="Q522" s="11">
        <v>0</v>
      </c>
      <c r="R522" s="11">
        <v>0</v>
      </c>
      <c r="S522" s="11">
        <v>137600000</v>
      </c>
      <c r="T522" s="11">
        <v>-137600000</v>
      </c>
      <c r="U522" s="11">
        <v>1238400000</v>
      </c>
      <c r="V522" s="11">
        <v>0</v>
      </c>
      <c r="W522" s="11">
        <v>1376000000</v>
      </c>
      <c r="X522" s="11">
        <v>0</v>
      </c>
      <c r="Y522" s="11">
        <v>0</v>
      </c>
      <c r="Z522" s="11">
        <v>0</v>
      </c>
      <c r="AA522" s="11">
        <v>0</v>
      </c>
      <c r="AB522" s="11">
        <v>0</v>
      </c>
      <c r="AC522" s="11">
        <v>458666667</v>
      </c>
      <c r="AD522" s="11">
        <v>279810597</v>
      </c>
      <c r="AE522" s="11">
        <v>0</v>
      </c>
      <c r="AF522" s="11">
        <v>0</v>
      </c>
      <c r="AG522" s="11">
        <v>321066667</v>
      </c>
      <c r="AH522" s="11">
        <v>6843312</v>
      </c>
      <c r="AI522" s="11">
        <v>0</v>
      </c>
      <c r="AJ522" s="11">
        <v>0</v>
      </c>
      <c r="AK522" s="11">
        <v>68800000</v>
      </c>
      <c r="AL522" s="11">
        <v>541254954</v>
      </c>
      <c r="AM522" s="11">
        <v>0</v>
      </c>
      <c r="AN522" s="11">
        <v>0</v>
      </c>
      <c r="AO5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848533334</v>
      </c>
      <c r="AP5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827908863</v>
      </c>
      <c r="AR5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2" s="11">
        <f>Table_PBS_SQL_DB2_PBSSQL_PBS_NDP_Tina_CG_QtrlyPerformance_Final[[#This Row],[GOU REL]]+Table_PBS_SQL_DB2_PBSSQL_PBS_NDP_Tina_CG_QtrlyPerformance_Final[[#This Row],[EXT REL]]</f>
        <v>848533334</v>
      </c>
      <c r="AT522" s="11">
        <f>Table_PBS_SQL_DB2_PBSSQL_PBS_NDP_Tina_CG_QtrlyPerformance_Final[[#This Row],[GOU EXP]]+Table_PBS_SQL_DB2_PBSSQL_PBS_NDP_Tina_CG_QtrlyPerformance_Final[[#This Row],[EXT EXP]]</f>
        <v>827908863</v>
      </c>
      <c r="AU522" s="11" t="str">
        <f>IF(Table_PBS_SQL_DB2_PBSSQL_PBS_NDP_Tina_CG_QtrlyPerformance_Final[[#This Row],[Item_Code]]&gt;"300000", "Capital", "Recurrent")</f>
        <v>Recurrent</v>
      </c>
    </row>
    <row r="523" spans="1:47" x14ac:dyDescent="0.25">
      <c r="A523" t="s">
        <v>55</v>
      </c>
      <c r="B523" t="s">
        <v>56</v>
      </c>
      <c r="C523" t="s">
        <v>31</v>
      </c>
      <c r="D523" t="s">
        <v>1031</v>
      </c>
      <c r="E523" t="s">
        <v>31</v>
      </c>
      <c r="F523" t="s">
        <v>1032</v>
      </c>
      <c r="G523" t="s">
        <v>31</v>
      </c>
      <c r="H523" t="s">
        <v>1623</v>
      </c>
      <c r="I523" t="s">
        <v>493</v>
      </c>
      <c r="J523" t="s">
        <v>1624</v>
      </c>
      <c r="K523" t="s">
        <v>774</v>
      </c>
      <c r="L523" t="s">
        <v>775</v>
      </c>
      <c r="M523" t="s">
        <v>1130</v>
      </c>
      <c r="N523" t="s">
        <v>1131</v>
      </c>
      <c r="O523" t="s">
        <v>1085</v>
      </c>
      <c r="P523" t="s">
        <v>1086</v>
      </c>
      <c r="Q523" s="11">
        <v>0</v>
      </c>
      <c r="R523" s="11">
        <v>0</v>
      </c>
      <c r="S523" s="11">
        <v>0</v>
      </c>
      <c r="T523" s="11">
        <v>0</v>
      </c>
      <c r="U523" s="11">
        <v>1019529636</v>
      </c>
      <c r="V523" s="11">
        <v>0</v>
      </c>
      <c r="W523" s="11">
        <v>1019529636</v>
      </c>
      <c r="X523" s="11">
        <v>0</v>
      </c>
      <c r="Y523" s="11">
        <v>1000000000</v>
      </c>
      <c r="Z523" s="11">
        <v>115512000</v>
      </c>
      <c r="AA523" s="11">
        <v>0</v>
      </c>
      <c r="AB523" s="11">
        <v>0</v>
      </c>
      <c r="AC523" s="11">
        <v>0</v>
      </c>
      <c r="AD523" s="11">
        <v>874488000</v>
      </c>
      <c r="AE523" s="11">
        <v>0</v>
      </c>
      <c r="AF523" s="11">
        <v>0</v>
      </c>
      <c r="AG523" s="11">
        <v>19529636</v>
      </c>
      <c r="AH523" s="11">
        <v>29529636</v>
      </c>
      <c r="AI523" s="11">
        <v>0</v>
      </c>
      <c r="AJ523" s="11">
        <v>0</v>
      </c>
      <c r="AK523" s="11">
        <v>0</v>
      </c>
      <c r="AL523" s="11">
        <v>0</v>
      </c>
      <c r="AM523" s="11">
        <v>0</v>
      </c>
      <c r="AN523" s="11">
        <v>0</v>
      </c>
      <c r="AO5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1019529636</v>
      </c>
      <c r="AP5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1019529636</v>
      </c>
      <c r="AR5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3" s="11">
        <f>Table_PBS_SQL_DB2_PBSSQL_PBS_NDP_Tina_CG_QtrlyPerformance_Final[[#This Row],[GOU REL]]+Table_PBS_SQL_DB2_PBSSQL_PBS_NDP_Tina_CG_QtrlyPerformance_Final[[#This Row],[EXT REL]]</f>
        <v>1019529636</v>
      </c>
      <c r="AT523" s="11">
        <f>Table_PBS_SQL_DB2_PBSSQL_PBS_NDP_Tina_CG_QtrlyPerformance_Final[[#This Row],[GOU EXP]]+Table_PBS_SQL_DB2_PBSSQL_PBS_NDP_Tina_CG_QtrlyPerformance_Final[[#This Row],[EXT EXP]]</f>
        <v>1019529636</v>
      </c>
      <c r="AU523" s="11" t="str">
        <f>IF(Table_PBS_SQL_DB2_PBSSQL_PBS_NDP_Tina_CG_QtrlyPerformance_Final[[#This Row],[Item_Code]]&gt;"300000", "Capital", "Recurrent")</f>
        <v>Recurrent</v>
      </c>
    </row>
    <row r="524" spans="1:47" x14ac:dyDescent="0.25">
      <c r="A524" t="s">
        <v>55</v>
      </c>
      <c r="B524" t="s">
        <v>56</v>
      </c>
      <c r="C524" t="s">
        <v>31</v>
      </c>
      <c r="D524" t="s">
        <v>1031</v>
      </c>
      <c r="E524" t="s">
        <v>31</v>
      </c>
      <c r="F524" t="s">
        <v>1032</v>
      </c>
      <c r="G524" t="s">
        <v>31</v>
      </c>
      <c r="H524" t="s">
        <v>1623</v>
      </c>
      <c r="I524" t="s">
        <v>493</v>
      </c>
      <c r="J524" t="s">
        <v>1624</v>
      </c>
      <c r="K524" t="s">
        <v>57</v>
      </c>
      <c r="L524" t="s">
        <v>1625</v>
      </c>
      <c r="M524" t="s">
        <v>866</v>
      </c>
      <c r="N524" t="s">
        <v>867</v>
      </c>
      <c r="O524" t="s">
        <v>1626</v>
      </c>
      <c r="P524" t="s">
        <v>1627</v>
      </c>
      <c r="Q524" s="11">
        <v>0</v>
      </c>
      <c r="R524" s="11">
        <v>0</v>
      </c>
      <c r="S524" s="11">
        <v>0</v>
      </c>
      <c r="T524" s="11">
        <v>0</v>
      </c>
      <c r="U524" s="11">
        <v>200000000</v>
      </c>
      <c r="V524" s="11">
        <v>0</v>
      </c>
      <c r="W524" s="11">
        <v>200000000</v>
      </c>
      <c r="X524" s="11">
        <v>0</v>
      </c>
      <c r="Y524" s="11">
        <v>0</v>
      </c>
      <c r="Z524" s="11">
        <v>0</v>
      </c>
      <c r="AA524" s="11">
        <v>0</v>
      </c>
      <c r="AB524" s="11">
        <v>0</v>
      </c>
      <c r="AC524" s="11">
        <v>0</v>
      </c>
      <c r="AD524" s="11">
        <v>0</v>
      </c>
      <c r="AE524" s="11">
        <v>0</v>
      </c>
      <c r="AF524" s="11">
        <v>0</v>
      </c>
      <c r="AG524" s="11">
        <v>200000000</v>
      </c>
      <c r="AH524" s="11">
        <v>200000000</v>
      </c>
      <c r="AI524" s="11">
        <v>0</v>
      </c>
      <c r="AJ524" s="11">
        <v>0</v>
      </c>
      <c r="AK524" s="11">
        <v>0</v>
      </c>
      <c r="AL524" s="11">
        <v>0</v>
      </c>
      <c r="AM524" s="11">
        <v>0</v>
      </c>
      <c r="AN524" s="11">
        <v>0</v>
      </c>
      <c r="AO5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5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5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4" s="11">
        <f>Table_PBS_SQL_DB2_PBSSQL_PBS_NDP_Tina_CG_QtrlyPerformance_Final[[#This Row],[GOU REL]]+Table_PBS_SQL_DB2_PBSSQL_PBS_NDP_Tina_CG_QtrlyPerformance_Final[[#This Row],[EXT REL]]</f>
        <v>200000000</v>
      </c>
      <c r="AT524" s="11">
        <f>Table_PBS_SQL_DB2_PBSSQL_PBS_NDP_Tina_CG_QtrlyPerformance_Final[[#This Row],[GOU EXP]]+Table_PBS_SQL_DB2_PBSSQL_PBS_NDP_Tina_CG_QtrlyPerformance_Final[[#This Row],[EXT EXP]]</f>
        <v>200000000</v>
      </c>
      <c r="AU524" s="11" t="str">
        <f>IF(Table_PBS_SQL_DB2_PBSSQL_PBS_NDP_Tina_CG_QtrlyPerformance_Final[[#This Row],[Item_Code]]&gt;"300000", "Capital", "Recurrent")</f>
        <v>Capital</v>
      </c>
    </row>
    <row r="525" spans="1:47" x14ac:dyDescent="0.25">
      <c r="A525" t="s">
        <v>55</v>
      </c>
      <c r="B525" t="s">
        <v>56</v>
      </c>
      <c r="C525" t="s">
        <v>31</v>
      </c>
      <c r="D525" t="s">
        <v>1031</v>
      </c>
      <c r="E525" t="s">
        <v>75</v>
      </c>
      <c r="F525" t="s">
        <v>1042</v>
      </c>
      <c r="G525" t="s">
        <v>31</v>
      </c>
      <c r="H525" t="s">
        <v>1623</v>
      </c>
      <c r="I525" t="s">
        <v>493</v>
      </c>
      <c r="J525" t="s">
        <v>1624</v>
      </c>
      <c r="K525" t="s">
        <v>774</v>
      </c>
      <c r="L525" t="s">
        <v>775</v>
      </c>
      <c r="M525" t="s">
        <v>1628</v>
      </c>
      <c r="N525" t="s">
        <v>1629</v>
      </c>
      <c r="O525" t="s">
        <v>1011</v>
      </c>
      <c r="P525" t="s">
        <v>1012</v>
      </c>
      <c r="Q525" s="11">
        <v>0</v>
      </c>
      <c r="R525" s="11">
        <v>0</v>
      </c>
      <c r="S525" s="11">
        <v>0</v>
      </c>
      <c r="T525" s="11">
        <v>0</v>
      </c>
      <c r="U525" s="11">
        <v>5000000</v>
      </c>
      <c r="V525" s="11">
        <v>0</v>
      </c>
      <c r="W525" s="11">
        <v>5000000</v>
      </c>
      <c r="X525" s="11">
        <v>0</v>
      </c>
      <c r="Y525" s="11">
        <v>0</v>
      </c>
      <c r="Z525" s="11">
        <v>0</v>
      </c>
      <c r="AA525" s="11">
        <v>0</v>
      </c>
      <c r="AB525" s="11">
        <v>0</v>
      </c>
      <c r="AC525" s="11">
        <v>0</v>
      </c>
      <c r="AD525" s="11">
        <v>0</v>
      </c>
      <c r="AE525" s="11">
        <v>0</v>
      </c>
      <c r="AF525" s="11">
        <v>0</v>
      </c>
      <c r="AG525" s="11">
        <v>5000000</v>
      </c>
      <c r="AH525" s="11">
        <v>5000000</v>
      </c>
      <c r="AI525" s="11">
        <v>0</v>
      </c>
      <c r="AJ525" s="11">
        <v>0</v>
      </c>
      <c r="AK525" s="11">
        <v>0</v>
      </c>
      <c r="AL525" s="11">
        <v>0</v>
      </c>
      <c r="AM525" s="11">
        <v>0</v>
      </c>
      <c r="AN525" s="11">
        <v>0</v>
      </c>
      <c r="AO5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5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5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5" s="11">
        <f>Table_PBS_SQL_DB2_PBSSQL_PBS_NDP_Tina_CG_QtrlyPerformance_Final[[#This Row],[GOU REL]]+Table_PBS_SQL_DB2_PBSSQL_PBS_NDP_Tina_CG_QtrlyPerformance_Final[[#This Row],[EXT REL]]</f>
        <v>5000000</v>
      </c>
      <c r="AT525" s="11">
        <f>Table_PBS_SQL_DB2_PBSSQL_PBS_NDP_Tina_CG_QtrlyPerformance_Final[[#This Row],[GOU EXP]]+Table_PBS_SQL_DB2_PBSSQL_PBS_NDP_Tina_CG_QtrlyPerformance_Final[[#This Row],[EXT EXP]]</f>
        <v>5000000</v>
      </c>
      <c r="AU525" s="11" t="str">
        <f>IF(Table_PBS_SQL_DB2_PBSSQL_PBS_NDP_Tina_CG_QtrlyPerformance_Final[[#This Row],[Item_Code]]&gt;"300000", "Capital", "Recurrent")</f>
        <v>Recurrent</v>
      </c>
    </row>
    <row r="526" spans="1:47" x14ac:dyDescent="0.25">
      <c r="A526" t="s">
        <v>55</v>
      </c>
      <c r="B526" t="s">
        <v>56</v>
      </c>
      <c r="C526" t="s">
        <v>31</v>
      </c>
      <c r="D526" t="s">
        <v>1031</v>
      </c>
      <c r="E526" t="s">
        <v>75</v>
      </c>
      <c r="F526" t="s">
        <v>1042</v>
      </c>
      <c r="G526" t="s">
        <v>31</v>
      </c>
      <c r="H526" t="s">
        <v>1623</v>
      </c>
      <c r="I526" t="s">
        <v>493</v>
      </c>
      <c r="J526" t="s">
        <v>1624</v>
      </c>
      <c r="K526" t="s">
        <v>774</v>
      </c>
      <c r="L526" t="s">
        <v>775</v>
      </c>
      <c r="M526" t="s">
        <v>1628</v>
      </c>
      <c r="N526" t="s">
        <v>1629</v>
      </c>
      <c r="O526" t="s">
        <v>920</v>
      </c>
      <c r="P526" t="s">
        <v>921</v>
      </c>
      <c r="Q526" s="11">
        <v>0</v>
      </c>
      <c r="R526" s="11">
        <v>0</v>
      </c>
      <c r="S526" s="11">
        <v>0</v>
      </c>
      <c r="T526" s="11">
        <v>0</v>
      </c>
      <c r="U526" s="11">
        <v>259000000</v>
      </c>
      <c r="V526" s="11">
        <v>0</v>
      </c>
      <c r="W526" s="11">
        <v>259000000</v>
      </c>
      <c r="X526" s="11">
        <v>0</v>
      </c>
      <c r="Y526" s="11">
        <v>229000000</v>
      </c>
      <c r="Z526" s="11">
        <v>122788500</v>
      </c>
      <c r="AA526" s="11">
        <v>0</v>
      </c>
      <c r="AB526" s="11">
        <v>0</v>
      </c>
      <c r="AC526" s="11">
        <v>0</v>
      </c>
      <c r="AD526" s="11">
        <v>106097822</v>
      </c>
      <c r="AE526" s="11">
        <v>0</v>
      </c>
      <c r="AF526" s="11">
        <v>0</v>
      </c>
      <c r="AG526" s="11">
        <v>30000000</v>
      </c>
      <c r="AH526" s="11">
        <v>29963000</v>
      </c>
      <c r="AI526" s="11">
        <v>0</v>
      </c>
      <c r="AJ526" s="11">
        <v>0</v>
      </c>
      <c r="AK526" s="11">
        <v>0</v>
      </c>
      <c r="AL526" s="11">
        <v>150678</v>
      </c>
      <c r="AM526" s="11">
        <v>0</v>
      </c>
      <c r="AN526" s="11">
        <v>0</v>
      </c>
      <c r="AO5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259000000</v>
      </c>
      <c r="AP5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259000000</v>
      </c>
      <c r="AR5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6" s="11">
        <f>Table_PBS_SQL_DB2_PBSSQL_PBS_NDP_Tina_CG_QtrlyPerformance_Final[[#This Row],[GOU REL]]+Table_PBS_SQL_DB2_PBSSQL_PBS_NDP_Tina_CG_QtrlyPerformance_Final[[#This Row],[EXT REL]]</f>
        <v>259000000</v>
      </c>
      <c r="AT526" s="11">
        <f>Table_PBS_SQL_DB2_PBSSQL_PBS_NDP_Tina_CG_QtrlyPerformance_Final[[#This Row],[GOU EXP]]+Table_PBS_SQL_DB2_PBSSQL_PBS_NDP_Tina_CG_QtrlyPerformance_Final[[#This Row],[EXT EXP]]</f>
        <v>259000000</v>
      </c>
      <c r="AU526" s="11" t="str">
        <f>IF(Table_PBS_SQL_DB2_PBSSQL_PBS_NDP_Tina_CG_QtrlyPerformance_Final[[#This Row],[Item_Code]]&gt;"300000", "Capital", "Recurrent")</f>
        <v>Recurrent</v>
      </c>
    </row>
    <row r="527" spans="1:47" x14ac:dyDescent="0.25">
      <c r="A527" t="s">
        <v>55</v>
      </c>
      <c r="B527" t="s">
        <v>56</v>
      </c>
      <c r="C527" t="s">
        <v>31</v>
      </c>
      <c r="D527" t="s">
        <v>1031</v>
      </c>
      <c r="E527" t="s">
        <v>75</v>
      </c>
      <c r="F527" t="s">
        <v>1042</v>
      </c>
      <c r="G527" t="s">
        <v>31</v>
      </c>
      <c r="H527" t="s">
        <v>1623</v>
      </c>
      <c r="I527" t="s">
        <v>493</v>
      </c>
      <c r="J527" t="s">
        <v>1624</v>
      </c>
      <c r="K527" t="s">
        <v>774</v>
      </c>
      <c r="L527" t="s">
        <v>775</v>
      </c>
      <c r="M527" t="s">
        <v>1630</v>
      </c>
      <c r="N527" t="s">
        <v>1631</v>
      </c>
      <c r="O527" t="s">
        <v>969</v>
      </c>
      <c r="P527" t="s">
        <v>970</v>
      </c>
      <c r="Q527" s="11">
        <v>0</v>
      </c>
      <c r="R527" s="11">
        <v>0</v>
      </c>
      <c r="S527" s="11">
        <v>0</v>
      </c>
      <c r="T527" s="11">
        <v>0</v>
      </c>
      <c r="U527" s="11">
        <v>190000000</v>
      </c>
      <c r="V527" s="11">
        <v>0</v>
      </c>
      <c r="W527" s="11">
        <v>190000000</v>
      </c>
      <c r="X527" s="11">
        <v>0</v>
      </c>
      <c r="Y527" s="11">
        <v>190000000</v>
      </c>
      <c r="Z527" s="11">
        <v>17493000</v>
      </c>
      <c r="AA527" s="11">
        <v>0</v>
      </c>
      <c r="AB527" s="11">
        <v>0</v>
      </c>
      <c r="AC527" s="11">
        <v>0</v>
      </c>
      <c r="AD527" s="11">
        <v>167600000</v>
      </c>
      <c r="AE527" s="11">
        <v>0</v>
      </c>
      <c r="AF527" s="11">
        <v>0</v>
      </c>
      <c r="AG527" s="11">
        <v>0</v>
      </c>
      <c r="AH527" s="11">
        <v>4907000</v>
      </c>
      <c r="AI527" s="11">
        <v>0</v>
      </c>
      <c r="AJ527" s="11">
        <v>0</v>
      </c>
      <c r="AK527" s="11">
        <v>0</v>
      </c>
      <c r="AL527" s="11">
        <v>0</v>
      </c>
      <c r="AM527" s="11">
        <v>0</v>
      </c>
      <c r="AN527" s="11">
        <v>0</v>
      </c>
      <c r="AO5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190000000</v>
      </c>
      <c r="AP5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190000000</v>
      </c>
      <c r="AR5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7" s="11">
        <f>Table_PBS_SQL_DB2_PBSSQL_PBS_NDP_Tina_CG_QtrlyPerformance_Final[[#This Row],[GOU REL]]+Table_PBS_SQL_DB2_PBSSQL_PBS_NDP_Tina_CG_QtrlyPerformance_Final[[#This Row],[EXT REL]]</f>
        <v>190000000</v>
      </c>
      <c r="AT527" s="11">
        <f>Table_PBS_SQL_DB2_PBSSQL_PBS_NDP_Tina_CG_QtrlyPerformance_Final[[#This Row],[GOU EXP]]+Table_PBS_SQL_DB2_PBSSQL_PBS_NDP_Tina_CG_QtrlyPerformance_Final[[#This Row],[EXT EXP]]</f>
        <v>190000000</v>
      </c>
      <c r="AU527" s="11" t="str">
        <f>IF(Table_PBS_SQL_DB2_PBSSQL_PBS_NDP_Tina_CG_QtrlyPerformance_Final[[#This Row],[Item_Code]]&gt;"300000", "Capital", "Recurrent")</f>
        <v>Recurrent</v>
      </c>
    </row>
    <row r="528" spans="1:47" x14ac:dyDescent="0.25">
      <c r="A528" t="s">
        <v>55</v>
      </c>
      <c r="B528" t="s">
        <v>56</v>
      </c>
      <c r="C528" t="s">
        <v>31</v>
      </c>
      <c r="D528" t="s">
        <v>1031</v>
      </c>
      <c r="E528" t="s">
        <v>75</v>
      </c>
      <c r="F528" t="s">
        <v>1042</v>
      </c>
      <c r="G528" t="s">
        <v>31</v>
      </c>
      <c r="H528" t="s">
        <v>1623</v>
      </c>
      <c r="I528" t="s">
        <v>493</v>
      </c>
      <c r="J528" t="s">
        <v>1624</v>
      </c>
      <c r="K528" t="s">
        <v>774</v>
      </c>
      <c r="L528" t="s">
        <v>775</v>
      </c>
      <c r="M528" t="s">
        <v>1630</v>
      </c>
      <c r="N528" t="s">
        <v>1631</v>
      </c>
      <c r="O528" t="s">
        <v>1632</v>
      </c>
      <c r="P528" t="s">
        <v>1633</v>
      </c>
      <c r="Q528" s="11">
        <v>0</v>
      </c>
      <c r="R528" s="11">
        <v>0</v>
      </c>
      <c r="S528" s="11">
        <v>0</v>
      </c>
      <c r="T528" s="11">
        <v>0</v>
      </c>
      <c r="U528" s="11">
        <v>410000000</v>
      </c>
      <c r="V528" s="11">
        <v>0</v>
      </c>
      <c r="W528" s="11">
        <v>410000000</v>
      </c>
      <c r="X528" s="11">
        <v>0</v>
      </c>
      <c r="Y528" s="11">
        <v>410000000</v>
      </c>
      <c r="Z528" s="11">
        <v>0</v>
      </c>
      <c r="AA528" s="11">
        <v>0</v>
      </c>
      <c r="AB528" s="11">
        <v>0</v>
      </c>
      <c r="AC528" s="11">
        <v>0</v>
      </c>
      <c r="AD528" s="11">
        <v>410000000</v>
      </c>
      <c r="AE528" s="11">
        <v>0</v>
      </c>
      <c r="AF528" s="11">
        <v>0</v>
      </c>
      <c r="AG528" s="11">
        <v>0</v>
      </c>
      <c r="AH528" s="11">
        <v>0</v>
      </c>
      <c r="AI528" s="11">
        <v>0</v>
      </c>
      <c r="AJ528" s="11">
        <v>0</v>
      </c>
      <c r="AK528" s="11">
        <v>0</v>
      </c>
      <c r="AL528" s="11">
        <v>0</v>
      </c>
      <c r="AM528" s="11">
        <v>0</v>
      </c>
      <c r="AN528" s="11">
        <v>0</v>
      </c>
      <c r="AO5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410000000</v>
      </c>
      <c r="AP5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410000000</v>
      </c>
      <c r="AR5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8" s="11">
        <f>Table_PBS_SQL_DB2_PBSSQL_PBS_NDP_Tina_CG_QtrlyPerformance_Final[[#This Row],[GOU REL]]+Table_PBS_SQL_DB2_PBSSQL_PBS_NDP_Tina_CG_QtrlyPerformance_Final[[#This Row],[EXT REL]]</f>
        <v>410000000</v>
      </c>
      <c r="AT528" s="11">
        <f>Table_PBS_SQL_DB2_PBSSQL_PBS_NDP_Tina_CG_QtrlyPerformance_Final[[#This Row],[GOU EXP]]+Table_PBS_SQL_DB2_PBSSQL_PBS_NDP_Tina_CG_QtrlyPerformance_Final[[#This Row],[EXT EXP]]</f>
        <v>410000000</v>
      </c>
      <c r="AU528" s="11" t="str">
        <f>IF(Table_PBS_SQL_DB2_PBSSQL_PBS_NDP_Tina_CG_QtrlyPerformance_Final[[#This Row],[Item_Code]]&gt;"300000", "Capital", "Recurrent")</f>
        <v>Capital</v>
      </c>
    </row>
    <row r="529" spans="1:47" x14ac:dyDescent="0.25">
      <c r="A529" t="s">
        <v>55</v>
      </c>
      <c r="B529" t="s">
        <v>56</v>
      </c>
      <c r="C529" t="s">
        <v>31</v>
      </c>
      <c r="D529" t="s">
        <v>1031</v>
      </c>
      <c r="E529" t="s">
        <v>75</v>
      </c>
      <c r="F529" t="s">
        <v>1042</v>
      </c>
      <c r="G529" t="s">
        <v>31</v>
      </c>
      <c r="H529" t="s">
        <v>1623</v>
      </c>
      <c r="I529" t="s">
        <v>493</v>
      </c>
      <c r="J529" t="s">
        <v>1624</v>
      </c>
      <c r="K529" t="s">
        <v>774</v>
      </c>
      <c r="L529" t="s">
        <v>775</v>
      </c>
      <c r="M529" t="s">
        <v>1634</v>
      </c>
      <c r="N529" t="s">
        <v>1635</v>
      </c>
      <c r="O529" t="s">
        <v>1636</v>
      </c>
      <c r="P529" t="s">
        <v>1637</v>
      </c>
      <c r="Q529" s="11">
        <v>0</v>
      </c>
      <c r="R529" s="11">
        <v>0</v>
      </c>
      <c r="S529" s="11">
        <v>0</v>
      </c>
      <c r="T529" s="11">
        <v>0</v>
      </c>
      <c r="U529" s="11">
        <v>397000000</v>
      </c>
      <c r="V529" s="11">
        <v>0</v>
      </c>
      <c r="W529" s="11">
        <v>397000000</v>
      </c>
      <c r="X529" s="11">
        <v>0</v>
      </c>
      <c r="Y529" s="11">
        <v>397000000</v>
      </c>
      <c r="Z529" s="11">
        <v>0</v>
      </c>
      <c r="AA529" s="11">
        <v>0</v>
      </c>
      <c r="AB529" s="11">
        <v>0</v>
      </c>
      <c r="AC529" s="11">
        <v>0</v>
      </c>
      <c r="AD529" s="11">
        <v>397000000</v>
      </c>
      <c r="AE529" s="11">
        <v>0</v>
      </c>
      <c r="AF529" s="11">
        <v>0</v>
      </c>
      <c r="AG529" s="11">
        <v>0</v>
      </c>
      <c r="AH529" s="11">
        <v>0</v>
      </c>
      <c r="AI529" s="11">
        <v>0</v>
      </c>
      <c r="AJ529" s="11">
        <v>0</v>
      </c>
      <c r="AK529" s="11">
        <v>0</v>
      </c>
      <c r="AL529" s="11">
        <v>0</v>
      </c>
      <c r="AM529" s="11">
        <v>0</v>
      </c>
      <c r="AN529" s="11">
        <v>0</v>
      </c>
      <c r="AO5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397000000</v>
      </c>
      <c r="AP5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397000000</v>
      </c>
      <c r="AR5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29" s="11">
        <f>Table_PBS_SQL_DB2_PBSSQL_PBS_NDP_Tina_CG_QtrlyPerformance_Final[[#This Row],[GOU REL]]+Table_PBS_SQL_DB2_PBSSQL_PBS_NDP_Tina_CG_QtrlyPerformance_Final[[#This Row],[EXT REL]]</f>
        <v>397000000</v>
      </c>
      <c r="AT529" s="11">
        <f>Table_PBS_SQL_DB2_PBSSQL_PBS_NDP_Tina_CG_QtrlyPerformance_Final[[#This Row],[GOU EXP]]+Table_PBS_SQL_DB2_PBSSQL_PBS_NDP_Tina_CG_QtrlyPerformance_Final[[#This Row],[EXT EXP]]</f>
        <v>397000000</v>
      </c>
      <c r="AU529" s="11" t="str">
        <f>IF(Table_PBS_SQL_DB2_PBSSQL_PBS_NDP_Tina_CG_QtrlyPerformance_Final[[#This Row],[Item_Code]]&gt;"300000", "Capital", "Recurrent")</f>
        <v>Capital</v>
      </c>
    </row>
    <row r="530" spans="1:47" x14ac:dyDescent="0.25">
      <c r="A530" t="s">
        <v>55</v>
      </c>
      <c r="B530" t="s">
        <v>56</v>
      </c>
      <c r="C530" t="s">
        <v>31</v>
      </c>
      <c r="D530" t="s">
        <v>1031</v>
      </c>
      <c r="E530" t="s">
        <v>87</v>
      </c>
      <c r="F530" t="s">
        <v>1138</v>
      </c>
      <c r="G530" t="s">
        <v>31</v>
      </c>
      <c r="H530" t="s">
        <v>1623</v>
      </c>
      <c r="I530" t="s">
        <v>493</v>
      </c>
      <c r="J530" t="s">
        <v>1624</v>
      </c>
      <c r="K530" t="s">
        <v>774</v>
      </c>
      <c r="L530" t="s">
        <v>775</v>
      </c>
      <c r="M530" t="s">
        <v>1638</v>
      </c>
      <c r="N530" t="s">
        <v>1639</v>
      </c>
      <c r="O530" t="s">
        <v>920</v>
      </c>
      <c r="P530" t="s">
        <v>921</v>
      </c>
      <c r="Q530" s="11">
        <v>0</v>
      </c>
      <c r="R530" s="11">
        <v>0</v>
      </c>
      <c r="S530" s="11">
        <v>0</v>
      </c>
      <c r="T530" s="11">
        <v>0</v>
      </c>
      <c r="U530" s="11">
        <v>50000000</v>
      </c>
      <c r="V530" s="11">
        <v>0</v>
      </c>
      <c r="W530" s="11">
        <v>50000000</v>
      </c>
      <c r="X530" s="11">
        <v>0</v>
      </c>
      <c r="Y530" s="11">
        <v>0</v>
      </c>
      <c r="Z530" s="11">
        <v>0</v>
      </c>
      <c r="AA530" s="11">
        <v>0</v>
      </c>
      <c r="AB530" s="11">
        <v>0</v>
      </c>
      <c r="AC530" s="11">
        <v>0</v>
      </c>
      <c r="AD530" s="11">
        <v>0</v>
      </c>
      <c r="AE530" s="11">
        <v>0</v>
      </c>
      <c r="AF530" s="11">
        <v>0</v>
      </c>
      <c r="AG530" s="11">
        <v>50000000</v>
      </c>
      <c r="AH530" s="11">
        <v>49830926</v>
      </c>
      <c r="AI530" s="11">
        <v>0</v>
      </c>
      <c r="AJ530" s="11">
        <v>0</v>
      </c>
      <c r="AK530" s="11">
        <v>0</v>
      </c>
      <c r="AL530" s="11">
        <v>169074</v>
      </c>
      <c r="AM530" s="11">
        <v>0</v>
      </c>
      <c r="AN530" s="11">
        <v>0</v>
      </c>
      <c r="AO5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5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5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0" s="11">
        <f>Table_PBS_SQL_DB2_PBSSQL_PBS_NDP_Tina_CG_QtrlyPerformance_Final[[#This Row],[GOU REL]]+Table_PBS_SQL_DB2_PBSSQL_PBS_NDP_Tina_CG_QtrlyPerformance_Final[[#This Row],[EXT REL]]</f>
        <v>50000000</v>
      </c>
      <c r="AT530" s="11">
        <f>Table_PBS_SQL_DB2_PBSSQL_PBS_NDP_Tina_CG_QtrlyPerformance_Final[[#This Row],[GOU EXP]]+Table_PBS_SQL_DB2_PBSSQL_PBS_NDP_Tina_CG_QtrlyPerformance_Final[[#This Row],[EXT EXP]]</f>
        <v>50000000</v>
      </c>
      <c r="AU530" s="11" t="str">
        <f>IF(Table_PBS_SQL_DB2_PBSSQL_PBS_NDP_Tina_CG_QtrlyPerformance_Final[[#This Row],[Item_Code]]&gt;"300000", "Capital", "Recurrent")</f>
        <v>Recurrent</v>
      </c>
    </row>
    <row r="531" spans="1:47" x14ac:dyDescent="0.25">
      <c r="A531" t="s">
        <v>287</v>
      </c>
      <c r="B531" t="s">
        <v>1640</v>
      </c>
      <c r="C531" t="s">
        <v>281</v>
      </c>
      <c r="D531" t="s">
        <v>1641</v>
      </c>
      <c r="E531" t="s">
        <v>75</v>
      </c>
      <c r="F531" t="s">
        <v>1642</v>
      </c>
      <c r="G531" t="s">
        <v>87</v>
      </c>
      <c r="H531" t="s">
        <v>1643</v>
      </c>
      <c r="I531" t="s">
        <v>493</v>
      </c>
      <c r="J531" t="s">
        <v>1644</v>
      </c>
      <c r="K531" t="s">
        <v>1645</v>
      </c>
      <c r="L531" t="s">
        <v>1646</v>
      </c>
      <c r="M531" t="s">
        <v>1647</v>
      </c>
      <c r="N531" t="s">
        <v>1648</v>
      </c>
      <c r="O531" t="s">
        <v>1062</v>
      </c>
      <c r="P531" t="s">
        <v>1063</v>
      </c>
      <c r="Q531" s="11">
        <v>350000000</v>
      </c>
      <c r="R531" s="11">
        <v>0</v>
      </c>
      <c r="S531" s="11">
        <v>0</v>
      </c>
      <c r="T531" s="11">
        <v>0</v>
      </c>
      <c r="U531" s="11">
        <v>350000000</v>
      </c>
      <c r="V531" s="11">
        <v>0</v>
      </c>
      <c r="W531" s="11">
        <v>0</v>
      </c>
      <c r="X531" s="11">
        <v>0</v>
      </c>
      <c r="Y531" s="11">
        <v>0</v>
      </c>
      <c r="Z531" s="11">
        <v>0</v>
      </c>
      <c r="AA531" s="11">
        <v>0</v>
      </c>
      <c r="AB531" s="11">
        <v>0</v>
      </c>
      <c r="AC531" s="11">
        <v>0</v>
      </c>
      <c r="AD531" s="11">
        <v>0</v>
      </c>
      <c r="AE531" s="11">
        <v>0</v>
      </c>
      <c r="AF531" s="11">
        <v>0</v>
      </c>
      <c r="AG531" s="11">
        <v>0</v>
      </c>
      <c r="AH531" s="11">
        <v>0</v>
      </c>
      <c r="AI531" s="11">
        <v>0</v>
      </c>
      <c r="AJ531" s="11">
        <v>0</v>
      </c>
      <c r="AK531" s="11">
        <v>0</v>
      </c>
      <c r="AL531" s="11">
        <v>0</v>
      </c>
      <c r="AM531" s="11">
        <v>0</v>
      </c>
      <c r="AN531" s="11">
        <v>0</v>
      </c>
      <c r="AO5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1" s="11">
        <f>Table_PBS_SQL_DB2_PBSSQL_PBS_NDP_Tina_CG_QtrlyPerformance_Final[[#This Row],[GOU REL]]+Table_PBS_SQL_DB2_PBSSQL_PBS_NDP_Tina_CG_QtrlyPerformance_Final[[#This Row],[EXT REL]]</f>
        <v>0</v>
      </c>
      <c r="AT531" s="11">
        <f>Table_PBS_SQL_DB2_PBSSQL_PBS_NDP_Tina_CG_QtrlyPerformance_Final[[#This Row],[GOU EXP]]+Table_PBS_SQL_DB2_PBSSQL_PBS_NDP_Tina_CG_QtrlyPerformance_Final[[#This Row],[EXT EXP]]</f>
        <v>0</v>
      </c>
      <c r="AU531" s="11" t="str">
        <f>IF(Table_PBS_SQL_DB2_PBSSQL_PBS_NDP_Tina_CG_QtrlyPerformance_Final[[#This Row],[Item_Code]]&gt;"300000", "Capital", "Recurrent")</f>
        <v>Recurrent</v>
      </c>
    </row>
    <row r="532" spans="1:47" x14ac:dyDescent="0.25">
      <c r="A532" t="s">
        <v>287</v>
      </c>
      <c r="B532" t="s">
        <v>1640</v>
      </c>
      <c r="C532" t="s">
        <v>281</v>
      </c>
      <c r="D532" t="s">
        <v>1641</v>
      </c>
      <c r="E532" t="s">
        <v>75</v>
      </c>
      <c r="F532" t="s">
        <v>1642</v>
      </c>
      <c r="G532" t="s">
        <v>87</v>
      </c>
      <c r="H532" t="s">
        <v>1643</v>
      </c>
      <c r="I532" t="s">
        <v>493</v>
      </c>
      <c r="J532" t="s">
        <v>1644</v>
      </c>
      <c r="K532" t="s">
        <v>1645</v>
      </c>
      <c r="L532" t="s">
        <v>1646</v>
      </c>
      <c r="M532" t="s">
        <v>1647</v>
      </c>
      <c r="N532" t="s">
        <v>1648</v>
      </c>
      <c r="O532" t="s">
        <v>996</v>
      </c>
      <c r="P532" t="s">
        <v>997</v>
      </c>
      <c r="Q532" s="11">
        <v>20000000</v>
      </c>
      <c r="R532" s="11">
        <v>0</v>
      </c>
      <c r="S532" s="11">
        <v>0</v>
      </c>
      <c r="T532" s="11">
        <v>0</v>
      </c>
      <c r="U532" s="11">
        <v>20000000</v>
      </c>
      <c r="V532" s="11">
        <v>0</v>
      </c>
      <c r="W532" s="11">
        <v>0</v>
      </c>
      <c r="X532" s="11">
        <v>0</v>
      </c>
      <c r="Y532" s="11">
        <v>0</v>
      </c>
      <c r="Z532" s="11">
        <v>0</v>
      </c>
      <c r="AA532" s="11">
        <v>0</v>
      </c>
      <c r="AB532" s="11">
        <v>0</v>
      </c>
      <c r="AC532" s="11">
        <v>0</v>
      </c>
      <c r="AD532" s="11">
        <v>0</v>
      </c>
      <c r="AE532" s="11">
        <v>0</v>
      </c>
      <c r="AF532" s="11">
        <v>0</v>
      </c>
      <c r="AG532" s="11">
        <v>0</v>
      </c>
      <c r="AH532" s="11">
        <v>0</v>
      </c>
      <c r="AI532" s="11">
        <v>0</v>
      </c>
      <c r="AJ532" s="11">
        <v>0</v>
      </c>
      <c r="AK532" s="11">
        <v>0</v>
      </c>
      <c r="AL532" s="11">
        <v>0</v>
      </c>
      <c r="AM532" s="11">
        <v>0</v>
      </c>
      <c r="AN532" s="11">
        <v>0</v>
      </c>
      <c r="AO5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2" s="11">
        <f>Table_PBS_SQL_DB2_PBSSQL_PBS_NDP_Tina_CG_QtrlyPerformance_Final[[#This Row],[GOU REL]]+Table_PBS_SQL_DB2_PBSSQL_PBS_NDP_Tina_CG_QtrlyPerformance_Final[[#This Row],[EXT REL]]</f>
        <v>0</v>
      </c>
      <c r="AT532" s="11">
        <f>Table_PBS_SQL_DB2_PBSSQL_PBS_NDP_Tina_CG_QtrlyPerformance_Final[[#This Row],[GOU EXP]]+Table_PBS_SQL_DB2_PBSSQL_PBS_NDP_Tina_CG_QtrlyPerformance_Final[[#This Row],[EXT EXP]]</f>
        <v>0</v>
      </c>
      <c r="AU532" s="11" t="str">
        <f>IF(Table_PBS_SQL_DB2_PBSSQL_PBS_NDP_Tina_CG_QtrlyPerformance_Final[[#This Row],[Item_Code]]&gt;"300000", "Capital", "Recurrent")</f>
        <v>Recurrent</v>
      </c>
    </row>
    <row r="533" spans="1:47" x14ac:dyDescent="0.25">
      <c r="A533" t="s">
        <v>287</v>
      </c>
      <c r="B533" t="s">
        <v>1640</v>
      </c>
      <c r="C533" t="s">
        <v>281</v>
      </c>
      <c r="D533" t="s">
        <v>1641</v>
      </c>
      <c r="E533" t="s">
        <v>75</v>
      </c>
      <c r="F533" t="s">
        <v>1642</v>
      </c>
      <c r="G533" t="s">
        <v>87</v>
      </c>
      <c r="H533" t="s">
        <v>1643</v>
      </c>
      <c r="I533" t="s">
        <v>493</v>
      </c>
      <c r="J533" t="s">
        <v>1644</v>
      </c>
      <c r="K533" t="s">
        <v>1645</v>
      </c>
      <c r="L533" t="s">
        <v>1646</v>
      </c>
      <c r="M533" t="s">
        <v>1647</v>
      </c>
      <c r="N533" t="s">
        <v>1648</v>
      </c>
      <c r="O533" t="s">
        <v>1085</v>
      </c>
      <c r="P533" t="s">
        <v>1086</v>
      </c>
      <c r="Q533" s="11">
        <v>743815400</v>
      </c>
      <c r="R533" s="11">
        <v>0</v>
      </c>
      <c r="S533" s="11">
        <v>0</v>
      </c>
      <c r="T533" s="11">
        <v>0</v>
      </c>
      <c r="U533" s="11">
        <v>743815400</v>
      </c>
      <c r="V533" s="11">
        <v>0</v>
      </c>
      <c r="W533" s="11">
        <v>0</v>
      </c>
      <c r="X533" s="11">
        <v>0</v>
      </c>
      <c r="Y533" s="11">
        <v>0</v>
      </c>
      <c r="Z533" s="11">
        <v>0</v>
      </c>
      <c r="AA533" s="11">
        <v>0</v>
      </c>
      <c r="AB533" s="11">
        <v>0</v>
      </c>
      <c r="AC533" s="11">
        <v>0</v>
      </c>
      <c r="AD533" s="11">
        <v>0</v>
      </c>
      <c r="AE533" s="11">
        <v>0</v>
      </c>
      <c r="AF533" s="11">
        <v>0</v>
      </c>
      <c r="AG533" s="11">
        <v>0</v>
      </c>
      <c r="AH533" s="11">
        <v>0</v>
      </c>
      <c r="AI533" s="11">
        <v>0</v>
      </c>
      <c r="AJ533" s="11">
        <v>0</v>
      </c>
      <c r="AK533" s="11">
        <v>0</v>
      </c>
      <c r="AL533" s="11">
        <v>0</v>
      </c>
      <c r="AM533" s="11">
        <v>0</v>
      </c>
      <c r="AN533" s="11">
        <v>0</v>
      </c>
      <c r="AO5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3" s="11">
        <f>Table_PBS_SQL_DB2_PBSSQL_PBS_NDP_Tina_CG_QtrlyPerformance_Final[[#This Row],[GOU REL]]+Table_PBS_SQL_DB2_PBSSQL_PBS_NDP_Tina_CG_QtrlyPerformance_Final[[#This Row],[EXT REL]]</f>
        <v>0</v>
      </c>
      <c r="AT533" s="11">
        <f>Table_PBS_SQL_DB2_PBSSQL_PBS_NDP_Tina_CG_QtrlyPerformance_Final[[#This Row],[GOU EXP]]+Table_PBS_SQL_DB2_PBSSQL_PBS_NDP_Tina_CG_QtrlyPerformance_Final[[#This Row],[EXT EXP]]</f>
        <v>0</v>
      </c>
      <c r="AU533" s="11" t="str">
        <f>IF(Table_PBS_SQL_DB2_PBSSQL_PBS_NDP_Tina_CG_QtrlyPerformance_Final[[#This Row],[Item_Code]]&gt;"300000", "Capital", "Recurrent")</f>
        <v>Recurrent</v>
      </c>
    </row>
    <row r="534" spans="1:47" x14ac:dyDescent="0.25">
      <c r="A534" t="s">
        <v>287</v>
      </c>
      <c r="B534" t="s">
        <v>1640</v>
      </c>
      <c r="C534" t="s">
        <v>281</v>
      </c>
      <c r="D534" t="s">
        <v>1641</v>
      </c>
      <c r="E534" t="s">
        <v>75</v>
      </c>
      <c r="F534" t="s">
        <v>1642</v>
      </c>
      <c r="G534" t="s">
        <v>87</v>
      </c>
      <c r="H534" t="s">
        <v>1643</v>
      </c>
      <c r="I534" t="s">
        <v>493</v>
      </c>
      <c r="J534" t="s">
        <v>1644</v>
      </c>
      <c r="K534" t="s">
        <v>1645</v>
      </c>
      <c r="L534" t="s">
        <v>1646</v>
      </c>
      <c r="M534" t="s">
        <v>1647</v>
      </c>
      <c r="N534" t="s">
        <v>1648</v>
      </c>
      <c r="O534" t="s">
        <v>1542</v>
      </c>
      <c r="P534" t="s">
        <v>1543</v>
      </c>
      <c r="Q534" s="11">
        <v>4393522000</v>
      </c>
      <c r="R534" s="11">
        <v>0</v>
      </c>
      <c r="S534" s="11">
        <v>0</v>
      </c>
      <c r="T534" s="11">
        <v>0</v>
      </c>
      <c r="U534" s="11">
        <v>4393522000</v>
      </c>
      <c r="V534" s="11">
        <v>0</v>
      </c>
      <c r="W534" s="11">
        <v>0</v>
      </c>
      <c r="X534" s="11">
        <v>0</v>
      </c>
      <c r="Y534" s="11">
        <v>0</v>
      </c>
      <c r="Z534" s="11">
        <v>0</v>
      </c>
      <c r="AA534" s="11">
        <v>0</v>
      </c>
      <c r="AB534" s="11">
        <v>0</v>
      </c>
      <c r="AC534" s="11">
        <v>0</v>
      </c>
      <c r="AD534" s="11">
        <v>0</v>
      </c>
      <c r="AE534" s="11">
        <v>0</v>
      </c>
      <c r="AF534" s="11">
        <v>0</v>
      </c>
      <c r="AG534" s="11">
        <v>0</v>
      </c>
      <c r="AH534" s="11">
        <v>0</v>
      </c>
      <c r="AI534" s="11">
        <v>0</v>
      </c>
      <c r="AJ534" s="11">
        <v>0</v>
      </c>
      <c r="AK534" s="11">
        <v>0</v>
      </c>
      <c r="AL534" s="11">
        <v>0</v>
      </c>
      <c r="AM534" s="11">
        <v>0</v>
      </c>
      <c r="AN534" s="11">
        <v>0</v>
      </c>
      <c r="AO5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4" s="11">
        <f>Table_PBS_SQL_DB2_PBSSQL_PBS_NDP_Tina_CG_QtrlyPerformance_Final[[#This Row],[GOU REL]]+Table_PBS_SQL_DB2_PBSSQL_PBS_NDP_Tina_CG_QtrlyPerformance_Final[[#This Row],[EXT REL]]</f>
        <v>0</v>
      </c>
      <c r="AT534" s="11">
        <f>Table_PBS_SQL_DB2_PBSSQL_PBS_NDP_Tina_CG_QtrlyPerformance_Final[[#This Row],[GOU EXP]]+Table_PBS_SQL_DB2_PBSSQL_PBS_NDP_Tina_CG_QtrlyPerformance_Final[[#This Row],[EXT EXP]]</f>
        <v>0</v>
      </c>
      <c r="AU534" s="11" t="str">
        <f>IF(Table_PBS_SQL_DB2_PBSSQL_PBS_NDP_Tina_CG_QtrlyPerformance_Final[[#This Row],[Item_Code]]&gt;"300000", "Capital", "Recurrent")</f>
        <v>Capital</v>
      </c>
    </row>
    <row r="535" spans="1:47" x14ac:dyDescent="0.25">
      <c r="A535" t="s">
        <v>335</v>
      </c>
      <c r="B535" t="s">
        <v>336</v>
      </c>
      <c r="C535" t="s">
        <v>293</v>
      </c>
      <c r="D535" t="s">
        <v>1487</v>
      </c>
      <c r="E535" t="s">
        <v>31</v>
      </c>
      <c r="F535" t="s">
        <v>1207</v>
      </c>
      <c r="G535" t="s">
        <v>75</v>
      </c>
      <c r="H535" t="s">
        <v>1529</v>
      </c>
      <c r="I535" t="s">
        <v>493</v>
      </c>
      <c r="J535" t="s">
        <v>1649</v>
      </c>
      <c r="K535" t="s">
        <v>337</v>
      </c>
      <c r="L535" t="s">
        <v>1650</v>
      </c>
      <c r="M535" t="s">
        <v>866</v>
      </c>
      <c r="N535" t="s">
        <v>1588</v>
      </c>
      <c r="O535" t="s">
        <v>934</v>
      </c>
      <c r="P535" t="s">
        <v>935</v>
      </c>
      <c r="Q535" s="11">
        <v>0</v>
      </c>
      <c r="R535" s="11">
        <v>0</v>
      </c>
      <c r="S535" s="11">
        <v>0</v>
      </c>
      <c r="T535" s="11">
        <v>0</v>
      </c>
      <c r="U535" s="11">
        <v>500000000</v>
      </c>
      <c r="V535" s="11">
        <v>0</v>
      </c>
      <c r="W535" s="11">
        <v>0</v>
      </c>
      <c r="X535" s="11">
        <v>0</v>
      </c>
      <c r="Y535" s="11">
        <v>0</v>
      </c>
      <c r="Z535" s="11">
        <v>0</v>
      </c>
      <c r="AA535" s="11">
        <v>0</v>
      </c>
      <c r="AB535" s="11">
        <v>0</v>
      </c>
      <c r="AC535" s="11">
        <v>0</v>
      </c>
      <c r="AD535" s="11">
        <v>0</v>
      </c>
      <c r="AE535" s="11">
        <v>0</v>
      </c>
      <c r="AF535" s="11">
        <v>0</v>
      </c>
      <c r="AG535" s="11">
        <v>0</v>
      </c>
      <c r="AH535" s="11">
        <v>0</v>
      </c>
      <c r="AI535" s="11">
        <v>0</v>
      </c>
      <c r="AJ535" s="11">
        <v>0</v>
      </c>
      <c r="AK535" s="11">
        <v>0</v>
      </c>
      <c r="AL535" s="11">
        <v>0</v>
      </c>
      <c r="AM535" s="11">
        <v>0</v>
      </c>
      <c r="AN535" s="11">
        <v>0</v>
      </c>
      <c r="AO5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5" s="11">
        <f>Table_PBS_SQL_DB2_PBSSQL_PBS_NDP_Tina_CG_QtrlyPerformance_Final[[#This Row],[GOU REL]]+Table_PBS_SQL_DB2_PBSSQL_PBS_NDP_Tina_CG_QtrlyPerformance_Final[[#This Row],[EXT REL]]</f>
        <v>0</v>
      </c>
      <c r="AT535" s="11">
        <f>Table_PBS_SQL_DB2_PBSSQL_PBS_NDP_Tina_CG_QtrlyPerformance_Final[[#This Row],[GOU EXP]]+Table_PBS_SQL_DB2_PBSSQL_PBS_NDP_Tina_CG_QtrlyPerformance_Final[[#This Row],[EXT EXP]]</f>
        <v>0</v>
      </c>
      <c r="AU535" s="11" t="str">
        <f>IF(Table_PBS_SQL_DB2_PBSSQL_PBS_NDP_Tina_CG_QtrlyPerformance_Final[[#This Row],[Item_Code]]&gt;"300000", "Capital", "Recurrent")</f>
        <v>Capital</v>
      </c>
    </row>
    <row r="536" spans="1:47" x14ac:dyDescent="0.25">
      <c r="A536" t="s">
        <v>335</v>
      </c>
      <c r="B536" t="s">
        <v>336</v>
      </c>
      <c r="C536" t="s">
        <v>293</v>
      </c>
      <c r="D536" t="s">
        <v>1487</v>
      </c>
      <c r="E536" t="s">
        <v>31</v>
      </c>
      <c r="F536" t="s">
        <v>1207</v>
      </c>
      <c r="G536" t="s">
        <v>75</v>
      </c>
      <c r="H536" t="s">
        <v>1529</v>
      </c>
      <c r="I536" t="s">
        <v>493</v>
      </c>
      <c r="J536" t="s">
        <v>1649</v>
      </c>
      <c r="K536" t="s">
        <v>337</v>
      </c>
      <c r="L536" t="s">
        <v>1650</v>
      </c>
      <c r="M536" t="s">
        <v>866</v>
      </c>
      <c r="N536" t="s">
        <v>1588</v>
      </c>
      <c r="O536" t="s">
        <v>1204</v>
      </c>
      <c r="P536" t="s">
        <v>1205</v>
      </c>
      <c r="Q536" s="11">
        <v>0</v>
      </c>
      <c r="R536" s="11">
        <v>0</v>
      </c>
      <c r="S536" s="11">
        <v>0</v>
      </c>
      <c r="T536" s="11">
        <v>0</v>
      </c>
      <c r="U536" s="11">
        <v>1126000000</v>
      </c>
      <c r="V536" s="11">
        <v>0</v>
      </c>
      <c r="W536" s="11">
        <v>0</v>
      </c>
      <c r="X536" s="11">
        <v>0</v>
      </c>
      <c r="Y536" s="11">
        <v>0</v>
      </c>
      <c r="Z536" s="11">
        <v>0</v>
      </c>
      <c r="AA536" s="11">
        <v>0</v>
      </c>
      <c r="AB536" s="11">
        <v>0</v>
      </c>
      <c r="AC536" s="11">
        <v>0</v>
      </c>
      <c r="AD536" s="11">
        <v>0</v>
      </c>
      <c r="AE536" s="11">
        <v>0</v>
      </c>
      <c r="AF536" s="11">
        <v>0</v>
      </c>
      <c r="AG536" s="11">
        <v>0</v>
      </c>
      <c r="AH536" s="11">
        <v>0</v>
      </c>
      <c r="AI536" s="11">
        <v>0</v>
      </c>
      <c r="AJ536" s="11">
        <v>0</v>
      </c>
      <c r="AK536" s="11">
        <v>0</v>
      </c>
      <c r="AL536" s="11">
        <v>0</v>
      </c>
      <c r="AM536" s="11">
        <v>0</v>
      </c>
      <c r="AN536" s="11">
        <v>0</v>
      </c>
      <c r="AO5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6" s="11">
        <f>Table_PBS_SQL_DB2_PBSSQL_PBS_NDP_Tina_CG_QtrlyPerformance_Final[[#This Row],[GOU REL]]+Table_PBS_SQL_DB2_PBSSQL_PBS_NDP_Tina_CG_QtrlyPerformance_Final[[#This Row],[EXT REL]]</f>
        <v>0</v>
      </c>
      <c r="AT536" s="11">
        <f>Table_PBS_SQL_DB2_PBSSQL_PBS_NDP_Tina_CG_QtrlyPerformance_Final[[#This Row],[GOU EXP]]+Table_PBS_SQL_DB2_PBSSQL_PBS_NDP_Tina_CG_QtrlyPerformance_Final[[#This Row],[EXT EXP]]</f>
        <v>0</v>
      </c>
      <c r="AU536" s="11" t="str">
        <f>IF(Table_PBS_SQL_DB2_PBSSQL_PBS_NDP_Tina_CG_QtrlyPerformance_Final[[#This Row],[Item_Code]]&gt;"300000", "Capital", "Recurrent")</f>
        <v>Capital</v>
      </c>
    </row>
    <row r="537" spans="1:47" x14ac:dyDescent="0.25">
      <c r="A537" t="s">
        <v>335</v>
      </c>
      <c r="B537" t="s">
        <v>336</v>
      </c>
      <c r="C537" t="s">
        <v>293</v>
      </c>
      <c r="D537" t="s">
        <v>1487</v>
      </c>
      <c r="E537" t="s">
        <v>31</v>
      </c>
      <c r="F537" t="s">
        <v>1207</v>
      </c>
      <c r="G537" t="s">
        <v>75</v>
      </c>
      <c r="H537" t="s">
        <v>1529</v>
      </c>
      <c r="I537" t="s">
        <v>493</v>
      </c>
      <c r="J537" t="s">
        <v>1649</v>
      </c>
      <c r="K537" t="s">
        <v>337</v>
      </c>
      <c r="L537" t="s">
        <v>1650</v>
      </c>
      <c r="M537" t="s">
        <v>866</v>
      </c>
      <c r="N537" t="s">
        <v>1588</v>
      </c>
      <c r="O537" t="s">
        <v>1215</v>
      </c>
      <c r="P537" t="s">
        <v>1216</v>
      </c>
      <c r="Q537" s="11">
        <v>0</v>
      </c>
      <c r="R537" s="11">
        <v>0</v>
      </c>
      <c r="S537" s="11">
        <v>0</v>
      </c>
      <c r="T537" s="11">
        <v>0</v>
      </c>
      <c r="U537" s="11">
        <v>3900000000</v>
      </c>
      <c r="V537" s="11">
        <v>0</v>
      </c>
      <c r="W537" s="11">
        <v>0</v>
      </c>
      <c r="X537" s="11">
        <v>0</v>
      </c>
      <c r="Y537" s="11">
        <v>0</v>
      </c>
      <c r="Z537" s="11">
        <v>0</v>
      </c>
      <c r="AA537" s="11">
        <v>0</v>
      </c>
      <c r="AB537" s="11">
        <v>0</v>
      </c>
      <c r="AC537" s="11">
        <v>0</v>
      </c>
      <c r="AD537" s="11">
        <v>0</v>
      </c>
      <c r="AE537" s="11">
        <v>0</v>
      </c>
      <c r="AF537" s="11">
        <v>0</v>
      </c>
      <c r="AG537" s="11">
        <v>0</v>
      </c>
      <c r="AH537" s="11">
        <v>0</v>
      </c>
      <c r="AI537" s="11">
        <v>0</v>
      </c>
      <c r="AJ537" s="11">
        <v>0</v>
      </c>
      <c r="AK537" s="11">
        <v>0</v>
      </c>
      <c r="AL537" s="11">
        <v>0</v>
      </c>
      <c r="AM537" s="11">
        <v>0</v>
      </c>
      <c r="AN537" s="11">
        <v>0</v>
      </c>
      <c r="AO5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7" s="11">
        <f>Table_PBS_SQL_DB2_PBSSQL_PBS_NDP_Tina_CG_QtrlyPerformance_Final[[#This Row],[GOU REL]]+Table_PBS_SQL_DB2_PBSSQL_PBS_NDP_Tina_CG_QtrlyPerformance_Final[[#This Row],[EXT REL]]</f>
        <v>0</v>
      </c>
      <c r="AT537" s="11">
        <f>Table_PBS_SQL_DB2_PBSSQL_PBS_NDP_Tina_CG_QtrlyPerformance_Final[[#This Row],[GOU EXP]]+Table_PBS_SQL_DB2_PBSSQL_PBS_NDP_Tina_CG_QtrlyPerformance_Final[[#This Row],[EXT EXP]]</f>
        <v>0</v>
      </c>
      <c r="AU537" s="11" t="str">
        <f>IF(Table_PBS_SQL_DB2_PBSSQL_PBS_NDP_Tina_CG_QtrlyPerformance_Final[[#This Row],[Item_Code]]&gt;"300000", "Capital", "Recurrent")</f>
        <v>Capital</v>
      </c>
    </row>
    <row r="538" spans="1:47" x14ac:dyDescent="0.25">
      <c r="A538" t="s">
        <v>335</v>
      </c>
      <c r="B538" t="s">
        <v>336</v>
      </c>
      <c r="C538" t="s">
        <v>293</v>
      </c>
      <c r="D538" t="s">
        <v>1487</v>
      </c>
      <c r="E538" t="s">
        <v>31</v>
      </c>
      <c r="F538" t="s">
        <v>1207</v>
      </c>
      <c r="G538" t="s">
        <v>75</v>
      </c>
      <c r="H538" t="s">
        <v>1529</v>
      </c>
      <c r="I538" t="s">
        <v>493</v>
      </c>
      <c r="J538" t="s">
        <v>1649</v>
      </c>
      <c r="K538" t="s">
        <v>337</v>
      </c>
      <c r="L538" t="s">
        <v>1650</v>
      </c>
      <c r="M538" t="s">
        <v>866</v>
      </c>
      <c r="N538" t="s">
        <v>1588</v>
      </c>
      <c r="O538" t="s">
        <v>982</v>
      </c>
      <c r="P538" t="s">
        <v>983</v>
      </c>
      <c r="Q538" s="11">
        <v>0</v>
      </c>
      <c r="R538" s="11">
        <v>0</v>
      </c>
      <c r="S538" s="11">
        <v>0</v>
      </c>
      <c r="T538" s="11">
        <v>0</v>
      </c>
      <c r="U538" s="11">
        <v>700000000</v>
      </c>
      <c r="V538" s="11">
        <v>0</v>
      </c>
      <c r="W538" s="11">
        <v>0</v>
      </c>
      <c r="X538" s="11">
        <v>0</v>
      </c>
      <c r="Y538" s="11">
        <v>0</v>
      </c>
      <c r="Z538" s="11">
        <v>0</v>
      </c>
      <c r="AA538" s="11">
        <v>0</v>
      </c>
      <c r="AB538" s="11">
        <v>0</v>
      </c>
      <c r="AC538" s="11">
        <v>0</v>
      </c>
      <c r="AD538" s="11">
        <v>0</v>
      </c>
      <c r="AE538" s="11">
        <v>0</v>
      </c>
      <c r="AF538" s="11">
        <v>0</v>
      </c>
      <c r="AG538" s="11">
        <v>0</v>
      </c>
      <c r="AH538" s="11">
        <v>0</v>
      </c>
      <c r="AI538" s="11">
        <v>0</v>
      </c>
      <c r="AJ538" s="11">
        <v>0</v>
      </c>
      <c r="AK538" s="11">
        <v>0</v>
      </c>
      <c r="AL538" s="11">
        <v>0</v>
      </c>
      <c r="AM538" s="11">
        <v>0</v>
      </c>
      <c r="AN538" s="11">
        <v>0</v>
      </c>
      <c r="AO5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8" s="11">
        <f>Table_PBS_SQL_DB2_PBSSQL_PBS_NDP_Tina_CG_QtrlyPerformance_Final[[#This Row],[GOU REL]]+Table_PBS_SQL_DB2_PBSSQL_PBS_NDP_Tina_CG_QtrlyPerformance_Final[[#This Row],[EXT REL]]</f>
        <v>0</v>
      </c>
      <c r="AT538" s="11">
        <f>Table_PBS_SQL_DB2_PBSSQL_PBS_NDP_Tina_CG_QtrlyPerformance_Final[[#This Row],[GOU EXP]]+Table_PBS_SQL_DB2_PBSSQL_PBS_NDP_Tina_CG_QtrlyPerformance_Final[[#This Row],[EXT EXP]]</f>
        <v>0</v>
      </c>
      <c r="AU538" s="11" t="str">
        <f>IF(Table_PBS_SQL_DB2_PBSSQL_PBS_NDP_Tina_CG_QtrlyPerformance_Final[[#This Row],[Item_Code]]&gt;"300000", "Capital", "Recurrent")</f>
        <v>Capital</v>
      </c>
    </row>
    <row r="539" spans="1:47" x14ac:dyDescent="0.25">
      <c r="A539" t="s">
        <v>335</v>
      </c>
      <c r="B539" t="s">
        <v>336</v>
      </c>
      <c r="C539" t="s">
        <v>293</v>
      </c>
      <c r="D539" t="s">
        <v>1487</v>
      </c>
      <c r="E539" t="s">
        <v>31</v>
      </c>
      <c r="F539" t="s">
        <v>1207</v>
      </c>
      <c r="G539" t="s">
        <v>75</v>
      </c>
      <c r="H539" t="s">
        <v>1529</v>
      </c>
      <c r="I539" t="s">
        <v>493</v>
      </c>
      <c r="J539" t="s">
        <v>1649</v>
      </c>
      <c r="K539" t="s">
        <v>337</v>
      </c>
      <c r="L539" t="s">
        <v>1650</v>
      </c>
      <c r="M539" t="s">
        <v>866</v>
      </c>
      <c r="N539" t="s">
        <v>1588</v>
      </c>
      <c r="O539" t="s">
        <v>957</v>
      </c>
      <c r="P539" t="s">
        <v>958</v>
      </c>
      <c r="Q539" s="11">
        <v>0</v>
      </c>
      <c r="R539" s="11">
        <v>0</v>
      </c>
      <c r="S539" s="11">
        <v>0</v>
      </c>
      <c r="T539" s="11">
        <v>0</v>
      </c>
      <c r="U539" s="11">
        <v>200000000</v>
      </c>
      <c r="V539" s="11">
        <v>0</v>
      </c>
      <c r="W539" s="11">
        <v>0</v>
      </c>
      <c r="X539" s="11">
        <v>0</v>
      </c>
      <c r="Y539" s="11">
        <v>0</v>
      </c>
      <c r="Z539" s="11">
        <v>0</v>
      </c>
      <c r="AA539" s="11">
        <v>0</v>
      </c>
      <c r="AB539" s="11">
        <v>0</v>
      </c>
      <c r="AC539" s="11">
        <v>0</v>
      </c>
      <c r="AD539" s="11">
        <v>0</v>
      </c>
      <c r="AE539" s="11">
        <v>0</v>
      </c>
      <c r="AF539" s="11">
        <v>0</v>
      </c>
      <c r="AG539" s="11">
        <v>0</v>
      </c>
      <c r="AH539" s="11">
        <v>0</v>
      </c>
      <c r="AI539" s="11">
        <v>0</v>
      </c>
      <c r="AJ539" s="11">
        <v>0</v>
      </c>
      <c r="AK539" s="11">
        <v>0</v>
      </c>
      <c r="AL539" s="11">
        <v>0</v>
      </c>
      <c r="AM539" s="11">
        <v>0</v>
      </c>
      <c r="AN539" s="11">
        <v>0</v>
      </c>
      <c r="AO5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39" s="11">
        <f>Table_PBS_SQL_DB2_PBSSQL_PBS_NDP_Tina_CG_QtrlyPerformance_Final[[#This Row],[GOU REL]]+Table_PBS_SQL_DB2_PBSSQL_PBS_NDP_Tina_CG_QtrlyPerformance_Final[[#This Row],[EXT REL]]</f>
        <v>0</v>
      </c>
      <c r="AT539" s="11">
        <f>Table_PBS_SQL_DB2_PBSSQL_PBS_NDP_Tina_CG_QtrlyPerformance_Final[[#This Row],[GOU EXP]]+Table_PBS_SQL_DB2_PBSSQL_PBS_NDP_Tina_CG_QtrlyPerformance_Final[[#This Row],[EXT EXP]]</f>
        <v>0</v>
      </c>
      <c r="AU539" s="11" t="str">
        <f>IF(Table_PBS_SQL_DB2_PBSSQL_PBS_NDP_Tina_CG_QtrlyPerformance_Final[[#This Row],[Item_Code]]&gt;"300000", "Capital", "Recurrent")</f>
        <v>Capital</v>
      </c>
    </row>
    <row r="540" spans="1:47" x14ac:dyDescent="0.25">
      <c r="A540" t="s">
        <v>343</v>
      </c>
      <c r="B540" t="s">
        <v>344</v>
      </c>
      <c r="C540" t="s">
        <v>293</v>
      </c>
      <c r="D540" t="s">
        <v>1487</v>
      </c>
      <c r="E540" t="s">
        <v>75</v>
      </c>
      <c r="F540" t="s">
        <v>1228</v>
      </c>
      <c r="G540" t="s">
        <v>31</v>
      </c>
      <c r="H540" t="s">
        <v>1651</v>
      </c>
      <c r="I540" t="s">
        <v>493</v>
      </c>
      <c r="J540" t="s">
        <v>864</v>
      </c>
      <c r="K540" t="s">
        <v>345</v>
      </c>
      <c r="L540" t="s">
        <v>1652</v>
      </c>
      <c r="M540" t="s">
        <v>866</v>
      </c>
      <c r="N540" t="s">
        <v>1588</v>
      </c>
      <c r="O540" t="s">
        <v>934</v>
      </c>
      <c r="P540" t="s">
        <v>935</v>
      </c>
      <c r="Q540" s="11">
        <v>0</v>
      </c>
      <c r="R540" s="11">
        <v>0</v>
      </c>
      <c r="S540" s="11">
        <v>0</v>
      </c>
      <c r="T540" s="11">
        <v>0</v>
      </c>
      <c r="U540" s="11">
        <v>2000000000</v>
      </c>
      <c r="V540" s="11">
        <v>0</v>
      </c>
      <c r="W540" s="11">
        <v>0</v>
      </c>
      <c r="X540" s="11">
        <v>0</v>
      </c>
      <c r="Y540" s="11">
        <v>0</v>
      </c>
      <c r="Z540" s="11">
        <v>0</v>
      </c>
      <c r="AA540" s="11">
        <v>0</v>
      </c>
      <c r="AB540" s="11">
        <v>0</v>
      </c>
      <c r="AC540" s="11">
        <v>0</v>
      </c>
      <c r="AD540" s="11">
        <v>0</v>
      </c>
      <c r="AE540" s="11">
        <v>0</v>
      </c>
      <c r="AF540" s="11">
        <v>0</v>
      </c>
      <c r="AG540" s="11">
        <v>0</v>
      </c>
      <c r="AH540" s="11">
        <v>0</v>
      </c>
      <c r="AI540" s="11">
        <v>0</v>
      </c>
      <c r="AJ540" s="11">
        <v>0</v>
      </c>
      <c r="AK540" s="11">
        <v>0</v>
      </c>
      <c r="AL540" s="11">
        <v>0</v>
      </c>
      <c r="AM540" s="11">
        <v>0</v>
      </c>
      <c r="AN540" s="11">
        <v>0</v>
      </c>
      <c r="AO5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0" s="11">
        <f>Table_PBS_SQL_DB2_PBSSQL_PBS_NDP_Tina_CG_QtrlyPerformance_Final[[#This Row],[GOU REL]]+Table_PBS_SQL_DB2_PBSSQL_PBS_NDP_Tina_CG_QtrlyPerformance_Final[[#This Row],[EXT REL]]</f>
        <v>0</v>
      </c>
      <c r="AT540" s="11">
        <f>Table_PBS_SQL_DB2_PBSSQL_PBS_NDP_Tina_CG_QtrlyPerformance_Final[[#This Row],[GOU EXP]]+Table_PBS_SQL_DB2_PBSSQL_PBS_NDP_Tina_CG_QtrlyPerformance_Final[[#This Row],[EXT EXP]]</f>
        <v>0</v>
      </c>
      <c r="AU540" s="11" t="str">
        <f>IF(Table_PBS_SQL_DB2_PBSSQL_PBS_NDP_Tina_CG_QtrlyPerformance_Final[[#This Row],[Item_Code]]&gt;"300000", "Capital", "Recurrent")</f>
        <v>Capital</v>
      </c>
    </row>
    <row r="541" spans="1:47" x14ac:dyDescent="0.25">
      <c r="A541" t="s">
        <v>343</v>
      </c>
      <c r="B541" t="s">
        <v>344</v>
      </c>
      <c r="C541" t="s">
        <v>293</v>
      </c>
      <c r="D541" t="s">
        <v>1487</v>
      </c>
      <c r="E541" t="s">
        <v>75</v>
      </c>
      <c r="F541" t="s">
        <v>1228</v>
      </c>
      <c r="G541" t="s">
        <v>31</v>
      </c>
      <c r="H541" t="s">
        <v>1651</v>
      </c>
      <c r="I541" t="s">
        <v>493</v>
      </c>
      <c r="J541" t="s">
        <v>864</v>
      </c>
      <c r="K541" t="s">
        <v>345</v>
      </c>
      <c r="L541" t="s">
        <v>1652</v>
      </c>
      <c r="M541" t="s">
        <v>866</v>
      </c>
      <c r="N541" t="s">
        <v>1588</v>
      </c>
      <c r="O541" t="s">
        <v>957</v>
      </c>
      <c r="P541" t="s">
        <v>958</v>
      </c>
      <c r="Q541" s="11">
        <v>0</v>
      </c>
      <c r="R541" s="11">
        <v>0</v>
      </c>
      <c r="S541" s="11">
        <v>0</v>
      </c>
      <c r="T541" s="11">
        <v>0</v>
      </c>
      <c r="U541" s="11">
        <v>48000000</v>
      </c>
      <c r="V541" s="11">
        <v>0</v>
      </c>
      <c r="W541" s="11">
        <v>0</v>
      </c>
      <c r="X541" s="11">
        <v>0</v>
      </c>
      <c r="Y541" s="11">
        <v>0</v>
      </c>
      <c r="Z541" s="11">
        <v>0</v>
      </c>
      <c r="AA541" s="11">
        <v>0</v>
      </c>
      <c r="AB541" s="11">
        <v>0</v>
      </c>
      <c r="AC541" s="11">
        <v>0</v>
      </c>
      <c r="AD541" s="11">
        <v>0</v>
      </c>
      <c r="AE541" s="11">
        <v>0</v>
      </c>
      <c r="AF541" s="11">
        <v>0</v>
      </c>
      <c r="AG541" s="11">
        <v>0</v>
      </c>
      <c r="AH541" s="11">
        <v>0</v>
      </c>
      <c r="AI541" s="11">
        <v>0</v>
      </c>
      <c r="AJ541" s="11">
        <v>0</v>
      </c>
      <c r="AK541" s="11">
        <v>0</v>
      </c>
      <c r="AL541" s="11">
        <v>0</v>
      </c>
      <c r="AM541" s="11">
        <v>0</v>
      </c>
      <c r="AN541" s="11">
        <v>0</v>
      </c>
      <c r="AO5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1" s="11">
        <f>Table_PBS_SQL_DB2_PBSSQL_PBS_NDP_Tina_CG_QtrlyPerformance_Final[[#This Row],[GOU REL]]+Table_PBS_SQL_DB2_PBSSQL_PBS_NDP_Tina_CG_QtrlyPerformance_Final[[#This Row],[EXT REL]]</f>
        <v>0</v>
      </c>
      <c r="AT541" s="11">
        <f>Table_PBS_SQL_DB2_PBSSQL_PBS_NDP_Tina_CG_QtrlyPerformance_Final[[#This Row],[GOU EXP]]+Table_PBS_SQL_DB2_PBSSQL_PBS_NDP_Tina_CG_QtrlyPerformance_Final[[#This Row],[EXT EXP]]</f>
        <v>0</v>
      </c>
      <c r="AU541" s="11" t="str">
        <f>IF(Table_PBS_SQL_DB2_PBSSQL_PBS_NDP_Tina_CG_QtrlyPerformance_Final[[#This Row],[Item_Code]]&gt;"300000", "Capital", "Recurrent")</f>
        <v>Capital</v>
      </c>
    </row>
    <row r="542" spans="1:47" x14ac:dyDescent="0.25">
      <c r="A542" t="s">
        <v>566</v>
      </c>
      <c r="B542" t="s">
        <v>567</v>
      </c>
      <c r="C542" t="s">
        <v>491</v>
      </c>
      <c r="D542" t="s">
        <v>861</v>
      </c>
      <c r="E542" t="s">
        <v>31</v>
      </c>
      <c r="F542" t="s">
        <v>862</v>
      </c>
      <c r="G542" t="s">
        <v>31</v>
      </c>
      <c r="H542" t="s">
        <v>1653</v>
      </c>
      <c r="I542" t="s">
        <v>467</v>
      </c>
      <c r="J542" t="s">
        <v>1131</v>
      </c>
      <c r="K542" t="s">
        <v>568</v>
      </c>
      <c r="L542" t="s">
        <v>1654</v>
      </c>
      <c r="M542" t="s">
        <v>866</v>
      </c>
      <c r="N542" t="s">
        <v>867</v>
      </c>
      <c r="O542" t="s">
        <v>969</v>
      </c>
      <c r="P542" t="s">
        <v>970</v>
      </c>
      <c r="Q542" s="11">
        <v>0</v>
      </c>
      <c r="R542" s="11">
        <v>0</v>
      </c>
      <c r="S542" s="11">
        <v>0</v>
      </c>
      <c r="T542" s="11">
        <v>0</v>
      </c>
      <c r="U542" s="11">
        <v>231240000</v>
      </c>
      <c r="V542" s="11">
        <v>0</v>
      </c>
      <c r="W542" s="11">
        <v>231240000</v>
      </c>
      <c r="X542" s="11">
        <v>0</v>
      </c>
      <c r="Y542" s="11">
        <v>0</v>
      </c>
      <c r="Z542" s="11">
        <v>0</v>
      </c>
      <c r="AA542" s="11">
        <v>0</v>
      </c>
      <c r="AB542" s="11">
        <v>0</v>
      </c>
      <c r="AC542" s="11">
        <v>0</v>
      </c>
      <c r="AD542" s="11">
        <v>0</v>
      </c>
      <c r="AE542" s="11">
        <v>0</v>
      </c>
      <c r="AF542" s="11">
        <v>0</v>
      </c>
      <c r="AG542" s="11">
        <v>231240000</v>
      </c>
      <c r="AH542" s="11">
        <v>19575596</v>
      </c>
      <c r="AI542" s="11">
        <v>0</v>
      </c>
      <c r="AJ542" s="11">
        <v>0</v>
      </c>
      <c r="AK542" s="11">
        <v>0</v>
      </c>
      <c r="AL542" s="11">
        <v>211664405</v>
      </c>
      <c r="AM542" s="11">
        <v>0</v>
      </c>
      <c r="AN542" s="11">
        <v>0</v>
      </c>
      <c r="AO5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231240000</v>
      </c>
      <c r="AP5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231240001</v>
      </c>
      <c r="AR5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2" s="11">
        <f>Table_PBS_SQL_DB2_PBSSQL_PBS_NDP_Tina_CG_QtrlyPerformance_Final[[#This Row],[GOU REL]]+Table_PBS_SQL_DB2_PBSSQL_PBS_NDP_Tina_CG_QtrlyPerformance_Final[[#This Row],[EXT REL]]</f>
        <v>231240000</v>
      </c>
      <c r="AT542" s="11">
        <f>Table_PBS_SQL_DB2_PBSSQL_PBS_NDP_Tina_CG_QtrlyPerformance_Final[[#This Row],[GOU EXP]]+Table_PBS_SQL_DB2_PBSSQL_PBS_NDP_Tina_CG_QtrlyPerformance_Final[[#This Row],[EXT EXP]]</f>
        <v>231240001</v>
      </c>
      <c r="AU542" s="11" t="str">
        <f>IF(Table_PBS_SQL_DB2_PBSSQL_PBS_NDP_Tina_CG_QtrlyPerformance_Final[[#This Row],[Item_Code]]&gt;"300000", "Capital", "Recurrent")</f>
        <v>Recurrent</v>
      </c>
    </row>
    <row r="543" spans="1:47" x14ac:dyDescent="0.25">
      <c r="A543" t="s">
        <v>566</v>
      </c>
      <c r="B543" t="s">
        <v>567</v>
      </c>
      <c r="C543" t="s">
        <v>491</v>
      </c>
      <c r="D543" t="s">
        <v>861</v>
      </c>
      <c r="E543" t="s">
        <v>31</v>
      </c>
      <c r="F543" t="s">
        <v>862</v>
      </c>
      <c r="G543" t="s">
        <v>31</v>
      </c>
      <c r="H543" t="s">
        <v>1653</v>
      </c>
      <c r="I543" t="s">
        <v>467</v>
      </c>
      <c r="J543" t="s">
        <v>1131</v>
      </c>
      <c r="K543" t="s">
        <v>568</v>
      </c>
      <c r="L543" t="s">
        <v>1654</v>
      </c>
      <c r="M543" t="s">
        <v>866</v>
      </c>
      <c r="N543" t="s">
        <v>867</v>
      </c>
      <c r="O543" t="s">
        <v>934</v>
      </c>
      <c r="P543" t="s">
        <v>935</v>
      </c>
      <c r="Q543" s="11">
        <v>0</v>
      </c>
      <c r="R543" s="11">
        <v>0</v>
      </c>
      <c r="S543" s="11">
        <v>0</v>
      </c>
      <c r="T543" s="11">
        <v>0</v>
      </c>
      <c r="U543" s="11">
        <v>196577200</v>
      </c>
      <c r="V543" s="11">
        <v>0</v>
      </c>
      <c r="W543" s="11">
        <v>196577200</v>
      </c>
      <c r="X543" s="11">
        <v>0</v>
      </c>
      <c r="Y543" s="11">
        <v>0</v>
      </c>
      <c r="Z543" s="11">
        <v>0</v>
      </c>
      <c r="AA543" s="11">
        <v>0</v>
      </c>
      <c r="AB543" s="11">
        <v>0</v>
      </c>
      <c r="AC543" s="11">
        <v>196577200</v>
      </c>
      <c r="AD543" s="11">
        <v>0</v>
      </c>
      <c r="AE543" s="11">
        <v>0</v>
      </c>
      <c r="AF543" s="11">
        <v>0</v>
      </c>
      <c r="AG543" s="11">
        <v>0</v>
      </c>
      <c r="AH543" s="11">
        <v>0</v>
      </c>
      <c r="AI543" s="11">
        <v>0</v>
      </c>
      <c r="AJ543" s="11">
        <v>0</v>
      </c>
      <c r="AK543" s="11">
        <v>0</v>
      </c>
      <c r="AL543" s="11">
        <v>196577199</v>
      </c>
      <c r="AM543" s="11">
        <v>0</v>
      </c>
      <c r="AN543" s="11">
        <v>0</v>
      </c>
      <c r="AO5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196577200</v>
      </c>
      <c r="AP5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196577199</v>
      </c>
      <c r="AR5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3" s="11">
        <f>Table_PBS_SQL_DB2_PBSSQL_PBS_NDP_Tina_CG_QtrlyPerformance_Final[[#This Row],[GOU REL]]+Table_PBS_SQL_DB2_PBSSQL_PBS_NDP_Tina_CG_QtrlyPerformance_Final[[#This Row],[EXT REL]]</f>
        <v>196577200</v>
      </c>
      <c r="AT543" s="11">
        <f>Table_PBS_SQL_DB2_PBSSQL_PBS_NDP_Tina_CG_QtrlyPerformance_Final[[#This Row],[GOU EXP]]+Table_PBS_SQL_DB2_PBSSQL_PBS_NDP_Tina_CG_QtrlyPerformance_Final[[#This Row],[EXT EXP]]</f>
        <v>196577199</v>
      </c>
      <c r="AU543" s="11" t="str">
        <f>IF(Table_PBS_SQL_DB2_PBSSQL_PBS_NDP_Tina_CG_QtrlyPerformance_Final[[#This Row],[Item_Code]]&gt;"300000", "Capital", "Recurrent")</f>
        <v>Capital</v>
      </c>
    </row>
    <row r="544" spans="1:47" x14ac:dyDescent="0.25">
      <c r="A544" t="s">
        <v>566</v>
      </c>
      <c r="B544" t="s">
        <v>567</v>
      </c>
      <c r="C544" t="s">
        <v>491</v>
      </c>
      <c r="D544" t="s">
        <v>861</v>
      </c>
      <c r="E544" t="s">
        <v>31</v>
      </c>
      <c r="F544" t="s">
        <v>862</v>
      </c>
      <c r="G544" t="s">
        <v>31</v>
      </c>
      <c r="H544" t="s">
        <v>1653</v>
      </c>
      <c r="I544" t="s">
        <v>467</v>
      </c>
      <c r="J544" t="s">
        <v>1131</v>
      </c>
      <c r="K544" t="s">
        <v>568</v>
      </c>
      <c r="L544" t="s">
        <v>1654</v>
      </c>
      <c r="M544" t="s">
        <v>866</v>
      </c>
      <c r="N544" t="s">
        <v>867</v>
      </c>
      <c r="O544" t="s">
        <v>1215</v>
      </c>
      <c r="P544" t="s">
        <v>1216</v>
      </c>
      <c r="Q544" s="11">
        <v>0</v>
      </c>
      <c r="R544" s="11">
        <v>0</v>
      </c>
      <c r="S544" s="11">
        <v>0</v>
      </c>
      <c r="T544" s="11">
        <v>0</v>
      </c>
      <c r="U544" s="11">
        <v>560000000</v>
      </c>
      <c r="V544" s="11">
        <v>0</v>
      </c>
      <c r="W544" s="11">
        <v>560000000</v>
      </c>
      <c r="X544" s="11">
        <v>0</v>
      </c>
      <c r="Y544" s="11">
        <v>0</v>
      </c>
      <c r="Z544" s="11">
        <v>0</v>
      </c>
      <c r="AA544" s="11">
        <v>0</v>
      </c>
      <c r="AB544" s="11">
        <v>0</v>
      </c>
      <c r="AC544" s="11">
        <v>120000000</v>
      </c>
      <c r="AD544" s="11">
        <v>22414999</v>
      </c>
      <c r="AE544" s="11">
        <v>0</v>
      </c>
      <c r="AF544" s="11">
        <v>0</v>
      </c>
      <c r="AG544" s="11">
        <v>127306687</v>
      </c>
      <c r="AH544" s="11">
        <v>67340240</v>
      </c>
      <c r="AI544" s="11">
        <v>0</v>
      </c>
      <c r="AJ544" s="11">
        <v>0</v>
      </c>
      <c r="AK544" s="11">
        <v>120000000</v>
      </c>
      <c r="AL544" s="11">
        <v>291068306</v>
      </c>
      <c r="AM544" s="11">
        <v>0</v>
      </c>
      <c r="AN544" s="11">
        <v>0</v>
      </c>
      <c r="AO5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367306687</v>
      </c>
      <c r="AP5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380823545</v>
      </c>
      <c r="AR5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4" s="11">
        <f>Table_PBS_SQL_DB2_PBSSQL_PBS_NDP_Tina_CG_QtrlyPerformance_Final[[#This Row],[GOU REL]]+Table_PBS_SQL_DB2_PBSSQL_PBS_NDP_Tina_CG_QtrlyPerformance_Final[[#This Row],[EXT REL]]</f>
        <v>367306687</v>
      </c>
      <c r="AT544" s="11">
        <f>Table_PBS_SQL_DB2_PBSSQL_PBS_NDP_Tina_CG_QtrlyPerformance_Final[[#This Row],[GOU EXP]]+Table_PBS_SQL_DB2_PBSSQL_PBS_NDP_Tina_CG_QtrlyPerformance_Final[[#This Row],[EXT EXP]]</f>
        <v>380823545</v>
      </c>
      <c r="AU544" s="11" t="str">
        <f>IF(Table_PBS_SQL_DB2_PBSSQL_PBS_NDP_Tina_CG_QtrlyPerformance_Final[[#This Row],[Item_Code]]&gt;"300000", "Capital", "Recurrent")</f>
        <v>Capital</v>
      </c>
    </row>
    <row r="545" spans="1:47" x14ac:dyDescent="0.25">
      <c r="A545" t="s">
        <v>566</v>
      </c>
      <c r="B545" t="s">
        <v>567</v>
      </c>
      <c r="C545" t="s">
        <v>491</v>
      </c>
      <c r="D545" t="s">
        <v>861</v>
      </c>
      <c r="E545" t="s">
        <v>31</v>
      </c>
      <c r="F545" t="s">
        <v>862</v>
      </c>
      <c r="G545" t="s">
        <v>31</v>
      </c>
      <c r="H545" t="s">
        <v>1653</v>
      </c>
      <c r="I545" t="s">
        <v>467</v>
      </c>
      <c r="J545" t="s">
        <v>1131</v>
      </c>
      <c r="K545" t="s">
        <v>568</v>
      </c>
      <c r="L545" t="s">
        <v>1654</v>
      </c>
      <c r="M545" t="s">
        <v>866</v>
      </c>
      <c r="N545" t="s">
        <v>867</v>
      </c>
      <c r="O545" t="s">
        <v>957</v>
      </c>
      <c r="P545" t="s">
        <v>958</v>
      </c>
      <c r="Q545" s="11">
        <v>0</v>
      </c>
      <c r="R545" s="11">
        <v>0</v>
      </c>
      <c r="S545" s="11">
        <v>0</v>
      </c>
      <c r="T545" s="11">
        <v>0</v>
      </c>
      <c r="U545" s="11">
        <v>50000000</v>
      </c>
      <c r="V545" s="11">
        <v>0</v>
      </c>
      <c r="W545" s="11">
        <v>50000000</v>
      </c>
      <c r="X545" s="11">
        <v>0</v>
      </c>
      <c r="Y545" s="11">
        <v>0</v>
      </c>
      <c r="Z545" s="11">
        <v>0</v>
      </c>
      <c r="AA545" s="11">
        <v>0</v>
      </c>
      <c r="AB545" s="11">
        <v>0</v>
      </c>
      <c r="AC545" s="11">
        <v>20000000</v>
      </c>
      <c r="AD545" s="11">
        <v>3186000</v>
      </c>
      <c r="AE545" s="11">
        <v>0</v>
      </c>
      <c r="AF545" s="11">
        <v>0</v>
      </c>
      <c r="AG545" s="11">
        <v>10000000</v>
      </c>
      <c r="AH545" s="11">
        <v>0</v>
      </c>
      <c r="AI545" s="11">
        <v>0</v>
      </c>
      <c r="AJ545" s="11">
        <v>0</v>
      </c>
      <c r="AK545" s="11">
        <v>0</v>
      </c>
      <c r="AL545" s="11">
        <v>26813997</v>
      </c>
      <c r="AM545" s="11">
        <v>0</v>
      </c>
      <c r="AN545" s="11">
        <v>0</v>
      </c>
      <c r="AO5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5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29999997</v>
      </c>
      <c r="AR5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5" s="11">
        <f>Table_PBS_SQL_DB2_PBSSQL_PBS_NDP_Tina_CG_QtrlyPerformance_Final[[#This Row],[GOU REL]]+Table_PBS_SQL_DB2_PBSSQL_PBS_NDP_Tina_CG_QtrlyPerformance_Final[[#This Row],[EXT REL]]</f>
        <v>30000000</v>
      </c>
      <c r="AT545" s="11">
        <f>Table_PBS_SQL_DB2_PBSSQL_PBS_NDP_Tina_CG_QtrlyPerformance_Final[[#This Row],[GOU EXP]]+Table_PBS_SQL_DB2_PBSSQL_PBS_NDP_Tina_CG_QtrlyPerformance_Final[[#This Row],[EXT EXP]]</f>
        <v>29999997</v>
      </c>
      <c r="AU545" s="11" t="str">
        <f>IF(Table_PBS_SQL_DB2_PBSSQL_PBS_NDP_Tina_CG_QtrlyPerformance_Final[[#This Row],[Item_Code]]&gt;"300000", "Capital", "Recurrent")</f>
        <v>Capital</v>
      </c>
    </row>
    <row r="546" spans="1:47" x14ac:dyDescent="0.25">
      <c r="A546" t="s">
        <v>182</v>
      </c>
      <c r="B546" t="s">
        <v>1655</v>
      </c>
      <c r="C546" t="s">
        <v>177</v>
      </c>
      <c r="D546" t="s">
        <v>960</v>
      </c>
      <c r="E546" t="s">
        <v>75</v>
      </c>
      <c r="F546" t="s">
        <v>1656</v>
      </c>
      <c r="G546" t="s">
        <v>31</v>
      </c>
      <c r="H546" t="s">
        <v>1657</v>
      </c>
      <c r="I546" t="s">
        <v>493</v>
      </c>
      <c r="J546" t="s">
        <v>1441</v>
      </c>
      <c r="K546" t="s">
        <v>184</v>
      </c>
      <c r="L546" t="s">
        <v>1658</v>
      </c>
      <c r="M546" t="s">
        <v>866</v>
      </c>
      <c r="N546" t="s">
        <v>867</v>
      </c>
      <c r="O546" t="s">
        <v>1659</v>
      </c>
      <c r="P546" t="s">
        <v>1660</v>
      </c>
      <c r="Q546" s="11">
        <v>0</v>
      </c>
      <c r="R546" s="11">
        <v>0</v>
      </c>
      <c r="S546" s="11">
        <v>0</v>
      </c>
      <c r="T546" s="11">
        <v>0</v>
      </c>
      <c r="U546" s="11">
        <v>11000000</v>
      </c>
      <c r="V546" s="11">
        <v>0</v>
      </c>
      <c r="W546" s="11">
        <v>11000000</v>
      </c>
      <c r="X546" s="11">
        <v>0</v>
      </c>
      <c r="Y546" s="11">
        <v>0</v>
      </c>
      <c r="Z546" s="11">
        <v>0</v>
      </c>
      <c r="AA546" s="11">
        <v>0</v>
      </c>
      <c r="AB546" s="11">
        <v>0</v>
      </c>
      <c r="AC546" s="11">
        <v>0</v>
      </c>
      <c r="AD546" s="11">
        <v>0</v>
      </c>
      <c r="AE546" s="11">
        <v>0</v>
      </c>
      <c r="AF546" s="11">
        <v>0</v>
      </c>
      <c r="AG546" s="11">
        <v>7879301</v>
      </c>
      <c r="AH546" s="11">
        <v>0</v>
      </c>
      <c r="AI546" s="11">
        <v>0</v>
      </c>
      <c r="AJ546" s="11">
        <v>0</v>
      </c>
      <c r="AK546" s="11">
        <v>0</v>
      </c>
      <c r="AL546" s="11">
        <v>0</v>
      </c>
      <c r="AM546" s="11">
        <v>0</v>
      </c>
      <c r="AN546" s="11">
        <v>0</v>
      </c>
      <c r="AO5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7879301</v>
      </c>
      <c r="AP5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6" s="11">
        <f>Table_PBS_SQL_DB2_PBSSQL_PBS_NDP_Tina_CG_QtrlyPerformance_Final[[#This Row],[GOU REL]]+Table_PBS_SQL_DB2_PBSSQL_PBS_NDP_Tina_CG_QtrlyPerformance_Final[[#This Row],[EXT REL]]</f>
        <v>7879301</v>
      </c>
      <c r="AT546" s="11">
        <f>Table_PBS_SQL_DB2_PBSSQL_PBS_NDP_Tina_CG_QtrlyPerformance_Final[[#This Row],[GOU EXP]]+Table_PBS_SQL_DB2_PBSSQL_PBS_NDP_Tina_CG_QtrlyPerformance_Final[[#This Row],[EXT EXP]]</f>
        <v>0</v>
      </c>
      <c r="AU546" s="11" t="str">
        <f>IF(Table_PBS_SQL_DB2_PBSSQL_PBS_NDP_Tina_CG_QtrlyPerformance_Final[[#This Row],[Item_Code]]&gt;"300000", "Capital", "Recurrent")</f>
        <v>Capital</v>
      </c>
    </row>
    <row r="547" spans="1:47" x14ac:dyDescent="0.25">
      <c r="A547" t="s">
        <v>570</v>
      </c>
      <c r="B547" t="s">
        <v>1661</v>
      </c>
      <c r="C547" t="s">
        <v>491</v>
      </c>
      <c r="D547" t="s">
        <v>861</v>
      </c>
      <c r="E547" t="s">
        <v>31</v>
      </c>
      <c r="F547" t="s">
        <v>862</v>
      </c>
      <c r="G547" t="s">
        <v>75</v>
      </c>
      <c r="H547" t="s">
        <v>881</v>
      </c>
      <c r="I547" t="s">
        <v>493</v>
      </c>
      <c r="J547" t="s">
        <v>1662</v>
      </c>
      <c r="K547" t="s">
        <v>572</v>
      </c>
      <c r="L547" t="s">
        <v>1663</v>
      </c>
      <c r="M547" t="s">
        <v>866</v>
      </c>
      <c r="N547" t="s">
        <v>867</v>
      </c>
      <c r="O547" t="s">
        <v>1215</v>
      </c>
      <c r="P547" t="s">
        <v>1216</v>
      </c>
      <c r="Q547" s="11">
        <v>0</v>
      </c>
      <c r="R547" s="11">
        <v>0</v>
      </c>
      <c r="S547" s="11">
        <v>0</v>
      </c>
      <c r="T547" s="11">
        <v>0</v>
      </c>
      <c r="U547" s="11">
        <v>224250400</v>
      </c>
      <c r="V547" s="11">
        <v>0</v>
      </c>
      <c r="W547" s="11">
        <v>224250400</v>
      </c>
      <c r="X547" s="11">
        <v>0</v>
      </c>
      <c r="Y547" s="11">
        <v>0</v>
      </c>
      <c r="Z547" s="11">
        <v>0</v>
      </c>
      <c r="AA547" s="11">
        <v>0</v>
      </c>
      <c r="AB547" s="11">
        <v>0</v>
      </c>
      <c r="AC547" s="11">
        <v>162887200</v>
      </c>
      <c r="AD547" s="11">
        <v>0</v>
      </c>
      <c r="AE547" s="11">
        <v>0</v>
      </c>
      <c r="AF547" s="11">
        <v>0</v>
      </c>
      <c r="AG547" s="11">
        <v>0</v>
      </c>
      <c r="AH547" s="11">
        <v>0</v>
      </c>
      <c r="AI547" s="11">
        <v>0</v>
      </c>
      <c r="AJ547" s="11">
        <v>0</v>
      </c>
      <c r="AK547" s="11">
        <v>0</v>
      </c>
      <c r="AL547" s="11">
        <v>162887200</v>
      </c>
      <c r="AM547" s="11">
        <v>0</v>
      </c>
      <c r="AN547" s="11">
        <v>0</v>
      </c>
      <c r="AO5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162887200</v>
      </c>
      <c r="AP5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162887200</v>
      </c>
      <c r="AR5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7" s="11">
        <f>Table_PBS_SQL_DB2_PBSSQL_PBS_NDP_Tina_CG_QtrlyPerformance_Final[[#This Row],[GOU REL]]+Table_PBS_SQL_DB2_PBSSQL_PBS_NDP_Tina_CG_QtrlyPerformance_Final[[#This Row],[EXT REL]]</f>
        <v>162887200</v>
      </c>
      <c r="AT547" s="11">
        <f>Table_PBS_SQL_DB2_PBSSQL_PBS_NDP_Tina_CG_QtrlyPerformance_Final[[#This Row],[GOU EXP]]+Table_PBS_SQL_DB2_PBSSQL_PBS_NDP_Tina_CG_QtrlyPerformance_Final[[#This Row],[EXT EXP]]</f>
        <v>162887200</v>
      </c>
      <c r="AU547" s="11" t="str">
        <f>IF(Table_PBS_SQL_DB2_PBSSQL_PBS_NDP_Tina_CG_QtrlyPerformance_Final[[#This Row],[Item_Code]]&gt;"300000", "Capital", "Recurrent")</f>
        <v>Capital</v>
      </c>
    </row>
    <row r="548" spans="1:47" x14ac:dyDescent="0.25">
      <c r="A548" t="s">
        <v>570</v>
      </c>
      <c r="B548" t="s">
        <v>1661</v>
      </c>
      <c r="C548" t="s">
        <v>491</v>
      </c>
      <c r="D548" t="s">
        <v>861</v>
      </c>
      <c r="E548" t="s">
        <v>31</v>
      </c>
      <c r="F548" t="s">
        <v>862</v>
      </c>
      <c r="G548" t="s">
        <v>75</v>
      </c>
      <c r="H548" t="s">
        <v>881</v>
      </c>
      <c r="I548" t="s">
        <v>493</v>
      </c>
      <c r="J548" t="s">
        <v>1662</v>
      </c>
      <c r="K548" t="s">
        <v>572</v>
      </c>
      <c r="L548" t="s">
        <v>1663</v>
      </c>
      <c r="M548" t="s">
        <v>866</v>
      </c>
      <c r="N548" t="s">
        <v>867</v>
      </c>
      <c r="O548" t="s">
        <v>982</v>
      </c>
      <c r="P548" t="s">
        <v>983</v>
      </c>
      <c r="Q548" s="11">
        <v>0</v>
      </c>
      <c r="R548" s="11">
        <v>0</v>
      </c>
      <c r="S548" s="11">
        <v>0</v>
      </c>
      <c r="T548" s="11">
        <v>0</v>
      </c>
      <c r="U548" s="11">
        <v>353367667</v>
      </c>
      <c r="V548" s="11">
        <v>0</v>
      </c>
      <c r="W548" s="11">
        <v>353367667</v>
      </c>
      <c r="X548" s="11">
        <v>0</v>
      </c>
      <c r="Y548" s="11">
        <v>0</v>
      </c>
      <c r="Z548" s="11">
        <v>0</v>
      </c>
      <c r="AA548" s="11">
        <v>0</v>
      </c>
      <c r="AB548" s="11">
        <v>0</v>
      </c>
      <c r="AC548" s="11">
        <v>349514156</v>
      </c>
      <c r="AD548" s="11">
        <v>0</v>
      </c>
      <c r="AE548" s="11">
        <v>0</v>
      </c>
      <c r="AF548" s="11">
        <v>0</v>
      </c>
      <c r="AG548" s="11">
        <v>0</v>
      </c>
      <c r="AH548" s="11">
        <v>0</v>
      </c>
      <c r="AI548" s="11">
        <v>0</v>
      </c>
      <c r="AJ548" s="11">
        <v>0</v>
      </c>
      <c r="AK548" s="11">
        <v>0</v>
      </c>
      <c r="AL548" s="11">
        <v>349514157</v>
      </c>
      <c r="AM548" s="11">
        <v>0</v>
      </c>
      <c r="AN548" s="11">
        <v>0</v>
      </c>
      <c r="AO5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349514156</v>
      </c>
      <c r="AP5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349514157</v>
      </c>
      <c r="AR5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8" s="11">
        <f>Table_PBS_SQL_DB2_PBSSQL_PBS_NDP_Tina_CG_QtrlyPerformance_Final[[#This Row],[GOU REL]]+Table_PBS_SQL_DB2_PBSSQL_PBS_NDP_Tina_CG_QtrlyPerformance_Final[[#This Row],[EXT REL]]</f>
        <v>349514156</v>
      </c>
      <c r="AT548" s="11">
        <f>Table_PBS_SQL_DB2_PBSSQL_PBS_NDP_Tina_CG_QtrlyPerformance_Final[[#This Row],[GOU EXP]]+Table_PBS_SQL_DB2_PBSSQL_PBS_NDP_Tina_CG_QtrlyPerformance_Final[[#This Row],[EXT EXP]]</f>
        <v>349514157</v>
      </c>
      <c r="AU548" s="11" t="str">
        <f>IF(Table_PBS_SQL_DB2_PBSSQL_PBS_NDP_Tina_CG_QtrlyPerformance_Final[[#This Row],[Item_Code]]&gt;"300000", "Capital", "Recurrent")</f>
        <v>Capital</v>
      </c>
    </row>
    <row r="549" spans="1:47" x14ac:dyDescent="0.25">
      <c r="A549" t="s">
        <v>186</v>
      </c>
      <c r="B549" t="s">
        <v>1664</v>
      </c>
      <c r="C549" t="s">
        <v>97</v>
      </c>
      <c r="D549" t="s">
        <v>1665</v>
      </c>
      <c r="E549" t="s">
        <v>31</v>
      </c>
      <c r="F549" t="s">
        <v>1666</v>
      </c>
      <c r="G549" t="s">
        <v>31</v>
      </c>
      <c r="H549" t="s">
        <v>1667</v>
      </c>
      <c r="I549" t="s">
        <v>499</v>
      </c>
      <c r="J549" t="s">
        <v>1668</v>
      </c>
      <c r="K549" t="s">
        <v>1669</v>
      </c>
      <c r="L549" t="s">
        <v>1670</v>
      </c>
      <c r="M549" t="s">
        <v>1671</v>
      </c>
      <c r="N549" t="s">
        <v>1672</v>
      </c>
      <c r="O549" t="s">
        <v>978</v>
      </c>
      <c r="P549" t="s">
        <v>979</v>
      </c>
      <c r="Q549" s="11">
        <v>0</v>
      </c>
      <c r="R549" s="11">
        <v>0</v>
      </c>
      <c r="S549" s="11">
        <v>0</v>
      </c>
      <c r="T549" s="11">
        <v>0</v>
      </c>
      <c r="U549" s="11">
        <v>3500000000</v>
      </c>
      <c r="V549" s="11">
        <v>0</v>
      </c>
      <c r="W549" s="11">
        <v>3500000000</v>
      </c>
      <c r="X549" s="11">
        <v>0</v>
      </c>
      <c r="Y549" s="11">
        <v>0</v>
      </c>
      <c r="Z549" s="11">
        <v>0</v>
      </c>
      <c r="AA549" s="11">
        <v>0</v>
      </c>
      <c r="AB549" s="11">
        <v>0</v>
      </c>
      <c r="AC549" s="11">
        <v>620000000</v>
      </c>
      <c r="AD549" s="11">
        <v>0</v>
      </c>
      <c r="AE549" s="11">
        <v>0</v>
      </c>
      <c r="AF549" s="11">
        <v>0</v>
      </c>
      <c r="AG549" s="11">
        <v>0</v>
      </c>
      <c r="AH549" s="11">
        <v>0</v>
      </c>
      <c r="AI549" s="11">
        <v>0</v>
      </c>
      <c r="AJ549" s="11">
        <v>0</v>
      </c>
      <c r="AK549" s="11">
        <v>0</v>
      </c>
      <c r="AL549" s="11">
        <v>620000000</v>
      </c>
      <c r="AM549" s="11">
        <v>0</v>
      </c>
      <c r="AN549" s="11">
        <v>0</v>
      </c>
      <c r="AO5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620000000</v>
      </c>
      <c r="AP5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620000000</v>
      </c>
      <c r="AR5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49" s="11">
        <f>Table_PBS_SQL_DB2_PBSSQL_PBS_NDP_Tina_CG_QtrlyPerformance_Final[[#This Row],[GOU REL]]+Table_PBS_SQL_DB2_PBSSQL_PBS_NDP_Tina_CG_QtrlyPerformance_Final[[#This Row],[EXT REL]]</f>
        <v>620000000</v>
      </c>
      <c r="AT549" s="11">
        <f>Table_PBS_SQL_DB2_PBSSQL_PBS_NDP_Tina_CG_QtrlyPerformance_Final[[#This Row],[GOU EXP]]+Table_PBS_SQL_DB2_PBSSQL_PBS_NDP_Tina_CG_QtrlyPerformance_Final[[#This Row],[EXT EXP]]</f>
        <v>620000000</v>
      </c>
      <c r="AU549" s="11" t="str">
        <f>IF(Table_PBS_SQL_DB2_PBSSQL_PBS_NDP_Tina_CG_QtrlyPerformance_Final[[#This Row],[Item_Code]]&gt;"300000", "Capital", "Recurrent")</f>
        <v>Recurrent</v>
      </c>
    </row>
    <row r="550" spans="1:47" x14ac:dyDescent="0.25">
      <c r="A550" t="s">
        <v>186</v>
      </c>
      <c r="B550" t="s">
        <v>1664</v>
      </c>
      <c r="C550" t="s">
        <v>177</v>
      </c>
      <c r="D550" t="s">
        <v>960</v>
      </c>
      <c r="E550" t="s">
        <v>31</v>
      </c>
      <c r="F550" t="s">
        <v>961</v>
      </c>
      <c r="G550" t="s">
        <v>75</v>
      </c>
      <c r="H550" t="s">
        <v>1529</v>
      </c>
      <c r="I550" t="s">
        <v>493</v>
      </c>
      <c r="J550" t="s">
        <v>864</v>
      </c>
      <c r="K550" t="s">
        <v>188</v>
      </c>
      <c r="L550" t="s">
        <v>1673</v>
      </c>
      <c r="M550" t="s">
        <v>866</v>
      </c>
      <c r="N550" t="s">
        <v>867</v>
      </c>
      <c r="O550" t="s">
        <v>1204</v>
      </c>
      <c r="P550" t="s">
        <v>1205</v>
      </c>
      <c r="Q550" s="11">
        <v>0</v>
      </c>
      <c r="R550" s="11">
        <v>0</v>
      </c>
      <c r="S550" s="11">
        <v>0</v>
      </c>
      <c r="T550" s="11">
        <v>0</v>
      </c>
      <c r="U550" s="11">
        <v>90000000</v>
      </c>
      <c r="V550" s="11">
        <v>0</v>
      </c>
      <c r="W550" s="11">
        <v>90000000</v>
      </c>
      <c r="X550" s="11">
        <v>0</v>
      </c>
      <c r="Y550" s="11">
        <v>0</v>
      </c>
      <c r="Z550" s="11">
        <v>0</v>
      </c>
      <c r="AA550" s="11">
        <v>0</v>
      </c>
      <c r="AB550" s="11">
        <v>0</v>
      </c>
      <c r="AC550" s="11">
        <v>50000000</v>
      </c>
      <c r="AD550" s="11">
        <v>16078000</v>
      </c>
      <c r="AE550" s="11">
        <v>0</v>
      </c>
      <c r="AF550" s="11">
        <v>0</v>
      </c>
      <c r="AG550" s="11">
        <v>30000000</v>
      </c>
      <c r="AH550" s="11">
        <v>40218000</v>
      </c>
      <c r="AI550" s="11">
        <v>0</v>
      </c>
      <c r="AJ550" s="11">
        <v>0</v>
      </c>
      <c r="AK550" s="11">
        <v>10000000</v>
      </c>
      <c r="AL550" s="11">
        <v>33704000</v>
      </c>
      <c r="AM550" s="11">
        <v>0</v>
      </c>
      <c r="AN550" s="11">
        <v>0</v>
      </c>
      <c r="AO5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5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90000000</v>
      </c>
      <c r="AR5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0" s="11">
        <f>Table_PBS_SQL_DB2_PBSSQL_PBS_NDP_Tina_CG_QtrlyPerformance_Final[[#This Row],[GOU REL]]+Table_PBS_SQL_DB2_PBSSQL_PBS_NDP_Tina_CG_QtrlyPerformance_Final[[#This Row],[EXT REL]]</f>
        <v>90000000</v>
      </c>
      <c r="AT550" s="11">
        <f>Table_PBS_SQL_DB2_PBSSQL_PBS_NDP_Tina_CG_QtrlyPerformance_Final[[#This Row],[GOU EXP]]+Table_PBS_SQL_DB2_PBSSQL_PBS_NDP_Tina_CG_QtrlyPerformance_Final[[#This Row],[EXT EXP]]</f>
        <v>90000000</v>
      </c>
      <c r="AU550" s="11" t="str">
        <f>IF(Table_PBS_SQL_DB2_PBSSQL_PBS_NDP_Tina_CG_QtrlyPerformance_Final[[#This Row],[Item_Code]]&gt;"300000", "Capital", "Recurrent")</f>
        <v>Capital</v>
      </c>
    </row>
    <row r="551" spans="1:47" x14ac:dyDescent="0.25">
      <c r="A551" t="s">
        <v>186</v>
      </c>
      <c r="B551" t="s">
        <v>1664</v>
      </c>
      <c r="C551" t="s">
        <v>177</v>
      </c>
      <c r="D551" t="s">
        <v>960</v>
      </c>
      <c r="E551" t="s">
        <v>31</v>
      </c>
      <c r="F551" t="s">
        <v>961</v>
      </c>
      <c r="G551" t="s">
        <v>75</v>
      </c>
      <c r="H551" t="s">
        <v>1529</v>
      </c>
      <c r="I551" t="s">
        <v>493</v>
      </c>
      <c r="J551" t="s">
        <v>864</v>
      </c>
      <c r="K551" t="s">
        <v>188</v>
      </c>
      <c r="L551" t="s">
        <v>1673</v>
      </c>
      <c r="M551" t="s">
        <v>866</v>
      </c>
      <c r="N551" t="s">
        <v>867</v>
      </c>
      <c r="O551" t="s">
        <v>1542</v>
      </c>
      <c r="P551" t="s">
        <v>1543</v>
      </c>
      <c r="Q551" s="11">
        <v>0</v>
      </c>
      <c r="R551" s="11">
        <v>0</v>
      </c>
      <c r="S551" s="11">
        <v>0</v>
      </c>
      <c r="T551" s="11">
        <v>0</v>
      </c>
      <c r="U551" s="11">
        <v>50000000</v>
      </c>
      <c r="V551" s="11">
        <v>0</v>
      </c>
      <c r="W551" s="11">
        <v>50000000</v>
      </c>
      <c r="X551" s="11">
        <v>0</v>
      </c>
      <c r="Y551" s="11">
        <v>0</v>
      </c>
      <c r="Z551" s="11">
        <v>0</v>
      </c>
      <c r="AA551" s="11">
        <v>0</v>
      </c>
      <c r="AB551" s="11">
        <v>0</v>
      </c>
      <c r="AC551" s="11">
        <v>30000000</v>
      </c>
      <c r="AD551" s="11">
        <v>0</v>
      </c>
      <c r="AE551" s="11">
        <v>0</v>
      </c>
      <c r="AF551" s="11">
        <v>0</v>
      </c>
      <c r="AG551" s="11">
        <v>20000000</v>
      </c>
      <c r="AH551" s="11">
        <v>14986000</v>
      </c>
      <c r="AI551" s="11">
        <v>0</v>
      </c>
      <c r="AJ551" s="11">
        <v>0</v>
      </c>
      <c r="AK551" s="11">
        <v>0</v>
      </c>
      <c r="AL551" s="11">
        <v>35014000</v>
      </c>
      <c r="AM551" s="11">
        <v>0</v>
      </c>
      <c r="AN551" s="11">
        <v>0</v>
      </c>
      <c r="AO5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5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5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1" s="11">
        <f>Table_PBS_SQL_DB2_PBSSQL_PBS_NDP_Tina_CG_QtrlyPerformance_Final[[#This Row],[GOU REL]]+Table_PBS_SQL_DB2_PBSSQL_PBS_NDP_Tina_CG_QtrlyPerformance_Final[[#This Row],[EXT REL]]</f>
        <v>50000000</v>
      </c>
      <c r="AT551" s="11">
        <f>Table_PBS_SQL_DB2_PBSSQL_PBS_NDP_Tina_CG_QtrlyPerformance_Final[[#This Row],[GOU EXP]]+Table_PBS_SQL_DB2_PBSSQL_PBS_NDP_Tina_CG_QtrlyPerformance_Final[[#This Row],[EXT EXP]]</f>
        <v>50000000</v>
      </c>
      <c r="AU551" s="11" t="str">
        <f>IF(Table_PBS_SQL_DB2_PBSSQL_PBS_NDP_Tina_CG_QtrlyPerformance_Final[[#This Row],[Item_Code]]&gt;"300000", "Capital", "Recurrent")</f>
        <v>Capital</v>
      </c>
    </row>
    <row r="552" spans="1:47" x14ac:dyDescent="0.25">
      <c r="A552" t="s">
        <v>91</v>
      </c>
      <c r="B552" t="s">
        <v>1674</v>
      </c>
      <c r="C552" t="s">
        <v>87</v>
      </c>
      <c r="D552" t="s">
        <v>1675</v>
      </c>
      <c r="E552" t="s">
        <v>31</v>
      </c>
      <c r="F552" t="s">
        <v>1321</v>
      </c>
      <c r="G552" t="s">
        <v>75</v>
      </c>
      <c r="H552" t="s">
        <v>881</v>
      </c>
      <c r="I552" t="s">
        <v>467</v>
      </c>
      <c r="J552" t="s">
        <v>864</v>
      </c>
      <c r="K552" t="s">
        <v>93</v>
      </c>
      <c r="L552" t="s">
        <v>1676</v>
      </c>
      <c r="M552" t="s">
        <v>1232</v>
      </c>
      <c r="N552" t="s">
        <v>1586</v>
      </c>
      <c r="O552" t="s">
        <v>934</v>
      </c>
      <c r="P552" t="s">
        <v>935</v>
      </c>
      <c r="Q552" s="11">
        <v>0</v>
      </c>
      <c r="R552" s="11">
        <v>0</v>
      </c>
      <c r="S552" s="11">
        <v>0</v>
      </c>
      <c r="T552" s="11">
        <v>0</v>
      </c>
      <c r="U552" s="11">
        <v>1200000000</v>
      </c>
      <c r="V552" s="11">
        <v>0</v>
      </c>
      <c r="W552" s="11">
        <v>0</v>
      </c>
      <c r="X552" s="11">
        <v>0</v>
      </c>
      <c r="Y552" s="11">
        <v>0</v>
      </c>
      <c r="Z552" s="11">
        <v>0</v>
      </c>
      <c r="AA552" s="11">
        <v>0</v>
      </c>
      <c r="AB552" s="11">
        <v>0</v>
      </c>
      <c r="AC552" s="11">
        <v>0</v>
      </c>
      <c r="AD552" s="11">
        <v>0</v>
      </c>
      <c r="AE552" s="11">
        <v>0</v>
      </c>
      <c r="AF552" s="11">
        <v>0</v>
      </c>
      <c r="AG552" s="11">
        <v>0</v>
      </c>
      <c r="AH552" s="11">
        <v>0</v>
      </c>
      <c r="AI552" s="11">
        <v>0</v>
      </c>
      <c r="AJ552" s="11">
        <v>0</v>
      </c>
      <c r="AK552" s="11">
        <v>0</v>
      </c>
      <c r="AL552" s="11">
        <v>0</v>
      </c>
      <c r="AM552" s="11">
        <v>0</v>
      </c>
      <c r="AN552" s="11">
        <v>0</v>
      </c>
      <c r="AO5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2" s="11">
        <f>Table_PBS_SQL_DB2_PBSSQL_PBS_NDP_Tina_CG_QtrlyPerformance_Final[[#This Row],[GOU REL]]+Table_PBS_SQL_DB2_PBSSQL_PBS_NDP_Tina_CG_QtrlyPerformance_Final[[#This Row],[EXT REL]]</f>
        <v>0</v>
      </c>
      <c r="AT552" s="11">
        <f>Table_PBS_SQL_DB2_PBSSQL_PBS_NDP_Tina_CG_QtrlyPerformance_Final[[#This Row],[GOU EXP]]+Table_PBS_SQL_DB2_PBSSQL_PBS_NDP_Tina_CG_QtrlyPerformance_Final[[#This Row],[EXT EXP]]</f>
        <v>0</v>
      </c>
      <c r="AU552" s="11" t="str">
        <f>IF(Table_PBS_SQL_DB2_PBSSQL_PBS_NDP_Tina_CG_QtrlyPerformance_Final[[#This Row],[Item_Code]]&gt;"300000", "Capital", "Recurrent")</f>
        <v>Capital</v>
      </c>
    </row>
    <row r="553" spans="1:47" x14ac:dyDescent="0.25">
      <c r="A553" t="s">
        <v>91</v>
      </c>
      <c r="B553" t="s">
        <v>1674</v>
      </c>
      <c r="C553" t="s">
        <v>87</v>
      </c>
      <c r="D553" t="s">
        <v>1675</v>
      </c>
      <c r="E553" t="s">
        <v>31</v>
      </c>
      <c r="F553" t="s">
        <v>1321</v>
      </c>
      <c r="G553" t="s">
        <v>75</v>
      </c>
      <c r="H553" t="s">
        <v>881</v>
      </c>
      <c r="I553" t="s">
        <v>467</v>
      </c>
      <c r="J553" t="s">
        <v>864</v>
      </c>
      <c r="K553" t="s">
        <v>93</v>
      </c>
      <c r="L553" t="s">
        <v>1676</v>
      </c>
      <c r="M553" t="s">
        <v>866</v>
      </c>
      <c r="N553" t="s">
        <v>867</v>
      </c>
      <c r="O553" t="s">
        <v>982</v>
      </c>
      <c r="P553" t="s">
        <v>983</v>
      </c>
      <c r="Q553" s="11">
        <v>0</v>
      </c>
      <c r="R553" s="11">
        <v>0</v>
      </c>
      <c r="S553" s="11">
        <v>0</v>
      </c>
      <c r="T553" s="11">
        <v>0</v>
      </c>
      <c r="U553" s="11">
        <v>140000000</v>
      </c>
      <c r="V553" s="11">
        <v>0</v>
      </c>
      <c r="W553" s="11">
        <v>0</v>
      </c>
      <c r="X553" s="11">
        <v>0</v>
      </c>
      <c r="Y553" s="11">
        <v>0</v>
      </c>
      <c r="Z553" s="11">
        <v>0</v>
      </c>
      <c r="AA553" s="11">
        <v>0</v>
      </c>
      <c r="AB553" s="11">
        <v>0</v>
      </c>
      <c r="AC553" s="11">
        <v>0</v>
      </c>
      <c r="AD553" s="11">
        <v>0</v>
      </c>
      <c r="AE553" s="11">
        <v>0</v>
      </c>
      <c r="AF553" s="11">
        <v>0</v>
      </c>
      <c r="AG553" s="11">
        <v>0</v>
      </c>
      <c r="AH553" s="11">
        <v>0</v>
      </c>
      <c r="AI553" s="11">
        <v>0</v>
      </c>
      <c r="AJ553" s="11">
        <v>0</v>
      </c>
      <c r="AK553" s="11">
        <v>0</v>
      </c>
      <c r="AL553" s="11">
        <v>0</v>
      </c>
      <c r="AM553" s="11">
        <v>0</v>
      </c>
      <c r="AN553" s="11">
        <v>0</v>
      </c>
      <c r="AO5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3" s="11">
        <f>Table_PBS_SQL_DB2_PBSSQL_PBS_NDP_Tina_CG_QtrlyPerformance_Final[[#This Row],[GOU REL]]+Table_PBS_SQL_DB2_PBSSQL_PBS_NDP_Tina_CG_QtrlyPerformance_Final[[#This Row],[EXT REL]]</f>
        <v>0</v>
      </c>
      <c r="AT553" s="11">
        <f>Table_PBS_SQL_DB2_PBSSQL_PBS_NDP_Tina_CG_QtrlyPerformance_Final[[#This Row],[GOU EXP]]+Table_PBS_SQL_DB2_PBSSQL_PBS_NDP_Tina_CG_QtrlyPerformance_Final[[#This Row],[EXT EXP]]</f>
        <v>0</v>
      </c>
      <c r="AU553" s="11" t="str">
        <f>IF(Table_PBS_SQL_DB2_PBSSQL_PBS_NDP_Tina_CG_QtrlyPerformance_Final[[#This Row],[Item_Code]]&gt;"300000", "Capital", "Recurrent")</f>
        <v>Capital</v>
      </c>
    </row>
    <row r="554" spans="1:47" x14ac:dyDescent="0.25">
      <c r="A554" t="s">
        <v>91</v>
      </c>
      <c r="B554" t="s">
        <v>1674</v>
      </c>
      <c r="C554" t="s">
        <v>87</v>
      </c>
      <c r="D554" t="s">
        <v>1675</v>
      </c>
      <c r="E554" t="s">
        <v>31</v>
      </c>
      <c r="F554" t="s">
        <v>1321</v>
      </c>
      <c r="G554" t="s">
        <v>75</v>
      </c>
      <c r="H554" t="s">
        <v>881</v>
      </c>
      <c r="I554" t="s">
        <v>467</v>
      </c>
      <c r="J554" t="s">
        <v>864</v>
      </c>
      <c r="K554" t="s">
        <v>93</v>
      </c>
      <c r="L554" t="s">
        <v>1676</v>
      </c>
      <c r="M554" t="s">
        <v>866</v>
      </c>
      <c r="N554" t="s">
        <v>867</v>
      </c>
      <c r="O554" t="s">
        <v>957</v>
      </c>
      <c r="P554" t="s">
        <v>958</v>
      </c>
      <c r="Q554" s="11">
        <v>0</v>
      </c>
      <c r="R554" s="11">
        <v>0</v>
      </c>
      <c r="S554" s="11">
        <v>0</v>
      </c>
      <c r="T554" s="11">
        <v>0</v>
      </c>
      <c r="U554" s="11">
        <v>150000000</v>
      </c>
      <c r="V554" s="11">
        <v>0</v>
      </c>
      <c r="W554" s="11">
        <v>0</v>
      </c>
      <c r="X554" s="11">
        <v>0</v>
      </c>
      <c r="Y554" s="11">
        <v>0</v>
      </c>
      <c r="Z554" s="11">
        <v>0</v>
      </c>
      <c r="AA554" s="11">
        <v>0</v>
      </c>
      <c r="AB554" s="11">
        <v>0</v>
      </c>
      <c r="AC554" s="11">
        <v>0</v>
      </c>
      <c r="AD554" s="11">
        <v>0</v>
      </c>
      <c r="AE554" s="11">
        <v>0</v>
      </c>
      <c r="AF554" s="11">
        <v>0</v>
      </c>
      <c r="AG554" s="11">
        <v>0</v>
      </c>
      <c r="AH554" s="11">
        <v>0</v>
      </c>
      <c r="AI554" s="11">
        <v>0</v>
      </c>
      <c r="AJ554" s="11">
        <v>0</v>
      </c>
      <c r="AK554" s="11">
        <v>0</v>
      </c>
      <c r="AL554" s="11">
        <v>0</v>
      </c>
      <c r="AM554" s="11">
        <v>0</v>
      </c>
      <c r="AN554" s="11">
        <v>0</v>
      </c>
      <c r="AO5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4" s="11">
        <f>Table_PBS_SQL_DB2_PBSSQL_PBS_NDP_Tina_CG_QtrlyPerformance_Final[[#This Row],[GOU REL]]+Table_PBS_SQL_DB2_PBSSQL_PBS_NDP_Tina_CG_QtrlyPerformance_Final[[#This Row],[EXT REL]]</f>
        <v>0</v>
      </c>
      <c r="AT554" s="11">
        <f>Table_PBS_SQL_DB2_PBSSQL_PBS_NDP_Tina_CG_QtrlyPerformance_Final[[#This Row],[GOU EXP]]+Table_PBS_SQL_DB2_PBSSQL_PBS_NDP_Tina_CG_QtrlyPerformance_Final[[#This Row],[EXT EXP]]</f>
        <v>0</v>
      </c>
      <c r="AU554" s="11" t="str">
        <f>IF(Table_PBS_SQL_DB2_PBSSQL_PBS_NDP_Tina_CG_QtrlyPerformance_Final[[#This Row],[Item_Code]]&gt;"300000", "Capital", "Recurrent")</f>
        <v>Capital</v>
      </c>
    </row>
    <row r="555" spans="1:47" x14ac:dyDescent="0.25">
      <c r="A555" t="s">
        <v>91</v>
      </c>
      <c r="B555" t="s">
        <v>1674</v>
      </c>
      <c r="C555" t="s">
        <v>87</v>
      </c>
      <c r="D555" t="s">
        <v>1675</v>
      </c>
      <c r="E555" t="s">
        <v>31</v>
      </c>
      <c r="F555" t="s">
        <v>1321</v>
      </c>
      <c r="G555" t="s">
        <v>75</v>
      </c>
      <c r="H555" t="s">
        <v>881</v>
      </c>
      <c r="I555" t="s">
        <v>467</v>
      </c>
      <c r="J555" t="s">
        <v>864</v>
      </c>
      <c r="K555" t="s">
        <v>93</v>
      </c>
      <c r="L555" t="s">
        <v>1676</v>
      </c>
      <c r="M555" t="s">
        <v>1498</v>
      </c>
      <c r="N555" t="s">
        <v>1499</v>
      </c>
      <c r="O555" t="s">
        <v>1215</v>
      </c>
      <c r="P555" t="s">
        <v>1216</v>
      </c>
      <c r="Q555" s="11">
        <v>0</v>
      </c>
      <c r="R555" s="11">
        <v>0</v>
      </c>
      <c r="S555" s="11">
        <v>0</v>
      </c>
      <c r="T555" s="11">
        <v>0</v>
      </c>
      <c r="U555" s="11">
        <v>3200000000</v>
      </c>
      <c r="V555" s="11">
        <v>0</v>
      </c>
      <c r="W555" s="11">
        <v>0</v>
      </c>
      <c r="X555" s="11">
        <v>0</v>
      </c>
      <c r="Y555" s="11">
        <v>0</v>
      </c>
      <c r="Z555" s="11">
        <v>0</v>
      </c>
      <c r="AA555" s="11">
        <v>0</v>
      </c>
      <c r="AB555" s="11">
        <v>0</v>
      </c>
      <c r="AC555" s="11">
        <v>0</v>
      </c>
      <c r="AD555" s="11">
        <v>0</v>
      </c>
      <c r="AE555" s="11">
        <v>0</v>
      </c>
      <c r="AF555" s="11">
        <v>0</v>
      </c>
      <c r="AG555" s="11">
        <v>0</v>
      </c>
      <c r="AH555" s="11">
        <v>0</v>
      </c>
      <c r="AI555" s="11">
        <v>0</v>
      </c>
      <c r="AJ555" s="11">
        <v>0</v>
      </c>
      <c r="AK555" s="11">
        <v>0</v>
      </c>
      <c r="AL555" s="11">
        <v>0</v>
      </c>
      <c r="AM555" s="11">
        <v>0</v>
      </c>
      <c r="AN555" s="11">
        <v>0</v>
      </c>
      <c r="AO5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5" s="11">
        <f>Table_PBS_SQL_DB2_PBSSQL_PBS_NDP_Tina_CG_QtrlyPerformance_Final[[#This Row],[GOU REL]]+Table_PBS_SQL_DB2_PBSSQL_PBS_NDP_Tina_CG_QtrlyPerformance_Final[[#This Row],[EXT REL]]</f>
        <v>0</v>
      </c>
      <c r="AT555" s="11">
        <f>Table_PBS_SQL_DB2_PBSSQL_PBS_NDP_Tina_CG_QtrlyPerformance_Final[[#This Row],[GOU EXP]]+Table_PBS_SQL_DB2_PBSSQL_PBS_NDP_Tina_CG_QtrlyPerformance_Final[[#This Row],[EXT EXP]]</f>
        <v>0</v>
      </c>
      <c r="AU555" s="11" t="str">
        <f>IF(Table_PBS_SQL_DB2_PBSSQL_PBS_NDP_Tina_CG_QtrlyPerformance_Final[[#This Row],[Item_Code]]&gt;"300000", "Capital", "Recurrent")</f>
        <v>Capital</v>
      </c>
    </row>
    <row r="556" spans="1:47" x14ac:dyDescent="0.25">
      <c r="A556" t="s">
        <v>91</v>
      </c>
      <c r="B556" t="s">
        <v>1674</v>
      </c>
      <c r="C556" t="s">
        <v>87</v>
      </c>
      <c r="D556" t="s">
        <v>1675</v>
      </c>
      <c r="E556" t="s">
        <v>31</v>
      </c>
      <c r="F556" t="s">
        <v>1321</v>
      </c>
      <c r="G556" t="s">
        <v>75</v>
      </c>
      <c r="H556" t="s">
        <v>881</v>
      </c>
      <c r="I556" t="s">
        <v>467</v>
      </c>
      <c r="J556" t="s">
        <v>864</v>
      </c>
      <c r="K556" t="s">
        <v>93</v>
      </c>
      <c r="L556" t="s">
        <v>1676</v>
      </c>
      <c r="M556" t="s">
        <v>1498</v>
      </c>
      <c r="N556" t="s">
        <v>1499</v>
      </c>
      <c r="O556" t="s">
        <v>1087</v>
      </c>
      <c r="P556" t="s">
        <v>1088</v>
      </c>
      <c r="Q556" s="11">
        <v>0</v>
      </c>
      <c r="R556" s="11">
        <v>0</v>
      </c>
      <c r="S556" s="11">
        <v>0</v>
      </c>
      <c r="T556" s="11">
        <v>0</v>
      </c>
      <c r="U556" s="11">
        <v>3460000000</v>
      </c>
      <c r="V556" s="11">
        <v>0</v>
      </c>
      <c r="W556" s="11">
        <v>0</v>
      </c>
      <c r="X556" s="11">
        <v>0</v>
      </c>
      <c r="Y556" s="11">
        <v>0</v>
      </c>
      <c r="Z556" s="11">
        <v>0</v>
      </c>
      <c r="AA556" s="11">
        <v>0</v>
      </c>
      <c r="AB556" s="11">
        <v>0</v>
      </c>
      <c r="AC556" s="11">
        <v>0</v>
      </c>
      <c r="AD556" s="11">
        <v>0</v>
      </c>
      <c r="AE556" s="11">
        <v>0</v>
      </c>
      <c r="AF556" s="11">
        <v>0</v>
      </c>
      <c r="AG556" s="11">
        <v>0</v>
      </c>
      <c r="AH556" s="11">
        <v>0</v>
      </c>
      <c r="AI556" s="11">
        <v>0</v>
      </c>
      <c r="AJ556" s="11">
        <v>0</v>
      </c>
      <c r="AK556" s="11">
        <v>0</v>
      </c>
      <c r="AL556" s="11">
        <v>0</v>
      </c>
      <c r="AM556" s="11">
        <v>0</v>
      </c>
      <c r="AN556" s="11">
        <v>0</v>
      </c>
      <c r="AO5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6" s="11">
        <f>Table_PBS_SQL_DB2_PBSSQL_PBS_NDP_Tina_CG_QtrlyPerformance_Final[[#This Row],[GOU REL]]+Table_PBS_SQL_DB2_PBSSQL_PBS_NDP_Tina_CG_QtrlyPerformance_Final[[#This Row],[EXT REL]]</f>
        <v>0</v>
      </c>
      <c r="AT556" s="11">
        <f>Table_PBS_SQL_DB2_PBSSQL_PBS_NDP_Tina_CG_QtrlyPerformance_Final[[#This Row],[GOU EXP]]+Table_PBS_SQL_DB2_PBSSQL_PBS_NDP_Tina_CG_QtrlyPerformance_Final[[#This Row],[EXT EXP]]</f>
        <v>0</v>
      </c>
      <c r="AU556" s="11" t="str">
        <f>IF(Table_PBS_SQL_DB2_PBSSQL_PBS_NDP_Tina_CG_QtrlyPerformance_Final[[#This Row],[Item_Code]]&gt;"300000", "Capital", "Recurrent")</f>
        <v>Capital</v>
      </c>
    </row>
    <row r="557" spans="1:47" x14ac:dyDescent="0.25">
      <c r="A557" t="s">
        <v>59</v>
      </c>
      <c r="B557" t="s">
        <v>1677</v>
      </c>
      <c r="C557" t="s">
        <v>31</v>
      </c>
      <c r="D557" t="s">
        <v>1031</v>
      </c>
      <c r="E557" t="s">
        <v>75</v>
      </c>
      <c r="F557" t="s">
        <v>1042</v>
      </c>
      <c r="G557" t="s">
        <v>31</v>
      </c>
      <c r="H557" t="s">
        <v>1678</v>
      </c>
      <c r="I557" t="s">
        <v>511</v>
      </c>
      <c r="J557" t="s">
        <v>1679</v>
      </c>
      <c r="K557" t="s">
        <v>61</v>
      </c>
      <c r="L557" t="s">
        <v>1680</v>
      </c>
      <c r="M557" t="s">
        <v>1681</v>
      </c>
      <c r="N557" t="s">
        <v>1682</v>
      </c>
      <c r="O557" t="s">
        <v>1120</v>
      </c>
      <c r="P557" t="s">
        <v>1121</v>
      </c>
      <c r="Q557" s="11">
        <v>0</v>
      </c>
      <c r="R557" s="11">
        <v>0</v>
      </c>
      <c r="S557" s="11">
        <v>0</v>
      </c>
      <c r="T557" s="11">
        <v>0</v>
      </c>
      <c r="U557" s="11">
        <v>2605000</v>
      </c>
      <c r="V557" s="11">
        <v>0</v>
      </c>
      <c r="W557" s="11">
        <v>2605000</v>
      </c>
      <c r="X557" s="11">
        <v>0</v>
      </c>
      <c r="Y557" s="11">
        <v>0</v>
      </c>
      <c r="Z557" s="11">
        <v>0</v>
      </c>
      <c r="AA557" s="11">
        <v>0</v>
      </c>
      <c r="AB557" s="11">
        <v>0</v>
      </c>
      <c r="AC557" s="11">
        <v>1302500</v>
      </c>
      <c r="AD557" s="11">
        <v>0</v>
      </c>
      <c r="AE557" s="11">
        <v>0</v>
      </c>
      <c r="AF557" s="11">
        <v>0</v>
      </c>
      <c r="AG557" s="11">
        <v>1302500</v>
      </c>
      <c r="AH557" s="11">
        <v>2605000</v>
      </c>
      <c r="AI557" s="11">
        <v>0</v>
      </c>
      <c r="AJ557" s="11">
        <v>0</v>
      </c>
      <c r="AK557" s="11">
        <v>0</v>
      </c>
      <c r="AL557" s="11">
        <v>0</v>
      </c>
      <c r="AM557" s="11">
        <v>0</v>
      </c>
      <c r="AN557" s="11">
        <v>0</v>
      </c>
      <c r="AO5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2605000</v>
      </c>
      <c r="AP5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2605000</v>
      </c>
      <c r="AR5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7" s="11">
        <f>Table_PBS_SQL_DB2_PBSSQL_PBS_NDP_Tina_CG_QtrlyPerformance_Final[[#This Row],[GOU REL]]+Table_PBS_SQL_DB2_PBSSQL_PBS_NDP_Tina_CG_QtrlyPerformance_Final[[#This Row],[EXT REL]]</f>
        <v>2605000</v>
      </c>
      <c r="AT557" s="11">
        <f>Table_PBS_SQL_DB2_PBSSQL_PBS_NDP_Tina_CG_QtrlyPerformance_Final[[#This Row],[GOU EXP]]+Table_PBS_SQL_DB2_PBSSQL_PBS_NDP_Tina_CG_QtrlyPerformance_Final[[#This Row],[EXT EXP]]</f>
        <v>2605000</v>
      </c>
      <c r="AU557" s="11" t="str">
        <f>IF(Table_PBS_SQL_DB2_PBSSQL_PBS_NDP_Tina_CG_QtrlyPerformance_Final[[#This Row],[Item_Code]]&gt;"300000", "Capital", "Recurrent")</f>
        <v>Recurrent</v>
      </c>
    </row>
    <row r="558" spans="1:47" x14ac:dyDescent="0.25">
      <c r="A558" t="s">
        <v>59</v>
      </c>
      <c r="B558" t="s">
        <v>1677</v>
      </c>
      <c r="C558" t="s">
        <v>31</v>
      </c>
      <c r="D558" t="s">
        <v>1031</v>
      </c>
      <c r="E558" t="s">
        <v>75</v>
      </c>
      <c r="F558" t="s">
        <v>1042</v>
      </c>
      <c r="G558" t="s">
        <v>31</v>
      </c>
      <c r="H558" t="s">
        <v>1678</v>
      </c>
      <c r="I558" t="s">
        <v>511</v>
      </c>
      <c r="J558" t="s">
        <v>1679</v>
      </c>
      <c r="K558" t="s">
        <v>61</v>
      </c>
      <c r="L558" t="s">
        <v>1680</v>
      </c>
      <c r="M558" t="s">
        <v>1683</v>
      </c>
      <c r="N558" t="s">
        <v>1684</v>
      </c>
      <c r="O558" t="s">
        <v>1025</v>
      </c>
      <c r="P558" t="s">
        <v>1026</v>
      </c>
      <c r="Q558" s="11">
        <v>0</v>
      </c>
      <c r="R558" s="11">
        <v>0</v>
      </c>
      <c r="S558" s="11">
        <v>0</v>
      </c>
      <c r="T558" s="11">
        <v>0</v>
      </c>
      <c r="U558" s="11">
        <v>17228000</v>
      </c>
      <c r="V558" s="11">
        <v>0</v>
      </c>
      <c r="W558" s="11">
        <v>17228000</v>
      </c>
      <c r="X558" s="11">
        <v>0</v>
      </c>
      <c r="Y558" s="11">
        <v>0</v>
      </c>
      <c r="Z558" s="11">
        <v>0</v>
      </c>
      <c r="AA558" s="11">
        <v>0</v>
      </c>
      <c r="AB558" s="11">
        <v>0</v>
      </c>
      <c r="AC558" s="11">
        <v>8614000</v>
      </c>
      <c r="AD558" s="11">
        <v>0</v>
      </c>
      <c r="AE558" s="11">
        <v>0</v>
      </c>
      <c r="AF558" s="11">
        <v>0</v>
      </c>
      <c r="AG558" s="11">
        <v>8614000</v>
      </c>
      <c r="AH558" s="11">
        <v>17228000</v>
      </c>
      <c r="AI558" s="11">
        <v>0</v>
      </c>
      <c r="AJ558" s="11">
        <v>0</v>
      </c>
      <c r="AK558" s="11">
        <v>0</v>
      </c>
      <c r="AL558" s="11">
        <v>0</v>
      </c>
      <c r="AM558" s="11">
        <v>0</v>
      </c>
      <c r="AN558" s="11">
        <v>0</v>
      </c>
      <c r="AO5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17228000</v>
      </c>
      <c r="AP5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17228000</v>
      </c>
      <c r="AR5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8" s="11">
        <f>Table_PBS_SQL_DB2_PBSSQL_PBS_NDP_Tina_CG_QtrlyPerformance_Final[[#This Row],[GOU REL]]+Table_PBS_SQL_DB2_PBSSQL_PBS_NDP_Tina_CG_QtrlyPerformance_Final[[#This Row],[EXT REL]]</f>
        <v>17228000</v>
      </c>
      <c r="AT558" s="11">
        <f>Table_PBS_SQL_DB2_PBSSQL_PBS_NDP_Tina_CG_QtrlyPerformance_Final[[#This Row],[GOU EXP]]+Table_PBS_SQL_DB2_PBSSQL_PBS_NDP_Tina_CG_QtrlyPerformance_Final[[#This Row],[EXT EXP]]</f>
        <v>17228000</v>
      </c>
      <c r="AU558" s="11" t="str">
        <f>IF(Table_PBS_SQL_DB2_PBSSQL_PBS_NDP_Tina_CG_QtrlyPerformance_Final[[#This Row],[Item_Code]]&gt;"300000", "Capital", "Recurrent")</f>
        <v>Recurrent</v>
      </c>
    </row>
    <row r="559" spans="1:47" x14ac:dyDescent="0.25">
      <c r="A559" t="s">
        <v>59</v>
      </c>
      <c r="B559" t="s">
        <v>1677</v>
      </c>
      <c r="C559" t="s">
        <v>31</v>
      </c>
      <c r="D559" t="s">
        <v>1031</v>
      </c>
      <c r="E559" t="s">
        <v>75</v>
      </c>
      <c r="F559" t="s">
        <v>1042</v>
      </c>
      <c r="G559" t="s">
        <v>31</v>
      </c>
      <c r="H559" t="s">
        <v>1678</v>
      </c>
      <c r="I559" t="s">
        <v>511</v>
      </c>
      <c r="J559" t="s">
        <v>1679</v>
      </c>
      <c r="K559" t="s">
        <v>61</v>
      </c>
      <c r="L559" t="s">
        <v>1680</v>
      </c>
      <c r="M559" t="s">
        <v>1685</v>
      </c>
      <c r="N559" t="s">
        <v>1686</v>
      </c>
      <c r="O559" t="s">
        <v>1028</v>
      </c>
      <c r="P559" t="s">
        <v>1029</v>
      </c>
      <c r="Q559" s="11">
        <v>0</v>
      </c>
      <c r="R559" s="11">
        <v>0</v>
      </c>
      <c r="S559" s="11">
        <v>0</v>
      </c>
      <c r="T559" s="11">
        <v>0</v>
      </c>
      <c r="U559" s="11">
        <v>250961000</v>
      </c>
      <c r="V559" s="11">
        <v>0</v>
      </c>
      <c r="W559" s="11">
        <v>250961000</v>
      </c>
      <c r="X559" s="11">
        <v>0</v>
      </c>
      <c r="Y559" s="11">
        <v>0</v>
      </c>
      <c r="Z559" s="11">
        <v>0</v>
      </c>
      <c r="AA559" s="11">
        <v>0</v>
      </c>
      <c r="AB559" s="11">
        <v>0</v>
      </c>
      <c r="AC559" s="11">
        <v>150978500</v>
      </c>
      <c r="AD559" s="11">
        <v>27362000</v>
      </c>
      <c r="AE559" s="11">
        <v>0</v>
      </c>
      <c r="AF559" s="11">
        <v>0</v>
      </c>
      <c r="AG559" s="11">
        <v>99982500</v>
      </c>
      <c r="AH559" s="11">
        <v>149830500</v>
      </c>
      <c r="AI559" s="11">
        <v>0</v>
      </c>
      <c r="AJ559" s="11">
        <v>0</v>
      </c>
      <c r="AK559" s="11">
        <v>0</v>
      </c>
      <c r="AL559" s="11">
        <v>73768500</v>
      </c>
      <c r="AM559" s="11">
        <v>0</v>
      </c>
      <c r="AN559" s="11">
        <v>0</v>
      </c>
      <c r="AO5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250961000</v>
      </c>
      <c r="AP5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250961000</v>
      </c>
      <c r="AR5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59" s="11">
        <f>Table_PBS_SQL_DB2_PBSSQL_PBS_NDP_Tina_CG_QtrlyPerformance_Final[[#This Row],[GOU REL]]+Table_PBS_SQL_DB2_PBSSQL_PBS_NDP_Tina_CG_QtrlyPerformance_Final[[#This Row],[EXT REL]]</f>
        <v>250961000</v>
      </c>
      <c r="AT559" s="11">
        <f>Table_PBS_SQL_DB2_PBSSQL_PBS_NDP_Tina_CG_QtrlyPerformance_Final[[#This Row],[GOU EXP]]+Table_PBS_SQL_DB2_PBSSQL_PBS_NDP_Tina_CG_QtrlyPerformance_Final[[#This Row],[EXT EXP]]</f>
        <v>250961000</v>
      </c>
      <c r="AU559" s="11" t="str">
        <f>IF(Table_PBS_SQL_DB2_PBSSQL_PBS_NDP_Tina_CG_QtrlyPerformance_Final[[#This Row],[Item_Code]]&gt;"300000", "Capital", "Recurrent")</f>
        <v>Recurrent</v>
      </c>
    </row>
    <row r="560" spans="1:47" x14ac:dyDescent="0.25">
      <c r="A560" t="s">
        <v>59</v>
      </c>
      <c r="B560" t="s">
        <v>1677</v>
      </c>
      <c r="C560" t="s">
        <v>31</v>
      </c>
      <c r="D560" t="s">
        <v>1031</v>
      </c>
      <c r="E560" t="s">
        <v>75</v>
      </c>
      <c r="F560" t="s">
        <v>1042</v>
      </c>
      <c r="G560" t="s">
        <v>31</v>
      </c>
      <c r="H560" t="s">
        <v>1678</v>
      </c>
      <c r="I560" t="s">
        <v>511</v>
      </c>
      <c r="J560" t="s">
        <v>1679</v>
      </c>
      <c r="K560" t="s">
        <v>61</v>
      </c>
      <c r="L560" t="s">
        <v>1680</v>
      </c>
      <c r="M560" t="s">
        <v>1685</v>
      </c>
      <c r="N560" t="s">
        <v>1686</v>
      </c>
      <c r="O560" t="s">
        <v>1295</v>
      </c>
      <c r="P560" t="s">
        <v>1296</v>
      </c>
      <c r="Q560" s="11">
        <v>0</v>
      </c>
      <c r="R560" s="11">
        <v>0</v>
      </c>
      <c r="S560" s="11">
        <v>0</v>
      </c>
      <c r="T560" s="11">
        <v>0</v>
      </c>
      <c r="U560" s="11">
        <v>8153000</v>
      </c>
      <c r="V560" s="11">
        <v>0</v>
      </c>
      <c r="W560" s="11">
        <v>8153000</v>
      </c>
      <c r="X560" s="11">
        <v>0</v>
      </c>
      <c r="Y560" s="11">
        <v>0</v>
      </c>
      <c r="Z560" s="11">
        <v>0</v>
      </c>
      <c r="AA560" s="11">
        <v>0</v>
      </c>
      <c r="AB560" s="11">
        <v>0</v>
      </c>
      <c r="AC560" s="11">
        <v>7953000</v>
      </c>
      <c r="AD560" s="11">
        <v>0</v>
      </c>
      <c r="AE560" s="11">
        <v>0</v>
      </c>
      <c r="AF560" s="11">
        <v>0</v>
      </c>
      <c r="AG560" s="11">
        <v>200000</v>
      </c>
      <c r="AH560" s="11">
        <v>7753000</v>
      </c>
      <c r="AI560" s="11">
        <v>0</v>
      </c>
      <c r="AJ560" s="11">
        <v>0</v>
      </c>
      <c r="AK560" s="11">
        <v>0</v>
      </c>
      <c r="AL560" s="11">
        <v>400000</v>
      </c>
      <c r="AM560" s="11">
        <v>0</v>
      </c>
      <c r="AN560" s="11">
        <v>0</v>
      </c>
      <c r="AO5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8153000</v>
      </c>
      <c r="AP5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8153000</v>
      </c>
      <c r="AR5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0" s="11">
        <f>Table_PBS_SQL_DB2_PBSSQL_PBS_NDP_Tina_CG_QtrlyPerformance_Final[[#This Row],[GOU REL]]+Table_PBS_SQL_DB2_PBSSQL_PBS_NDP_Tina_CG_QtrlyPerformance_Final[[#This Row],[EXT REL]]</f>
        <v>8153000</v>
      </c>
      <c r="AT560" s="11">
        <f>Table_PBS_SQL_DB2_PBSSQL_PBS_NDP_Tina_CG_QtrlyPerformance_Final[[#This Row],[GOU EXP]]+Table_PBS_SQL_DB2_PBSSQL_PBS_NDP_Tina_CG_QtrlyPerformance_Final[[#This Row],[EXT EXP]]</f>
        <v>8153000</v>
      </c>
      <c r="AU560" s="11" t="str">
        <f>IF(Table_PBS_SQL_DB2_PBSSQL_PBS_NDP_Tina_CG_QtrlyPerformance_Final[[#This Row],[Item_Code]]&gt;"300000", "Capital", "Recurrent")</f>
        <v>Recurrent</v>
      </c>
    </row>
    <row r="561" spans="1:47" x14ac:dyDescent="0.25">
      <c r="A561" t="s">
        <v>59</v>
      </c>
      <c r="B561" t="s">
        <v>1677</v>
      </c>
      <c r="C561" t="s">
        <v>31</v>
      </c>
      <c r="D561" t="s">
        <v>1031</v>
      </c>
      <c r="E561" t="s">
        <v>75</v>
      </c>
      <c r="F561" t="s">
        <v>1042</v>
      </c>
      <c r="G561" t="s">
        <v>31</v>
      </c>
      <c r="H561" t="s">
        <v>1678</v>
      </c>
      <c r="I561" t="s">
        <v>511</v>
      </c>
      <c r="J561" t="s">
        <v>1679</v>
      </c>
      <c r="K561" t="s">
        <v>61</v>
      </c>
      <c r="L561" t="s">
        <v>1680</v>
      </c>
      <c r="M561" t="s">
        <v>1685</v>
      </c>
      <c r="N561" t="s">
        <v>1686</v>
      </c>
      <c r="O561" t="s">
        <v>920</v>
      </c>
      <c r="P561" t="s">
        <v>921</v>
      </c>
      <c r="Q561" s="11">
        <v>0</v>
      </c>
      <c r="R561" s="11">
        <v>0</v>
      </c>
      <c r="S561" s="11">
        <v>0</v>
      </c>
      <c r="T561" s="11">
        <v>0</v>
      </c>
      <c r="U561" s="11">
        <v>1084728000</v>
      </c>
      <c r="V561" s="11">
        <v>0</v>
      </c>
      <c r="W561" s="11">
        <v>1084728000</v>
      </c>
      <c r="X561" s="11">
        <v>0</v>
      </c>
      <c r="Y561" s="11">
        <v>950000000</v>
      </c>
      <c r="Z561" s="11">
        <v>459000000</v>
      </c>
      <c r="AA561" s="11">
        <v>0</v>
      </c>
      <c r="AB561" s="11">
        <v>0</v>
      </c>
      <c r="AC561" s="11">
        <v>134728000</v>
      </c>
      <c r="AD561" s="11">
        <v>63125995</v>
      </c>
      <c r="AE561" s="11">
        <v>0</v>
      </c>
      <c r="AF561" s="11">
        <v>0</v>
      </c>
      <c r="AG561" s="11">
        <v>0</v>
      </c>
      <c r="AH561" s="11">
        <v>450602005</v>
      </c>
      <c r="AI561" s="11">
        <v>0</v>
      </c>
      <c r="AJ561" s="11">
        <v>0</v>
      </c>
      <c r="AK561" s="11">
        <v>0</v>
      </c>
      <c r="AL561" s="11">
        <v>112000000</v>
      </c>
      <c r="AM561" s="11">
        <v>0</v>
      </c>
      <c r="AN561" s="11">
        <v>0</v>
      </c>
      <c r="AO5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1084728000</v>
      </c>
      <c r="AP5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1084728000</v>
      </c>
      <c r="AR5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1" s="11">
        <f>Table_PBS_SQL_DB2_PBSSQL_PBS_NDP_Tina_CG_QtrlyPerformance_Final[[#This Row],[GOU REL]]+Table_PBS_SQL_DB2_PBSSQL_PBS_NDP_Tina_CG_QtrlyPerformance_Final[[#This Row],[EXT REL]]</f>
        <v>1084728000</v>
      </c>
      <c r="AT561" s="11">
        <f>Table_PBS_SQL_DB2_PBSSQL_PBS_NDP_Tina_CG_QtrlyPerformance_Final[[#This Row],[GOU EXP]]+Table_PBS_SQL_DB2_PBSSQL_PBS_NDP_Tina_CG_QtrlyPerformance_Final[[#This Row],[EXT EXP]]</f>
        <v>1084728000</v>
      </c>
      <c r="AU561" s="11" t="str">
        <f>IF(Table_PBS_SQL_DB2_PBSSQL_PBS_NDP_Tina_CG_QtrlyPerformance_Final[[#This Row],[Item_Code]]&gt;"300000", "Capital", "Recurrent")</f>
        <v>Recurrent</v>
      </c>
    </row>
    <row r="562" spans="1:47" x14ac:dyDescent="0.25">
      <c r="A562" t="s">
        <v>59</v>
      </c>
      <c r="B562" t="s">
        <v>1677</v>
      </c>
      <c r="C562" t="s">
        <v>31</v>
      </c>
      <c r="D562" t="s">
        <v>1031</v>
      </c>
      <c r="E562" t="s">
        <v>75</v>
      </c>
      <c r="F562" t="s">
        <v>1042</v>
      </c>
      <c r="G562" t="s">
        <v>31</v>
      </c>
      <c r="H562" t="s">
        <v>1678</v>
      </c>
      <c r="I562" t="s">
        <v>511</v>
      </c>
      <c r="J562" t="s">
        <v>1679</v>
      </c>
      <c r="K562" t="s">
        <v>61</v>
      </c>
      <c r="L562" t="s">
        <v>1680</v>
      </c>
      <c r="M562" t="s">
        <v>1685</v>
      </c>
      <c r="N562" t="s">
        <v>1686</v>
      </c>
      <c r="O562" t="s">
        <v>1687</v>
      </c>
      <c r="P562" t="s">
        <v>1688</v>
      </c>
      <c r="Q562" s="11">
        <v>0</v>
      </c>
      <c r="R562" s="11">
        <v>0</v>
      </c>
      <c r="S562" s="11">
        <v>0</v>
      </c>
      <c r="T562" s="11">
        <v>0</v>
      </c>
      <c r="U562" s="11">
        <v>62000000</v>
      </c>
      <c r="V562" s="11">
        <v>0</v>
      </c>
      <c r="W562" s="11">
        <v>62000000</v>
      </c>
      <c r="X562" s="11">
        <v>0</v>
      </c>
      <c r="Y562" s="11">
        <v>0</v>
      </c>
      <c r="Z562" s="11">
        <v>0</v>
      </c>
      <c r="AA562" s="11">
        <v>0</v>
      </c>
      <c r="AB562" s="11">
        <v>0</v>
      </c>
      <c r="AC562" s="11">
        <v>15000000</v>
      </c>
      <c r="AD562" s="11">
        <v>14995000</v>
      </c>
      <c r="AE562" s="11">
        <v>0</v>
      </c>
      <c r="AF562" s="11">
        <v>0</v>
      </c>
      <c r="AG562" s="11">
        <v>47000000</v>
      </c>
      <c r="AH562" s="11">
        <v>15836000</v>
      </c>
      <c r="AI562" s="11">
        <v>0</v>
      </c>
      <c r="AJ562" s="11">
        <v>0</v>
      </c>
      <c r="AK562" s="11">
        <v>0</v>
      </c>
      <c r="AL562" s="11">
        <v>31169000</v>
      </c>
      <c r="AM562" s="11">
        <v>0</v>
      </c>
      <c r="AN562" s="11">
        <v>0</v>
      </c>
      <c r="AO5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62000000</v>
      </c>
      <c r="AP5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62000000</v>
      </c>
      <c r="AR5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2" s="11">
        <f>Table_PBS_SQL_DB2_PBSSQL_PBS_NDP_Tina_CG_QtrlyPerformance_Final[[#This Row],[GOU REL]]+Table_PBS_SQL_DB2_PBSSQL_PBS_NDP_Tina_CG_QtrlyPerformance_Final[[#This Row],[EXT REL]]</f>
        <v>62000000</v>
      </c>
      <c r="AT562" s="11">
        <f>Table_PBS_SQL_DB2_PBSSQL_PBS_NDP_Tina_CG_QtrlyPerformance_Final[[#This Row],[GOU EXP]]+Table_PBS_SQL_DB2_PBSSQL_PBS_NDP_Tina_CG_QtrlyPerformance_Final[[#This Row],[EXT EXP]]</f>
        <v>62000000</v>
      </c>
      <c r="AU562" s="11" t="str">
        <f>IF(Table_PBS_SQL_DB2_PBSSQL_PBS_NDP_Tina_CG_QtrlyPerformance_Final[[#This Row],[Item_Code]]&gt;"300000", "Capital", "Recurrent")</f>
        <v>Recurrent</v>
      </c>
    </row>
    <row r="563" spans="1:47" x14ac:dyDescent="0.25">
      <c r="A563" t="s">
        <v>59</v>
      </c>
      <c r="B563" t="s">
        <v>1677</v>
      </c>
      <c r="C563" t="s">
        <v>31</v>
      </c>
      <c r="D563" t="s">
        <v>1031</v>
      </c>
      <c r="E563" t="s">
        <v>75</v>
      </c>
      <c r="F563" t="s">
        <v>1042</v>
      </c>
      <c r="G563" t="s">
        <v>31</v>
      </c>
      <c r="H563" t="s">
        <v>1678</v>
      </c>
      <c r="I563" t="s">
        <v>305</v>
      </c>
      <c r="J563" t="s">
        <v>1689</v>
      </c>
      <c r="K563" t="s">
        <v>1690</v>
      </c>
      <c r="L563" t="s">
        <v>1691</v>
      </c>
      <c r="M563" t="s">
        <v>1683</v>
      </c>
      <c r="N563" t="s">
        <v>1684</v>
      </c>
      <c r="O563" t="s">
        <v>1180</v>
      </c>
      <c r="P563" t="s">
        <v>1181</v>
      </c>
      <c r="Q563" s="11">
        <v>0</v>
      </c>
      <c r="R563" s="11">
        <v>0</v>
      </c>
      <c r="S563" s="11">
        <v>0</v>
      </c>
      <c r="T563" s="11">
        <v>0</v>
      </c>
      <c r="U563" s="11">
        <v>302030000</v>
      </c>
      <c r="V563" s="11">
        <v>0</v>
      </c>
      <c r="W563" s="11">
        <v>302030000</v>
      </c>
      <c r="X563" s="11">
        <v>0</v>
      </c>
      <c r="Y563" s="11">
        <v>0</v>
      </c>
      <c r="Z563" s="11">
        <v>0</v>
      </c>
      <c r="AA563" s="11">
        <v>0</v>
      </c>
      <c r="AB563" s="11">
        <v>0</v>
      </c>
      <c r="AC563" s="11">
        <v>259508968</v>
      </c>
      <c r="AD563" s="11">
        <v>189508968</v>
      </c>
      <c r="AE563" s="11">
        <v>0</v>
      </c>
      <c r="AF563" s="11">
        <v>0</v>
      </c>
      <c r="AG563" s="11">
        <v>42521032</v>
      </c>
      <c r="AH563" s="11">
        <v>112521032</v>
      </c>
      <c r="AI563" s="11">
        <v>0</v>
      </c>
      <c r="AJ563" s="11">
        <v>0</v>
      </c>
      <c r="AK563" s="11">
        <v>0</v>
      </c>
      <c r="AL563" s="11">
        <v>0</v>
      </c>
      <c r="AM563" s="11">
        <v>0</v>
      </c>
      <c r="AN563" s="11">
        <v>0</v>
      </c>
      <c r="AO5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302030000</v>
      </c>
      <c r="AP5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302030000</v>
      </c>
      <c r="AR5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3" s="11">
        <f>Table_PBS_SQL_DB2_PBSSQL_PBS_NDP_Tina_CG_QtrlyPerformance_Final[[#This Row],[GOU REL]]+Table_PBS_SQL_DB2_PBSSQL_PBS_NDP_Tina_CG_QtrlyPerformance_Final[[#This Row],[EXT REL]]</f>
        <v>302030000</v>
      </c>
      <c r="AT563" s="11">
        <f>Table_PBS_SQL_DB2_PBSSQL_PBS_NDP_Tina_CG_QtrlyPerformance_Final[[#This Row],[GOU EXP]]+Table_PBS_SQL_DB2_PBSSQL_PBS_NDP_Tina_CG_QtrlyPerformance_Final[[#This Row],[EXT EXP]]</f>
        <v>302030000</v>
      </c>
      <c r="AU563" s="11" t="str">
        <f>IF(Table_PBS_SQL_DB2_PBSSQL_PBS_NDP_Tina_CG_QtrlyPerformance_Final[[#This Row],[Item_Code]]&gt;"300000", "Capital", "Recurrent")</f>
        <v>Recurrent</v>
      </c>
    </row>
    <row r="564" spans="1:47" x14ac:dyDescent="0.25">
      <c r="A564" t="s">
        <v>574</v>
      </c>
      <c r="B564" t="s">
        <v>575</v>
      </c>
      <c r="C564" t="s">
        <v>491</v>
      </c>
      <c r="D564" t="s">
        <v>861</v>
      </c>
      <c r="E564" t="s">
        <v>75</v>
      </c>
      <c r="F564" t="s">
        <v>943</v>
      </c>
      <c r="G564" t="s">
        <v>87</v>
      </c>
      <c r="H564" t="s">
        <v>1529</v>
      </c>
      <c r="I564" t="s">
        <v>179</v>
      </c>
      <c r="J564" t="s">
        <v>1692</v>
      </c>
      <c r="K564" t="s">
        <v>1693</v>
      </c>
      <c r="L564" t="s">
        <v>1694</v>
      </c>
      <c r="M564" t="s">
        <v>1044</v>
      </c>
      <c r="N564" t="s">
        <v>1045</v>
      </c>
      <c r="O564" t="s">
        <v>1626</v>
      </c>
      <c r="P564" t="s">
        <v>1627</v>
      </c>
      <c r="Q564" s="11">
        <v>0</v>
      </c>
      <c r="R564" s="11">
        <v>0</v>
      </c>
      <c r="S564" s="11">
        <v>0</v>
      </c>
      <c r="T564" s="11">
        <v>0</v>
      </c>
      <c r="U564" s="11">
        <v>24989608000</v>
      </c>
      <c r="V564" s="11">
        <v>0</v>
      </c>
      <c r="W564" s="11">
        <v>24989608000</v>
      </c>
      <c r="X564" s="11">
        <v>0</v>
      </c>
      <c r="Y564" s="11">
        <v>1994588261</v>
      </c>
      <c r="Z564" s="11">
        <v>1945588261</v>
      </c>
      <c r="AA564" s="11">
        <v>0</v>
      </c>
      <c r="AB564" s="11">
        <v>0</v>
      </c>
      <c r="AC564" s="11">
        <v>22247402000</v>
      </c>
      <c r="AD564" s="11">
        <v>11246787848</v>
      </c>
      <c r="AE564" s="11">
        <v>0</v>
      </c>
      <c r="AF564" s="11">
        <v>0</v>
      </c>
      <c r="AG564" s="11">
        <v>747617739</v>
      </c>
      <c r="AH564" s="11">
        <v>11751224954</v>
      </c>
      <c r="AI564" s="11">
        <v>0</v>
      </c>
      <c r="AJ564" s="11">
        <v>0</v>
      </c>
      <c r="AK564" s="11">
        <v>0</v>
      </c>
      <c r="AL564" s="11">
        <v>46006945</v>
      </c>
      <c r="AM564" s="11">
        <v>0</v>
      </c>
      <c r="AN564" s="11">
        <v>0</v>
      </c>
      <c r="AO5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24989608000</v>
      </c>
      <c r="AP5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24989608008</v>
      </c>
      <c r="AR5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4" s="11">
        <f>Table_PBS_SQL_DB2_PBSSQL_PBS_NDP_Tina_CG_QtrlyPerformance_Final[[#This Row],[GOU REL]]+Table_PBS_SQL_DB2_PBSSQL_PBS_NDP_Tina_CG_QtrlyPerformance_Final[[#This Row],[EXT REL]]</f>
        <v>24989608000</v>
      </c>
      <c r="AT564" s="11">
        <f>Table_PBS_SQL_DB2_PBSSQL_PBS_NDP_Tina_CG_QtrlyPerformance_Final[[#This Row],[GOU EXP]]+Table_PBS_SQL_DB2_PBSSQL_PBS_NDP_Tina_CG_QtrlyPerformance_Final[[#This Row],[EXT EXP]]</f>
        <v>24989608008</v>
      </c>
      <c r="AU564" s="11" t="str">
        <f>IF(Table_PBS_SQL_DB2_PBSSQL_PBS_NDP_Tina_CG_QtrlyPerformance_Final[[#This Row],[Item_Code]]&gt;"300000", "Capital", "Recurrent")</f>
        <v>Capital</v>
      </c>
    </row>
    <row r="565" spans="1:47" x14ac:dyDescent="0.25">
      <c r="A565" t="s">
        <v>578</v>
      </c>
      <c r="B565" t="s">
        <v>579</v>
      </c>
      <c r="C565" t="s">
        <v>491</v>
      </c>
      <c r="D565" t="s">
        <v>861</v>
      </c>
      <c r="E565" t="s">
        <v>75</v>
      </c>
      <c r="F565" t="s">
        <v>943</v>
      </c>
      <c r="G565" t="s">
        <v>97</v>
      </c>
      <c r="H565" t="s">
        <v>1695</v>
      </c>
      <c r="I565" t="s">
        <v>493</v>
      </c>
      <c r="J565" t="s">
        <v>1389</v>
      </c>
      <c r="K565" t="s">
        <v>1696</v>
      </c>
      <c r="L565" t="s">
        <v>1697</v>
      </c>
      <c r="M565" t="s">
        <v>866</v>
      </c>
      <c r="N565" t="s">
        <v>867</v>
      </c>
      <c r="O565" t="s">
        <v>1083</v>
      </c>
      <c r="P565" t="s">
        <v>1084</v>
      </c>
      <c r="Q565" s="11">
        <v>0</v>
      </c>
      <c r="R565" s="11">
        <v>0</v>
      </c>
      <c r="S565" s="11">
        <v>0</v>
      </c>
      <c r="T565" s="11">
        <v>0</v>
      </c>
      <c r="U565" s="11">
        <v>1000000000</v>
      </c>
      <c r="V565" s="11">
        <v>0</v>
      </c>
      <c r="W565" s="11">
        <v>1000000000</v>
      </c>
      <c r="X565" s="11">
        <v>0</v>
      </c>
      <c r="Y565" s="11">
        <v>0</v>
      </c>
      <c r="Z565" s="11">
        <v>0</v>
      </c>
      <c r="AA565" s="11">
        <v>0</v>
      </c>
      <c r="AB565" s="11">
        <v>0</v>
      </c>
      <c r="AC565" s="11">
        <v>200000000</v>
      </c>
      <c r="AD565" s="11">
        <v>47302000</v>
      </c>
      <c r="AE565" s="11">
        <v>0</v>
      </c>
      <c r="AF565" s="11">
        <v>0</v>
      </c>
      <c r="AG565" s="11">
        <v>200000000</v>
      </c>
      <c r="AH565" s="11">
        <v>115656400</v>
      </c>
      <c r="AI565" s="11">
        <v>0</v>
      </c>
      <c r="AJ565" s="11">
        <v>0</v>
      </c>
      <c r="AK565" s="11">
        <v>600000000</v>
      </c>
      <c r="AL565" s="11">
        <v>837041600</v>
      </c>
      <c r="AM565" s="11">
        <v>0</v>
      </c>
      <c r="AN565" s="11">
        <v>0</v>
      </c>
      <c r="AO5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5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5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5" s="11">
        <f>Table_PBS_SQL_DB2_PBSSQL_PBS_NDP_Tina_CG_QtrlyPerformance_Final[[#This Row],[GOU REL]]+Table_PBS_SQL_DB2_PBSSQL_PBS_NDP_Tina_CG_QtrlyPerformance_Final[[#This Row],[EXT REL]]</f>
        <v>1000000000</v>
      </c>
      <c r="AT565" s="11">
        <f>Table_PBS_SQL_DB2_PBSSQL_PBS_NDP_Tina_CG_QtrlyPerformance_Final[[#This Row],[GOU EXP]]+Table_PBS_SQL_DB2_PBSSQL_PBS_NDP_Tina_CG_QtrlyPerformance_Final[[#This Row],[EXT EXP]]</f>
        <v>1000000000</v>
      </c>
      <c r="AU565" s="11" t="str">
        <f>IF(Table_PBS_SQL_DB2_PBSSQL_PBS_NDP_Tina_CG_QtrlyPerformance_Final[[#This Row],[Item_Code]]&gt;"300000", "Capital", "Recurrent")</f>
        <v>Recurrent</v>
      </c>
    </row>
    <row r="566" spans="1:47" x14ac:dyDescent="0.25">
      <c r="A566" t="s">
        <v>578</v>
      </c>
      <c r="B566" t="s">
        <v>579</v>
      </c>
      <c r="C566" t="s">
        <v>491</v>
      </c>
      <c r="D566" t="s">
        <v>861</v>
      </c>
      <c r="E566" t="s">
        <v>75</v>
      </c>
      <c r="F566" t="s">
        <v>943</v>
      </c>
      <c r="G566" t="s">
        <v>97</v>
      </c>
      <c r="H566" t="s">
        <v>1695</v>
      </c>
      <c r="I566" t="s">
        <v>493</v>
      </c>
      <c r="J566" t="s">
        <v>1389</v>
      </c>
      <c r="K566" t="s">
        <v>1696</v>
      </c>
      <c r="L566" t="s">
        <v>1697</v>
      </c>
      <c r="M566" t="s">
        <v>866</v>
      </c>
      <c r="N566" t="s">
        <v>867</v>
      </c>
      <c r="O566" t="s">
        <v>978</v>
      </c>
      <c r="P566" t="s">
        <v>979</v>
      </c>
      <c r="Q566" s="11">
        <v>0</v>
      </c>
      <c r="R566" s="11">
        <v>0</v>
      </c>
      <c r="S566" s="11">
        <v>0</v>
      </c>
      <c r="T566" s="11">
        <v>0</v>
      </c>
      <c r="U566" s="11">
        <v>250000000</v>
      </c>
      <c r="V566" s="11">
        <v>0</v>
      </c>
      <c r="W566" s="11">
        <v>250000000</v>
      </c>
      <c r="X566" s="11">
        <v>0</v>
      </c>
      <c r="Y566" s="11">
        <v>0</v>
      </c>
      <c r="Z566" s="11">
        <v>0</v>
      </c>
      <c r="AA566" s="11">
        <v>0</v>
      </c>
      <c r="AB566" s="11">
        <v>0</v>
      </c>
      <c r="AC566" s="11">
        <v>150000000</v>
      </c>
      <c r="AD566" s="11">
        <v>0</v>
      </c>
      <c r="AE566" s="11">
        <v>0</v>
      </c>
      <c r="AF566" s="11">
        <v>0</v>
      </c>
      <c r="AG566" s="11">
        <v>100000000</v>
      </c>
      <c r="AH566" s="11">
        <v>99677054</v>
      </c>
      <c r="AI566" s="11">
        <v>0</v>
      </c>
      <c r="AJ566" s="11">
        <v>0</v>
      </c>
      <c r="AK566" s="11">
        <v>0</v>
      </c>
      <c r="AL566" s="11">
        <v>150322946</v>
      </c>
      <c r="AM566" s="11">
        <v>0</v>
      </c>
      <c r="AN566" s="11">
        <v>0</v>
      </c>
      <c r="AO5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5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5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6" s="11">
        <f>Table_PBS_SQL_DB2_PBSSQL_PBS_NDP_Tina_CG_QtrlyPerformance_Final[[#This Row],[GOU REL]]+Table_PBS_SQL_DB2_PBSSQL_PBS_NDP_Tina_CG_QtrlyPerformance_Final[[#This Row],[EXT REL]]</f>
        <v>250000000</v>
      </c>
      <c r="AT566" s="11">
        <f>Table_PBS_SQL_DB2_PBSSQL_PBS_NDP_Tina_CG_QtrlyPerformance_Final[[#This Row],[GOU EXP]]+Table_PBS_SQL_DB2_PBSSQL_PBS_NDP_Tina_CG_QtrlyPerformance_Final[[#This Row],[EXT EXP]]</f>
        <v>250000000</v>
      </c>
      <c r="AU566" s="11" t="str">
        <f>IF(Table_PBS_SQL_DB2_PBSSQL_PBS_NDP_Tina_CG_QtrlyPerformance_Final[[#This Row],[Item_Code]]&gt;"300000", "Capital", "Recurrent")</f>
        <v>Recurrent</v>
      </c>
    </row>
    <row r="567" spans="1:47" x14ac:dyDescent="0.25">
      <c r="A567" t="s">
        <v>578</v>
      </c>
      <c r="B567" t="s">
        <v>579</v>
      </c>
      <c r="C567" t="s">
        <v>491</v>
      </c>
      <c r="D567" t="s">
        <v>861</v>
      </c>
      <c r="E567" t="s">
        <v>75</v>
      </c>
      <c r="F567" t="s">
        <v>943</v>
      </c>
      <c r="G567" t="s">
        <v>97</v>
      </c>
      <c r="H567" t="s">
        <v>1695</v>
      </c>
      <c r="I567" t="s">
        <v>493</v>
      </c>
      <c r="J567" t="s">
        <v>1389</v>
      </c>
      <c r="K567" t="s">
        <v>1696</v>
      </c>
      <c r="L567" t="s">
        <v>1697</v>
      </c>
      <c r="M567" t="s">
        <v>1698</v>
      </c>
      <c r="N567" t="s">
        <v>1699</v>
      </c>
      <c r="O567" t="s">
        <v>1085</v>
      </c>
      <c r="P567" t="s">
        <v>1086</v>
      </c>
      <c r="Q567" s="11">
        <v>0</v>
      </c>
      <c r="R567" s="11">
        <v>0</v>
      </c>
      <c r="S567" s="11">
        <v>0</v>
      </c>
      <c r="T567" s="11">
        <v>0</v>
      </c>
      <c r="U567" s="11">
        <v>300000000</v>
      </c>
      <c r="V567" s="11">
        <v>0</v>
      </c>
      <c r="W567" s="11">
        <v>300000000</v>
      </c>
      <c r="X567" s="11">
        <v>0</v>
      </c>
      <c r="Y567" s="11">
        <v>0</v>
      </c>
      <c r="Z567" s="11">
        <v>0</v>
      </c>
      <c r="AA567" s="11">
        <v>0</v>
      </c>
      <c r="AB567" s="11">
        <v>0</v>
      </c>
      <c r="AC567" s="11">
        <v>300000000</v>
      </c>
      <c r="AD567" s="11">
        <v>299650001</v>
      </c>
      <c r="AE567" s="11">
        <v>0</v>
      </c>
      <c r="AF567" s="11">
        <v>0</v>
      </c>
      <c r="AG567" s="11">
        <v>0</v>
      </c>
      <c r="AH567" s="11">
        <v>0</v>
      </c>
      <c r="AI567" s="11">
        <v>0</v>
      </c>
      <c r="AJ567" s="11">
        <v>0</v>
      </c>
      <c r="AK567" s="11">
        <v>0</v>
      </c>
      <c r="AL567" s="11">
        <v>350000</v>
      </c>
      <c r="AM567" s="11">
        <v>0</v>
      </c>
      <c r="AN567" s="11">
        <v>0</v>
      </c>
      <c r="AO5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5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300000001</v>
      </c>
      <c r="AR5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7" s="11">
        <f>Table_PBS_SQL_DB2_PBSSQL_PBS_NDP_Tina_CG_QtrlyPerformance_Final[[#This Row],[GOU REL]]+Table_PBS_SQL_DB2_PBSSQL_PBS_NDP_Tina_CG_QtrlyPerformance_Final[[#This Row],[EXT REL]]</f>
        <v>300000000</v>
      </c>
      <c r="AT567" s="11">
        <f>Table_PBS_SQL_DB2_PBSSQL_PBS_NDP_Tina_CG_QtrlyPerformance_Final[[#This Row],[GOU EXP]]+Table_PBS_SQL_DB2_PBSSQL_PBS_NDP_Tina_CG_QtrlyPerformance_Final[[#This Row],[EXT EXP]]</f>
        <v>300000001</v>
      </c>
      <c r="AU567" s="11" t="str">
        <f>IF(Table_PBS_SQL_DB2_PBSSQL_PBS_NDP_Tina_CG_QtrlyPerformance_Final[[#This Row],[Item_Code]]&gt;"300000", "Capital", "Recurrent")</f>
        <v>Recurrent</v>
      </c>
    </row>
    <row r="568" spans="1:47" x14ac:dyDescent="0.25">
      <c r="A568" t="s">
        <v>578</v>
      </c>
      <c r="B568" t="s">
        <v>579</v>
      </c>
      <c r="C568" t="s">
        <v>491</v>
      </c>
      <c r="D568" t="s">
        <v>861</v>
      </c>
      <c r="E568" t="s">
        <v>75</v>
      </c>
      <c r="F568" t="s">
        <v>943</v>
      </c>
      <c r="G568" t="s">
        <v>97</v>
      </c>
      <c r="H568" t="s">
        <v>1695</v>
      </c>
      <c r="I568" t="s">
        <v>493</v>
      </c>
      <c r="J568" t="s">
        <v>1389</v>
      </c>
      <c r="K568" t="s">
        <v>1700</v>
      </c>
      <c r="L568" t="s">
        <v>1701</v>
      </c>
      <c r="M568" t="s">
        <v>1698</v>
      </c>
      <c r="N568" t="s">
        <v>1699</v>
      </c>
      <c r="O568" t="s">
        <v>1702</v>
      </c>
      <c r="P568" t="s">
        <v>1703</v>
      </c>
      <c r="Q568" s="11">
        <v>0</v>
      </c>
      <c r="R568" s="11">
        <v>0</v>
      </c>
      <c r="S568" s="11">
        <v>0</v>
      </c>
      <c r="T568" s="11">
        <v>0</v>
      </c>
      <c r="U568" s="11">
        <v>136000000</v>
      </c>
      <c r="V568" s="11">
        <v>0</v>
      </c>
      <c r="W568" s="11">
        <v>136000000</v>
      </c>
      <c r="X568" s="11">
        <v>0</v>
      </c>
      <c r="Y568" s="11">
        <v>0</v>
      </c>
      <c r="Z568" s="11">
        <v>0</v>
      </c>
      <c r="AA568" s="11">
        <v>0</v>
      </c>
      <c r="AB568" s="11">
        <v>0</v>
      </c>
      <c r="AC568" s="11">
        <v>0</v>
      </c>
      <c r="AD568" s="11">
        <v>0</v>
      </c>
      <c r="AE568" s="11">
        <v>0</v>
      </c>
      <c r="AF568" s="11">
        <v>0</v>
      </c>
      <c r="AG568" s="11">
        <v>68000000</v>
      </c>
      <c r="AH568" s="11">
        <v>0</v>
      </c>
      <c r="AI568" s="11">
        <v>0</v>
      </c>
      <c r="AJ568" s="11">
        <v>0</v>
      </c>
      <c r="AK568" s="11">
        <v>68000000</v>
      </c>
      <c r="AL568" s="11">
        <v>136000000</v>
      </c>
      <c r="AM568" s="11">
        <v>0</v>
      </c>
      <c r="AN568" s="11">
        <v>0</v>
      </c>
      <c r="AO5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136000000</v>
      </c>
      <c r="AP5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136000000</v>
      </c>
      <c r="AR5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8" s="11">
        <f>Table_PBS_SQL_DB2_PBSSQL_PBS_NDP_Tina_CG_QtrlyPerformance_Final[[#This Row],[GOU REL]]+Table_PBS_SQL_DB2_PBSSQL_PBS_NDP_Tina_CG_QtrlyPerformance_Final[[#This Row],[EXT REL]]</f>
        <v>136000000</v>
      </c>
      <c r="AT568" s="11">
        <f>Table_PBS_SQL_DB2_PBSSQL_PBS_NDP_Tina_CG_QtrlyPerformance_Final[[#This Row],[GOU EXP]]+Table_PBS_SQL_DB2_PBSSQL_PBS_NDP_Tina_CG_QtrlyPerformance_Final[[#This Row],[EXT EXP]]</f>
        <v>136000000</v>
      </c>
      <c r="AU568" s="11" t="str">
        <f>IF(Table_PBS_SQL_DB2_PBSSQL_PBS_NDP_Tina_CG_QtrlyPerformance_Final[[#This Row],[Item_Code]]&gt;"300000", "Capital", "Recurrent")</f>
        <v>Capital</v>
      </c>
    </row>
    <row r="569" spans="1:47" x14ac:dyDescent="0.25">
      <c r="A569" t="s">
        <v>190</v>
      </c>
      <c r="B569" t="s">
        <v>1704</v>
      </c>
      <c r="C569" t="s">
        <v>177</v>
      </c>
      <c r="D569" t="s">
        <v>960</v>
      </c>
      <c r="E569" t="s">
        <v>31</v>
      </c>
      <c r="F569" t="s">
        <v>961</v>
      </c>
      <c r="G569" t="s">
        <v>97</v>
      </c>
      <c r="H569" t="s">
        <v>1705</v>
      </c>
      <c r="I569" t="s">
        <v>666</v>
      </c>
      <c r="J569" t="s">
        <v>864</v>
      </c>
      <c r="K569" t="s">
        <v>192</v>
      </c>
      <c r="L569" t="s">
        <v>1706</v>
      </c>
      <c r="M569" t="s">
        <v>866</v>
      </c>
      <c r="N569" t="s">
        <v>867</v>
      </c>
      <c r="O569" t="s">
        <v>1707</v>
      </c>
      <c r="P569" t="s">
        <v>1708</v>
      </c>
      <c r="Q569" s="11">
        <v>0</v>
      </c>
      <c r="R569" s="11">
        <v>0</v>
      </c>
      <c r="S569" s="11">
        <v>0</v>
      </c>
      <c r="T569" s="11">
        <v>0</v>
      </c>
      <c r="U569" s="11">
        <v>500000000</v>
      </c>
      <c r="V569" s="11">
        <v>0</v>
      </c>
      <c r="W569" s="11">
        <v>500000000</v>
      </c>
      <c r="X569" s="11">
        <v>0</v>
      </c>
      <c r="Y569" s="11">
        <v>0</v>
      </c>
      <c r="Z569" s="11">
        <v>0</v>
      </c>
      <c r="AA569" s="11">
        <v>0</v>
      </c>
      <c r="AB569" s="11">
        <v>0</v>
      </c>
      <c r="AC569" s="11">
        <v>500000000</v>
      </c>
      <c r="AD569" s="11">
        <v>500000000</v>
      </c>
      <c r="AE569" s="11">
        <v>0</v>
      </c>
      <c r="AF569" s="11">
        <v>0</v>
      </c>
      <c r="AG569" s="11">
        <v>0</v>
      </c>
      <c r="AH569" s="11">
        <v>0</v>
      </c>
      <c r="AI569" s="11">
        <v>0</v>
      </c>
      <c r="AJ569" s="11">
        <v>0</v>
      </c>
      <c r="AK569" s="11">
        <v>0</v>
      </c>
      <c r="AL569" s="11">
        <v>0</v>
      </c>
      <c r="AM569" s="11">
        <v>0</v>
      </c>
      <c r="AN569" s="11">
        <v>0</v>
      </c>
      <c r="AO5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5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5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69" s="11">
        <f>Table_PBS_SQL_DB2_PBSSQL_PBS_NDP_Tina_CG_QtrlyPerformance_Final[[#This Row],[GOU REL]]+Table_PBS_SQL_DB2_PBSSQL_PBS_NDP_Tina_CG_QtrlyPerformance_Final[[#This Row],[EXT REL]]</f>
        <v>500000000</v>
      </c>
      <c r="AT569" s="11">
        <f>Table_PBS_SQL_DB2_PBSSQL_PBS_NDP_Tina_CG_QtrlyPerformance_Final[[#This Row],[GOU EXP]]+Table_PBS_SQL_DB2_PBSSQL_PBS_NDP_Tina_CG_QtrlyPerformance_Final[[#This Row],[EXT EXP]]</f>
        <v>500000000</v>
      </c>
      <c r="AU569" s="11" t="str">
        <f>IF(Table_PBS_SQL_DB2_PBSSQL_PBS_NDP_Tina_CG_QtrlyPerformance_Final[[#This Row],[Item_Code]]&gt;"300000", "Capital", "Recurrent")</f>
        <v>Capital</v>
      </c>
    </row>
    <row r="570" spans="1:47" x14ac:dyDescent="0.25">
      <c r="A570" t="s">
        <v>169</v>
      </c>
      <c r="B570" t="s">
        <v>1709</v>
      </c>
      <c r="C570" t="s">
        <v>119</v>
      </c>
      <c r="D570" t="s">
        <v>885</v>
      </c>
      <c r="E570" t="s">
        <v>75</v>
      </c>
      <c r="F570" t="s">
        <v>1171</v>
      </c>
      <c r="G570" t="s">
        <v>31</v>
      </c>
      <c r="H570" t="s">
        <v>1529</v>
      </c>
      <c r="I570" t="s">
        <v>493</v>
      </c>
      <c r="J570" t="s">
        <v>1710</v>
      </c>
      <c r="K570" t="s">
        <v>171</v>
      </c>
      <c r="L570" t="s">
        <v>1711</v>
      </c>
      <c r="M570" t="s">
        <v>1712</v>
      </c>
      <c r="N570" t="s">
        <v>1713</v>
      </c>
      <c r="O570" t="s">
        <v>904</v>
      </c>
      <c r="P570" t="s">
        <v>905</v>
      </c>
      <c r="Q570" s="11">
        <v>0</v>
      </c>
      <c r="R570" s="11">
        <v>0</v>
      </c>
      <c r="S570" s="11">
        <v>0</v>
      </c>
      <c r="T570" s="11">
        <v>0</v>
      </c>
      <c r="U570" s="11">
        <v>141600000</v>
      </c>
      <c r="V570" s="11">
        <v>0</v>
      </c>
      <c r="W570" s="11">
        <v>141600000</v>
      </c>
      <c r="X570" s="11">
        <v>0</v>
      </c>
      <c r="Y570" s="11">
        <v>0</v>
      </c>
      <c r="Z570" s="11">
        <v>0</v>
      </c>
      <c r="AA570" s="11">
        <v>0</v>
      </c>
      <c r="AB570" s="11">
        <v>0</v>
      </c>
      <c r="AC570" s="11">
        <v>70000000</v>
      </c>
      <c r="AD570" s="11">
        <v>0</v>
      </c>
      <c r="AE570" s="11">
        <v>0</v>
      </c>
      <c r="AF570" s="11">
        <v>0</v>
      </c>
      <c r="AG570" s="11">
        <v>30000000</v>
      </c>
      <c r="AH570" s="11">
        <v>27774000</v>
      </c>
      <c r="AI570" s="11">
        <v>0</v>
      </c>
      <c r="AJ570" s="11">
        <v>0</v>
      </c>
      <c r="AK570" s="11">
        <v>41600000</v>
      </c>
      <c r="AL570" s="11">
        <v>113826000</v>
      </c>
      <c r="AM570" s="11">
        <v>0</v>
      </c>
      <c r="AN570" s="11">
        <v>0</v>
      </c>
      <c r="AO5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141600000</v>
      </c>
      <c r="AP5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141600000</v>
      </c>
      <c r="AR5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0" s="11">
        <f>Table_PBS_SQL_DB2_PBSSQL_PBS_NDP_Tina_CG_QtrlyPerformance_Final[[#This Row],[GOU REL]]+Table_PBS_SQL_DB2_PBSSQL_PBS_NDP_Tina_CG_QtrlyPerformance_Final[[#This Row],[EXT REL]]</f>
        <v>141600000</v>
      </c>
      <c r="AT570" s="11">
        <f>Table_PBS_SQL_DB2_PBSSQL_PBS_NDP_Tina_CG_QtrlyPerformance_Final[[#This Row],[GOU EXP]]+Table_PBS_SQL_DB2_PBSSQL_PBS_NDP_Tina_CG_QtrlyPerformance_Final[[#This Row],[EXT EXP]]</f>
        <v>141600000</v>
      </c>
      <c r="AU570" s="11" t="str">
        <f>IF(Table_PBS_SQL_DB2_PBSSQL_PBS_NDP_Tina_CG_QtrlyPerformance_Final[[#This Row],[Item_Code]]&gt;"300000", "Capital", "Recurrent")</f>
        <v>Recurrent</v>
      </c>
    </row>
    <row r="571" spans="1:47" x14ac:dyDescent="0.25">
      <c r="A571" t="s">
        <v>169</v>
      </c>
      <c r="B571" t="s">
        <v>1709</v>
      </c>
      <c r="C571" t="s">
        <v>119</v>
      </c>
      <c r="D571" t="s">
        <v>885</v>
      </c>
      <c r="E571" t="s">
        <v>75</v>
      </c>
      <c r="F571" t="s">
        <v>1171</v>
      </c>
      <c r="G571" t="s">
        <v>31</v>
      </c>
      <c r="H571" t="s">
        <v>1529</v>
      </c>
      <c r="I571" t="s">
        <v>493</v>
      </c>
      <c r="J571" t="s">
        <v>1710</v>
      </c>
      <c r="K571" t="s">
        <v>171</v>
      </c>
      <c r="L571" t="s">
        <v>1711</v>
      </c>
      <c r="M571" t="s">
        <v>1712</v>
      </c>
      <c r="N571" t="s">
        <v>1713</v>
      </c>
      <c r="O571" t="s">
        <v>1021</v>
      </c>
      <c r="P571" t="s">
        <v>1022</v>
      </c>
      <c r="Q571" s="11">
        <v>0</v>
      </c>
      <c r="R571" s="11">
        <v>0</v>
      </c>
      <c r="S571" s="11">
        <v>0</v>
      </c>
      <c r="T571" s="11">
        <v>0</v>
      </c>
      <c r="U571" s="11">
        <v>30000000</v>
      </c>
      <c r="V571" s="11">
        <v>0</v>
      </c>
      <c r="W571" s="11">
        <v>30000000</v>
      </c>
      <c r="X571" s="11">
        <v>0</v>
      </c>
      <c r="Y571" s="11">
        <v>0</v>
      </c>
      <c r="Z571" s="11">
        <v>0</v>
      </c>
      <c r="AA571" s="11">
        <v>0</v>
      </c>
      <c r="AB571" s="11">
        <v>0</v>
      </c>
      <c r="AC571" s="11">
        <v>7500000</v>
      </c>
      <c r="AD571" s="11">
        <v>0</v>
      </c>
      <c r="AE571" s="11">
        <v>0</v>
      </c>
      <c r="AF571" s="11">
        <v>0</v>
      </c>
      <c r="AG571" s="11">
        <v>10000000</v>
      </c>
      <c r="AH571" s="11">
        <v>1806500</v>
      </c>
      <c r="AI571" s="11">
        <v>0</v>
      </c>
      <c r="AJ571" s="11">
        <v>0</v>
      </c>
      <c r="AK571" s="11">
        <v>10000000</v>
      </c>
      <c r="AL571" s="11">
        <v>25693500</v>
      </c>
      <c r="AM571" s="11">
        <v>0</v>
      </c>
      <c r="AN571" s="11">
        <v>0</v>
      </c>
      <c r="AO5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27500000</v>
      </c>
      <c r="AP5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27500000</v>
      </c>
      <c r="AR5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1" s="11">
        <f>Table_PBS_SQL_DB2_PBSSQL_PBS_NDP_Tina_CG_QtrlyPerformance_Final[[#This Row],[GOU REL]]+Table_PBS_SQL_DB2_PBSSQL_PBS_NDP_Tina_CG_QtrlyPerformance_Final[[#This Row],[EXT REL]]</f>
        <v>27500000</v>
      </c>
      <c r="AT571" s="11">
        <f>Table_PBS_SQL_DB2_PBSSQL_PBS_NDP_Tina_CG_QtrlyPerformance_Final[[#This Row],[GOU EXP]]+Table_PBS_SQL_DB2_PBSSQL_PBS_NDP_Tina_CG_QtrlyPerformance_Final[[#This Row],[EXT EXP]]</f>
        <v>27500000</v>
      </c>
      <c r="AU571" s="11" t="str">
        <f>IF(Table_PBS_SQL_DB2_PBSSQL_PBS_NDP_Tina_CG_QtrlyPerformance_Final[[#This Row],[Item_Code]]&gt;"300000", "Capital", "Recurrent")</f>
        <v>Recurrent</v>
      </c>
    </row>
    <row r="572" spans="1:47" x14ac:dyDescent="0.25">
      <c r="A572" t="s">
        <v>169</v>
      </c>
      <c r="B572" t="s">
        <v>1709</v>
      </c>
      <c r="C572" t="s">
        <v>119</v>
      </c>
      <c r="D572" t="s">
        <v>885</v>
      </c>
      <c r="E572" t="s">
        <v>75</v>
      </c>
      <c r="F572" t="s">
        <v>1171</v>
      </c>
      <c r="G572" t="s">
        <v>31</v>
      </c>
      <c r="H572" t="s">
        <v>1529</v>
      </c>
      <c r="I572" t="s">
        <v>493</v>
      </c>
      <c r="J572" t="s">
        <v>1710</v>
      </c>
      <c r="K572" t="s">
        <v>171</v>
      </c>
      <c r="L572" t="s">
        <v>1711</v>
      </c>
      <c r="M572" t="s">
        <v>1712</v>
      </c>
      <c r="N572" t="s">
        <v>1713</v>
      </c>
      <c r="O572" t="s">
        <v>1479</v>
      </c>
      <c r="P572" t="s">
        <v>1480</v>
      </c>
      <c r="Q572" s="11">
        <v>0</v>
      </c>
      <c r="R572" s="11">
        <v>0</v>
      </c>
      <c r="S572" s="11">
        <v>0</v>
      </c>
      <c r="T572" s="11">
        <v>0</v>
      </c>
      <c r="U572" s="11">
        <v>6000000</v>
      </c>
      <c r="V572" s="11">
        <v>0</v>
      </c>
      <c r="W572" s="11">
        <v>6000000</v>
      </c>
      <c r="X572" s="11">
        <v>0</v>
      </c>
      <c r="Y572" s="11">
        <v>0</v>
      </c>
      <c r="Z572" s="11">
        <v>0</v>
      </c>
      <c r="AA572" s="11">
        <v>0</v>
      </c>
      <c r="AB572" s="11">
        <v>0</v>
      </c>
      <c r="AC572" s="11">
        <v>3000000</v>
      </c>
      <c r="AD572" s="11">
        <v>2000000</v>
      </c>
      <c r="AE572" s="11">
        <v>0</v>
      </c>
      <c r="AF572" s="11">
        <v>0</v>
      </c>
      <c r="AG572" s="11">
        <v>1500000</v>
      </c>
      <c r="AH572" s="11">
        <v>65600</v>
      </c>
      <c r="AI572" s="11">
        <v>0</v>
      </c>
      <c r="AJ572" s="11">
        <v>0</v>
      </c>
      <c r="AK572" s="11">
        <v>1500000</v>
      </c>
      <c r="AL572" s="11">
        <v>3934400</v>
      </c>
      <c r="AM572" s="11">
        <v>0</v>
      </c>
      <c r="AN572" s="11">
        <v>0</v>
      </c>
      <c r="AO5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5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5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2" s="11">
        <f>Table_PBS_SQL_DB2_PBSSQL_PBS_NDP_Tina_CG_QtrlyPerformance_Final[[#This Row],[GOU REL]]+Table_PBS_SQL_DB2_PBSSQL_PBS_NDP_Tina_CG_QtrlyPerformance_Final[[#This Row],[EXT REL]]</f>
        <v>6000000</v>
      </c>
      <c r="AT572" s="11">
        <f>Table_PBS_SQL_DB2_PBSSQL_PBS_NDP_Tina_CG_QtrlyPerformance_Final[[#This Row],[GOU EXP]]+Table_PBS_SQL_DB2_PBSSQL_PBS_NDP_Tina_CG_QtrlyPerformance_Final[[#This Row],[EXT EXP]]</f>
        <v>6000000</v>
      </c>
      <c r="AU572" s="11" t="str">
        <f>IF(Table_PBS_SQL_DB2_PBSSQL_PBS_NDP_Tina_CG_QtrlyPerformance_Final[[#This Row],[Item_Code]]&gt;"300000", "Capital", "Recurrent")</f>
        <v>Recurrent</v>
      </c>
    </row>
    <row r="573" spans="1:47" x14ac:dyDescent="0.25">
      <c r="A573" t="s">
        <v>169</v>
      </c>
      <c r="B573" t="s">
        <v>1709</v>
      </c>
      <c r="C573" t="s">
        <v>119</v>
      </c>
      <c r="D573" t="s">
        <v>885</v>
      </c>
      <c r="E573" t="s">
        <v>75</v>
      </c>
      <c r="F573" t="s">
        <v>1171</v>
      </c>
      <c r="G573" t="s">
        <v>31</v>
      </c>
      <c r="H573" t="s">
        <v>1529</v>
      </c>
      <c r="I573" t="s">
        <v>493</v>
      </c>
      <c r="J573" t="s">
        <v>1710</v>
      </c>
      <c r="K573" t="s">
        <v>171</v>
      </c>
      <c r="L573" t="s">
        <v>1711</v>
      </c>
      <c r="M573" t="s">
        <v>1377</v>
      </c>
      <c r="N573" t="s">
        <v>1378</v>
      </c>
      <c r="O573" t="s">
        <v>1028</v>
      </c>
      <c r="P573" t="s">
        <v>1029</v>
      </c>
      <c r="Q573" s="11">
        <v>0</v>
      </c>
      <c r="R573" s="11">
        <v>0</v>
      </c>
      <c r="S573" s="11">
        <v>0</v>
      </c>
      <c r="T573" s="11">
        <v>0</v>
      </c>
      <c r="U573" s="11">
        <v>25000000</v>
      </c>
      <c r="V573" s="11">
        <v>0</v>
      </c>
      <c r="W573" s="11">
        <v>25000000</v>
      </c>
      <c r="X573" s="11">
        <v>0</v>
      </c>
      <c r="Y573" s="11">
        <v>0</v>
      </c>
      <c r="Z573" s="11">
        <v>0</v>
      </c>
      <c r="AA573" s="11">
        <v>0</v>
      </c>
      <c r="AB573" s="11">
        <v>0</v>
      </c>
      <c r="AC573" s="11">
        <v>25000000</v>
      </c>
      <c r="AD573" s="11">
        <v>7810000</v>
      </c>
      <c r="AE573" s="11">
        <v>0</v>
      </c>
      <c r="AF573" s="11">
        <v>0</v>
      </c>
      <c r="AG573" s="11">
        <v>0</v>
      </c>
      <c r="AH573" s="11">
        <v>12200000</v>
      </c>
      <c r="AI573" s="11">
        <v>0</v>
      </c>
      <c r="AJ573" s="11">
        <v>0</v>
      </c>
      <c r="AK573" s="11">
        <v>0</v>
      </c>
      <c r="AL573" s="11">
        <v>4990000</v>
      </c>
      <c r="AM573" s="11">
        <v>0</v>
      </c>
      <c r="AN573" s="11">
        <v>0</v>
      </c>
      <c r="AO5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5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5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3" s="11">
        <f>Table_PBS_SQL_DB2_PBSSQL_PBS_NDP_Tina_CG_QtrlyPerformance_Final[[#This Row],[GOU REL]]+Table_PBS_SQL_DB2_PBSSQL_PBS_NDP_Tina_CG_QtrlyPerformance_Final[[#This Row],[EXT REL]]</f>
        <v>25000000</v>
      </c>
      <c r="AT573" s="11">
        <f>Table_PBS_SQL_DB2_PBSSQL_PBS_NDP_Tina_CG_QtrlyPerformance_Final[[#This Row],[GOU EXP]]+Table_PBS_SQL_DB2_PBSSQL_PBS_NDP_Tina_CG_QtrlyPerformance_Final[[#This Row],[EXT EXP]]</f>
        <v>25000000</v>
      </c>
      <c r="AU573" s="11" t="str">
        <f>IF(Table_PBS_SQL_DB2_PBSSQL_PBS_NDP_Tina_CG_QtrlyPerformance_Final[[#This Row],[Item_Code]]&gt;"300000", "Capital", "Recurrent")</f>
        <v>Recurrent</v>
      </c>
    </row>
    <row r="574" spans="1:47" x14ac:dyDescent="0.25">
      <c r="A574" t="s">
        <v>169</v>
      </c>
      <c r="B574" t="s">
        <v>1709</v>
      </c>
      <c r="C574" t="s">
        <v>119</v>
      </c>
      <c r="D574" t="s">
        <v>885</v>
      </c>
      <c r="E574" t="s">
        <v>75</v>
      </c>
      <c r="F574" t="s">
        <v>1171</v>
      </c>
      <c r="G574" t="s">
        <v>31</v>
      </c>
      <c r="H574" t="s">
        <v>1529</v>
      </c>
      <c r="I574" t="s">
        <v>493</v>
      </c>
      <c r="J574" t="s">
        <v>1710</v>
      </c>
      <c r="K574" t="s">
        <v>171</v>
      </c>
      <c r="L574" t="s">
        <v>1711</v>
      </c>
      <c r="M574" t="s">
        <v>1377</v>
      </c>
      <c r="N574" t="s">
        <v>1378</v>
      </c>
      <c r="O574" t="s">
        <v>906</v>
      </c>
      <c r="P574" t="s">
        <v>907</v>
      </c>
      <c r="Q574" s="11">
        <v>0</v>
      </c>
      <c r="R574" s="11">
        <v>0</v>
      </c>
      <c r="S574" s="11">
        <v>0</v>
      </c>
      <c r="T574" s="11">
        <v>0</v>
      </c>
      <c r="U574" s="11">
        <v>75000000</v>
      </c>
      <c r="V574" s="11">
        <v>0</v>
      </c>
      <c r="W574" s="11">
        <v>75000000</v>
      </c>
      <c r="X574" s="11">
        <v>0</v>
      </c>
      <c r="Y574" s="11">
        <v>0</v>
      </c>
      <c r="Z574" s="11">
        <v>0</v>
      </c>
      <c r="AA574" s="11">
        <v>0</v>
      </c>
      <c r="AB574" s="11">
        <v>0</v>
      </c>
      <c r="AC574" s="11">
        <v>40000000</v>
      </c>
      <c r="AD574" s="11">
        <v>9212000</v>
      </c>
      <c r="AE574" s="11">
        <v>0</v>
      </c>
      <c r="AF574" s="11">
        <v>0</v>
      </c>
      <c r="AG574" s="11">
        <v>10000000</v>
      </c>
      <c r="AH574" s="11">
        <v>4920000</v>
      </c>
      <c r="AI574" s="11">
        <v>0</v>
      </c>
      <c r="AJ574" s="11">
        <v>0</v>
      </c>
      <c r="AK574" s="11">
        <v>25000000</v>
      </c>
      <c r="AL574" s="11">
        <v>60868000</v>
      </c>
      <c r="AM574" s="11">
        <v>0</v>
      </c>
      <c r="AN574" s="11">
        <v>0</v>
      </c>
      <c r="AO5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v>
      </c>
      <c r="AP5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75000000</v>
      </c>
      <c r="AR5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4" s="11">
        <f>Table_PBS_SQL_DB2_PBSSQL_PBS_NDP_Tina_CG_QtrlyPerformance_Final[[#This Row],[GOU REL]]+Table_PBS_SQL_DB2_PBSSQL_PBS_NDP_Tina_CG_QtrlyPerformance_Final[[#This Row],[EXT REL]]</f>
        <v>75000000</v>
      </c>
      <c r="AT574" s="11">
        <f>Table_PBS_SQL_DB2_PBSSQL_PBS_NDP_Tina_CG_QtrlyPerformance_Final[[#This Row],[GOU EXP]]+Table_PBS_SQL_DB2_PBSSQL_PBS_NDP_Tina_CG_QtrlyPerformance_Final[[#This Row],[EXT EXP]]</f>
        <v>75000000</v>
      </c>
      <c r="AU574" s="11" t="str">
        <f>IF(Table_PBS_SQL_DB2_PBSSQL_PBS_NDP_Tina_CG_QtrlyPerformance_Final[[#This Row],[Item_Code]]&gt;"300000", "Capital", "Recurrent")</f>
        <v>Recurrent</v>
      </c>
    </row>
    <row r="575" spans="1:47" x14ac:dyDescent="0.25">
      <c r="A575" t="s">
        <v>169</v>
      </c>
      <c r="B575" t="s">
        <v>1709</v>
      </c>
      <c r="C575" t="s">
        <v>119</v>
      </c>
      <c r="D575" t="s">
        <v>885</v>
      </c>
      <c r="E575" t="s">
        <v>75</v>
      </c>
      <c r="F575" t="s">
        <v>1171</v>
      </c>
      <c r="G575" t="s">
        <v>31</v>
      </c>
      <c r="H575" t="s">
        <v>1529</v>
      </c>
      <c r="I575" t="s">
        <v>493</v>
      </c>
      <c r="J575" t="s">
        <v>1710</v>
      </c>
      <c r="K575" t="s">
        <v>171</v>
      </c>
      <c r="L575" t="s">
        <v>1711</v>
      </c>
      <c r="M575" t="s">
        <v>1174</v>
      </c>
      <c r="N575" t="s">
        <v>1175</v>
      </c>
      <c r="O575" t="s">
        <v>996</v>
      </c>
      <c r="P575" t="s">
        <v>997</v>
      </c>
      <c r="Q575" s="11">
        <v>0</v>
      </c>
      <c r="R575" s="11">
        <v>0</v>
      </c>
      <c r="S575" s="11">
        <v>0</v>
      </c>
      <c r="T575" s="11">
        <v>0</v>
      </c>
      <c r="U575" s="11">
        <v>1000000000</v>
      </c>
      <c r="V575" s="11">
        <v>0</v>
      </c>
      <c r="W575" s="11">
        <v>1000000000</v>
      </c>
      <c r="X575" s="11">
        <v>0</v>
      </c>
      <c r="Y575" s="11">
        <v>0</v>
      </c>
      <c r="Z575" s="11">
        <v>0</v>
      </c>
      <c r="AA575" s="11">
        <v>0</v>
      </c>
      <c r="AB575" s="11">
        <v>0</v>
      </c>
      <c r="AC575" s="11">
        <v>417338144</v>
      </c>
      <c r="AD575" s="11">
        <v>0</v>
      </c>
      <c r="AE575" s="11">
        <v>0</v>
      </c>
      <c r="AF575" s="11">
        <v>0</v>
      </c>
      <c r="AG575" s="11">
        <v>350000000</v>
      </c>
      <c r="AH575" s="11">
        <v>650959880</v>
      </c>
      <c r="AI575" s="11">
        <v>0</v>
      </c>
      <c r="AJ575" s="11">
        <v>0</v>
      </c>
      <c r="AK575" s="11">
        <v>160000000</v>
      </c>
      <c r="AL575" s="11">
        <v>276378264</v>
      </c>
      <c r="AM575" s="11">
        <v>0</v>
      </c>
      <c r="AN575" s="11">
        <v>0</v>
      </c>
      <c r="AO5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927338144</v>
      </c>
      <c r="AP5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927338144</v>
      </c>
      <c r="AR5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5" s="11">
        <f>Table_PBS_SQL_DB2_PBSSQL_PBS_NDP_Tina_CG_QtrlyPerformance_Final[[#This Row],[GOU REL]]+Table_PBS_SQL_DB2_PBSSQL_PBS_NDP_Tina_CG_QtrlyPerformance_Final[[#This Row],[EXT REL]]</f>
        <v>927338144</v>
      </c>
      <c r="AT575" s="11">
        <f>Table_PBS_SQL_DB2_PBSSQL_PBS_NDP_Tina_CG_QtrlyPerformance_Final[[#This Row],[GOU EXP]]+Table_PBS_SQL_DB2_PBSSQL_PBS_NDP_Tina_CG_QtrlyPerformance_Final[[#This Row],[EXT EXP]]</f>
        <v>927338144</v>
      </c>
      <c r="AU575" s="11" t="str">
        <f>IF(Table_PBS_SQL_DB2_PBSSQL_PBS_NDP_Tina_CG_QtrlyPerformance_Final[[#This Row],[Item_Code]]&gt;"300000", "Capital", "Recurrent")</f>
        <v>Recurrent</v>
      </c>
    </row>
    <row r="576" spans="1:47" x14ac:dyDescent="0.25">
      <c r="A576" t="s">
        <v>71</v>
      </c>
      <c r="B576" t="s">
        <v>72</v>
      </c>
      <c r="C576" t="s">
        <v>31</v>
      </c>
      <c r="D576" t="s">
        <v>1031</v>
      </c>
      <c r="E576" t="s">
        <v>31</v>
      </c>
      <c r="F576" t="s">
        <v>1032</v>
      </c>
      <c r="G576" t="s">
        <v>31</v>
      </c>
      <c r="H576" t="s">
        <v>1714</v>
      </c>
      <c r="I576" t="s">
        <v>493</v>
      </c>
      <c r="J576" t="s">
        <v>1715</v>
      </c>
      <c r="K576" t="s">
        <v>73</v>
      </c>
      <c r="L576" t="s">
        <v>1716</v>
      </c>
      <c r="M576" t="s">
        <v>866</v>
      </c>
      <c r="N576" t="s">
        <v>867</v>
      </c>
      <c r="O576" t="s">
        <v>1011</v>
      </c>
      <c r="P576" t="s">
        <v>1012</v>
      </c>
      <c r="Q576" s="11">
        <v>0</v>
      </c>
      <c r="R576" s="11">
        <v>0</v>
      </c>
      <c r="S576" s="11">
        <v>0</v>
      </c>
      <c r="T576" s="11">
        <v>0</v>
      </c>
      <c r="U576" s="11">
        <v>0</v>
      </c>
      <c r="V576" s="11">
        <v>0</v>
      </c>
      <c r="W576" s="11">
        <v>143630057</v>
      </c>
      <c r="X576" s="11">
        <v>0</v>
      </c>
      <c r="Y576" s="11">
        <v>0</v>
      </c>
      <c r="Z576" s="11">
        <v>0</v>
      </c>
      <c r="AA576" s="11">
        <v>0</v>
      </c>
      <c r="AB576" s="11">
        <v>0</v>
      </c>
      <c r="AC576" s="11">
        <v>10000000</v>
      </c>
      <c r="AD576" s="11">
        <v>0</v>
      </c>
      <c r="AE576" s="11">
        <v>0</v>
      </c>
      <c r="AF576" s="11">
        <v>0</v>
      </c>
      <c r="AG576" s="11">
        <v>80000000</v>
      </c>
      <c r="AH576" s="11">
        <v>0</v>
      </c>
      <c r="AI576" s="11">
        <v>0</v>
      </c>
      <c r="AJ576" s="11">
        <v>0</v>
      </c>
      <c r="AK576" s="11">
        <v>0</v>
      </c>
      <c r="AL576" s="11">
        <v>89992700</v>
      </c>
      <c r="AM576" s="11">
        <v>0</v>
      </c>
      <c r="AN576" s="11">
        <v>0</v>
      </c>
      <c r="AO5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5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89992700</v>
      </c>
      <c r="AR5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6" s="11">
        <f>Table_PBS_SQL_DB2_PBSSQL_PBS_NDP_Tina_CG_QtrlyPerformance_Final[[#This Row],[GOU REL]]+Table_PBS_SQL_DB2_PBSSQL_PBS_NDP_Tina_CG_QtrlyPerformance_Final[[#This Row],[EXT REL]]</f>
        <v>90000000</v>
      </c>
      <c r="AT576" s="11">
        <f>Table_PBS_SQL_DB2_PBSSQL_PBS_NDP_Tina_CG_QtrlyPerformance_Final[[#This Row],[GOU EXP]]+Table_PBS_SQL_DB2_PBSSQL_PBS_NDP_Tina_CG_QtrlyPerformance_Final[[#This Row],[EXT EXP]]</f>
        <v>89992700</v>
      </c>
      <c r="AU576" s="11" t="str">
        <f>IF(Table_PBS_SQL_DB2_PBSSQL_PBS_NDP_Tina_CG_QtrlyPerformance_Final[[#This Row],[Item_Code]]&gt;"300000", "Capital", "Recurrent")</f>
        <v>Recurrent</v>
      </c>
    </row>
    <row r="577" spans="1:47" x14ac:dyDescent="0.25">
      <c r="A577" t="s">
        <v>71</v>
      </c>
      <c r="B577" t="s">
        <v>72</v>
      </c>
      <c r="C577" t="s">
        <v>31</v>
      </c>
      <c r="D577" t="s">
        <v>1048</v>
      </c>
      <c r="E577" t="s">
        <v>31</v>
      </c>
      <c r="F577" t="s">
        <v>1032</v>
      </c>
      <c r="G577" t="s">
        <v>31</v>
      </c>
      <c r="H577" t="s">
        <v>1714</v>
      </c>
      <c r="I577" t="s">
        <v>493</v>
      </c>
      <c r="J577" t="s">
        <v>1715</v>
      </c>
      <c r="K577" t="s">
        <v>73</v>
      </c>
      <c r="L577" t="s">
        <v>1716</v>
      </c>
      <c r="M577" t="s">
        <v>866</v>
      </c>
      <c r="N577" t="s">
        <v>1717</v>
      </c>
      <c r="O577" t="s">
        <v>1011</v>
      </c>
      <c r="P577" t="s">
        <v>1012</v>
      </c>
      <c r="Q577" s="11">
        <v>0</v>
      </c>
      <c r="R577" s="11">
        <v>0</v>
      </c>
      <c r="S577" s="11">
        <v>0</v>
      </c>
      <c r="T577" s="11">
        <v>0</v>
      </c>
      <c r="U577" s="11">
        <v>143630057</v>
      </c>
      <c r="V577" s="11">
        <v>0</v>
      </c>
      <c r="W577" s="11">
        <v>0</v>
      </c>
      <c r="X577" s="11">
        <v>0</v>
      </c>
      <c r="Y577" s="11">
        <v>0</v>
      </c>
      <c r="Z577" s="11">
        <v>0</v>
      </c>
      <c r="AA577" s="11">
        <v>0</v>
      </c>
      <c r="AB577" s="11">
        <v>0</v>
      </c>
      <c r="AC577" s="11">
        <v>0</v>
      </c>
      <c r="AD577" s="11">
        <v>0</v>
      </c>
      <c r="AE577" s="11">
        <v>0</v>
      </c>
      <c r="AF577" s="11">
        <v>0</v>
      </c>
      <c r="AG577" s="11">
        <v>0</v>
      </c>
      <c r="AH577" s="11">
        <v>0</v>
      </c>
      <c r="AI577" s="11">
        <v>0</v>
      </c>
      <c r="AJ577" s="11">
        <v>0</v>
      </c>
      <c r="AK577" s="11">
        <v>0</v>
      </c>
      <c r="AL577" s="11">
        <v>0</v>
      </c>
      <c r="AM577" s="11">
        <v>0</v>
      </c>
      <c r="AN577" s="11">
        <v>0</v>
      </c>
      <c r="AO5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7" s="11">
        <f>Table_PBS_SQL_DB2_PBSSQL_PBS_NDP_Tina_CG_QtrlyPerformance_Final[[#This Row],[GOU REL]]+Table_PBS_SQL_DB2_PBSSQL_PBS_NDP_Tina_CG_QtrlyPerformance_Final[[#This Row],[EXT REL]]</f>
        <v>0</v>
      </c>
      <c r="AT577" s="11">
        <f>Table_PBS_SQL_DB2_PBSSQL_PBS_NDP_Tina_CG_QtrlyPerformance_Final[[#This Row],[GOU EXP]]+Table_PBS_SQL_DB2_PBSSQL_PBS_NDP_Tina_CG_QtrlyPerformance_Final[[#This Row],[EXT EXP]]</f>
        <v>0</v>
      </c>
      <c r="AU577" s="11" t="str">
        <f>IF(Table_PBS_SQL_DB2_PBSSQL_PBS_NDP_Tina_CG_QtrlyPerformance_Final[[#This Row],[Item_Code]]&gt;"300000", "Capital", "Recurrent")</f>
        <v>Recurrent</v>
      </c>
    </row>
    <row r="578" spans="1:47" x14ac:dyDescent="0.25">
      <c r="A578" t="s">
        <v>71</v>
      </c>
      <c r="B578" t="s">
        <v>72</v>
      </c>
      <c r="C578" t="s">
        <v>31</v>
      </c>
      <c r="D578" t="s">
        <v>1048</v>
      </c>
      <c r="E578" t="s">
        <v>31</v>
      </c>
      <c r="F578" t="s">
        <v>1032</v>
      </c>
      <c r="G578" t="s">
        <v>31</v>
      </c>
      <c r="H578" t="s">
        <v>1714</v>
      </c>
      <c r="I578" t="s">
        <v>493</v>
      </c>
      <c r="J578" t="s">
        <v>1715</v>
      </c>
      <c r="K578" t="s">
        <v>73</v>
      </c>
      <c r="L578" t="s">
        <v>1716</v>
      </c>
      <c r="M578" t="s">
        <v>866</v>
      </c>
      <c r="N578" t="s">
        <v>1717</v>
      </c>
      <c r="O578" t="s">
        <v>1120</v>
      </c>
      <c r="P578" t="s">
        <v>1121</v>
      </c>
      <c r="Q578" s="11">
        <v>0</v>
      </c>
      <c r="R578" s="11">
        <v>0</v>
      </c>
      <c r="S578" s="11">
        <v>0</v>
      </c>
      <c r="T578" s="11">
        <v>0</v>
      </c>
      <c r="U578" s="11">
        <v>135000000</v>
      </c>
      <c r="V578" s="11">
        <v>0</v>
      </c>
      <c r="W578" s="11">
        <v>0</v>
      </c>
      <c r="X578" s="11">
        <v>0</v>
      </c>
      <c r="Y578" s="11">
        <v>0</v>
      </c>
      <c r="Z578" s="11">
        <v>0</v>
      </c>
      <c r="AA578" s="11">
        <v>0</v>
      </c>
      <c r="AB578" s="11">
        <v>0</v>
      </c>
      <c r="AC578" s="11">
        <v>0</v>
      </c>
      <c r="AD578" s="11">
        <v>0</v>
      </c>
      <c r="AE578" s="11">
        <v>0</v>
      </c>
      <c r="AF578" s="11">
        <v>0</v>
      </c>
      <c r="AG578" s="11">
        <v>0</v>
      </c>
      <c r="AH578" s="11">
        <v>0</v>
      </c>
      <c r="AI578" s="11">
        <v>0</v>
      </c>
      <c r="AJ578" s="11">
        <v>0</v>
      </c>
      <c r="AK578" s="11">
        <v>0</v>
      </c>
      <c r="AL578" s="11">
        <v>0</v>
      </c>
      <c r="AM578" s="11">
        <v>0</v>
      </c>
      <c r="AN578" s="11">
        <v>0</v>
      </c>
      <c r="AO5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8" s="11">
        <f>Table_PBS_SQL_DB2_PBSSQL_PBS_NDP_Tina_CG_QtrlyPerformance_Final[[#This Row],[GOU REL]]+Table_PBS_SQL_DB2_PBSSQL_PBS_NDP_Tina_CG_QtrlyPerformance_Final[[#This Row],[EXT REL]]</f>
        <v>0</v>
      </c>
      <c r="AT578" s="11">
        <f>Table_PBS_SQL_DB2_PBSSQL_PBS_NDP_Tina_CG_QtrlyPerformance_Final[[#This Row],[GOU EXP]]+Table_PBS_SQL_DB2_PBSSQL_PBS_NDP_Tina_CG_QtrlyPerformance_Final[[#This Row],[EXT EXP]]</f>
        <v>0</v>
      </c>
      <c r="AU578" s="11" t="str">
        <f>IF(Table_PBS_SQL_DB2_PBSSQL_PBS_NDP_Tina_CG_QtrlyPerformance_Final[[#This Row],[Item_Code]]&gt;"300000", "Capital", "Recurrent")</f>
        <v>Recurrent</v>
      </c>
    </row>
    <row r="579" spans="1:47" x14ac:dyDescent="0.25">
      <c r="A579" t="s">
        <v>71</v>
      </c>
      <c r="B579" t="s">
        <v>72</v>
      </c>
      <c r="C579" t="s">
        <v>31</v>
      </c>
      <c r="D579" t="s">
        <v>1048</v>
      </c>
      <c r="E579" t="s">
        <v>31</v>
      </c>
      <c r="F579" t="s">
        <v>1032</v>
      </c>
      <c r="G579" t="s">
        <v>31</v>
      </c>
      <c r="H579" t="s">
        <v>1714</v>
      </c>
      <c r="I579" t="s">
        <v>493</v>
      </c>
      <c r="J579" t="s">
        <v>1715</v>
      </c>
      <c r="K579" t="s">
        <v>73</v>
      </c>
      <c r="L579" t="s">
        <v>1716</v>
      </c>
      <c r="M579" t="s">
        <v>866</v>
      </c>
      <c r="N579" t="s">
        <v>1717</v>
      </c>
      <c r="O579" t="s">
        <v>924</v>
      </c>
      <c r="P579" t="s">
        <v>925</v>
      </c>
      <c r="Q579" s="11">
        <v>0</v>
      </c>
      <c r="R579" s="11">
        <v>0</v>
      </c>
      <c r="S579" s="11">
        <v>0</v>
      </c>
      <c r="T579" s="11">
        <v>0</v>
      </c>
      <c r="U579" s="11">
        <v>620000000</v>
      </c>
      <c r="V579" s="11">
        <v>0</v>
      </c>
      <c r="W579" s="11">
        <v>0</v>
      </c>
      <c r="X579" s="11">
        <v>0</v>
      </c>
      <c r="Y579" s="11">
        <v>0</v>
      </c>
      <c r="Z579" s="11">
        <v>0</v>
      </c>
      <c r="AA579" s="11">
        <v>0</v>
      </c>
      <c r="AB579" s="11">
        <v>0</v>
      </c>
      <c r="AC579" s="11">
        <v>0</v>
      </c>
      <c r="AD579" s="11">
        <v>0</v>
      </c>
      <c r="AE579" s="11">
        <v>0</v>
      </c>
      <c r="AF579" s="11">
        <v>0</v>
      </c>
      <c r="AG579" s="11">
        <v>0</v>
      </c>
      <c r="AH579" s="11">
        <v>0</v>
      </c>
      <c r="AI579" s="11">
        <v>0</v>
      </c>
      <c r="AJ579" s="11">
        <v>0</v>
      </c>
      <c r="AK579" s="11">
        <v>0</v>
      </c>
      <c r="AL579" s="11">
        <v>0</v>
      </c>
      <c r="AM579" s="11">
        <v>0</v>
      </c>
      <c r="AN579" s="11">
        <v>0</v>
      </c>
      <c r="AO5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79" s="11">
        <f>Table_PBS_SQL_DB2_PBSSQL_PBS_NDP_Tina_CG_QtrlyPerformance_Final[[#This Row],[GOU REL]]+Table_PBS_SQL_DB2_PBSSQL_PBS_NDP_Tina_CG_QtrlyPerformance_Final[[#This Row],[EXT REL]]</f>
        <v>0</v>
      </c>
      <c r="AT579" s="11">
        <f>Table_PBS_SQL_DB2_PBSSQL_PBS_NDP_Tina_CG_QtrlyPerformance_Final[[#This Row],[GOU EXP]]+Table_PBS_SQL_DB2_PBSSQL_PBS_NDP_Tina_CG_QtrlyPerformance_Final[[#This Row],[EXT EXP]]</f>
        <v>0</v>
      </c>
      <c r="AU579" s="11" t="str">
        <f>IF(Table_PBS_SQL_DB2_PBSSQL_PBS_NDP_Tina_CG_QtrlyPerformance_Final[[#This Row],[Item_Code]]&gt;"300000", "Capital", "Recurrent")</f>
        <v>Recurrent</v>
      </c>
    </row>
    <row r="580" spans="1:47" x14ac:dyDescent="0.25">
      <c r="A580" t="s">
        <v>71</v>
      </c>
      <c r="B580" t="s">
        <v>72</v>
      </c>
      <c r="C580" t="s">
        <v>31</v>
      </c>
      <c r="D580" t="s">
        <v>1048</v>
      </c>
      <c r="E580" t="s">
        <v>31</v>
      </c>
      <c r="F580" t="s">
        <v>1032</v>
      </c>
      <c r="G580" t="s">
        <v>31</v>
      </c>
      <c r="H580" t="s">
        <v>1714</v>
      </c>
      <c r="I580" t="s">
        <v>493</v>
      </c>
      <c r="J580" t="s">
        <v>1715</v>
      </c>
      <c r="K580" t="s">
        <v>73</v>
      </c>
      <c r="L580" t="s">
        <v>1716</v>
      </c>
      <c r="M580" t="s">
        <v>866</v>
      </c>
      <c r="N580" t="s">
        <v>1717</v>
      </c>
      <c r="O580" t="s">
        <v>934</v>
      </c>
      <c r="P580" t="s">
        <v>935</v>
      </c>
      <c r="Q580" s="11">
        <v>0</v>
      </c>
      <c r="R580" s="11">
        <v>0</v>
      </c>
      <c r="S580" s="11">
        <v>0</v>
      </c>
      <c r="T580" s="11">
        <v>0</v>
      </c>
      <c r="U580" s="11">
        <v>250000000</v>
      </c>
      <c r="V580" s="11">
        <v>0</v>
      </c>
      <c r="W580" s="11">
        <v>0</v>
      </c>
      <c r="X580" s="11">
        <v>0</v>
      </c>
      <c r="Y580" s="11">
        <v>0</v>
      </c>
      <c r="Z580" s="11">
        <v>0</v>
      </c>
      <c r="AA580" s="11">
        <v>0</v>
      </c>
      <c r="AB580" s="11">
        <v>0</v>
      </c>
      <c r="AC580" s="11">
        <v>0</v>
      </c>
      <c r="AD580" s="11">
        <v>0</v>
      </c>
      <c r="AE580" s="11">
        <v>0</v>
      </c>
      <c r="AF580" s="11">
        <v>0</v>
      </c>
      <c r="AG580" s="11">
        <v>0</v>
      </c>
      <c r="AH580" s="11">
        <v>0</v>
      </c>
      <c r="AI580" s="11">
        <v>0</v>
      </c>
      <c r="AJ580" s="11">
        <v>0</v>
      </c>
      <c r="AK580" s="11">
        <v>0</v>
      </c>
      <c r="AL580" s="11">
        <v>0</v>
      </c>
      <c r="AM580" s="11">
        <v>0</v>
      </c>
      <c r="AN580" s="11">
        <v>0</v>
      </c>
      <c r="AO5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0" s="11">
        <f>Table_PBS_SQL_DB2_PBSSQL_PBS_NDP_Tina_CG_QtrlyPerformance_Final[[#This Row],[GOU REL]]+Table_PBS_SQL_DB2_PBSSQL_PBS_NDP_Tina_CG_QtrlyPerformance_Final[[#This Row],[EXT REL]]</f>
        <v>0</v>
      </c>
      <c r="AT580" s="11">
        <f>Table_PBS_SQL_DB2_PBSSQL_PBS_NDP_Tina_CG_QtrlyPerformance_Final[[#This Row],[GOU EXP]]+Table_PBS_SQL_DB2_PBSSQL_PBS_NDP_Tina_CG_QtrlyPerformance_Final[[#This Row],[EXT EXP]]</f>
        <v>0</v>
      </c>
      <c r="AU580" s="11" t="str">
        <f>IF(Table_PBS_SQL_DB2_PBSSQL_PBS_NDP_Tina_CG_QtrlyPerformance_Final[[#This Row],[Item_Code]]&gt;"300000", "Capital", "Recurrent")</f>
        <v>Capital</v>
      </c>
    </row>
    <row r="581" spans="1:47" x14ac:dyDescent="0.25">
      <c r="A581" t="s">
        <v>71</v>
      </c>
      <c r="B581" t="s">
        <v>72</v>
      </c>
      <c r="C581" t="s">
        <v>31</v>
      </c>
      <c r="D581" t="s">
        <v>1048</v>
      </c>
      <c r="E581" t="s">
        <v>31</v>
      </c>
      <c r="F581" t="s">
        <v>1032</v>
      </c>
      <c r="G581" t="s">
        <v>31</v>
      </c>
      <c r="H581" t="s">
        <v>1714</v>
      </c>
      <c r="I581" t="s">
        <v>493</v>
      </c>
      <c r="J581" t="s">
        <v>1715</v>
      </c>
      <c r="K581" t="s">
        <v>73</v>
      </c>
      <c r="L581" t="s">
        <v>1716</v>
      </c>
      <c r="M581" t="s">
        <v>866</v>
      </c>
      <c r="N581" t="s">
        <v>1717</v>
      </c>
      <c r="O581" t="s">
        <v>1155</v>
      </c>
      <c r="P581" t="s">
        <v>1156</v>
      </c>
      <c r="Q581" s="11">
        <v>0</v>
      </c>
      <c r="R581" s="11">
        <v>0</v>
      </c>
      <c r="S581" s="11">
        <v>0</v>
      </c>
      <c r="T581" s="11">
        <v>0</v>
      </c>
      <c r="U581" s="11">
        <v>3124203152</v>
      </c>
      <c r="V581" s="11">
        <v>0</v>
      </c>
      <c r="W581" s="11">
        <v>0</v>
      </c>
      <c r="X581" s="11">
        <v>0</v>
      </c>
      <c r="Y581" s="11">
        <v>0</v>
      </c>
      <c r="Z581" s="11">
        <v>0</v>
      </c>
      <c r="AA581" s="11">
        <v>0</v>
      </c>
      <c r="AB581" s="11">
        <v>0</v>
      </c>
      <c r="AC581" s="11">
        <v>0</v>
      </c>
      <c r="AD581" s="11">
        <v>0</v>
      </c>
      <c r="AE581" s="11">
        <v>0</v>
      </c>
      <c r="AF581" s="11">
        <v>0</v>
      </c>
      <c r="AG581" s="11">
        <v>0</v>
      </c>
      <c r="AH581" s="11">
        <v>0</v>
      </c>
      <c r="AI581" s="11">
        <v>0</v>
      </c>
      <c r="AJ581" s="11">
        <v>0</v>
      </c>
      <c r="AK581" s="11">
        <v>0</v>
      </c>
      <c r="AL581" s="11">
        <v>0</v>
      </c>
      <c r="AM581" s="11">
        <v>0</v>
      </c>
      <c r="AN581" s="11">
        <v>0</v>
      </c>
      <c r="AO5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1" s="11">
        <f>Table_PBS_SQL_DB2_PBSSQL_PBS_NDP_Tina_CG_QtrlyPerformance_Final[[#This Row],[GOU REL]]+Table_PBS_SQL_DB2_PBSSQL_PBS_NDP_Tina_CG_QtrlyPerformance_Final[[#This Row],[EXT REL]]</f>
        <v>0</v>
      </c>
      <c r="AT581" s="11">
        <f>Table_PBS_SQL_DB2_PBSSQL_PBS_NDP_Tina_CG_QtrlyPerformance_Final[[#This Row],[GOU EXP]]+Table_PBS_SQL_DB2_PBSSQL_PBS_NDP_Tina_CG_QtrlyPerformance_Final[[#This Row],[EXT EXP]]</f>
        <v>0</v>
      </c>
      <c r="AU581" s="11" t="str">
        <f>IF(Table_PBS_SQL_DB2_PBSSQL_PBS_NDP_Tina_CG_QtrlyPerformance_Final[[#This Row],[Item_Code]]&gt;"300000", "Capital", "Recurrent")</f>
        <v>Capital</v>
      </c>
    </row>
    <row r="582" spans="1:47" x14ac:dyDescent="0.25">
      <c r="A582" t="s">
        <v>194</v>
      </c>
      <c r="B582" t="s">
        <v>195</v>
      </c>
      <c r="C582" t="s">
        <v>177</v>
      </c>
      <c r="D582" t="s">
        <v>960</v>
      </c>
      <c r="E582" t="s">
        <v>31</v>
      </c>
      <c r="F582" t="s">
        <v>961</v>
      </c>
      <c r="G582" t="s">
        <v>87</v>
      </c>
      <c r="H582" t="s">
        <v>1529</v>
      </c>
      <c r="I582" t="s">
        <v>467</v>
      </c>
      <c r="J582" t="s">
        <v>1718</v>
      </c>
      <c r="K582" t="s">
        <v>196</v>
      </c>
      <c r="L582" t="s">
        <v>1719</v>
      </c>
      <c r="M582" t="s">
        <v>1232</v>
      </c>
      <c r="N582" t="s">
        <v>1586</v>
      </c>
      <c r="O582" t="s">
        <v>1028</v>
      </c>
      <c r="P582" t="s">
        <v>1029</v>
      </c>
      <c r="Q582" s="11">
        <v>0</v>
      </c>
      <c r="R582" s="11">
        <v>0</v>
      </c>
      <c r="S582" s="11">
        <v>0</v>
      </c>
      <c r="T582" s="11">
        <v>0</v>
      </c>
      <c r="U582" s="11">
        <v>45480000</v>
      </c>
      <c r="V582" s="11">
        <v>0</v>
      </c>
      <c r="W582" s="11">
        <v>45480000</v>
      </c>
      <c r="X582" s="11">
        <v>0</v>
      </c>
      <c r="Y582" s="11">
        <v>0</v>
      </c>
      <c r="Z582" s="11">
        <v>0</v>
      </c>
      <c r="AA582" s="11">
        <v>0</v>
      </c>
      <c r="AB582" s="11">
        <v>0</v>
      </c>
      <c r="AC582" s="11">
        <v>0</v>
      </c>
      <c r="AD582" s="11">
        <v>0</v>
      </c>
      <c r="AE582" s="11">
        <v>0</v>
      </c>
      <c r="AF582" s="11">
        <v>0</v>
      </c>
      <c r="AG582" s="11">
        <v>45480000</v>
      </c>
      <c r="AH582" s="11">
        <v>20698000</v>
      </c>
      <c r="AI582" s="11">
        <v>0</v>
      </c>
      <c r="AJ582" s="11">
        <v>0</v>
      </c>
      <c r="AK582" s="11">
        <v>0</v>
      </c>
      <c r="AL582" s="11">
        <v>24782000</v>
      </c>
      <c r="AM582" s="11">
        <v>0</v>
      </c>
      <c r="AN582" s="11">
        <v>0</v>
      </c>
      <c r="AO5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45480000</v>
      </c>
      <c r="AP5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45480000</v>
      </c>
      <c r="AR5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2" s="11">
        <f>Table_PBS_SQL_DB2_PBSSQL_PBS_NDP_Tina_CG_QtrlyPerformance_Final[[#This Row],[GOU REL]]+Table_PBS_SQL_DB2_PBSSQL_PBS_NDP_Tina_CG_QtrlyPerformance_Final[[#This Row],[EXT REL]]</f>
        <v>45480000</v>
      </c>
      <c r="AT582" s="11">
        <f>Table_PBS_SQL_DB2_PBSSQL_PBS_NDP_Tina_CG_QtrlyPerformance_Final[[#This Row],[GOU EXP]]+Table_PBS_SQL_DB2_PBSSQL_PBS_NDP_Tina_CG_QtrlyPerformance_Final[[#This Row],[EXT EXP]]</f>
        <v>45480000</v>
      </c>
      <c r="AU582" s="11" t="str">
        <f>IF(Table_PBS_SQL_DB2_PBSSQL_PBS_NDP_Tina_CG_QtrlyPerformance_Final[[#This Row],[Item_Code]]&gt;"300000", "Capital", "Recurrent")</f>
        <v>Recurrent</v>
      </c>
    </row>
    <row r="583" spans="1:47" x14ac:dyDescent="0.25">
      <c r="A583" t="s">
        <v>194</v>
      </c>
      <c r="B583" t="s">
        <v>195</v>
      </c>
      <c r="C583" t="s">
        <v>177</v>
      </c>
      <c r="D583" t="s">
        <v>960</v>
      </c>
      <c r="E583" t="s">
        <v>31</v>
      </c>
      <c r="F583" t="s">
        <v>961</v>
      </c>
      <c r="G583" t="s">
        <v>87</v>
      </c>
      <c r="H583" t="s">
        <v>1529</v>
      </c>
      <c r="I583" t="s">
        <v>467</v>
      </c>
      <c r="J583" t="s">
        <v>1718</v>
      </c>
      <c r="K583" t="s">
        <v>196</v>
      </c>
      <c r="L583" t="s">
        <v>1719</v>
      </c>
      <c r="M583" t="s">
        <v>1232</v>
      </c>
      <c r="N583" t="s">
        <v>1586</v>
      </c>
      <c r="O583" t="s">
        <v>1052</v>
      </c>
      <c r="P583" t="s">
        <v>1053</v>
      </c>
      <c r="Q583" s="11">
        <v>0</v>
      </c>
      <c r="R583" s="11">
        <v>0</v>
      </c>
      <c r="S583" s="11">
        <v>0</v>
      </c>
      <c r="T583" s="11">
        <v>0</v>
      </c>
      <c r="U583" s="11">
        <v>52360000</v>
      </c>
      <c r="V583" s="11">
        <v>0</v>
      </c>
      <c r="W583" s="11">
        <v>52360000</v>
      </c>
      <c r="X583" s="11">
        <v>0</v>
      </c>
      <c r="Y583" s="11">
        <v>0</v>
      </c>
      <c r="Z583" s="11">
        <v>0</v>
      </c>
      <c r="AA583" s="11">
        <v>0</v>
      </c>
      <c r="AB583" s="11">
        <v>0</v>
      </c>
      <c r="AC583" s="11">
        <v>0</v>
      </c>
      <c r="AD583" s="11">
        <v>0</v>
      </c>
      <c r="AE583" s="11">
        <v>0</v>
      </c>
      <c r="AF583" s="11">
        <v>0</v>
      </c>
      <c r="AG583" s="11">
        <v>52360000</v>
      </c>
      <c r="AH583" s="11">
        <v>413000</v>
      </c>
      <c r="AI583" s="11">
        <v>0</v>
      </c>
      <c r="AJ583" s="11">
        <v>0</v>
      </c>
      <c r="AK583" s="11">
        <v>0</v>
      </c>
      <c r="AL583" s="11">
        <v>52360000</v>
      </c>
      <c r="AM583" s="11">
        <v>0</v>
      </c>
      <c r="AN583" s="11">
        <v>0</v>
      </c>
      <c r="AO5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52360000</v>
      </c>
      <c r="AP5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52773000</v>
      </c>
      <c r="AR5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3" s="11">
        <f>Table_PBS_SQL_DB2_PBSSQL_PBS_NDP_Tina_CG_QtrlyPerformance_Final[[#This Row],[GOU REL]]+Table_PBS_SQL_DB2_PBSSQL_PBS_NDP_Tina_CG_QtrlyPerformance_Final[[#This Row],[EXT REL]]</f>
        <v>52360000</v>
      </c>
      <c r="AT583" s="11">
        <f>Table_PBS_SQL_DB2_PBSSQL_PBS_NDP_Tina_CG_QtrlyPerformance_Final[[#This Row],[GOU EXP]]+Table_PBS_SQL_DB2_PBSSQL_PBS_NDP_Tina_CG_QtrlyPerformance_Final[[#This Row],[EXT EXP]]</f>
        <v>52773000</v>
      </c>
      <c r="AU583" s="11" t="str">
        <f>IF(Table_PBS_SQL_DB2_PBSSQL_PBS_NDP_Tina_CG_QtrlyPerformance_Final[[#This Row],[Item_Code]]&gt;"300000", "Capital", "Recurrent")</f>
        <v>Capital</v>
      </c>
    </row>
    <row r="584" spans="1:47" x14ac:dyDescent="0.25">
      <c r="A584" t="s">
        <v>198</v>
      </c>
      <c r="B584" t="s">
        <v>199</v>
      </c>
      <c r="C584" t="s">
        <v>177</v>
      </c>
      <c r="D584" t="s">
        <v>960</v>
      </c>
      <c r="E584" t="s">
        <v>31</v>
      </c>
      <c r="F584" t="s">
        <v>961</v>
      </c>
      <c r="G584" t="s">
        <v>31</v>
      </c>
      <c r="H584" t="s">
        <v>1529</v>
      </c>
      <c r="I584" t="s">
        <v>493</v>
      </c>
      <c r="J584" t="s">
        <v>864</v>
      </c>
      <c r="K584" t="s">
        <v>200</v>
      </c>
      <c r="L584" t="s">
        <v>1720</v>
      </c>
      <c r="M584" t="s">
        <v>866</v>
      </c>
      <c r="N584" t="s">
        <v>867</v>
      </c>
      <c r="O584" t="s">
        <v>1204</v>
      </c>
      <c r="P584" t="s">
        <v>1205</v>
      </c>
      <c r="Q584" s="11">
        <v>0</v>
      </c>
      <c r="R584" s="11">
        <v>0</v>
      </c>
      <c r="S584" s="11">
        <v>0</v>
      </c>
      <c r="T584" s="11">
        <v>0</v>
      </c>
      <c r="U584" s="11">
        <v>250000000</v>
      </c>
      <c r="V584" s="11">
        <v>0</v>
      </c>
      <c r="W584" s="11">
        <v>250000000</v>
      </c>
      <c r="X584" s="11">
        <v>0</v>
      </c>
      <c r="Y584" s="11">
        <v>0</v>
      </c>
      <c r="Z584" s="11">
        <v>0</v>
      </c>
      <c r="AA584" s="11">
        <v>0</v>
      </c>
      <c r="AB584" s="11">
        <v>0</v>
      </c>
      <c r="AC584" s="11">
        <v>9000000</v>
      </c>
      <c r="AD584" s="11">
        <v>0</v>
      </c>
      <c r="AE584" s="11">
        <v>0</v>
      </c>
      <c r="AF584" s="11">
        <v>0</v>
      </c>
      <c r="AG584" s="11">
        <v>218000000</v>
      </c>
      <c r="AH584" s="11">
        <v>32627000</v>
      </c>
      <c r="AI584" s="11">
        <v>0</v>
      </c>
      <c r="AJ584" s="11">
        <v>0</v>
      </c>
      <c r="AK584" s="11">
        <v>0</v>
      </c>
      <c r="AL584" s="11">
        <v>194372998</v>
      </c>
      <c r="AM584" s="11">
        <v>0</v>
      </c>
      <c r="AN584" s="11">
        <v>0</v>
      </c>
      <c r="AO5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227000000</v>
      </c>
      <c r="AP5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226999998</v>
      </c>
      <c r="AR5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4" s="11">
        <f>Table_PBS_SQL_DB2_PBSSQL_PBS_NDP_Tina_CG_QtrlyPerformance_Final[[#This Row],[GOU REL]]+Table_PBS_SQL_DB2_PBSSQL_PBS_NDP_Tina_CG_QtrlyPerformance_Final[[#This Row],[EXT REL]]</f>
        <v>227000000</v>
      </c>
      <c r="AT584" s="11">
        <f>Table_PBS_SQL_DB2_PBSSQL_PBS_NDP_Tina_CG_QtrlyPerformance_Final[[#This Row],[GOU EXP]]+Table_PBS_SQL_DB2_PBSSQL_PBS_NDP_Tina_CG_QtrlyPerformance_Final[[#This Row],[EXT EXP]]</f>
        <v>226999998</v>
      </c>
      <c r="AU584" s="11" t="str">
        <f>IF(Table_PBS_SQL_DB2_PBSSQL_PBS_NDP_Tina_CG_QtrlyPerformance_Final[[#This Row],[Item_Code]]&gt;"300000", "Capital", "Recurrent")</f>
        <v>Capital</v>
      </c>
    </row>
    <row r="585" spans="1:47" x14ac:dyDescent="0.25">
      <c r="A585" t="s">
        <v>1721</v>
      </c>
      <c r="B585" t="s">
        <v>1722</v>
      </c>
      <c r="C585" t="s">
        <v>293</v>
      </c>
      <c r="D585" t="s">
        <v>1206</v>
      </c>
      <c r="E585" t="s">
        <v>31</v>
      </c>
      <c r="F585" t="s">
        <v>1207</v>
      </c>
      <c r="G585" t="s">
        <v>75</v>
      </c>
      <c r="H585" t="s">
        <v>1723</v>
      </c>
      <c r="I585" t="s">
        <v>493</v>
      </c>
      <c r="J585" t="s">
        <v>1724</v>
      </c>
      <c r="K585" t="s">
        <v>1725</v>
      </c>
      <c r="L585" t="s">
        <v>1726</v>
      </c>
      <c r="M585" t="s">
        <v>1232</v>
      </c>
      <c r="N585" t="s">
        <v>1586</v>
      </c>
      <c r="O585" t="s">
        <v>1626</v>
      </c>
      <c r="P585" t="s">
        <v>1627</v>
      </c>
      <c r="Q585" s="11">
        <v>0</v>
      </c>
      <c r="R585" s="11">
        <v>0</v>
      </c>
      <c r="S585" s="11">
        <v>0</v>
      </c>
      <c r="T585" s="11">
        <v>0</v>
      </c>
      <c r="U585" s="11">
        <v>2000000000</v>
      </c>
      <c r="V585" s="11">
        <v>0</v>
      </c>
      <c r="W585" s="11">
        <v>2000000000</v>
      </c>
      <c r="X585" s="11">
        <v>0</v>
      </c>
      <c r="Y585" s="11">
        <v>0</v>
      </c>
      <c r="Z585" s="11">
        <v>0</v>
      </c>
      <c r="AA585" s="11">
        <v>0</v>
      </c>
      <c r="AB585" s="11">
        <v>0</v>
      </c>
      <c r="AC585" s="11">
        <v>0</v>
      </c>
      <c r="AD585" s="11">
        <v>0</v>
      </c>
      <c r="AE585" s="11">
        <v>0</v>
      </c>
      <c r="AF585" s="11">
        <v>0</v>
      </c>
      <c r="AG585" s="11">
        <v>0</v>
      </c>
      <c r="AH585" s="11">
        <v>0</v>
      </c>
      <c r="AI585" s="11">
        <v>0</v>
      </c>
      <c r="AJ585" s="11">
        <v>0</v>
      </c>
      <c r="AK585" s="11">
        <v>0</v>
      </c>
      <c r="AL585" s="11">
        <v>0</v>
      </c>
      <c r="AM585" s="11">
        <v>0</v>
      </c>
      <c r="AN585" s="11">
        <v>0</v>
      </c>
      <c r="AO5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5" s="11">
        <f>Table_PBS_SQL_DB2_PBSSQL_PBS_NDP_Tina_CG_QtrlyPerformance_Final[[#This Row],[GOU REL]]+Table_PBS_SQL_DB2_PBSSQL_PBS_NDP_Tina_CG_QtrlyPerformance_Final[[#This Row],[EXT REL]]</f>
        <v>0</v>
      </c>
      <c r="AT585" s="11">
        <f>Table_PBS_SQL_DB2_PBSSQL_PBS_NDP_Tina_CG_QtrlyPerformance_Final[[#This Row],[GOU EXP]]+Table_PBS_SQL_DB2_PBSSQL_PBS_NDP_Tina_CG_QtrlyPerformance_Final[[#This Row],[EXT EXP]]</f>
        <v>0</v>
      </c>
      <c r="AU585" s="11" t="str">
        <f>IF(Table_PBS_SQL_DB2_PBSSQL_PBS_NDP_Tina_CG_QtrlyPerformance_Final[[#This Row],[Item_Code]]&gt;"300000", "Capital", "Recurrent")</f>
        <v>Capital</v>
      </c>
    </row>
    <row r="586" spans="1:47" x14ac:dyDescent="0.25">
      <c r="A586" t="s">
        <v>1721</v>
      </c>
      <c r="B586" t="s">
        <v>1722</v>
      </c>
      <c r="C586" t="s">
        <v>293</v>
      </c>
      <c r="D586" t="s">
        <v>1206</v>
      </c>
      <c r="E586" t="s">
        <v>31</v>
      </c>
      <c r="F586" t="s">
        <v>1207</v>
      </c>
      <c r="G586" t="s">
        <v>75</v>
      </c>
      <c r="H586" t="s">
        <v>1723</v>
      </c>
      <c r="I586" t="s">
        <v>493</v>
      </c>
      <c r="J586" t="s">
        <v>1724</v>
      </c>
      <c r="K586" t="s">
        <v>1725</v>
      </c>
      <c r="L586" t="s">
        <v>1726</v>
      </c>
      <c r="M586" t="s">
        <v>866</v>
      </c>
      <c r="N586" t="s">
        <v>867</v>
      </c>
      <c r="O586" t="s">
        <v>934</v>
      </c>
      <c r="P586" t="s">
        <v>935</v>
      </c>
      <c r="Q586" s="11">
        <v>0</v>
      </c>
      <c r="R586" s="11">
        <v>0</v>
      </c>
      <c r="S586" s="11">
        <v>0</v>
      </c>
      <c r="T586" s="11">
        <v>0</v>
      </c>
      <c r="U586" s="11">
        <v>580000000</v>
      </c>
      <c r="V586" s="11">
        <v>0</v>
      </c>
      <c r="W586" s="11">
        <v>580000000</v>
      </c>
      <c r="X586" s="11">
        <v>0</v>
      </c>
      <c r="Y586" s="11">
        <v>0</v>
      </c>
      <c r="Z586" s="11">
        <v>0</v>
      </c>
      <c r="AA586" s="11">
        <v>0</v>
      </c>
      <c r="AB586" s="11">
        <v>0</v>
      </c>
      <c r="AC586" s="11">
        <v>0</v>
      </c>
      <c r="AD586" s="11">
        <v>0</v>
      </c>
      <c r="AE586" s="11">
        <v>0</v>
      </c>
      <c r="AF586" s="11">
        <v>0</v>
      </c>
      <c r="AG586" s="11">
        <v>0</v>
      </c>
      <c r="AH586" s="11">
        <v>0</v>
      </c>
      <c r="AI586" s="11">
        <v>0</v>
      </c>
      <c r="AJ586" s="11">
        <v>0</v>
      </c>
      <c r="AK586" s="11">
        <v>580000000</v>
      </c>
      <c r="AL586" s="11">
        <v>576005025</v>
      </c>
      <c r="AM586" s="11">
        <v>0</v>
      </c>
      <c r="AN586" s="11">
        <v>0</v>
      </c>
      <c r="AO5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580000000</v>
      </c>
      <c r="AP5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576005025</v>
      </c>
      <c r="AR5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6" s="11">
        <f>Table_PBS_SQL_DB2_PBSSQL_PBS_NDP_Tina_CG_QtrlyPerformance_Final[[#This Row],[GOU REL]]+Table_PBS_SQL_DB2_PBSSQL_PBS_NDP_Tina_CG_QtrlyPerformance_Final[[#This Row],[EXT REL]]</f>
        <v>580000000</v>
      </c>
      <c r="AT586" s="11">
        <f>Table_PBS_SQL_DB2_PBSSQL_PBS_NDP_Tina_CG_QtrlyPerformance_Final[[#This Row],[GOU EXP]]+Table_PBS_SQL_DB2_PBSSQL_PBS_NDP_Tina_CG_QtrlyPerformance_Final[[#This Row],[EXT EXP]]</f>
        <v>576005025</v>
      </c>
      <c r="AU586" s="11" t="str">
        <f>IF(Table_PBS_SQL_DB2_PBSSQL_PBS_NDP_Tina_CG_QtrlyPerformance_Final[[#This Row],[Item_Code]]&gt;"300000", "Capital", "Recurrent")</f>
        <v>Capital</v>
      </c>
    </row>
    <row r="587" spans="1:47" x14ac:dyDescent="0.25">
      <c r="A587" t="s">
        <v>351</v>
      </c>
      <c r="B587" t="s">
        <v>352</v>
      </c>
      <c r="C587" t="s">
        <v>293</v>
      </c>
      <c r="D587" t="s">
        <v>1487</v>
      </c>
      <c r="E587" t="s">
        <v>31</v>
      </c>
      <c r="F587" t="s">
        <v>1207</v>
      </c>
      <c r="G587" t="s">
        <v>31</v>
      </c>
      <c r="H587" t="s">
        <v>1727</v>
      </c>
      <c r="I587" t="s">
        <v>467</v>
      </c>
      <c r="J587" t="s">
        <v>1529</v>
      </c>
      <c r="K587" t="s">
        <v>353</v>
      </c>
      <c r="L587" t="s">
        <v>1728</v>
      </c>
      <c r="M587" t="s">
        <v>866</v>
      </c>
      <c r="N587" t="s">
        <v>1588</v>
      </c>
      <c r="O587" t="s">
        <v>1729</v>
      </c>
      <c r="P587" t="s">
        <v>1730</v>
      </c>
      <c r="Q587" s="11">
        <v>0</v>
      </c>
      <c r="R587" s="11">
        <v>0</v>
      </c>
      <c r="S587" s="11">
        <v>0</v>
      </c>
      <c r="T587" s="11">
        <v>0</v>
      </c>
      <c r="U587" s="11">
        <v>72000000</v>
      </c>
      <c r="V587" s="11">
        <v>0</v>
      </c>
      <c r="W587" s="11">
        <v>0</v>
      </c>
      <c r="X587" s="11">
        <v>0</v>
      </c>
      <c r="Y587" s="11">
        <v>0</v>
      </c>
      <c r="Z587" s="11">
        <v>0</v>
      </c>
      <c r="AA587" s="11">
        <v>0</v>
      </c>
      <c r="AB587" s="11">
        <v>0</v>
      </c>
      <c r="AC587" s="11">
        <v>0</v>
      </c>
      <c r="AD587" s="11">
        <v>0</v>
      </c>
      <c r="AE587" s="11">
        <v>0</v>
      </c>
      <c r="AF587" s="11">
        <v>0</v>
      </c>
      <c r="AG587" s="11">
        <v>0</v>
      </c>
      <c r="AH587" s="11">
        <v>0</v>
      </c>
      <c r="AI587" s="11">
        <v>0</v>
      </c>
      <c r="AJ587" s="11">
        <v>0</v>
      </c>
      <c r="AK587" s="11">
        <v>0</v>
      </c>
      <c r="AL587" s="11">
        <v>0</v>
      </c>
      <c r="AM587" s="11">
        <v>0</v>
      </c>
      <c r="AN587" s="11">
        <v>0</v>
      </c>
      <c r="AO5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7" s="11">
        <f>Table_PBS_SQL_DB2_PBSSQL_PBS_NDP_Tina_CG_QtrlyPerformance_Final[[#This Row],[GOU REL]]+Table_PBS_SQL_DB2_PBSSQL_PBS_NDP_Tina_CG_QtrlyPerformance_Final[[#This Row],[EXT REL]]</f>
        <v>0</v>
      </c>
      <c r="AT587" s="11">
        <f>Table_PBS_SQL_DB2_PBSSQL_PBS_NDP_Tina_CG_QtrlyPerformance_Final[[#This Row],[GOU EXP]]+Table_PBS_SQL_DB2_PBSSQL_PBS_NDP_Tina_CG_QtrlyPerformance_Final[[#This Row],[EXT EXP]]</f>
        <v>0</v>
      </c>
      <c r="AU587" s="11" t="str">
        <f>IF(Table_PBS_SQL_DB2_PBSSQL_PBS_NDP_Tina_CG_QtrlyPerformance_Final[[#This Row],[Item_Code]]&gt;"300000", "Capital", "Recurrent")</f>
        <v>Recurrent</v>
      </c>
    </row>
    <row r="588" spans="1:47" x14ac:dyDescent="0.25">
      <c r="A588" t="s">
        <v>351</v>
      </c>
      <c r="B588" t="s">
        <v>352</v>
      </c>
      <c r="C588" t="s">
        <v>293</v>
      </c>
      <c r="D588" t="s">
        <v>1487</v>
      </c>
      <c r="E588" t="s">
        <v>31</v>
      </c>
      <c r="F588" t="s">
        <v>1207</v>
      </c>
      <c r="G588" t="s">
        <v>31</v>
      </c>
      <c r="H588" t="s">
        <v>1727</v>
      </c>
      <c r="I588" t="s">
        <v>467</v>
      </c>
      <c r="J588" t="s">
        <v>1529</v>
      </c>
      <c r="K588" t="s">
        <v>353</v>
      </c>
      <c r="L588" t="s">
        <v>1728</v>
      </c>
      <c r="M588" t="s">
        <v>866</v>
      </c>
      <c r="N588" t="s">
        <v>1588</v>
      </c>
      <c r="O588" t="s">
        <v>934</v>
      </c>
      <c r="P588" t="s">
        <v>935</v>
      </c>
      <c r="Q588" s="11">
        <v>0</v>
      </c>
      <c r="R588" s="11">
        <v>0</v>
      </c>
      <c r="S588" s="11">
        <v>0</v>
      </c>
      <c r="T588" s="11">
        <v>0</v>
      </c>
      <c r="U588" s="11">
        <v>1040000000</v>
      </c>
      <c r="V588" s="11">
        <v>0</v>
      </c>
      <c r="W588" s="11">
        <v>0</v>
      </c>
      <c r="X588" s="11">
        <v>0</v>
      </c>
      <c r="Y588" s="11">
        <v>0</v>
      </c>
      <c r="Z588" s="11">
        <v>0</v>
      </c>
      <c r="AA588" s="11">
        <v>0</v>
      </c>
      <c r="AB588" s="11">
        <v>0</v>
      </c>
      <c r="AC588" s="11">
        <v>0</v>
      </c>
      <c r="AD588" s="11">
        <v>0</v>
      </c>
      <c r="AE588" s="11">
        <v>0</v>
      </c>
      <c r="AF588" s="11">
        <v>0</v>
      </c>
      <c r="AG588" s="11">
        <v>0</v>
      </c>
      <c r="AH588" s="11">
        <v>0</v>
      </c>
      <c r="AI588" s="11">
        <v>0</v>
      </c>
      <c r="AJ588" s="11">
        <v>0</v>
      </c>
      <c r="AK588" s="11">
        <v>0</v>
      </c>
      <c r="AL588" s="11">
        <v>0</v>
      </c>
      <c r="AM588" s="11">
        <v>0</v>
      </c>
      <c r="AN588" s="11">
        <v>0</v>
      </c>
      <c r="AO5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8" s="11">
        <f>Table_PBS_SQL_DB2_PBSSQL_PBS_NDP_Tina_CG_QtrlyPerformance_Final[[#This Row],[GOU REL]]+Table_PBS_SQL_DB2_PBSSQL_PBS_NDP_Tina_CG_QtrlyPerformance_Final[[#This Row],[EXT REL]]</f>
        <v>0</v>
      </c>
      <c r="AT588" s="11">
        <f>Table_PBS_SQL_DB2_PBSSQL_PBS_NDP_Tina_CG_QtrlyPerformance_Final[[#This Row],[GOU EXP]]+Table_PBS_SQL_DB2_PBSSQL_PBS_NDP_Tina_CG_QtrlyPerformance_Final[[#This Row],[EXT EXP]]</f>
        <v>0</v>
      </c>
      <c r="AU588" s="11" t="str">
        <f>IF(Table_PBS_SQL_DB2_PBSSQL_PBS_NDP_Tina_CG_QtrlyPerformance_Final[[#This Row],[Item_Code]]&gt;"300000", "Capital", "Recurrent")</f>
        <v>Capital</v>
      </c>
    </row>
    <row r="589" spans="1:47" x14ac:dyDescent="0.25">
      <c r="A589" t="s">
        <v>351</v>
      </c>
      <c r="B589" t="s">
        <v>352</v>
      </c>
      <c r="C589" t="s">
        <v>293</v>
      </c>
      <c r="D589" t="s">
        <v>1487</v>
      </c>
      <c r="E589" t="s">
        <v>31</v>
      </c>
      <c r="F589" t="s">
        <v>1207</v>
      </c>
      <c r="G589" t="s">
        <v>31</v>
      </c>
      <c r="H589" t="s">
        <v>1727</v>
      </c>
      <c r="I589" t="s">
        <v>467</v>
      </c>
      <c r="J589" t="s">
        <v>1529</v>
      </c>
      <c r="K589" t="s">
        <v>353</v>
      </c>
      <c r="L589" t="s">
        <v>1728</v>
      </c>
      <c r="M589" t="s">
        <v>866</v>
      </c>
      <c r="N589" t="s">
        <v>1588</v>
      </c>
      <c r="O589" t="s">
        <v>1204</v>
      </c>
      <c r="P589" t="s">
        <v>1205</v>
      </c>
      <c r="Q589" s="11">
        <v>0</v>
      </c>
      <c r="R589" s="11">
        <v>0</v>
      </c>
      <c r="S589" s="11">
        <v>0</v>
      </c>
      <c r="T589" s="11">
        <v>0</v>
      </c>
      <c r="U589" s="11">
        <v>59000000</v>
      </c>
      <c r="V589" s="11">
        <v>0</v>
      </c>
      <c r="W589" s="11">
        <v>0</v>
      </c>
      <c r="X589" s="11">
        <v>0</v>
      </c>
      <c r="Y589" s="11">
        <v>0</v>
      </c>
      <c r="Z589" s="11">
        <v>0</v>
      </c>
      <c r="AA589" s="11">
        <v>0</v>
      </c>
      <c r="AB589" s="11">
        <v>0</v>
      </c>
      <c r="AC589" s="11">
        <v>0</v>
      </c>
      <c r="AD589" s="11">
        <v>0</v>
      </c>
      <c r="AE589" s="11">
        <v>0</v>
      </c>
      <c r="AF589" s="11">
        <v>0</v>
      </c>
      <c r="AG589" s="11">
        <v>0</v>
      </c>
      <c r="AH589" s="11">
        <v>0</v>
      </c>
      <c r="AI589" s="11">
        <v>0</v>
      </c>
      <c r="AJ589" s="11">
        <v>0</v>
      </c>
      <c r="AK589" s="11">
        <v>0</v>
      </c>
      <c r="AL589" s="11">
        <v>0</v>
      </c>
      <c r="AM589" s="11">
        <v>0</v>
      </c>
      <c r="AN589" s="11">
        <v>0</v>
      </c>
      <c r="AO5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89" s="11">
        <f>Table_PBS_SQL_DB2_PBSSQL_PBS_NDP_Tina_CG_QtrlyPerformance_Final[[#This Row],[GOU REL]]+Table_PBS_SQL_DB2_PBSSQL_PBS_NDP_Tina_CG_QtrlyPerformance_Final[[#This Row],[EXT REL]]</f>
        <v>0</v>
      </c>
      <c r="AT589" s="11">
        <f>Table_PBS_SQL_DB2_PBSSQL_PBS_NDP_Tina_CG_QtrlyPerformance_Final[[#This Row],[GOU EXP]]+Table_PBS_SQL_DB2_PBSSQL_PBS_NDP_Tina_CG_QtrlyPerformance_Final[[#This Row],[EXT EXP]]</f>
        <v>0</v>
      </c>
      <c r="AU589" s="11" t="str">
        <f>IF(Table_PBS_SQL_DB2_PBSSQL_PBS_NDP_Tina_CG_QtrlyPerformance_Final[[#This Row],[Item_Code]]&gt;"300000", "Capital", "Recurrent")</f>
        <v>Capital</v>
      </c>
    </row>
    <row r="590" spans="1:47" x14ac:dyDescent="0.25">
      <c r="A590" t="s">
        <v>351</v>
      </c>
      <c r="B590" t="s">
        <v>352</v>
      </c>
      <c r="C590" t="s">
        <v>293</v>
      </c>
      <c r="D590" t="s">
        <v>1487</v>
      </c>
      <c r="E590" t="s">
        <v>31</v>
      </c>
      <c r="F590" t="s">
        <v>1207</v>
      </c>
      <c r="G590" t="s">
        <v>31</v>
      </c>
      <c r="H590" t="s">
        <v>1727</v>
      </c>
      <c r="I590" t="s">
        <v>467</v>
      </c>
      <c r="J590" t="s">
        <v>1529</v>
      </c>
      <c r="K590" t="s">
        <v>353</v>
      </c>
      <c r="L590" t="s">
        <v>1728</v>
      </c>
      <c r="M590" t="s">
        <v>866</v>
      </c>
      <c r="N590" t="s">
        <v>1588</v>
      </c>
      <c r="O590" t="s">
        <v>1215</v>
      </c>
      <c r="P590" t="s">
        <v>1216</v>
      </c>
      <c r="Q590" s="11">
        <v>0</v>
      </c>
      <c r="R590" s="11">
        <v>0</v>
      </c>
      <c r="S590" s="11">
        <v>0</v>
      </c>
      <c r="T590" s="11">
        <v>0</v>
      </c>
      <c r="U590" s="11">
        <v>12000000</v>
      </c>
      <c r="V590" s="11">
        <v>0</v>
      </c>
      <c r="W590" s="11">
        <v>0</v>
      </c>
      <c r="X590" s="11">
        <v>0</v>
      </c>
      <c r="Y590" s="11">
        <v>0</v>
      </c>
      <c r="Z590" s="11">
        <v>0</v>
      </c>
      <c r="AA590" s="11">
        <v>0</v>
      </c>
      <c r="AB590" s="11">
        <v>0</v>
      </c>
      <c r="AC590" s="11">
        <v>0</v>
      </c>
      <c r="AD590" s="11">
        <v>0</v>
      </c>
      <c r="AE590" s="11">
        <v>0</v>
      </c>
      <c r="AF590" s="11">
        <v>0</v>
      </c>
      <c r="AG590" s="11">
        <v>0</v>
      </c>
      <c r="AH590" s="11">
        <v>0</v>
      </c>
      <c r="AI590" s="11">
        <v>0</v>
      </c>
      <c r="AJ590" s="11">
        <v>0</v>
      </c>
      <c r="AK590" s="11">
        <v>0</v>
      </c>
      <c r="AL590" s="11">
        <v>0</v>
      </c>
      <c r="AM590" s="11">
        <v>0</v>
      </c>
      <c r="AN590" s="11">
        <v>0</v>
      </c>
      <c r="AO5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0" s="11">
        <f>Table_PBS_SQL_DB2_PBSSQL_PBS_NDP_Tina_CG_QtrlyPerformance_Final[[#This Row],[GOU REL]]+Table_PBS_SQL_DB2_PBSSQL_PBS_NDP_Tina_CG_QtrlyPerformance_Final[[#This Row],[EXT REL]]</f>
        <v>0</v>
      </c>
      <c r="AT590" s="11">
        <f>Table_PBS_SQL_DB2_PBSSQL_PBS_NDP_Tina_CG_QtrlyPerformance_Final[[#This Row],[GOU EXP]]+Table_PBS_SQL_DB2_PBSSQL_PBS_NDP_Tina_CG_QtrlyPerformance_Final[[#This Row],[EXT EXP]]</f>
        <v>0</v>
      </c>
      <c r="AU590" s="11" t="str">
        <f>IF(Table_PBS_SQL_DB2_PBSSQL_PBS_NDP_Tina_CG_QtrlyPerformance_Final[[#This Row],[Item_Code]]&gt;"300000", "Capital", "Recurrent")</f>
        <v>Capital</v>
      </c>
    </row>
    <row r="591" spans="1:47" x14ac:dyDescent="0.25">
      <c r="A591" t="s">
        <v>351</v>
      </c>
      <c r="B591" t="s">
        <v>352</v>
      </c>
      <c r="C591" t="s">
        <v>293</v>
      </c>
      <c r="D591" t="s">
        <v>1487</v>
      </c>
      <c r="E591" t="s">
        <v>31</v>
      </c>
      <c r="F591" t="s">
        <v>1207</v>
      </c>
      <c r="G591" t="s">
        <v>31</v>
      </c>
      <c r="H591" t="s">
        <v>1727</v>
      </c>
      <c r="I591" t="s">
        <v>467</v>
      </c>
      <c r="J591" t="s">
        <v>1529</v>
      </c>
      <c r="K591" t="s">
        <v>353</v>
      </c>
      <c r="L591" t="s">
        <v>1728</v>
      </c>
      <c r="M591" t="s">
        <v>866</v>
      </c>
      <c r="N591" t="s">
        <v>1588</v>
      </c>
      <c r="O591" t="s">
        <v>957</v>
      </c>
      <c r="P591" t="s">
        <v>958</v>
      </c>
      <c r="Q591" s="11">
        <v>0</v>
      </c>
      <c r="R591" s="11">
        <v>0</v>
      </c>
      <c r="S591" s="11">
        <v>0</v>
      </c>
      <c r="T591" s="11">
        <v>0</v>
      </c>
      <c r="U591" s="11">
        <v>17000000</v>
      </c>
      <c r="V591" s="11">
        <v>0</v>
      </c>
      <c r="W591" s="11">
        <v>0</v>
      </c>
      <c r="X591" s="11">
        <v>0</v>
      </c>
      <c r="Y591" s="11">
        <v>0</v>
      </c>
      <c r="Z591" s="11">
        <v>0</v>
      </c>
      <c r="AA591" s="11">
        <v>0</v>
      </c>
      <c r="AB591" s="11">
        <v>0</v>
      </c>
      <c r="AC591" s="11">
        <v>0</v>
      </c>
      <c r="AD591" s="11">
        <v>0</v>
      </c>
      <c r="AE591" s="11">
        <v>0</v>
      </c>
      <c r="AF591" s="11">
        <v>0</v>
      </c>
      <c r="AG591" s="11">
        <v>0</v>
      </c>
      <c r="AH591" s="11">
        <v>0</v>
      </c>
      <c r="AI591" s="11">
        <v>0</v>
      </c>
      <c r="AJ591" s="11">
        <v>0</v>
      </c>
      <c r="AK591" s="11">
        <v>0</v>
      </c>
      <c r="AL591" s="11">
        <v>0</v>
      </c>
      <c r="AM591" s="11">
        <v>0</v>
      </c>
      <c r="AN591" s="11">
        <v>0</v>
      </c>
      <c r="AO5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1" s="11">
        <f>Table_PBS_SQL_DB2_PBSSQL_PBS_NDP_Tina_CG_QtrlyPerformance_Final[[#This Row],[GOU REL]]+Table_PBS_SQL_DB2_PBSSQL_PBS_NDP_Tina_CG_QtrlyPerformance_Final[[#This Row],[EXT REL]]</f>
        <v>0</v>
      </c>
      <c r="AT591" s="11">
        <f>Table_PBS_SQL_DB2_PBSSQL_PBS_NDP_Tina_CG_QtrlyPerformance_Final[[#This Row],[GOU EXP]]+Table_PBS_SQL_DB2_PBSSQL_PBS_NDP_Tina_CG_QtrlyPerformance_Final[[#This Row],[EXT EXP]]</f>
        <v>0</v>
      </c>
      <c r="AU591" s="11" t="str">
        <f>IF(Table_PBS_SQL_DB2_PBSSQL_PBS_NDP_Tina_CG_QtrlyPerformance_Final[[#This Row],[Item_Code]]&gt;"300000", "Capital", "Recurrent")</f>
        <v>Capital</v>
      </c>
    </row>
    <row r="592" spans="1:47" x14ac:dyDescent="0.25">
      <c r="A592" t="s">
        <v>355</v>
      </c>
      <c r="B592" t="s">
        <v>356</v>
      </c>
      <c r="C592" t="s">
        <v>293</v>
      </c>
      <c r="D592" t="s">
        <v>1206</v>
      </c>
      <c r="E592" t="s">
        <v>31</v>
      </c>
      <c r="F592" t="s">
        <v>1207</v>
      </c>
      <c r="G592" t="s">
        <v>75</v>
      </c>
      <c r="H592" t="s">
        <v>1731</v>
      </c>
      <c r="I592" t="s">
        <v>666</v>
      </c>
      <c r="J592" t="s">
        <v>1732</v>
      </c>
      <c r="K592" t="s">
        <v>357</v>
      </c>
      <c r="L592" t="s">
        <v>1733</v>
      </c>
      <c r="M592" t="s">
        <v>866</v>
      </c>
      <c r="N592" t="s">
        <v>867</v>
      </c>
      <c r="O592" t="s">
        <v>1589</v>
      </c>
      <c r="P592" t="s">
        <v>1590</v>
      </c>
      <c r="Q592" s="11">
        <v>0</v>
      </c>
      <c r="R592" s="11">
        <v>0</v>
      </c>
      <c r="S592" s="11">
        <v>0</v>
      </c>
      <c r="T592" s="11">
        <v>0</v>
      </c>
      <c r="U592" s="11">
        <v>0</v>
      </c>
      <c r="V592" s="11">
        <v>0</v>
      </c>
      <c r="W592" s="11">
        <v>1000000000</v>
      </c>
      <c r="X592" s="11">
        <v>0</v>
      </c>
      <c r="Y592" s="11">
        <v>0</v>
      </c>
      <c r="Z592" s="11">
        <v>0</v>
      </c>
      <c r="AA592" s="11">
        <v>0</v>
      </c>
      <c r="AB592" s="11">
        <v>0</v>
      </c>
      <c r="AC592" s="11">
        <v>106113243</v>
      </c>
      <c r="AD592" s="11">
        <v>0</v>
      </c>
      <c r="AE592" s="11">
        <v>0</v>
      </c>
      <c r="AF592" s="11">
        <v>0</v>
      </c>
      <c r="AG592" s="11">
        <v>0</v>
      </c>
      <c r="AH592" s="11">
        <v>0</v>
      </c>
      <c r="AI592" s="11">
        <v>0</v>
      </c>
      <c r="AJ592" s="11">
        <v>0</v>
      </c>
      <c r="AK592" s="11">
        <v>652193796</v>
      </c>
      <c r="AL592" s="11">
        <v>757817720</v>
      </c>
      <c r="AM592" s="11">
        <v>0</v>
      </c>
      <c r="AN592" s="11">
        <v>0</v>
      </c>
      <c r="AO5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758307039</v>
      </c>
      <c r="AP5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757817720</v>
      </c>
      <c r="AR5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2" s="11">
        <f>Table_PBS_SQL_DB2_PBSSQL_PBS_NDP_Tina_CG_QtrlyPerformance_Final[[#This Row],[GOU REL]]+Table_PBS_SQL_DB2_PBSSQL_PBS_NDP_Tina_CG_QtrlyPerformance_Final[[#This Row],[EXT REL]]</f>
        <v>758307039</v>
      </c>
      <c r="AT592" s="11">
        <f>Table_PBS_SQL_DB2_PBSSQL_PBS_NDP_Tina_CG_QtrlyPerformance_Final[[#This Row],[GOU EXP]]+Table_PBS_SQL_DB2_PBSSQL_PBS_NDP_Tina_CG_QtrlyPerformance_Final[[#This Row],[EXT EXP]]</f>
        <v>757817720</v>
      </c>
      <c r="AU592" s="11" t="str">
        <f>IF(Table_PBS_SQL_DB2_PBSSQL_PBS_NDP_Tina_CG_QtrlyPerformance_Final[[#This Row],[Item_Code]]&gt;"300000", "Capital", "Recurrent")</f>
        <v>Capital</v>
      </c>
    </row>
    <row r="593" spans="1:47" x14ac:dyDescent="0.25">
      <c r="A593" t="s">
        <v>355</v>
      </c>
      <c r="B593" t="s">
        <v>356</v>
      </c>
      <c r="C593" t="s">
        <v>293</v>
      </c>
      <c r="D593" t="s">
        <v>1487</v>
      </c>
      <c r="E593" t="s">
        <v>31</v>
      </c>
      <c r="F593" t="s">
        <v>1207</v>
      </c>
      <c r="G593" t="s">
        <v>75</v>
      </c>
      <c r="H593" t="s">
        <v>1731</v>
      </c>
      <c r="I593" t="s">
        <v>666</v>
      </c>
      <c r="J593" t="s">
        <v>1732</v>
      </c>
      <c r="K593" t="s">
        <v>357</v>
      </c>
      <c r="L593" t="s">
        <v>1733</v>
      </c>
      <c r="M593" t="s">
        <v>866</v>
      </c>
      <c r="N593" t="s">
        <v>1588</v>
      </c>
      <c r="O593" t="s">
        <v>934</v>
      </c>
      <c r="P593" t="s">
        <v>935</v>
      </c>
      <c r="Q593" s="11">
        <v>0</v>
      </c>
      <c r="R593" s="11">
        <v>600000000</v>
      </c>
      <c r="S593" s="11">
        <v>0</v>
      </c>
      <c r="T593" s="11">
        <v>600000000</v>
      </c>
      <c r="U593" s="11">
        <v>600000000</v>
      </c>
      <c r="V593" s="11">
        <v>0</v>
      </c>
      <c r="W593" s="11">
        <v>0</v>
      </c>
      <c r="X593" s="11">
        <v>0</v>
      </c>
      <c r="Y593" s="11">
        <v>0</v>
      </c>
      <c r="Z593" s="11">
        <v>0</v>
      </c>
      <c r="AA593" s="11">
        <v>0</v>
      </c>
      <c r="AB593" s="11">
        <v>0</v>
      </c>
      <c r="AC593" s="11">
        <v>0</v>
      </c>
      <c r="AD593" s="11">
        <v>0</v>
      </c>
      <c r="AE593" s="11">
        <v>0</v>
      </c>
      <c r="AF593" s="11">
        <v>0</v>
      </c>
      <c r="AG593" s="11">
        <v>0</v>
      </c>
      <c r="AH593" s="11">
        <v>0</v>
      </c>
      <c r="AI593" s="11">
        <v>0</v>
      </c>
      <c r="AJ593" s="11">
        <v>0</v>
      </c>
      <c r="AK593" s="11">
        <v>0</v>
      </c>
      <c r="AL593" s="11">
        <v>0</v>
      </c>
      <c r="AM593" s="11">
        <v>0</v>
      </c>
      <c r="AN593" s="11">
        <v>0</v>
      </c>
      <c r="AO5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3" s="11">
        <f>Table_PBS_SQL_DB2_PBSSQL_PBS_NDP_Tina_CG_QtrlyPerformance_Final[[#This Row],[GOU REL]]+Table_PBS_SQL_DB2_PBSSQL_PBS_NDP_Tina_CG_QtrlyPerformance_Final[[#This Row],[EXT REL]]</f>
        <v>0</v>
      </c>
      <c r="AT593" s="11">
        <f>Table_PBS_SQL_DB2_PBSSQL_PBS_NDP_Tina_CG_QtrlyPerformance_Final[[#This Row],[GOU EXP]]+Table_PBS_SQL_DB2_PBSSQL_PBS_NDP_Tina_CG_QtrlyPerformance_Final[[#This Row],[EXT EXP]]</f>
        <v>0</v>
      </c>
      <c r="AU593" s="11" t="str">
        <f>IF(Table_PBS_SQL_DB2_PBSSQL_PBS_NDP_Tina_CG_QtrlyPerformance_Final[[#This Row],[Item_Code]]&gt;"300000", "Capital", "Recurrent")</f>
        <v>Capital</v>
      </c>
    </row>
    <row r="594" spans="1:47" x14ac:dyDescent="0.25">
      <c r="A594" t="s">
        <v>355</v>
      </c>
      <c r="B594" t="s">
        <v>356</v>
      </c>
      <c r="C594" t="s">
        <v>293</v>
      </c>
      <c r="D594" t="s">
        <v>1487</v>
      </c>
      <c r="E594" t="s">
        <v>31</v>
      </c>
      <c r="F594" t="s">
        <v>1207</v>
      </c>
      <c r="G594" t="s">
        <v>75</v>
      </c>
      <c r="H594" t="s">
        <v>1731</v>
      </c>
      <c r="I594" t="s">
        <v>666</v>
      </c>
      <c r="J594" t="s">
        <v>1732</v>
      </c>
      <c r="K594" t="s">
        <v>357</v>
      </c>
      <c r="L594" t="s">
        <v>1733</v>
      </c>
      <c r="M594" t="s">
        <v>866</v>
      </c>
      <c r="N594" t="s">
        <v>1588</v>
      </c>
      <c r="O594" t="s">
        <v>1215</v>
      </c>
      <c r="P594" t="s">
        <v>1216</v>
      </c>
      <c r="Q594" s="11">
        <v>0</v>
      </c>
      <c r="R594" s="11">
        <v>0</v>
      </c>
      <c r="S594" s="11">
        <v>0</v>
      </c>
      <c r="T594" s="11">
        <v>0</v>
      </c>
      <c r="U594" s="11">
        <v>890000000</v>
      </c>
      <c r="V594" s="11">
        <v>0</v>
      </c>
      <c r="W594" s="11">
        <v>0</v>
      </c>
      <c r="X594" s="11">
        <v>0</v>
      </c>
      <c r="Y594" s="11">
        <v>0</v>
      </c>
      <c r="Z594" s="11">
        <v>0</v>
      </c>
      <c r="AA594" s="11">
        <v>0</v>
      </c>
      <c r="AB594" s="11">
        <v>0</v>
      </c>
      <c r="AC594" s="11">
        <v>0</v>
      </c>
      <c r="AD594" s="11">
        <v>0</v>
      </c>
      <c r="AE594" s="11">
        <v>0</v>
      </c>
      <c r="AF594" s="11">
        <v>0</v>
      </c>
      <c r="AG594" s="11">
        <v>0</v>
      </c>
      <c r="AH594" s="11">
        <v>0</v>
      </c>
      <c r="AI594" s="11">
        <v>0</v>
      </c>
      <c r="AJ594" s="11">
        <v>0</v>
      </c>
      <c r="AK594" s="11">
        <v>0</v>
      </c>
      <c r="AL594" s="11">
        <v>0</v>
      </c>
      <c r="AM594" s="11">
        <v>0</v>
      </c>
      <c r="AN594" s="11">
        <v>0</v>
      </c>
      <c r="AO5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4" s="11">
        <f>Table_PBS_SQL_DB2_PBSSQL_PBS_NDP_Tina_CG_QtrlyPerformance_Final[[#This Row],[GOU REL]]+Table_PBS_SQL_DB2_PBSSQL_PBS_NDP_Tina_CG_QtrlyPerformance_Final[[#This Row],[EXT REL]]</f>
        <v>0</v>
      </c>
      <c r="AT594" s="11">
        <f>Table_PBS_SQL_DB2_PBSSQL_PBS_NDP_Tina_CG_QtrlyPerformance_Final[[#This Row],[GOU EXP]]+Table_PBS_SQL_DB2_PBSSQL_PBS_NDP_Tina_CG_QtrlyPerformance_Final[[#This Row],[EXT EXP]]</f>
        <v>0</v>
      </c>
      <c r="AU594" s="11" t="str">
        <f>IF(Table_PBS_SQL_DB2_PBSSQL_PBS_NDP_Tina_CG_QtrlyPerformance_Final[[#This Row],[Item_Code]]&gt;"300000", "Capital", "Recurrent")</f>
        <v>Capital</v>
      </c>
    </row>
    <row r="595" spans="1:47" x14ac:dyDescent="0.25">
      <c r="A595" t="s">
        <v>355</v>
      </c>
      <c r="B595" t="s">
        <v>356</v>
      </c>
      <c r="C595" t="s">
        <v>293</v>
      </c>
      <c r="D595" t="s">
        <v>1487</v>
      </c>
      <c r="E595" t="s">
        <v>31</v>
      </c>
      <c r="F595" t="s">
        <v>1207</v>
      </c>
      <c r="G595" t="s">
        <v>75</v>
      </c>
      <c r="H595" t="s">
        <v>1731</v>
      </c>
      <c r="I595" t="s">
        <v>666</v>
      </c>
      <c r="J595" t="s">
        <v>1732</v>
      </c>
      <c r="K595" t="s">
        <v>357</v>
      </c>
      <c r="L595" t="s">
        <v>1733</v>
      </c>
      <c r="M595" t="s">
        <v>866</v>
      </c>
      <c r="N595" t="s">
        <v>1588</v>
      </c>
      <c r="O595" t="s">
        <v>982</v>
      </c>
      <c r="P595" t="s">
        <v>983</v>
      </c>
      <c r="Q595" s="11">
        <v>0</v>
      </c>
      <c r="R595" s="11">
        <v>0</v>
      </c>
      <c r="S595" s="11">
        <v>0</v>
      </c>
      <c r="T595" s="11">
        <v>0</v>
      </c>
      <c r="U595" s="11">
        <v>918000000</v>
      </c>
      <c r="V595" s="11">
        <v>0</v>
      </c>
      <c r="W595" s="11">
        <v>0</v>
      </c>
      <c r="X595" s="11">
        <v>0</v>
      </c>
      <c r="Y595" s="11">
        <v>0</v>
      </c>
      <c r="Z595" s="11">
        <v>0</v>
      </c>
      <c r="AA595" s="11">
        <v>0</v>
      </c>
      <c r="AB595" s="11">
        <v>0</v>
      </c>
      <c r="AC595" s="11">
        <v>0</v>
      </c>
      <c r="AD595" s="11">
        <v>0</v>
      </c>
      <c r="AE595" s="11">
        <v>0</v>
      </c>
      <c r="AF595" s="11">
        <v>0</v>
      </c>
      <c r="AG595" s="11">
        <v>0</v>
      </c>
      <c r="AH595" s="11">
        <v>0</v>
      </c>
      <c r="AI595" s="11">
        <v>0</v>
      </c>
      <c r="AJ595" s="11">
        <v>0</v>
      </c>
      <c r="AK595" s="11">
        <v>0</v>
      </c>
      <c r="AL595" s="11">
        <v>0</v>
      </c>
      <c r="AM595" s="11">
        <v>0</v>
      </c>
      <c r="AN595" s="11">
        <v>0</v>
      </c>
      <c r="AO5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5" s="11">
        <f>Table_PBS_SQL_DB2_PBSSQL_PBS_NDP_Tina_CG_QtrlyPerformance_Final[[#This Row],[GOU REL]]+Table_PBS_SQL_DB2_PBSSQL_PBS_NDP_Tina_CG_QtrlyPerformance_Final[[#This Row],[EXT REL]]</f>
        <v>0</v>
      </c>
      <c r="AT595" s="11">
        <f>Table_PBS_SQL_DB2_PBSSQL_PBS_NDP_Tina_CG_QtrlyPerformance_Final[[#This Row],[GOU EXP]]+Table_PBS_SQL_DB2_PBSSQL_PBS_NDP_Tina_CG_QtrlyPerformance_Final[[#This Row],[EXT EXP]]</f>
        <v>0</v>
      </c>
      <c r="AU595" s="11" t="str">
        <f>IF(Table_PBS_SQL_DB2_PBSSQL_PBS_NDP_Tina_CG_QtrlyPerformance_Final[[#This Row],[Item_Code]]&gt;"300000", "Capital", "Recurrent")</f>
        <v>Capital</v>
      </c>
    </row>
    <row r="596" spans="1:47" x14ac:dyDescent="0.25">
      <c r="A596" t="s">
        <v>355</v>
      </c>
      <c r="B596" t="s">
        <v>356</v>
      </c>
      <c r="C596" t="s">
        <v>293</v>
      </c>
      <c r="D596" t="s">
        <v>1487</v>
      </c>
      <c r="E596" t="s">
        <v>31</v>
      </c>
      <c r="F596" t="s">
        <v>1207</v>
      </c>
      <c r="G596" t="s">
        <v>75</v>
      </c>
      <c r="H596" t="s">
        <v>1731</v>
      </c>
      <c r="I596" t="s">
        <v>666</v>
      </c>
      <c r="J596" t="s">
        <v>1732</v>
      </c>
      <c r="K596" t="s">
        <v>357</v>
      </c>
      <c r="L596" t="s">
        <v>1733</v>
      </c>
      <c r="M596" t="s">
        <v>866</v>
      </c>
      <c r="N596" t="s">
        <v>1588</v>
      </c>
      <c r="O596" t="s">
        <v>1589</v>
      </c>
      <c r="P596" t="s">
        <v>1590</v>
      </c>
      <c r="Q596" s="11">
        <v>0</v>
      </c>
      <c r="R596" s="11">
        <v>0</v>
      </c>
      <c r="S596" s="11">
        <v>0</v>
      </c>
      <c r="T596" s="11">
        <v>0</v>
      </c>
      <c r="U596" s="11">
        <v>1000000000</v>
      </c>
      <c r="V596" s="11">
        <v>0</v>
      </c>
      <c r="W596" s="11">
        <v>0</v>
      </c>
      <c r="X596" s="11">
        <v>0</v>
      </c>
      <c r="Y596" s="11">
        <v>0</v>
      </c>
      <c r="Z596" s="11">
        <v>0</v>
      </c>
      <c r="AA596" s="11">
        <v>0</v>
      </c>
      <c r="AB596" s="11">
        <v>0</v>
      </c>
      <c r="AC596" s="11">
        <v>0</v>
      </c>
      <c r="AD596" s="11">
        <v>0</v>
      </c>
      <c r="AE596" s="11">
        <v>0</v>
      </c>
      <c r="AF596" s="11">
        <v>0</v>
      </c>
      <c r="AG596" s="11">
        <v>0</v>
      </c>
      <c r="AH596" s="11">
        <v>0</v>
      </c>
      <c r="AI596" s="11">
        <v>0</v>
      </c>
      <c r="AJ596" s="11">
        <v>0</v>
      </c>
      <c r="AK596" s="11">
        <v>0</v>
      </c>
      <c r="AL596" s="11">
        <v>0</v>
      </c>
      <c r="AM596" s="11">
        <v>0</v>
      </c>
      <c r="AN596" s="11">
        <v>0</v>
      </c>
      <c r="AO5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6" s="11">
        <f>Table_PBS_SQL_DB2_PBSSQL_PBS_NDP_Tina_CG_QtrlyPerformance_Final[[#This Row],[GOU REL]]+Table_PBS_SQL_DB2_PBSSQL_PBS_NDP_Tina_CG_QtrlyPerformance_Final[[#This Row],[EXT REL]]</f>
        <v>0</v>
      </c>
      <c r="AT596" s="11">
        <f>Table_PBS_SQL_DB2_PBSSQL_PBS_NDP_Tina_CG_QtrlyPerformance_Final[[#This Row],[GOU EXP]]+Table_PBS_SQL_DB2_PBSSQL_PBS_NDP_Tina_CG_QtrlyPerformance_Final[[#This Row],[EXT EXP]]</f>
        <v>0</v>
      </c>
      <c r="AU596" s="11" t="str">
        <f>IF(Table_PBS_SQL_DB2_PBSSQL_PBS_NDP_Tina_CG_QtrlyPerformance_Final[[#This Row],[Item_Code]]&gt;"300000", "Capital", "Recurrent")</f>
        <v>Capital</v>
      </c>
    </row>
    <row r="597" spans="1:47" x14ac:dyDescent="0.25">
      <c r="A597" t="s">
        <v>355</v>
      </c>
      <c r="B597" t="s">
        <v>356</v>
      </c>
      <c r="C597" t="s">
        <v>293</v>
      </c>
      <c r="D597" t="s">
        <v>1487</v>
      </c>
      <c r="E597" t="s">
        <v>31</v>
      </c>
      <c r="F597" t="s">
        <v>1207</v>
      </c>
      <c r="G597" t="s">
        <v>75</v>
      </c>
      <c r="H597" t="s">
        <v>1731</v>
      </c>
      <c r="I597" t="s">
        <v>666</v>
      </c>
      <c r="J597" t="s">
        <v>1732</v>
      </c>
      <c r="K597" t="s">
        <v>357</v>
      </c>
      <c r="L597" t="s">
        <v>1733</v>
      </c>
      <c r="M597" t="s">
        <v>866</v>
      </c>
      <c r="N597" t="s">
        <v>1588</v>
      </c>
      <c r="O597" t="s">
        <v>957</v>
      </c>
      <c r="P597" t="s">
        <v>958</v>
      </c>
      <c r="Q597" s="11">
        <v>0</v>
      </c>
      <c r="R597" s="11">
        <v>0</v>
      </c>
      <c r="S597" s="11">
        <v>0</v>
      </c>
      <c r="T597" s="11">
        <v>0</v>
      </c>
      <c r="U597" s="11">
        <v>215000000</v>
      </c>
      <c r="V597" s="11">
        <v>0</v>
      </c>
      <c r="W597" s="11">
        <v>0</v>
      </c>
      <c r="X597" s="11">
        <v>0</v>
      </c>
      <c r="Y597" s="11">
        <v>0</v>
      </c>
      <c r="Z597" s="11">
        <v>0</v>
      </c>
      <c r="AA597" s="11">
        <v>0</v>
      </c>
      <c r="AB597" s="11">
        <v>0</v>
      </c>
      <c r="AC597" s="11">
        <v>0</v>
      </c>
      <c r="AD597" s="11">
        <v>0</v>
      </c>
      <c r="AE597" s="11">
        <v>0</v>
      </c>
      <c r="AF597" s="11">
        <v>0</v>
      </c>
      <c r="AG597" s="11">
        <v>0</v>
      </c>
      <c r="AH597" s="11">
        <v>0</v>
      </c>
      <c r="AI597" s="11">
        <v>0</v>
      </c>
      <c r="AJ597" s="11">
        <v>0</v>
      </c>
      <c r="AK597" s="11">
        <v>0</v>
      </c>
      <c r="AL597" s="11">
        <v>0</v>
      </c>
      <c r="AM597" s="11">
        <v>0</v>
      </c>
      <c r="AN597" s="11">
        <v>0</v>
      </c>
      <c r="AO5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7" s="11">
        <f>Table_PBS_SQL_DB2_PBSSQL_PBS_NDP_Tina_CG_QtrlyPerformance_Final[[#This Row],[GOU REL]]+Table_PBS_SQL_DB2_PBSSQL_PBS_NDP_Tina_CG_QtrlyPerformance_Final[[#This Row],[EXT REL]]</f>
        <v>0</v>
      </c>
      <c r="AT597" s="11">
        <f>Table_PBS_SQL_DB2_PBSSQL_PBS_NDP_Tina_CG_QtrlyPerformance_Final[[#This Row],[GOU EXP]]+Table_PBS_SQL_DB2_PBSSQL_PBS_NDP_Tina_CG_QtrlyPerformance_Final[[#This Row],[EXT EXP]]</f>
        <v>0</v>
      </c>
      <c r="AU597" s="11" t="str">
        <f>IF(Table_PBS_SQL_DB2_PBSSQL_PBS_NDP_Tina_CG_QtrlyPerformance_Final[[#This Row],[Item_Code]]&gt;"300000", "Capital", "Recurrent")</f>
        <v>Capital</v>
      </c>
    </row>
    <row r="598" spans="1:47" x14ac:dyDescent="0.25">
      <c r="A598" t="s">
        <v>355</v>
      </c>
      <c r="B598" t="s">
        <v>356</v>
      </c>
      <c r="C598" t="s">
        <v>293</v>
      </c>
      <c r="D598" t="s">
        <v>1487</v>
      </c>
      <c r="E598" t="s">
        <v>31</v>
      </c>
      <c r="F598" t="s">
        <v>1207</v>
      </c>
      <c r="G598" t="s">
        <v>75</v>
      </c>
      <c r="H598" t="s">
        <v>1731</v>
      </c>
      <c r="I598" t="s">
        <v>666</v>
      </c>
      <c r="J598" t="s">
        <v>1732</v>
      </c>
      <c r="K598" t="s">
        <v>357</v>
      </c>
      <c r="L598" t="s">
        <v>1733</v>
      </c>
      <c r="M598" t="s">
        <v>866</v>
      </c>
      <c r="N598" t="s">
        <v>1588</v>
      </c>
      <c r="O598" t="s">
        <v>883</v>
      </c>
      <c r="P598" t="s">
        <v>884</v>
      </c>
      <c r="Q598" s="11">
        <v>8000000000</v>
      </c>
      <c r="R598" s="11">
        <v>0</v>
      </c>
      <c r="S598" s="11">
        <v>0</v>
      </c>
      <c r="T598" s="11">
        <v>0</v>
      </c>
      <c r="U598" s="11">
        <v>8000000000</v>
      </c>
      <c r="V598" s="11">
        <v>0</v>
      </c>
      <c r="W598" s="11">
        <v>0</v>
      </c>
      <c r="X598" s="11">
        <v>0</v>
      </c>
      <c r="Y598" s="11">
        <v>0</v>
      </c>
      <c r="Z598" s="11">
        <v>0</v>
      </c>
      <c r="AA598" s="11">
        <v>0</v>
      </c>
      <c r="AB598" s="11">
        <v>0</v>
      </c>
      <c r="AC598" s="11">
        <v>0</v>
      </c>
      <c r="AD598" s="11">
        <v>0</v>
      </c>
      <c r="AE598" s="11">
        <v>0</v>
      </c>
      <c r="AF598" s="11">
        <v>0</v>
      </c>
      <c r="AG598" s="11">
        <v>0</v>
      </c>
      <c r="AH598" s="11">
        <v>0</v>
      </c>
      <c r="AI598" s="11">
        <v>0</v>
      </c>
      <c r="AJ598" s="11">
        <v>0</v>
      </c>
      <c r="AK598" s="11">
        <v>0</v>
      </c>
      <c r="AL598" s="11">
        <v>0</v>
      </c>
      <c r="AM598" s="11">
        <v>0</v>
      </c>
      <c r="AN598" s="11">
        <v>0</v>
      </c>
      <c r="AO5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8" s="11">
        <f>Table_PBS_SQL_DB2_PBSSQL_PBS_NDP_Tina_CG_QtrlyPerformance_Final[[#This Row],[GOU REL]]+Table_PBS_SQL_DB2_PBSSQL_PBS_NDP_Tina_CG_QtrlyPerformance_Final[[#This Row],[EXT REL]]</f>
        <v>0</v>
      </c>
      <c r="AT598" s="11">
        <f>Table_PBS_SQL_DB2_PBSSQL_PBS_NDP_Tina_CG_QtrlyPerformance_Final[[#This Row],[GOU EXP]]+Table_PBS_SQL_DB2_PBSSQL_PBS_NDP_Tina_CG_QtrlyPerformance_Final[[#This Row],[EXT EXP]]</f>
        <v>0</v>
      </c>
      <c r="AU598" s="11" t="str">
        <f>IF(Table_PBS_SQL_DB2_PBSSQL_PBS_NDP_Tina_CG_QtrlyPerformance_Final[[#This Row],[Item_Code]]&gt;"300000", "Capital", "Recurrent")</f>
        <v>Capital</v>
      </c>
    </row>
    <row r="599" spans="1:47" x14ac:dyDescent="0.25">
      <c r="A599" t="s">
        <v>355</v>
      </c>
      <c r="B599" t="s">
        <v>356</v>
      </c>
      <c r="C599" t="s">
        <v>293</v>
      </c>
      <c r="D599" t="s">
        <v>1487</v>
      </c>
      <c r="E599" t="s">
        <v>31</v>
      </c>
      <c r="F599" t="s">
        <v>1207</v>
      </c>
      <c r="G599" t="s">
        <v>75</v>
      </c>
      <c r="H599" t="s">
        <v>1731</v>
      </c>
      <c r="I599" t="s">
        <v>666</v>
      </c>
      <c r="J599" t="s">
        <v>1732</v>
      </c>
      <c r="K599" t="s">
        <v>357</v>
      </c>
      <c r="L599" t="s">
        <v>1733</v>
      </c>
      <c r="M599" t="s">
        <v>866</v>
      </c>
      <c r="N599" t="s">
        <v>1588</v>
      </c>
      <c r="O599" t="s">
        <v>1734</v>
      </c>
      <c r="P599" t="s">
        <v>1735</v>
      </c>
      <c r="Q599" s="11">
        <v>0</v>
      </c>
      <c r="R599" s="11">
        <v>0</v>
      </c>
      <c r="S599" s="11">
        <v>0</v>
      </c>
      <c r="T599" s="11">
        <v>0</v>
      </c>
      <c r="U599" s="11">
        <v>386000000</v>
      </c>
      <c r="V599" s="11">
        <v>0</v>
      </c>
      <c r="W599" s="11">
        <v>0</v>
      </c>
      <c r="X599" s="11">
        <v>0</v>
      </c>
      <c r="Y599" s="11">
        <v>0</v>
      </c>
      <c r="Z599" s="11">
        <v>0</v>
      </c>
      <c r="AA599" s="11">
        <v>0</v>
      </c>
      <c r="AB599" s="11">
        <v>0</v>
      </c>
      <c r="AC599" s="11">
        <v>0</v>
      </c>
      <c r="AD599" s="11">
        <v>0</v>
      </c>
      <c r="AE599" s="11">
        <v>0</v>
      </c>
      <c r="AF599" s="11">
        <v>0</v>
      </c>
      <c r="AG599" s="11">
        <v>0</v>
      </c>
      <c r="AH599" s="11">
        <v>0</v>
      </c>
      <c r="AI599" s="11">
        <v>0</v>
      </c>
      <c r="AJ599" s="11">
        <v>0</v>
      </c>
      <c r="AK599" s="11">
        <v>0</v>
      </c>
      <c r="AL599" s="11">
        <v>0</v>
      </c>
      <c r="AM599" s="11">
        <v>0</v>
      </c>
      <c r="AN599" s="11">
        <v>0</v>
      </c>
      <c r="AO5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5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5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5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599" s="11">
        <f>Table_PBS_SQL_DB2_PBSSQL_PBS_NDP_Tina_CG_QtrlyPerformance_Final[[#This Row],[GOU REL]]+Table_PBS_SQL_DB2_PBSSQL_PBS_NDP_Tina_CG_QtrlyPerformance_Final[[#This Row],[EXT REL]]</f>
        <v>0</v>
      </c>
      <c r="AT599" s="11">
        <f>Table_PBS_SQL_DB2_PBSSQL_PBS_NDP_Tina_CG_QtrlyPerformance_Final[[#This Row],[GOU EXP]]+Table_PBS_SQL_DB2_PBSSQL_PBS_NDP_Tina_CG_QtrlyPerformance_Final[[#This Row],[EXT EXP]]</f>
        <v>0</v>
      </c>
      <c r="AU599" s="11" t="str">
        <f>IF(Table_PBS_SQL_DB2_PBSSQL_PBS_NDP_Tina_CG_QtrlyPerformance_Final[[#This Row],[Item_Code]]&gt;"300000", "Capital", "Recurrent")</f>
        <v>Capital</v>
      </c>
    </row>
    <row r="600" spans="1:47" x14ac:dyDescent="0.25">
      <c r="A600" t="s">
        <v>359</v>
      </c>
      <c r="B600" t="s">
        <v>360</v>
      </c>
      <c r="C600" t="s">
        <v>293</v>
      </c>
      <c r="D600" t="s">
        <v>1206</v>
      </c>
      <c r="E600" t="s">
        <v>31</v>
      </c>
      <c r="F600" t="s">
        <v>1207</v>
      </c>
      <c r="G600" t="s">
        <v>75</v>
      </c>
      <c r="H600" t="s">
        <v>1529</v>
      </c>
      <c r="I600" t="s">
        <v>493</v>
      </c>
      <c r="J600" t="s">
        <v>1736</v>
      </c>
      <c r="K600" t="s">
        <v>1737</v>
      </c>
      <c r="L600" t="s">
        <v>1738</v>
      </c>
      <c r="M600" t="s">
        <v>1739</v>
      </c>
      <c r="N600" t="s">
        <v>1740</v>
      </c>
      <c r="O600" t="s">
        <v>1741</v>
      </c>
      <c r="P600" t="s">
        <v>1742</v>
      </c>
      <c r="Q600" s="11">
        <v>0</v>
      </c>
      <c r="R600" s="11">
        <v>0</v>
      </c>
      <c r="S600" s="11">
        <v>0</v>
      </c>
      <c r="T600" s="11">
        <v>0</v>
      </c>
      <c r="U600" s="11">
        <v>11000000</v>
      </c>
      <c r="V600" s="11">
        <v>0</v>
      </c>
      <c r="W600" s="11">
        <v>11000000</v>
      </c>
      <c r="X600" s="11">
        <v>0</v>
      </c>
      <c r="Y600" s="11">
        <v>0</v>
      </c>
      <c r="Z600" s="11">
        <v>0</v>
      </c>
      <c r="AA600" s="11">
        <v>0</v>
      </c>
      <c r="AB600" s="11">
        <v>0</v>
      </c>
      <c r="AC600" s="11">
        <v>0</v>
      </c>
      <c r="AD600" s="11">
        <v>0</v>
      </c>
      <c r="AE600" s="11">
        <v>0</v>
      </c>
      <c r="AF600" s="11">
        <v>0</v>
      </c>
      <c r="AG600" s="11">
        <v>0</v>
      </c>
      <c r="AH600" s="11">
        <v>0</v>
      </c>
      <c r="AI600" s="11">
        <v>0</v>
      </c>
      <c r="AJ600" s="11">
        <v>0</v>
      </c>
      <c r="AK600" s="11">
        <v>0</v>
      </c>
      <c r="AL600" s="11">
        <v>0</v>
      </c>
      <c r="AM600" s="11">
        <v>0</v>
      </c>
      <c r="AN600" s="11">
        <v>0</v>
      </c>
      <c r="AO6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0" s="11">
        <f>Table_PBS_SQL_DB2_PBSSQL_PBS_NDP_Tina_CG_QtrlyPerformance_Final[[#This Row],[GOU REL]]+Table_PBS_SQL_DB2_PBSSQL_PBS_NDP_Tina_CG_QtrlyPerformance_Final[[#This Row],[EXT REL]]</f>
        <v>0</v>
      </c>
      <c r="AT600" s="11">
        <f>Table_PBS_SQL_DB2_PBSSQL_PBS_NDP_Tina_CG_QtrlyPerformance_Final[[#This Row],[GOU EXP]]+Table_PBS_SQL_DB2_PBSSQL_PBS_NDP_Tina_CG_QtrlyPerformance_Final[[#This Row],[EXT EXP]]</f>
        <v>0</v>
      </c>
      <c r="AU600" s="11" t="str">
        <f>IF(Table_PBS_SQL_DB2_PBSSQL_PBS_NDP_Tina_CG_QtrlyPerformance_Final[[#This Row],[Item_Code]]&gt;"300000", "Capital", "Recurrent")</f>
        <v>Capital</v>
      </c>
    </row>
    <row r="601" spans="1:47" x14ac:dyDescent="0.25">
      <c r="A601" t="s">
        <v>359</v>
      </c>
      <c r="B601" t="s">
        <v>360</v>
      </c>
      <c r="C601" t="s">
        <v>293</v>
      </c>
      <c r="D601" t="s">
        <v>1206</v>
      </c>
      <c r="E601" t="s">
        <v>31</v>
      </c>
      <c r="F601" t="s">
        <v>1207</v>
      </c>
      <c r="G601" t="s">
        <v>75</v>
      </c>
      <c r="H601" t="s">
        <v>1529</v>
      </c>
      <c r="I601" t="s">
        <v>493</v>
      </c>
      <c r="J601" t="s">
        <v>1736</v>
      </c>
      <c r="K601" t="s">
        <v>361</v>
      </c>
      <c r="L601" t="s">
        <v>1743</v>
      </c>
      <c r="M601" t="s">
        <v>866</v>
      </c>
      <c r="N601" t="s">
        <v>867</v>
      </c>
      <c r="O601" t="s">
        <v>1744</v>
      </c>
      <c r="P601" t="s">
        <v>1745</v>
      </c>
      <c r="Q601" s="11">
        <v>0</v>
      </c>
      <c r="R601" s="11">
        <v>0</v>
      </c>
      <c r="S601" s="11">
        <v>0</v>
      </c>
      <c r="T601" s="11">
        <v>0</v>
      </c>
      <c r="U601" s="11">
        <v>0</v>
      </c>
      <c r="V601" s="11">
        <v>0</v>
      </c>
      <c r="W601" s="11">
        <v>51200000</v>
      </c>
      <c r="X601" s="11">
        <v>0</v>
      </c>
      <c r="Y601" s="11">
        <v>0</v>
      </c>
      <c r="Z601" s="11">
        <v>0</v>
      </c>
      <c r="AA601" s="11">
        <v>0</v>
      </c>
      <c r="AB601" s="11">
        <v>0</v>
      </c>
      <c r="AC601" s="11">
        <v>0</v>
      </c>
      <c r="AD601" s="11">
        <v>0</v>
      </c>
      <c r="AE601" s="11">
        <v>0</v>
      </c>
      <c r="AF601" s="11">
        <v>0</v>
      </c>
      <c r="AG601" s="11">
        <v>0</v>
      </c>
      <c r="AH601" s="11">
        <v>0</v>
      </c>
      <c r="AI601" s="11">
        <v>0</v>
      </c>
      <c r="AJ601" s="11">
        <v>0</v>
      </c>
      <c r="AK601" s="11">
        <v>0</v>
      </c>
      <c r="AL601" s="11">
        <v>0</v>
      </c>
      <c r="AM601" s="11">
        <v>0</v>
      </c>
      <c r="AN601" s="11">
        <v>0</v>
      </c>
      <c r="AO6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1" s="11">
        <f>Table_PBS_SQL_DB2_PBSSQL_PBS_NDP_Tina_CG_QtrlyPerformance_Final[[#This Row],[GOU REL]]+Table_PBS_SQL_DB2_PBSSQL_PBS_NDP_Tina_CG_QtrlyPerformance_Final[[#This Row],[EXT REL]]</f>
        <v>0</v>
      </c>
      <c r="AT601" s="11">
        <f>Table_PBS_SQL_DB2_PBSSQL_PBS_NDP_Tina_CG_QtrlyPerformance_Final[[#This Row],[GOU EXP]]+Table_PBS_SQL_DB2_PBSSQL_PBS_NDP_Tina_CG_QtrlyPerformance_Final[[#This Row],[EXT EXP]]</f>
        <v>0</v>
      </c>
      <c r="AU601" s="11" t="str">
        <f>IF(Table_PBS_SQL_DB2_PBSSQL_PBS_NDP_Tina_CG_QtrlyPerformance_Final[[#This Row],[Item_Code]]&gt;"300000", "Capital", "Recurrent")</f>
        <v>Capital</v>
      </c>
    </row>
    <row r="602" spans="1:47" x14ac:dyDescent="0.25">
      <c r="A602" t="s">
        <v>359</v>
      </c>
      <c r="B602" t="s">
        <v>360</v>
      </c>
      <c r="C602" t="s">
        <v>293</v>
      </c>
      <c r="D602" t="s">
        <v>1487</v>
      </c>
      <c r="E602" t="s">
        <v>31</v>
      </c>
      <c r="F602" t="s">
        <v>1207</v>
      </c>
      <c r="G602" t="s">
        <v>75</v>
      </c>
      <c r="H602" t="s">
        <v>1529</v>
      </c>
      <c r="I602" t="s">
        <v>493</v>
      </c>
      <c r="J602" t="s">
        <v>1736</v>
      </c>
      <c r="K602" t="s">
        <v>361</v>
      </c>
      <c r="L602" t="s">
        <v>1743</v>
      </c>
      <c r="M602" t="s">
        <v>866</v>
      </c>
      <c r="N602" t="s">
        <v>1588</v>
      </c>
      <c r="O602" t="s">
        <v>1744</v>
      </c>
      <c r="P602" t="s">
        <v>1745</v>
      </c>
      <c r="Q602" s="11">
        <v>0</v>
      </c>
      <c r="R602" s="11">
        <v>0</v>
      </c>
      <c r="S602" s="11">
        <v>0</v>
      </c>
      <c r="T602" s="11">
        <v>0</v>
      </c>
      <c r="U602" s="11">
        <v>51200000</v>
      </c>
      <c r="V602" s="11">
        <v>0</v>
      </c>
      <c r="W602" s="11">
        <v>0</v>
      </c>
      <c r="X602" s="11">
        <v>0</v>
      </c>
      <c r="Y602" s="11">
        <v>0</v>
      </c>
      <c r="Z602" s="11">
        <v>0</v>
      </c>
      <c r="AA602" s="11">
        <v>0</v>
      </c>
      <c r="AB602" s="11">
        <v>0</v>
      </c>
      <c r="AC602" s="11">
        <v>0</v>
      </c>
      <c r="AD602" s="11">
        <v>0</v>
      </c>
      <c r="AE602" s="11">
        <v>0</v>
      </c>
      <c r="AF602" s="11">
        <v>0</v>
      </c>
      <c r="AG602" s="11">
        <v>0</v>
      </c>
      <c r="AH602" s="11">
        <v>0</v>
      </c>
      <c r="AI602" s="11">
        <v>0</v>
      </c>
      <c r="AJ602" s="11">
        <v>0</v>
      </c>
      <c r="AK602" s="11">
        <v>0</v>
      </c>
      <c r="AL602" s="11">
        <v>0</v>
      </c>
      <c r="AM602" s="11">
        <v>0</v>
      </c>
      <c r="AN602" s="11">
        <v>0</v>
      </c>
      <c r="AO6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2" s="11">
        <f>Table_PBS_SQL_DB2_PBSSQL_PBS_NDP_Tina_CG_QtrlyPerformance_Final[[#This Row],[GOU REL]]+Table_PBS_SQL_DB2_PBSSQL_PBS_NDP_Tina_CG_QtrlyPerformance_Final[[#This Row],[EXT REL]]</f>
        <v>0</v>
      </c>
      <c r="AT602" s="11">
        <f>Table_PBS_SQL_DB2_PBSSQL_PBS_NDP_Tina_CG_QtrlyPerformance_Final[[#This Row],[GOU EXP]]+Table_PBS_SQL_DB2_PBSSQL_PBS_NDP_Tina_CG_QtrlyPerformance_Final[[#This Row],[EXT EXP]]</f>
        <v>0</v>
      </c>
      <c r="AU602" s="11" t="str">
        <f>IF(Table_PBS_SQL_DB2_PBSSQL_PBS_NDP_Tina_CG_QtrlyPerformance_Final[[#This Row],[Item_Code]]&gt;"300000", "Capital", "Recurrent")</f>
        <v>Capital</v>
      </c>
    </row>
    <row r="603" spans="1:47" x14ac:dyDescent="0.25">
      <c r="A603" t="s">
        <v>359</v>
      </c>
      <c r="B603" t="s">
        <v>360</v>
      </c>
      <c r="C603" t="s">
        <v>293</v>
      </c>
      <c r="D603" t="s">
        <v>1487</v>
      </c>
      <c r="E603" t="s">
        <v>31</v>
      </c>
      <c r="F603" t="s">
        <v>1207</v>
      </c>
      <c r="G603" t="s">
        <v>75</v>
      </c>
      <c r="H603" t="s">
        <v>1529</v>
      </c>
      <c r="I603" t="s">
        <v>493</v>
      </c>
      <c r="J603" t="s">
        <v>1736</v>
      </c>
      <c r="K603" t="s">
        <v>361</v>
      </c>
      <c r="L603" t="s">
        <v>1743</v>
      </c>
      <c r="M603" t="s">
        <v>866</v>
      </c>
      <c r="N603" t="s">
        <v>1588</v>
      </c>
      <c r="O603" t="s">
        <v>1215</v>
      </c>
      <c r="P603" t="s">
        <v>1216</v>
      </c>
      <c r="Q603" s="11">
        <v>100000000</v>
      </c>
      <c r="R603" s="11">
        <v>0</v>
      </c>
      <c r="S603" s="11">
        <v>0</v>
      </c>
      <c r="T603" s="11">
        <v>0</v>
      </c>
      <c r="U603" s="11">
        <v>150000000</v>
      </c>
      <c r="V603" s="11">
        <v>0</v>
      </c>
      <c r="W603" s="11">
        <v>0</v>
      </c>
      <c r="X603" s="11">
        <v>0</v>
      </c>
      <c r="Y603" s="11">
        <v>0</v>
      </c>
      <c r="Z603" s="11">
        <v>0</v>
      </c>
      <c r="AA603" s="11">
        <v>0</v>
      </c>
      <c r="AB603" s="11">
        <v>0</v>
      </c>
      <c r="AC603" s="11">
        <v>0</v>
      </c>
      <c r="AD603" s="11">
        <v>0</v>
      </c>
      <c r="AE603" s="11">
        <v>0</v>
      </c>
      <c r="AF603" s="11">
        <v>0</v>
      </c>
      <c r="AG603" s="11">
        <v>0</v>
      </c>
      <c r="AH603" s="11">
        <v>0</v>
      </c>
      <c r="AI603" s="11">
        <v>0</v>
      </c>
      <c r="AJ603" s="11">
        <v>0</v>
      </c>
      <c r="AK603" s="11">
        <v>0</v>
      </c>
      <c r="AL603" s="11">
        <v>0</v>
      </c>
      <c r="AM603" s="11">
        <v>0</v>
      </c>
      <c r="AN603" s="11">
        <v>0</v>
      </c>
      <c r="AO6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3" s="11">
        <f>Table_PBS_SQL_DB2_PBSSQL_PBS_NDP_Tina_CG_QtrlyPerformance_Final[[#This Row],[GOU REL]]+Table_PBS_SQL_DB2_PBSSQL_PBS_NDP_Tina_CG_QtrlyPerformance_Final[[#This Row],[EXT REL]]</f>
        <v>0</v>
      </c>
      <c r="AT603" s="11">
        <f>Table_PBS_SQL_DB2_PBSSQL_PBS_NDP_Tina_CG_QtrlyPerformance_Final[[#This Row],[GOU EXP]]+Table_PBS_SQL_DB2_PBSSQL_PBS_NDP_Tina_CG_QtrlyPerformance_Final[[#This Row],[EXT EXP]]</f>
        <v>0</v>
      </c>
      <c r="AU603" s="11" t="str">
        <f>IF(Table_PBS_SQL_DB2_PBSSQL_PBS_NDP_Tina_CG_QtrlyPerformance_Final[[#This Row],[Item_Code]]&gt;"300000", "Capital", "Recurrent")</f>
        <v>Capital</v>
      </c>
    </row>
    <row r="604" spans="1:47" x14ac:dyDescent="0.25">
      <c r="A604" t="s">
        <v>359</v>
      </c>
      <c r="B604" t="s">
        <v>360</v>
      </c>
      <c r="C604" t="s">
        <v>293</v>
      </c>
      <c r="D604" t="s">
        <v>1487</v>
      </c>
      <c r="E604" t="s">
        <v>31</v>
      </c>
      <c r="F604" t="s">
        <v>1207</v>
      </c>
      <c r="G604" t="s">
        <v>75</v>
      </c>
      <c r="H604" t="s">
        <v>1529</v>
      </c>
      <c r="I604" t="s">
        <v>493</v>
      </c>
      <c r="J604" t="s">
        <v>1736</v>
      </c>
      <c r="K604" t="s">
        <v>361</v>
      </c>
      <c r="L604" t="s">
        <v>1743</v>
      </c>
      <c r="M604" t="s">
        <v>866</v>
      </c>
      <c r="N604" t="s">
        <v>1588</v>
      </c>
      <c r="O604" t="s">
        <v>1589</v>
      </c>
      <c r="P604" t="s">
        <v>1590</v>
      </c>
      <c r="Q604" s="11">
        <v>0</v>
      </c>
      <c r="R604" s="11">
        <v>0</v>
      </c>
      <c r="S604" s="11">
        <v>0</v>
      </c>
      <c r="T604" s="11">
        <v>0</v>
      </c>
      <c r="U604" s="11">
        <v>191861400</v>
      </c>
      <c r="V604" s="11">
        <v>0</v>
      </c>
      <c r="W604" s="11">
        <v>0</v>
      </c>
      <c r="X604" s="11">
        <v>0</v>
      </c>
      <c r="Y604" s="11">
        <v>0</v>
      </c>
      <c r="Z604" s="11">
        <v>0</v>
      </c>
      <c r="AA604" s="11">
        <v>0</v>
      </c>
      <c r="AB604" s="11">
        <v>0</v>
      </c>
      <c r="AC604" s="11">
        <v>0</v>
      </c>
      <c r="AD604" s="11">
        <v>0</v>
      </c>
      <c r="AE604" s="11">
        <v>0</v>
      </c>
      <c r="AF604" s="11">
        <v>0</v>
      </c>
      <c r="AG604" s="11">
        <v>0</v>
      </c>
      <c r="AH604" s="11">
        <v>0</v>
      </c>
      <c r="AI604" s="11">
        <v>0</v>
      </c>
      <c r="AJ604" s="11">
        <v>0</v>
      </c>
      <c r="AK604" s="11">
        <v>0</v>
      </c>
      <c r="AL604" s="11">
        <v>0</v>
      </c>
      <c r="AM604" s="11">
        <v>0</v>
      </c>
      <c r="AN604" s="11">
        <v>0</v>
      </c>
      <c r="AO6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4" s="11">
        <f>Table_PBS_SQL_DB2_PBSSQL_PBS_NDP_Tina_CG_QtrlyPerformance_Final[[#This Row],[GOU REL]]+Table_PBS_SQL_DB2_PBSSQL_PBS_NDP_Tina_CG_QtrlyPerformance_Final[[#This Row],[EXT REL]]</f>
        <v>0</v>
      </c>
      <c r="AT604" s="11">
        <f>Table_PBS_SQL_DB2_PBSSQL_PBS_NDP_Tina_CG_QtrlyPerformance_Final[[#This Row],[GOU EXP]]+Table_PBS_SQL_DB2_PBSSQL_PBS_NDP_Tina_CG_QtrlyPerformance_Final[[#This Row],[EXT EXP]]</f>
        <v>0</v>
      </c>
      <c r="AU604" s="11" t="str">
        <f>IF(Table_PBS_SQL_DB2_PBSSQL_PBS_NDP_Tina_CG_QtrlyPerformance_Final[[#This Row],[Item_Code]]&gt;"300000", "Capital", "Recurrent")</f>
        <v>Capital</v>
      </c>
    </row>
    <row r="605" spans="1:47" x14ac:dyDescent="0.25">
      <c r="A605" t="s">
        <v>359</v>
      </c>
      <c r="B605" t="s">
        <v>360</v>
      </c>
      <c r="C605" t="s">
        <v>293</v>
      </c>
      <c r="D605" t="s">
        <v>1487</v>
      </c>
      <c r="E605" t="s">
        <v>31</v>
      </c>
      <c r="F605" t="s">
        <v>1207</v>
      </c>
      <c r="G605" t="s">
        <v>75</v>
      </c>
      <c r="H605" t="s">
        <v>1529</v>
      </c>
      <c r="I605" t="s">
        <v>493</v>
      </c>
      <c r="J605" t="s">
        <v>1736</v>
      </c>
      <c r="K605" t="s">
        <v>361</v>
      </c>
      <c r="L605" t="s">
        <v>1743</v>
      </c>
      <c r="M605" t="s">
        <v>866</v>
      </c>
      <c r="N605" t="s">
        <v>1588</v>
      </c>
      <c r="O605" t="s">
        <v>957</v>
      </c>
      <c r="P605" t="s">
        <v>958</v>
      </c>
      <c r="Q605" s="11">
        <v>135876500</v>
      </c>
      <c r="R605" s="11">
        <v>0</v>
      </c>
      <c r="S605" s="11">
        <v>0</v>
      </c>
      <c r="T605" s="11">
        <v>0</v>
      </c>
      <c r="U605" s="11">
        <v>219876500</v>
      </c>
      <c r="V605" s="11">
        <v>0</v>
      </c>
      <c r="W605" s="11">
        <v>0</v>
      </c>
      <c r="X605" s="11">
        <v>0</v>
      </c>
      <c r="Y605" s="11">
        <v>0</v>
      </c>
      <c r="Z605" s="11">
        <v>0</v>
      </c>
      <c r="AA605" s="11">
        <v>0</v>
      </c>
      <c r="AB605" s="11">
        <v>0</v>
      </c>
      <c r="AC605" s="11">
        <v>0</v>
      </c>
      <c r="AD605" s="11">
        <v>0</v>
      </c>
      <c r="AE605" s="11">
        <v>0</v>
      </c>
      <c r="AF605" s="11">
        <v>0</v>
      </c>
      <c r="AG605" s="11">
        <v>0</v>
      </c>
      <c r="AH605" s="11">
        <v>0</v>
      </c>
      <c r="AI605" s="11">
        <v>0</v>
      </c>
      <c r="AJ605" s="11">
        <v>0</v>
      </c>
      <c r="AK605" s="11">
        <v>0</v>
      </c>
      <c r="AL605" s="11">
        <v>0</v>
      </c>
      <c r="AM605" s="11">
        <v>0</v>
      </c>
      <c r="AN605" s="11">
        <v>0</v>
      </c>
      <c r="AO6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5" s="11">
        <f>Table_PBS_SQL_DB2_PBSSQL_PBS_NDP_Tina_CG_QtrlyPerformance_Final[[#This Row],[GOU REL]]+Table_PBS_SQL_DB2_PBSSQL_PBS_NDP_Tina_CG_QtrlyPerformance_Final[[#This Row],[EXT REL]]</f>
        <v>0</v>
      </c>
      <c r="AT605" s="11">
        <f>Table_PBS_SQL_DB2_PBSSQL_PBS_NDP_Tina_CG_QtrlyPerformance_Final[[#This Row],[GOU EXP]]+Table_PBS_SQL_DB2_PBSSQL_PBS_NDP_Tina_CG_QtrlyPerformance_Final[[#This Row],[EXT EXP]]</f>
        <v>0</v>
      </c>
      <c r="AU605" s="11" t="str">
        <f>IF(Table_PBS_SQL_DB2_PBSSQL_PBS_NDP_Tina_CG_QtrlyPerformance_Final[[#This Row],[Item_Code]]&gt;"300000", "Capital", "Recurrent")</f>
        <v>Capital</v>
      </c>
    </row>
    <row r="606" spans="1:47" x14ac:dyDescent="0.25">
      <c r="A606" t="s">
        <v>359</v>
      </c>
      <c r="B606" t="s">
        <v>360</v>
      </c>
      <c r="C606" t="s">
        <v>293</v>
      </c>
      <c r="D606" t="s">
        <v>1487</v>
      </c>
      <c r="E606" t="s">
        <v>31</v>
      </c>
      <c r="F606" t="s">
        <v>1207</v>
      </c>
      <c r="G606" t="s">
        <v>75</v>
      </c>
      <c r="H606" t="s">
        <v>1529</v>
      </c>
      <c r="I606" t="s">
        <v>493</v>
      </c>
      <c r="J606" t="s">
        <v>1736</v>
      </c>
      <c r="K606" t="s">
        <v>361</v>
      </c>
      <c r="L606" t="s">
        <v>1743</v>
      </c>
      <c r="M606" t="s">
        <v>866</v>
      </c>
      <c r="N606" t="s">
        <v>1588</v>
      </c>
      <c r="O606" t="s">
        <v>1746</v>
      </c>
      <c r="P606" t="s">
        <v>1747</v>
      </c>
      <c r="Q606" s="11">
        <v>0</v>
      </c>
      <c r="R606" s="11">
        <v>0</v>
      </c>
      <c r="S606" s="11">
        <v>0</v>
      </c>
      <c r="T606" s="11">
        <v>0</v>
      </c>
      <c r="U606" s="11">
        <v>18800000</v>
      </c>
      <c r="V606" s="11">
        <v>0</v>
      </c>
      <c r="W606" s="11">
        <v>0</v>
      </c>
      <c r="X606" s="11">
        <v>0</v>
      </c>
      <c r="Y606" s="11">
        <v>0</v>
      </c>
      <c r="Z606" s="11">
        <v>0</v>
      </c>
      <c r="AA606" s="11">
        <v>0</v>
      </c>
      <c r="AB606" s="11">
        <v>0</v>
      </c>
      <c r="AC606" s="11">
        <v>0</v>
      </c>
      <c r="AD606" s="11">
        <v>0</v>
      </c>
      <c r="AE606" s="11">
        <v>0</v>
      </c>
      <c r="AF606" s="11">
        <v>0</v>
      </c>
      <c r="AG606" s="11">
        <v>0</v>
      </c>
      <c r="AH606" s="11">
        <v>0</v>
      </c>
      <c r="AI606" s="11">
        <v>0</v>
      </c>
      <c r="AJ606" s="11">
        <v>0</v>
      </c>
      <c r="AK606" s="11">
        <v>0</v>
      </c>
      <c r="AL606" s="11">
        <v>0</v>
      </c>
      <c r="AM606" s="11">
        <v>0</v>
      </c>
      <c r="AN606" s="11">
        <v>0</v>
      </c>
      <c r="AO6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6" s="11">
        <f>Table_PBS_SQL_DB2_PBSSQL_PBS_NDP_Tina_CG_QtrlyPerformance_Final[[#This Row],[GOU REL]]+Table_PBS_SQL_DB2_PBSSQL_PBS_NDP_Tina_CG_QtrlyPerformance_Final[[#This Row],[EXT REL]]</f>
        <v>0</v>
      </c>
      <c r="AT606" s="11">
        <f>Table_PBS_SQL_DB2_PBSSQL_PBS_NDP_Tina_CG_QtrlyPerformance_Final[[#This Row],[GOU EXP]]+Table_PBS_SQL_DB2_PBSSQL_PBS_NDP_Tina_CG_QtrlyPerformance_Final[[#This Row],[EXT EXP]]</f>
        <v>0</v>
      </c>
      <c r="AU606" s="11" t="str">
        <f>IF(Table_PBS_SQL_DB2_PBSSQL_PBS_NDP_Tina_CG_QtrlyPerformance_Final[[#This Row],[Item_Code]]&gt;"300000", "Capital", "Recurrent")</f>
        <v>Capital</v>
      </c>
    </row>
    <row r="607" spans="1:47" x14ac:dyDescent="0.25">
      <c r="A607" t="s">
        <v>363</v>
      </c>
      <c r="B607" t="s">
        <v>364</v>
      </c>
      <c r="C607" t="s">
        <v>293</v>
      </c>
      <c r="D607" t="s">
        <v>1206</v>
      </c>
      <c r="E607" t="s">
        <v>31</v>
      </c>
      <c r="F607" t="s">
        <v>1207</v>
      </c>
      <c r="G607" t="s">
        <v>75</v>
      </c>
      <c r="H607" t="s">
        <v>1723</v>
      </c>
      <c r="I607" t="s">
        <v>666</v>
      </c>
      <c r="J607" t="s">
        <v>1748</v>
      </c>
      <c r="K607" t="s">
        <v>365</v>
      </c>
      <c r="L607" t="s">
        <v>1749</v>
      </c>
      <c r="M607" t="s">
        <v>1232</v>
      </c>
      <c r="N607" t="s">
        <v>1233</v>
      </c>
      <c r="O607" t="s">
        <v>1083</v>
      </c>
      <c r="P607" t="s">
        <v>1084</v>
      </c>
      <c r="Q607" s="11">
        <v>0</v>
      </c>
      <c r="R607" s="11">
        <v>0</v>
      </c>
      <c r="S607" s="11">
        <v>0</v>
      </c>
      <c r="T607" s="11">
        <v>0</v>
      </c>
      <c r="U607" s="11">
        <v>360000000</v>
      </c>
      <c r="V607" s="11">
        <v>0</v>
      </c>
      <c r="W607" s="11">
        <v>360000000</v>
      </c>
      <c r="X607" s="11">
        <v>0</v>
      </c>
      <c r="Y607" s="11">
        <v>0</v>
      </c>
      <c r="Z607" s="11">
        <v>0</v>
      </c>
      <c r="AA607" s="11">
        <v>0</v>
      </c>
      <c r="AB607" s="11">
        <v>0</v>
      </c>
      <c r="AC607" s="11">
        <v>0</v>
      </c>
      <c r="AD607" s="11">
        <v>0</v>
      </c>
      <c r="AE607" s="11">
        <v>0</v>
      </c>
      <c r="AF607" s="11">
        <v>0</v>
      </c>
      <c r="AG607" s="11">
        <v>0</v>
      </c>
      <c r="AH607" s="11">
        <v>0</v>
      </c>
      <c r="AI607" s="11">
        <v>0</v>
      </c>
      <c r="AJ607" s="11">
        <v>0</v>
      </c>
      <c r="AK607" s="11">
        <v>0</v>
      </c>
      <c r="AL607" s="11">
        <v>0</v>
      </c>
      <c r="AM607" s="11">
        <v>0</v>
      </c>
      <c r="AN607" s="11">
        <v>0</v>
      </c>
      <c r="AO6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7" s="11">
        <f>Table_PBS_SQL_DB2_PBSSQL_PBS_NDP_Tina_CG_QtrlyPerformance_Final[[#This Row],[GOU REL]]+Table_PBS_SQL_DB2_PBSSQL_PBS_NDP_Tina_CG_QtrlyPerformance_Final[[#This Row],[EXT REL]]</f>
        <v>0</v>
      </c>
      <c r="AT607" s="11">
        <f>Table_PBS_SQL_DB2_PBSSQL_PBS_NDP_Tina_CG_QtrlyPerformance_Final[[#This Row],[GOU EXP]]+Table_PBS_SQL_DB2_PBSSQL_PBS_NDP_Tina_CG_QtrlyPerformance_Final[[#This Row],[EXT EXP]]</f>
        <v>0</v>
      </c>
      <c r="AU607" s="11" t="str">
        <f>IF(Table_PBS_SQL_DB2_PBSSQL_PBS_NDP_Tina_CG_QtrlyPerformance_Final[[#This Row],[Item_Code]]&gt;"300000", "Capital", "Recurrent")</f>
        <v>Recurrent</v>
      </c>
    </row>
    <row r="608" spans="1:47" x14ac:dyDescent="0.25">
      <c r="A608" t="s">
        <v>367</v>
      </c>
      <c r="B608" t="s">
        <v>368</v>
      </c>
      <c r="C608" t="s">
        <v>293</v>
      </c>
      <c r="D608" t="s">
        <v>1206</v>
      </c>
      <c r="E608" t="s">
        <v>31</v>
      </c>
      <c r="F608" t="s">
        <v>1207</v>
      </c>
      <c r="G608" t="s">
        <v>75</v>
      </c>
      <c r="H608" t="s">
        <v>1723</v>
      </c>
      <c r="I608" t="s">
        <v>666</v>
      </c>
      <c r="J608" t="s">
        <v>1750</v>
      </c>
      <c r="K608" t="s">
        <v>369</v>
      </c>
      <c r="L608" t="s">
        <v>1751</v>
      </c>
      <c r="M608" t="s">
        <v>866</v>
      </c>
      <c r="N608" t="s">
        <v>867</v>
      </c>
      <c r="O608" t="s">
        <v>1204</v>
      </c>
      <c r="P608" t="s">
        <v>1205</v>
      </c>
      <c r="Q608" s="11">
        <v>0</v>
      </c>
      <c r="R608" s="11">
        <v>0</v>
      </c>
      <c r="S608" s="11">
        <v>0</v>
      </c>
      <c r="T608" s="11">
        <v>0</v>
      </c>
      <c r="U608" s="11">
        <v>331753923</v>
      </c>
      <c r="V608" s="11">
        <v>0</v>
      </c>
      <c r="W608" s="11">
        <v>331753923</v>
      </c>
      <c r="X608" s="11">
        <v>0</v>
      </c>
      <c r="Y608" s="11">
        <v>0</v>
      </c>
      <c r="Z608" s="11">
        <v>0</v>
      </c>
      <c r="AA608" s="11">
        <v>0</v>
      </c>
      <c r="AB608" s="11">
        <v>0</v>
      </c>
      <c r="AC608" s="11">
        <v>0</v>
      </c>
      <c r="AD608" s="11">
        <v>0</v>
      </c>
      <c r="AE608" s="11">
        <v>0</v>
      </c>
      <c r="AF608" s="11">
        <v>0</v>
      </c>
      <c r="AG608" s="11">
        <v>331753923</v>
      </c>
      <c r="AH608" s="11">
        <v>0</v>
      </c>
      <c r="AI608" s="11">
        <v>0</v>
      </c>
      <c r="AJ608" s="11">
        <v>0</v>
      </c>
      <c r="AK608" s="11">
        <v>0</v>
      </c>
      <c r="AL608" s="11">
        <v>331753923</v>
      </c>
      <c r="AM608" s="11">
        <v>0</v>
      </c>
      <c r="AN608" s="11">
        <v>0</v>
      </c>
      <c r="AO6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331753923</v>
      </c>
      <c r="AP6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331753923</v>
      </c>
      <c r="AR6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8" s="11">
        <f>Table_PBS_SQL_DB2_PBSSQL_PBS_NDP_Tina_CG_QtrlyPerformance_Final[[#This Row],[GOU REL]]+Table_PBS_SQL_DB2_PBSSQL_PBS_NDP_Tina_CG_QtrlyPerformance_Final[[#This Row],[EXT REL]]</f>
        <v>331753923</v>
      </c>
      <c r="AT608" s="11">
        <f>Table_PBS_SQL_DB2_PBSSQL_PBS_NDP_Tina_CG_QtrlyPerformance_Final[[#This Row],[GOU EXP]]+Table_PBS_SQL_DB2_PBSSQL_PBS_NDP_Tina_CG_QtrlyPerformance_Final[[#This Row],[EXT EXP]]</f>
        <v>331753923</v>
      </c>
      <c r="AU608" s="11" t="str">
        <f>IF(Table_PBS_SQL_DB2_PBSSQL_PBS_NDP_Tina_CG_QtrlyPerformance_Final[[#This Row],[Item_Code]]&gt;"300000", "Capital", "Recurrent")</f>
        <v>Capital</v>
      </c>
    </row>
    <row r="609" spans="1:47" x14ac:dyDescent="0.25">
      <c r="A609" t="s">
        <v>371</v>
      </c>
      <c r="B609" t="s">
        <v>372</v>
      </c>
      <c r="C609" t="s">
        <v>293</v>
      </c>
      <c r="D609" t="s">
        <v>1206</v>
      </c>
      <c r="E609" t="s">
        <v>31</v>
      </c>
      <c r="F609" t="s">
        <v>1207</v>
      </c>
      <c r="G609" t="s">
        <v>75</v>
      </c>
      <c r="H609" t="s">
        <v>1529</v>
      </c>
      <c r="I609" t="s">
        <v>477</v>
      </c>
      <c r="J609" t="s">
        <v>1752</v>
      </c>
      <c r="K609" t="s">
        <v>373</v>
      </c>
      <c r="L609" t="s">
        <v>1753</v>
      </c>
      <c r="M609" t="s">
        <v>1232</v>
      </c>
      <c r="N609" t="s">
        <v>1233</v>
      </c>
      <c r="O609" t="s">
        <v>1754</v>
      </c>
      <c r="P609" t="s">
        <v>1755</v>
      </c>
      <c r="Q609" s="11">
        <v>0</v>
      </c>
      <c r="R609" s="11">
        <v>0</v>
      </c>
      <c r="S609" s="11">
        <v>0</v>
      </c>
      <c r="T609" s="11">
        <v>0</v>
      </c>
      <c r="U609" s="11">
        <v>140000000</v>
      </c>
      <c r="V609" s="11">
        <v>0</v>
      </c>
      <c r="W609" s="11">
        <v>140000000</v>
      </c>
      <c r="X609" s="11">
        <v>0</v>
      </c>
      <c r="Y609" s="11">
        <v>0</v>
      </c>
      <c r="Z609" s="11">
        <v>0</v>
      </c>
      <c r="AA609" s="11">
        <v>0</v>
      </c>
      <c r="AB609" s="11">
        <v>0</v>
      </c>
      <c r="AC609" s="11">
        <v>120000000</v>
      </c>
      <c r="AD609" s="11">
        <v>0</v>
      </c>
      <c r="AE609" s="11">
        <v>0</v>
      </c>
      <c r="AF609" s="11">
        <v>0</v>
      </c>
      <c r="AG609" s="11">
        <v>20000000</v>
      </c>
      <c r="AH609" s="11">
        <v>0</v>
      </c>
      <c r="AI609" s="11">
        <v>0</v>
      </c>
      <c r="AJ609" s="11">
        <v>0</v>
      </c>
      <c r="AK609" s="11">
        <v>0</v>
      </c>
      <c r="AL609" s="11">
        <v>139999193</v>
      </c>
      <c r="AM609" s="11">
        <v>0</v>
      </c>
      <c r="AN609" s="11">
        <v>0</v>
      </c>
      <c r="AO6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6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139999193</v>
      </c>
      <c r="AR6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09" s="11">
        <f>Table_PBS_SQL_DB2_PBSSQL_PBS_NDP_Tina_CG_QtrlyPerformance_Final[[#This Row],[GOU REL]]+Table_PBS_SQL_DB2_PBSSQL_PBS_NDP_Tina_CG_QtrlyPerformance_Final[[#This Row],[EXT REL]]</f>
        <v>140000000</v>
      </c>
      <c r="AT609" s="11">
        <f>Table_PBS_SQL_DB2_PBSSQL_PBS_NDP_Tina_CG_QtrlyPerformance_Final[[#This Row],[GOU EXP]]+Table_PBS_SQL_DB2_PBSSQL_PBS_NDP_Tina_CG_QtrlyPerformance_Final[[#This Row],[EXT EXP]]</f>
        <v>139999193</v>
      </c>
      <c r="AU609" s="11" t="str">
        <f>IF(Table_PBS_SQL_DB2_PBSSQL_PBS_NDP_Tina_CG_QtrlyPerformance_Final[[#This Row],[Item_Code]]&gt;"300000", "Capital", "Recurrent")</f>
        <v>Capital</v>
      </c>
    </row>
    <row r="610" spans="1:47" x14ac:dyDescent="0.25">
      <c r="A610" t="s">
        <v>371</v>
      </c>
      <c r="B610" t="s">
        <v>372</v>
      </c>
      <c r="C610" t="s">
        <v>293</v>
      </c>
      <c r="D610" t="s">
        <v>1206</v>
      </c>
      <c r="E610" t="s">
        <v>31</v>
      </c>
      <c r="F610" t="s">
        <v>1207</v>
      </c>
      <c r="G610" t="s">
        <v>75</v>
      </c>
      <c r="H610" t="s">
        <v>1529</v>
      </c>
      <c r="I610" t="s">
        <v>477</v>
      </c>
      <c r="J610" t="s">
        <v>1752</v>
      </c>
      <c r="K610" t="s">
        <v>373</v>
      </c>
      <c r="L610" t="s">
        <v>1753</v>
      </c>
      <c r="M610" t="s">
        <v>1232</v>
      </c>
      <c r="N610" t="s">
        <v>1233</v>
      </c>
      <c r="O610" t="s">
        <v>883</v>
      </c>
      <c r="P610" t="s">
        <v>884</v>
      </c>
      <c r="Q610" s="11">
        <v>0</v>
      </c>
      <c r="R610" s="11">
        <v>0</v>
      </c>
      <c r="S610" s="11">
        <v>0</v>
      </c>
      <c r="T610" s="11">
        <v>0</v>
      </c>
      <c r="U610" s="11">
        <v>58485742</v>
      </c>
      <c r="V610" s="11">
        <v>0</v>
      </c>
      <c r="W610" s="11">
        <v>58485742</v>
      </c>
      <c r="X610" s="11">
        <v>0</v>
      </c>
      <c r="Y610" s="11">
        <v>0</v>
      </c>
      <c r="Z610" s="11">
        <v>0</v>
      </c>
      <c r="AA610" s="11">
        <v>0</v>
      </c>
      <c r="AB610" s="11">
        <v>0</v>
      </c>
      <c r="AC610" s="11">
        <v>54000000</v>
      </c>
      <c r="AD610" s="11">
        <v>0</v>
      </c>
      <c r="AE610" s="11">
        <v>0</v>
      </c>
      <c r="AF610" s="11">
        <v>0</v>
      </c>
      <c r="AG610" s="11">
        <v>4484742</v>
      </c>
      <c r="AH610" s="11">
        <v>0</v>
      </c>
      <c r="AI610" s="11">
        <v>0</v>
      </c>
      <c r="AJ610" s="11">
        <v>0</v>
      </c>
      <c r="AK610" s="11">
        <v>0</v>
      </c>
      <c r="AL610" s="11">
        <v>58400000</v>
      </c>
      <c r="AM610" s="11">
        <v>0</v>
      </c>
      <c r="AN610" s="11">
        <v>0</v>
      </c>
      <c r="AO6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58484742</v>
      </c>
      <c r="AP6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58400000</v>
      </c>
      <c r="AR6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0" s="11">
        <f>Table_PBS_SQL_DB2_PBSSQL_PBS_NDP_Tina_CG_QtrlyPerformance_Final[[#This Row],[GOU REL]]+Table_PBS_SQL_DB2_PBSSQL_PBS_NDP_Tina_CG_QtrlyPerformance_Final[[#This Row],[EXT REL]]</f>
        <v>58484742</v>
      </c>
      <c r="AT610" s="11">
        <f>Table_PBS_SQL_DB2_PBSSQL_PBS_NDP_Tina_CG_QtrlyPerformance_Final[[#This Row],[GOU EXP]]+Table_PBS_SQL_DB2_PBSSQL_PBS_NDP_Tina_CG_QtrlyPerformance_Final[[#This Row],[EXT EXP]]</f>
        <v>58400000</v>
      </c>
      <c r="AU610" s="11" t="str">
        <f>IF(Table_PBS_SQL_DB2_PBSSQL_PBS_NDP_Tina_CG_QtrlyPerformance_Final[[#This Row],[Item_Code]]&gt;"300000", "Capital", "Recurrent")</f>
        <v>Capital</v>
      </c>
    </row>
    <row r="611" spans="1:47" x14ac:dyDescent="0.25">
      <c r="A611" t="s">
        <v>371</v>
      </c>
      <c r="B611" t="s">
        <v>372</v>
      </c>
      <c r="C611" t="s">
        <v>293</v>
      </c>
      <c r="D611" t="s">
        <v>1206</v>
      </c>
      <c r="E611" t="s">
        <v>31</v>
      </c>
      <c r="F611" t="s">
        <v>1207</v>
      </c>
      <c r="G611" t="s">
        <v>75</v>
      </c>
      <c r="H611" t="s">
        <v>1529</v>
      </c>
      <c r="I611" t="s">
        <v>477</v>
      </c>
      <c r="J611" t="s">
        <v>1752</v>
      </c>
      <c r="K611" t="s">
        <v>373</v>
      </c>
      <c r="L611" t="s">
        <v>1753</v>
      </c>
      <c r="M611" t="s">
        <v>866</v>
      </c>
      <c r="N611" t="s">
        <v>867</v>
      </c>
      <c r="O611" t="s">
        <v>1589</v>
      </c>
      <c r="P611" t="s">
        <v>1590</v>
      </c>
      <c r="Q611" s="11">
        <v>0</v>
      </c>
      <c r="R611" s="11">
        <v>0</v>
      </c>
      <c r="S611" s="11">
        <v>0</v>
      </c>
      <c r="T611" s="11">
        <v>0</v>
      </c>
      <c r="U611" s="11">
        <v>182000000</v>
      </c>
      <c r="V611" s="11">
        <v>0</v>
      </c>
      <c r="W611" s="11">
        <v>182000000</v>
      </c>
      <c r="X611" s="11">
        <v>0</v>
      </c>
      <c r="Y611" s="11">
        <v>0</v>
      </c>
      <c r="Z611" s="11">
        <v>0</v>
      </c>
      <c r="AA611" s="11">
        <v>0</v>
      </c>
      <c r="AB611" s="11">
        <v>0</v>
      </c>
      <c r="AC611" s="11">
        <v>0</v>
      </c>
      <c r="AD611" s="11">
        <v>0</v>
      </c>
      <c r="AE611" s="11">
        <v>0</v>
      </c>
      <c r="AF611" s="11">
        <v>0</v>
      </c>
      <c r="AG611" s="11">
        <v>132000000</v>
      </c>
      <c r="AH611" s="11">
        <v>0</v>
      </c>
      <c r="AI611" s="11">
        <v>0</v>
      </c>
      <c r="AJ611" s="11">
        <v>0</v>
      </c>
      <c r="AK611" s="11">
        <v>0</v>
      </c>
      <c r="AL611" s="11">
        <v>132000000</v>
      </c>
      <c r="AM611" s="11">
        <v>0</v>
      </c>
      <c r="AN611" s="11">
        <v>0</v>
      </c>
      <c r="AO6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132000000</v>
      </c>
      <c r="AP6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132000000</v>
      </c>
      <c r="AR6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1" s="11">
        <f>Table_PBS_SQL_DB2_PBSSQL_PBS_NDP_Tina_CG_QtrlyPerformance_Final[[#This Row],[GOU REL]]+Table_PBS_SQL_DB2_PBSSQL_PBS_NDP_Tina_CG_QtrlyPerformance_Final[[#This Row],[EXT REL]]</f>
        <v>132000000</v>
      </c>
      <c r="AT611" s="11">
        <f>Table_PBS_SQL_DB2_PBSSQL_PBS_NDP_Tina_CG_QtrlyPerformance_Final[[#This Row],[GOU EXP]]+Table_PBS_SQL_DB2_PBSSQL_PBS_NDP_Tina_CG_QtrlyPerformance_Final[[#This Row],[EXT EXP]]</f>
        <v>132000000</v>
      </c>
      <c r="AU611" s="11" t="str">
        <f>IF(Table_PBS_SQL_DB2_PBSSQL_PBS_NDP_Tina_CG_QtrlyPerformance_Final[[#This Row],[Item_Code]]&gt;"300000", "Capital", "Recurrent")</f>
        <v>Capital</v>
      </c>
    </row>
    <row r="612" spans="1:47" x14ac:dyDescent="0.25">
      <c r="A612" t="s">
        <v>375</v>
      </c>
      <c r="B612" t="s">
        <v>376</v>
      </c>
      <c r="C612" t="s">
        <v>293</v>
      </c>
      <c r="D612" t="s">
        <v>1206</v>
      </c>
      <c r="E612" t="s">
        <v>31</v>
      </c>
      <c r="F612" t="s">
        <v>1207</v>
      </c>
      <c r="G612" t="s">
        <v>75</v>
      </c>
      <c r="H612" t="s">
        <v>1529</v>
      </c>
      <c r="I612" t="s">
        <v>467</v>
      </c>
      <c r="J612" t="s">
        <v>1736</v>
      </c>
      <c r="K612" t="s">
        <v>377</v>
      </c>
      <c r="L612" t="s">
        <v>1756</v>
      </c>
      <c r="M612" t="s">
        <v>1232</v>
      </c>
      <c r="N612" t="s">
        <v>1586</v>
      </c>
      <c r="O612" t="s">
        <v>1083</v>
      </c>
      <c r="P612" t="s">
        <v>1084</v>
      </c>
      <c r="Q612" s="11">
        <v>0</v>
      </c>
      <c r="R612" s="11">
        <v>0</v>
      </c>
      <c r="S612" s="11">
        <v>0</v>
      </c>
      <c r="T612" s="11">
        <v>0</v>
      </c>
      <c r="U612" s="11">
        <v>80000000</v>
      </c>
      <c r="V612" s="11">
        <v>0</v>
      </c>
      <c r="W612" s="11">
        <v>80000000</v>
      </c>
      <c r="X612" s="11">
        <v>0</v>
      </c>
      <c r="Y612" s="11">
        <v>0</v>
      </c>
      <c r="Z612" s="11">
        <v>0</v>
      </c>
      <c r="AA612" s="11">
        <v>0</v>
      </c>
      <c r="AB612" s="11">
        <v>0</v>
      </c>
      <c r="AC612" s="11">
        <v>0</v>
      </c>
      <c r="AD612" s="11">
        <v>0</v>
      </c>
      <c r="AE612" s="11">
        <v>0</v>
      </c>
      <c r="AF612" s="11">
        <v>0</v>
      </c>
      <c r="AG612" s="11">
        <v>10000000</v>
      </c>
      <c r="AH612" s="11">
        <v>0</v>
      </c>
      <c r="AI612" s="11">
        <v>0</v>
      </c>
      <c r="AJ612" s="11">
        <v>0</v>
      </c>
      <c r="AK612" s="11">
        <v>5000000</v>
      </c>
      <c r="AL612" s="11">
        <v>14810000</v>
      </c>
      <c r="AM612" s="11">
        <v>0</v>
      </c>
      <c r="AN612" s="11">
        <v>0</v>
      </c>
      <c r="AO6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6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14810000</v>
      </c>
      <c r="AR6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2" s="11">
        <f>Table_PBS_SQL_DB2_PBSSQL_PBS_NDP_Tina_CG_QtrlyPerformance_Final[[#This Row],[GOU REL]]+Table_PBS_SQL_DB2_PBSSQL_PBS_NDP_Tina_CG_QtrlyPerformance_Final[[#This Row],[EXT REL]]</f>
        <v>15000000</v>
      </c>
      <c r="AT612" s="11">
        <f>Table_PBS_SQL_DB2_PBSSQL_PBS_NDP_Tina_CG_QtrlyPerformance_Final[[#This Row],[GOU EXP]]+Table_PBS_SQL_DB2_PBSSQL_PBS_NDP_Tina_CG_QtrlyPerformance_Final[[#This Row],[EXT EXP]]</f>
        <v>14810000</v>
      </c>
      <c r="AU612" s="11" t="str">
        <f>IF(Table_PBS_SQL_DB2_PBSSQL_PBS_NDP_Tina_CG_QtrlyPerformance_Final[[#This Row],[Item_Code]]&gt;"300000", "Capital", "Recurrent")</f>
        <v>Recurrent</v>
      </c>
    </row>
    <row r="613" spans="1:47" x14ac:dyDescent="0.25">
      <c r="A613" t="s">
        <v>375</v>
      </c>
      <c r="B613" t="s">
        <v>376</v>
      </c>
      <c r="C613" t="s">
        <v>293</v>
      </c>
      <c r="D613" t="s">
        <v>1206</v>
      </c>
      <c r="E613" t="s">
        <v>31</v>
      </c>
      <c r="F613" t="s">
        <v>1207</v>
      </c>
      <c r="G613" t="s">
        <v>75</v>
      </c>
      <c r="H613" t="s">
        <v>1529</v>
      </c>
      <c r="I613" t="s">
        <v>467</v>
      </c>
      <c r="J613" t="s">
        <v>1736</v>
      </c>
      <c r="K613" t="s">
        <v>377</v>
      </c>
      <c r="L613" t="s">
        <v>1756</v>
      </c>
      <c r="M613" t="s">
        <v>1232</v>
      </c>
      <c r="N613" t="s">
        <v>1586</v>
      </c>
      <c r="O613" t="s">
        <v>1512</v>
      </c>
      <c r="P613" t="s">
        <v>1513</v>
      </c>
      <c r="Q613" s="11">
        <v>0</v>
      </c>
      <c r="R613" s="11">
        <v>0</v>
      </c>
      <c r="S613" s="11">
        <v>0</v>
      </c>
      <c r="T613" s="11">
        <v>0</v>
      </c>
      <c r="U613" s="11">
        <v>15000000</v>
      </c>
      <c r="V613" s="11">
        <v>0</v>
      </c>
      <c r="W613" s="11">
        <v>15000000</v>
      </c>
      <c r="X613" s="11">
        <v>0</v>
      </c>
      <c r="Y613" s="11">
        <v>0</v>
      </c>
      <c r="Z613" s="11">
        <v>0</v>
      </c>
      <c r="AA613" s="11">
        <v>0</v>
      </c>
      <c r="AB613" s="11">
        <v>0</v>
      </c>
      <c r="AC613" s="11">
        <v>0</v>
      </c>
      <c r="AD613" s="11">
        <v>0</v>
      </c>
      <c r="AE613" s="11">
        <v>0</v>
      </c>
      <c r="AF613" s="11">
        <v>0</v>
      </c>
      <c r="AG613" s="11">
        <v>0</v>
      </c>
      <c r="AH613" s="11">
        <v>0</v>
      </c>
      <c r="AI613" s="11">
        <v>0</v>
      </c>
      <c r="AJ613" s="11">
        <v>0</v>
      </c>
      <c r="AK613" s="11">
        <v>15000000</v>
      </c>
      <c r="AL613" s="11">
        <v>13476179</v>
      </c>
      <c r="AM613" s="11">
        <v>0</v>
      </c>
      <c r="AN613" s="11">
        <v>0</v>
      </c>
      <c r="AO6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6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13476179</v>
      </c>
      <c r="AR6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3" s="11">
        <f>Table_PBS_SQL_DB2_PBSSQL_PBS_NDP_Tina_CG_QtrlyPerformance_Final[[#This Row],[GOU REL]]+Table_PBS_SQL_DB2_PBSSQL_PBS_NDP_Tina_CG_QtrlyPerformance_Final[[#This Row],[EXT REL]]</f>
        <v>15000000</v>
      </c>
      <c r="AT613" s="11">
        <f>Table_PBS_SQL_DB2_PBSSQL_PBS_NDP_Tina_CG_QtrlyPerformance_Final[[#This Row],[GOU EXP]]+Table_PBS_SQL_DB2_PBSSQL_PBS_NDP_Tina_CG_QtrlyPerformance_Final[[#This Row],[EXT EXP]]</f>
        <v>13476179</v>
      </c>
      <c r="AU613" s="11" t="str">
        <f>IF(Table_PBS_SQL_DB2_PBSSQL_PBS_NDP_Tina_CG_QtrlyPerformance_Final[[#This Row],[Item_Code]]&gt;"300000", "Capital", "Recurrent")</f>
        <v>Capital</v>
      </c>
    </row>
    <row r="614" spans="1:47" x14ac:dyDescent="0.25">
      <c r="A614" t="s">
        <v>375</v>
      </c>
      <c r="B614" t="s">
        <v>376</v>
      </c>
      <c r="C614" t="s">
        <v>293</v>
      </c>
      <c r="D614" t="s">
        <v>1487</v>
      </c>
      <c r="E614" t="s">
        <v>31</v>
      </c>
      <c r="F614" t="s">
        <v>1207</v>
      </c>
      <c r="G614" t="s">
        <v>75</v>
      </c>
      <c r="H614" t="s">
        <v>1529</v>
      </c>
      <c r="I614" t="s">
        <v>467</v>
      </c>
      <c r="J614" t="s">
        <v>1736</v>
      </c>
      <c r="K614" t="s">
        <v>377</v>
      </c>
      <c r="L614" t="s">
        <v>1756</v>
      </c>
      <c r="M614" t="s">
        <v>866</v>
      </c>
      <c r="N614" t="s">
        <v>1757</v>
      </c>
      <c r="O614" t="s">
        <v>934</v>
      </c>
      <c r="P614" t="s">
        <v>935</v>
      </c>
      <c r="Q614" s="11">
        <v>0</v>
      </c>
      <c r="R614" s="11">
        <v>0</v>
      </c>
      <c r="S614" s="11">
        <v>0</v>
      </c>
      <c r="T614" s="11">
        <v>0</v>
      </c>
      <c r="U614" s="11">
        <v>250000000</v>
      </c>
      <c r="V614" s="11">
        <v>0</v>
      </c>
      <c r="W614" s="11">
        <v>0</v>
      </c>
      <c r="X614" s="11">
        <v>0</v>
      </c>
      <c r="Y614" s="11">
        <v>0</v>
      </c>
      <c r="Z614" s="11">
        <v>0</v>
      </c>
      <c r="AA614" s="11">
        <v>0</v>
      </c>
      <c r="AB614" s="11">
        <v>0</v>
      </c>
      <c r="AC614" s="11">
        <v>0</v>
      </c>
      <c r="AD614" s="11">
        <v>0</v>
      </c>
      <c r="AE614" s="11">
        <v>0</v>
      </c>
      <c r="AF614" s="11">
        <v>0</v>
      </c>
      <c r="AG614" s="11">
        <v>0</v>
      </c>
      <c r="AH614" s="11">
        <v>0</v>
      </c>
      <c r="AI614" s="11">
        <v>0</v>
      </c>
      <c r="AJ614" s="11">
        <v>0</v>
      </c>
      <c r="AK614" s="11">
        <v>0</v>
      </c>
      <c r="AL614" s="11">
        <v>0</v>
      </c>
      <c r="AM614" s="11">
        <v>0</v>
      </c>
      <c r="AN614" s="11">
        <v>0</v>
      </c>
      <c r="AO6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4" s="11">
        <f>Table_PBS_SQL_DB2_PBSSQL_PBS_NDP_Tina_CG_QtrlyPerformance_Final[[#This Row],[GOU REL]]+Table_PBS_SQL_DB2_PBSSQL_PBS_NDP_Tina_CG_QtrlyPerformance_Final[[#This Row],[EXT REL]]</f>
        <v>0</v>
      </c>
      <c r="AT614" s="11">
        <f>Table_PBS_SQL_DB2_PBSSQL_PBS_NDP_Tina_CG_QtrlyPerformance_Final[[#This Row],[GOU EXP]]+Table_PBS_SQL_DB2_PBSSQL_PBS_NDP_Tina_CG_QtrlyPerformance_Final[[#This Row],[EXT EXP]]</f>
        <v>0</v>
      </c>
      <c r="AU614" s="11" t="str">
        <f>IF(Table_PBS_SQL_DB2_PBSSQL_PBS_NDP_Tina_CG_QtrlyPerformance_Final[[#This Row],[Item_Code]]&gt;"300000", "Capital", "Recurrent")</f>
        <v>Capital</v>
      </c>
    </row>
    <row r="615" spans="1:47" x14ac:dyDescent="0.25">
      <c r="A615" t="s">
        <v>375</v>
      </c>
      <c r="B615" t="s">
        <v>376</v>
      </c>
      <c r="C615" t="s">
        <v>293</v>
      </c>
      <c r="D615" t="s">
        <v>1487</v>
      </c>
      <c r="E615" t="s">
        <v>31</v>
      </c>
      <c r="F615" t="s">
        <v>1207</v>
      </c>
      <c r="G615" t="s">
        <v>75</v>
      </c>
      <c r="H615" t="s">
        <v>1529</v>
      </c>
      <c r="I615" t="s">
        <v>467</v>
      </c>
      <c r="J615" t="s">
        <v>1736</v>
      </c>
      <c r="K615" t="s">
        <v>377</v>
      </c>
      <c r="L615" t="s">
        <v>1756</v>
      </c>
      <c r="M615" t="s">
        <v>866</v>
      </c>
      <c r="N615" t="s">
        <v>1757</v>
      </c>
      <c r="O615" t="s">
        <v>1215</v>
      </c>
      <c r="P615" t="s">
        <v>1216</v>
      </c>
      <c r="Q615" s="11">
        <v>0</v>
      </c>
      <c r="R615" s="11">
        <v>0</v>
      </c>
      <c r="S615" s="11">
        <v>0</v>
      </c>
      <c r="T615" s="11">
        <v>0</v>
      </c>
      <c r="U615" s="11">
        <v>162500000</v>
      </c>
      <c r="V615" s="11">
        <v>0</v>
      </c>
      <c r="W615" s="11">
        <v>0</v>
      </c>
      <c r="X615" s="11">
        <v>0</v>
      </c>
      <c r="Y615" s="11">
        <v>0</v>
      </c>
      <c r="Z615" s="11">
        <v>0</v>
      </c>
      <c r="AA615" s="11">
        <v>0</v>
      </c>
      <c r="AB615" s="11">
        <v>0</v>
      </c>
      <c r="AC615" s="11">
        <v>0</v>
      </c>
      <c r="AD615" s="11">
        <v>0</v>
      </c>
      <c r="AE615" s="11">
        <v>0</v>
      </c>
      <c r="AF615" s="11">
        <v>0</v>
      </c>
      <c r="AG615" s="11">
        <v>0</v>
      </c>
      <c r="AH615" s="11">
        <v>0</v>
      </c>
      <c r="AI615" s="11">
        <v>0</v>
      </c>
      <c r="AJ615" s="11">
        <v>0</v>
      </c>
      <c r="AK615" s="11">
        <v>0</v>
      </c>
      <c r="AL615" s="11">
        <v>0</v>
      </c>
      <c r="AM615" s="11">
        <v>0</v>
      </c>
      <c r="AN615" s="11">
        <v>0</v>
      </c>
      <c r="AO6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5" s="11">
        <f>Table_PBS_SQL_DB2_PBSSQL_PBS_NDP_Tina_CG_QtrlyPerformance_Final[[#This Row],[GOU REL]]+Table_PBS_SQL_DB2_PBSSQL_PBS_NDP_Tina_CG_QtrlyPerformance_Final[[#This Row],[EXT REL]]</f>
        <v>0</v>
      </c>
      <c r="AT615" s="11">
        <f>Table_PBS_SQL_DB2_PBSSQL_PBS_NDP_Tina_CG_QtrlyPerformance_Final[[#This Row],[GOU EXP]]+Table_PBS_SQL_DB2_PBSSQL_PBS_NDP_Tina_CG_QtrlyPerformance_Final[[#This Row],[EXT EXP]]</f>
        <v>0</v>
      </c>
      <c r="AU615" s="11" t="str">
        <f>IF(Table_PBS_SQL_DB2_PBSSQL_PBS_NDP_Tina_CG_QtrlyPerformance_Final[[#This Row],[Item_Code]]&gt;"300000", "Capital", "Recurrent")</f>
        <v>Capital</v>
      </c>
    </row>
    <row r="616" spans="1:47" x14ac:dyDescent="0.25">
      <c r="A616" t="s">
        <v>375</v>
      </c>
      <c r="B616" t="s">
        <v>376</v>
      </c>
      <c r="C616" t="s">
        <v>293</v>
      </c>
      <c r="D616" t="s">
        <v>1487</v>
      </c>
      <c r="E616" t="s">
        <v>31</v>
      </c>
      <c r="F616" t="s">
        <v>1207</v>
      </c>
      <c r="G616" t="s">
        <v>75</v>
      </c>
      <c r="H616" t="s">
        <v>1529</v>
      </c>
      <c r="I616" t="s">
        <v>467</v>
      </c>
      <c r="J616" t="s">
        <v>1736</v>
      </c>
      <c r="K616" t="s">
        <v>377</v>
      </c>
      <c r="L616" t="s">
        <v>1756</v>
      </c>
      <c r="M616" t="s">
        <v>866</v>
      </c>
      <c r="N616" t="s">
        <v>1757</v>
      </c>
      <c r="O616" t="s">
        <v>982</v>
      </c>
      <c r="P616" t="s">
        <v>983</v>
      </c>
      <c r="Q616" s="11">
        <v>0</v>
      </c>
      <c r="R616" s="11">
        <v>0</v>
      </c>
      <c r="S616" s="11">
        <v>0</v>
      </c>
      <c r="T616" s="11">
        <v>0</v>
      </c>
      <c r="U616" s="11">
        <v>51247000</v>
      </c>
      <c r="V616" s="11">
        <v>0</v>
      </c>
      <c r="W616" s="11">
        <v>0</v>
      </c>
      <c r="X616" s="11">
        <v>0</v>
      </c>
      <c r="Y616" s="11">
        <v>0</v>
      </c>
      <c r="Z616" s="11">
        <v>0</v>
      </c>
      <c r="AA616" s="11">
        <v>0</v>
      </c>
      <c r="AB616" s="11">
        <v>0</v>
      </c>
      <c r="AC616" s="11">
        <v>0</v>
      </c>
      <c r="AD616" s="11">
        <v>0</v>
      </c>
      <c r="AE616" s="11">
        <v>0</v>
      </c>
      <c r="AF616" s="11">
        <v>0</v>
      </c>
      <c r="AG616" s="11">
        <v>0</v>
      </c>
      <c r="AH616" s="11">
        <v>0</v>
      </c>
      <c r="AI616" s="11">
        <v>0</v>
      </c>
      <c r="AJ616" s="11">
        <v>0</v>
      </c>
      <c r="AK616" s="11">
        <v>0</v>
      </c>
      <c r="AL616" s="11">
        <v>0</v>
      </c>
      <c r="AM616" s="11">
        <v>0</v>
      </c>
      <c r="AN616" s="11">
        <v>0</v>
      </c>
      <c r="AO6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6" s="11">
        <f>Table_PBS_SQL_DB2_PBSSQL_PBS_NDP_Tina_CG_QtrlyPerformance_Final[[#This Row],[GOU REL]]+Table_PBS_SQL_DB2_PBSSQL_PBS_NDP_Tina_CG_QtrlyPerformance_Final[[#This Row],[EXT REL]]</f>
        <v>0</v>
      </c>
      <c r="AT616" s="11">
        <f>Table_PBS_SQL_DB2_PBSSQL_PBS_NDP_Tina_CG_QtrlyPerformance_Final[[#This Row],[GOU EXP]]+Table_PBS_SQL_DB2_PBSSQL_PBS_NDP_Tina_CG_QtrlyPerformance_Final[[#This Row],[EXT EXP]]</f>
        <v>0</v>
      </c>
      <c r="AU616" s="11" t="str">
        <f>IF(Table_PBS_SQL_DB2_PBSSQL_PBS_NDP_Tina_CG_QtrlyPerformance_Final[[#This Row],[Item_Code]]&gt;"300000", "Capital", "Recurrent")</f>
        <v>Capital</v>
      </c>
    </row>
    <row r="617" spans="1:47" x14ac:dyDescent="0.25">
      <c r="A617" t="s">
        <v>375</v>
      </c>
      <c r="B617" t="s">
        <v>376</v>
      </c>
      <c r="C617" t="s">
        <v>293</v>
      </c>
      <c r="D617" t="s">
        <v>1487</v>
      </c>
      <c r="E617" t="s">
        <v>31</v>
      </c>
      <c r="F617" t="s">
        <v>1207</v>
      </c>
      <c r="G617" t="s">
        <v>75</v>
      </c>
      <c r="H617" t="s">
        <v>1529</v>
      </c>
      <c r="I617" t="s">
        <v>467</v>
      </c>
      <c r="J617" t="s">
        <v>1736</v>
      </c>
      <c r="K617" t="s">
        <v>377</v>
      </c>
      <c r="L617" t="s">
        <v>1756</v>
      </c>
      <c r="M617" t="s">
        <v>866</v>
      </c>
      <c r="N617" t="s">
        <v>1757</v>
      </c>
      <c r="O617" t="s">
        <v>1589</v>
      </c>
      <c r="P617" t="s">
        <v>1590</v>
      </c>
      <c r="Q617" s="11">
        <v>0</v>
      </c>
      <c r="R617" s="11">
        <v>0</v>
      </c>
      <c r="S617" s="11">
        <v>0</v>
      </c>
      <c r="T617" s="11">
        <v>0</v>
      </c>
      <c r="U617" s="11">
        <v>414253000</v>
      </c>
      <c r="V617" s="11">
        <v>0</v>
      </c>
      <c r="W617" s="11">
        <v>0</v>
      </c>
      <c r="X617" s="11">
        <v>0</v>
      </c>
      <c r="Y617" s="11">
        <v>0</v>
      </c>
      <c r="Z617" s="11">
        <v>0</v>
      </c>
      <c r="AA617" s="11">
        <v>0</v>
      </c>
      <c r="AB617" s="11">
        <v>0</v>
      </c>
      <c r="AC617" s="11">
        <v>0</v>
      </c>
      <c r="AD617" s="11">
        <v>0</v>
      </c>
      <c r="AE617" s="11">
        <v>0</v>
      </c>
      <c r="AF617" s="11">
        <v>0</v>
      </c>
      <c r="AG617" s="11">
        <v>0</v>
      </c>
      <c r="AH617" s="11">
        <v>0</v>
      </c>
      <c r="AI617" s="11">
        <v>0</v>
      </c>
      <c r="AJ617" s="11">
        <v>0</v>
      </c>
      <c r="AK617" s="11">
        <v>0</v>
      </c>
      <c r="AL617" s="11">
        <v>0</v>
      </c>
      <c r="AM617" s="11">
        <v>0</v>
      </c>
      <c r="AN617" s="11">
        <v>0</v>
      </c>
      <c r="AO6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7" s="11">
        <f>Table_PBS_SQL_DB2_PBSSQL_PBS_NDP_Tina_CG_QtrlyPerformance_Final[[#This Row],[GOU REL]]+Table_PBS_SQL_DB2_PBSSQL_PBS_NDP_Tina_CG_QtrlyPerformance_Final[[#This Row],[EXT REL]]</f>
        <v>0</v>
      </c>
      <c r="AT617" s="11">
        <f>Table_PBS_SQL_DB2_PBSSQL_PBS_NDP_Tina_CG_QtrlyPerformance_Final[[#This Row],[GOU EXP]]+Table_PBS_SQL_DB2_PBSSQL_PBS_NDP_Tina_CG_QtrlyPerformance_Final[[#This Row],[EXT EXP]]</f>
        <v>0</v>
      </c>
      <c r="AU617" s="11" t="str">
        <f>IF(Table_PBS_SQL_DB2_PBSSQL_PBS_NDP_Tina_CG_QtrlyPerformance_Final[[#This Row],[Item_Code]]&gt;"300000", "Capital", "Recurrent")</f>
        <v>Capital</v>
      </c>
    </row>
    <row r="618" spans="1:47" x14ac:dyDescent="0.25">
      <c r="A618" t="s">
        <v>375</v>
      </c>
      <c r="B618" t="s">
        <v>376</v>
      </c>
      <c r="C618" t="s">
        <v>293</v>
      </c>
      <c r="D618" t="s">
        <v>1487</v>
      </c>
      <c r="E618" t="s">
        <v>31</v>
      </c>
      <c r="F618" t="s">
        <v>1207</v>
      </c>
      <c r="G618" t="s">
        <v>75</v>
      </c>
      <c r="H618" t="s">
        <v>1529</v>
      </c>
      <c r="I618" t="s">
        <v>467</v>
      </c>
      <c r="J618" t="s">
        <v>1736</v>
      </c>
      <c r="K618" t="s">
        <v>377</v>
      </c>
      <c r="L618" t="s">
        <v>1756</v>
      </c>
      <c r="M618" t="s">
        <v>866</v>
      </c>
      <c r="N618" t="s">
        <v>1757</v>
      </c>
      <c r="O618" t="s">
        <v>1430</v>
      </c>
      <c r="P618" t="s">
        <v>1431</v>
      </c>
      <c r="Q618" s="11">
        <v>0</v>
      </c>
      <c r="R618" s="11">
        <v>0</v>
      </c>
      <c r="S618" s="11">
        <v>0</v>
      </c>
      <c r="T618" s="11">
        <v>0</v>
      </c>
      <c r="U618" s="11">
        <v>30000000</v>
      </c>
      <c r="V618" s="11">
        <v>0</v>
      </c>
      <c r="W618" s="11">
        <v>0</v>
      </c>
      <c r="X618" s="11">
        <v>0</v>
      </c>
      <c r="Y618" s="11">
        <v>0</v>
      </c>
      <c r="Z618" s="11">
        <v>0</v>
      </c>
      <c r="AA618" s="11">
        <v>0</v>
      </c>
      <c r="AB618" s="11">
        <v>0</v>
      </c>
      <c r="AC618" s="11">
        <v>0</v>
      </c>
      <c r="AD618" s="11">
        <v>0</v>
      </c>
      <c r="AE618" s="11">
        <v>0</v>
      </c>
      <c r="AF618" s="11">
        <v>0</v>
      </c>
      <c r="AG618" s="11">
        <v>0</v>
      </c>
      <c r="AH618" s="11">
        <v>0</v>
      </c>
      <c r="AI618" s="11">
        <v>0</v>
      </c>
      <c r="AJ618" s="11">
        <v>0</v>
      </c>
      <c r="AK618" s="11">
        <v>0</v>
      </c>
      <c r="AL618" s="11">
        <v>0</v>
      </c>
      <c r="AM618" s="11">
        <v>0</v>
      </c>
      <c r="AN618" s="11">
        <v>0</v>
      </c>
      <c r="AO6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8" s="11">
        <f>Table_PBS_SQL_DB2_PBSSQL_PBS_NDP_Tina_CG_QtrlyPerformance_Final[[#This Row],[GOU REL]]+Table_PBS_SQL_DB2_PBSSQL_PBS_NDP_Tina_CG_QtrlyPerformance_Final[[#This Row],[EXT REL]]</f>
        <v>0</v>
      </c>
      <c r="AT618" s="11">
        <f>Table_PBS_SQL_DB2_PBSSQL_PBS_NDP_Tina_CG_QtrlyPerformance_Final[[#This Row],[GOU EXP]]+Table_PBS_SQL_DB2_PBSSQL_PBS_NDP_Tina_CG_QtrlyPerformance_Final[[#This Row],[EXT EXP]]</f>
        <v>0</v>
      </c>
      <c r="AU618" s="11" t="str">
        <f>IF(Table_PBS_SQL_DB2_PBSSQL_PBS_NDP_Tina_CG_QtrlyPerformance_Final[[#This Row],[Item_Code]]&gt;"300000", "Capital", "Recurrent")</f>
        <v>Capital</v>
      </c>
    </row>
    <row r="619" spans="1:47" x14ac:dyDescent="0.25">
      <c r="A619" t="s">
        <v>1758</v>
      </c>
      <c r="B619" t="s">
        <v>1759</v>
      </c>
      <c r="C619" t="s">
        <v>293</v>
      </c>
      <c r="D619" t="s">
        <v>1206</v>
      </c>
      <c r="E619" t="s">
        <v>31</v>
      </c>
      <c r="F619" t="s">
        <v>1207</v>
      </c>
      <c r="G619" t="s">
        <v>75</v>
      </c>
      <c r="H619" t="s">
        <v>1529</v>
      </c>
      <c r="I619" t="s">
        <v>467</v>
      </c>
      <c r="J619" t="s">
        <v>1736</v>
      </c>
      <c r="K619" t="s">
        <v>1760</v>
      </c>
      <c r="L619" t="s">
        <v>1761</v>
      </c>
      <c r="M619" t="s">
        <v>866</v>
      </c>
      <c r="N619" t="s">
        <v>867</v>
      </c>
      <c r="O619" t="s">
        <v>1204</v>
      </c>
      <c r="P619" t="s">
        <v>1205</v>
      </c>
      <c r="Q619" s="11">
        <v>0</v>
      </c>
      <c r="R619" s="11">
        <v>0</v>
      </c>
      <c r="S619" s="11">
        <v>0</v>
      </c>
      <c r="T619" s="11">
        <v>0</v>
      </c>
      <c r="U619" s="11">
        <v>65000000</v>
      </c>
      <c r="V619" s="11">
        <v>0</v>
      </c>
      <c r="W619" s="11">
        <v>65000000</v>
      </c>
      <c r="X619" s="11">
        <v>0</v>
      </c>
      <c r="Y619" s="11">
        <v>0</v>
      </c>
      <c r="Z619" s="11">
        <v>0</v>
      </c>
      <c r="AA619" s="11">
        <v>0</v>
      </c>
      <c r="AB619" s="11">
        <v>0</v>
      </c>
      <c r="AC619" s="11">
        <v>0</v>
      </c>
      <c r="AD619" s="11">
        <v>0</v>
      </c>
      <c r="AE619" s="11">
        <v>0</v>
      </c>
      <c r="AF619" s="11">
        <v>0</v>
      </c>
      <c r="AG619" s="11">
        <v>0</v>
      </c>
      <c r="AH619" s="11">
        <v>0</v>
      </c>
      <c r="AI619" s="11">
        <v>0</v>
      </c>
      <c r="AJ619" s="11">
        <v>0</v>
      </c>
      <c r="AK619" s="11">
        <v>0</v>
      </c>
      <c r="AL619" s="11">
        <v>0</v>
      </c>
      <c r="AM619" s="11">
        <v>0</v>
      </c>
      <c r="AN619" s="11">
        <v>0</v>
      </c>
      <c r="AO6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19" s="11">
        <f>Table_PBS_SQL_DB2_PBSSQL_PBS_NDP_Tina_CG_QtrlyPerformance_Final[[#This Row],[GOU REL]]+Table_PBS_SQL_DB2_PBSSQL_PBS_NDP_Tina_CG_QtrlyPerformance_Final[[#This Row],[EXT REL]]</f>
        <v>0</v>
      </c>
      <c r="AT619" s="11">
        <f>Table_PBS_SQL_DB2_PBSSQL_PBS_NDP_Tina_CG_QtrlyPerformance_Final[[#This Row],[GOU EXP]]+Table_PBS_SQL_DB2_PBSSQL_PBS_NDP_Tina_CG_QtrlyPerformance_Final[[#This Row],[EXT EXP]]</f>
        <v>0</v>
      </c>
      <c r="AU619" s="11" t="str">
        <f>IF(Table_PBS_SQL_DB2_PBSSQL_PBS_NDP_Tina_CG_QtrlyPerformance_Final[[#This Row],[Item_Code]]&gt;"300000", "Capital", "Recurrent")</f>
        <v>Capital</v>
      </c>
    </row>
    <row r="620" spans="1:47" x14ac:dyDescent="0.25">
      <c r="A620" t="s">
        <v>1758</v>
      </c>
      <c r="B620" t="s">
        <v>1759</v>
      </c>
      <c r="C620" t="s">
        <v>293</v>
      </c>
      <c r="D620" t="s">
        <v>1206</v>
      </c>
      <c r="E620" t="s">
        <v>31</v>
      </c>
      <c r="F620" t="s">
        <v>1207</v>
      </c>
      <c r="G620" t="s">
        <v>75</v>
      </c>
      <c r="H620" t="s">
        <v>1529</v>
      </c>
      <c r="I620" t="s">
        <v>467</v>
      </c>
      <c r="J620" t="s">
        <v>1736</v>
      </c>
      <c r="K620" t="s">
        <v>1760</v>
      </c>
      <c r="L620" t="s">
        <v>1761</v>
      </c>
      <c r="M620" t="s">
        <v>866</v>
      </c>
      <c r="N620" t="s">
        <v>867</v>
      </c>
      <c r="O620" t="s">
        <v>957</v>
      </c>
      <c r="P620" t="s">
        <v>958</v>
      </c>
      <c r="Q620" s="11">
        <v>0</v>
      </c>
      <c r="R620" s="11">
        <v>0</v>
      </c>
      <c r="S620" s="11">
        <v>0</v>
      </c>
      <c r="T620" s="11">
        <v>0</v>
      </c>
      <c r="U620" s="11">
        <v>200000000</v>
      </c>
      <c r="V620" s="11">
        <v>0</v>
      </c>
      <c r="W620" s="11">
        <v>200000000</v>
      </c>
      <c r="X620" s="11">
        <v>0</v>
      </c>
      <c r="Y620" s="11">
        <v>0</v>
      </c>
      <c r="Z620" s="11">
        <v>0</v>
      </c>
      <c r="AA620" s="11">
        <v>0</v>
      </c>
      <c r="AB620" s="11">
        <v>0</v>
      </c>
      <c r="AC620" s="11">
        <v>40000000</v>
      </c>
      <c r="AD620" s="11">
        <v>0</v>
      </c>
      <c r="AE620" s="11">
        <v>0</v>
      </c>
      <c r="AF620" s="11">
        <v>0</v>
      </c>
      <c r="AG620" s="11">
        <v>80000000</v>
      </c>
      <c r="AH620" s="11">
        <v>0</v>
      </c>
      <c r="AI620" s="11">
        <v>0</v>
      </c>
      <c r="AJ620" s="11">
        <v>0</v>
      </c>
      <c r="AK620" s="11">
        <v>0</v>
      </c>
      <c r="AL620" s="11">
        <v>120000000</v>
      </c>
      <c r="AM620" s="11">
        <v>0</v>
      </c>
      <c r="AN620" s="11">
        <v>0</v>
      </c>
      <c r="AO6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6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6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0" s="11">
        <f>Table_PBS_SQL_DB2_PBSSQL_PBS_NDP_Tina_CG_QtrlyPerformance_Final[[#This Row],[GOU REL]]+Table_PBS_SQL_DB2_PBSSQL_PBS_NDP_Tina_CG_QtrlyPerformance_Final[[#This Row],[EXT REL]]</f>
        <v>120000000</v>
      </c>
      <c r="AT620" s="11">
        <f>Table_PBS_SQL_DB2_PBSSQL_PBS_NDP_Tina_CG_QtrlyPerformance_Final[[#This Row],[GOU EXP]]+Table_PBS_SQL_DB2_PBSSQL_PBS_NDP_Tina_CG_QtrlyPerformance_Final[[#This Row],[EXT EXP]]</f>
        <v>120000000</v>
      </c>
      <c r="AU620" s="11" t="str">
        <f>IF(Table_PBS_SQL_DB2_PBSSQL_PBS_NDP_Tina_CG_QtrlyPerformance_Final[[#This Row],[Item_Code]]&gt;"300000", "Capital", "Recurrent")</f>
        <v>Capital</v>
      </c>
    </row>
    <row r="621" spans="1:47" x14ac:dyDescent="0.25">
      <c r="A621" t="s">
        <v>379</v>
      </c>
      <c r="B621" t="s">
        <v>380</v>
      </c>
      <c r="C621" t="s">
        <v>293</v>
      </c>
      <c r="D621" t="s">
        <v>1206</v>
      </c>
      <c r="E621" t="s">
        <v>31</v>
      </c>
      <c r="F621" t="s">
        <v>1207</v>
      </c>
      <c r="G621" t="s">
        <v>75</v>
      </c>
      <c r="H621" t="s">
        <v>1723</v>
      </c>
      <c r="I621" t="s">
        <v>493</v>
      </c>
      <c r="J621" t="s">
        <v>1736</v>
      </c>
      <c r="K621" t="s">
        <v>381</v>
      </c>
      <c r="L621" t="s">
        <v>1762</v>
      </c>
      <c r="M621" t="s">
        <v>1232</v>
      </c>
      <c r="N621" t="s">
        <v>1586</v>
      </c>
      <c r="O621" t="s">
        <v>1589</v>
      </c>
      <c r="P621" t="s">
        <v>1590</v>
      </c>
      <c r="Q621" s="11">
        <v>0</v>
      </c>
      <c r="R621" s="11">
        <v>0</v>
      </c>
      <c r="S621" s="11">
        <v>0</v>
      </c>
      <c r="T621" s="11">
        <v>0</v>
      </c>
      <c r="U621" s="11">
        <v>1355000000</v>
      </c>
      <c r="V621" s="11">
        <v>0</v>
      </c>
      <c r="W621" s="11">
        <v>1355000000</v>
      </c>
      <c r="X621" s="11">
        <v>0</v>
      </c>
      <c r="Y621" s="11">
        <v>0</v>
      </c>
      <c r="Z621" s="11">
        <v>0</v>
      </c>
      <c r="AA621" s="11">
        <v>0</v>
      </c>
      <c r="AB621" s="11">
        <v>0</v>
      </c>
      <c r="AC621" s="11">
        <v>0</v>
      </c>
      <c r="AD621" s="11">
        <v>0</v>
      </c>
      <c r="AE621" s="11">
        <v>0</v>
      </c>
      <c r="AF621" s="11">
        <v>0</v>
      </c>
      <c r="AG621" s="11">
        <v>175000000</v>
      </c>
      <c r="AH621" s="11">
        <v>43003860</v>
      </c>
      <c r="AI621" s="11">
        <v>0</v>
      </c>
      <c r="AJ621" s="11">
        <v>0</v>
      </c>
      <c r="AK621" s="11">
        <v>0</v>
      </c>
      <c r="AL621" s="11">
        <v>131996140</v>
      </c>
      <c r="AM621" s="11">
        <v>0</v>
      </c>
      <c r="AN621" s="11">
        <v>0</v>
      </c>
      <c r="AO6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175000000</v>
      </c>
      <c r="AP6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175000000</v>
      </c>
      <c r="AR6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1" s="11">
        <f>Table_PBS_SQL_DB2_PBSSQL_PBS_NDP_Tina_CG_QtrlyPerformance_Final[[#This Row],[GOU REL]]+Table_PBS_SQL_DB2_PBSSQL_PBS_NDP_Tina_CG_QtrlyPerformance_Final[[#This Row],[EXT REL]]</f>
        <v>175000000</v>
      </c>
      <c r="AT621" s="11">
        <f>Table_PBS_SQL_DB2_PBSSQL_PBS_NDP_Tina_CG_QtrlyPerformance_Final[[#This Row],[GOU EXP]]+Table_PBS_SQL_DB2_PBSSQL_PBS_NDP_Tina_CG_QtrlyPerformance_Final[[#This Row],[EXT EXP]]</f>
        <v>175000000</v>
      </c>
      <c r="AU621" s="11" t="str">
        <f>IF(Table_PBS_SQL_DB2_PBSSQL_PBS_NDP_Tina_CG_QtrlyPerformance_Final[[#This Row],[Item_Code]]&gt;"300000", "Capital", "Recurrent")</f>
        <v>Capital</v>
      </c>
    </row>
    <row r="622" spans="1:47" x14ac:dyDescent="0.25">
      <c r="A622" t="s">
        <v>1763</v>
      </c>
      <c r="B622" t="s">
        <v>1764</v>
      </c>
      <c r="C622" t="s">
        <v>293</v>
      </c>
      <c r="D622" t="s">
        <v>1206</v>
      </c>
      <c r="E622" t="s">
        <v>31</v>
      </c>
      <c r="F622" t="s">
        <v>1207</v>
      </c>
      <c r="G622" t="s">
        <v>75</v>
      </c>
      <c r="H622" t="s">
        <v>1529</v>
      </c>
      <c r="I622" t="s">
        <v>467</v>
      </c>
      <c r="J622" t="s">
        <v>1736</v>
      </c>
      <c r="K622" t="s">
        <v>1765</v>
      </c>
      <c r="L622" t="s">
        <v>1766</v>
      </c>
      <c r="M622" t="s">
        <v>1232</v>
      </c>
      <c r="N622" t="s">
        <v>1586</v>
      </c>
      <c r="O622" t="s">
        <v>1754</v>
      </c>
      <c r="P622" t="s">
        <v>1755</v>
      </c>
      <c r="Q622" s="11">
        <v>0</v>
      </c>
      <c r="R622" s="11">
        <v>0</v>
      </c>
      <c r="S622" s="11">
        <v>0</v>
      </c>
      <c r="T622" s="11">
        <v>0</v>
      </c>
      <c r="U622" s="11">
        <v>600000000</v>
      </c>
      <c r="V622" s="11">
        <v>0</v>
      </c>
      <c r="W622" s="11">
        <v>600000000</v>
      </c>
      <c r="X622" s="11">
        <v>0</v>
      </c>
      <c r="Y622" s="11">
        <v>0</v>
      </c>
      <c r="Z622" s="11">
        <v>0</v>
      </c>
      <c r="AA622" s="11">
        <v>0</v>
      </c>
      <c r="AB622" s="11">
        <v>0</v>
      </c>
      <c r="AC622" s="11">
        <v>600000000</v>
      </c>
      <c r="AD622" s="11">
        <v>0</v>
      </c>
      <c r="AE622" s="11">
        <v>0</v>
      </c>
      <c r="AF622" s="11">
        <v>0</v>
      </c>
      <c r="AG622" s="11">
        <v>0</v>
      </c>
      <c r="AH622" s="11">
        <v>0</v>
      </c>
      <c r="AI622" s="11">
        <v>0</v>
      </c>
      <c r="AJ622" s="11">
        <v>0</v>
      </c>
      <c r="AK622" s="11">
        <v>0</v>
      </c>
      <c r="AL622" s="11">
        <v>600000000</v>
      </c>
      <c r="AM622" s="11">
        <v>0</v>
      </c>
      <c r="AN622" s="11">
        <v>0</v>
      </c>
      <c r="AO6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6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6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2" s="11">
        <f>Table_PBS_SQL_DB2_PBSSQL_PBS_NDP_Tina_CG_QtrlyPerformance_Final[[#This Row],[GOU REL]]+Table_PBS_SQL_DB2_PBSSQL_PBS_NDP_Tina_CG_QtrlyPerformance_Final[[#This Row],[EXT REL]]</f>
        <v>600000000</v>
      </c>
      <c r="AT622" s="11">
        <f>Table_PBS_SQL_DB2_PBSSQL_PBS_NDP_Tina_CG_QtrlyPerformance_Final[[#This Row],[GOU EXP]]+Table_PBS_SQL_DB2_PBSSQL_PBS_NDP_Tina_CG_QtrlyPerformance_Final[[#This Row],[EXT EXP]]</f>
        <v>600000000</v>
      </c>
      <c r="AU622" s="11" t="str">
        <f>IF(Table_PBS_SQL_DB2_PBSSQL_PBS_NDP_Tina_CG_QtrlyPerformance_Final[[#This Row],[Item_Code]]&gt;"300000", "Capital", "Recurrent")</f>
        <v>Capital</v>
      </c>
    </row>
    <row r="623" spans="1:47" x14ac:dyDescent="0.25">
      <c r="A623" t="s">
        <v>1763</v>
      </c>
      <c r="B623" t="s">
        <v>1764</v>
      </c>
      <c r="C623" t="s">
        <v>293</v>
      </c>
      <c r="D623" t="s">
        <v>1206</v>
      </c>
      <c r="E623" t="s">
        <v>31</v>
      </c>
      <c r="F623" t="s">
        <v>1207</v>
      </c>
      <c r="G623" t="s">
        <v>75</v>
      </c>
      <c r="H623" t="s">
        <v>1529</v>
      </c>
      <c r="I623" t="s">
        <v>467</v>
      </c>
      <c r="J623" t="s">
        <v>1736</v>
      </c>
      <c r="K623" t="s">
        <v>1765</v>
      </c>
      <c r="L623" t="s">
        <v>1766</v>
      </c>
      <c r="M623" t="s">
        <v>866</v>
      </c>
      <c r="N623" t="s">
        <v>867</v>
      </c>
      <c r="O623" t="s">
        <v>934</v>
      </c>
      <c r="P623" t="s">
        <v>935</v>
      </c>
      <c r="Q623" s="11">
        <v>0</v>
      </c>
      <c r="R623" s="11">
        <v>0</v>
      </c>
      <c r="S623" s="11">
        <v>0</v>
      </c>
      <c r="T623" s="11">
        <v>0</v>
      </c>
      <c r="U623" s="11">
        <v>0</v>
      </c>
      <c r="V623" s="11">
        <v>0</v>
      </c>
      <c r="W623" s="11">
        <v>260000000</v>
      </c>
      <c r="X623" s="11">
        <v>0</v>
      </c>
      <c r="Y623" s="11">
        <v>0</v>
      </c>
      <c r="Z623" s="11">
        <v>0</v>
      </c>
      <c r="AA623" s="11">
        <v>0</v>
      </c>
      <c r="AB623" s="11">
        <v>0</v>
      </c>
      <c r="AC623" s="11">
        <v>260000000</v>
      </c>
      <c r="AD623" s="11">
        <v>0</v>
      </c>
      <c r="AE623" s="11">
        <v>0</v>
      </c>
      <c r="AF623" s="11">
        <v>0</v>
      </c>
      <c r="AG623" s="11">
        <v>0</v>
      </c>
      <c r="AH623" s="11">
        <v>0</v>
      </c>
      <c r="AI623" s="11">
        <v>0</v>
      </c>
      <c r="AJ623" s="11">
        <v>0</v>
      </c>
      <c r="AK623" s="11">
        <v>0</v>
      </c>
      <c r="AL623" s="11">
        <v>260000000</v>
      </c>
      <c r="AM623" s="11">
        <v>0</v>
      </c>
      <c r="AN623" s="11">
        <v>0</v>
      </c>
      <c r="AO6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260000000</v>
      </c>
      <c r="AP6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260000000</v>
      </c>
      <c r="AR6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3" s="11">
        <f>Table_PBS_SQL_DB2_PBSSQL_PBS_NDP_Tina_CG_QtrlyPerformance_Final[[#This Row],[GOU REL]]+Table_PBS_SQL_DB2_PBSSQL_PBS_NDP_Tina_CG_QtrlyPerformance_Final[[#This Row],[EXT REL]]</f>
        <v>260000000</v>
      </c>
      <c r="AT623" s="11">
        <f>Table_PBS_SQL_DB2_PBSSQL_PBS_NDP_Tina_CG_QtrlyPerformance_Final[[#This Row],[GOU EXP]]+Table_PBS_SQL_DB2_PBSSQL_PBS_NDP_Tina_CG_QtrlyPerformance_Final[[#This Row],[EXT EXP]]</f>
        <v>260000000</v>
      </c>
      <c r="AU623" s="11" t="str">
        <f>IF(Table_PBS_SQL_DB2_PBSSQL_PBS_NDP_Tina_CG_QtrlyPerformance_Final[[#This Row],[Item_Code]]&gt;"300000", "Capital", "Recurrent")</f>
        <v>Capital</v>
      </c>
    </row>
    <row r="624" spans="1:47" x14ac:dyDescent="0.25">
      <c r="A624" t="s">
        <v>1763</v>
      </c>
      <c r="B624" t="s">
        <v>1764</v>
      </c>
      <c r="C624" t="s">
        <v>293</v>
      </c>
      <c r="D624" t="s">
        <v>1206</v>
      </c>
      <c r="E624" t="s">
        <v>31</v>
      </c>
      <c r="F624" t="s">
        <v>1207</v>
      </c>
      <c r="G624" t="s">
        <v>75</v>
      </c>
      <c r="H624" t="s">
        <v>1529</v>
      </c>
      <c r="I624" t="s">
        <v>467</v>
      </c>
      <c r="J624" t="s">
        <v>1736</v>
      </c>
      <c r="K624" t="s">
        <v>1765</v>
      </c>
      <c r="L624" t="s">
        <v>1766</v>
      </c>
      <c r="M624" t="s">
        <v>866</v>
      </c>
      <c r="N624" t="s">
        <v>867</v>
      </c>
      <c r="O624" t="s">
        <v>957</v>
      </c>
      <c r="P624" t="s">
        <v>958</v>
      </c>
      <c r="Q624" s="11">
        <v>0</v>
      </c>
      <c r="R624" s="11">
        <v>0</v>
      </c>
      <c r="S624" s="11">
        <v>0</v>
      </c>
      <c r="T624" s="11">
        <v>0</v>
      </c>
      <c r="U624" s="11">
        <v>0</v>
      </c>
      <c r="V624" s="11">
        <v>0</v>
      </c>
      <c r="W624" s="11">
        <v>100000000</v>
      </c>
      <c r="X624" s="11">
        <v>0</v>
      </c>
      <c r="Y624" s="11">
        <v>60000000</v>
      </c>
      <c r="Z624" s="11">
        <v>0</v>
      </c>
      <c r="AA624" s="11">
        <v>0</v>
      </c>
      <c r="AB624" s="11">
        <v>0</v>
      </c>
      <c r="AC624" s="11">
        <v>40000000</v>
      </c>
      <c r="AD624" s="11">
        <v>96240000</v>
      </c>
      <c r="AE624" s="11">
        <v>0</v>
      </c>
      <c r="AF624" s="11">
        <v>0</v>
      </c>
      <c r="AG624" s="11">
        <v>0</v>
      </c>
      <c r="AH624" s="11">
        <v>1700000</v>
      </c>
      <c r="AI624" s="11">
        <v>0</v>
      </c>
      <c r="AJ624" s="11">
        <v>0</v>
      </c>
      <c r="AK624" s="11">
        <v>0</v>
      </c>
      <c r="AL624" s="11">
        <v>2060000</v>
      </c>
      <c r="AM624" s="11">
        <v>0</v>
      </c>
      <c r="AN624" s="11">
        <v>0</v>
      </c>
      <c r="AO6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6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6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4" s="11">
        <f>Table_PBS_SQL_DB2_PBSSQL_PBS_NDP_Tina_CG_QtrlyPerformance_Final[[#This Row],[GOU REL]]+Table_PBS_SQL_DB2_PBSSQL_PBS_NDP_Tina_CG_QtrlyPerformance_Final[[#This Row],[EXT REL]]</f>
        <v>100000000</v>
      </c>
      <c r="AT624" s="11">
        <f>Table_PBS_SQL_DB2_PBSSQL_PBS_NDP_Tina_CG_QtrlyPerformance_Final[[#This Row],[GOU EXP]]+Table_PBS_SQL_DB2_PBSSQL_PBS_NDP_Tina_CG_QtrlyPerformance_Final[[#This Row],[EXT EXP]]</f>
        <v>100000000</v>
      </c>
      <c r="AU624" s="11" t="str">
        <f>IF(Table_PBS_SQL_DB2_PBSSQL_PBS_NDP_Tina_CG_QtrlyPerformance_Final[[#This Row],[Item_Code]]&gt;"300000", "Capital", "Recurrent")</f>
        <v>Capital</v>
      </c>
    </row>
    <row r="625" spans="1:47" x14ac:dyDescent="0.25">
      <c r="A625" t="s">
        <v>1763</v>
      </c>
      <c r="B625" t="s">
        <v>1764</v>
      </c>
      <c r="C625" t="s">
        <v>293</v>
      </c>
      <c r="D625" t="s">
        <v>1487</v>
      </c>
      <c r="E625" t="s">
        <v>31</v>
      </c>
      <c r="F625" t="s">
        <v>1207</v>
      </c>
      <c r="G625" t="s">
        <v>75</v>
      </c>
      <c r="H625" t="s">
        <v>1529</v>
      </c>
      <c r="I625" t="s">
        <v>467</v>
      </c>
      <c r="J625" t="s">
        <v>1736</v>
      </c>
      <c r="K625" t="s">
        <v>1765</v>
      </c>
      <c r="L625" t="s">
        <v>1766</v>
      </c>
      <c r="M625" t="s">
        <v>866</v>
      </c>
      <c r="N625" t="s">
        <v>1588</v>
      </c>
      <c r="O625" t="s">
        <v>1302</v>
      </c>
      <c r="P625" t="s">
        <v>1303</v>
      </c>
      <c r="Q625" s="11">
        <v>0</v>
      </c>
      <c r="R625" s="11">
        <v>0</v>
      </c>
      <c r="S625" s="11">
        <v>0</v>
      </c>
      <c r="T625" s="11">
        <v>0</v>
      </c>
      <c r="U625" s="11">
        <v>50000000</v>
      </c>
      <c r="V625" s="11">
        <v>0</v>
      </c>
      <c r="W625" s="11">
        <v>0</v>
      </c>
      <c r="X625" s="11">
        <v>0</v>
      </c>
      <c r="Y625" s="11">
        <v>0</v>
      </c>
      <c r="Z625" s="11">
        <v>0</v>
      </c>
      <c r="AA625" s="11">
        <v>0</v>
      </c>
      <c r="AB625" s="11">
        <v>0</v>
      </c>
      <c r="AC625" s="11">
        <v>0</v>
      </c>
      <c r="AD625" s="11">
        <v>0</v>
      </c>
      <c r="AE625" s="11">
        <v>0</v>
      </c>
      <c r="AF625" s="11">
        <v>0</v>
      </c>
      <c r="AG625" s="11">
        <v>0</v>
      </c>
      <c r="AH625" s="11">
        <v>0</v>
      </c>
      <c r="AI625" s="11">
        <v>0</v>
      </c>
      <c r="AJ625" s="11">
        <v>0</v>
      </c>
      <c r="AK625" s="11">
        <v>0</v>
      </c>
      <c r="AL625" s="11">
        <v>0</v>
      </c>
      <c r="AM625" s="11">
        <v>0</v>
      </c>
      <c r="AN625" s="11">
        <v>0</v>
      </c>
      <c r="AO6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5" s="11">
        <f>Table_PBS_SQL_DB2_PBSSQL_PBS_NDP_Tina_CG_QtrlyPerformance_Final[[#This Row],[GOU REL]]+Table_PBS_SQL_DB2_PBSSQL_PBS_NDP_Tina_CG_QtrlyPerformance_Final[[#This Row],[EXT REL]]</f>
        <v>0</v>
      </c>
      <c r="AT625" s="11">
        <f>Table_PBS_SQL_DB2_PBSSQL_PBS_NDP_Tina_CG_QtrlyPerformance_Final[[#This Row],[GOU EXP]]+Table_PBS_SQL_DB2_PBSSQL_PBS_NDP_Tina_CG_QtrlyPerformance_Final[[#This Row],[EXT EXP]]</f>
        <v>0</v>
      </c>
      <c r="AU625" s="11" t="str">
        <f>IF(Table_PBS_SQL_DB2_PBSSQL_PBS_NDP_Tina_CG_QtrlyPerformance_Final[[#This Row],[Item_Code]]&gt;"300000", "Capital", "Recurrent")</f>
        <v>Capital</v>
      </c>
    </row>
    <row r="626" spans="1:47" x14ac:dyDescent="0.25">
      <c r="A626" t="s">
        <v>1763</v>
      </c>
      <c r="B626" t="s">
        <v>1764</v>
      </c>
      <c r="C626" t="s">
        <v>293</v>
      </c>
      <c r="D626" t="s">
        <v>1487</v>
      </c>
      <c r="E626" t="s">
        <v>31</v>
      </c>
      <c r="F626" t="s">
        <v>1207</v>
      </c>
      <c r="G626" t="s">
        <v>75</v>
      </c>
      <c r="H626" t="s">
        <v>1529</v>
      </c>
      <c r="I626" t="s">
        <v>467</v>
      </c>
      <c r="J626" t="s">
        <v>1736</v>
      </c>
      <c r="K626" t="s">
        <v>1765</v>
      </c>
      <c r="L626" t="s">
        <v>1766</v>
      </c>
      <c r="M626" t="s">
        <v>866</v>
      </c>
      <c r="N626" t="s">
        <v>1588</v>
      </c>
      <c r="O626" t="s">
        <v>934</v>
      </c>
      <c r="P626" t="s">
        <v>935</v>
      </c>
      <c r="Q626" s="11">
        <v>0</v>
      </c>
      <c r="R626" s="11">
        <v>0</v>
      </c>
      <c r="S626" s="11">
        <v>0</v>
      </c>
      <c r="T626" s="11">
        <v>0</v>
      </c>
      <c r="U626" s="11">
        <v>260000000</v>
      </c>
      <c r="V626" s="11">
        <v>0</v>
      </c>
      <c r="W626" s="11">
        <v>0</v>
      </c>
      <c r="X626" s="11">
        <v>0</v>
      </c>
      <c r="Y626" s="11">
        <v>0</v>
      </c>
      <c r="Z626" s="11">
        <v>0</v>
      </c>
      <c r="AA626" s="11">
        <v>0</v>
      </c>
      <c r="AB626" s="11">
        <v>0</v>
      </c>
      <c r="AC626" s="11">
        <v>0</v>
      </c>
      <c r="AD626" s="11">
        <v>0</v>
      </c>
      <c r="AE626" s="11">
        <v>0</v>
      </c>
      <c r="AF626" s="11">
        <v>0</v>
      </c>
      <c r="AG626" s="11">
        <v>0</v>
      </c>
      <c r="AH626" s="11">
        <v>0</v>
      </c>
      <c r="AI626" s="11">
        <v>0</v>
      </c>
      <c r="AJ626" s="11">
        <v>0</v>
      </c>
      <c r="AK626" s="11">
        <v>0</v>
      </c>
      <c r="AL626" s="11">
        <v>0</v>
      </c>
      <c r="AM626" s="11">
        <v>0</v>
      </c>
      <c r="AN626" s="11">
        <v>0</v>
      </c>
      <c r="AO6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6" s="11">
        <f>Table_PBS_SQL_DB2_PBSSQL_PBS_NDP_Tina_CG_QtrlyPerformance_Final[[#This Row],[GOU REL]]+Table_PBS_SQL_DB2_PBSSQL_PBS_NDP_Tina_CG_QtrlyPerformance_Final[[#This Row],[EXT REL]]</f>
        <v>0</v>
      </c>
      <c r="AT626" s="11">
        <f>Table_PBS_SQL_DB2_PBSSQL_PBS_NDP_Tina_CG_QtrlyPerformance_Final[[#This Row],[GOU EXP]]+Table_PBS_SQL_DB2_PBSSQL_PBS_NDP_Tina_CG_QtrlyPerformance_Final[[#This Row],[EXT EXP]]</f>
        <v>0</v>
      </c>
      <c r="AU626" s="11" t="str">
        <f>IF(Table_PBS_SQL_DB2_PBSSQL_PBS_NDP_Tina_CG_QtrlyPerformance_Final[[#This Row],[Item_Code]]&gt;"300000", "Capital", "Recurrent")</f>
        <v>Capital</v>
      </c>
    </row>
    <row r="627" spans="1:47" x14ac:dyDescent="0.25">
      <c r="A627" t="s">
        <v>1763</v>
      </c>
      <c r="B627" t="s">
        <v>1764</v>
      </c>
      <c r="C627" t="s">
        <v>293</v>
      </c>
      <c r="D627" t="s">
        <v>1487</v>
      </c>
      <c r="E627" t="s">
        <v>31</v>
      </c>
      <c r="F627" t="s">
        <v>1207</v>
      </c>
      <c r="G627" t="s">
        <v>75</v>
      </c>
      <c r="H627" t="s">
        <v>1529</v>
      </c>
      <c r="I627" t="s">
        <v>467</v>
      </c>
      <c r="J627" t="s">
        <v>1736</v>
      </c>
      <c r="K627" t="s">
        <v>1765</v>
      </c>
      <c r="L627" t="s">
        <v>1766</v>
      </c>
      <c r="M627" t="s">
        <v>866</v>
      </c>
      <c r="N627" t="s">
        <v>1588</v>
      </c>
      <c r="O627" t="s">
        <v>1589</v>
      </c>
      <c r="P627" t="s">
        <v>1590</v>
      </c>
      <c r="Q627" s="11">
        <v>0</v>
      </c>
      <c r="R627" s="11">
        <v>0</v>
      </c>
      <c r="S627" s="11">
        <v>0</v>
      </c>
      <c r="T627" s="11">
        <v>0</v>
      </c>
      <c r="U627" s="11">
        <v>200000000</v>
      </c>
      <c r="V627" s="11">
        <v>0</v>
      </c>
      <c r="W627" s="11">
        <v>0</v>
      </c>
      <c r="X627" s="11">
        <v>0</v>
      </c>
      <c r="Y627" s="11">
        <v>0</v>
      </c>
      <c r="Z627" s="11">
        <v>0</v>
      </c>
      <c r="AA627" s="11">
        <v>0</v>
      </c>
      <c r="AB627" s="11">
        <v>0</v>
      </c>
      <c r="AC627" s="11">
        <v>0</v>
      </c>
      <c r="AD627" s="11">
        <v>0</v>
      </c>
      <c r="AE627" s="11">
        <v>0</v>
      </c>
      <c r="AF627" s="11">
        <v>0</v>
      </c>
      <c r="AG627" s="11">
        <v>0</v>
      </c>
      <c r="AH627" s="11">
        <v>0</v>
      </c>
      <c r="AI627" s="11">
        <v>0</v>
      </c>
      <c r="AJ627" s="11">
        <v>0</v>
      </c>
      <c r="AK627" s="11">
        <v>0</v>
      </c>
      <c r="AL627" s="11">
        <v>0</v>
      </c>
      <c r="AM627" s="11">
        <v>0</v>
      </c>
      <c r="AN627" s="11">
        <v>0</v>
      </c>
      <c r="AO6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7" s="11">
        <f>Table_PBS_SQL_DB2_PBSSQL_PBS_NDP_Tina_CG_QtrlyPerformance_Final[[#This Row],[GOU REL]]+Table_PBS_SQL_DB2_PBSSQL_PBS_NDP_Tina_CG_QtrlyPerformance_Final[[#This Row],[EXT REL]]</f>
        <v>0</v>
      </c>
      <c r="AT627" s="11">
        <f>Table_PBS_SQL_DB2_PBSSQL_PBS_NDP_Tina_CG_QtrlyPerformance_Final[[#This Row],[GOU EXP]]+Table_PBS_SQL_DB2_PBSSQL_PBS_NDP_Tina_CG_QtrlyPerformance_Final[[#This Row],[EXT EXP]]</f>
        <v>0</v>
      </c>
      <c r="AU627" s="11" t="str">
        <f>IF(Table_PBS_SQL_DB2_PBSSQL_PBS_NDP_Tina_CG_QtrlyPerformance_Final[[#This Row],[Item_Code]]&gt;"300000", "Capital", "Recurrent")</f>
        <v>Capital</v>
      </c>
    </row>
    <row r="628" spans="1:47" x14ac:dyDescent="0.25">
      <c r="A628" t="s">
        <v>1763</v>
      </c>
      <c r="B628" t="s">
        <v>1764</v>
      </c>
      <c r="C628" t="s">
        <v>293</v>
      </c>
      <c r="D628" t="s">
        <v>1487</v>
      </c>
      <c r="E628" t="s">
        <v>31</v>
      </c>
      <c r="F628" t="s">
        <v>1207</v>
      </c>
      <c r="G628" t="s">
        <v>75</v>
      </c>
      <c r="H628" t="s">
        <v>1529</v>
      </c>
      <c r="I628" t="s">
        <v>467</v>
      </c>
      <c r="J628" t="s">
        <v>1736</v>
      </c>
      <c r="K628" t="s">
        <v>1765</v>
      </c>
      <c r="L628" t="s">
        <v>1766</v>
      </c>
      <c r="M628" t="s">
        <v>866</v>
      </c>
      <c r="N628" t="s">
        <v>1588</v>
      </c>
      <c r="O628" t="s">
        <v>957</v>
      </c>
      <c r="P628" t="s">
        <v>958</v>
      </c>
      <c r="Q628" s="11">
        <v>0</v>
      </c>
      <c r="R628" s="11">
        <v>0</v>
      </c>
      <c r="S628" s="11">
        <v>0</v>
      </c>
      <c r="T628" s="11">
        <v>0</v>
      </c>
      <c r="U628" s="11">
        <v>100000000</v>
      </c>
      <c r="V628" s="11">
        <v>0</v>
      </c>
      <c r="W628" s="11">
        <v>0</v>
      </c>
      <c r="X628" s="11">
        <v>0</v>
      </c>
      <c r="Y628" s="11">
        <v>0</v>
      </c>
      <c r="Z628" s="11">
        <v>0</v>
      </c>
      <c r="AA628" s="11">
        <v>0</v>
      </c>
      <c r="AB628" s="11">
        <v>0</v>
      </c>
      <c r="AC628" s="11">
        <v>0</v>
      </c>
      <c r="AD628" s="11">
        <v>0</v>
      </c>
      <c r="AE628" s="11">
        <v>0</v>
      </c>
      <c r="AF628" s="11">
        <v>0</v>
      </c>
      <c r="AG628" s="11">
        <v>0</v>
      </c>
      <c r="AH628" s="11">
        <v>0</v>
      </c>
      <c r="AI628" s="11">
        <v>0</v>
      </c>
      <c r="AJ628" s="11">
        <v>0</v>
      </c>
      <c r="AK628" s="11">
        <v>0</v>
      </c>
      <c r="AL628" s="11">
        <v>0</v>
      </c>
      <c r="AM628" s="11">
        <v>0</v>
      </c>
      <c r="AN628" s="11">
        <v>0</v>
      </c>
      <c r="AO6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8" s="11">
        <f>Table_PBS_SQL_DB2_PBSSQL_PBS_NDP_Tina_CG_QtrlyPerformance_Final[[#This Row],[GOU REL]]+Table_PBS_SQL_DB2_PBSSQL_PBS_NDP_Tina_CG_QtrlyPerformance_Final[[#This Row],[EXT REL]]</f>
        <v>0</v>
      </c>
      <c r="AT628" s="11">
        <f>Table_PBS_SQL_DB2_PBSSQL_PBS_NDP_Tina_CG_QtrlyPerformance_Final[[#This Row],[GOU EXP]]+Table_PBS_SQL_DB2_PBSSQL_PBS_NDP_Tina_CG_QtrlyPerformance_Final[[#This Row],[EXT EXP]]</f>
        <v>0</v>
      </c>
      <c r="AU628" s="11" t="str">
        <f>IF(Table_PBS_SQL_DB2_PBSSQL_PBS_NDP_Tina_CG_QtrlyPerformance_Final[[#This Row],[Item_Code]]&gt;"300000", "Capital", "Recurrent")</f>
        <v>Capital</v>
      </c>
    </row>
    <row r="629" spans="1:47" x14ac:dyDescent="0.25">
      <c r="A629" t="s">
        <v>594</v>
      </c>
      <c r="B629" t="s">
        <v>595</v>
      </c>
      <c r="C629" t="s">
        <v>491</v>
      </c>
      <c r="D629" t="s">
        <v>1767</v>
      </c>
      <c r="E629" t="s">
        <v>97</v>
      </c>
      <c r="F629" t="s">
        <v>1525</v>
      </c>
      <c r="G629" t="s">
        <v>31</v>
      </c>
      <c r="H629" t="s">
        <v>1768</v>
      </c>
      <c r="I629" t="s">
        <v>467</v>
      </c>
      <c r="J629" t="s">
        <v>1769</v>
      </c>
      <c r="K629" t="s">
        <v>596</v>
      </c>
      <c r="L629" t="s">
        <v>1770</v>
      </c>
      <c r="M629" t="s">
        <v>866</v>
      </c>
      <c r="N629" t="s">
        <v>867</v>
      </c>
      <c r="O629" t="s">
        <v>934</v>
      </c>
      <c r="P629" t="s">
        <v>935</v>
      </c>
      <c r="Q629" s="11">
        <v>0</v>
      </c>
      <c r="R629" s="11">
        <v>0</v>
      </c>
      <c r="S629" s="11">
        <v>45000000</v>
      </c>
      <c r="T629" s="11">
        <v>-45000000</v>
      </c>
      <c r="U629" s="11">
        <v>405000000</v>
      </c>
      <c r="V629" s="11">
        <v>0</v>
      </c>
      <c r="W629" s="11">
        <v>0</v>
      </c>
      <c r="X629" s="11">
        <v>0</v>
      </c>
      <c r="Y629" s="11">
        <v>0</v>
      </c>
      <c r="Z629" s="11">
        <v>0</v>
      </c>
      <c r="AA629" s="11">
        <v>0</v>
      </c>
      <c r="AB629" s="11">
        <v>0</v>
      </c>
      <c r="AC629" s="11">
        <v>0</v>
      </c>
      <c r="AD629" s="11">
        <v>0</v>
      </c>
      <c r="AE629" s="11">
        <v>0</v>
      </c>
      <c r="AF629" s="11">
        <v>0</v>
      </c>
      <c r="AG629" s="11">
        <v>0</v>
      </c>
      <c r="AH629" s="11">
        <v>0</v>
      </c>
      <c r="AI629" s="11">
        <v>0</v>
      </c>
      <c r="AJ629" s="11">
        <v>0</v>
      </c>
      <c r="AK629" s="11">
        <v>0</v>
      </c>
      <c r="AL629" s="11">
        <v>0</v>
      </c>
      <c r="AM629" s="11">
        <v>0</v>
      </c>
      <c r="AN629" s="11">
        <v>0</v>
      </c>
      <c r="AO6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29" s="11">
        <f>Table_PBS_SQL_DB2_PBSSQL_PBS_NDP_Tina_CG_QtrlyPerformance_Final[[#This Row],[GOU REL]]+Table_PBS_SQL_DB2_PBSSQL_PBS_NDP_Tina_CG_QtrlyPerformance_Final[[#This Row],[EXT REL]]</f>
        <v>0</v>
      </c>
      <c r="AT629" s="11">
        <f>Table_PBS_SQL_DB2_PBSSQL_PBS_NDP_Tina_CG_QtrlyPerformance_Final[[#This Row],[GOU EXP]]+Table_PBS_SQL_DB2_PBSSQL_PBS_NDP_Tina_CG_QtrlyPerformance_Final[[#This Row],[EXT EXP]]</f>
        <v>0</v>
      </c>
      <c r="AU629" s="11" t="str">
        <f>IF(Table_PBS_SQL_DB2_PBSSQL_PBS_NDP_Tina_CG_QtrlyPerformance_Final[[#This Row],[Item_Code]]&gt;"300000", "Capital", "Recurrent")</f>
        <v>Capital</v>
      </c>
    </row>
    <row r="630" spans="1:47" x14ac:dyDescent="0.25">
      <c r="A630" t="s">
        <v>594</v>
      </c>
      <c r="B630" t="s">
        <v>595</v>
      </c>
      <c r="C630" t="s">
        <v>491</v>
      </c>
      <c r="D630" t="s">
        <v>1767</v>
      </c>
      <c r="E630" t="s">
        <v>97</v>
      </c>
      <c r="F630" t="s">
        <v>1525</v>
      </c>
      <c r="G630" t="s">
        <v>31</v>
      </c>
      <c r="H630" t="s">
        <v>1768</v>
      </c>
      <c r="I630" t="s">
        <v>467</v>
      </c>
      <c r="J630" t="s">
        <v>1769</v>
      </c>
      <c r="K630" t="s">
        <v>596</v>
      </c>
      <c r="L630" t="s">
        <v>1770</v>
      </c>
      <c r="M630" t="s">
        <v>866</v>
      </c>
      <c r="N630" t="s">
        <v>867</v>
      </c>
      <c r="O630" t="s">
        <v>1204</v>
      </c>
      <c r="P630" t="s">
        <v>1205</v>
      </c>
      <c r="Q630" s="11">
        <v>0</v>
      </c>
      <c r="R630" s="11">
        <v>0</v>
      </c>
      <c r="S630" s="11">
        <v>0</v>
      </c>
      <c r="T630" s="11">
        <v>0</v>
      </c>
      <c r="U630" s="11">
        <v>100000000</v>
      </c>
      <c r="V630" s="11">
        <v>0</v>
      </c>
      <c r="W630" s="11">
        <v>0</v>
      </c>
      <c r="X630" s="11">
        <v>0</v>
      </c>
      <c r="Y630" s="11">
        <v>0</v>
      </c>
      <c r="Z630" s="11">
        <v>0</v>
      </c>
      <c r="AA630" s="11">
        <v>0</v>
      </c>
      <c r="AB630" s="11">
        <v>0</v>
      </c>
      <c r="AC630" s="11">
        <v>0</v>
      </c>
      <c r="AD630" s="11">
        <v>0</v>
      </c>
      <c r="AE630" s="11">
        <v>0</v>
      </c>
      <c r="AF630" s="11">
        <v>0</v>
      </c>
      <c r="AG630" s="11">
        <v>0</v>
      </c>
      <c r="AH630" s="11">
        <v>0</v>
      </c>
      <c r="AI630" s="11">
        <v>0</v>
      </c>
      <c r="AJ630" s="11">
        <v>0</v>
      </c>
      <c r="AK630" s="11">
        <v>0</v>
      </c>
      <c r="AL630" s="11">
        <v>0</v>
      </c>
      <c r="AM630" s="11">
        <v>0</v>
      </c>
      <c r="AN630" s="11">
        <v>0</v>
      </c>
      <c r="AO6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0" s="11">
        <f>Table_PBS_SQL_DB2_PBSSQL_PBS_NDP_Tina_CG_QtrlyPerformance_Final[[#This Row],[GOU REL]]+Table_PBS_SQL_DB2_PBSSQL_PBS_NDP_Tina_CG_QtrlyPerformance_Final[[#This Row],[EXT REL]]</f>
        <v>0</v>
      </c>
      <c r="AT630" s="11">
        <f>Table_PBS_SQL_DB2_PBSSQL_PBS_NDP_Tina_CG_QtrlyPerformance_Final[[#This Row],[GOU EXP]]+Table_PBS_SQL_DB2_PBSSQL_PBS_NDP_Tina_CG_QtrlyPerformance_Final[[#This Row],[EXT EXP]]</f>
        <v>0</v>
      </c>
      <c r="AU630" s="11" t="str">
        <f>IF(Table_PBS_SQL_DB2_PBSSQL_PBS_NDP_Tina_CG_QtrlyPerformance_Final[[#This Row],[Item_Code]]&gt;"300000", "Capital", "Recurrent")</f>
        <v>Capital</v>
      </c>
    </row>
    <row r="631" spans="1:47" x14ac:dyDescent="0.25">
      <c r="A631" t="s">
        <v>594</v>
      </c>
      <c r="B631" t="s">
        <v>595</v>
      </c>
      <c r="C631" t="s">
        <v>491</v>
      </c>
      <c r="D631" t="s">
        <v>1767</v>
      </c>
      <c r="E631" t="s">
        <v>97</v>
      </c>
      <c r="F631" t="s">
        <v>1525</v>
      </c>
      <c r="G631" t="s">
        <v>31</v>
      </c>
      <c r="H631" t="s">
        <v>1768</v>
      </c>
      <c r="I631" t="s">
        <v>467</v>
      </c>
      <c r="J631" t="s">
        <v>1769</v>
      </c>
      <c r="K631" t="s">
        <v>596</v>
      </c>
      <c r="L631" t="s">
        <v>1770</v>
      </c>
      <c r="M631" t="s">
        <v>866</v>
      </c>
      <c r="N631" t="s">
        <v>867</v>
      </c>
      <c r="O631" t="s">
        <v>982</v>
      </c>
      <c r="P631" t="s">
        <v>983</v>
      </c>
      <c r="Q631" s="11">
        <v>0</v>
      </c>
      <c r="R631" s="11">
        <v>0</v>
      </c>
      <c r="S631" s="11">
        <v>120000000</v>
      </c>
      <c r="T631" s="11">
        <v>-120000000</v>
      </c>
      <c r="U631" s="11">
        <v>1080000000</v>
      </c>
      <c r="V631" s="11">
        <v>0</v>
      </c>
      <c r="W631" s="11">
        <v>0</v>
      </c>
      <c r="X631" s="11">
        <v>0</v>
      </c>
      <c r="Y631" s="11">
        <v>0</v>
      </c>
      <c r="Z631" s="11">
        <v>0</v>
      </c>
      <c r="AA631" s="11">
        <v>0</v>
      </c>
      <c r="AB631" s="11">
        <v>0</v>
      </c>
      <c r="AC631" s="11">
        <v>0</v>
      </c>
      <c r="AD631" s="11">
        <v>0</v>
      </c>
      <c r="AE631" s="11">
        <v>0</v>
      </c>
      <c r="AF631" s="11">
        <v>0</v>
      </c>
      <c r="AG631" s="11">
        <v>0</v>
      </c>
      <c r="AH631" s="11">
        <v>0</v>
      </c>
      <c r="AI631" s="11">
        <v>0</v>
      </c>
      <c r="AJ631" s="11">
        <v>0</v>
      </c>
      <c r="AK631" s="11">
        <v>0</v>
      </c>
      <c r="AL631" s="11">
        <v>0</v>
      </c>
      <c r="AM631" s="11">
        <v>0</v>
      </c>
      <c r="AN631" s="11">
        <v>0</v>
      </c>
      <c r="AO6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1" s="11">
        <f>Table_PBS_SQL_DB2_PBSSQL_PBS_NDP_Tina_CG_QtrlyPerformance_Final[[#This Row],[GOU REL]]+Table_PBS_SQL_DB2_PBSSQL_PBS_NDP_Tina_CG_QtrlyPerformance_Final[[#This Row],[EXT REL]]</f>
        <v>0</v>
      </c>
      <c r="AT631" s="11">
        <f>Table_PBS_SQL_DB2_PBSSQL_PBS_NDP_Tina_CG_QtrlyPerformance_Final[[#This Row],[GOU EXP]]+Table_PBS_SQL_DB2_PBSSQL_PBS_NDP_Tina_CG_QtrlyPerformance_Final[[#This Row],[EXT EXP]]</f>
        <v>0</v>
      </c>
      <c r="AU631" s="11" t="str">
        <f>IF(Table_PBS_SQL_DB2_PBSSQL_PBS_NDP_Tina_CG_QtrlyPerformance_Final[[#This Row],[Item_Code]]&gt;"300000", "Capital", "Recurrent")</f>
        <v>Capital</v>
      </c>
    </row>
    <row r="632" spans="1:47" x14ac:dyDescent="0.25">
      <c r="A632" t="s">
        <v>594</v>
      </c>
      <c r="B632" t="s">
        <v>595</v>
      </c>
      <c r="C632" t="s">
        <v>491</v>
      </c>
      <c r="D632" t="s">
        <v>1767</v>
      </c>
      <c r="E632" t="s">
        <v>97</v>
      </c>
      <c r="F632" t="s">
        <v>1525</v>
      </c>
      <c r="G632" t="s">
        <v>31</v>
      </c>
      <c r="H632" t="s">
        <v>1768</v>
      </c>
      <c r="I632" t="s">
        <v>467</v>
      </c>
      <c r="J632" t="s">
        <v>1769</v>
      </c>
      <c r="K632" t="s">
        <v>596</v>
      </c>
      <c r="L632" t="s">
        <v>1770</v>
      </c>
      <c r="M632" t="s">
        <v>866</v>
      </c>
      <c r="N632" t="s">
        <v>867</v>
      </c>
      <c r="O632" t="s">
        <v>957</v>
      </c>
      <c r="P632" t="s">
        <v>958</v>
      </c>
      <c r="Q632" s="11">
        <v>0</v>
      </c>
      <c r="R632" s="11">
        <v>0</v>
      </c>
      <c r="S632" s="11">
        <v>10000000</v>
      </c>
      <c r="T632" s="11">
        <v>-10000000</v>
      </c>
      <c r="U632" s="11">
        <v>290000000</v>
      </c>
      <c r="V632" s="11">
        <v>0</v>
      </c>
      <c r="W632" s="11">
        <v>0</v>
      </c>
      <c r="X632" s="11">
        <v>0</v>
      </c>
      <c r="Y632" s="11">
        <v>0</v>
      </c>
      <c r="Z632" s="11">
        <v>0</v>
      </c>
      <c r="AA632" s="11">
        <v>0</v>
      </c>
      <c r="AB632" s="11">
        <v>0</v>
      </c>
      <c r="AC632" s="11">
        <v>0</v>
      </c>
      <c r="AD632" s="11">
        <v>0</v>
      </c>
      <c r="AE632" s="11">
        <v>0</v>
      </c>
      <c r="AF632" s="11">
        <v>0</v>
      </c>
      <c r="AG632" s="11">
        <v>0</v>
      </c>
      <c r="AH632" s="11">
        <v>0</v>
      </c>
      <c r="AI632" s="11">
        <v>0</v>
      </c>
      <c r="AJ632" s="11">
        <v>0</v>
      </c>
      <c r="AK632" s="11">
        <v>0</v>
      </c>
      <c r="AL632" s="11">
        <v>0</v>
      </c>
      <c r="AM632" s="11">
        <v>0</v>
      </c>
      <c r="AN632" s="11">
        <v>0</v>
      </c>
      <c r="AO6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2" s="11">
        <f>Table_PBS_SQL_DB2_PBSSQL_PBS_NDP_Tina_CG_QtrlyPerformance_Final[[#This Row],[GOU REL]]+Table_PBS_SQL_DB2_PBSSQL_PBS_NDP_Tina_CG_QtrlyPerformance_Final[[#This Row],[EXT REL]]</f>
        <v>0</v>
      </c>
      <c r="AT632" s="11">
        <f>Table_PBS_SQL_DB2_PBSSQL_PBS_NDP_Tina_CG_QtrlyPerformance_Final[[#This Row],[GOU EXP]]+Table_PBS_SQL_DB2_PBSSQL_PBS_NDP_Tina_CG_QtrlyPerformance_Final[[#This Row],[EXT EXP]]</f>
        <v>0</v>
      </c>
      <c r="AU632" s="11" t="str">
        <f>IF(Table_PBS_SQL_DB2_PBSSQL_PBS_NDP_Tina_CG_QtrlyPerformance_Final[[#This Row],[Item_Code]]&gt;"300000", "Capital", "Recurrent")</f>
        <v>Capital</v>
      </c>
    </row>
    <row r="633" spans="1:47" x14ac:dyDescent="0.25">
      <c r="A633" t="s">
        <v>1771</v>
      </c>
      <c r="B633" t="s">
        <v>1772</v>
      </c>
      <c r="C633" t="s">
        <v>293</v>
      </c>
      <c r="D633" t="s">
        <v>1206</v>
      </c>
      <c r="E633" t="s">
        <v>31</v>
      </c>
      <c r="F633" t="s">
        <v>1207</v>
      </c>
      <c r="G633" t="s">
        <v>75</v>
      </c>
      <c r="H633" t="s">
        <v>1723</v>
      </c>
      <c r="I633" t="s">
        <v>305</v>
      </c>
      <c r="J633" t="s">
        <v>1773</v>
      </c>
      <c r="K633" t="s">
        <v>1774</v>
      </c>
      <c r="L633" t="s">
        <v>1775</v>
      </c>
      <c r="M633" t="s">
        <v>866</v>
      </c>
      <c r="N633" t="s">
        <v>867</v>
      </c>
      <c r="O633" t="s">
        <v>1776</v>
      </c>
      <c r="P633" t="s">
        <v>1777</v>
      </c>
      <c r="Q633" s="11">
        <v>0</v>
      </c>
      <c r="R633" s="11">
        <v>0</v>
      </c>
      <c r="S633" s="11">
        <v>0</v>
      </c>
      <c r="T633" s="11">
        <v>0</v>
      </c>
      <c r="U633" s="11">
        <v>94000000</v>
      </c>
      <c r="V633" s="11">
        <v>0</v>
      </c>
      <c r="W633" s="11">
        <v>94000000</v>
      </c>
      <c r="X633" s="11">
        <v>0</v>
      </c>
      <c r="Y633" s="11">
        <v>0</v>
      </c>
      <c r="Z633" s="11">
        <v>0</v>
      </c>
      <c r="AA633" s="11">
        <v>0</v>
      </c>
      <c r="AB633" s="11">
        <v>0</v>
      </c>
      <c r="AC633" s="11">
        <v>54000000</v>
      </c>
      <c r="AD633" s="11">
        <v>0</v>
      </c>
      <c r="AE633" s="11">
        <v>0</v>
      </c>
      <c r="AF633" s="11">
        <v>0</v>
      </c>
      <c r="AG633" s="11">
        <v>40000000</v>
      </c>
      <c r="AH633" s="11">
        <v>0</v>
      </c>
      <c r="AI633" s="11">
        <v>0</v>
      </c>
      <c r="AJ633" s="11">
        <v>0</v>
      </c>
      <c r="AK633" s="11">
        <v>0</v>
      </c>
      <c r="AL633" s="11">
        <v>93179880</v>
      </c>
      <c r="AM633" s="11">
        <v>0</v>
      </c>
      <c r="AN633" s="11">
        <v>0</v>
      </c>
      <c r="AO6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94000000</v>
      </c>
      <c r="AP6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93179880</v>
      </c>
      <c r="AR6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3" s="11">
        <f>Table_PBS_SQL_DB2_PBSSQL_PBS_NDP_Tina_CG_QtrlyPerformance_Final[[#This Row],[GOU REL]]+Table_PBS_SQL_DB2_PBSSQL_PBS_NDP_Tina_CG_QtrlyPerformance_Final[[#This Row],[EXT REL]]</f>
        <v>94000000</v>
      </c>
      <c r="AT633" s="11">
        <f>Table_PBS_SQL_DB2_PBSSQL_PBS_NDP_Tina_CG_QtrlyPerformance_Final[[#This Row],[GOU EXP]]+Table_PBS_SQL_DB2_PBSSQL_PBS_NDP_Tina_CG_QtrlyPerformance_Final[[#This Row],[EXT EXP]]</f>
        <v>93179880</v>
      </c>
      <c r="AU633" s="11" t="str">
        <f>IF(Table_PBS_SQL_DB2_PBSSQL_PBS_NDP_Tina_CG_QtrlyPerformance_Final[[#This Row],[Item_Code]]&gt;"300000", "Capital", "Recurrent")</f>
        <v>Capital</v>
      </c>
    </row>
    <row r="634" spans="1:47" x14ac:dyDescent="0.25">
      <c r="A634" t="s">
        <v>389</v>
      </c>
      <c r="B634" t="s">
        <v>1778</v>
      </c>
      <c r="C634" t="s">
        <v>293</v>
      </c>
      <c r="D634" t="s">
        <v>1206</v>
      </c>
      <c r="E634" t="s">
        <v>31</v>
      </c>
      <c r="F634" t="s">
        <v>1207</v>
      </c>
      <c r="G634" t="s">
        <v>75</v>
      </c>
      <c r="H634" t="s">
        <v>1779</v>
      </c>
      <c r="I634" t="s">
        <v>467</v>
      </c>
      <c r="J634" t="s">
        <v>1752</v>
      </c>
      <c r="K634" t="s">
        <v>391</v>
      </c>
      <c r="L634" t="s">
        <v>1780</v>
      </c>
      <c r="M634" t="s">
        <v>1232</v>
      </c>
      <c r="N634" t="s">
        <v>1586</v>
      </c>
      <c r="O634" t="s">
        <v>1626</v>
      </c>
      <c r="P634" t="s">
        <v>1627</v>
      </c>
      <c r="Q634" s="11">
        <v>3100018860</v>
      </c>
      <c r="R634" s="11">
        <v>0</v>
      </c>
      <c r="S634" s="11">
        <v>0</v>
      </c>
      <c r="T634" s="11">
        <v>0</v>
      </c>
      <c r="U634" s="11">
        <v>6537593518</v>
      </c>
      <c r="V634" s="11">
        <v>0</v>
      </c>
      <c r="W634" s="11">
        <v>3437574658</v>
      </c>
      <c r="X634" s="11">
        <v>0</v>
      </c>
      <c r="Y634" s="11">
        <v>0</v>
      </c>
      <c r="Z634" s="11">
        <v>-442346080</v>
      </c>
      <c r="AA634" s="11">
        <v>0</v>
      </c>
      <c r="AB634" s="11">
        <v>0</v>
      </c>
      <c r="AC634" s="11">
        <v>0</v>
      </c>
      <c r="AD634" s="11">
        <v>0</v>
      </c>
      <c r="AE634" s="11">
        <v>0</v>
      </c>
      <c r="AF634" s="11">
        <v>0</v>
      </c>
      <c r="AG634" s="11">
        <v>2540298203</v>
      </c>
      <c r="AH634" s="11">
        <v>0</v>
      </c>
      <c r="AI634" s="11">
        <v>0</v>
      </c>
      <c r="AJ634" s="11">
        <v>0</v>
      </c>
      <c r="AK634" s="11">
        <v>3369201796</v>
      </c>
      <c r="AL634" s="11">
        <v>5909299999</v>
      </c>
      <c r="AM634" s="11">
        <v>0</v>
      </c>
      <c r="AN634" s="11">
        <v>0</v>
      </c>
      <c r="AO6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5909499999</v>
      </c>
      <c r="AP6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5466953919</v>
      </c>
      <c r="AR6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4" s="11">
        <f>Table_PBS_SQL_DB2_PBSSQL_PBS_NDP_Tina_CG_QtrlyPerformance_Final[[#This Row],[GOU REL]]+Table_PBS_SQL_DB2_PBSSQL_PBS_NDP_Tina_CG_QtrlyPerformance_Final[[#This Row],[EXT REL]]</f>
        <v>5909499999</v>
      </c>
      <c r="AT634" s="11">
        <f>Table_PBS_SQL_DB2_PBSSQL_PBS_NDP_Tina_CG_QtrlyPerformance_Final[[#This Row],[GOU EXP]]+Table_PBS_SQL_DB2_PBSSQL_PBS_NDP_Tina_CG_QtrlyPerformance_Final[[#This Row],[EXT EXP]]</f>
        <v>5466953919</v>
      </c>
      <c r="AU634" s="11" t="str">
        <f>IF(Table_PBS_SQL_DB2_PBSSQL_PBS_NDP_Tina_CG_QtrlyPerformance_Final[[#This Row],[Item_Code]]&gt;"300000", "Capital", "Recurrent")</f>
        <v>Capital</v>
      </c>
    </row>
    <row r="635" spans="1:47" x14ac:dyDescent="0.25">
      <c r="A635" t="s">
        <v>389</v>
      </c>
      <c r="B635" t="s">
        <v>1778</v>
      </c>
      <c r="C635" t="s">
        <v>293</v>
      </c>
      <c r="D635" t="s">
        <v>1206</v>
      </c>
      <c r="E635" t="s">
        <v>31</v>
      </c>
      <c r="F635" t="s">
        <v>1207</v>
      </c>
      <c r="G635" t="s">
        <v>75</v>
      </c>
      <c r="H635" t="s">
        <v>1779</v>
      </c>
      <c r="I635" t="s">
        <v>467</v>
      </c>
      <c r="J635" t="s">
        <v>1752</v>
      </c>
      <c r="K635" t="s">
        <v>391</v>
      </c>
      <c r="L635" t="s">
        <v>1780</v>
      </c>
      <c r="M635" t="s">
        <v>1232</v>
      </c>
      <c r="N635" t="s">
        <v>1586</v>
      </c>
      <c r="O635" t="s">
        <v>1781</v>
      </c>
      <c r="P635" t="s">
        <v>1782</v>
      </c>
      <c r="Q635" s="11">
        <v>450000000</v>
      </c>
      <c r="R635" s="11">
        <v>0</v>
      </c>
      <c r="S635" s="11">
        <v>0</v>
      </c>
      <c r="T635" s="11">
        <v>0</v>
      </c>
      <c r="U635" s="11">
        <v>450000000</v>
      </c>
      <c r="V635" s="11">
        <v>0</v>
      </c>
      <c r="W635" s="11">
        <v>0</v>
      </c>
      <c r="X635" s="11">
        <v>0</v>
      </c>
      <c r="Y635" s="11">
        <v>0</v>
      </c>
      <c r="Z635" s="11">
        <v>0</v>
      </c>
      <c r="AA635" s="11">
        <v>0</v>
      </c>
      <c r="AB635" s="11">
        <v>0</v>
      </c>
      <c r="AC635" s="11">
        <v>0</v>
      </c>
      <c r="AD635" s="11">
        <v>0</v>
      </c>
      <c r="AE635" s="11">
        <v>0</v>
      </c>
      <c r="AF635" s="11">
        <v>0</v>
      </c>
      <c r="AG635" s="11">
        <v>0</v>
      </c>
      <c r="AH635" s="11">
        <v>0</v>
      </c>
      <c r="AI635" s="11">
        <v>0</v>
      </c>
      <c r="AJ635" s="11">
        <v>0</v>
      </c>
      <c r="AK635" s="11">
        <v>450000000</v>
      </c>
      <c r="AL635" s="11">
        <v>450000000</v>
      </c>
      <c r="AM635" s="11">
        <v>0</v>
      </c>
      <c r="AN635" s="11">
        <v>0</v>
      </c>
      <c r="AO6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v>
      </c>
      <c r="AP6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450000000</v>
      </c>
      <c r="AR6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5" s="11">
        <f>Table_PBS_SQL_DB2_PBSSQL_PBS_NDP_Tina_CG_QtrlyPerformance_Final[[#This Row],[GOU REL]]+Table_PBS_SQL_DB2_PBSSQL_PBS_NDP_Tina_CG_QtrlyPerformance_Final[[#This Row],[EXT REL]]</f>
        <v>450000000</v>
      </c>
      <c r="AT635" s="11">
        <f>Table_PBS_SQL_DB2_PBSSQL_PBS_NDP_Tina_CG_QtrlyPerformance_Final[[#This Row],[GOU EXP]]+Table_PBS_SQL_DB2_PBSSQL_PBS_NDP_Tina_CG_QtrlyPerformance_Final[[#This Row],[EXT EXP]]</f>
        <v>450000000</v>
      </c>
      <c r="AU635" s="11" t="str">
        <f>IF(Table_PBS_SQL_DB2_PBSSQL_PBS_NDP_Tina_CG_QtrlyPerformance_Final[[#This Row],[Item_Code]]&gt;"300000", "Capital", "Recurrent")</f>
        <v>Capital</v>
      </c>
    </row>
    <row r="636" spans="1:47" x14ac:dyDescent="0.25">
      <c r="A636" t="s">
        <v>397</v>
      </c>
      <c r="B636" t="s">
        <v>398</v>
      </c>
      <c r="C636" t="s">
        <v>293</v>
      </c>
      <c r="D636" t="s">
        <v>1206</v>
      </c>
      <c r="E636" t="s">
        <v>75</v>
      </c>
      <c r="F636" t="s">
        <v>1228</v>
      </c>
      <c r="G636" t="s">
        <v>31</v>
      </c>
      <c r="H636" t="s">
        <v>1783</v>
      </c>
      <c r="I636" t="s">
        <v>666</v>
      </c>
      <c r="J636" t="s">
        <v>1213</v>
      </c>
      <c r="K636" t="s">
        <v>399</v>
      </c>
      <c r="L636" t="s">
        <v>1784</v>
      </c>
      <c r="M636" t="s">
        <v>866</v>
      </c>
      <c r="N636" t="s">
        <v>867</v>
      </c>
      <c r="O636" t="s">
        <v>982</v>
      </c>
      <c r="P636" t="s">
        <v>983</v>
      </c>
      <c r="Q636" s="11">
        <v>0</v>
      </c>
      <c r="R636" s="11">
        <v>0</v>
      </c>
      <c r="S636" s="11">
        <v>0</v>
      </c>
      <c r="T636" s="11">
        <v>0</v>
      </c>
      <c r="U636" s="11">
        <v>0</v>
      </c>
      <c r="V636" s="11">
        <v>0</v>
      </c>
      <c r="W636" s="11">
        <v>47384347</v>
      </c>
      <c r="X636" s="11">
        <v>0</v>
      </c>
      <c r="Y636" s="11">
        <v>0</v>
      </c>
      <c r="Z636" s="11">
        <v>0</v>
      </c>
      <c r="AA636" s="11">
        <v>0</v>
      </c>
      <c r="AB636" s="11">
        <v>0</v>
      </c>
      <c r="AC636" s="11">
        <v>0</v>
      </c>
      <c r="AD636" s="11">
        <v>0</v>
      </c>
      <c r="AE636" s="11">
        <v>0</v>
      </c>
      <c r="AF636" s="11">
        <v>0</v>
      </c>
      <c r="AG636" s="11">
        <v>47384347</v>
      </c>
      <c r="AH636" s="11">
        <v>30193100</v>
      </c>
      <c r="AI636" s="11">
        <v>0</v>
      </c>
      <c r="AJ636" s="11">
        <v>0</v>
      </c>
      <c r="AK636" s="11">
        <v>0</v>
      </c>
      <c r="AL636" s="11">
        <v>17191247</v>
      </c>
      <c r="AM636" s="11">
        <v>0</v>
      </c>
      <c r="AN636" s="11">
        <v>0</v>
      </c>
      <c r="AO6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47384347</v>
      </c>
      <c r="AP6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47384347</v>
      </c>
      <c r="AR6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6" s="11">
        <f>Table_PBS_SQL_DB2_PBSSQL_PBS_NDP_Tina_CG_QtrlyPerformance_Final[[#This Row],[GOU REL]]+Table_PBS_SQL_DB2_PBSSQL_PBS_NDP_Tina_CG_QtrlyPerformance_Final[[#This Row],[EXT REL]]</f>
        <v>47384347</v>
      </c>
      <c r="AT636" s="11">
        <f>Table_PBS_SQL_DB2_PBSSQL_PBS_NDP_Tina_CG_QtrlyPerformance_Final[[#This Row],[GOU EXP]]+Table_PBS_SQL_DB2_PBSSQL_PBS_NDP_Tina_CG_QtrlyPerformance_Final[[#This Row],[EXT EXP]]</f>
        <v>47384347</v>
      </c>
      <c r="AU636" s="11" t="str">
        <f>IF(Table_PBS_SQL_DB2_PBSSQL_PBS_NDP_Tina_CG_QtrlyPerformance_Final[[#This Row],[Item_Code]]&gt;"300000", "Capital", "Recurrent")</f>
        <v>Capital</v>
      </c>
    </row>
    <row r="637" spans="1:47" x14ac:dyDescent="0.25">
      <c r="A637" t="s">
        <v>397</v>
      </c>
      <c r="B637" t="s">
        <v>398</v>
      </c>
      <c r="C637" t="s">
        <v>293</v>
      </c>
      <c r="D637" t="s">
        <v>1487</v>
      </c>
      <c r="E637" t="s">
        <v>75</v>
      </c>
      <c r="F637" t="s">
        <v>1228</v>
      </c>
      <c r="G637" t="s">
        <v>31</v>
      </c>
      <c r="H637" t="s">
        <v>1783</v>
      </c>
      <c r="I637" t="s">
        <v>666</v>
      </c>
      <c r="J637" t="s">
        <v>1213</v>
      </c>
      <c r="K637" t="s">
        <v>399</v>
      </c>
      <c r="L637" t="s">
        <v>1784</v>
      </c>
      <c r="M637" t="s">
        <v>866</v>
      </c>
      <c r="N637" t="s">
        <v>1588</v>
      </c>
      <c r="O637" t="s">
        <v>1744</v>
      </c>
      <c r="P637" t="s">
        <v>1745</v>
      </c>
      <c r="Q637" s="11">
        <v>0</v>
      </c>
      <c r="R637" s="11">
        <v>0</v>
      </c>
      <c r="S637" s="11">
        <v>0</v>
      </c>
      <c r="T637" s="11">
        <v>0</v>
      </c>
      <c r="U637" s="11">
        <v>35000000</v>
      </c>
      <c r="V637" s="11">
        <v>0</v>
      </c>
      <c r="W637" s="11">
        <v>0</v>
      </c>
      <c r="X637" s="11">
        <v>0</v>
      </c>
      <c r="Y637" s="11">
        <v>0</v>
      </c>
      <c r="Z637" s="11">
        <v>0</v>
      </c>
      <c r="AA637" s="11">
        <v>0</v>
      </c>
      <c r="AB637" s="11">
        <v>0</v>
      </c>
      <c r="AC637" s="11">
        <v>0</v>
      </c>
      <c r="AD637" s="11">
        <v>0</v>
      </c>
      <c r="AE637" s="11">
        <v>0</v>
      </c>
      <c r="AF637" s="11">
        <v>0</v>
      </c>
      <c r="AG637" s="11">
        <v>0</v>
      </c>
      <c r="AH637" s="11">
        <v>0</v>
      </c>
      <c r="AI637" s="11">
        <v>0</v>
      </c>
      <c r="AJ637" s="11">
        <v>0</v>
      </c>
      <c r="AK637" s="11">
        <v>0</v>
      </c>
      <c r="AL637" s="11">
        <v>0</v>
      </c>
      <c r="AM637" s="11">
        <v>0</v>
      </c>
      <c r="AN637" s="11">
        <v>0</v>
      </c>
      <c r="AO6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7" s="11">
        <f>Table_PBS_SQL_DB2_PBSSQL_PBS_NDP_Tina_CG_QtrlyPerformance_Final[[#This Row],[GOU REL]]+Table_PBS_SQL_DB2_PBSSQL_PBS_NDP_Tina_CG_QtrlyPerformance_Final[[#This Row],[EXT REL]]</f>
        <v>0</v>
      </c>
      <c r="AT637" s="11">
        <f>Table_PBS_SQL_DB2_PBSSQL_PBS_NDP_Tina_CG_QtrlyPerformance_Final[[#This Row],[GOU EXP]]+Table_PBS_SQL_DB2_PBSSQL_PBS_NDP_Tina_CG_QtrlyPerformance_Final[[#This Row],[EXT EXP]]</f>
        <v>0</v>
      </c>
      <c r="AU637" s="11" t="str">
        <f>IF(Table_PBS_SQL_DB2_PBSSQL_PBS_NDP_Tina_CG_QtrlyPerformance_Final[[#This Row],[Item_Code]]&gt;"300000", "Capital", "Recurrent")</f>
        <v>Capital</v>
      </c>
    </row>
    <row r="638" spans="1:47" x14ac:dyDescent="0.25">
      <c r="A638" t="s">
        <v>397</v>
      </c>
      <c r="B638" t="s">
        <v>398</v>
      </c>
      <c r="C638" t="s">
        <v>293</v>
      </c>
      <c r="D638" t="s">
        <v>1487</v>
      </c>
      <c r="E638" t="s">
        <v>75</v>
      </c>
      <c r="F638" t="s">
        <v>1228</v>
      </c>
      <c r="G638" t="s">
        <v>31</v>
      </c>
      <c r="H638" t="s">
        <v>1783</v>
      </c>
      <c r="I638" t="s">
        <v>666</v>
      </c>
      <c r="J638" t="s">
        <v>1213</v>
      </c>
      <c r="K638" t="s">
        <v>399</v>
      </c>
      <c r="L638" t="s">
        <v>1784</v>
      </c>
      <c r="M638" t="s">
        <v>866</v>
      </c>
      <c r="N638" t="s">
        <v>1588</v>
      </c>
      <c r="O638" t="s">
        <v>1204</v>
      </c>
      <c r="P638" t="s">
        <v>1205</v>
      </c>
      <c r="Q638" s="11">
        <v>0</v>
      </c>
      <c r="R638" s="11">
        <v>0</v>
      </c>
      <c r="S638" s="11">
        <v>0</v>
      </c>
      <c r="T638" s="11">
        <v>0</v>
      </c>
      <c r="U638" s="11">
        <v>22500000</v>
      </c>
      <c r="V638" s="11">
        <v>0</v>
      </c>
      <c r="W638" s="11">
        <v>0</v>
      </c>
      <c r="X638" s="11">
        <v>0</v>
      </c>
      <c r="Y638" s="11">
        <v>0</v>
      </c>
      <c r="Z638" s="11">
        <v>0</v>
      </c>
      <c r="AA638" s="11">
        <v>0</v>
      </c>
      <c r="AB638" s="11">
        <v>0</v>
      </c>
      <c r="AC638" s="11">
        <v>0</v>
      </c>
      <c r="AD638" s="11">
        <v>0</v>
      </c>
      <c r="AE638" s="11">
        <v>0</v>
      </c>
      <c r="AF638" s="11">
        <v>0</v>
      </c>
      <c r="AG638" s="11">
        <v>0</v>
      </c>
      <c r="AH638" s="11">
        <v>0</v>
      </c>
      <c r="AI638" s="11">
        <v>0</v>
      </c>
      <c r="AJ638" s="11">
        <v>0</v>
      </c>
      <c r="AK638" s="11">
        <v>0</v>
      </c>
      <c r="AL638" s="11">
        <v>0</v>
      </c>
      <c r="AM638" s="11">
        <v>0</v>
      </c>
      <c r="AN638" s="11">
        <v>0</v>
      </c>
      <c r="AO6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8" s="11">
        <f>Table_PBS_SQL_DB2_PBSSQL_PBS_NDP_Tina_CG_QtrlyPerformance_Final[[#This Row],[GOU REL]]+Table_PBS_SQL_DB2_PBSSQL_PBS_NDP_Tina_CG_QtrlyPerformance_Final[[#This Row],[EXT REL]]</f>
        <v>0</v>
      </c>
      <c r="AT638" s="11">
        <f>Table_PBS_SQL_DB2_PBSSQL_PBS_NDP_Tina_CG_QtrlyPerformance_Final[[#This Row],[GOU EXP]]+Table_PBS_SQL_DB2_PBSSQL_PBS_NDP_Tina_CG_QtrlyPerformance_Final[[#This Row],[EXT EXP]]</f>
        <v>0</v>
      </c>
      <c r="AU638" s="11" t="str">
        <f>IF(Table_PBS_SQL_DB2_PBSSQL_PBS_NDP_Tina_CG_QtrlyPerformance_Final[[#This Row],[Item_Code]]&gt;"300000", "Capital", "Recurrent")</f>
        <v>Capital</v>
      </c>
    </row>
    <row r="639" spans="1:47" x14ac:dyDescent="0.25">
      <c r="A639" t="s">
        <v>397</v>
      </c>
      <c r="B639" t="s">
        <v>398</v>
      </c>
      <c r="C639" t="s">
        <v>293</v>
      </c>
      <c r="D639" t="s">
        <v>1487</v>
      </c>
      <c r="E639" t="s">
        <v>75</v>
      </c>
      <c r="F639" t="s">
        <v>1228</v>
      </c>
      <c r="G639" t="s">
        <v>31</v>
      </c>
      <c r="H639" t="s">
        <v>1783</v>
      </c>
      <c r="I639" t="s">
        <v>666</v>
      </c>
      <c r="J639" t="s">
        <v>1213</v>
      </c>
      <c r="K639" t="s">
        <v>399</v>
      </c>
      <c r="L639" t="s">
        <v>1784</v>
      </c>
      <c r="M639" t="s">
        <v>866</v>
      </c>
      <c r="N639" t="s">
        <v>1588</v>
      </c>
      <c r="O639" t="s">
        <v>1542</v>
      </c>
      <c r="P639" t="s">
        <v>1543</v>
      </c>
      <c r="Q639" s="11">
        <v>0</v>
      </c>
      <c r="R639" s="11">
        <v>0</v>
      </c>
      <c r="S639" s="11">
        <v>0</v>
      </c>
      <c r="T639" s="11">
        <v>0</v>
      </c>
      <c r="U639" s="11">
        <v>30000000</v>
      </c>
      <c r="V639" s="11">
        <v>0</v>
      </c>
      <c r="W639" s="11">
        <v>0</v>
      </c>
      <c r="X639" s="11">
        <v>0</v>
      </c>
      <c r="Y639" s="11">
        <v>0</v>
      </c>
      <c r="Z639" s="11">
        <v>0</v>
      </c>
      <c r="AA639" s="11">
        <v>0</v>
      </c>
      <c r="AB639" s="11">
        <v>0</v>
      </c>
      <c r="AC639" s="11">
        <v>0</v>
      </c>
      <c r="AD639" s="11">
        <v>0</v>
      </c>
      <c r="AE639" s="11">
        <v>0</v>
      </c>
      <c r="AF639" s="11">
        <v>0</v>
      </c>
      <c r="AG639" s="11">
        <v>0</v>
      </c>
      <c r="AH639" s="11">
        <v>0</v>
      </c>
      <c r="AI639" s="11">
        <v>0</v>
      </c>
      <c r="AJ639" s="11">
        <v>0</v>
      </c>
      <c r="AK639" s="11">
        <v>0</v>
      </c>
      <c r="AL639" s="11">
        <v>0</v>
      </c>
      <c r="AM639" s="11">
        <v>0</v>
      </c>
      <c r="AN639" s="11">
        <v>0</v>
      </c>
      <c r="AO6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39" s="11">
        <f>Table_PBS_SQL_DB2_PBSSQL_PBS_NDP_Tina_CG_QtrlyPerformance_Final[[#This Row],[GOU REL]]+Table_PBS_SQL_DB2_PBSSQL_PBS_NDP_Tina_CG_QtrlyPerformance_Final[[#This Row],[EXT REL]]</f>
        <v>0</v>
      </c>
      <c r="AT639" s="11">
        <f>Table_PBS_SQL_DB2_PBSSQL_PBS_NDP_Tina_CG_QtrlyPerformance_Final[[#This Row],[GOU EXP]]+Table_PBS_SQL_DB2_PBSSQL_PBS_NDP_Tina_CG_QtrlyPerformance_Final[[#This Row],[EXT EXP]]</f>
        <v>0</v>
      </c>
      <c r="AU639" s="11" t="str">
        <f>IF(Table_PBS_SQL_DB2_PBSSQL_PBS_NDP_Tina_CG_QtrlyPerformance_Final[[#This Row],[Item_Code]]&gt;"300000", "Capital", "Recurrent")</f>
        <v>Capital</v>
      </c>
    </row>
    <row r="640" spans="1:47" x14ac:dyDescent="0.25">
      <c r="A640" t="s">
        <v>397</v>
      </c>
      <c r="B640" t="s">
        <v>398</v>
      </c>
      <c r="C640" t="s">
        <v>293</v>
      </c>
      <c r="D640" t="s">
        <v>1487</v>
      </c>
      <c r="E640" t="s">
        <v>75</v>
      </c>
      <c r="F640" t="s">
        <v>1228</v>
      </c>
      <c r="G640" t="s">
        <v>31</v>
      </c>
      <c r="H640" t="s">
        <v>1783</v>
      </c>
      <c r="I640" t="s">
        <v>666</v>
      </c>
      <c r="J640" t="s">
        <v>1213</v>
      </c>
      <c r="K640" t="s">
        <v>399</v>
      </c>
      <c r="L640" t="s">
        <v>1784</v>
      </c>
      <c r="M640" t="s">
        <v>866</v>
      </c>
      <c r="N640" t="s">
        <v>1588</v>
      </c>
      <c r="O640" t="s">
        <v>982</v>
      </c>
      <c r="P640" t="s">
        <v>983</v>
      </c>
      <c r="Q640" s="11">
        <v>0</v>
      </c>
      <c r="R640" s="11">
        <v>0</v>
      </c>
      <c r="S640" s="11">
        <v>0</v>
      </c>
      <c r="T640" s="11">
        <v>0</v>
      </c>
      <c r="U640" s="11">
        <v>47384347</v>
      </c>
      <c r="V640" s="11">
        <v>0</v>
      </c>
      <c r="W640" s="11">
        <v>0</v>
      </c>
      <c r="X640" s="11">
        <v>0</v>
      </c>
      <c r="Y640" s="11">
        <v>0</v>
      </c>
      <c r="Z640" s="11">
        <v>0</v>
      </c>
      <c r="AA640" s="11">
        <v>0</v>
      </c>
      <c r="AB640" s="11">
        <v>0</v>
      </c>
      <c r="AC640" s="11">
        <v>0</v>
      </c>
      <c r="AD640" s="11">
        <v>0</v>
      </c>
      <c r="AE640" s="11">
        <v>0</v>
      </c>
      <c r="AF640" s="11">
        <v>0</v>
      </c>
      <c r="AG640" s="11">
        <v>0</v>
      </c>
      <c r="AH640" s="11">
        <v>0</v>
      </c>
      <c r="AI640" s="11">
        <v>0</v>
      </c>
      <c r="AJ640" s="11">
        <v>0</v>
      </c>
      <c r="AK640" s="11">
        <v>0</v>
      </c>
      <c r="AL640" s="11">
        <v>0</v>
      </c>
      <c r="AM640" s="11">
        <v>0</v>
      </c>
      <c r="AN640" s="11">
        <v>0</v>
      </c>
      <c r="AO6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0" s="11">
        <f>Table_PBS_SQL_DB2_PBSSQL_PBS_NDP_Tina_CG_QtrlyPerformance_Final[[#This Row],[GOU REL]]+Table_PBS_SQL_DB2_PBSSQL_PBS_NDP_Tina_CG_QtrlyPerformance_Final[[#This Row],[EXT REL]]</f>
        <v>0</v>
      </c>
      <c r="AT640" s="11">
        <f>Table_PBS_SQL_DB2_PBSSQL_PBS_NDP_Tina_CG_QtrlyPerformance_Final[[#This Row],[GOU EXP]]+Table_PBS_SQL_DB2_PBSSQL_PBS_NDP_Tina_CG_QtrlyPerformance_Final[[#This Row],[EXT EXP]]</f>
        <v>0</v>
      </c>
      <c r="AU640" s="11" t="str">
        <f>IF(Table_PBS_SQL_DB2_PBSSQL_PBS_NDP_Tina_CG_QtrlyPerformance_Final[[#This Row],[Item_Code]]&gt;"300000", "Capital", "Recurrent")</f>
        <v>Capital</v>
      </c>
    </row>
    <row r="641" spans="1:47" x14ac:dyDescent="0.25">
      <c r="A641" t="s">
        <v>397</v>
      </c>
      <c r="B641" t="s">
        <v>398</v>
      </c>
      <c r="C641" t="s">
        <v>293</v>
      </c>
      <c r="D641" t="s">
        <v>1487</v>
      </c>
      <c r="E641" t="s">
        <v>75</v>
      </c>
      <c r="F641" t="s">
        <v>1228</v>
      </c>
      <c r="G641" t="s">
        <v>31</v>
      </c>
      <c r="H641" t="s">
        <v>1783</v>
      </c>
      <c r="I641" t="s">
        <v>666</v>
      </c>
      <c r="J641" t="s">
        <v>1213</v>
      </c>
      <c r="K641" t="s">
        <v>399</v>
      </c>
      <c r="L641" t="s">
        <v>1784</v>
      </c>
      <c r="M641" t="s">
        <v>866</v>
      </c>
      <c r="N641" t="s">
        <v>1588</v>
      </c>
      <c r="O641" t="s">
        <v>1589</v>
      </c>
      <c r="P641" t="s">
        <v>1590</v>
      </c>
      <c r="Q641" s="11">
        <v>0</v>
      </c>
      <c r="R641" s="11">
        <v>0</v>
      </c>
      <c r="S641" s="11">
        <v>0</v>
      </c>
      <c r="T641" s="11">
        <v>0</v>
      </c>
      <c r="U641" s="11">
        <v>1760000000</v>
      </c>
      <c r="V641" s="11">
        <v>0</v>
      </c>
      <c r="W641" s="11">
        <v>0</v>
      </c>
      <c r="X641" s="11">
        <v>0</v>
      </c>
      <c r="Y641" s="11">
        <v>0</v>
      </c>
      <c r="Z641" s="11">
        <v>0</v>
      </c>
      <c r="AA641" s="11">
        <v>0</v>
      </c>
      <c r="AB641" s="11">
        <v>0</v>
      </c>
      <c r="AC641" s="11">
        <v>0</v>
      </c>
      <c r="AD641" s="11">
        <v>0</v>
      </c>
      <c r="AE641" s="11">
        <v>0</v>
      </c>
      <c r="AF641" s="11">
        <v>0</v>
      </c>
      <c r="AG641" s="11">
        <v>0</v>
      </c>
      <c r="AH641" s="11">
        <v>0</v>
      </c>
      <c r="AI641" s="11">
        <v>0</v>
      </c>
      <c r="AJ641" s="11">
        <v>0</v>
      </c>
      <c r="AK641" s="11">
        <v>0</v>
      </c>
      <c r="AL641" s="11">
        <v>0</v>
      </c>
      <c r="AM641" s="11">
        <v>0</v>
      </c>
      <c r="AN641" s="11">
        <v>0</v>
      </c>
      <c r="AO6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1" s="11">
        <f>Table_PBS_SQL_DB2_PBSSQL_PBS_NDP_Tina_CG_QtrlyPerformance_Final[[#This Row],[GOU REL]]+Table_PBS_SQL_DB2_PBSSQL_PBS_NDP_Tina_CG_QtrlyPerformance_Final[[#This Row],[EXT REL]]</f>
        <v>0</v>
      </c>
      <c r="AT641" s="11">
        <f>Table_PBS_SQL_DB2_PBSSQL_PBS_NDP_Tina_CG_QtrlyPerformance_Final[[#This Row],[GOU EXP]]+Table_PBS_SQL_DB2_PBSSQL_PBS_NDP_Tina_CG_QtrlyPerformance_Final[[#This Row],[EXT EXP]]</f>
        <v>0</v>
      </c>
      <c r="AU641" s="11" t="str">
        <f>IF(Table_PBS_SQL_DB2_PBSSQL_PBS_NDP_Tina_CG_QtrlyPerformance_Final[[#This Row],[Item_Code]]&gt;"300000", "Capital", "Recurrent")</f>
        <v>Capital</v>
      </c>
    </row>
    <row r="642" spans="1:47" x14ac:dyDescent="0.25">
      <c r="A642" t="s">
        <v>397</v>
      </c>
      <c r="B642" t="s">
        <v>398</v>
      </c>
      <c r="C642" t="s">
        <v>293</v>
      </c>
      <c r="D642" t="s">
        <v>1487</v>
      </c>
      <c r="E642" t="s">
        <v>75</v>
      </c>
      <c r="F642" t="s">
        <v>1228</v>
      </c>
      <c r="G642" t="s">
        <v>31</v>
      </c>
      <c r="H642" t="s">
        <v>1783</v>
      </c>
      <c r="I642" t="s">
        <v>666</v>
      </c>
      <c r="J642" t="s">
        <v>1213</v>
      </c>
      <c r="K642" t="s">
        <v>399</v>
      </c>
      <c r="L642" t="s">
        <v>1784</v>
      </c>
      <c r="M642" t="s">
        <v>866</v>
      </c>
      <c r="N642" t="s">
        <v>1588</v>
      </c>
      <c r="O642" t="s">
        <v>957</v>
      </c>
      <c r="P642" t="s">
        <v>958</v>
      </c>
      <c r="Q642" s="11">
        <v>0</v>
      </c>
      <c r="R642" s="11">
        <v>0</v>
      </c>
      <c r="S642" s="11">
        <v>0</v>
      </c>
      <c r="T642" s="11">
        <v>0</v>
      </c>
      <c r="U642" s="11">
        <v>390000000</v>
      </c>
      <c r="V642" s="11">
        <v>0</v>
      </c>
      <c r="W642" s="11">
        <v>0</v>
      </c>
      <c r="X642" s="11">
        <v>0</v>
      </c>
      <c r="Y642" s="11">
        <v>0</v>
      </c>
      <c r="Z642" s="11">
        <v>0</v>
      </c>
      <c r="AA642" s="11">
        <v>0</v>
      </c>
      <c r="AB642" s="11">
        <v>0</v>
      </c>
      <c r="AC642" s="11">
        <v>0</v>
      </c>
      <c r="AD642" s="11">
        <v>0</v>
      </c>
      <c r="AE642" s="11">
        <v>0</v>
      </c>
      <c r="AF642" s="11">
        <v>0</v>
      </c>
      <c r="AG642" s="11">
        <v>0</v>
      </c>
      <c r="AH642" s="11">
        <v>0</v>
      </c>
      <c r="AI642" s="11">
        <v>0</v>
      </c>
      <c r="AJ642" s="11">
        <v>0</v>
      </c>
      <c r="AK642" s="11">
        <v>0</v>
      </c>
      <c r="AL642" s="11">
        <v>0</v>
      </c>
      <c r="AM642" s="11">
        <v>0</v>
      </c>
      <c r="AN642" s="11">
        <v>0</v>
      </c>
      <c r="AO6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2" s="11">
        <f>Table_PBS_SQL_DB2_PBSSQL_PBS_NDP_Tina_CG_QtrlyPerformance_Final[[#This Row],[GOU REL]]+Table_PBS_SQL_DB2_PBSSQL_PBS_NDP_Tina_CG_QtrlyPerformance_Final[[#This Row],[EXT REL]]</f>
        <v>0</v>
      </c>
      <c r="AT642" s="11">
        <f>Table_PBS_SQL_DB2_PBSSQL_PBS_NDP_Tina_CG_QtrlyPerformance_Final[[#This Row],[GOU EXP]]+Table_PBS_SQL_DB2_PBSSQL_PBS_NDP_Tina_CG_QtrlyPerformance_Final[[#This Row],[EXT EXP]]</f>
        <v>0</v>
      </c>
      <c r="AU642" s="11" t="str">
        <f>IF(Table_PBS_SQL_DB2_PBSSQL_PBS_NDP_Tina_CG_QtrlyPerformance_Final[[#This Row],[Item_Code]]&gt;"300000", "Capital", "Recurrent")</f>
        <v>Capital</v>
      </c>
    </row>
    <row r="643" spans="1:47" x14ac:dyDescent="0.25">
      <c r="A643" t="s">
        <v>401</v>
      </c>
      <c r="B643" t="s">
        <v>1785</v>
      </c>
      <c r="C643" t="s">
        <v>293</v>
      </c>
      <c r="D643" t="s">
        <v>1206</v>
      </c>
      <c r="E643" t="s">
        <v>75</v>
      </c>
      <c r="F643" t="s">
        <v>1228</v>
      </c>
      <c r="G643" t="s">
        <v>31</v>
      </c>
      <c r="H643" t="s">
        <v>1786</v>
      </c>
      <c r="I643" t="s">
        <v>467</v>
      </c>
      <c r="J643" t="s">
        <v>1213</v>
      </c>
      <c r="K643" t="s">
        <v>403</v>
      </c>
      <c r="L643" t="s">
        <v>1787</v>
      </c>
      <c r="M643" t="s">
        <v>1232</v>
      </c>
      <c r="N643" t="s">
        <v>1586</v>
      </c>
      <c r="O643" t="s">
        <v>1516</v>
      </c>
      <c r="P643" t="s">
        <v>1517</v>
      </c>
      <c r="Q643" s="11">
        <v>0</v>
      </c>
      <c r="R643" s="11">
        <v>0</v>
      </c>
      <c r="S643" s="11">
        <v>0</v>
      </c>
      <c r="T643" s="11">
        <v>0</v>
      </c>
      <c r="U643" s="11">
        <v>2000000000</v>
      </c>
      <c r="V643" s="11">
        <v>0</v>
      </c>
      <c r="W643" s="11">
        <v>2000000000</v>
      </c>
      <c r="X643" s="11">
        <v>0</v>
      </c>
      <c r="Y643" s="11">
        <v>0</v>
      </c>
      <c r="Z643" s="11">
        <v>0</v>
      </c>
      <c r="AA643" s="11">
        <v>0</v>
      </c>
      <c r="AB643" s="11">
        <v>0</v>
      </c>
      <c r="AC643" s="11">
        <v>2000000000</v>
      </c>
      <c r="AD643" s="11">
        <v>845096716</v>
      </c>
      <c r="AE643" s="11">
        <v>0</v>
      </c>
      <c r="AF643" s="11">
        <v>0</v>
      </c>
      <c r="AG643" s="11">
        <v>0</v>
      </c>
      <c r="AH643" s="11">
        <v>578063243</v>
      </c>
      <c r="AI643" s="11">
        <v>0</v>
      </c>
      <c r="AJ643" s="11">
        <v>0</v>
      </c>
      <c r="AK643" s="11">
        <v>0</v>
      </c>
      <c r="AL643" s="11">
        <v>576840041</v>
      </c>
      <c r="AM643" s="11">
        <v>0</v>
      </c>
      <c r="AN643" s="11">
        <v>0</v>
      </c>
      <c r="AO6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6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2000000000</v>
      </c>
      <c r="AR6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3" s="11">
        <f>Table_PBS_SQL_DB2_PBSSQL_PBS_NDP_Tina_CG_QtrlyPerformance_Final[[#This Row],[GOU REL]]+Table_PBS_SQL_DB2_PBSSQL_PBS_NDP_Tina_CG_QtrlyPerformance_Final[[#This Row],[EXT REL]]</f>
        <v>2000000000</v>
      </c>
      <c r="AT643" s="11">
        <f>Table_PBS_SQL_DB2_PBSSQL_PBS_NDP_Tina_CG_QtrlyPerformance_Final[[#This Row],[GOU EXP]]+Table_PBS_SQL_DB2_PBSSQL_PBS_NDP_Tina_CG_QtrlyPerformance_Final[[#This Row],[EXT EXP]]</f>
        <v>2000000000</v>
      </c>
      <c r="AU643" s="11" t="str">
        <f>IF(Table_PBS_SQL_DB2_PBSSQL_PBS_NDP_Tina_CG_QtrlyPerformance_Final[[#This Row],[Item_Code]]&gt;"300000", "Capital", "Recurrent")</f>
        <v>Capital</v>
      </c>
    </row>
    <row r="644" spans="1:47" x14ac:dyDescent="0.25">
      <c r="A644" t="s">
        <v>401</v>
      </c>
      <c r="B644" t="s">
        <v>1785</v>
      </c>
      <c r="C644" t="s">
        <v>293</v>
      </c>
      <c r="D644" t="s">
        <v>1487</v>
      </c>
      <c r="E644" t="s">
        <v>75</v>
      </c>
      <c r="F644" t="s">
        <v>1228</v>
      </c>
      <c r="G644" t="s">
        <v>31</v>
      </c>
      <c r="H644" t="s">
        <v>1786</v>
      </c>
      <c r="I644" t="s">
        <v>467</v>
      </c>
      <c r="J644" t="s">
        <v>1213</v>
      </c>
      <c r="K644" t="s">
        <v>403</v>
      </c>
      <c r="L644" t="s">
        <v>1787</v>
      </c>
      <c r="M644" t="s">
        <v>866</v>
      </c>
      <c r="N644" t="s">
        <v>1588</v>
      </c>
      <c r="O644" t="s">
        <v>957</v>
      </c>
      <c r="P644" t="s">
        <v>958</v>
      </c>
      <c r="Q644" s="11">
        <v>0</v>
      </c>
      <c r="R644" s="11">
        <v>0</v>
      </c>
      <c r="S644" s="11">
        <v>0</v>
      </c>
      <c r="T644" s="11">
        <v>0</v>
      </c>
      <c r="U644" s="11">
        <v>100000000</v>
      </c>
      <c r="V644" s="11">
        <v>0</v>
      </c>
      <c r="W644" s="11">
        <v>0</v>
      </c>
      <c r="X644" s="11">
        <v>0</v>
      </c>
      <c r="Y644" s="11">
        <v>0</v>
      </c>
      <c r="Z644" s="11">
        <v>0</v>
      </c>
      <c r="AA644" s="11">
        <v>0</v>
      </c>
      <c r="AB644" s="11">
        <v>0</v>
      </c>
      <c r="AC644" s="11">
        <v>0</v>
      </c>
      <c r="AD644" s="11">
        <v>0</v>
      </c>
      <c r="AE644" s="11">
        <v>0</v>
      </c>
      <c r="AF644" s="11">
        <v>0</v>
      </c>
      <c r="AG644" s="11">
        <v>0</v>
      </c>
      <c r="AH644" s="11">
        <v>0</v>
      </c>
      <c r="AI644" s="11">
        <v>0</v>
      </c>
      <c r="AJ644" s="11">
        <v>0</v>
      </c>
      <c r="AK644" s="11">
        <v>0</v>
      </c>
      <c r="AL644" s="11">
        <v>0</v>
      </c>
      <c r="AM644" s="11">
        <v>0</v>
      </c>
      <c r="AN644" s="11">
        <v>0</v>
      </c>
      <c r="AO6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4" s="11">
        <f>Table_PBS_SQL_DB2_PBSSQL_PBS_NDP_Tina_CG_QtrlyPerformance_Final[[#This Row],[GOU REL]]+Table_PBS_SQL_DB2_PBSSQL_PBS_NDP_Tina_CG_QtrlyPerformance_Final[[#This Row],[EXT REL]]</f>
        <v>0</v>
      </c>
      <c r="AT644" s="11">
        <f>Table_PBS_SQL_DB2_PBSSQL_PBS_NDP_Tina_CG_QtrlyPerformance_Final[[#This Row],[GOU EXP]]+Table_PBS_SQL_DB2_PBSSQL_PBS_NDP_Tina_CG_QtrlyPerformance_Final[[#This Row],[EXT EXP]]</f>
        <v>0</v>
      </c>
      <c r="AU644" s="11" t="str">
        <f>IF(Table_PBS_SQL_DB2_PBSSQL_PBS_NDP_Tina_CG_QtrlyPerformance_Final[[#This Row],[Item_Code]]&gt;"300000", "Capital", "Recurrent")</f>
        <v>Capital</v>
      </c>
    </row>
    <row r="645" spans="1:47" x14ac:dyDescent="0.25">
      <c r="A645" t="s">
        <v>401</v>
      </c>
      <c r="B645" t="s">
        <v>1785</v>
      </c>
      <c r="C645" t="s">
        <v>293</v>
      </c>
      <c r="D645" t="s">
        <v>1487</v>
      </c>
      <c r="E645" t="s">
        <v>75</v>
      </c>
      <c r="F645" t="s">
        <v>1228</v>
      </c>
      <c r="G645" t="s">
        <v>31</v>
      </c>
      <c r="H645" t="s">
        <v>1786</v>
      </c>
      <c r="I645" t="s">
        <v>467</v>
      </c>
      <c r="J645" t="s">
        <v>1213</v>
      </c>
      <c r="K645" t="s">
        <v>403</v>
      </c>
      <c r="L645" t="s">
        <v>1787</v>
      </c>
      <c r="M645" t="s">
        <v>866</v>
      </c>
      <c r="N645" t="s">
        <v>1588</v>
      </c>
      <c r="O645" t="s">
        <v>1632</v>
      </c>
      <c r="P645" t="s">
        <v>1633</v>
      </c>
      <c r="Q645" s="11">
        <v>0</v>
      </c>
      <c r="R645" s="11">
        <v>0</v>
      </c>
      <c r="S645" s="11">
        <v>0</v>
      </c>
      <c r="T645" s="11">
        <v>0</v>
      </c>
      <c r="U645" s="11">
        <v>80000000</v>
      </c>
      <c r="V645" s="11">
        <v>0</v>
      </c>
      <c r="W645" s="11">
        <v>0</v>
      </c>
      <c r="X645" s="11">
        <v>0</v>
      </c>
      <c r="Y645" s="11">
        <v>0</v>
      </c>
      <c r="Z645" s="11">
        <v>0</v>
      </c>
      <c r="AA645" s="11">
        <v>0</v>
      </c>
      <c r="AB645" s="11">
        <v>0</v>
      </c>
      <c r="AC645" s="11">
        <v>0</v>
      </c>
      <c r="AD645" s="11">
        <v>0</v>
      </c>
      <c r="AE645" s="11">
        <v>0</v>
      </c>
      <c r="AF645" s="11">
        <v>0</v>
      </c>
      <c r="AG645" s="11">
        <v>0</v>
      </c>
      <c r="AH645" s="11">
        <v>0</v>
      </c>
      <c r="AI645" s="11">
        <v>0</v>
      </c>
      <c r="AJ645" s="11">
        <v>0</v>
      </c>
      <c r="AK645" s="11">
        <v>0</v>
      </c>
      <c r="AL645" s="11">
        <v>0</v>
      </c>
      <c r="AM645" s="11">
        <v>0</v>
      </c>
      <c r="AN645" s="11">
        <v>0</v>
      </c>
      <c r="AO6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5" s="11">
        <f>Table_PBS_SQL_DB2_PBSSQL_PBS_NDP_Tina_CG_QtrlyPerformance_Final[[#This Row],[GOU REL]]+Table_PBS_SQL_DB2_PBSSQL_PBS_NDP_Tina_CG_QtrlyPerformance_Final[[#This Row],[EXT REL]]</f>
        <v>0</v>
      </c>
      <c r="AT645" s="11">
        <f>Table_PBS_SQL_DB2_PBSSQL_PBS_NDP_Tina_CG_QtrlyPerformance_Final[[#This Row],[GOU EXP]]+Table_PBS_SQL_DB2_PBSSQL_PBS_NDP_Tina_CG_QtrlyPerformance_Final[[#This Row],[EXT EXP]]</f>
        <v>0</v>
      </c>
      <c r="AU645" s="11" t="str">
        <f>IF(Table_PBS_SQL_DB2_PBSSQL_PBS_NDP_Tina_CG_QtrlyPerformance_Final[[#This Row],[Item_Code]]&gt;"300000", "Capital", "Recurrent")</f>
        <v>Capital</v>
      </c>
    </row>
    <row r="646" spans="1:47" x14ac:dyDescent="0.25">
      <c r="A646" t="s">
        <v>405</v>
      </c>
      <c r="B646" t="s">
        <v>1788</v>
      </c>
      <c r="C646" t="s">
        <v>293</v>
      </c>
      <c r="D646" t="s">
        <v>1206</v>
      </c>
      <c r="E646" t="s">
        <v>75</v>
      </c>
      <c r="F646" t="s">
        <v>1228</v>
      </c>
      <c r="G646" t="s">
        <v>31</v>
      </c>
      <c r="H646" t="s">
        <v>1786</v>
      </c>
      <c r="I646" t="s">
        <v>467</v>
      </c>
      <c r="J646" t="s">
        <v>1213</v>
      </c>
      <c r="K646" t="s">
        <v>407</v>
      </c>
      <c r="L646" t="s">
        <v>1789</v>
      </c>
      <c r="M646" t="s">
        <v>866</v>
      </c>
      <c r="N646" t="s">
        <v>867</v>
      </c>
      <c r="O646" t="s">
        <v>1589</v>
      </c>
      <c r="P646" t="s">
        <v>1590</v>
      </c>
      <c r="Q646" s="11">
        <v>0</v>
      </c>
      <c r="R646" s="11">
        <v>0</v>
      </c>
      <c r="S646" s="11">
        <v>0</v>
      </c>
      <c r="T646" s="11">
        <v>0</v>
      </c>
      <c r="U646" s="11">
        <v>200000000</v>
      </c>
      <c r="V646" s="11">
        <v>0</v>
      </c>
      <c r="W646" s="11">
        <v>200000000</v>
      </c>
      <c r="X646" s="11">
        <v>0</v>
      </c>
      <c r="Y646" s="11">
        <v>0</v>
      </c>
      <c r="Z646" s="11">
        <v>0</v>
      </c>
      <c r="AA646" s="11">
        <v>0</v>
      </c>
      <c r="AB646" s="11">
        <v>0</v>
      </c>
      <c r="AC646" s="11">
        <v>66666667</v>
      </c>
      <c r="AD646" s="11">
        <v>0</v>
      </c>
      <c r="AE646" s="11">
        <v>0</v>
      </c>
      <c r="AF646" s="11">
        <v>0</v>
      </c>
      <c r="AG646" s="11">
        <v>50853333</v>
      </c>
      <c r="AH646" s="11">
        <v>0</v>
      </c>
      <c r="AI646" s="11">
        <v>0</v>
      </c>
      <c r="AJ646" s="11">
        <v>0</v>
      </c>
      <c r="AK646" s="11">
        <v>82480000</v>
      </c>
      <c r="AL646" s="11">
        <v>199882196</v>
      </c>
      <c r="AM646" s="11">
        <v>0</v>
      </c>
      <c r="AN646" s="11">
        <v>0</v>
      </c>
      <c r="AO6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6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199882196</v>
      </c>
      <c r="AR6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6" s="11">
        <f>Table_PBS_SQL_DB2_PBSSQL_PBS_NDP_Tina_CG_QtrlyPerformance_Final[[#This Row],[GOU REL]]+Table_PBS_SQL_DB2_PBSSQL_PBS_NDP_Tina_CG_QtrlyPerformance_Final[[#This Row],[EXT REL]]</f>
        <v>200000000</v>
      </c>
      <c r="AT646" s="11">
        <f>Table_PBS_SQL_DB2_PBSSQL_PBS_NDP_Tina_CG_QtrlyPerformance_Final[[#This Row],[GOU EXP]]+Table_PBS_SQL_DB2_PBSSQL_PBS_NDP_Tina_CG_QtrlyPerformance_Final[[#This Row],[EXT EXP]]</f>
        <v>199882196</v>
      </c>
      <c r="AU646" s="11" t="str">
        <f>IF(Table_PBS_SQL_DB2_PBSSQL_PBS_NDP_Tina_CG_QtrlyPerformance_Final[[#This Row],[Item_Code]]&gt;"300000", "Capital", "Recurrent")</f>
        <v>Capital</v>
      </c>
    </row>
    <row r="647" spans="1:47" x14ac:dyDescent="0.25">
      <c r="A647" t="s">
        <v>409</v>
      </c>
      <c r="B647" t="s">
        <v>410</v>
      </c>
      <c r="C647" t="s">
        <v>293</v>
      </c>
      <c r="D647" t="s">
        <v>1206</v>
      </c>
      <c r="E647" t="s">
        <v>75</v>
      </c>
      <c r="F647" t="s">
        <v>1228</v>
      </c>
      <c r="G647" t="s">
        <v>31</v>
      </c>
      <c r="H647" t="s">
        <v>1786</v>
      </c>
      <c r="I647" t="s">
        <v>467</v>
      </c>
      <c r="J647" t="s">
        <v>1213</v>
      </c>
      <c r="K647" t="s">
        <v>411</v>
      </c>
      <c r="L647" t="s">
        <v>1790</v>
      </c>
      <c r="M647" t="s">
        <v>1232</v>
      </c>
      <c r="N647" t="s">
        <v>1586</v>
      </c>
      <c r="O647" t="s">
        <v>1626</v>
      </c>
      <c r="P647" t="s">
        <v>1627</v>
      </c>
      <c r="Q647" s="11">
        <v>0</v>
      </c>
      <c r="R647" s="11">
        <v>0</v>
      </c>
      <c r="S647" s="11">
        <v>0</v>
      </c>
      <c r="T647" s="11">
        <v>0</v>
      </c>
      <c r="U647" s="11">
        <v>5650000000</v>
      </c>
      <c r="V647" s="11">
        <v>0</v>
      </c>
      <c r="W647" s="11">
        <v>5650000000</v>
      </c>
      <c r="X647" s="11">
        <v>0</v>
      </c>
      <c r="Y647" s="11">
        <v>0</v>
      </c>
      <c r="Z647" s="11">
        <v>0</v>
      </c>
      <c r="AA647" s="11">
        <v>0</v>
      </c>
      <c r="AB647" s="11">
        <v>0</v>
      </c>
      <c r="AC647" s="11">
        <v>1803333333</v>
      </c>
      <c r="AD647" s="11">
        <v>896152442</v>
      </c>
      <c r="AE647" s="11">
        <v>0</v>
      </c>
      <c r="AF647" s="11">
        <v>0</v>
      </c>
      <c r="AG647" s="11">
        <v>1467118667</v>
      </c>
      <c r="AH647" s="11">
        <v>516132525</v>
      </c>
      <c r="AI647" s="11">
        <v>0</v>
      </c>
      <c r="AJ647" s="11">
        <v>0</v>
      </c>
      <c r="AK647" s="11">
        <v>2379548000</v>
      </c>
      <c r="AL647" s="11">
        <v>4122058379</v>
      </c>
      <c r="AM647" s="11">
        <v>0</v>
      </c>
      <c r="AN647" s="11">
        <v>0</v>
      </c>
      <c r="AO6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5650000000</v>
      </c>
      <c r="AP6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5534343346</v>
      </c>
      <c r="AR6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7" s="11">
        <f>Table_PBS_SQL_DB2_PBSSQL_PBS_NDP_Tina_CG_QtrlyPerformance_Final[[#This Row],[GOU REL]]+Table_PBS_SQL_DB2_PBSSQL_PBS_NDP_Tina_CG_QtrlyPerformance_Final[[#This Row],[EXT REL]]</f>
        <v>5650000000</v>
      </c>
      <c r="AT647" s="11">
        <f>Table_PBS_SQL_DB2_PBSSQL_PBS_NDP_Tina_CG_QtrlyPerformance_Final[[#This Row],[GOU EXP]]+Table_PBS_SQL_DB2_PBSSQL_PBS_NDP_Tina_CG_QtrlyPerformance_Final[[#This Row],[EXT EXP]]</f>
        <v>5534343346</v>
      </c>
      <c r="AU647" s="11" t="str">
        <f>IF(Table_PBS_SQL_DB2_PBSSQL_PBS_NDP_Tina_CG_QtrlyPerformance_Final[[#This Row],[Item_Code]]&gt;"300000", "Capital", "Recurrent")</f>
        <v>Capital</v>
      </c>
    </row>
    <row r="648" spans="1:47" x14ac:dyDescent="0.25">
      <c r="A648" t="s">
        <v>409</v>
      </c>
      <c r="B648" t="s">
        <v>410</v>
      </c>
      <c r="C648" t="s">
        <v>293</v>
      </c>
      <c r="D648" t="s">
        <v>1206</v>
      </c>
      <c r="E648" t="s">
        <v>75</v>
      </c>
      <c r="F648" t="s">
        <v>1228</v>
      </c>
      <c r="G648" t="s">
        <v>31</v>
      </c>
      <c r="H648" t="s">
        <v>1786</v>
      </c>
      <c r="I648" t="s">
        <v>467</v>
      </c>
      <c r="J648" t="s">
        <v>1213</v>
      </c>
      <c r="K648" t="s">
        <v>411</v>
      </c>
      <c r="L648" t="s">
        <v>1790</v>
      </c>
      <c r="M648" t="s">
        <v>866</v>
      </c>
      <c r="N648" t="s">
        <v>867</v>
      </c>
      <c r="O648" t="s">
        <v>1204</v>
      </c>
      <c r="P648" t="s">
        <v>1205</v>
      </c>
      <c r="Q648" s="11">
        <v>0</v>
      </c>
      <c r="R648" s="11">
        <v>0</v>
      </c>
      <c r="S648" s="11">
        <v>0</v>
      </c>
      <c r="T648" s="11">
        <v>0</v>
      </c>
      <c r="U648" s="11">
        <v>0</v>
      </c>
      <c r="V648" s="11">
        <v>0</v>
      </c>
      <c r="W648" s="11">
        <v>20000000</v>
      </c>
      <c r="X648" s="11">
        <v>0</v>
      </c>
      <c r="Y648" s="11">
        <v>0</v>
      </c>
      <c r="Z648" s="11">
        <v>0</v>
      </c>
      <c r="AA648" s="11">
        <v>0</v>
      </c>
      <c r="AB648" s="11">
        <v>0</v>
      </c>
      <c r="AC648" s="11">
        <v>20000000</v>
      </c>
      <c r="AD648" s="11">
        <v>0</v>
      </c>
      <c r="AE648" s="11">
        <v>0</v>
      </c>
      <c r="AF648" s="11">
        <v>0</v>
      </c>
      <c r="AG648" s="11">
        <v>0</v>
      </c>
      <c r="AH648" s="11">
        <v>0</v>
      </c>
      <c r="AI648" s="11">
        <v>0</v>
      </c>
      <c r="AJ648" s="11">
        <v>0</v>
      </c>
      <c r="AK648" s="11">
        <v>0</v>
      </c>
      <c r="AL648" s="11">
        <v>20000000</v>
      </c>
      <c r="AM648" s="11">
        <v>0</v>
      </c>
      <c r="AN648" s="11">
        <v>0</v>
      </c>
      <c r="AO6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6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6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8" s="11">
        <f>Table_PBS_SQL_DB2_PBSSQL_PBS_NDP_Tina_CG_QtrlyPerformance_Final[[#This Row],[GOU REL]]+Table_PBS_SQL_DB2_PBSSQL_PBS_NDP_Tina_CG_QtrlyPerformance_Final[[#This Row],[EXT REL]]</f>
        <v>20000000</v>
      </c>
      <c r="AT648" s="11">
        <f>Table_PBS_SQL_DB2_PBSSQL_PBS_NDP_Tina_CG_QtrlyPerformance_Final[[#This Row],[GOU EXP]]+Table_PBS_SQL_DB2_PBSSQL_PBS_NDP_Tina_CG_QtrlyPerformance_Final[[#This Row],[EXT EXP]]</f>
        <v>20000000</v>
      </c>
      <c r="AU648" s="11" t="str">
        <f>IF(Table_PBS_SQL_DB2_PBSSQL_PBS_NDP_Tina_CG_QtrlyPerformance_Final[[#This Row],[Item_Code]]&gt;"300000", "Capital", "Recurrent")</f>
        <v>Capital</v>
      </c>
    </row>
    <row r="649" spans="1:47" x14ac:dyDescent="0.25">
      <c r="A649" t="s">
        <v>409</v>
      </c>
      <c r="B649" t="s">
        <v>410</v>
      </c>
      <c r="C649" t="s">
        <v>293</v>
      </c>
      <c r="D649" t="s">
        <v>1487</v>
      </c>
      <c r="E649" t="s">
        <v>75</v>
      </c>
      <c r="F649" t="s">
        <v>1228</v>
      </c>
      <c r="G649" t="s">
        <v>31</v>
      </c>
      <c r="H649" t="s">
        <v>1786</v>
      </c>
      <c r="I649" t="s">
        <v>467</v>
      </c>
      <c r="J649" t="s">
        <v>1213</v>
      </c>
      <c r="K649" t="s">
        <v>411</v>
      </c>
      <c r="L649" t="s">
        <v>1790</v>
      </c>
      <c r="M649" t="s">
        <v>866</v>
      </c>
      <c r="N649" t="s">
        <v>1757</v>
      </c>
      <c r="O649" t="s">
        <v>1204</v>
      </c>
      <c r="P649" t="s">
        <v>1205</v>
      </c>
      <c r="Q649" s="11">
        <v>0</v>
      </c>
      <c r="R649" s="11">
        <v>0</v>
      </c>
      <c r="S649" s="11">
        <v>0</v>
      </c>
      <c r="T649" s="11">
        <v>0</v>
      </c>
      <c r="U649" s="11">
        <v>20000000</v>
      </c>
      <c r="V649" s="11">
        <v>0</v>
      </c>
      <c r="W649" s="11">
        <v>0</v>
      </c>
      <c r="X649" s="11">
        <v>0</v>
      </c>
      <c r="Y649" s="11">
        <v>0</v>
      </c>
      <c r="Z649" s="11">
        <v>0</v>
      </c>
      <c r="AA649" s="11">
        <v>0</v>
      </c>
      <c r="AB649" s="11">
        <v>0</v>
      </c>
      <c r="AC649" s="11">
        <v>0</v>
      </c>
      <c r="AD649" s="11">
        <v>0</v>
      </c>
      <c r="AE649" s="11">
        <v>0</v>
      </c>
      <c r="AF649" s="11">
        <v>0</v>
      </c>
      <c r="AG649" s="11">
        <v>0</v>
      </c>
      <c r="AH649" s="11">
        <v>0</v>
      </c>
      <c r="AI649" s="11">
        <v>0</v>
      </c>
      <c r="AJ649" s="11">
        <v>0</v>
      </c>
      <c r="AK649" s="11">
        <v>0</v>
      </c>
      <c r="AL649" s="11">
        <v>0</v>
      </c>
      <c r="AM649" s="11">
        <v>0</v>
      </c>
      <c r="AN649" s="11">
        <v>0</v>
      </c>
      <c r="AO6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49" s="11">
        <f>Table_PBS_SQL_DB2_PBSSQL_PBS_NDP_Tina_CG_QtrlyPerformance_Final[[#This Row],[GOU REL]]+Table_PBS_SQL_DB2_PBSSQL_PBS_NDP_Tina_CG_QtrlyPerformance_Final[[#This Row],[EXT REL]]</f>
        <v>0</v>
      </c>
      <c r="AT649" s="11">
        <f>Table_PBS_SQL_DB2_PBSSQL_PBS_NDP_Tina_CG_QtrlyPerformance_Final[[#This Row],[GOU EXP]]+Table_PBS_SQL_DB2_PBSSQL_PBS_NDP_Tina_CG_QtrlyPerformance_Final[[#This Row],[EXT EXP]]</f>
        <v>0</v>
      </c>
      <c r="AU649" s="11" t="str">
        <f>IF(Table_PBS_SQL_DB2_PBSSQL_PBS_NDP_Tina_CG_QtrlyPerformance_Final[[#This Row],[Item_Code]]&gt;"300000", "Capital", "Recurrent")</f>
        <v>Capital</v>
      </c>
    </row>
    <row r="650" spans="1:47" x14ac:dyDescent="0.25">
      <c r="A650" t="s">
        <v>409</v>
      </c>
      <c r="B650" t="s">
        <v>410</v>
      </c>
      <c r="C650" t="s">
        <v>293</v>
      </c>
      <c r="D650" t="s">
        <v>1487</v>
      </c>
      <c r="E650" t="s">
        <v>75</v>
      </c>
      <c r="F650" t="s">
        <v>1228</v>
      </c>
      <c r="G650" t="s">
        <v>31</v>
      </c>
      <c r="H650" t="s">
        <v>1786</v>
      </c>
      <c r="I650" t="s">
        <v>467</v>
      </c>
      <c r="J650" t="s">
        <v>1213</v>
      </c>
      <c r="K650" t="s">
        <v>411</v>
      </c>
      <c r="L650" t="s">
        <v>1790</v>
      </c>
      <c r="M650" t="s">
        <v>866</v>
      </c>
      <c r="N650" t="s">
        <v>1757</v>
      </c>
      <c r="O650" t="s">
        <v>1589</v>
      </c>
      <c r="P650" t="s">
        <v>1590</v>
      </c>
      <c r="Q650" s="11">
        <v>0</v>
      </c>
      <c r="R650" s="11">
        <v>0</v>
      </c>
      <c r="S650" s="11">
        <v>0</v>
      </c>
      <c r="T650" s="11">
        <v>0</v>
      </c>
      <c r="U650" s="11">
        <v>80000000</v>
      </c>
      <c r="V650" s="11">
        <v>0</v>
      </c>
      <c r="W650" s="11">
        <v>0</v>
      </c>
      <c r="X650" s="11">
        <v>0</v>
      </c>
      <c r="Y650" s="11">
        <v>0</v>
      </c>
      <c r="Z650" s="11">
        <v>0</v>
      </c>
      <c r="AA650" s="11">
        <v>0</v>
      </c>
      <c r="AB650" s="11">
        <v>0</v>
      </c>
      <c r="AC650" s="11">
        <v>0</v>
      </c>
      <c r="AD650" s="11">
        <v>0</v>
      </c>
      <c r="AE650" s="11">
        <v>0</v>
      </c>
      <c r="AF650" s="11">
        <v>0</v>
      </c>
      <c r="AG650" s="11">
        <v>0</v>
      </c>
      <c r="AH650" s="11">
        <v>0</v>
      </c>
      <c r="AI650" s="11">
        <v>0</v>
      </c>
      <c r="AJ650" s="11">
        <v>0</v>
      </c>
      <c r="AK650" s="11">
        <v>0</v>
      </c>
      <c r="AL650" s="11">
        <v>0</v>
      </c>
      <c r="AM650" s="11">
        <v>0</v>
      </c>
      <c r="AN650" s="11">
        <v>0</v>
      </c>
      <c r="AO6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0" s="11">
        <f>Table_PBS_SQL_DB2_PBSSQL_PBS_NDP_Tina_CG_QtrlyPerformance_Final[[#This Row],[GOU REL]]+Table_PBS_SQL_DB2_PBSSQL_PBS_NDP_Tina_CG_QtrlyPerformance_Final[[#This Row],[EXT REL]]</f>
        <v>0</v>
      </c>
      <c r="AT650" s="11">
        <f>Table_PBS_SQL_DB2_PBSSQL_PBS_NDP_Tina_CG_QtrlyPerformance_Final[[#This Row],[GOU EXP]]+Table_PBS_SQL_DB2_PBSSQL_PBS_NDP_Tina_CG_QtrlyPerformance_Final[[#This Row],[EXT EXP]]</f>
        <v>0</v>
      </c>
      <c r="AU650" s="11" t="str">
        <f>IF(Table_PBS_SQL_DB2_PBSSQL_PBS_NDP_Tina_CG_QtrlyPerformance_Final[[#This Row],[Item_Code]]&gt;"300000", "Capital", "Recurrent")</f>
        <v>Capital</v>
      </c>
    </row>
    <row r="651" spans="1:47" x14ac:dyDescent="0.25">
      <c r="A651" t="s">
        <v>409</v>
      </c>
      <c r="B651" t="s">
        <v>410</v>
      </c>
      <c r="C651" t="s">
        <v>293</v>
      </c>
      <c r="D651" t="s">
        <v>1487</v>
      </c>
      <c r="E651" t="s">
        <v>75</v>
      </c>
      <c r="F651" t="s">
        <v>1228</v>
      </c>
      <c r="G651" t="s">
        <v>31</v>
      </c>
      <c r="H651" t="s">
        <v>1786</v>
      </c>
      <c r="I651" t="s">
        <v>467</v>
      </c>
      <c r="J651" t="s">
        <v>1213</v>
      </c>
      <c r="K651" t="s">
        <v>411</v>
      </c>
      <c r="L651" t="s">
        <v>1790</v>
      </c>
      <c r="M651" t="s">
        <v>866</v>
      </c>
      <c r="N651" t="s">
        <v>1757</v>
      </c>
      <c r="O651" t="s">
        <v>957</v>
      </c>
      <c r="P651" t="s">
        <v>958</v>
      </c>
      <c r="Q651" s="11">
        <v>0</v>
      </c>
      <c r="R651" s="11">
        <v>0</v>
      </c>
      <c r="S651" s="11">
        <v>0</v>
      </c>
      <c r="T651" s="11">
        <v>0</v>
      </c>
      <c r="U651" s="11">
        <v>20000000</v>
      </c>
      <c r="V651" s="11">
        <v>0</v>
      </c>
      <c r="W651" s="11">
        <v>0</v>
      </c>
      <c r="X651" s="11">
        <v>0</v>
      </c>
      <c r="Y651" s="11">
        <v>0</v>
      </c>
      <c r="Z651" s="11">
        <v>0</v>
      </c>
      <c r="AA651" s="11">
        <v>0</v>
      </c>
      <c r="AB651" s="11">
        <v>0</v>
      </c>
      <c r="AC651" s="11">
        <v>0</v>
      </c>
      <c r="AD651" s="11">
        <v>0</v>
      </c>
      <c r="AE651" s="11">
        <v>0</v>
      </c>
      <c r="AF651" s="11">
        <v>0</v>
      </c>
      <c r="AG651" s="11">
        <v>0</v>
      </c>
      <c r="AH651" s="11">
        <v>0</v>
      </c>
      <c r="AI651" s="11">
        <v>0</v>
      </c>
      <c r="AJ651" s="11">
        <v>0</v>
      </c>
      <c r="AK651" s="11">
        <v>0</v>
      </c>
      <c r="AL651" s="11">
        <v>0</v>
      </c>
      <c r="AM651" s="11">
        <v>0</v>
      </c>
      <c r="AN651" s="11">
        <v>0</v>
      </c>
      <c r="AO6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1" s="11">
        <f>Table_PBS_SQL_DB2_PBSSQL_PBS_NDP_Tina_CG_QtrlyPerformance_Final[[#This Row],[GOU REL]]+Table_PBS_SQL_DB2_PBSSQL_PBS_NDP_Tina_CG_QtrlyPerformance_Final[[#This Row],[EXT REL]]</f>
        <v>0</v>
      </c>
      <c r="AT651" s="11">
        <f>Table_PBS_SQL_DB2_PBSSQL_PBS_NDP_Tina_CG_QtrlyPerformance_Final[[#This Row],[GOU EXP]]+Table_PBS_SQL_DB2_PBSSQL_PBS_NDP_Tina_CG_QtrlyPerformance_Final[[#This Row],[EXT EXP]]</f>
        <v>0</v>
      </c>
      <c r="AU651" s="11" t="str">
        <f>IF(Table_PBS_SQL_DB2_PBSSQL_PBS_NDP_Tina_CG_QtrlyPerformance_Final[[#This Row],[Item_Code]]&gt;"300000", "Capital", "Recurrent")</f>
        <v>Capital</v>
      </c>
    </row>
    <row r="652" spans="1:47" x14ac:dyDescent="0.25">
      <c r="A652" t="s">
        <v>413</v>
      </c>
      <c r="B652" t="s">
        <v>414</v>
      </c>
      <c r="C652" t="s">
        <v>293</v>
      </c>
      <c r="D652" t="s">
        <v>1487</v>
      </c>
      <c r="E652" t="s">
        <v>75</v>
      </c>
      <c r="F652" t="s">
        <v>1228</v>
      </c>
      <c r="G652" t="s">
        <v>31</v>
      </c>
      <c r="H652" t="s">
        <v>1786</v>
      </c>
      <c r="I652" t="s">
        <v>467</v>
      </c>
      <c r="J652" t="s">
        <v>1213</v>
      </c>
      <c r="K652" t="s">
        <v>415</v>
      </c>
      <c r="L652" t="s">
        <v>1791</v>
      </c>
      <c r="M652" t="s">
        <v>866</v>
      </c>
      <c r="N652" t="s">
        <v>1757</v>
      </c>
      <c r="O652" t="s">
        <v>969</v>
      </c>
      <c r="P652" t="s">
        <v>970</v>
      </c>
      <c r="Q652" s="11">
        <v>0</v>
      </c>
      <c r="R652" s="11">
        <v>0</v>
      </c>
      <c r="S652" s="11">
        <v>0</v>
      </c>
      <c r="T652" s="11">
        <v>0</v>
      </c>
      <c r="U652" s="11">
        <v>89000000</v>
      </c>
      <c r="V652" s="11">
        <v>0</v>
      </c>
      <c r="W652" s="11">
        <v>0</v>
      </c>
      <c r="X652" s="11">
        <v>0</v>
      </c>
      <c r="Y652" s="11">
        <v>0</v>
      </c>
      <c r="Z652" s="11">
        <v>0</v>
      </c>
      <c r="AA652" s="11">
        <v>0</v>
      </c>
      <c r="AB652" s="11">
        <v>0</v>
      </c>
      <c r="AC652" s="11">
        <v>0</v>
      </c>
      <c r="AD652" s="11">
        <v>0</v>
      </c>
      <c r="AE652" s="11">
        <v>0</v>
      </c>
      <c r="AF652" s="11">
        <v>0</v>
      </c>
      <c r="AG652" s="11">
        <v>0</v>
      </c>
      <c r="AH652" s="11">
        <v>0</v>
      </c>
      <c r="AI652" s="11">
        <v>0</v>
      </c>
      <c r="AJ652" s="11">
        <v>0</v>
      </c>
      <c r="AK652" s="11">
        <v>0</v>
      </c>
      <c r="AL652" s="11">
        <v>0</v>
      </c>
      <c r="AM652" s="11">
        <v>0</v>
      </c>
      <c r="AN652" s="11">
        <v>0</v>
      </c>
      <c r="AO6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2" s="11">
        <f>Table_PBS_SQL_DB2_PBSSQL_PBS_NDP_Tina_CG_QtrlyPerformance_Final[[#This Row],[GOU REL]]+Table_PBS_SQL_DB2_PBSSQL_PBS_NDP_Tina_CG_QtrlyPerformance_Final[[#This Row],[EXT REL]]</f>
        <v>0</v>
      </c>
      <c r="AT652" s="11">
        <f>Table_PBS_SQL_DB2_PBSSQL_PBS_NDP_Tina_CG_QtrlyPerformance_Final[[#This Row],[GOU EXP]]+Table_PBS_SQL_DB2_PBSSQL_PBS_NDP_Tina_CG_QtrlyPerformance_Final[[#This Row],[EXT EXP]]</f>
        <v>0</v>
      </c>
      <c r="AU652" s="11" t="str">
        <f>IF(Table_PBS_SQL_DB2_PBSSQL_PBS_NDP_Tina_CG_QtrlyPerformance_Final[[#This Row],[Item_Code]]&gt;"300000", "Capital", "Recurrent")</f>
        <v>Recurrent</v>
      </c>
    </row>
    <row r="653" spans="1:47" x14ac:dyDescent="0.25">
      <c r="A653" t="s">
        <v>421</v>
      </c>
      <c r="B653" t="s">
        <v>422</v>
      </c>
      <c r="C653" t="s">
        <v>293</v>
      </c>
      <c r="D653" t="s">
        <v>1206</v>
      </c>
      <c r="E653" t="s">
        <v>75</v>
      </c>
      <c r="F653" t="s">
        <v>1228</v>
      </c>
      <c r="G653" t="s">
        <v>31</v>
      </c>
      <c r="H653" t="s">
        <v>1786</v>
      </c>
      <c r="I653" t="s">
        <v>467</v>
      </c>
      <c r="J653" t="s">
        <v>1213</v>
      </c>
      <c r="K653" t="s">
        <v>423</v>
      </c>
      <c r="L653" t="s">
        <v>1792</v>
      </c>
      <c r="M653" t="s">
        <v>866</v>
      </c>
      <c r="N653" t="s">
        <v>867</v>
      </c>
      <c r="O653" t="s">
        <v>969</v>
      </c>
      <c r="P653" t="s">
        <v>970</v>
      </c>
      <c r="Q653" s="11">
        <v>0</v>
      </c>
      <c r="R653" s="11">
        <v>0</v>
      </c>
      <c r="S653" s="11">
        <v>0</v>
      </c>
      <c r="T653" s="11">
        <v>0</v>
      </c>
      <c r="U653" s="11">
        <v>300000000</v>
      </c>
      <c r="V653" s="11">
        <v>0</v>
      </c>
      <c r="W653" s="11">
        <v>300000000</v>
      </c>
      <c r="X653" s="11">
        <v>0</v>
      </c>
      <c r="Y653" s="11">
        <v>0</v>
      </c>
      <c r="Z653" s="11">
        <v>0</v>
      </c>
      <c r="AA653" s="11">
        <v>0</v>
      </c>
      <c r="AB653" s="11">
        <v>0</v>
      </c>
      <c r="AC653" s="11">
        <v>90000000</v>
      </c>
      <c r="AD653" s="11">
        <v>29239447</v>
      </c>
      <c r="AE653" s="11">
        <v>0</v>
      </c>
      <c r="AF653" s="11">
        <v>0</v>
      </c>
      <c r="AG653" s="11">
        <v>20000000</v>
      </c>
      <c r="AH653" s="11">
        <v>80752400</v>
      </c>
      <c r="AI653" s="11">
        <v>0</v>
      </c>
      <c r="AJ653" s="11">
        <v>0</v>
      </c>
      <c r="AK653" s="11">
        <v>190000000</v>
      </c>
      <c r="AL653" s="11">
        <v>190008153</v>
      </c>
      <c r="AM653" s="11">
        <v>0</v>
      </c>
      <c r="AN653" s="11">
        <v>0</v>
      </c>
      <c r="AO6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6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6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3" s="11">
        <f>Table_PBS_SQL_DB2_PBSSQL_PBS_NDP_Tina_CG_QtrlyPerformance_Final[[#This Row],[GOU REL]]+Table_PBS_SQL_DB2_PBSSQL_PBS_NDP_Tina_CG_QtrlyPerformance_Final[[#This Row],[EXT REL]]</f>
        <v>300000000</v>
      </c>
      <c r="AT653" s="11">
        <f>Table_PBS_SQL_DB2_PBSSQL_PBS_NDP_Tina_CG_QtrlyPerformance_Final[[#This Row],[GOU EXP]]+Table_PBS_SQL_DB2_PBSSQL_PBS_NDP_Tina_CG_QtrlyPerformance_Final[[#This Row],[EXT EXP]]</f>
        <v>300000000</v>
      </c>
      <c r="AU653" s="11" t="str">
        <f>IF(Table_PBS_SQL_DB2_PBSSQL_PBS_NDP_Tina_CG_QtrlyPerformance_Final[[#This Row],[Item_Code]]&gt;"300000", "Capital", "Recurrent")</f>
        <v>Recurrent</v>
      </c>
    </row>
    <row r="654" spans="1:47" x14ac:dyDescent="0.25">
      <c r="A654" t="s">
        <v>425</v>
      </c>
      <c r="B654" t="s">
        <v>426</v>
      </c>
      <c r="C654" t="s">
        <v>293</v>
      </c>
      <c r="D654" t="s">
        <v>1206</v>
      </c>
      <c r="E654" t="s">
        <v>75</v>
      </c>
      <c r="F654" t="s">
        <v>1228</v>
      </c>
      <c r="G654" t="s">
        <v>31</v>
      </c>
      <c r="H654" t="s">
        <v>1786</v>
      </c>
      <c r="I654" t="s">
        <v>467</v>
      </c>
      <c r="J654" t="s">
        <v>1213</v>
      </c>
      <c r="K654" t="s">
        <v>427</v>
      </c>
      <c r="L654" t="s">
        <v>1793</v>
      </c>
      <c r="M654" t="s">
        <v>866</v>
      </c>
      <c r="N654" t="s">
        <v>867</v>
      </c>
      <c r="O654" t="s">
        <v>982</v>
      </c>
      <c r="P654" t="s">
        <v>983</v>
      </c>
      <c r="Q654" s="11">
        <v>0</v>
      </c>
      <c r="R654" s="11">
        <v>0</v>
      </c>
      <c r="S654" s="11">
        <v>0</v>
      </c>
      <c r="T654" s="11">
        <v>0</v>
      </c>
      <c r="U654" s="11">
        <v>0</v>
      </c>
      <c r="V654" s="11">
        <v>0</v>
      </c>
      <c r="W654" s="11">
        <v>100000000</v>
      </c>
      <c r="X654" s="11">
        <v>0</v>
      </c>
      <c r="Y654" s="11">
        <v>0</v>
      </c>
      <c r="Z654" s="11">
        <v>0</v>
      </c>
      <c r="AA654" s="11">
        <v>0</v>
      </c>
      <c r="AB654" s="11">
        <v>0</v>
      </c>
      <c r="AC654" s="11">
        <v>0</v>
      </c>
      <c r="AD654" s="11">
        <v>0</v>
      </c>
      <c r="AE654" s="11">
        <v>0</v>
      </c>
      <c r="AF654" s="11">
        <v>0</v>
      </c>
      <c r="AG654" s="11">
        <v>100000000</v>
      </c>
      <c r="AH654" s="11">
        <v>19280008</v>
      </c>
      <c r="AI654" s="11">
        <v>0</v>
      </c>
      <c r="AJ654" s="11">
        <v>0</v>
      </c>
      <c r="AK654" s="11">
        <v>0</v>
      </c>
      <c r="AL654" s="11">
        <v>44692932</v>
      </c>
      <c r="AM654" s="11">
        <v>0</v>
      </c>
      <c r="AN654" s="11">
        <v>0</v>
      </c>
      <c r="AO6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6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63972940</v>
      </c>
      <c r="AR6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4" s="11">
        <f>Table_PBS_SQL_DB2_PBSSQL_PBS_NDP_Tina_CG_QtrlyPerformance_Final[[#This Row],[GOU REL]]+Table_PBS_SQL_DB2_PBSSQL_PBS_NDP_Tina_CG_QtrlyPerformance_Final[[#This Row],[EXT REL]]</f>
        <v>100000000</v>
      </c>
      <c r="AT654" s="11">
        <f>Table_PBS_SQL_DB2_PBSSQL_PBS_NDP_Tina_CG_QtrlyPerformance_Final[[#This Row],[GOU EXP]]+Table_PBS_SQL_DB2_PBSSQL_PBS_NDP_Tina_CG_QtrlyPerformance_Final[[#This Row],[EXT EXP]]</f>
        <v>63972940</v>
      </c>
      <c r="AU654" s="11" t="str">
        <f>IF(Table_PBS_SQL_DB2_PBSSQL_PBS_NDP_Tina_CG_QtrlyPerformance_Final[[#This Row],[Item_Code]]&gt;"300000", "Capital", "Recurrent")</f>
        <v>Capital</v>
      </c>
    </row>
    <row r="655" spans="1:47" x14ac:dyDescent="0.25">
      <c r="A655" t="s">
        <v>425</v>
      </c>
      <c r="B655" t="s">
        <v>426</v>
      </c>
      <c r="C655" t="s">
        <v>293</v>
      </c>
      <c r="D655" t="s">
        <v>1487</v>
      </c>
      <c r="E655" t="s">
        <v>75</v>
      </c>
      <c r="F655" t="s">
        <v>1228</v>
      </c>
      <c r="G655" t="s">
        <v>31</v>
      </c>
      <c r="H655" t="s">
        <v>1786</v>
      </c>
      <c r="I655" t="s">
        <v>467</v>
      </c>
      <c r="J655" t="s">
        <v>1213</v>
      </c>
      <c r="K655" t="s">
        <v>427</v>
      </c>
      <c r="L655" t="s">
        <v>1793</v>
      </c>
      <c r="M655" t="s">
        <v>866</v>
      </c>
      <c r="N655" t="s">
        <v>1588</v>
      </c>
      <c r="O655" t="s">
        <v>1626</v>
      </c>
      <c r="P655" t="s">
        <v>1627</v>
      </c>
      <c r="Q655" s="11">
        <v>0</v>
      </c>
      <c r="R655" s="11">
        <v>0</v>
      </c>
      <c r="S655" s="11">
        <v>0</v>
      </c>
      <c r="T655" s="11">
        <v>0</v>
      </c>
      <c r="U655" s="11">
        <v>3500000000</v>
      </c>
      <c r="V655" s="11">
        <v>0</v>
      </c>
      <c r="W655" s="11">
        <v>0</v>
      </c>
      <c r="X655" s="11">
        <v>0</v>
      </c>
      <c r="Y655" s="11">
        <v>0</v>
      </c>
      <c r="Z655" s="11">
        <v>0</v>
      </c>
      <c r="AA655" s="11">
        <v>0</v>
      </c>
      <c r="AB655" s="11">
        <v>0</v>
      </c>
      <c r="AC655" s="11">
        <v>0</v>
      </c>
      <c r="AD655" s="11">
        <v>0</v>
      </c>
      <c r="AE655" s="11">
        <v>0</v>
      </c>
      <c r="AF655" s="11">
        <v>0</v>
      </c>
      <c r="AG655" s="11">
        <v>0</v>
      </c>
      <c r="AH655" s="11">
        <v>0</v>
      </c>
      <c r="AI655" s="11">
        <v>0</v>
      </c>
      <c r="AJ655" s="11">
        <v>0</v>
      </c>
      <c r="AK655" s="11">
        <v>0</v>
      </c>
      <c r="AL655" s="11">
        <v>0</v>
      </c>
      <c r="AM655" s="11">
        <v>0</v>
      </c>
      <c r="AN655" s="11">
        <v>0</v>
      </c>
      <c r="AO6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5" s="11">
        <f>Table_PBS_SQL_DB2_PBSSQL_PBS_NDP_Tina_CG_QtrlyPerformance_Final[[#This Row],[GOU REL]]+Table_PBS_SQL_DB2_PBSSQL_PBS_NDP_Tina_CG_QtrlyPerformance_Final[[#This Row],[EXT REL]]</f>
        <v>0</v>
      </c>
      <c r="AT655" s="11">
        <f>Table_PBS_SQL_DB2_PBSSQL_PBS_NDP_Tina_CG_QtrlyPerformance_Final[[#This Row],[GOU EXP]]+Table_PBS_SQL_DB2_PBSSQL_PBS_NDP_Tina_CG_QtrlyPerformance_Final[[#This Row],[EXT EXP]]</f>
        <v>0</v>
      </c>
      <c r="AU655" s="11" t="str">
        <f>IF(Table_PBS_SQL_DB2_PBSSQL_PBS_NDP_Tina_CG_QtrlyPerformance_Final[[#This Row],[Item_Code]]&gt;"300000", "Capital", "Recurrent")</f>
        <v>Capital</v>
      </c>
    </row>
    <row r="656" spans="1:47" x14ac:dyDescent="0.25">
      <c r="A656" t="s">
        <v>425</v>
      </c>
      <c r="B656" t="s">
        <v>426</v>
      </c>
      <c r="C656" t="s">
        <v>293</v>
      </c>
      <c r="D656" t="s">
        <v>1487</v>
      </c>
      <c r="E656" t="s">
        <v>75</v>
      </c>
      <c r="F656" t="s">
        <v>1228</v>
      </c>
      <c r="G656" t="s">
        <v>31</v>
      </c>
      <c r="H656" t="s">
        <v>1786</v>
      </c>
      <c r="I656" t="s">
        <v>467</v>
      </c>
      <c r="J656" t="s">
        <v>1213</v>
      </c>
      <c r="K656" t="s">
        <v>427</v>
      </c>
      <c r="L656" t="s">
        <v>1793</v>
      </c>
      <c r="M656" t="s">
        <v>866</v>
      </c>
      <c r="N656" t="s">
        <v>1588</v>
      </c>
      <c r="O656" t="s">
        <v>982</v>
      </c>
      <c r="P656" t="s">
        <v>983</v>
      </c>
      <c r="Q656" s="11">
        <v>0</v>
      </c>
      <c r="R656" s="11">
        <v>0</v>
      </c>
      <c r="S656" s="11">
        <v>0</v>
      </c>
      <c r="T656" s="11">
        <v>0</v>
      </c>
      <c r="U656" s="11">
        <v>100000000</v>
      </c>
      <c r="V656" s="11">
        <v>0</v>
      </c>
      <c r="W656" s="11">
        <v>0</v>
      </c>
      <c r="X656" s="11">
        <v>0</v>
      </c>
      <c r="Y656" s="11">
        <v>0</v>
      </c>
      <c r="Z656" s="11">
        <v>0</v>
      </c>
      <c r="AA656" s="11">
        <v>0</v>
      </c>
      <c r="AB656" s="11">
        <v>0</v>
      </c>
      <c r="AC656" s="11">
        <v>0</v>
      </c>
      <c r="AD656" s="11">
        <v>0</v>
      </c>
      <c r="AE656" s="11">
        <v>0</v>
      </c>
      <c r="AF656" s="11">
        <v>0</v>
      </c>
      <c r="AG656" s="11">
        <v>0</v>
      </c>
      <c r="AH656" s="11">
        <v>0</v>
      </c>
      <c r="AI656" s="11">
        <v>0</v>
      </c>
      <c r="AJ656" s="11">
        <v>0</v>
      </c>
      <c r="AK656" s="11">
        <v>0</v>
      </c>
      <c r="AL656" s="11">
        <v>0</v>
      </c>
      <c r="AM656" s="11">
        <v>0</v>
      </c>
      <c r="AN656" s="11">
        <v>0</v>
      </c>
      <c r="AO6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6" s="11">
        <f>Table_PBS_SQL_DB2_PBSSQL_PBS_NDP_Tina_CG_QtrlyPerformance_Final[[#This Row],[GOU REL]]+Table_PBS_SQL_DB2_PBSSQL_PBS_NDP_Tina_CG_QtrlyPerformance_Final[[#This Row],[EXT REL]]</f>
        <v>0</v>
      </c>
      <c r="AT656" s="11">
        <f>Table_PBS_SQL_DB2_PBSSQL_PBS_NDP_Tina_CG_QtrlyPerformance_Final[[#This Row],[GOU EXP]]+Table_PBS_SQL_DB2_PBSSQL_PBS_NDP_Tina_CG_QtrlyPerformance_Final[[#This Row],[EXT EXP]]</f>
        <v>0</v>
      </c>
      <c r="AU656" s="11" t="str">
        <f>IF(Table_PBS_SQL_DB2_PBSSQL_PBS_NDP_Tina_CG_QtrlyPerformance_Final[[#This Row],[Item_Code]]&gt;"300000", "Capital", "Recurrent")</f>
        <v>Capital</v>
      </c>
    </row>
    <row r="657" spans="1:47" x14ac:dyDescent="0.25">
      <c r="A657" t="s">
        <v>425</v>
      </c>
      <c r="B657" t="s">
        <v>426</v>
      </c>
      <c r="C657" t="s">
        <v>293</v>
      </c>
      <c r="D657" t="s">
        <v>1487</v>
      </c>
      <c r="E657" t="s">
        <v>75</v>
      </c>
      <c r="F657" t="s">
        <v>1228</v>
      </c>
      <c r="G657" t="s">
        <v>31</v>
      </c>
      <c r="H657" t="s">
        <v>1786</v>
      </c>
      <c r="I657" t="s">
        <v>467</v>
      </c>
      <c r="J657" t="s">
        <v>1213</v>
      </c>
      <c r="K657" t="s">
        <v>427</v>
      </c>
      <c r="L657" t="s">
        <v>1793</v>
      </c>
      <c r="M657" t="s">
        <v>866</v>
      </c>
      <c r="N657" t="s">
        <v>1588</v>
      </c>
      <c r="O657" t="s">
        <v>1589</v>
      </c>
      <c r="P657" t="s">
        <v>1590</v>
      </c>
      <c r="Q657" s="11">
        <v>0</v>
      </c>
      <c r="R657" s="11">
        <v>0</v>
      </c>
      <c r="S657" s="11">
        <v>0</v>
      </c>
      <c r="T657" s="11">
        <v>0</v>
      </c>
      <c r="U657" s="11">
        <v>217000000</v>
      </c>
      <c r="V657" s="11">
        <v>0</v>
      </c>
      <c r="W657" s="11">
        <v>0</v>
      </c>
      <c r="X657" s="11">
        <v>0</v>
      </c>
      <c r="Y657" s="11">
        <v>0</v>
      </c>
      <c r="Z657" s="11">
        <v>0</v>
      </c>
      <c r="AA657" s="11">
        <v>0</v>
      </c>
      <c r="AB657" s="11">
        <v>0</v>
      </c>
      <c r="AC657" s="11">
        <v>0</v>
      </c>
      <c r="AD657" s="11">
        <v>0</v>
      </c>
      <c r="AE657" s="11">
        <v>0</v>
      </c>
      <c r="AF657" s="11">
        <v>0</v>
      </c>
      <c r="AG657" s="11">
        <v>0</v>
      </c>
      <c r="AH657" s="11">
        <v>0</v>
      </c>
      <c r="AI657" s="11">
        <v>0</v>
      </c>
      <c r="AJ657" s="11">
        <v>0</v>
      </c>
      <c r="AK657" s="11">
        <v>0</v>
      </c>
      <c r="AL657" s="11">
        <v>0</v>
      </c>
      <c r="AM657" s="11">
        <v>0</v>
      </c>
      <c r="AN657" s="11">
        <v>0</v>
      </c>
      <c r="AO6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7" s="11">
        <f>Table_PBS_SQL_DB2_PBSSQL_PBS_NDP_Tina_CG_QtrlyPerformance_Final[[#This Row],[GOU REL]]+Table_PBS_SQL_DB2_PBSSQL_PBS_NDP_Tina_CG_QtrlyPerformance_Final[[#This Row],[EXT REL]]</f>
        <v>0</v>
      </c>
      <c r="AT657" s="11">
        <f>Table_PBS_SQL_DB2_PBSSQL_PBS_NDP_Tina_CG_QtrlyPerformance_Final[[#This Row],[GOU EXP]]+Table_PBS_SQL_DB2_PBSSQL_PBS_NDP_Tina_CG_QtrlyPerformance_Final[[#This Row],[EXT EXP]]</f>
        <v>0</v>
      </c>
      <c r="AU657" s="11" t="str">
        <f>IF(Table_PBS_SQL_DB2_PBSSQL_PBS_NDP_Tina_CG_QtrlyPerformance_Final[[#This Row],[Item_Code]]&gt;"300000", "Capital", "Recurrent")</f>
        <v>Capital</v>
      </c>
    </row>
    <row r="658" spans="1:47" x14ac:dyDescent="0.25">
      <c r="A658" t="s">
        <v>429</v>
      </c>
      <c r="B658" t="s">
        <v>430</v>
      </c>
      <c r="C658" t="s">
        <v>293</v>
      </c>
      <c r="D658" t="s">
        <v>1487</v>
      </c>
      <c r="E658" t="s">
        <v>75</v>
      </c>
      <c r="F658" t="s">
        <v>1228</v>
      </c>
      <c r="G658" t="s">
        <v>31</v>
      </c>
      <c r="H658" t="s">
        <v>1786</v>
      </c>
      <c r="I658" t="s">
        <v>467</v>
      </c>
      <c r="J658" t="s">
        <v>1213</v>
      </c>
      <c r="K658" t="s">
        <v>431</v>
      </c>
      <c r="L658" t="s">
        <v>1794</v>
      </c>
      <c r="M658" t="s">
        <v>866</v>
      </c>
      <c r="N658" t="s">
        <v>1588</v>
      </c>
      <c r="O658" t="s">
        <v>1589</v>
      </c>
      <c r="P658" t="s">
        <v>1590</v>
      </c>
      <c r="Q658" s="11">
        <v>0</v>
      </c>
      <c r="R658" s="11">
        <v>0</v>
      </c>
      <c r="S658" s="11">
        <v>0</v>
      </c>
      <c r="T658" s="11">
        <v>0</v>
      </c>
      <c r="U658" s="11">
        <v>200000000</v>
      </c>
      <c r="V658" s="11">
        <v>0</v>
      </c>
      <c r="W658" s="11">
        <v>0</v>
      </c>
      <c r="X658" s="11">
        <v>0</v>
      </c>
      <c r="Y658" s="11">
        <v>0</v>
      </c>
      <c r="Z658" s="11">
        <v>0</v>
      </c>
      <c r="AA658" s="11">
        <v>0</v>
      </c>
      <c r="AB658" s="11">
        <v>0</v>
      </c>
      <c r="AC658" s="11">
        <v>0</v>
      </c>
      <c r="AD658" s="11">
        <v>0</v>
      </c>
      <c r="AE658" s="11">
        <v>0</v>
      </c>
      <c r="AF658" s="11">
        <v>0</v>
      </c>
      <c r="AG658" s="11">
        <v>0</v>
      </c>
      <c r="AH658" s="11">
        <v>0</v>
      </c>
      <c r="AI658" s="11">
        <v>0</v>
      </c>
      <c r="AJ658" s="11">
        <v>0</v>
      </c>
      <c r="AK658" s="11">
        <v>0</v>
      </c>
      <c r="AL658" s="11">
        <v>0</v>
      </c>
      <c r="AM658" s="11">
        <v>0</v>
      </c>
      <c r="AN658" s="11">
        <v>0</v>
      </c>
      <c r="AO6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8" s="11">
        <f>Table_PBS_SQL_DB2_PBSSQL_PBS_NDP_Tina_CG_QtrlyPerformance_Final[[#This Row],[GOU REL]]+Table_PBS_SQL_DB2_PBSSQL_PBS_NDP_Tina_CG_QtrlyPerformance_Final[[#This Row],[EXT REL]]</f>
        <v>0</v>
      </c>
      <c r="AT658" s="11">
        <f>Table_PBS_SQL_DB2_PBSSQL_PBS_NDP_Tina_CG_QtrlyPerformance_Final[[#This Row],[GOU EXP]]+Table_PBS_SQL_DB2_PBSSQL_PBS_NDP_Tina_CG_QtrlyPerformance_Final[[#This Row],[EXT EXP]]</f>
        <v>0</v>
      </c>
      <c r="AU658" s="11" t="str">
        <f>IF(Table_PBS_SQL_DB2_PBSSQL_PBS_NDP_Tina_CG_QtrlyPerformance_Final[[#This Row],[Item_Code]]&gt;"300000", "Capital", "Recurrent")</f>
        <v>Capital</v>
      </c>
    </row>
    <row r="659" spans="1:47" x14ac:dyDescent="0.25">
      <c r="A659" t="s">
        <v>433</v>
      </c>
      <c r="B659" t="s">
        <v>434</v>
      </c>
      <c r="C659" t="s">
        <v>293</v>
      </c>
      <c r="D659" t="s">
        <v>1206</v>
      </c>
      <c r="E659" t="s">
        <v>75</v>
      </c>
      <c r="F659" t="s">
        <v>1228</v>
      </c>
      <c r="G659" t="s">
        <v>31</v>
      </c>
      <c r="H659" t="s">
        <v>1786</v>
      </c>
      <c r="I659" t="s">
        <v>467</v>
      </c>
      <c r="J659" t="s">
        <v>1213</v>
      </c>
      <c r="K659" t="s">
        <v>435</v>
      </c>
      <c r="L659" t="s">
        <v>1795</v>
      </c>
      <c r="M659" t="s">
        <v>866</v>
      </c>
      <c r="N659" t="s">
        <v>867</v>
      </c>
      <c r="O659" t="s">
        <v>957</v>
      </c>
      <c r="P659" t="s">
        <v>958</v>
      </c>
      <c r="Q659" s="11">
        <v>0</v>
      </c>
      <c r="R659" s="11">
        <v>0</v>
      </c>
      <c r="S659" s="11">
        <v>0</v>
      </c>
      <c r="T659" s="11">
        <v>0</v>
      </c>
      <c r="U659" s="11">
        <v>0</v>
      </c>
      <c r="V659" s="11">
        <v>0</v>
      </c>
      <c r="W659" s="11">
        <v>30000000</v>
      </c>
      <c r="X659" s="11">
        <v>0</v>
      </c>
      <c r="Y659" s="11">
        <v>0</v>
      </c>
      <c r="Z659" s="11">
        <v>0</v>
      </c>
      <c r="AA659" s="11">
        <v>0</v>
      </c>
      <c r="AB659" s="11">
        <v>0</v>
      </c>
      <c r="AC659" s="11">
        <v>20000000</v>
      </c>
      <c r="AD659" s="11">
        <v>0</v>
      </c>
      <c r="AE659" s="11">
        <v>0</v>
      </c>
      <c r="AF659" s="11">
        <v>0</v>
      </c>
      <c r="AG659" s="11">
        <v>0</v>
      </c>
      <c r="AH659" s="11">
        <v>0</v>
      </c>
      <c r="AI659" s="11">
        <v>0</v>
      </c>
      <c r="AJ659" s="11">
        <v>0</v>
      </c>
      <c r="AK659" s="11">
        <v>10000000</v>
      </c>
      <c r="AL659" s="11">
        <v>30000000</v>
      </c>
      <c r="AM659" s="11">
        <v>0</v>
      </c>
      <c r="AN659" s="11">
        <v>0</v>
      </c>
      <c r="AO6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6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6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59" s="11">
        <f>Table_PBS_SQL_DB2_PBSSQL_PBS_NDP_Tina_CG_QtrlyPerformance_Final[[#This Row],[GOU REL]]+Table_PBS_SQL_DB2_PBSSQL_PBS_NDP_Tina_CG_QtrlyPerformance_Final[[#This Row],[EXT REL]]</f>
        <v>30000000</v>
      </c>
      <c r="AT659" s="11">
        <f>Table_PBS_SQL_DB2_PBSSQL_PBS_NDP_Tina_CG_QtrlyPerformance_Final[[#This Row],[GOU EXP]]+Table_PBS_SQL_DB2_PBSSQL_PBS_NDP_Tina_CG_QtrlyPerformance_Final[[#This Row],[EXT EXP]]</f>
        <v>30000000</v>
      </c>
      <c r="AU659" s="11" t="str">
        <f>IF(Table_PBS_SQL_DB2_PBSSQL_PBS_NDP_Tina_CG_QtrlyPerformance_Final[[#This Row],[Item_Code]]&gt;"300000", "Capital", "Recurrent")</f>
        <v>Capital</v>
      </c>
    </row>
    <row r="660" spans="1:47" x14ac:dyDescent="0.25">
      <c r="A660" t="s">
        <v>433</v>
      </c>
      <c r="B660" t="s">
        <v>434</v>
      </c>
      <c r="C660" t="s">
        <v>293</v>
      </c>
      <c r="D660" t="s">
        <v>1487</v>
      </c>
      <c r="E660" t="s">
        <v>75</v>
      </c>
      <c r="F660" t="s">
        <v>1228</v>
      </c>
      <c r="G660" t="s">
        <v>31</v>
      </c>
      <c r="H660" t="s">
        <v>1786</v>
      </c>
      <c r="I660" t="s">
        <v>467</v>
      </c>
      <c r="J660" t="s">
        <v>1213</v>
      </c>
      <c r="K660" t="s">
        <v>435</v>
      </c>
      <c r="L660" t="s">
        <v>1795</v>
      </c>
      <c r="M660" t="s">
        <v>866</v>
      </c>
      <c r="N660" t="s">
        <v>1757</v>
      </c>
      <c r="O660" t="s">
        <v>1215</v>
      </c>
      <c r="P660" t="s">
        <v>1216</v>
      </c>
      <c r="Q660" s="11">
        <v>0</v>
      </c>
      <c r="R660" s="11">
        <v>0</v>
      </c>
      <c r="S660" s="11">
        <v>0</v>
      </c>
      <c r="T660" s="11">
        <v>0</v>
      </c>
      <c r="U660" s="11">
        <v>60000000</v>
      </c>
      <c r="V660" s="11">
        <v>0</v>
      </c>
      <c r="W660" s="11">
        <v>0</v>
      </c>
      <c r="X660" s="11">
        <v>0</v>
      </c>
      <c r="Y660" s="11">
        <v>0</v>
      </c>
      <c r="Z660" s="11">
        <v>0</v>
      </c>
      <c r="AA660" s="11">
        <v>0</v>
      </c>
      <c r="AB660" s="11">
        <v>0</v>
      </c>
      <c r="AC660" s="11">
        <v>0</v>
      </c>
      <c r="AD660" s="11">
        <v>0</v>
      </c>
      <c r="AE660" s="11">
        <v>0</v>
      </c>
      <c r="AF660" s="11">
        <v>0</v>
      </c>
      <c r="AG660" s="11">
        <v>0</v>
      </c>
      <c r="AH660" s="11">
        <v>0</v>
      </c>
      <c r="AI660" s="11">
        <v>0</v>
      </c>
      <c r="AJ660" s="11">
        <v>0</v>
      </c>
      <c r="AK660" s="11">
        <v>0</v>
      </c>
      <c r="AL660" s="11">
        <v>0</v>
      </c>
      <c r="AM660" s="11">
        <v>0</v>
      </c>
      <c r="AN660" s="11">
        <v>0</v>
      </c>
      <c r="AO6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0" s="11">
        <f>Table_PBS_SQL_DB2_PBSSQL_PBS_NDP_Tina_CG_QtrlyPerformance_Final[[#This Row],[GOU REL]]+Table_PBS_SQL_DB2_PBSSQL_PBS_NDP_Tina_CG_QtrlyPerformance_Final[[#This Row],[EXT REL]]</f>
        <v>0</v>
      </c>
      <c r="AT660" s="11">
        <f>Table_PBS_SQL_DB2_PBSSQL_PBS_NDP_Tina_CG_QtrlyPerformance_Final[[#This Row],[GOU EXP]]+Table_PBS_SQL_DB2_PBSSQL_PBS_NDP_Tina_CG_QtrlyPerformance_Final[[#This Row],[EXT EXP]]</f>
        <v>0</v>
      </c>
      <c r="AU660" s="11" t="str">
        <f>IF(Table_PBS_SQL_DB2_PBSSQL_PBS_NDP_Tina_CG_QtrlyPerformance_Final[[#This Row],[Item_Code]]&gt;"300000", "Capital", "Recurrent")</f>
        <v>Capital</v>
      </c>
    </row>
    <row r="661" spans="1:47" x14ac:dyDescent="0.25">
      <c r="A661" t="s">
        <v>433</v>
      </c>
      <c r="B661" t="s">
        <v>434</v>
      </c>
      <c r="C661" t="s">
        <v>293</v>
      </c>
      <c r="D661" t="s">
        <v>1487</v>
      </c>
      <c r="E661" t="s">
        <v>75</v>
      </c>
      <c r="F661" t="s">
        <v>1228</v>
      </c>
      <c r="G661" t="s">
        <v>31</v>
      </c>
      <c r="H661" t="s">
        <v>1786</v>
      </c>
      <c r="I661" t="s">
        <v>467</v>
      </c>
      <c r="J661" t="s">
        <v>1213</v>
      </c>
      <c r="K661" t="s">
        <v>435</v>
      </c>
      <c r="L661" t="s">
        <v>1795</v>
      </c>
      <c r="M661" t="s">
        <v>866</v>
      </c>
      <c r="N661" t="s">
        <v>1757</v>
      </c>
      <c r="O661" t="s">
        <v>1589</v>
      </c>
      <c r="P661" t="s">
        <v>1590</v>
      </c>
      <c r="Q661" s="11">
        <v>0</v>
      </c>
      <c r="R661" s="11">
        <v>0</v>
      </c>
      <c r="S661" s="11">
        <v>0</v>
      </c>
      <c r="T661" s="11">
        <v>0</v>
      </c>
      <c r="U661" s="11">
        <v>80000000</v>
      </c>
      <c r="V661" s="11">
        <v>0</v>
      </c>
      <c r="W661" s="11">
        <v>0</v>
      </c>
      <c r="X661" s="11">
        <v>0</v>
      </c>
      <c r="Y661" s="11">
        <v>0</v>
      </c>
      <c r="Z661" s="11">
        <v>0</v>
      </c>
      <c r="AA661" s="11">
        <v>0</v>
      </c>
      <c r="AB661" s="11">
        <v>0</v>
      </c>
      <c r="AC661" s="11">
        <v>0</v>
      </c>
      <c r="AD661" s="11">
        <v>0</v>
      </c>
      <c r="AE661" s="11">
        <v>0</v>
      </c>
      <c r="AF661" s="11">
        <v>0</v>
      </c>
      <c r="AG661" s="11">
        <v>0</v>
      </c>
      <c r="AH661" s="11">
        <v>0</v>
      </c>
      <c r="AI661" s="11">
        <v>0</v>
      </c>
      <c r="AJ661" s="11">
        <v>0</v>
      </c>
      <c r="AK661" s="11">
        <v>0</v>
      </c>
      <c r="AL661" s="11">
        <v>0</v>
      </c>
      <c r="AM661" s="11">
        <v>0</v>
      </c>
      <c r="AN661" s="11">
        <v>0</v>
      </c>
      <c r="AO6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1" s="11">
        <f>Table_PBS_SQL_DB2_PBSSQL_PBS_NDP_Tina_CG_QtrlyPerformance_Final[[#This Row],[GOU REL]]+Table_PBS_SQL_DB2_PBSSQL_PBS_NDP_Tina_CG_QtrlyPerformance_Final[[#This Row],[EXT REL]]</f>
        <v>0</v>
      </c>
      <c r="AT661" s="11">
        <f>Table_PBS_SQL_DB2_PBSSQL_PBS_NDP_Tina_CG_QtrlyPerformance_Final[[#This Row],[GOU EXP]]+Table_PBS_SQL_DB2_PBSSQL_PBS_NDP_Tina_CG_QtrlyPerformance_Final[[#This Row],[EXT EXP]]</f>
        <v>0</v>
      </c>
      <c r="AU661" s="11" t="str">
        <f>IF(Table_PBS_SQL_DB2_PBSSQL_PBS_NDP_Tina_CG_QtrlyPerformance_Final[[#This Row],[Item_Code]]&gt;"300000", "Capital", "Recurrent")</f>
        <v>Capital</v>
      </c>
    </row>
    <row r="662" spans="1:47" x14ac:dyDescent="0.25">
      <c r="A662" t="s">
        <v>433</v>
      </c>
      <c r="B662" t="s">
        <v>434</v>
      </c>
      <c r="C662" t="s">
        <v>293</v>
      </c>
      <c r="D662" t="s">
        <v>1487</v>
      </c>
      <c r="E662" t="s">
        <v>75</v>
      </c>
      <c r="F662" t="s">
        <v>1228</v>
      </c>
      <c r="G662" t="s">
        <v>31</v>
      </c>
      <c r="H662" t="s">
        <v>1786</v>
      </c>
      <c r="I662" t="s">
        <v>467</v>
      </c>
      <c r="J662" t="s">
        <v>1213</v>
      </c>
      <c r="K662" t="s">
        <v>435</v>
      </c>
      <c r="L662" t="s">
        <v>1795</v>
      </c>
      <c r="M662" t="s">
        <v>866</v>
      </c>
      <c r="N662" t="s">
        <v>1757</v>
      </c>
      <c r="O662" t="s">
        <v>957</v>
      </c>
      <c r="P662" t="s">
        <v>958</v>
      </c>
      <c r="Q662" s="11">
        <v>0</v>
      </c>
      <c r="R662" s="11">
        <v>0</v>
      </c>
      <c r="S662" s="11">
        <v>0</v>
      </c>
      <c r="T662" s="11">
        <v>0</v>
      </c>
      <c r="U662" s="11">
        <v>30000000</v>
      </c>
      <c r="V662" s="11">
        <v>0</v>
      </c>
      <c r="W662" s="11">
        <v>0</v>
      </c>
      <c r="X662" s="11">
        <v>0</v>
      </c>
      <c r="Y662" s="11">
        <v>0</v>
      </c>
      <c r="Z662" s="11">
        <v>0</v>
      </c>
      <c r="AA662" s="11">
        <v>0</v>
      </c>
      <c r="AB662" s="11">
        <v>0</v>
      </c>
      <c r="AC662" s="11">
        <v>0</v>
      </c>
      <c r="AD662" s="11">
        <v>0</v>
      </c>
      <c r="AE662" s="11">
        <v>0</v>
      </c>
      <c r="AF662" s="11">
        <v>0</v>
      </c>
      <c r="AG662" s="11">
        <v>0</v>
      </c>
      <c r="AH662" s="11">
        <v>0</v>
      </c>
      <c r="AI662" s="11">
        <v>0</v>
      </c>
      <c r="AJ662" s="11">
        <v>0</v>
      </c>
      <c r="AK662" s="11">
        <v>0</v>
      </c>
      <c r="AL662" s="11">
        <v>0</v>
      </c>
      <c r="AM662" s="11">
        <v>0</v>
      </c>
      <c r="AN662" s="11">
        <v>0</v>
      </c>
      <c r="AO6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2" s="11">
        <f>Table_PBS_SQL_DB2_PBSSQL_PBS_NDP_Tina_CG_QtrlyPerformance_Final[[#This Row],[GOU REL]]+Table_PBS_SQL_DB2_PBSSQL_PBS_NDP_Tina_CG_QtrlyPerformance_Final[[#This Row],[EXT REL]]</f>
        <v>0</v>
      </c>
      <c r="AT662" s="11">
        <f>Table_PBS_SQL_DB2_PBSSQL_PBS_NDP_Tina_CG_QtrlyPerformance_Final[[#This Row],[GOU EXP]]+Table_PBS_SQL_DB2_PBSSQL_PBS_NDP_Tina_CG_QtrlyPerformance_Final[[#This Row],[EXT EXP]]</f>
        <v>0</v>
      </c>
      <c r="AU662" s="11" t="str">
        <f>IF(Table_PBS_SQL_DB2_PBSSQL_PBS_NDP_Tina_CG_QtrlyPerformance_Final[[#This Row],[Item_Code]]&gt;"300000", "Capital", "Recurrent")</f>
        <v>Capital</v>
      </c>
    </row>
    <row r="663" spans="1:47" x14ac:dyDescent="0.25">
      <c r="A663" t="s">
        <v>433</v>
      </c>
      <c r="B663" t="s">
        <v>434</v>
      </c>
      <c r="C663" t="s">
        <v>293</v>
      </c>
      <c r="D663" t="s">
        <v>1487</v>
      </c>
      <c r="E663" t="s">
        <v>75</v>
      </c>
      <c r="F663" t="s">
        <v>1228</v>
      </c>
      <c r="G663" t="s">
        <v>31</v>
      </c>
      <c r="H663" t="s">
        <v>1786</v>
      </c>
      <c r="I663" t="s">
        <v>467</v>
      </c>
      <c r="J663" t="s">
        <v>1213</v>
      </c>
      <c r="K663" t="s">
        <v>435</v>
      </c>
      <c r="L663" t="s">
        <v>1795</v>
      </c>
      <c r="M663" t="s">
        <v>866</v>
      </c>
      <c r="N663" t="s">
        <v>1757</v>
      </c>
      <c r="O663" t="s">
        <v>1796</v>
      </c>
      <c r="P663" t="s">
        <v>1797</v>
      </c>
      <c r="Q663" s="11">
        <v>0</v>
      </c>
      <c r="R663" s="11">
        <v>0</v>
      </c>
      <c r="S663" s="11">
        <v>0</v>
      </c>
      <c r="T663" s="11">
        <v>0</v>
      </c>
      <c r="U663" s="11">
        <v>30000000</v>
      </c>
      <c r="V663" s="11">
        <v>0</v>
      </c>
      <c r="W663" s="11">
        <v>0</v>
      </c>
      <c r="X663" s="11">
        <v>0</v>
      </c>
      <c r="Y663" s="11">
        <v>0</v>
      </c>
      <c r="Z663" s="11">
        <v>0</v>
      </c>
      <c r="AA663" s="11">
        <v>0</v>
      </c>
      <c r="AB663" s="11">
        <v>0</v>
      </c>
      <c r="AC663" s="11">
        <v>0</v>
      </c>
      <c r="AD663" s="11">
        <v>0</v>
      </c>
      <c r="AE663" s="11">
        <v>0</v>
      </c>
      <c r="AF663" s="11">
        <v>0</v>
      </c>
      <c r="AG663" s="11">
        <v>0</v>
      </c>
      <c r="AH663" s="11">
        <v>0</v>
      </c>
      <c r="AI663" s="11">
        <v>0</v>
      </c>
      <c r="AJ663" s="11">
        <v>0</v>
      </c>
      <c r="AK663" s="11">
        <v>0</v>
      </c>
      <c r="AL663" s="11">
        <v>0</v>
      </c>
      <c r="AM663" s="11">
        <v>0</v>
      </c>
      <c r="AN663" s="11">
        <v>0</v>
      </c>
      <c r="AO6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3" s="11">
        <f>Table_PBS_SQL_DB2_PBSSQL_PBS_NDP_Tina_CG_QtrlyPerformance_Final[[#This Row],[GOU REL]]+Table_PBS_SQL_DB2_PBSSQL_PBS_NDP_Tina_CG_QtrlyPerformance_Final[[#This Row],[EXT REL]]</f>
        <v>0</v>
      </c>
      <c r="AT663" s="11">
        <f>Table_PBS_SQL_DB2_PBSSQL_PBS_NDP_Tina_CG_QtrlyPerformance_Final[[#This Row],[GOU EXP]]+Table_PBS_SQL_DB2_PBSSQL_PBS_NDP_Tina_CG_QtrlyPerformance_Final[[#This Row],[EXT EXP]]</f>
        <v>0</v>
      </c>
      <c r="AU663" s="11" t="str">
        <f>IF(Table_PBS_SQL_DB2_PBSSQL_PBS_NDP_Tina_CG_QtrlyPerformance_Final[[#This Row],[Item_Code]]&gt;"300000", "Capital", "Recurrent")</f>
        <v>Capital</v>
      </c>
    </row>
    <row r="664" spans="1:47" x14ac:dyDescent="0.25">
      <c r="A664" t="s">
        <v>437</v>
      </c>
      <c r="B664" t="s">
        <v>1798</v>
      </c>
      <c r="C664" t="s">
        <v>293</v>
      </c>
      <c r="D664" t="s">
        <v>1206</v>
      </c>
      <c r="E664" t="s">
        <v>75</v>
      </c>
      <c r="F664" t="s">
        <v>1228</v>
      </c>
      <c r="G664" t="s">
        <v>31</v>
      </c>
      <c r="H664" t="s">
        <v>1786</v>
      </c>
      <c r="I664" t="s">
        <v>467</v>
      </c>
      <c r="J664" t="s">
        <v>1213</v>
      </c>
      <c r="K664" t="s">
        <v>439</v>
      </c>
      <c r="L664" t="s">
        <v>1799</v>
      </c>
      <c r="M664" t="s">
        <v>1232</v>
      </c>
      <c r="N664" t="s">
        <v>1586</v>
      </c>
      <c r="O664" t="s">
        <v>1516</v>
      </c>
      <c r="P664" t="s">
        <v>1517</v>
      </c>
      <c r="Q664" s="11">
        <v>0</v>
      </c>
      <c r="R664" s="11">
        <v>0</v>
      </c>
      <c r="S664" s="11">
        <v>0</v>
      </c>
      <c r="T664" s="11">
        <v>0</v>
      </c>
      <c r="U664" s="11">
        <v>1550000000</v>
      </c>
      <c r="V664" s="11">
        <v>0</v>
      </c>
      <c r="W664" s="11">
        <v>1550000000</v>
      </c>
      <c r="X664" s="11">
        <v>0</v>
      </c>
      <c r="Y664" s="11">
        <v>0</v>
      </c>
      <c r="Z664" s="11">
        <v>0</v>
      </c>
      <c r="AA664" s="11">
        <v>0</v>
      </c>
      <c r="AB664" s="11">
        <v>0</v>
      </c>
      <c r="AC664" s="11">
        <v>364166667</v>
      </c>
      <c r="AD664" s="11">
        <v>321553422</v>
      </c>
      <c r="AE664" s="11">
        <v>0</v>
      </c>
      <c r="AF664" s="11">
        <v>0</v>
      </c>
      <c r="AG664" s="11">
        <v>369322333</v>
      </c>
      <c r="AH664" s="11">
        <v>664817451</v>
      </c>
      <c r="AI664" s="11">
        <v>0</v>
      </c>
      <c r="AJ664" s="11">
        <v>0</v>
      </c>
      <c r="AK664" s="11">
        <v>816511000</v>
      </c>
      <c r="AL664" s="11">
        <v>885182549</v>
      </c>
      <c r="AM664" s="11">
        <v>0</v>
      </c>
      <c r="AN664" s="11">
        <v>0</v>
      </c>
      <c r="AO6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1550000000</v>
      </c>
      <c r="AP6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1871553422</v>
      </c>
      <c r="AR6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4" s="11">
        <f>Table_PBS_SQL_DB2_PBSSQL_PBS_NDP_Tina_CG_QtrlyPerformance_Final[[#This Row],[GOU REL]]+Table_PBS_SQL_DB2_PBSSQL_PBS_NDP_Tina_CG_QtrlyPerformance_Final[[#This Row],[EXT REL]]</f>
        <v>1550000000</v>
      </c>
      <c r="AT664" s="11">
        <f>Table_PBS_SQL_DB2_PBSSQL_PBS_NDP_Tina_CG_QtrlyPerformance_Final[[#This Row],[GOU EXP]]+Table_PBS_SQL_DB2_PBSSQL_PBS_NDP_Tina_CG_QtrlyPerformance_Final[[#This Row],[EXT EXP]]</f>
        <v>1871553422</v>
      </c>
      <c r="AU664" s="11" t="str">
        <f>IF(Table_PBS_SQL_DB2_PBSSQL_PBS_NDP_Tina_CG_QtrlyPerformance_Final[[#This Row],[Item_Code]]&gt;"300000", "Capital", "Recurrent")</f>
        <v>Capital</v>
      </c>
    </row>
    <row r="665" spans="1:47" x14ac:dyDescent="0.25">
      <c r="A665" t="s">
        <v>441</v>
      </c>
      <c r="B665" t="s">
        <v>442</v>
      </c>
      <c r="C665" t="s">
        <v>293</v>
      </c>
      <c r="D665" t="s">
        <v>1487</v>
      </c>
      <c r="E665" t="s">
        <v>75</v>
      </c>
      <c r="F665" t="s">
        <v>1228</v>
      </c>
      <c r="G665" t="s">
        <v>31</v>
      </c>
      <c r="H665" t="s">
        <v>1786</v>
      </c>
      <c r="I665" t="s">
        <v>467</v>
      </c>
      <c r="J665" t="s">
        <v>1213</v>
      </c>
      <c r="K665" t="s">
        <v>443</v>
      </c>
      <c r="L665" t="s">
        <v>1800</v>
      </c>
      <c r="M665" t="s">
        <v>866</v>
      </c>
      <c r="N665" t="s">
        <v>1588</v>
      </c>
      <c r="O665" t="s">
        <v>1204</v>
      </c>
      <c r="P665" t="s">
        <v>1205</v>
      </c>
      <c r="Q665" s="11">
        <v>0</v>
      </c>
      <c r="R665" s="11">
        <v>0</v>
      </c>
      <c r="S665" s="11">
        <v>0</v>
      </c>
      <c r="T665" s="11">
        <v>0</v>
      </c>
      <c r="U665" s="11">
        <v>90000000</v>
      </c>
      <c r="V665" s="11">
        <v>0</v>
      </c>
      <c r="W665" s="11">
        <v>0</v>
      </c>
      <c r="X665" s="11">
        <v>0</v>
      </c>
      <c r="Y665" s="11">
        <v>0</v>
      </c>
      <c r="Z665" s="11">
        <v>0</v>
      </c>
      <c r="AA665" s="11">
        <v>0</v>
      </c>
      <c r="AB665" s="11">
        <v>0</v>
      </c>
      <c r="AC665" s="11">
        <v>0</v>
      </c>
      <c r="AD665" s="11">
        <v>0</v>
      </c>
      <c r="AE665" s="11">
        <v>0</v>
      </c>
      <c r="AF665" s="11">
        <v>0</v>
      </c>
      <c r="AG665" s="11">
        <v>0</v>
      </c>
      <c r="AH665" s="11">
        <v>0</v>
      </c>
      <c r="AI665" s="11">
        <v>0</v>
      </c>
      <c r="AJ665" s="11">
        <v>0</v>
      </c>
      <c r="AK665" s="11">
        <v>0</v>
      </c>
      <c r="AL665" s="11">
        <v>0</v>
      </c>
      <c r="AM665" s="11">
        <v>0</v>
      </c>
      <c r="AN665" s="11">
        <v>0</v>
      </c>
      <c r="AO6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5" s="11">
        <f>Table_PBS_SQL_DB2_PBSSQL_PBS_NDP_Tina_CG_QtrlyPerformance_Final[[#This Row],[GOU REL]]+Table_PBS_SQL_DB2_PBSSQL_PBS_NDP_Tina_CG_QtrlyPerformance_Final[[#This Row],[EXT REL]]</f>
        <v>0</v>
      </c>
      <c r="AT665" s="11">
        <f>Table_PBS_SQL_DB2_PBSSQL_PBS_NDP_Tina_CG_QtrlyPerformance_Final[[#This Row],[GOU EXP]]+Table_PBS_SQL_DB2_PBSSQL_PBS_NDP_Tina_CG_QtrlyPerformance_Final[[#This Row],[EXT EXP]]</f>
        <v>0</v>
      </c>
      <c r="AU665" s="11" t="str">
        <f>IF(Table_PBS_SQL_DB2_PBSSQL_PBS_NDP_Tina_CG_QtrlyPerformance_Final[[#This Row],[Item_Code]]&gt;"300000", "Capital", "Recurrent")</f>
        <v>Capital</v>
      </c>
    </row>
    <row r="666" spans="1:47" x14ac:dyDescent="0.25">
      <c r="A666" t="s">
        <v>441</v>
      </c>
      <c r="B666" t="s">
        <v>442</v>
      </c>
      <c r="C666" t="s">
        <v>293</v>
      </c>
      <c r="D666" t="s">
        <v>1487</v>
      </c>
      <c r="E666" t="s">
        <v>75</v>
      </c>
      <c r="F666" t="s">
        <v>1228</v>
      </c>
      <c r="G666" t="s">
        <v>31</v>
      </c>
      <c r="H666" t="s">
        <v>1786</v>
      </c>
      <c r="I666" t="s">
        <v>467</v>
      </c>
      <c r="J666" t="s">
        <v>1213</v>
      </c>
      <c r="K666" t="s">
        <v>443</v>
      </c>
      <c r="L666" t="s">
        <v>1800</v>
      </c>
      <c r="M666" t="s">
        <v>866</v>
      </c>
      <c r="N666" t="s">
        <v>1588</v>
      </c>
      <c r="O666" t="s">
        <v>1589</v>
      </c>
      <c r="P666" t="s">
        <v>1590</v>
      </c>
      <c r="Q666" s="11">
        <v>0</v>
      </c>
      <c r="R666" s="11">
        <v>0</v>
      </c>
      <c r="S666" s="11">
        <v>0</v>
      </c>
      <c r="T666" s="11">
        <v>0</v>
      </c>
      <c r="U666" s="11">
        <v>200000000</v>
      </c>
      <c r="V666" s="11">
        <v>0</v>
      </c>
      <c r="W666" s="11">
        <v>0</v>
      </c>
      <c r="X666" s="11">
        <v>0</v>
      </c>
      <c r="Y666" s="11">
        <v>0</v>
      </c>
      <c r="Z666" s="11">
        <v>0</v>
      </c>
      <c r="AA666" s="11">
        <v>0</v>
      </c>
      <c r="AB666" s="11">
        <v>0</v>
      </c>
      <c r="AC666" s="11">
        <v>0</v>
      </c>
      <c r="AD666" s="11">
        <v>0</v>
      </c>
      <c r="AE666" s="11">
        <v>0</v>
      </c>
      <c r="AF666" s="11">
        <v>0</v>
      </c>
      <c r="AG666" s="11">
        <v>0</v>
      </c>
      <c r="AH666" s="11">
        <v>0</v>
      </c>
      <c r="AI666" s="11">
        <v>0</v>
      </c>
      <c r="AJ666" s="11">
        <v>0</v>
      </c>
      <c r="AK666" s="11">
        <v>0</v>
      </c>
      <c r="AL666" s="11">
        <v>0</v>
      </c>
      <c r="AM666" s="11">
        <v>0</v>
      </c>
      <c r="AN666" s="11">
        <v>0</v>
      </c>
      <c r="AO6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6" s="11">
        <f>Table_PBS_SQL_DB2_PBSSQL_PBS_NDP_Tina_CG_QtrlyPerformance_Final[[#This Row],[GOU REL]]+Table_PBS_SQL_DB2_PBSSQL_PBS_NDP_Tina_CG_QtrlyPerformance_Final[[#This Row],[EXT REL]]</f>
        <v>0</v>
      </c>
      <c r="AT666" s="11">
        <f>Table_PBS_SQL_DB2_PBSSQL_PBS_NDP_Tina_CG_QtrlyPerformance_Final[[#This Row],[GOU EXP]]+Table_PBS_SQL_DB2_PBSSQL_PBS_NDP_Tina_CG_QtrlyPerformance_Final[[#This Row],[EXT EXP]]</f>
        <v>0</v>
      </c>
      <c r="AU666" s="11" t="str">
        <f>IF(Table_PBS_SQL_DB2_PBSSQL_PBS_NDP_Tina_CG_QtrlyPerformance_Final[[#This Row],[Item_Code]]&gt;"300000", "Capital", "Recurrent")</f>
        <v>Capital</v>
      </c>
    </row>
    <row r="667" spans="1:47" x14ac:dyDescent="0.25">
      <c r="A667" t="s">
        <v>441</v>
      </c>
      <c r="B667" t="s">
        <v>442</v>
      </c>
      <c r="C667" t="s">
        <v>293</v>
      </c>
      <c r="D667" t="s">
        <v>1487</v>
      </c>
      <c r="E667" t="s">
        <v>75</v>
      </c>
      <c r="F667" t="s">
        <v>1228</v>
      </c>
      <c r="G667" t="s">
        <v>31</v>
      </c>
      <c r="H667" t="s">
        <v>1786</v>
      </c>
      <c r="I667" t="s">
        <v>467</v>
      </c>
      <c r="J667" t="s">
        <v>1213</v>
      </c>
      <c r="K667" t="s">
        <v>443</v>
      </c>
      <c r="L667" t="s">
        <v>1800</v>
      </c>
      <c r="M667" t="s">
        <v>866</v>
      </c>
      <c r="N667" t="s">
        <v>1588</v>
      </c>
      <c r="O667" t="s">
        <v>957</v>
      </c>
      <c r="P667" t="s">
        <v>958</v>
      </c>
      <c r="Q667" s="11">
        <v>0</v>
      </c>
      <c r="R667" s="11">
        <v>0</v>
      </c>
      <c r="S667" s="11">
        <v>0</v>
      </c>
      <c r="T667" s="11">
        <v>0</v>
      </c>
      <c r="U667" s="11">
        <v>200000000</v>
      </c>
      <c r="V667" s="11">
        <v>0</v>
      </c>
      <c r="W667" s="11">
        <v>0</v>
      </c>
      <c r="X667" s="11">
        <v>0</v>
      </c>
      <c r="Y667" s="11">
        <v>0</v>
      </c>
      <c r="Z667" s="11">
        <v>0</v>
      </c>
      <c r="AA667" s="11">
        <v>0</v>
      </c>
      <c r="AB667" s="11">
        <v>0</v>
      </c>
      <c r="AC667" s="11">
        <v>0</v>
      </c>
      <c r="AD667" s="11">
        <v>0</v>
      </c>
      <c r="AE667" s="11">
        <v>0</v>
      </c>
      <c r="AF667" s="11">
        <v>0</v>
      </c>
      <c r="AG667" s="11">
        <v>0</v>
      </c>
      <c r="AH667" s="11">
        <v>0</v>
      </c>
      <c r="AI667" s="11">
        <v>0</v>
      </c>
      <c r="AJ667" s="11">
        <v>0</v>
      </c>
      <c r="AK667" s="11">
        <v>0</v>
      </c>
      <c r="AL667" s="11">
        <v>0</v>
      </c>
      <c r="AM667" s="11">
        <v>0</v>
      </c>
      <c r="AN667" s="11">
        <v>0</v>
      </c>
      <c r="AO6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7" s="11">
        <f>Table_PBS_SQL_DB2_PBSSQL_PBS_NDP_Tina_CG_QtrlyPerformance_Final[[#This Row],[GOU REL]]+Table_PBS_SQL_DB2_PBSSQL_PBS_NDP_Tina_CG_QtrlyPerformance_Final[[#This Row],[EXT REL]]</f>
        <v>0</v>
      </c>
      <c r="AT667" s="11">
        <f>Table_PBS_SQL_DB2_PBSSQL_PBS_NDP_Tina_CG_QtrlyPerformance_Final[[#This Row],[GOU EXP]]+Table_PBS_SQL_DB2_PBSSQL_PBS_NDP_Tina_CG_QtrlyPerformance_Final[[#This Row],[EXT EXP]]</f>
        <v>0</v>
      </c>
      <c r="AU667" s="11" t="str">
        <f>IF(Table_PBS_SQL_DB2_PBSSQL_PBS_NDP_Tina_CG_QtrlyPerformance_Final[[#This Row],[Item_Code]]&gt;"300000", "Capital", "Recurrent")</f>
        <v>Capital</v>
      </c>
    </row>
    <row r="668" spans="1:47" x14ac:dyDescent="0.25">
      <c r="A668" t="s">
        <v>449</v>
      </c>
      <c r="B668" t="s">
        <v>450</v>
      </c>
      <c r="C668" t="s">
        <v>293</v>
      </c>
      <c r="D668" t="s">
        <v>1206</v>
      </c>
      <c r="E668" t="s">
        <v>75</v>
      </c>
      <c r="F668" t="s">
        <v>1228</v>
      </c>
      <c r="G668" t="s">
        <v>31</v>
      </c>
      <c r="H668" t="s">
        <v>1786</v>
      </c>
      <c r="I668" t="s">
        <v>467</v>
      </c>
      <c r="J668" t="s">
        <v>1213</v>
      </c>
      <c r="K668" t="s">
        <v>451</v>
      </c>
      <c r="L668" t="s">
        <v>1801</v>
      </c>
      <c r="M668" t="s">
        <v>866</v>
      </c>
      <c r="N668" t="s">
        <v>867</v>
      </c>
      <c r="O668" t="s">
        <v>978</v>
      </c>
      <c r="P668" t="s">
        <v>979</v>
      </c>
      <c r="Q668" s="11">
        <v>0</v>
      </c>
      <c r="R668" s="11">
        <v>0</v>
      </c>
      <c r="S668" s="11">
        <v>0</v>
      </c>
      <c r="T668" s="11">
        <v>0</v>
      </c>
      <c r="U668" s="11">
        <v>20000000</v>
      </c>
      <c r="V668" s="11">
        <v>0</v>
      </c>
      <c r="W668" s="11">
        <v>20000000</v>
      </c>
      <c r="X668" s="11">
        <v>0</v>
      </c>
      <c r="Y668" s="11">
        <v>0</v>
      </c>
      <c r="Z668" s="11">
        <v>0</v>
      </c>
      <c r="AA668" s="11">
        <v>0</v>
      </c>
      <c r="AB668" s="11">
        <v>0</v>
      </c>
      <c r="AC668" s="11">
        <v>0</v>
      </c>
      <c r="AD668" s="11">
        <v>0</v>
      </c>
      <c r="AE668" s="11">
        <v>0</v>
      </c>
      <c r="AF668" s="11">
        <v>0</v>
      </c>
      <c r="AG668" s="11">
        <v>0</v>
      </c>
      <c r="AH668" s="11">
        <v>0</v>
      </c>
      <c r="AI668" s="11">
        <v>0</v>
      </c>
      <c r="AJ668" s="11">
        <v>0</v>
      </c>
      <c r="AK668" s="11">
        <v>20000000</v>
      </c>
      <c r="AL668" s="11">
        <v>20000000</v>
      </c>
      <c r="AM668" s="11">
        <v>0</v>
      </c>
      <c r="AN668" s="11">
        <v>0</v>
      </c>
      <c r="AO6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6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6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8" s="11">
        <f>Table_PBS_SQL_DB2_PBSSQL_PBS_NDP_Tina_CG_QtrlyPerformance_Final[[#This Row],[GOU REL]]+Table_PBS_SQL_DB2_PBSSQL_PBS_NDP_Tina_CG_QtrlyPerformance_Final[[#This Row],[EXT REL]]</f>
        <v>20000000</v>
      </c>
      <c r="AT668" s="11">
        <f>Table_PBS_SQL_DB2_PBSSQL_PBS_NDP_Tina_CG_QtrlyPerformance_Final[[#This Row],[GOU EXP]]+Table_PBS_SQL_DB2_PBSSQL_PBS_NDP_Tina_CG_QtrlyPerformance_Final[[#This Row],[EXT EXP]]</f>
        <v>20000000</v>
      </c>
      <c r="AU668" s="11" t="str">
        <f>IF(Table_PBS_SQL_DB2_PBSSQL_PBS_NDP_Tina_CG_QtrlyPerformance_Final[[#This Row],[Item_Code]]&gt;"300000", "Capital", "Recurrent")</f>
        <v>Recurrent</v>
      </c>
    </row>
    <row r="669" spans="1:47" x14ac:dyDescent="0.25">
      <c r="A669" t="s">
        <v>449</v>
      </c>
      <c r="B669" t="s">
        <v>450</v>
      </c>
      <c r="C669" t="s">
        <v>293</v>
      </c>
      <c r="D669" t="s">
        <v>1206</v>
      </c>
      <c r="E669" t="s">
        <v>75</v>
      </c>
      <c r="F669" t="s">
        <v>1228</v>
      </c>
      <c r="G669" t="s">
        <v>31</v>
      </c>
      <c r="H669" t="s">
        <v>1786</v>
      </c>
      <c r="I669" t="s">
        <v>467</v>
      </c>
      <c r="J669" t="s">
        <v>1213</v>
      </c>
      <c r="K669" t="s">
        <v>451</v>
      </c>
      <c r="L669" t="s">
        <v>1801</v>
      </c>
      <c r="M669" t="s">
        <v>866</v>
      </c>
      <c r="N669" t="s">
        <v>867</v>
      </c>
      <c r="O669" t="s">
        <v>1746</v>
      </c>
      <c r="P669" t="s">
        <v>1747</v>
      </c>
      <c r="Q669" s="11">
        <v>0</v>
      </c>
      <c r="R669" s="11">
        <v>0</v>
      </c>
      <c r="S669" s="11">
        <v>0</v>
      </c>
      <c r="T669" s="11">
        <v>0</v>
      </c>
      <c r="U669" s="11">
        <v>15000000</v>
      </c>
      <c r="V669" s="11">
        <v>0</v>
      </c>
      <c r="W669" s="11">
        <v>15000000</v>
      </c>
      <c r="X669" s="11">
        <v>0</v>
      </c>
      <c r="Y669" s="11">
        <v>0</v>
      </c>
      <c r="Z669" s="11">
        <v>0</v>
      </c>
      <c r="AA669" s="11">
        <v>0</v>
      </c>
      <c r="AB669" s="11">
        <v>0</v>
      </c>
      <c r="AC669" s="11">
        <v>0</v>
      </c>
      <c r="AD669" s="11">
        <v>0</v>
      </c>
      <c r="AE669" s="11">
        <v>0</v>
      </c>
      <c r="AF669" s="11">
        <v>0</v>
      </c>
      <c r="AG669" s="11">
        <v>15000000</v>
      </c>
      <c r="AH669" s="11">
        <v>0</v>
      </c>
      <c r="AI669" s="11">
        <v>0</v>
      </c>
      <c r="AJ669" s="11">
        <v>0</v>
      </c>
      <c r="AK669" s="11">
        <v>0</v>
      </c>
      <c r="AL669" s="11">
        <v>14927354</v>
      </c>
      <c r="AM669" s="11">
        <v>0</v>
      </c>
      <c r="AN669" s="11">
        <v>0</v>
      </c>
      <c r="AO6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6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14927354</v>
      </c>
      <c r="AR6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69" s="11">
        <f>Table_PBS_SQL_DB2_PBSSQL_PBS_NDP_Tina_CG_QtrlyPerformance_Final[[#This Row],[GOU REL]]+Table_PBS_SQL_DB2_PBSSQL_PBS_NDP_Tina_CG_QtrlyPerformance_Final[[#This Row],[EXT REL]]</f>
        <v>15000000</v>
      </c>
      <c r="AT669" s="11">
        <f>Table_PBS_SQL_DB2_PBSSQL_PBS_NDP_Tina_CG_QtrlyPerformance_Final[[#This Row],[GOU EXP]]+Table_PBS_SQL_DB2_PBSSQL_PBS_NDP_Tina_CG_QtrlyPerformance_Final[[#This Row],[EXT EXP]]</f>
        <v>14927354</v>
      </c>
      <c r="AU669" s="11" t="str">
        <f>IF(Table_PBS_SQL_DB2_PBSSQL_PBS_NDP_Tina_CG_QtrlyPerformance_Final[[#This Row],[Item_Code]]&gt;"300000", "Capital", "Recurrent")</f>
        <v>Capital</v>
      </c>
    </row>
    <row r="670" spans="1:47" x14ac:dyDescent="0.25">
      <c r="A670" t="s">
        <v>453</v>
      </c>
      <c r="B670" t="s">
        <v>454</v>
      </c>
      <c r="C670" t="s">
        <v>293</v>
      </c>
      <c r="D670" t="s">
        <v>1206</v>
      </c>
      <c r="E670" t="s">
        <v>75</v>
      </c>
      <c r="F670" t="s">
        <v>1228</v>
      </c>
      <c r="G670" t="s">
        <v>31</v>
      </c>
      <c r="H670" t="s">
        <v>1786</v>
      </c>
      <c r="I670" t="s">
        <v>467</v>
      </c>
      <c r="J670" t="s">
        <v>1802</v>
      </c>
      <c r="K670" t="s">
        <v>455</v>
      </c>
      <c r="L670" t="s">
        <v>1803</v>
      </c>
      <c r="M670" t="s">
        <v>866</v>
      </c>
      <c r="N670" t="s">
        <v>867</v>
      </c>
      <c r="O670" t="s">
        <v>957</v>
      </c>
      <c r="P670" t="s">
        <v>958</v>
      </c>
      <c r="Q670" s="11">
        <v>0</v>
      </c>
      <c r="R670" s="11">
        <v>0</v>
      </c>
      <c r="S670" s="11">
        <v>0</v>
      </c>
      <c r="T670" s="11">
        <v>0</v>
      </c>
      <c r="U670" s="11">
        <v>200000000</v>
      </c>
      <c r="V670" s="11">
        <v>0</v>
      </c>
      <c r="W670" s="11">
        <v>200000000</v>
      </c>
      <c r="X670" s="11">
        <v>0</v>
      </c>
      <c r="Y670" s="11">
        <v>0</v>
      </c>
      <c r="Z670" s="11">
        <v>0</v>
      </c>
      <c r="AA670" s="11">
        <v>0</v>
      </c>
      <c r="AB670" s="11">
        <v>0</v>
      </c>
      <c r="AC670" s="11">
        <v>45000000</v>
      </c>
      <c r="AD670" s="11">
        <v>0</v>
      </c>
      <c r="AE670" s="11">
        <v>0</v>
      </c>
      <c r="AF670" s="11">
        <v>0</v>
      </c>
      <c r="AG670" s="11">
        <v>155000000</v>
      </c>
      <c r="AH670" s="11">
        <v>0</v>
      </c>
      <c r="AI670" s="11">
        <v>0</v>
      </c>
      <c r="AJ670" s="11">
        <v>0</v>
      </c>
      <c r="AK670" s="11">
        <v>0</v>
      </c>
      <c r="AL670" s="11">
        <v>199750670</v>
      </c>
      <c r="AM670" s="11">
        <v>0</v>
      </c>
      <c r="AN670" s="11">
        <v>0</v>
      </c>
      <c r="AO6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6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199750670</v>
      </c>
      <c r="AR6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0" s="11">
        <f>Table_PBS_SQL_DB2_PBSSQL_PBS_NDP_Tina_CG_QtrlyPerformance_Final[[#This Row],[GOU REL]]+Table_PBS_SQL_DB2_PBSSQL_PBS_NDP_Tina_CG_QtrlyPerformance_Final[[#This Row],[EXT REL]]</f>
        <v>200000000</v>
      </c>
      <c r="AT670" s="11">
        <f>Table_PBS_SQL_DB2_PBSSQL_PBS_NDP_Tina_CG_QtrlyPerformance_Final[[#This Row],[GOU EXP]]+Table_PBS_SQL_DB2_PBSSQL_PBS_NDP_Tina_CG_QtrlyPerformance_Final[[#This Row],[EXT EXP]]</f>
        <v>199750670</v>
      </c>
      <c r="AU670" s="11" t="str">
        <f>IF(Table_PBS_SQL_DB2_PBSSQL_PBS_NDP_Tina_CG_QtrlyPerformance_Final[[#This Row],[Item_Code]]&gt;"300000", "Capital", "Recurrent")</f>
        <v>Capital</v>
      </c>
    </row>
    <row r="671" spans="1:47" x14ac:dyDescent="0.25">
      <c r="A671" t="s">
        <v>457</v>
      </c>
      <c r="B671" t="s">
        <v>458</v>
      </c>
      <c r="C671" t="s">
        <v>293</v>
      </c>
      <c r="D671" t="s">
        <v>1206</v>
      </c>
      <c r="E671" t="s">
        <v>75</v>
      </c>
      <c r="F671" t="s">
        <v>1228</v>
      </c>
      <c r="G671" t="s">
        <v>31</v>
      </c>
      <c r="H671" t="s">
        <v>1786</v>
      </c>
      <c r="I671" t="s">
        <v>499</v>
      </c>
      <c r="J671" t="s">
        <v>1213</v>
      </c>
      <c r="K671" t="s">
        <v>459</v>
      </c>
      <c r="L671" t="s">
        <v>1804</v>
      </c>
      <c r="M671" t="s">
        <v>1232</v>
      </c>
      <c r="N671" t="s">
        <v>1586</v>
      </c>
      <c r="O671" t="s">
        <v>1155</v>
      </c>
      <c r="P671" t="s">
        <v>1156</v>
      </c>
      <c r="Q671" s="11">
        <v>0</v>
      </c>
      <c r="R671" s="11">
        <v>0</v>
      </c>
      <c r="S671" s="11">
        <v>0</v>
      </c>
      <c r="T671" s="11">
        <v>0</v>
      </c>
      <c r="U671" s="11">
        <v>150000000</v>
      </c>
      <c r="V671" s="11">
        <v>0</v>
      </c>
      <c r="W671" s="11">
        <v>150000000</v>
      </c>
      <c r="X671" s="11">
        <v>0</v>
      </c>
      <c r="Y671" s="11">
        <v>0</v>
      </c>
      <c r="Z671" s="11">
        <v>0</v>
      </c>
      <c r="AA671" s="11">
        <v>0</v>
      </c>
      <c r="AB671" s="11">
        <v>0</v>
      </c>
      <c r="AC671" s="11">
        <v>100000000</v>
      </c>
      <c r="AD671" s="11">
        <v>95220999</v>
      </c>
      <c r="AE671" s="11">
        <v>0</v>
      </c>
      <c r="AF671" s="11">
        <v>0</v>
      </c>
      <c r="AG671" s="11">
        <v>50000000</v>
      </c>
      <c r="AH671" s="11">
        <v>0</v>
      </c>
      <c r="AI671" s="11">
        <v>0</v>
      </c>
      <c r="AJ671" s="11">
        <v>0</v>
      </c>
      <c r="AK671" s="11">
        <v>0</v>
      </c>
      <c r="AL671" s="11">
        <v>54779001</v>
      </c>
      <c r="AM671" s="11">
        <v>0</v>
      </c>
      <c r="AN671" s="11">
        <v>0</v>
      </c>
      <c r="AO6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6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6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1" s="11">
        <f>Table_PBS_SQL_DB2_PBSSQL_PBS_NDP_Tina_CG_QtrlyPerformance_Final[[#This Row],[GOU REL]]+Table_PBS_SQL_DB2_PBSSQL_PBS_NDP_Tina_CG_QtrlyPerformance_Final[[#This Row],[EXT REL]]</f>
        <v>150000000</v>
      </c>
      <c r="AT671" s="11">
        <f>Table_PBS_SQL_DB2_PBSSQL_PBS_NDP_Tina_CG_QtrlyPerformance_Final[[#This Row],[GOU EXP]]+Table_PBS_SQL_DB2_PBSSQL_PBS_NDP_Tina_CG_QtrlyPerformance_Final[[#This Row],[EXT EXP]]</f>
        <v>150000000</v>
      </c>
      <c r="AU671" s="11" t="str">
        <f>IF(Table_PBS_SQL_DB2_PBSSQL_PBS_NDP_Tina_CG_QtrlyPerformance_Final[[#This Row],[Item_Code]]&gt;"300000", "Capital", "Recurrent")</f>
        <v>Capital</v>
      </c>
    </row>
    <row r="672" spans="1:47" x14ac:dyDescent="0.25">
      <c r="A672" t="s">
        <v>461</v>
      </c>
      <c r="B672" t="s">
        <v>462</v>
      </c>
      <c r="C672" t="s">
        <v>293</v>
      </c>
      <c r="D672" t="s">
        <v>1206</v>
      </c>
      <c r="E672" t="s">
        <v>75</v>
      </c>
      <c r="F672" t="s">
        <v>1228</v>
      </c>
      <c r="G672" t="s">
        <v>31</v>
      </c>
      <c r="H672" t="s">
        <v>1786</v>
      </c>
      <c r="I672" t="s">
        <v>493</v>
      </c>
      <c r="J672" t="s">
        <v>1213</v>
      </c>
      <c r="K672" t="s">
        <v>463</v>
      </c>
      <c r="L672" t="s">
        <v>1805</v>
      </c>
      <c r="M672" t="s">
        <v>1232</v>
      </c>
      <c r="N672" t="s">
        <v>1586</v>
      </c>
      <c r="O672" t="s">
        <v>924</v>
      </c>
      <c r="P672" t="s">
        <v>925</v>
      </c>
      <c r="Q672" s="11">
        <v>0</v>
      </c>
      <c r="R672" s="11">
        <v>0</v>
      </c>
      <c r="S672" s="11">
        <v>0</v>
      </c>
      <c r="T672" s="11">
        <v>0</v>
      </c>
      <c r="U672" s="11">
        <v>197000000</v>
      </c>
      <c r="V672" s="11">
        <v>0</v>
      </c>
      <c r="W672" s="11">
        <v>197000000</v>
      </c>
      <c r="X672" s="11">
        <v>0</v>
      </c>
      <c r="Y672" s="11">
        <v>0</v>
      </c>
      <c r="Z672" s="11">
        <v>0</v>
      </c>
      <c r="AA672" s="11">
        <v>0</v>
      </c>
      <c r="AB672" s="11">
        <v>0</v>
      </c>
      <c r="AC672" s="11">
        <v>57250000</v>
      </c>
      <c r="AD672" s="11">
        <v>1200000</v>
      </c>
      <c r="AE672" s="11">
        <v>0</v>
      </c>
      <c r="AF672" s="11">
        <v>0</v>
      </c>
      <c r="AG672" s="11">
        <v>139340000</v>
      </c>
      <c r="AH672" s="11">
        <v>194868150</v>
      </c>
      <c r="AI672" s="11">
        <v>0</v>
      </c>
      <c r="AJ672" s="11">
        <v>0</v>
      </c>
      <c r="AK672" s="11">
        <v>0</v>
      </c>
      <c r="AL672" s="11">
        <v>521850</v>
      </c>
      <c r="AM672" s="11">
        <v>0</v>
      </c>
      <c r="AN672" s="11">
        <v>0</v>
      </c>
      <c r="AO6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196590000</v>
      </c>
      <c r="AP6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196590000</v>
      </c>
      <c r="AR6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2" s="11">
        <f>Table_PBS_SQL_DB2_PBSSQL_PBS_NDP_Tina_CG_QtrlyPerformance_Final[[#This Row],[GOU REL]]+Table_PBS_SQL_DB2_PBSSQL_PBS_NDP_Tina_CG_QtrlyPerformance_Final[[#This Row],[EXT REL]]</f>
        <v>196590000</v>
      </c>
      <c r="AT672" s="11">
        <f>Table_PBS_SQL_DB2_PBSSQL_PBS_NDP_Tina_CG_QtrlyPerformance_Final[[#This Row],[GOU EXP]]+Table_PBS_SQL_DB2_PBSSQL_PBS_NDP_Tina_CG_QtrlyPerformance_Final[[#This Row],[EXT EXP]]</f>
        <v>196590000</v>
      </c>
      <c r="AU672" s="11" t="str">
        <f>IF(Table_PBS_SQL_DB2_PBSSQL_PBS_NDP_Tina_CG_QtrlyPerformance_Final[[#This Row],[Item_Code]]&gt;"300000", "Capital", "Recurrent")</f>
        <v>Recurrent</v>
      </c>
    </row>
    <row r="673" spans="1:47" x14ac:dyDescent="0.25">
      <c r="A673" t="s">
        <v>461</v>
      </c>
      <c r="B673" t="s">
        <v>462</v>
      </c>
      <c r="C673" t="s">
        <v>293</v>
      </c>
      <c r="D673" t="s">
        <v>1206</v>
      </c>
      <c r="E673" t="s">
        <v>75</v>
      </c>
      <c r="F673" t="s">
        <v>1228</v>
      </c>
      <c r="G673" t="s">
        <v>31</v>
      </c>
      <c r="H673" t="s">
        <v>1786</v>
      </c>
      <c r="I673" t="s">
        <v>493</v>
      </c>
      <c r="J673" t="s">
        <v>1213</v>
      </c>
      <c r="K673" t="s">
        <v>463</v>
      </c>
      <c r="L673" t="s">
        <v>1805</v>
      </c>
      <c r="M673" t="s">
        <v>866</v>
      </c>
      <c r="N673" t="s">
        <v>867</v>
      </c>
      <c r="O673" t="s">
        <v>1606</v>
      </c>
      <c r="P673" t="s">
        <v>1607</v>
      </c>
      <c r="Q673" s="11">
        <v>0</v>
      </c>
      <c r="R673" s="11">
        <v>0</v>
      </c>
      <c r="S673" s="11">
        <v>0</v>
      </c>
      <c r="T673" s="11">
        <v>0</v>
      </c>
      <c r="U673" s="11">
        <v>60000000</v>
      </c>
      <c r="V673" s="11">
        <v>0</v>
      </c>
      <c r="W673" s="11">
        <v>60000000</v>
      </c>
      <c r="X673" s="11">
        <v>0</v>
      </c>
      <c r="Y673" s="11">
        <v>0</v>
      </c>
      <c r="Z673" s="11">
        <v>0</v>
      </c>
      <c r="AA673" s="11">
        <v>0</v>
      </c>
      <c r="AB673" s="11">
        <v>0</v>
      </c>
      <c r="AC673" s="11">
        <v>21000000</v>
      </c>
      <c r="AD673" s="11">
        <v>0</v>
      </c>
      <c r="AE673" s="11">
        <v>0</v>
      </c>
      <c r="AF673" s="11">
        <v>0</v>
      </c>
      <c r="AG673" s="11">
        <v>38752000</v>
      </c>
      <c r="AH673" s="11">
        <v>59750480</v>
      </c>
      <c r="AI673" s="11">
        <v>0</v>
      </c>
      <c r="AJ673" s="11">
        <v>0</v>
      </c>
      <c r="AK673" s="11">
        <v>0</v>
      </c>
      <c r="AL673" s="11">
        <v>1520</v>
      </c>
      <c r="AM673" s="11">
        <v>0</v>
      </c>
      <c r="AN673" s="11">
        <v>0</v>
      </c>
      <c r="AO6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59752000</v>
      </c>
      <c r="AP6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59752000</v>
      </c>
      <c r="AR6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3" s="11">
        <f>Table_PBS_SQL_DB2_PBSSQL_PBS_NDP_Tina_CG_QtrlyPerformance_Final[[#This Row],[GOU REL]]+Table_PBS_SQL_DB2_PBSSQL_PBS_NDP_Tina_CG_QtrlyPerformance_Final[[#This Row],[EXT REL]]</f>
        <v>59752000</v>
      </c>
      <c r="AT673" s="11">
        <f>Table_PBS_SQL_DB2_PBSSQL_PBS_NDP_Tina_CG_QtrlyPerformance_Final[[#This Row],[GOU EXP]]+Table_PBS_SQL_DB2_PBSSQL_PBS_NDP_Tina_CG_QtrlyPerformance_Final[[#This Row],[EXT EXP]]</f>
        <v>59752000</v>
      </c>
      <c r="AU673" s="11" t="str">
        <f>IF(Table_PBS_SQL_DB2_PBSSQL_PBS_NDP_Tina_CG_QtrlyPerformance_Final[[#This Row],[Item_Code]]&gt;"300000", "Capital", "Recurrent")</f>
        <v>Recurrent</v>
      </c>
    </row>
    <row r="674" spans="1:47" x14ac:dyDescent="0.25">
      <c r="A674" t="s">
        <v>1806</v>
      </c>
      <c r="B674" t="s">
        <v>1807</v>
      </c>
      <c r="C674" t="s">
        <v>293</v>
      </c>
      <c r="D674" t="s">
        <v>1206</v>
      </c>
      <c r="E674" t="s">
        <v>75</v>
      </c>
      <c r="F674" t="s">
        <v>1228</v>
      </c>
      <c r="G674" t="s">
        <v>31</v>
      </c>
      <c r="H674" t="s">
        <v>1808</v>
      </c>
      <c r="I674" t="s">
        <v>493</v>
      </c>
      <c r="J674" t="s">
        <v>1441</v>
      </c>
      <c r="K674" t="s">
        <v>1809</v>
      </c>
      <c r="L674" t="s">
        <v>1810</v>
      </c>
      <c r="M674" t="s">
        <v>866</v>
      </c>
      <c r="N674" t="s">
        <v>867</v>
      </c>
      <c r="O674" t="s">
        <v>1204</v>
      </c>
      <c r="P674" t="s">
        <v>1205</v>
      </c>
      <c r="Q674" s="11">
        <v>0</v>
      </c>
      <c r="R674" s="11">
        <v>0</v>
      </c>
      <c r="S674" s="11">
        <v>0</v>
      </c>
      <c r="T674" s="11">
        <v>0</v>
      </c>
      <c r="U674" s="11">
        <v>250000000</v>
      </c>
      <c r="V674" s="11">
        <v>0</v>
      </c>
      <c r="W674" s="11">
        <v>250000000</v>
      </c>
      <c r="X674" s="11">
        <v>0</v>
      </c>
      <c r="Y674" s="11">
        <v>0</v>
      </c>
      <c r="Z674" s="11">
        <v>0</v>
      </c>
      <c r="AA674" s="11">
        <v>0</v>
      </c>
      <c r="AB674" s="11">
        <v>0</v>
      </c>
      <c r="AC674" s="11">
        <v>250000000</v>
      </c>
      <c r="AD674" s="11">
        <v>0</v>
      </c>
      <c r="AE674" s="11">
        <v>0</v>
      </c>
      <c r="AF674" s="11">
        <v>0</v>
      </c>
      <c r="AG674" s="11">
        <v>0</v>
      </c>
      <c r="AH674" s="11">
        <v>0</v>
      </c>
      <c r="AI674" s="11">
        <v>0</v>
      </c>
      <c r="AJ674" s="11">
        <v>0</v>
      </c>
      <c r="AK674" s="11">
        <v>0</v>
      </c>
      <c r="AL674" s="11">
        <v>208143800</v>
      </c>
      <c r="AM674" s="11">
        <v>0</v>
      </c>
      <c r="AN674" s="11">
        <v>0</v>
      </c>
      <c r="AO6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6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208143800</v>
      </c>
      <c r="AR6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4" s="11">
        <f>Table_PBS_SQL_DB2_PBSSQL_PBS_NDP_Tina_CG_QtrlyPerformance_Final[[#This Row],[GOU REL]]+Table_PBS_SQL_DB2_PBSSQL_PBS_NDP_Tina_CG_QtrlyPerformance_Final[[#This Row],[EXT REL]]</f>
        <v>250000000</v>
      </c>
      <c r="AT674" s="11">
        <f>Table_PBS_SQL_DB2_PBSSQL_PBS_NDP_Tina_CG_QtrlyPerformance_Final[[#This Row],[GOU EXP]]+Table_PBS_SQL_DB2_PBSSQL_PBS_NDP_Tina_CG_QtrlyPerformance_Final[[#This Row],[EXT EXP]]</f>
        <v>208143800</v>
      </c>
      <c r="AU674" s="11" t="str">
        <f>IF(Table_PBS_SQL_DB2_PBSSQL_PBS_NDP_Tina_CG_QtrlyPerformance_Final[[#This Row],[Item_Code]]&gt;"300000", "Capital", "Recurrent")</f>
        <v>Capital</v>
      </c>
    </row>
    <row r="675" spans="1:47" x14ac:dyDescent="0.25">
      <c r="A675" t="s">
        <v>732</v>
      </c>
      <c r="B675" t="s">
        <v>733</v>
      </c>
      <c r="C675" t="s">
        <v>491</v>
      </c>
      <c r="D675" t="s">
        <v>861</v>
      </c>
      <c r="E675" t="s">
        <v>31</v>
      </c>
      <c r="F675" t="s">
        <v>862</v>
      </c>
      <c r="G675" t="s">
        <v>31</v>
      </c>
      <c r="H675" t="s">
        <v>1811</v>
      </c>
      <c r="I675" t="s">
        <v>493</v>
      </c>
      <c r="J675" t="s">
        <v>1812</v>
      </c>
      <c r="K675" t="s">
        <v>734</v>
      </c>
      <c r="L675" t="s">
        <v>735</v>
      </c>
      <c r="M675" t="s">
        <v>866</v>
      </c>
      <c r="N675" t="s">
        <v>867</v>
      </c>
      <c r="O675" t="s">
        <v>982</v>
      </c>
      <c r="P675" t="s">
        <v>983</v>
      </c>
      <c r="Q675" s="11">
        <v>0</v>
      </c>
      <c r="R675" s="11">
        <v>0</v>
      </c>
      <c r="S675" s="11">
        <v>0</v>
      </c>
      <c r="T675" s="11">
        <v>0</v>
      </c>
      <c r="U675" s="11">
        <v>62050552</v>
      </c>
      <c r="V675" s="11">
        <v>0</v>
      </c>
      <c r="W675" s="11">
        <v>62050552</v>
      </c>
      <c r="X675" s="11">
        <v>0</v>
      </c>
      <c r="Y675" s="11">
        <v>0</v>
      </c>
      <c r="Z675" s="11">
        <v>0</v>
      </c>
      <c r="AA675" s="11">
        <v>0</v>
      </c>
      <c r="AB675" s="11">
        <v>0</v>
      </c>
      <c r="AC675" s="11">
        <v>21683517</v>
      </c>
      <c r="AD675" s="11">
        <v>21683517</v>
      </c>
      <c r="AE675" s="11">
        <v>0</v>
      </c>
      <c r="AF675" s="11">
        <v>0</v>
      </c>
      <c r="AG675" s="11">
        <v>20183517.5</v>
      </c>
      <c r="AH675" s="11">
        <v>20183517.5</v>
      </c>
      <c r="AI675" s="11">
        <v>0</v>
      </c>
      <c r="AJ675" s="11">
        <v>0</v>
      </c>
      <c r="AK675" s="11">
        <v>20183517.5</v>
      </c>
      <c r="AL675" s="11">
        <v>20183517.5</v>
      </c>
      <c r="AM675" s="11">
        <v>0</v>
      </c>
      <c r="AN675" s="11">
        <v>0</v>
      </c>
      <c r="AO6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62050552</v>
      </c>
      <c r="AP6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62050552</v>
      </c>
      <c r="AR6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5" s="11">
        <f>Table_PBS_SQL_DB2_PBSSQL_PBS_NDP_Tina_CG_QtrlyPerformance_Final[[#This Row],[GOU REL]]+Table_PBS_SQL_DB2_PBSSQL_PBS_NDP_Tina_CG_QtrlyPerformance_Final[[#This Row],[EXT REL]]</f>
        <v>62050552</v>
      </c>
      <c r="AT675" s="11">
        <f>Table_PBS_SQL_DB2_PBSSQL_PBS_NDP_Tina_CG_QtrlyPerformance_Final[[#This Row],[GOU EXP]]+Table_PBS_SQL_DB2_PBSSQL_PBS_NDP_Tina_CG_QtrlyPerformance_Final[[#This Row],[EXT EXP]]</f>
        <v>62050552</v>
      </c>
      <c r="AU675" s="11" t="str">
        <f>IF(Table_PBS_SQL_DB2_PBSSQL_PBS_NDP_Tina_CG_QtrlyPerformance_Final[[#This Row],[Item_Code]]&gt;"300000", "Capital", "Recurrent")</f>
        <v>Capital</v>
      </c>
    </row>
    <row r="676" spans="1:47" x14ac:dyDescent="0.25">
      <c r="A676" t="s">
        <v>732</v>
      </c>
      <c r="B676" t="s">
        <v>733</v>
      </c>
      <c r="C676" t="s">
        <v>491</v>
      </c>
      <c r="D676" t="s">
        <v>861</v>
      </c>
      <c r="E676" t="s">
        <v>31</v>
      </c>
      <c r="F676" t="s">
        <v>862</v>
      </c>
      <c r="G676" t="s">
        <v>31</v>
      </c>
      <c r="H676" t="s">
        <v>1811</v>
      </c>
      <c r="I676" t="s">
        <v>493</v>
      </c>
      <c r="J676" t="s">
        <v>1812</v>
      </c>
      <c r="K676" t="s">
        <v>734</v>
      </c>
      <c r="L676" t="s">
        <v>735</v>
      </c>
      <c r="M676" t="s">
        <v>866</v>
      </c>
      <c r="N676" t="s">
        <v>867</v>
      </c>
      <c r="O676" t="s">
        <v>957</v>
      </c>
      <c r="P676" t="s">
        <v>958</v>
      </c>
      <c r="Q676" s="11">
        <v>0</v>
      </c>
      <c r="R676" s="11">
        <v>0</v>
      </c>
      <c r="S676" s="11">
        <v>0</v>
      </c>
      <c r="T676" s="11">
        <v>0</v>
      </c>
      <c r="U676" s="11">
        <v>65000000</v>
      </c>
      <c r="V676" s="11">
        <v>0</v>
      </c>
      <c r="W676" s="11">
        <v>65000000</v>
      </c>
      <c r="X676" s="11">
        <v>0</v>
      </c>
      <c r="Y676" s="11">
        <v>0</v>
      </c>
      <c r="Z676" s="11">
        <v>0</v>
      </c>
      <c r="AA676" s="11">
        <v>0</v>
      </c>
      <c r="AB676" s="11">
        <v>0</v>
      </c>
      <c r="AC676" s="11">
        <v>22500000</v>
      </c>
      <c r="AD676" s="11">
        <v>22500000</v>
      </c>
      <c r="AE676" s="11">
        <v>0</v>
      </c>
      <c r="AF676" s="11">
        <v>0</v>
      </c>
      <c r="AG676" s="11">
        <v>21250000</v>
      </c>
      <c r="AH676" s="11">
        <v>21250000</v>
      </c>
      <c r="AI676" s="11">
        <v>0</v>
      </c>
      <c r="AJ676" s="11">
        <v>0</v>
      </c>
      <c r="AK676" s="11">
        <v>21250000</v>
      </c>
      <c r="AL676" s="11">
        <v>21250000</v>
      </c>
      <c r="AM676" s="11">
        <v>0</v>
      </c>
      <c r="AN676" s="11">
        <v>0</v>
      </c>
      <c r="AO6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v>
      </c>
      <c r="AP6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65000000</v>
      </c>
      <c r="AR6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6" s="11">
        <f>Table_PBS_SQL_DB2_PBSSQL_PBS_NDP_Tina_CG_QtrlyPerformance_Final[[#This Row],[GOU REL]]+Table_PBS_SQL_DB2_PBSSQL_PBS_NDP_Tina_CG_QtrlyPerformance_Final[[#This Row],[EXT REL]]</f>
        <v>65000000</v>
      </c>
      <c r="AT676" s="11">
        <f>Table_PBS_SQL_DB2_PBSSQL_PBS_NDP_Tina_CG_QtrlyPerformance_Final[[#This Row],[GOU EXP]]+Table_PBS_SQL_DB2_PBSSQL_PBS_NDP_Tina_CG_QtrlyPerformance_Final[[#This Row],[EXT EXP]]</f>
        <v>65000000</v>
      </c>
      <c r="AU676" s="11" t="str">
        <f>IF(Table_PBS_SQL_DB2_PBSSQL_PBS_NDP_Tina_CG_QtrlyPerformance_Final[[#This Row],[Item_Code]]&gt;"300000", "Capital", "Recurrent")</f>
        <v>Capital</v>
      </c>
    </row>
    <row r="677" spans="1:47" x14ac:dyDescent="0.25">
      <c r="A677" t="s">
        <v>610</v>
      </c>
      <c r="B677" t="s">
        <v>611</v>
      </c>
      <c r="C677" t="s">
        <v>491</v>
      </c>
      <c r="D677" t="s">
        <v>861</v>
      </c>
      <c r="E677" t="s">
        <v>31</v>
      </c>
      <c r="F677" t="s">
        <v>862</v>
      </c>
      <c r="G677" t="s">
        <v>31</v>
      </c>
      <c r="H677" t="s">
        <v>1811</v>
      </c>
      <c r="I677" t="s">
        <v>493</v>
      </c>
      <c r="J677" t="s">
        <v>1813</v>
      </c>
      <c r="K677" t="s">
        <v>612</v>
      </c>
      <c r="L677" t="s">
        <v>1814</v>
      </c>
      <c r="M677" t="s">
        <v>866</v>
      </c>
      <c r="N677" t="s">
        <v>867</v>
      </c>
      <c r="O677" t="s">
        <v>1083</v>
      </c>
      <c r="P677" t="s">
        <v>1084</v>
      </c>
      <c r="Q677" s="11">
        <v>0</v>
      </c>
      <c r="R677" s="11">
        <v>0</v>
      </c>
      <c r="S677" s="11">
        <v>0</v>
      </c>
      <c r="T677" s="11">
        <v>0</v>
      </c>
      <c r="U677" s="11">
        <v>400000000</v>
      </c>
      <c r="V677" s="11">
        <v>0</v>
      </c>
      <c r="W677" s="11">
        <v>400000000</v>
      </c>
      <c r="X677" s="11">
        <v>0</v>
      </c>
      <c r="Y677" s="11">
        <v>0</v>
      </c>
      <c r="Z677" s="11">
        <v>0</v>
      </c>
      <c r="AA677" s="11">
        <v>0</v>
      </c>
      <c r="AB677" s="11">
        <v>0</v>
      </c>
      <c r="AC677" s="11">
        <v>133333333</v>
      </c>
      <c r="AD677" s="11">
        <v>0</v>
      </c>
      <c r="AE677" s="11">
        <v>0</v>
      </c>
      <c r="AF677" s="11">
        <v>0</v>
      </c>
      <c r="AG677" s="11">
        <v>133333333</v>
      </c>
      <c r="AH677" s="11">
        <v>0</v>
      </c>
      <c r="AI677" s="11">
        <v>0</v>
      </c>
      <c r="AJ677" s="11">
        <v>0</v>
      </c>
      <c r="AK677" s="11">
        <v>133333333</v>
      </c>
      <c r="AL677" s="11">
        <v>350019872</v>
      </c>
      <c r="AM677" s="11">
        <v>0</v>
      </c>
      <c r="AN677" s="11">
        <v>0</v>
      </c>
      <c r="AO6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399999999</v>
      </c>
      <c r="AP6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350019872</v>
      </c>
      <c r="AR6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7" s="11">
        <f>Table_PBS_SQL_DB2_PBSSQL_PBS_NDP_Tina_CG_QtrlyPerformance_Final[[#This Row],[GOU REL]]+Table_PBS_SQL_DB2_PBSSQL_PBS_NDP_Tina_CG_QtrlyPerformance_Final[[#This Row],[EXT REL]]</f>
        <v>399999999</v>
      </c>
      <c r="AT677" s="11">
        <f>Table_PBS_SQL_DB2_PBSSQL_PBS_NDP_Tina_CG_QtrlyPerformance_Final[[#This Row],[GOU EXP]]+Table_PBS_SQL_DB2_PBSSQL_PBS_NDP_Tina_CG_QtrlyPerformance_Final[[#This Row],[EXT EXP]]</f>
        <v>350019872</v>
      </c>
      <c r="AU677" s="11" t="str">
        <f>IF(Table_PBS_SQL_DB2_PBSSQL_PBS_NDP_Tina_CG_QtrlyPerformance_Final[[#This Row],[Item_Code]]&gt;"300000", "Capital", "Recurrent")</f>
        <v>Recurrent</v>
      </c>
    </row>
    <row r="678" spans="1:47" x14ac:dyDescent="0.25">
      <c r="A678" t="s">
        <v>724</v>
      </c>
      <c r="B678" t="s">
        <v>725</v>
      </c>
      <c r="C678" t="s">
        <v>491</v>
      </c>
      <c r="D678" t="s">
        <v>861</v>
      </c>
      <c r="E678" t="s">
        <v>31</v>
      </c>
      <c r="F678" t="s">
        <v>862</v>
      </c>
      <c r="G678" t="s">
        <v>31</v>
      </c>
      <c r="H678" t="s">
        <v>1811</v>
      </c>
      <c r="I678" t="s">
        <v>493</v>
      </c>
      <c r="J678" t="s">
        <v>1815</v>
      </c>
      <c r="K678" t="s">
        <v>654</v>
      </c>
      <c r="L678" t="s">
        <v>1816</v>
      </c>
      <c r="M678" t="s">
        <v>866</v>
      </c>
      <c r="N678" t="s">
        <v>867</v>
      </c>
      <c r="O678" t="s">
        <v>1204</v>
      </c>
      <c r="P678" t="s">
        <v>1205</v>
      </c>
      <c r="Q678" s="11">
        <v>0</v>
      </c>
      <c r="R678" s="11">
        <v>0</v>
      </c>
      <c r="S678" s="11">
        <v>0</v>
      </c>
      <c r="T678" s="11">
        <v>0</v>
      </c>
      <c r="U678" s="11">
        <v>42000000</v>
      </c>
      <c r="V678" s="11">
        <v>0</v>
      </c>
      <c r="W678" s="11">
        <v>42000000</v>
      </c>
      <c r="X678" s="11">
        <v>0</v>
      </c>
      <c r="Y678" s="11">
        <v>0</v>
      </c>
      <c r="Z678" s="11">
        <v>0</v>
      </c>
      <c r="AA678" s="11">
        <v>0</v>
      </c>
      <c r="AB678" s="11">
        <v>0</v>
      </c>
      <c r="AC678" s="11">
        <v>14000000</v>
      </c>
      <c r="AD678" s="11">
        <v>14000000</v>
      </c>
      <c r="AE678" s="11">
        <v>0</v>
      </c>
      <c r="AF678" s="11">
        <v>0</v>
      </c>
      <c r="AG678" s="11">
        <v>28000000</v>
      </c>
      <c r="AH678" s="11">
        <v>28000000</v>
      </c>
      <c r="AI678" s="11">
        <v>0</v>
      </c>
      <c r="AJ678" s="11">
        <v>0</v>
      </c>
      <c r="AK678" s="11">
        <v>0</v>
      </c>
      <c r="AL678" s="11">
        <v>0</v>
      </c>
      <c r="AM678" s="11">
        <v>0</v>
      </c>
      <c r="AN678" s="11">
        <v>0</v>
      </c>
      <c r="AO6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42000000</v>
      </c>
      <c r="AP6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42000000</v>
      </c>
      <c r="AR6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8" s="11">
        <f>Table_PBS_SQL_DB2_PBSSQL_PBS_NDP_Tina_CG_QtrlyPerformance_Final[[#This Row],[GOU REL]]+Table_PBS_SQL_DB2_PBSSQL_PBS_NDP_Tina_CG_QtrlyPerformance_Final[[#This Row],[EXT REL]]</f>
        <v>42000000</v>
      </c>
      <c r="AT678" s="11">
        <f>Table_PBS_SQL_DB2_PBSSQL_PBS_NDP_Tina_CG_QtrlyPerformance_Final[[#This Row],[GOU EXP]]+Table_PBS_SQL_DB2_PBSSQL_PBS_NDP_Tina_CG_QtrlyPerformance_Final[[#This Row],[EXT EXP]]</f>
        <v>42000000</v>
      </c>
      <c r="AU678" s="11" t="str">
        <f>IF(Table_PBS_SQL_DB2_PBSSQL_PBS_NDP_Tina_CG_QtrlyPerformance_Final[[#This Row],[Item_Code]]&gt;"300000", "Capital", "Recurrent")</f>
        <v>Capital</v>
      </c>
    </row>
    <row r="679" spans="1:47" x14ac:dyDescent="0.25">
      <c r="A679" t="s">
        <v>626</v>
      </c>
      <c r="B679" t="s">
        <v>627</v>
      </c>
      <c r="C679" t="s">
        <v>491</v>
      </c>
      <c r="D679" t="s">
        <v>861</v>
      </c>
      <c r="E679" t="s">
        <v>31</v>
      </c>
      <c r="F679" t="s">
        <v>862</v>
      </c>
      <c r="G679" t="s">
        <v>31</v>
      </c>
      <c r="H679" t="s">
        <v>1811</v>
      </c>
      <c r="I679" t="s">
        <v>493</v>
      </c>
      <c r="J679" t="s">
        <v>1817</v>
      </c>
      <c r="K679" t="s">
        <v>628</v>
      </c>
      <c r="L679" t="s">
        <v>1818</v>
      </c>
      <c r="M679" t="s">
        <v>866</v>
      </c>
      <c r="N679" t="s">
        <v>867</v>
      </c>
      <c r="O679" t="s">
        <v>869</v>
      </c>
      <c r="P679" t="s">
        <v>870</v>
      </c>
      <c r="Q679" s="11">
        <v>0</v>
      </c>
      <c r="R679" s="11">
        <v>0</v>
      </c>
      <c r="S679" s="11">
        <v>0</v>
      </c>
      <c r="T679" s="11">
        <v>0</v>
      </c>
      <c r="U679" s="11">
        <v>400000000</v>
      </c>
      <c r="V679" s="11">
        <v>0</v>
      </c>
      <c r="W679" s="11">
        <v>400000000</v>
      </c>
      <c r="X679" s="11">
        <v>0</v>
      </c>
      <c r="Y679" s="11">
        <v>400000000</v>
      </c>
      <c r="Z679" s="11">
        <v>0</v>
      </c>
      <c r="AA679" s="11">
        <v>0</v>
      </c>
      <c r="AB679" s="11">
        <v>0</v>
      </c>
      <c r="AC679" s="11">
        <v>0</v>
      </c>
      <c r="AD679" s="11">
        <v>0</v>
      </c>
      <c r="AE679" s="11">
        <v>0</v>
      </c>
      <c r="AF679" s="11">
        <v>0</v>
      </c>
      <c r="AG679" s="11">
        <v>0</v>
      </c>
      <c r="AH679" s="11">
        <v>400000000</v>
      </c>
      <c r="AI679" s="11">
        <v>0</v>
      </c>
      <c r="AJ679" s="11">
        <v>0</v>
      </c>
      <c r="AK679" s="11">
        <v>0</v>
      </c>
      <c r="AL679" s="11">
        <v>0</v>
      </c>
      <c r="AM679" s="11">
        <v>0</v>
      </c>
      <c r="AN679" s="11">
        <v>0</v>
      </c>
      <c r="AO6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6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6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79" s="11">
        <f>Table_PBS_SQL_DB2_PBSSQL_PBS_NDP_Tina_CG_QtrlyPerformance_Final[[#This Row],[GOU REL]]+Table_PBS_SQL_DB2_PBSSQL_PBS_NDP_Tina_CG_QtrlyPerformance_Final[[#This Row],[EXT REL]]</f>
        <v>400000000</v>
      </c>
      <c r="AT679" s="11">
        <f>Table_PBS_SQL_DB2_PBSSQL_PBS_NDP_Tina_CG_QtrlyPerformance_Final[[#This Row],[GOU EXP]]+Table_PBS_SQL_DB2_PBSSQL_PBS_NDP_Tina_CG_QtrlyPerformance_Final[[#This Row],[EXT EXP]]</f>
        <v>400000000</v>
      </c>
      <c r="AU679" s="11" t="str">
        <f>IF(Table_PBS_SQL_DB2_PBSSQL_PBS_NDP_Tina_CG_QtrlyPerformance_Final[[#This Row],[Item_Code]]&gt;"300000", "Capital", "Recurrent")</f>
        <v>Capital</v>
      </c>
    </row>
    <row r="680" spans="1:47" x14ac:dyDescent="0.25">
      <c r="A680" t="s">
        <v>646</v>
      </c>
      <c r="B680" t="s">
        <v>647</v>
      </c>
      <c r="C680" t="s">
        <v>491</v>
      </c>
      <c r="D680" t="s">
        <v>861</v>
      </c>
      <c r="E680" t="s">
        <v>31</v>
      </c>
      <c r="F680" t="s">
        <v>862</v>
      </c>
      <c r="G680" t="s">
        <v>31</v>
      </c>
      <c r="H680" t="s">
        <v>1811</v>
      </c>
      <c r="I680" t="s">
        <v>493</v>
      </c>
      <c r="J680" t="s">
        <v>1819</v>
      </c>
      <c r="K680" t="s">
        <v>648</v>
      </c>
      <c r="L680" t="s">
        <v>1820</v>
      </c>
      <c r="M680" t="s">
        <v>866</v>
      </c>
      <c r="N680" t="s">
        <v>867</v>
      </c>
      <c r="O680" t="s">
        <v>1516</v>
      </c>
      <c r="P680" t="s">
        <v>1517</v>
      </c>
      <c r="Q680" s="11">
        <v>0</v>
      </c>
      <c r="R680" s="11">
        <v>0</v>
      </c>
      <c r="S680" s="11">
        <v>0</v>
      </c>
      <c r="T680" s="11">
        <v>0</v>
      </c>
      <c r="U680" s="11">
        <v>900000000</v>
      </c>
      <c r="V680" s="11">
        <v>0</v>
      </c>
      <c r="W680" s="11">
        <v>900000000</v>
      </c>
      <c r="X680" s="11">
        <v>0</v>
      </c>
      <c r="Y680" s="11">
        <v>0</v>
      </c>
      <c r="Z680" s="11">
        <v>0</v>
      </c>
      <c r="AA680" s="11">
        <v>0</v>
      </c>
      <c r="AB680" s="11">
        <v>0</v>
      </c>
      <c r="AC680" s="11">
        <v>0</v>
      </c>
      <c r="AD680" s="11">
        <v>0</v>
      </c>
      <c r="AE680" s="11">
        <v>0</v>
      </c>
      <c r="AF680" s="11">
        <v>0</v>
      </c>
      <c r="AG680" s="11">
        <v>0</v>
      </c>
      <c r="AH680" s="11">
        <v>0</v>
      </c>
      <c r="AI680" s="11">
        <v>0</v>
      </c>
      <c r="AJ680" s="11">
        <v>0</v>
      </c>
      <c r="AK680" s="11">
        <v>900000000</v>
      </c>
      <c r="AL680" s="11">
        <v>0</v>
      </c>
      <c r="AM680" s="11">
        <v>0</v>
      </c>
      <c r="AN680" s="11">
        <v>0</v>
      </c>
      <c r="AO6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900000000</v>
      </c>
      <c r="AP6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0" s="11">
        <f>Table_PBS_SQL_DB2_PBSSQL_PBS_NDP_Tina_CG_QtrlyPerformance_Final[[#This Row],[GOU REL]]+Table_PBS_SQL_DB2_PBSSQL_PBS_NDP_Tina_CG_QtrlyPerformance_Final[[#This Row],[EXT REL]]</f>
        <v>900000000</v>
      </c>
      <c r="AT680" s="11">
        <f>Table_PBS_SQL_DB2_PBSSQL_PBS_NDP_Tina_CG_QtrlyPerformance_Final[[#This Row],[GOU EXP]]+Table_PBS_SQL_DB2_PBSSQL_PBS_NDP_Tina_CG_QtrlyPerformance_Final[[#This Row],[EXT EXP]]</f>
        <v>0</v>
      </c>
      <c r="AU680" s="11" t="str">
        <f>IF(Table_PBS_SQL_DB2_PBSSQL_PBS_NDP_Tina_CG_QtrlyPerformance_Final[[#This Row],[Item_Code]]&gt;"300000", "Capital", "Recurrent")</f>
        <v>Capital</v>
      </c>
    </row>
    <row r="681" spans="1:47" x14ac:dyDescent="0.25">
      <c r="A681" t="s">
        <v>47</v>
      </c>
      <c r="B681" t="s">
        <v>48</v>
      </c>
      <c r="C681" t="s">
        <v>475</v>
      </c>
      <c r="D681" t="s">
        <v>951</v>
      </c>
      <c r="E681" t="s">
        <v>31</v>
      </c>
      <c r="F681" t="s">
        <v>1821</v>
      </c>
      <c r="G681" t="s">
        <v>75</v>
      </c>
      <c r="H681" t="s">
        <v>1163</v>
      </c>
      <c r="I681" t="s">
        <v>499</v>
      </c>
      <c r="J681" t="s">
        <v>1164</v>
      </c>
      <c r="K681" t="s">
        <v>672</v>
      </c>
      <c r="L681" t="s">
        <v>1822</v>
      </c>
      <c r="M681" t="s">
        <v>1823</v>
      </c>
      <c r="N681" t="s">
        <v>1824</v>
      </c>
      <c r="O681" t="s">
        <v>922</v>
      </c>
      <c r="P681" t="s">
        <v>923</v>
      </c>
      <c r="Q681" s="11">
        <v>0</v>
      </c>
      <c r="R681" s="11">
        <v>0</v>
      </c>
      <c r="S681" s="11">
        <v>0</v>
      </c>
      <c r="T681" s="11">
        <v>0</v>
      </c>
      <c r="U681" s="11">
        <v>20000000</v>
      </c>
      <c r="V681" s="11">
        <v>0</v>
      </c>
      <c r="W681" s="11">
        <v>20000000</v>
      </c>
      <c r="X681" s="11">
        <v>0</v>
      </c>
      <c r="Y681" s="11">
        <v>0</v>
      </c>
      <c r="Z681" s="11">
        <v>0</v>
      </c>
      <c r="AA681" s="11">
        <v>0</v>
      </c>
      <c r="AB681" s="11">
        <v>0</v>
      </c>
      <c r="AC681" s="11">
        <v>10000000</v>
      </c>
      <c r="AD681" s="11">
        <v>10000000</v>
      </c>
      <c r="AE681" s="11">
        <v>0</v>
      </c>
      <c r="AF681" s="11">
        <v>0</v>
      </c>
      <c r="AG681" s="11">
        <v>10000000</v>
      </c>
      <c r="AH681" s="11">
        <v>10000000</v>
      </c>
      <c r="AI681" s="11">
        <v>0</v>
      </c>
      <c r="AJ681" s="11">
        <v>0</v>
      </c>
      <c r="AK681" s="11">
        <v>0</v>
      </c>
      <c r="AL681" s="11">
        <v>0</v>
      </c>
      <c r="AM681" s="11">
        <v>0</v>
      </c>
      <c r="AN681" s="11">
        <v>0</v>
      </c>
      <c r="AO6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6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6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1" s="11">
        <f>Table_PBS_SQL_DB2_PBSSQL_PBS_NDP_Tina_CG_QtrlyPerformance_Final[[#This Row],[GOU REL]]+Table_PBS_SQL_DB2_PBSSQL_PBS_NDP_Tina_CG_QtrlyPerformance_Final[[#This Row],[EXT REL]]</f>
        <v>20000000</v>
      </c>
      <c r="AT681" s="11">
        <f>Table_PBS_SQL_DB2_PBSSQL_PBS_NDP_Tina_CG_QtrlyPerformance_Final[[#This Row],[GOU EXP]]+Table_PBS_SQL_DB2_PBSSQL_PBS_NDP_Tina_CG_QtrlyPerformance_Final[[#This Row],[EXT EXP]]</f>
        <v>20000000</v>
      </c>
      <c r="AU681" s="11" t="str">
        <f>IF(Table_PBS_SQL_DB2_PBSSQL_PBS_NDP_Tina_CG_QtrlyPerformance_Final[[#This Row],[Item_Code]]&gt;"300000", "Capital", "Recurrent")</f>
        <v>Recurrent</v>
      </c>
    </row>
    <row r="682" spans="1:47" x14ac:dyDescent="0.25">
      <c r="A682" t="s">
        <v>123</v>
      </c>
      <c r="B682" t="s">
        <v>1170</v>
      </c>
      <c r="C682" t="s">
        <v>119</v>
      </c>
      <c r="D682" t="s">
        <v>885</v>
      </c>
      <c r="E682" t="s">
        <v>75</v>
      </c>
      <c r="F682" t="s">
        <v>1171</v>
      </c>
      <c r="G682" t="s">
        <v>75</v>
      </c>
      <c r="H682" t="s">
        <v>1172</v>
      </c>
      <c r="I682" t="s">
        <v>467</v>
      </c>
      <c r="J682" t="s">
        <v>1173</v>
      </c>
      <c r="K682" t="s">
        <v>963</v>
      </c>
      <c r="L682" t="s">
        <v>964</v>
      </c>
      <c r="M682" t="s">
        <v>1174</v>
      </c>
      <c r="N682" t="s">
        <v>1175</v>
      </c>
      <c r="O682" t="s">
        <v>1005</v>
      </c>
      <c r="P682" t="s">
        <v>1006</v>
      </c>
      <c r="Q682" s="11">
        <v>0</v>
      </c>
      <c r="R682" s="11">
        <v>0</v>
      </c>
      <c r="S682" s="11">
        <v>0</v>
      </c>
      <c r="T682" s="11">
        <v>0</v>
      </c>
      <c r="U682" s="11">
        <v>1395000000</v>
      </c>
      <c r="V682" s="11">
        <v>0</v>
      </c>
      <c r="W682" s="11">
        <v>100000000</v>
      </c>
      <c r="X682" s="11">
        <v>1295000000</v>
      </c>
      <c r="Y682" s="11">
        <v>0</v>
      </c>
      <c r="Z682" s="11">
        <v>0</v>
      </c>
      <c r="AA682" s="11">
        <v>0</v>
      </c>
      <c r="AB682" s="11">
        <v>0</v>
      </c>
      <c r="AC682" s="11">
        <v>50000000</v>
      </c>
      <c r="AD682" s="11">
        <v>49343372</v>
      </c>
      <c r="AE682" s="11">
        <v>0</v>
      </c>
      <c r="AF682" s="11">
        <v>0</v>
      </c>
      <c r="AG682" s="11">
        <v>50000000</v>
      </c>
      <c r="AH682" s="11">
        <v>50646628</v>
      </c>
      <c r="AI682" s="11">
        <v>0</v>
      </c>
      <c r="AJ682" s="11">
        <v>0</v>
      </c>
      <c r="AK682" s="11">
        <v>0</v>
      </c>
      <c r="AL682" s="11">
        <v>10000</v>
      </c>
      <c r="AM682" s="11">
        <v>0</v>
      </c>
      <c r="AN682" s="11">
        <v>0</v>
      </c>
      <c r="AO6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6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6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2" s="11">
        <f>Table_PBS_SQL_DB2_PBSSQL_PBS_NDP_Tina_CG_QtrlyPerformance_Final[[#This Row],[GOU REL]]+Table_PBS_SQL_DB2_PBSSQL_PBS_NDP_Tina_CG_QtrlyPerformance_Final[[#This Row],[EXT REL]]</f>
        <v>100000000</v>
      </c>
      <c r="AT682" s="11">
        <f>Table_PBS_SQL_DB2_PBSSQL_PBS_NDP_Tina_CG_QtrlyPerformance_Final[[#This Row],[GOU EXP]]+Table_PBS_SQL_DB2_PBSSQL_PBS_NDP_Tina_CG_QtrlyPerformance_Final[[#This Row],[EXT EXP]]</f>
        <v>100000000</v>
      </c>
      <c r="AU682" s="11" t="str">
        <f>IF(Table_PBS_SQL_DB2_PBSSQL_PBS_NDP_Tina_CG_QtrlyPerformance_Final[[#This Row],[Item_Code]]&gt;"300000", "Capital", "Recurrent")</f>
        <v>Recurrent</v>
      </c>
    </row>
    <row r="683" spans="1:47" x14ac:dyDescent="0.25">
      <c r="A683" t="s">
        <v>49</v>
      </c>
      <c r="B683" t="s">
        <v>1400</v>
      </c>
      <c r="C683" t="s">
        <v>119</v>
      </c>
      <c r="D683" t="s">
        <v>885</v>
      </c>
      <c r="E683" t="s">
        <v>87</v>
      </c>
      <c r="F683" t="s">
        <v>1157</v>
      </c>
      <c r="G683" t="s">
        <v>75</v>
      </c>
      <c r="H683" t="s">
        <v>1414</v>
      </c>
      <c r="I683" t="s">
        <v>666</v>
      </c>
      <c r="J683" t="s">
        <v>1452</v>
      </c>
      <c r="K683" t="s">
        <v>1442</v>
      </c>
      <c r="L683" t="s">
        <v>1443</v>
      </c>
      <c r="M683" t="s">
        <v>1130</v>
      </c>
      <c r="N683" t="s">
        <v>1131</v>
      </c>
      <c r="O683" t="s">
        <v>906</v>
      </c>
      <c r="P683" t="s">
        <v>907</v>
      </c>
      <c r="Q683" s="11">
        <v>0</v>
      </c>
      <c r="R683" s="11">
        <v>0</v>
      </c>
      <c r="S683" s="11">
        <v>0</v>
      </c>
      <c r="T683" s="11">
        <v>0</v>
      </c>
      <c r="U683" s="11">
        <v>15000000</v>
      </c>
      <c r="V683" s="11">
        <v>0</v>
      </c>
      <c r="W683" s="11">
        <v>10000000</v>
      </c>
      <c r="X683" s="11">
        <v>5000000</v>
      </c>
      <c r="Y683" s="11">
        <v>0</v>
      </c>
      <c r="Z683" s="11">
        <v>0</v>
      </c>
      <c r="AA683" s="11">
        <v>0</v>
      </c>
      <c r="AB683" s="11">
        <v>0</v>
      </c>
      <c r="AC683" s="11">
        <v>2500000</v>
      </c>
      <c r="AD683" s="11">
        <v>2500000</v>
      </c>
      <c r="AE683" s="11">
        <v>0</v>
      </c>
      <c r="AF683" s="11">
        <v>0</v>
      </c>
      <c r="AG683" s="11">
        <v>2500000</v>
      </c>
      <c r="AH683" s="11">
        <v>1342500</v>
      </c>
      <c r="AI683" s="11">
        <v>0</v>
      </c>
      <c r="AJ683" s="11">
        <v>0</v>
      </c>
      <c r="AK683" s="11">
        <v>5000000</v>
      </c>
      <c r="AL683" s="11">
        <v>6157500</v>
      </c>
      <c r="AM683" s="11">
        <v>0</v>
      </c>
      <c r="AN683" s="11">
        <v>0</v>
      </c>
      <c r="AO6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6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6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3" s="11">
        <f>Table_PBS_SQL_DB2_PBSSQL_PBS_NDP_Tina_CG_QtrlyPerformance_Final[[#This Row],[GOU REL]]+Table_PBS_SQL_DB2_PBSSQL_PBS_NDP_Tina_CG_QtrlyPerformance_Final[[#This Row],[EXT REL]]</f>
        <v>10000000</v>
      </c>
      <c r="AT683" s="11">
        <f>Table_PBS_SQL_DB2_PBSSQL_PBS_NDP_Tina_CG_QtrlyPerformance_Final[[#This Row],[GOU EXP]]+Table_PBS_SQL_DB2_PBSSQL_PBS_NDP_Tina_CG_QtrlyPerformance_Final[[#This Row],[EXT EXP]]</f>
        <v>10000000</v>
      </c>
      <c r="AU683" s="11" t="str">
        <f>IF(Table_PBS_SQL_DB2_PBSSQL_PBS_NDP_Tina_CG_QtrlyPerformance_Final[[#This Row],[Item_Code]]&gt;"300000", "Capital", "Recurrent")</f>
        <v>Recurrent</v>
      </c>
    </row>
    <row r="684" spans="1:47" x14ac:dyDescent="0.25">
      <c r="A684" t="s">
        <v>49</v>
      </c>
      <c r="B684" t="s">
        <v>1400</v>
      </c>
      <c r="C684" t="s">
        <v>119</v>
      </c>
      <c r="D684" t="s">
        <v>885</v>
      </c>
      <c r="E684" t="s">
        <v>31</v>
      </c>
      <c r="F684" t="s">
        <v>886</v>
      </c>
      <c r="G684" t="s">
        <v>31</v>
      </c>
      <c r="H684" t="s">
        <v>1420</v>
      </c>
      <c r="I684" t="s">
        <v>493</v>
      </c>
      <c r="J684" t="s">
        <v>1428</v>
      </c>
      <c r="K684" t="s">
        <v>135</v>
      </c>
      <c r="L684" t="s">
        <v>1429</v>
      </c>
      <c r="M684" t="s">
        <v>1130</v>
      </c>
      <c r="N684" t="s">
        <v>1131</v>
      </c>
      <c r="O684" t="s">
        <v>1295</v>
      </c>
      <c r="P684" t="s">
        <v>1296</v>
      </c>
      <c r="Q684" s="11">
        <v>0</v>
      </c>
      <c r="R684" s="11">
        <v>0</v>
      </c>
      <c r="S684" s="11">
        <v>0</v>
      </c>
      <c r="T684" s="11">
        <v>0</v>
      </c>
      <c r="U684" s="11">
        <v>4000000</v>
      </c>
      <c r="V684" s="11">
        <v>0</v>
      </c>
      <c r="W684" s="11">
        <v>4000000</v>
      </c>
      <c r="X684" s="11">
        <v>0</v>
      </c>
      <c r="Y684" s="11">
        <v>0</v>
      </c>
      <c r="Z684" s="11">
        <v>0</v>
      </c>
      <c r="AA684" s="11">
        <v>0</v>
      </c>
      <c r="AB684" s="11">
        <v>0</v>
      </c>
      <c r="AC684" s="11">
        <v>1000000</v>
      </c>
      <c r="AD684" s="11">
        <v>432000</v>
      </c>
      <c r="AE684" s="11">
        <v>0</v>
      </c>
      <c r="AF684" s="11">
        <v>0</v>
      </c>
      <c r="AG684" s="11">
        <v>1000000</v>
      </c>
      <c r="AH684" s="11">
        <v>1568000</v>
      </c>
      <c r="AI684" s="11">
        <v>0</v>
      </c>
      <c r="AJ684" s="11">
        <v>0</v>
      </c>
      <c r="AK684" s="11">
        <v>0</v>
      </c>
      <c r="AL684" s="11">
        <v>0</v>
      </c>
      <c r="AM684" s="11">
        <v>0</v>
      </c>
      <c r="AN684" s="11">
        <v>0</v>
      </c>
      <c r="AO6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6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6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4" s="11">
        <f>Table_PBS_SQL_DB2_PBSSQL_PBS_NDP_Tina_CG_QtrlyPerformance_Final[[#This Row],[GOU REL]]+Table_PBS_SQL_DB2_PBSSQL_PBS_NDP_Tina_CG_QtrlyPerformance_Final[[#This Row],[EXT REL]]</f>
        <v>2000000</v>
      </c>
      <c r="AT684" s="11">
        <f>Table_PBS_SQL_DB2_PBSSQL_PBS_NDP_Tina_CG_QtrlyPerformance_Final[[#This Row],[GOU EXP]]+Table_PBS_SQL_DB2_PBSSQL_PBS_NDP_Tina_CG_QtrlyPerformance_Final[[#This Row],[EXT EXP]]</f>
        <v>2000000</v>
      </c>
      <c r="AU684" s="11" t="str">
        <f>IF(Table_PBS_SQL_DB2_PBSSQL_PBS_NDP_Tina_CG_QtrlyPerformance_Final[[#This Row],[Item_Code]]&gt;"300000", "Capital", "Recurrent")</f>
        <v>Recurrent</v>
      </c>
    </row>
    <row r="685" spans="1:47" x14ac:dyDescent="0.25">
      <c r="A685" t="s">
        <v>666</v>
      </c>
      <c r="B685" t="s">
        <v>667</v>
      </c>
      <c r="C685" t="s">
        <v>664</v>
      </c>
      <c r="D685" t="s">
        <v>913</v>
      </c>
      <c r="E685" t="s">
        <v>31</v>
      </c>
      <c r="F685" t="s">
        <v>914</v>
      </c>
      <c r="G685" t="s">
        <v>75</v>
      </c>
      <c r="H685" t="s">
        <v>915</v>
      </c>
      <c r="I685" t="s">
        <v>493</v>
      </c>
      <c r="J685" t="s">
        <v>915</v>
      </c>
      <c r="K685" t="s">
        <v>916</v>
      </c>
      <c r="L685" t="s">
        <v>917</v>
      </c>
      <c r="M685" t="s">
        <v>918</v>
      </c>
      <c r="N685" t="s">
        <v>919</v>
      </c>
      <c r="O685" t="s">
        <v>920</v>
      </c>
      <c r="P685" t="s">
        <v>921</v>
      </c>
      <c r="Q685" s="11">
        <v>0</v>
      </c>
      <c r="R685" s="11">
        <v>0</v>
      </c>
      <c r="S685" s="11">
        <v>0</v>
      </c>
      <c r="T685" s="11">
        <v>0</v>
      </c>
      <c r="U685" s="11">
        <v>1000000000</v>
      </c>
      <c r="V685" s="11">
        <v>0</v>
      </c>
      <c r="W685" s="11">
        <v>0</v>
      </c>
      <c r="X685" s="11">
        <v>1000000000</v>
      </c>
      <c r="Y685" s="11">
        <v>0</v>
      </c>
      <c r="Z685" s="11">
        <v>0</v>
      </c>
      <c r="AA685" s="11">
        <v>0</v>
      </c>
      <c r="AB685" s="11">
        <v>0</v>
      </c>
      <c r="AC685" s="11">
        <v>0</v>
      </c>
      <c r="AD685" s="11">
        <v>0</v>
      </c>
      <c r="AE685" s="11">
        <v>0</v>
      </c>
      <c r="AF685" s="11">
        <v>0</v>
      </c>
      <c r="AG685" s="11">
        <v>0</v>
      </c>
      <c r="AH685" s="11">
        <v>0</v>
      </c>
      <c r="AI685" s="11">
        <v>0</v>
      </c>
      <c r="AJ685" s="11">
        <v>0</v>
      </c>
      <c r="AK685" s="11">
        <v>0</v>
      </c>
      <c r="AL685" s="11">
        <v>0</v>
      </c>
      <c r="AM685" s="11">
        <v>0</v>
      </c>
      <c r="AN685" s="11">
        <v>0</v>
      </c>
      <c r="AO6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5" s="11">
        <f>Table_PBS_SQL_DB2_PBSSQL_PBS_NDP_Tina_CG_QtrlyPerformance_Final[[#This Row],[GOU REL]]+Table_PBS_SQL_DB2_PBSSQL_PBS_NDP_Tina_CG_QtrlyPerformance_Final[[#This Row],[EXT REL]]</f>
        <v>0</v>
      </c>
      <c r="AT685" s="11">
        <f>Table_PBS_SQL_DB2_PBSSQL_PBS_NDP_Tina_CG_QtrlyPerformance_Final[[#This Row],[GOU EXP]]+Table_PBS_SQL_DB2_PBSSQL_PBS_NDP_Tina_CG_QtrlyPerformance_Final[[#This Row],[EXT EXP]]</f>
        <v>0</v>
      </c>
      <c r="AU685" s="11" t="str">
        <f>IF(Table_PBS_SQL_DB2_PBSSQL_PBS_NDP_Tina_CG_QtrlyPerformance_Final[[#This Row],[Item_Code]]&gt;"300000", "Capital", "Recurrent")</f>
        <v>Recurrent</v>
      </c>
    </row>
    <row r="686" spans="1:47" x14ac:dyDescent="0.25">
      <c r="A686" t="s">
        <v>295</v>
      </c>
      <c r="B686" t="s">
        <v>296</v>
      </c>
      <c r="C686" t="s">
        <v>293</v>
      </c>
      <c r="D686" t="s">
        <v>1206</v>
      </c>
      <c r="E686" t="s">
        <v>31</v>
      </c>
      <c r="F686" t="s">
        <v>1207</v>
      </c>
      <c r="G686" t="s">
        <v>103</v>
      </c>
      <c r="H686" t="s">
        <v>1217</v>
      </c>
      <c r="I686" t="s">
        <v>467</v>
      </c>
      <c r="J686" t="s">
        <v>1221</v>
      </c>
      <c r="K686" t="s">
        <v>303</v>
      </c>
      <c r="L686" t="s">
        <v>1218</v>
      </c>
      <c r="M686" t="s">
        <v>1212</v>
      </c>
      <c r="N686" t="s">
        <v>1213</v>
      </c>
      <c r="O686" t="s">
        <v>922</v>
      </c>
      <c r="P686" t="s">
        <v>923</v>
      </c>
      <c r="Q686" s="11">
        <v>0</v>
      </c>
      <c r="R686" s="11">
        <v>0</v>
      </c>
      <c r="S686" s="11">
        <v>0</v>
      </c>
      <c r="T686" s="11">
        <v>0</v>
      </c>
      <c r="U686" s="11">
        <v>40000000</v>
      </c>
      <c r="V686" s="11">
        <v>0</v>
      </c>
      <c r="W686" s="11">
        <v>40000000</v>
      </c>
      <c r="X686" s="11">
        <v>0</v>
      </c>
      <c r="Y686" s="11">
        <v>0</v>
      </c>
      <c r="Z686" s="11">
        <v>0</v>
      </c>
      <c r="AA686" s="11">
        <v>0</v>
      </c>
      <c r="AB686" s="11">
        <v>0</v>
      </c>
      <c r="AC686" s="11">
        <v>15851250</v>
      </c>
      <c r="AD686" s="11">
        <v>10000000</v>
      </c>
      <c r="AE686" s="11">
        <v>0</v>
      </c>
      <c r="AF686" s="11">
        <v>0</v>
      </c>
      <c r="AG686" s="11">
        <v>10000000</v>
      </c>
      <c r="AH686" s="11">
        <v>10000000</v>
      </c>
      <c r="AI686" s="11">
        <v>0</v>
      </c>
      <c r="AJ686" s="11">
        <v>0</v>
      </c>
      <c r="AK686" s="11">
        <v>0</v>
      </c>
      <c r="AL686" s="11">
        <v>5851250</v>
      </c>
      <c r="AM686" s="11">
        <v>0</v>
      </c>
      <c r="AN686" s="11">
        <v>0</v>
      </c>
      <c r="AO6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25851250</v>
      </c>
      <c r="AP6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25851250</v>
      </c>
      <c r="AR6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6" s="11">
        <f>Table_PBS_SQL_DB2_PBSSQL_PBS_NDP_Tina_CG_QtrlyPerformance_Final[[#This Row],[GOU REL]]+Table_PBS_SQL_DB2_PBSSQL_PBS_NDP_Tina_CG_QtrlyPerformance_Final[[#This Row],[EXT REL]]</f>
        <v>25851250</v>
      </c>
      <c r="AT686" s="11">
        <f>Table_PBS_SQL_DB2_PBSSQL_PBS_NDP_Tina_CG_QtrlyPerformance_Final[[#This Row],[GOU EXP]]+Table_PBS_SQL_DB2_PBSSQL_PBS_NDP_Tina_CG_QtrlyPerformance_Final[[#This Row],[EXT EXP]]</f>
        <v>25851250</v>
      </c>
      <c r="AU686" s="11" t="str">
        <f>IF(Table_PBS_SQL_DB2_PBSSQL_PBS_NDP_Tina_CG_QtrlyPerformance_Final[[#This Row],[Item_Code]]&gt;"300000", "Capital", "Recurrent")</f>
        <v>Recurrent</v>
      </c>
    </row>
    <row r="687" spans="1:47" x14ac:dyDescent="0.25">
      <c r="A687" t="s">
        <v>220</v>
      </c>
      <c r="B687" t="s">
        <v>221</v>
      </c>
      <c r="C687" t="s">
        <v>218</v>
      </c>
      <c r="D687" t="s">
        <v>1254</v>
      </c>
      <c r="E687" t="s">
        <v>97</v>
      </c>
      <c r="F687" t="s">
        <v>1290</v>
      </c>
      <c r="G687" t="s">
        <v>75</v>
      </c>
      <c r="H687" t="s">
        <v>1291</v>
      </c>
      <c r="I687" t="s">
        <v>493</v>
      </c>
      <c r="J687" t="s">
        <v>1292</v>
      </c>
      <c r="K687" t="s">
        <v>236</v>
      </c>
      <c r="L687" t="s">
        <v>1304</v>
      </c>
      <c r="M687" t="s">
        <v>1825</v>
      </c>
      <c r="N687" t="s">
        <v>1826</v>
      </c>
      <c r="O687" t="s">
        <v>1028</v>
      </c>
      <c r="P687" t="s">
        <v>1029</v>
      </c>
      <c r="Q687" s="11">
        <v>0</v>
      </c>
      <c r="R687" s="11">
        <v>0</v>
      </c>
      <c r="S687" s="11">
        <v>0</v>
      </c>
      <c r="T687" s="11">
        <v>0</v>
      </c>
      <c r="U687" s="11">
        <v>180000000</v>
      </c>
      <c r="V687" s="11">
        <v>0</v>
      </c>
      <c r="W687" s="11">
        <v>180000000</v>
      </c>
      <c r="X687" s="11">
        <v>0</v>
      </c>
      <c r="Y687" s="11">
        <v>25000000</v>
      </c>
      <c r="Z687" s="11">
        <v>25000000</v>
      </c>
      <c r="AA687" s="11">
        <v>0</v>
      </c>
      <c r="AB687" s="11">
        <v>0</v>
      </c>
      <c r="AC687" s="11">
        <v>45000000</v>
      </c>
      <c r="AD687" s="11">
        <v>45000000</v>
      </c>
      <c r="AE687" s="11">
        <v>0</v>
      </c>
      <c r="AF687" s="11">
        <v>0</v>
      </c>
      <c r="AG687" s="11">
        <v>64800000</v>
      </c>
      <c r="AH687" s="11">
        <v>64800000</v>
      </c>
      <c r="AI687" s="11">
        <v>0</v>
      </c>
      <c r="AJ687" s="11">
        <v>0</v>
      </c>
      <c r="AK687" s="11">
        <v>45200000</v>
      </c>
      <c r="AL687" s="11">
        <v>45200000</v>
      </c>
      <c r="AM687" s="11">
        <v>0</v>
      </c>
      <c r="AN687" s="11">
        <v>0</v>
      </c>
      <c r="AO6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6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6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7" s="11">
        <f>Table_PBS_SQL_DB2_PBSSQL_PBS_NDP_Tina_CG_QtrlyPerformance_Final[[#This Row],[GOU REL]]+Table_PBS_SQL_DB2_PBSSQL_PBS_NDP_Tina_CG_QtrlyPerformance_Final[[#This Row],[EXT REL]]</f>
        <v>180000000</v>
      </c>
      <c r="AT687" s="11">
        <f>Table_PBS_SQL_DB2_PBSSQL_PBS_NDP_Tina_CG_QtrlyPerformance_Final[[#This Row],[GOU EXP]]+Table_PBS_SQL_DB2_PBSSQL_PBS_NDP_Tina_CG_QtrlyPerformance_Final[[#This Row],[EXT EXP]]</f>
        <v>180000000</v>
      </c>
      <c r="AU687" s="11" t="str">
        <f>IF(Table_PBS_SQL_DB2_PBSSQL_PBS_NDP_Tina_CG_QtrlyPerformance_Final[[#This Row],[Item_Code]]&gt;"300000", "Capital", "Recurrent")</f>
        <v>Recurrent</v>
      </c>
    </row>
    <row r="688" spans="1:47" x14ac:dyDescent="0.25">
      <c r="A688" t="s">
        <v>77</v>
      </c>
      <c r="B688" t="s">
        <v>78</v>
      </c>
      <c r="C688" t="s">
        <v>202</v>
      </c>
      <c r="D688" t="s">
        <v>1336</v>
      </c>
      <c r="E688" t="s">
        <v>75</v>
      </c>
      <c r="F688" t="s">
        <v>1349</v>
      </c>
      <c r="G688" t="s">
        <v>87</v>
      </c>
      <c r="H688" t="s">
        <v>881</v>
      </c>
      <c r="I688" t="s">
        <v>467</v>
      </c>
      <c r="J688" t="s">
        <v>1367</v>
      </c>
      <c r="K688" t="s">
        <v>80</v>
      </c>
      <c r="L688" t="s">
        <v>1368</v>
      </c>
      <c r="M688" t="s">
        <v>1827</v>
      </c>
      <c r="N688" t="s">
        <v>1828</v>
      </c>
      <c r="O688" t="s">
        <v>1002</v>
      </c>
      <c r="P688" t="s">
        <v>1003</v>
      </c>
      <c r="Q688" s="11">
        <v>0</v>
      </c>
      <c r="R688" s="11">
        <v>0</v>
      </c>
      <c r="S688" s="11">
        <v>0</v>
      </c>
      <c r="T688" s="11">
        <v>0</v>
      </c>
      <c r="U688" s="11">
        <v>40000000</v>
      </c>
      <c r="V688" s="11">
        <v>0</v>
      </c>
      <c r="W688" s="11">
        <v>40000000</v>
      </c>
      <c r="X688" s="11">
        <v>0</v>
      </c>
      <c r="Y688" s="11">
        <v>0</v>
      </c>
      <c r="Z688" s="11">
        <v>0</v>
      </c>
      <c r="AA688" s="11">
        <v>0</v>
      </c>
      <c r="AB688" s="11">
        <v>0</v>
      </c>
      <c r="AC688" s="11">
        <v>20000000</v>
      </c>
      <c r="AD688" s="11">
        <v>20000000</v>
      </c>
      <c r="AE688" s="11">
        <v>0</v>
      </c>
      <c r="AF688" s="11">
        <v>0</v>
      </c>
      <c r="AG688" s="11">
        <v>2000000</v>
      </c>
      <c r="AH688" s="11">
        <v>1100000</v>
      </c>
      <c r="AI688" s="11">
        <v>0</v>
      </c>
      <c r="AJ688" s="11">
        <v>0</v>
      </c>
      <c r="AK688" s="11">
        <v>0</v>
      </c>
      <c r="AL688" s="11">
        <v>900000</v>
      </c>
      <c r="AM688" s="11">
        <v>0</v>
      </c>
      <c r="AN688" s="11">
        <v>0</v>
      </c>
      <c r="AO6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22000000</v>
      </c>
      <c r="AP6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22000000</v>
      </c>
      <c r="AR6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8" s="11">
        <f>Table_PBS_SQL_DB2_PBSSQL_PBS_NDP_Tina_CG_QtrlyPerformance_Final[[#This Row],[GOU REL]]+Table_PBS_SQL_DB2_PBSSQL_PBS_NDP_Tina_CG_QtrlyPerformance_Final[[#This Row],[EXT REL]]</f>
        <v>22000000</v>
      </c>
      <c r="AT688" s="11">
        <f>Table_PBS_SQL_DB2_PBSSQL_PBS_NDP_Tina_CG_QtrlyPerformance_Final[[#This Row],[GOU EXP]]+Table_PBS_SQL_DB2_PBSSQL_PBS_NDP_Tina_CG_QtrlyPerformance_Final[[#This Row],[EXT EXP]]</f>
        <v>22000000</v>
      </c>
      <c r="AU688" s="11" t="str">
        <f>IF(Table_PBS_SQL_DB2_PBSSQL_PBS_NDP_Tina_CG_QtrlyPerformance_Final[[#This Row],[Item_Code]]&gt;"300000", "Capital", "Recurrent")</f>
        <v>Recurrent</v>
      </c>
    </row>
    <row r="689" spans="1:47" x14ac:dyDescent="0.25">
      <c r="A689" t="s">
        <v>77</v>
      </c>
      <c r="B689" t="s">
        <v>78</v>
      </c>
      <c r="C689" t="s">
        <v>202</v>
      </c>
      <c r="D689" t="s">
        <v>1336</v>
      </c>
      <c r="E689" t="s">
        <v>75</v>
      </c>
      <c r="F689" t="s">
        <v>1349</v>
      </c>
      <c r="G689" t="s">
        <v>75</v>
      </c>
      <c r="H689" t="s">
        <v>1338</v>
      </c>
      <c r="I689" t="s">
        <v>493</v>
      </c>
      <c r="J689" t="s">
        <v>1345</v>
      </c>
      <c r="K689" t="s">
        <v>1829</v>
      </c>
      <c r="L689" t="s">
        <v>1830</v>
      </c>
      <c r="M689" t="s">
        <v>1365</v>
      </c>
      <c r="N689" t="s">
        <v>1366</v>
      </c>
      <c r="O689" t="s">
        <v>922</v>
      </c>
      <c r="P689" t="s">
        <v>923</v>
      </c>
      <c r="Q689" s="11">
        <v>0</v>
      </c>
      <c r="R689" s="11">
        <v>0</v>
      </c>
      <c r="S689" s="11">
        <v>0</v>
      </c>
      <c r="T689" s="11">
        <v>0</v>
      </c>
      <c r="U689" s="11">
        <v>549000000</v>
      </c>
      <c r="V689" s="11">
        <v>0</v>
      </c>
      <c r="W689" s="11">
        <v>549000000</v>
      </c>
      <c r="X689" s="11">
        <v>0</v>
      </c>
      <c r="Y689" s="11">
        <v>0</v>
      </c>
      <c r="Z689" s="11">
        <v>0</v>
      </c>
      <c r="AA689" s="11">
        <v>0</v>
      </c>
      <c r="AB689" s="11">
        <v>0</v>
      </c>
      <c r="AC689" s="11">
        <v>150000000</v>
      </c>
      <c r="AD689" s="11">
        <v>150000000</v>
      </c>
      <c r="AE689" s="11">
        <v>0</v>
      </c>
      <c r="AF689" s="11">
        <v>0</v>
      </c>
      <c r="AG689" s="11">
        <v>0</v>
      </c>
      <c r="AH689" s="11">
        <v>0</v>
      </c>
      <c r="AI689" s="11">
        <v>0</v>
      </c>
      <c r="AJ689" s="11">
        <v>0</v>
      </c>
      <c r="AK689" s="11">
        <v>10000000</v>
      </c>
      <c r="AL689" s="11">
        <v>10000000</v>
      </c>
      <c r="AM689" s="11">
        <v>0</v>
      </c>
      <c r="AN689" s="11">
        <v>0</v>
      </c>
      <c r="AO6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6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160000000</v>
      </c>
      <c r="AR6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89" s="11">
        <f>Table_PBS_SQL_DB2_PBSSQL_PBS_NDP_Tina_CG_QtrlyPerformance_Final[[#This Row],[GOU REL]]+Table_PBS_SQL_DB2_PBSSQL_PBS_NDP_Tina_CG_QtrlyPerformance_Final[[#This Row],[EXT REL]]</f>
        <v>160000000</v>
      </c>
      <c r="AT689" s="11">
        <f>Table_PBS_SQL_DB2_PBSSQL_PBS_NDP_Tina_CG_QtrlyPerformance_Final[[#This Row],[GOU EXP]]+Table_PBS_SQL_DB2_PBSSQL_PBS_NDP_Tina_CG_QtrlyPerformance_Final[[#This Row],[EXT EXP]]</f>
        <v>160000000</v>
      </c>
      <c r="AU689" s="11" t="str">
        <f>IF(Table_PBS_SQL_DB2_PBSSQL_PBS_NDP_Tina_CG_QtrlyPerformance_Final[[#This Row],[Item_Code]]&gt;"300000", "Capital", "Recurrent")</f>
        <v>Recurrent</v>
      </c>
    </row>
    <row r="690" spans="1:47" x14ac:dyDescent="0.25">
      <c r="A690" t="s">
        <v>666</v>
      </c>
      <c r="B690" t="s">
        <v>667</v>
      </c>
      <c r="C690" t="s">
        <v>664</v>
      </c>
      <c r="D690" t="s">
        <v>913</v>
      </c>
      <c r="E690" t="s">
        <v>31</v>
      </c>
      <c r="F690" t="s">
        <v>914</v>
      </c>
      <c r="G690" t="s">
        <v>75</v>
      </c>
      <c r="H690" t="s">
        <v>915</v>
      </c>
      <c r="I690" t="s">
        <v>493</v>
      </c>
      <c r="J690" t="s">
        <v>915</v>
      </c>
      <c r="K690" t="s">
        <v>916</v>
      </c>
      <c r="L690" t="s">
        <v>917</v>
      </c>
      <c r="M690" t="s">
        <v>918</v>
      </c>
      <c r="N690" t="s">
        <v>919</v>
      </c>
      <c r="O690" t="s">
        <v>1004</v>
      </c>
      <c r="P690" t="s">
        <v>868</v>
      </c>
      <c r="Q690" s="11">
        <v>0</v>
      </c>
      <c r="R690" s="11">
        <v>0</v>
      </c>
      <c r="S690" s="11">
        <v>0</v>
      </c>
      <c r="T690" s="11">
        <v>0</v>
      </c>
      <c r="U690" s="11">
        <v>80000000</v>
      </c>
      <c r="V690" s="11">
        <v>0</v>
      </c>
      <c r="W690" s="11">
        <v>0</v>
      </c>
      <c r="X690" s="11">
        <v>80000000</v>
      </c>
      <c r="Y690" s="11">
        <v>0</v>
      </c>
      <c r="Z690" s="11">
        <v>0</v>
      </c>
      <c r="AA690" s="11">
        <v>0</v>
      </c>
      <c r="AB690" s="11">
        <v>0</v>
      </c>
      <c r="AC690" s="11">
        <v>0</v>
      </c>
      <c r="AD690" s="11">
        <v>0</v>
      </c>
      <c r="AE690" s="11">
        <v>0</v>
      </c>
      <c r="AF690" s="11">
        <v>0</v>
      </c>
      <c r="AG690" s="11">
        <v>0</v>
      </c>
      <c r="AH690" s="11">
        <v>0</v>
      </c>
      <c r="AI690" s="11">
        <v>0</v>
      </c>
      <c r="AJ690" s="11">
        <v>0</v>
      </c>
      <c r="AK690" s="11">
        <v>0</v>
      </c>
      <c r="AL690" s="11">
        <v>0</v>
      </c>
      <c r="AM690" s="11">
        <v>0</v>
      </c>
      <c r="AN690" s="11">
        <v>0</v>
      </c>
      <c r="AO6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0" s="11">
        <f>Table_PBS_SQL_DB2_PBSSQL_PBS_NDP_Tina_CG_QtrlyPerformance_Final[[#This Row],[GOU REL]]+Table_PBS_SQL_DB2_PBSSQL_PBS_NDP_Tina_CG_QtrlyPerformance_Final[[#This Row],[EXT REL]]</f>
        <v>0</v>
      </c>
      <c r="AT690" s="11">
        <f>Table_PBS_SQL_DB2_PBSSQL_PBS_NDP_Tina_CG_QtrlyPerformance_Final[[#This Row],[GOU EXP]]+Table_PBS_SQL_DB2_PBSSQL_PBS_NDP_Tina_CG_QtrlyPerformance_Final[[#This Row],[EXT EXP]]</f>
        <v>0</v>
      </c>
      <c r="AU690" s="11" t="str">
        <f>IF(Table_PBS_SQL_DB2_PBSSQL_PBS_NDP_Tina_CG_QtrlyPerformance_Final[[#This Row],[Item_Code]]&gt;"300000", "Capital", "Recurrent")</f>
        <v>Recurrent</v>
      </c>
    </row>
    <row r="691" spans="1:47" x14ac:dyDescent="0.25">
      <c r="A691" t="s">
        <v>59</v>
      </c>
      <c r="B691" t="s">
        <v>1677</v>
      </c>
      <c r="C691" t="s">
        <v>31</v>
      </c>
      <c r="D691" t="s">
        <v>1031</v>
      </c>
      <c r="E691" t="s">
        <v>75</v>
      </c>
      <c r="F691" t="s">
        <v>1042</v>
      </c>
      <c r="G691" t="s">
        <v>31</v>
      </c>
      <c r="H691" t="s">
        <v>1678</v>
      </c>
      <c r="I691" t="s">
        <v>511</v>
      </c>
      <c r="J691" t="s">
        <v>1679</v>
      </c>
      <c r="K691" t="s">
        <v>61</v>
      </c>
      <c r="L691" t="s">
        <v>1680</v>
      </c>
      <c r="M691" t="s">
        <v>1681</v>
      </c>
      <c r="N691" t="s">
        <v>1682</v>
      </c>
      <c r="O691" t="s">
        <v>1028</v>
      </c>
      <c r="P691" t="s">
        <v>1029</v>
      </c>
      <c r="Q691" s="11">
        <v>0</v>
      </c>
      <c r="R691" s="11">
        <v>0</v>
      </c>
      <c r="S691" s="11">
        <v>0</v>
      </c>
      <c r="T691" s="11">
        <v>0</v>
      </c>
      <c r="U691" s="11">
        <v>70871000</v>
      </c>
      <c r="V691" s="11">
        <v>0</v>
      </c>
      <c r="W691" s="11">
        <v>70871000</v>
      </c>
      <c r="X691" s="11">
        <v>0</v>
      </c>
      <c r="Y691" s="11">
        <v>0</v>
      </c>
      <c r="Z691" s="11">
        <v>0</v>
      </c>
      <c r="AA691" s="11">
        <v>0</v>
      </c>
      <c r="AB691" s="11">
        <v>0</v>
      </c>
      <c r="AC691" s="11">
        <v>28437000</v>
      </c>
      <c r="AD691" s="11">
        <v>22254600</v>
      </c>
      <c r="AE691" s="11">
        <v>0</v>
      </c>
      <c r="AF691" s="11">
        <v>0</v>
      </c>
      <c r="AG691" s="11">
        <v>42434000</v>
      </c>
      <c r="AH691" s="11">
        <v>42647800</v>
      </c>
      <c r="AI691" s="11">
        <v>0</v>
      </c>
      <c r="AJ691" s="11">
        <v>0</v>
      </c>
      <c r="AK691" s="11">
        <v>0</v>
      </c>
      <c r="AL691" s="11">
        <v>5968600</v>
      </c>
      <c r="AM691" s="11">
        <v>0</v>
      </c>
      <c r="AN691" s="11">
        <v>0</v>
      </c>
      <c r="AO6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70871000</v>
      </c>
      <c r="AP6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70871000</v>
      </c>
      <c r="AR6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1" s="11">
        <f>Table_PBS_SQL_DB2_PBSSQL_PBS_NDP_Tina_CG_QtrlyPerformance_Final[[#This Row],[GOU REL]]+Table_PBS_SQL_DB2_PBSSQL_PBS_NDP_Tina_CG_QtrlyPerformance_Final[[#This Row],[EXT REL]]</f>
        <v>70871000</v>
      </c>
      <c r="AT691" s="11">
        <f>Table_PBS_SQL_DB2_PBSSQL_PBS_NDP_Tina_CG_QtrlyPerformance_Final[[#This Row],[GOU EXP]]+Table_PBS_SQL_DB2_PBSSQL_PBS_NDP_Tina_CG_QtrlyPerformance_Final[[#This Row],[EXT EXP]]</f>
        <v>70871000</v>
      </c>
      <c r="AU691" s="11" t="str">
        <f>IF(Table_PBS_SQL_DB2_PBSSQL_PBS_NDP_Tina_CG_QtrlyPerformance_Final[[#This Row],[Item_Code]]&gt;"300000", "Capital", "Recurrent")</f>
        <v>Recurrent</v>
      </c>
    </row>
    <row r="692" spans="1:47" x14ac:dyDescent="0.25">
      <c r="A692" t="s">
        <v>220</v>
      </c>
      <c r="B692" t="s">
        <v>221</v>
      </c>
      <c r="C692" t="s">
        <v>218</v>
      </c>
      <c r="D692" t="s">
        <v>1254</v>
      </c>
      <c r="E692" t="s">
        <v>87</v>
      </c>
      <c r="F692" t="s">
        <v>1264</v>
      </c>
      <c r="G692" t="s">
        <v>31</v>
      </c>
      <c r="H692" t="s">
        <v>1265</v>
      </c>
      <c r="I692" t="s">
        <v>493</v>
      </c>
      <c r="J692" t="s">
        <v>1266</v>
      </c>
      <c r="K692" t="s">
        <v>224</v>
      </c>
      <c r="L692" t="s">
        <v>1267</v>
      </c>
      <c r="M692" t="s">
        <v>1268</v>
      </c>
      <c r="N692" t="s">
        <v>1269</v>
      </c>
      <c r="O692" t="s">
        <v>1005</v>
      </c>
      <c r="P692" t="s">
        <v>1006</v>
      </c>
      <c r="Q692" s="11">
        <v>0</v>
      </c>
      <c r="R692" s="11">
        <v>0</v>
      </c>
      <c r="S692" s="11">
        <v>0</v>
      </c>
      <c r="T692" s="11">
        <v>0</v>
      </c>
      <c r="U692" s="11">
        <v>150000000</v>
      </c>
      <c r="V692" s="11">
        <v>0</v>
      </c>
      <c r="W692" s="11">
        <v>150000000</v>
      </c>
      <c r="X692" s="11">
        <v>0</v>
      </c>
      <c r="Y692" s="11">
        <v>37500000</v>
      </c>
      <c r="Z692" s="11">
        <v>37500000</v>
      </c>
      <c r="AA692" s="11">
        <v>0</v>
      </c>
      <c r="AB692" s="11">
        <v>0</v>
      </c>
      <c r="AC692" s="11">
        <v>49500000</v>
      </c>
      <c r="AD692" s="11">
        <v>49500000</v>
      </c>
      <c r="AE692" s="11">
        <v>0</v>
      </c>
      <c r="AF692" s="11">
        <v>0</v>
      </c>
      <c r="AG692" s="11">
        <v>24000000</v>
      </c>
      <c r="AH692" s="11">
        <v>24000000</v>
      </c>
      <c r="AI692" s="11">
        <v>0</v>
      </c>
      <c r="AJ692" s="11">
        <v>0</v>
      </c>
      <c r="AK692" s="11">
        <v>39000000</v>
      </c>
      <c r="AL692" s="11">
        <v>39000000</v>
      </c>
      <c r="AM692" s="11">
        <v>0</v>
      </c>
      <c r="AN692" s="11">
        <v>0</v>
      </c>
      <c r="AO6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6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6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2" s="11">
        <f>Table_PBS_SQL_DB2_PBSSQL_PBS_NDP_Tina_CG_QtrlyPerformance_Final[[#This Row],[GOU REL]]+Table_PBS_SQL_DB2_PBSSQL_PBS_NDP_Tina_CG_QtrlyPerformance_Final[[#This Row],[EXT REL]]</f>
        <v>150000000</v>
      </c>
      <c r="AT692" s="11">
        <f>Table_PBS_SQL_DB2_PBSSQL_PBS_NDP_Tina_CG_QtrlyPerformance_Final[[#This Row],[GOU EXP]]+Table_PBS_SQL_DB2_PBSSQL_PBS_NDP_Tina_CG_QtrlyPerformance_Final[[#This Row],[EXT EXP]]</f>
        <v>150000000</v>
      </c>
      <c r="AU692" s="11" t="str">
        <f>IF(Table_PBS_SQL_DB2_PBSSQL_PBS_NDP_Tina_CG_QtrlyPerformance_Final[[#This Row],[Item_Code]]&gt;"300000", "Capital", "Recurrent")</f>
        <v>Recurrent</v>
      </c>
    </row>
    <row r="693" spans="1:47" x14ac:dyDescent="0.25">
      <c r="A693" t="s">
        <v>49</v>
      </c>
      <c r="B693" t="s">
        <v>1400</v>
      </c>
      <c r="C693" t="s">
        <v>119</v>
      </c>
      <c r="D693" t="s">
        <v>1456</v>
      </c>
      <c r="E693" t="s">
        <v>87</v>
      </c>
      <c r="F693" t="s">
        <v>1157</v>
      </c>
      <c r="G693" t="s">
        <v>75</v>
      </c>
      <c r="H693" t="s">
        <v>1414</v>
      </c>
      <c r="I693" t="s">
        <v>499</v>
      </c>
      <c r="J693" t="s">
        <v>1455</v>
      </c>
      <c r="K693" t="s">
        <v>1437</v>
      </c>
      <c r="L693" t="s">
        <v>1438</v>
      </c>
      <c r="M693" t="s">
        <v>1130</v>
      </c>
      <c r="N693" t="s">
        <v>1131</v>
      </c>
      <c r="O693" t="s">
        <v>904</v>
      </c>
      <c r="P693" t="s">
        <v>905</v>
      </c>
      <c r="Q693" s="11">
        <v>0</v>
      </c>
      <c r="R693" s="11">
        <v>0</v>
      </c>
      <c r="S693" s="11">
        <v>0</v>
      </c>
      <c r="T693" s="11">
        <v>0</v>
      </c>
      <c r="U693" s="11">
        <v>20000000</v>
      </c>
      <c r="V693" s="11">
        <v>0</v>
      </c>
      <c r="W693" s="11">
        <v>0</v>
      </c>
      <c r="X693" s="11">
        <v>0</v>
      </c>
      <c r="Y693" s="11">
        <v>0</v>
      </c>
      <c r="Z693" s="11">
        <v>0</v>
      </c>
      <c r="AA693" s="11">
        <v>0</v>
      </c>
      <c r="AB693" s="11">
        <v>0</v>
      </c>
      <c r="AC693" s="11">
        <v>0</v>
      </c>
      <c r="AD693" s="11">
        <v>0</v>
      </c>
      <c r="AE693" s="11">
        <v>0</v>
      </c>
      <c r="AF693" s="11">
        <v>0</v>
      </c>
      <c r="AG693" s="11">
        <v>0</v>
      </c>
      <c r="AH693" s="11">
        <v>0</v>
      </c>
      <c r="AI693" s="11">
        <v>0</v>
      </c>
      <c r="AJ693" s="11">
        <v>0</v>
      </c>
      <c r="AK693" s="11">
        <v>0</v>
      </c>
      <c r="AL693" s="11">
        <v>0</v>
      </c>
      <c r="AM693" s="11">
        <v>0</v>
      </c>
      <c r="AN693" s="11">
        <v>0</v>
      </c>
      <c r="AO6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6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3" s="11">
        <f>Table_PBS_SQL_DB2_PBSSQL_PBS_NDP_Tina_CG_QtrlyPerformance_Final[[#This Row],[GOU REL]]+Table_PBS_SQL_DB2_PBSSQL_PBS_NDP_Tina_CG_QtrlyPerformance_Final[[#This Row],[EXT REL]]</f>
        <v>0</v>
      </c>
      <c r="AT693" s="11">
        <f>Table_PBS_SQL_DB2_PBSSQL_PBS_NDP_Tina_CG_QtrlyPerformance_Final[[#This Row],[GOU EXP]]+Table_PBS_SQL_DB2_PBSSQL_PBS_NDP_Tina_CG_QtrlyPerformance_Final[[#This Row],[EXT EXP]]</f>
        <v>0</v>
      </c>
      <c r="AU693" s="11" t="str">
        <f>IF(Table_PBS_SQL_DB2_PBSSQL_PBS_NDP_Tina_CG_QtrlyPerformance_Final[[#This Row],[Item_Code]]&gt;"300000", "Capital", "Recurrent")</f>
        <v>Recurrent</v>
      </c>
    </row>
    <row r="694" spans="1:47" x14ac:dyDescent="0.25">
      <c r="A694" t="s">
        <v>393</v>
      </c>
      <c r="B694" t="s">
        <v>394</v>
      </c>
      <c r="C694" t="s">
        <v>293</v>
      </c>
      <c r="D694" t="s">
        <v>1206</v>
      </c>
      <c r="E694" t="s">
        <v>75</v>
      </c>
      <c r="F694" t="s">
        <v>1228</v>
      </c>
      <c r="G694" t="s">
        <v>31</v>
      </c>
      <c r="H694" t="s">
        <v>1831</v>
      </c>
      <c r="I694" t="s">
        <v>493</v>
      </c>
      <c r="J694" t="s">
        <v>1529</v>
      </c>
      <c r="K694" t="s">
        <v>395</v>
      </c>
      <c r="L694" t="s">
        <v>1832</v>
      </c>
      <c r="M694" t="s">
        <v>866</v>
      </c>
      <c r="N694" t="s">
        <v>867</v>
      </c>
      <c r="O694" t="s">
        <v>969</v>
      </c>
      <c r="P694" t="s">
        <v>970</v>
      </c>
      <c r="Q694" s="11">
        <v>0</v>
      </c>
      <c r="R694" s="11">
        <v>0</v>
      </c>
      <c r="S694" s="11">
        <v>0</v>
      </c>
      <c r="T694" s="11">
        <v>0</v>
      </c>
      <c r="U694" s="11">
        <v>3000000000</v>
      </c>
      <c r="V694" s="11">
        <v>0</v>
      </c>
      <c r="W694" s="11">
        <v>3000000000</v>
      </c>
      <c r="X694" s="11">
        <v>0</v>
      </c>
      <c r="Y694" s="11">
        <v>0</v>
      </c>
      <c r="Z694" s="11">
        <v>0</v>
      </c>
      <c r="AA694" s="11">
        <v>0</v>
      </c>
      <c r="AB694" s="11">
        <v>0</v>
      </c>
      <c r="AC694" s="11">
        <v>0</v>
      </c>
      <c r="AD694" s="11">
        <v>0</v>
      </c>
      <c r="AE694" s="11">
        <v>0</v>
      </c>
      <c r="AF694" s="11">
        <v>0</v>
      </c>
      <c r="AG694" s="11">
        <v>0</v>
      </c>
      <c r="AH694" s="11">
        <v>0</v>
      </c>
      <c r="AI694" s="11">
        <v>0</v>
      </c>
      <c r="AJ694" s="11">
        <v>0</v>
      </c>
      <c r="AK694" s="11">
        <v>3000000000</v>
      </c>
      <c r="AL694" s="11">
        <v>3000000000</v>
      </c>
      <c r="AM694" s="11">
        <v>0</v>
      </c>
      <c r="AN694" s="11">
        <v>0</v>
      </c>
      <c r="AO6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3000000000</v>
      </c>
      <c r="AP6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3000000000</v>
      </c>
      <c r="AR6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4" s="11">
        <f>Table_PBS_SQL_DB2_PBSSQL_PBS_NDP_Tina_CG_QtrlyPerformance_Final[[#This Row],[GOU REL]]+Table_PBS_SQL_DB2_PBSSQL_PBS_NDP_Tina_CG_QtrlyPerformance_Final[[#This Row],[EXT REL]]</f>
        <v>3000000000</v>
      </c>
      <c r="AT694" s="11">
        <f>Table_PBS_SQL_DB2_PBSSQL_PBS_NDP_Tina_CG_QtrlyPerformance_Final[[#This Row],[GOU EXP]]+Table_PBS_SQL_DB2_PBSSQL_PBS_NDP_Tina_CG_QtrlyPerformance_Final[[#This Row],[EXT EXP]]</f>
        <v>3000000000</v>
      </c>
      <c r="AU694" s="11" t="str">
        <f>IF(Table_PBS_SQL_DB2_PBSSQL_PBS_NDP_Tina_CG_QtrlyPerformance_Final[[#This Row],[Item_Code]]&gt;"300000", "Capital", "Recurrent")</f>
        <v>Recurrent</v>
      </c>
    </row>
    <row r="695" spans="1:47" x14ac:dyDescent="0.25">
      <c r="A695" t="s">
        <v>77</v>
      </c>
      <c r="B695" t="s">
        <v>78</v>
      </c>
      <c r="C695" t="s">
        <v>87</v>
      </c>
      <c r="D695" t="s">
        <v>1320</v>
      </c>
      <c r="E695" t="s">
        <v>75</v>
      </c>
      <c r="F695" t="s">
        <v>1329</v>
      </c>
      <c r="G695" t="s">
        <v>97</v>
      </c>
      <c r="H695" t="s">
        <v>1322</v>
      </c>
      <c r="I695" t="s">
        <v>499</v>
      </c>
      <c r="J695" t="s">
        <v>1330</v>
      </c>
      <c r="K695" t="s">
        <v>1331</v>
      </c>
      <c r="L695" t="s">
        <v>1332</v>
      </c>
      <c r="M695" t="s">
        <v>1334</v>
      </c>
      <c r="N695" t="s">
        <v>1335</v>
      </c>
      <c r="O695" t="s">
        <v>1005</v>
      </c>
      <c r="P695" t="s">
        <v>1006</v>
      </c>
      <c r="Q695" s="11">
        <v>0</v>
      </c>
      <c r="R695" s="11">
        <v>0</v>
      </c>
      <c r="S695" s="11">
        <v>0</v>
      </c>
      <c r="T695" s="11">
        <v>0</v>
      </c>
      <c r="U695" s="11">
        <v>500000000</v>
      </c>
      <c r="V695" s="11">
        <v>0</v>
      </c>
      <c r="W695" s="11">
        <v>500000000</v>
      </c>
      <c r="X695" s="11">
        <v>0</v>
      </c>
      <c r="Y695" s="11">
        <v>0</v>
      </c>
      <c r="Z695" s="11">
        <v>0</v>
      </c>
      <c r="AA695" s="11">
        <v>0</v>
      </c>
      <c r="AB695" s="11">
        <v>0</v>
      </c>
      <c r="AC695" s="11">
        <v>135000000</v>
      </c>
      <c r="AD695" s="11">
        <v>89230000</v>
      </c>
      <c r="AE695" s="11">
        <v>0</v>
      </c>
      <c r="AF695" s="11">
        <v>0</v>
      </c>
      <c r="AG695" s="11">
        <v>200000000</v>
      </c>
      <c r="AH695" s="11">
        <v>241157335</v>
      </c>
      <c r="AI695" s="11">
        <v>0</v>
      </c>
      <c r="AJ695" s="11">
        <v>0</v>
      </c>
      <c r="AK695" s="11">
        <v>165000000</v>
      </c>
      <c r="AL695" s="11">
        <v>169612668</v>
      </c>
      <c r="AM695" s="11">
        <v>0</v>
      </c>
      <c r="AN695" s="11">
        <v>0</v>
      </c>
      <c r="AO6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6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500000003</v>
      </c>
      <c r="AR6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5" s="11">
        <f>Table_PBS_SQL_DB2_PBSSQL_PBS_NDP_Tina_CG_QtrlyPerformance_Final[[#This Row],[GOU REL]]+Table_PBS_SQL_DB2_PBSSQL_PBS_NDP_Tina_CG_QtrlyPerformance_Final[[#This Row],[EXT REL]]</f>
        <v>500000000</v>
      </c>
      <c r="AT695" s="11">
        <f>Table_PBS_SQL_DB2_PBSSQL_PBS_NDP_Tina_CG_QtrlyPerformance_Final[[#This Row],[GOU EXP]]+Table_PBS_SQL_DB2_PBSSQL_PBS_NDP_Tina_CG_QtrlyPerformance_Final[[#This Row],[EXT EXP]]</f>
        <v>500000003</v>
      </c>
      <c r="AU695" s="11" t="str">
        <f>IF(Table_PBS_SQL_DB2_PBSSQL_PBS_NDP_Tina_CG_QtrlyPerformance_Final[[#This Row],[Item_Code]]&gt;"300000", "Capital", "Recurrent")</f>
        <v>Recurrent</v>
      </c>
    </row>
    <row r="696" spans="1:47" x14ac:dyDescent="0.25">
      <c r="A696" t="s">
        <v>161</v>
      </c>
      <c r="B696" t="s">
        <v>1535</v>
      </c>
      <c r="C696" t="s">
        <v>119</v>
      </c>
      <c r="D696" t="s">
        <v>885</v>
      </c>
      <c r="E696" t="s">
        <v>31</v>
      </c>
      <c r="F696" t="s">
        <v>886</v>
      </c>
      <c r="G696" t="s">
        <v>31</v>
      </c>
      <c r="H696" t="s">
        <v>1536</v>
      </c>
      <c r="I696" t="s">
        <v>467</v>
      </c>
      <c r="J696" t="s">
        <v>953</v>
      </c>
      <c r="K696" t="s">
        <v>163</v>
      </c>
      <c r="L696" t="s">
        <v>1537</v>
      </c>
      <c r="M696" t="s">
        <v>955</v>
      </c>
      <c r="N696" t="s">
        <v>956</v>
      </c>
      <c r="O696" t="s">
        <v>906</v>
      </c>
      <c r="P696" t="s">
        <v>907</v>
      </c>
      <c r="Q696" s="11">
        <v>0</v>
      </c>
      <c r="R696" s="11">
        <v>0</v>
      </c>
      <c r="S696" s="11">
        <v>0</v>
      </c>
      <c r="T696" s="11">
        <v>0</v>
      </c>
      <c r="U696" s="11">
        <v>23000000</v>
      </c>
      <c r="V696" s="11">
        <v>0</v>
      </c>
      <c r="W696" s="11">
        <v>23000000</v>
      </c>
      <c r="X696" s="11">
        <v>0</v>
      </c>
      <c r="Y696" s="11">
        <v>0</v>
      </c>
      <c r="Z696" s="11">
        <v>0</v>
      </c>
      <c r="AA696" s="11">
        <v>0</v>
      </c>
      <c r="AB696" s="11">
        <v>0</v>
      </c>
      <c r="AC696" s="11">
        <v>8000000</v>
      </c>
      <c r="AD696" s="11">
        <v>5724999</v>
      </c>
      <c r="AE696" s="11">
        <v>0</v>
      </c>
      <c r="AF696" s="11">
        <v>0</v>
      </c>
      <c r="AG696" s="11">
        <v>2500000</v>
      </c>
      <c r="AH696" s="11">
        <v>2076800</v>
      </c>
      <c r="AI696" s="11">
        <v>0</v>
      </c>
      <c r="AJ696" s="11">
        <v>0</v>
      </c>
      <c r="AK696" s="11">
        <v>0</v>
      </c>
      <c r="AL696" s="11">
        <v>321020</v>
      </c>
      <c r="AM696" s="11">
        <v>0</v>
      </c>
      <c r="AN696" s="11">
        <v>0</v>
      </c>
      <c r="AO6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10500000</v>
      </c>
      <c r="AP6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8122819</v>
      </c>
      <c r="AR6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6" s="11">
        <f>Table_PBS_SQL_DB2_PBSSQL_PBS_NDP_Tina_CG_QtrlyPerformance_Final[[#This Row],[GOU REL]]+Table_PBS_SQL_DB2_PBSSQL_PBS_NDP_Tina_CG_QtrlyPerformance_Final[[#This Row],[EXT REL]]</f>
        <v>10500000</v>
      </c>
      <c r="AT696" s="11">
        <f>Table_PBS_SQL_DB2_PBSSQL_PBS_NDP_Tina_CG_QtrlyPerformance_Final[[#This Row],[GOU EXP]]+Table_PBS_SQL_DB2_PBSSQL_PBS_NDP_Tina_CG_QtrlyPerformance_Final[[#This Row],[EXT EXP]]</f>
        <v>8122819</v>
      </c>
      <c r="AU696" s="11" t="str">
        <f>IF(Table_PBS_SQL_DB2_PBSSQL_PBS_NDP_Tina_CG_QtrlyPerformance_Final[[#This Row],[Item_Code]]&gt;"300000", "Capital", "Recurrent")</f>
        <v>Recurrent</v>
      </c>
    </row>
    <row r="697" spans="1:47" x14ac:dyDescent="0.25">
      <c r="A697" t="s">
        <v>666</v>
      </c>
      <c r="B697" t="s">
        <v>667</v>
      </c>
      <c r="C697" t="s">
        <v>664</v>
      </c>
      <c r="D697" t="s">
        <v>913</v>
      </c>
      <c r="E697" t="s">
        <v>31</v>
      </c>
      <c r="F697" t="s">
        <v>914</v>
      </c>
      <c r="G697" t="s">
        <v>75</v>
      </c>
      <c r="H697" t="s">
        <v>915</v>
      </c>
      <c r="I697" t="s">
        <v>493</v>
      </c>
      <c r="J697" t="s">
        <v>915</v>
      </c>
      <c r="K697" t="s">
        <v>1833</v>
      </c>
      <c r="L697" t="s">
        <v>1834</v>
      </c>
      <c r="M697" t="s">
        <v>1835</v>
      </c>
      <c r="N697" t="s">
        <v>1836</v>
      </c>
      <c r="O697" t="s">
        <v>920</v>
      </c>
      <c r="P697" t="s">
        <v>921</v>
      </c>
      <c r="Q697" s="11">
        <v>0</v>
      </c>
      <c r="R697" s="11">
        <v>0</v>
      </c>
      <c r="S697" s="11">
        <v>0</v>
      </c>
      <c r="T697" s="11">
        <v>0</v>
      </c>
      <c r="U697" s="11">
        <v>200000000</v>
      </c>
      <c r="V697" s="11">
        <v>0</v>
      </c>
      <c r="W697" s="11">
        <v>200000000</v>
      </c>
      <c r="X697" s="11">
        <v>0</v>
      </c>
      <c r="Y697" s="11">
        <v>0</v>
      </c>
      <c r="Z697" s="11">
        <v>0</v>
      </c>
      <c r="AA697" s="11">
        <v>0</v>
      </c>
      <c r="AB697" s="11">
        <v>0</v>
      </c>
      <c r="AC697" s="11">
        <v>0</v>
      </c>
      <c r="AD697" s="11">
        <v>0</v>
      </c>
      <c r="AE697" s="11">
        <v>0</v>
      </c>
      <c r="AF697" s="11">
        <v>0</v>
      </c>
      <c r="AG697" s="11">
        <v>200000000</v>
      </c>
      <c r="AH697" s="11">
        <v>0</v>
      </c>
      <c r="AI697" s="11">
        <v>0</v>
      </c>
      <c r="AJ697" s="11">
        <v>0</v>
      </c>
      <c r="AK697" s="11">
        <v>0</v>
      </c>
      <c r="AL697" s="11">
        <v>0</v>
      </c>
      <c r="AM697" s="11">
        <v>0</v>
      </c>
      <c r="AN697" s="11">
        <v>0</v>
      </c>
      <c r="AO6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6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6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7" s="11">
        <f>Table_PBS_SQL_DB2_PBSSQL_PBS_NDP_Tina_CG_QtrlyPerformance_Final[[#This Row],[GOU REL]]+Table_PBS_SQL_DB2_PBSSQL_PBS_NDP_Tina_CG_QtrlyPerformance_Final[[#This Row],[EXT REL]]</f>
        <v>200000000</v>
      </c>
      <c r="AT697" s="11">
        <f>Table_PBS_SQL_DB2_PBSSQL_PBS_NDP_Tina_CG_QtrlyPerformance_Final[[#This Row],[GOU EXP]]+Table_PBS_SQL_DB2_PBSSQL_PBS_NDP_Tina_CG_QtrlyPerformance_Final[[#This Row],[EXT EXP]]</f>
        <v>0</v>
      </c>
      <c r="AU697" s="11" t="str">
        <f>IF(Table_PBS_SQL_DB2_PBSSQL_PBS_NDP_Tina_CG_QtrlyPerformance_Final[[#This Row],[Item_Code]]&gt;"300000", "Capital", "Recurrent")</f>
        <v>Recurrent</v>
      </c>
    </row>
    <row r="698" spans="1:47" x14ac:dyDescent="0.25">
      <c r="A698" t="s">
        <v>59</v>
      </c>
      <c r="B698" t="s">
        <v>1677</v>
      </c>
      <c r="C698" t="s">
        <v>31</v>
      </c>
      <c r="D698" t="s">
        <v>1031</v>
      </c>
      <c r="E698" t="s">
        <v>75</v>
      </c>
      <c r="F698" t="s">
        <v>1042</v>
      </c>
      <c r="G698" t="s">
        <v>31</v>
      </c>
      <c r="H698" t="s">
        <v>1678</v>
      </c>
      <c r="I698" t="s">
        <v>305</v>
      </c>
      <c r="J698" t="s">
        <v>1689</v>
      </c>
      <c r="K698" t="s">
        <v>1690</v>
      </c>
      <c r="L698" t="s">
        <v>1691</v>
      </c>
      <c r="M698" t="s">
        <v>1683</v>
      </c>
      <c r="N698" t="s">
        <v>1684</v>
      </c>
      <c r="O698" t="s">
        <v>1124</v>
      </c>
      <c r="P698" t="s">
        <v>1125</v>
      </c>
      <c r="Q698" s="11">
        <v>0</v>
      </c>
      <c r="R698" s="11">
        <v>0</v>
      </c>
      <c r="S698" s="11">
        <v>0</v>
      </c>
      <c r="T698" s="11">
        <v>0</v>
      </c>
      <c r="U698" s="11">
        <v>30000000</v>
      </c>
      <c r="V698" s="11">
        <v>0</v>
      </c>
      <c r="W698" s="11">
        <v>30000000</v>
      </c>
      <c r="X698" s="11">
        <v>0</v>
      </c>
      <c r="Y698" s="11">
        <v>0</v>
      </c>
      <c r="Z698" s="11">
        <v>0</v>
      </c>
      <c r="AA698" s="11">
        <v>0</v>
      </c>
      <c r="AB698" s="11">
        <v>0</v>
      </c>
      <c r="AC698" s="11">
        <v>15000000</v>
      </c>
      <c r="AD698" s="11">
        <v>15000000</v>
      </c>
      <c r="AE698" s="11">
        <v>0</v>
      </c>
      <c r="AF698" s="11">
        <v>0</v>
      </c>
      <c r="AG698" s="11">
        <v>0</v>
      </c>
      <c r="AH698" s="11">
        <v>0</v>
      </c>
      <c r="AI698" s="11">
        <v>0</v>
      </c>
      <c r="AJ698" s="11">
        <v>0</v>
      </c>
      <c r="AK698" s="11">
        <v>0</v>
      </c>
      <c r="AL698" s="11">
        <v>0</v>
      </c>
      <c r="AM698" s="11">
        <v>0</v>
      </c>
      <c r="AN698" s="11">
        <v>0</v>
      </c>
      <c r="AO6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6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6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8" s="11">
        <f>Table_PBS_SQL_DB2_PBSSQL_PBS_NDP_Tina_CG_QtrlyPerformance_Final[[#This Row],[GOU REL]]+Table_PBS_SQL_DB2_PBSSQL_PBS_NDP_Tina_CG_QtrlyPerformance_Final[[#This Row],[EXT REL]]</f>
        <v>15000000</v>
      </c>
      <c r="AT698" s="11">
        <f>Table_PBS_SQL_DB2_PBSSQL_PBS_NDP_Tina_CG_QtrlyPerformance_Final[[#This Row],[GOU EXP]]+Table_PBS_SQL_DB2_PBSSQL_PBS_NDP_Tina_CG_QtrlyPerformance_Final[[#This Row],[EXT EXP]]</f>
        <v>15000000</v>
      </c>
      <c r="AU698" s="11" t="str">
        <f>IF(Table_PBS_SQL_DB2_PBSSQL_PBS_NDP_Tina_CG_QtrlyPerformance_Final[[#This Row],[Item_Code]]&gt;"300000", "Capital", "Recurrent")</f>
        <v>Recurrent</v>
      </c>
    </row>
    <row r="699" spans="1:47" x14ac:dyDescent="0.25">
      <c r="A699" t="s">
        <v>49</v>
      </c>
      <c r="B699" t="s">
        <v>1400</v>
      </c>
      <c r="C699" t="s">
        <v>119</v>
      </c>
      <c r="D699" t="s">
        <v>885</v>
      </c>
      <c r="E699" t="s">
        <v>31</v>
      </c>
      <c r="F699" t="s">
        <v>886</v>
      </c>
      <c r="G699" t="s">
        <v>97</v>
      </c>
      <c r="H699" t="s">
        <v>881</v>
      </c>
      <c r="I699" t="s">
        <v>666</v>
      </c>
      <c r="J699" t="s">
        <v>1440</v>
      </c>
      <c r="K699" t="s">
        <v>1437</v>
      </c>
      <c r="L699" t="s">
        <v>1438</v>
      </c>
      <c r="M699" t="s">
        <v>1373</v>
      </c>
      <c r="N699" t="s">
        <v>1374</v>
      </c>
      <c r="O699" t="s">
        <v>1028</v>
      </c>
      <c r="P699" t="s">
        <v>1029</v>
      </c>
      <c r="Q699" s="11">
        <v>0</v>
      </c>
      <c r="R699" s="11">
        <v>0</v>
      </c>
      <c r="S699" s="11">
        <v>0</v>
      </c>
      <c r="T699" s="11">
        <v>0</v>
      </c>
      <c r="U699" s="11">
        <v>40000000</v>
      </c>
      <c r="V699" s="11">
        <v>0</v>
      </c>
      <c r="W699" s="11">
        <v>40000000</v>
      </c>
      <c r="X699" s="11">
        <v>0</v>
      </c>
      <c r="Y699" s="11">
        <v>0</v>
      </c>
      <c r="Z699" s="11">
        <v>0</v>
      </c>
      <c r="AA699" s="11">
        <v>0</v>
      </c>
      <c r="AB699" s="11">
        <v>0</v>
      </c>
      <c r="AC699" s="11">
        <v>0</v>
      </c>
      <c r="AD699" s="11">
        <v>0</v>
      </c>
      <c r="AE699" s="11">
        <v>0</v>
      </c>
      <c r="AF699" s="11">
        <v>0</v>
      </c>
      <c r="AG699" s="11">
        <v>10000000</v>
      </c>
      <c r="AH699" s="11">
        <v>9980000</v>
      </c>
      <c r="AI699" s="11">
        <v>0</v>
      </c>
      <c r="AJ699" s="11">
        <v>0</v>
      </c>
      <c r="AK699" s="11">
        <v>30000000</v>
      </c>
      <c r="AL699" s="11">
        <v>30020000</v>
      </c>
      <c r="AM699" s="11">
        <v>0</v>
      </c>
      <c r="AN699" s="11">
        <v>0</v>
      </c>
      <c r="AO6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6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6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6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699" s="11">
        <f>Table_PBS_SQL_DB2_PBSSQL_PBS_NDP_Tina_CG_QtrlyPerformance_Final[[#This Row],[GOU REL]]+Table_PBS_SQL_DB2_PBSSQL_PBS_NDP_Tina_CG_QtrlyPerformance_Final[[#This Row],[EXT REL]]</f>
        <v>40000000</v>
      </c>
      <c r="AT699" s="11">
        <f>Table_PBS_SQL_DB2_PBSSQL_PBS_NDP_Tina_CG_QtrlyPerformance_Final[[#This Row],[GOU EXP]]+Table_PBS_SQL_DB2_PBSSQL_PBS_NDP_Tina_CG_QtrlyPerformance_Final[[#This Row],[EXT EXP]]</f>
        <v>40000000</v>
      </c>
      <c r="AU699" s="11" t="str">
        <f>IF(Table_PBS_SQL_DB2_PBSSQL_PBS_NDP_Tina_CG_QtrlyPerformance_Final[[#This Row],[Item_Code]]&gt;"300000", "Capital", "Recurrent")</f>
        <v>Recurrent</v>
      </c>
    </row>
    <row r="700" spans="1:47" x14ac:dyDescent="0.25">
      <c r="A700" t="s">
        <v>49</v>
      </c>
      <c r="B700" t="s">
        <v>1400</v>
      </c>
      <c r="C700" t="s">
        <v>119</v>
      </c>
      <c r="D700" t="s">
        <v>885</v>
      </c>
      <c r="E700" t="s">
        <v>87</v>
      </c>
      <c r="F700" t="s">
        <v>1157</v>
      </c>
      <c r="G700" t="s">
        <v>75</v>
      </c>
      <c r="H700" t="s">
        <v>1414</v>
      </c>
      <c r="I700" t="s">
        <v>493</v>
      </c>
      <c r="J700" t="s">
        <v>1415</v>
      </c>
      <c r="K700" t="s">
        <v>1444</v>
      </c>
      <c r="L700" t="s">
        <v>1445</v>
      </c>
      <c r="M700" t="s">
        <v>1130</v>
      </c>
      <c r="N700" t="s">
        <v>1131</v>
      </c>
      <c r="O700" t="s">
        <v>922</v>
      </c>
      <c r="P700" t="s">
        <v>923</v>
      </c>
      <c r="Q700" s="11">
        <v>0</v>
      </c>
      <c r="R700" s="11">
        <v>0</v>
      </c>
      <c r="S700" s="11">
        <v>0</v>
      </c>
      <c r="T700" s="11">
        <v>0</v>
      </c>
      <c r="U700" s="11">
        <v>52000000</v>
      </c>
      <c r="V700" s="11">
        <v>0</v>
      </c>
      <c r="W700" s="11">
        <v>52000000</v>
      </c>
      <c r="X700" s="11">
        <v>0</v>
      </c>
      <c r="Y700" s="11">
        <v>0</v>
      </c>
      <c r="Z700" s="11">
        <v>0</v>
      </c>
      <c r="AA700" s="11">
        <v>0</v>
      </c>
      <c r="AB700" s="11">
        <v>0</v>
      </c>
      <c r="AC700" s="11">
        <v>13000000</v>
      </c>
      <c r="AD700" s="11">
        <v>11933750</v>
      </c>
      <c r="AE700" s="11">
        <v>0</v>
      </c>
      <c r="AF700" s="11">
        <v>0</v>
      </c>
      <c r="AG700" s="11">
        <v>13000000</v>
      </c>
      <c r="AH700" s="11">
        <v>13066250</v>
      </c>
      <c r="AI700" s="11">
        <v>0</v>
      </c>
      <c r="AJ700" s="11">
        <v>0</v>
      </c>
      <c r="AK700" s="11">
        <v>6000000</v>
      </c>
      <c r="AL700" s="11">
        <v>7000000</v>
      </c>
      <c r="AM700" s="11">
        <v>0</v>
      </c>
      <c r="AN700" s="11">
        <v>0</v>
      </c>
      <c r="AO7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32000000</v>
      </c>
      <c r="AP7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32000000</v>
      </c>
      <c r="AR7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0" s="11">
        <f>Table_PBS_SQL_DB2_PBSSQL_PBS_NDP_Tina_CG_QtrlyPerformance_Final[[#This Row],[GOU REL]]+Table_PBS_SQL_DB2_PBSSQL_PBS_NDP_Tina_CG_QtrlyPerformance_Final[[#This Row],[EXT REL]]</f>
        <v>32000000</v>
      </c>
      <c r="AT700" s="11">
        <f>Table_PBS_SQL_DB2_PBSSQL_PBS_NDP_Tina_CG_QtrlyPerformance_Final[[#This Row],[GOU EXP]]+Table_PBS_SQL_DB2_PBSSQL_PBS_NDP_Tina_CG_QtrlyPerformance_Final[[#This Row],[EXT EXP]]</f>
        <v>32000000</v>
      </c>
      <c r="AU700" s="11" t="str">
        <f>IF(Table_PBS_SQL_DB2_PBSSQL_PBS_NDP_Tina_CG_QtrlyPerformance_Final[[#This Row],[Item_Code]]&gt;"300000", "Capital", "Recurrent")</f>
        <v>Recurrent</v>
      </c>
    </row>
    <row r="701" spans="1:47" x14ac:dyDescent="0.25">
      <c r="A701" t="s">
        <v>33</v>
      </c>
      <c r="B701" t="s">
        <v>34</v>
      </c>
      <c r="C701" t="s">
        <v>31</v>
      </c>
      <c r="D701" t="s">
        <v>1031</v>
      </c>
      <c r="E701" t="s">
        <v>75</v>
      </c>
      <c r="F701" t="s">
        <v>1042</v>
      </c>
      <c r="G701" t="s">
        <v>97</v>
      </c>
      <c r="H701" t="s">
        <v>1089</v>
      </c>
      <c r="I701" t="s">
        <v>493</v>
      </c>
      <c r="J701" t="s">
        <v>1106</v>
      </c>
      <c r="K701" t="s">
        <v>35</v>
      </c>
      <c r="L701" t="s">
        <v>1090</v>
      </c>
      <c r="M701" t="s">
        <v>1091</v>
      </c>
      <c r="N701" t="s">
        <v>1092</v>
      </c>
      <c r="O701" t="s">
        <v>1005</v>
      </c>
      <c r="P701" t="s">
        <v>1006</v>
      </c>
      <c r="Q701" s="11">
        <v>0</v>
      </c>
      <c r="R701" s="11">
        <v>0</v>
      </c>
      <c r="S701" s="11">
        <v>0</v>
      </c>
      <c r="T701" s="11">
        <v>0</v>
      </c>
      <c r="U701" s="11">
        <v>1600000000</v>
      </c>
      <c r="V701" s="11">
        <v>0</v>
      </c>
      <c r="W701" s="11">
        <v>0</v>
      </c>
      <c r="X701" s="11">
        <v>1600000000</v>
      </c>
      <c r="Y701" s="11">
        <v>0</v>
      </c>
      <c r="Z701" s="11">
        <v>0</v>
      </c>
      <c r="AA701" s="11">
        <v>0</v>
      </c>
      <c r="AB701" s="11">
        <v>0</v>
      </c>
      <c r="AC701" s="11">
        <v>0</v>
      </c>
      <c r="AD701" s="11">
        <v>0</v>
      </c>
      <c r="AE701" s="11">
        <v>0</v>
      </c>
      <c r="AF701" s="11">
        <v>0</v>
      </c>
      <c r="AG701" s="11">
        <v>0</v>
      </c>
      <c r="AH701" s="11">
        <v>0</v>
      </c>
      <c r="AI701" s="11">
        <v>0</v>
      </c>
      <c r="AJ701" s="11">
        <v>0</v>
      </c>
      <c r="AK701" s="11">
        <v>0</v>
      </c>
      <c r="AL701" s="11">
        <v>0</v>
      </c>
      <c r="AM701" s="11">
        <v>0</v>
      </c>
      <c r="AN701" s="11">
        <v>0</v>
      </c>
      <c r="AO7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1" s="11">
        <f>Table_PBS_SQL_DB2_PBSSQL_PBS_NDP_Tina_CG_QtrlyPerformance_Final[[#This Row],[GOU REL]]+Table_PBS_SQL_DB2_PBSSQL_PBS_NDP_Tina_CG_QtrlyPerformance_Final[[#This Row],[EXT REL]]</f>
        <v>0</v>
      </c>
      <c r="AT701" s="11">
        <f>Table_PBS_SQL_DB2_PBSSQL_PBS_NDP_Tina_CG_QtrlyPerformance_Final[[#This Row],[GOU EXP]]+Table_PBS_SQL_DB2_PBSSQL_PBS_NDP_Tina_CG_QtrlyPerformance_Final[[#This Row],[EXT EXP]]</f>
        <v>0</v>
      </c>
      <c r="AU701" s="11" t="str">
        <f>IF(Table_PBS_SQL_DB2_PBSSQL_PBS_NDP_Tina_CG_QtrlyPerformance_Final[[#This Row],[Item_Code]]&gt;"300000", "Capital", "Recurrent")</f>
        <v>Recurrent</v>
      </c>
    </row>
    <row r="702" spans="1:47" x14ac:dyDescent="0.25">
      <c r="A702" t="s">
        <v>49</v>
      </c>
      <c r="B702" t="s">
        <v>1400</v>
      </c>
      <c r="C702" t="s">
        <v>119</v>
      </c>
      <c r="D702" t="s">
        <v>1456</v>
      </c>
      <c r="E702" t="s">
        <v>87</v>
      </c>
      <c r="F702" t="s">
        <v>1157</v>
      </c>
      <c r="G702" t="s">
        <v>75</v>
      </c>
      <c r="H702" t="s">
        <v>1414</v>
      </c>
      <c r="I702" t="s">
        <v>499</v>
      </c>
      <c r="J702" t="s">
        <v>1455</v>
      </c>
      <c r="K702" t="s">
        <v>1437</v>
      </c>
      <c r="L702" t="s">
        <v>1438</v>
      </c>
      <c r="M702" t="s">
        <v>1130</v>
      </c>
      <c r="N702" t="s">
        <v>1131</v>
      </c>
      <c r="O702" t="s">
        <v>1120</v>
      </c>
      <c r="P702" t="s">
        <v>1121</v>
      </c>
      <c r="Q702" s="11">
        <v>0</v>
      </c>
      <c r="R702" s="11">
        <v>0</v>
      </c>
      <c r="S702" s="11">
        <v>0</v>
      </c>
      <c r="T702" s="11">
        <v>0</v>
      </c>
      <c r="U702" s="11">
        <v>5000000</v>
      </c>
      <c r="V702" s="11">
        <v>0</v>
      </c>
      <c r="W702" s="11">
        <v>0</v>
      </c>
      <c r="X702" s="11">
        <v>0</v>
      </c>
      <c r="Y702" s="11">
        <v>0</v>
      </c>
      <c r="Z702" s="11">
        <v>0</v>
      </c>
      <c r="AA702" s="11">
        <v>0</v>
      </c>
      <c r="AB702" s="11">
        <v>0</v>
      </c>
      <c r="AC702" s="11">
        <v>0</v>
      </c>
      <c r="AD702" s="11">
        <v>0</v>
      </c>
      <c r="AE702" s="11">
        <v>0</v>
      </c>
      <c r="AF702" s="11">
        <v>0</v>
      </c>
      <c r="AG702" s="11">
        <v>0</v>
      </c>
      <c r="AH702" s="11">
        <v>0</v>
      </c>
      <c r="AI702" s="11">
        <v>0</v>
      </c>
      <c r="AJ702" s="11">
        <v>0</v>
      </c>
      <c r="AK702" s="11">
        <v>0</v>
      </c>
      <c r="AL702" s="11">
        <v>0</v>
      </c>
      <c r="AM702" s="11">
        <v>0</v>
      </c>
      <c r="AN702" s="11">
        <v>0</v>
      </c>
      <c r="AO7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2" s="11">
        <f>Table_PBS_SQL_DB2_PBSSQL_PBS_NDP_Tina_CG_QtrlyPerformance_Final[[#This Row],[GOU REL]]+Table_PBS_SQL_DB2_PBSSQL_PBS_NDP_Tina_CG_QtrlyPerformance_Final[[#This Row],[EXT REL]]</f>
        <v>0</v>
      </c>
      <c r="AT702" s="11">
        <f>Table_PBS_SQL_DB2_PBSSQL_PBS_NDP_Tina_CG_QtrlyPerformance_Final[[#This Row],[GOU EXP]]+Table_PBS_SQL_DB2_PBSSQL_PBS_NDP_Tina_CG_QtrlyPerformance_Final[[#This Row],[EXT EXP]]</f>
        <v>0</v>
      </c>
      <c r="AU702" s="11" t="str">
        <f>IF(Table_PBS_SQL_DB2_PBSSQL_PBS_NDP_Tina_CG_QtrlyPerformance_Final[[#This Row],[Item_Code]]&gt;"300000", "Capital", "Recurrent")</f>
        <v>Recurrent</v>
      </c>
    </row>
    <row r="703" spans="1:47" x14ac:dyDescent="0.25">
      <c r="A703" t="s">
        <v>77</v>
      </c>
      <c r="B703" t="s">
        <v>78</v>
      </c>
      <c r="C703" t="s">
        <v>75</v>
      </c>
      <c r="D703" t="s">
        <v>1307</v>
      </c>
      <c r="E703" t="s">
        <v>31</v>
      </c>
      <c r="F703" t="s">
        <v>1308</v>
      </c>
      <c r="G703" t="s">
        <v>31</v>
      </c>
      <c r="H703" t="s">
        <v>1309</v>
      </c>
      <c r="I703" t="s">
        <v>493</v>
      </c>
      <c r="J703" t="s">
        <v>1310</v>
      </c>
      <c r="K703" t="s">
        <v>1311</v>
      </c>
      <c r="L703" t="s">
        <v>1312</v>
      </c>
      <c r="M703" t="s">
        <v>1313</v>
      </c>
      <c r="N703" t="s">
        <v>1314</v>
      </c>
      <c r="O703" t="s">
        <v>906</v>
      </c>
      <c r="P703" t="s">
        <v>907</v>
      </c>
      <c r="Q703" s="11">
        <v>0</v>
      </c>
      <c r="R703" s="11">
        <v>0</v>
      </c>
      <c r="S703" s="11">
        <v>0</v>
      </c>
      <c r="T703" s="11">
        <v>0</v>
      </c>
      <c r="U703" s="11">
        <v>120000000</v>
      </c>
      <c r="V703" s="11">
        <v>0</v>
      </c>
      <c r="W703" s="11">
        <v>120000000</v>
      </c>
      <c r="X703" s="11">
        <v>0</v>
      </c>
      <c r="Y703" s="11">
        <v>0</v>
      </c>
      <c r="Z703" s="11">
        <v>0</v>
      </c>
      <c r="AA703" s="11">
        <v>0</v>
      </c>
      <c r="AB703" s="11">
        <v>0</v>
      </c>
      <c r="AC703" s="11">
        <v>30000000</v>
      </c>
      <c r="AD703" s="11">
        <v>0</v>
      </c>
      <c r="AE703" s="11">
        <v>0</v>
      </c>
      <c r="AF703" s="11">
        <v>0</v>
      </c>
      <c r="AG703" s="11">
        <v>9000000</v>
      </c>
      <c r="AH703" s="11">
        <v>0</v>
      </c>
      <c r="AI703" s="11">
        <v>0</v>
      </c>
      <c r="AJ703" s="11">
        <v>0</v>
      </c>
      <c r="AK703" s="11">
        <v>10854000</v>
      </c>
      <c r="AL703" s="11">
        <v>49854001</v>
      </c>
      <c r="AM703" s="11">
        <v>0</v>
      </c>
      <c r="AN703" s="11">
        <v>0</v>
      </c>
      <c r="AO7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49854000</v>
      </c>
      <c r="AP7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49854001</v>
      </c>
      <c r="AR7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3" s="11">
        <f>Table_PBS_SQL_DB2_PBSSQL_PBS_NDP_Tina_CG_QtrlyPerformance_Final[[#This Row],[GOU REL]]+Table_PBS_SQL_DB2_PBSSQL_PBS_NDP_Tina_CG_QtrlyPerformance_Final[[#This Row],[EXT REL]]</f>
        <v>49854000</v>
      </c>
      <c r="AT703" s="11">
        <f>Table_PBS_SQL_DB2_PBSSQL_PBS_NDP_Tina_CG_QtrlyPerformance_Final[[#This Row],[GOU EXP]]+Table_PBS_SQL_DB2_PBSSQL_PBS_NDP_Tina_CG_QtrlyPerformance_Final[[#This Row],[EXT EXP]]</f>
        <v>49854001</v>
      </c>
      <c r="AU703" s="11" t="str">
        <f>IF(Table_PBS_SQL_DB2_PBSSQL_PBS_NDP_Tina_CG_QtrlyPerformance_Final[[#This Row],[Item_Code]]&gt;"300000", "Capital", "Recurrent")</f>
        <v>Recurrent</v>
      </c>
    </row>
    <row r="704" spans="1:47" x14ac:dyDescent="0.25">
      <c r="A704" t="s">
        <v>123</v>
      </c>
      <c r="B704" t="s">
        <v>1170</v>
      </c>
      <c r="C704" t="s">
        <v>275</v>
      </c>
      <c r="D704" t="s">
        <v>1182</v>
      </c>
      <c r="E704" t="s">
        <v>31</v>
      </c>
      <c r="F704" t="s">
        <v>1183</v>
      </c>
      <c r="G704" t="s">
        <v>87</v>
      </c>
      <c r="H704" t="s">
        <v>1184</v>
      </c>
      <c r="I704" t="s">
        <v>666</v>
      </c>
      <c r="J704" t="s">
        <v>1197</v>
      </c>
      <c r="K704" t="s">
        <v>1185</v>
      </c>
      <c r="L704" t="s">
        <v>1186</v>
      </c>
      <c r="M704" t="s">
        <v>1200</v>
      </c>
      <c r="N704" t="s">
        <v>1201</v>
      </c>
      <c r="O704" t="s">
        <v>1028</v>
      </c>
      <c r="P704" t="s">
        <v>1029</v>
      </c>
      <c r="Q704" s="11">
        <v>0</v>
      </c>
      <c r="R704" s="11">
        <v>0</v>
      </c>
      <c r="S704" s="11">
        <v>0</v>
      </c>
      <c r="T704" s="11">
        <v>0</v>
      </c>
      <c r="U704" s="11">
        <v>500000000</v>
      </c>
      <c r="V704" s="11">
        <v>0</v>
      </c>
      <c r="W704" s="11">
        <v>0</v>
      </c>
      <c r="X704" s="11">
        <v>500000000</v>
      </c>
      <c r="Y704" s="11">
        <v>0</v>
      </c>
      <c r="Z704" s="11">
        <v>0</v>
      </c>
      <c r="AA704" s="11">
        <v>0</v>
      </c>
      <c r="AB704" s="11">
        <v>0</v>
      </c>
      <c r="AC704" s="11">
        <v>0</v>
      </c>
      <c r="AD704" s="11">
        <v>0</v>
      </c>
      <c r="AE704" s="11">
        <v>0</v>
      </c>
      <c r="AF704" s="11">
        <v>0</v>
      </c>
      <c r="AG704" s="11">
        <v>0</v>
      </c>
      <c r="AH704" s="11">
        <v>0</v>
      </c>
      <c r="AI704" s="11">
        <v>0</v>
      </c>
      <c r="AJ704" s="11">
        <v>0</v>
      </c>
      <c r="AK704" s="11">
        <v>0</v>
      </c>
      <c r="AL704" s="11">
        <v>0</v>
      </c>
      <c r="AM704" s="11">
        <v>0</v>
      </c>
      <c r="AN704" s="11">
        <v>0</v>
      </c>
      <c r="AO7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4" s="11">
        <f>Table_PBS_SQL_DB2_PBSSQL_PBS_NDP_Tina_CG_QtrlyPerformance_Final[[#This Row],[GOU REL]]+Table_PBS_SQL_DB2_PBSSQL_PBS_NDP_Tina_CG_QtrlyPerformance_Final[[#This Row],[EXT REL]]</f>
        <v>0</v>
      </c>
      <c r="AT704" s="11">
        <f>Table_PBS_SQL_DB2_PBSSQL_PBS_NDP_Tina_CG_QtrlyPerformance_Final[[#This Row],[GOU EXP]]+Table_PBS_SQL_DB2_PBSSQL_PBS_NDP_Tina_CG_QtrlyPerformance_Final[[#This Row],[EXT EXP]]</f>
        <v>0</v>
      </c>
      <c r="AU704" s="11" t="str">
        <f>IF(Table_PBS_SQL_DB2_PBSSQL_PBS_NDP_Tina_CG_QtrlyPerformance_Final[[#This Row],[Item_Code]]&gt;"300000", "Capital", "Recurrent")</f>
        <v>Recurrent</v>
      </c>
    </row>
    <row r="705" spans="1:47" x14ac:dyDescent="0.25">
      <c r="A705" t="s">
        <v>666</v>
      </c>
      <c r="B705" t="s">
        <v>667</v>
      </c>
      <c r="C705" t="s">
        <v>664</v>
      </c>
      <c r="D705" t="s">
        <v>913</v>
      </c>
      <c r="E705" t="s">
        <v>31</v>
      </c>
      <c r="F705" t="s">
        <v>914</v>
      </c>
      <c r="G705" t="s">
        <v>75</v>
      </c>
      <c r="H705" t="s">
        <v>915</v>
      </c>
      <c r="I705" t="s">
        <v>493</v>
      </c>
      <c r="J705" t="s">
        <v>915</v>
      </c>
      <c r="K705" t="s">
        <v>916</v>
      </c>
      <c r="L705" t="s">
        <v>917</v>
      </c>
      <c r="M705" t="s">
        <v>918</v>
      </c>
      <c r="N705" t="s">
        <v>919</v>
      </c>
      <c r="O705" t="s">
        <v>922</v>
      </c>
      <c r="P705" t="s">
        <v>923</v>
      </c>
      <c r="Q705" s="11">
        <v>0</v>
      </c>
      <c r="R705" s="11">
        <v>0</v>
      </c>
      <c r="S705" s="11">
        <v>0</v>
      </c>
      <c r="T705" s="11">
        <v>0</v>
      </c>
      <c r="U705" s="11">
        <v>200000000</v>
      </c>
      <c r="V705" s="11">
        <v>0</v>
      </c>
      <c r="W705" s="11">
        <v>0</v>
      </c>
      <c r="X705" s="11">
        <v>200000000</v>
      </c>
      <c r="Y705" s="11">
        <v>0</v>
      </c>
      <c r="Z705" s="11">
        <v>0</v>
      </c>
      <c r="AA705" s="11">
        <v>0</v>
      </c>
      <c r="AB705" s="11">
        <v>0</v>
      </c>
      <c r="AC705" s="11">
        <v>0</v>
      </c>
      <c r="AD705" s="11">
        <v>0</v>
      </c>
      <c r="AE705" s="11">
        <v>0</v>
      </c>
      <c r="AF705" s="11">
        <v>0</v>
      </c>
      <c r="AG705" s="11">
        <v>0</v>
      </c>
      <c r="AH705" s="11">
        <v>0</v>
      </c>
      <c r="AI705" s="11">
        <v>0</v>
      </c>
      <c r="AJ705" s="11">
        <v>0</v>
      </c>
      <c r="AK705" s="11">
        <v>0</v>
      </c>
      <c r="AL705" s="11">
        <v>0</v>
      </c>
      <c r="AM705" s="11">
        <v>0</v>
      </c>
      <c r="AN705" s="11">
        <v>0</v>
      </c>
      <c r="AO7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5" s="11">
        <f>Table_PBS_SQL_DB2_PBSSQL_PBS_NDP_Tina_CG_QtrlyPerformance_Final[[#This Row],[GOU REL]]+Table_PBS_SQL_DB2_PBSSQL_PBS_NDP_Tina_CG_QtrlyPerformance_Final[[#This Row],[EXT REL]]</f>
        <v>0</v>
      </c>
      <c r="AT705" s="11">
        <f>Table_PBS_SQL_DB2_PBSSQL_PBS_NDP_Tina_CG_QtrlyPerformance_Final[[#This Row],[GOU EXP]]+Table_PBS_SQL_DB2_PBSSQL_PBS_NDP_Tina_CG_QtrlyPerformance_Final[[#This Row],[EXT EXP]]</f>
        <v>0</v>
      </c>
      <c r="AU705" s="11" t="str">
        <f>IF(Table_PBS_SQL_DB2_PBSSQL_PBS_NDP_Tina_CG_QtrlyPerformance_Final[[#This Row],[Item_Code]]&gt;"300000", "Capital", "Recurrent")</f>
        <v>Recurrent</v>
      </c>
    </row>
    <row r="706" spans="1:47" x14ac:dyDescent="0.25">
      <c r="A706" t="s">
        <v>77</v>
      </c>
      <c r="B706" t="s">
        <v>78</v>
      </c>
      <c r="C706" t="s">
        <v>87</v>
      </c>
      <c r="D706" t="s">
        <v>1320</v>
      </c>
      <c r="E706" t="s">
        <v>75</v>
      </c>
      <c r="F706" t="s">
        <v>1329</v>
      </c>
      <c r="G706" t="s">
        <v>97</v>
      </c>
      <c r="H706" t="s">
        <v>1322</v>
      </c>
      <c r="I706" t="s">
        <v>499</v>
      </c>
      <c r="J706" t="s">
        <v>1330</v>
      </c>
      <c r="K706" t="s">
        <v>1331</v>
      </c>
      <c r="L706" t="s">
        <v>1332</v>
      </c>
      <c r="M706" t="s">
        <v>1334</v>
      </c>
      <c r="N706" t="s">
        <v>1335</v>
      </c>
      <c r="O706" t="s">
        <v>906</v>
      </c>
      <c r="P706" t="s">
        <v>907</v>
      </c>
      <c r="Q706" s="11">
        <v>0</v>
      </c>
      <c r="R706" s="11">
        <v>0</v>
      </c>
      <c r="S706" s="11">
        <v>0</v>
      </c>
      <c r="T706" s="11">
        <v>0</v>
      </c>
      <c r="U706" s="11">
        <v>200000000</v>
      </c>
      <c r="V706" s="11">
        <v>0</v>
      </c>
      <c r="W706" s="11">
        <v>200000000</v>
      </c>
      <c r="X706" s="11">
        <v>0</v>
      </c>
      <c r="Y706" s="11">
        <v>0</v>
      </c>
      <c r="Z706" s="11">
        <v>0</v>
      </c>
      <c r="AA706" s="11">
        <v>0</v>
      </c>
      <c r="AB706" s="11">
        <v>0</v>
      </c>
      <c r="AC706" s="11">
        <v>50000000</v>
      </c>
      <c r="AD706" s="11">
        <v>43080000</v>
      </c>
      <c r="AE706" s="11">
        <v>0</v>
      </c>
      <c r="AF706" s="11">
        <v>0</v>
      </c>
      <c r="AG706" s="11">
        <v>100000000</v>
      </c>
      <c r="AH706" s="11">
        <v>327161</v>
      </c>
      <c r="AI706" s="11">
        <v>0</v>
      </c>
      <c r="AJ706" s="11">
        <v>0</v>
      </c>
      <c r="AK706" s="11">
        <v>0</v>
      </c>
      <c r="AL706" s="11">
        <v>106592839</v>
      </c>
      <c r="AM706" s="11">
        <v>0</v>
      </c>
      <c r="AN706" s="11">
        <v>0</v>
      </c>
      <c r="AO7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7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7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6" s="11">
        <f>Table_PBS_SQL_DB2_PBSSQL_PBS_NDP_Tina_CG_QtrlyPerformance_Final[[#This Row],[GOU REL]]+Table_PBS_SQL_DB2_PBSSQL_PBS_NDP_Tina_CG_QtrlyPerformance_Final[[#This Row],[EXT REL]]</f>
        <v>150000000</v>
      </c>
      <c r="AT706" s="11">
        <f>Table_PBS_SQL_DB2_PBSSQL_PBS_NDP_Tina_CG_QtrlyPerformance_Final[[#This Row],[GOU EXP]]+Table_PBS_SQL_DB2_PBSSQL_PBS_NDP_Tina_CG_QtrlyPerformance_Final[[#This Row],[EXT EXP]]</f>
        <v>150000000</v>
      </c>
      <c r="AU706" s="11" t="str">
        <f>IF(Table_PBS_SQL_DB2_PBSSQL_PBS_NDP_Tina_CG_QtrlyPerformance_Final[[#This Row],[Item_Code]]&gt;"300000", "Capital", "Recurrent")</f>
        <v>Recurrent</v>
      </c>
    </row>
    <row r="707" spans="1:47" x14ac:dyDescent="0.25">
      <c r="A707" t="s">
        <v>179</v>
      </c>
      <c r="B707" t="s">
        <v>959</v>
      </c>
      <c r="C707" t="s">
        <v>676</v>
      </c>
      <c r="D707" t="s">
        <v>990</v>
      </c>
      <c r="E707" t="s">
        <v>75</v>
      </c>
      <c r="F707" t="s">
        <v>998</v>
      </c>
      <c r="G707" t="s">
        <v>75</v>
      </c>
      <c r="H707" t="s">
        <v>1010</v>
      </c>
      <c r="I707" t="s">
        <v>666</v>
      </c>
      <c r="J707" t="s">
        <v>1837</v>
      </c>
      <c r="K707" t="s">
        <v>776</v>
      </c>
      <c r="L707" t="s">
        <v>777</v>
      </c>
      <c r="M707" t="s">
        <v>1838</v>
      </c>
      <c r="N707" t="s">
        <v>1839</v>
      </c>
      <c r="O707" t="s">
        <v>967</v>
      </c>
      <c r="P707" t="s">
        <v>968</v>
      </c>
      <c r="Q707" s="11">
        <v>0</v>
      </c>
      <c r="R707" s="11">
        <v>0</v>
      </c>
      <c r="S707" s="11">
        <v>0</v>
      </c>
      <c r="T707" s="11">
        <v>0</v>
      </c>
      <c r="U707" s="11">
        <v>22000000</v>
      </c>
      <c r="V707" s="11">
        <v>0</v>
      </c>
      <c r="W707" s="11">
        <v>0</v>
      </c>
      <c r="X707" s="11">
        <v>22000000</v>
      </c>
      <c r="Y707" s="11">
        <v>0</v>
      </c>
      <c r="Z707" s="11">
        <v>0</v>
      </c>
      <c r="AA707" s="11">
        <v>0</v>
      </c>
      <c r="AB707" s="11">
        <v>0</v>
      </c>
      <c r="AC707" s="11">
        <v>0</v>
      </c>
      <c r="AD707" s="11">
        <v>0</v>
      </c>
      <c r="AE707" s="11">
        <v>0</v>
      </c>
      <c r="AF707" s="11">
        <v>0</v>
      </c>
      <c r="AG707" s="11">
        <v>0</v>
      </c>
      <c r="AH707" s="11">
        <v>0</v>
      </c>
      <c r="AI707" s="11">
        <v>0</v>
      </c>
      <c r="AJ707" s="11">
        <v>0</v>
      </c>
      <c r="AK707" s="11">
        <v>0</v>
      </c>
      <c r="AL707" s="11">
        <v>0</v>
      </c>
      <c r="AM707" s="11">
        <v>0</v>
      </c>
      <c r="AN707" s="11">
        <v>0</v>
      </c>
      <c r="AO7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7" s="11">
        <f>Table_PBS_SQL_DB2_PBSSQL_PBS_NDP_Tina_CG_QtrlyPerformance_Final[[#This Row],[GOU REL]]+Table_PBS_SQL_DB2_PBSSQL_PBS_NDP_Tina_CG_QtrlyPerformance_Final[[#This Row],[EXT REL]]</f>
        <v>0</v>
      </c>
      <c r="AT707" s="11">
        <f>Table_PBS_SQL_DB2_PBSSQL_PBS_NDP_Tina_CG_QtrlyPerformance_Final[[#This Row],[GOU EXP]]+Table_PBS_SQL_DB2_PBSSQL_PBS_NDP_Tina_CG_QtrlyPerformance_Final[[#This Row],[EXT EXP]]</f>
        <v>0</v>
      </c>
      <c r="AU707" s="11" t="str">
        <f>IF(Table_PBS_SQL_DB2_PBSSQL_PBS_NDP_Tina_CG_QtrlyPerformance_Final[[#This Row],[Item_Code]]&gt;"300000", "Capital", "Recurrent")</f>
        <v>Recurrent</v>
      </c>
    </row>
    <row r="708" spans="1:47" x14ac:dyDescent="0.25">
      <c r="A708" t="s">
        <v>425</v>
      </c>
      <c r="B708" t="s">
        <v>426</v>
      </c>
      <c r="C708" t="s">
        <v>293</v>
      </c>
      <c r="D708" t="s">
        <v>1206</v>
      </c>
      <c r="E708" t="s">
        <v>75</v>
      </c>
      <c r="F708" t="s">
        <v>1228</v>
      </c>
      <c r="G708" t="s">
        <v>31</v>
      </c>
      <c r="H708" t="s">
        <v>1786</v>
      </c>
      <c r="I708" t="s">
        <v>467</v>
      </c>
      <c r="J708" t="s">
        <v>1213</v>
      </c>
      <c r="K708" t="s">
        <v>427</v>
      </c>
      <c r="L708" t="s">
        <v>1793</v>
      </c>
      <c r="M708" t="s">
        <v>866</v>
      </c>
      <c r="N708" t="s">
        <v>867</v>
      </c>
      <c r="O708" t="s">
        <v>1589</v>
      </c>
      <c r="P708" t="s">
        <v>1590</v>
      </c>
      <c r="Q708" s="11">
        <v>0</v>
      </c>
      <c r="R708" s="11">
        <v>0</v>
      </c>
      <c r="S708" s="11">
        <v>0</v>
      </c>
      <c r="T708" s="11">
        <v>0</v>
      </c>
      <c r="U708" s="11">
        <v>0</v>
      </c>
      <c r="V708" s="11">
        <v>0</v>
      </c>
      <c r="W708" s="11">
        <v>217000000</v>
      </c>
      <c r="X708" s="11">
        <v>0</v>
      </c>
      <c r="Y708" s="11">
        <v>0</v>
      </c>
      <c r="Z708" s="11">
        <v>0</v>
      </c>
      <c r="AA708" s="11">
        <v>0</v>
      </c>
      <c r="AB708" s="11">
        <v>0</v>
      </c>
      <c r="AC708" s="11">
        <v>0</v>
      </c>
      <c r="AD708" s="11">
        <v>0</v>
      </c>
      <c r="AE708" s="11">
        <v>0</v>
      </c>
      <c r="AF708" s="11">
        <v>0</v>
      </c>
      <c r="AG708" s="11">
        <v>217000000</v>
      </c>
      <c r="AH708" s="11">
        <v>4520000</v>
      </c>
      <c r="AI708" s="11">
        <v>0</v>
      </c>
      <c r="AJ708" s="11">
        <v>0</v>
      </c>
      <c r="AK708" s="11">
        <v>0</v>
      </c>
      <c r="AL708" s="11">
        <v>212000000</v>
      </c>
      <c r="AM708" s="11">
        <v>0</v>
      </c>
      <c r="AN708" s="11">
        <v>0</v>
      </c>
      <c r="AO7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217000000</v>
      </c>
      <c r="AP7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216520000</v>
      </c>
      <c r="AR7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8" s="11">
        <f>Table_PBS_SQL_DB2_PBSSQL_PBS_NDP_Tina_CG_QtrlyPerformance_Final[[#This Row],[GOU REL]]+Table_PBS_SQL_DB2_PBSSQL_PBS_NDP_Tina_CG_QtrlyPerformance_Final[[#This Row],[EXT REL]]</f>
        <v>217000000</v>
      </c>
      <c r="AT708" s="11">
        <f>Table_PBS_SQL_DB2_PBSSQL_PBS_NDP_Tina_CG_QtrlyPerformance_Final[[#This Row],[GOU EXP]]+Table_PBS_SQL_DB2_PBSSQL_PBS_NDP_Tina_CG_QtrlyPerformance_Final[[#This Row],[EXT EXP]]</f>
        <v>216520000</v>
      </c>
      <c r="AU708" s="11" t="str">
        <f>IF(Table_PBS_SQL_DB2_PBSSQL_PBS_NDP_Tina_CG_QtrlyPerformance_Final[[#This Row],[Item_Code]]&gt;"300000", "Capital", "Recurrent")</f>
        <v>Capital</v>
      </c>
    </row>
    <row r="709" spans="1:47" x14ac:dyDescent="0.25">
      <c r="A709" t="s">
        <v>433</v>
      </c>
      <c r="B709" t="s">
        <v>434</v>
      </c>
      <c r="C709" t="s">
        <v>293</v>
      </c>
      <c r="D709" t="s">
        <v>1206</v>
      </c>
      <c r="E709" t="s">
        <v>75</v>
      </c>
      <c r="F709" t="s">
        <v>1228</v>
      </c>
      <c r="G709" t="s">
        <v>31</v>
      </c>
      <c r="H709" t="s">
        <v>1786</v>
      </c>
      <c r="I709" t="s">
        <v>467</v>
      </c>
      <c r="J709" t="s">
        <v>1213</v>
      </c>
      <c r="K709" t="s">
        <v>435</v>
      </c>
      <c r="L709" t="s">
        <v>1795</v>
      </c>
      <c r="M709" t="s">
        <v>866</v>
      </c>
      <c r="N709" t="s">
        <v>867</v>
      </c>
      <c r="O709" t="s">
        <v>1796</v>
      </c>
      <c r="P709" t="s">
        <v>1797</v>
      </c>
      <c r="Q709" s="11">
        <v>0</v>
      </c>
      <c r="R709" s="11">
        <v>0</v>
      </c>
      <c r="S709" s="11">
        <v>0</v>
      </c>
      <c r="T709" s="11">
        <v>0</v>
      </c>
      <c r="U709" s="11">
        <v>0</v>
      </c>
      <c r="V709" s="11">
        <v>0</v>
      </c>
      <c r="W709" s="11">
        <v>30000000</v>
      </c>
      <c r="X709" s="11">
        <v>0</v>
      </c>
      <c r="Y709" s="11">
        <v>0</v>
      </c>
      <c r="Z709" s="11">
        <v>0</v>
      </c>
      <c r="AA709" s="11">
        <v>0</v>
      </c>
      <c r="AB709" s="11">
        <v>0</v>
      </c>
      <c r="AC709" s="11">
        <v>0</v>
      </c>
      <c r="AD709" s="11">
        <v>0</v>
      </c>
      <c r="AE709" s="11">
        <v>0</v>
      </c>
      <c r="AF709" s="11">
        <v>0</v>
      </c>
      <c r="AG709" s="11">
        <v>0</v>
      </c>
      <c r="AH709" s="11">
        <v>0</v>
      </c>
      <c r="AI709" s="11">
        <v>0</v>
      </c>
      <c r="AJ709" s="11">
        <v>0</v>
      </c>
      <c r="AK709" s="11">
        <v>30000000</v>
      </c>
      <c r="AL709" s="11">
        <v>30000000</v>
      </c>
      <c r="AM709" s="11">
        <v>0</v>
      </c>
      <c r="AN709" s="11">
        <v>0</v>
      </c>
      <c r="AO7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7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7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09" s="11">
        <f>Table_PBS_SQL_DB2_PBSSQL_PBS_NDP_Tina_CG_QtrlyPerformance_Final[[#This Row],[GOU REL]]+Table_PBS_SQL_DB2_PBSSQL_PBS_NDP_Tina_CG_QtrlyPerformance_Final[[#This Row],[EXT REL]]</f>
        <v>30000000</v>
      </c>
      <c r="AT709" s="11">
        <f>Table_PBS_SQL_DB2_PBSSQL_PBS_NDP_Tina_CG_QtrlyPerformance_Final[[#This Row],[GOU EXP]]+Table_PBS_SQL_DB2_PBSSQL_PBS_NDP_Tina_CG_QtrlyPerformance_Final[[#This Row],[EXT EXP]]</f>
        <v>30000000</v>
      </c>
      <c r="AU709" s="11" t="str">
        <f>IF(Table_PBS_SQL_DB2_PBSSQL_PBS_NDP_Tina_CG_QtrlyPerformance_Final[[#This Row],[Item_Code]]&gt;"300000", "Capital", "Recurrent")</f>
        <v>Capital</v>
      </c>
    </row>
    <row r="710" spans="1:47" x14ac:dyDescent="0.25">
      <c r="A710" t="s">
        <v>441</v>
      </c>
      <c r="B710" t="s">
        <v>442</v>
      </c>
      <c r="C710" t="s">
        <v>293</v>
      </c>
      <c r="D710" t="s">
        <v>1206</v>
      </c>
      <c r="E710" t="s">
        <v>75</v>
      </c>
      <c r="F710" t="s">
        <v>1228</v>
      </c>
      <c r="G710" t="s">
        <v>31</v>
      </c>
      <c r="H710" t="s">
        <v>1786</v>
      </c>
      <c r="I710" t="s">
        <v>467</v>
      </c>
      <c r="J710" t="s">
        <v>1213</v>
      </c>
      <c r="K710" t="s">
        <v>443</v>
      </c>
      <c r="L710" t="s">
        <v>1800</v>
      </c>
      <c r="M710" t="s">
        <v>1232</v>
      </c>
      <c r="N710" t="s">
        <v>1586</v>
      </c>
      <c r="O710" t="s">
        <v>1741</v>
      </c>
      <c r="P710" t="s">
        <v>1742</v>
      </c>
      <c r="Q710" s="11">
        <v>0</v>
      </c>
      <c r="R710" s="11">
        <v>0</v>
      </c>
      <c r="S710" s="11">
        <v>0</v>
      </c>
      <c r="T710" s="11">
        <v>0</v>
      </c>
      <c r="U710" s="11">
        <v>110000000</v>
      </c>
      <c r="V710" s="11">
        <v>0</v>
      </c>
      <c r="W710" s="11">
        <v>110000000</v>
      </c>
      <c r="X710" s="11">
        <v>0</v>
      </c>
      <c r="Y710" s="11">
        <v>0</v>
      </c>
      <c r="Z710" s="11">
        <v>0</v>
      </c>
      <c r="AA710" s="11">
        <v>0</v>
      </c>
      <c r="AB710" s="11">
        <v>0</v>
      </c>
      <c r="AC710" s="11">
        <v>0</v>
      </c>
      <c r="AD710" s="11">
        <v>0</v>
      </c>
      <c r="AE710" s="11">
        <v>0</v>
      </c>
      <c r="AF710" s="11">
        <v>0</v>
      </c>
      <c r="AG710" s="11">
        <v>0</v>
      </c>
      <c r="AH710" s="11">
        <v>0</v>
      </c>
      <c r="AI710" s="11">
        <v>0</v>
      </c>
      <c r="AJ710" s="11">
        <v>0</v>
      </c>
      <c r="AK710" s="11">
        <v>110000000</v>
      </c>
      <c r="AL710" s="11">
        <v>110000000</v>
      </c>
      <c r="AM710" s="11">
        <v>0</v>
      </c>
      <c r="AN710" s="11">
        <v>0</v>
      </c>
      <c r="AO7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7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7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0" s="11">
        <f>Table_PBS_SQL_DB2_PBSSQL_PBS_NDP_Tina_CG_QtrlyPerformance_Final[[#This Row],[GOU REL]]+Table_PBS_SQL_DB2_PBSSQL_PBS_NDP_Tina_CG_QtrlyPerformance_Final[[#This Row],[EXT REL]]</f>
        <v>110000000</v>
      </c>
      <c r="AT710" s="11">
        <f>Table_PBS_SQL_DB2_PBSSQL_PBS_NDP_Tina_CG_QtrlyPerformance_Final[[#This Row],[GOU EXP]]+Table_PBS_SQL_DB2_PBSSQL_PBS_NDP_Tina_CG_QtrlyPerformance_Final[[#This Row],[EXT EXP]]</f>
        <v>110000000</v>
      </c>
      <c r="AU710" s="11" t="str">
        <f>IF(Table_PBS_SQL_DB2_PBSSQL_PBS_NDP_Tina_CG_QtrlyPerformance_Final[[#This Row],[Item_Code]]&gt;"300000", "Capital", "Recurrent")</f>
        <v>Capital</v>
      </c>
    </row>
    <row r="711" spans="1:47" x14ac:dyDescent="0.25">
      <c r="A711" t="s">
        <v>441</v>
      </c>
      <c r="B711" t="s">
        <v>442</v>
      </c>
      <c r="C711" t="s">
        <v>293</v>
      </c>
      <c r="D711" t="s">
        <v>1206</v>
      </c>
      <c r="E711" t="s">
        <v>75</v>
      </c>
      <c r="F711" t="s">
        <v>1228</v>
      </c>
      <c r="G711" t="s">
        <v>31</v>
      </c>
      <c r="H711" t="s">
        <v>1786</v>
      </c>
      <c r="I711" t="s">
        <v>467</v>
      </c>
      <c r="J711" t="s">
        <v>1213</v>
      </c>
      <c r="K711" t="s">
        <v>443</v>
      </c>
      <c r="L711" t="s">
        <v>1800</v>
      </c>
      <c r="M711" t="s">
        <v>866</v>
      </c>
      <c r="N711" t="s">
        <v>867</v>
      </c>
      <c r="O711" t="s">
        <v>1204</v>
      </c>
      <c r="P711" t="s">
        <v>1205</v>
      </c>
      <c r="Q711" s="11">
        <v>0</v>
      </c>
      <c r="R711" s="11">
        <v>0</v>
      </c>
      <c r="S711" s="11">
        <v>0</v>
      </c>
      <c r="T711" s="11">
        <v>0</v>
      </c>
      <c r="U711" s="11">
        <v>0</v>
      </c>
      <c r="V711" s="11">
        <v>0</v>
      </c>
      <c r="W711" s="11">
        <v>90000000</v>
      </c>
      <c r="X711" s="11">
        <v>0</v>
      </c>
      <c r="Y711" s="11">
        <v>0</v>
      </c>
      <c r="Z711" s="11">
        <v>0</v>
      </c>
      <c r="AA711" s="11">
        <v>0</v>
      </c>
      <c r="AB711" s="11">
        <v>0</v>
      </c>
      <c r="AC711" s="11">
        <v>50000000</v>
      </c>
      <c r="AD711" s="11">
        <v>0</v>
      </c>
      <c r="AE711" s="11">
        <v>0</v>
      </c>
      <c r="AF711" s="11">
        <v>0</v>
      </c>
      <c r="AG711" s="11">
        <v>0</v>
      </c>
      <c r="AH711" s="11">
        <v>0</v>
      </c>
      <c r="AI711" s="11">
        <v>0</v>
      </c>
      <c r="AJ711" s="11">
        <v>0</v>
      </c>
      <c r="AK711" s="11">
        <v>40000000</v>
      </c>
      <c r="AL711" s="11">
        <v>89983000</v>
      </c>
      <c r="AM711" s="11">
        <v>0</v>
      </c>
      <c r="AN711" s="11">
        <v>0</v>
      </c>
      <c r="AO7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7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89983000</v>
      </c>
      <c r="AR7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1" s="11">
        <f>Table_PBS_SQL_DB2_PBSSQL_PBS_NDP_Tina_CG_QtrlyPerformance_Final[[#This Row],[GOU REL]]+Table_PBS_SQL_DB2_PBSSQL_PBS_NDP_Tina_CG_QtrlyPerformance_Final[[#This Row],[EXT REL]]</f>
        <v>90000000</v>
      </c>
      <c r="AT711" s="11">
        <f>Table_PBS_SQL_DB2_PBSSQL_PBS_NDP_Tina_CG_QtrlyPerformance_Final[[#This Row],[GOU EXP]]+Table_PBS_SQL_DB2_PBSSQL_PBS_NDP_Tina_CG_QtrlyPerformance_Final[[#This Row],[EXT EXP]]</f>
        <v>89983000</v>
      </c>
      <c r="AU711" s="11" t="str">
        <f>IF(Table_PBS_SQL_DB2_PBSSQL_PBS_NDP_Tina_CG_QtrlyPerformance_Final[[#This Row],[Item_Code]]&gt;"300000", "Capital", "Recurrent")</f>
        <v>Capital</v>
      </c>
    </row>
    <row r="712" spans="1:47" x14ac:dyDescent="0.25">
      <c r="A712" t="s">
        <v>445</v>
      </c>
      <c r="B712" t="s">
        <v>446</v>
      </c>
      <c r="C712" t="s">
        <v>293</v>
      </c>
      <c r="D712" t="s">
        <v>1206</v>
      </c>
      <c r="E712" t="s">
        <v>75</v>
      </c>
      <c r="F712" t="s">
        <v>1228</v>
      </c>
      <c r="G712" t="s">
        <v>31</v>
      </c>
      <c r="H712" t="s">
        <v>1786</v>
      </c>
      <c r="I712" t="s">
        <v>467</v>
      </c>
      <c r="J712" t="s">
        <v>1213</v>
      </c>
      <c r="K712" t="s">
        <v>447</v>
      </c>
      <c r="L712" t="s">
        <v>1840</v>
      </c>
      <c r="M712" t="s">
        <v>866</v>
      </c>
      <c r="N712" t="s">
        <v>867</v>
      </c>
      <c r="O712" t="s">
        <v>1589</v>
      </c>
      <c r="P712" t="s">
        <v>1590</v>
      </c>
      <c r="Q712" s="11">
        <v>0</v>
      </c>
      <c r="R712" s="11">
        <v>0</v>
      </c>
      <c r="S712" s="11">
        <v>0</v>
      </c>
      <c r="T712" s="11">
        <v>0</v>
      </c>
      <c r="U712" s="11">
        <v>200000000</v>
      </c>
      <c r="V712" s="11">
        <v>0</v>
      </c>
      <c r="W712" s="11">
        <v>200000000</v>
      </c>
      <c r="X712" s="11">
        <v>0</v>
      </c>
      <c r="Y712" s="11">
        <v>200000000</v>
      </c>
      <c r="Z712" s="11">
        <v>0</v>
      </c>
      <c r="AA712" s="11">
        <v>0</v>
      </c>
      <c r="AB712" s="11">
        <v>0</v>
      </c>
      <c r="AC712" s="11">
        <v>0</v>
      </c>
      <c r="AD712" s="11">
        <v>5000000</v>
      </c>
      <c r="AE712" s="11">
        <v>0</v>
      </c>
      <c r="AF712" s="11">
        <v>0</v>
      </c>
      <c r="AG712" s="11">
        <v>0</v>
      </c>
      <c r="AH712" s="11">
        <v>189707960</v>
      </c>
      <c r="AI712" s="11">
        <v>0</v>
      </c>
      <c r="AJ712" s="11">
        <v>0</v>
      </c>
      <c r="AK712" s="11">
        <v>0</v>
      </c>
      <c r="AL712" s="11">
        <v>5000000</v>
      </c>
      <c r="AM712" s="11">
        <v>0</v>
      </c>
      <c r="AN712" s="11">
        <v>0</v>
      </c>
      <c r="AO7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7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199707960</v>
      </c>
      <c r="AR7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2" s="11">
        <f>Table_PBS_SQL_DB2_PBSSQL_PBS_NDP_Tina_CG_QtrlyPerformance_Final[[#This Row],[GOU REL]]+Table_PBS_SQL_DB2_PBSSQL_PBS_NDP_Tina_CG_QtrlyPerformance_Final[[#This Row],[EXT REL]]</f>
        <v>200000000</v>
      </c>
      <c r="AT712" s="11">
        <f>Table_PBS_SQL_DB2_PBSSQL_PBS_NDP_Tina_CG_QtrlyPerformance_Final[[#This Row],[GOU EXP]]+Table_PBS_SQL_DB2_PBSSQL_PBS_NDP_Tina_CG_QtrlyPerformance_Final[[#This Row],[EXT EXP]]</f>
        <v>199707960</v>
      </c>
      <c r="AU712" s="11" t="str">
        <f>IF(Table_PBS_SQL_DB2_PBSSQL_PBS_NDP_Tina_CG_QtrlyPerformance_Final[[#This Row],[Item_Code]]&gt;"300000", "Capital", "Recurrent")</f>
        <v>Capital</v>
      </c>
    </row>
    <row r="713" spans="1:47" x14ac:dyDescent="0.25">
      <c r="A713" t="s">
        <v>453</v>
      </c>
      <c r="B713" t="s">
        <v>454</v>
      </c>
      <c r="C713" t="s">
        <v>293</v>
      </c>
      <c r="D713" t="s">
        <v>1206</v>
      </c>
      <c r="E713" t="s">
        <v>75</v>
      </c>
      <c r="F713" t="s">
        <v>1228</v>
      </c>
      <c r="G713" t="s">
        <v>31</v>
      </c>
      <c r="H713" t="s">
        <v>1786</v>
      </c>
      <c r="I713" t="s">
        <v>467</v>
      </c>
      <c r="J713" t="s">
        <v>1802</v>
      </c>
      <c r="K713" t="s">
        <v>455</v>
      </c>
      <c r="L713" t="s">
        <v>1803</v>
      </c>
      <c r="M713" t="s">
        <v>1232</v>
      </c>
      <c r="N713" t="s">
        <v>1586</v>
      </c>
      <c r="O713" t="s">
        <v>1741</v>
      </c>
      <c r="P713" t="s">
        <v>1742</v>
      </c>
      <c r="Q713" s="11">
        <v>0</v>
      </c>
      <c r="R713" s="11">
        <v>0</v>
      </c>
      <c r="S713" s="11">
        <v>0</v>
      </c>
      <c r="T713" s="11">
        <v>0</v>
      </c>
      <c r="U713" s="11">
        <v>150000000</v>
      </c>
      <c r="V713" s="11">
        <v>0</v>
      </c>
      <c r="W713" s="11">
        <v>150000000</v>
      </c>
      <c r="X713" s="11">
        <v>0</v>
      </c>
      <c r="Y713" s="11">
        <v>0</v>
      </c>
      <c r="Z713" s="11">
        <v>0</v>
      </c>
      <c r="AA713" s="11">
        <v>0</v>
      </c>
      <c r="AB713" s="11">
        <v>0</v>
      </c>
      <c r="AC713" s="11">
        <v>0</v>
      </c>
      <c r="AD713" s="11">
        <v>0</v>
      </c>
      <c r="AE713" s="11">
        <v>0</v>
      </c>
      <c r="AF713" s="11">
        <v>0</v>
      </c>
      <c r="AG713" s="11">
        <v>0</v>
      </c>
      <c r="AH713" s="11">
        <v>0</v>
      </c>
      <c r="AI713" s="11">
        <v>0</v>
      </c>
      <c r="AJ713" s="11">
        <v>0</v>
      </c>
      <c r="AK713" s="11">
        <v>150000000</v>
      </c>
      <c r="AL713" s="11">
        <v>150000000</v>
      </c>
      <c r="AM713" s="11">
        <v>0</v>
      </c>
      <c r="AN713" s="11">
        <v>0</v>
      </c>
      <c r="AO7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7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7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3" s="11">
        <f>Table_PBS_SQL_DB2_PBSSQL_PBS_NDP_Tina_CG_QtrlyPerformance_Final[[#This Row],[GOU REL]]+Table_PBS_SQL_DB2_PBSSQL_PBS_NDP_Tina_CG_QtrlyPerformance_Final[[#This Row],[EXT REL]]</f>
        <v>150000000</v>
      </c>
      <c r="AT713" s="11">
        <f>Table_PBS_SQL_DB2_PBSSQL_PBS_NDP_Tina_CG_QtrlyPerformance_Final[[#This Row],[GOU EXP]]+Table_PBS_SQL_DB2_PBSSQL_PBS_NDP_Tina_CG_QtrlyPerformance_Final[[#This Row],[EXT EXP]]</f>
        <v>150000000</v>
      </c>
      <c r="AU713" s="11" t="str">
        <f>IF(Table_PBS_SQL_DB2_PBSSQL_PBS_NDP_Tina_CG_QtrlyPerformance_Final[[#This Row],[Item_Code]]&gt;"300000", "Capital", "Recurrent")</f>
        <v>Capital</v>
      </c>
    </row>
    <row r="714" spans="1:47" x14ac:dyDescent="0.25">
      <c r="A714" t="s">
        <v>453</v>
      </c>
      <c r="B714" t="s">
        <v>454</v>
      </c>
      <c r="C714" t="s">
        <v>293</v>
      </c>
      <c r="D714" t="s">
        <v>1206</v>
      </c>
      <c r="E714" t="s">
        <v>75</v>
      </c>
      <c r="F714" t="s">
        <v>1228</v>
      </c>
      <c r="G714" t="s">
        <v>31</v>
      </c>
      <c r="H714" t="s">
        <v>1786</v>
      </c>
      <c r="I714" t="s">
        <v>467</v>
      </c>
      <c r="J714" t="s">
        <v>1802</v>
      </c>
      <c r="K714" t="s">
        <v>455</v>
      </c>
      <c r="L714" t="s">
        <v>1803</v>
      </c>
      <c r="M714" t="s">
        <v>1232</v>
      </c>
      <c r="N714" t="s">
        <v>1586</v>
      </c>
      <c r="O714" t="s">
        <v>883</v>
      </c>
      <c r="P714" t="s">
        <v>884</v>
      </c>
      <c r="Q714" s="11">
        <v>0</v>
      </c>
      <c r="R714" s="11">
        <v>0</v>
      </c>
      <c r="S714" s="11">
        <v>0</v>
      </c>
      <c r="T714" s="11">
        <v>0</v>
      </c>
      <c r="U714" s="11">
        <v>150000000</v>
      </c>
      <c r="V714" s="11">
        <v>0</v>
      </c>
      <c r="W714" s="11">
        <v>150000000</v>
      </c>
      <c r="X714" s="11">
        <v>0</v>
      </c>
      <c r="Y714" s="11">
        <v>0</v>
      </c>
      <c r="Z714" s="11">
        <v>0</v>
      </c>
      <c r="AA714" s="11">
        <v>0</v>
      </c>
      <c r="AB714" s="11">
        <v>0</v>
      </c>
      <c r="AC714" s="11">
        <v>0</v>
      </c>
      <c r="AD714" s="11">
        <v>0</v>
      </c>
      <c r="AE714" s="11">
        <v>0</v>
      </c>
      <c r="AF714" s="11">
        <v>0</v>
      </c>
      <c r="AG714" s="11">
        <v>135000000</v>
      </c>
      <c r="AH714" s="11">
        <v>0</v>
      </c>
      <c r="AI714" s="11">
        <v>0</v>
      </c>
      <c r="AJ714" s="11">
        <v>0</v>
      </c>
      <c r="AK714" s="11">
        <v>15000000</v>
      </c>
      <c r="AL714" s="11">
        <v>150000000</v>
      </c>
      <c r="AM714" s="11">
        <v>0</v>
      </c>
      <c r="AN714" s="11">
        <v>0</v>
      </c>
      <c r="AO7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7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7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4" s="11">
        <f>Table_PBS_SQL_DB2_PBSSQL_PBS_NDP_Tina_CG_QtrlyPerformance_Final[[#This Row],[GOU REL]]+Table_PBS_SQL_DB2_PBSSQL_PBS_NDP_Tina_CG_QtrlyPerformance_Final[[#This Row],[EXT REL]]</f>
        <v>150000000</v>
      </c>
      <c r="AT714" s="11">
        <f>Table_PBS_SQL_DB2_PBSSQL_PBS_NDP_Tina_CG_QtrlyPerformance_Final[[#This Row],[GOU EXP]]+Table_PBS_SQL_DB2_PBSSQL_PBS_NDP_Tina_CG_QtrlyPerformance_Final[[#This Row],[EXT EXP]]</f>
        <v>150000000</v>
      </c>
      <c r="AU714" s="11" t="str">
        <f>IF(Table_PBS_SQL_DB2_PBSSQL_PBS_NDP_Tina_CG_QtrlyPerformance_Final[[#This Row],[Item_Code]]&gt;"300000", "Capital", "Recurrent")</f>
        <v>Capital</v>
      </c>
    </row>
    <row r="715" spans="1:47" x14ac:dyDescent="0.25">
      <c r="A715" t="s">
        <v>453</v>
      </c>
      <c r="B715" t="s">
        <v>454</v>
      </c>
      <c r="C715" t="s">
        <v>293</v>
      </c>
      <c r="D715" t="s">
        <v>1206</v>
      </c>
      <c r="E715" t="s">
        <v>75</v>
      </c>
      <c r="F715" t="s">
        <v>1228</v>
      </c>
      <c r="G715" t="s">
        <v>31</v>
      </c>
      <c r="H715" t="s">
        <v>1786</v>
      </c>
      <c r="I715" t="s">
        <v>467</v>
      </c>
      <c r="J715" t="s">
        <v>1802</v>
      </c>
      <c r="K715" t="s">
        <v>455</v>
      </c>
      <c r="L715" t="s">
        <v>1803</v>
      </c>
      <c r="M715" t="s">
        <v>866</v>
      </c>
      <c r="N715" t="s">
        <v>867</v>
      </c>
      <c r="O715" t="s">
        <v>934</v>
      </c>
      <c r="P715" t="s">
        <v>935</v>
      </c>
      <c r="Q715" s="11">
        <v>0</v>
      </c>
      <c r="R715" s="11">
        <v>0</v>
      </c>
      <c r="S715" s="11">
        <v>0</v>
      </c>
      <c r="T715" s="11">
        <v>0</v>
      </c>
      <c r="U715" s="11">
        <v>250000000</v>
      </c>
      <c r="V715" s="11">
        <v>0</v>
      </c>
      <c r="W715" s="11">
        <v>250000000</v>
      </c>
      <c r="X715" s="11">
        <v>0</v>
      </c>
      <c r="Y715" s="11">
        <v>0</v>
      </c>
      <c r="Z715" s="11">
        <v>0</v>
      </c>
      <c r="AA715" s="11">
        <v>0</v>
      </c>
      <c r="AB715" s="11">
        <v>0</v>
      </c>
      <c r="AC715" s="11">
        <v>250000000</v>
      </c>
      <c r="AD715" s="11">
        <v>0</v>
      </c>
      <c r="AE715" s="11">
        <v>0</v>
      </c>
      <c r="AF715" s="11">
        <v>0</v>
      </c>
      <c r="AG715" s="11">
        <v>0</v>
      </c>
      <c r="AH715" s="11">
        <v>0</v>
      </c>
      <c r="AI715" s="11">
        <v>0</v>
      </c>
      <c r="AJ715" s="11">
        <v>0</v>
      </c>
      <c r="AK715" s="11">
        <v>0</v>
      </c>
      <c r="AL715" s="11">
        <v>250000000</v>
      </c>
      <c r="AM715" s="11">
        <v>0</v>
      </c>
      <c r="AN715" s="11">
        <v>0</v>
      </c>
      <c r="AO7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7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7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5" s="11">
        <f>Table_PBS_SQL_DB2_PBSSQL_PBS_NDP_Tina_CG_QtrlyPerformance_Final[[#This Row],[GOU REL]]+Table_PBS_SQL_DB2_PBSSQL_PBS_NDP_Tina_CG_QtrlyPerformance_Final[[#This Row],[EXT REL]]</f>
        <v>250000000</v>
      </c>
      <c r="AT715" s="11">
        <f>Table_PBS_SQL_DB2_PBSSQL_PBS_NDP_Tina_CG_QtrlyPerformance_Final[[#This Row],[GOU EXP]]+Table_PBS_SQL_DB2_PBSSQL_PBS_NDP_Tina_CG_QtrlyPerformance_Final[[#This Row],[EXT EXP]]</f>
        <v>250000000</v>
      </c>
      <c r="AU715" s="11" t="str">
        <f>IF(Table_PBS_SQL_DB2_PBSSQL_PBS_NDP_Tina_CG_QtrlyPerformance_Final[[#This Row],[Item_Code]]&gt;"300000", "Capital", "Recurrent")</f>
        <v>Capital</v>
      </c>
    </row>
    <row r="716" spans="1:47" x14ac:dyDescent="0.25">
      <c r="A716" t="s">
        <v>1841</v>
      </c>
      <c r="B716" t="s">
        <v>1842</v>
      </c>
      <c r="C716" t="s">
        <v>491</v>
      </c>
      <c r="D716" t="s">
        <v>861</v>
      </c>
      <c r="E716" t="s">
        <v>31</v>
      </c>
      <c r="F716" t="s">
        <v>862</v>
      </c>
      <c r="G716" t="s">
        <v>31</v>
      </c>
      <c r="H716" t="s">
        <v>1811</v>
      </c>
      <c r="I716" t="s">
        <v>493</v>
      </c>
      <c r="J716" t="s">
        <v>1843</v>
      </c>
      <c r="K716" t="s">
        <v>1844</v>
      </c>
      <c r="L716" t="s">
        <v>1845</v>
      </c>
      <c r="M716" t="s">
        <v>866</v>
      </c>
      <c r="N716" t="s">
        <v>867</v>
      </c>
      <c r="O716" t="s">
        <v>1606</v>
      </c>
      <c r="P716" t="s">
        <v>1607</v>
      </c>
      <c r="Q716" s="11">
        <v>1027305400</v>
      </c>
      <c r="R716" s="11">
        <v>0</v>
      </c>
      <c r="S716" s="11">
        <v>0</v>
      </c>
      <c r="T716" s="11">
        <v>0</v>
      </c>
      <c r="U716" s="11">
        <v>1027305400</v>
      </c>
      <c r="V716" s="11">
        <v>0</v>
      </c>
      <c r="W716" s="11">
        <v>0</v>
      </c>
      <c r="X716" s="11">
        <v>0</v>
      </c>
      <c r="Y716" s="11">
        <v>0</v>
      </c>
      <c r="Z716" s="11">
        <v>0</v>
      </c>
      <c r="AA716" s="11">
        <v>0</v>
      </c>
      <c r="AB716" s="11">
        <v>0</v>
      </c>
      <c r="AC716" s="11">
        <v>0</v>
      </c>
      <c r="AD716" s="11">
        <v>0</v>
      </c>
      <c r="AE716" s="11">
        <v>0</v>
      </c>
      <c r="AF716" s="11">
        <v>0</v>
      </c>
      <c r="AG716" s="11">
        <v>0</v>
      </c>
      <c r="AH716" s="11">
        <v>0</v>
      </c>
      <c r="AI716" s="11">
        <v>0</v>
      </c>
      <c r="AJ716" s="11">
        <v>0</v>
      </c>
      <c r="AK716" s="11">
        <v>1027305400</v>
      </c>
      <c r="AL716" s="11">
        <v>0</v>
      </c>
      <c r="AM716" s="11">
        <v>0</v>
      </c>
      <c r="AN716" s="11">
        <v>0</v>
      </c>
      <c r="AO7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1027305400</v>
      </c>
      <c r="AP7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6" s="11">
        <f>Table_PBS_SQL_DB2_PBSSQL_PBS_NDP_Tina_CG_QtrlyPerformance_Final[[#This Row],[GOU REL]]+Table_PBS_SQL_DB2_PBSSQL_PBS_NDP_Tina_CG_QtrlyPerformance_Final[[#This Row],[EXT REL]]</f>
        <v>1027305400</v>
      </c>
      <c r="AT716" s="11">
        <f>Table_PBS_SQL_DB2_PBSSQL_PBS_NDP_Tina_CG_QtrlyPerformance_Final[[#This Row],[GOU EXP]]+Table_PBS_SQL_DB2_PBSSQL_PBS_NDP_Tina_CG_QtrlyPerformance_Final[[#This Row],[EXT EXP]]</f>
        <v>0</v>
      </c>
      <c r="AU716" s="11" t="str">
        <f>IF(Table_PBS_SQL_DB2_PBSSQL_PBS_NDP_Tina_CG_QtrlyPerformance_Final[[#This Row],[Item_Code]]&gt;"300000", "Capital", "Recurrent")</f>
        <v>Recurrent</v>
      </c>
    </row>
    <row r="717" spans="1:47" x14ac:dyDescent="0.25">
      <c r="A717" t="s">
        <v>1846</v>
      </c>
      <c r="B717" t="s">
        <v>1847</v>
      </c>
      <c r="C717" t="s">
        <v>491</v>
      </c>
      <c r="D717" t="s">
        <v>861</v>
      </c>
      <c r="E717" t="s">
        <v>31</v>
      </c>
      <c r="F717" t="s">
        <v>862</v>
      </c>
      <c r="G717" t="s">
        <v>31</v>
      </c>
      <c r="H717" t="s">
        <v>1811</v>
      </c>
      <c r="I717" t="s">
        <v>493</v>
      </c>
      <c r="J717" t="s">
        <v>1848</v>
      </c>
      <c r="K717" t="s">
        <v>1849</v>
      </c>
      <c r="L717" t="s">
        <v>1850</v>
      </c>
      <c r="M717" t="s">
        <v>866</v>
      </c>
      <c r="N717" t="s">
        <v>867</v>
      </c>
      <c r="O717" t="s">
        <v>1204</v>
      </c>
      <c r="P717" t="s">
        <v>1205</v>
      </c>
      <c r="Q717" s="11">
        <v>0</v>
      </c>
      <c r="R717" s="11">
        <v>0</v>
      </c>
      <c r="S717" s="11">
        <v>0</v>
      </c>
      <c r="T717" s="11">
        <v>0</v>
      </c>
      <c r="U717" s="11">
        <v>467200000</v>
      </c>
      <c r="V717" s="11">
        <v>0</v>
      </c>
      <c r="W717" s="11">
        <v>467200000</v>
      </c>
      <c r="X717" s="11">
        <v>0</v>
      </c>
      <c r="Y717" s="11">
        <v>420480000</v>
      </c>
      <c r="Z717" s="11">
        <v>4733130.7834918704</v>
      </c>
      <c r="AA717" s="11">
        <v>0</v>
      </c>
      <c r="AB717" s="11">
        <v>0</v>
      </c>
      <c r="AC717" s="11">
        <v>0</v>
      </c>
      <c r="AD717" s="11">
        <v>0</v>
      </c>
      <c r="AE717" s="11">
        <v>0</v>
      </c>
      <c r="AF717" s="11">
        <v>0</v>
      </c>
      <c r="AG717" s="11">
        <v>0</v>
      </c>
      <c r="AH717" s="11">
        <v>0</v>
      </c>
      <c r="AI717" s="11">
        <v>0</v>
      </c>
      <c r="AJ717" s="11">
        <v>0</v>
      </c>
      <c r="AK717" s="11">
        <v>0</v>
      </c>
      <c r="AL717" s="11">
        <v>0</v>
      </c>
      <c r="AM717" s="11">
        <v>0</v>
      </c>
      <c r="AN717" s="11">
        <v>0</v>
      </c>
      <c r="AO7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420480000</v>
      </c>
      <c r="AP7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4733130.7834918704</v>
      </c>
      <c r="AR7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7" s="11">
        <f>Table_PBS_SQL_DB2_PBSSQL_PBS_NDP_Tina_CG_QtrlyPerformance_Final[[#This Row],[GOU REL]]+Table_PBS_SQL_DB2_PBSSQL_PBS_NDP_Tina_CG_QtrlyPerformance_Final[[#This Row],[EXT REL]]</f>
        <v>420480000</v>
      </c>
      <c r="AT717" s="11">
        <f>Table_PBS_SQL_DB2_PBSSQL_PBS_NDP_Tina_CG_QtrlyPerformance_Final[[#This Row],[GOU EXP]]+Table_PBS_SQL_DB2_PBSSQL_PBS_NDP_Tina_CG_QtrlyPerformance_Final[[#This Row],[EXT EXP]]</f>
        <v>4733130.7834918704</v>
      </c>
      <c r="AU717" s="11" t="str">
        <f>IF(Table_PBS_SQL_DB2_PBSSQL_PBS_NDP_Tina_CG_QtrlyPerformance_Final[[#This Row],[Item_Code]]&gt;"300000", "Capital", "Recurrent")</f>
        <v>Capital</v>
      </c>
    </row>
    <row r="718" spans="1:47" x14ac:dyDescent="0.25">
      <c r="A718" t="s">
        <v>1851</v>
      </c>
      <c r="B718" t="s">
        <v>1852</v>
      </c>
      <c r="C718" t="s">
        <v>491</v>
      </c>
      <c r="D718" t="s">
        <v>861</v>
      </c>
      <c r="E718" t="s">
        <v>31</v>
      </c>
      <c r="F718" t="s">
        <v>862</v>
      </c>
      <c r="G718" t="s">
        <v>31</v>
      </c>
      <c r="H718" t="s">
        <v>1811</v>
      </c>
      <c r="I718" t="s">
        <v>493</v>
      </c>
      <c r="J718" t="s">
        <v>1853</v>
      </c>
      <c r="K718" t="s">
        <v>1854</v>
      </c>
      <c r="L718" t="s">
        <v>1855</v>
      </c>
      <c r="M718" t="s">
        <v>866</v>
      </c>
      <c r="N718" t="s">
        <v>867</v>
      </c>
      <c r="O718" t="s">
        <v>934</v>
      </c>
      <c r="P718" t="s">
        <v>935</v>
      </c>
      <c r="Q718" s="11">
        <v>0</v>
      </c>
      <c r="R718" s="11">
        <v>0</v>
      </c>
      <c r="S718" s="11">
        <v>0</v>
      </c>
      <c r="T718" s="11">
        <v>0</v>
      </c>
      <c r="U718" s="11">
        <v>350000000</v>
      </c>
      <c r="V718" s="11">
        <v>0</v>
      </c>
      <c r="W718" s="11">
        <v>350000000</v>
      </c>
      <c r="X718" s="11">
        <v>0</v>
      </c>
      <c r="Y718" s="11">
        <v>0</v>
      </c>
      <c r="Z718" s="11">
        <v>0</v>
      </c>
      <c r="AA718" s="11">
        <v>0</v>
      </c>
      <c r="AB718" s="11">
        <v>0</v>
      </c>
      <c r="AC718" s="11">
        <v>350000000</v>
      </c>
      <c r="AD718" s="11">
        <v>350000000</v>
      </c>
      <c r="AE718" s="11">
        <v>0</v>
      </c>
      <c r="AF718" s="11">
        <v>0</v>
      </c>
      <c r="AG718" s="11">
        <v>0</v>
      </c>
      <c r="AH718" s="11">
        <v>0</v>
      </c>
      <c r="AI718" s="11">
        <v>0</v>
      </c>
      <c r="AJ718" s="11">
        <v>0</v>
      </c>
      <c r="AK718" s="11">
        <v>0</v>
      </c>
      <c r="AL718" s="11">
        <v>0</v>
      </c>
      <c r="AM718" s="11">
        <v>0</v>
      </c>
      <c r="AN718" s="11">
        <v>0</v>
      </c>
      <c r="AO7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7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7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8" s="11">
        <f>Table_PBS_SQL_DB2_PBSSQL_PBS_NDP_Tina_CG_QtrlyPerformance_Final[[#This Row],[GOU REL]]+Table_PBS_SQL_DB2_PBSSQL_PBS_NDP_Tina_CG_QtrlyPerformance_Final[[#This Row],[EXT REL]]</f>
        <v>350000000</v>
      </c>
      <c r="AT718" s="11">
        <f>Table_PBS_SQL_DB2_PBSSQL_PBS_NDP_Tina_CG_QtrlyPerformance_Final[[#This Row],[GOU EXP]]+Table_PBS_SQL_DB2_PBSSQL_PBS_NDP_Tina_CG_QtrlyPerformance_Final[[#This Row],[EXT EXP]]</f>
        <v>350000000</v>
      </c>
      <c r="AU718" s="11" t="str">
        <f>IF(Table_PBS_SQL_DB2_PBSSQL_PBS_NDP_Tina_CG_QtrlyPerformance_Final[[#This Row],[Item_Code]]&gt;"300000", "Capital", "Recurrent")</f>
        <v>Capital</v>
      </c>
    </row>
    <row r="719" spans="1:47" x14ac:dyDescent="0.25">
      <c r="A719" t="s">
        <v>634</v>
      </c>
      <c r="B719" t="s">
        <v>635</v>
      </c>
      <c r="C719" t="s">
        <v>491</v>
      </c>
      <c r="D719" t="s">
        <v>861</v>
      </c>
      <c r="E719" t="s">
        <v>31</v>
      </c>
      <c r="F719" t="s">
        <v>862</v>
      </c>
      <c r="G719" t="s">
        <v>31</v>
      </c>
      <c r="H719" t="s">
        <v>1811</v>
      </c>
      <c r="I719" t="s">
        <v>493</v>
      </c>
      <c r="J719" t="s">
        <v>1856</v>
      </c>
      <c r="K719" t="s">
        <v>636</v>
      </c>
      <c r="L719" t="s">
        <v>1857</v>
      </c>
      <c r="M719" t="s">
        <v>866</v>
      </c>
      <c r="N719" t="s">
        <v>867</v>
      </c>
      <c r="O719" t="s">
        <v>924</v>
      </c>
      <c r="P719" t="s">
        <v>925</v>
      </c>
      <c r="Q719" s="11">
        <v>0</v>
      </c>
      <c r="R719" s="11">
        <v>0</v>
      </c>
      <c r="S719" s="11">
        <v>0</v>
      </c>
      <c r="T719" s="11">
        <v>0</v>
      </c>
      <c r="U719" s="11">
        <v>200000000</v>
      </c>
      <c r="V719" s="11">
        <v>0</v>
      </c>
      <c r="W719" s="11">
        <v>200000000</v>
      </c>
      <c r="X719" s="11">
        <v>0</v>
      </c>
      <c r="Y719" s="11">
        <v>0</v>
      </c>
      <c r="Z719" s="11">
        <v>0</v>
      </c>
      <c r="AA719" s="11">
        <v>0</v>
      </c>
      <c r="AB719" s="11">
        <v>0</v>
      </c>
      <c r="AC719" s="11">
        <v>68130000</v>
      </c>
      <c r="AD719" s="11">
        <v>68130000</v>
      </c>
      <c r="AE719" s="11">
        <v>0</v>
      </c>
      <c r="AF719" s="11">
        <v>0</v>
      </c>
      <c r="AG719" s="11">
        <v>131870000</v>
      </c>
      <c r="AH719" s="11">
        <v>131870881.07888778</v>
      </c>
      <c r="AI719" s="11">
        <v>0</v>
      </c>
      <c r="AJ719" s="11">
        <v>0</v>
      </c>
      <c r="AK719" s="11">
        <v>0</v>
      </c>
      <c r="AL719" s="11">
        <v>-881.07888777549999</v>
      </c>
      <c r="AM719" s="11">
        <v>0</v>
      </c>
      <c r="AN719" s="11">
        <v>0</v>
      </c>
      <c r="AO7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7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7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19" s="11">
        <f>Table_PBS_SQL_DB2_PBSSQL_PBS_NDP_Tina_CG_QtrlyPerformance_Final[[#This Row],[GOU REL]]+Table_PBS_SQL_DB2_PBSSQL_PBS_NDP_Tina_CG_QtrlyPerformance_Final[[#This Row],[EXT REL]]</f>
        <v>200000000</v>
      </c>
      <c r="AT719" s="11">
        <f>Table_PBS_SQL_DB2_PBSSQL_PBS_NDP_Tina_CG_QtrlyPerformance_Final[[#This Row],[GOU EXP]]+Table_PBS_SQL_DB2_PBSSQL_PBS_NDP_Tina_CG_QtrlyPerformance_Final[[#This Row],[EXT EXP]]</f>
        <v>200000000</v>
      </c>
      <c r="AU719" s="11" t="str">
        <f>IF(Table_PBS_SQL_DB2_PBSSQL_PBS_NDP_Tina_CG_QtrlyPerformance_Final[[#This Row],[Item_Code]]&gt;"300000", "Capital", "Recurrent")</f>
        <v>Recurrent</v>
      </c>
    </row>
    <row r="720" spans="1:47" x14ac:dyDescent="0.25">
      <c r="A720" t="s">
        <v>1858</v>
      </c>
      <c r="B720" t="s">
        <v>1859</v>
      </c>
      <c r="C720" t="s">
        <v>218</v>
      </c>
      <c r="D720" t="s">
        <v>1254</v>
      </c>
      <c r="E720" t="s">
        <v>97</v>
      </c>
      <c r="F720" t="s">
        <v>1290</v>
      </c>
      <c r="G720" t="s">
        <v>97</v>
      </c>
      <c r="H720" t="s">
        <v>1860</v>
      </c>
      <c r="I720" t="s">
        <v>493</v>
      </c>
      <c r="J720" t="s">
        <v>1861</v>
      </c>
      <c r="K720" t="s">
        <v>1862</v>
      </c>
      <c r="L720" t="s">
        <v>1863</v>
      </c>
      <c r="M720" t="s">
        <v>1232</v>
      </c>
      <c r="N720" t="s">
        <v>1586</v>
      </c>
      <c r="O720" t="s">
        <v>878</v>
      </c>
      <c r="P720" t="s">
        <v>879</v>
      </c>
      <c r="Q720" s="11">
        <v>0</v>
      </c>
      <c r="R720" s="11">
        <v>0</v>
      </c>
      <c r="S720" s="11">
        <v>0</v>
      </c>
      <c r="T720" s="11">
        <v>0</v>
      </c>
      <c r="U720" s="11">
        <v>0</v>
      </c>
      <c r="V720" s="11">
        <v>0</v>
      </c>
      <c r="W720" s="11">
        <v>29652850322</v>
      </c>
      <c r="X720" s="11">
        <v>0</v>
      </c>
      <c r="Y720" s="11">
        <v>0</v>
      </c>
      <c r="Z720" s="11">
        <v>0</v>
      </c>
      <c r="AA720" s="11">
        <v>0</v>
      </c>
      <c r="AB720" s="11">
        <v>0</v>
      </c>
      <c r="AC720" s="11">
        <v>9884283441</v>
      </c>
      <c r="AD720" s="11">
        <v>9884283441</v>
      </c>
      <c r="AE720" s="11">
        <v>0</v>
      </c>
      <c r="AF720" s="11">
        <v>0</v>
      </c>
      <c r="AG720" s="11">
        <v>19768566881.571999</v>
      </c>
      <c r="AH720" s="11">
        <v>19768566881.571999</v>
      </c>
      <c r="AI720" s="11">
        <v>0</v>
      </c>
      <c r="AJ720" s="11">
        <v>0</v>
      </c>
      <c r="AK720" s="11">
        <v>0</v>
      </c>
      <c r="AL720" s="11">
        <v>0</v>
      </c>
      <c r="AM720" s="11">
        <v>0</v>
      </c>
      <c r="AN720" s="11">
        <v>0</v>
      </c>
      <c r="AO7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29652850322.571999</v>
      </c>
      <c r="AP7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29652850322.571999</v>
      </c>
      <c r="AR7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0" s="11">
        <f>Table_PBS_SQL_DB2_PBSSQL_PBS_NDP_Tina_CG_QtrlyPerformance_Final[[#This Row],[GOU REL]]+Table_PBS_SQL_DB2_PBSSQL_PBS_NDP_Tina_CG_QtrlyPerformance_Final[[#This Row],[EXT REL]]</f>
        <v>29652850322.571999</v>
      </c>
      <c r="AT720" s="11">
        <f>Table_PBS_SQL_DB2_PBSSQL_PBS_NDP_Tina_CG_QtrlyPerformance_Final[[#This Row],[GOU EXP]]+Table_PBS_SQL_DB2_PBSSQL_PBS_NDP_Tina_CG_QtrlyPerformance_Final[[#This Row],[EXT EXP]]</f>
        <v>29652850322.571999</v>
      </c>
      <c r="AU720" s="11" t="str">
        <f>IF(Table_PBS_SQL_DB2_PBSSQL_PBS_NDP_Tina_CG_QtrlyPerformance_Final[[#This Row],[Item_Code]]&gt;"300000", "Capital", "Recurrent")</f>
        <v>Recurrent</v>
      </c>
    </row>
    <row r="721" spans="1:47" x14ac:dyDescent="0.25">
      <c r="A721" t="s">
        <v>1864</v>
      </c>
      <c r="B721" t="s">
        <v>1865</v>
      </c>
      <c r="C721" t="s">
        <v>293</v>
      </c>
      <c r="D721" t="s">
        <v>1206</v>
      </c>
      <c r="E721" t="s">
        <v>31</v>
      </c>
      <c r="F721" t="s">
        <v>1207</v>
      </c>
      <c r="G721" t="s">
        <v>103</v>
      </c>
      <c r="H721" t="s">
        <v>1866</v>
      </c>
      <c r="I721" t="s">
        <v>493</v>
      </c>
      <c r="J721" t="s">
        <v>1867</v>
      </c>
      <c r="K721" t="s">
        <v>1868</v>
      </c>
      <c r="L721" t="s">
        <v>1869</v>
      </c>
      <c r="M721" t="s">
        <v>1870</v>
      </c>
      <c r="N721" t="s">
        <v>1871</v>
      </c>
      <c r="O721" t="s">
        <v>1872</v>
      </c>
      <c r="P721" t="s">
        <v>1873</v>
      </c>
      <c r="Q721" s="11">
        <v>0</v>
      </c>
      <c r="R721" s="11">
        <v>0</v>
      </c>
      <c r="S721" s="11">
        <v>0</v>
      </c>
      <c r="T721" s="11">
        <v>0</v>
      </c>
      <c r="U721" s="11">
        <v>0</v>
      </c>
      <c r="V721" s="11">
        <v>0</v>
      </c>
      <c r="W721" s="11">
        <v>13561372017</v>
      </c>
      <c r="X721" s="11">
        <v>0</v>
      </c>
      <c r="Y721" s="11">
        <v>0</v>
      </c>
      <c r="Z721" s="11">
        <v>0</v>
      </c>
      <c r="AA721" s="11">
        <v>0</v>
      </c>
      <c r="AB721" s="11">
        <v>0</v>
      </c>
      <c r="AC721" s="11">
        <v>0</v>
      </c>
      <c r="AD721" s="11">
        <v>0</v>
      </c>
      <c r="AE721" s="11">
        <v>0</v>
      </c>
      <c r="AF721" s="11">
        <v>0</v>
      </c>
      <c r="AG721" s="11">
        <v>0</v>
      </c>
      <c r="AH721" s="11">
        <v>0</v>
      </c>
      <c r="AI721" s="11">
        <v>0</v>
      </c>
      <c r="AJ721" s="11">
        <v>0</v>
      </c>
      <c r="AK721" s="11">
        <v>0</v>
      </c>
      <c r="AL721" s="11">
        <v>0</v>
      </c>
      <c r="AM721" s="11">
        <v>0</v>
      </c>
      <c r="AN721" s="11">
        <v>0</v>
      </c>
      <c r="AO7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1" s="11">
        <f>Table_PBS_SQL_DB2_PBSSQL_PBS_NDP_Tina_CG_QtrlyPerformance_Final[[#This Row],[GOU REL]]+Table_PBS_SQL_DB2_PBSSQL_PBS_NDP_Tina_CG_QtrlyPerformance_Final[[#This Row],[EXT REL]]</f>
        <v>0</v>
      </c>
      <c r="AT721" s="11">
        <f>Table_PBS_SQL_DB2_PBSSQL_PBS_NDP_Tina_CG_QtrlyPerformance_Final[[#This Row],[GOU EXP]]+Table_PBS_SQL_DB2_PBSSQL_PBS_NDP_Tina_CG_QtrlyPerformance_Final[[#This Row],[EXT EXP]]</f>
        <v>0</v>
      </c>
      <c r="AU721" s="11" t="str">
        <f>IF(Table_PBS_SQL_DB2_PBSSQL_PBS_NDP_Tina_CG_QtrlyPerformance_Final[[#This Row],[Item_Code]]&gt;"300000", "Capital", "Recurrent")</f>
        <v>Recurrent</v>
      </c>
    </row>
    <row r="722" spans="1:47" x14ac:dyDescent="0.25">
      <c r="A722" t="s">
        <v>1864</v>
      </c>
      <c r="B722" t="s">
        <v>1865</v>
      </c>
      <c r="C722" t="s">
        <v>293</v>
      </c>
      <c r="D722" t="s">
        <v>1206</v>
      </c>
      <c r="E722" t="s">
        <v>31</v>
      </c>
      <c r="F722" t="s">
        <v>1207</v>
      </c>
      <c r="G722" t="s">
        <v>103</v>
      </c>
      <c r="H722" t="s">
        <v>1866</v>
      </c>
      <c r="I722" t="s">
        <v>493</v>
      </c>
      <c r="J722" t="s">
        <v>1867</v>
      </c>
      <c r="K722" t="s">
        <v>1868</v>
      </c>
      <c r="L722" t="s">
        <v>1869</v>
      </c>
      <c r="M722" t="s">
        <v>1874</v>
      </c>
      <c r="N722" t="s">
        <v>1875</v>
      </c>
      <c r="O722" t="s">
        <v>1621</v>
      </c>
      <c r="P722" t="s">
        <v>1622</v>
      </c>
      <c r="Q722" s="11">
        <v>0</v>
      </c>
      <c r="R722" s="11">
        <v>0</v>
      </c>
      <c r="S722" s="11">
        <v>0</v>
      </c>
      <c r="T722" s="11">
        <v>0</v>
      </c>
      <c r="U722" s="11">
        <v>0</v>
      </c>
      <c r="V722" s="11">
        <v>0</v>
      </c>
      <c r="W722" s="11">
        <v>155868181011</v>
      </c>
      <c r="X722" s="11">
        <v>0</v>
      </c>
      <c r="Y722" s="11">
        <v>0</v>
      </c>
      <c r="Z722" s="11">
        <v>0</v>
      </c>
      <c r="AA722" s="11">
        <v>0</v>
      </c>
      <c r="AB722" s="11">
        <v>0</v>
      </c>
      <c r="AC722" s="11">
        <v>0</v>
      </c>
      <c r="AD722" s="11">
        <v>0</v>
      </c>
      <c r="AE722" s="11">
        <v>0</v>
      </c>
      <c r="AF722" s="11">
        <v>0</v>
      </c>
      <c r="AG722" s="11">
        <v>0</v>
      </c>
      <c r="AH722" s="11">
        <v>0</v>
      </c>
      <c r="AI722" s="11">
        <v>0</v>
      </c>
      <c r="AJ722" s="11">
        <v>0</v>
      </c>
      <c r="AK722" s="11">
        <v>0</v>
      </c>
      <c r="AL722" s="11">
        <v>0</v>
      </c>
      <c r="AM722" s="11">
        <v>0</v>
      </c>
      <c r="AN722" s="11">
        <v>0</v>
      </c>
      <c r="AO7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2" s="11">
        <f>Table_PBS_SQL_DB2_PBSSQL_PBS_NDP_Tina_CG_QtrlyPerformance_Final[[#This Row],[GOU REL]]+Table_PBS_SQL_DB2_PBSSQL_PBS_NDP_Tina_CG_QtrlyPerformance_Final[[#This Row],[EXT REL]]</f>
        <v>0</v>
      </c>
      <c r="AT722" s="11">
        <f>Table_PBS_SQL_DB2_PBSSQL_PBS_NDP_Tina_CG_QtrlyPerformance_Final[[#This Row],[GOU EXP]]+Table_PBS_SQL_DB2_PBSSQL_PBS_NDP_Tina_CG_QtrlyPerformance_Final[[#This Row],[EXT EXP]]</f>
        <v>0</v>
      </c>
      <c r="AU722" s="11" t="str">
        <f>IF(Table_PBS_SQL_DB2_PBSSQL_PBS_NDP_Tina_CG_QtrlyPerformance_Final[[#This Row],[Item_Code]]&gt;"300000", "Capital", "Recurrent")</f>
        <v>Recurrent</v>
      </c>
    </row>
    <row r="723" spans="1:47" x14ac:dyDescent="0.25">
      <c r="A723" t="s">
        <v>49</v>
      </c>
      <c r="B723" t="s">
        <v>1400</v>
      </c>
      <c r="C723" t="s">
        <v>119</v>
      </c>
      <c r="D723" t="s">
        <v>885</v>
      </c>
      <c r="E723" t="s">
        <v>87</v>
      </c>
      <c r="F723" t="s">
        <v>1157</v>
      </c>
      <c r="G723" t="s">
        <v>75</v>
      </c>
      <c r="H723" t="s">
        <v>1414</v>
      </c>
      <c r="I723" t="s">
        <v>493</v>
      </c>
      <c r="J723" t="s">
        <v>1415</v>
      </c>
      <c r="K723" t="s">
        <v>1444</v>
      </c>
      <c r="L723" t="s">
        <v>1445</v>
      </c>
      <c r="M723" t="s">
        <v>1446</v>
      </c>
      <c r="N723" t="s">
        <v>1447</v>
      </c>
      <c r="O723" t="s">
        <v>1052</v>
      </c>
      <c r="P723" t="s">
        <v>1053</v>
      </c>
      <c r="Q723" s="11">
        <v>0</v>
      </c>
      <c r="R723" s="11">
        <v>0</v>
      </c>
      <c r="S723" s="11">
        <v>0</v>
      </c>
      <c r="T723" s="11">
        <v>0</v>
      </c>
      <c r="U723" s="11">
        <v>452464000</v>
      </c>
      <c r="V723" s="11">
        <v>0</v>
      </c>
      <c r="W723" s="11">
        <v>452464000</v>
      </c>
      <c r="X723" s="11">
        <v>0</v>
      </c>
      <c r="Y723" s="11">
        <v>0</v>
      </c>
      <c r="Z723" s="11">
        <v>0</v>
      </c>
      <c r="AA723" s="11">
        <v>0</v>
      </c>
      <c r="AB723" s="11">
        <v>0</v>
      </c>
      <c r="AC723" s="11">
        <v>238116000</v>
      </c>
      <c r="AD723" s="11">
        <v>70000000</v>
      </c>
      <c r="AE723" s="11">
        <v>0</v>
      </c>
      <c r="AF723" s="11">
        <v>0</v>
      </c>
      <c r="AG723" s="11">
        <v>93116000</v>
      </c>
      <c r="AH723" s="11">
        <v>168116000</v>
      </c>
      <c r="AI723" s="11">
        <v>0</v>
      </c>
      <c r="AJ723" s="11">
        <v>0</v>
      </c>
      <c r="AK723" s="11">
        <v>0</v>
      </c>
      <c r="AL723" s="11">
        <v>93116000</v>
      </c>
      <c r="AM723" s="11">
        <v>0</v>
      </c>
      <c r="AN723" s="11">
        <v>0</v>
      </c>
      <c r="AO7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331232000</v>
      </c>
      <c r="AP7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331232000</v>
      </c>
      <c r="AR7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3" s="11">
        <f>Table_PBS_SQL_DB2_PBSSQL_PBS_NDP_Tina_CG_QtrlyPerformance_Final[[#This Row],[GOU REL]]+Table_PBS_SQL_DB2_PBSSQL_PBS_NDP_Tina_CG_QtrlyPerformance_Final[[#This Row],[EXT REL]]</f>
        <v>331232000</v>
      </c>
      <c r="AT723" s="11">
        <f>Table_PBS_SQL_DB2_PBSSQL_PBS_NDP_Tina_CG_QtrlyPerformance_Final[[#This Row],[GOU EXP]]+Table_PBS_SQL_DB2_PBSSQL_PBS_NDP_Tina_CG_QtrlyPerformance_Final[[#This Row],[EXT EXP]]</f>
        <v>331232000</v>
      </c>
      <c r="AU723" s="11" t="str">
        <f>IF(Table_PBS_SQL_DB2_PBSSQL_PBS_NDP_Tina_CG_QtrlyPerformance_Final[[#This Row],[Item_Code]]&gt;"300000", "Capital", "Recurrent")</f>
        <v>Capital</v>
      </c>
    </row>
    <row r="724" spans="1:47" x14ac:dyDescent="0.25">
      <c r="A724" t="s">
        <v>179</v>
      </c>
      <c r="B724" t="s">
        <v>959</v>
      </c>
      <c r="C724" t="s">
        <v>676</v>
      </c>
      <c r="D724" t="s">
        <v>990</v>
      </c>
      <c r="E724" t="s">
        <v>75</v>
      </c>
      <c r="F724" t="s">
        <v>998</v>
      </c>
      <c r="G724" t="s">
        <v>75</v>
      </c>
      <c r="H724" t="s">
        <v>1010</v>
      </c>
      <c r="I724" t="s">
        <v>666</v>
      </c>
      <c r="J724" t="s">
        <v>1837</v>
      </c>
      <c r="K724" t="s">
        <v>776</v>
      </c>
      <c r="L724" t="s">
        <v>777</v>
      </c>
      <c r="M724" t="s">
        <v>1838</v>
      </c>
      <c r="N724" t="s">
        <v>1839</v>
      </c>
      <c r="O724" t="s">
        <v>906</v>
      </c>
      <c r="P724" t="s">
        <v>907</v>
      </c>
      <c r="Q724" s="11">
        <v>0</v>
      </c>
      <c r="R724" s="11">
        <v>0</v>
      </c>
      <c r="S724" s="11">
        <v>0</v>
      </c>
      <c r="T724" s="11">
        <v>0</v>
      </c>
      <c r="U724" s="11">
        <v>86120000</v>
      </c>
      <c r="V724" s="11">
        <v>0</v>
      </c>
      <c r="W724" s="11">
        <v>0</v>
      </c>
      <c r="X724" s="11">
        <v>86120000</v>
      </c>
      <c r="Y724" s="11">
        <v>0</v>
      </c>
      <c r="Z724" s="11">
        <v>0</v>
      </c>
      <c r="AA724" s="11">
        <v>0</v>
      </c>
      <c r="AB724" s="11">
        <v>0</v>
      </c>
      <c r="AC724" s="11">
        <v>0</v>
      </c>
      <c r="AD724" s="11">
        <v>0</v>
      </c>
      <c r="AE724" s="11">
        <v>0</v>
      </c>
      <c r="AF724" s="11">
        <v>0</v>
      </c>
      <c r="AG724" s="11">
        <v>0</v>
      </c>
      <c r="AH724" s="11">
        <v>0</v>
      </c>
      <c r="AI724" s="11">
        <v>0</v>
      </c>
      <c r="AJ724" s="11">
        <v>0</v>
      </c>
      <c r="AK724" s="11">
        <v>0</v>
      </c>
      <c r="AL724" s="11">
        <v>0</v>
      </c>
      <c r="AM724" s="11">
        <v>0</v>
      </c>
      <c r="AN724" s="11">
        <v>0</v>
      </c>
      <c r="AO7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4" s="11">
        <f>Table_PBS_SQL_DB2_PBSSQL_PBS_NDP_Tina_CG_QtrlyPerformance_Final[[#This Row],[GOU REL]]+Table_PBS_SQL_DB2_PBSSQL_PBS_NDP_Tina_CG_QtrlyPerformance_Final[[#This Row],[EXT REL]]</f>
        <v>0</v>
      </c>
      <c r="AT724" s="11">
        <f>Table_PBS_SQL_DB2_PBSSQL_PBS_NDP_Tina_CG_QtrlyPerformance_Final[[#This Row],[GOU EXP]]+Table_PBS_SQL_DB2_PBSSQL_PBS_NDP_Tina_CG_QtrlyPerformance_Final[[#This Row],[EXT EXP]]</f>
        <v>0</v>
      </c>
      <c r="AU724" s="11" t="str">
        <f>IF(Table_PBS_SQL_DB2_PBSSQL_PBS_NDP_Tina_CG_QtrlyPerformance_Final[[#This Row],[Item_Code]]&gt;"300000", "Capital", "Recurrent")</f>
        <v>Recurrent</v>
      </c>
    </row>
    <row r="725" spans="1:47" x14ac:dyDescent="0.25">
      <c r="A725" t="s">
        <v>694</v>
      </c>
      <c r="B725" t="s">
        <v>1876</v>
      </c>
      <c r="C725" t="s">
        <v>676</v>
      </c>
      <c r="D725" t="s">
        <v>990</v>
      </c>
      <c r="E725" t="s">
        <v>31</v>
      </c>
      <c r="F725" t="s">
        <v>991</v>
      </c>
      <c r="G725" t="s">
        <v>31</v>
      </c>
      <c r="H725" t="s">
        <v>1602</v>
      </c>
      <c r="I725" t="s">
        <v>493</v>
      </c>
      <c r="J725" t="s">
        <v>864</v>
      </c>
      <c r="K725" t="s">
        <v>696</v>
      </c>
      <c r="L725" t="s">
        <v>1877</v>
      </c>
      <c r="M725" t="s">
        <v>866</v>
      </c>
      <c r="N725" t="s">
        <v>867</v>
      </c>
      <c r="O725" t="s">
        <v>922</v>
      </c>
      <c r="P725" t="s">
        <v>923</v>
      </c>
      <c r="Q725" s="11">
        <v>0</v>
      </c>
      <c r="R725" s="11">
        <v>0</v>
      </c>
      <c r="S725" s="11">
        <v>0</v>
      </c>
      <c r="T725" s="11">
        <v>0</v>
      </c>
      <c r="U725" s="11">
        <v>15000000</v>
      </c>
      <c r="V725" s="11">
        <v>0</v>
      </c>
      <c r="W725" s="11">
        <v>15000000</v>
      </c>
      <c r="X725" s="11">
        <v>0</v>
      </c>
      <c r="Y725" s="11">
        <v>0</v>
      </c>
      <c r="Z725" s="11">
        <v>0</v>
      </c>
      <c r="AA725" s="11">
        <v>0</v>
      </c>
      <c r="AB725" s="11">
        <v>0</v>
      </c>
      <c r="AC725" s="11">
        <v>0</v>
      </c>
      <c r="AD725" s="11">
        <v>0</v>
      </c>
      <c r="AE725" s="11">
        <v>0</v>
      </c>
      <c r="AF725" s="11">
        <v>0</v>
      </c>
      <c r="AG725" s="11">
        <v>0</v>
      </c>
      <c r="AH725" s="11">
        <v>0</v>
      </c>
      <c r="AI725" s="11">
        <v>0</v>
      </c>
      <c r="AJ725" s="11">
        <v>0</v>
      </c>
      <c r="AK725" s="11">
        <v>15000000</v>
      </c>
      <c r="AL725" s="11">
        <v>15000000</v>
      </c>
      <c r="AM725" s="11">
        <v>0</v>
      </c>
      <c r="AN725" s="11">
        <v>0</v>
      </c>
      <c r="AO7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7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7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5" s="11">
        <f>Table_PBS_SQL_DB2_PBSSQL_PBS_NDP_Tina_CG_QtrlyPerformance_Final[[#This Row],[GOU REL]]+Table_PBS_SQL_DB2_PBSSQL_PBS_NDP_Tina_CG_QtrlyPerformance_Final[[#This Row],[EXT REL]]</f>
        <v>15000000</v>
      </c>
      <c r="AT725" s="11">
        <f>Table_PBS_SQL_DB2_PBSSQL_PBS_NDP_Tina_CG_QtrlyPerformance_Final[[#This Row],[GOU EXP]]+Table_PBS_SQL_DB2_PBSSQL_PBS_NDP_Tina_CG_QtrlyPerformance_Final[[#This Row],[EXT EXP]]</f>
        <v>15000000</v>
      </c>
      <c r="AU725" s="11" t="str">
        <f>IF(Table_PBS_SQL_DB2_PBSSQL_PBS_NDP_Tina_CG_QtrlyPerformance_Final[[#This Row],[Item_Code]]&gt;"300000", "Capital", "Recurrent")</f>
        <v>Recurrent</v>
      </c>
    </row>
    <row r="726" spans="1:47" x14ac:dyDescent="0.25">
      <c r="A726" t="s">
        <v>105</v>
      </c>
      <c r="B726" t="s">
        <v>106</v>
      </c>
      <c r="C726" t="s">
        <v>103</v>
      </c>
      <c r="D726" t="s">
        <v>1501</v>
      </c>
      <c r="E726" t="s">
        <v>75</v>
      </c>
      <c r="F726" t="s">
        <v>1502</v>
      </c>
      <c r="G726" t="s">
        <v>75</v>
      </c>
      <c r="H726" t="s">
        <v>1507</v>
      </c>
      <c r="I726" t="s">
        <v>493</v>
      </c>
      <c r="J726" t="s">
        <v>1508</v>
      </c>
      <c r="K726" t="s">
        <v>109</v>
      </c>
      <c r="L726" t="s">
        <v>1509</v>
      </c>
      <c r="M726" t="s">
        <v>1510</v>
      </c>
      <c r="N726" t="s">
        <v>1511</v>
      </c>
      <c r="O726" t="s">
        <v>1028</v>
      </c>
      <c r="P726" t="s">
        <v>1029</v>
      </c>
      <c r="Q726" s="11">
        <v>0</v>
      </c>
      <c r="R726" s="11">
        <v>0</v>
      </c>
      <c r="S726" s="11">
        <v>0</v>
      </c>
      <c r="T726" s="11">
        <v>0</v>
      </c>
      <c r="U726" s="11">
        <v>20000000</v>
      </c>
      <c r="V726" s="11">
        <v>0</v>
      </c>
      <c r="W726" s="11">
        <v>20000000</v>
      </c>
      <c r="X726" s="11">
        <v>0</v>
      </c>
      <c r="Y726" s="11">
        <v>0</v>
      </c>
      <c r="Z726" s="11">
        <v>0</v>
      </c>
      <c r="AA726" s="11">
        <v>0</v>
      </c>
      <c r="AB726" s="11">
        <v>0</v>
      </c>
      <c r="AC726" s="11">
        <v>16000000</v>
      </c>
      <c r="AD726" s="11">
        <v>1650000</v>
      </c>
      <c r="AE726" s="11">
        <v>0</v>
      </c>
      <c r="AF726" s="11">
        <v>0</v>
      </c>
      <c r="AG726" s="11">
        <v>4000000</v>
      </c>
      <c r="AH726" s="11">
        <v>0</v>
      </c>
      <c r="AI726" s="11">
        <v>0</v>
      </c>
      <c r="AJ726" s="11">
        <v>0</v>
      </c>
      <c r="AK726" s="11">
        <v>0</v>
      </c>
      <c r="AL726" s="11">
        <v>15288000</v>
      </c>
      <c r="AM726" s="11">
        <v>0</v>
      </c>
      <c r="AN726" s="11">
        <v>0</v>
      </c>
      <c r="AO7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7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16938000</v>
      </c>
      <c r="AR7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6" s="11">
        <f>Table_PBS_SQL_DB2_PBSSQL_PBS_NDP_Tina_CG_QtrlyPerformance_Final[[#This Row],[GOU REL]]+Table_PBS_SQL_DB2_PBSSQL_PBS_NDP_Tina_CG_QtrlyPerformance_Final[[#This Row],[EXT REL]]</f>
        <v>20000000</v>
      </c>
      <c r="AT726" s="11">
        <f>Table_PBS_SQL_DB2_PBSSQL_PBS_NDP_Tina_CG_QtrlyPerformance_Final[[#This Row],[GOU EXP]]+Table_PBS_SQL_DB2_PBSSQL_PBS_NDP_Tina_CG_QtrlyPerformance_Final[[#This Row],[EXT EXP]]</f>
        <v>16938000</v>
      </c>
      <c r="AU726" s="11" t="str">
        <f>IF(Table_PBS_SQL_DB2_PBSSQL_PBS_NDP_Tina_CG_QtrlyPerformance_Final[[#This Row],[Item_Code]]&gt;"300000", "Capital", "Recurrent")</f>
        <v>Recurrent</v>
      </c>
    </row>
    <row r="727" spans="1:47" x14ac:dyDescent="0.25">
      <c r="A727" t="s">
        <v>77</v>
      </c>
      <c r="B727" t="s">
        <v>78</v>
      </c>
      <c r="C727" t="s">
        <v>202</v>
      </c>
      <c r="D727" t="s">
        <v>1336</v>
      </c>
      <c r="E727" t="s">
        <v>75</v>
      </c>
      <c r="F727" t="s">
        <v>1349</v>
      </c>
      <c r="G727" t="s">
        <v>87</v>
      </c>
      <c r="H727" t="s">
        <v>881</v>
      </c>
      <c r="I727" t="s">
        <v>467</v>
      </c>
      <c r="J727" t="s">
        <v>1367</v>
      </c>
      <c r="K727" t="s">
        <v>80</v>
      </c>
      <c r="L727" t="s">
        <v>1368</v>
      </c>
      <c r="M727" t="s">
        <v>1168</v>
      </c>
      <c r="N727" t="s">
        <v>1169</v>
      </c>
      <c r="O727" t="s">
        <v>922</v>
      </c>
      <c r="P727" t="s">
        <v>923</v>
      </c>
      <c r="Q727" s="11">
        <v>0</v>
      </c>
      <c r="R727" s="11">
        <v>0</v>
      </c>
      <c r="S727" s="11">
        <v>0</v>
      </c>
      <c r="T727" s="11">
        <v>0</v>
      </c>
      <c r="U727" s="11">
        <v>160000000</v>
      </c>
      <c r="V727" s="11">
        <v>0</v>
      </c>
      <c r="W727" s="11">
        <v>160000000</v>
      </c>
      <c r="X727" s="11">
        <v>0</v>
      </c>
      <c r="Y727" s="11">
        <v>0</v>
      </c>
      <c r="Z727" s="11">
        <v>0</v>
      </c>
      <c r="AA727" s="11">
        <v>0</v>
      </c>
      <c r="AB727" s="11">
        <v>0</v>
      </c>
      <c r="AC727" s="11">
        <v>70000000</v>
      </c>
      <c r="AD727" s="11">
        <v>70000000</v>
      </c>
      <c r="AE727" s="11">
        <v>0</v>
      </c>
      <c r="AF727" s="11">
        <v>0</v>
      </c>
      <c r="AG727" s="11">
        <v>45000000</v>
      </c>
      <c r="AH727" s="11">
        <v>45000000</v>
      </c>
      <c r="AI727" s="11">
        <v>0</v>
      </c>
      <c r="AJ727" s="11">
        <v>0</v>
      </c>
      <c r="AK727" s="11">
        <v>45000000</v>
      </c>
      <c r="AL727" s="11">
        <v>45000000</v>
      </c>
      <c r="AM727" s="11">
        <v>0</v>
      </c>
      <c r="AN727" s="11">
        <v>0</v>
      </c>
      <c r="AO7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7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160000000</v>
      </c>
      <c r="AR7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7" s="11">
        <f>Table_PBS_SQL_DB2_PBSSQL_PBS_NDP_Tina_CG_QtrlyPerformance_Final[[#This Row],[GOU REL]]+Table_PBS_SQL_DB2_PBSSQL_PBS_NDP_Tina_CG_QtrlyPerformance_Final[[#This Row],[EXT REL]]</f>
        <v>160000000</v>
      </c>
      <c r="AT727" s="11">
        <f>Table_PBS_SQL_DB2_PBSSQL_PBS_NDP_Tina_CG_QtrlyPerformance_Final[[#This Row],[GOU EXP]]+Table_PBS_SQL_DB2_PBSSQL_PBS_NDP_Tina_CG_QtrlyPerformance_Final[[#This Row],[EXT EXP]]</f>
        <v>160000000</v>
      </c>
      <c r="AU727" s="11" t="str">
        <f>IF(Table_PBS_SQL_DB2_PBSSQL_PBS_NDP_Tina_CG_QtrlyPerformance_Final[[#This Row],[Item_Code]]&gt;"300000", "Capital", "Recurrent")</f>
        <v>Recurrent</v>
      </c>
    </row>
    <row r="728" spans="1:47" x14ac:dyDescent="0.25">
      <c r="A728" t="s">
        <v>33</v>
      </c>
      <c r="B728" t="s">
        <v>34</v>
      </c>
      <c r="C728" t="s">
        <v>31</v>
      </c>
      <c r="D728" t="s">
        <v>1031</v>
      </c>
      <c r="E728" t="s">
        <v>97</v>
      </c>
      <c r="F728" t="s">
        <v>1141</v>
      </c>
      <c r="G728" t="s">
        <v>87</v>
      </c>
      <c r="H728" t="s">
        <v>1033</v>
      </c>
      <c r="I728" t="s">
        <v>467</v>
      </c>
      <c r="J728" t="s">
        <v>1034</v>
      </c>
      <c r="K728" t="s">
        <v>1035</v>
      </c>
      <c r="L728" t="s">
        <v>1036</v>
      </c>
      <c r="M728" t="s">
        <v>1142</v>
      </c>
      <c r="N728" t="s">
        <v>1143</v>
      </c>
      <c r="O728" t="s">
        <v>922</v>
      </c>
      <c r="P728" t="s">
        <v>923</v>
      </c>
      <c r="Q728" s="11">
        <v>0</v>
      </c>
      <c r="R728" s="11">
        <v>0</v>
      </c>
      <c r="S728" s="11">
        <v>0</v>
      </c>
      <c r="T728" s="11">
        <v>0</v>
      </c>
      <c r="U728" s="11">
        <v>200000000</v>
      </c>
      <c r="V728" s="11">
        <v>0</v>
      </c>
      <c r="W728" s="11">
        <v>200000000</v>
      </c>
      <c r="X728" s="11">
        <v>0</v>
      </c>
      <c r="Y728" s="11">
        <v>0</v>
      </c>
      <c r="Z728" s="11">
        <v>0</v>
      </c>
      <c r="AA728" s="11">
        <v>0</v>
      </c>
      <c r="AB728" s="11">
        <v>0</v>
      </c>
      <c r="AC728" s="11">
        <v>40000000</v>
      </c>
      <c r="AD728" s="11">
        <v>19200000</v>
      </c>
      <c r="AE728" s="11">
        <v>0</v>
      </c>
      <c r="AF728" s="11">
        <v>0</v>
      </c>
      <c r="AG728" s="11">
        <v>40000000</v>
      </c>
      <c r="AH728" s="11">
        <v>20200000</v>
      </c>
      <c r="AI728" s="11">
        <v>0</v>
      </c>
      <c r="AJ728" s="11">
        <v>0</v>
      </c>
      <c r="AK728" s="11">
        <v>50000000</v>
      </c>
      <c r="AL728" s="11">
        <v>90600000</v>
      </c>
      <c r="AM728" s="11">
        <v>0</v>
      </c>
      <c r="AN728" s="11">
        <v>0</v>
      </c>
      <c r="AO7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v>
      </c>
      <c r="AP7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130000000</v>
      </c>
      <c r="AR7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8" s="11">
        <f>Table_PBS_SQL_DB2_PBSSQL_PBS_NDP_Tina_CG_QtrlyPerformance_Final[[#This Row],[GOU REL]]+Table_PBS_SQL_DB2_PBSSQL_PBS_NDP_Tina_CG_QtrlyPerformance_Final[[#This Row],[EXT REL]]</f>
        <v>130000000</v>
      </c>
      <c r="AT728" s="11">
        <f>Table_PBS_SQL_DB2_PBSSQL_PBS_NDP_Tina_CG_QtrlyPerformance_Final[[#This Row],[GOU EXP]]+Table_PBS_SQL_DB2_PBSSQL_PBS_NDP_Tina_CG_QtrlyPerformance_Final[[#This Row],[EXT EXP]]</f>
        <v>130000000</v>
      </c>
      <c r="AU728" s="11" t="str">
        <f>IF(Table_PBS_SQL_DB2_PBSSQL_PBS_NDP_Tina_CG_QtrlyPerformance_Final[[#This Row],[Item_Code]]&gt;"300000", "Capital", "Recurrent")</f>
        <v>Recurrent</v>
      </c>
    </row>
    <row r="729" spans="1:47" x14ac:dyDescent="0.25">
      <c r="A729" t="s">
        <v>49</v>
      </c>
      <c r="B729" t="s">
        <v>1400</v>
      </c>
      <c r="C729" t="s">
        <v>119</v>
      </c>
      <c r="D729" t="s">
        <v>885</v>
      </c>
      <c r="E729" t="s">
        <v>31</v>
      </c>
      <c r="F729" t="s">
        <v>886</v>
      </c>
      <c r="G729" t="s">
        <v>31</v>
      </c>
      <c r="H729" t="s">
        <v>1420</v>
      </c>
      <c r="I729" t="s">
        <v>493</v>
      </c>
      <c r="J729" t="s">
        <v>1428</v>
      </c>
      <c r="K729" t="s">
        <v>135</v>
      </c>
      <c r="L729" t="s">
        <v>1429</v>
      </c>
      <c r="M729" t="s">
        <v>1422</v>
      </c>
      <c r="N729" t="s">
        <v>1423</v>
      </c>
      <c r="O729" t="s">
        <v>906</v>
      </c>
      <c r="P729" t="s">
        <v>907</v>
      </c>
      <c r="Q729" s="11">
        <v>0</v>
      </c>
      <c r="R729" s="11">
        <v>0</v>
      </c>
      <c r="S729" s="11">
        <v>0</v>
      </c>
      <c r="T729" s="11">
        <v>0</v>
      </c>
      <c r="U729" s="11">
        <v>40000000</v>
      </c>
      <c r="V729" s="11">
        <v>0</v>
      </c>
      <c r="W729" s="11">
        <v>40000000</v>
      </c>
      <c r="X729" s="11">
        <v>0</v>
      </c>
      <c r="Y729" s="11">
        <v>0</v>
      </c>
      <c r="Z729" s="11">
        <v>0</v>
      </c>
      <c r="AA729" s="11">
        <v>0</v>
      </c>
      <c r="AB729" s="11">
        <v>0</v>
      </c>
      <c r="AC729" s="11">
        <v>10000000</v>
      </c>
      <c r="AD729" s="11">
        <v>0</v>
      </c>
      <c r="AE729" s="11">
        <v>0</v>
      </c>
      <c r="AF729" s="11">
        <v>0</v>
      </c>
      <c r="AG729" s="11">
        <v>10000000</v>
      </c>
      <c r="AH729" s="11">
        <v>14850000</v>
      </c>
      <c r="AI729" s="11">
        <v>0</v>
      </c>
      <c r="AJ729" s="11">
        <v>0</v>
      </c>
      <c r="AK729" s="11">
        <v>20000000</v>
      </c>
      <c r="AL729" s="11">
        <v>20223000</v>
      </c>
      <c r="AM729" s="11">
        <v>0</v>
      </c>
      <c r="AN729" s="11">
        <v>0</v>
      </c>
      <c r="AO7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7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35073000</v>
      </c>
      <c r="AR7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29" s="11">
        <f>Table_PBS_SQL_DB2_PBSSQL_PBS_NDP_Tina_CG_QtrlyPerformance_Final[[#This Row],[GOU REL]]+Table_PBS_SQL_DB2_PBSSQL_PBS_NDP_Tina_CG_QtrlyPerformance_Final[[#This Row],[EXT REL]]</f>
        <v>40000000</v>
      </c>
      <c r="AT729" s="11">
        <f>Table_PBS_SQL_DB2_PBSSQL_PBS_NDP_Tina_CG_QtrlyPerformance_Final[[#This Row],[GOU EXP]]+Table_PBS_SQL_DB2_PBSSQL_PBS_NDP_Tina_CG_QtrlyPerformance_Final[[#This Row],[EXT EXP]]</f>
        <v>35073000</v>
      </c>
      <c r="AU729" s="11" t="str">
        <f>IF(Table_PBS_SQL_DB2_PBSSQL_PBS_NDP_Tina_CG_QtrlyPerformance_Final[[#This Row],[Item_Code]]&gt;"300000", "Capital", "Recurrent")</f>
        <v>Recurrent</v>
      </c>
    </row>
    <row r="730" spans="1:47" x14ac:dyDescent="0.25">
      <c r="A730" t="s">
        <v>305</v>
      </c>
      <c r="B730" t="s">
        <v>306</v>
      </c>
      <c r="C730" t="s">
        <v>293</v>
      </c>
      <c r="D730" t="s">
        <v>1206</v>
      </c>
      <c r="E730" t="s">
        <v>75</v>
      </c>
      <c r="F730" t="s">
        <v>1228</v>
      </c>
      <c r="G730" t="s">
        <v>75</v>
      </c>
      <c r="H730" t="s">
        <v>1229</v>
      </c>
      <c r="I730" t="s">
        <v>467</v>
      </c>
      <c r="J730" t="s">
        <v>1239</v>
      </c>
      <c r="K730" t="s">
        <v>1230</v>
      </c>
      <c r="L730" t="s">
        <v>1231</v>
      </c>
      <c r="M730" t="s">
        <v>1234</v>
      </c>
      <c r="N730" t="s">
        <v>1235</v>
      </c>
      <c r="O730" t="s">
        <v>922</v>
      </c>
      <c r="P730" t="s">
        <v>923</v>
      </c>
      <c r="Q730" s="11">
        <v>0</v>
      </c>
      <c r="R730" s="11">
        <v>0</v>
      </c>
      <c r="S730" s="11">
        <v>0</v>
      </c>
      <c r="T730" s="11">
        <v>0</v>
      </c>
      <c r="U730" s="11">
        <v>150000000</v>
      </c>
      <c r="V730" s="11">
        <v>0</v>
      </c>
      <c r="W730" s="11">
        <v>150000000</v>
      </c>
      <c r="X730" s="11">
        <v>0</v>
      </c>
      <c r="Y730" s="11">
        <v>0</v>
      </c>
      <c r="Z730" s="11">
        <v>0</v>
      </c>
      <c r="AA730" s="11">
        <v>0</v>
      </c>
      <c r="AB730" s="11">
        <v>0</v>
      </c>
      <c r="AC730" s="11">
        <v>150000000</v>
      </c>
      <c r="AD730" s="11">
        <v>150000000</v>
      </c>
      <c r="AE730" s="11">
        <v>0</v>
      </c>
      <c r="AF730" s="11">
        <v>0</v>
      </c>
      <c r="AG730" s="11">
        <v>0</v>
      </c>
      <c r="AH730" s="11">
        <v>0</v>
      </c>
      <c r="AI730" s="11">
        <v>0</v>
      </c>
      <c r="AJ730" s="11">
        <v>0</v>
      </c>
      <c r="AK730" s="11">
        <v>0</v>
      </c>
      <c r="AL730" s="11">
        <v>0</v>
      </c>
      <c r="AM730" s="11">
        <v>0</v>
      </c>
      <c r="AN730" s="11">
        <v>0</v>
      </c>
      <c r="AO7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7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7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30" s="11">
        <f>Table_PBS_SQL_DB2_PBSSQL_PBS_NDP_Tina_CG_QtrlyPerformance_Final[[#This Row],[GOU REL]]+Table_PBS_SQL_DB2_PBSSQL_PBS_NDP_Tina_CG_QtrlyPerformance_Final[[#This Row],[EXT REL]]</f>
        <v>150000000</v>
      </c>
      <c r="AT730" s="11">
        <f>Table_PBS_SQL_DB2_PBSSQL_PBS_NDP_Tina_CG_QtrlyPerformance_Final[[#This Row],[GOU EXP]]+Table_PBS_SQL_DB2_PBSSQL_PBS_NDP_Tina_CG_QtrlyPerformance_Final[[#This Row],[EXT EXP]]</f>
        <v>150000000</v>
      </c>
      <c r="AU730" s="11" t="str">
        <f>IF(Table_PBS_SQL_DB2_PBSSQL_PBS_NDP_Tina_CG_QtrlyPerformance_Final[[#This Row],[Item_Code]]&gt;"300000", "Capital", "Recurrent")</f>
        <v>Recurrent</v>
      </c>
    </row>
    <row r="731" spans="1:47" x14ac:dyDescent="0.25">
      <c r="A731" t="s">
        <v>49</v>
      </c>
      <c r="B731" t="s">
        <v>1400</v>
      </c>
      <c r="C731" t="s">
        <v>119</v>
      </c>
      <c r="D731" t="s">
        <v>885</v>
      </c>
      <c r="E731" t="s">
        <v>31</v>
      </c>
      <c r="F731" t="s">
        <v>886</v>
      </c>
      <c r="G731" t="s">
        <v>31</v>
      </c>
      <c r="H731" t="s">
        <v>1420</v>
      </c>
      <c r="I731" t="s">
        <v>666</v>
      </c>
      <c r="J731" t="s">
        <v>1432</v>
      </c>
      <c r="K731" t="s">
        <v>127</v>
      </c>
      <c r="L731" t="s">
        <v>1421</v>
      </c>
      <c r="M731" t="s">
        <v>1377</v>
      </c>
      <c r="N731" t="s">
        <v>1378</v>
      </c>
      <c r="O731" t="s">
        <v>1028</v>
      </c>
      <c r="P731" t="s">
        <v>1029</v>
      </c>
      <c r="Q731" s="11">
        <v>0</v>
      </c>
      <c r="R731" s="11">
        <v>0</v>
      </c>
      <c r="S731" s="11">
        <v>0</v>
      </c>
      <c r="T731" s="11">
        <v>0</v>
      </c>
      <c r="U731" s="11">
        <v>660000000</v>
      </c>
      <c r="V731" s="11">
        <v>0</v>
      </c>
      <c r="W731" s="11">
        <v>60000000</v>
      </c>
      <c r="X731" s="11">
        <v>600000000</v>
      </c>
      <c r="Y731" s="11">
        <v>0</v>
      </c>
      <c r="Z731" s="11">
        <v>0</v>
      </c>
      <c r="AA731" s="11">
        <v>0</v>
      </c>
      <c r="AB731" s="11">
        <v>0</v>
      </c>
      <c r="AC731" s="11">
        <v>15000000</v>
      </c>
      <c r="AD731" s="11">
        <v>15000000</v>
      </c>
      <c r="AE731" s="11">
        <v>0</v>
      </c>
      <c r="AF731" s="11">
        <v>0</v>
      </c>
      <c r="AG731" s="11">
        <v>15000000</v>
      </c>
      <c r="AH731" s="11">
        <v>14920000</v>
      </c>
      <c r="AI731" s="11">
        <v>0</v>
      </c>
      <c r="AJ731" s="11">
        <v>0</v>
      </c>
      <c r="AK731" s="11">
        <v>0</v>
      </c>
      <c r="AL731" s="11">
        <v>80000</v>
      </c>
      <c r="AM731" s="11">
        <v>0</v>
      </c>
      <c r="AN731" s="11">
        <v>0</v>
      </c>
      <c r="AO7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7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7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31" s="11">
        <f>Table_PBS_SQL_DB2_PBSSQL_PBS_NDP_Tina_CG_QtrlyPerformance_Final[[#This Row],[GOU REL]]+Table_PBS_SQL_DB2_PBSSQL_PBS_NDP_Tina_CG_QtrlyPerformance_Final[[#This Row],[EXT REL]]</f>
        <v>30000000</v>
      </c>
      <c r="AT731" s="11">
        <f>Table_PBS_SQL_DB2_PBSSQL_PBS_NDP_Tina_CG_QtrlyPerformance_Final[[#This Row],[GOU EXP]]+Table_PBS_SQL_DB2_PBSSQL_PBS_NDP_Tina_CG_QtrlyPerformance_Final[[#This Row],[EXT EXP]]</f>
        <v>30000000</v>
      </c>
      <c r="AU731" s="11" t="str">
        <f>IF(Table_PBS_SQL_DB2_PBSSQL_PBS_NDP_Tina_CG_QtrlyPerformance_Final[[#This Row],[Item_Code]]&gt;"300000", "Capital", "Recurrent")</f>
        <v>Recurrent</v>
      </c>
    </row>
    <row r="732" spans="1:47" x14ac:dyDescent="0.25">
      <c r="A732" t="s">
        <v>33</v>
      </c>
      <c r="B732" t="s">
        <v>34</v>
      </c>
      <c r="C732" t="s">
        <v>31</v>
      </c>
      <c r="D732" t="s">
        <v>1031</v>
      </c>
      <c r="E732" t="s">
        <v>75</v>
      </c>
      <c r="F732" t="s">
        <v>1042</v>
      </c>
      <c r="G732" t="s">
        <v>97</v>
      </c>
      <c r="H732" t="s">
        <v>1089</v>
      </c>
      <c r="I732" t="s">
        <v>896</v>
      </c>
      <c r="J732" t="s">
        <v>897</v>
      </c>
      <c r="K732" t="s">
        <v>35</v>
      </c>
      <c r="L732" t="s">
        <v>1090</v>
      </c>
      <c r="M732" t="s">
        <v>1091</v>
      </c>
      <c r="N732" t="s">
        <v>1092</v>
      </c>
      <c r="O732" t="s">
        <v>1122</v>
      </c>
      <c r="P732" t="s">
        <v>1123</v>
      </c>
      <c r="Q732" s="11">
        <v>0</v>
      </c>
      <c r="R732" s="11">
        <v>0</v>
      </c>
      <c r="S732" s="11">
        <v>0</v>
      </c>
      <c r="T732" s="11">
        <v>0</v>
      </c>
      <c r="U732" s="11">
        <v>0</v>
      </c>
      <c r="V732" s="11">
        <v>0</v>
      </c>
      <c r="W732" s="11">
        <v>0</v>
      </c>
      <c r="X732" s="11">
        <v>0</v>
      </c>
      <c r="Y732" s="11">
        <v>0</v>
      </c>
      <c r="Z732" s="11">
        <v>0</v>
      </c>
      <c r="AA732" s="11">
        <v>2000000</v>
      </c>
      <c r="AB732" s="11">
        <v>1600000</v>
      </c>
      <c r="AC732" s="11">
        <v>0</v>
      </c>
      <c r="AD732" s="11">
        <v>0</v>
      </c>
      <c r="AE732" s="11">
        <v>2000000</v>
      </c>
      <c r="AF732" s="11">
        <v>1600000</v>
      </c>
      <c r="AG732" s="11">
        <v>0</v>
      </c>
      <c r="AH732" s="11">
        <v>0</v>
      </c>
      <c r="AI732" s="11">
        <v>2000000</v>
      </c>
      <c r="AJ732" s="11">
        <v>1600000</v>
      </c>
      <c r="AK732" s="11">
        <v>0</v>
      </c>
      <c r="AL732" s="11">
        <v>0</v>
      </c>
      <c r="AM732" s="11">
        <v>0</v>
      </c>
      <c r="AN732" s="11">
        <v>0</v>
      </c>
      <c r="AO7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6000000</v>
      </c>
      <c r="AQ7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4800000</v>
      </c>
      <c r="AS732" s="11">
        <f>Table_PBS_SQL_DB2_PBSSQL_PBS_NDP_Tina_CG_QtrlyPerformance_Final[[#This Row],[GOU REL]]+Table_PBS_SQL_DB2_PBSSQL_PBS_NDP_Tina_CG_QtrlyPerformance_Final[[#This Row],[EXT REL]]</f>
        <v>6000000</v>
      </c>
      <c r="AT732" s="11">
        <f>Table_PBS_SQL_DB2_PBSSQL_PBS_NDP_Tina_CG_QtrlyPerformance_Final[[#This Row],[GOU EXP]]+Table_PBS_SQL_DB2_PBSSQL_PBS_NDP_Tina_CG_QtrlyPerformance_Final[[#This Row],[EXT EXP]]</f>
        <v>4800000</v>
      </c>
      <c r="AU732" s="11" t="str">
        <f>IF(Table_PBS_SQL_DB2_PBSSQL_PBS_NDP_Tina_CG_QtrlyPerformance_Final[[#This Row],[Item_Code]]&gt;"300000", "Capital", "Recurrent")</f>
        <v>Recurrent</v>
      </c>
    </row>
    <row r="733" spans="1:47" x14ac:dyDescent="0.25">
      <c r="A733" t="s">
        <v>33</v>
      </c>
      <c r="B733" t="s">
        <v>34</v>
      </c>
      <c r="C733" t="s">
        <v>31</v>
      </c>
      <c r="D733" t="s">
        <v>1031</v>
      </c>
      <c r="E733" t="s">
        <v>75</v>
      </c>
      <c r="F733" t="s">
        <v>1042</v>
      </c>
      <c r="G733" t="s">
        <v>97</v>
      </c>
      <c r="H733" t="s">
        <v>1089</v>
      </c>
      <c r="I733" t="s">
        <v>896</v>
      </c>
      <c r="J733" t="s">
        <v>897</v>
      </c>
      <c r="K733" t="s">
        <v>35</v>
      </c>
      <c r="L733" t="s">
        <v>1090</v>
      </c>
      <c r="M733" t="s">
        <v>1091</v>
      </c>
      <c r="N733" t="s">
        <v>1092</v>
      </c>
      <c r="O733" t="s">
        <v>922</v>
      </c>
      <c r="P733" t="s">
        <v>923</v>
      </c>
      <c r="Q733" s="11">
        <v>0</v>
      </c>
      <c r="R733" s="11">
        <v>0</v>
      </c>
      <c r="S733" s="11">
        <v>0</v>
      </c>
      <c r="T733" s="11">
        <v>0</v>
      </c>
      <c r="U733" s="11">
        <v>0</v>
      </c>
      <c r="V733" s="11">
        <v>0</v>
      </c>
      <c r="W733" s="11">
        <v>0</v>
      </c>
      <c r="X733" s="11">
        <v>0</v>
      </c>
      <c r="Y733" s="11">
        <v>0</v>
      </c>
      <c r="Z733" s="11">
        <v>0</v>
      </c>
      <c r="AA733" s="11">
        <v>169500000</v>
      </c>
      <c r="AB733" s="11">
        <v>135600000</v>
      </c>
      <c r="AC733" s="11">
        <v>0</v>
      </c>
      <c r="AD733" s="11">
        <v>0</v>
      </c>
      <c r="AE733" s="11">
        <v>69500000</v>
      </c>
      <c r="AF733" s="11">
        <v>55600000</v>
      </c>
      <c r="AG733" s="11">
        <v>0</v>
      </c>
      <c r="AH733" s="11">
        <v>0</v>
      </c>
      <c r="AI733" s="11">
        <v>269500000</v>
      </c>
      <c r="AJ733" s="11">
        <v>215600000</v>
      </c>
      <c r="AK733" s="11">
        <v>0</v>
      </c>
      <c r="AL733" s="11">
        <v>0</v>
      </c>
      <c r="AM733" s="11">
        <v>0</v>
      </c>
      <c r="AN733" s="11">
        <v>0</v>
      </c>
      <c r="AO7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508500000</v>
      </c>
      <c r="AQ7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406800000</v>
      </c>
      <c r="AS733" s="11">
        <f>Table_PBS_SQL_DB2_PBSSQL_PBS_NDP_Tina_CG_QtrlyPerformance_Final[[#This Row],[GOU REL]]+Table_PBS_SQL_DB2_PBSSQL_PBS_NDP_Tina_CG_QtrlyPerformance_Final[[#This Row],[EXT REL]]</f>
        <v>508500000</v>
      </c>
      <c r="AT733" s="11">
        <f>Table_PBS_SQL_DB2_PBSSQL_PBS_NDP_Tina_CG_QtrlyPerformance_Final[[#This Row],[GOU EXP]]+Table_PBS_SQL_DB2_PBSSQL_PBS_NDP_Tina_CG_QtrlyPerformance_Final[[#This Row],[EXT EXP]]</f>
        <v>406800000</v>
      </c>
      <c r="AU733" s="11" t="str">
        <f>IF(Table_PBS_SQL_DB2_PBSSQL_PBS_NDP_Tina_CG_QtrlyPerformance_Final[[#This Row],[Item_Code]]&gt;"300000", "Capital", "Recurrent")</f>
        <v>Recurrent</v>
      </c>
    </row>
    <row r="734" spans="1:47" x14ac:dyDescent="0.25">
      <c r="A734" t="s">
        <v>33</v>
      </c>
      <c r="B734" t="s">
        <v>34</v>
      </c>
      <c r="C734" t="s">
        <v>31</v>
      </c>
      <c r="D734" t="s">
        <v>1031</v>
      </c>
      <c r="E734" t="s">
        <v>75</v>
      </c>
      <c r="F734" t="s">
        <v>1042</v>
      </c>
      <c r="G734" t="s">
        <v>97</v>
      </c>
      <c r="H734" t="s">
        <v>1089</v>
      </c>
      <c r="I734" t="s">
        <v>896</v>
      </c>
      <c r="J734" t="s">
        <v>897</v>
      </c>
      <c r="K734" t="s">
        <v>35</v>
      </c>
      <c r="L734" t="s">
        <v>1090</v>
      </c>
      <c r="M734" t="s">
        <v>1091</v>
      </c>
      <c r="N734" t="s">
        <v>1092</v>
      </c>
      <c r="O734" t="s">
        <v>1004</v>
      </c>
      <c r="P734" t="s">
        <v>868</v>
      </c>
      <c r="Q734" s="11">
        <v>0</v>
      </c>
      <c r="R734" s="11">
        <v>0</v>
      </c>
      <c r="S734" s="11">
        <v>0</v>
      </c>
      <c r="T734" s="11">
        <v>0</v>
      </c>
      <c r="U734" s="11">
        <v>0</v>
      </c>
      <c r="V734" s="11">
        <v>0</v>
      </c>
      <c r="W734" s="11">
        <v>0</v>
      </c>
      <c r="X734" s="11">
        <v>0</v>
      </c>
      <c r="Y734" s="11">
        <v>0</v>
      </c>
      <c r="Z734" s="11">
        <v>0</v>
      </c>
      <c r="AA734" s="11">
        <v>96250000</v>
      </c>
      <c r="AB734" s="11">
        <v>77000000</v>
      </c>
      <c r="AC734" s="11">
        <v>0</v>
      </c>
      <c r="AD734" s="11">
        <v>0</v>
      </c>
      <c r="AE734" s="11">
        <v>56250000</v>
      </c>
      <c r="AF734" s="11">
        <v>45000000</v>
      </c>
      <c r="AG734" s="11">
        <v>0</v>
      </c>
      <c r="AH734" s="11">
        <v>0</v>
      </c>
      <c r="AI734" s="11">
        <v>96250000</v>
      </c>
      <c r="AJ734" s="11">
        <v>77000000</v>
      </c>
      <c r="AK734" s="11">
        <v>0</v>
      </c>
      <c r="AL734" s="11">
        <v>0</v>
      </c>
      <c r="AM734" s="11">
        <v>0</v>
      </c>
      <c r="AN734" s="11">
        <v>0</v>
      </c>
      <c r="AO7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248750000</v>
      </c>
      <c r="AQ7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199000000</v>
      </c>
      <c r="AS734" s="11">
        <f>Table_PBS_SQL_DB2_PBSSQL_PBS_NDP_Tina_CG_QtrlyPerformance_Final[[#This Row],[GOU REL]]+Table_PBS_SQL_DB2_PBSSQL_PBS_NDP_Tina_CG_QtrlyPerformance_Final[[#This Row],[EXT REL]]</f>
        <v>248750000</v>
      </c>
      <c r="AT734" s="11">
        <f>Table_PBS_SQL_DB2_PBSSQL_PBS_NDP_Tina_CG_QtrlyPerformance_Final[[#This Row],[GOU EXP]]+Table_PBS_SQL_DB2_PBSSQL_PBS_NDP_Tina_CG_QtrlyPerformance_Final[[#This Row],[EXT EXP]]</f>
        <v>199000000</v>
      </c>
      <c r="AU734" s="11" t="str">
        <f>IF(Table_PBS_SQL_DB2_PBSSQL_PBS_NDP_Tina_CG_QtrlyPerformance_Final[[#This Row],[Item_Code]]&gt;"300000", "Capital", "Recurrent")</f>
        <v>Recurrent</v>
      </c>
    </row>
    <row r="735" spans="1:47" x14ac:dyDescent="0.25">
      <c r="A735" t="s">
        <v>33</v>
      </c>
      <c r="B735" t="s">
        <v>34</v>
      </c>
      <c r="C735" t="s">
        <v>31</v>
      </c>
      <c r="D735" t="s">
        <v>1031</v>
      </c>
      <c r="E735" t="s">
        <v>75</v>
      </c>
      <c r="F735" t="s">
        <v>1042</v>
      </c>
      <c r="G735" t="s">
        <v>97</v>
      </c>
      <c r="H735" t="s">
        <v>1089</v>
      </c>
      <c r="I735" t="s">
        <v>896</v>
      </c>
      <c r="J735" t="s">
        <v>897</v>
      </c>
      <c r="K735" t="s">
        <v>1095</v>
      </c>
      <c r="L735" t="s">
        <v>1096</v>
      </c>
      <c r="M735" t="s">
        <v>1097</v>
      </c>
      <c r="N735" t="s">
        <v>1098</v>
      </c>
      <c r="O735" t="s">
        <v>1064</v>
      </c>
      <c r="P735" t="s">
        <v>1065</v>
      </c>
      <c r="Q735" s="11">
        <v>0</v>
      </c>
      <c r="R735" s="11">
        <v>0</v>
      </c>
      <c r="S735" s="11">
        <v>0</v>
      </c>
      <c r="T735" s="11">
        <v>0</v>
      </c>
      <c r="U735" s="11">
        <v>0</v>
      </c>
      <c r="V735" s="11">
        <v>0</v>
      </c>
      <c r="W735" s="11">
        <v>0</v>
      </c>
      <c r="X735" s="11">
        <v>0</v>
      </c>
      <c r="Y735" s="11">
        <v>0</v>
      </c>
      <c r="Z735" s="11">
        <v>0</v>
      </c>
      <c r="AA735" s="11">
        <v>145703014.25</v>
      </c>
      <c r="AB735" s="11">
        <v>116562411.40000001</v>
      </c>
      <c r="AC735" s="11">
        <v>0</v>
      </c>
      <c r="AD735" s="11">
        <v>0</v>
      </c>
      <c r="AE735" s="11">
        <v>80134879.849853456</v>
      </c>
      <c r="AF735" s="11">
        <v>70253560.666958079</v>
      </c>
      <c r="AG735" s="11">
        <v>0</v>
      </c>
      <c r="AH735" s="11">
        <v>0</v>
      </c>
      <c r="AI735" s="11">
        <v>21142101.635035865</v>
      </c>
      <c r="AJ735" s="11">
        <v>16913681.308028694</v>
      </c>
      <c r="AK735" s="11">
        <v>0</v>
      </c>
      <c r="AL735" s="11">
        <v>0</v>
      </c>
      <c r="AM735" s="11">
        <v>0</v>
      </c>
      <c r="AN735" s="11">
        <v>0</v>
      </c>
      <c r="AO7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246979995.73488933</v>
      </c>
      <c r="AQ7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203729653.37498677</v>
      </c>
      <c r="AS735" s="11">
        <f>Table_PBS_SQL_DB2_PBSSQL_PBS_NDP_Tina_CG_QtrlyPerformance_Final[[#This Row],[GOU REL]]+Table_PBS_SQL_DB2_PBSSQL_PBS_NDP_Tina_CG_QtrlyPerformance_Final[[#This Row],[EXT REL]]</f>
        <v>246979995.73488933</v>
      </c>
      <c r="AT735" s="11">
        <f>Table_PBS_SQL_DB2_PBSSQL_PBS_NDP_Tina_CG_QtrlyPerformance_Final[[#This Row],[GOU EXP]]+Table_PBS_SQL_DB2_PBSSQL_PBS_NDP_Tina_CG_QtrlyPerformance_Final[[#This Row],[EXT EXP]]</f>
        <v>203729653.37498677</v>
      </c>
      <c r="AU735" s="11" t="str">
        <f>IF(Table_PBS_SQL_DB2_PBSSQL_PBS_NDP_Tina_CG_QtrlyPerformance_Final[[#This Row],[Item_Code]]&gt;"300000", "Capital", "Recurrent")</f>
        <v>Recurrent</v>
      </c>
    </row>
    <row r="736" spans="1:47" x14ac:dyDescent="0.25">
      <c r="A736" t="s">
        <v>33</v>
      </c>
      <c r="B736" t="s">
        <v>34</v>
      </c>
      <c r="C736" t="s">
        <v>31</v>
      </c>
      <c r="D736" t="s">
        <v>1031</v>
      </c>
      <c r="E736" t="s">
        <v>75</v>
      </c>
      <c r="F736" t="s">
        <v>1042</v>
      </c>
      <c r="G736" t="s">
        <v>97</v>
      </c>
      <c r="H736" t="s">
        <v>1089</v>
      </c>
      <c r="I736" t="s">
        <v>896</v>
      </c>
      <c r="J736" t="s">
        <v>897</v>
      </c>
      <c r="K736" t="s">
        <v>1095</v>
      </c>
      <c r="L736" t="s">
        <v>1096</v>
      </c>
      <c r="M736" t="s">
        <v>1097</v>
      </c>
      <c r="N736" t="s">
        <v>1098</v>
      </c>
      <c r="O736" t="s">
        <v>920</v>
      </c>
      <c r="P736" t="s">
        <v>921</v>
      </c>
      <c r="Q736" s="11">
        <v>0</v>
      </c>
      <c r="R736" s="11">
        <v>0</v>
      </c>
      <c r="S736" s="11">
        <v>0</v>
      </c>
      <c r="T736" s="11">
        <v>0</v>
      </c>
      <c r="U736" s="11">
        <v>0</v>
      </c>
      <c r="V736" s="11">
        <v>0</v>
      </c>
      <c r="W736" s="11">
        <v>0</v>
      </c>
      <c r="X736" s="11">
        <v>0</v>
      </c>
      <c r="Y736" s="11">
        <v>0</v>
      </c>
      <c r="Z736" s="11">
        <v>0</v>
      </c>
      <c r="AA736" s="11">
        <v>501875000</v>
      </c>
      <c r="AB736" s="11">
        <v>401500000</v>
      </c>
      <c r="AC736" s="11">
        <v>0</v>
      </c>
      <c r="AD736" s="11">
        <v>0</v>
      </c>
      <c r="AE736" s="11">
        <v>73422905.442448214</v>
      </c>
      <c r="AF736" s="11">
        <v>64369230.371470943</v>
      </c>
      <c r="AG736" s="11">
        <v>0</v>
      </c>
      <c r="AH736" s="11">
        <v>0</v>
      </c>
      <c r="AI736" s="11">
        <v>675711154.43441546</v>
      </c>
      <c r="AJ736" s="11">
        <v>540568923.54753232</v>
      </c>
      <c r="AK736" s="11">
        <v>0</v>
      </c>
      <c r="AL736" s="11">
        <v>0</v>
      </c>
      <c r="AM736" s="11">
        <v>0</v>
      </c>
      <c r="AN736" s="11">
        <v>0</v>
      </c>
      <c r="AO7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1251009059.8768637</v>
      </c>
      <c r="AQ7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1006438153.9190032</v>
      </c>
      <c r="AS736" s="11">
        <f>Table_PBS_SQL_DB2_PBSSQL_PBS_NDP_Tina_CG_QtrlyPerformance_Final[[#This Row],[GOU REL]]+Table_PBS_SQL_DB2_PBSSQL_PBS_NDP_Tina_CG_QtrlyPerformance_Final[[#This Row],[EXT REL]]</f>
        <v>1251009059.8768637</v>
      </c>
      <c r="AT736" s="11">
        <f>Table_PBS_SQL_DB2_PBSSQL_PBS_NDP_Tina_CG_QtrlyPerformance_Final[[#This Row],[GOU EXP]]+Table_PBS_SQL_DB2_PBSSQL_PBS_NDP_Tina_CG_QtrlyPerformance_Final[[#This Row],[EXT EXP]]</f>
        <v>1006438153.9190032</v>
      </c>
      <c r="AU736" s="11" t="str">
        <f>IF(Table_PBS_SQL_DB2_PBSSQL_PBS_NDP_Tina_CG_QtrlyPerformance_Final[[#This Row],[Item_Code]]&gt;"300000", "Capital", "Recurrent")</f>
        <v>Recurrent</v>
      </c>
    </row>
    <row r="737" spans="1:47" x14ac:dyDescent="0.25">
      <c r="A737" t="s">
        <v>33</v>
      </c>
      <c r="B737" t="s">
        <v>34</v>
      </c>
      <c r="C737" t="s">
        <v>31</v>
      </c>
      <c r="D737" t="s">
        <v>1031</v>
      </c>
      <c r="E737" t="s">
        <v>75</v>
      </c>
      <c r="F737" t="s">
        <v>1042</v>
      </c>
      <c r="G737" t="s">
        <v>97</v>
      </c>
      <c r="H737" t="s">
        <v>1089</v>
      </c>
      <c r="I737" t="s">
        <v>896</v>
      </c>
      <c r="J737" t="s">
        <v>897</v>
      </c>
      <c r="K737" t="s">
        <v>1099</v>
      </c>
      <c r="L737" t="s">
        <v>1100</v>
      </c>
      <c r="M737" t="s">
        <v>1101</v>
      </c>
      <c r="N737" t="s">
        <v>1102</v>
      </c>
      <c r="O737" t="s">
        <v>1028</v>
      </c>
      <c r="P737" t="s">
        <v>1029</v>
      </c>
      <c r="Q737" s="11">
        <v>0</v>
      </c>
      <c r="R737" s="11">
        <v>0</v>
      </c>
      <c r="S737" s="11">
        <v>0</v>
      </c>
      <c r="T737" s="11">
        <v>0</v>
      </c>
      <c r="U737" s="11">
        <v>0</v>
      </c>
      <c r="V737" s="11">
        <v>0</v>
      </c>
      <c r="W737" s="11">
        <v>0</v>
      </c>
      <c r="X737" s="11">
        <v>0</v>
      </c>
      <c r="Y737" s="11">
        <v>0</v>
      </c>
      <c r="Z737" s="11">
        <v>0</v>
      </c>
      <c r="AA737" s="11">
        <v>375000000</v>
      </c>
      <c r="AB737" s="11">
        <v>300000000</v>
      </c>
      <c r="AC737" s="11">
        <v>0</v>
      </c>
      <c r="AD737" s="11">
        <v>0</v>
      </c>
      <c r="AE737" s="11">
        <v>75000000</v>
      </c>
      <c r="AF737" s="11">
        <v>60000000</v>
      </c>
      <c r="AG737" s="11">
        <v>0</v>
      </c>
      <c r="AH737" s="11">
        <v>0</v>
      </c>
      <c r="AI737" s="11">
        <v>375000000</v>
      </c>
      <c r="AJ737" s="11">
        <v>300000000</v>
      </c>
      <c r="AK737" s="11">
        <v>0</v>
      </c>
      <c r="AL737" s="11">
        <v>0</v>
      </c>
      <c r="AM737" s="11">
        <v>0</v>
      </c>
      <c r="AN737" s="11">
        <v>0</v>
      </c>
      <c r="AO7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825000000</v>
      </c>
      <c r="AQ7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660000000</v>
      </c>
      <c r="AS737" s="11">
        <f>Table_PBS_SQL_DB2_PBSSQL_PBS_NDP_Tina_CG_QtrlyPerformance_Final[[#This Row],[GOU REL]]+Table_PBS_SQL_DB2_PBSSQL_PBS_NDP_Tina_CG_QtrlyPerformance_Final[[#This Row],[EXT REL]]</f>
        <v>825000000</v>
      </c>
      <c r="AT737" s="11">
        <f>Table_PBS_SQL_DB2_PBSSQL_PBS_NDP_Tina_CG_QtrlyPerformance_Final[[#This Row],[GOU EXP]]+Table_PBS_SQL_DB2_PBSSQL_PBS_NDP_Tina_CG_QtrlyPerformance_Final[[#This Row],[EXT EXP]]</f>
        <v>660000000</v>
      </c>
      <c r="AU737" s="11" t="str">
        <f>IF(Table_PBS_SQL_DB2_PBSSQL_PBS_NDP_Tina_CG_QtrlyPerformance_Final[[#This Row],[Item_Code]]&gt;"300000", "Capital", "Recurrent")</f>
        <v>Recurrent</v>
      </c>
    </row>
    <row r="738" spans="1:47" x14ac:dyDescent="0.25">
      <c r="A738" t="s">
        <v>33</v>
      </c>
      <c r="B738" t="s">
        <v>34</v>
      </c>
      <c r="C738" t="s">
        <v>31</v>
      </c>
      <c r="D738" t="s">
        <v>1031</v>
      </c>
      <c r="E738" t="s">
        <v>75</v>
      </c>
      <c r="F738" t="s">
        <v>1042</v>
      </c>
      <c r="G738" t="s">
        <v>97</v>
      </c>
      <c r="H738" t="s">
        <v>1089</v>
      </c>
      <c r="I738" t="s">
        <v>896</v>
      </c>
      <c r="J738" t="s">
        <v>897</v>
      </c>
      <c r="K738" t="s">
        <v>1099</v>
      </c>
      <c r="L738" t="s">
        <v>1100</v>
      </c>
      <c r="M738" t="s">
        <v>1101</v>
      </c>
      <c r="N738" t="s">
        <v>1102</v>
      </c>
      <c r="O738" t="s">
        <v>906</v>
      </c>
      <c r="P738" t="s">
        <v>907</v>
      </c>
      <c r="Q738" s="11">
        <v>0</v>
      </c>
      <c r="R738" s="11">
        <v>0</v>
      </c>
      <c r="S738" s="11">
        <v>0</v>
      </c>
      <c r="T738" s="11">
        <v>0</v>
      </c>
      <c r="U738" s="11">
        <v>0</v>
      </c>
      <c r="V738" s="11">
        <v>0</v>
      </c>
      <c r="W738" s="11">
        <v>0</v>
      </c>
      <c r="X738" s="11">
        <v>0</v>
      </c>
      <c r="Y738" s="11">
        <v>0</v>
      </c>
      <c r="Z738" s="11">
        <v>0</v>
      </c>
      <c r="AA738" s="11">
        <v>100000000</v>
      </c>
      <c r="AB738" s="11">
        <v>80000000</v>
      </c>
      <c r="AC738" s="11">
        <v>0</v>
      </c>
      <c r="AD738" s="11">
        <v>0</v>
      </c>
      <c r="AE738" s="11">
        <v>50000000</v>
      </c>
      <c r="AF738" s="11">
        <v>40000000</v>
      </c>
      <c r="AG738" s="11">
        <v>0</v>
      </c>
      <c r="AH738" s="11">
        <v>0</v>
      </c>
      <c r="AI738" s="11">
        <v>100000000</v>
      </c>
      <c r="AJ738" s="11">
        <v>80000000</v>
      </c>
      <c r="AK738" s="11">
        <v>0</v>
      </c>
      <c r="AL738" s="11">
        <v>0</v>
      </c>
      <c r="AM738" s="11">
        <v>0</v>
      </c>
      <c r="AN738" s="11">
        <v>0</v>
      </c>
      <c r="AO7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250000000</v>
      </c>
      <c r="AQ7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200000000</v>
      </c>
      <c r="AS738" s="11">
        <f>Table_PBS_SQL_DB2_PBSSQL_PBS_NDP_Tina_CG_QtrlyPerformance_Final[[#This Row],[GOU REL]]+Table_PBS_SQL_DB2_PBSSQL_PBS_NDP_Tina_CG_QtrlyPerformance_Final[[#This Row],[EXT REL]]</f>
        <v>250000000</v>
      </c>
      <c r="AT738" s="11">
        <f>Table_PBS_SQL_DB2_PBSSQL_PBS_NDP_Tina_CG_QtrlyPerformance_Final[[#This Row],[GOU EXP]]+Table_PBS_SQL_DB2_PBSSQL_PBS_NDP_Tina_CG_QtrlyPerformance_Final[[#This Row],[EXT EXP]]</f>
        <v>200000000</v>
      </c>
      <c r="AU738" s="11" t="str">
        <f>IF(Table_PBS_SQL_DB2_PBSSQL_PBS_NDP_Tina_CG_QtrlyPerformance_Final[[#This Row],[Item_Code]]&gt;"300000", "Capital", "Recurrent")</f>
        <v>Recurrent</v>
      </c>
    </row>
    <row r="739" spans="1:47" x14ac:dyDescent="0.25">
      <c r="A739" t="s">
        <v>33</v>
      </c>
      <c r="B739" t="s">
        <v>34</v>
      </c>
      <c r="C739" t="s">
        <v>31</v>
      </c>
      <c r="D739" t="s">
        <v>1031</v>
      </c>
      <c r="E739" t="s">
        <v>75</v>
      </c>
      <c r="F739" t="s">
        <v>1042</v>
      </c>
      <c r="G739" t="s">
        <v>97</v>
      </c>
      <c r="H739" t="s">
        <v>1089</v>
      </c>
      <c r="I739" t="s">
        <v>896</v>
      </c>
      <c r="J739" t="s">
        <v>897</v>
      </c>
      <c r="K739" t="s">
        <v>1099</v>
      </c>
      <c r="L739" t="s">
        <v>1100</v>
      </c>
      <c r="M739" t="s">
        <v>1101</v>
      </c>
      <c r="N739" t="s">
        <v>1102</v>
      </c>
      <c r="O739" t="s">
        <v>920</v>
      </c>
      <c r="P739" t="s">
        <v>921</v>
      </c>
      <c r="Q739" s="11">
        <v>0</v>
      </c>
      <c r="R739" s="11">
        <v>0</v>
      </c>
      <c r="S739" s="11">
        <v>0</v>
      </c>
      <c r="T739" s="11">
        <v>0</v>
      </c>
      <c r="U739" s="11">
        <v>0</v>
      </c>
      <c r="V739" s="11">
        <v>0</v>
      </c>
      <c r="W739" s="11">
        <v>0</v>
      </c>
      <c r="X739" s="11">
        <v>0</v>
      </c>
      <c r="Y739" s="11">
        <v>0</v>
      </c>
      <c r="Z739" s="11">
        <v>0</v>
      </c>
      <c r="AA739" s="11">
        <v>350000000</v>
      </c>
      <c r="AB739" s="11">
        <v>280000000</v>
      </c>
      <c r="AC739" s="11">
        <v>0</v>
      </c>
      <c r="AD739" s="11">
        <v>0</v>
      </c>
      <c r="AE739" s="11">
        <v>50000000</v>
      </c>
      <c r="AF739" s="11">
        <v>40000000</v>
      </c>
      <c r="AG739" s="11">
        <v>0</v>
      </c>
      <c r="AH739" s="11">
        <v>0</v>
      </c>
      <c r="AI739" s="11">
        <v>350000000</v>
      </c>
      <c r="AJ739" s="11">
        <v>280000000</v>
      </c>
      <c r="AK739" s="11">
        <v>0</v>
      </c>
      <c r="AL739" s="11">
        <v>0</v>
      </c>
      <c r="AM739" s="11">
        <v>0</v>
      </c>
      <c r="AN739" s="11">
        <v>0</v>
      </c>
      <c r="AO7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750000000</v>
      </c>
      <c r="AQ7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600000000</v>
      </c>
      <c r="AS739" s="11">
        <f>Table_PBS_SQL_DB2_PBSSQL_PBS_NDP_Tina_CG_QtrlyPerformance_Final[[#This Row],[GOU REL]]+Table_PBS_SQL_DB2_PBSSQL_PBS_NDP_Tina_CG_QtrlyPerformance_Final[[#This Row],[EXT REL]]</f>
        <v>750000000</v>
      </c>
      <c r="AT739" s="11">
        <f>Table_PBS_SQL_DB2_PBSSQL_PBS_NDP_Tina_CG_QtrlyPerformance_Final[[#This Row],[GOU EXP]]+Table_PBS_SQL_DB2_PBSSQL_PBS_NDP_Tina_CG_QtrlyPerformance_Final[[#This Row],[EXT EXP]]</f>
        <v>600000000</v>
      </c>
      <c r="AU739" s="11" t="str">
        <f>IF(Table_PBS_SQL_DB2_PBSSQL_PBS_NDP_Tina_CG_QtrlyPerformance_Final[[#This Row],[Item_Code]]&gt;"300000", "Capital", "Recurrent")</f>
        <v>Recurrent</v>
      </c>
    </row>
    <row r="740" spans="1:47" x14ac:dyDescent="0.25">
      <c r="A740" t="s">
        <v>33</v>
      </c>
      <c r="B740" t="s">
        <v>34</v>
      </c>
      <c r="C740" t="s">
        <v>31</v>
      </c>
      <c r="D740" t="s">
        <v>1031</v>
      </c>
      <c r="E740" t="s">
        <v>75</v>
      </c>
      <c r="F740" t="s">
        <v>1042</v>
      </c>
      <c r="G740" t="s">
        <v>97</v>
      </c>
      <c r="H740" t="s">
        <v>1089</v>
      </c>
      <c r="I740" t="s">
        <v>493</v>
      </c>
      <c r="J740" t="s">
        <v>1106</v>
      </c>
      <c r="K740" t="s">
        <v>35</v>
      </c>
      <c r="L740" t="s">
        <v>1090</v>
      </c>
      <c r="M740" t="s">
        <v>1091</v>
      </c>
      <c r="N740" t="s">
        <v>1092</v>
      </c>
      <c r="O740" t="s">
        <v>1064</v>
      </c>
      <c r="P740" t="s">
        <v>1065</v>
      </c>
      <c r="Q740" s="11">
        <v>0</v>
      </c>
      <c r="R740" s="11">
        <v>0</v>
      </c>
      <c r="S740" s="11">
        <v>0</v>
      </c>
      <c r="T740" s="11">
        <v>0</v>
      </c>
      <c r="U740" s="11">
        <v>499000000</v>
      </c>
      <c r="V740" s="11">
        <v>0</v>
      </c>
      <c r="W740" s="11">
        <v>0</v>
      </c>
      <c r="X740" s="11">
        <v>499000000</v>
      </c>
      <c r="Y740" s="11">
        <v>0</v>
      </c>
      <c r="Z740" s="11">
        <v>0</v>
      </c>
      <c r="AA740" s="11">
        <v>0</v>
      </c>
      <c r="AB740" s="11">
        <v>0</v>
      </c>
      <c r="AC740" s="11">
        <v>0</v>
      </c>
      <c r="AD740" s="11">
        <v>0</v>
      </c>
      <c r="AE740" s="11">
        <v>0</v>
      </c>
      <c r="AF740" s="11">
        <v>0</v>
      </c>
      <c r="AG740" s="11">
        <v>0</v>
      </c>
      <c r="AH740" s="11">
        <v>0</v>
      </c>
      <c r="AI740" s="11">
        <v>0</v>
      </c>
      <c r="AJ740" s="11">
        <v>0</v>
      </c>
      <c r="AK740" s="11">
        <v>0</v>
      </c>
      <c r="AL740" s="11">
        <v>0</v>
      </c>
      <c r="AM740" s="11">
        <v>0</v>
      </c>
      <c r="AN740" s="11">
        <v>0</v>
      </c>
      <c r="AO7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0" s="11">
        <f>Table_PBS_SQL_DB2_PBSSQL_PBS_NDP_Tina_CG_QtrlyPerformance_Final[[#This Row],[GOU REL]]+Table_PBS_SQL_DB2_PBSSQL_PBS_NDP_Tina_CG_QtrlyPerformance_Final[[#This Row],[EXT REL]]</f>
        <v>0</v>
      </c>
      <c r="AT740" s="11">
        <f>Table_PBS_SQL_DB2_PBSSQL_PBS_NDP_Tina_CG_QtrlyPerformance_Final[[#This Row],[GOU EXP]]+Table_PBS_SQL_DB2_PBSSQL_PBS_NDP_Tina_CG_QtrlyPerformance_Final[[#This Row],[EXT EXP]]</f>
        <v>0</v>
      </c>
      <c r="AU740" s="11" t="str">
        <f>IF(Table_PBS_SQL_DB2_PBSSQL_PBS_NDP_Tina_CG_QtrlyPerformance_Final[[#This Row],[Item_Code]]&gt;"300000", "Capital", "Recurrent")</f>
        <v>Recurrent</v>
      </c>
    </row>
    <row r="741" spans="1:47" x14ac:dyDescent="0.25">
      <c r="A741" t="s">
        <v>33</v>
      </c>
      <c r="B741" t="s">
        <v>34</v>
      </c>
      <c r="C741" t="s">
        <v>31</v>
      </c>
      <c r="D741" t="s">
        <v>1031</v>
      </c>
      <c r="E741" t="s">
        <v>75</v>
      </c>
      <c r="F741" t="s">
        <v>1042</v>
      </c>
      <c r="G741" t="s">
        <v>97</v>
      </c>
      <c r="H741" t="s">
        <v>1089</v>
      </c>
      <c r="I741" t="s">
        <v>493</v>
      </c>
      <c r="J741" t="s">
        <v>1106</v>
      </c>
      <c r="K741" t="s">
        <v>35</v>
      </c>
      <c r="L741" t="s">
        <v>1090</v>
      </c>
      <c r="M741" t="s">
        <v>1109</v>
      </c>
      <c r="N741" t="s">
        <v>1110</v>
      </c>
      <c r="O741" t="s">
        <v>1083</v>
      </c>
      <c r="P741" t="s">
        <v>1084</v>
      </c>
      <c r="Q741" s="11">
        <v>0</v>
      </c>
      <c r="R741" s="11">
        <v>0</v>
      </c>
      <c r="S741" s="11">
        <v>0</v>
      </c>
      <c r="T741" s="11">
        <v>0</v>
      </c>
      <c r="U741" s="11">
        <v>3500000000</v>
      </c>
      <c r="V741" s="11">
        <v>0</v>
      </c>
      <c r="W741" s="11">
        <v>0</v>
      </c>
      <c r="X741" s="11">
        <v>3500000000</v>
      </c>
      <c r="Y741" s="11">
        <v>0</v>
      </c>
      <c r="Z741" s="11">
        <v>0</v>
      </c>
      <c r="AA741" s="11">
        <v>0</v>
      </c>
      <c r="AB741" s="11">
        <v>0</v>
      </c>
      <c r="AC741" s="11">
        <v>0</v>
      </c>
      <c r="AD741" s="11">
        <v>0</v>
      </c>
      <c r="AE741" s="11">
        <v>0</v>
      </c>
      <c r="AF741" s="11">
        <v>0</v>
      </c>
      <c r="AG741" s="11">
        <v>0</v>
      </c>
      <c r="AH741" s="11">
        <v>0</v>
      </c>
      <c r="AI741" s="11">
        <v>0</v>
      </c>
      <c r="AJ741" s="11">
        <v>0</v>
      </c>
      <c r="AK741" s="11">
        <v>0</v>
      </c>
      <c r="AL741" s="11">
        <v>0</v>
      </c>
      <c r="AM741" s="11">
        <v>0</v>
      </c>
      <c r="AN741" s="11">
        <v>0</v>
      </c>
      <c r="AO7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1" s="11">
        <f>Table_PBS_SQL_DB2_PBSSQL_PBS_NDP_Tina_CG_QtrlyPerformance_Final[[#This Row],[GOU REL]]+Table_PBS_SQL_DB2_PBSSQL_PBS_NDP_Tina_CG_QtrlyPerformance_Final[[#This Row],[EXT REL]]</f>
        <v>0</v>
      </c>
      <c r="AT741" s="11">
        <f>Table_PBS_SQL_DB2_PBSSQL_PBS_NDP_Tina_CG_QtrlyPerformance_Final[[#This Row],[GOU EXP]]+Table_PBS_SQL_DB2_PBSSQL_PBS_NDP_Tina_CG_QtrlyPerformance_Final[[#This Row],[EXT EXP]]</f>
        <v>0</v>
      </c>
      <c r="AU741" s="11" t="str">
        <f>IF(Table_PBS_SQL_DB2_PBSSQL_PBS_NDP_Tina_CG_QtrlyPerformance_Final[[#This Row],[Item_Code]]&gt;"300000", "Capital", "Recurrent")</f>
        <v>Recurrent</v>
      </c>
    </row>
    <row r="742" spans="1:47" x14ac:dyDescent="0.25">
      <c r="A742" t="s">
        <v>33</v>
      </c>
      <c r="B742" t="s">
        <v>34</v>
      </c>
      <c r="C742" t="s">
        <v>31</v>
      </c>
      <c r="D742" t="s">
        <v>1031</v>
      </c>
      <c r="E742" t="s">
        <v>75</v>
      </c>
      <c r="F742" t="s">
        <v>1042</v>
      </c>
      <c r="G742" t="s">
        <v>97</v>
      </c>
      <c r="H742" t="s">
        <v>1089</v>
      </c>
      <c r="I742" t="s">
        <v>467</v>
      </c>
      <c r="J742" t="s">
        <v>1111</v>
      </c>
      <c r="K742" t="s">
        <v>1112</v>
      </c>
      <c r="L742" t="s">
        <v>1113</v>
      </c>
      <c r="M742" t="s">
        <v>1044</v>
      </c>
      <c r="N742" t="s">
        <v>1045</v>
      </c>
      <c r="O742" t="s">
        <v>1124</v>
      </c>
      <c r="P742" t="s">
        <v>1125</v>
      </c>
      <c r="Q742" s="11">
        <v>0</v>
      </c>
      <c r="R742" s="11">
        <v>0</v>
      </c>
      <c r="S742" s="11">
        <v>0</v>
      </c>
      <c r="T742" s="11">
        <v>0</v>
      </c>
      <c r="U742" s="11">
        <v>4200000</v>
      </c>
      <c r="V742" s="11">
        <v>0</v>
      </c>
      <c r="W742" s="11">
        <v>0</v>
      </c>
      <c r="X742" s="11">
        <v>4200000</v>
      </c>
      <c r="Y742" s="11">
        <v>0</v>
      </c>
      <c r="Z742" s="11">
        <v>0</v>
      </c>
      <c r="AA742" s="11">
        <v>0</v>
      </c>
      <c r="AB742" s="11">
        <v>0</v>
      </c>
      <c r="AC742" s="11">
        <v>0</v>
      </c>
      <c r="AD742" s="11">
        <v>0</v>
      </c>
      <c r="AE742" s="11">
        <v>0</v>
      </c>
      <c r="AF742" s="11">
        <v>0</v>
      </c>
      <c r="AG742" s="11">
        <v>0</v>
      </c>
      <c r="AH742" s="11">
        <v>0</v>
      </c>
      <c r="AI742" s="11">
        <v>0</v>
      </c>
      <c r="AJ742" s="11">
        <v>0</v>
      </c>
      <c r="AK742" s="11">
        <v>0</v>
      </c>
      <c r="AL742" s="11">
        <v>0</v>
      </c>
      <c r="AM742" s="11">
        <v>0</v>
      </c>
      <c r="AN742" s="11">
        <v>0</v>
      </c>
      <c r="AO7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2" s="11">
        <f>Table_PBS_SQL_DB2_PBSSQL_PBS_NDP_Tina_CG_QtrlyPerformance_Final[[#This Row],[GOU REL]]+Table_PBS_SQL_DB2_PBSSQL_PBS_NDP_Tina_CG_QtrlyPerformance_Final[[#This Row],[EXT REL]]</f>
        <v>0</v>
      </c>
      <c r="AT742" s="11">
        <f>Table_PBS_SQL_DB2_PBSSQL_PBS_NDP_Tina_CG_QtrlyPerformance_Final[[#This Row],[GOU EXP]]+Table_PBS_SQL_DB2_PBSSQL_PBS_NDP_Tina_CG_QtrlyPerformance_Final[[#This Row],[EXT EXP]]</f>
        <v>0</v>
      </c>
      <c r="AU742" s="11" t="str">
        <f>IF(Table_PBS_SQL_DB2_PBSSQL_PBS_NDP_Tina_CG_QtrlyPerformance_Final[[#This Row],[Item_Code]]&gt;"300000", "Capital", "Recurrent")</f>
        <v>Recurrent</v>
      </c>
    </row>
    <row r="743" spans="1:47" x14ac:dyDescent="0.25">
      <c r="A743" t="s">
        <v>33</v>
      </c>
      <c r="B743" t="s">
        <v>34</v>
      </c>
      <c r="C743" t="s">
        <v>31</v>
      </c>
      <c r="D743" t="s">
        <v>1031</v>
      </c>
      <c r="E743" t="s">
        <v>75</v>
      </c>
      <c r="F743" t="s">
        <v>1042</v>
      </c>
      <c r="G743" t="s">
        <v>97</v>
      </c>
      <c r="H743" t="s">
        <v>1089</v>
      </c>
      <c r="I743" t="s">
        <v>467</v>
      </c>
      <c r="J743" t="s">
        <v>1111</v>
      </c>
      <c r="K743" t="s">
        <v>1112</v>
      </c>
      <c r="L743" t="s">
        <v>1113</v>
      </c>
      <c r="M743" t="s">
        <v>1044</v>
      </c>
      <c r="N743" t="s">
        <v>1045</v>
      </c>
      <c r="O743" t="s">
        <v>940</v>
      </c>
      <c r="P743" t="s">
        <v>941</v>
      </c>
      <c r="Q743" s="11">
        <v>0</v>
      </c>
      <c r="R743" s="11">
        <v>0</v>
      </c>
      <c r="S743" s="11">
        <v>0</v>
      </c>
      <c r="T743" s="11">
        <v>0</v>
      </c>
      <c r="U743" s="11">
        <v>4200000</v>
      </c>
      <c r="V743" s="11">
        <v>0</v>
      </c>
      <c r="W743" s="11">
        <v>0</v>
      </c>
      <c r="X743" s="11">
        <v>4200000</v>
      </c>
      <c r="Y743" s="11">
        <v>0</v>
      </c>
      <c r="Z743" s="11">
        <v>0</v>
      </c>
      <c r="AA743" s="11">
        <v>0</v>
      </c>
      <c r="AB743" s="11">
        <v>0</v>
      </c>
      <c r="AC743" s="11">
        <v>0</v>
      </c>
      <c r="AD743" s="11">
        <v>0</v>
      </c>
      <c r="AE743" s="11">
        <v>0</v>
      </c>
      <c r="AF743" s="11">
        <v>0</v>
      </c>
      <c r="AG743" s="11">
        <v>0</v>
      </c>
      <c r="AH743" s="11">
        <v>0</v>
      </c>
      <c r="AI743" s="11">
        <v>0</v>
      </c>
      <c r="AJ743" s="11">
        <v>0</v>
      </c>
      <c r="AK743" s="11">
        <v>0</v>
      </c>
      <c r="AL743" s="11">
        <v>0</v>
      </c>
      <c r="AM743" s="11">
        <v>0</v>
      </c>
      <c r="AN743" s="11">
        <v>0</v>
      </c>
      <c r="AO7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3" s="11">
        <f>Table_PBS_SQL_DB2_PBSSQL_PBS_NDP_Tina_CG_QtrlyPerformance_Final[[#This Row],[GOU REL]]+Table_PBS_SQL_DB2_PBSSQL_PBS_NDP_Tina_CG_QtrlyPerformance_Final[[#This Row],[EXT REL]]</f>
        <v>0</v>
      </c>
      <c r="AT743" s="11">
        <f>Table_PBS_SQL_DB2_PBSSQL_PBS_NDP_Tina_CG_QtrlyPerformance_Final[[#This Row],[GOU EXP]]+Table_PBS_SQL_DB2_PBSSQL_PBS_NDP_Tina_CG_QtrlyPerformance_Final[[#This Row],[EXT EXP]]</f>
        <v>0</v>
      </c>
      <c r="AU743" s="11" t="str">
        <f>IF(Table_PBS_SQL_DB2_PBSSQL_PBS_NDP_Tina_CG_QtrlyPerformance_Final[[#This Row],[Item_Code]]&gt;"300000", "Capital", "Recurrent")</f>
        <v>Recurrent</v>
      </c>
    </row>
    <row r="744" spans="1:47" x14ac:dyDescent="0.25">
      <c r="A744" t="s">
        <v>33</v>
      </c>
      <c r="B744" t="s">
        <v>34</v>
      </c>
      <c r="C744" t="s">
        <v>31</v>
      </c>
      <c r="D744" t="s">
        <v>1031</v>
      </c>
      <c r="E744" t="s">
        <v>75</v>
      </c>
      <c r="F744" t="s">
        <v>1042</v>
      </c>
      <c r="G744" t="s">
        <v>97</v>
      </c>
      <c r="H744" t="s">
        <v>1089</v>
      </c>
      <c r="I744" t="s">
        <v>467</v>
      </c>
      <c r="J744" t="s">
        <v>1111</v>
      </c>
      <c r="K744" t="s">
        <v>1114</v>
      </c>
      <c r="L744" t="s">
        <v>1115</v>
      </c>
      <c r="M744" t="s">
        <v>1091</v>
      </c>
      <c r="N744" t="s">
        <v>1092</v>
      </c>
      <c r="O744" t="s">
        <v>920</v>
      </c>
      <c r="P744" t="s">
        <v>921</v>
      </c>
      <c r="Q744" s="11">
        <v>0</v>
      </c>
      <c r="R744" s="11">
        <v>0</v>
      </c>
      <c r="S744" s="11">
        <v>0</v>
      </c>
      <c r="T744" s="11">
        <v>0</v>
      </c>
      <c r="U744" s="11">
        <v>1000000000</v>
      </c>
      <c r="V744" s="11">
        <v>0</v>
      </c>
      <c r="W744" s="11">
        <v>1000000000</v>
      </c>
      <c r="X744" s="11">
        <v>0</v>
      </c>
      <c r="Y744" s="11">
        <v>0</v>
      </c>
      <c r="Z744" s="11">
        <v>0</v>
      </c>
      <c r="AA744" s="11">
        <v>0</v>
      </c>
      <c r="AB744" s="11">
        <v>0</v>
      </c>
      <c r="AC744" s="11">
        <v>1000000000</v>
      </c>
      <c r="AD744" s="11">
        <v>0</v>
      </c>
      <c r="AE744" s="11">
        <v>0</v>
      </c>
      <c r="AF744" s="11">
        <v>0</v>
      </c>
      <c r="AG744" s="11">
        <v>0</v>
      </c>
      <c r="AH744" s="11">
        <v>68884160</v>
      </c>
      <c r="AI744" s="11">
        <v>0</v>
      </c>
      <c r="AJ744" s="11">
        <v>0</v>
      </c>
      <c r="AK744" s="11">
        <v>0</v>
      </c>
      <c r="AL744" s="11">
        <v>930456661</v>
      </c>
      <c r="AM744" s="11">
        <v>0</v>
      </c>
      <c r="AN744" s="11">
        <v>0</v>
      </c>
      <c r="AO7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7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999340821</v>
      </c>
      <c r="AR7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4" s="11">
        <f>Table_PBS_SQL_DB2_PBSSQL_PBS_NDP_Tina_CG_QtrlyPerformance_Final[[#This Row],[GOU REL]]+Table_PBS_SQL_DB2_PBSSQL_PBS_NDP_Tina_CG_QtrlyPerformance_Final[[#This Row],[EXT REL]]</f>
        <v>1000000000</v>
      </c>
      <c r="AT744" s="11">
        <f>Table_PBS_SQL_DB2_PBSSQL_PBS_NDP_Tina_CG_QtrlyPerformance_Final[[#This Row],[GOU EXP]]+Table_PBS_SQL_DB2_PBSSQL_PBS_NDP_Tina_CG_QtrlyPerformance_Final[[#This Row],[EXT EXP]]</f>
        <v>999340821</v>
      </c>
      <c r="AU744" s="11" t="str">
        <f>IF(Table_PBS_SQL_DB2_PBSSQL_PBS_NDP_Tina_CG_QtrlyPerformance_Final[[#This Row],[Item_Code]]&gt;"300000", "Capital", "Recurrent")</f>
        <v>Recurrent</v>
      </c>
    </row>
    <row r="745" spans="1:47" x14ac:dyDescent="0.25">
      <c r="A745" t="s">
        <v>33</v>
      </c>
      <c r="B745" t="s">
        <v>34</v>
      </c>
      <c r="C745" t="s">
        <v>31</v>
      </c>
      <c r="D745" t="s">
        <v>1031</v>
      </c>
      <c r="E745" t="s">
        <v>75</v>
      </c>
      <c r="F745" t="s">
        <v>1042</v>
      </c>
      <c r="G745" t="s">
        <v>97</v>
      </c>
      <c r="H745" t="s">
        <v>1089</v>
      </c>
      <c r="I745" t="s">
        <v>467</v>
      </c>
      <c r="J745" t="s">
        <v>1111</v>
      </c>
      <c r="K745" t="s">
        <v>1114</v>
      </c>
      <c r="L745" t="s">
        <v>1115</v>
      </c>
      <c r="M745" t="s">
        <v>1878</v>
      </c>
      <c r="N745" t="s">
        <v>1879</v>
      </c>
      <c r="O745" t="s">
        <v>920</v>
      </c>
      <c r="P745" t="s">
        <v>921</v>
      </c>
      <c r="Q745" s="11">
        <v>0</v>
      </c>
      <c r="R745" s="11">
        <v>0</v>
      </c>
      <c r="S745" s="11">
        <v>0</v>
      </c>
      <c r="T745" s="11">
        <v>0</v>
      </c>
      <c r="U745" s="11">
        <v>100000000</v>
      </c>
      <c r="V745" s="11">
        <v>0</v>
      </c>
      <c r="W745" s="11">
        <v>100000000</v>
      </c>
      <c r="X745" s="11">
        <v>0</v>
      </c>
      <c r="Y745" s="11">
        <v>0</v>
      </c>
      <c r="Z745" s="11">
        <v>0</v>
      </c>
      <c r="AA745" s="11">
        <v>0</v>
      </c>
      <c r="AB745" s="11">
        <v>0</v>
      </c>
      <c r="AC745" s="11">
        <v>50000000</v>
      </c>
      <c r="AD745" s="11">
        <v>0</v>
      </c>
      <c r="AE745" s="11">
        <v>0</v>
      </c>
      <c r="AF745" s="11">
        <v>0</v>
      </c>
      <c r="AG745" s="11">
        <v>50000000</v>
      </c>
      <c r="AH745" s="11">
        <v>0</v>
      </c>
      <c r="AI745" s="11">
        <v>0</v>
      </c>
      <c r="AJ745" s="11">
        <v>0</v>
      </c>
      <c r="AK745" s="11">
        <v>0</v>
      </c>
      <c r="AL745" s="11">
        <v>100000000</v>
      </c>
      <c r="AM745" s="11">
        <v>0</v>
      </c>
      <c r="AN745" s="11">
        <v>0</v>
      </c>
      <c r="AO7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7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7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5" s="11">
        <f>Table_PBS_SQL_DB2_PBSSQL_PBS_NDP_Tina_CG_QtrlyPerformance_Final[[#This Row],[GOU REL]]+Table_PBS_SQL_DB2_PBSSQL_PBS_NDP_Tina_CG_QtrlyPerformance_Final[[#This Row],[EXT REL]]</f>
        <v>100000000</v>
      </c>
      <c r="AT745" s="11">
        <f>Table_PBS_SQL_DB2_PBSSQL_PBS_NDP_Tina_CG_QtrlyPerformance_Final[[#This Row],[GOU EXP]]+Table_PBS_SQL_DB2_PBSSQL_PBS_NDP_Tina_CG_QtrlyPerformance_Final[[#This Row],[EXT EXP]]</f>
        <v>100000000</v>
      </c>
      <c r="AU745" s="11" t="str">
        <f>IF(Table_PBS_SQL_DB2_PBSSQL_PBS_NDP_Tina_CG_QtrlyPerformance_Final[[#This Row],[Item_Code]]&gt;"300000", "Capital", "Recurrent")</f>
        <v>Recurrent</v>
      </c>
    </row>
    <row r="746" spans="1:47" x14ac:dyDescent="0.25">
      <c r="A746" t="s">
        <v>33</v>
      </c>
      <c r="B746" t="s">
        <v>34</v>
      </c>
      <c r="C746" t="s">
        <v>31</v>
      </c>
      <c r="D746" t="s">
        <v>1031</v>
      </c>
      <c r="E746" t="s">
        <v>75</v>
      </c>
      <c r="F746" t="s">
        <v>1042</v>
      </c>
      <c r="G746" t="s">
        <v>97</v>
      </c>
      <c r="H746" t="s">
        <v>1089</v>
      </c>
      <c r="I746" t="s">
        <v>467</v>
      </c>
      <c r="J746" t="s">
        <v>1111</v>
      </c>
      <c r="K746" t="s">
        <v>1114</v>
      </c>
      <c r="L746" t="s">
        <v>1115</v>
      </c>
      <c r="M746" t="s">
        <v>1878</v>
      </c>
      <c r="N746" t="s">
        <v>1879</v>
      </c>
      <c r="O746" t="s">
        <v>1005</v>
      </c>
      <c r="P746" t="s">
        <v>1006</v>
      </c>
      <c r="Q746" s="11">
        <v>0</v>
      </c>
      <c r="R746" s="11">
        <v>0</v>
      </c>
      <c r="S746" s="11">
        <v>0</v>
      </c>
      <c r="T746" s="11">
        <v>0</v>
      </c>
      <c r="U746" s="11">
        <v>60000000</v>
      </c>
      <c r="V746" s="11">
        <v>0</v>
      </c>
      <c r="W746" s="11">
        <v>60000000</v>
      </c>
      <c r="X746" s="11">
        <v>0</v>
      </c>
      <c r="Y746" s="11">
        <v>0</v>
      </c>
      <c r="Z746" s="11">
        <v>0</v>
      </c>
      <c r="AA746" s="11">
        <v>0</v>
      </c>
      <c r="AB746" s="11">
        <v>0</v>
      </c>
      <c r="AC746" s="11">
        <v>20000000</v>
      </c>
      <c r="AD746" s="11">
        <v>10000000</v>
      </c>
      <c r="AE746" s="11">
        <v>0</v>
      </c>
      <c r="AF746" s="11">
        <v>0</v>
      </c>
      <c r="AG746" s="11">
        <v>20000000</v>
      </c>
      <c r="AH746" s="11">
        <v>0</v>
      </c>
      <c r="AI746" s="11">
        <v>0</v>
      </c>
      <c r="AJ746" s="11">
        <v>0</v>
      </c>
      <c r="AK746" s="11">
        <v>20000000</v>
      </c>
      <c r="AL746" s="11">
        <v>41783500</v>
      </c>
      <c r="AM746" s="11">
        <v>0</v>
      </c>
      <c r="AN746" s="11">
        <v>0</v>
      </c>
      <c r="AO7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7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51783500</v>
      </c>
      <c r="AR7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6" s="11">
        <f>Table_PBS_SQL_DB2_PBSSQL_PBS_NDP_Tina_CG_QtrlyPerformance_Final[[#This Row],[GOU REL]]+Table_PBS_SQL_DB2_PBSSQL_PBS_NDP_Tina_CG_QtrlyPerformance_Final[[#This Row],[EXT REL]]</f>
        <v>60000000</v>
      </c>
      <c r="AT746" s="11">
        <f>Table_PBS_SQL_DB2_PBSSQL_PBS_NDP_Tina_CG_QtrlyPerformance_Final[[#This Row],[GOU EXP]]+Table_PBS_SQL_DB2_PBSSQL_PBS_NDP_Tina_CG_QtrlyPerformance_Final[[#This Row],[EXT EXP]]</f>
        <v>51783500</v>
      </c>
      <c r="AU746" s="11" t="str">
        <f>IF(Table_PBS_SQL_DB2_PBSSQL_PBS_NDP_Tina_CG_QtrlyPerformance_Final[[#This Row],[Item_Code]]&gt;"300000", "Capital", "Recurrent")</f>
        <v>Recurrent</v>
      </c>
    </row>
    <row r="747" spans="1:47" x14ac:dyDescent="0.25">
      <c r="A747" t="s">
        <v>33</v>
      </c>
      <c r="B747" t="s">
        <v>34</v>
      </c>
      <c r="C747" t="s">
        <v>31</v>
      </c>
      <c r="D747" t="s">
        <v>1031</v>
      </c>
      <c r="E747" t="s">
        <v>75</v>
      </c>
      <c r="F747" t="s">
        <v>1042</v>
      </c>
      <c r="G747" t="s">
        <v>97</v>
      </c>
      <c r="H747" t="s">
        <v>1089</v>
      </c>
      <c r="I747" t="s">
        <v>467</v>
      </c>
      <c r="J747" t="s">
        <v>1111</v>
      </c>
      <c r="K747" t="s">
        <v>1095</v>
      </c>
      <c r="L747" t="s">
        <v>1096</v>
      </c>
      <c r="M747" t="s">
        <v>1097</v>
      </c>
      <c r="N747" t="s">
        <v>1098</v>
      </c>
      <c r="O747" t="s">
        <v>1025</v>
      </c>
      <c r="P747" t="s">
        <v>1026</v>
      </c>
      <c r="Q747" s="11">
        <v>0</v>
      </c>
      <c r="R747" s="11">
        <v>0</v>
      </c>
      <c r="S747" s="11">
        <v>0</v>
      </c>
      <c r="T747" s="11">
        <v>0</v>
      </c>
      <c r="U747" s="11">
        <v>1300000000</v>
      </c>
      <c r="V747" s="11">
        <v>0</v>
      </c>
      <c r="W747" s="11">
        <v>1300000000</v>
      </c>
      <c r="X747" s="11">
        <v>0</v>
      </c>
      <c r="Y747" s="11">
        <v>500000000</v>
      </c>
      <c r="Z747" s="11">
        <v>126504015</v>
      </c>
      <c r="AA747" s="11">
        <v>0</v>
      </c>
      <c r="AB747" s="11">
        <v>0</v>
      </c>
      <c r="AC747" s="11">
        <v>200000000</v>
      </c>
      <c r="AD747" s="11">
        <v>529633662</v>
      </c>
      <c r="AE747" s="11">
        <v>0</v>
      </c>
      <c r="AF747" s="11">
        <v>0</v>
      </c>
      <c r="AG747" s="11">
        <v>400000000</v>
      </c>
      <c r="AH747" s="11">
        <v>19010000</v>
      </c>
      <c r="AI747" s="11">
        <v>0</v>
      </c>
      <c r="AJ747" s="11">
        <v>0</v>
      </c>
      <c r="AK747" s="11">
        <v>200000000</v>
      </c>
      <c r="AL747" s="11">
        <v>624793000</v>
      </c>
      <c r="AM747" s="11">
        <v>0</v>
      </c>
      <c r="AN747" s="11">
        <v>0</v>
      </c>
      <c r="AO7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1300000000</v>
      </c>
      <c r="AP7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1299940677</v>
      </c>
      <c r="AR7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7" s="11">
        <f>Table_PBS_SQL_DB2_PBSSQL_PBS_NDP_Tina_CG_QtrlyPerformance_Final[[#This Row],[GOU REL]]+Table_PBS_SQL_DB2_PBSSQL_PBS_NDP_Tina_CG_QtrlyPerformance_Final[[#This Row],[EXT REL]]</f>
        <v>1300000000</v>
      </c>
      <c r="AT747" s="11">
        <f>Table_PBS_SQL_DB2_PBSSQL_PBS_NDP_Tina_CG_QtrlyPerformance_Final[[#This Row],[GOU EXP]]+Table_PBS_SQL_DB2_PBSSQL_PBS_NDP_Tina_CG_QtrlyPerformance_Final[[#This Row],[EXT EXP]]</f>
        <v>1299940677</v>
      </c>
      <c r="AU747" s="11" t="str">
        <f>IF(Table_PBS_SQL_DB2_PBSSQL_PBS_NDP_Tina_CG_QtrlyPerformance_Final[[#This Row],[Item_Code]]&gt;"300000", "Capital", "Recurrent")</f>
        <v>Recurrent</v>
      </c>
    </row>
    <row r="748" spans="1:47" x14ac:dyDescent="0.25">
      <c r="A748" t="s">
        <v>33</v>
      </c>
      <c r="B748" t="s">
        <v>34</v>
      </c>
      <c r="C748" t="s">
        <v>31</v>
      </c>
      <c r="D748" t="s">
        <v>1031</v>
      </c>
      <c r="E748" t="s">
        <v>75</v>
      </c>
      <c r="F748" t="s">
        <v>1042</v>
      </c>
      <c r="G748" t="s">
        <v>97</v>
      </c>
      <c r="H748" t="s">
        <v>1089</v>
      </c>
      <c r="I748" t="s">
        <v>467</v>
      </c>
      <c r="J748" t="s">
        <v>1111</v>
      </c>
      <c r="K748" t="s">
        <v>1099</v>
      </c>
      <c r="L748" t="s">
        <v>1100</v>
      </c>
      <c r="M748" t="s">
        <v>1101</v>
      </c>
      <c r="N748" t="s">
        <v>1102</v>
      </c>
      <c r="O748" t="s">
        <v>1062</v>
      </c>
      <c r="P748" t="s">
        <v>1063</v>
      </c>
      <c r="Q748" s="11">
        <v>0</v>
      </c>
      <c r="R748" s="11">
        <v>0</v>
      </c>
      <c r="S748" s="11">
        <v>0</v>
      </c>
      <c r="T748" s="11">
        <v>0</v>
      </c>
      <c r="U748" s="11">
        <v>3555990000</v>
      </c>
      <c r="V748" s="11">
        <v>0</v>
      </c>
      <c r="W748" s="11">
        <v>0</v>
      </c>
      <c r="X748" s="11">
        <v>3555990000</v>
      </c>
      <c r="Y748" s="11">
        <v>0</v>
      </c>
      <c r="Z748" s="11">
        <v>0</v>
      </c>
      <c r="AA748" s="11">
        <v>0</v>
      </c>
      <c r="AB748" s="11">
        <v>0</v>
      </c>
      <c r="AC748" s="11">
        <v>0</v>
      </c>
      <c r="AD748" s="11">
        <v>0</v>
      </c>
      <c r="AE748" s="11">
        <v>0</v>
      </c>
      <c r="AF748" s="11">
        <v>0</v>
      </c>
      <c r="AG748" s="11">
        <v>0</v>
      </c>
      <c r="AH748" s="11">
        <v>0</v>
      </c>
      <c r="AI748" s="11">
        <v>0</v>
      </c>
      <c r="AJ748" s="11">
        <v>0</v>
      </c>
      <c r="AK748" s="11">
        <v>0</v>
      </c>
      <c r="AL748" s="11">
        <v>0</v>
      </c>
      <c r="AM748" s="11">
        <v>0</v>
      </c>
      <c r="AN748" s="11">
        <v>0</v>
      </c>
      <c r="AO7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8" s="11">
        <f>Table_PBS_SQL_DB2_PBSSQL_PBS_NDP_Tina_CG_QtrlyPerformance_Final[[#This Row],[GOU REL]]+Table_PBS_SQL_DB2_PBSSQL_PBS_NDP_Tina_CG_QtrlyPerformance_Final[[#This Row],[EXT REL]]</f>
        <v>0</v>
      </c>
      <c r="AT748" s="11">
        <f>Table_PBS_SQL_DB2_PBSSQL_PBS_NDP_Tina_CG_QtrlyPerformance_Final[[#This Row],[GOU EXP]]+Table_PBS_SQL_DB2_PBSSQL_PBS_NDP_Tina_CG_QtrlyPerformance_Final[[#This Row],[EXT EXP]]</f>
        <v>0</v>
      </c>
      <c r="AU748" s="11" t="str">
        <f>IF(Table_PBS_SQL_DB2_PBSSQL_PBS_NDP_Tina_CG_QtrlyPerformance_Final[[#This Row],[Item_Code]]&gt;"300000", "Capital", "Recurrent")</f>
        <v>Recurrent</v>
      </c>
    </row>
    <row r="749" spans="1:47" x14ac:dyDescent="0.25">
      <c r="A749" t="s">
        <v>33</v>
      </c>
      <c r="B749" t="s">
        <v>34</v>
      </c>
      <c r="C749" t="s">
        <v>31</v>
      </c>
      <c r="D749" t="s">
        <v>1031</v>
      </c>
      <c r="E749" t="s">
        <v>75</v>
      </c>
      <c r="F749" t="s">
        <v>1042</v>
      </c>
      <c r="G749" t="s">
        <v>97</v>
      </c>
      <c r="H749" t="s">
        <v>1089</v>
      </c>
      <c r="I749" t="s">
        <v>467</v>
      </c>
      <c r="J749" t="s">
        <v>1111</v>
      </c>
      <c r="K749" t="s">
        <v>1099</v>
      </c>
      <c r="L749" t="s">
        <v>1100</v>
      </c>
      <c r="M749" t="s">
        <v>1101</v>
      </c>
      <c r="N749" t="s">
        <v>1102</v>
      </c>
      <c r="O749" t="s">
        <v>1064</v>
      </c>
      <c r="P749" t="s">
        <v>1065</v>
      </c>
      <c r="Q749" s="11">
        <v>0</v>
      </c>
      <c r="R749" s="11">
        <v>0</v>
      </c>
      <c r="S749" s="11">
        <v>0</v>
      </c>
      <c r="T749" s="11">
        <v>0</v>
      </c>
      <c r="U749" s="11">
        <v>395110000</v>
      </c>
      <c r="V749" s="11">
        <v>0</v>
      </c>
      <c r="W749" s="11">
        <v>0</v>
      </c>
      <c r="X749" s="11">
        <v>395110000</v>
      </c>
      <c r="Y749" s="11">
        <v>0</v>
      </c>
      <c r="Z749" s="11">
        <v>0</v>
      </c>
      <c r="AA749" s="11">
        <v>0</v>
      </c>
      <c r="AB749" s="11">
        <v>0</v>
      </c>
      <c r="AC749" s="11">
        <v>0</v>
      </c>
      <c r="AD749" s="11">
        <v>0</v>
      </c>
      <c r="AE749" s="11">
        <v>0</v>
      </c>
      <c r="AF749" s="11">
        <v>0</v>
      </c>
      <c r="AG749" s="11">
        <v>0</v>
      </c>
      <c r="AH749" s="11">
        <v>0</v>
      </c>
      <c r="AI749" s="11">
        <v>0</v>
      </c>
      <c r="AJ749" s="11">
        <v>0</v>
      </c>
      <c r="AK749" s="11">
        <v>0</v>
      </c>
      <c r="AL749" s="11">
        <v>0</v>
      </c>
      <c r="AM749" s="11">
        <v>0</v>
      </c>
      <c r="AN749" s="11">
        <v>0</v>
      </c>
      <c r="AO7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49" s="11">
        <f>Table_PBS_SQL_DB2_PBSSQL_PBS_NDP_Tina_CG_QtrlyPerformance_Final[[#This Row],[GOU REL]]+Table_PBS_SQL_DB2_PBSSQL_PBS_NDP_Tina_CG_QtrlyPerformance_Final[[#This Row],[EXT REL]]</f>
        <v>0</v>
      </c>
      <c r="AT749" s="11">
        <f>Table_PBS_SQL_DB2_PBSSQL_PBS_NDP_Tina_CG_QtrlyPerformance_Final[[#This Row],[GOU EXP]]+Table_PBS_SQL_DB2_PBSSQL_PBS_NDP_Tina_CG_QtrlyPerformance_Final[[#This Row],[EXT EXP]]</f>
        <v>0</v>
      </c>
      <c r="AU749" s="11" t="str">
        <f>IF(Table_PBS_SQL_DB2_PBSSQL_PBS_NDP_Tina_CG_QtrlyPerformance_Final[[#This Row],[Item_Code]]&gt;"300000", "Capital", "Recurrent")</f>
        <v>Recurrent</v>
      </c>
    </row>
    <row r="750" spans="1:47" x14ac:dyDescent="0.25">
      <c r="A750" t="s">
        <v>33</v>
      </c>
      <c r="B750" t="s">
        <v>34</v>
      </c>
      <c r="C750" t="s">
        <v>31</v>
      </c>
      <c r="D750" t="s">
        <v>1031</v>
      </c>
      <c r="E750" t="s">
        <v>75</v>
      </c>
      <c r="F750" t="s">
        <v>1042</v>
      </c>
      <c r="G750" t="s">
        <v>97</v>
      </c>
      <c r="H750" t="s">
        <v>1089</v>
      </c>
      <c r="I750" t="s">
        <v>467</v>
      </c>
      <c r="J750" t="s">
        <v>1111</v>
      </c>
      <c r="K750" t="s">
        <v>1099</v>
      </c>
      <c r="L750" t="s">
        <v>1100</v>
      </c>
      <c r="M750" t="s">
        <v>1101</v>
      </c>
      <c r="N750" t="s">
        <v>1102</v>
      </c>
      <c r="O750" t="s">
        <v>996</v>
      </c>
      <c r="P750" t="s">
        <v>997</v>
      </c>
      <c r="Q750" s="11">
        <v>0</v>
      </c>
      <c r="R750" s="11">
        <v>0</v>
      </c>
      <c r="S750" s="11">
        <v>0</v>
      </c>
      <c r="T750" s="11">
        <v>0</v>
      </c>
      <c r="U750" s="11">
        <v>900000000</v>
      </c>
      <c r="V750" s="11">
        <v>0</v>
      </c>
      <c r="W750" s="11">
        <v>0</v>
      </c>
      <c r="X750" s="11">
        <v>900000000</v>
      </c>
      <c r="Y750" s="11">
        <v>0</v>
      </c>
      <c r="Z750" s="11">
        <v>0</v>
      </c>
      <c r="AA750" s="11">
        <v>0</v>
      </c>
      <c r="AB750" s="11">
        <v>0</v>
      </c>
      <c r="AC750" s="11">
        <v>0</v>
      </c>
      <c r="AD750" s="11">
        <v>0</v>
      </c>
      <c r="AE750" s="11">
        <v>0</v>
      </c>
      <c r="AF750" s="11">
        <v>0</v>
      </c>
      <c r="AG750" s="11">
        <v>0</v>
      </c>
      <c r="AH750" s="11">
        <v>0</v>
      </c>
      <c r="AI750" s="11">
        <v>0</v>
      </c>
      <c r="AJ750" s="11">
        <v>0</v>
      </c>
      <c r="AK750" s="11">
        <v>0</v>
      </c>
      <c r="AL750" s="11">
        <v>0</v>
      </c>
      <c r="AM750" s="11">
        <v>0</v>
      </c>
      <c r="AN750" s="11">
        <v>0</v>
      </c>
      <c r="AO7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0" s="11">
        <f>Table_PBS_SQL_DB2_PBSSQL_PBS_NDP_Tina_CG_QtrlyPerformance_Final[[#This Row],[GOU REL]]+Table_PBS_SQL_DB2_PBSSQL_PBS_NDP_Tina_CG_QtrlyPerformance_Final[[#This Row],[EXT REL]]</f>
        <v>0</v>
      </c>
      <c r="AT750" s="11">
        <f>Table_PBS_SQL_DB2_PBSSQL_PBS_NDP_Tina_CG_QtrlyPerformance_Final[[#This Row],[GOU EXP]]+Table_PBS_SQL_DB2_PBSSQL_PBS_NDP_Tina_CG_QtrlyPerformance_Final[[#This Row],[EXT EXP]]</f>
        <v>0</v>
      </c>
      <c r="AU750" s="11" t="str">
        <f>IF(Table_PBS_SQL_DB2_PBSSQL_PBS_NDP_Tina_CG_QtrlyPerformance_Final[[#This Row],[Item_Code]]&gt;"300000", "Capital", "Recurrent")</f>
        <v>Recurrent</v>
      </c>
    </row>
    <row r="751" spans="1:47" x14ac:dyDescent="0.25">
      <c r="A751" t="s">
        <v>33</v>
      </c>
      <c r="B751" t="s">
        <v>34</v>
      </c>
      <c r="C751" t="s">
        <v>31</v>
      </c>
      <c r="D751" t="s">
        <v>1031</v>
      </c>
      <c r="E751" t="s">
        <v>75</v>
      </c>
      <c r="F751" t="s">
        <v>1042</v>
      </c>
      <c r="G751" t="s">
        <v>97</v>
      </c>
      <c r="H751" t="s">
        <v>1089</v>
      </c>
      <c r="I751" t="s">
        <v>467</v>
      </c>
      <c r="J751" t="s">
        <v>1111</v>
      </c>
      <c r="K751" t="s">
        <v>42</v>
      </c>
      <c r="L751" t="s">
        <v>1880</v>
      </c>
      <c r="M751" t="s">
        <v>1070</v>
      </c>
      <c r="N751" t="s">
        <v>1071</v>
      </c>
      <c r="O751" t="s">
        <v>922</v>
      </c>
      <c r="P751" t="s">
        <v>923</v>
      </c>
      <c r="Q751" s="11">
        <v>0</v>
      </c>
      <c r="R751" s="11">
        <v>0</v>
      </c>
      <c r="S751" s="11">
        <v>0</v>
      </c>
      <c r="T751" s="11">
        <v>0</v>
      </c>
      <c r="U751" s="11">
        <v>70000000</v>
      </c>
      <c r="V751" s="11">
        <v>0</v>
      </c>
      <c r="W751" s="11">
        <v>70000000</v>
      </c>
      <c r="X751" s="11">
        <v>0</v>
      </c>
      <c r="Y751" s="11">
        <v>0</v>
      </c>
      <c r="Z751" s="11">
        <v>0</v>
      </c>
      <c r="AA751" s="11">
        <v>0</v>
      </c>
      <c r="AB751" s="11">
        <v>0</v>
      </c>
      <c r="AC751" s="11">
        <v>15000000</v>
      </c>
      <c r="AD751" s="11">
        <v>0</v>
      </c>
      <c r="AE751" s="11">
        <v>0</v>
      </c>
      <c r="AF751" s="11">
        <v>0</v>
      </c>
      <c r="AG751" s="11">
        <v>20000000</v>
      </c>
      <c r="AH751" s="11">
        <v>19500000</v>
      </c>
      <c r="AI751" s="11">
        <v>0</v>
      </c>
      <c r="AJ751" s="11">
        <v>0</v>
      </c>
      <c r="AK751" s="11">
        <v>20000000</v>
      </c>
      <c r="AL751" s="11">
        <v>35500000</v>
      </c>
      <c r="AM751" s="11">
        <v>0</v>
      </c>
      <c r="AN751" s="11">
        <v>0</v>
      </c>
      <c r="AO7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v>
      </c>
      <c r="AP7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55000000</v>
      </c>
      <c r="AR7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1" s="11">
        <f>Table_PBS_SQL_DB2_PBSSQL_PBS_NDP_Tina_CG_QtrlyPerformance_Final[[#This Row],[GOU REL]]+Table_PBS_SQL_DB2_PBSSQL_PBS_NDP_Tina_CG_QtrlyPerformance_Final[[#This Row],[EXT REL]]</f>
        <v>55000000</v>
      </c>
      <c r="AT751" s="11">
        <f>Table_PBS_SQL_DB2_PBSSQL_PBS_NDP_Tina_CG_QtrlyPerformance_Final[[#This Row],[GOU EXP]]+Table_PBS_SQL_DB2_PBSSQL_PBS_NDP_Tina_CG_QtrlyPerformance_Final[[#This Row],[EXT EXP]]</f>
        <v>55000000</v>
      </c>
      <c r="AU751" s="11" t="str">
        <f>IF(Table_PBS_SQL_DB2_PBSSQL_PBS_NDP_Tina_CG_QtrlyPerformance_Final[[#This Row],[Item_Code]]&gt;"300000", "Capital", "Recurrent")</f>
        <v>Recurrent</v>
      </c>
    </row>
    <row r="752" spans="1:47" x14ac:dyDescent="0.25">
      <c r="A752" t="s">
        <v>33</v>
      </c>
      <c r="B752" t="s">
        <v>34</v>
      </c>
      <c r="C752" t="s">
        <v>31</v>
      </c>
      <c r="D752" t="s">
        <v>1031</v>
      </c>
      <c r="E752" t="s">
        <v>75</v>
      </c>
      <c r="F752" t="s">
        <v>1042</v>
      </c>
      <c r="G752" t="s">
        <v>97</v>
      </c>
      <c r="H752" t="s">
        <v>1089</v>
      </c>
      <c r="I752" t="s">
        <v>467</v>
      </c>
      <c r="J752" t="s">
        <v>1111</v>
      </c>
      <c r="K752" t="s">
        <v>45</v>
      </c>
      <c r="L752" t="s">
        <v>1103</v>
      </c>
      <c r="M752" t="s">
        <v>1104</v>
      </c>
      <c r="N752" t="s">
        <v>1105</v>
      </c>
      <c r="O752" t="s">
        <v>1002</v>
      </c>
      <c r="P752" t="s">
        <v>1003</v>
      </c>
      <c r="Q752" s="11">
        <v>0</v>
      </c>
      <c r="R752" s="11">
        <v>0</v>
      </c>
      <c r="S752" s="11">
        <v>0</v>
      </c>
      <c r="T752" s="11">
        <v>0</v>
      </c>
      <c r="U752" s="11">
        <v>500000000</v>
      </c>
      <c r="V752" s="11">
        <v>0</v>
      </c>
      <c r="W752" s="11">
        <v>0</v>
      </c>
      <c r="X752" s="11">
        <v>500000000</v>
      </c>
      <c r="Y752" s="11">
        <v>0</v>
      </c>
      <c r="Z752" s="11">
        <v>0</v>
      </c>
      <c r="AA752" s="11">
        <v>0</v>
      </c>
      <c r="AB752" s="11">
        <v>0</v>
      </c>
      <c r="AC752" s="11">
        <v>0</v>
      </c>
      <c r="AD752" s="11">
        <v>0</v>
      </c>
      <c r="AE752" s="11">
        <v>0</v>
      </c>
      <c r="AF752" s="11">
        <v>0</v>
      </c>
      <c r="AG752" s="11">
        <v>0</v>
      </c>
      <c r="AH752" s="11">
        <v>0</v>
      </c>
      <c r="AI752" s="11">
        <v>0</v>
      </c>
      <c r="AJ752" s="11">
        <v>0</v>
      </c>
      <c r="AK752" s="11">
        <v>0</v>
      </c>
      <c r="AL752" s="11">
        <v>0</v>
      </c>
      <c r="AM752" s="11">
        <v>0</v>
      </c>
      <c r="AN752" s="11">
        <v>0</v>
      </c>
      <c r="AO7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2" s="11">
        <f>Table_PBS_SQL_DB2_PBSSQL_PBS_NDP_Tina_CG_QtrlyPerformance_Final[[#This Row],[GOU REL]]+Table_PBS_SQL_DB2_PBSSQL_PBS_NDP_Tina_CG_QtrlyPerformance_Final[[#This Row],[EXT REL]]</f>
        <v>0</v>
      </c>
      <c r="AT752" s="11">
        <f>Table_PBS_SQL_DB2_PBSSQL_PBS_NDP_Tina_CG_QtrlyPerformance_Final[[#This Row],[GOU EXP]]+Table_PBS_SQL_DB2_PBSSQL_PBS_NDP_Tina_CG_QtrlyPerformance_Final[[#This Row],[EXT EXP]]</f>
        <v>0</v>
      </c>
      <c r="AU752" s="11" t="str">
        <f>IF(Table_PBS_SQL_DB2_PBSSQL_PBS_NDP_Tina_CG_QtrlyPerformance_Final[[#This Row],[Item_Code]]&gt;"300000", "Capital", "Recurrent")</f>
        <v>Recurrent</v>
      </c>
    </row>
    <row r="753" spans="1:47" x14ac:dyDescent="0.25">
      <c r="A753" t="s">
        <v>33</v>
      </c>
      <c r="B753" t="s">
        <v>34</v>
      </c>
      <c r="C753" t="s">
        <v>31</v>
      </c>
      <c r="D753" t="s">
        <v>1031</v>
      </c>
      <c r="E753" t="s">
        <v>75</v>
      </c>
      <c r="F753" t="s">
        <v>1042</v>
      </c>
      <c r="G753" t="s">
        <v>97</v>
      </c>
      <c r="H753" t="s">
        <v>1089</v>
      </c>
      <c r="I753" t="s">
        <v>467</v>
      </c>
      <c r="J753" t="s">
        <v>1111</v>
      </c>
      <c r="K753" t="s">
        <v>45</v>
      </c>
      <c r="L753" t="s">
        <v>1103</v>
      </c>
      <c r="M753" t="s">
        <v>1104</v>
      </c>
      <c r="N753" t="s">
        <v>1105</v>
      </c>
      <c r="O753" t="s">
        <v>1004</v>
      </c>
      <c r="P753" t="s">
        <v>868</v>
      </c>
      <c r="Q753" s="11">
        <v>0</v>
      </c>
      <c r="R753" s="11">
        <v>140000000</v>
      </c>
      <c r="S753" s="11">
        <v>0</v>
      </c>
      <c r="T753" s="11">
        <v>140000000</v>
      </c>
      <c r="U753" s="11">
        <v>360000000</v>
      </c>
      <c r="V753" s="11">
        <v>0</v>
      </c>
      <c r="W753" s="11">
        <v>20000000</v>
      </c>
      <c r="X753" s="11">
        <v>200000000</v>
      </c>
      <c r="Y753" s="11">
        <v>0</v>
      </c>
      <c r="Z753" s="11">
        <v>0</v>
      </c>
      <c r="AA753" s="11">
        <v>0</v>
      </c>
      <c r="AB753" s="11">
        <v>0</v>
      </c>
      <c r="AC753" s="11">
        <v>0</v>
      </c>
      <c r="AD753" s="11">
        <v>0</v>
      </c>
      <c r="AE753" s="11">
        <v>0</v>
      </c>
      <c r="AF753" s="11">
        <v>0</v>
      </c>
      <c r="AG753" s="11">
        <v>10000000</v>
      </c>
      <c r="AH753" s="11">
        <v>0</v>
      </c>
      <c r="AI753" s="11">
        <v>0</v>
      </c>
      <c r="AJ753" s="11">
        <v>0</v>
      </c>
      <c r="AK753" s="11">
        <v>0</v>
      </c>
      <c r="AL753" s="11">
        <v>10000000</v>
      </c>
      <c r="AM753" s="11">
        <v>0</v>
      </c>
      <c r="AN753" s="11">
        <v>0</v>
      </c>
      <c r="AO7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7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7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3" s="11">
        <f>Table_PBS_SQL_DB2_PBSSQL_PBS_NDP_Tina_CG_QtrlyPerformance_Final[[#This Row],[GOU REL]]+Table_PBS_SQL_DB2_PBSSQL_PBS_NDP_Tina_CG_QtrlyPerformance_Final[[#This Row],[EXT REL]]</f>
        <v>10000000</v>
      </c>
      <c r="AT753" s="11">
        <f>Table_PBS_SQL_DB2_PBSSQL_PBS_NDP_Tina_CG_QtrlyPerformance_Final[[#This Row],[GOU EXP]]+Table_PBS_SQL_DB2_PBSSQL_PBS_NDP_Tina_CG_QtrlyPerformance_Final[[#This Row],[EXT EXP]]</f>
        <v>10000000</v>
      </c>
      <c r="AU753" s="11" t="str">
        <f>IF(Table_PBS_SQL_DB2_PBSSQL_PBS_NDP_Tina_CG_QtrlyPerformance_Final[[#This Row],[Item_Code]]&gt;"300000", "Capital", "Recurrent")</f>
        <v>Recurrent</v>
      </c>
    </row>
    <row r="754" spans="1:47" x14ac:dyDescent="0.25">
      <c r="A754" t="s">
        <v>33</v>
      </c>
      <c r="B754" t="s">
        <v>34</v>
      </c>
      <c r="C754" t="s">
        <v>31</v>
      </c>
      <c r="D754" t="s">
        <v>1031</v>
      </c>
      <c r="E754" t="s">
        <v>75</v>
      </c>
      <c r="F754" t="s">
        <v>1042</v>
      </c>
      <c r="G754" t="s">
        <v>103</v>
      </c>
      <c r="H754" t="s">
        <v>1126</v>
      </c>
      <c r="I754" t="s">
        <v>493</v>
      </c>
      <c r="J754" t="s">
        <v>1127</v>
      </c>
      <c r="K754" t="s">
        <v>1128</v>
      </c>
      <c r="L754" t="s">
        <v>1129</v>
      </c>
      <c r="M754" t="s">
        <v>1044</v>
      </c>
      <c r="N754" t="s">
        <v>1045</v>
      </c>
      <c r="O754" t="s">
        <v>1005</v>
      </c>
      <c r="P754" t="s">
        <v>1006</v>
      </c>
      <c r="Q754" s="11">
        <v>0</v>
      </c>
      <c r="R754" s="11">
        <v>0</v>
      </c>
      <c r="S754" s="11">
        <v>0</v>
      </c>
      <c r="T754" s="11">
        <v>0</v>
      </c>
      <c r="U754" s="11">
        <v>100000000</v>
      </c>
      <c r="V754" s="11">
        <v>0</v>
      </c>
      <c r="W754" s="11">
        <v>100000000</v>
      </c>
      <c r="X754" s="11">
        <v>0</v>
      </c>
      <c r="Y754" s="11">
        <v>0</v>
      </c>
      <c r="Z754" s="11">
        <v>0</v>
      </c>
      <c r="AA754" s="11">
        <v>0</v>
      </c>
      <c r="AB754" s="11">
        <v>0</v>
      </c>
      <c r="AC754" s="11">
        <v>20000000</v>
      </c>
      <c r="AD754" s="11">
        <v>19150000</v>
      </c>
      <c r="AE754" s="11">
        <v>0</v>
      </c>
      <c r="AF754" s="11">
        <v>0</v>
      </c>
      <c r="AG754" s="11">
        <v>20000000</v>
      </c>
      <c r="AH754" s="11">
        <v>0</v>
      </c>
      <c r="AI754" s="11">
        <v>0</v>
      </c>
      <c r="AJ754" s="11">
        <v>0</v>
      </c>
      <c r="AK754" s="11">
        <v>60000000</v>
      </c>
      <c r="AL754" s="11">
        <v>80850000</v>
      </c>
      <c r="AM754" s="11">
        <v>0</v>
      </c>
      <c r="AN754" s="11">
        <v>0</v>
      </c>
      <c r="AO7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7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7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4" s="11">
        <f>Table_PBS_SQL_DB2_PBSSQL_PBS_NDP_Tina_CG_QtrlyPerformance_Final[[#This Row],[GOU REL]]+Table_PBS_SQL_DB2_PBSSQL_PBS_NDP_Tina_CG_QtrlyPerformance_Final[[#This Row],[EXT REL]]</f>
        <v>100000000</v>
      </c>
      <c r="AT754" s="11">
        <f>Table_PBS_SQL_DB2_PBSSQL_PBS_NDP_Tina_CG_QtrlyPerformance_Final[[#This Row],[GOU EXP]]+Table_PBS_SQL_DB2_PBSSQL_PBS_NDP_Tina_CG_QtrlyPerformance_Final[[#This Row],[EXT EXP]]</f>
        <v>100000000</v>
      </c>
      <c r="AU754" s="11" t="str">
        <f>IF(Table_PBS_SQL_DB2_PBSSQL_PBS_NDP_Tina_CG_QtrlyPerformance_Final[[#This Row],[Item_Code]]&gt;"300000", "Capital", "Recurrent")</f>
        <v>Recurrent</v>
      </c>
    </row>
    <row r="755" spans="1:47" x14ac:dyDescent="0.25">
      <c r="A755" t="s">
        <v>33</v>
      </c>
      <c r="B755" t="s">
        <v>34</v>
      </c>
      <c r="C755" t="s">
        <v>31</v>
      </c>
      <c r="D755" t="s">
        <v>1031</v>
      </c>
      <c r="E755" t="s">
        <v>75</v>
      </c>
      <c r="F755" t="s">
        <v>1042</v>
      </c>
      <c r="G755" t="s">
        <v>103</v>
      </c>
      <c r="H755" t="s">
        <v>1126</v>
      </c>
      <c r="I755" t="s">
        <v>493</v>
      </c>
      <c r="J755" t="s">
        <v>1127</v>
      </c>
      <c r="K755" t="s">
        <v>1128</v>
      </c>
      <c r="L755" t="s">
        <v>1129</v>
      </c>
      <c r="M755" t="s">
        <v>1044</v>
      </c>
      <c r="N755" t="s">
        <v>1045</v>
      </c>
      <c r="O755" t="s">
        <v>1004</v>
      </c>
      <c r="P755" t="s">
        <v>868</v>
      </c>
      <c r="Q755" s="11">
        <v>0</v>
      </c>
      <c r="R755" s="11">
        <v>0</v>
      </c>
      <c r="S755" s="11">
        <v>0</v>
      </c>
      <c r="T755" s="11">
        <v>0</v>
      </c>
      <c r="U755" s="11">
        <v>40000000</v>
      </c>
      <c r="V755" s="11">
        <v>0</v>
      </c>
      <c r="W755" s="11">
        <v>40000000</v>
      </c>
      <c r="X755" s="11">
        <v>0</v>
      </c>
      <c r="Y755" s="11">
        <v>0</v>
      </c>
      <c r="Z755" s="11">
        <v>0</v>
      </c>
      <c r="AA755" s="11">
        <v>0</v>
      </c>
      <c r="AB755" s="11">
        <v>0</v>
      </c>
      <c r="AC755" s="11">
        <v>5000000</v>
      </c>
      <c r="AD755" s="11">
        <v>0</v>
      </c>
      <c r="AE755" s="11">
        <v>0</v>
      </c>
      <c r="AF755" s="11">
        <v>0</v>
      </c>
      <c r="AG755" s="11">
        <v>20000000</v>
      </c>
      <c r="AH755" s="11">
        <v>0</v>
      </c>
      <c r="AI755" s="11">
        <v>0</v>
      </c>
      <c r="AJ755" s="11">
        <v>0</v>
      </c>
      <c r="AK755" s="11">
        <v>15000000</v>
      </c>
      <c r="AL755" s="11">
        <v>40000000</v>
      </c>
      <c r="AM755" s="11">
        <v>0</v>
      </c>
      <c r="AN755" s="11">
        <v>0</v>
      </c>
      <c r="AO7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7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7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5" s="11">
        <f>Table_PBS_SQL_DB2_PBSSQL_PBS_NDP_Tina_CG_QtrlyPerformance_Final[[#This Row],[GOU REL]]+Table_PBS_SQL_DB2_PBSSQL_PBS_NDP_Tina_CG_QtrlyPerformance_Final[[#This Row],[EXT REL]]</f>
        <v>40000000</v>
      </c>
      <c r="AT755" s="11">
        <f>Table_PBS_SQL_DB2_PBSSQL_PBS_NDP_Tina_CG_QtrlyPerformance_Final[[#This Row],[GOU EXP]]+Table_PBS_SQL_DB2_PBSSQL_PBS_NDP_Tina_CG_QtrlyPerformance_Final[[#This Row],[EXT EXP]]</f>
        <v>40000000</v>
      </c>
      <c r="AU755" s="11" t="str">
        <f>IF(Table_PBS_SQL_DB2_PBSSQL_PBS_NDP_Tina_CG_QtrlyPerformance_Final[[#This Row],[Item_Code]]&gt;"300000", "Capital", "Recurrent")</f>
        <v>Recurrent</v>
      </c>
    </row>
    <row r="756" spans="1:47" x14ac:dyDescent="0.25">
      <c r="A756" t="s">
        <v>33</v>
      </c>
      <c r="B756" t="s">
        <v>34</v>
      </c>
      <c r="C756" t="s">
        <v>31</v>
      </c>
      <c r="D756" t="s">
        <v>1031</v>
      </c>
      <c r="E756" t="s">
        <v>75</v>
      </c>
      <c r="F756" t="s">
        <v>1042</v>
      </c>
      <c r="G756" t="s">
        <v>103</v>
      </c>
      <c r="H756" t="s">
        <v>1126</v>
      </c>
      <c r="I756" t="s">
        <v>493</v>
      </c>
      <c r="J756" t="s">
        <v>1127</v>
      </c>
      <c r="K756" t="s">
        <v>1128</v>
      </c>
      <c r="L756" t="s">
        <v>1129</v>
      </c>
      <c r="M756" t="s">
        <v>1881</v>
      </c>
      <c r="N756" t="s">
        <v>1882</v>
      </c>
      <c r="O756" t="s">
        <v>1062</v>
      </c>
      <c r="P756" t="s">
        <v>1063</v>
      </c>
      <c r="Q756" s="11">
        <v>0</v>
      </c>
      <c r="R756" s="11">
        <v>0</v>
      </c>
      <c r="S756" s="11">
        <v>0</v>
      </c>
      <c r="T756" s="11">
        <v>0</v>
      </c>
      <c r="U756" s="11">
        <v>0</v>
      </c>
      <c r="V756" s="11">
        <v>0</v>
      </c>
      <c r="W756" s="11">
        <v>0</v>
      </c>
      <c r="X756" s="11">
        <v>0</v>
      </c>
      <c r="Y756" s="11">
        <v>0</v>
      </c>
      <c r="Z756" s="11">
        <v>0</v>
      </c>
      <c r="AA756" s="11">
        <v>0</v>
      </c>
      <c r="AB756" s="11">
        <v>0</v>
      </c>
      <c r="AC756" s="11">
        <v>0</v>
      </c>
      <c r="AD756" s="11">
        <v>0</v>
      </c>
      <c r="AE756" s="11">
        <v>0</v>
      </c>
      <c r="AF756" s="11">
        <v>0</v>
      </c>
      <c r="AG756" s="11">
        <v>0</v>
      </c>
      <c r="AH756" s="11">
        <v>0</v>
      </c>
      <c r="AI756" s="11">
        <v>0</v>
      </c>
      <c r="AJ756" s="11">
        <v>0</v>
      </c>
      <c r="AK756" s="11">
        <v>0</v>
      </c>
      <c r="AL756" s="11">
        <v>0</v>
      </c>
      <c r="AM756" s="11">
        <v>0</v>
      </c>
      <c r="AN756" s="11">
        <v>0</v>
      </c>
      <c r="AO7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6" s="11">
        <f>Table_PBS_SQL_DB2_PBSSQL_PBS_NDP_Tina_CG_QtrlyPerformance_Final[[#This Row],[GOU REL]]+Table_PBS_SQL_DB2_PBSSQL_PBS_NDP_Tina_CG_QtrlyPerformance_Final[[#This Row],[EXT REL]]</f>
        <v>0</v>
      </c>
      <c r="AT756" s="11">
        <f>Table_PBS_SQL_DB2_PBSSQL_PBS_NDP_Tina_CG_QtrlyPerformance_Final[[#This Row],[GOU EXP]]+Table_PBS_SQL_DB2_PBSSQL_PBS_NDP_Tina_CG_QtrlyPerformance_Final[[#This Row],[EXT EXP]]</f>
        <v>0</v>
      </c>
      <c r="AU756" s="11" t="str">
        <f>IF(Table_PBS_SQL_DB2_PBSSQL_PBS_NDP_Tina_CG_QtrlyPerformance_Final[[#This Row],[Item_Code]]&gt;"300000", "Capital", "Recurrent")</f>
        <v>Recurrent</v>
      </c>
    </row>
    <row r="757" spans="1:47" x14ac:dyDescent="0.25">
      <c r="A757" t="s">
        <v>33</v>
      </c>
      <c r="B757" t="s">
        <v>34</v>
      </c>
      <c r="C757" t="s">
        <v>31</v>
      </c>
      <c r="D757" t="s">
        <v>1031</v>
      </c>
      <c r="E757" t="s">
        <v>75</v>
      </c>
      <c r="F757" t="s">
        <v>1042</v>
      </c>
      <c r="G757" t="s">
        <v>103</v>
      </c>
      <c r="H757" t="s">
        <v>1126</v>
      </c>
      <c r="I757" t="s">
        <v>493</v>
      </c>
      <c r="J757" t="s">
        <v>1127</v>
      </c>
      <c r="K757" t="s">
        <v>1128</v>
      </c>
      <c r="L757" t="s">
        <v>1129</v>
      </c>
      <c r="M757" t="s">
        <v>1133</v>
      </c>
      <c r="N757" t="s">
        <v>1134</v>
      </c>
      <c r="O757" t="s">
        <v>1005</v>
      </c>
      <c r="P757" t="s">
        <v>1006</v>
      </c>
      <c r="Q757" s="11">
        <v>0</v>
      </c>
      <c r="R757" s="11">
        <v>0</v>
      </c>
      <c r="S757" s="11">
        <v>0</v>
      </c>
      <c r="T757" s="11">
        <v>0</v>
      </c>
      <c r="U757" s="11">
        <v>700000000</v>
      </c>
      <c r="V757" s="11">
        <v>0</v>
      </c>
      <c r="W757" s="11">
        <v>700000000</v>
      </c>
      <c r="X757" s="11">
        <v>0</v>
      </c>
      <c r="Y757" s="11">
        <v>300000000</v>
      </c>
      <c r="Z757" s="11">
        <v>211735039</v>
      </c>
      <c r="AA757" s="11">
        <v>0</v>
      </c>
      <c r="AB757" s="11">
        <v>0</v>
      </c>
      <c r="AC757" s="11">
        <v>50000000</v>
      </c>
      <c r="AD757" s="11">
        <v>126237433</v>
      </c>
      <c r="AE757" s="11">
        <v>0</v>
      </c>
      <c r="AF757" s="11">
        <v>0</v>
      </c>
      <c r="AG757" s="11">
        <v>290000000</v>
      </c>
      <c r="AH757" s="11">
        <v>236751000</v>
      </c>
      <c r="AI757" s="11">
        <v>0</v>
      </c>
      <c r="AJ757" s="11">
        <v>0</v>
      </c>
      <c r="AK757" s="11">
        <v>60000000</v>
      </c>
      <c r="AL757" s="11">
        <v>125275600</v>
      </c>
      <c r="AM757" s="11">
        <v>0</v>
      </c>
      <c r="AN757" s="11">
        <v>0</v>
      </c>
      <c r="AO7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7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699999072</v>
      </c>
      <c r="AR7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7" s="11">
        <f>Table_PBS_SQL_DB2_PBSSQL_PBS_NDP_Tina_CG_QtrlyPerformance_Final[[#This Row],[GOU REL]]+Table_PBS_SQL_DB2_PBSSQL_PBS_NDP_Tina_CG_QtrlyPerformance_Final[[#This Row],[EXT REL]]</f>
        <v>700000000</v>
      </c>
      <c r="AT757" s="11">
        <f>Table_PBS_SQL_DB2_PBSSQL_PBS_NDP_Tina_CG_QtrlyPerformance_Final[[#This Row],[GOU EXP]]+Table_PBS_SQL_DB2_PBSSQL_PBS_NDP_Tina_CG_QtrlyPerformance_Final[[#This Row],[EXT EXP]]</f>
        <v>699999072</v>
      </c>
      <c r="AU757" s="11" t="str">
        <f>IF(Table_PBS_SQL_DB2_PBSSQL_PBS_NDP_Tina_CG_QtrlyPerformance_Final[[#This Row],[Item_Code]]&gt;"300000", "Capital", "Recurrent")</f>
        <v>Recurrent</v>
      </c>
    </row>
    <row r="758" spans="1:47" x14ac:dyDescent="0.25">
      <c r="A758" t="s">
        <v>33</v>
      </c>
      <c r="B758" t="s">
        <v>34</v>
      </c>
      <c r="C758" t="s">
        <v>31</v>
      </c>
      <c r="D758" t="s">
        <v>1031</v>
      </c>
      <c r="E758" t="s">
        <v>75</v>
      </c>
      <c r="F758" t="s">
        <v>1042</v>
      </c>
      <c r="G758" t="s">
        <v>103</v>
      </c>
      <c r="H758" t="s">
        <v>1126</v>
      </c>
      <c r="I758" t="s">
        <v>493</v>
      </c>
      <c r="J758" t="s">
        <v>1127</v>
      </c>
      <c r="K758" t="s">
        <v>1128</v>
      </c>
      <c r="L758" t="s">
        <v>1129</v>
      </c>
      <c r="M758" t="s">
        <v>1133</v>
      </c>
      <c r="N758" t="s">
        <v>1134</v>
      </c>
      <c r="O758" t="s">
        <v>1004</v>
      </c>
      <c r="P758" t="s">
        <v>868</v>
      </c>
      <c r="Q758" s="11">
        <v>0</v>
      </c>
      <c r="R758" s="11">
        <v>0</v>
      </c>
      <c r="S758" s="11">
        <v>0</v>
      </c>
      <c r="T758" s="11">
        <v>0</v>
      </c>
      <c r="U758" s="11">
        <v>60000000</v>
      </c>
      <c r="V758" s="11">
        <v>0</v>
      </c>
      <c r="W758" s="11">
        <v>60000000</v>
      </c>
      <c r="X758" s="11">
        <v>0</v>
      </c>
      <c r="Y758" s="11">
        <v>0</v>
      </c>
      <c r="Z758" s="11">
        <v>0</v>
      </c>
      <c r="AA758" s="11">
        <v>0</v>
      </c>
      <c r="AB758" s="11">
        <v>0</v>
      </c>
      <c r="AC758" s="11">
        <v>0</v>
      </c>
      <c r="AD758" s="11">
        <v>0</v>
      </c>
      <c r="AE758" s="11">
        <v>0</v>
      </c>
      <c r="AF758" s="11">
        <v>0</v>
      </c>
      <c r="AG758" s="11">
        <v>30000000</v>
      </c>
      <c r="AH758" s="11">
        <v>0</v>
      </c>
      <c r="AI758" s="11">
        <v>0</v>
      </c>
      <c r="AJ758" s="11">
        <v>0</v>
      </c>
      <c r="AK758" s="11">
        <v>30000000</v>
      </c>
      <c r="AL758" s="11">
        <v>60000000</v>
      </c>
      <c r="AM758" s="11">
        <v>0</v>
      </c>
      <c r="AN758" s="11">
        <v>0</v>
      </c>
      <c r="AO7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7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7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8" s="11">
        <f>Table_PBS_SQL_DB2_PBSSQL_PBS_NDP_Tina_CG_QtrlyPerformance_Final[[#This Row],[GOU REL]]+Table_PBS_SQL_DB2_PBSSQL_PBS_NDP_Tina_CG_QtrlyPerformance_Final[[#This Row],[EXT REL]]</f>
        <v>60000000</v>
      </c>
      <c r="AT758" s="11">
        <f>Table_PBS_SQL_DB2_PBSSQL_PBS_NDP_Tina_CG_QtrlyPerformance_Final[[#This Row],[GOU EXP]]+Table_PBS_SQL_DB2_PBSSQL_PBS_NDP_Tina_CG_QtrlyPerformance_Final[[#This Row],[EXT EXP]]</f>
        <v>60000000</v>
      </c>
      <c r="AU758" s="11" t="str">
        <f>IF(Table_PBS_SQL_DB2_PBSSQL_PBS_NDP_Tina_CG_QtrlyPerformance_Final[[#This Row],[Item_Code]]&gt;"300000", "Capital", "Recurrent")</f>
        <v>Recurrent</v>
      </c>
    </row>
    <row r="759" spans="1:47" x14ac:dyDescent="0.25">
      <c r="A759" t="s">
        <v>33</v>
      </c>
      <c r="B759" t="s">
        <v>34</v>
      </c>
      <c r="C759" t="s">
        <v>31</v>
      </c>
      <c r="D759" t="s">
        <v>1031</v>
      </c>
      <c r="E759" t="s">
        <v>75</v>
      </c>
      <c r="F759" t="s">
        <v>1042</v>
      </c>
      <c r="G759" t="s">
        <v>103</v>
      </c>
      <c r="H759" t="s">
        <v>1126</v>
      </c>
      <c r="I759" t="s">
        <v>666</v>
      </c>
      <c r="J759" t="s">
        <v>1132</v>
      </c>
      <c r="K759" t="s">
        <v>1128</v>
      </c>
      <c r="L759" t="s">
        <v>1129</v>
      </c>
      <c r="M759" t="s">
        <v>1883</v>
      </c>
      <c r="N759" t="s">
        <v>1884</v>
      </c>
      <c r="O759" t="s">
        <v>1002</v>
      </c>
      <c r="P759" t="s">
        <v>1003</v>
      </c>
      <c r="Q759" s="11">
        <v>0</v>
      </c>
      <c r="R759" s="11">
        <v>0</v>
      </c>
      <c r="S759" s="11">
        <v>0</v>
      </c>
      <c r="T759" s="11">
        <v>0</v>
      </c>
      <c r="U759" s="11">
        <v>200000000</v>
      </c>
      <c r="V759" s="11">
        <v>0</v>
      </c>
      <c r="W759" s="11">
        <v>200000000</v>
      </c>
      <c r="X759" s="11">
        <v>0</v>
      </c>
      <c r="Y759" s="11">
        <v>0</v>
      </c>
      <c r="Z759" s="11">
        <v>0</v>
      </c>
      <c r="AA759" s="11">
        <v>0</v>
      </c>
      <c r="AB759" s="11">
        <v>0</v>
      </c>
      <c r="AC759" s="11">
        <v>50000000</v>
      </c>
      <c r="AD759" s="11">
        <v>23050000</v>
      </c>
      <c r="AE759" s="11">
        <v>0</v>
      </c>
      <c r="AF759" s="11">
        <v>0</v>
      </c>
      <c r="AG759" s="11">
        <v>100000000</v>
      </c>
      <c r="AH759" s="11">
        <v>0</v>
      </c>
      <c r="AI759" s="11">
        <v>0</v>
      </c>
      <c r="AJ759" s="11">
        <v>0</v>
      </c>
      <c r="AK759" s="11">
        <v>50000000</v>
      </c>
      <c r="AL759" s="11">
        <v>176950000</v>
      </c>
      <c r="AM759" s="11">
        <v>0</v>
      </c>
      <c r="AN759" s="11">
        <v>0</v>
      </c>
      <c r="AO7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7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7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59" s="11">
        <f>Table_PBS_SQL_DB2_PBSSQL_PBS_NDP_Tina_CG_QtrlyPerformance_Final[[#This Row],[GOU REL]]+Table_PBS_SQL_DB2_PBSSQL_PBS_NDP_Tina_CG_QtrlyPerformance_Final[[#This Row],[EXT REL]]</f>
        <v>200000000</v>
      </c>
      <c r="AT759" s="11">
        <f>Table_PBS_SQL_DB2_PBSSQL_PBS_NDP_Tina_CG_QtrlyPerformance_Final[[#This Row],[GOU EXP]]+Table_PBS_SQL_DB2_PBSSQL_PBS_NDP_Tina_CG_QtrlyPerformance_Final[[#This Row],[EXT EXP]]</f>
        <v>200000000</v>
      </c>
      <c r="AU759" s="11" t="str">
        <f>IF(Table_PBS_SQL_DB2_PBSSQL_PBS_NDP_Tina_CG_QtrlyPerformance_Final[[#This Row],[Item_Code]]&gt;"300000", "Capital", "Recurrent")</f>
        <v>Recurrent</v>
      </c>
    </row>
    <row r="760" spans="1:47" x14ac:dyDescent="0.25">
      <c r="A760" t="s">
        <v>33</v>
      </c>
      <c r="B760" t="s">
        <v>34</v>
      </c>
      <c r="C760" t="s">
        <v>31</v>
      </c>
      <c r="D760" t="s">
        <v>1031</v>
      </c>
      <c r="E760" t="s">
        <v>75</v>
      </c>
      <c r="F760" t="s">
        <v>1042</v>
      </c>
      <c r="G760" t="s">
        <v>119</v>
      </c>
      <c r="H760" t="s">
        <v>881</v>
      </c>
      <c r="I760" t="s">
        <v>896</v>
      </c>
      <c r="J760" t="s">
        <v>897</v>
      </c>
      <c r="K760" t="s">
        <v>1135</v>
      </c>
      <c r="L760" t="s">
        <v>1136</v>
      </c>
      <c r="M760" t="s">
        <v>1104</v>
      </c>
      <c r="N760" t="s">
        <v>1105</v>
      </c>
      <c r="O760" t="s">
        <v>1064</v>
      </c>
      <c r="P760" t="s">
        <v>1065</v>
      </c>
      <c r="Q760" s="11">
        <v>0</v>
      </c>
      <c r="R760" s="11">
        <v>0</v>
      </c>
      <c r="S760" s="11">
        <v>0</v>
      </c>
      <c r="T760" s="11">
        <v>0</v>
      </c>
      <c r="U760" s="11">
        <v>0</v>
      </c>
      <c r="V760" s="11">
        <v>0</v>
      </c>
      <c r="W760" s="11">
        <v>0</v>
      </c>
      <c r="X760" s="11">
        <v>0</v>
      </c>
      <c r="Y760" s="11">
        <v>0</v>
      </c>
      <c r="Z760" s="11">
        <v>0</v>
      </c>
      <c r="AA760" s="11">
        <v>260000000</v>
      </c>
      <c r="AB760" s="11">
        <v>208000000</v>
      </c>
      <c r="AC760" s="11">
        <v>0</v>
      </c>
      <c r="AD760" s="11">
        <v>0</v>
      </c>
      <c r="AE760" s="11">
        <v>90000000</v>
      </c>
      <c r="AF760" s="11">
        <v>72000000</v>
      </c>
      <c r="AG760" s="11">
        <v>0</v>
      </c>
      <c r="AH760" s="11">
        <v>0</v>
      </c>
      <c r="AI760" s="11">
        <v>260000000</v>
      </c>
      <c r="AJ760" s="11">
        <v>208000000</v>
      </c>
      <c r="AK760" s="11">
        <v>0</v>
      </c>
      <c r="AL760" s="11">
        <v>0</v>
      </c>
      <c r="AM760" s="11">
        <v>0</v>
      </c>
      <c r="AN760" s="11">
        <v>0</v>
      </c>
      <c r="AO7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610000000</v>
      </c>
      <c r="AQ7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488000000</v>
      </c>
      <c r="AS760" s="11">
        <f>Table_PBS_SQL_DB2_PBSSQL_PBS_NDP_Tina_CG_QtrlyPerformance_Final[[#This Row],[GOU REL]]+Table_PBS_SQL_DB2_PBSSQL_PBS_NDP_Tina_CG_QtrlyPerformance_Final[[#This Row],[EXT REL]]</f>
        <v>610000000</v>
      </c>
      <c r="AT760" s="11">
        <f>Table_PBS_SQL_DB2_PBSSQL_PBS_NDP_Tina_CG_QtrlyPerformance_Final[[#This Row],[GOU EXP]]+Table_PBS_SQL_DB2_PBSSQL_PBS_NDP_Tina_CG_QtrlyPerformance_Final[[#This Row],[EXT EXP]]</f>
        <v>488000000</v>
      </c>
      <c r="AU760" s="11" t="str">
        <f>IF(Table_PBS_SQL_DB2_PBSSQL_PBS_NDP_Tina_CG_QtrlyPerformance_Final[[#This Row],[Item_Code]]&gt;"300000", "Capital", "Recurrent")</f>
        <v>Recurrent</v>
      </c>
    </row>
    <row r="761" spans="1:47" x14ac:dyDescent="0.25">
      <c r="A761" t="s">
        <v>33</v>
      </c>
      <c r="B761" t="s">
        <v>34</v>
      </c>
      <c r="C761" t="s">
        <v>31</v>
      </c>
      <c r="D761" t="s">
        <v>1031</v>
      </c>
      <c r="E761" t="s">
        <v>75</v>
      </c>
      <c r="F761" t="s">
        <v>1042</v>
      </c>
      <c r="G761" t="s">
        <v>119</v>
      </c>
      <c r="H761" t="s">
        <v>881</v>
      </c>
      <c r="I761" t="s">
        <v>896</v>
      </c>
      <c r="J761" t="s">
        <v>897</v>
      </c>
      <c r="K761" t="s">
        <v>1135</v>
      </c>
      <c r="L761" t="s">
        <v>1136</v>
      </c>
      <c r="M761" t="s">
        <v>1104</v>
      </c>
      <c r="N761" t="s">
        <v>1105</v>
      </c>
      <c r="O761" t="s">
        <v>920</v>
      </c>
      <c r="P761" t="s">
        <v>921</v>
      </c>
      <c r="Q761" s="11">
        <v>0</v>
      </c>
      <c r="R761" s="11">
        <v>0</v>
      </c>
      <c r="S761" s="11">
        <v>0</v>
      </c>
      <c r="T761" s="11">
        <v>0</v>
      </c>
      <c r="U761" s="11">
        <v>0</v>
      </c>
      <c r="V761" s="11">
        <v>0</v>
      </c>
      <c r="W761" s="11">
        <v>0</v>
      </c>
      <c r="X761" s="11">
        <v>0</v>
      </c>
      <c r="Y761" s="11">
        <v>0</v>
      </c>
      <c r="Z761" s="11">
        <v>0</v>
      </c>
      <c r="AA761" s="11">
        <v>8572000000</v>
      </c>
      <c r="AB761" s="11">
        <v>6857600000</v>
      </c>
      <c r="AC761" s="11">
        <v>0</v>
      </c>
      <c r="AD761" s="11">
        <v>0</v>
      </c>
      <c r="AE761" s="11">
        <v>72000000</v>
      </c>
      <c r="AF761" s="11">
        <v>57600000</v>
      </c>
      <c r="AG761" s="11">
        <v>0</v>
      </c>
      <c r="AH761" s="11">
        <v>0</v>
      </c>
      <c r="AI761" s="11">
        <v>8572000000</v>
      </c>
      <c r="AJ761" s="11">
        <v>6857600000</v>
      </c>
      <c r="AK761" s="11">
        <v>0</v>
      </c>
      <c r="AL761" s="11">
        <v>0</v>
      </c>
      <c r="AM761" s="11">
        <v>0</v>
      </c>
      <c r="AN761" s="11">
        <v>0</v>
      </c>
      <c r="AO7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17216000000</v>
      </c>
      <c r="AQ7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13772800000</v>
      </c>
      <c r="AS761" s="11">
        <f>Table_PBS_SQL_DB2_PBSSQL_PBS_NDP_Tina_CG_QtrlyPerformance_Final[[#This Row],[GOU REL]]+Table_PBS_SQL_DB2_PBSSQL_PBS_NDP_Tina_CG_QtrlyPerformance_Final[[#This Row],[EXT REL]]</f>
        <v>17216000000</v>
      </c>
      <c r="AT761" s="11">
        <f>Table_PBS_SQL_DB2_PBSSQL_PBS_NDP_Tina_CG_QtrlyPerformance_Final[[#This Row],[GOU EXP]]+Table_PBS_SQL_DB2_PBSSQL_PBS_NDP_Tina_CG_QtrlyPerformance_Final[[#This Row],[EXT EXP]]</f>
        <v>13772800000</v>
      </c>
      <c r="AU761" s="11" t="str">
        <f>IF(Table_PBS_SQL_DB2_PBSSQL_PBS_NDP_Tina_CG_QtrlyPerformance_Final[[#This Row],[Item_Code]]&gt;"300000", "Capital", "Recurrent")</f>
        <v>Recurrent</v>
      </c>
    </row>
    <row r="762" spans="1:47" x14ac:dyDescent="0.25">
      <c r="A762" t="s">
        <v>33</v>
      </c>
      <c r="B762" t="s">
        <v>34</v>
      </c>
      <c r="C762" t="s">
        <v>31</v>
      </c>
      <c r="D762" t="s">
        <v>1031</v>
      </c>
      <c r="E762" t="s">
        <v>75</v>
      </c>
      <c r="F762" t="s">
        <v>1042</v>
      </c>
      <c r="G762" t="s">
        <v>119</v>
      </c>
      <c r="H762" t="s">
        <v>881</v>
      </c>
      <c r="I762" t="s">
        <v>493</v>
      </c>
      <c r="J762" t="s">
        <v>1137</v>
      </c>
      <c r="K762" t="s">
        <v>1135</v>
      </c>
      <c r="L762" t="s">
        <v>1136</v>
      </c>
      <c r="M762" t="s">
        <v>1044</v>
      </c>
      <c r="N762" t="s">
        <v>1045</v>
      </c>
      <c r="O762" t="s">
        <v>978</v>
      </c>
      <c r="P762" t="s">
        <v>979</v>
      </c>
      <c r="Q762" s="11">
        <v>0</v>
      </c>
      <c r="R762" s="11">
        <v>0</v>
      </c>
      <c r="S762" s="11">
        <v>0</v>
      </c>
      <c r="T762" s="11">
        <v>0</v>
      </c>
      <c r="U762" s="11">
        <v>1451445444</v>
      </c>
      <c r="V762" s="11">
        <v>0</v>
      </c>
      <c r="W762" s="11">
        <v>1000000000</v>
      </c>
      <c r="X762" s="11">
        <v>451445444</v>
      </c>
      <c r="Y762" s="11">
        <v>0</v>
      </c>
      <c r="Z762" s="11">
        <v>0</v>
      </c>
      <c r="AA762" s="11">
        <v>0</v>
      </c>
      <c r="AB762" s="11">
        <v>0</v>
      </c>
      <c r="AC762" s="11">
        <v>950000000</v>
      </c>
      <c r="AD762" s="11">
        <v>0</v>
      </c>
      <c r="AE762" s="11">
        <v>0</v>
      </c>
      <c r="AF762" s="11">
        <v>0</v>
      </c>
      <c r="AG762" s="11">
        <v>0</v>
      </c>
      <c r="AH762" s="11">
        <v>949380844</v>
      </c>
      <c r="AI762" s="11">
        <v>0</v>
      </c>
      <c r="AJ762" s="11">
        <v>0</v>
      </c>
      <c r="AK762" s="11">
        <v>0</v>
      </c>
      <c r="AL762" s="11">
        <v>619156</v>
      </c>
      <c r="AM762" s="11">
        <v>0</v>
      </c>
      <c r="AN762" s="11">
        <v>0</v>
      </c>
      <c r="AO7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950000000</v>
      </c>
      <c r="AP7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950000000</v>
      </c>
      <c r="AR7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62" s="11">
        <f>Table_PBS_SQL_DB2_PBSSQL_PBS_NDP_Tina_CG_QtrlyPerformance_Final[[#This Row],[GOU REL]]+Table_PBS_SQL_DB2_PBSSQL_PBS_NDP_Tina_CG_QtrlyPerformance_Final[[#This Row],[EXT REL]]</f>
        <v>950000000</v>
      </c>
      <c r="AT762" s="11">
        <f>Table_PBS_SQL_DB2_PBSSQL_PBS_NDP_Tina_CG_QtrlyPerformance_Final[[#This Row],[GOU EXP]]+Table_PBS_SQL_DB2_PBSSQL_PBS_NDP_Tina_CG_QtrlyPerformance_Final[[#This Row],[EXT EXP]]</f>
        <v>950000000</v>
      </c>
      <c r="AU762" s="11" t="str">
        <f>IF(Table_PBS_SQL_DB2_PBSSQL_PBS_NDP_Tina_CG_QtrlyPerformance_Final[[#This Row],[Item_Code]]&gt;"300000", "Capital", "Recurrent")</f>
        <v>Recurrent</v>
      </c>
    </row>
    <row r="763" spans="1:47" x14ac:dyDescent="0.25">
      <c r="A763" t="s">
        <v>33</v>
      </c>
      <c r="B763" t="s">
        <v>34</v>
      </c>
      <c r="C763" t="s">
        <v>31</v>
      </c>
      <c r="D763" t="s">
        <v>1031</v>
      </c>
      <c r="E763" t="s">
        <v>75</v>
      </c>
      <c r="F763" t="s">
        <v>1042</v>
      </c>
      <c r="G763" t="s">
        <v>119</v>
      </c>
      <c r="H763" t="s">
        <v>881</v>
      </c>
      <c r="I763" t="s">
        <v>493</v>
      </c>
      <c r="J763" t="s">
        <v>1137</v>
      </c>
      <c r="K763" t="s">
        <v>1135</v>
      </c>
      <c r="L763" t="s">
        <v>1136</v>
      </c>
      <c r="M763" t="s">
        <v>1044</v>
      </c>
      <c r="N763" t="s">
        <v>1045</v>
      </c>
      <c r="O763" t="s">
        <v>934</v>
      </c>
      <c r="P763" t="s">
        <v>935</v>
      </c>
      <c r="Q763" s="11">
        <v>0</v>
      </c>
      <c r="R763" s="11">
        <v>0</v>
      </c>
      <c r="S763" s="11">
        <v>0</v>
      </c>
      <c r="T763" s="11">
        <v>0</v>
      </c>
      <c r="U763" s="11">
        <v>500000000</v>
      </c>
      <c r="V763" s="11">
        <v>0</v>
      </c>
      <c r="W763" s="11">
        <v>500000000</v>
      </c>
      <c r="X763" s="11">
        <v>0</v>
      </c>
      <c r="Y763" s="11">
        <v>0</v>
      </c>
      <c r="Z763" s="11">
        <v>0</v>
      </c>
      <c r="AA763" s="11">
        <v>0</v>
      </c>
      <c r="AB763" s="11">
        <v>0</v>
      </c>
      <c r="AC763" s="11">
        <v>0</v>
      </c>
      <c r="AD763" s="11">
        <v>0</v>
      </c>
      <c r="AE763" s="11">
        <v>0</v>
      </c>
      <c r="AF763" s="11">
        <v>0</v>
      </c>
      <c r="AG763" s="11">
        <v>491433333</v>
      </c>
      <c r="AH763" s="11">
        <v>0</v>
      </c>
      <c r="AI763" s="11">
        <v>0</v>
      </c>
      <c r="AJ763" s="11">
        <v>0</v>
      </c>
      <c r="AK763" s="11">
        <v>0</v>
      </c>
      <c r="AL763" s="11">
        <v>491433332</v>
      </c>
      <c r="AM763" s="11">
        <v>0</v>
      </c>
      <c r="AN763" s="11">
        <v>0</v>
      </c>
      <c r="AO7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491433333</v>
      </c>
      <c r="AP7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491433332</v>
      </c>
      <c r="AR7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63" s="11">
        <f>Table_PBS_SQL_DB2_PBSSQL_PBS_NDP_Tina_CG_QtrlyPerformance_Final[[#This Row],[GOU REL]]+Table_PBS_SQL_DB2_PBSSQL_PBS_NDP_Tina_CG_QtrlyPerformance_Final[[#This Row],[EXT REL]]</f>
        <v>491433333</v>
      </c>
      <c r="AT763" s="11">
        <f>Table_PBS_SQL_DB2_PBSSQL_PBS_NDP_Tina_CG_QtrlyPerformance_Final[[#This Row],[GOU EXP]]+Table_PBS_SQL_DB2_PBSSQL_PBS_NDP_Tina_CG_QtrlyPerformance_Final[[#This Row],[EXT EXP]]</f>
        <v>491433332</v>
      </c>
      <c r="AU763" s="11" t="str">
        <f>IF(Table_PBS_SQL_DB2_PBSSQL_PBS_NDP_Tina_CG_QtrlyPerformance_Final[[#This Row],[Item_Code]]&gt;"300000", "Capital", "Recurrent")</f>
        <v>Capital</v>
      </c>
    </row>
    <row r="764" spans="1:47" x14ac:dyDescent="0.25">
      <c r="A764" t="s">
        <v>33</v>
      </c>
      <c r="B764" t="s">
        <v>34</v>
      </c>
      <c r="C764" t="s">
        <v>31</v>
      </c>
      <c r="D764" t="s">
        <v>1031</v>
      </c>
      <c r="E764" t="s">
        <v>75</v>
      </c>
      <c r="F764" t="s">
        <v>1042</v>
      </c>
      <c r="G764" t="s">
        <v>119</v>
      </c>
      <c r="H764" t="s">
        <v>881</v>
      </c>
      <c r="I764" t="s">
        <v>493</v>
      </c>
      <c r="J764" t="s">
        <v>1137</v>
      </c>
      <c r="K764" t="s">
        <v>1135</v>
      </c>
      <c r="L764" t="s">
        <v>1136</v>
      </c>
      <c r="M764" t="s">
        <v>1104</v>
      </c>
      <c r="N764" t="s">
        <v>1105</v>
      </c>
      <c r="O764" t="s">
        <v>1064</v>
      </c>
      <c r="P764" t="s">
        <v>1065</v>
      </c>
      <c r="Q764" s="11">
        <v>0</v>
      </c>
      <c r="R764" s="11">
        <v>0</v>
      </c>
      <c r="S764" s="11">
        <v>0</v>
      </c>
      <c r="T764" s="11">
        <v>0</v>
      </c>
      <c r="U764" s="11">
        <v>243583100</v>
      </c>
      <c r="V764" s="11">
        <v>0</v>
      </c>
      <c r="W764" s="11">
        <v>55000000</v>
      </c>
      <c r="X764" s="11">
        <v>188583100</v>
      </c>
      <c r="Y764" s="11">
        <v>0</v>
      </c>
      <c r="Z764" s="11">
        <v>0</v>
      </c>
      <c r="AA764" s="11">
        <v>0</v>
      </c>
      <c r="AB764" s="11">
        <v>0</v>
      </c>
      <c r="AC764" s="11">
        <v>20000000</v>
      </c>
      <c r="AD764" s="11">
        <v>0</v>
      </c>
      <c r="AE764" s="11">
        <v>0</v>
      </c>
      <c r="AF764" s="11">
        <v>0</v>
      </c>
      <c r="AG764" s="11">
        <v>0</v>
      </c>
      <c r="AH764" s="11">
        <v>0</v>
      </c>
      <c r="AI764" s="11">
        <v>0</v>
      </c>
      <c r="AJ764" s="11">
        <v>0</v>
      </c>
      <c r="AK764" s="11">
        <v>0</v>
      </c>
      <c r="AL764" s="11">
        <v>20000000</v>
      </c>
      <c r="AM764" s="11">
        <v>0</v>
      </c>
      <c r="AN764" s="11">
        <v>0</v>
      </c>
      <c r="AO7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7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7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64" s="11">
        <f>Table_PBS_SQL_DB2_PBSSQL_PBS_NDP_Tina_CG_QtrlyPerformance_Final[[#This Row],[GOU REL]]+Table_PBS_SQL_DB2_PBSSQL_PBS_NDP_Tina_CG_QtrlyPerformance_Final[[#This Row],[EXT REL]]</f>
        <v>20000000</v>
      </c>
      <c r="AT764" s="11">
        <f>Table_PBS_SQL_DB2_PBSSQL_PBS_NDP_Tina_CG_QtrlyPerformance_Final[[#This Row],[GOU EXP]]+Table_PBS_SQL_DB2_PBSSQL_PBS_NDP_Tina_CG_QtrlyPerformance_Final[[#This Row],[EXT EXP]]</f>
        <v>20000000</v>
      </c>
      <c r="AU764" s="11" t="str">
        <f>IF(Table_PBS_SQL_DB2_PBSSQL_PBS_NDP_Tina_CG_QtrlyPerformance_Final[[#This Row],[Item_Code]]&gt;"300000", "Capital", "Recurrent")</f>
        <v>Recurrent</v>
      </c>
    </row>
    <row r="765" spans="1:47" x14ac:dyDescent="0.25">
      <c r="A765" t="s">
        <v>33</v>
      </c>
      <c r="B765" t="s">
        <v>34</v>
      </c>
      <c r="C765" t="s">
        <v>31</v>
      </c>
      <c r="D765" t="s">
        <v>1031</v>
      </c>
      <c r="E765" t="s">
        <v>75</v>
      </c>
      <c r="F765" t="s">
        <v>1042</v>
      </c>
      <c r="G765" t="s">
        <v>119</v>
      </c>
      <c r="H765" t="s">
        <v>881</v>
      </c>
      <c r="I765" t="s">
        <v>493</v>
      </c>
      <c r="J765" t="s">
        <v>1137</v>
      </c>
      <c r="K765" t="s">
        <v>1135</v>
      </c>
      <c r="L765" t="s">
        <v>1136</v>
      </c>
      <c r="M765" t="s">
        <v>1104</v>
      </c>
      <c r="N765" t="s">
        <v>1105</v>
      </c>
      <c r="O765" t="s">
        <v>996</v>
      </c>
      <c r="P765" t="s">
        <v>997</v>
      </c>
      <c r="Q765" s="11">
        <v>0</v>
      </c>
      <c r="R765" s="11">
        <v>0</v>
      </c>
      <c r="S765" s="11">
        <v>0</v>
      </c>
      <c r="T765" s="11">
        <v>0</v>
      </c>
      <c r="U765" s="11">
        <v>114000000</v>
      </c>
      <c r="V765" s="11">
        <v>0</v>
      </c>
      <c r="W765" s="11">
        <v>0</v>
      </c>
      <c r="X765" s="11">
        <v>114000000</v>
      </c>
      <c r="Y765" s="11">
        <v>0</v>
      </c>
      <c r="Z765" s="11">
        <v>0</v>
      </c>
      <c r="AA765" s="11">
        <v>0</v>
      </c>
      <c r="AB765" s="11">
        <v>0</v>
      </c>
      <c r="AC765" s="11">
        <v>0</v>
      </c>
      <c r="AD765" s="11">
        <v>0</v>
      </c>
      <c r="AE765" s="11">
        <v>0</v>
      </c>
      <c r="AF765" s="11">
        <v>0</v>
      </c>
      <c r="AG765" s="11">
        <v>0</v>
      </c>
      <c r="AH765" s="11">
        <v>0</v>
      </c>
      <c r="AI765" s="11">
        <v>0</v>
      </c>
      <c r="AJ765" s="11">
        <v>0</v>
      </c>
      <c r="AK765" s="11">
        <v>0</v>
      </c>
      <c r="AL765" s="11">
        <v>0</v>
      </c>
      <c r="AM765" s="11">
        <v>0</v>
      </c>
      <c r="AN765" s="11">
        <v>0</v>
      </c>
      <c r="AO7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65" s="11">
        <f>Table_PBS_SQL_DB2_PBSSQL_PBS_NDP_Tina_CG_QtrlyPerformance_Final[[#This Row],[GOU REL]]+Table_PBS_SQL_DB2_PBSSQL_PBS_NDP_Tina_CG_QtrlyPerformance_Final[[#This Row],[EXT REL]]</f>
        <v>0</v>
      </c>
      <c r="AT765" s="11">
        <f>Table_PBS_SQL_DB2_PBSSQL_PBS_NDP_Tina_CG_QtrlyPerformance_Final[[#This Row],[GOU EXP]]+Table_PBS_SQL_DB2_PBSSQL_PBS_NDP_Tina_CG_QtrlyPerformance_Final[[#This Row],[EXT EXP]]</f>
        <v>0</v>
      </c>
      <c r="AU765" s="11" t="str">
        <f>IF(Table_PBS_SQL_DB2_PBSSQL_PBS_NDP_Tina_CG_QtrlyPerformance_Final[[#This Row],[Item_Code]]&gt;"300000", "Capital", "Recurrent")</f>
        <v>Recurrent</v>
      </c>
    </row>
    <row r="766" spans="1:47" x14ac:dyDescent="0.25">
      <c r="A766" t="s">
        <v>33</v>
      </c>
      <c r="B766" t="s">
        <v>34</v>
      </c>
      <c r="C766" t="s">
        <v>31</v>
      </c>
      <c r="D766" t="s">
        <v>1031</v>
      </c>
      <c r="E766" t="s">
        <v>75</v>
      </c>
      <c r="F766" t="s">
        <v>1042</v>
      </c>
      <c r="G766" t="s">
        <v>119</v>
      </c>
      <c r="H766" t="s">
        <v>881</v>
      </c>
      <c r="I766" t="s">
        <v>493</v>
      </c>
      <c r="J766" t="s">
        <v>1137</v>
      </c>
      <c r="K766" t="s">
        <v>1135</v>
      </c>
      <c r="L766" t="s">
        <v>1136</v>
      </c>
      <c r="M766" t="s">
        <v>1104</v>
      </c>
      <c r="N766" t="s">
        <v>1105</v>
      </c>
      <c r="O766" t="s">
        <v>920</v>
      </c>
      <c r="P766" t="s">
        <v>921</v>
      </c>
      <c r="Q766" s="11">
        <v>0</v>
      </c>
      <c r="R766" s="11">
        <v>0</v>
      </c>
      <c r="S766" s="11">
        <v>0</v>
      </c>
      <c r="T766" s="11">
        <v>0</v>
      </c>
      <c r="U766" s="11">
        <v>16218636589</v>
      </c>
      <c r="V766" s="11">
        <v>0</v>
      </c>
      <c r="W766" s="11">
        <v>0</v>
      </c>
      <c r="X766" s="11">
        <v>16218636589</v>
      </c>
      <c r="Y766" s="11">
        <v>0</v>
      </c>
      <c r="Z766" s="11">
        <v>0</v>
      </c>
      <c r="AA766" s="11">
        <v>0</v>
      </c>
      <c r="AB766" s="11">
        <v>0</v>
      </c>
      <c r="AC766" s="11">
        <v>0</v>
      </c>
      <c r="AD766" s="11">
        <v>0</v>
      </c>
      <c r="AE766" s="11">
        <v>0</v>
      </c>
      <c r="AF766" s="11">
        <v>0</v>
      </c>
      <c r="AG766" s="11">
        <v>0</v>
      </c>
      <c r="AH766" s="11">
        <v>0</v>
      </c>
      <c r="AI766" s="11">
        <v>0</v>
      </c>
      <c r="AJ766" s="11">
        <v>0</v>
      </c>
      <c r="AK766" s="11">
        <v>0</v>
      </c>
      <c r="AL766" s="11">
        <v>0</v>
      </c>
      <c r="AM766" s="11">
        <v>0</v>
      </c>
      <c r="AN766" s="11">
        <v>0</v>
      </c>
      <c r="AO7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66" s="11">
        <f>Table_PBS_SQL_DB2_PBSSQL_PBS_NDP_Tina_CG_QtrlyPerformance_Final[[#This Row],[GOU REL]]+Table_PBS_SQL_DB2_PBSSQL_PBS_NDP_Tina_CG_QtrlyPerformance_Final[[#This Row],[EXT REL]]</f>
        <v>0</v>
      </c>
      <c r="AT766" s="11">
        <f>Table_PBS_SQL_DB2_PBSSQL_PBS_NDP_Tina_CG_QtrlyPerformance_Final[[#This Row],[GOU EXP]]+Table_PBS_SQL_DB2_PBSSQL_PBS_NDP_Tina_CG_QtrlyPerformance_Final[[#This Row],[EXT EXP]]</f>
        <v>0</v>
      </c>
      <c r="AU766" s="11" t="str">
        <f>IF(Table_PBS_SQL_DB2_PBSSQL_PBS_NDP_Tina_CG_QtrlyPerformance_Final[[#This Row],[Item_Code]]&gt;"300000", "Capital", "Recurrent")</f>
        <v>Recurrent</v>
      </c>
    </row>
    <row r="767" spans="1:47" x14ac:dyDescent="0.25">
      <c r="A767" t="s">
        <v>33</v>
      </c>
      <c r="B767" t="s">
        <v>34</v>
      </c>
      <c r="C767" t="s">
        <v>31</v>
      </c>
      <c r="D767" t="s">
        <v>1031</v>
      </c>
      <c r="E767" t="s">
        <v>87</v>
      </c>
      <c r="F767" t="s">
        <v>1138</v>
      </c>
      <c r="G767" t="s">
        <v>97</v>
      </c>
      <c r="H767" t="s">
        <v>1089</v>
      </c>
      <c r="I767" t="s">
        <v>896</v>
      </c>
      <c r="J767" t="s">
        <v>897</v>
      </c>
      <c r="K767" t="s">
        <v>35</v>
      </c>
      <c r="L767" t="s">
        <v>1090</v>
      </c>
      <c r="M767" t="s">
        <v>1139</v>
      </c>
      <c r="N767" t="s">
        <v>1140</v>
      </c>
      <c r="O767" t="s">
        <v>906</v>
      </c>
      <c r="P767" t="s">
        <v>907</v>
      </c>
      <c r="Q767" s="11">
        <v>0</v>
      </c>
      <c r="R767" s="11">
        <v>0</v>
      </c>
      <c r="S767" s="11">
        <v>0</v>
      </c>
      <c r="T767" s="11">
        <v>0</v>
      </c>
      <c r="U767" s="11">
        <v>0</v>
      </c>
      <c r="V767" s="11">
        <v>0</v>
      </c>
      <c r="W767" s="11">
        <v>0</v>
      </c>
      <c r="X767" s="11">
        <v>0</v>
      </c>
      <c r="Y767" s="11">
        <v>0</v>
      </c>
      <c r="Z767" s="11">
        <v>0</v>
      </c>
      <c r="AA767" s="11">
        <v>0</v>
      </c>
      <c r="AB767" s="11">
        <v>0</v>
      </c>
      <c r="AC767" s="11">
        <v>0</v>
      </c>
      <c r="AD767" s="11">
        <v>0</v>
      </c>
      <c r="AE767" s="11">
        <v>0</v>
      </c>
      <c r="AF767" s="11">
        <v>0</v>
      </c>
      <c r="AG767" s="11">
        <v>0</v>
      </c>
      <c r="AH767" s="11">
        <v>0</v>
      </c>
      <c r="AI767" s="11">
        <v>12500000</v>
      </c>
      <c r="AJ767" s="11">
        <v>7500000</v>
      </c>
      <c r="AK767" s="11">
        <v>0</v>
      </c>
      <c r="AL767" s="11">
        <v>0</v>
      </c>
      <c r="AM767" s="11">
        <v>0</v>
      </c>
      <c r="AN767" s="11">
        <v>0</v>
      </c>
      <c r="AO7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12500000</v>
      </c>
      <c r="AQ7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7500000</v>
      </c>
      <c r="AS767" s="11">
        <f>Table_PBS_SQL_DB2_PBSSQL_PBS_NDP_Tina_CG_QtrlyPerformance_Final[[#This Row],[GOU REL]]+Table_PBS_SQL_DB2_PBSSQL_PBS_NDP_Tina_CG_QtrlyPerformance_Final[[#This Row],[EXT REL]]</f>
        <v>12500000</v>
      </c>
      <c r="AT767" s="11">
        <f>Table_PBS_SQL_DB2_PBSSQL_PBS_NDP_Tina_CG_QtrlyPerformance_Final[[#This Row],[GOU EXP]]+Table_PBS_SQL_DB2_PBSSQL_PBS_NDP_Tina_CG_QtrlyPerformance_Final[[#This Row],[EXT EXP]]</f>
        <v>7500000</v>
      </c>
      <c r="AU767" s="11" t="str">
        <f>IF(Table_PBS_SQL_DB2_PBSSQL_PBS_NDP_Tina_CG_QtrlyPerformance_Final[[#This Row],[Item_Code]]&gt;"300000", "Capital", "Recurrent")</f>
        <v>Recurrent</v>
      </c>
    </row>
    <row r="768" spans="1:47" x14ac:dyDescent="0.25">
      <c r="A768" t="s">
        <v>33</v>
      </c>
      <c r="B768" t="s">
        <v>34</v>
      </c>
      <c r="C768" t="s">
        <v>31</v>
      </c>
      <c r="D768" t="s">
        <v>1031</v>
      </c>
      <c r="E768" t="s">
        <v>87</v>
      </c>
      <c r="F768" t="s">
        <v>1138</v>
      </c>
      <c r="G768" t="s">
        <v>97</v>
      </c>
      <c r="H768" t="s">
        <v>1089</v>
      </c>
      <c r="I768" t="s">
        <v>493</v>
      </c>
      <c r="J768" t="s">
        <v>1106</v>
      </c>
      <c r="K768" t="s">
        <v>35</v>
      </c>
      <c r="L768" t="s">
        <v>1090</v>
      </c>
      <c r="M768" t="s">
        <v>1139</v>
      </c>
      <c r="N768" t="s">
        <v>1140</v>
      </c>
      <c r="O768" t="s">
        <v>996</v>
      </c>
      <c r="P768" t="s">
        <v>997</v>
      </c>
      <c r="Q768" s="11">
        <v>0</v>
      </c>
      <c r="R768" s="11">
        <v>0</v>
      </c>
      <c r="S768" s="11">
        <v>0</v>
      </c>
      <c r="T768" s="11">
        <v>0</v>
      </c>
      <c r="U768" s="11">
        <v>200000000</v>
      </c>
      <c r="V768" s="11">
        <v>0</v>
      </c>
      <c r="W768" s="11">
        <v>0</v>
      </c>
      <c r="X768" s="11">
        <v>200000000</v>
      </c>
      <c r="Y768" s="11">
        <v>0</v>
      </c>
      <c r="Z768" s="11">
        <v>0</v>
      </c>
      <c r="AA768" s="11">
        <v>0</v>
      </c>
      <c r="AB768" s="11">
        <v>0</v>
      </c>
      <c r="AC768" s="11">
        <v>0</v>
      </c>
      <c r="AD768" s="11">
        <v>0</v>
      </c>
      <c r="AE768" s="11">
        <v>0</v>
      </c>
      <c r="AF768" s="11">
        <v>0</v>
      </c>
      <c r="AG768" s="11">
        <v>0</v>
      </c>
      <c r="AH768" s="11">
        <v>0</v>
      </c>
      <c r="AI768" s="11">
        <v>0</v>
      </c>
      <c r="AJ768" s="11">
        <v>0</v>
      </c>
      <c r="AK768" s="11">
        <v>0</v>
      </c>
      <c r="AL768" s="11">
        <v>0</v>
      </c>
      <c r="AM768" s="11">
        <v>0</v>
      </c>
      <c r="AN768" s="11">
        <v>0</v>
      </c>
      <c r="AO7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68" s="11">
        <f>Table_PBS_SQL_DB2_PBSSQL_PBS_NDP_Tina_CG_QtrlyPerformance_Final[[#This Row],[GOU REL]]+Table_PBS_SQL_DB2_PBSSQL_PBS_NDP_Tina_CG_QtrlyPerformance_Final[[#This Row],[EXT REL]]</f>
        <v>0</v>
      </c>
      <c r="AT768" s="11">
        <f>Table_PBS_SQL_DB2_PBSSQL_PBS_NDP_Tina_CG_QtrlyPerformance_Final[[#This Row],[GOU EXP]]+Table_PBS_SQL_DB2_PBSSQL_PBS_NDP_Tina_CG_QtrlyPerformance_Final[[#This Row],[EXT EXP]]</f>
        <v>0</v>
      </c>
      <c r="AU768" s="11" t="str">
        <f>IF(Table_PBS_SQL_DB2_PBSSQL_PBS_NDP_Tina_CG_QtrlyPerformance_Final[[#This Row],[Item_Code]]&gt;"300000", "Capital", "Recurrent")</f>
        <v>Recurrent</v>
      </c>
    </row>
    <row r="769" spans="1:47" x14ac:dyDescent="0.25">
      <c r="A769" t="s">
        <v>33</v>
      </c>
      <c r="B769" t="s">
        <v>34</v>
      </c>
      <c r="C769" t="s">
        <v>31</v>
      </c>
      <c r="D769" t="s">
        <v>1031</v>
      </c>
      <c r="E769" t="s">
        <v>87</v>
      </c>
      <c r="F769" t="s">
        <v>1138</v>
      </c>
      <c r="G769" t="s">
        <v>119</v>
      </c>
      <c r="H769" t="s">
        <v>881</v>
      </c>
      <c r="I769" t="s">
        <v>493</v>
      </c>
      <c r="J769" t="s">
        <v>1137</v>
      </c>
      <c r="K769" t="s">
        <v>37</v>
      </c>
      <c r="L769" t="s">
        <v>1039</v>
      </c>
      <c r="M769" t="s">
        <v>876</v>
      </c>
      <c r="N769" t="s">
        <v>1885</v>
      </c>
      <c r="O769" t="s">
        <v>1028</v>
      </c>
      <c r="P769" t="s">
        <v>1029</v>
      </c>
      <c r="Q769" s="11">
        <v>0</v>
      </c>
      <c r="R769" s="11">
        <v>0</v>
      </c>
      <c r="S769" s="11">
        <v>0</v>
      </c>
      <c r="T769" s="11">
        <v>0</v>
      </c>
      <c r="U769" s="11">
        <v>400000000</v>
      </c>
      <c r="V769" s="11">
        <v>0</v>
      </c>
      <c r="W769" s="11">
        <v>400000000</v>
      </c>
      <c r="X769" s="11">
        <v>0</v>
      </c>
      <c r="Y769" s="11">
        <v>200000000</v>
      </c>
      <c r="Z769" s="11">
        <v>151327222</v>
      </c>
      <c r="AA769" s="11">
        <v>0</v>
      </c>
      <c r="AB769" s="11">
        <v>0</v>
      </c>
      <c r="AC769" s="11">
        <v>200000000</v>
      </c>
      <c r="AD769" s="11">
        <v>166673576</v>
      </c>
      <c r="AE769" s="11">
        <v>0</v>
      </c>
      <c r="AF769" s="11">
        <v>0</v>
      </c>
      <c r="AG769" s="11">
        <v>0</v>
      </c>
      <c r="AH769" s="11">
        <v>0</v>
      </c>
      <c r="AI769" s="11">
        <v>0</v>
      </c>
      <c r="AJ769" s="11">
        <v>0</v>
      </c>
      <c r="AK769" s="11">
        <v>0</v>
      </c>
      <c r="AL769" s="11">
        <v>81999202</v>
      </c>
      <c r="AM769" s="11">
        <v>0</v>
      </c>
      <c r="AN769" s="11">
        <v>0</v>
      </c>
      <c r="AO7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7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7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69" s="11">
        <f>Table_PBS_SQL_DB2_PBSSQL_PBS_NDP_Tina_CG_QtrlyPerformance_Final[[#This Row],[GOU REL]]+Table_PBS_SQL_DB2_PBSSQL_PBS_NDP_Tina_CG_QtrlyPerformance_Final[[#This Row],[EXT REL]]</f>
        <v>400000000</v>
      </c>
      <c r="AT769" s="11">
        <f>Table_PBS_SQL_DB2_PBSSQL_PBS_NDP_Tina_CG_QtrlyPerformance_Final[[#This Row],[GOU EXP]]+Table_PBS_SQL_DB2_PBSSQL_PBS_NDP_Tina_CG_QtrlyPerformance_Final[[#This Row],[EXT EXP]]</f>
        <v>400000000</v>
      </c>
      <c r="AU769" s="11" t="str">
        <f>IF(Table_PBS_SQL_DB2_PBSSQL_PBS_NDP_Tina_CG_QtrlyPerformance_Final[[#This Row],[Item_Code]]&gt;"300000", "Capital", "Recurrent")</f>
        <v>Recurrent</v>
      </c>
    </row>
    <row r="770" spans="1:47" x14ac:dyDescent="0.25">
      <c r="A770" t="s">
        <v>33</v>
      </c>
      <c r="B770" t="s">
        <v>34</v>
      </c>
      <c r="C770" t="s">
        <v>31</v>
      </c>
      <c r="D770" t="s">
        <v>1031</v>
      </c>
      <c r="E770" t="s">
        <v>87</v>
      </c>
      <c r="F770" t="s">
        <v>1138</v>
      </c>
      <c r="G770" t="s">
        <v>119</v>
      </c>
      <c r="H770" t="s">
        <v>881</v>
      </c>
      <c r="I770" t="s">
        <v>493</v>
      </c>
      <c r="J770" t="s">
        <v>1137</v>
      </c>
      <c r="K770" t="s">
        <v>37</v>
      </c>
      <c r="L770" t="s">
        <v>1039</v>
      </c>
      <c r="M770" t="s">
        <v>876</v>
      </c>
      <c r="N770" t="s">
        <v>1885</v>
      </c>
      <c r="O770" t="s">
        <v>996</v>
      </c>
      <c r="P770" t="s">
        <v>997</v>
      </c>
      <c r="Q770" s="11">
        <v>0</v>
      </c>
      <c r="R770" s="11">
        <v>0</v>
      </c>
      <c r="S770" s="11">
        <v>0</v>
      </c>
      <c r="T770" s="11">
        <v>0</v>
      </c>
      <c r="U770" s="11">
        <v>500000000</v>
      </c>
      <c r="V770" s="11">
        <v>0</v>
      </c>
      <c r="W770" s="11">
        <v>500000000</v>
      </c>
      <c r="X770" s="11">
        <v>0</v>
      </c>
      <c r="Y770" s="11">
        <v>300000000</v>
      </c>
      <c r="Z770" s="11">
        <v>0</v>
      </c>
      <c r="AA770" s="11">
        <v>0</v>
      </c>
      <c r="AB770" s="11">
        <v>0</v>
      </c>
      <c r="AC770" s="11">
        <v>200000000</v>
      </c>
      <c r="AD770" s="11">
        <v>377000000</v>
      </c>
      <c r="AE770" s="11">
        <v>0</v>
      </c>
      <c r="AF770" s="11">
        <v>0</v>
      </c>
      <c r="AG770" s="11">
        <v>0</v>
      </c>
      <c r="AH770" s="11">
        <v>88254000</v>
      </c>
      <c r="AI770" s="11">
        <v>0</v>
      </c>
      <c r="AJ770" s="11">
        <v>0</v>
      </c>
      <c r="AK770" s="11">
        <v>0</v>
      </c>
      <c r="AL770" s="11">
        <v>34745999</v>
      </c>
      <c r="AM770" s="11">
        <v>0</v>
      </c>
      <c r="AN770" s="11">
        <v>0</v>
      </c>
      <c r="AO7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7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499999999</v>
      </c>
      <c r="AR7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70" s="11">
        <f>Table_PBS_SQL_DB2_PBSSQL_PBS_NDP_Tina_CG_QtrlyPerformance_Final[[#This Row],[GOU REL]]+Table_PBS_SQL_DB2_PBSSQL_PBS_NDP_Tina_CG_QtrlyPerformance_Final[[#This Row],[EXT REL]]</f>
        <v>500000000</v>
      </c>
      <c r="AT770" s="11">
        <f>Table_PBS_SQL_DB2_PBSSQL_PBS_NDP_Tina_CG_QtrlyPerformance_Final[[#This Row],[GOU EXP]]+Table_PBS_SQL_DB2_PBSSQL_PBS_NDP_Tina_CG_QtrlyPerformance_Final[[#This Row],[EXT EXP]]</f>
        <v>499999999</v>
      </c>
      <c r="AU770" s="11" t="str">
        <f>IF(Table_PBS_SQL_DB2_PBSSQL_PBS_NDP_Tina_CG_QtrlyPerformance_Final[[#This Row],[Item_Code]]&gt;"300000", "Capital", "Recurrent")</f>
        <v>Recurrent</v>
      </c>
    </row>
    <row r="771" spans="1:47" x14ac:dyDescent="0.25">
      <c r="A771" t="s">
        <v>33</v>
      </c>
      <c r="B771" t="s">
        <v>34</v>
      </c>
      <c r="C771" t="s">
        <v>31</v>
      </c>
      <c r="D771" t="s">
        <v>1031</v>
      </c>
      <c r="E771" t="s">
        <v>87</v>
      </c>
      <c r="F771" t="s">
        <v>1138</v>
      </c>
      <c r="G771" t="s">
        <v>119</v>
      </c>
      <c r="H771" t="s">
        <v>881</v>
      </c>
      <c r="I771" t="s">
        <v>493</v>
      </c>
      <c r="J771" t="s">
        <v>1137</v>
      </c>
      <c r="K771" t="s">
        <v>37</v>
      </c>
      <c r="L771" t="s">
        <v>1039</v>
      </c>
      <c r="M771" t="s">
        <v>876</v>
      </c>
      <c r="N771" t="s">
        <v>1885</v>
      </c>
      <c r="O771" t="s">
        <v>922</v>
      </c>
      <c r="P771" t="s">
        <v>923</v>
      </c>
      <c r="Q771" s="11">
        <v>0</v>
      </c>
      <c r="R771" s="11">
        <v>0</v>
      </c>
      <c r="S771" s="11">
        <v>0</v>
      </c>
      <c r="T771" s="11">
        <v>0</v>
      </c>
      <c r="U771" s="11">
        <v>100000000</v>
      </c>
      <c r="V771" s="11">
        <v>0</v>
      </c>
      <c r="W771" s="11">
        <v>100000000</v>
      </c>
      <c r="X771" s="11">
        <v>0</v>
      </c>
      <c r="Y771" s="11">
        <v>12000000</v>
      </c>
      <c r="Z771" s="11">
        <v>0</v>
      </c>
      <c r="AA771" s="11">
        <v>0</v>
      </c>
      <c r="AB771" s="11">
        <v>0</v>
      </c>
      <c r="AC771" s="11">
        <v>40000000</v>
      </c>
      <c r="AD771" s="11">
        <v>42200000</v>
      </c>
      <c r="AE771" s="11">
        <v>0</v>
      </c>
      <c r="AF771" s="11">
        <v>0</v>
      </c>
      <c r="AG771" s="11">
        <v>48000000</v>
      </c>
      <c r="AH771" s="11">
        <v>40000000</v>
      </c>
      <c r="AI771" s="11">
        <v>0</v>
      </c>
      <c r="AJ771" s="11">
        <v>0</v>
      </c>
      <c r="AK771" s="11">
        <v>0</v>
      </c>
      <c r="AL771" s="11">
        <v>17799400</v>
      </c>
      <c r="AM771" s="11">
        <v>0</v>
      </c>
      <c r="AN771" s="11">
        <v>0</v>
      </c>
      <c r="AO7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7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99999400</v>
      </c>
      <c r="AR7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71" s="11">
        <f>Table_PBS_SQL_DB2_PBSSQL_PBS_NDP_Tina_CG_QtrlyPerformance_Final[[#This Row],[GOU REL]]+Table_PBS_SQL_DB2_PBSSQL_PBS_NDP_Tina_CG_QtrlyPerformance_Final[[#This Row],[EXT REL]]</f>
        <v>100000000</v>
      </c>
      <c r="AT771" s="11">
        <f>Table_PBS_SQL_DB2_PBSSQL_PBS_NDP_Tina_CG_QtrlyPerformance_Final[[#This Row],[GOU EXP]]+Table_PBS_SQL_DB2_PBSSQL_PBS_NDP_Tina_CG_QtrlyPerformance_Final[[#This Row],[EXT EXP]]</f>
        <v>99999400</v>
      </c>
      <c r="AU771" s="11" t="str">
        <f>IF(Table_PBS_SQL_DB2_PBSSQL_PBS_NDP_Tina_CG_QtrlyPerformance_Final[[#This Row],[Item_Code]]&gt;"300000", "Capital", "Recurrent")</f>
        <v>Recurrent</v>
      </c>
    </row>
    <row r="772" spans="1:47" x14ac:dyDescent="0.25">
      <c r="A772" t="s">
        <v>33</v>
      </c>
      <c r="B772" t="s">
        <v>34</v>
      </c>
      <c r="C772" t="s">
        <v>31</v>
      </c>
      <c r="D772" t="s">
        <v>1031</v>
      </c>
      <c r="E772" t="s">
        <v>97</v>
      </c>
      <c r="F772" t="s">
        <v>1141</v>
      </c>
      <c r="G772" t="s">
        <v>87</v>
      </c>
      <c r="H772" t="s">
        <v>1033</v>
      </c>
      <c r="I772" t="s">
        <v>467</v>
      </c>
      <c r="J772" t="s">
        <v>1034</v>
      </c>
      <c r="K772" t="s">
        <v>1035</v>
      </c>
      <c r="L772" t="s">
        <v>1036</v>
      </c>
      <c r="M772" t="s">
        <v>1142</v>
      </c>
      <c r="N772" t="s">
        <v>1143</v>
      </c>
      <c r="O772" t="s">
        <v>1064</v>
      </c>
      <c r="P772" t="s">
        <v>1065</v>
      </c>
      <c r="Q772" s="11">
        <v>0</v>
      </c>
      <c r="R772" s="11">
        <v>0</v>
      </c>
      <c r="S772" s="11">
        <v>0</v>
      </c>
      <c r="T772" s="11">
        <v>0</v>
      </c>
      <c r="U772" s="11">
        <v>15000000</v>
      </c>
      <c r="V772" s="11">
        <v>0</v>
      </c>
      <c r="W772" s="11">
        <v>15000000</v>
      </c>
      <c r="X772" s="11">
        <v>0</v>
      </c>
      <c r="Y772" s="11">
        <v>0</v>
      </c>
      <c r="Z772" s="11">
        <v>0</v>
      </c>
      <c r="AA772" s="11">
        <v>0</v>
      </c>
      <c r="AB772" s="11">
        <v>0</v>
      </c>
      <c r="AC772" s="11">
        <v>5000000</v>
      </c>
      <c r="AD772" s="11">
        <v>0</v>
      </c>
      <c r="AE772" s="11">
        <v>0</v>
      </c>
      <c r="AF772" s="11">
        <v>0</v>
      </c>
      <c r="AG772" s="11">
        <v>0</v>
      </c>
      <c r="AH772" s="11">
        <v>0</v>
      </c>
      <c r="AI772" s="11">
        <v>0</v>
      </c>
      <c r="AJ772" s="11">
        <v>0</v>
      </c>
      <c r="AK772" s="11">
        <v>10000000</v>
      </c>
      <c r="AL772" s="11">
        <v>15000000</v>
      </c>
      <c r="AM772" s="11">
        <v>0</v>
      </c>
      <c r="AN772" s="11">
        <v>0</v>
      </c>
      <c r="AO7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7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7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72" s="11">
        <f>Table_PBS_SQL_DB2_PBSSQL_PBS_NDP_Tina_CG_QtrlyPerformance_Final[[#This Row],[GOU REL]]+Table_PBS_SQL_DB2_PBSSQL_PBS_NDP_Tina_CG_QtrlyPerformance_Final[[#This Row],[EXT REL]]</f>
        <v>15000000</v>
      </c>
      <c r="AT772" s="11">
        <f>Table_PBS_SQL_DB2_PBSSQL_PBS_NDP_Tina_CG_QtrlyPerformance_Final[[#This Row],[GOU EXP]]+Table_PBS_SQL_DB2_PBSSQL_PBS_NDP_Tina_CG_QtrlyPerformance_Final[[#This Row],[EXT EXP]]</f>
        <v>15000000</v>
      </c>
      <c r="AU772" s="11" t="str">
        <f>IF(Table_PBS_SQL_DB2_PBSSQL_PBS_NDP_Tina_CG_QtrlyPerformance_Final[[#This Row],[Item_Code]]&gt;"300000", "Capital", "Recurrent")</f>
        <v>Recurrent</v>
      </c>
    </row>
    <row r="773" spans="1:47" x14ac:dyDescent="0.25">
      <c r="A773" t="s">
        <v>33</v>
      </c>
      <c r="B773" t="s">
        <v>34</v>
      </c>
      <c r="C773" t="s">
        <v>31</v>
      </c>
      <c r="D773" t="s">
        <v>1031</v>
      </c>
      <c r="E773" t="s">
        <v>97</v>
      </c>
      <c r="F773" t="s">
        <v>1141</v>
      </c>
      <c r="G773" t="s">
        <v>87</v>
      </c>
      <c r="H773" t="s">
        <v>1033</v>
      </c>
      <c r="I773" t="s">
        <v>467</v>
      </c>
      <c r="J773" t="s">
        <v>1034</v>
      </c>
      <c r="K773" t="s">
        <v>1035</v>
      </c>
      <c r="L773" t="s">
        <v>1036</v>
      </c>
      <c r="M773" t="s">
        <v>1142</v>
      </c>
      <c r="N773" t="s">
        <v>1143</v>
      </c>
      <c r="O773" t="s">
        <v>1056</v>
      </c>
      <c r="P773" t="s">
        <v>1057</v>
      </c>
      <c r="Q773" s="11">
        <v>0</v>
      </c>
      <c r="R773" s="11">
        <v>0</v>
      </c>
      <c r="S773" s="11">
        <v>0</v>
      </c>
      <c r="T773" s="11">
        <v>0</v>
      </c>
      <c r="U773" s="11">
        <v>100000000</v>
      </c>
      <c r="V773" s="11">
        <v>0</v>
      </c>
      <c r="W773" s="11">
        <v>100000000</v>
      </c>
      <c r="X773" s="11">
        <v>0</v>
      </c>
      <c r="Y773" s="11">
        <v>100000000</v>
      </c>
      <c r="Z773" s="11">
        <v>38056845</v>
      </c>
      <c r="AA773" s="11">
        <v>0</v>
      </c>
      <c r="AB773" s="11">
        <v>0</v>
      </c>
      <c r="AC773" s="11">
        <v>0</v>
      </c>
      <c r="AD773" s="11">
        <v>49403770</v>
      </c>
      <c r="AE773" s="11">
        <v>0</v>
      </c>
      <c r="AF773" s="11">
        <v>0</v>
      </c>
      <c r="AG773" s="11">
        <v>0</v>
      </c>
      <c r="AH773" s="11">
        <v>12539385</v>
      </c>
      <c r="AI773" s="11">
        <v>0</v>
      </c>
      <c r="AJ773" s="11">
        <v>0</v>
      </c>
      <c r="AK773" s="11">
        <v>0</v>
      </c>
      <c r="AL773" s="11">
        <v>0</v>
      </c>
      <c r="AM773" s="11">
        <v>0</v>
      </c>
      <c r="AN773" s="11">
        <v>0</v>
      </c>
      <c r="AO7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7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7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73" s="11">
        <f>Table_PBS_SQL_DB2_PBSSQL_PBS_NDP_Tina_CG_QtrlyPerformance_Final[[#This Row],[GOU REL]]+Table_PBS_SQL_DB2_PBSSQL_PBS_NDP_Tina_CG_QtrlyPerformance_Final[[#This Row],[EXT REL]]</f>
        <v>100000000</v>
      </c>
      <c r="AT773" s="11">
        <f>Table_PBS_SQL_DB2_PBSSQL_PBS_NDP_Tina_CG_QtrlyPerformance_Final[[#This Row],[GOU EXP]]+Table_PBS_SQL_DB2_PBSSQL_PBS_NDP_Tina_CG_QtrlyPerformance_Final[[#This Row],[EXT EXP]]</f>
        <v>100000000</v>
      </c>
      <c r="AU773" s="11" t="str">
        <f>IF(Table_PBS_SQL_DB2_PBSSQL_PBS_NDP_Tina_CG_QtrlyPerformance_Final[[#This Row],[Item_Code]]&gt;"300000", "Capital", "Recurrent")</f>
        <v>Recurrent</v>
      </c>
    </row>
    <row r="774" spans="1:47" x14ac:dyDescent="0.25">
      <c r="A774" t="s">
        <v>33</v>
      </c>
      <c r="B774" t="s">
        <v>34</v>
      </c>
      <c r="C774" t="s">
        <v>31</v>
      </c>
      <c r="D774" t="s">
        <v>1031</v>
      </c>
      <c r="E774" t="s">
        <v>97</v>
      </c>
      <c r="F774" t="s">
        <v>1141</v>
      </c>
      <c r="G774" t="s">
        <v>97</v>
      </c>
      <c r="H774" t="s">
        <v>1089</v>
      </c>
      <c r="I774" t="s">
        <v>896</v>
      </c>
      <c r="J774" t="s">
        <v>897</v>
      </c>
      <c r="K774" t="s">
        <v>35</v>
      </c>
      <c r="L774" t="s">
        <v>1090</v>
      </c>
      <c r="M774" t="s">
        <v>1142</v>
      </c>
      <c r="N774" t="s">
        <v>1143</v>
      </c>
      <c r="O774" t="s">
        <v>1052</v>
      </c>
      <c r="P774" t="s">
        <v>1053</v>
      </c>
      <c r="Q774" s="11">
        <v>0</v>
      </c>
      <c r="R774" s="11">
        <v>0</v>
      </c>
      <c r="S774" s="11">
        <v>0</v>
      </c>
      <c r="T774" s="11">
        <v>0</v>
      </c>
      <c r="U774" s="11">
        <v>0</v>
      </c>
      <c r="V774" s="11">
        <v>0</v>
      </c>
      <c r="W774" s="11">
        <v>0</v>
      </c>
      <c r="X774" s="11">
        <v>0</v>
      </c>
      <c r="Y774" s="11">
        <v>0</v>
      </c>
      <c r="Z774" s="11">
        <v>0</v>
      </c>
      <c r="AA774" s="11">
        <v>3057500000</v>
      </c>
      <c r="AB774" s="11">
        <v>2446000000</v>
      </c>
      <c r="AC774" s="11">
        <v>0</v>
      </c>
      <c r="AD774" s="11">
        <v>0</v>
      </c>
      <c r="AE774" s="11">
        <v>57500000</v>
      </c>
      <c r="AF774" s="11">
        <v>46000000</v>
      </c>
      <c r="AG774" s="11">
        <v>0</v>
      </c>
      <c r="AH774" s="11">
        <v>0</v>
      </c>
      <c r="AI774" s="11">
        <v>6057500000</v>
      </c>
      <c r="AJ774" s="11">
        <v>4846000000</v>
      </c>
      <c r="AK774" s="11">
        <v>0</v>
      </c>
      <c r="AL774" s="11">
        <v>0</v>
      </c>
      <c r="AM774" s="11">
        <v>0</v>
      </c>
      <c r="AN774" s="11">
        <v>0</v>
      </c>
      <c r="AO7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9172500000</v>
      </c>
      <c r="AQ7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7338000000</v>
      </c>
      <c r="AS774" s="11">
        <f>Table_PBS_SQL_DB2_PBSSQL_PBS_NDP_Tina_CG_QtrlyPerformance_Final[[#This Row],[GOU REL]]+Table_PBS_SQL_DB2_PBSSQL_PBS_NDP_Tina_CG_QtrlyPerformance_Final[[#This Row],[EXT REL]]</f>
        <v>9172500000</v>
      </c>
      <c r="AT774" s="11">
        <f>Table_PBS_SQL_DB2_PBSSQL_PBS_NDP_Tina_CG_QtrlyPerformance_Final[[#This Row],[GOU EXP]]+Table_PBS_SQL_DB2_PBSSQL_PBS_NDP_Tina_CG_QtrlyPerformance_Final[[#This Row],[EXT EXP]]</f>
        <v>7338000000</v>
      </c>
      <c r="AU774" s="11" t="str">
        <f>IF(Table_PBS_SQL_DB2_PBSSQL_PBS_NDP_Tina_CG_QtrlyPerformance_Final[[#This Row],[Item_Code]]&gt;"300000", "Capital", "Recurrent")</f>
        <v>Capital</v>
      </c>
    </row>
    <row r="775" spans="1:47" x14ac:dyDescent="0.25">
      <c r="A775" t="s">
        <v>33</v>
      </c>
      <c r="B775" t="s">
        <v>34</v>
      </c>
      <c r="C775" t="s">
        <v>31</v>
      </c>
      <c r="D775" t="s">
        <v>1031</v>
      </c>
      <c r="E775" t="s">
        <v>97</v>
      </c>
      <c r="F775" t="s">
        <v>1141</v>
      </c>
      <c r="G775" t="s">
        <v>97</v>
      </c>
      <c r="H775" t="s">
        <v>1089</v>
      </c>
      <c r="I775" t="s">
        <v>493</v>
      </c>
      <c r="J775" t="s">
        <v>1106</v>
      </c>
      <c r="K775" t="s">
        <v>44</v>
      </c>
      <c r="L775" t="s">
        <v>1144</v>
      </c>
      <c r="M775" t="s">
        <v>1091</v>
      </c>
      <c r="N775" t="s">
        <v>1092</v>
      </c>
      <c r="O775" t="s">
        <v>1002</v>
      </c>
      <c r="P775" t="s">
        <v>1003</v>
      </c>
      <c r="Q775" s="11">
        <v>0</v>
      </c>
      <c r="R775" s="11">
        <v>0</v>
      </c>
      <c r="S775" s="11">
        <v>0</v>
      </c>
      <c r="T775" s="11">
        <v>0</v>
      </c>
      <c r="U775" s="11">
        <v>200000000</v>
      </c>
      <c r="V775" s="11">
        <v>0</v>
      </c>
      <c r="W775" s="11">
        <v>200000000</v>
      </c>
      <c r="X775" s="11">
        <v>0</v>
      </c>
      <c r="Y775" s="11">
        <v>0</v>
      </c>
      <c r="Z775" s="11">
        <v>0</v>
      </c>
      <c r="AA775" s="11">
        <v>0</v>
      </c>
      <c r="AB775" s="11">
        <v>0</v>
      </c>
      <c r="AC775" s="11">
        <v>70000000</v>
      </c>
      <c r="AD775" s="11">
        <v>0</v>
      </c>
      <c r="AE775" s="11">
        <v>0</v>
      </c>
      <c r="AF775" s="11">
        <v>0</v>
      </c>
      <c r="AG775" s="11">
        <v>70000000</v>
      </c>
      <c r="AH775" s="11">
        <v>110488000</v>
      </c>
      <c r="AI775" s="11">
        <v>0</v>
      </c>
      <c r="AJ775" s="11">
        <v>0</v>
      </c>
      <c r="AK775" s="11">
        <v>0</v>
      </c>
      <c r="AL775" s="11">
        <v>29512000</v>
      </c>
      <c r="AM775" s="11">
        <v>0</v>
      </c>
      <c r="AN775" s="11">
        <v>0</v>
      </c>
      <c r="AO7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7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140000000</v>
      </c>
      <c r="AR7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75" s="11">
        <f>Table_PBS_SQL_DB2_PBSSQL_PBS_NDP_Tina_CG_QtrlyPerformance_Final[[#This Row],[GOU REL]]+Table_PBS_SQL_DB2_PBSSQL_PBS_NDP_Tina_CG_QtrlyPerformance_Final[[#This Row],[EXT REL]]</f>
        <v>140000000</v>
      </c>
      <c r="AT775" s="11">
        <f>Table_PBS_SQL_DB2_PBSSQL_PBS_NDP_Tina_CG_QtrlyPerformance_Final[[#This Row],[GOU EXP]]+Table_PBS_SQL_DB2_PBSSQL_PBS_NDP_Tina_CG_QtrlyPerformance_Final[[#This Row],[EXT EXP]]</f>
        <v>140000000</v>
      </c>
      <c r="AU775" s="11" t="str">
        <f>IF(Table_PBS_SQL_DB2_PBSSQL_PBS_NDP_Tina_CG_QtrlyPerformance_Final[[#This Row],[Item_Code]]&gt;"300000", "Capital", "Recurrent")</f>
        <v>Recurrent</v>
      </c>
    </row>
    <row r="776" spans="1:47" x14ac:dyDescent="0.25">
      <c r="A776" t="s">
        <v>33</v>
      </c>
      <c r="B776" t="s">
        <v>34</v>
      </c>
      <c r="C776" t="s">
        <v>31</v>
      </c>
      <c r="D776" t="s">
        <v>1031</v>
      </c>
      <c r="E776" t="s">
        <v>97</v>
      </c>
      <c r="F776" t="s">
        <v>1141</v>
      </c>
      <c r="G776" t="s">
        <v>97</v>
      </c>
      <c r="H776" t="s">
        <v>1089</v>
      </c>
      <c r="I776" t="s">
        <v>493</v>
      </c>
      <c r="J776" t="s">
        <v>1106</v>
      </c>
      <c r="K776" t="s">
        <v>44</v>
      </c>
      <c r="L776" t="s">
        <v>1144</v>
      </c>
      <c r="M776" t="s">
        <v>1091</v>
      </c>
      <c r="N776" t="s">
        <v>1092</v>
      </c>
      <c r="O776" t="s">
        <v>1083</v>
      </c>
      <c r="P776" t="s">
        <v>1084</v>
      </c>
      <c r="Q776" s="11">
        <v>0</v>
      </c>
      <c r="R776" s="11">
        <v>0</v>
      </c>
      <c r="S776" s="11">
        <v>0</v>
      </c>
      <c r="T776" s="11">
        <v>0</v>
      </c>
      <c r="U776" s="11">
        <v>200000000</v>
      </c>
      <c r="V776" s="11">
        <v>0</v>
      </c>
      <c r="W776" s="11">
        <v>200000000</v>
      </c>
      <c r="X776" s="11">
        <v>0</v>
      </c>
      <c r="Y776" s="11">
        <v>0</v>
      </c>
      <c r="Z776" s="11">
        <v>0</v>
      </c>
      <c r="AA776" s="11">
        <v>0</v>
      </c>
      <c r="AB776" s="11">
        <v>0</v>
      </c>
      <c r="AC776" s="11">
        <v>70000000</v>
      </c>
      <c r="AD776" s="11">
        <v>0</v>
      </c>
      <c r="AE776" s="11">
        <v>0</v>
      </c>
      <c r="AF776" s="11">
        <v>0</v>
      </c>
      <c r="AG776" s="11">
        <v>130000000</v>
      </c>
      <c r="AH776" s="11">
        <v>30000000</v>
      </c>
      <c r="AI776" s="11">
        <v>0</v>
      </c>
      <c r="AJ776" s="11">
        <v>0</v>
      </c>
      <c r="AK776" s="11">
        <v>0</v>
      </c>
      <c r="AL776" s="11">
        <v>170000000</v>
      </c>
      <c r="AM776" s="11">
        <v>0</v>
      </c>
      <c r="AN776" s="11">
        <v>0</v>
      </c>
      <c r="AO7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7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7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76" s="11">
        <f>Table_PBS_SQL_DB2_PBSSQL_PBS_NDP_Tina_CG_QtrlyPerformance_Final[[#This Row],[GOU REL]]+Table_PBS_SQL_DB2_PBSSQL_PBS_NDP_Tina_CG_QtrlyPerformance_Final[[#This Row],[EXT REL]]</f>
        <v>200000000</v>
      </c>
      <c r="AT776" s="11">
        <f>Table_PBS_SQL_DB2_PBSSQL_PBS_NDP_Tina_CG_QtrlyPerformance_Final[[#This Row],[GOU EXP]]+Table_PBS_SQL_DB2_PBSSQL_PBS_NDP_Tina_CG_QtrlyPerformance_Final[[#This Row],[EXT EXP]]</f>
        <v>200000000</v>
      </c>
      <c r="AU776" s="11" t="str">
        <f>IF(Table_PBS_SQL_DB2_PBSSQL_PBS_NDP_Tina_CG_QtrlyPerformance_Final[[#This Row],[Item_Code]]&gt;"300000", "Capital", "Recurrent")</f>
        <v>Recurrent</v>
      </c>
    </row>
    <row r="777" spans="1:47" x14ac:dyDescent="0.25">
      <c r="A777" t="s">
        <v>33</v>
      </c>
      <c r="B777" t="s">
        <v>34</v>
      </c>
      <c r="C777" t="s">
        <v>31</v>
      </c>
      <c r="D777" t="s">
        <v>1031</v>
      </c>
      <c r="E777" t="s">
        <v>97</v>
      </c>
      <c r="F777" t="s">
        <v>1141</v>
      </c>
      <c r="G777" t="s">
        <v>97</v>
      </c>
      <c r="H777" t="s">
        <v>1089</v>
      </c>
      <c r="I777" t="s">
        <v>467</v>
      </c>
      <c r="J777" t="s">
        <v>1111</v>
      </c>
      <c r="K777" t="s">
        <v>1099</v>
      </c>
      <c r="L777" t="s">
        <v>1100</v>
      </c>
      <c r="M777" t="s">
        <v>1142</v>
      </c>
      <c r="N777" t="s">
        <v>1143</v>
      </c>
      <c r="O777" t="s">
        <v>1302</v>
      </c>
      <c r="P777" t="s">
        <v>1303</v>
      </c>
      <c r="Q777" s="11">
        <v>0</v>
      </c>
      <c r="R777" s="11">
        <v>0</v>
      </c>
      <c r="S777" s="11">
        <v>0</v>
      </c>
      <c r="T777" s="11">
        <v>0</v>
      </c>
      <c r="U777" s="11">
        <v>3675000000</v>
      </c>
      <c r="V777" s="11">
        <v>0</v>
      </c>
      <c r="W777" s="11">
        <v>0</v>
      </c>
      <c r="X777" s="11">
        <v>3675000000</v>
      </c>
      <c r="Y777" s="11">
        <v>0</v>
      </c>
      <c r="Z777" s="11">
        <v>0</v>
      </c>
      <c r="AA777" s="11">
        <v>0</v>
      </c>
      <c r="AB777" s="11">
        <v>0</v>
      </c>
      <c r="AC777" s="11">
        <v>0</v>
      </c>
      <c r="AD777" s="11">
        <v>0</v>
      </c>
      <c r="AE777" s="11">
        <v>0</v>
      </c>
      <c r="AF777" s="11">
        <v>0</v>
      </c>
      <c r="AG777" s="11">
        <v>0</v>
      </c>
      <c r="AH777" s="11">
        <v>0</v>
      </c>
      <c r="AI777" s="11">
        <v>0</v>
      </c>
      <c r="AJ777" s="11">
        <v>0</v>
      </c>
      <c r="AK777" s="11">
        <v>0</v>
      </c>
      <c r="AL777" s="11">
        <v>0</v>
      </c>
      <c r="AM777" s="11">
        <v>0</v>
      </c>
      <c r="AN777" s="11">
        <v>0</v>
      </c>
      <c r="AO7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77" s="11">
        <f>Table_PBS_SQL_DB2_PBSSQL_PBS_NDP_Tina_CG_QtrlyPerformance_Final[[#This Row],[GOU REL]]+Table_PBS_SQL_DB2_PBSSQL_PBS_NDP_Tina_CG_QtrlyPerformance_Final[[#This Row],[EXT REL]]</f>
        <v>0</v>
      </c>
      <c r="AT777" s="11">
        <f>Table_PBS_SQL_DB2_PBSSQL_PBS_NDP_Tina_CG_QtrlyPerformance_Final[[#This Row],[GOU EXP]]+Table_PBS_SQL_DB2_PBSSQL_PBS_NDP_Tina_CG_QtrlyPerformance_Final[[#This Row],[EXT EXP]]</f>
        <v>0</v>
      </c>
      <c r="AU777" s="11" t="str">
        <f>IF(Table_PBS_SQL_DB2_PBSSQL_PBS_NDP_Tina_CG_QtrlyPerformance_Final[[#This Row],[Item_Code]]&gt;"300000", "Capital", "Recurrent")</f>
        <v>Capital</v>
      </c>
    </row>
    <row r="778" spans="1:47" x14ac:dyDescent="0.25">
      <c r="A778" t="s">
        <v>33</v>
      </c>
      <c r="B778" t="s">
        <v>34</v>
      </c>
      <c r="C778" t="s">
        <v>31</v>
      </c>
      <c r="D778" t="s">
        <v>1031</v>
      </c>
      <c r="E778" t="s">
        <v>97</v>
      </c>
      <c r="F778" t="s">
        <v>1141</v>
      </c>
      <c r="G778" t="s">
        <v>119</v>
      </c>
      <c r="H778" t="s">
        <v>881</v>
      </c>
      <c r="I778" t="s">
        <v>493</v>
      </c>
      <c r="J778" t="s">
        <v>1137</v>
      </c>
      <c r="K778" t="s">
        <v>1135</v>
      </c>
      <c r="L778" t="s">
        <v>1136</v>
      </c>
      <c r="M778" t="s">
        <v>1142</v>
      </c>
      <c r="N778" t="s">
        <v>1143</v>
      </c>
      <c r="O778" t="s">
        <v>1025</v>
      </c>
      <c r="P778" t="s">
        <v>1026</v>
      </c>
      <c r="Q778" s="11">
        <v>0</v>
      </c>
      <c r="R778" s="11">
        <v>0</v>
      </c>
      <c r="S778" s="11">
        <v>0</v>
      </c>
      <c r="T778" s="11">
        <v>0</v>
      </c>
      <c r="U778" s="11">
        <v>599999960</v>
      </c>
      <c r="V778" s="11">
        <v>0</v>
      </c>
      <c r="W778" s="11">
        <v>599999960</v>
      </c>
      <c r="X778" s="11">
        <v>0</v>
      </c>
      <c r="Y778" s="11">
        <v>0</v>
      </c>
      <c r="Z778" s="11">
        <v>0</v>
      </c>
      <c r="AA778" s="11">
        <v>0</v>
      </c>
      <c r="AB778" s="11">
        <v>0</v>
      </c>
      <c r="AC778" s="11">
        <v>100000000</v>
      </c>
      <c r="AD778" s="11">
        <v>0</v>
      </c>
      <c r="AE778" s="11">
        <v>0</v>
      </c>
      <c r="AF778" s="11">
        <v>0</v>
      </c>
      <c r="AG778" s="11">
        <v>250000000</v>
      </c>
      <c r="AH778" s="11">
        <v>100000000</v>
      </c>
      <c r="AI778" s="11">
        <v>0</v>
      </c>
      <c r="AJ778" s="11">
        <v>0</v>
      </c>
      <c r="AK778" s="11">
        <v>240000000</v>
      </c>
      <c r="AL778" s="11">
        <v>489999999</v>
      </c>
      <c r="AM778" s="11">
        <v>0</v>
      </c>
      <c r="AN778" s="11">
        <v>0</v>
      </c>
      <c r="AO7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590000000</v>
      </c>
      <c r="AP7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589999999</v>
      </c>
      <c r="AR7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78" s="11">
        <f>Table_PBS_SQL_DB2_PBSSQL_PBS_NDP_Tina_CG_QtrlyPerformance_Final[[#This Row],[GOU REL]]+Table_PBS_SQL_DB2_PBSSQL_PBS_NDP_Tina_CG_QtrlyPerformance_Final[[#This Row],[EXT REL]]</f>
        <v>590000000</v>
      </c>
      <c r="AT778" s="11">
        <f>Table_PBS_SQL_DB2_PBSSQL_PBS_NDP_Tina_CG_QtrlyPerformance_Final[[#This Row],[GOU EXP]]+Table_PBS_SQL_DB2_PBSSQL_PBS_NDP_Tina_CG_QtrlyPerformance_Final[[#This Row],[EXT EXP]]</f>
        <v>589999999</v>
      </c>
      <c r="AU778" s="11" t="str">
        <f>IF(Table_PBS_SQL_DB2_PBSSQL_PBS_NDP_Tina_CG_QtrlyPerformance_Final[[#This Row],[Item_Code]]&gt;"300000", "Capital", "Recurrent")</f>
        <v>Recurrent</v>
      </c>
    </row>
    <row r="779" spans="1:47" x14ac:dyDescent="0.25">
      <c r="A779" t="s">
        <v>47</v>
      </c>
      <c r="B779" t="s">
        <v>48</v>
      </c>
      <c r="C779" t="s">
        <v>31</v>
      </c>
      <c r="D779" t="s">
        <v>1031</v>
      </c>
      <c r="E779" t="s">
        <v>87</v>
      </c>
      <c r="F779" t="s">
        <v>1138</v>
      </c>
      <c r="G779" t="s">
        <v>31</v>
      </c>
      <c r="H779" t="s">
        <v>1145</v>
      </c>
      <c r="I779" t="s">
        <v>896</v>
      </c>
      <c r="J779" t="s">
        <v>897</v>
      </c>
      <c r="K779" t="s">
        <v>1146</v>
      </c>
      <c r="L779" t="s">
        <v>1147</v>
      </c>
      <c r="M779" t="s">
        <v>1148</v>
      </c>
      <c r="N779" t="s">
        <v>1149</v>
      </c>
      <c r="O779" t="s">
        <v>1005</v>
      </c>
      <c r="P779" t="s">
        <v>1006</v>
      </c>
      <c r="Q779" s="11">
        <v>0</v>
      </c>
      <c r="R779" s="11">
        <v>0</v>
      </c>
      <c r="S779" s="11">
        <v>0</v>
      </c>
      <c r="T779" s="11">
        <v>0</v>
      </c>
      <c r="U779" s="11">
        <v>0</v>
      </c>
      <c r="V779" s="11">
        <v>0</v>
      </c>
      <c r="W779" s="11">
        <v>0</v>
      </c>
      <c r="X779" s="11">
        <v>0</v>
      </c>
      <c r="Y779" s="11">
        <v>0</v>
      </c>
      <c r="Z779" s="11">
        <v>0</v>
      </c>
      <c r="AA779" s="11">
        <v>12000000</v>
      </c>
      <c r="AB779" s="11">
        <v>10200000</v>
      </c>
      <c r="AC779" s="11">
        <v>0</v>
      </c>
      <c r="AD779" s="11">
        <v>0</v>
      </c>
      <c r="AE779" s="11">
        <v>0</v>
      </c>
      <c r="AF779" s="11">
        <v>0</v>
      </c>
      <c r="AG779" s="11">
        <v>0</v>
      </c>
      <c r="AH779" s="11">
        <v>0</v>
      </c>
      <c r="AI779" s="11">
        <v>0</v>
      </c>
      <c r="AJ779" s="11">
        <v>0</v>
      </c>
      <c r="AK779" s="11">
        <v>0</v>
      </c>
      <c r="AL779" s="11">
        <v>0</v>
      </c>
      <c r="AM779" s="11">
        <v>134125108</v>
      </c>
      <c r="AN779" s="11">
        <v>134125108</v>
      </c>
      <c r="AO7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146125108</v>
      </c>
      <c r="AQ7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144325108</v>
      </c>
      <c r="AS779" s="11">
        <f>Table_PBS_SQL_DB2_PBSSQL_PBS_NDP_Tina_CG_QtrlyPerformance_Final[[#This Row],[GOU REL]]+Table_PBS_SQL_DB2_PBSSQL_PBS_NDP_Tina_CG_QtrlyPerformance_Final[[#This Row],[EXT REL]]</f>
        <v>146125108</v>
      </c>
      <c r="AT779" s="11">
        <f>Table_PBS_SQL_DB2_PBSSQL_PBS_NDP_Tina_CG_QtrlyPerformance_Final[[#This Row],[GOU EXP]]+Table_PBS_SQL_DB2_PBSSQL_PBS_NDP_Tina_CG_QtrlyPerformance_Final[[#This Row],[EXT EXP]]</f>
        <v>144325108</v>
      </c>
      <c r="AU779" s="11" t="str">
        <f>IF(Table_PBS_SQL_DB2_PBSSQL_PBS_NDP_Tina_CG_QtrlyPerformance_Final[[#This Row],[Item_Code]]&gt;"300000", "Capital", "Recurrent")</f>
        <v>Recurrent</v>
      </c>
    </row>
    <row r="780" spans="1:47" x14ac:dyDescent="0.25">
      <c r="A780" t="s">
        <v>47</v>
      </c>
      <c r="B780" t="s">
        <v>48</v>
      </c>
      <c r="C780" t="s">
        <v>31</v>
      </c>
      <c r="D780" t="s">
        <v>1031</v>
      </c>
      <c r="E780" t="s">
        <v>97</v>
      </c>
      <c r="F780" t="s">
        <v>1141</v>
      </c>
      <c r="G780" t="s">
        <v>31</v>
      </c>
      <c r="H780" t="s">
        <v>1145</v>
      </c>
      <c r="I780" t="s">
        <v>896</v>
      </c>
      <c r="J780" t="s">
        <v>897</v>
      </c>
      <c r="K780" t="s">
        <v>1151</v>
      </c>
      <c r="L780" t="s">
        <v>1152</v>
      </c>
      <c r="M780" t="s">
        <v>1153</v>
      </c>
      <c r="N780" t="s">
        <v>1154</v>
      </c>
      <c r="O780" t="s">
        <v>902</v>
      </c>
      <c r="P780" t="s">
        <v>903</v>
      </c>
      <c r="Q780" s="11">
        <v>0</v>
      </c>
      <c r="R780" s="11">
        <v>0</v>
      </c>
      <c r="S780" s="11">
        <v>0</v>
      </c>
      <c r="T780" s="11">
        <v>0</v>
      </c>
      <c r="U780" s="11">
        <v>0</v>
      </c>
      <c r="V780" s="11">
        <v>0</v>
      </c>
      <c r="W780" s="11">
        <v>0</v>
      </c>
      <c r="X780" s="11">
        <v>0</v>
      </c>
      <c r="Y780" s="11">
        <v>0</v>
      </c>
      <c r="Z780" s="11">
        <v>0</v>
      </c>
      <c r="AA780" s="11">
        <v>0</v>
      </c>
      <c r="AB780" s="11">
        <v>0</v>
      </c>
      <c r="AC780" s="11">
        <v>0</v>
      </c>
      <c r="AD780" s="11">
        <v>0</v>
      </c>
      <c r="AE780" s="11">
        <v>0</v>
      </c>
      <c r="AF780" s="11">
        <v>0</v>
      </c>
      <c r="AG780" s="11">
        <v>0</v>
      </c>
      <c r="AH780" s="11">
        <v>0</v>
      </c>
      <c r="AI780" s="11">
        <v>466200000</v>
      </c>
      <c r="AJ780" s="11">
        <v>180424015</v>
      </c>
      <c r="AK780" s="11">
        <v>0</v>
      </c>
      <c r="AL780" s="11">
        <v>0</v>
      </c>
      <c r="AM780" s="11">
        <v>0</v>
      </c>
      <c r="AN780" s="11">
        <v>0</v>
      </c>
      <c r="AO7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466200000</v>
      </c>
      <c r="AQ7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180424015</v>
      </c>
      <c r="AS780" s="11">
        <f>Table_PBS_SQL_DB2_PBSSQL_PBS_NDP_Tina_CG_QtrlyPerformance_Final[[#This Row],[GOU REL]]+Table_PBS_SQL_DB2_PBSSQL_PBS_NDP_Tina_CG_QtrlyPerformance_Final[[#This Row],[EXT REL]]</f>
        <v>466200000</v>
      </c>
      <c r="AT780" s="11">
        <f>Table_PBS_SQL_DB2_PBSSQL_PBS_NDP_Tina_CG_QtrlyPerformance_Final[[#This Row],[GOU EXP]]+Table_PBS_SQL_DB2_PBSSQL_PBS_NDP_Tina_CG_QtrlyPerformance_Final[[#This Row],[EXT EXP]]</f>
        <v>180424015</v>
      </c>
      <c r="AU780" s="11" t="str">
        <f>IF(Table_PBS_SQL_DB2_PBSSQL_PBS_NDP_Tina_CG_QtrlyPerformance_Final[[#This Row],[Item_Code]]&gt;"300000", "Capital", "Recurrent")</f>
        <v>Recurrent</v>
      </c>
    </row>
    <row r="781" spans="1:47" x14ac:dyDescent="0.25">
      <c r="A781" t="s">
        <v>47</v>
      </c>
      <c r="B781" t="s">
        <v>48</v>
      </c>
      <c r="C781" t="s">
        <v>31</v>
      </c>
      <c r="D781" t="s">
        <v>1031</v>
      </c>
      <c r="E781" t="s">
        <v>97</v>
      </c>
      <c r="F781" t="s">
        <v>1141</v>
      </c>
      <c r="G781" t="s">
        <v>31</v>
      </c>
      <c r="H781" t="s">
        <v>1145</v>
      </c>
      <c r="I781" t="s">
        <v>896</v>
      </c>
      <c r="J781" t="s">
        <v>897</v>
      </c>
      <c r="K781" t="s">
        <v>1151</v>
      </c>
      <c r="L781" t="s">
        <v>1152</v>
      </c>
      <c r="M781" t="s">
        <v>1153</v>
      </c>
      <c r="N781" t="s">
        <v>1154</v>
      </c>
      <c r="O781" t="s">
        <v>1016</v>
      </c>
      <c r="P781" t="s">
        <v>1017</v>
      </c>
      <c r="Q781" s="11">
        <v>0</v>
      </c>
      <c r="R781" s="11">
        <v>0</v>
      </c>
      <c r="S781" s="11">
        <v>0</v>
      </c>
      <c r="T781" s="11">
        <v>0</v>
      </c>
      <c r="U781" s="11">
        <v>0</v>
      </c>
      <c r="V781" s="11">
        <v>0</v>
      </c>
      <c r="W781" s="11">
        <v>0</v>
      </c>
      <c r="X781" s="11">
        <v>0</v>
      </c>
      <c r="Y781" s="11">
        <v>0</v>
      </c>
      <c r="Z781" s="11">
        <v>0</v>
      </c>
      <c r="AA781" s="11">
        <v>50000000</v>
      </c>
      <c r="AB781" s="11">
        <v>31950000</v>
      </c>
      <c r="AC781" s="11">
        <v>0</v>
      </c>
      <c r="AD781" s="11">
        <v>0</v>
      </c>
      <c r="AE781" s="11">
        <v>0</v>
      </c>
      <c r="AF781" s="11">
        <v>0</v>
      </c>
      <c r="AG781" s="11">
        <v>0</v>
      </c>
      <c r="AH781" s="11">
        <v>0</v>
      </c>
      <c r="AI781" s="11">
        <v>80000000</v>
      </c>
      <c r="AJ781" s="11">
        <v>0</v>
      </c>
      <c r="AK781" s="11">
        <v>0</v>
      </c>
      <c r="AL781" s="11">
        <v>0</v>
      </c>
      <c r="AM781" s="11">
        <v>30000000</v>
      </c>
      <c r="AN781" s="11">
        <v>20508475</v>
      </c>
      <c r="AO7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160000000</v>
      </c>
      <c r="AQ7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52458475</v>
      </c>
      <c r="AS781" s="11">
        <f>Table_PBS_SQL_DB2_PBSSQL_PBS_NDP_Tina_CG_QtrlyPerformance_Final[[#This Row],[GOU REL]]+Table_PBS_SQL_DB2_PBSSQL_PBS_NDP_Tina_CG_QtrlyPerformance_Final[[#This Row],[EXT REL]]</f>
        <v>160000000</v>
      </c>
      <c r="AT781" s="11">
        <f>Table_PBS_SQL_DB2_PBSSQL_PBS_NDP_Tina_CG_QtrlyPerformance_Final[[#This Row],[GOU EXP]]+Table_PBS_SQL_DB2_PBSSQL_PBS_NDP_Tina_CG_QtrlyPerformance_Final[[#This Row],[EXT EXP]]</f>
        <v>52458475</v>
      </c>
      <c r="AU781" s="11" t="str">
        <f>IF(Table_PBS_SQL_DB2_PBSSQL_PBS_NDP_Tina_CG_QtrlyPerformance_Final[[#This Row],[Item_Code]]&gt;"300000", "Capital", "Recurrent")</f>
        <v>Recurrent</v>
      </c>
    </row>
    <row r="782" spans="1:47" x14ac:dyDescent="0.25">
      <c r="A782" t="s">
        <v>47</v>
      </c>
      <c r="B782" t="s">
        <v>48</v>
      </c>
      <c r="C782" t="s">
        <v>31</v>
      </c>
      <c r="D782" t="s">
        <v>1031</v>
      </c>
      <c r="E782" t="s">
        <v>97</v>
      </c>
      <c r="F782" t="s">
        <v>1141</v>
      </c>
      <c r="G782" t="s">
        <v>31</v>
      </c>
      <c r="H782" t="s">
        <v>1145</v>
      </c>
      <c r="I782" t="s">
        <v>896</v>
      </c>
      <c r="J782" t="s">
        <v>897</v>
      </c>
      <c r="K782" t="s">
        <v>1151</v>
      </c>
      <c r="L782" t="s">
        <v>1152</v>
      </c>
      <c r="M782" t="s">
        <v>1153</v>
      </c>
      <c r="N782" t="s">
        <v>1154</v>
      </c>
      <c r="O782" t="s">
        <v>904</v>
      </c>
      <c r="P782" t="s">
        <v>905</v>
      </c>
      <c r="Q782" s="11">
        <v>0</v>
      </c>
      <c r="R782" s="11">
        <v>0</v>
      </c>
      <c r="S782" s="11">
        <v>0</v>
      </c>
      <c r="T782" s="11">
        <v>0</v>
      </c>
      <c r="U782" s="11">
        <v>0</v>
      </c>
      <c r="V782" s="11">
        <v>0</v>
      </c>
      <c r="W782" s="11">
        <v>0</v>
      </c>
      <c r="X782" s="11">
        <v>0</v>
      </c>
      <c r="Y782" s="11">
        <v>0</v>
      </c>
      <c r="Z782" s="11">
        <v>0</v>
      </c>
      <c r="AA782" s="11">
        <v>10000000</v>
      </c>
      <c r="AB782" s="11">
        <v>9365900</v>
      </c>
      <c r="AC782" s="11">
        <v>0</v>
      </c>
      <c r="AD782" s="11">
        <v>0</v>
      </c>
      <c r="AE782" s="11">
        <v>0</v>
      </c>
      <c r="AF782" s="11">
        <v>0</v>
      </c>
      <c r="AG782" s="11">
        <v>0</v>
      </c>
      <c r="AH782" s="11">
        <v>0</v>
      </c>
      <c r="AI782" s="11">
        <v>10000000</v>
      </c>
      <c r="AJ782" s="11">
        <v>4121600</v>
      </c>
      <c r="AK782" s="11">
        <v>0</v>
      </c>
      <c r="AL782" s="11">
        <v>0</v>
      </c>
      <c r="AM782" s="11">
        <v>7000000</v>
      </c>
      <c r="AN782" s="11">
        <v>5619100</v>
      </c>
      <c r="AO7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27000000</v>
      </c>
      <c r="AQ7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19106600</v>
      </c>
      <c r="AS782" s="11">
        <f>Table_PBS_SQL_DB2_PBSSQL_PBS_NDP_Tina_CG_QtrlyPerformance_Final[[#This Row],[GOU REL]]+Table_PBS_SQL_DB2_PBSSQL_PBS_NDP_Tina_CG_QtrlyPerformance_Final[[#This Row],[EXT REL]]</f>
        <v>27000000</v>
      </c>
      <c r="AT782" s="11">
        <f>Table_PBS_SQL_DB2_PBSSQL_PBS_NDP_Tina_CG_QtrlyPerformance_Final[[#This Row],[GOU EXP]]+Table_PBS_SQL_DB2_PBSSQL_PBS_NDP_Tina_CG_QtrlyPerformance_Final[[#This Row],[EXT EXP]]</f>
        <v>19106600</v>
      </c>
      <c r="AU782" s="11" t="str">
        <f>IF(Table_PBS_SQL_DB2_PBSSQL_PBS_NDP_Tina_CG_QtrlyPerformance_Final[[#This Row],[Item_Code]]&gt;"300000", "Capital", "Recurrent")</f>
        <v>Recurrent</v>
      </c>
    </row>
    <row r="783" spans="1:47" x14ac:dyDescent="0.25">
      <c r="A783" t="s">
        <v>47</v>
      </c>
      <c r="B783" t="s">
        <v>48</v>
      </c>
      <c r="C783" t="s">
        <v>31</v>
      </c>
      <c r="D783" t="s">
        <v>1031</v>
      </c>
      <c r="E783" t="s">
        <v>97</v>
      </c>
      <c r="F783" t="s">
        <v>1141</v>
      </c>
      <c r="G783" t="s">
        <v>31</v>
      </c>
      <c r="H783" t="s">
        <v>1145</v>
      </c>
      <c r="I783" t="s">
        <v>896</v>
      </c>
      <c r="J783" t="s">
        <v>897</v>
      </c>
      <c r="K783" t="s">
        <v>1151</v>
      </c>
      <c r="L783" t="s">
        <v>1152</v>
      </c>
      <c r="M783" t="s">
        <v>1153</v>
      </c>
      <c r="N783" t="s">
        <v>1154</v>
      </c>
      <c r="O783" t="s">
        <v>1076</v>
      </c>
      <c r="P783" t="s">
        <v>1077</v>
      </c>
      <c r="Q783" s="11">
        <v>0</v>
      </c>
      <c r="R783" s="11">
        <v>0</v>
      </c>
      <c r="S783" s="11">
        <v>0</v>
      </c>
      <c r="T783" s="11">
        <v>0</v>
      </c>
      <c r="U783" s="11">
        <v>0</v>
      </c>
      <c r="V783" s="11">
        <v>0</v>
      </c>
      <c r="W783" s="11">
        <v>0</v>
      </c>
      <c r="X783" s="11">
        <v>0</v>
      </c>
      <c r="Y783" s="11">
        <v>0</v>
      </c>
      <c r="Z783" s="11">
        <v>0</v>
      </c>
      <c r="AA783" s="11">
        <v>1500000</v>
      </c>
      <c r="AB783" s="11">
        <v>1274000</v>
      </c>
      <c r="AC783" s="11">
        <v>0</v>
      </c>
      <c r="AD783" s="11">
        <v>0</v>
      </c>
      <c r="AE783" s="11">
        <v>0</v>
      </c>
      <c r="AF783" s="11">
        <v>0</v>
      </c>
      <c r="AG783" s="11">
        <v>0</v>
      </c>
      <c r="AH783" s="11">
        <v>0</v>
      </c>
      <c r="AI783" s="11">
        <v>2800000</v>
      </c>
      <c r="AJ783" s="11">
        <v>716000</v>
      </c>
      <c r="AK783" s="11">
        <v>0</v>
      </c>
      <c r="AL783" s="11">
        <v>0</v>
      </c>
      <c r="AM783" s="11">
        <v>1000000</v>
      </c>
      <c r="AN783" s="11">
        <v>770000</v>
      </c>
      <c r="AO7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5300000</v>
      </c>
      <c r="AQ7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2760000</v>
      </c>
      <c r="AS783" s="11">
        <f>Table_PBS_SQL_DB2_PBSSQL_PBS_NDP_Tina_CG_QtrlyPerformance_Final[[#This Row],[GOU REL]]+Table_PBS_SQL_DB2_PBSSQL_PBS_NDP_Tina_CG_QtrlyPerformance_Final[[#This Row],[EXT REL]]</f>
        <v>5300000</v>
      </c>
      <c r="AT783" s="11">
        <f>Table_PBS_SQL_DB2_PBSSQL_PBS_NDP_Tina_CG_QtrlyPerformance_Final[[#This Row],[GOU EXP]]+Table_PBS_SQL_DB2_PBSSQL_PBS_NDP_Tina_CG_QtrlyPerformance_Final[[#This Row],[EXT EXP]]</f>
        <v>2760000</v>
      </c>
      <c r="AU783" s="11" t="str">
        <f>IF(Table_PBS_SQL_DB2_PBSSQL_PBS_NDP_Tina_CG_QtrlyPerformance_Final[[#This Row],[Item_Code]]&gt;"300000", "Capital", "Recurrent")</f>
        <v>Recurrent</v>
      </c>
    </row>
    <row r="784" spans="1:47" x14ac:dyDescent="0.25">
      <c r="A784" t="s">
        <v>47</v>
      </c>
      <c r="B784" t="s">
        <v>48</v>
      </c>
      <c r="C784" t="s">
        <v>31</v>
      </c>
      <c r="D784" t="s">
        <v>1031</v>
      </c>
      <c r="E784" t="s">
        <v>97</v>
      </c>
      <c r="F784" t="s">
        <v>1141</v>
      </c>
      <c r="G784" t="s">
        <v>31</v>
      </c>
      <c r="H784" t="s">
        <v>1145</v>
      </c>
      <c r="I784" t="s">
        <v>467</v>
      </c>
      <c r="J784" t="s">
        <v>1150</v>
      </c>
      <c r="K784" t="s">
        <v>1161</v>
      </c>
      <c r="L784" t="s">
        <v>1162</v>
      </c>
      <c r="M784" t="s">
        <v>1886</v>
      </c>
      <c r="N784" t="s">
        <v>1887</v>
      </c>
      <c r="O784" t="s">
        <v>1028</v>
      </c>
      <c r="P784" t="s">
        <v>1029</v>
      </c>
      <c r="Q784" s="11">
        <v>0</v>
      </c>
      <c r="R784" s="11">
        <v>0</v>
      </c>
      <c r="S784" s="11">
        <v>0</v>
      </c>
      <c r="T784" s="11">
        <v>0</v>
      </c>
      <c r="U784" s="11">
        <v>114000000</v>
      </c>
      <c r="V784" s="11">
        <v>0</v>
      </c>
      <c r="W784" s="11">
        <v>114000000</v>
      </c>
      <c r="X784" s="11">
        <v>0</v>
      </c>
      <c r="Y784" s="11">
        <v>0</v>
      </c>
      <c r="Z784" s="11">
        <v>0</v>
      </c>
      <c r="AA784" s="11">
        <v>0</v>
      </c>
      <c r="AB784" s="11">
        <v>0</v>
      </c>
      <c r="AC784" s="11">
        <v>28500000</v>
      </c>
      <c r="AD784" s="11">
        <v>2573866</v>
      </c>
      <c r="AE784" s="11">
        <v>0</v>
      </c>
      <c r="AF784" s="11">
        <v>0</v>
      </c>
      <c r="AG784" s="11">
        <v>20000000</v>
      </c>
      <c r="AH784" s="11">
        <v>13198000</v>
      </c>
      <c r="AI784" s="11">
        <v>0</v>
      </c>
      <c r="AJ784" s="11">
        <v>0</v>
      </c>
      <c r="AK784" s="11">
        <v>65500000</v>
      </c>
      <c r="AL784" s="11">
        <v>98228134</v>
      </c>
      <c r="AM784" s="11">
        <v>0</v>
      </c>
      <c r="AN784" s="11">
        <v>0</v>
      </c>
      <c r="AO7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114000000</v>
      </c>
      <c r="AP7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114000000</v>
      </c>
      <c r="AR7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84" s="11">
        <f>Table_PBS_SQL_DB2_PBSSQL_PBS_NDP_Tina_CG_QtrlyPerformance_Final[[#This Row],[GOU REL]]+Table_PBS_SQL_DB2_PBSSQL_PBS_NDP_Tina_CG_QtrlyPerformance_Final[[#This Row],[EXT REL]]</f>
        <v>114000000</v>
      </c>
      <c r="AT784" s="11">
        <f>Table_PBS_SQL_DB2_PBSSQL_PBS_NDP_Tina_CG_QtrlyPerformance_Final[[#This Row],[GOU EXP]]+Table_PBS_SQL_DB2_PBSSQL_PBS_NDP_Tina_CG_QtrlyPerformance_Final[[#This Row],[EXT EXP]]</f>
        <v>114000000</v>
      </c>
      <c r="AU784" s="11" t="str">
        <f>IF(Table_PBS_SQL_DB2_PBSSQL_PBS_NDP_Tina_CG_QtrlyPerformance_Final[[#This Row],[Item_Code]]&gt;"300000", "Capital", "Recurrent")</f>
        <v>Recurrent</v>
      </c>
    </row>
    <row r="785" spans="1:47" x14ac:dyDescent="0.25">
      <c r="A785" t="s">
        <v>47</v>
      </c>
      <c r="B785" t="s">
        <v>48</v>
      </c>
      <c r="C785" t="s">
        <v>31</v>
      </c>
      <c r="D785" t="s">
        <v>1031</v>
      </c>
      <c r="E785" t="s">
        <v>97</v>
      </c>
      <c r="F785" t="s">
        <v>1141</v>
      </c>
      <c r="G785" t="s">
        <v>31</v>
      </c>
      <c r="H785" t="s">
        <v>1145</v>
      </c>
      <c r="I785" t="s">
        <v>467</v>
      </c>
      <c r="J785" t="s">
        <v>1150</v>
      </c>
      <c r="K785" t="s">
        <v>1161</v>
      </c>
      <c r="L785" t="s">
        <v>1162</v>
      </c>
      <c r="M785" t="s">
        <v>1886</v>
      </c>
      <c r="N785" t="s">
        <v>1887</v>
      </c>
      <c r="O785" t="s">
        <v>1005</v>
      </c>
      <c r="P785" t="s">
        <v>1006</v>
      </c>
      <c r="Q785" s="11">
        <v>0</v>
      </c>
      <c r="R785" s="11">
        <v>0</v>
      </c>
      <c r="S785" s="11">
        <v>0</v>
      </c>
      <c r="T785" s="11">
        <v>0</v>
      </c>
      <c r="U785" s="11">
        <v>67276000</v>
      </c>
      <c r="V785" s="11">
        <v>0</v>
      </c>
      <c r="W785" s="11">
        <v>67276000</v>
      </c>
      <c r="X785" s="11">
        <v>0</v>
      </c>
      <c r="Y785" s="11">
        <v>0</v>
      </c>
      <c r="Z785" s="11">
        <v>0</v>
      </c>
      <c r="AA785" s="11">
        <v>0</v>
      </c>
      <c r="AB785" s="11">
        <v>0</v>
      </c>
      <c r="AC785" s="11">
        <v>10264134</v>
      </c>
      <c r="AD785" s="11">
        <v>10264134</v>
      </c>
      <c r="AE785" s="11">
        <v>0</v>
      </c>
      <c r="AF785" s="11">
        <v>0</v>
      </c>
      <c r="AG785" s="11">
        <v>30000000</v>
      </c>
      <c r="AH785" s="11">
        <v>0</v>
      </c>
      <c r="AI785" s="11">
        <v>0</v>
      </c>
      <c r="AJ785" s="11">
        <v>0</v>
      </c>
      <c r="AK785" s="11">
        <v>0</v>
      </c>
      <c r="AL785" s="11">
        <v>30000000</v>
      </c>
      <c r="AM785" s="11">
        <v>0</v>
      </c>
      <c r="AN785" s="11">
        <v>0</v>
      </c>
      <c r="AO7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40264134</v>
      </c>
      <c r="AP7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40264134</v>
      </c>
      <c r="AR7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85" s="11">
        <f>Table_PBS_SQL_DB2_PBSSQL_PBS_NDP_Tina_CG_QtrlyPerformance_Final[[#This Row],[GOU REL]]+Table_PBS_SQL_DB2_PBSSQL_PBS_NDP_Tina_CG_QtrlyPerformance_Final[[#This Row],[EXT REL]]</f>
        <v>40264134</v>
      </c>
      <c r="AT785" s="11">
        <f>Table_PBS_SQL_DB2_PBSSQL_PBS_NDP_Tina_CG_QtrlyPerformance_Final[[#This Row],[GOU EXP]]+Table_PBS_SQL_DB2_PBSSQL_PBS_NDP_Tina_CG_QtrlyPerformance_Final[[#This Row],[EXT EXP]]</f>
        <v>40264134</v>
      </c>
      <c r="AU785" s="11" t="str">
        <f>IF(Table_PBS_SQL_DB2_PBSSQL_PBS_NDP_Tina_CG_QtrlyPerformance_Final[[#This Row],[Item_Code]]&gt;"300000", "Capital", "Recurrent")</f>
        <v>Recurrent</v>
      </c>
    </row>
    <row r="786" spans="1:47" x14ac:dyDescent="0.25">
      <c r="A786" t="s">
        <v>47</v>
      </c>
      <c r="B786" t="s">
        <v>48</v>
      </c>
      <c r="C786" t="s">
        <v>31</v>
      </c>
      <c r="D786" t="s">
        <v>1031</v>
      </c>
      <c r="E786" t="s">
        <v>97</v>
      </c>
      <c r="F786" t="s">
        <v>1141</v>
      </c>
      <c r="G786" t="s">
        <v>31</v>
      </c>
      <c r="H786" t="s">
        <v>1145</v>
      </c>
      <c r="I786" t="s">
        <v>467</v>
      </c>
      <c r="J786" t="s">
        <v>1150</v>
      </c>
      <c r="K786" t="s">
        <v>1161</v>
      </c>
      <c r="L786" t="s">
        <v>1162</v>
      </c>
      <c r="M786" t="s">
        <v>1886</v>
      </c>
      <c r="N786" t="s">
        <v>1887</v>
      </c>
      <c r="O786" t="s">
        <v>922</v>
      </c>
      <c r="P786" t="s">
        <v>923</v>
      </c>
      <c r="Q786" s="11">
        <v>0</v>
      </c>
      <c r="R786" s="11">
        <v>0</v>
      </c>
      <c r="S786" s="11">
        <v>0</v>
      </c>
      <c r="T786" s="11">
        <v>0</v>
      </c>
      <c r="U786" s="11">
        <v>87706000</v>
      </c>
      <c r="V786" s="11">
        <v>0</v>
      </c>
      <c r="W786" s="11">
        <v>87706000</v>
      </c>
      <c r="X786" s="11">
        <v>0</v>
      </c>
      <c r="Y786" s="11">
        <v>0</v>
      </c>
      <c r="Z786" s="11">
        <v>0</v>
      </c>
      <c r="AA786" s="11">
        <v>0</v>
      </c>
      <c r="AB786" s="11">
        <v>0</v>
      </c>
      <c r="AC786" s="11">
        <v>21926500</v>
      </c>
      <c r="AD786" s="11">
        <v>0</v>
      </c>
      <c r="AE786" s="11">
        <v>0</v>
      </c>
      <c r="AF786" s="11">
        <v>0</v>
      </c>
      <c r="AG786" s="11">
        <v>50000000</v>
      </c>
      <c r="AH786" s="11">
        <v>60000000</v>
      </c>
      <c r="AI786" s="11">
        <v>0</v>
      </c>
      <c r="AJ786" s="11">
        <v>0</v>
      </c>
      <c r="AK786" s="11">
        <v>0</v>
      </c>
      <c r="AL786" s="11">
        <v>11752265</v>
      </c>
      <c r="AM786" s="11">
        <v>0</v>
      </c>
      <c r="AN786" s="11">
        <v>0</v>
      </c>
      <c r="AO7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71926500</v>
      </c>
      <c r="AP7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71752265</v>
      </c>
      <c r="AR7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86" s="11">
        <f>Table_PBS_SQL_DB2_PBSSQL_PBS_NDP_Tina_CG_QtrlyPerformance_Final[[#This Row],[GOU REL]]+Table_PBS_SQL_DB2_PBSSQL_PBS_NDP_Tina_CG_QtrlyPerformance_Final[[#This Row],[EXT REL]]</f>
        <v>71926500</v>
      </c>
      <c r="AT786" s="11">
        <f>Table_PBS_SQL_DB2_PBSSQL_PBS_NDP_Tina_CG_QtrlyPerformance_Final[[#This Row],[GOU EXP]]+Table_PBS_SQL_DB2_PBSSQL_PBS_NDP_Tina_CG_QtrlyPerformance_Final[[#This Row],[EXT EXP]]</f>
        <v>71752265</v>
      </c>
      <c r="AU786" s="11" t="str">
        <f>IF(Table_PBS_SQL_DB2_PBSSQL_PBS_NDP_Tina_CG_QtrlyPerformance_Final[[#This Row],[Item_Code]]&gt;"300000", "Capital", "Recurrent")</f>
        <v>Recurrent</v>
      </c>
    </row>
    <row r="787" spans="1:47" x14ac:dyDescent="0.25">
      <c r="A787" t="s">
        <v>47</v>
      </c>
      <c r="B787" t="s">
        <v>48</v>
      </c>
      <c r="C787" t="s">
        <v>119</v>
      </c>
      <c r="D787" t="s">
        <v>885</v>
      </c>
      <c r="E787" t="s">
        <v>87</v>
      </c>
      <c r="F787" t="s">
        <v>1157</v>
      </c>
      <c r="G787" t="s">
        <v>31</v>
      </c>
      <c r="H787" t="s">
        <v>1145</v>
      </c>
      <c r="I787" t="s">
        <v>499</v>
      </c>
      <c r="J787" t="s">
        <v>1158</v>
      </c>
      <c r="K787" t="s">
        <v>1146</v>
      </c>
      <c r="L787" t="s">
        <v>1147</v>
      </c>
      <c r="M787" t="s">
        <v>1148</v>
      </c>
      <c r="N787" t="s">
        <v>1159</v>
      </c>
      <c r="O787" t="s">
        <v>904</v>
      </c>
      <c r="P787" t="s">
        <v>905</v>
      </c>
      <c r="Q787" s="11">
        <v>0</v>
      </c>
      <c r="R787" s="11">
        <v>0</v>
      </c>
      <c r="S787" s="11">
        <v>0</v>
      </c>
      <c r="T787" s="11">
        <v>0</v>
      </c>
      <c r="U787" s="11">
        <v>30000000</v>
      </c>
      <c r="V787" s="11">
        <v>0</v>
      </c>
      <c r="W787" s="11">
        <v>0</v>
      </c>
      <c r="X787" s="11">
        <v>30000000</v>
      </c>
      <c r="Y787" s="11">
        <v>0</v>
      </c>
      <c r="Z787" s="11">
        <v>0</v>
      </c>
      <c r="AA787" s="11">
        <v>0</v>
      </c>
      <c r="AB787" s="11">
        <v>0</v>
      </c>
      <c r="AC787" s="11">
        <v>0</v>
      </c>
      <c r="AD787" s="11">
        <v>0</v>
      </c>
      <c r="AE787" s="11">
        <v>0</v>
      </c>
      <c r="AF787" s="11">
        <v>0</v>
      </c>
      <c r="AG787" s="11">
        <v>0</v>
      </c>
      <c r="AH787" s="11">
        <v>0</v>
      </c>
      <c r="AI787" s="11">
        <v>0</v>
      </c>
      <c r="AJ787" s="11">
        <v>0</v>
      </c>
      <c r="AK787" s="11">
        <v>0</v>
      </c>
      <c r="AL787" s="11">
        <v>0</v>
      </c>
      <c r="AM787" s="11">
        <v>0</v>
      </c>
      <c r="AN787" s="11">
        <v>0</v>
      </c>
      <c r="AO7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87" s="11">
        <f>Table_PBS_SQL_DB2_PBSSQL_PBS_NDP_Tina_CG_QtrlyPerformance_Final[[#This Row],[GOU REL]]+Table_PBS_SQL_DB2_PBSSQL_PBS_NDP_Tina_CG_QtrlyPerformance_Final[[#This Row],[EXT REL]]</f>
        <v>0</v>
      </c>
      <c r="AT787" s="11">
        <f>Table_PBS_SQL_DB2_PBSSQL_PBS_NDP_Tina_CG_QtrlyPerformance_Final[[#This Row],[GOU EXP]]+Table_PBS_SQL_DB2_PBSSQL_PBS_NDP_Tina_CG_QtrlyPerformance_Final[[#This Row],[EXT EXP]]</f>
        <v>0</v>
      </c>
      <c r="AU787" s="11" t="str">
        <f>IF(Table_PBS_SQL_DB2_PBSSQL_PBS_NDP_Tina_CG_QtrlyPerformance_Final[[#This Row],[Item_Code]]&gt;"300000", "Capital", "Recurrent")</f>
        <v>Recurrent</v>
      </c>
    </row>
    <row r="788" spans="1:47" x14ac:dyDescent="0.25">
      <c r="A788" t="s">
        <v>47</v>
      </c>
      <c r="B788" t="s">
        <v>48</v>
      </c>
      <c r="C788" t="s">
        <v>119</v>
      </c>
      <c r="D788" t="s">
        <v>885</v>
      </c>
      <c r="E788" t="s">
        <v>87</v>
      </c>
      <c r="F788" t="s">
        <v>1157</v>
      </c>
      <c r="G788" t="s">
        <v>31</v>
      </c>
      <c r="H788" t="s">
        <v>1145</v>
      </c>
      <c r="I788" t="s">
        <v>499</v>
      </c>
      <c r="J788" t="s">
        <v>1158</v>
      </c>
      <c r="K788" t="s">
        <v>1146</v>
      </c>
      <c r="L788" t="s">
        <v>1147</v>
      </c>
      <c r="M788" t="s">
        <v>1148</v>
      </c>
      <c r="N788" t="s">
        <v>1159</v>
      </c>
      <c r="O788" t="s">
        <v>1479</v>
      </c>
      <c r="P788" t="s">
        <v>1480</v>
      </c>
      <c r="Q788" s="11">
        <v>0</v>
      </c>
      <c r="R788" s="11">
        <v>0</v>
      </c>
      <c r="S788" s="11">
        <v>0</v>
      </c>
      <c r="T788" s="11">
        <v>0</v>
      </c>
      <c r="U788" s="11">
        <v>5000000</v>
      </c>
      <c r="V788" s="11">
        <v>0</v>
      </c>
      <c r="W788" s="11">
        <v>0</v>
      </c>
      <c r="X788" s="11">
        <v>5000000</v>
      </c>
      <c r="Y788" s="11">
        <v>0</v>
      </c>
      <c r="Z788" s="11">
        <v>0</v>
      </c>
      <c r="AA788" s="11">
        <v>0</v>
      </c>
      <c r="AB788" s="11">
        <v>0</v>
      </c>
      <c r="AC788" s="11">
        <v>0</v>
      </c>
      <c r="AD788" s="11">
        <v>0</v>
      </c>
      <c r="AE788" s="11">
        <v>0</v>
      </c>
      <c r="AF788" s="11">
        <v>0</v>
      </c>
      <c r="AG788" s="11">
        <v>0</v>
      </c>
      <c r="AH788" s="11">
        <v>0</v>
      </c>
      <c r="AI788" s="11">
        <v>0</v>
      </c>
      <c r="AJ788" s="11">
        <v>0</v>
      </c>
      <c r="AK788" s="11">
        <v>0</v>
      </c>
      <c r="AL788" s="11">
        <v>0</v>
      </c>
      <c r="AM788" s="11">
        <v>0</v>
      </c>
      <c r="AN788" s="11">
        <v>0</v>
      </c>
      <c r="AO7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88" s="11">
        <f>Table_PBS_SQL_DB2_PBSSQL_PBS_NDP_Tina_CG_QtrlyPerformance_Final[[#This Row],[GOU REL]]+Table_PBS_SQL_DB2_PBSSQL_PBS_NDP_Tina_CG_QtrlyPerformance_Final[[#This Row],[EXT REL]]</f>
        <v>0</v>
      </c>
      <c r="AT788" s="11">
        <f>Table_PBS_SQL_DB2_PBSSQL_PBS_NDP_Tina_CG_QtrlyPerformance_Final[[#This Row],[GOU EXP]]+Table_PBS_SQL_DB2_PBSSQL_PBS_NDP_Tina_CG_QtrlyPerformance_Final[[#This Row],[EXT EXP]]</f>
        <v>0</v>
      </c>
      <c r="AU788" s="11" t="str">
        <f>IF(Table_PBS_SQL_DB2_PBSSQL_PBS_NDP_Tina_CG_QtrlyPerformance_Final[[#This Row],[Item_Code]]&gt;"300000", "Capital", "Recurrent")</f>
        <v>Recurrent</v>
      </c>
    </row>
    <row r="789" spans="1:47" x14ac:dyDescent="0.25">
      <c r="A789" t="s">
        <v>47</v>
      </c>
      <c r="B789" t="s">
        <v>48</v>
      </c>
      <c r="C789" t="s">
        <v>119</v>
      </c>
      <c r="D789" t="s">
        <v>885</v>
      </c>
      <c r="E789" t="s">
        <v>87</v>
      </c>
      <c r="F789" t="s">
        <v>1157</v>
      </c>
      <c r="G789" t="s">
        <v>31</v>
      </c>
      <c r="H789" t="s">
        <v>1145</v>
      </c>
      <c r="I789" t="s">
        <v>499</v>
      </c>
      <c r="J789" t="s">
        <v>1158</v>
      </c>
      <c r="K789" t="s">
        <v>1146</v>
      </c>
      <c r="L789" t="s">
        <v>1147</v>
      </c>
      <c r="M789" t="s">
        <v>1148</v>
      </c>
      <c r="N789" t="s">
        <v>1159</v>
      </c>
      <c r="O789" t="s">
        <v>924</v>
      </c>
      <c r="P789" t="s">
        <v>925</v>
      </c>
      <c r="Q789" s="11">
        <v>0</v>
      </c>
      <c r="R789" s="11">
        <v>0</v>
      </c>
      <c r="S789" s="11">
        <v>0</v>
      </c>
      <c r="T789" s="11">
        <v>0</v>
      </c>
      <c r="U789" s="11">
        <v>3060000000</v>
      </c>
      <c r="V789" s="11">
        <v>0</v>
      </c>
      <c r="W789" s="11">
        <v>60000000</v>
      </c>
      <c r="X789" s="11">
        <v>3000000000</v>
      </c>
      <c r="Y789" s="11">
        <v>0</v>
      </c>
      <c r="Z789" s="11">
        <v>0</v>
      </c>
      <c r="AA789" s="11">
        <v>0</v>
      </c>
      <c r="AB789" s="11">
        <v>0</v>
      </c>
      <c r="AC789" s="11">
        <v>20000000</v>
      </c>
      <c r="AD789" s="11">
        <v>0</v>
      </c>
      <c r="AE789" s="11">
        <v>0</v>
      </c>
      <c r="AF789" s="11">
        <v>0</v>
      </c>
      <c r="AG789" s="11">
        <v>20000000</v>
      </c>
      <c r="AH789" s="11">
        <v>0</v>
      </c>
      <c r="AI789" s="11">
        <v>0</v>
      </c>
      <c r="AJ789" s="11">
        <v>0</v>
      </c>
      <c r="AK789" s="11">
        <v>0</v>
      </c>
      <c r="AL789" s="11">
        <v>40000000</v>
      </c>
      <c r="AM789" s="11">
        <v>0</v>
      </c>
      <c r="AN789" s="11">
        <v>0</v>
      </c>
      <c r="AO7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7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7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89" s="11">
        <f>Table_PBS_SQL_DB2_PBSSQL_PBS_NDP_Tina_CG_QtrlyPerformance_Final[[#This Row],[GOU REL]]+Table_PBS_SQL_DB2_PBSSQL_PBS_NDP_Tina_CG_QtrlyPerformance_Final[[#This Row],[EXT REL]]</f>
        <v>40000000</v>
      </c>
      <c r="AT789" s="11">
        <f>Table_PBS_SQL_DB2_PBSSQL_PBS_NDP_Tina_CG_QtrlyPerformance_Final[[#This Row],[GOU EXP]]+Table_PBS_SQL_DB2_PBSSQL_PBS_NDP_Tina_CG_QtrlyPerformance_Final[[#This Row],[EXT EXP]]</f>
        <v>40000000</v>
      </c>
      <c r="AU789" s="11" t="str">
        <f>IF(Table_PBS_SQL_DB2_PBSSQL_PBS_NDP_Tina_CG_QtrlyPerformance_Final[[#This Row],[Item_Code]]&gt;"300000", "Capital", "Recurrent")</f>
        <v>Recurrent</v>
      </c>
    </row>
    <row r="790" spans="1:47" x14ac:dyDescent="0.25">
      <c r="A790" t="s">
        <v>47</v>
      </c>
      <c r="B790" t="s">
        <v>48</v>
      </c>
      <c r="C790" t="s">
        <v>119</v>
      </c>
      <c r="D790" t="s">
        <v>885</v>
      </c>
      <c r="E790" t="s">
        <v>87</v>
      </c>
      <c r="F790" t="s">
        <v>1157</v>
      </c>
      <c r="G790" t="s">
        <v>31</v>
      </c>
      <c r="H790" t="s">
        <v>1145</v>
      </c>
      <c r="I790" t="s">
        <v>499</v>
      </c>
      <c r="J790" t="s">
        <v>1158</v>
      </c>
      <c r="K790" t="s">
        <v>1146</v>
      </c>
      <c r="L790" t="s">
        <v>1147</v>
      </c>
      <c r="M790" t="s">
        <v>1148</v>
      </c>
      <c r="N790" t="s">
        <v>1159</v>
      </c>
      <c r="O790" t="s">
        <v>1426</v>
      </c>
      <c r="P790" t="s">
        <v>1427</v>
      </c>
      <c r="Q790" s="11">
        <v>0</v>
      </c>
      <c r="R790" s="11">
        <v>0</v>
      </c>
      <c r="S790" s="11">
        <v>0</v>
      </c>
      <c r="T790" s="11">
        <v>0</v>
      </c>
      <c r="U790" s="11">
        <v>5500290500</v>
      </c>
      <c r="V790" s="11">
        <v>0</v>
      </c>
      <c r="W790" s="11">
        <v>0</v>
      </c>
      <c r="X790" s="11">
        <v>5500290500</v>
      </c>
      <c r="Y790" s="11">
        <v>0</v>
      </c>
      <c r="Z790" s="11">
        <v>0</v>
      </c>
      <c r="AA790" s="11">
        <v>0</v>
      </c>
      <c r="AB790" s="11">
        <v>0</v>
      </c>
      <c r="AC790" s="11">
        <v>0</v>
      </c>
      <c r="AD790" s="11">
        <v>0</v>
      </c>
      <c r="AE790" s="11">
        <v>0</v>
      </c>
      <c r="AF790" s="11">
        <v>0</v>
      </c>
      <c r="AG790" s="11">
        <v>0</v>
      </c>
      <c r="AH790" s="11">
        <v>0</v>
      </c>
      <c r="AI790" s="11">
        <v>0</v>
      </c>
      <c r="AJ790" s="11">
        <v>0</v>
      </c>
      <c r="AK790" s="11">
        <v>0</v>
      </c>
      <c r="AL790" s="11">
        <v>0</v>
      </c>
      <c r="AM790" s="11">
        <v>0</v>
      </c>
      <c r="AN790" s="11">
        <v>0</v>
      </c>
      <c r="AO7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90" s="11">
        <f>Table_PBS_SQL_DB2_PBSSQL_PBS_NDP_Tina_CG_QtrlyPerformance_Final[[#This Row],[GOU REL]]+Table_PBS_SQL_DB2_PBSSQL_PBS_NDP_Tina_CG_QtrlyPerformance_Final[[#This Row],[EXT REL]]</f>
        <v>0</v>
      </c>
      <c r="AT790" s="11">
        <f>Table_PBS_SQL_DB2_PBSSQL_PBS_NDP_Tina_CG_QtrlyPerformance_Final[[#This Row],[GOU EXP]]+Table_PBS_SQL_DB2_PBSSQL_PBS_NDP_Tina_CG_QtrlyPerformance_Final[[#This Row],[EXT EXP]]</f>
        <v>0</v>
      </c>
      <c r="AU790" s="11" t="str">
        <f>IF(Table_PBS_SQL_DB2_PBSSQL_PBS_NDP_Tina_CG_QtrlyPerformance_Final[[#This Row],[Item_Code]]&gt;"300000", "Capital", "Recurrent")</f>
        <v>Recurrent</v>
      </c>
    </row>
    <row r="791" spans="1:47" x14ac:dyDescent="0.25">
      <c r="A791" t="s">
        <v>47</v>
      </c>
      <c r="B791" t="s">
        <v>48</v>
      </c>
      <c r="C791" t="s">
        <v>475</v>
      </c>
      <c r="D791" t="s">
        <v>951</v>
      </c>
      <c r="E791" t="s">
        <v>31</v>
      </c>
      <c r="F791" t="s">
        <v>1821</v>
      </c>
      <c r="G791" t="s">
        <v>75</v>
      </c>
      <c r="H791" t="s">
        <v>1163</v>
      </c>
      <c r="I791" t="s">
        <v>499</v>
      </c>
      <c r="J791" t="s">
        <v>1164</v>
      </c>
      <c r="K791" t="s">
        <v>672</v>
      </c>
      <c r="L791" t="s">
        <v>1822</v>
      </c>
      <c r="M791" t="s">
        <v>1823</v>
      </c>
      <c r="N791" t="s">
        <v>1824</v>
      </c>
      <c r="O791" t="s">
        <v>1085</v>
      </c>
      <c r="P791" t="s">
        <v>1086</v>
      </c>
      <c r="Q791" s="11">
        <v>0</v>
      </c>
      <c r="R791" s="11">
        <v>0</v>
      </c>
      <c r="S791" s="11">
        <v>0</v>
      </c>
      <c r="T791" s="11">
        <v>0</v>
      </c>
      <c r="U791" s="11">
        <v>492000000</v>
      </c>
      <c r="V791" s="11">
        <v>0</v>
      </c>
      <c r="W791" s="11">
        <v>492000000</v>
      </c>
      <c r="X791" s="11">
        <v>0</v>
      </c>
      <c r="Y791" s="11">
        <v>0</v>
      </c>
      <c r="Z791" s="11">
        <v>0</v>
      </c>
      <c r="AA791" s="11">
        <v>0</v>
      </c>
      <c r="AB791" s="11">
        <v>0</v>
      </c>
      <c r="AC791" s="11">
        <v>0</v>
      </c>
      <c r="AD791" s="11">
        <v>0</v>
      </c>
      <c r="AE791" s="11">
        <v>0</v>
      </c>
      <c r="AF791" s="11">
        <v>0</v>
      </c>
      <c r="AG791" s="11">
        <v>0</v>
      </c>
      <c r="AH791" s="11">
        <v>0</v>
      </c>
      <c r="AI791" s="11">
        <v>0</v>
      </c>
      <c r="AJ791" s="11">
        <v>0</v>
      </c>
      <c r="AK791" s="11">
        <v>0</v>
      </c>
      <c r="AL791" s="11">
        <v>0</v>
      </c>
      <c r="AM791" s="11">
        <v>0</v>
      </c>
      <c r="AN791" s="11">
        <v>0</v>
      </c>
      <c r="AO7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91" s="11">
        <f>Table_PBS_SQL_DB2_PBSSQL_PBS_NDP_Tina_CG_QtrlyPerformance_Final[[#This Row],[GOU REL]]+Table_PBS_SQL_DB2_PBSSQL_PBS_NDP_Tina_CG_QtrlyPerformance_Final[[#This Row],[EXT REL]]</f>
        <v>0</v>
      </c>
      <c r="AT791" s="11">
        <f>Table_PBS_SQL_DB2_PBSSQL_PBS_NDP_Tina_CG_QtrlyPerformance_Final[[#This Row],[GOU EXP]]+Table_PBS_SQL_DB2_PBSSQL_PBS_NDP_Tina_CG_QtrlyPerformance_Final[[#This Row],[EXT EXP]]</f>
        <v>0</v>
      </c>
      <c r="AU791" s="11" t="str">
        <f>IF(Table_PBS_SQL_DB2_PBSSQL_PBS_NDP_Tina_CG_QtrlyPerformance_Final[[#This Row],[Item_Code]]&gt;"300000", "Capital", "Recurrent")</f>
        <v>Recurrent</v>
      </c>
    </row>
    <row r="792" spans="1:47" x14ac:dyDescent="0.25">
      <c r="A792" t="s">
        <v>47</v>
      </c>
      <c r="B792" t="s">
        <v>48</v>
      </c>
      <c r="C792" t="s">
        <v>664</v>
      </c>
      <c r="D792" t="s">
        <v>913</v>
      </c>
      <c r="E792" t="s">
        <v>31</v>
      </c>
      <c r="F792" t="s">
        <v>914</v>
      </c>
      <c r="G792" t="s">
        <v>31</v>
      </c>
      <c r="H792" t="s">
        <v>1145</v>
      </c>
      <c r="I792" t="s">
        <v>467</v>
      </c>
      <c r="J792" t="s">
        <v>1150</v>
      </c>
      <c r="K792" t="s">
        <v>1146</v>
      </c>
      <c r="L792" t="s">
        <v>1147</v>
      </c>
      <c r="M792" t="s">
        <v>1148</v>
      </c>
      <c r="N792" t="s">
        <v>1149</v>
      </c>
      <c r="O792" t="s">
        <v>1011</v>
      </c>
      <c r="P792" t="s">
        <v>1012</v>
      </c>
      <c r="Q792" s="11">
        <v>0</v>
      </c>
      <c r="R792" s="11">
        <v>0</v>
      </c>
      <c r="S792" s="11">
        <v>0</v>
      </c>
      <c r="T792" s="11">
        <v>0</v>
      </c>
      <c r="U792" s="11">
        <v>2000000</v>
      </c>
      <c r="V792" s="11">
        <v>0</v>
      </c>
      <c r="W792" s="11">
        <v>2000000</v>
      </c>
      <c r="X792" s="11">
        <v>0</v>
      </c>
      <c r="Y792" s="11">
        <v>0</v>
      </c>
      <c r="Z792" s="11">
        <v>0</v>
      </c>
      <c r="AA792" s="11">
        <v>0</v>
      </c>
      <c r="AB792" s="11">
        <v>0</v>
      </c>
      <c r="AC792" s="11">
        <v>1000000</v>
      </c>
      <c r="AD792" s="11">
        <v>0</v>
      </c>
      <c r="AE792" s="11">
        <v>0</v>
      </c>
      <c r="AF792" s="11">
        <v>0</v>
      </c>
      <c r="AG792" s="11">
        <v>1000000</v>
      </c>
      <c r="AH792" s="11">
        <v>0</v>
      </c>
      <c r="AI792" s="11">
        <v>0</v>
      </c>
      <c r="AJ792" s="11">
        <v>0</v>
      </c>
      <c r="AK792" s="11">
        <v>0</v>
      </c>
      <c r="AL792" s="11">
        <v>1440000</v>
      </c>
      <c r="AM792" s="11">
        <v>0</v>
      </c>
      <c r="AN792" s="11">
        <v>0</v>
      </c>
      <c r="AO7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7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1440000</v>
      </c>
      <c r="AR7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92" s="11">
        <f>Table_PBS_SQL_DB2_PBSSQL_PBS_NDP_Tina_CG_QtrlyPerformance_Final[[#This Row],[GOU REL]]+Table_PBS_SQL_DB2_PBSSQL_PBS_NDP_Tina_CG_QtrlyPerformance_Final[[#This Row],[EXT REL]]</f>
        <v>2000000</v>
      </c>
      <c r="AT792" s="11">
        <f>Table_PBS_SQL_DB2_PBSSQL_PBS_NDP_Tina_CG_QtrlyPerformance_Final[[#This Row],[GOU EXP]]+Table_PBS_SQL_DB2_PBSSQL_PBS_NDP_Tina_CG_QtrlyPerformance_Final[[#This Row],[EXT EXP]]</f>
        <v>1440000</v>
      </c>
      <c r="AU792" s="11" t="str">
        <f>IF(Table_PBS_SQL_DB2_PBSSQL_PBS_NDP_Tina_CG_QtrlyPerformance_Final[[#This Row],[Item_Code]]&gt;"300000", "Capital", "Recurrent")</f>
        <v>Recurrent</v>
      </c>
    </row>
    <row r="793" spans="1:47" x14ac:dyDescent="0.25">
      <c r="A793" t="s">
        <v>47</v>
      </c>
      <c r="B793" t="s">
        <v>48</v>
      </c>
      <c r="C793" t="s">
        <v>664</v>
      </c>
      <c r="D793" t="s">
        <v>913</v>
      </c>
      <c r="E793" t="s">
        <v>75</v>
      </c>
      <c r="F793" t="s">
        <v>1160</v>
      </c>
      <c r="G793" t="s">
        <v>31</v>
      </c>
      <c r="H793" t="s">
        <v>1145</v>
      </c>
      <c r="I793" t="s">
        <v>896</v>
      </c>
      <c r="J793" t="s">
        <v>897</v>
      </c>
      <c r="K793" t="s">
        <v>1161</v>
      </c>
      <c r="L793" t="s">
        <v>1162</v>
      </c>
      <c r="M793" t="s">
        <v>1044</v>
      </c>
      <c r="N793" t="s">
        <v>1045</v>
      </c>
      <c r="O793" t="s">
        <v>1295</v>
      </c>
      <c r="P793" t="s">
        <v>1296</v>
      </c>
      <c r="Q793" s="11">
        <v>0</v>
      </c>
      <c r="R793" s="11">
        <v>0</v>
      </c>
      <c r="S793" s="11">
        <v>0</v>
      </c>
      <c r="T793" s="11">
        <v>0</v>
      </c>
      <c r="U793" s="11">
        <v>0</v>
      </c>
      <c r="V793" s="11">
        <v>0</v>
      </c>
      <c r="W793" s="11">
        <v>0</v>
      </c>
      <c r="X793" s="11">
        <v>0</v>
      </c>
      <c r="Y793" s="11">
        <v>0</v>
      </c>
      <c r="Z793" s="11">
        <v>0</v>
      </c>
      <c r="AA793" s="11">
        <v>0</v>
      </c>
      <c r="AB793" s="11">
        <v>0</v>
      </c>
      <c r="AC793" s="11">
        <v>0</v>
      </c>
      <c r="AD793" s="11">
        <v>0</v>
      </c>
      <c r="AE793" s="11">
        <v>0</v>
      </c>
      <c r="AF793" s="11">
        <v>0</v>
      </c>
      <c r="AG793" s="11">
        <v>0</v>
      </c>
      <c r="AH793" s="11">
        <v>0</v>
      </c>
      <c r="AI793" s="11">
        <v>0</v>
      </c>
      <c r="AJ793" s="11">
        <v>0</v>
      </c>
      <c r="AK793" s="11">
        <v>0</v>
      </c>
      <c r="AL793" s="11">
        <v>0</v>
      </c>
      <c r="AM793" s="11">
        <v>30000000</v>
      </c>
      <c r="AN793" s="11">
        <v>2376407</v>
      </c>
      <c r="AO7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v>
      </c>
      <c r="AQ7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2376407</v>
      </c>
      <c r="AS793" s="11">
        <f>Table_PBS_SQL_DB2_PBSSQL_PBS_NDP_Tina_CG_QtrlyPerformance_Final[[#This Row],[GOU REL]]+Table_PBS_SQL_DB2_PBSSQL_PBS_NDP_Tina_CG_QtrlyPerformance_Final[[#This Row],[EXT REL]]</f>
        <v>30000000</v>
      </c>
      <c r="AT793" s="11">
        <f>Table_PBS_SQL_DB2_PBSSQL_PBS_NDP_Tina_CG_QtrlyPerformance_Final[[#This Row],[GOU EXP]]+Table_PBS_SQL_DB2_PBSSQL_PBS_NDP_Tina_CG_QtrlyPerformance_Final[[#This Row],[EXT EXP]]</f>
        <v>2376407</v>
      </c>
      <c r="AU793" s="11" t="str">
        <f>IF(Table_PBS_SQL_DB2_PBSSQL_PBS_NDP_Tina_CG_QtrlyPerformance_Final[[#This Row],[Item_Code]]&gt;"300000", "Capital", "Recurrent")</f>
        <v>Recurrent</v>
      </c>
    </row>
    <row r="794" spans="1:47" x14ac:dyDescent="0.25">
      <c r="A794" t="s">
        <v>47</v>
      </c>
      <c r="B794" t="s">
        <v>48</v>
      </c>
      <c r="C794" t="s">
        <v>664</v>
      </c>
      <c r="D794" t="s">
        <v>913</v>
      </c>
      <c r="E794" t="s">
        <v>75</v>
      </c>
      <c r="F794" t="s">
        <v>1160</v>
      </c>
      <c r="G794" t="s">
        <v>31</v>
      </c>
      <c r="H794" t="s">
        <v>1145</v>
      </c>
      <c r="I794" t="s">
        <v>896</v>
      </c>
      <c r="J794" t="s">
        <v>897</v>
      </c>
      <c r="K794" t="s">
        <v>1161</v>
      </c>
      <c r="L794" t="s">
        <v>1162</v>
      </c>
      <c r="M794" t="s">
        <v>1044</v>
      </c>
      <c r="N794" t="s">
        <v>1045</v>
      </c>
      <c r="O794" t="s">
        <v>1192</v>
      </c>
      <c r="P794" t="s">
        <v>1193</v>
      </c>
      <c r="Q794" s="11">
        <v>0</v>
      </c>
      <c r="R794" s="11">
        <v>0</v>
      </c>
      <c r="S794" s="11">
        <v>0</v>
      </c>
      <c r="T794" s="11">
        <v>0</v>
      </c>
      <c r="U794" s="11">
        <v>0</v>
      </c>
      <c r="V794" s="11">
        <v>0</v>
      </c>
      <c r="W794" s="11">
        <v>0</v>
      </c>
      <c r="X794" s="11">
        <v>0</v>
      </c>
      <c r="Y794" s="11">
        <v>0</v>
      </c>
      <c r="Z794" s="11">
        <v>0</v>
      </c>
      <c r="AA794" s="11">
        <v>0</v>
      </c>
      <c r="AB794" s="11">
        <v>0</v>
      </c>
      <c r="AC794" s="11">
        <v>0</v>
      </c>
      <c r="AD794" s="11">
        <v>0</v>
      </c>
      <c r="AE794" s="11">
        <v>0</v>
      </c>
      <c r="AF794" s="11">
        <v>0</v>
      </c>
      <c r="AG794" s="11">
        <v>0</v>
      </c>
      <c r="AH794" s="11">
        <v>0</v>
      </c>
      <c r="AI794" s="11">
        <v>0</v>
      </c>
      <c r="AJ794" s="11">
        <v>0</v>
      </c>
      <c r="AK794" s="11">
        <v>0</v>
      </c>
      <c r="AL794" s="11">
        <v>0</v>
      </c>
      <c r="AM794" s="11">
        <v>714000000</v>
      </c>
      <c r="AN794" s="11">
        <v>708110874</v>
      </c>
      <c r="AO7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714000000</v>
      </c>
      <c r="AQ7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708110874</v>
      </c>
      <c r="AS794" s="11">
        <f>Table_PBS_SQL_DB2_PBSSQL_PBS_NDP_Tina_CG_QtrlyPerformance_Final[[#This Row],[GOU REL]]+Table_PBS_SQL_DB2_PBSSQL_PBS_NDP_Tina_CG_QtrlyPerformance_Final[[#This Row],[EXT REL]]</f>
        <v>714000000</v>
      </c>
      <c r="AT794" s="11">
        <f>Table_PBS_SQL_DB2_PBSSQL_PBS_NDP_Tina_CG_QtrlyPerformance_Final[[#This Row],[GOU EXP]]+Table_PBS_SQL_DB2_PBSSQL_PBS_NDP_Tina_CG_QtrlyPerformance_Final[[#This Row],[EXT EXP]]</f>
        <v>708110874</v>
      </c>
      <c r="AU794" s="11" t="str">
        <f>IF(Table_PBS_SQL_DB2_PBSSQL_PBS_NDP_Tina_CG_QtrlyPerformance_Final[[#This Row],[Item_Code]]&gt;"300000", "Capital", "Recurrent")</f>
        <v>Recurrent</v>
      </c>
    </row>
    <row r="795" spans="1:47" x14ac:dyDescent="0.25">
      <c r="A795" t="s">
        <v>47</v>
      </c>
      <c r="B795" t="s">
        <v>48</v>
      </c>
      <c r="C795" t="s">
        <v>664</v>
      </c>
      <c r="D795" t="s">
        <v>913</v>
      </c>
      <c r="E795" t="s">
        <v>75</v>
      </c>
      <c r="F795" t="s">
        <v>1160</v>
      </c>
      <c r="G795" t="s">
        <v>31</v>
      </c>
      <c r="H795" t="s">
        <v>1145</v>
      </c>
      <c r="I795" t="s">
        <v>896</v>
      </c>
      <c r="J795" t="s">
        <v>897</v>
      </c>
      <c r="K795" t="s">
        <v>1161</v>
      </c>
      <c r="L795" t="s">
        <v>1162</v>
      </c>
      <c r="M795" t="s">
        <v>1044</v>
      </c>
      <c r="N795" t="s">
        <v>1045</v>
      </c>
      <c r="O795" t="s">
        <v>1621</v>
      </c>
      <c r="P795" t="s">
        <v>1622</v>
      </c>
      <c r="Q795" s="11">
        <v>0</v>
      </c>
      <c r="R795" s="11">
        <v>0</v>
      </c>
      <c r="S795" s="11">
        <v>0</v>
      </c>
      <c r="T795" s="11">
        <v>0</v>
      </c>
      <c r="U795" s="11">
        <v>0</v>
      </c>
      <c r="V795" s="11">
        <v>0</v>
      </c>
      <c r="W795" s="11">
        <v>0</v>
      </c>
      <c r="X795" s="11">
        <v>0</v>
      </c>
      <c r="Y795" s="11">
        <v>0</v>
      </c>
      <c r="Z795" s="11">
        <v>0</v>
      </c>
      <c r="AA795" s="11">
        <v>350000000</v>
      </c>
      <c r="AB795" s="11">
        <v>298830507</v>
      </c>
      <c r="AC795" s="11">
        <v>0</v>
      </c>
      <c r="AD795" s="11">
        <v>0</v>
      </c>
      <c r="AE795" s="11">
        <v>0</v>
      </c>
      <c r="AF795" s="11">
        <v>0</v>
      </c>
      <c r="AG795" s="11">
        <v>0</v>
      </c>
      <c r="AH795" s="11">
        <v>0</v>
      </c>
      <c r="AI795" s="11">
        <v>0</v>
      </c>
      <c r="AJ795" s="11">
        <v>0</v>
      </c>
      <c r="AK795" s="11">
        <v>0</v>
      </c>
      <c r="AL795" s="11">
        <v>0</v>
      </c>
      <c r="AM795" s="11">
        <v>250000000</v>
      </c>
      <c r="AN795" s="11">
        <v>214147080</v>
      </c>
      <c r="AO7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600000000</v>
      </c>
      <c r="AQ7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512977587</v>
      </c>
      <c r="AS795" s="11">
        <f>Table_PBS_SQL_DB2_PBSSQL_PBS_NDP_Tina_CG_QtrlyPerformance_Final[[#This Row],[GOU REL]]+Table_PBS_SQL_DB2_PBSSQL_PBS_NDP_Tina_CG_QtrlyPerformance_Final[[#This Row],[EXT REL]]</f>
        <v>600000000</v>
      </c>
      <c r="AT795" s="11">
        <f>Table_PBS_SQL_DB2_PBSSQL_PBS_NDP_Tina_CG_QtrlyPerformance_Final[[#This Row],[GOU EXP]]+Table_PBS_SQL_DB2_PBSSQL_PBS_NDP_Tina_CG_QtrlyPerformance_Final[[#This Row],[EXT EXP]]</f>
        <v>512977587</v>
      </c>
      <c r="AU795" s="11" t="str">
        <f>IF(Table_PBS_SQL_DB2_PBSSQL_PBS_NDP_Tina_CG_QtrlyPerformance_Final[[#This Row],[Item_Code]]&gt;"300000", "Capital", "Recurrent")</f>
        <v>Recurrent</v>
      </c>
    </row>
    <row r="796" spans="1:47" x14ac:dyDescent="0.25">
      <c r="A796" t="s">
        <v>47</v>
      </c>
      <c r="B796" t="s">
        <v>48</v>
      </c>
      <c r="C796" t="s">
        <v>664</v>
      </c>
      <c r="D796" t="s">
        <v>913</v>
      </c>
      <c r="E796" t="s">
        <v>75</v>
      </c>
      <c r="F796" t="s">
        <v>1160</v>
      </c>
      <c r="G796" t="s">
        <v>31</v>
      </c>
      <c r="H796" t="s">
        <v>1145</v>
      </c>
      <c r="I796" t="s">
        <v>467</v>
      </c>
      <c r="J796" t="s">
        <v>1150</v>
      </c>
      <c r="K796" t="s">
        <v>1161</v>
      </c>
      <c r="L796" t="s">
        <v>1162</v>
      </c>
      <c r="M796" t="s">
        <v>1044</v>
      </c>
      <c r="N796" t="s">
        <v>1045</v>
      </c>
      <c r="O796" t="s">
        <v>1192</v>
      </c>
      <c r="P796" t="s">
        <v>1193</v>
      </c>
      <c r="Q796" s="11">
        <v>0</v>
      </c>
      <c r="R796" s="11">
        <v>0</v>
      </c>
      <c r="S796" s="11">
        <v>0</v>
      </c>
      <c r="T796" s="11">
        <v>0</v>
      </c>
      <c r="U796" s="11">
        <v>737907750</v>
      </c>
      <c r="V796" s="11">
        <v>0</v>
      </c>
      <c r="W796" s="11">
        <v>23374000</v>
      </c>
      <c r="X796" s="11">
        <v>714533750</v>
      </c>
      <c r="Y796" s="11">
        <v>0</v>
      </c>
      <c r="Z796" s="11">
        <v>0</v>
      </c>
      <c r="AA796" s="11">
        <v>0</v>
      </c>
      <c r="AB796" s="11">
        <v>0</v>
      </c>
      <c r="AC796" s="11">
        <v>5000000</v>
      </c>
      <c r="AD796" s="11">
        <v>0</v>
      </c>
      <c r="AE796" s="11">
        <v>0</v>
      </c>
      <c r="AF796" s="11">
        <v>0</v>
      </c>
      <c r="AG796" s="11">
        <v>0</v>
      </c>
      <c r="AH796" s="11">
        <v>0</v>
      </c>
      <c r="AI796" s="11">
        <v>0</v>
      </c>
      <c r="AJ796" s="11">
        <v>0</v>
      </c>
      <c r="AK796" s="11">
        <v>0</v>
      </c>
      <c r="AL796" s="11">
        <v>5000000</v>
      </c>
      <c r="AM796" s="11">
        <v>0</v>
      </c>
      <c r="AN796" s="11">
        <v>0</v>
      </c>
      <c r="AO7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7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7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96" s="11">
        <f>Table_PBS_SQL_DB2_PBSSQL_PBS_NDP_Tina_CG_QtrlyPerformance_Final[[#This Row],[GOU REL]]+Table_PBS_SQL_DB2_PBSSQL_PBS_NDP_Tina_CG_QtrlyPerformance_Final[[#This Row],[EXT REL]]</f>
        <v>5000000</v>
      </c>
      <c r="AT796" s="11">
        <f>Table_PBS_SQL_DB2_PBSSQL_PBS_NDP_Tina_CG_QtrlyPerformance_Final[[#This Row],[GOU EXP]]+Table_PBS_SQL_DB2_PBSSQL_PBS_NDP_Tina_CG_QtrlyPerformance_Final[[#This Row],[EXT EXP]]</f>
        <v>5000000</v>
      </c>
      <c r="AU796" s="11" t="str">
        <f>IF(Table_PBS_SQL_DB2_PBSSQL_PBS_NDP_Tina_CG_QtrlyPerformance_Final[[#This Row],[Item_Code]]&gt;"300000", "Capital", "Recurrent")</f>
        <v>Recurrent</v>
      </c>
    </row>
    <row r="797" spans="1:47" x14ac:dyDescent="0.25">
      <c r="A797" t="s">
        <v>47</v>
      </c>
      <c r="B797" t="s">
        <v>48</v>
      </c>
      <c r="C797" t="s">
        <v>664</v>
      </c>
      <c r="D797" t="s">
        <v>913</v>
      </c>
      <c r="E797" t="s">
        <v>75</v>
      </c>
      <c r="F797" t="s">
        <v>1160</v>
      </c>
      <c r="G797" t="s">
        <v>75</v>
      </c>
      <c r="H797" t="s">
        <v>1163</v>
      </c>
      <c r="I797" t="s">
        <v>896</v>
      </c>
      <c r="J797" t="s">
        <v>897</v>
      </c>
      <c r="K797" t="s">
        <v>45</v>
      </c>
      <c r="L797" t="s">
        <v>1165</v>
      </c>
      <c r="M797" t="s">
        <v>1044</v>
      </c>
      <c r="N797" t="s">
        <v>1045</v>
      </c>
      <c r="O797" t="s">
        <v>996</v>
      </c>
      <c r="P797" t="s">
        <v>997</v>
      </c>
      <c r="Q797" s="11">
        <v>0</v>
      </c>
      <c r="R797" s="11">
        <v>0</v>
      </c>
      <c r="S797" s="11">
        <v>0</v>
      </c>
      <c r="T797" s="11">
        <v>0</v>
      </c>
      <c r="U797" s="11">
        <v>0</v>
      </c>
      <c r="V797" s="11">
        <v>0</v>
      </c>
      <c r="W797" s="11">
        <v>0</v>
      </c>
      <c r="X797" s="11">
        <v>0</v>
      </c>
      <c r="Y797" s="11">
        <v>0</v>
      </c>
      <c r="Z797" s="11">
        <v>0</v>
      </c>
      <c r="AA797" s="11">
        <v>200000000</v>
      </c>
      <c r="AB797" s="11">
        <v>0</v>
      </c>
      <c r="AC797" s="11">
        <v>0</v>
      </c>
      <c r="AD797" s="11">
        <v>0</v>
      </c>
      <c r="AE797" s="11">
        <v>0</v>
      </c>
      <c r="AF797" s="11">
        <v>0</v>
      </c>
      <c r="AG797" s="11">
        <v>0</v>
      </c>
      <c r="AH797" s="11">
        <v>0</v>
      </c>
      <c r="AI797" s="11">
        <v>100000000</v>
      </c>
      <c r="AJ797" s="11">
        <v>92928970</v>
      </c>
      <c r="AK797" s="11">
        <v>0</v>
      </c>
      <c r="AL797" s="11">
        <v>0</v>
      </c>
      <c r="AM797" s="11">
        <v>157128970</v>
      </c>
      <c r="AN797" s="11">
        <v>157128970</v>
      </c>
      <c r="AO7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7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457128970</v>
      </c>
      <c r="AQ7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7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250057940</v>
      </c>
      <c r="AS797" s="11">
        <f>Table_PBS_SQL_DB2_PBSSQL_PBS_NDP_Tina_CG_QtrlyPerformance_Final[[#This Row],[GOU REL]]+Table_PBS_SQL_DB2_PBSSQL_PBS_NDP_Tina_CG_QtrlyPerformance_Final[[#This Row],[EXT REL]]</f>
        <v>457128970</v>
      </c>
      <c r="AT797" s="11">
        <f>Table_PBS_SQL_DB2_PBSSQL_PBS_NDP_Tina_CG_QtrlyPerformance_Final[[#This Row],[GOU EXP]]+Table_PBS_SQL_DB2_PBSSQL_PBS_NDP_Tina_CG_QtrlyPerformance_Final[[#This Row],[EXT EXP]]</f>
        <v>250057940</v>
      </c>
      <c r="AU797" s="11" t="str">
        <f>IF(Table_PBS_SQL_DB2_PBSSQL_PBS_NDP_Tina_CG_QtrlyPerformance_Final[[#This Row],[Item_Code]]&gt;"300000", "Capital", "Recurrent")</f>
        <v>Recurrent</v>
      </c>
    </row>
    <row r="798" spans="1:47" x14ac:dyDescent="0.25">
      <c r="A798" t="s">
        <v>59</v>
      </c>
      <c r="B798" t="s">
        <v>1677</v>
      </c>
      <c r="C798" t="s">
        <v>31</v>
      </c>
      <c r="D798" t="s">
        <v>1031</v>
      </c>
      <c r="E798" t="s">
        <v>75</v>
      </c>
      <c r="F798" t="s">
        <v>1042</v>
      </c>
      <c r="G798" t="s">
        <v>31</v>
      </c>
      <c r="H798" t="s">
        <v>1678</v>
      </c>
      <c r="I798" t="s">
        <v>511</v>
      </c>
      <c r="J798" t="s">
        <v>1679</v>
      </c>
      <c r="K798" t="s">
        <v>61</v>
      </c>
      <c r="L798" t="s">
        <v>1680</v>
      </c>
      <c r="M798" t="s">
        <v>1681</v>
      </c>
      <c r="N798" t="s">
        <v>1682</v>
      </c>
      <c r="O798" t="s">
        <v>1888</v>
      </c>
      <c r="P798" t="s">
        <v>1889</v>
      </c>
      <c r="Q798" s="11">
        <v>0</v>
      </c>
      <c r="R798" s="11">
        <v>0</v>
      </c>
      <c r="S798" s="11">
        <v>0</v>
      </c>
      <c r="T798" s="11">
        <v>0</v>
      </c>
      <c r="U798" s="11">
        <v>30000000</v>
      </c>
      <c r="V798" s="11">
        <v>0</v>
      </c>
      <c r="W798" s="11">
        <v>30000000</v>
      </c>
      <c r="X798" s="11">
        <v>0</v>
      </c>
      <c r="Y798" s="11">
        <v>0</v>
      </c>
      <c r="Z798" s="11">
        <v>0</v>
      </c>
      <c r="AA798" s="11">
        <v>0</v>
      </c>
      <c r="AB798" s="11">
        <v>0</v>
      </c>
      <c r="AC798" s="11">
        <v>0</v>
      </c>
      <c r="AD798" s="11">
        <v>0</v>
      </c>
      <c r="AE798" s="11">
        <v>0</v>
      </c>
      <c r="AF798" s="11">
        <v>0</v>
      </c>
      <c r="AG798" s="11">
        <v>30000000</v>
      </c>
      <c r="AH798" s="11">
        <v>0</v>
      </c>
      <c r="AI798" s="11">
        <v>0</v>
      </c>
      <c r="AJ798" s="11">
        <v>0</v>
      </c>
      <c r="AK798" s="11">
        <v>0</v>
      </c>
      <c r="AL798" s="11">
        <v>30000000</v>
      </c>
      <c r="AM798" s="11">
        <v>0</v>
      </c>
      <c r="AN798" s="11">
        <v>0</v>
      </c>
      <c r="AO7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7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7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98" s="11">
        <f>Table_PBS_SQL_DB2_PBSSQL_PBS_NDP_Tina_CG_QtrlyPerformance_Final[[#This Row],[GOU REL]]+Table_PBS_SQL_DB2_PBSSQL_PBS_NDP_Tina_CG_QtrlyPerformance_Final[[#This Row],[EXT REL]]</f>
        <v>30000000</v>
      </c>
      <c r="AT798" s="11">
        <f>Table_PBS_SQL_DB2_PBSSQL_PBS_NDP_Tina_CG_QtrlyPerformance_Final[[#This Row],[GOU EXP]]+Table_PBS_SQL_DB2_PBSSQL_PBS_NDP_Tina_CG_QtrlyPerformance_Final[[#This Row],[EXT EXP]]</f>
        <v>30000000</v>
      </c>
      <c r="AU798" s="11" t="str">
        <f>IF(Table_PBS_SQL_DB2_PBSSQL_PBS_NDP_Tina_CG_QtrlyPerformance_Final[[#This Row],[Item_Code]]&gt;"300000", "Capital", "Recurrent")</f>
        <v>Recurrent</v>
      </c>
    </row>
    <row r="799" spans="1:47" x14ac:dyDescent="0.25">
      <c r="A799" t="s">
        <v>59</v>
      </c>
      <c r="B799" t="s">
        <v>1677</v>
      </c>
      <c r="C799" t="s">
        <v>31</v>
      </c>
      <c r="D799" t="s">
        <v>1031</v>
      </c>
      <c r="E799" t="s">
        <v>75</v>
      </c>
      <c r="F799" t="s">
        <v>1042</v>
      </c>
      <c r="G799" t="s">
        <v>31</v>
      </c>
      <c r="H799" t="s">
        <v>1678</v>
      </c>
      <c r="I799" t="s">
        <v>511</v>
      </c>
      <c r="J799" t="s">
        <v>1679</v>
      </c>
      <c r="K799" t="s">
        <v>61</v>
      </c>
      <c r="L799" t="s">
        <v>1680</v>
      </c>
      <c r="M799" t="s">
        <v>1681</v>
      </c>
      <c r="N799" t="s">
        <v>1682</v>
      </c>
      <c r="O799" t="s">
        <v>1122</v>
      </c>
      <c r="P799" t="s">
        <v>1123</v>
      </c>
      <c r="Q799" s="11">
        <v>0</v>
      </c>
      <c r="R799" s="11">
        <v>0</v>
      </c>
      <c r="S799" s="11">
        <v>0</v>
      </c>
      <c r="T799" s="11">
        <v>0</v>
      </c>
      <c r="U799" s="11">
        <v>30000000</v>
      </c>
      <c r="V799" s="11">
        <v>0</v>
      </c>
      <c r="W799" s="11">
        <v>30000000</v>
      </c>
      <c r="X799" s="11">
        <v>0</v>
      </c>
      <c r="Y799" s="11">
        <v>0</v>
      </c>
      <c r="Z799" s="11">
        <v>0</v>
      </c>
      <c r="AA799" s="11">
        <v>0</v>
      </c>
      <c r="AB799" s="11">
        <v>0</v>
      </c>
      <c r="AC799" s="11">
        <v>5000000</v>
      </c>
      <c r="AD799" s="11">
        <v>0</v>
      </c>
      <c r="AE799" s="11">
        <v>0</v>
      </c>
      <c r="AF799" s="11">
        <v>0</v>
      </c>
      <c r="AG799" s="11">
        <v>25000000</v>
      </c>
      <c r="AH799" s="11">
        <v>992000</v>
      </c>
      <c r="AI799" s="11">
        <v>0</v>
      </c>
      <c r="AJ799" s="11">
        <v>0</v>
      </c>
      <c r="AK799" s="11">
        <v>0</v>
      </c>
      <c r="AL799" s="11">
        <v>29008000</v>
      </c>
      <c r="AM799" s="11">
        <v>0</v>
      </c>
      <c r="AN799" s="11">
        <v>0</v>
      </c>
      <c r="AO7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7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7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7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799" s="11">
        <f>Table_PBS_SQL_DB2_PBSSQL_PBS_NDP_Tina_CG_QtrlyPerformance_Final[[#This Row],[GOU REL]]+Table_PBS_SQL_DB2_PBSSQL_PBS_NDP_Tina_CG_QtrlyPerformance_Final[[#This Row],[EXT REL]]</f>
        <v>30000000</v>
      </c>
      <c r="AT799" s="11">
        <f>Table_PBS_SQL_DB2_PBSSQL_PBS_NDP_Tina_CG_QtrlyPerformance_Final[[#This Row],[GOU EXP]]+Table_PBS_SQL_DB2_PBSSQL_PBS_NDP_Tina_CG_QtrlyPerformance_Final[[#This Row],[EXT EXP]]</f>
        <v>30000000</v>
      </c>
      <c r="AU799" s="11" t="str">
        <f>IF(Table_PBS_SQL_DB2_PBSSQL_PBS_NDP_Tina_CG_QtrlyPerformance_Final[[#This Row],[Item_Code]]&gt;"300000", "Capital", "Recurrent")</f>
        <v>Recurrent</v>
      </c>
    </row>
    <row r="800" spans="1:47" x14ac:dyDescent="0.25">
      <c r="A800" t="s">
        <v>59</v>
      </c>
      <c r="B800" t="s">
        <v>1677</v>
      </c>
      <c r="C800" t="s">
        <v>31</v>
      </c>
      <c r="D800" t="s">
        <v>1031</v>
      </c>
      <c r="E800" t="s">
        <v>75</v>
      </c>
      <c r="F800" t="s">
        <v>1042</v>
      </c>
      <c r="G800" t="s">
        <v>31</v>
      </c>
      <c r="H800" t="s">
        <v>1678</v>
      </c>
      <c r="I800" t="s">
        <v>511</v>
      </c>
      <c r="J800" t="s">
        <v>1679</v>
      </c>
      <c r="K800" t="s">
        <v>61</v>
      </c>
      <c r="L800" t="s">
        <v>1680</v>
      </c>
      <c r="M800" t="s">
        <v>1683</v>
      </c>
      <c r="N800" t="s">
        <v>1684</v>
      </c>
      <c r="O800" t="s">
        <v>967</v>
      </c>
      <c r="P800" t="s">
        <v>968</v>
      </c>
      <c r="Q800" s="11">
        <v>0</v>
      </c>
      <c r="R800" s="11">
        <v>0</v>
      </c>
      <c r="S800" s="11">
        <v>0</v>
      </c>
      <c r="T800" s="11">
        <v>0</v>
      </c>
      <c r="U800" s="11">
        <v>8040000</v>
      </c>
      <c r="V800" s="11">
        <v>0</v>
      </c>
      <c r="W800" s="11">
        <v>8040000</v>
      </c>
      <c r="X800" s="11">
        <v>0</v>
      </c>
      <c r="Y800" s="11">
        <v>0</v>
      </c>
      <c r="Z800" s="11">
        <v>0</v>
      </c>
      <c r="AA800" s="11">
        <v>0</v>
      </c>
      <c r="AB800" s="11">
        <v>0</v>
      </c>
      <c r="AC800" s="11">
        <v>8040000</v>
      </c>
      <c r="AD800" s="11">
        <v>0</v>
      </c>
      <c r="AE800" s="11">
        <v>0</v>
      </c>
      <c r="AF800" s="11">
        <v>0</v>
      </c>
      <c r="AG800" s="11">
        <v>0</v>
      </c>
      <c r="AH800" s="11">
        <v>8040000</v>
      </c>
      <c r="AI800" s="11">
        <v>0</v>
      </c>
      <c r="AJ800" s="11">
        <v>0</v>
      </c>
      <c r="AK800" s="11">
        <v>0</v>
      </c>
      <c r="AL800" s="11">
        <v>0</v>
      </c>
      <c r="AM800" s="11">
        <v>0</v>
      </c>
      <c r="AN800" s="11">
        <v>0</v>
      </c>
      <c r="AO8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8040000</v>
      </c>
      <c r="AP8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8040000</v>
      </c>
      <c r="AR8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0" s="11">
        <f>Table_PBS_SQL_DB2_PBSSQL_PBS_NDP_Tina_CG_QtrlyPerformance_Final[[#This Row],[GOU REL]]+Table_PBS_SQL_DB2_PBSSQL_PBS_NDP_Tina_CG_QtrlyPerformance_Final[[#This Row],[EXT REL]]</f>
        <v>8040000</v>
      </c>
      <c r="AT800" s="11">
        <f>Table_PBS_SQL_DB2_PBSSQL_PBS_NDP_Tina_CG_QtrlyPerformance_Final[[#This Row],[GOU EXP]]+Table_PBS_SQL_DB2_PBSSQL_PBS_NDP_Tina_CG_QtrlyPerformance_Final[[#This Row],[EXT EXP]]</f>
        <v>8040000</v>
      </c>
      <c r="AU800" s="11" t="str">
        <f>IF(Table_PBS_SQL_DB2_PBSSQL_PBS_NDP_Tina_CG_QtrlyPerformance_Final[[#This Row],[Item_Code]]&gt;"300000", "Capital", "Recurrent")</f>
        <v>Recurrent</v>
      </c>
    </row>
    <row r="801" spans="1:47" x14ac:dyDescent="0.25">
      <c r="A801" t="s">
        <v>59</v>
      </c>
      <c r="B801" t="s">
        <v>1677</v>
      </c>
      <c r="C801" t="s">
        <v>31</v>
      </c>
      <c r="D801" t="s">
        <v>1031</v>
      </c>
      <c r="E801" t="s">
        <v>75</v>
      </c>
      <c r="F801" t="s">
        <v>1042</v>
      </c>
      <c r="G801" t="s">
        <v>31</v>
      </c>
      <c r="H801" t="s">
        <v>1678</v>
      </c>
      <c r="I801" t="s">
        <v>511</v>
      </c>
      <c r="J801" t="s">
        <v>1679</v>
      </c>
      <c r="K801" t="s">
        <v>61</v>
      </c>
      <c r="L801" t="s">
        <v>1680</v>
      </c>
      <c r="M801" t="s">
        <v>1683</v>
      </c>
      <c r="N801" t="s">
        <v>1684</v>
      </c>
      <c r="O801" t="s">
        <v>1479</v>
      </c>
      <c r="P801" t="s">
        <v>1480</v>
      </c>
      <c r="Q801" s="11">
        <v>0</v>
      </c>
      <c r="R801" s="11">
        <v>0</v>
      </c>
      <c r="S801" s="11">
        <v>0</v>
      </c>
      <c r="T801" s="11">
        <v>0</v>
      </c>
      <c r="U801" s="11">
        <v>21635000</v>
      </c>
      <c r="V801" s="11">
        <v>0</v>
      </c>
      <c r="W801" s="11">
        <v>21635000</v>
      </c>
      <c r="X801" s="11">
        <v>0</v>
      </c>
      <c r="Y801" s="11">
        <v>0</v>
      </c>
      <c r="Z801" s="11">
        <v>0</v>
      </c>
      <c r="AA801" s="11">
        <v>0</v>
      </c>
      <c r="AB801" s="11">
        <v>0</v>
      </c>
      <c r="AC801" s="11">
        <v>7760008</v>
      </c>
      <c r="AD801" s="11">
        <v>4625008</v>
      </c>
      <c r="AE801" s="11">
        <v>0</v>
      </c>
      <c r="AF801" s="11">
        <v>0</v>
      </c>
      <c r="AG801" s="11">
        <v>13874992</v>
      </c>
      <c r="AH801" s="11">
        <v>16860300</v>
      </c>
      <c r="AI801" s="11">
        <v>0</v>
      </c>
      <c r="AJ801" s="11">
        <v>0</v>
      </c>
      <c r="AK801" s="11">
        <v>0</v>
      </c>
      <c r="AL801" s="11">
        <v>149692</v>
      </c>
      <c r="AM801" s="11">
        <v>0</v>
      </c>
      <c r="AN801" s="11">
        <v>0</v>
      </c>
      <c r="AO8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21635000</v>
      </c>
      <c r="AP8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21635000</v>
      </c>
      <c r="AR8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1" s="11">
        <f>Table_PBS_SQL_DB2_PBSSQL_PBS_NDP_Tina_CG_QtrlyPerformance_Final[[#This Row],[GOU REL]]+Table_PBS_SQL_DB2_PBSSQL_PBS_NDP_Tina_CG_QtrlyPerformance_Final[[#This Row],[EXT REL]]</f>
        <v>21635000</v>
      </c>
      <c r="AT801" s="11">
        <f>Table_PBS_SQL_DB2_PBSSQL_PBS_NDP_Tina_CG_QtrlyPerformance_Final[[#This Row],[GOU EXP]]+Table_PBS_SQL_DB2_PBSSQL_PBS_NDP_Tina_CG_QtrlyPerformance_Final[[#This Row],[EXT EXP]]</f>
        <v>21635000</v>
      </c>
      <c r="AU801" s="11" t="str">
        <f>IF(Table_PBS_SQL_DB2_PBSSQL_PBS_NDP_Tina_CG_QtrlyPerformance_Final[[#This Row],[Item_Code]]&gt;"300000", "Capital", "Recurrent")</f>
        <v>Recurrent</v>
      </c>
    </row>
    <row r="802" spans="1:47" x14ac:dyDescent="0.25">
      <c r="A802" t="s">
        <v>59</v>
      </c>
      <c r="B802" t="s">
        <v>1677</v>
      </c>
      <c r="C802" t="s">
        <v>31</v>
      </c>
      <c r="D802" t="s">
        <v>1031</v>
      </c>
      <c r="E802" t="s">
        <v>75</v>
      </c>
      <c r="F802" t="s">
        <v>1042</v>
      </c>
      <c r="G802" t="s">
        <v>31</v>
      </c>
      <c r="H802" t="s">
        <v>1678</v>
      </c>
      <c r="I802" t="s">
        <v>511</v>
      </c>
      <c r="J802" t="s">
        <v>1679</v>
      </c>
      <c r="K802" t="s">
        <v>61</v>
      </c>
      <c r="L802" t="s">
        <v>1680</v>
      </c>
      <c r="M802" t="s">
        <v>1683</v>
      </c>
      <c r="N802" t="s">
        <v>1684</v>
      </c>
      <c r="O802" t="s">
        <v>1093</v>
      </c>
      <c r="P802" t="s">
        <v>1094</v>
      </c>
      <c r="Q802" s="11">
        <v>0</v>
      </c>
      <c r="R802" s="11">
        <v>0</v>
      </c>
      <c r="S802" s="11">
        <v>0</v>
      </c>
      <c r="T802" s="11">
        <v>0</v>
      </c>
      <c r="U802" s="11">
        <v>1723000</v>
      </c>
      <c r="V802" s="11">
        <v>0</v>
      </c>
      <c r="W802" s="11">
        <v>1723000</v>
      </c>
      <c r="X802" s="11">
        <v>0</v>
      </c>
      <c r="Y802" s="11">
        <v>0</v>
      </c>
      <c r="Z802" s="11">
        <v>0</v>
      </c>
      <c r="AA802" s="11">
        <v>0</v>
      </c>
      <c r="AB802" s="11">
        <v>0</v>
      </c>
      <c r="AC802" s="11">
        <v>1723000</v>
      </c>
      <c r="AD802" s="11">
        <v>0</v>
      </c>
      <c r="AE802" s="11">
        <v>0</v>
      </c>
      <c r="AF802" s="11">
        <v>0</v>
      </c>
      <c r="AG802" s="11">
        <v>0</v>
      </c>
      <c r="AH802" s="11">
        <v>1723000</v>
      </c>
      <c r="AI802" s="11">
        <v>0</v>
      </c>
      <c r="AJ802" s="11">
        <v>0</v>
      </c>
      <c r="AK802" s="11">
        <v>0</v>
      </c>
      <c r="AL802" s="11">
        <v>0</v>
      </c>
      <c r="AM802" s="11">
        <v>0</v>
      </c>
      <c r="AN802" s="11">
        <v>0</v>
      </c>
      <c r="AO8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1723000</v>
      </c>
      <c r="AP8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1723000</v>
      </c>
      <c r="AR8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2" s="11">
        <f>Table_PBS_SQL_DB2_PBSSQL_PBS_NDP_Tina_CG_QtrlyPerformance_Final[[#This Row],[GOU REL]]+Table_PBS_SQL_DB2_PBSSQL_PBS_NDP_Tina_CG_QtrlyPerformance_Final[[#This Row],[EXT REL]]</f>
        <v>1723000</v>
      </c>
      <c r="AT802" s="11">
        <f>Table_PBS_SQL_DB2_PBSSQL_PBS_NDP_Tina_CG_QtrlyPerformance_Final[[#This Row],[GOU EXP]]+Table_PBS_SQL_DB2_PBSSQL_PBS_NDP_Tina_CG_QtrlyPerformance_Final[[#This Row],[EXT EXP]]</f>
        <v>1723000</v>
      </c>
      <c r="AU802" s="11" t="str">
        <f>IF(Table_PBS_SQL_DB2_PBSSQL_PBS_NDP_Tina_CG_QtrlyPerformance_Final[[#This Row],[Item_Code]]&gt;"300000", "Capital", "Recurrent")</f>
        <v>Recurrent</v>
      </c>
    </row>
    <row r="803" spans="1:47" x14ac:dyDescent="0.25">
      <c r="A803" t="s">
        <v>59</v>
      </c>
      <c r="B803" t="s">
        <v>1677</v>
      </c>
      <c r="C803" t="s">
        <v>31</v>
      </c>
      <c r="D803" t="s">
        <v>1031</v>
      </c>
      <c r="E803" t="s">
        <v>75</v>
      </c>
      <c r="F803" t="s">
        <v>1042</v>
      </c>
      <c r="G803" t="s">
        <v>31</v>
      </c>
      <c r="H803" t="s">
        <v>1678</v>
      </c>
      <c r="I803" t="s">
        <v>511</v>
      </c>
      <c r="J803" t="s">
        <v>1679</v>
      </c>
      <c r="K803" t="s">
        <v>61</v>
      </c>
      <c r="L803" t="s">
        <v>1680</v>
      </c>
      <c r="M803" t="s">
        <v>1683</v>
      </c>
      <c r="N803" t="s">
        <v>1684</v>
      </c>
      <c r="O803" t="s">
        <v>1085</v>
      </c>
      <c r="P803" t="s">
        <v>1086</v>
      </c>
      <c r="Q803" s="11">
        <v>0</v>
      </c>
      <c r="R803" s="11">
        <v>0</v>
      </c>
      <c r="S803" s="11">
        <v>0</v>
      </c>
      <c r="T803" s="11">
        <v>0</v>
      </c>
      <c r="U803" s="11">
        <v>178179000</v>
      </c>
      <c r="V803" s="11">
        <v>0</v>
      </c>
      <c r="W803" s="11">
        <v>178179000</v>
      </c>
      <c r="X803" s="11">
        <v>0</v>
      </c>
      <c r="Y803" s="11">
        <v>0</v>
      </c>
      <c r="Z803" s="11">
        <v>0</v>
      </c>
      <c r="AA803" s="11">
        <v>0</v>
      </c>
      <c r="AB803" s="11">
        <v>0</v>
      </c>
      <c r="AC803" s="11">
        <v>124089500</v>
      </c>
      <c r="AD803" s="11">
        <v>26000000</v>
      </c>
      <c r="AE803" s="11">
        <v>0</v>
      </c>
      <c r="AF803" s="11">
        <v>0</v>
      </c>
      <c r="AG803" s="11">
        <v>54089500</v>
      </c>
      <c r="AH803" s="11">
        <v>141379000</v>
      </c>
      <c r="AI803" s="11">
        <v>0</v>
      </c>
      <c r="AJ803" s="11">
        <v>0</v>
      </c>
      <c r="AK803" s="11">
        <v>0</v>
      </c>
      <c r="AL803" s="11">
        <v>10800000</v>
      </c>
      <c r="AM803" s="11">
        <v>0</v>
      </c>
      <c r="AN803" s="11">
        <v>0</v>
      </c>
      <c r="AO8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178179000</v>
      </c>
      <c r="AP8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178179000</v>
      </c>
      <c r="AR8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3" s="11">
        <f>Table_PBS_SQL_DB2_PBSSQL_PBS_NDP_Tina_CG_QtrlyPerformance_Final[[#This Row],[GOU REL]]+Table_PBS_SQL_DB2_PBSSQL_PBS_NDP_Tina_CG_QtrlyPerformance_Final[[#This Row],[EXT REL]]</f>
        <v>178179000</v>
      </c>
      <c r="AT803" s="11">
        <f>Table_PBS_SQL_DB2_PBSSQL_PBS_NDP_Tina_CG_QtrlyPerformance_Final[[#This Row],[GOU EXP]]+Table_PBS_SQL_DB2_PBSSQL_PBS_NDP_Tina_CG_QtrlyPerformance_Final[[#This Row],[EXT EXP]]</f>
        <v>178179000</v>
      </c>
      <c r="AU803" s="11" t="str">
        <f>IF(Table_PBS_SQL_DB2_PBSSQL_PBS_NDP_Tina_CG_QtrlyPerformance_Final[[#This Row],[Item_Code]]&gt;"300000", "Capital", "Recurrent")</f>
        <v>Recurrent</v>
      </c>
    </row>
    <row r="804" spans="1:47" x14ac:dyDescent="0.25">
      <c r="A804" t="s">
        <v>59</v>
      </c>
      <c r="B804" t="s">
        <v>1677</v>
      </c>
      <c r="C804" t="s">
        <v>31</v>
      </c>
      <c r="D804" t="s">
        <v>1031</v>
      </c>
      <c r="E804" t="s">
        <v>75</v>
      </c>
      <c r="F804" t="s">
        <v>1042</v>
      </c>
      <c r="G804" t="s">
        <v>31</v>
      </c>
      <c r="H804" t="s">
        <v>1678</v>
      </c>
      <c r="I804" t="s">
        <v>511</v>
      </c>
      <c r="J804" t="s">
        <v>1679</v>
      </c>
      <c r="K804" t="s">
        <v>61</v>
      </c>
      <c r="L804" t="s">
        <v>1680</v>
      </c>
      <c r="M804" t="s">
        <v>1683</v>
      </c>
      <c r="N804" t="s">
        <v>1684</v>
      </c>
      <c r="O804" t="s">
        <v>922</v>
      </c>
      <c r="P804" t="s">
        <v>923</v>
      </c>
      <c r="Q804" s="11">
        <v>0</v>
      </c>
      <c r="R804" s="11">
        <v>0</v>
      </c>
      <c r="S804" s="11">
        <v>0</v>
      </c>
      <c r="T804" s="11">
        <v>0</v>
      </c>
      <c r="U804" s="11">
        <v>261652000</v>
      </c>
      <c r="V804" s="11">
        <v>0</v>
      </c>
      <c r="W804" s="11">
        <v>261652000</v>
      </c>
      <c r="X804" s="11">
        <v>0</v>
      </c>
      <c r="Y804" s="11">
        <v>0</v>
      </c>
      <c r="Z804" s="11">
        <v>0</v>
      </c>
      <c r="AA804" s="11">
        <v>0</v>
      </c>
      <c r="AB804" s="11">
        <v>0</v>
      </c>
      <c r="AC804" s="11">
        <v>179540274</v>
      </c>
      <c r="AD804" s="11">
        <v>27335774</v>
      </c>
      <c r="AE804" s="11">
        <v>0</v>
      </c>
      <c r="AF804" s="11">
        <v>0</v>
      </c>
      <c r="AG804" s="11">
        <v>82111726</v>
      </c>
      <c r="AH804" s="11">
        <v>194566226</v>
      </c>
      <c r="AI804" s="11">
        <v>0</v>
      </c>
      <c r="AJ804" s="11">
        <v>0</v>
      </c>
      <c r="AK804" s="11">
        <v>0</v>
      </c>
      <c r="AL804" s="11">
        <v>39750000</v>
      </c>
      <c r="AM804" s="11">
        <v>0</v>
      </c>
      <c r="AN804" s="11">
        <v>0</v>
      </c>
      <c r="AO8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261652000</v>
      </c>
      <c r="AP8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261652000</v>
      </c>
      <c r="AR8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4" s="11">
        <f>Table_PBS_SQL_DB2_PBSSQL_PBS_NDP_Tina_CG_QtrlyPerformance_Final[[#This Row],[GOU REL]]+Table_PBS_SQL_DB2_PBSSQL_PBS_NDP_Tina_CG_QtrlyPerformance_Final[[#This Row],[EXT REL]]</f>
        <v>261652000</v>
      </c>
      <c r="AT804" s="11">
        <f>Table_PBS_SQL_DB2_PBSSQL_PBS_NDP_Tina_CG_QtrlyPerformance_Final[[#This Row],[GOU EXP]]+Table_PBS_SQL_DB2_PBSSQL_PBS_NDP_Tina_CG_QtrlyPerformance_Final[[#This Row],[EXT EXP]]</f>
        <v>261652000</v>
      </c>
      <c r="AU804" s="11" t="str">
        <f>IF(Table_PBS_SQL_DB2_PBSSQL_PBS_NDP_Tina_CG_QtrlyPerformance_Final[[#This Row],[Item_Code]]&gt;"300000", "Capital", "Recurrent")</f>
        <v>Recurrent</v>
      </c>
    </row>
    <row r="805" spans="1:47" x14ac:dyDescent="0.25">
      <c r="A805" t="s">
        <v>59</v>
      </c>
      <c r="B805" t="s">
        <v>1677</v>
      </c>
      <c r="C805" t="s">
        <v>31</v>
      </c>
      <c r="D805" t="s">
        <v>1031</v>
      </c>
      <c r="E805" t="s">
        <v>75</v>
      </c>
      <c r="F805" t="s">
        <v>1042</v>
      </c>
      <c r="G805" t="s">
        <v>31</v>
      </c>
      <c r="H805" t="s">
        <v>1678</v>
      </c>
      <c r="I805" t="s">
        <v>511</v>
      </c>
      <c r="J805" t="s">
        <v>1679</v>
      </c>
      <c r="K805" t="s">
        <v>61</v>
      </c>
      <c r="L805" t="s">
        <v>1680</v>
      </c>
      <c r="M805" t="s">
        <v>1685</v>
      </c>
      <c r="N805" t="s">
        <v>1686</v>
      </c>
      <c r="O805" t="s">
        <v>1122</v>
      </c>
      <c r="P805" t="s">
        <v>1123</v>
      </c>
      <c r="Q805" s="11">
        <v>0</v>
      </c>
      <c r="R805" s="11">
        <v>0</v>
      </c>
      <c r="S805" s="11">
        <v>0</v>
      </c>
      <c r="T805" s="11">
        <v>0</v>
      </c>
      <c r="U805" s="11">
        <v>2182000</v>
      </c>
      <c r="V805" s="11">
        <v>0</v>
      </c>
      <c r="W805" s="11">
        <v>2182000</v>
      </c>
      <c r="X805" s="11">
        <v>0</v>
      </c>
      <c r="Y805" s="11">
        <v>0</v>
      </c>
      <c r="Z805" s="11">
        <v>0</v>
      </c>
      <c r="AA805" s="11">
        <v>0</v>
      </c>
      <c r="AB805" s="11">
        <v>0</v>
      </c>
      <c r="AC805" s="11">
        <v>2182000</v>
      </c>
      <c r="AD805" s="11">
        <v>0</v>
      </c>
      <c r="AE805" s="11">
        <v>0</v>
      </c>
      <c r="AF805" s="11">
        <v>0</v>
      </c>
      <c r="AG805" s="11">
        <v>0</v>
      </c>
      <c r="AH805" s="11">
        <v>2182000</v>
      </c>
      <c r="AI805" s="11">
        <v>0</v>
      </c>
      <c r="AJ805" s="11">
        <v>0</v>
      </c>
      <c r="AK805" s="11">
        <v>0</v>
      </c>
      <c r="AL805" s="11">
        <v>0</v>
      </c>
      <c r="AM805" s="11">
        <v>0</v>
      </c>
      <c r="AN805" s="11">
        <v>0</v>
      </c>
      <c r="AO8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2182000</v>
      </c>
      <c r="AP8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2182000</v>
      </c>
      <c r="AR8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5" s="11">
        <f>Table_PBS_SQL_DB2_PBSSQL_PBS_NDP_Tina_CG_QtrlyPerformance_Final[[#This Row],[GOU REL]]+Table_PBS_SQL_DB2_PBSSQL_PBS_NDP_Tina_CG_QtrlyPerformance_Final[[#This Row],[EXT REL]]</f>
        <v>2182000</v>
      </c>
      <c r="AT805" s="11">
        <f>Table_PBS_SQL_DB2_PBSSQL_PBS_NDP_Tina_CG_QtrlyPerformance_Final[[#This Row],[GOU EXP]]+Table_PBS_SQL_DB2_PBSSQL_PBS_NDP_Tina_CG_QtrlyPerformance_Final[[#This Row],[EXT EXP]]</f>
        <v>2182000</v>
      </c>
      <c r="AU805" s="11" t="str">
        <f>IF(Table_PBS_SQL_DB2_PBSSQL_PBS_NDP_Tina_CG_QtrlyPerformance_Final[[#This Row],[Item_Code]]&gt;"300000", "Capital", "Recurrent")</f>
        <v>Recurrent</v>
      </c>
    </row>
    <row r="806" spans="1:47" x14ac:dyDescent="0.25">
      <c r="A806" t="s">
        <v>59</v>
      </c>
      <c r="B806" t="s">
        <v>1677</v>
      </c>
      <c r="C806" t="s">
        <v>31</v>
      </c>
      <c r="D806" t="s">
        <v>1031</v>
      </c>
      <c r="E806" t="s">
        <v>75</v>
      </c>
      <c r="F806" t="s">
        <v>1042</v>
      </c>
      <c r="G806" t="s">
        <v>31</v>
      </c>
      <c r="H806" t="s">
        <v>1678</v>
      </c>
      <c r="I806" t="s">
        <v>511</v>
      </c>
      <c r="J806" t="s">
        <v>1679</v>
      </c>
      <c r="K806" t="s">
        <v>61</v>
      </c>
      <c r="L806" t="s">
        <v>1680</v>
      </c>
      <c r="M806" t="s">
        <v>1685</v>
      </c>
      <c r="N806" t="s">
        <v>1686</v>
      </c>
      <c r="O806" t="s">
        <v>1180</v>
      </c>
      <c r="P806" t="s">
        <v>1181</v>
      </c>
      <c r="Q806" s="11">
        <v>0</v>
      </c>
      <c r="R806" s="11">
        <v>0</v>
      </c>
      <c r="S806" s="11">
        <v>0</v>
      </c>
      <c r="T806" s="11">
        <v>0</v>
      </c>
      <c r="U806" s="11">
        <v>2141574000</v>
      </c>
      <c r="V806" s="11">
        <v>0</v>
      </c>
      <c r="W806" s="11">
        <v>2141574000</v>
      </c>
      <c r="X806" s="11">
        <v>0</v>
      </c>
      <c r="Y806" s="11">
        <v>1500000000</v>
      </c>
      <c r="Z806" s="11">
        <v>1147500000</v>
      </c>
      <c r="AA806" s="11">
        <v>0</v>
      </c>
      <c r="AB806" s="11">
        <v>0</v>
      </c>
      <c r="AC806" s="11">
        <v>641574000</v>
      </c>
      <c r="AD806" s="11">
        <v>264370264</v>
      </c>
      <c r="AE806" s="11">
        <v>0</v>
      </c>
      <c r="AF806" s="11">
        <v>0</v>
      </c>
      <c r="AG806" s="11">
        <v>0</v>
      </c>
      <c r="AH806" s="11">
        <v>630548886</v>
      </c>
      <c r="AI806" s="11">
        <v>0</v>
      </c>
      <c r="AJ806" s="11">
        <v>0</v>
      </c>
      <c r="AK806" s="11">
        <v>0</v>
      </c>
      <c r="AL806" s="11">
        <v>99154850</v>
      </c>
      <c r="AM806" s="11">
        <v>0</v>
      </c>
      <c r="AN806" s="11">
        <v>0</v>
      </c>
      <c r="AO8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2141574000</v>
      </c>
      <c r="AP8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2141574000</v>
      </c>
      <c r="AR8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6" s="11">
        <f>Table_PBS_SQL_DB2_PBSSQL_PBS_NDP_Tina_CG_QtrlyPerformance_Final[[#This Row],[GOU REL]]+Table_PBS_SQL_DB2_PBSSQL_PBS_NDP_Tina_CG_QtrlyPerformance_Final[[#This Row],[EXT REL]]</f>
        <v>2141574000</v>
      </c>
      <c r="AT806" s="11">
        <f>Table_PBS_SQL_DB2_PBSSQL_PBS_NDP_Tina_CG_QtrlyPerformance_Final[[#This Row],[GOU EXP]]+Table_PBS_SQL_DB2_PBSSQL_PBS_NDP_Tina_CG_QtrlyPerformance_Final[[#This Row],[EXT EXP]]</f>
        <v>2141574000</v>
      </c>
      <c r="AU806" s="11" t="str">
        <f>IF(Table_PBS_SQL_DB2_PBSSQL_PBS_NDP_Tina_CG_QtrlyPerformance_Final[[#This Row],[Item_Code]]&gt;"300000", "Capital", "Recurrent")</f>
        <v>Recurrent</v>
      </c>
    </row>
    <row r="807" spans="1:47" x14ac:dyDescent="0.25">
      <c r="A807" t="s">
        <v>59</v>
      </c>
      <c r="B807" t="s">
        <v>1677</v>
      </c>
      <c r="C807" t="s">
        <v>31</v>
      </c>
      <c r="D807" t="s">
        <v>1031</v>
      </c>
      <c r="E807" t="s">
        <v>75</v>
      </c>
      <c r="F807" t="s">
        <v>1042</v>
      </c>
      <c r="G807" t="s">
        <v>31</v>
      </c>
      <c r="H807" t="s">
        <v>1678</v>
      </c>
      <c r="I807" t="s">
        <v>305</v>
      </c>
      <c r="J807" t="s">
        <v>1689</v>
      </c>
      <c r="K807" t="s">
        <v>1690</v>
      </c>
      <c r="L807" t="s">
        <v>1691</v>
      </c>
      <c r="M807" t="s">
        <v>1683</v>
      </c>
      <c r="N807" t="s">
        <v>1684</v>
      </c>
      <c r="O807" t="s">
        <v>1004</v>
      </c>
      <c r="P807" t="s">
        <v>868</v>
      </c>
      <c r="Q807" s="11">
        <v>0</v>
      </c>
      <c r="R807" s="11">
        <v>0</v>
      </c>
      <c r="S807" s="11">
        <v>0</v>
      </c>
      <c r="T807" s="11">
        <v>0</v>
      </c>
      <c r="U807" s="11">
        <v>97000000</v>
      </c>
      <c r="V807" s="11">
        <v>0</v>
      </c>
      <c r="W807" s="11">
        <v>97000000</v>
      </c>
      <c r="X807" s="11">
        <v>0</v>
      </c>
      <c r="Y807" s="11">
        <v>0</v>
      </c>
      <c r="Z807" s="11">
        <v>0</v>
      </c>
      <c r="AA807" s="11">
        <v>0</v>
      </c>
      <c r="AB807" s="11">
        <v>0</v>
      </c>
      <c r="AC807" s="11">
        <v>50000000</v>
      </c>
      <c r="AD807" s="11">
        <v>50000000</v>
      </c>
      <c r="AE807" s="11">
        <v>0</v>
      </c>
      <c r="AF807" s="11">
        <v>0</v>
      </c>
      <c r="AG807" s="11">
        <v>0</v>
      </c>
      <c r="AH807" s="11">
        <v>0</v>
      </c>
      <c r="AI807" s="11">
        <v>0</v>
      </c>
      <c r="AJ807" s="11">
        <v>0</v>
      </c>
      <c r="AK807" s="11">
        <v>0</v>
      </c>
      <c r="AL807" s="11">
        <v>0</v>
      </c>
      <c r="AM807" s="11">
        <v>0</v>
      </c>
      <c r="AN807" s="11">
        <v>0</v>
      </c>
      <c r="AO8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8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8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7" s="11">
        <f>Table_PBS_SQL_DB2_PBSSQL_PBS_NDP_Tina_CG_QtrlyPerformance_Final[[#This Row],[GOU REL]]+Table_PBS_SQL_DB2_PBSSQL_PBS_NDP_Tina_CG_QtrlyPerformance_Final[[#This Row],[EXT REL]]</f>
        <v>50000000</v>
      </c>
      <c r="AT807" s="11">
        <f>Table_PBS_SQL_DB2_PBSSQL_PBS_NDP_Tina_CG_QtrlyPerformance_Final[[#This Row],[GOU EXP]]+Table_PBS_SQL_DB2_PBSSQL_PBS_NDP_Tina_CG_QtrlyPerformance_Final[[#This Row],[EXT EXP]]</f>
        <v>50000000</v>
      </c>
      <c r="AU807" s="11" t="str">
        <f>IF(Table_PBS_SQL_DB2_PBSSQL_PBS_NDP_Tina_CG_QtrlyPerformance_Final[[#This Row],[Item_Code]]&gt;"300000", "Capital", "Recurrent")</f>
        <v>Recurrent</v>
      </c>
    </row>
    <row r="808" spans="1:47" x14ac:dyDescent="0.25">
      <c r="A808" t="s">
        <v>694</v>
      </c>
      <c r="B808" t="s">
        <v>1876</v>
      </c>
      <c r="C808" t="s">
        <v>676</v>
      </c>
      <c r="D808" t="s">
        <v>990</v>
      </c>
      <c r="E808" t="s">
        <v>31</v>
      </c>
      <c r="F808" t="s">
        <v>991</v>
      </c>
      <c r="G808" t="s">
        <v>31</v>
      </c>
      <c r="H808" t="s">
        <v>1602</v>
      </c>
      <c r="I808" t="s">
        <v>493</v>
      </c>
      <c r="J808" t="s">
        <v>864</v>
      </c>
      <c r="K808" t="s">
        <v>696</v>
      </c>
      <c r="L808" t="s">
        <v>1877</v>
      </c>
      <c r="M808" t="s">
        <v>866</v>
      </c>
      <c r="N808" t="s">
        <v>867</v>
      </c>
      <c r="O808" t="s">
        <v>996</v>
      </c>
      <c r="P808" t="s">
        <v>997</v>
      </c>
      <c r="Q808" s="11">
        <v>800000000</v>
      </c>
      <c r="R808" s="11">
        <v>0</v>
      </c>
      <c r="S808" s="11">
        <v>0</v>
      </c>
      <c r="T808" s="11">
        <v>0</v>
      </c>
      <c r="U808" s="11">
        <v>1967727183</v>
      </c>
      <c r="V808" s="11">
        <v>0</v>
      </c>
      <c r="W808" s="11">
        <v>1167727183</v>
      </c>
      <c r="X808" s="11">
        <v>0</v>
      </c>
      <c r="Y808" s="11">
        <v>0</v>
      </c>
      <c r="Z808" s="11">
        <v>0</v>
      </c>
      <c r="AA808" s="11">
        <v>0</v>
      </c>
      <c r="AB808" s="11">
        <v>0</v>
      </c>
      <c r="AC808" s="11">
        <v>150000000</v>
      </c>
      <c r="AD808" s="11">
        <v>52440420</v>
      </c>
      <c r="AE808" s="11">
        <v>0</v>
      </c>
      <c r="AF808" s="11">
        <v>0</v>
      </c>
      <c r="AG808" s="11">
        <v>335557032</v>
      </c>
      <c r="AH808" s="11">
        <v>268029622</v>
      </c>
      <c r="AI808" s="11">
        <v>0</v>
      </c>
      <c r="AJ808" s="11">
        <v>0</v>
      </c>
      <c r="AK808" s="11">
        <v>1482170151</v>
      </c>
      <c r="AL808" s="11">
        <v>1624673551</v>
      </c>
      <c r="AM808" s="11">
        <v>0</v>
      </c>
      <c r="AN808" s="11">
        <v>0</v>
      </c>
      <c r="AO8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1967727183</v>
      </c>
      <c r="AP8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1945143593</v>
      </c>
      <c r="AR8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8" s="11">
        <f>Table_PBS_SQL_DB2_PBSSQL_PBS_NDP_Tina_CG_QtrlyPerformance_Final[[#This Row],[GOU REL]]+Table_PBS_SQL_DB2_PBSSQL_PBS_NDP_Tina_CG_QtrlyPerformance_Final[[#This Row],[EXT REL]]</f>
        <v>1967727183</v>
      </c>
      <c r="AT808" s="11">
        <f>Table_PBS_SQL_DB2_PBSSQL_PBS_NDP_Tina_CG_QtrlyPerformance_Final[[#This Row],[GOU EXP]]+Table_PBS_SQL_DB2_PBSSQL_PBS_NDP_Tina_CG_QtrlyPerformance_Final[[#This Row],[EXT EXP]]</f>
        <v>1945143593</v>
      </c>
      <c r="AU808" s="11" t="str">
        <f>IF(Table_PBS_SQL_DB2_PBSSQL_PBS_NDP_Tina_CG_QtrlyPerformance_Final[[#This Row],[Item_Code]]&gt;"300000", "Capital", "Recurrent")</f>
        <v>Recurrent</v>
      </c>
    </row>
    <row r="809" spans="1:47" x14ac:dyDescent="0.25">
      <c r="A809" t="s">
        <v>694</v>
      </c>
      <c r="B809" t="s">
        <v>1876</v>
      </c>
      <c r="C809" t="s">
        <v>676</v>
      </c>
      <c r="D809" t="s">
        <v>990</v>
      </c>
      <c r="E809" t="s">
        <v>31</v>
      </c>
      <c r="F809" t="s">
        <v>991</v>
      </c>
      <c r="G809" t="s">
        <v>31</v>
      </c>
      <c r="H809" t="s">
        <v>1602</v>
      </c>
      <c r="I809" t="s">
        <v>493</v>
      </c>
      <c r="J809" t="s">
        <v>864</v>
      </c>
      <c r="K809" t="s">
        <v>696</v>
      </c>
      <c r="L809" t="s">
        <v>1877</v>
      </c>
      <c r="M809" t="s">
        <v>866</v>
      </c>
      <c r="N809" t="s">
        <v>867</v>
      </c>
      <c r="O809" t="s">
        <v>1011</v>
      </c>
      <c r="P809" t="s">
        <v>1012</v>
      </c>
      <c r="Q809" s="11">
        <v>0</v>
      </c>
      <c r="R809" s="11">
        <v>0</v>
      </c>
      <c r="S809" s="11">
        <v>0</v>
      </c>
      <c r="T809" s="11">
        <v>0</v>
      </c>
      <c r="U809" s="11">
        <v>1843400000</v>
      </c>
      <c r="V809" s="11">
        <v>0</v>
      </c>
      <c r="W809" s="11">
        <v>1843400000</v>
      </c>
      <c r="X809" s="11">
        <v>0</v>
      </c>
      <c r="Y809" s="11">
        <v>0</v>
      </c>
      <c r="Z809" s="11">
        <v>0</v>
      </c>
      <c r="AA809" s="11">
        <v>0</v>
      </c>
      <c r="AB809" s="11">
        <v>0</v>
      </c>
      <c r="AC809" s="11">
        <v>465125876</v>
      </c>
      <c r="AD809" s="11">
        <v>26845991</v>
      </c>
      <c r="AE809" s="11">
        <v>0</v>
      </c>
      <c r="AF809" s="11">
        <v>0</v>
      </c>
      <c r="AG809" s="11">
        <v>0</v>
      </c>
      <c r="AH809" s="11">
        <v>0</v>
      </c>
      <c r="AI809" s="11">
        <v>0</v>
      </c>
      <c r="AJ809" s="11">
        <v>0</v>
      </c>
      <c r="AK809" s="11">
        <v>1378274124</v>
      </c>
      <c r="AL809" s="11">
        <v>1556719048</v>
      </c>
      <c r="AM809" s="11">
        <v>0</v>
      </c>
      <c r="AN809" s="11">
        <v>0</v>
      </c>
      <c r="AO8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1843400000</v>
      </c>
      <c r="AP8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1583565039</v>
      </c>
      <c r="AR8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09" s="11">
        <f>Table_PBS_SQL_DB2_PBSSQL_PBS_NDP_Tina_CG_QtrlyPerformance_Final[[#This Row],[GOU REL]]+Table_PBS_SQL_DB2_PBSSQL_PBS_NDP_Tina_CG_QtrlyPerformance_Final[[#This Row],[EXT REL]]</f>
        <v>1843400000</v>
      </c>
      <c r="AT809" s="11">
        <f>Table_PBS_SQL_DB2_PBSSQL_PBS_NDP_Tina_CG_QtrlyPerformance_Final[[#This Row],[GOU EXP]]+Table_PBS_SQL_DB2_PBSSQL_PBS_NDP_Tina_CG_QtrlyPerformance_Final[[#This Row],[EXT EXP]]</f>
        <v>1583565039</v>
      </c>
      <c r="AU809" s="11" t="str">
        <f>IF(Table_PBS_SQL_DB2_PBSSQL_PBS_NDP_Tina_CG_QtrlyPerformance_Final[[#This Row],[Item_Code]]&gt;"300000", "Capital", "Recurrent")</f>
        <v>Recurrent</v>
      </c>
    </row>
    <row r="810" spans="1:47" x14ac:dyDescent="0.25">
      <c r="A810" t="s">
        <v>694</v>
      </c>
      <c r="B810" t="s">
        <v>1876</v>
      </c>
      <c r="C810" t="s">
        <v>676</v>
      </c>
      <c r="D810" t="s">
        <v>990</v>
      </c>
      <c r="E810" t="s">
        <v>31</v>
      </c>
      <c r="F810" t="s">
        <v>991</v>
      </c>
      <c r="G810" t="s">
        <v>31</v>
      </c>
      <c r="H810" t="s">
        <v>1602</v>
      </c>
      <c r="I810" t="s">
        <v>493</v>
      </c>
      <c r="J810" t="s">
        <v>864</v>
      </c>
      <c r="K810" t="s">
        <v>696</v>
      </c>
      <c r="L810" t="s">
        <v>1877</v>
      </c>
      <c r="M810" t="s">
        <v>866</v>
      </c>
      <c r="N810" t="s">
        <v>867</v>
      </c>
      <c r="O810" t="s">
        <v>1085</v>
      </c>
      <c r="P810" t="s">
        <v>1086</v>
      </c>
      <c r="Q810" s="11">
        <v>0</v>
      </c>
      <c r="R810" s="11">
        <v>0</v>
      </c>
      <c r="S810" s="11">
        <v>0</v>
      </c>
      <c r="T810" s="11">
        <v>0</v>
      </c>
      <c r="U810" s="11">
        <v>30000000</v>
      </c>
      <c r="V810" s="11">
        <v>0</v>
      </c>
      <c r="W810" s="11">
        <v>30000000</v>
      </c>
      <c r="X810" s="11">
        <v>0</v>
      </c>
      <c r="Y810" s="11">
        <v>0</v>
      </c>
      <c r="Z810" s="11">
        <v>0</v>
      </c>
      <c r="AA810" s="11">
        <v>0</v>
      </c>
      <c r="AB810" s="11">
        <v>0</v>
      </c>
      <c r="AC810" s="11">
        <v>11000000</v>
      </c>
      <c r="AD810" s="11">
        <v>10658144</v>
      </c>
      <c r="AE810" s="11">
        <v>0</v>
      </c>
      <c r="AF810" s="11">
        <v>0</v>
      </c>
      <c r="AG810" s="11">
        <v>0</v>
      </c>
      <c r="AH810" s="11">
        <v>0</v>
      </c>
      <c r="AI810" s="11">
        <v>0</v>
      </c>
      <c r="AJ810" s="11">
        <v>0</v>
      </c>
      <c r="AK810" s="11">
        <v>19000000</v>
      </c>
      <c r="AL810" s="11">
        <v>3499999</v>
      </c>
      <c r="AM810" s="11">
        <v>0</v>
      </c>
      <c r="AN810" s="11">
        <v>0</v>
      </c>
      <c r="AO8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8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14158143</v>
      </c>
      <c r="AR8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0" s="11">
        <f>Table_PBS_SQL_DB2_PBSSQL_PBS_NDP_Tina_CG_QtrlyPerformance_Final[[#This Row],[GOU REL]]+Table_PBS_SQL_DB2_PBSSQL_PBS_NDP_Tina_CG_QtrlyPerformance_Final[[#This Row],[EXT REL]]</f>
        <v>30000000</v>
      </c>
      <c r="AT810" s="11">
        <f>Table_PBS_SQL_DB2_PBSSQL_PBS_NDP_Tina_CG_QtrlyPerformance_Final[[#This Row],[GOU EXP]]+Table_PBS_SQL_DB2_PBSSQL_PBS_NDP_Tina_CG_QtrlyPerformance_Final[[#This Row],[EXT EXP]]</f>
        <v>14158143</v>
      </c>
      <c r="AU810" s="11" t="str">
        <f>IF(Table_PBS_SQL_DB2_PBSSQL_PBS_NDP_Tina_CG_QtrlyPerformance_Final[[#This Row],[Item_Code]]&gt;"300000", "Capital", "Recurrent")</f>
        <v>Recurrent</v>
      </c>
    </row>
    <row r="811" spans="1:47" x14ac:dyDescent="0.25">
      <c r="A811" t="s">
        <v>694</v>
      </c>
      <c r="B811" t="s">
        <v>1876</v>
      </c>
      <c r="C811" t="s">
        <v>676</v>
      </c>
      <c r="D811" t="s">
        <v>990</v>
      </c>
      <c r="E811" t="s">
        <v>31</v>
      </c>
      <c r="F811" t="s">
        <v>991</v>
      </c>
      <c r="G811" t="s">
        <v>31</v>
      </c>
      <c r="H811" t="s">
        <v>1602</v>
      </c>
      <c r="I811" t="s">
        <v>493</v>
      </c>
      <c r="J811" t="s">
        <v>864</v>
      </c>
      <c r="K811" t="s">
        <v>696</v>
      </c>
      <c r="L811" t="s">
        <v>1877</v>
      </c>
      <c r="M811" t="s">
        <v>866</v>
      </c>
      <c r="N811" t="s">
        <v>867</v>
      </c>
      <c r="O811" t="s">
        <v>957</v>
      </c>
      <c r="P811" t="s">
        <v>958</v>
      </c>
      <c r="Q811" s="11">
        <v>0</v>
      </c>
      <c r="R811" s="11">
        <v>0</v>
      </c>
      <c r="S811" s="11">
        <v>0</v>
      </c>
      <c r="T811" s="11">
        <v>0</v>
      </c>
      <c r="U811" s="11">
        <v>394241313</v>
      </c>
      <c r="V811" s="11">
        <v>0</v>
      </c>
      <c r="W811" s="11">
        <v>394241313</v>
      </c>
      <c r="X811" s="11">
        <v>0</v>
      </c>
      <c r="Y811" s="11">
        <v>0</v>
      </c>
      <c r="Z811" s="11">
        <v>0</v>
      </c>
      <c r="AA811" s="11">
        <v>0</v>
      </c>
      <c r="AB811" s="11">
        <v>0</v>
      </c>
      <c r="AC811" s="11">
        <v>100000000</v>
      </c>
      <c r="AD811" s="11">
        <v>70827376</v>
      </c>
      <c r="AE811" s="11">
        <v>0</v>
      </c>
      <c r="AF811" s="11">
        <v>0</v>
      </c>
      <c r="AG811" s="11">
        <v>0</v>
      </c>
      <c r="AH811" s="11">
        <v>70827376</v>
      </c>
      <c r="AI811" s="11">
        <v>0</v>
      </c>
      <c r="AJ811" s="11">
        <v>0</v>
      </c>
      <c r="AK811" s="11">
        <v>294241313</v>
      </c>
      <c r="AL811" s="11">
        <v>196057000</v>
      </c>
      <c r="AM811" s="11">
        <v>0</v>
      </c>
      <c r="AN811" s="11">
        <v>0</v>
      </c>
      <c r="AO8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394241313</v>
      </c>
      <c r="AP8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337711752</v>
      </c>
      <c r="AR8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1" s="11">
        <f>Table_PBS_SQL_DB2_PBSSQL_PBS_NDP_Tina_CG_QtrlyPerformance_Final[[#This Row],[GOU REL]]+Table_PBS_SQL_DB2_PBSSQL_PBS_NDP_Tina_CG_QtrlyPerformance_Final[[#This Row],[EXT REL]]</f>
        <v>394241313</v>
      </c>
      <c r="AT811" s="11">
        <f>Table_PBS_SQL_DB2_PBSSQL_PBS_NDP_Tina_CG_QtrlyPerformance_Final[[#This Row],[GOU EXP]]+Table_PBS_SQL_DB2_PBSSQL_PBS_NDP_Tina_CG_QtrlyPerformance_Final[[#This Row],[EXT EXP]]</f>
        <v>337711752</v>
      </c>
      <c r="AU811" s="11" t="str">
        <f>IF(Table_PBS_SQL_DB2_PBSSQL_PBS_NDP_Tina_CG_QtrlyPerformance_Final[[#This Row],[Item_Code]]&gt;"300000", "Capital", "Recurrent")</f>
        <v>Capital</v>
      </c>
    </row>
    <row r="812" spans="1:47" x14ac:dyDescent="0.25">
      <c r="A812" t="s">
        <v>578</v>
      </c>
      <c r="B812" t="s">
        <v>579</v>
      </c>
      <c r="C812" t="s">
        <v>491</v>
      </c>
      <c r="D812" t="s">
        <v>861</v>
      </c>
      <c r="E812" t="s">
        <v>75</v>
      </c>
      <c r="F812" t="s">
        <v>943</v>
      </c>
      <c r="G812" t="s">
        <v>97</v>
      </c>
      <c r="H812" t="s">
        <v>1695</v>
      </c>
      <c r="I812" t="s">
        <v>493</v>
      </c>
      <c r="J812" t="s">
        <v>1389</v>
      </c>
      <c r="K812" t="s">
        <v>1696</v>
      </c>
      <c r="L812" t="s">
        <v>1697</v>
      </c>
      <c r="M812" t="s">
        <v>1044</v>
      </c>
      <c r="N812" t="s">
        <v>1045</v>
      </c>
      <c r="O812" t="s">
        <v>1516</v>
      </c>
      <c r="P812" t="s">
        <v>1517</v>
      </c>
      <c r="Q812" s="11">
        <v>0</v>
      </c>
      <c r="R812" s="11">
        <v>0</v>
      </c>
      <c r="S812" s="11">
        <v>0</v>
      </c>
      <c r="T812" s="11">
        <v>0</v>
      </c>
      <c r="U812" s="11">
        <v>1769175730</v>
      </c>
      <c r="V812" s="11">
        <v>0</v>
      </c>
      <c r="W812" s="11">
        <v>1769175730</v>
      </c>
      <c r="X812" s="11">
        <v>0</v>
      </c>
      <c r="Y812" s="11">
        <v>0</v>
      </c>
      <c r="Z812" s="11">
        <v>0</v>
      </c>
      <c r="AA812" s="11">
        <v>0</v>
      </c>
      <c r="AB812" s="11">
        <v>0</v>
      </c>
      <c r="AC812" s="11">
        <v>700000000</v>
      </c>
      <c r="AD812" s="11">
        <v>0</v>
      </c>
      <c r="AE812" s="11">
        <v>0</v>
      </c>
      <c r="AF812" s="11">
        <v>0</v>
      </c>
      <c r="AG812" s="11">
        <v>500515467</v>
      </c>
      <c r="AH812" s="11">
        <v>563477421</v>
      </c>
      <c r="AI812" s="11">
        <v>0</v>
      </c>
      <c r="AJ812" s="11">
        <v>0</v>
      </c>
      <c r="AK812" s="11">
        <v>568660263</v>
      </c>
      <c r="AL812" s="11">
        <v>1205698308</v>
      </c>
      <c r="AM812" s="11">
        <v>0</v>
      </c>
      <c r="AN812" s="11">
        <v>0</v>
      </c>
      <c r="AO8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1769175730</v>
      </c>
      <c r="AP8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1769175729</v>
      </c>
      <c r="AR8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2" s="11">
        <f>Table_PBS_SQL_DB2_PBSSQL_PBS_NDP_Tina_CG_QtrlyPerformance_Final[[#This Row],[GOU REL]]+Table_PBS_SQL_DB2_PBSSQL_PBS_NDP_Tina_CG_QtrlyPerformance_Final[[#This Row],[EXT REL]]</f>
        <v>1769175730</v>
      </c>
      <c r="AT812" s="11">
        <f>Table_PBS_SQL_DB2_PBSSQL_PBS_NDP_Tina_CG_QtrlyPerformance_Final[[#This Row],[GOU EXP]]+Table_PBS_SQL_DB2_PBSSQL_PBS_NDP_Tina_CG_QtrlyPerformance_Final[[#This Row],[EXT EXP]]</f>
        <v>1769175729</v>
      </c>
      <c r="AU812" s="11" t="str">
        <f>IF(Table_PBS_SQL_DB2_PBSSQL_PBS_NDP_Tina_CG_QtrlyPerformance_Final[[#This Row],[Item_Code]]&gt;"300000", "Capital", "Recurrent")</f>
        <v>Capital</v>
      </c>
    </row>
    <row r="813" spans="1:47" x14ac:dyDescent="0.25">
      <c r="A813" t="s">
        <v>578</v>
      </c>
      <c r="B813" t="s">
        <v>579</v>
      </c>
      <c r="C813" t="s">
        <v>491</v>
      </c>
      <c r="D813" t="s">
        <v>861</v>
      </c>
      <c r="E813" t="s">
        <v>75</v>
      </c>
      <c r="F813" t="s">
        <v>943</v>
      </c>
      <c r="G813" t="s">
        <v>97</v>
      </c>
      <c r="H813" t="s">
        <v>1695</v>
      </c>
      <c r="I813" t="s">
        <v>493</v>
      </c>
      <c r="J813" t="s">
        <v>1389</v>
      </c>
      <c r="K813" t="s">
        <v>1696</v>
      </c>
      <c r="L813" t="s">
        <v>1697</v>
      </c>
      <c r="M813" t="s">
        <v>1044</v>
      </c>
      <c r="N813" t="s">
        <v>1045</v>
      </c>
      <c r="O813" t="s">
        <v>1626</v>
      </c>
      <c r="P813" t="s">
        <v>1627</v>
      </c>
      <c r="Q813" s="11">
        <v>0</v>
      </c>
      <c r="R813" s="11">
        <v>0</v>
      </c>
      <c r="S813" s="11">
        <v>0</v>
      </c>
      <c r="T813" s="11">
        <v>0</v>
      </c>
      <c r="U813" s="11">
        <v>2012104640</v>
      </c>
      <c r="V813" s="11">
        <v>0</v>
      </c>
      <c r="W813" s="11">
        <v>2012104640</v>
      </c>
      <c r="X813" s="11">
        <v>0</v>
      </c>
      <c r="Y813" s="11">
        <v>0</v>
      </c>
      <c r="Z813" s="11">
        <v>0</v>
      </c>
      <c r="AA813" s="11">
        <v>0</v>
      </c>
      <c r="AB813" s="11">
        <v>0</v>
      </c>
      <c r="AC813" s="11">
        <v>900000000</v>
      </c>
      <c r="AD813" s="11">
        <v>0</v>
      </c>
      <c r="AE813" s="11">
        <v>0</v>
      </c>
      <c r="AF813" s="11">
        <v>0</v>
      </c>
      <c r="AG813" s="11">
        <v>500000000</v>
      </c>
      <c r="AH813" s="11">
        <v>312678068</v>
      </c>
      <c r="AI813" s="11">
        <v>0</v>
      </c>
      <c r="AJ813" s="11">
        <v>0</v>
      </c>
      <c r="AK813" s="11">
        <v>612104640</v>
      </c>
      <c r="AL813" s="11">
        <v>1699426574</v>
      </c>
      <c r="AM813" s="11">
        <v>0</v>
      </c>
      <c r="AN813" s="11">
        <v>0</v>
      </c>
      <c r="AO8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2012104640</v>
      </c>
      <c r="AP8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2012104642</v>
      </c>
      <c r="AR8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3" s="11">
        <f>Table_PBS_SQL_DB2_PBSSQL_PBS_NDP_Tina_CG_QtrlyPerformance_Final[[#This Row],[GOU REL]]+Table_PBS_SQL_DB2_PBSSQL_PBS_NDP_Tina_CG_QtrlyPerformance_Final[[#This Row],[EXT REL]]</f>
        <v>2012104640</v>
      </c>
      <c r="AT813" s="11">
        <f>Table_PBS_SQL_DB2_PBSSQL_PBS_NDP_Tina_CG_QtrlyPerformance_Final[[#This Row],[GOU EXP]]+Table_PBS_SQL_DB2_PBSSQL_PBS_NDP_Tina_CG_QtrlyPerformance_Final[[#This Row],[EXT EXP]]</f>
        <v>2012104642</v>
      </c>
      <c r="AU813" s="11" t="str">
        <f>IF(Table_PBS_SQL_DB2_PBSSQL_PBS_NDP_Tina_CG_QtrlyPerformance_Final[[#This Row],[Item_Code]]&gt;"300000", "Capital", "Recurrent")</f>
        <v>Capital</v>
      </c>
    </row>
    <row r="814" spans="1:47" x14ac:dyDescent="0.25">
      <c r="A814" t="s">
        <v>1890</v>
      </c>
      <c r="B814" t="s">
        <v>1891</v>
      </c>
      <c r="C814" t="s">
        <v>475</v>
      </c>
      <c r="D814" t="s">
        <v>951</v>
      </c>
      <c r="E814" t="s">
        <v>87</v>
      </c>
      <c r="F814" t="s">
        <v>952</v>
      </c>
      <c r="G814" t="s">
        <v>31</v>
      </c>
      <c r="H814" t="s">
        <v>1892</v>
      </c>
      <c r="I814" t="s">
        <v>467</v>
      </c>
      <c r="J814" t="s">
        <v>864</v>
      </c>
      <c r="K814" t="s">
        <v>1893</v>
      </c>
      <c r="L814" t="s">
        <v>1894</v>
      </c>
      <c r="M814" t="s">
        <v>866</v>
      </c>
      <c r="N814" t="s">
        <v>867</v>
      </c>
      <c r="O814" t="s">
        <v>934</v>
      </c>
      <c r="P814" t="s">
        <v>935</v>
      </c>
      <c r="Q814" s="11">
        <v>0</v>
      </c>
      <c r="R814" s="11">
        <v>0</v>
      </c>
      <c r="S814" s="11">
        <v>0</v>
      </c>
      <c r="T814" s="11">
        <v>0</v>
      </c>
      <c r="U814" s="11">
        <v>626311143</v>
      </c>
      <c r="V814" s="11">
        <v>0</v>
      </c>
      <c r="W814" s="11">
        <v>626311143</v>
      </c>
      <c r="X814" s="11">
        <v>0</v>
      </c>
      <c r="Y814" s="11">
        <v>0</v>
      </c>
      <c r="Z814" s="11">
        <v>0</v>
      </c>
      <c r="AA814" s="11">
        <v>0</v>
      </c>
      <c r="AB814" s="11">
        <v>0</v>
      </c>
      <c r="AC814" s="11">
        <v>426844428</v>
      </c>
      <c r="AD814" s="11">
        <v>0</v>
      </c>
      <c r="AE814" s="11">
        <v>0</v>
      </c>
      <c r="AF814" s="11">
        <v>0</v>
      </c>
      <c r="AG814" s="11">
        <v>0</v>
      </c>
      <c r="AH814" s="11">
        <v>0</v>
      </c>
      <c r="AI814" s="11">
        <v>0</v>
      </c>
      <c r="AJ814" s="11">
        <v>0</v>
      </c>
      <c r="AK814" s="11">
        <v>199466715</v>
      </c>
      <c r="AL814" s="11">
        <v>626311142</v>
      </c>
      <c r="AM814" s="11">
        <v>0</v>
      </c>
      <c r="AN814" s="11">
        <v>0</v>
      </c>
      <c r="AO8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626311143</v>
      </c>
      <c r="AP8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626311142</v>
      </c>
      <c r="AR8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4" s="11">
        <f>Table_PBS_SQL_DB2_PBSSQL_PBS_NDP_Tina_CG_QtrlyPerformance_Final[[#This Row],[GOU REL]]+Table_PBS_SQL_DB2_PBSSQL_PBS_NDP_Tina_CG_QtrlyPerformance_Final[[#This Row],[EXT REL]]</f>
        <v>626311143</v>
      </c>
      <c r="AT814" s="11">
        <f>Table_PBS_SQL_DB2_PBSSQL_PBS_NDP_Tina_CG_QtrlyPerformance_Final[[#This Row],[GOU EXP]]+Table_PBS_SQL_DB2_PBSSQL_PBS_NDP_Tina_CG_QtrlyPerformance_Final[[#This Row],[EXT EXP]]</f>
        <v>626311142</v>
      </c>
      <c r="AU814" s="11" t="str">
        <f>IF(Table_PBS_SQL_DB2_PBSSQL_PBS_NDP_Tina_CG_QtrlyPerformance_Final[[#This Row],[Item_Code]]&gt;"300000", "Capital", "Recurrent")</f>
        <v>Capital</v>
      </c>
    </row>
    <row r="815" spans="1:47" x14ac:dyDescent="0.25">
      <c r="A815" t="s">
        <v>698</v>
      </c>
      <c r="B815" t="s">
        <v>699</v>
      </c>
      <c r="C815" t="s">
        <v>293</v>
      </c>
      <c r="D815" t="s">
        <v>1206</v>
      </c>
      <c r="E815" t="s">
        <v>75</v>
      </c>
      <c r="F815" t="s">
        <v>1228</v>
      </c>
      <c r="G815" t="s">
        <v>31</v>
      </c>
      <c r="H815" t="s">
        <v>881</v>
      </c>
      <c r="I815" t="s">
        <v>467</v>
      </c>
      <c r="J815" t="s">
        <v>1895</v>
      </c>
      <c r="K815" t="s">
        <v>700</v>
      </c>
      <c r="L815" t="s">
        <v>1896</v>
      </c>
      <c r="M815" t="s">
        <v>866</v>
      </c>
      <c r="N815" t="s">
        <v>867</v>
      </c>
      <c r="O815" t="s">
        <v>934</v>
      </c>
      <c r="P815" t="s">
        <v>935</v>
      </c>
      <c r="Q815" s="11">
        <v>0</v>
      </c>
      <c r="R815" s="11">
        <v>0</v>
      </c>
      <c r="S815" s="11">
        <v>0</v>
      </c>
      <c r="T815" s="11">
        <v>0</v>
      </c>
      <c r="U815" s="11">
        <v>705000000</v>
      </c>
      <c r="V815" s="11">
        <v>0</v>
      </c>
      <c r="W815" s="11">
        <v>705000000</v>
      </c>
      <c r="X815" s="11">
        <v>0</v>
      </c>
      <c r="Y815" s="11">
        <v>0</v>
      </c>
      <c r="Z815" s="11">
        <v>0</v>
      </c>
      <c r="AA815" s="11">
        <v>0</v>
      </c>
      <c r="AB815" s="11">
        <v>0</v>
      </c>
      <c r="AC815" s="11">
        <v>273333333</v>
      </c>
      <c r="AD815" s="11">
        <v>0</v>
      </c>
      <c r="AE815" s="11">
        <v>0</v>
      </c>
      <c r="AF815" s="11">
        <v>0</v>
      </c>
      <c r="AG815" s="11">
        <v>76333333</v>
      </c>
      <c r="AH815" s="11">
        <v>0</v>
      </c>
      <c r="AI815" s="11">
        <v>0</v>
      </c>
      <c r="AJ815" s="11">
        <v>0</v>
      </c>
      <c r="AK815" s="11">
        <v>46193333</v>
      </c>
      <c r="AL815" s="11">
        <v>377746178</v>
      </c>
      <c r="AM815" s="11">
        <v>0</v>
      </c>
      <c r="AN815" s="11">
        <v>0</v>
      </c>
      <c r="AO8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395859999</v>
      </c>
      <c r="AP8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377746178</v>
      </c>
      <c r="AR8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5" s="11">
        <f>Table_PBS_SQL_DB2_PBSSQL_PBS_NDP_Tina_CG_QtrlyPerformance_Final[[#This Row],[GOU REL]]+Table_PBS_SQL_DB2_PBSSQL_PBS_NDP_Tina_CG_QtrlyPerformance_Final[[#This Row],[EXT REL]]</f>
        <v>395859999</v>
      </c>
      <c r="AT815" s="11">
        <f>Table_PBS_SQL_DB2_PBSSQL_PBS_NDP_Tina_CG_QtrlyPerformance_Final[[#This Row],[GOU EXP]]+Table_PBS_SQL_DB2_PBSSQL_PBS_NDP_Tina_CG_QtrlyPerformance_Final[[#This Row],[EXT EXP]]</f>
        <v>377746178</v>
      </c>
      <c r="AU815" s="11" t="str">
        <f>IF(Table_PBS_SQL_DB2_PBSSQL_PBS_NDP_Tina_CG_QtrlyPerformance_Final[[#This Row],[Item_Code]]&gt;"300000", "Capital", "Recurrent")</f>
        <v>Capital</v>
      </c>
    </row>
    <row r="816" spans="1:47" x14ac:dyDescent="0.25">
      <c r="A816" t="s">
        <v>63</v>
      </c>
      <c r="B816" t="s">
        <v>64</v>
      </c>
      <c r="C816" t="s">
        <v>31</v>
      </c>
      <c r="D816" t="s">
        <v>1031</v>
      </c>
      <c r="E816" t="s">
        <v>75</v>
      </c>
      <c r="F816" t="s">
        <v>1042</v>
      </c>
      <c r="G816" t="s">
        <v>31</v>
      </c>
      <c r="H816" t="s">
        <v>1897</v>
      </c>
      <c r="I816" t="s">
        <v>493</v>
      </c>
      <c r="J816" t="s">
        <v>1898</v>
      </c>
      <c r="K816" t="s">
        <v>65</v>
      </c>
      <c r="L816" t="s">
        <v>1899</v>
      </c>
      <c r="M816" t="s">
        <v>1900</v>
      </c>
      <c r="N816" t="s">
        <v>1901</v>
      </c>
      <c r="O816" t="s">
        <v>1025</v>
      </c>
      <c r="P816" t="s">
        <v>1026</v>
      </c>
      <c r="Q816" s="11">
        <v>0</v>
      </c>
      <c r="R816" s="11">
        <v>0</v>
      </c>
      <c r="S816" s="11">
        <v>0</v>
      </c>
      <c r="T816" s="11">
        <v>0</v>
      </c>
      <c r="U816" s="11">
        <v>50000000</v>
      </c>
      <c r="V816" s="11">
        <v>0</v>
      </c>
      <c r="W816" s="11">
        <v>50000000</v>
      </c>
      <c r="X816" s="11">
        <v>0</v>
      </c>
      <c r="Y816" s="11">
        <v>0</v>
      </c>
      <c r="Z816" s="11">
        <v>0</v>
      </c>
      <c r="AA816" s="11">
        <v>0</v>
      </c>
      <c r="AB816" s="11">
        <v>0</v>
      </c>
      <c r="AC816" s="11">
        <v>0</v>
      </c>
      <c r="AD816" s="11">
        <v>0</v>
      </c>
      <c r="AE816" s="11">
        <v>0</v>
      </c>
      <c r="AF816" s="11">
        <v>0</v>
      </c>
      <c r="AG816" s="11">
        <v>0</v>
      </c>
      <c r="AH816" s="11">
        <v>0</v>
      </c>
      <c r="AI816" s="11">
        <v>0</v>
      </c>
      <c r="AJ816" s="11">
        <v>0</v>
      </c>
      <c r="AK816" s="11">
        <v>0</v>
      </c>
      <c r="AL816" s="11">
        <v>0</v>
      </c>
      <c r="AM816" s="11">
        <v>0</v>
      </c>
      <c r="AN816" s="11">
        <v>0</v>
      </c>
      <c r="AO8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6" s="11">
        <f>Table_PBS_SQL_DB2_PBSSQL_PBS_NDP_Tina_CG_QtrlyPerformance_Final[[#This Row],[GOU REL]]+Table_PBS_SQL_DB2_PBSSQL_PBS_NDP_Tina_CG_QtrlyPerformance_Final[[#This Row],[EXT REL]]</f>
        <v>0</v>
      </c>
      <c r="AT816" s="11">
        <f>Table_PBS_SQL_DB2_PBSSQL_PBS_NDP_Tina_CG_QtrlyPerformance_Final[[#This Row],[GOU EXP]]+Table_PBS_SQL_DB2_PBSSQL_PBS_NDP_Tina_CG_QtrlyPerformance_Final[[#This Row],[EXT EXP]]</f>
        <v>0</v>
      </c>
      <c r="AU816" s="11" t="str">
        <f>IF(Table_PBS_SQL_DB2_PBSSQL_PBS_NDP_Tina_CG_QtrlyPerformance_Final[[#This Row],[Item_Code]]&gt;"300000", "Capital", "Recurrent")</f>
        <v>Recurrent</v>
      </c>
    </row>
    <row r="817" spans="1:47" x14ac:dyDescent="0.25">
      <c r="A817" t="s">
        <v>63</v>
      </c>
      <c r="B817" t="s">
        <v>64</v>
      </c>
      <c r="C817" t="s">
        <v>31</v>
      </c>
      <c r="D817" t="s">
        <v>1031</v>
      </c>
      <c r="E817" t="s">
        <v>87</v>
      </c>
      <c r="F817" t="s">
        <v>1138</v>
      </c>
      <c r="G817" t="s">
        <v>31</v>
      </c>
      <c r="H817" t="s">
        <v>1897</v>
      </c>
      <c r="I817" t="s">
        <v>493</v>
      </c>
      <c r="J817" t="s">
        <v>1898</v>
      </c>
      <c r="K817" t="s">
        <v>65</v>
      </c>
      <c r="L817" t="s">
        <v>1899</v>
      </c>
      <c r="M817" t="s">
        <v>1902</v>
      </c>
      <c r="N817" t="s">
        <v>1903</v>
      </c>
      <c r="O817" t="s">
        <v>1005</v>
      </c>
      <c r="P817" t="s">
        <v>1006</v>
      </c>
      <c r="Q817" s="11">
        <v>0</v>
      </c>
      <c r="R817" s="11">
        <v>0</v>
      </c>
      <c r="S817" s="11">
        <v>0</v>
      </c>
      <c r="T817" s="11">
        <v>0</v>
      </c>
      <c r="U817" s="11">
        <v>724797756</v>
      </c>
      <c r="V817" s="11">
        <v>0</v>
      </c>
      <c r="W817" s="11">
        <v>724797756</v>
      </c>
      <c r="X817" s="11">
        <v>0</v>
      </c>
      <c r="Y817" s="11">
        <v>0</v>
      </c>
      <c r="Z817" s="11">
        <v>0</v>
      </c>
      <c r="AA817" s="11">
        <v>0</v>
      </c>
      <c r="AB817" s="11">
        <v>0</v>
      </c>
      <c r="AC817" s="11">
        <v>108836550</v>
      </c>
      <c r="AD817" s="11">
        <v>40261718</v>
      </c>
      <c r="AE817" s="11">
        <v>0</v>
      </c>
      <c r="AF817" s="11">
        <v>0</v>
      </c>
      <c r="AG817" s="11">
        <v>282486422</v>
      </c>
      <c r="AH817" s="11">
        <v>96209601</v>
      </c>
      <c r="AI817" s="11">
        <v>0</v>
      </c>
      <c r="AJ817" s="11">
        <v>0</v>
      </c>
      <c r="AK817" s="11">
        <v>277961200</v>
      </c>
      <c r="AL817" s="11">
        <v>532812853</v>
      </c>
      <c r="AM817" s="11">
        <v>0</v>
      </c>
      <c r="AN817" s="11">
        <v>0</v>
      </c>
      <c r="AO8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669284172</v>
      </c>
      <c r="AP8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669284172</v>
      </c>
      <c r="AR8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7" s="11">
        <f>Table_PBS_SQL_DB2_PBSSQL_PBS_NDP_Tina_CG_QtrlyPerformance_Final[[#This Row],[GOU REL]]+Table_PBS_SQL_DB2_PBSSQL_PBS_NDP_Tina_CG_QtrlyPerformance_Final[[#This Row],[EXT REL]]</f>
        <v>669284172</v>
      </c>
      <c r="AT817" s="11">
        <f>Table_PBS_SQL_DB2_PBSSQL_PBS_NDP_Tina_CG_QtrlyPerformance_Final[[#This Row],[GOU EXP]]+Table_PBS_SQL_DB2_PBSSQL_PBS_NDP_Tina_CG_QtrlyPerformance_Final[[#This Row],[EXT EXP]]</f>
        <v>669284172</v>
      </c>
      <c r="AU817" s="11" t="str">
        <f>IF(Table_PBS_SQL_DB2_PBSSQL_PBS_NDP_Tina_CG_QtrlyPerformance_Final[[#This Row],[Item_Code]]&gt;"300000", "Capital", "Recurrent")</f>
        <v>Recurrent</v>
      </c>
    </row>
    <row r="818" spans="1:47" x14ac:dyDescent="0.25">
      <c r="A818" t="s">
        <v>582</v>
      </c>
      <c r="B818" t="s">
        <v>583</v>
      </c>
      <c r="C818" t="s">
        <v>491</v>
      </c>
      <c r="D818" t="s">
        <v>861</v>
      </c>
      <c r="E818" t="s">
        <v>103</v>
      </c>
      <c r="F818" t="s">
        <v>1904</v>
      </c>
      <c r="G818" t="s">
        <v>75</v>
      </c>
      <c r="H818" t="s">
        <v>1529</v>
      </c>
      <c r="I818" t="s">
        <v>467</v>
      </c>
      <c r="J818" t="s">
        <v>1905</v>
      </c>
      <c r="K818" t="s">
        <v>584</v>
      </c>
      <c r="L818" t="s">
        <v>1906</v>
      </c>
      <c r="M818" t="s">
        <v>866</v>
      </c>
      <c r="N818" t="s">
        <v>867</v>
      </c>
      <c r="O818" t="s">
        <v>1155</v>
      </c>
      <c r="P818" t="s">
        <v>1156</v>
      </c>
      <c r="Q818" s="11">
        <v>0</v>
      </c>
      <c r="R818" s="11">
        <v>0</v>
      </c>
      <c r="S818" s="11">
        <v>0</v>
      </c>
      <c r="T818" s="11">
        <v>0</v>
      </c>
      <c r="U818" s="11">
        <v>200000000</v>
      </c>
      <c r="V818" s="11">
        <v>0</v>
      </c>
      <c r="W818" s="11">
        <v>200000000</v>
      </c>
      <c r="X818" s="11">
        <v>0</v>
      </c>
      <c r="Y818" s="11">
        <v>0</v>
      </c>
      <c r="Z818" s="11">
        <v>0</v>
      </c>
      <c r="AA818" s="11">
        <v>0</v>
      </c>
      <c r="AB818" s="11">
        <v>0</v>
      </c>
      <c r="AC818" s="11">
        <v>10000000</v>
      </c>
      <c r="AD818" s="11">
        <v>0</v>
      </c>
      <c r="AE818" s="11">
        <v>0</v>
      </c>
      <c r="AF818" s="11">
        <v>0</v>
      </c>
      <c r="AG818" s="11">
        <v>0</v>
      </c>
      <c r="AH818" s="11">
        <v>0</v>
      </c>
      <c r="AI818" s="11">
        <v>0</v>
      </c>
      <c r="AJ818" s="11">
        <v>0</v>
      </c>
      <c r="AK818" s="11">
        <v>119800000</v>
      </c>
      <c r="AL818" s="11">
        <v>124910080</v>
      </c>
      <c r="AM818" s="11">
        <v>0</v>
      </c>
      <c r="AN818" s="11">
        <v>0</v>
      </c>
      <c r="AO8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129800000</v>
      </c>
      <c r="AP8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124910080</v>
      </c>
      <c r="AR8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8" s="11">
        <f>Table_PBS_SQL_DB2_PBSSQL_PBS_NDP_Tina_CG_QtrlyPerformance_Final[[#This Row],[GOU REL]]+Table_PBS_SQL_DB2_PBSSQL_PBS_NDP_Tina_CG_QtrlyPerformance_Final[[#This Row],[EXT REL]]</f>
        <v>129800000</v>
      </c>
      <c r="AT818" s="11">
        <f>Table_PBS_SQL_DB2_PBSSQL_PBS_NDP_Tina_CG_QtrlyPerformance_Final[[#This Row],[GOU EXP]]+Table_PBS_SQL_DB2_PBSSQL_PBS_NDP_Tina_CG_QtrlyPerformance_Final[[#This Row],[EXT EXP]]</f>
        <v>124910080</v>
      </c>
      <c r="AU818" s="11" t="str">
        <f>IF(Table_PBS_SQL_DB2_PBSSQL_PBS_NDP_Tina_CG_QtrlyPerformance_Final[[#This Row],[Item_Code]]&gt;"300000", "Capital", "Recurrent")</f>
        <v>Capital</v>
      </c>
    </row>
    <row r="819" spans="1:47" x14ac:dyDescent="0.25">
      <c r="A819" t="s">
        <v>67</v>
      </c>
      <c r="B819" t="s">
        <v>68</v>
      </c>
      <c r="C819" t="s">
        <v>31</v>
      </c>
      <c r="D819" t="s">
        <v>1031</v>
      </c>
      <c r="E819" t="s">
        <v>31</v>
      </c>
      <c r="F819" t="s">
        <v>1032</v>
      </c>
      <c r="G819" t="s">
        <v>31</v>
      </c>
      <c r="H819" t="s">
        <v>1907</v>
      </c>
      <c r="I819" t="s">
        <v>493</v>
      </c>
      <c r="J819" t="s">
        <v>1908</v>
      </c>
      <c r="K819" t="s">
        <v>69</v>
      </c>
      <c r="L819" t="s">
        <v>1909</v>
      </c>
      <c r="M819" t="s">
        <v>866</v>
      </c>
      <c r="N819" t="s">
        <v>867</v>
      </c>
      <c r="O819" t="s">
        <v>1155</v>
      </c>
      <c r="P819" t="s">
        <v>1156</v>
      </c>
      <c r="Q819" s="11">
        <v>0</v>
      </c>
      <c r="R819" s="11">
        <v>0</v>
      </c>
      <c r="S819" s="11">
        <v>0</v>
      </c>
      <c r="T819" s="11">
        <v>0</v>
      </c>
      <c r="U819" s="11">
        <v>60000000</v>
      </c>
      <c r="V819" s="11">
        <v>0</v>
      </c>
      <c r="W819" s="11">
        <v>60000000</v>
      </c>
      <c r="X819" s="11">
        <v>0</v>
      </c>
      <c r="Y819" s="11">
        <v>0</v>
      </c>
      <c r="Z819" s="11">
        <v>0</v>
      </c>
      <c r="AA819" s="11">
        <v>0</v>
      </c>
      <c r="AB819" s="11">
        <v>0</v>
      </c>
      <c r="AC819" s="11">
        <v>60000000</v>
      </c>
      <c r="AD819" s="11">
        <v>53869024</v>
      </c>
      <c r="AE819" s="11">
        <v>0</v>
      </c>
      <c r="AF819" s="11">
        <v>0</v>
      </c>
      <c r="AG819" s="11">
        <v>0</v>
      </c>
      <c r="AH819" s="11">
        <v>1052563</v>
      </c>
      <c r="AI819" s="11">
        <v>0</v>
      </c>
      <c r="AJ819" s="11">
        <v>0</v>
      </c>
      <c r="AK819" s="11">
        <v>0</v>
      </c>
      <c r="AL819" s="11">
        <v>6130975</v>
      </c>
      <c r="AM819" s="11">
        <v>0</v>
      </c>
      <c r="AN819" s="11">
        <v>0</v>
      </c>
      <c r="AO8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8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61052562</v>
      </c>
      <c r="AR8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19" s="11">
        <f>Table_PBS_SQL_DB2_PBSSQL_PBS_NDP_Tina_CG_QtrlyPerformance_Final[[#This Row],[GOU REL]]+Table_PBS_SQL_DB2_PBSSQL_PBS_NDP_Tina_CG_QtrlyPerformance_Final[[#This Row],[EXT REL]]</f>
        <v>60000000</v>
      </c>
      <c r="AT819" s="11">
        <f>Table_PBS_SQL_DB2_PBSSQL_PBS_NDP_Tina_CG_QtrlyPerformance_Final[[#This Row],[GOU EXP]]+Table_PBS_SQL_DB2_PBSSQL_PBS_NDP_Tina_CG_QtrlyPerformance_Final[[#This Row],[EXT EXP]]</f>
        <v>61052562</v>
      </c>
      <c r="AU819" s="11" t="str">
        <f>IF(Table_PBS_SQL_DB2_PBSSQL_PBS_NDP_Tina_CG_QtrlyPerformance_Final[[#This Row],[Item_Code]]&gt;"300000", "Capital", "Recurrent")</f>
        <v>Capital</v>
      </c>
    </row>
    <row r="820" spans="1:47" x14ac:dyDescent="0.25">
      <c r="A820" t="s">
        <v>169</v>
      </c>
      <c r="B820" t="s">
        <v>1709</v>
      </c>
      <c r="C820" t="s">
        <v>119</v>
      </c>
      <c r="D820" t="s">
        <v>885</v>
      </c>
      <c r="E820" t="s">
        <v>75</v>
      </c>
      <c r="F820" t="s">
        <v>1171</v>
      </c>
      <c r="G820" t="s">
        <v>31</v>
      </c>
      <c r="H820" t="s">
        <v>1529</v>
      </c>
      <c r="I820" t="s">
        <v>493</v>
      </c>
      <c r="J820" t="s">
        <v>1710</v>
      </c>
      <c r="K820" t="s">
        <v>171</v>
      </c>
      <c r="L820" t="s">
        <v>1711</v>
      </c>
      <c r="M820" t="s">
        <v>866</v>
      </c>
      <c r="N820" t="s">
        <v>867</v>
      </c>
      <c r="O820" t="s">
        <v>934</v>
      </c>
      <c r="P820" t="s">
        <v>935</v>
      </c>
      <c r="Q820" s="11">
        <v>0</v>
      </c>
      <c r="R820" s="11">
        <v>0</v>
      </c>
      <c r="S820" s="11">
        <v>0</v>
      </c>
      <c r="T820" s="11">
        <v>0</v>
      </c>
      <c r="U820" s="11">
        <v>900000000</v>
      </c>
      <c r="V820" s="11">
        <v>0</v>
      </c>
      <c r="W820" s="11">
        <v>900000000</v>
      </c>
      <c r="X820" s="11">
        <v>0</v>
      </c>
      <c r="Y820" s="11">
        <v>0</v>
      </c>
      <c r="Z820" s="11">
        <v>0</v>
      </c>
      <c r="AA820" s="11">
        <v>0</v>
      </c>
      <c r="AB820" s="11">
        <v>0</v>
      </c>
      <c r="AC820" s="11">
        <v>600000000</v>
      </c>
      <c r="AD820" s="11">
        <v>0</v>
      </c>
      <c r="AE820" s="11">
        <v>0</v>
      </c>
      <c r="AF820" s="11">
        <v>0</v>
      </c>
      <c r="AG820" s="11">
        <v>300000000</v>
      </c>
      <c r="AH820" s="11">
        <v>0</v>
      </c>
      <c r="AI820" s="11">
        <v>0</v>
      </c>
      <c r="AJ820" s="11">
        <v>0</v>
      </c>
      <c r="AK820" s="11">
        <v>0</v>
      </c>
      <c r="AL820" s="11">
        <v>900000000</v>
      </c>
      <c r="AM820" s="11">
        <v>0</v>
      </c>
      <c r="AN820" s="11">
        <v>0</v>
      </c>
      <c r="AO8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900000000</v>
      </c>
      <c r="AP8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900000000</v>
      </c>
      <c r="AR8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0" s="11">
        <f>Table_PBS_SQL_DB2_PBSSQL_PBS_NDP_Tina_CG_QtrlyPerformance_Final[[#This Row],[GOU REL]]+Table_PBS_SQL_DB2_PBSSQL_PBS_NDP_Tina_CG_QtrlyPerformance_Final[[#This Row],[EXT REL]]</f>
        <v>900000000</v>
      </c>
      <c r="AT820" s="11">
        <f>Table_PBS_SQL_DB2_PBSSQL_PBS_NDP_Tina_CG_QtrlyPerformance_Final[[#This Row],[GOU EXP]]+Table_PBS_SQL_DB2_PBSSQL_PBS_NDP_Tina_CG_QtrlyPerformance_Final[[#This Row],[EXT EXP]]</f>
        <v>900000000</v>
      </c>
      <c r="AU820" s="11" t="str">
        <f>IF(Table_PBS_SQL_DB2_PBSSQL_PBS_NDP_Tina_CG_QtrlyPerformance_Final[[#This Row],[Item_Code]]&gt;"300000", "Capital", "Recurrent")</f>
        <v>Capital</v>
      </c>
    </row>
    <row r="821" spans="1:47" x14ac:dyDescent="0.25">
      <c r="A821" t="s">
        <v>169</v>
      </c>
      <c r="B821" t="s">
        <v>1709</v>
      </c>
      <c r="C821" t="s">
        <v>119</v>
      </c>
      <c r="D821" t="s">
        <v>885</v>
      </c>
      <c r="E821" t="s">
        <v>75</v>
      </c>
      <c r="F821" t="s">
        <v>1171</v>
      </c>
      <c r="G821" t="s">
        <v>31</v>
      </c>
      <c r="H821" t="s">
        <v>1529</v>
      </c>
      <c r="I821" t="s">
        <v>493</v>
      </c>
      <c r="J821" t="s">
        <v>1710</v>
      </c>
      <c r="K821" t="s">
        <v>171</v>
      </c>
      <c r="L821" t="s">
        <v>1711</v>
      </c>
      <c r="M821" t="s">
        <v>1712</v>
      </c>
      <c r="N821" t="s">
        <v>1713</v>
      </c>
      <c r="O821" t="s">
        <v>1028</v>
      </c>
      <c r="P821" t="s">
        <v>1029</v>
      </c>
      <c r="Q821" s="11">
        <v>0</v>
      </c>
      <c r="R821" s="11">
        <v>0</v>
      </c>
      <c r="S821" s="11">
        <v>0</v>
      </c>
      <c r="T821" s="11">
        <v>0</v>
      </c>
      <c r="U821" s="11">
        <v>1157600000</v>
      </c>
      <c r="V821" s="11">
        <v>0</v>
      </c>
      <c r="W821" s="11">
        <v>1157600000</v>
      </c>
      <c r="X821" s="11">
        <v>0</v>
      </c>
      <c r="Y821" s="11">
        <v>0</v>
      </c>
      <c r="Z821" s="11">
        <v>0</v>
      </c>
      <c r="AA821" s="11">
        <v>0</v>
      </c>
      <c r="AB821" s="11">
        <v>0</v>
      </c>
      <c r="AC821" s="11">
        <v>578800000</v>
      </c>
      <c r="AD821" s="11">
        <v>531465000</v>
      </c>
      <c r="AE821" s="11">
        <v>0</v>
      </c>
      <c r="AF821" s="11">
        <v>0</v>
      </c>
      <c r="AG821" s="11">
        <v>378800000</v>
      </c>
      <c r="AH821" s="11">
        <v>322496000</v>
      </c>
      <c r="AI821" s="11">
        <v>0</v>
      </c>
      <c r="AJ821" s="11">
        <v>0</v>
      </c>
      <c r="AK821" s="11">
        <v>200000000</v>
      </c>
      <c r="AL821" s="11">
        <v>303639000</v>
      </c>
      <c r="AM821" s="11">
        <v>0</v>
      </c>
      <c r="AN821" s="11">
        <v>0</v>
      </c>
      <c r="AO8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1157600000</v>
      </c>
      <c r="AP8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1157600000</v>
      </c>
      <c r="AR8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1" s="11">
        <f>Table_PBS_SQL_DB2_PBSSQL_PBS_NDP_Tina_CG_QtrlyPerformance_Final[[#This Row],[GOU REL]]+Table_PBS_SQL_DB2_PBSSQL_PBS_NDP_Tina_CG_QtrlyPerformance_Final[[#This Row],[EXT REL]]</f>
        <v>1157600000</v>
      </c>
      <c r="AT821" s="11">
        <f>Table_PBS_SQL_DB2_PBSSQL_PBS_NDP_Tina_CG_QtrlyPerformance_Final[[#This Row],[GOU EXP]]+Table_PBS_SQL_DB2_PBSSQL_PBS_NDP_Tina_CG_QtrlyPerformance_Final[[#This Row],[EXT EXP]]</f>
        <v>1157600000</v>
      </c>
      <c r="AU821" s="11" t="str">
        <f>IF(Table_PBS_SQL_DB2_PBSSQL_PBS_NDP_Tina_CG_QtrlyPerformance_Final[[#This Row],[Item_Code]]&gt;"300000", "Capital", "Recurrent")</f>
        <v>Recurrent</v>
      </c>
    </row>
    <row r="822" spans="1:47" x14ac:dyDescent="0.25">
      <c r="A822" t="s">
        <v>169</v>
      </c>
      <c r="B822" t="s">
        <v>1709</v>
      </c>
      <c r="C822" t="s">
        <v>119</v>
      </c>
      <c r="D822" t="s">
        <v>885</v>
      </c>
      <c r="E822" t="s">
        <v>75</v>
      </c>
      <c r="F822" t="s">
        <v>1171</v>
      </c>
      <c r="G822" t="s">
        <v>31</v>
      </c>
      <c r="H822" t="s">
        <v>1529</v>
      </c>
      <c r="I822" t="s">
        <v>493</v>
      </c>
      <c r="J822" t="s">
        <v>1710</v>
      </c>
      <c r="K822" t="s">
        <v>171</v>
      </c>
      <c r="L822" t="s">
        <v>1711</v>
      </c>
      <c r="M822" t="s">
        <v>1712</v>
      </c>
      <c r="N822" t="s">
        <v>1713</v>
      </c>
      <c r="O822" t="s">
        <v>906</v>
      </c>
      <c r="P822" t="s">
        <v>907</v>
      </c>
      <c r="Q822" s="11">
        <v>0</v>
      </c>
      <c r="R822" s="11">
        <v>0</v>
      </c>
      <c r="S822" s="11">
        <v>0</v>
      </c>
      <c r="T822" s="11">
        <v>0</v>
      </c>
      <c r="U822" s="11">
        <v>178000000</v>
      </c>
      <c r="V822" s="11">
        <v>0</v>
      </c>
      <c r="W822" s="11">
        <v>178000000</v>
      </c>
      <c r="X822" s="11">
        <v>0</v>
      </c>
      <c r="Y822" s="11">
        <v>0</v>
      </c>
      <c r="Z822" s="11">
        <v>0</v>
      </c>
      <c r="AA822" s="11">
        <v>0</v>
      </c>
      <c r="AB822" s="11">
        <v>0</v>
      </c>
      <c r="AC822" s="11">
        <v>0</v>
      </c>
      <c r="AD822" s="11">
        <v>0</v>
      </c>
      <c r="AE822" s="11">
        <v>0</v>
      </c>
      <c r="AF822" s="11">
        <v>0</v>
      </c>
      <c r="AG822" s="11">
        <v>30000000</v>
      </c>
      <c r="AH822" s="11">
        <v>0</v>
      </c>
      <c r="AI822" s="11">
        <v>0</v>
      </c>
      <c r="AJ822" s="11">
        <v>0</v>
      </c>
      <c r="AK822" s="11">
        <v>70000000</v>
      </c>
      <c r="AL822" s="11">
        <v>100000001</v>
      </c>
      <c r="AM822" s="11">
        <v>0</v>
      </c>
      <c r="AN822" s="11">
        <v>0</v>
      </c>
      <c r="AO8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8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100000001</v>
      </c>
      <c r="AR8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2" s="11">
        <f>Table_PBS_SQL_DB2_PBSSQL_PBS_NDP_Tina_CG_QtrlyPerformance_Final[[#This Row],[GOU REL]]+Table_PBS_SQL_DB2_PBSSQL_PBS_NDP_Tina_CG_QtrlyPerformance_Final[[#This Row],[EXT REL]]</f>
        <v>100000000</v>
      </c>
      <c r="AT822" s="11">
        <f>Table_PBS_SQL_DB2_PBSSQL_PBS_NDP_Tina_CG_QtrlyPerformance_Final[[#This Row],[GOU EXP]]+Table_PBS_SQL_DB2_PBSSQL_PBS_NDP_Tina_CG_QtrlyPerformance_Final[[#This Row],[EXT EXP]]</f>
        <v>100000001</v>
      </c>
      <c r="AU822" s="11" t="str">
        <f>IF(Table_PBS_SQL_DB2_PBSSQL_PBS_NDP_Tina_CG_QtrlyPerformance_Final[[#This Row],[Item_Code]]&gt;"300000", "Capital", "Recurrent")</f>
        <v>Recurrent</v>
      </c>
    </row>
    <row r="823" spans="1:47" x14ac:dyDescent="0.25">
      <c r="A823" t="s">
        <v>169</v>
      </c>
      <c r="B823" t="s">
        <v>1709</v>
      </c>
      <c r="C823" t="s">
        <v>119</v>
      </c>
      <c r="D823" t="s">
        <v>885</v>
      </c>
      <c r="E823" t="s">
        <v>75</v>
      </c>
      <c r="F823" t="s">
        <v>1171</v>
      </c>
      <c r="G823" t="s">
        <v>31</v>
      </c>
      <c r="H823" t="s">
        <v>1529</v>
      </c>
      <c r="I823" t="s">
        <v>493</v>
      </c>
      <c r="J823" t="s">
        <v>1710</v>
      </c>
      <c r="K823" t="s">
        <v>171</v>
      </c>
      <c r="L823" t="s">
        <v>1711</v>
      </c>
      <c r="M823" t="s">
        <v>1712</v>
      </c>
      <c r="N823" t="s">
        <v>1713</v>
      </c>
      <c r="O823" t="s">
        <v>967</v>
      </c>
      <c r="P823" t="s">
        <v>968</v>
      </c>
      <c r="Q823" s="11">
        <v>0</v>
      </c>
      <c r="R823" s="11">
        <v>0</v>
      </c>
      <c r="S823" s="11">
        <v>0</v>
      </c>
      <c r="T823" s="11">
        <v>0</v>
      </c>
      <c r="U823" s="11">
        <v>42000000</v>
      </c>
      <c r="V823" s="11">
        <v>0</v>
      </c>
      <c r="W823" s="11">
        <v>42000000</v>
      </c>
      <c r="X823" s="11">
        <v>0</v>
      </c>
      <c r="Y823" s="11">
        <v>0</v>
      </c>
      <c r="Z823" s="11">
        <v>0</v>
      </c>
      <c r="AA823" s="11">
        <v>0</v>
      </c>
      <c r="AB823" s="11">
        <v>0</v>
      </c>
      <c r="AC823" s="11">
        <v>10000000</v>
      </c>
      <c r="AD823" s="11">
        <v>4360000</v>
      </c>
      <c r="AE823" s="11">
        <v>0</v>
      </c>
      <c r="AF823" s="11">
        <v>0</v>
      </c>
      <c r="AG823" s="11">
        <v>10000000</v>
      </c>
      <c r="AH823" s="11">
        <v>4300000</v>
      </c>
      <c r="AI823" s="11">
        <v>0</v>
      </c>
      <c r="AJ823" s="11">
        <v>0</v>
      </c>
      <c r="AK823" s="11">
        <v>22000000</v>
      </c>
      <c r="AL823" s="11">
        <v>33340000</v>
      </c>
      <c r="AM823" s="11">
        <v>0</v>
      </c>
      <c r="AN823" s="11">
        <v>0</v>
      </c>
      <c r="AO8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42000000</v>
      </c>
      <c r="AP8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42000000</v>
      </c>
      <c r="AR8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3" s="11">
        <f>Table_PBS_SQL_DB2_PBSSQL_PBS_NDP_Tina_CG_QtrlyPerformance_Final[[#This Row],[GOU REL]]+Table_PBS_SQL_DB2_PBSSQL_PBS_NDP_Tina_CG_QtrlyPerformance_Final[[#This Row],[EXT REL]]</f>
        <v>42000000</v>
      </c>
      <c r="AT823" s="11">
        <f>Table_PBS_SQL_DB2_PBSSQL_PBS_NDP_Tina_CG_QtrlyPerformance_Final[[#This Row],[GOU EXP]]+Table_PBS_SQL_DB2_PBSSQL_PBS_NDP_Tina_CG_QtrlyPerformance_Final[[#This Row],[EXT EXP]]</f>
        <v>42000000</v>
      </c>
      <c r="AU823" s="11" t="str">
        <f>IF(Table_PBS_SQL_DB2_PBSSQL_PBS_NDP_Tina_CG_QtrlyPerformance_Final[[#This Row],[Item_Code]]&gt;"300000", "Capital", "Recurrent")</f>
        <v>Recurrent</v>
      </c>
    </row>
    <row r="824" spans="1:47" x14ac:dyDescent="0.25">
      <c r="A824" t="s">
        <v>169</v>
      </c>
      <c r="B824" t="s">
        <v>1709</v>
      </c>
      <c r="C824" t="s">
        <v>119</v>
      </c>
      <c r="D824" t="s">
        <v>885</v>
      </c>
      <c r="E824" t="s">
        <v>75</v>
      </c>
      <c r="F824" t="s">
        <v>1171</v>
      </c>
      <c r="G824" t="s">
        <v>31</v>
      </c>
      <c r="H824" t="s">
        <v>1529</v>
      </c>
      <c r="I824" t="s">
        <v>493</v>
      </c>
      <c r="J824" t="s">
        <v>1710</v>
      </c>
      <c r="K824" t="s">
        <v>171</v>
      </c>
      <c r="L824" t="s">
        <v>1711</v>
      </c>
      <c r="M824" t="s">
        <v>1712</v>
      </c>
      <c r="N824" t="s">
        <v>1713</v>
      </c>
      <c r="O824" t="s">
        <v>1005</v>
      </c>
      <c r="P824" t="s">
        <v>1006</v>
      </c>
      <c r="Q824" s="11">
        <v>0</v>
      </c>
      <c r="R824" s="11">
        <v>0</v>
      </c>
      <c r="S824" s="11">
        <v>0</v>
      </c>
      <c r="T824" s="11">
        <v>0</v>
      </c>
      <c r="U824" s="11">
        <v>90000000</v>
      </c>
      <c r="V824" s="11">
        <v>0</v>
      </c>
      <c r="W824" s="11">
        <v>90000000</v>
      </c>
      <c r="X824" s="11">
        <v>0</v>
      </c>
      <c r="Y824" s="11">
        <v>0</v>
      </c>
      <c r="Z824" s="11">
        <v>0</v>
      </c>
      <c r="AA824" s="11">
        <v>0</v>
      </c>
      <c r="AB824" s="11">
        <v>0</v>
      </c>
      <c r="AC824" s="11">
        <v>22500000</v>
      </c>
      <c r="AD824" s="11">
        <v>3970000</v>
      </c>
      <c r="AE824" s="11">
        <v>0</v>
      </c>
      <c r="AF824" s="11">
        <v>0</v>
      </c>
      <c r="AG824" s="11">
        <v>20000000</v>
      </c>
      <c r="AH824" s="11">
        <v>38530000</v>
      </c>
      <c r="AI824" s="11">
        <v>0</v>
      </c>
      <c r="AJ824" s="11">
        <v>0</v>
      </c>
      <c r="AK824" s="11">
        <v>46400000</v>
      </c>
      <c r="AL824" s="11">
        <v>46400000</v>
      </c>
      <c r="AM824" s="11">
        <v>0</v>
      </c>
      <c r="AN824" s="11">
        <v>0</v>
      </c>
      <c r="AO8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88900000</v>
      </c>
      <c r="AP8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88900000</v>
      </c>
      <c r="AR8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4" s="11">
        <f>Table_PBS_SQL_DB2_PBSSQL_PBS_NDP_Tina_CG_QtrlyPerformance_Final[[#This Row],[GOU REL]]+Table_PBS_SQL_DB2_PBSSQL_PBS_NDP_Tina_CG_QtrlyPerformance_Final[[#This Row],[EXT REL]]</f>
        <v>88900000</v>
      </c>
      <c r="AT824" s="11">
        <f>Table_PBS_SQL_DB2_PBSSQL_PBS_NDP_Tina_CG_QtrlyPerformance_Final[[#This Row],[GOU EXP]]+Table_PBS_SQL_DB2_PBSSQL_PBS_NDP_Tina_CG_QtrlyPerformance_Final[[#This Row],[EXT EXP]]</f>
        <v>88900000</v>
      </c>
      <c r="AU824" s="11" t="str">
        <f>IF(Table_PBS_SQL_DB2_PBSSQL_PBS_NDP_Tina_CG_QtrlyPerformance_Final[[#This Row],[Item_Code]]&gt;"300000", "Capital", "Recurrent")</f>
        <v>Recurrent</v>
      </c>
    </row>
    <row r="825" spans="1:47" x14ac:dyDescent="0.25">
      <c r="A825" t="s">
        <v>169</v>
      </c>
      <c r="B825" t="s">
        <v>1709</v>
      </c>
      <c r="C825" t="s">
        <v>119</v>
      </c>
      <c r="D825" t="s">
        <v>885</v>
      </c>
      <c r="E825" t="s">
        <v>75</v>
      </c>
      <c r="F825" t="s">
        <v>1171</v>
      </c>
      <c r="G825" t="s">
        <v>31</v>
      </c>
      <c r="H825" t="s">
        <v>1529</v>
      </c>
      <c r="I825" t="s">
        <v>493</v>
      </c>
      <c r="J825" t="s">
        <v>1710</v>
      </c>
      <c r="K825" t="s">
        <v>171</v>
      </c>
      <c r="L825" t="s">
        <v>1711</v>
      </c>
      <c r="M825" t="s">
        <v>1174</v>
      </c>
      <c r="N825" t="s">
        <v>1175</v>
      </c>
      <c r="O825" t="s">
        <v>1093</v>
      </c>
      <c r="P825" t="s">
        <v>1094</v>
      </c>
      <c r="Q825" s="11">
        <v>0</v>
      </c>
      <c r="R825" s="11">
        <v>0</v>
      </c>
      <c r="S825" s="11">
        <v>0</v>
      </c>
      <c r="T825" s="11">
        <v>0</v>
      </c>
      <c r="U825" s="11">
        <v>920000000</v>
      </c>
      <c r="V825" s="11">
        <v>0</v>
      </c>
      <c r="W825" s="11">
        <v>920000000</v>
      </c>
      <c r="X825" s="11">
        <v>0</v>
      </c>
      <c r="Y825" s="11">
        <v>0</v>
      </c>
      <c r="Z825" s="11">
        <v>0</v>
      </c>
      <c r="AA825" s="11">
        <v>0</v>
      </c>
      <c r="AB825" s="11">
        <v>0</v>
      </c>
      <c r="AC825" s="11">
        <v>30000000</v>
      </c>
      <c r="AD825" s="11">
        <v>0</v>
      </c>
      <c r="AE825" s="11">
        <v>0</v>
      </c>
      <c r="AF825" s="11">
        <v>0</v>
      </c>
      <c r="AG825" s="11">
        <v>30000000</v>
      </c>
      <c r="AH825" s="11">
        <v>900000</v>
      </c>
      <c r="AI825" s="11">
        <v>0</v>
      </c>
      <c r="AJ825" s="11">
        <v>0</v>
      </c>
      <c r="AK825" s="11">
        <v>350000000</v>
      </c>
      <c r="AL825" s="11">
        <v>409100000</v>
      </c>
      <c r="AM825" s="11">
        <v>0</v>
      </c>
      <c r="AN825" s="11">
        <v>0</v>
      </c>
      <c r="AO8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410000000</v>
      </c>
      <c r="AP8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410000000</v>
      </c>
      <c r="AR8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5" s="11">
        <f>Table_PBS_SQL_DB2_PBSSQL_PBS_NDP_Tina_CG_QtrlyPerformance_Final[[#This Row],[GOU REL]]+Table_PBS_SQL_DB2_PBSSQL_PBS_NDP_Tina_CG_QtrlyPerformance_Final[[#This Row],[EXT REL]]</f>
        <v>410000000</v>
      </c>
      <c r="AT825" s="11">
        <f>Table_PBS_SQL_DB2_PBSSQL_PBS_NDP_Tina_CG_QtrlyPerformance_Final[[#This Row],[GOU EXP]]+Table_PBS_SQL_DB2_PBSSQL_PBS_NDP_Tina_CG_QtrlyPerformance_Final[[#This Row],[EXT EXP]]</f>
        <v>410000000</v>
      </c>
      <c r="AU825" s="11" t="str">
        <f>IF(Table_PBS_SQL_DB2_PBSSQL_PBS_NDP_Tina_CG_QtrlyPerformance_Final[[#This Row],[Item_Code]]&gt;"300000", "Capital", "Recurrent")</f>
        <v>Recurrent</v>
      </c>
    </row>
    <row r="826" spans="1:47" x14ac:dyDescent="0.25">
      <c r="A826" t="s">
        <v>169</v>
      </c>
      <c r="B826" t="s">
        <v>1709</v>
      </c>
      <c r="C826" t="s">
        <v>119</v>
      </c>
      <c r="D826" t="s">
        <v>885</v>
      </c>
      <c r="E826" t="s">
        <v>75</v>
      </c>
      <c r="F826" t="s">
        <v>1171</v>
      </c>
      <c r="G826" t="s">
        <v>31</v>
      </c>
      <c r="H826" t="s">
        <v>1529</v>
      </c>
      <c r="I826" t="s">
        <v>493</v>
      </c>
      <c r="J826" t="s">
        <v>1710</v>
      </c>
      <c r="K826" t="s">
        <v>171</v>
      </c>
      <c r="L826" t="s">
        <v>1711</v>
      </c>
      <c r="M826" t="s">
        <v>1174</v>
      </c>
      <c r="N826" t="s">
        <v>1175</v>
      </c>
      <c r="O826" t="s">
        <v>922</v>
      </c>
      <c r="P826" t="s">
        <v>923</v>
      </c>
      <c r="Q826" s="11">
        <v>0</v>
      </c>
      <c r="R826" s="11">
        <v>0</v>
      </c>
      <c r="S826" s="11">
        <v>0</v>
      </c>
      <c r="T826" s="11">
        <v>0</v>
      </c>
      <c r="U826" s="11">
        <v>100000000</v>
      </c>
      <c r="V826" s="11">
        <v>0</v>
      </c>
      <c r="W826" s="11">
        <v>100000000</v>
      </c>
      <c r="X826" s="11">
        <v>0</v>
      </c>
      <c r="Y826" s="11">
        <v>0</v>
      </c>
      <c r="Z826" s="11">
        <v>0</v>
      </c>
      <c r="AA826" s="11">
        <v>0</v>
      </c>
      <c r="AB826" s="11">
        <v>0</v>
      </c>
      <c r="AC826" s="11">
        <v>50000000</v>
      </c>
      <c r="AD826" s="11">
        <v>35990000</v>
      </c>
      <c r="AE826" s="11">
        <v>0</v>
      </c>
      <c r="AF826" s="11">
        <v>0</v>
      </c>
      <c r="AG826" s="11">
        <v>25000000</v>
      </c>
      <c r="AH826" s="11">
        <v>39010000</v>
      </c>
      <c r="AI826" s="11">
        <v>0</v>
      </c>
      <c r="AJ826" s="11">
        <v>0</v>
      </c>
      <c r="AK826" s="11">
        <v>25000000</v>
      </c>
      <c r="AL826" s="11">
        <v>25000000</v>
      </c>
      <c r="AM826" s="11">
        <v>0</v>
      </c>
      <c r="AN826" s="11">
        <v>0</v>
      </c>
      <c r="AO8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8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8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6" s="11">
        <f>Table_PBS_SQL_DB2_PBSSQL_PBS_NDP_Tina_CG_QtrlyPerformance_Final[[#This Row],[GOU REL]]+Table_PBS_SQL_DB2_PBSSQL_PBS_NDP_Tina_CG_QtrlyPerformance_Final[[#This Row],[EXT REL]]</f>
        <v>100000000</v>
      </c>
      <c r="AT826" s="11">
        <f>Table_PBS_SQL_DB2_PBSSQL_PBS_NDP_Tina_CG_QtrlyPerformance_Final[[#This Row],[GOU EXP]]+Table_PBS_SQL_DB2_PBSSQL_PBS_NDP_Tina_CG_QtrlyPerformance_Final[[#This Row],[EXT EXP]]</f>
        <v>100000000</v>
      </c>
      <c r="AU826" s="11" t="str">
        <f>IF(Table_PBS_SQL_DB2_PBSSQL_PBS_NDP_Tina_CG_QtrlyPerformance_Final[[#This Row],[Item_Code]]&gt;"300000", "Capital", "Recurrent")</f>
        <v>Recurrent</v>
      </c>
    </row>
    <row r="827" spans="1:47" x14ac:dyDescent="0.25">
      <c r="A827" t="s">
        <v>169</v>
      </c>
      <c r="B827" t="s">
        <v>1709</v>
      </c>
      <c r="C827" t="s">
        <v>119</v>
      </c>
      <c r="D827" t="s">
        <v>885</v>
      </c>
      <c r="E827" t="s">
        <v>75</v>
      </c>
      <c r="F827" t="s">
        <v>1171</v>
      </c>
      <c r="G827" t="s">
        <v>31</v>
      </c>
      <c r="H827" t="s">
        <v>1529</v>
      </c>
      <c r="I827" t="s">
        <v>493</v>
      </c>
      <c r="J827" t="s">
        <v>1710</v>
      </c>
      <c r="K827" t="s">
        <v>171</v>
      </c>
      <c r="L827" t="s">
        <v>1711</v>
      </c>
      <c r="M827" t="s">
        <v>1910</v>
      </c>
      <c r="N827" t="s">
        <v>1911</v>
      </c>
      <c r="O827" t="s">
        <v>904</v>
      </c>
      <c r="P827" t="s">
        <v>905</v>
      </c>
      <c r="Q827" s="11">
        <v>0</v>
      </c>
      <c r="R827" s="11">
        <v>0</v>
      </c>
      <c r="S827" s="11">
        <v>0</v>
      </c>
      <c r="T827" s="11">
        <v>0</v>
      </c>
      <c r="U827" s="11">
        <v>40000000</v>
      </c>
      <c r="V827" s="11">
        <v>0</v>
      </c>
      <c r="W827" s="11">
        <v>40000000</v>
      </c>
      <c r="X827" s="11">
        <v>0</v>
      </c>
      <c r="Y827" s="11">
        <v>0</v>
      </c>
      <c r="Z827" s="11">
        <v>0</v>
      </c>
      <c r="AA827" s="11">
        <v>0</v>
      </c>
      <c r="AB827" s="11">
        <v>0</v>
      </c>
      <c r="AC827" s="11">
        <v>20000000</v>
      </c>
      <c r="AD827" s="11">
        <v>0</v>
      </c>
      <c r="AE827" s="11">
        <v>0</v>
      </c>
      <c r="AF827" s="11">
        <v>0</v>
      </c>
      <c r="AG827" s="11">
        <v>5000000</v>
      </c>
      <c r="AH827" s="11">
        <v>3000000</v>
      </c>
      <c r="AI827" s="11">
        <v>0</v>
      </c>
      <c r="AJ827" s="11">
        <v>0</v>
      </c>
      <c r="AK827" s="11">
        <v>15000000</v>
      </c>
      <c r="AL827" s="11">
        <v>37000000</v>
      </c>
      <c r="AM827" s="11">
        <v>0</v>
      </c>
      <c r="AN827" s="11">
        <v>0</v>
      </c>
      <c r="AO8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8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8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7" s="11">
        <f>Table_PBS_SQL_DB2_PBSSQL_PBS_NDP_Tina_CG_QtrlyPerformance_Final[[#This Row],[GOU REL]]+Table_PBS_SQL_DB2_PBSSQL_PBS_NDP_Tina_CG_QtrlyPerformance_Final[[#This Row],[EXT REL]]</f>
        <v>40000000</v>
      </c>
      <c r="AT827" s="11">
        <f>Table_PBS_SQL_DB2_PBSSQL_PBS_NDP_Tina_CG_QtrlyPerformance_Final[[#This Row],[GOU EXP]]+Table_PBS_SQL_DB2_PBSSQL_PBS_NDP_Tina_CG_QtrlyPerformance_Final[[#This Row],[EXT EXP]]</f>
        <v>40000000</v>
      </c>
      <c r="AU827" s="11" t="str">
        <f>IF(Table_PBS_SQL_DB2_PBSSQL_PBS_NDP_Tina_CG_QtrlyPerformance_Final[[#This Row],[Item_Code]]&gt;"300000", "Capital", "Recurrent")</f>
        <v>Recurrent</v>
      </c>
    </row>
    <row r="828" spans="1:47" x14ac:dyDescent="0.25">
      <c r="A828" t="s">
        <v>169</v>
      </c>
      <c r="B828" t="s">
        <v>1709</v>
      </c>
      <c r="C828" t="s">
        <v>119</v>
      </c>
      <c r="D828" t="s">
        <v>885</v>
      </c>
      <c r="E828" t="s">
        <v>75</v>
      </c>
      <c r="F828" t="s">
        <v>1171</v>
      </c>
      <c r="G828" t="s">
        <v>31</v>
      </c>
      <c r="H828" t="s">
        <v>1529</v>
      </c>
      <c r="I828" t="s">
        <v>493</v>
      </c>
      <c r="J828" t="s">
        <v>1710</v>
      </c>
      <c r="K828" t="s">
        <v>171</v>
      </c>
      <c r="L828" t="s">
        <v>1711</v>
      </c>
      <c r="M828" t="s">
        <v>1910</v>
      </c>
      <c r="N828" t="s">
        <v>1911</v>
      </c>
      <c r="O828" t="s">
        <v>1004</v>
      </c>
      <c r="P828" t="s">
        <v>868</v>
      </c>
      <c r="Q828" s="11">
        <v>0</v>
      </c>
      <c r="R828" s="11">
        <v>0</v>
      </c>
      <c r="S828" s="11">
        <v>0</v>
      </c>
      <c r="T828" s="11">
        <v>0</v>
      </c>
      <c r="U828" s="11">
        <v>200000000</v>
      </c>
      <c r="V828" s="11">
        <v>0</v>
      </c>
      <c r="W828" s="11">
        <v>200000000</v>
      </c>
      <c r="X828" s="11">
        <v>0</v>
      </c>
      <c r="Y828" s="11">
        <v>0</v>
      </c>
      <c r="Z828" s="11">
        <v>0</v>
      </c>
      <c r="AA828" s="11">
        <v>0</v>
      </c>
      <c r="AB828" s="11">
        <v>0</v>
      </c>
      <c r="AC828" s="11">
        <v>50000000</v>
      </c>
      <c r="AD828" s="11">
        <v>0</v>
      </c>
      <c r="AE828" s="11">
        <v>0</v>
      </c>
      <c r="AF828" s="11">
        <v>0</v>
      </c>
      <c r="AG828" s="11">
        <v>50000000</v>
      </c>
      <c r="AH828" s="11">
        <v>35200000</v>
      </c>
      <c r="AI828" s="11">
        <v>0</v>
      </c>
      <c r="AJ828" s="11">
        <v>0</v>
      </c>
      <c r="AK828" s="11">
        <v>40000000</v>
      </c>
      <c r="AL828" s="11">
        <v>104800000</v>
      </c>
      <c r="AM828" s="11">
        <v>0</v>
      </c>
      <c r="AN828" s="11">
        <v>0</v>
      </c>
      <c r="AO8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8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140000000</v>
      </c>
      <c r="AR8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8" s="11">
        <f>Table_PBS_SQL_DB2_PBSSQL_PBS_NDP_Tina_CG_QtrlyPerformance_Final[[#This Row],[GOU REL]]+Table_PBS_SQL_DB2_PBSSQL_PBS_NDP_Tina_CG_QtrlyPerformance_Final[[#This Row],[EXT REL]]</f>
        <v>140000000</v>
      </c>
      <c r="AT828" s="11">
        <f>Table_PBS_SQL_DB2_PBSSQL_PBS_NDP_Tina_CG_QtrlyPerformance_Final[[#This Row],[GOU EXP]]+Table_PBS_SQL_DB2_PBSSQL_PBS_NDP_Tina_CG_QtrlyPerformance_Final[[#This Row],[EXT EXP]]</f>
        <v>140000000</v>
      </c>
      <c r="AU828" s="11" t="str">
        <f>IF(Table_PBS_SQL_DB2_PBSSQL_PBS_NDP_Tina_CG_QtrlyPerformance_Final[[#This Row],[Item_Code]]&gt;"300000", "Capital", "Recurrent")</f>
        <v>Recurrent</v>
      </c>
    </row>
    <row r="829" spans="1:47" x14ac:dyDescent="0.25">
      <c r="A829" t="s">
        <v>173</v>
      </c>
      <c r="B829" t="s">
        <v>174</v>
      </c>
      <c r="C829" t="s">
        <v>119</v>
      </c>
      <c r="D829" t="s">
        <v>885</v>
      </c>
      <c r="E829" t="s">
        <v>31</v>
      </c>
      <c r="F829" t="s">
        <v>886</v>
      </c>
      <c r="G829" t="s">
        <v>75</v>
      </c>
      <c r="H829" t="s">
        <v>1912</v>
      </c>
      <c r="I829" t="s">
        <v>493</v>
      </c>
      <c r="J829" t="s">
        <v>1913</v>
      </c>
      <c r="K829" t="s">
        <v>175</v>
      </c>
      <c r="L829" t="s">
        <v>1914</v>
      </c>
      <c r="M829" t="s">
        <v>866</v>
      </c>
      <c r="N829" t="s">
        <v>867</v>
      </c>
      <c r="O829" t="s">
        <v>924</v>
      </c>
      <c r="P829" t="s">
        <v>925</v>
      </c>
      <c r="Q829" s="11">
        <v>0</v>
      </c>
      <c r="R829" s="11">
        <v>0</v>
      </c>
      <c r="S829" s="11">
        <v>0</v>
      </c>
      <c r="T829" s="11">
        <v>0</v>
      </c>
      <c r="U829" s="11">
        <v>241000000</v>
      </c>
      <c r="V829" s="11">
        <v>0</v>
      </c>
      <c r="W829" s="11">
        <v>241000000</v>
      </c>
      <c r="X829" s="11">
        <v>0</v>
      </c>
      <c r="Y829" s="11">
        <v>0</v>
      </c>
      <c r="Z829" s="11">
        <v>0</v>
      </c>
      <c r="AA829" s="11">
        <v>0</v>
      </c>
      <c r="AB829" s="11">
        <v>0</v>
      </c>
      <c r="AC829" s="11">
        <v>60250000</v>
      </c>
      <c r="AD829" s="11">
        <v>1415500</v>
      </c>
      <c r="AE829" s="11">
        <v>0</v>
      </c>
      <c r="AF829" s="11">
        <v>0</v>
      </c>
      <c r="AG829" s="11">
        <v>60250000</v>
      </c>
      <c r="AH829" s="11">
        <v>23243580</v>
      </c>
      <c r="AI829" s="11">
        <v>0</v>
      </c>
      <c r="AJ829" s="11">
        <v>0</v>
      </c>
      <c r="AK829" s="11">
        <v>0</v>
      </c>
      <c r="AL829" s="11">
        <v>87942586</v>
      </c>
      <c r="AM829" s="11">
        <v>0</v>
      </c>
      <c r="AN829" s="11">
        <v>0</v>
      </c>
      <c r="AO8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120500000</v>
      </c>
      <c r="AP8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112601666</v>
      </c>
      <c r="AR8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29" s="11">
        <f>Table_PBS_SQL_DB2_PBSSQL_PBS_NDP_Tina_CG_QtrlyPerformance_Final[[#This Row],[GOU REL]]+Table_PBS_SQL_DB2_PBSSQL_PBS_NDP_Tina_CG_QtrlyPerformance_Final[[#This Row],[EXT REL]]</f>
        <v>120500000</v>
      </c>
      <c r="AT829" s="11">
        <f>Table_PBS_SQL_DB2_PBSSQL_PBS_NDP_Tina_CG_QtrlyPerformance_Final[[#This Row],[GOU EXP]]+Table_PBS_SQL_DB2_PBSSQL_PBS_NDP_Tina_CG_QtrlyPerformance_Final[[#This Row],[EXT EXP]]</f>
        <v>112601666</v>
      </c>
      <c r="AU829" s="11" t="str">
        <f>IF(Table_PBS_SQL_DB2_PBSSQL_PBS_NDP_Tina_CG_QtrlyPerformance_Final[[#This Row],[Item_Code]]&gt;"300000", "Capital", "Recurrent")</f>
        <v>Recurrent</v>
      </c>
    </row>
    <row r="830" spans="1:47" x14ac:dyDescent="0.25">
      <c r="A830" t="s">
        <v>173</v>
      </c>
      <c r="B830" t="s">
        <v>174</v>
      </c>
      <c r="C830" t="s">
        <v>119</v>
      </c>
      <c r="D830" t="s">
        <v>885</v>
      </c>
      <c r="E830" t="s">
        <v>31</v>
      </c>
      <c r="F830" t="s">
        <v>886</v>
      </c>
      <c r="G830" t="s">
        <v>75</v>
      </c>
      <c r="H830" t="s">
        <v>1912</v>
      </c>
      <c r="I830" t="s">
        <v>493</v>
      </c>
      <c r="J830" t="s">
        <v>1913</v>
      </c>
      <c r="K830" t="s">
        <v>175</v>
      </c>
      <c r="L830" t="s">
        <v>1914</v>
      </c>
      <c r="M830" t="s">
        <v>866</v>
      </c>
      <c r="N830" t="s">
        <v>867</v>
      </c>
      <c r="O830" t="s">
        <v>969</v>
      </c>
      <c r="P830" t="s">
        <v>970</v>
      </c>
      <c r="Q830" s="11">
        <v>0</v>
      </c>
      <c r="R830" s="11">
        <v>0</v>
      </c>
      <c r="S830" s="11">
        <v>0</v>
      </c>
      <c r="T830" s="11">
        <v>0</v>
      </c>
      <c r="U830" s="11">
        <v>19510000</v>
      </c>
      <c r="V830" s="11">
        <v>0</v>
      </c>
      <c r="W830" s="11">
        <v>19510000</v>
      </c>
      <c r="X830" s="11">
        <v>0</v>
      </c>
      <c r="Y830" s="11">
        <v>0</v>
      </c>
      <c r="Z830" s="11">
        <v>0</v>
      </c>
      <c r="AA830" s="11">
        <v>0</v>
      </c>
      <c r="AB830" s="11">
        <v>0</v>
      </c>
      <c r="AC830" s="11">
        <v>9755000</v>
      </c>
      <c r="AD830" s="11">
        <v>0</v>
      </c>
      <c r="AE830" s="11">
        <v>0</v>
      </c>
      <c r="AF830" s="11">
        <v>0</v>
      </c>
      <c r="AG830" s="11">
        <v>4877500</v>
      </c>
      <c r="AH830" s="11">
        <v>0</v>
      </c>
      <c r="AI830" s="11">
        <v>0</v>
      </c>
      <c r="AJ830" s="11">
        <v>0</v>
      </c>
      <c r="AK830" s="11">
        <v>0</v>
      </c>
      <c r="AL830" s="11">
        <v>2058000</v>
      </c>
      <c r="AM830" s="11">
        <v>0</v>
      </c>
      <c r="AN830" s="11">
        <v>0</v>
      </c>
      <c r="AO8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14632500</v>
      </c>
      <c r="AP8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2058000</v>
      </c>
      <c r="AR8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0" s="11">
        <f>Table_PBS_SQL_DB2_PBSSQL_PBS_NDP_Tina_CG_QtrlyPerformance_Final[[#This Row],[GOU REL]]+Table_PBS_SQL_DB2_PBSSQL_PBS_NDP_Tina_CG_QtrlyPerformance_Final[[#This Row],[EXT REL]]</f>
        <v>14632500</v>
      </c>
      <c r="AT830" s="11">
        <f>Table_PBS_SQL_DB2_PBSSQL_PBS_NDP_Tina_CG_QtrlyPerformance_Final[[#This Row],[GOU EXP]]+Table_PBS_SQL_DB2_PBSSQL_PBS_NDP_Tina_CG_QtrlyPerformance_Final[[#This Row],[EXT EXP]]</f>
        <v>2058000</v>
      </c>
      <c r="AU830" s="11" t="str">
        <f>IF(Table_PBS_SQL_DB2_PBSSQL_PBS_NDP_Tina_CG_QtrlyPerformance_Final[[#This Row],[Item_Code]]&gt;"300000", "Capital", "Recurrent")</f>
        <v>Recurrent</v>
      </c>
    </row>
    <row r="831" spans="1:47" x14ac:dyDescent="0.25">
      <c r="A831" t="s">
        <v>173</v>
      </c>
      <c r="B831" t="s">
        <v>174</v>
      </c>
      <c r="C831" t="s">
        <v>119</v>
      </c>
      <c r="D831" t="s">
        <v>885</v>
      </c>
      <c r="E831" t="s">
        <v>31</v>
      </c>
      <c r="F831" t="s">
        <v>886</v>
      </c>
      <c r="G831" t="s">
        <v>75</v>
      </c>
      <c r="H831" t="s">
        <v>1912</v>
      </c>
      <c r="I831" t="s">
        <v>493</v>
      </c>
      <c r="J831" t="s">
        <v>1913</v>
      </c>
      <c r="K831" t="s">
        <v>175</v>
      </c>
      <c r="L831" t="s">
        <v>1914</v>
      </c>
      <c r="M831" t="s">
        <v>866</v>
      </c>
      <c r="N831" t="s">
        <v>867</v>
      </c>
      <c r="O831" t="s">
        <v>1155</v>
      </c>
      <c r="P831" t="s">
        <v>1156</v>
      </c>
      <c r="Q831" s="11">
        <v>0</v>
      </c>
      <c r="R831" s="11">
        <v>0</v>
      </c>
      <c r="S831" s="11">
        <v>0</v>
      </c>
      <c r="T831" s="11">
        <v>0</v>
      </c>
      <c r="U831" s="11">
        <v>75000000</v>
      </c>
      <c r="V831" s="11">
        <v>0</v>
      </c>
      <c r="W831" s="11">
        <v>75000000</v>
      </c>
      <c r="X831" s="11">
        <v>0</v>
      </c>
      <c r="Y831" s="11">
        <v>0</v>
      </c>
      <c r="Z831" s="11">
        <v>0</v>
      </c>
      <c r="AA831" s="11">
        <v>0</v>
      </c>
      <c r="AB831" s="11">
        <v>0</v>
      </c>
      <c r="AC831" s="11">
        <v>0</v>
      </c>
      <c r="AD831" s="11">
        <v>0</v>
      </c>
      <c r="AE831" s="11">
        <v>0</v>
      </c>
      <c r="AF831" s="11">
        <v>0</v>
      </c>
      <c r="AG831" s="11">
        <v>0</v>
      </c>
      <c r="AH831" s="11">
        <v>0</v>
      </c>
      <c r="AI831" s="11">
        <v>0</v>
      </c>
      <c r="AJ831" s="11">
        <v>0</v>
      </c>
      <c r="AK831" s="11">
        <v>0</v>
      </c>
      <c r="AL831" s="11">
        <v>0</v>
      </c>
      <c r="AM831" s="11">
        <v>0</v>
      </c>
      <c r="AN831" s="11">
        <v>0</v>
      </c>
      <c r="AO8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1" s="11">
        <f>Table_PBS_SQL_DB2_PBSSQL_PBS_NDP_Tina_CG_QtrlyPerformance_Final[[#This Row],[GOU REL]]+Table_PBS_SQL_DB2_PBSSQL_PBS_NDP_Tina_CG_QtrlyPerformance_Final[[#This Row],[EXT REL]]</f>
        <v>0</v>
      </c>
      <c r="AT831" s="11">
        <f>Table_PBS_SQL_DB2_PBSSQL_PBS_NDP_Tina_CG_QtrlyPerformance_Final[[#This Row],[GOU EXP]]+Table_PBS_SQL_DB2_PBSSQL_PBS_NDP_Tina_CG_QtrlyPerformance_Final[[#This Row],[EXT EXP]]</f>
        <v>0</v>
      </c>
      <c r="AU831" s="11" t="str">
        <f>IF(Table_PBS_SQL_DB2_PBSSQL_PBS_NDP_Tina_CG_QtrlyPerformance_Final[[#This Row],[Item_Code]]&gt;"300000", "Capital", "Recurrent")</f>
        <v>Capital</v>
      </c>
    </row>
    <row r="832" spans="1:47" x14ac:dyDescent="0.25">
      <c r="A832" t="s">
        <v>586</v>
      </c>
      <c r="B832" t="s">
        <v>587</v>
      </c>
      <c r="C832" t="s">
        <v>491</v>
      </c>
      <c r="D832" t="s">
        <v>861</v>
      </c>
      <c r="E832" t="s">
        <v>75</v>
      </c>
      <c r="F832" t="s">
        <v>943</v>
      </c>
      <c r="G832" t="s">
        <v>31</v>
      </c>
      <c r="H832" t="s">
        <v>1915</v>
      </c>
      <c r="I832" t="s">
        <v>493</v>
      </c>
      <c r="J832" t="s">
        <v>1916</v>
      </c>
      <c r="K832" t="s">
        <v>588</v>
      </c>
      <c r="L832" t="s">
        <v>1917</v>
      </c>
      <c r="M832" t="s">
        <v>866</v>
      </c>
      <c r="N832" t="s">
        <v>867</v>
      </c>
      <c r="O832" t="s">
        <v>1702</v>
      </c>
      <c r="P832" t="s">
        <v>1703</v>
      </c>
      <c r="Q832" s="11">
        <v>0</v>
      </c>
      <c r="R832" s="11">
        <v>0</v>
      </c>
      <c r="S832" s="11">
        <v>0</v>
      </c>
      <c r="T832" s="11">
        <v>0</v>
      </c>
      <c r="U832" s="11">
        <v>2794626189</v>
      </c>
      <c r="V832" s="11">
        <v>0</v>
      </c>
      <c r="W832" s="11">
        <v>2794626189</v>
      </c>
      <c r="X832" s="11">
        <v>0</v>
      </c>
      <c r="Y832" s="11">
        <v>1000000000</v>
      </c>
      <c r="Z832" s="11">
        <v>0</v>
      </c>
      <c r="AA832" s="11">
        <v>0</v>
      </c>
      <c r="AB832" s="11">
        <v>0</v>
      </c>
      <c r="AC832" s="11">
        <v>0</v>
      </c>
      <c r="AD832" s="11">
        <v>1000000000</v>
      </c>
      <c r="AE832" s="11">
        <v>0</v>
      </c>
      <c r="AF832" s="11">
        <v>0</v>
      </c>
      <c r="AG832" s="11">
        <v>1794626189</v>
      </c>
      <c r="AH832" s="11">
        <v>1794626189</v>
      </c>
      <c r="AI832" s="11">
        <v>0</v>
      </c>
      <c r="AJ832" s="11">
        <v>0</v>
      </c>
      <c r="AK832" s="11">
        <v>0</v>
      </c>
      <c r="AL832" s="11">
        <v>0</v>
      </c>
      <c r="AM832" s="11">
        <v>0</v>
      </c>
      <c r="AN832" s="11">
        <v>0</v>
      </c>
      <c r="AO8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2794626189</v>
      </c>
      <c r="AP8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2794626189</v>
      </c>
      <c r="AR8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2" s="11">
        <f>Table_PBS_SQL_DB2_PBSSQL_PBS_NDP_Tina_CG_QtrlyPerformance_Final[[#This Row],[GOU REL]]+Table_PBS_SQL_DB2_PBSSQL_PBS_NDP_Tina_CG_QtrlyPerformance_Final[[#This Row],[EXT REL]]</f>
        <v>2794626189</v>
      </c>
      <c r="AT832" s="11">
        <f>Table_PBS_SQL_DB2_PBSSQL_PBS_NDP_Tina_CG_QtrlyPerformance_Final[[#This Row],[GOU EXP]]+Table_PBS_SQL_DB2_PBSSQL_PBS_NDP_Tina_CG_QtrlyPerformance_Final[[#This Row],[EXT EXP]]</f>
        <v>2794626189</v>
      </c>
      <c r="AU832" s="11" t="str">
        <f>IF(Table_PBS_SQL_DB2_PBSSQL_PBS_NDP_Tina_CG_QtrlyPerformance_Final[[#This Row],[Item_Code]]&gt;"300000", "Capital", "Recurrent")</f>
        <v>Capital</v>
      </c>
    </row>
    <row r="833" spans="1:47" x14ac:dyDescent="0.25">
      <c r="A833" t="s">
        <v>71</v>
      </c>
      <c r="B833" t="s">
        <v>72</v>
      </c>
      <c r="C833" t="s">
        <v>31</v>
      </c>
      <c r="D833" t="s">
        <v>1031</v>
      </c>
      <c r="E833" t="s">
        <v>31</v>
      </c>
      <c r="F833" t="s">
        <v>1032</v>
      </c>
      <c r="G833" t="s">
        <v>31</v>
      </c>
      <c r="H833" t="s">
        <v>1714</v>
      </c>
      <c r="I833" t="s">
        <v>493</v>
      </c>
      <c r="J833" t="s">
        <v>1715</v>
      </c>
      <c r="K833" t="s">
        <v>73</v>
      </c>
      <c r="L833" t="s">
        <v>1716</v>
      </c>
      <c r="M833" t="s">
        <v>866</v>
      </c>
      <c r="N833" t="s">
        <v>867</v>
      </c>
      <c r="O833" t="s">
        <v>1155</v>
      </c>
      <c r="P833" t="s">
        <v>1156</v>
      </c>
      <c r="Q833" s="11">
        <v>0</v>
      </c>
      <c r="R833" s="11">
        <v>0</v>
      </c>
      <c r="S833" s="11">
        <v>0</v>
      </c>
      <c r="T833" s="11">
        <v>0</v>
      </c>
      <c r="U833" s="11">
        <v>0</v>
      </c>
      <c r="V833" s="11">
        <v>0</v>
      </c>
      <c r="W833" s="11">
        <v>3124203152</v>
      </c>
      <c r="X833" s="11">
        <v>0</v>
      </c>
      <c r="Y833" s="11">
        <v>0</v>
      </c>
      <c r="Z833" s="11">
        <v>0</v>
      </c>
      <c r="AA833" s="11">
        <v>0</v>
      </c>
      <c r="AB833" s="11">
        <v>0</v>
      </c>
      <c r="AC833" s="11">
        <v>200000000</v>
      </c>
      <c r="AD833" s="11">
        <v>0</v>
      </c>
      <c r="AE833" s="11">
        <v>0</v>
      </c>
      <c r="AF833" s="11">
        <v>0</v>
      </c>
      <c r="AG833" s="11">
        <v>891994415</v>
      </c>
      <c r="AH833" s="11">
        <v>0</v>
      </c>
      <c r="AI833" s="11">
        <v>0</v>
      </c>
      <c r="AJ833" s="11">
        <v>0</v>
      </c>
      <c r="AK833" s="11">
        <v>1245130673</v>
      </c>
      <c r="AL833" s="11">
        <v>2336127626</v>
      </c>
      <c r="AM833" s="11">
        <v>0</v>
      </c>
      <c r="AN833" s="11">
        <v>0</v>
      </c>
      <c r="AO8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2337125088</v>
      </c>
      <c r="AP8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2336127626</v>
      </c>
      <c r="AR8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3" s="11">
        <f>Table_PBS_SQL_DB2_PBSSQL_PBS_NDP_Tina_CG_QtrlyPerformance_Final[[#This Row],[GOU REL]]+Table_PBS_SQL_DB2_PBSSQL_PBS_NDP_Tina_CG_QtrlyPerformance_Final[[#This Row],[EXT REL]]</f>
        <v>2337125088</v>
      </c>
      <c r="AT833" s="11">
        <f>Table_PBS_SQL_DB2_PBSSQL_PBS_NDP_Tina_CG_QtrlyPerformance_Final[[#This Row],[GOU EXP]]+Table_PBS_SQL_DB2_PBSSQL_PBS_NDP_Tina_CG_QtrlyPerformance_Final[[#This Row],[EXT EXP]]</f>
        <v>2336127626</v>
      </c>
      <c r="AU833" s="11" t="str">
        <f>IF(Table_PBS_SQL_DB2_PBSSQL_PBS_NDP_Tina_CG_QtrlyPerformance_Final[[#This Row],[Item_Code]]&gt;"300000", "Capital", "Recurrent")</f>
        <v>Capital</v>
      </c>
    </row>
    <row r="834" spans="1:47" x14ac:dyDescent="0.25">
      <c r="A834" t="s">
        <v>194</v>
      </c>
      <c r="B834" t="s">
        <v>195</v>
      </c>
      <c r="C834" t="s">
        <v>177</v>
      </c>
      <c r="D834" t="s">
        <v>960</v>
      </c>
      <c r="E834" t="s">
        <v>31</v>
      </c>
      <c r="F834" t="s">
        <v>961</v>
      </c>
      <c r="G834" t="s">
        <v>87</v>
      </c>
      <c r="H834" t="s">
        <v>1529</v>
      </c>
      <c r="I834" t="s">
        <v>467</v>
      </c>
      <c r="J834" t="s">
        <v>1718</v>
      </c>
      <c r="K834" t="s">
        <v>196</v>
      </c>
      <c r="L834" t="s">
        <v>1719</v>
      </c>
      <c r="M834" t="s">
        <v>1232</v>
      </c>
      <c r="N834" t="s">
        <v>1586</v>
      </c>
      <c r="O834" t="s">
        <v>1002</v>
      </c>
      <c r="P834" t="s">
        <v>1003</v>
      </c>
      <c r="Q834" s="11">
        <v>0</v>
      </c>
      <c r="R834" s="11">
        <v>0</v>
      </c>
      <c r="S834" s="11">
        <v>0</v>
      </c>
      <c r="T834" s="11">
        <v>0</v>
      </c>
      <c r="U834" s="11">
        <v>111000000</v>
      </c>
      <c r="V834" s="11">
        <v>0</v>
      </c>
      <c r="W834" s="11">
        <v>111000000</v>
      </c>
      <c r="X834" s="11">
        <v>0</v>
      </c>
      <c r="Y834" s="11">
        <v>0</v>
      </c>
      <c r="Z834" s="11">
        <v>0</v>
      </c>
      <c r="AA834" s="11">
        <v>0</v>
      </c>
      <c r="AB834" s="11">
        <v>0</v>
      </c>
      <c r="AC834" s="11">
        <v>111000000</v>
      </c>
      <c r="AD834" s="11">
        <v>110679640</v>
      </c>
      <c r="AE834" s="11">
        <v>0</v>
      </c>
      <c r="AF834" s="11">
        <v>0</v>
      </c>
      <c r="AG834" s="11">
        <v>0</v>
      </c>
      <c r="AH834" s="11">
        <v>0</v>
      </c>
      <c r="AI834" s="11">
        <v>0</v>
      </c>
      <c r="AJ834" s="11">
        <v>0</v>
      </c>
      <c r="AK834" s="11">
        <v>0</v>
      </c>
      <c r="AL834" s="11">
        <v>320360</v>
      </c>
      <c r="AM834" s="11">
        <v>0</v>
      </c>
      <c r="AN834" s="11">
        <v>0</v>
      </c>
      <c r="AO8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111000000</v>
      </c>
      <c r="AP8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111000000</v>
      </c>
      <c r="AR8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4" s="11">
        <f>Table_PBS_SQL_DB2_PBSSQL_PBS_NDP_Tina_CG_QtrlyPerformance_Final[[#This Row],[GOU REL]]+Table_PBS_SQL_DB2_PBSSQL_PBS_NDP_Tina_CG_QtrlyPerformance_Final[[#This Row],[EXT REL]]</f>
        <v>111000000</v>
      </c>
      <c r="AT834" s="11">
        <f>Table_PBS_SQL_DB2_PBSSQL_PBS_NDP_Tina_CG_QtrlyPerformance_Final[[#This Row],[GOU EXP]]+Table_PBS_SQL_DB2_PBSSQL_PBS_NDP_Tina_CG_QtrlyPerformance_Final[[#This Row],[EXT EXP]]</f>
        <v>111000000</v>
      </c>
      <c r="AU834" s="11" t="str">
        <f>IF(Table_PBS_SQL_DB2_PBSSQL_PBS_NDP_Tina_CG_QtrlyPerformance_Final[[#This Row],[Item_Code]]&gt;"300000", "Capital", "Recurrent")</f>
        <v>Recurrent</v>
      </c>
    </row>
    <row r="835" spans="1:47" x14ac:dyDescent="0.25">
      <c r="A835" t="s">
        <v>194</v>
      </c>
      <c r="B835" t="s">
        <v>195</v>
      </c>
      <c r="C835" t="s">
        <v>177</v>
      </c>
      <c r="D835" t="s">
        <v>960</v>
      </c>
      <c r="E835" t="s">
        <v>31</v>
      </c>
      <c r="F835" t="s">
        <v>961</v>
      </c>
      <c r="G835" t="s">
        <v>87</v>
      </c>
      <c r="H835" t="s">
        <v>1529</v>
      </c>
      <c r="I835" t="s">
        <v>467</v>
      </c>
      <c r="J835" t="s">
        <v>1718</v>
      </c>
      <c r="K835" t="s">
        <v>196</v>
      </c>
      <c r="L835" t="s">
        <v>1719</v>
      </c>
      <c r="M835" t="s">
        <v>866</v>
      </c>
      <c r="N835" t="s">
        <v>867</v>
      </c>
      <c r="O835" t="s">
        <v>1011</v>
      </c>
      <c r="P835" t="s">
        <v>1012</v>
      </c>
      <c r="Q835" s="11">
        <v>0</v>
      </c>
      <c r="R835" s="11">
        <v>0</v>
      </c>
      <c r="S835" s="11">
        <v>0</v>
      </c>
      <c r="T835" s="11">
        <v>0</v>
      </c>
      <c r="U835" s="11">
        <v>36200000</v>
      </c>
      <c r="V835" s="11">
        <v>0</v>
      </c>
      <c r="W835" s="11">
        <v>36200000</v>
      </c>
      <c r="X835" s="11">
        <v>0</v>
      </c>
      <c r="Y835" s="11">
        <v>0</v>
      </c>
      <c r="Z835" s="11">
        <v>0</v>
      </c>
      <c r="AA835" s="11">
        <v>0</v>
      </c>
      <c r="AB835" s="11">
        <v>0</v>
      </c>
      <c r="AC835" s="11">
        <v>36200000</v>
      </c>
      <c r="AD835" s="11">
        <v>12130860</v>
      </c>
      <c r="AE835" s="11">
        <v>0</v>
      </c>
      <c r="AF835" s="11">
        <v>0</v>
      </c>
      <c r="AG835" s="11">
        <v>0</v>
      </c>
      <c r="AH835" s="11">
        <v>2918500</v>
      </c>
      <c r="AI835" s="11">
        <v>0</v>
      </c>
      <c r="AJ835" s="11">
        <v>0</v>
      </c>
      <c r="AK835" s="11">
        <v>0</v>
      </c>
      <c r="AL835" s="11">
        <v>21150640</v>
      </c>
      <c r="AM835" s="11">
        <v>0</v>
      </c>
      <c r="AN835" s="11">
        <v>0</v>
      </c>
      <c r="AO8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36200000</v>
      </c>
      <c r="AP8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36200000</v>
      </c>
      <c r="AR8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5" s="11">
        <f>Table_PBS_SQL_DB2_PBSSQL_PBS_NDP_Tina_CG_QtrlyPerformance_Final[[#This Row],[GOU REL]]+Table_PBS_SQL_DB2_PBSSQL_PBS_NDP_Tina_CG_QtrlyPerformance_Final[[#This Row],[EXT REL]]</f>
        <v>36200000</v>
      </c>
      <c r="AT835" s="11">
        <f>Table_PBS_SQL_DB2_PBSSQL_PBS_NDP_Tina_CG_QtrlyPerformance_Final[[#This Row],[GOU EXP]]+Table_PBS_SQL_DB2_PBSSQL_PBS_NDP_Tina_CG_QtrlyPerformance_Final[[#This Row],[EXT EXP]]</f>
        <v>36200000</v>
      </c>
      <c r="AU835" s="11" t="str">
        <f>IF(Table_PBS_SQL_DB2_PBSSQL_PBS_NDP_Tina_CG_QtrlyPerformance_Final[[#This Row],[Item_Code]]&gt;"300000", "Capital", "Recurrent")</f>
        <v>Recurrent</v>
      </c>
    </row>
    <row r="836" spans="1:47" x14ac:dyDescent="0.25">
      <c r="A836" t="s">
        <v>194</v>
      </c>
      <c r="B836" t="s">
        <v>195</v>
      </c>
      <c r="C836" t="s">
        <v>177</v>
      </c>
      <c r="D836" t="s">
        <v>960</v>
      </c>
      <c r="E836" t="s">
        <v>31</v>
      </c>
      <c r="F836" t="s">
        <v>961</v>
      </c>
      <c r="G836" t="s">
        <v>87</v>
      </c>
      <c r="H836" t="s">
        <v>1529</v>
      </c>
      <c r="I836" t="s">
        <v>467</v>
      </c>
      <c r="J836" t="s">
        <v>1718</v>
      </c>
      <c r="K836" t="s">
        <v>196</v>
      </c>
      <c r="L836" t="s">
        <v>1719</v>
      </c>
      <c r="M836" t="s">
        <v>866</v>
      </c>
      <c r="N836" t="s">
        <v>867</v>
      </c>
      <c r="O836" t="s">
        <v>934</v>
      </c>
      <c r="P836" t="s">
        <v>935</v>
      </c>
      <c r="Q836" s="11">
        <v>0</v>
      </c>
      <c r="R836" s="11">
        <v>8125000</v>
      </c>
      <c r="S836" s="11">
        <v>0</v>
      </c>
      <c r="T836" s="11">
        <v>8125000</v>
      </c>
      <c r="U836" s="11">
        <v>178125000</v>
      </c>
      <c r="V836" s="11">
        <v>0</v>
      </c>
      <c r="W836" s="11">
        <v>170000000</v>
      </c>
      <c r="X836" s="11">
        <v>0</v>
      </c>
      <c r="Y836" s="11">
        <v>0</v>
      </c>
      <c r="Z836" s="11">
        <v>0</v>
      </c>
      <c r="AA836" s="11">
        <v>0</v>
      </c>
      <c r="AB836" s="11">
        <v>0</v>
      </c>
      <c r="AC836" s="11">
        <v>170000000</v>
      </c>
      <c r="AD836" s="11">
        <v>0</v>
      </c>
      <c r="AE836" s="11">
        <v>0</v>
      </c>
      <c r="AF836" s="11">
        <v>0</v>
      </c>
      <c r="AG836" s="11">
        <v>0</v>
      </c>
      <c r="AH836" s="11">
        <v>0</v>
      </c>
      <c r="AI836" s="11">
        <v>0</v>
      </c>
      <c r="AJ836" s="11">
        <v>0</v>
      </c>
      <c r="AK836" s="11">
        <v>8125000</v>
      </c>
      <c r="AL836" s="11">
        <v>178125000</v>
      </c>
      <c r="AM836" s="11">
        <v>0</v>
      </c>
      <c r="AN836" s="11">
        <v>0</v>
      </c>
      <c r="AO8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178125000</v>
      </c>
      <c r="AP8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178125000</v>
      </c>
      <c r="AR8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6" s="11">
        <f>Table_PBS_SQL_DB2_PBSSQL_PBS_NDP_Tina_CG_QtrlyPerformance_Final[[#This Row],[GOU REL]]+Table_PBS_SQL_DB2_PBSSQL_PBS_NDP_Tina_CG_QtrlyPerformance_Final[[#This Row],[EXT REL]]</f>
        <v>178125000</v>
      </c>
      <c r="AT836" s="11">
        <f>Table_PBS_SQL_DB2_PBSSQL_PBS_NDP_Tina_CG_QtrlyPerformance_Final[[#This Row],[GOU EXP]]+Table_PBS_SQL_DB2_PBSSQL_PBS_NDP_Tina_CG_QtrlyPerformance_Final[[#This Row],[EXT EXP]]</f>
        <v>178125000</v>
      </c>
      <c r="AU836" s="11" t="str">
        <f>IF(Table_PBS_SQL_DB2_PBSSQL_PBS_NDP_Tina_CG_QtrlyPerformance_Final[[#This Row],[Item_Code]]&gt;"300000", "Capital", "Recurrent")</f>
        <v>Capital</v>
      </c>
    </row>
    <row r="837" spans="1:47" x14ac:dyDescent="0.25">
      <c r="A837" t="s">
        <v>198</v>
      </c>
      <c r="B837" t="s">
        <v>199</v>
      </c>
      <c r="C837" t="s">
        <v>177</v>
      </c>
      <c r="D837" t="s">
        <v>960</v>
      </c>
      <c r="E837" t="s">
        <v>31</v>
      </c>
      <c r="F837" t="s">
        <v>961</v>
      </c>
      <c r="G837" t="s">
        <v>31</v>
      </c>
      <c r="H837" t="s">
        <v>1529</v>
      </c>
      <c r="I837" t="s">
        <v>493</v>
      </c>
      <c r="J837" t="s">
        <v>864</v>
      </c>
      <c r="K837" t="s">
        <v>200</v>
      </c>
      <c r="L837" t="s">
        <v>1720</v>
      </c>
      <c r="M837" t="s">
        <v>866</v>
      </c>
      <c r="N837" t="s">
        <v>867</v>
      </c>
      <c r="O837" t="s">
        <v>1087</v>
      </c>
      <c r="P837" t="s">
        <v>1088</v>
      </c>
      <c r="Q837" s="11">
        <v>0</v>
      </c>
      <c r="R837" s="11">
        <v>0</v>
      </c>
      <c r="S837" s="11">
        <v>0</v>
      </c>
      <c r="T837" s="11">
        <v>0</v>
      </c>
      <c r="U837" s="11">
        <v>600000000</v>
      </c>
      <c r="V837" s="11">
        <v>0</v>
      </c>
      <c r="W837" s="11">
        <v>600000000</v>
      </c>
      <c r="X837" s="11">
        <v>0</v>
      </c>
      <c r="Y837" s="11">
        <v>0</v>
      </c>
      <c r="Z837" s="11">
        <v>0</v>
      </c>
      <c r="AA837" s="11">
        <v>0</v>
      </c>
      <c r="AB837" s="11">
        <v>0</v>
      </c>
      <c r="AC837" s="11">
        <v>0</v>
      </c>
      <c r="AD837" s="11">
        <v>0</v>
      </c>
      <c r="AE837" s="11">
        <v>0</v>
      </c>
      <c r="AF837" s="11">
        <v>0</v>
      </c>
      <c r="AG837" s="11">
        <v>0</v>
      </c>
      <c r="AH837" s="11">
        <v>0</v>
      </c>
      <c r="AI837" s="11">
        <v>0</v>
      </c>
      <c r="AJ837" s="11">
        <v>0</v>
      </c>
      <c r="AK837" s="11">
        <v>0</v>
      </c>
      <c r="AL837" s="11">
        <v>0</v>
      </c>
      <c r="AM837" s="11">
        <v>0</v>
      </c>
      <c r="AN837" s="11">
        <v>0</v>
      </c>
      <c r="AO8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7" s="11">
        <f>Table_PBS_SQL_DB2_PBSSQL_PBS_NDP_Tina_CG_QtrlyPerformance_Final[[#This Row],[GOU REL]]+Table_PBS_SQL_DB2_PBSSQL_PBS_NDP_Tina_CG_QtrlyPerformance_Final[[#This Row],[EXT REL]]</f>
        <v>0</v>
      </c>
      <c r="AT837" s="11">
        <f>Table_PBS_SQL_DB2_PBSSQL_PBS_NDP_Tina_CG_QtrlyPerformance_Final[[#This Row],[GOU EXP]]+Table_PBS_SQL_DB2_PBSSQL_PBS_NDP_Tina_CG_QtrlyPerformance_Final[[#This Row],[EXT EXP]]</f>
        <v>0</v>
      </c>
      <c r="AU837" s="11" t="str">
        <f>IF(Table_PBS_SQL_DB2_PBSSQL_PBS_NDP_Tina_CG_QtrlyPerformance_Final[[#This Row],[Item_Code]]&gt;"300000", "Capital", "Recurrent")</f>
        <v>Capital</v>
      </c>
    </row>
    <row r="838" spans="1:47" x14ac:dyDescent="0.25">
      <c r="A838" t="s">
        <v>351</v>
      </c>
      <c r="B838" t="s">
        <v>352</v>
      </c>
      <c r="C838" t="s">
        <v>293</v>
      </c>
      <c r="D838" t="s">
        <v>1206</v>
      </c>
      <c r="E838" t="s">
        <v>31</v>
      </c>
      <c r="F838" t="s">
        <v>1207</v>
      </c>
      <c r="G838" t="s">
        <v>31</v>
      </c>
      <c r="H838" t="s">
        <v>1727</v>
      </c>
      <c r="I838" t="s">
        <v>467</v>
      </c>
      <c r="J838" t="s">
        <v>1529</v>
      </c>
      <c r="K838" t="s">
        <v>353</v>
      </c>
      <c r="L838" t="s">
        <v>1728</v>
      </c>
      <c r="M838" t="s">
        <v>866</v>
      </c>
      <c r="N838" t="s">
        <v>867</v>
      </c>
      <c r="O838" t="s">
        <v>1215</v>
      </c>
      <c r="P838" t="s">
        <v>1216</v>
      </c>
      <c r="Q838" s="11">
        <v>0</v>
      </c>
      <c r="R838" s="11">
        <v>0</v>
      </c>
      <c r="S838" s="11">
        <v>0</v>
      </c>
      <c r="T838" s="11">
        <v>0</v>
      </c>
      <c r="U838" s="11">
        <v>0</v>
      </c>
      <c r="V838" s="11">
        <v>0</v>
      </c>
      <c r="W838" s="11">
        <v>12000000</v>
      </c>
      <c r="X838" s="11">
        <v>0</v>
      </c>
      <c r="Y838" s="11">
        <v>0</v>
      </c>
      <c r="Z838" s="11">
        <v>0</v>
      </c>
      <c r="AA838" s="11">
        <v>0</v>
      </c>
      <c r="AB838" s="11">
        <v>0</v>
      </c>
      <c r="AC838" s="11">
        <v>0</v>
      </c>
      <c r="AD838" s="11">
        <v>0</v>
      </c>
      <c r="AE838" s="11">
        <v>0</v>
      </c>
      <c r="AF838" s="11">
        <v>0</v>
      </c>
      <c r="AG838" s="11">
        <v>0</v>
      </c>
      <c r="AH838" s="11">
        <v>0</v>
      </c>
      <c r="AI838" s="11">
        <v>0</v>
      </c>
      <c r="AJ838" s="11">
        <v>0</v>
      </c>
      <c r="AK838" s="11">
        <v>0</v>
      </c>
      <c r="AL838" s="11">
        <v>0</v>
      </c>
      <c r="AM838" s="11">
        <v>0</v>
      </c>
      <c r="AN838" s="11">
        <v>0</v>
      </c>
      <c r="AO8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8" s="11">
        <f>Table_PBS_SQL_DB2_PBSSQL_PBS_NDP_Tina_CG_QtrlyPerformance_Final[[#This Row],[GOU REL]]+Table_PBS_SQL_DB2_PBSSQL_PBS_NDP_Tina_CG_QtrlyPerformance_Final[[#This Row],[EXT REL]]</f>
        <v>0</v>
      </c>
      <c r="AT838" s="11">
        <f>Table_PBS_SQL_DB2_PBSSQL_PBS_NDP_Tina_CG_QtrlyPerformance_Final[[#This Row],[GOU EXP]]+Table_PBS_SQL_DB2_PBSSQL_PBS_NDP_Tina_CG_QtrlyPerformance_Final[[#This Row],[EXT EXP]]</f>
        <v>0</v>
      </c>
      <c r="AU838" s="11" t="str">
        <f>IF(Table_PBS_SQL_DB2_PBSSQL_PBS_NDP_Tina_CG_QtrlyPerformance_Final[[#This Row],[Item_Code]]&gt;"300000", "Capital", "Recurrent")</f>
        <v>Capital</v>
      </c>
    </row>
    <row r="839" spans="1:47" x14ac:dyDescent="0.25">
      <c r="A839" t="s">
        <v>351</v>
      </c>
      <c r="B839" t="s">
        <v>352</v>
      </c>
      <c r="C839" t="s">
        <v>293</v>
      </c>
      <c r="D839" t="s">
        <v>1206</v>
      </c>
      <c r="E839" t="s">
        <v>31</v>
      </c>
      <c r="F839" t="s">
        <v>1207</v>
      </c>
      <c r="G839" t="s">
        <v>31</v>
      </c>
      <c r="H839" t="s">
        <v>1727</v>
      </c>
      <c r="I839" t="s">
        <v>467</v>
      </c>
      <c r="J839" t="s">
        <v>1529</v>
      </c>
      <c r="K839" t="s">
        <v>353</v>
      </c>
      <c r="L839" t="s">
        <v>1728</v>
      </c>
      <c r="M839" t="s">
        <v>866</v>
      </c>
      <c r="N839" t="s">
        <v>867</v>
      </c>
      <c r="O839" t="s">
        <v>957</v>
      </c>
      <c r="P839" t="s">
        <v>958</v>
      </c>
      <c r="Q839" s="11">
        <v>0</v>
      </c>
      <c r="R839" s="11">
        <v>0</v>
      </c>
      <c r="S839" s="11">
        <v>0</v>
      </c>
      <c r="T839" s="11">
        <v>0</v>
      </c>
      <c r="U839" s="11">
        <v>0</v>
      </c>
      <c r="V839" s="11">
        <v>0</v>
      </c>
      <c r="W839" s="11">
        <v>17000000</v>
      </c>
      <c r="X839" s="11">
        <v>0</v>
      </c>
      <c r="Y839" s="11">
        <v>0</v>
      </c>
      <c r="Z839" s="11">
        <v>0</v>
      </c>
      <c r="AA839" s="11">
        <v>0</v>
      </c>
      <c r="AB839" s="11">
        <v>0</v>
      </c>
      <c r="AC839" s="11">
        <v>0</v>
      </c>
      <c r="AD839" s="11">
        <v>0</v>
      </c>
      <c r="AE839" s="11">
        <v>0</v>
      </c>
      <c r="AF839" s="11">
        <v>0</v>
      </c>
      <c r="AG839" s="11">
        <v>0</v>
      </c>
      <c r="AH839" s="11">
        <v>0</v>
      </c>
      <c r="AI839" s="11">
        <v>0</v>
      </c>
      <c r="AJ839" s="11">
        <v>0</v>
      </c>
      <c r="AK839" s="11">
        <v>0</v>
      </c>
      <c r="AL839" s="11">
        <v>0</v>
      </c>
      <c r="AM839" s="11">
        <v>0</v>
      </c>
      <c r="AN839" s="11">
        <v>0</v>
      </c>
      <c r="AO8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39" s="11">
        <f>Table_PBS_SQL_DB2_PBSSQL_PBS_NDP_Tina_CG_QtrlyPerformance_Final[[#This Row],[GOU REL]]+Table_PBS_SQL_DB2_PBSSQL_PBS_NDP_Tina_CG_QtrlyPerformance_Final[[#This Row],[EXT REL]]</f>
        <v>0</v>
      </c>
      <c r="AT839" s="11">
        <f>Table_PBS_SQL_DB2_PBSSQL_PBS_NDP_Tina_CG_QtrlyPerformance_Final[[#This Row],[GOU EXP]]+Table_PBS_SQL_DB2_PBSSQL_PBS_NDP_Tina_CG_QtrlyPerformance_Final[[#This Row],[EXT EXP]]</f>
        <v>0</v>
      </c>
      <c r="AU839" s="11" t="str">
        <f>IF(Table_PBS_SQL_DB2_PBSSQL_PBS_NDP_Tina_CG_QtrlyPerformance_Final[[#This Row],[Item_Code]]&gt;"300000", "Capital", "Recurrent")</f>
        <v>Capital</v>
      </c>
    </row>
    <row r="840" spans="1:47" x14ac:dyDescent="0.25">
      <c r="A840" t="s">
        <v>355</v>
      </c>
      <c r="B840" t="s">
        <v>356</v>
      </c>
      <c r="C840" t="s">
        <v>293</v>
      </c>
      <c r="D840" t="s">
        <v>1206</v>
      </c>
      <c r="E840" t="s">
        <v>31</v>
      </c>
      <c r="F840" t="s">
        <v>1207</v>
      </c>
      <c r="G840" t="s">
        <v>75</v>
      </c>
      <c r="H840" t="s">
        <v>1731</v>
      </c>
      <c r="I840" t="s">
        <v>666</v>
      </c>
      <c r="J840" t="s">
        <v>1732</v>
      </c>
      <c r="K840" t="s">
        <v>357</v>
      </c>
      <c r="L840" t="s">
        <v>1733</v>
      </c>
      <c r="M840" t="s">
        <v>1232</v>
      </c>
      <c r="N840" t="s">
        <v>1586</v>
      </c>
      <c r="O840" t="s">
        <v>1155</v>
      </c>
      <c r="P840" t="s">
        <v>1156</v>
      </c>
      <c r="Q840" s="11">
        <v>0</v>
      </c>
      <c r="R840" s="11">
        <v>0</v>
      </c>
      <c r="S840" s="11">
        <v>33101127</v>
      </c>
      <c r="T840" s="11">
        <v>-33101127</v>
      </c>
      <c r="U840" s="11">
        <v>334689161</v>
      </c>
      <c r="V840" s="11">
        <v>0</v>
      </c>
      <c r="W840" s="11">
        <v>367790288</v>
      </c>
      <c r="X840" s="11">
        <v>0</v>
      </c>
      <c r="Y840" s="11">
        <v>0</v>
      </c>
      <c r="Z840" s="11">
        <v>0</v>
      </c>
      <c r="AA840" s="11">
        <v>0</v>
      </c>
      <c r="AB840" s="11">
        <v>0</v>
      </c>
      <c r="AC840" s="11">
        <v>100000000</v>
      </c>
      <c r="AD840" s="11">
        <v>37975128</v>
      </c>
      <c r="AE840" s="11">
        <v>0</v>
      </c>
      <c r="AF840" s="11">
        <v>0</v>
      </c>
      <c r="AG840" s="11">
        <v>0</v>
      </c>
      <c r="AH840" s="11">
        <v>0</v>
      </c>
      <c r="AI840" s="11">
        <v>0</v>
      </c>
      <c r="AJ840" s="11">
        <v>0</v>
      </c>
      <c r="AK840" s="11">
        <v>234689161</v>
      </c>
      <c r="AL840" s="11">
        <v>296714033</v>
      </c>
      <c r="AM840" s="11">
        <v>0</v>
      </c>
      <c r="AN840" s="11">
        <v>0</v>
      </c>
      <c r="AO8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334689161</v>
      </c>
      <c r="AP8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334689161</v>
      </c>
      <c r="AR8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0" s="11">
        <f>Table_PBS_SQL_DB2_PBSSQL_PBS_NDP_Tina_CG_QtrlyPerformance_Final[[#This Row],[GOU REL]]+Table_PBS_SQL_DB2_PBSSQL_PBS_NDP_Tina_CG_QtrlyPerformance_Final[[#This Row],[EXT REL]]</f>
        <v>334689161</v>
      </c>
      <c r="AT840" s="11">
        <f>Table_PBS_SQL_DB2_PBSSQL_PBS_NDP_Tina_CG_QtrlyPerformance_Final[[#This Row],[GOU EXP]]+Table_PBS_SQL_DB2_PBSSQL_PBS_NDP_Tina_CG_QtrlyPerformance_Final[[#This Row],[EXT EXP]]</f>
        <v>334689161</v>
      </c>
      <c r="AU840" s="11" t="str">
        <f>IF(Table_PBS_SQL_DB2_PBSSQL_PBS_NDP_Tina_CG_QtrlyPerformance_Final[[#This Row],[Item_Code]]&gt;"300000", "Capital", "Recurrent")</f>
        <v>Capital</v>
      </c>
    </row>
    <row r="841" spans="1:47" x14ac:dyDescent="0.25">
      <c r="A841" t="s">
        <v>355</v>
      </c>
      <c r="B841" t="s">
        <v>356</v>
      </c>
      <c r="C841" t="s">
        <v>293</v>
      </c>
      <c r="D841" t="s">
        <v>1206</v>
      </c>
      <c r="E841" t="s">
        <v>31</v>
      </c>
      <c r="F841" t="s">
        <v>1207</v>
      </c>
      <c r="G841" t="s">
        <v>75</v>
      </c>
      <c r="H841" t="s">
        <v>1731</v>
      </c>
      <c r="I841" t="s">
        <v>666</v>
      </c>
      <c r="J841" t="s">
        <v>1732</v>
      </c>
      <c r="K841" t="s">
        <v>357</v>
      </c>
      <c r="L841" t="s">
        <v>1733</v>
      </c>
      <c r="M841" t="s">
        <v>866</v>
      </c>
      <c r="N841" t="s">
        <v>867</v>
      </c>
      <c r="O841" t="s">
        <v>1215</v>
      </c>
      <c r="P841" t="s">
        <v>1216</v>
      </c>
      <c r="Q841" s="11">
        <v>0</v>
      </c>
      <c r="R841" s="11">
        <v>0</v>
      </c>
      <c r="S841" s="11">
        <v>0</v>
      </c>
      <c r="T841" s="11">
        <v>0</v>
      </c>
      <c r="U841" s="11">
        <v>0</v>
      </c>
      <c r="V841" s="11">
        <v>0</v>
      </c>
      <c r="W841" s="11">
        <v>890000000</v>
      </c>
      <c r="X841" s="11">
        <v>0</v>
      </c>
      <c r="Y841" s="11">
        <v>0</v>
      </c>
      <c r="Z841" s="11">
        <v>0</v>
      </c>
      <c r="AA841" s="11">
        <v>0</v>
      </c>
      <c r="AB841" s="11">
        <v>0</v>
      </c>
      <c r="AC841" s="11">
        <v>200000000</v>
      </c>
      <c r="AD841" s="11">
        <v>0</v>
      </c>
      <c r="AE841" s="11">
        <v>0</v>
      </c>
      <c r="AF841" s="11">
        <v>0</v>
      </c>
      <c r="AG841" s="11">
        <v>0</v>
      </c>
      <c r="AH841" s="11">
        <v>109927402</v>
      </c>
      <c r="AI841" s="11">
        <v>0</v>
      </c>
      <c r="AJ841" s="11">
        <v>0</v>
      </c>
      <c r="AK841" s="11">
        <v>573295999</v>
      </c>
      <c r="AL841" s="11">
        <v>661622462</v>
      </c>
      <c r="AM841" s="11">
        <v>0</v>
      </c>
      <c r="AN841" s="11">
        <v>0</v>
      </c>
      <c r="AO8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773295999</v>
      </c>
      <c r="AP8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771549864</v>
      </c>
      <c r="AR8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1" s="11">
        <f>Table_PBS_SQL_DB2_PBSSQL_PBS_NDP_Tina_CG_QtrlyPerformance_Final[[#This Row],[GOU REL]]+Table_PBS_SQL_DB2_PBSSQL_PBS_NDP_Tina_CG_QtrlyPerformance_Final[[#This Row],[EXT REL]]</f>
        <v>773295999</v>
      </c>
      <c r="AT841" s="11">
        <f>Table_PBS_SQL_DB2_PBSSQL_PBS_NDP_Tina_CG_QtrlyPerformance_Final[[#This Row],[GOU EXP]]+Table_PBS_SQL_DB2_PBSSQL_PBS_NDP_Tina_CG_QtrlyPerformance_Final[[#This Row],[EXT EXP]]</f>
        <v>771549864</v>
      </c>
      <c r="AU841" s="11" t="str">
        <f>IF(Table_PBS_SQL_DB2_PBSSQL_PBS_NDP_Tina_CG_QtrlyPerformance_Final[[#This Row],[Item_Code]]&gt;"300000", "Capital", "Recurrent")</f>
        <v>Capital</v>
      </c>
    </row>
    <row r="842" spans="1:47" x14ac:dyDescent="0.25">
      <c r="A842" t="s">
        <v>355</v>
      </c>
      <c r="B842" t="s">
        <v>356</v>
      </c>
      <c r="C842" t="s">
        <v>293</v>
      </c>
      <c r="D842" t="s">
        <v>1206</v>
      </c>
      <c r="E842" t="s">
        <v>31</v>
      </c>
      <c r="F842" t="s">
        <v>1207</v>
      </c>
      <c r="G842" t="s">
        <v>75</v>
      </c>
      <c r="H842" t="s">
        <v>1731</v>
      </c>
      <c r="I842" t="s">
        <v>666</v>
      </c>
      <c r="J842" t="s">
        <v>1732</v>
      </c>
      <c r="K842" t="s">
        <v>357</v>
      </c>
      <c r="L842" t="s">
        <v>1733</v>
      </c>
      <c r="M842" t="s">
        <v>866</v>
      </c>
      <c r="N842" t="s">
        <v>867</v>
      </c>
      <c r="O842" t="s">
        <v>982</v>
      </c>
      <c r="P842" t="s">
        <v>983</v>
      </c>
      <c r="Q842" s="11">
        <v>0</v>
      </c>
      <c r="R842" s="11">
        <v>0</v>
      </c>
      <c r="S842" s="11">
        <v>0</v>
      </c>
      <c r="T842" s="11">
        <v>0</v>
      </c>
      <c r="U842" s="11">
        <v>0</v>
      </c>
      <c r="V842" s="11">
        <v>0</v>
      </c>
      <c r="W842" s="11">
        <v>918000000</v>
      </c>
      <c r="X842" s="11">
        <v>0</v>
      </c>
      <c r="Y842" s="11">
        <v>0</v>
      </c>
      <c r="Z842" s="11">
        <v>0</v>
      </c>
      <c r="AA842" s="11">
        <v>0</v>
      </c>
      <c r="AB842" s="11">
        <v>0</v>
      </c>
      <c r="AC842" s="11">
        <v>133087834</v>
      </c>
      <c r="AD842" s="11">
        <v>0</v>
      </c>
      <c r="AE842" s="11">
        <v>0</v>
      </c>
      <c r="AF842" s="11">
        <v>0</v>
      </c>
      <c r="AG842" s="11">
        <v>0</v>
      </c>
      <c r="AH842" s="11">
        <v>0</v>
      </c>
      <c r="AI842" s="11">
        <v>0</v>
      </c>
      <c r="AJ842" s="11">
        <v>0</v>
      </c>
      <c r="AK842" s="11">
        <v>350000000</v>
      </c>
      <c r="AL842" s="11">
        <v>483087836</v>
      </c>
      <c r="AM842" s="11">
        <v>0</v>
      </c>
      <c r="AN842" s="11">
        <v>0</v>
      </c>
      <c r="AO8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483087834</v>
      </c>
      <c r="AP8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483087836</v>
      </c>
      <c r="AR8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2" s="11">
        <f>Table_PBS_SQL_DB2_PBSSQL_PBS_NDP_Tina_CG_QtrlyPerformance_Final[[#This Row],[GOU REL]]+Table_PBS_SQL_DB2_PBSSQL_PBS_NDP_Tina_CG_QtrlyPerformance_Final[[#This Row],[EXT REL]]</f>
        <v>483087834</v>
      </c>
      <c r="AT842" s="11">
        <f>Table_PBS_SQL_DB2_PBSSQL_PBS_NDP_Tina_CG_QtrlyPerformance_Final[[#This Row],[GOU EXP]]+Table_PBS_SQL_DB2_PBSSQL_PBS_NDP_Tina_CG_QtrlyPerformance_Final[[#This Row],[EXT EXP]]</f>
        <v>483087836</v>
      </c>
      <c r="AU842" s="11" t="str">
        <f>IF(Table_PBS_SQL_DB2_PBSSQL_PBS_NDP_Tina_CG_QtrlyPerformance_Final[[#This Row],[Item_Code]]&gt;"300000", "Capital", "Recurrent")</f>
        <v>Capital</v>
      </c>
    </row>
    <row r="843" spans="1:47" x14ac:dyDescent="0.25">
      <c r="A843" t="s">
        <v>355</v>
      </c>
      <c r="B843" t="s">
        <v>356</v>
      </c>
      <c r="C843" t="s">
        <v>293</v>
      </c>
      <c r="D843" t="s">
        <v>1206</v>
      </c>
      <c r="E843" t="s">
        <v>31</v>
      </c>
      <c r="F843" t="s">
        <v>1207</v>
      </c>
      <c r="G843" t="s">
        <v>75</v>
      </c>
      <c r="H843" t="s">
        <v>1731</v>
      </c>
      <c r="I843" t="s">
        <v>666</v>
      </c>
      <c r="J843" t="s">
        <v>1732</v>
      </c>
      <c r="K843" t="s">
        <v>357</v>
      </c>
      <c r="L843" t="s">
        <v>1733</v>
      </c>
      <c r="M843" t="s">
        <v>1918</v>
      </c>
      <c r="N843" t="s">
        <v>1919</v>
      </c>
      <c r="O843" t="s">
        <v>1087</v>
      </c>
      <c r="P843" t="s">
        <v>1088</v>
      </c>
      <c r="Q843" s="11">
        <v>0</v>
      </c>
      <c r="R843" s="11">
        <v>0</v>
      </c>
      <c r="S843" s="11">
        <v>0</v>
      </c>
      <c r="T843" s="11">
        <v>0</v>
      </c>
      <c r="U843" s="11">
        <v>136000000</v>
      </c>
      <c r="V843" s="11">
        <v>0</v>
      </c>
      <c r="W843" s="11">
        <v>136000000</v>
      </c>
      <c r="X843" s="11">
        <v>0</v>
      </c>
      <c r="Y843" s="11">
        <v>0</v>
      </c>
      <c r="Z843" s="11">
        <v>0</v>
      </c>
      <c r="AA843" s="11">
        <v>0</v>
      </c>
      <c r="AB843" s="11">
        <v>0</v>
      </c>
      <c r="AC843" s="11">
        <v>50760064</v>
      </c>
      <c r="AD843" s="11">
        <v>0</v>
      </c>
      <c r="AE843" s="11">
        <v>0</v>
      </c>
      <c r="AF843" s="11">
        <v>0</v>
      </c>
      <c r="AG843" s="11">
        <v>0</v>
      </c>
      <c r="AH843" s="11">
        <v>0</v>
      </c>
      <c r="AI843" s="11">
        <v>0</v>
      </c>
      <c r="AJ843" s="11">
        <v>0</v>
      </c>
      <c r="AK843" s="11">
        <v>85239936</v>
      </c>
      <c r="AL843" s="11">
        <v>135470376</v>
      </c>
      <c r="AM843" s="11">
        <v>0</v>
      </c>
      <c r="AN843" s="11">
        <v>0</v>
      </c>
      <c r="AO8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136000000</v>
      </c>
      <c r="AP8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135470376</v>
      </c>
      <c r="AR8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3" s="11">
        <f>Table_PBS_SQL_DB2_PBSSQL_PBS_NDP_Tina_CG_QtrlyPerformance_Final[[#This Row],[GOU REL]]+Table_PBS_SQL_DB2_PBSSQL_PBS_NDP_Tina_CG_QtrlyPerformance_Final[[#This Row],[EXT REL]]</f>
        <v>136000000</v>
      </c>
      <c r="AT843" s="11">
        <f>Table_PBS_SQL_DB2_PBSSQL_PBS_NDP_Tina_CG_QtrlyPerformance_Final[[#This Row],[GOU EXP]]+Table_PBS_SQL_DB2_PBSSQL_PBS_NDP_Tina_CG_QtrlyPerformance_Final[[#This Row],[EXT EXP]]</f>
        <v>135470376</v>
      </c>
      <c r="AU843" s="11" t="str">
        <f>IF(Table_PBS_SQL_DB2_PBSSQL_PBS_NDP_Tina_CG_QtrlyPerformance_Final[[#This Row],[Item_Code]]&gt;"300000", "Capital", "Recurrent")</f>
        <v>Capital</v>
      </c>
    </row>
    <row r="844" spans="1:47" x14ac:dyDescent="0.25">
      <c r="A844" t="s">
        <v>359</v>
      </c>
      <c r="B844" t="s">
        <v>360</v>
      </c>
      <c r="C844" t="s">
        <v>293</v>
      </c>
      <c r="D844" t="s">
        <v>1206</v>
      </c>
      <c r="E844" t="s">
        <v>31</v>
      </c>
      <c r="F844" t="s">
        <v>1207</v>
      </c>
      <c r="G844" t="s">
        <v>75</v>
      </c>
      <c r="H844" t="s">
        <v>1529</v>
      </c>
      <c r="I844" t="s">
        <v>493</v>
      </c>
      <c r="J844" t="s">
        <v>1736</v>
      </c>
      <c r="K844" t="s">
        <v>1737</v>
      </c>
      <c r="L844" t="s">
        <v>1738</v>
      </c>
      <c r="M844" t="s">
        <v>1739</v>
      </c>
      <c r="N844" t="s">
        <v>1740</v>
      </c>
      <c r="O844" t="s">
        <v>1626</v>
      </c>
      <c r="P844" t="s">
        <v>1627</v>
      </c>
      <c r="Q844" s="11">
        <v>300000000</v>
      </c>
      <c r="R844" s="11">
        <v>0</v>
      </c>
      <c r="S844" s="11">
        <v>150000000</v>
      </c>
      <c r="T844" s="11">
        <v>-150000000</v>
      </c>
      <c r="U844" s="11">
        <v>1674029228</v>
      </c>
      <c r="V844" s="11">
        <v>0</v>
      </c>
      <c r="W844" s="11">
        <v>1524029228</v>
      </c>
      <c r="X844" s="11">
        <v>0</v>
      </c>
      <c r="Y844" s="11">
        <v>0</v>
      </c>
      <c r="Z844" s="11">
        <v>0</v>
      </c>
      <c r="AA844" s="11">
        <v>0</v>
      </c>
      <c r="AB844" s="11">
        <v>0</v>
      </c>
      <c r="AC844" s="11">
        <v>910620409</v>
      </c>
      <c r="AD844" s="11">
        <v>910000000</v>
      </c>
      <c r="AE844" s="11">
        <v>0</v>
      </c>
      <c r="AF844" s="11">
        <v>0</v>
      </c>
      <c r="AG844" s="11">
        <v>437434287</v>
      </c>
      <c r="AH844" s="11">
        <v>437434287</v>
      </c>
      <c r="AI844" s="11">
        <v>0</v>
      </c>
      <c r="AJ844" s="11">
        <v>0</v>
      </c>
      <c r="AK844" s="11">
        <v>300000000</v>
      </c>
      <c r="AL844" s="11">
        <v>300000000</v>
      </c>
      <c r="AM844" s="11">
        <v>0</v>
      </c>
      <c r="AN844" s="11">
        <v>0</v>
      </c>
      <c r="AO8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1648054696</v>
      </c>
      <c r="AP8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1647434287</v>
      </c>
      <c r="AR8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4" s="11">
        <f>Table_PBS_SQL_DB2_PBSSQL_PBS_NDP_Tina_CG_QtrlyPerformance_Final[[#This Row],[GOU REL]]+Table_PBS_SQL_DB2_PBSSQL_PBS_NDP_Tina_CG_QtrlyPerformance_Final[[#This Row],[EXT REL]]</f>
        <v>1648054696</v>
      </c>
      <c r="AT844" s="11">
        <f>Table_PBS_SQL_DB2_PBSSQL_PBS_NDP_Tina_CG_QtrlyPerformance_Final[[#This Row],[GOU EXP]]+Table_PBS_SQL_DB2_PBSSQL_PBS_NDP_Tina_CG_QtrlyPerformance_Final[[#This Row],[EXT EXP]]</f>
        <v>1647434287</v>
      </c>
      <c r="AU844" s="11" t="str">
        <f>IF(Table_PBS_SQL_DB2_PBSSQL_PBS_NDP_Tina_CG_QtrlyPerformance_Final[[#This Row],[Item_Code]]&gt;"300000", "Capital", "Recurrent")</f>
        <v>Capital</v>
      </c>
    </row>
    <row r="845" spans="1:47" x14ac:dyDescent="0.25">
      <c r="A845" t="s">
        <v>363</v>
      </c>
      <c r="B845" t="s">
        <v>364</v>
      </c>
      <c r="C845" t="s">
        <v>293</v>
      </c>
      <c r="D845" t="s">
        <v>1206</v>
      </c>
      <c r="E845" t="s">
        <v>31</v>
      </c>
      <c r="F845" t="s">
        <v>1207</v>
      </c>
      <c r="G845" t="s">
        <v>75</v>
      </c>
      <c r="H845" t="s">
        <v>1723</v>
      </c>
      <c r="I845" t="s">
        <v>666</v>
      </c>
      <c r="J845" t="s">
        <v>1748</v>
      </c>
      <c r="K845" t="s">
        <v>365</v>
      </c>
      <c r="L845" t="s">
        <v>1749</v>
      </c>
      <c r="M845" t="s">
        <v>1232</v>
      </c>
      <c r="N845" t="s">
        <v>1233</v>
      </c>
      <c r="O845" t="s">
        <v>1626</v>
      </c>
      <c r="P845" t="s">
        <v>1627</v>
      </c>
      <c r="Q845" s="11">
        <v>0</v>
      </c>
      <c r="R845" s="11">
        <v>0</v>
      </c>
      <c r="S845" s="11">
        <v>0</v>
      </c>
      <c r="T845" s="11">
        <v>0</v>
      </c>
      <c r="U845" s="11">
        <v>2640000000</v>
      </c>
      <c r="V845" s="11">
        <v>0</v>
      </c>
      <c r="W845" s="11">
        <v>2640000000</v>
      </c>
      <c r="X845" s="11">
        <v>0</v>
      </c>
      <c r="Y845" s="11">
        <v>0</v>
      </c>
      <c r="Z845" s="11">
        <v>0</v>
      </c>
      <c r="AA845" s="11">
        <v>0</v>
      </c>
      <c r="AB845" s="11">
        <v>0</v>
      </c>
      <c r="AC845" s="11">
        <v>209666667</v>
      </c>
      <c r="AD845" s="11">
        <v>0</v>
      </c>
      <c r="AE845" s="11">
        <v>0</v>
      </c>
      <c r="AF845" s="11">
        <v>0</v>
      </c>
      <c r="AG845" s="11">
        <v>0</v>
      </c>
      <c r="AH845" s="11">
        <v>179207146</v>
      </c>
      <c r="AI845" s="11">
        <v>0</v>
      </c>
      <c r="AJ845" s="11">
        <v>0</v>
      </c>
      <c r="AK845" s="11">
        <v>44765778</v>
      </c>
      <c r="AL845" s="11">
        <v>75225299</v>
      </c>
      <c r="AM845" s="11">
        <v>0</v>
      </c>
      <c r="AN845" s="11">
        <v>0</v>
      </c>
      <c r="AO8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254432445</v>
      </c>
      <c r="AP8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254432445</v>
      </c>
      <c r="AR8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5" s="11">
        <f>Table_PBS_SQL_DB2_PBSSQL_PBS_NDP_Tina_CG_QtrlyPerformance_Final[[#This Row],[GOU REL]]+Table_PBS_SQL_DB2_PBSSQL_PBS_NDP_Tina_CG_QtrlyPerformance_Final[[#This Row],[EXT REL]]</f>
        <v>254432445</v>
      </c>
      <c r="AT845" s="11">
        <f>Table_PBS_SQL_DB2_PBSSQL_PBS_NDP_Tina_CG_QtrlyPerformance_Final[[#This Row],[GOU EXP]]+Table_PBS_SQL_DB2_PBSSQL_PBS_NDP_Tina_CG_QtrlyPerformance_Final[[#This Row],[EXT EXP]]</f>
        <v>254432445</v>
      </c>
      <c r="AU845" s="11" t="str">
        <f>IF(Table_PBS_SQL_DB2_PBSSQL_PBS_NDP_Tina_CG_QtrlyPerformance_Final[[#This Row],[Item_Code]]&gt;"300000", "Capital", "Recurrent")</f>
        <v>Capital</v>
      </c>
    </row>
    <row r="846" spans="1:47" x14ac:dyDescent="0.25">
      <c r="A846" t="s">
        <v>367</v>
      </c>
      <c r="B846" t="s">
        <v>368</v>
      </c>
      <c r="C846" t="s">
        <v>293</v>
      </c>
      <c r="D846" t="s">
        <v>1206</v>
      </c>
      <c r="E846" t="s">
        <v>31</v>
      </c>
      <c r="F846" t="s">
        <v>1207</v>
      </c>
      <c r="G846" t="s">
        <v>75</v>
      </c>
      <c r="H846" t="s">
        <v>1723</v>
      </c>
      <c r="I846" t="s">
        <v>666</v>
      </c>
      <c r="J846" t="s">
        <v>1750</v>
      </c>
      <c r="K846" t="s">
        <v>369</v>
      </c>
      <c r="L846" t="s">
        <v>1751</v>
      </c>
      <c r="M846" t="s">
        <v>866</v>
      </c>
      <c r="N846" t="s">
        <v>867</v>
      </c>
      <c r="O846" t="s">
        <v>982</v>
      </c>
      <c r="P846" t="s">
        <v>983</v>
      </c>
      <c r="Q846" s="11">
        <v>0</v>
      </c>
      <c r="R846" s="11">
        <v>0</v>
      </c>
      <c r="S846" s="11">
        <v>0</v>
      </c>
      <c r="T846" s="11">
        <v>0</v>
      </c>
      <c r="U846" s="11">
        <v>205592810</v>
      </c>
      <c r="V846" s="11">
        <v>0</v>
      </c>
      <c r="W846" s="11">
        <v>205592810</v>
      </c>
      <c r="X846" s="11">
        <v>0</v>
      </c>
      <c r="Y846" s="11">
        <v>0</v>
      </c>
      <c r="Z846" s="11">
        <v>0</v>
      </c>
      <c r="AA846" s="11">
        <v>0</v>
      </c>
      <c r="AB846" s="11">
        <v>0</v>
      </c>
      <c r="AC846" s="11">
        <v>0</v>
      </c>
      <c r="AD846" s="11">
        <v>0</v>
      </c>
      <c r="AE846" s="11">
        <v>0</v>
      </c>
      <c r="AF846" s="11">
        <v>0</v>
      </c>
      <c r="AG846" s="11">
        <v>205592810</v>
      </c>
      <c r="AH846" s="11">
        <v>0</v>
      </c>
      <c r="AI846" s="11">
        <v>0</v>
      </c>
      <c r="AJ846" s="11">
        <v>0</v>
      </c>
      <c r="AK846" s="11">
        <v>0</v>
      </c>
      <c r="AL846" s="11">
        <v>204393000</v>
      </c>
      <c r="AM846" s="11">
        <v>0</v>
      </c>
      <c r="AN846" s="11">
        <v>0</v>
      </c>
      <c r="AO8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205592810</v>
      </c>
      <c r="AP8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204393000</v>
      </c>
      <c r="AR8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6" s="11">
        <f>Table_PBS_SQL_DB2_PBSSQL_PBS_NDP_Tina_CG_QtrlyPerformance_Final[[#This Row],[GOU REL]]+Table_PBS_SQL_DB2_PBSSQL_PBS_NDP_Tina_CG_QtrlyPerformance_Final[[#This Row],[EXT REL]]</f>
        <v>205592810</v>
      </c>
      <c r="AT846" s="11">
        <f>Table_PBS_SQL_DB2_PBSSQL_PBS_NDP_Tina_CG_QtrlyPerformance_Final[[#This Row],[GOU EXP]]+Table_PBS_SQL_DB2_PBSSQL_PBS_NDP_Tina_CG_QtrlyPerformance_Final[[#This Row],[EXT EXP]]</f>
        <v>204393000</v>
      </c>
      <c r="AU846" s="11" t="str">
        <f>IF(Table_PBS_SQL_DB2_PBSSQL_PBS_NDP_Tina_CG_QtrlyPerformance_Final[[#This Row],[Item_Code]]&gt;"300000", "Capital", "Recurrent")</f>
        <v>Capital</v>
      </c>
    </row>
    <row r="847" spans="1:47" x14ac:dyDescent="0.25">
      <c r="A847" t="s">
        <v>371</v>
      </c>
      <c r="B847" t="s">
        <v>372</v>
      </c>
      <c r="C847" t="s">
        <v>293</v>
      </c>
      <c r="D847" t="s">
        <v>1206</v>
      </c>
      <c r="E847" t="s">
        <v>31</v>
      </c>
      <c r="F847" t="s">
        <v>1207</v>
      </c>
      <c r="G847" t="s">
        <v>75</v>
      </c>
      <c r="H847" t="s">
        <v>1529</v>
      </c>
      <c r="I847" t="s">
        <v>477</v>
      </c>
      <c r="J847" t="s">
        <v>1752</v>
      </c>
      <c r="K847" t="s">
        <v>373</v>
      </c>
      <c r="L847" t="s">
        <v>1753</v>
      </c>
      <c r="M847" t="s">
        <v>1232</v>
      </c>
      <c r="N847" t="s">
        <v>1233</v>
      </c>
      <c r="O847" t="s">
        <v>1626</v>
      </c>
      <c r="P847" t="s">
        <v>1627</v>
      </c>
      <c r="Q847" s="11">
        <v>0</v>
      </c>
      <c r="R847" s="11">
        <v>0</v>
      </c>
      <c r="S847" s="11">
        <v>495000000</v>
      </c>
      <c r="T847" s="11">
        <v>-495000000</v>
      </c>
      <c r="U847" s="11">
        <v>9825613562</v>
      </c>
      <c r="V847" s="11">
        <v>0</v>
      </c>
      <c r="W847" s="11">
        <v>10320613562</v>
      </c>
      <c r="X847" s="11">
        <v>0</v>
      </c>
      <c r="Y847" s="11">
        <v>0</v>
      </c>
      <c r="Z847" s="11">
        <v>0</v>
      </c>
      <c r="AA847" s="11">
        <v>0</v>
      </c>
      <c r="AB847" s="11">
        <v>0</v>
      </c>
      <c r="AC847" s="11">
        <v>1157144780</v>
      </c>
      <c r="AD847" s="11">
        <v>304536974</v>
      </c>
      <c r="AE847" s="11">
        <v>0</v>
      </c>
      <c r="AF847" s="11">
        <v>0</v>
      </c>
      <c r="AG847" s="11">
        <v>337119604</v>
      </c>
      <c r="AH847" s="11">
        <v>655187620</v>
      </c>
      <c r="AI847" s="11">
        <v>0</v>
      </c>
      <c r="AJ847" s="11">
        <v>0</v>
      </c>
      <c r="AK847" s="11">
        <v>645775564</v>
      </c>
      <c r="AL847" s="11">
        <v>1180315355</v>
      </c>
      <c r="AM847" s="11">
        <v>0</v>
      </c>
      <c r="AN847" s="11">
        <v>0</v>
      </c>
      <c r="AO8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2140039948</v>
      </c>
      <c r="AP8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2140039949</v>
      </c>
      <c r="AR8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7" s="11">
        <f>Table_PBS_SQL_DB2_PBSSQL_PBS_NDP_Tina_CG_QtrlyPerformance_Final[[#This Row],[GOU REL]]+Table_PBS_SQL_DB2_PBSSQL_PBS_NDP_Tina_CG_QtrlyPerformance_Final[[#This Row],[EXT REL]]</f>
        <v>2140039948</v>
      </c>
      <c r="AT847" s="11">
        <f>Table_PBS_SQL_DB2_PBSSQL_PBS_NDP_Tina_CG_QtrlyPerformance_Final[[#This Row],[GOU EXP]]+Table_PBS_SQL_DB2_PBSSQL_PBS_NDP_Tina_CG_QtrlyPerformance_Final[[#This Row],[EXT EXP]]</f>
        <v>2140039949</v>
      </c>
      <c r="AU847" s="11" t="str">
        <f>IF(Table_PBS_SQL_DB2_PBSSQL_PBS_NDP_Tina_CG_QtrlyPerformance_Final[[#This Row],[Item_Code]]&gt;"300000", "Capital", "Recurrent")</f>
        <v>Capital</v>
      </c>
    </row>
    <row r="848" spans="1:47" x14ac:dyDescent="0.25">
      <c r="A848" t="s">
        <v>371</v>
      </c>
      <c r="B848" t="s">
        <v>372</v>
      </c>
      <c r="C848" t="s">
        <v>293</v>
      </c>
      <c r="D848" t="s">
        <v>1206</v>
      </c>
      <c r="E848" t="s">
        <v>31</v>
      </c>
      <c r="F848" t="s">
        <v>1207</v>
      </c>
      <c r="G848" t="s">
        <v>75</v>
      </c>
      <c r="H848" t="s">
        <v>1529</v>
      </c>
      <c r="I848" t="s">
        <v>477</v>
      </c>
      <c r="J848" t="s">
        <v>1752</v>
      </c>
      <c r="K848" t="s">
        <v>373</v>
      </c>
      <c r="L848" t="s">
        <v>1753</v>
      </c>
      <c r="M848" t="s">
        <v>866</v>
      </c>
      <c r="N848" t="s">
        <v>867</v>
      </c>
      <c r="O848" t="s">
        <v>957</v>
      </c>
      <c r="P848" t="s">
        <v>958</v>
      </c>
      <c r="Q848" s="11">
        <v>0</v>
      </c>
      <c r="R848" s="11">
        <v>0</v>
      </c>
      <c r="S848" s="11">
        <v>0</v>
      </c>
      <c r="T848" s="11">
        <v>0</v>
      </c>
      <c r="U848" s="11">
        <v>120720000</v>
      </c>
      <c r="V848" s="11">
        <v>0</v>
      </c>
      <c r="W848" s="11">
        <v>120720000</v>
      </c>
      <c r="X848" s="11">
        <v>0</v>
      </c>
      <c r="Y848" s="11">
        <v>0</v>
      </c>
      <c r="Z848" s="11">
        <v>0</v>
      </c>
      <c r="AA848" s="11">
        <v>0</v>
      </c>
      <c r="AB848" s="11">
        <v>0</v>
      </c>
      <c r="AC848" s="11">
        <v>72740000</v>
      </c>
      <c r="AD848" s="11">
        <v>0</v>
      </c>
      <c r="AE848" s="11">
        <v>0</v>
      </c>
      <c r="AF848" s="11">
        <v>0</v>
      </c>
      <c r="AG848" s="11">
        <v>39980000</v>
      </c>
      <c r="AH848" s="11">
        <v>0</v>
      </c>
      <c r="AI848" s="11">
        <v>0</v>
      </c>
      <c r="AJ848" s="11">
        <v>0</v>
      </c>
      <c r="AK848" s="11">
        <v>0</v>
      </c>
      <c r="AL848" s="11">
        <v>110162133</v>
      </c>
      <c r="AM848" s="11">
        <v>0</v>
      </c>
      <c r="AN848" s="11">
        <v>0</v>
      </c>
      <c r="AO8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112720000</v>
      </c>
      <c r="AP8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110162133</v>
      </c>
      <c r="AR8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8" s="11">
        <f>Table_PBS_SQL_DB2_PBSSQL_PBS_NDP_Tina_CG_QtrlyPerformance_Final[[#This Row],[GOU REL]]+Table_PBS_SQL_DB2_PBSSQL_PBS_NDP_Tina_CG_QtrlyPerformance_Final[[#This Row],[EXT REL]]</f>
        <v>112720000</v>
      </c>
      <c r="AT848" s="11">
        <f>Table_PBS_SQL_DB2_PBSSQL_PBS_NDP_Tina_CG_QtrlyPerformance_Final[[#This Row],[GOU EXP]]+Table_PBS_SQL_DB2_PBSSQL_PBS_NDP_Tina_CG_QtrlyPerformance_Final[[#This Row],[EXT EXP]]</f>
        <v>110162133</v>
      </c>
      <c r="AU848" s="11" t="str">
        <f>IF(Table_PBS_SQL_DB2_PBSSQL_PBS_NDP_Tina_CG_QtrlyPerformance_Final[[#This Row],[Item_Code]]&gt;"300000", "Capital", "Recurrent")</f>
        <v>Capital</v>
      </c>
    </row>
    <row r="849" spans="1:47" x14ac:dyDescent="0.25">
      <c r="A849" t="s">
        <v>375</v>
      </c>
      <c r="B849" t="s">
        <v>376</v>
      </c>
      <c r="C849" t="s">
        <v>293</v>
      </c>
      <c r="D849" t="s">
        <v>1206</v>
      </c>
      <c r="E849" t="s">
        <v>31</v>
      </c>
      <c r="F849" t="s">
        <v>1207</v>
      </c>
      <c r="G849" t="s">
        <v>75</v>
      </c>
      <c r="H849" t="s">
        <v>1529</v>
      </c>
      <c r="I849" t="s">
        <v>467</v>
      </c>
      <c r="J849" t="s">
        <v>1736</v>
      </c>
      <c r="K849" t="s">
        <v>377</v>
      </c>
      <c r="L849" t="s">
        <v>1756</v>
      </c>
      <c r="M849" t="s">
        <v>866</v>
      </c>
      <c r="N849" t="s">
        <v>867</v>
      </c>
      <c r="O849" t="s">
        <v>1215</v>
      </c>
      <c r="P849" t="s">
        <v>1216</v>
      </c>
      <c r="Q849" s="11">
        <v>0</v>
      </c>
      <c r="R849" s="11">
        <v>0</v>
      </c>
      <c r="S849" s="11">
        <v>0</v>
      </c>
      <c r="T849" s="11">
        <v>0</v>
      </c>
      <c r="U849" s="11">
        <v>0</v>
      </c>
      <c r="V849" s="11">
        <v>0</v>
      </c>
      <c r="W849" s="11">
        <v>162500000</v>
      </c>
      <c r="X849" s="11">
        <v>0</v>
      </c>
      <c r="Y849" s="11">
        <v>0</v>
      </c>
      <c r="Z849" s="11">
        <v>0</v>
      </c>
      <c r="AA849" s="11">
        <v>0</v>
      </c>
      <c r="AB849" s="11">
        <v>0</v>
      </c>
      <c r="AC849" s="11">
        <v>34422687</v>
      </c>
      <c r="AD849" s="11">
        <v>0</v>
      </c>
      <c r="AE849" s="11">
        <v>0</v>
      </c>
      <c r="AF849" s="11">
        <v>0</v>
      </c>
      <c r="AG849" s="11">
        <v>128077313</v>
      </c>
      <c r="AH849" s="11">
        <v>0</v>
      </c>
      <c r="AI849" s="11">
        <v>0</v>
      </c>
      <c r="AJ849" s="11">
        <v>0</v>
      </c>
      <c r="AK849" s="11">
        <v>0</v>
      </c>
      <c r="AL849" s="11">
        <v>146000001</v>
      </c>
      <c r="AM849" s="11">
        <v>0</v>
      </c>
      <c r="AN849" s="11">
        <v>0</v>
      </c>
      <c r="AO8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162500000</v>
      </c>
      <c r="AP8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146000001</v>
      </c>
      <c r="AR8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49" s="11">
        <f>Table_PBS_SQL_DB2_PBSSQL_PBS_NDP_Tina_CG_QtrlyPerformance_Final[[#This Row],[GOU REL]]+Table_PBS_SQL_DB2_PBSSQL_PBS_NDP_Tina_CG_QtrlyPerformance_Final[[#This Row],[EXT REL]]</f>
        <v>162500000</v>
      </c>
      <c r="AT849" s="11">
        <f>Table_PBS_SQL_DB2_PBSSQL_PBS_NDP_Tina_CG_QtrlyPerformance_Final[[#This Row],[GOU EXP]]+Table_PBS_SQL_DB2_PBSSQL_PBS_NDP_Tina_CG_QtrlyPerformance_Final[[#This Row],[EXT EXP]]</f>
        <v>146000001</v>
      </c>
      <c r="AU849" s="11" t="str">
        <f>IF(Table_PBS_SQL_DB2_PBSSQL_PBS_NDP_Tina_CG_QtrlyPerformance_Final[[#This Row],[Item_Code]]&gt;"300000", "Capital", "Recurrent")</f>
        <v>Capital</v>
      </c>
    </row>
    <row r="850" spans="1:47" x14ac:dyDescent="0.25">
      <c r="A850" t="s">
        <v>383</v>
      </c>
      <c r="B850" t="s">
        <v>384</v>
      </c>
      <c r="C850" t="s">
        <v>293</v>
      </c>
      <c r="D850" t="s">
        <v>1206</v>
      </c>
      <c r="E850" t="s">
        <v>31</v>
      </c>
      <c r="F850" t="s">
        <v>1207</v>
      </c>
      <c r="G850" t="s">
        <v>75</v>
      </c>
      <c r="H850" t="s">
        <v>1723</v>
      </c>
      <c r="I850" t="s">
        <v>666</v>
      </c>
      <c r="J850" t="s">
        <v>1750</v>
      </c>
      <c r="K850" t="s">
        <v>385</v>
      </c>
      <c r="L850" t="s">
        <v>1920</v>
      </c>
      <c r="M850" t="s">
        <v>866</v>
      </c>
      <c r="N850" t="s">
        <v>867</v>
      </c>
      <c r="O850" t="s">
        <v>1542</v>
      </c>
      <c r="P850" t="s">
        <v>1543</v>
      </c>
      <c r="Q850" s="11">
        <v>0</v>
      </c>
      <c r="R850" s="11">
        <v>0</v>
      </c>
      <c r="S850" s="11">
        <v>0</v>
      </c>
      <c r="T850" s="11">
        <v>0</v>
      </c>
      <c r="U850" s="11">
        <v>40000699</v>
      </c>
      <c r="V850" s="11">
        <v>0</v>
      </c>
      <c r="W850" s="11">
        <v>40000699</v>
      </c>
      <c r="X850" s="11">
        <v>0</v>
      </c>
      <c r="Y850" s="11">
        <v>0</v>
      </c>
      <c r="Z850" s="11">
        <v>0</v>
      </c>
      <c r="AA850" s="11">
        <v>0</v>
      </c>
      <c r="AB850" s="11">
        <v>0</v>
      </c>
      <c r="AC850" s="11">
        <v>0</v>
      </c>
      <c r="AD850" s="11">
        <v>0</v>
      </c>
      <c r="AE850" s="11">
        <v>0</v>
      </c>
      <c r="AF850" s="11">
        <v>0</v>
      </c>
      <c r="AG850" s="11">
        <v>40000699</v>
      </c>
      <c r="AH850" s="11">
        <v>0</v>
      </c>
      <c r="AI850" s="11">
        <v>0</v>
      </c>
      <c r="AJ850" s="11">
        <v>0</v>
      </c>
      <c r="AK850" s="11">
        <v>0</v>
      </c>
      <c r="AL850" s="11">
        <v>40000699</v>
      </c>
      <c r="AM850" s="11">
        <v>0</v>
      </c>
      <c r="AN850" s="11">
        <v>0</v>
      </c>
      <c r="AO8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40000699</v>
      </c>
      <c r="AP8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40000699</v>
      </c>
      <c r="AR8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0" s="11">
        <f>Table_PBS_SQL_DB2_PBSSQL_PBS_NDP_Tina_CG_QtrlyPerformance_Final[[#This Row],[GOU REL]]+Table_PBS_SQL_DB2_PBSSQL_PBS_NDP_Tina_CG_QtrlyPerformance_Final[[#This Row],[EXT REL]]</f>
        <v>40000699</v>
      </c>
      <c r="AT850" s="11">
        <f>Table_PBS_SQL_DB2_PBSSQL_PBS_NDP_Tina_CG_QtrlyPerformance_Final[[#This Row],[GOU EXP]]+Table_PBS_SQL_DB2_PBSSQL_PBS_NDP_Tina_CG_QtrlyPerformance_Final[[#This Row],[EXT EXP]]</f>
        <v>40000699</v>
      </c>
      <c r="AU850" s="11" t="str">
        <f>IF(Table_PBS_SQL_DB2_PBSSQL_PBS_NDP_Tina_CG_QtrlyPerformance_Final[[#This Row],[Item_Code]]&gt;"300000", "Capital", "Recurrent")</f>
        <v>Capital</v>
      </c>
    </row>
    <row r="851" spans="1:47" x14ac:dyDescent="0.25">
      <c r="A851" t="s">
        <v>1763</v>
      </c>
      <c r="B851" t="s">
        <v>1764</v>
      </c>
      <c r="C851" t="s">
        <v>293</v>
      </c>
      <c r="D851" t="s">
        <v>1206</v>
      </c>
      <c r="E851" t="s">
        <v>31</v>
      </c>
      <c r="F851" t="s">
        <v>1207</v>
      </c>
      <c r="G851" t="s">
        <v>75</v>
      </c>
      <c r="H851" t="s">
        <v>1529</v>
      </c>
      <c r="I851" t="s">
        <v>467</v>
      </c>
      <c r="J851" t="s">
        <v>1736</v>
      </c>
      <c r="K851" t="s">
        <v>1765</v>
      </c>
      <c r="L851" t="s">
        <v>1766</v>
      </c>
      <c r="M851" t="s">
        <v>1232</v>
      </c>
      <c r="N851" t="s">
        <v>1586</v>
      </c>
      <c r="O851" t="s">
        <v>1516</v>
      </c>
      <c r="P851" t="s">
        <v>1517</v>
      </c>
      <c r="Q851" s="11">
        <v>0</v>
      </c>
      <c r="R851" s="11">
        <v>0</v>
      </c>
      <c r="S851" s="11">
        <v>0</v>
      </c>
      <c r="T851" s="11">
        <v>0</v>
      </c>
      <c r="U851" s="11">
        <v>2000000000</v>
      </c>
      <c r="V851" s="11">
        <v>0</v>
      </c>
      <c r="W851" s="11">
        <v>2000000000</v>
      </c>
      <c r="X851" s="11">
        <v>0</v>
      </c>
      <c r="Y851" s="11">
        <v>800000000</v>
      </c>
      <c r="Z851" s="11">
        <v>0</v>
      </c>
      <c r="AA851" s="11">
        <v>0</v>
      </c>
      <c r="AB851" s="11">
        <v>0</v>
      </c>
      <c r="AC851" s="11">
        <v>1200000000</v>
      </c>
      <c r="AD851" s="11">
        <v>476741889</v>
      </c>
      <c r="AE851" s="11">
        <v>0</v>
      </c>
      <c r="AF851" s="11">
        <v>0</v>
      </c>
      <c r="AG851" s="11">
        <v>0</v>
      </c>
      <c r="AH851" s="11">
        <v>395180925</v>
      </c>
      <c r="AI851" s="11">
        <v>0</v>
      </c>
      <c r="AJ851" s="11">
        <v>0</v>
      </c>
      <c r="AK851" s="11">
        <v>0</v>
      </c>
      <c r="AL851" s="11">
        <v>1128077185</v>
      </c>
      <c r="AM851" s="11">
        <v>0</v>
      </c>
      <c r="AN851" s="11">
        <v>0</v>
      </c>
      <c r="AO8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8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1999999999</v>
      </c>
      <c r="AR8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1" s="11">
        <f>Table_PBS_SQL_DB2_PBSSQL_PBS_NDP_Tina_CG_QtrlyPerformance_Final[[#This Row],[GOU REL]]+Table_PBS_SQL_DB2_PBSSQL_PBS_NDP_Tina_CG_QtrlyPerformance_Final[[#This Row],[EXT REL]]</f>
        <v>2000000000</v>
      </c>
      <c r="AT851" s="11">
        <f>Table_PBS_SQL_DB2_PBSSQL_PBS_NDP_Tina_CG_QtrlyPerformance_Final[[#This Row],[GOU EXP]]+Table_PBS_SQL_DB2_PBSSQL_PBS_NDP_Tina_CG_QtrlyPerformance_Final[[#This Row],[EXT EXP]]</f>
        <v>1999999999</v>
      </c>
      <c r="AU851" s="11" t="str">
        <f>IF(Table_PBS_SQL_DB2_PBSSQL_PBS_NDP_Tina_CG_QtrlyPerformance_Final[[#This Row],[Item_Code]]&gt;"300000", "Capital", "Recurrent")</f>
        <v>Capital</v>
      </c>
    </row>
    <row r="852" spans="1:47" x14ac:dyDescent="0.25">
      <c r="A852" t="s">
        <v>1763</v>
      </c>
      <c r="B852" t="s">
        <v>1764</v>
      </c>
      <c r="C852" t="s">
        <v>293</v>
      </c>
      <c r="D852" t="s">
        <v>1206</v>
      </c>
      <c r="E852" t="s">
        <v>31</v>
      </c>
      <c r="F852" t="s">
        <v>1207</v>
      </c>
      <c r="G852" t="s">
        <v>75</v>
      </c>
      <c r="H852" t="s">
        <v>1529</v>
      </c>
      <c r="I852" t="s">
        <v>467</v>
      </c>
      <c r="J852" t="s">
        <v>1736</v>
      </c>
      <c r="K852" t="s">
        <v>1765</v>
      </c>
      <c r="L852" t="s">
        <v>1766</v>
      </c>
      <c r="M852" t="s">
        <v>866</v>
      </c>
      <c r="N852" t="s">
        <v>867</v>
      </c>
      <c r="O852" t="s">
        <v>1589</v>
      </c>
      <c r="P852" t="s">
        <v>1590</v>
      </c>
      <c r="Q852" s="11">
        <v>0</v>
      </c>
      <c r="R852" s="11">
        <v>0</v>
      </c>
      <c r="S852" s="11">
        <v>0</v>
      </c>
      <c r="T852" s="11">
        <v>0</v>
      </c>
      <c r="U852" s="11">
        <v>0</v>
      </c>
      <c r="V852" s="11">
        <v>0</v>
      </c>
      <c r="W852" s="11">
        <v>200000000</v>
      </c>
      <c r="X852" s="11">
        <v>0</v>
      </c>
      <c r="Y852" s="11">
        <v>200000000</v>
      </c>
      <c r="Z852" s="11">
        <v>0</v>
      </c>
      <c r="AA852" s="11">
        <v>0</v>
      </c>
      <c r="AB852" s="11">
        <v>0</v>
      </c>
      <c r="AC852" s="11">
        <v>0</v>
      </c>
      <c r="AD852" s="11">
        <v>0</v>
      </c>
      <c r="AE852" s="11">
        <v>0</v>
      </c>
      <c r="AF852" s="11">
        <v>0</v>
      </c>
      <c r="AG852" s="11">
        <v>0</v>
      </c>
      <c r="AH852" s="11">
        <v>0</v>
      </c>
      <c r="AI852" s="11">
        <v>0</v>
      </c>
      <c r="AJ852" s="11">
        <v>0</v>
      </c>
      <c r="AK852" s="11">
        <v>0</v>
      </c>
      <c r="AL852" s="11">
        <v>200000000</v>
      </c>
      <c r="AM852" s="11">
        <v>0</v>
      </c>
      <c r="AN852" s="11">
        <v>0</v>
      </c>
      <c r="AO8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8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8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2" s="11">
        <f>Table_PBS_SQL_DB2_PBSSQL_PBS_NDP_Tina_CG_QtrlyPerformance_Final[[#This Row],[GOU REL]]+Table_PBS_SQL_DB2_PBSSQL_PBS_NDP_Tina_CG_QtrlyPerformance_Final[[#This Row],[EXT REL]]</f>
        <v>200000000</v>
      </c>
      <c r="AT852" s="11">
        <f>Table_PBS_SQL_DB2_PBSSQL_PBS_NDP_Tina_CG_QtrlyPerformance_Final[[#This Row],[GOU EXP]]+Table_PBS_SQL_DB2_PBSSQL_PBS_NDP_Tina_CG_QtrlyPerformance_Final[[#This Row],[EXT EXP]]</f>
        <v>200000000</v>
      </c>
      <c r="AU852" s="11" t="str">
        <f>IF(Table_PBS_SQL_DB2_PBSSQL_PBS_NDP_Tina_CG_QtrlyPerformance_Final[[#This Row],[Item_Code]]&gt;"300000", "Capital", "Recurrent")</f>
        <v>Capital</v>
      </c>
    </row>
    <row r="853" spans="1:47" x14ac:dyDescent="0.25">
      <c r="A853" t="s">
        <v>594</v>
      </c>
      <c r="B853" t="s">
        <v>595</v>
      </c>
      <c r="C853" t="s">
        <v>491</v>
      </c>
      <c r="D853" t="s">
        <v>861</v>
      </c>
      <c r="E853" t="s">
        <v>31</v>
      </c>
      <c r="F853" t="s">
        <v>862</v>
      </c>
      <c r="G853" t="s">
        <v>31</v>
      </c>
      <c r="H853" t="s">
        <v>1768</v>
      </c>
      <c r="I853" t="s">
        <v>467</v>
      </c>
      <c r="J853" t="s">
        <v>1769</v>
      </c>
      <c r="K853" t="s">
        <v>596</v>
      </c>
      <c r="L853" t="s">
        <v>1770</v>
      </c>
      <c r="M853" t="s">
        <v>866</v>
      </c>
      <c r="N853" t="s">
        <v>867</v>
      </c>
      <c r="O853" t="s">
        <v>1155</v>
      </c>
      <c r="P853" t="s">
        <v>1156</v>
      </c>
      <c r="Q853" s="11">
        <v>0</v>
      </c>
      <c r="R853" s="11">
        <v>0</v>
      </c>
      <c r="S853" s="11">
        <v>328598254.19999999</v>
      </c>
      <c r="T853" s="11">
        <v>-328598254.19999999</v>
      </c>
      <c r="U853" s="11">
        <v>2957384287.8000002</v>
      </c>
      <c r="V853" s="11">
        <v>0</v>
      </c>
      <c r="W853" s="11">
        <v>3285982542</v>
      </c>
      <c r="X853" s="11">
        <v>0</v>
      </c>
      <c r="Y853" s="11">
        <v>0</v>
      </c>
      <c r="Z853" s="11">
        <v>0</v>
      </c>
      <c r="AA853" s="11">
        <v>0</v>
      </c>
      <c r="AB853" s="11">
        <v>0</v>
      </c>
      <c r="AC853" s="11">
        <v>778660847</v>
      </c>
      <c r="AD853" s="11">
        <v>472699740</v>
      </c>
      <c r="AE853" s="11">
        <v>0</v>
      </c>
      <c r="AF853" s="11">
        <v>0</v>
      </c>
      <c r="AG853" s="11">
        <v>1155062593</v>
      </c>
      <c r="AH853" s="11">
        <v>1461023700</v>
      </c>
      <c r="AI853" s="11">
        <v>0</v>
      </c>
      <c r="AJ853" s="11">
        <v>0</v>
      </c>
      <c r="AK853" s="11">
        <v>1023660848</v>
      </c>
      <c r="AL853" s="11">
        <v>1023660847</v>
      </c>
      <c r="AM853" s="11">
        <v>0</v>
      </c>
      <c r="AN853" s="11">
        <v>0</v>
      </c>
      <c r="AO8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2957384288</v>
      </c>
      <c r="AP8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2957384287</v>
      </c>
      <c r="AR8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3" s="11">
        <f>Table_PBS_SQL_DB2_PBSSQL_PBS_NDP_Tina_CG_QtrlyPerformance_Final[[#This Row],[GOU REL]]+Table_PBS_SQL_DB2_PBSSQL_PBS_NDP_Tina_CG_QtrlyPerformance_Final[[#This Row],[EXT REL]]</f>
        <v>2957384288</v>
      </c>
      <c r="AT853" s="11">
        <f>Table_PBS_SQL_DB2_PBSSQL_PBS_NDP_Tina_CG_QtrlyPerformance_Final[[#This Row],[GOU EXP]]+Table_PBS_SQL_DB2_PBSSQL_PBS_NDP_Tina_CG_QtrlyPerformance_Final[[#This Row],[EXT EXP]]</f>
        <v>2957384287</v>
      </c>
      <c r="AU853" s="11" t="str">
        <f>IF(Table_PBS_SQL_DB2_PBSSQL_PBS_NDP_Tina_CG_QtrlyPerformance_Final[[#This Row],[Item_Code]]&gt;"300000", "Capital", "Recurrent")</f>
        <v>Capital</v>
      </c>
    </row>
    <row r="854" spans="1:47" x14ac:dyDescent="0.25">
      <c r="A854" t="s">
        <v>594</v>
      </c>
      <c r="B854" t="s">
        <v>595</v>
      </c>
      <c r="C854" t="s">
        <v>702</v>
      </c>
      <c r="D854" t="s">
        <v>1521</v>
      </c>
      <c r="E854" t="s">
        <v>31</v>
      </c>
      <c r="F854" t="s">
        <v>862</v>
      </c>
      <c r="G854" t="s">
        <v>31</v>
      </c>
      <c r="H854" t="s">
        <v>1768</v>
      </c>
      <c r="I854" t="s">
        <v>467</v>
      </c>
      <c r="J854" t="s">
        <v>1769</v>
      </c>
      <c r="K854" t="s">
        <v>596</v>
      </c>
      <c r="L854" t="s">
        <v>1770</v>
      </c>
      <c r="M854" t="s">
        <v>866</v>
      </c>
      <c r="N854" t="s">
        <v>867</v>
      </c>
      <c r="O854" t="s">
        <v>1204</v>
      </c>
      <c r="P854" t="s">
        <v>1205</v>
      </c>
      <c r="Q854" s="11">
        <v>0</v>
      </c>
      <c r="R854" s="11">
        <v>0</v>
      </c>
      <c r="S854" s="11">
        <v>0</v>
      </c>
      <c r="T854" s="11">
        <v>0</v>
      </c>
      <c r="U854" s="11">
        <v>0</v>
      </c>
      <c r="V854" s="11">
        <v>0</v>
      </c>
      <c r="W854" s="11">
        <v>100000000</v>
      </c>
      <c r="X854" s="11">
        <v>0</v>
      </c>
      <c r="Y854" s="11">
        <v>0</v>
      </c>
      <c r="Z854" s="11">
        <v>0</v>
      </c>
      <c r="AA854" s="11">
        <v>0</v>
      </c>
      <c r="AB854" s="11">
        <v>0</v>
      </c>
      <c r="AC854" s="11">
        <v>0</v>
      </c>
      <c r="AD854" s="11">
        <v>0</v>
      </c>
      <c r="AE854" s="11">
        <v>0</v>
      </c>
      <c r="AF854" s="11">
        <v>0</v>
      </c>
      <c r="AG854" s="11">
        <v>0</v>
      </c>
      <c r="AH854" s="11">
        <v>0</v>
      </c>
      <c r="AI854" s="11">
        <v>0</v>
      </c>
      <c r="AJ854" s="11">
        <v>0</v>
      </c>
      <c r="AK854" s="11">
        <v>0</v>
      </c>
      <c r="AL854" s="11">
        <v>0</v>
      </c>
      <c r="AM854" s="11">
        <v>0</v>
      </c>
      <c r="AN854" s="11">
        <v>0</v>
      </c>
      <c r="AO8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4" s="11">
        <f>Table_PBS_SQL_DB2_PBSSQL_PBS_NDP_Tina_CG_QtrlyPerformance_Final[[#This Row],[GOU REL]]+Table_PBS_SQL_DB2_PBSSQL_PBS_NDP_Tina_CG_QtrlyPerformance_Final[[#This Row],[EXT REL]]</f>
        <v>0</v>
      </c>
      <c r="AT854" s="11">
        <f>Table_PBS_SQL_DB2_PBSSQL_PBS_NDP_Tina_CG_QtrlyPerformance_Final[[#This Row],[GOU EXP]]+Table_PBS_SQL_DB2_PBSSQL_PBS_NDP_Tina_CG_QtrlyPerformance_Final[[#This Row],[EXT EXP]]</f>
        <v>0</v>
      </c>
      <c r="AU854" s="11" t="str">
        <f>IF(Table_PBS_SQL_DB2_PBSSQL_PBS_NDP_Tina_CG_QtrlyPerformance_Final[[#This Row],[Item_Code]]&gt;"300000", "Capital", "Recurrent")</f>
        <v>Capital</v>
      </c>
    </row>
    <row r="855" spans="1:47" x14ac:dyDescent="0.25">
      <c r="A855" t="s">
        <v>389</v>
      </c>
      <c r="B855" t="s">
        <v>1778</v>
      </c>
      <c r="C855" t="s">
        <v>293</v>
      </c>
      <c r="D855" t="s">
        <v>1206</v>
      </c>
      <c r="E855" t="s">
        <v>31</v>
      </c>
      <c r="F855" t="s">
        <v>1207</v>
      </c>
      <c r="G855" t="s">
        <v>75</v>
      </c>
      <c r="H855" t="s">
        <v>1779</v>
      </c>
      <c r="I855" t="s">
        <v>467</v>
      </c>
      <c r="J855" t="s">
        <v>1752</v>
      </c>
      <c r="K855" t="s">
        <v>391</v>
      </c>
      <c r="L855" t="s">
        <v>1780</v>
      </c>
      <c r="M855" t="s">
        <v>866</v>
      </c>
      <c r="N855" t="s">
        <v>867</v>
      </c>
      <c r="O855" t="s">
        <v>1204</v>
      </c>
      <c r="P855" t="s">
        <v>1205</v>
      </c>
      <c r="Q855" s="11">
        <v>59500000</v>
      </c>
      <c r="R855" s="11">
        <v>0</v>
      </c>
      <c r="S855" s="11">
        <v>0</v>
      </c>
      <c r="T855" s="11">
        <v>0</v>
      </c>
      <c r="U855" s="11">
        <v>59500000</v>
      </c>
      <c r="V855" s="11">
        <v>0</v>
      </c>
      <c r="W855" s="11">
        <v>0</v>
      </c>
      <c r="X855" s="11">
        <v>0</v>
      </c>
      <c r="Y855" s="11">
        <v>0</v>
      </c>
      <c r="Z855" s="11">
        <v>0</v>
      </c>
      <c r="AA855" s="11">
        <v>0</v>
      </c>
      <c r="AB855" s="11">
        <v>0</v>
      </c>
      <c r="AC855" s="11">
        <v>0</v>
      </c>
      <c r="AD855" s="11">
        <v>0</v>
      </c>
      <c r="AE855" s="11">
        <v>0</v>
      </c>
      <c r="AF855" s="11">
        <v>0</v>
      </c>
      <c r="AG855" s="11">
        <v>0</v>
      </c>
      <c r="AH855" s="11">
        <v>0</v>
      </c>
      <c r="AI855" s="11">
        <v>0</v>
      </c>
      <c r="AJ855" s="11">
        <v>0</v>
      </c>
      <c r="AK855" s="11">
        <v>59500000</v>
      </c>
      <c r="AL855" s="11">
        <v>59500000</v>
      </c>
      <c r="AM855" s="11">
        <v>0</v>
      </c>
      <c r="AN855" s="11">
        <v>0</v>
      </c>
      <c r="AO8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59500000</v>
      </c>
      <c r="AP8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59500000</v>
      </c>
      <c r="AR8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5" s="11">
        <f>Table_PBS_SQL_DB2_PBSSQL_PBS_NDP_Tina_CG_QtrlyPerformance_Final[[#This Row],[GOU REL]]+Table_PBS_SQL_DB2_PBSSQL_PBS_NDP_Tina_CG_QtrlyPerformance_Final[[#This Row],[EXT REL]]</f>
        <v>59500000</v>
      </c>
      <c r="AT855" s="11">
        <f>Table_PBS_SQL_DB2_PBSSQL_PBS_NDP_Tina_CG_QtrlyPerformance_Final[[#This Row],[GOU EXP]]+Table_PBS_SQL_DB2_PBSSQL_PBS_NDP_Tina_CG_QtrlyPerformance_Final[[#This Row],[EXT EXP]]</f>
        <v>59500000</v>
      </c>
      <c r="AU855" s="11" t="str">
        <f>IF(Table_PBS_SQL_DB2_PBSSQL_PBS_NDP_Tina_CG_QtrlyPerformance_Final[[#This Row],[Item_Code]]&gt;"300000", "Capital", "Recurrent")</f>
        <v>Capital</v>
      </c>
    </row>
    <row r="856" spans="1:47" x14ac:dyDescent="0.25">
      <c r="A856" t="s">
        <v>393</v>
      </c>
      <c r="B856" t="s">
        <v>394</v>
      </c>
      <c r="C856" t="s">
        <v>293</v>
      </c>
      <c r="D856" t="s">
        <v>1206</v>
      </c>
      <c r="E856" t="s">
        <v>75</v>
      </c>
      <c r="F856" t="s">
        <v>1228</v>
      </c>
      <c r="G856" t="s">
        <v>31</v>
      </c>
      <c r="H856" t="s">
        <v>1831</v>
      </c>
      <c r="I856" t="s">
        <v>493</v>
      </c>
      <c r="J856" t="s">
        <v>1529</v>
      </c>
      <c r="K856" t="s">
        <v>395</v>
      </c>
      <c r="L856" t="s">
        <v>1832</v>
      </c>
      <c r="M856" t="s">
        <v>866</v>
      </c>
      <c r="N856" t="s">
        <v>867</v>
      </c>
      <c r="O856" t="s">
        <v>1589</v>
      </c>
      <c r="P856" t="s">
        <v>1590</v>
      </c>
      <c r="Q856" s="11">
        <v>0</v>
      </c>
      <c r="R856" s="11">
        <v>0</v>
      </c>
      <c r="S856" s="11">
        <v>0</v>
      </c>
      <c r="T856" s="11">
        <v>0</v>
      </c>
      <c r="U856" s="11">
        <v>1582000000</v>
      </c>
      <c r="V856" s="11">
        <v>0</v>
      </c>
      <c r="W856" s="11">
        <v>1582000000</v>
      </c>
      <c r="X856" s="11">
        <v>0</v>
      </c>
      <c r="Y856" s="11">
        <v>0</v>
      </c>
      <c r="Z856" s="11">
        <v>0</v>
      </c>
      <c r="AA856" s="11">
        <v>0</v>
      </c>
      <c r="AB856" s="11">
        <v>0</v>
      </c>
      <c r="AC856" s="11">
        <v>0</v>
      </c>
      <c r="AD856" s="11">
        <v>0</v>
      </c>
      <c r="AE856" s="11">
        <v>0</v>
      </c>
      <c r="AF856" s="11">
        <v>0</v>
      </c>
      <c r="AG856" s="11">
        <v>0</v>
      </c>
      <c r="AH856" s="11">
        <v>0</v>
      </c>
      <c r="AI856" s="11">
        <v>0</v>
      </c>
      <c r="AJ856" s="11">
        <v>0</v>
      </c>
      <c r="AK856" s="11">
        <v>1582000000</v>
      </c>
      <c r="AL856" s="11">
        <v>1581288500</v>
      </c>
      <c r="AM856" s="11">
        <v>0</v>
      </c>
      <c r="AN856" s="11">
        <v>0</v>
      </c>
      <c r="AO8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1582000000</v>
      </c>
      <c r="AP8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1581288500</v>
      </c>
      <c r="AR8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6" s="11">
        <f>Table_PBS_SQL_DB2_PBSSQL_PBS_NDP_Tina_CG_QtrlyPerformance_Final[[#This Row],[GOU REL]]+Table_PBS_SQL_DB2_PBSSQL_PBS_NDP_Tina_CG_QtrlyPerformance_Final[[#This Row],[EXT REL]]</f>
        <v>1582000000</v>
      </c>
      <c r="AT856" s="11">
        <f>Table_PBS_SQL_DB2_PBSSQL_PBS_NDP_Tina_CG_QtrlyPerformance_Final[[#This Row],[GOU EXP]]+Table_PBS_SQL_DB2_PBSSQL_PBS_NDP_Tina_CG_QtrlyPerformance_Final[[#This Row],[EXT EXP]]</f>
        <v>1581288500</v>
      </c>
      <c r="AU856" s="11" t="str">
        <f>IF(Table_PBS_SQL_DB2_PBSSQL_PBS_NDP_Tina_CG_QtrlyPerformance_Final[[#This Row],[Item_Code]]&gt;"300000", "Capital", "Recurrent")</f>
        <v>Capital</v>
      </c>
    </row>
    <row r="857" spans="1:47" x14ac:dyDescent="0.25">
      <c r="A857" t="s">
        <v>397</v>
      </c>
      <c r="B857" t="s">
        <v>398</v>
      </c>
      <c r="C857" t="s">
        <v>293</v>
      </c>
      <c r="D857" t="s">
        <v>1206</v>
      </c>
      <c r="E857" t="s">
        <v>75</v>
      </c>
      <c r="F857" t="s">
        <v>1228</v>
      </c>
      <c r="G857" t="s">
        <v>31</v>
      </c>
      <c r="H857" t="s">
        <v>1783</v>
      </c>
      <c r="I857" t="s">
        <v>666</v>
      </c>
      <c r="J857" t="s">
        <v>1213</v>
      </c>
      <c r="K857" t="s">
        <v>399</v>
      </c>
      <c r="L857" t="s">
        <v>1784</v>
      </c>
      <c r="M857" t="s">
        <v>866</v>
      </c>
      <c r="N857" t="s">
        <v>867</v>
      </c>
      <c r="O857" t="s">
        <v>1204</v>
      </c>
      <c r="P857" t="s">
        <v>1205</v>
      </c>
      <c r="Q857" s="11">
        <v>0</v>
      </c>
      <c r="R857" s="11">
        <v>0</v>
      </c>
      <c r="S857" s="11">
        <v>0</v>
      </c>
      <c r="T857" s="11">
        <v>0</v>
      </c>
      <c r="U857" s="11">
        <v>0</v>
      </c>
      <c r="V857" s="11">
        <v>0</v>
      </c>
      <c r="W857" s="11">
        <v>22500000</v>
      </c>
      <c r="X857" s="11">
        <v>0</v>
      </c>
      <c r="Y857" s="11">
        <v>0</v>
      </c>
      <c r="Z857" s="11">
        <v>0</v>
      </c>
      <c r="AA857" s="11">
        <v>0</v>
      </c>
      <c r="AB857" s="11">
        <v>0</v>
      </c>
      <c r="AC857" s="11">
        <v>0</v>
      </c>
      <c r="AD857" s="11">
        <v>0</v>
      </c>
      <c r="AE857" s="11">
        <v>0</v>
      </c>
      <c r="AF857" s="11">
        <v>0</v>
      </c>
      <c r="AG857" s="11">
        <v>22500000</v>
      </c>
      <c r="AH857" s="11">
        <v>0</v>
      </c>
      <c r="AI857" s="11">
        <v>0</v>
      </c>
      <c r="AJ857" s="11">
        <v>0</v>
      </c>
      <c r="AK857" s="11">
        <v>0</v>
      </c>
      <c r="AL857" s="11">
        <v>22500000</v>
      </c>
      <c r="AM857" s="11">
        <v>0</v>
      </c>
      <c r="AN857" s="11">
        <v>0</v>
      </c>
      <c r="AO8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22500000</v>
      </c>
      <c r="AP8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22500000</v>
      </c>
      <c r="AR8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7" s="11">
        <f>Table_PBS_SQL_DB2_PBSSQL_PBS_NDP_Tina_CG_QtrlyPerformance_Final[[#This Row],[GOU REL]]+Table_PBS_SQL_DB2_PBSSQL_PBS_NDP_Tina_CG_QtrlyPerformance_Final[[#This Row],[EXT REL]]</f>
        <v>22500000</v>
      </c>
      <c r="AT857" s="11">
        <f>Table_PBS_SQL_DB2_PBSSQL_PBS_NDP_Tina_CG_QtrlyPerformance_Final[[#This Row],[GOU EXP]]+Table_PBS_SQL_DB2_PBSSQL_PBS_NDP_Tina_CG_QtrlyPerformance_Final[[#This Row],[EXT EXP]]</f>
        <v>22500000</v>
      </c>
      <c r="AU857" s="11" t="str">
        <f>IF(Table_PBS_SQL_DB2_PBSSQL_PBS_NDP_Tina_CG_QtrlyPerformance_Final[[#This Row],[Item_Code]]&gt;"300000", "Capital", "Recurrent")</f>
        <v>Capital</v>
      </c>
    </row>
    <row r="858" spans="1:47" x14ac:dyDescent="0.25">
      <c r="A858" t="s">
        <v>413</v>
      </c>
      <c r="B858" t="s">
        <v>414</v>
      </c>
      <c r="C858" t="s">
        <v>293</v>
      </c>
      <c r="D858" t="s">
        <v>1206</v>
      </c>
      <c r="E858" t="s">
        <v>75</v>
      </c>
      <c r="F858" t="s">
        <v>1228</v>
      </c>
      <c r="G858" t="s">
        <v>31</v>
      </c>
      <c r="H858" t="s">
        <v>1786</v>
      </c>
      <c r="I858" t="s">
        <v>467</v>
      </c>
      <c r="J858" t="s">
        <v>1213</v>
      </c>
      <c r="K858" t="s">
        <v>415</v>
      </c>
      <c r="L858" t="s">
        <v>1791</v>
      </c>
      <c r="M858" t="s">
        <v>1232</v>
      </c>
      <c r="N858" t="s">
        <v>1586</v>
      </c>
      <c r="O858" t="s">
        <v>1516</v>
      </c>
      <c r="P858" t="s">
        <v>1517</v>
      </c>
      <c r="Q858" s="11">
        <v>0</v>
      </c>
      <c r="R858" s="11">
        <v>0</v>
      </c>
      <c r="S858" s="11">
        <v>0</v>
      </c>
      <c r="T858" s="11">
        <v>0</v>
      </c>
      <c r="U858" s="11">
        <v>83000000</v>
      </c>
      <c r="V858" s="11">
        <v>0</v>
      </c>
      <c r="W858" s="11">
        <v>83000000</v>
      </c>
      <c r="X858" s="11">
        <v>0</v>
      </c>
      <c r="Y858" s="11">
        <v>0</v>
      </c>
      <c r="Z858" s="11">
        <v>0</v>
      </c>
      <c r="AA858" s="11">
        <v>0</v>
      </c>
      <c r="AB858" s="11">
        <v>0</v>
      </c>
      <c r="AC858" s="11">
        <v>66666667</v>
      </c>
      <c r="AD858" s="11">
        <v>0</v>
      </c>
      <c r="AE858" s="11">
        <v>0</v>
      </c>
      <c r="AF858" s="11">
        <v>0</v>
      </c>
      <c r="AG858" s="11">
        <v>0</v>
      </c>
      <c r="AH858" s="11">
        <v>0</v>
      </c>
      <c r="AI858" s="11">
        <v>0</v>
      </c>
      <c r="AJ858" s="11">
        <v>0</v>
      </c>
      <c r="AK858" s="11">
        <v>16333333</v>
      </c>
      <c r="AL858" s="11">
        <v>0</v>
      </c>
      <c r="AM858" s="11">
        <v>0</v>
      </c>
      <c r="AN858" s="11">
        <v>0</v>
      </c>
      <c r="AO8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83000000</v>
      </c>
      <c r="AP8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8" s="11">
        <f>Table_PBS_SQL_DB2_PBSSQL_PBS_NDP_Tina_CG_QtrlyPerformance_Final[[#This Row],[GOU REL]]+Table_PBS_SQL_DB2_PBSSQL_PBS_NDP_Tina_CG_QtrlyPerformance_Final[[#This Row],[EXT REL]]</f>
        <v>83000000</v>
      </c>
      <c r="AT858" s="11">
        <f>Table_PBS_SQL_DB2_PBSSQL_PBS_NDP_Tina_CG_QtrlyPerformance_Final[[#This Row],[GOU EXP]]+Table_PBS_SQL_DB2_PBSSQL_PBS_NDP_Tina_CG_QtrlyPerformance_Final[[#This Row],[EXT EXP]]</f>
        <v>0</v>
      </c>
      <c r="AU858" s="11" t="str">
        <f>IF(Table_PBS_SQL_DB2_PBSSQL_PBS_NDP_Tina_CG_QtrlyPerformance_Final[[#This Row],[Item_Code]]&gt;"300000", "Capital", "Recurrent")</f>
        <v>Capital</v>
      </c>
    </row>
    <row r="859" spans="1:47" x14ac:dyDescent="0.25">
      <c r="A859" t="s">
        <v>161</v>
      </c>
      <c r="B859" t="s">
        <v>1535</v>
      </c>
      <c r="C859" t="s">
        <v>119</v>
      </c>
      <c r="D859" t="s">
        <v>885</v>
      </c>
      <c r="E859" t="s">
        <v>31</v>
      </c>
      <c r="F859" t="s">
        <v>886</v>
      </c>
      <c r="G859" t="s">
        <v>31</v>
      </c>
      <c r="H859" t="s">
        <v>1536</v>
      </c>
      <c r="I859" t="s">
        <v>467</v>
      </c>
      <c r="J859" t="s">
        <v>953</v>
      </c>
      <c r="K859" t="s">
        <v>163</v>
      </c>
      <c r="L859" t="s">
        <v>1537</v>
      </c>
      <c r="M859" t="s">
        <v>1921</v>
      </c>
      <c r="N859" t="s">
        <v>1922</v>
      </c>
      <c r="O859" t="s">
        <v>1025</v>
      </c>
      <c r="P859" t="s">
        <v>1026</v>
      </c>
      <c r="Q859" s="11">
        <v>0</v>
      </c>
      <c r="R859" s="11">
        <v>0</v>
      </c>
      <c r="S859" s="11">
        <v>0</v>
      </c>
      <c r="T859" s="11">
        <v>0</v>
      </c>
      <c r="U859" s="11">
        <v>19500000</v>
      </c>
      <c r="V859" s="11">
        <v>0</v>
      </c>
      <c r="W859" s="11">
        <v>19500000</v>
      </c>
      <c r="X859" s="11">
        <v>0</v>
      </c>
      <c r="Y859" s="11">
        <v>0</v>
      </c>
      <c r="Z859" s="11">
        <v>0</v>
      </c>
      <c r="AA859" s="11">
        <v>0</v>
      </c>
      <c r="AB859" s="11">
        <v>0</v>
      </c>
      <c r="AC859" s="11">
        <v>4875000</v>
      </c>
      <c r="AD859" s="11">
        <v>0</v>
      </c>
      <c r="AE859" s="11">
        <v>0</v>
      </c>
      <c r="AF859" s="11">
        <v>0</v>
      </c>
      <c r="AG859" s="11">
        <v>0</v>
      </c>
      <c r="AH859" s="11">
        <v>0</v>
      </c>
      <c r="AI859" s="11">
        <v>0</v>
      </c>
      <c r="AJ859" s="11">
        <v>0</v>
      </c>
      <c r="AK859" s="11">
        <v>0</v>
      </c>
      <c r="AL859" s="11">
        <v>4875000</v>
      </c>
      <c r="AM859" s="11">
        <v>0</v>
      </c>
      <c r="AN859" s="11">
        <v>0</v>
      </c>
      <c r="AO8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4875000</v>
      </c>
      <c r="AP8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4875000</v>
      </c>
      <c r="AR8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59" s="11">
        <f>Table_PBS_SQL_DB2_PBSSQL_PBS_NDP_Tina_CG_QtrlyPerformance_Final[[#This Row],[GOU REL]]+Table_PBS_SQL_DB2_PBSSQL_PBS_NDP_Tina_CG_QtrlyPerformance_Final[[#This Row],[EXT REL]]</f>
        <v>4875000</v>
      </c>
      <c r="AT859" s="11">
        <f>Table_PBS_SQL_DB2_PBSSQL_PBS_NDP_Tina_CG_QtrlyPerformance_Final[[#This Row],[GOU EXP]]+Table_PBS_SQL_DB2_PBSSQL_PBS_NDP_Tina_CG_QtrlyPerformance_Final[[#This Row],[EXT EXP]]</f>
        <v>4875000</v>
      </c>
      <c r="AU859" s="11" t="str">
        <f>IF(Table_PBS_SQL_DB2_PBSSQL_PBS_NDP_Tina_CG_QtrlyPerformance_Final[[#This Row],[Item_Code]]&gt;"300000", "Capital", "Recurrent")</f>
        <v>Recurrent</v>
      </c>
    </row>
    <row r="860" spans="1:47" x14ac:dyDescent="0.25">
      <c r="A860" t="s">
        <v>161</v>
      </c>
      <c r="B860" t="s">
        <v>1535</v>
      </c>
      <c r="C860" t="s">
        <v>119</v>
      </c>
      <c r="D860" t="s">
        <v>885</v>
      </c>
      <c r="E860" t="s">
        <v>31</v>
      </c>
      <c r="F860" t="s">
        <v>886</v>
      </c>
      <c r="G860" t="s">
        <v>31</v>
      </c>
      <c r="H860" t="s">
        <v>1536</v>
      </c>
      <c r="I860" t="s">
        <v>467</v>
      </c>
      <c r="J860" t="s">
        <v>953</v>
      </c>
      <c r="K860" t="s">
        <v>163</v>
      </c>
      <c r="L860" t="s">
        <v>1537</v>
      </c>
      <c r="M860" t="s">
        <v>1921</v>
      </c>
      <c r="N860" t="s">
        <v>1922</v>
      </c>
      <c r="O860" t="s">
        <v>922</v>
      </c>
      <c r="P860" t="s">
        <v>923</v>
      </c>
      <c r="Q860" s="11">
        <v>0</v>
      </c>
      <c r="R860" s="11">
        <v>0</v>
      </c>
      <c r="S860" s="11">
        <v>0</v>
      </c>
      <c r="T860" s="11">
        <v>0</v>
      </c>
      <c r="U860" s="11">
        <v>51900000</v>
      </c>
      <c r="V860" s="11">
        <v>0</v>
      </c>
      <c r="W860" s="11">
        <v>51900000</v>
      </c>
      <c r="X860" s="11">
        <v>0</v>
      </c>
      <c r="Y860" s="11">
        <v>0</v>
      </c>
      <c r="Z860" s="11">
        <v>0</v>
      </c>
      <c r="AA860" s="11">
        <v>0</v>
      </c>
      <c r="AB860" s="11">
        <v>0</v>
      </c>
      <c r="AC860" s="11">
        <v>17800000</v>
      </c>
      <c r="AD860" s="11">
        <v>0</v>
      </c>
      <c r="AE860" s="11">
        <v>0</v>
      </c>
      <c r="AF860" s="11">
        <v>0</v>
      </c>
      <c r="AG860" s="11">
        <v>12450000</v>
      </c>
      <c r="AH860" s="11">
        <v>2400000</v>
      </c>
      <c r="AI860" s="11">
        <v>0</v>
      </c>
      <c r="AJ860" s="11">
        <v>0</v>
      </c>
      <c r="AK860" s="11">
        <v>0</v>
      </c>
      <c r="AL860" s="11">
        <v>11432000</v>
      </c>
      <c r="AM860" s="11">
        <v>0</v>
      </c>
      <c r="AN860" s="11">
        <v>0</v>
      </c>
      <c r="AO8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30250000</v>
      </c>
      <c r="AP8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13832000</v>
      </c>
      <c r="AR8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60" s="11">
        <f>Table_PBS_SQL_DB2_PBSSQL_PBS_NDP_Tina_CG_QtrlyPerformance_Final[[#This Row],[GOU REL]]+Table_PBS_SQL_DB2_PBSSQL_PBS_NDP_Tina_CG_QtrlyPerformance_Final[[#This Row],[EXT REL]]</f>
        <v>30250000</v>
      </c>
      <c r="AT860" s="11">
        <f>Table_PBS_SQL_DB2_PBSSQL_PBS_NDP_Tina_CG_QtrlyPerformance_Final[[#This Row],[GOU EXP]]+Table_PBS_SQL_DB2_PBSSQL_PBS_NDP_Tina_CG_QtrlyPerformance_Final[[#This Row],[EXT EXP]]</f>
        <v>13832000</v>
      </c>
      <c r="AU860" s="11" t="str">
        <f>IF(Table_PBS_SQL_DB2_PBSSQL_PBS_NDP_Tina_CG_QtrlyPerformance_Final[[#This Row],[Item_Code]]&gt;"300000", "Capital", "Recurrent")</f>
        <v>Recurrent</v>
      </c>
    </row>
    <row r="861" spans="1:47" x14ac:dyDescent="0.25">
      <c r="A861" t="s">
        <v>161</v>
      </c>
      <c r="B861" t="s">
        <v>1535</v>
      </c>
      <c r="C861" t="s">
        <v>119</v>
      </c>
      <c r="D861" t="s">
        <v>885</v>
      </c>
      <c r="E861" t="s">
        <v>31</v>
      </c>
      <c r="F861" t="s">
        <v>886</v>
      </c>
      <c r="G861" t="s">
        <v>31</v>
      </c>
      <c r="H861" t="s">
        <v>1536</v>
      </c>
      <c r="I861" t="s">
        <v>467</v>
      </c>
      <c r="J861" t="s">
        <v>953</v>
      </c>
      <c r="K861" t="s">
        <v>163</v>
      </c>
      <c r="L861" t="s">
        <v>1537</v>
      </c>
      <c r="M861" t="s">
        <v>1546</v>
      </c>
      <c r="N861" t="s">
        <v>1547</v>
      </c>
      <c r="O861" t="s">
        <v>1085</v>
      </c>
      <c r="P861" t="s">
        <v>1086</v>
      </c>
      <c r="Q861" s="11">
        <v>0</v>
      </c>
      <c r="R861" s="11">
        <v>0</v>
      </c>
      <c r="S861" s="11">
        <v>0</v>
      </c>
      <c r="T861" s="11">
        <v>0</v>
      </c>
      <c r="U861" s="11">
        <v>71000000</v>
      </c>
      <c r="V861" s="11">
        <v>0</v>
      </c>
      <c r="W861" s="11">
        <v>71000000</v>
      </c>
      <c r="X861" s="11">
        <v>0</v>
      </c>
      <c r="Y861" s="11">
        <v>0</v>
      </c>
      <c r="Z861" s="11">
        <v>0</v>
      </c>
      <c r="AA861" s="11">
        <v>0</v>
      </c>
      <c r="AB861" s="11">
        <v>0</v>
      </c>
      <c r="AC861" s="11">
        <v>17500000</v>
      </c>
      <c r="AD861" s="11">
        <v>11750000</v>
      </c>
      <c r="AE861" s="11">
        <v>0</v>
      </c>
      <c r="AF861" s="11">
        <v>0</v>
      </c>
      <c r="AG861" s="11">
        <v>15500000</v>
      </c>
      <c r="AH861" s="11">
        <v>100000</v>
      </c>
      <c r="AI861" s="11">
        <v>0</v>
      </c>
      <c r="AJ861" s="11">
        <v>0</v>
      </c>
      <c r="AK861" s="11">
        <v>0</v>
      </c>
      <c r="AL861" s="11">
        <v>21150000</v>
      </c>
      <c r="AM861" s="11">
        <v>0</v>
      </c>
      <c r="AN861" s="11">
        <v>0</v>
      </c>
      <c r="AO8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33000000</v>
      </c>
      <c r="AP8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33000000</v>
      </c>
      <c r="AR8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61" s="11">
        <f>Table_PBS_SQL_DB2_PBSSQL_PBS_NDP_Tina_CG_QtrlyPerformance_Final[[#This Row],[GOU REL]]+Table_PBS_SQL_DB2_PBSSQL_PBS_NDP_Tina_CG_QtrlyPerformance_Final[[#This Row],[EXT REL]]</f>
        <v>33000000</v>
      </c>
      <c r="AT861" s="11">
        <f>Table_PBS_SQL_DB2_PBSSQL_PBS_NDP_Tina_CG_QtrlyPerformance_Final[[#This Row],[GOU EXP]]+Table_PBS_SQL_DB2_PBSSQL_PBS_NDP_Tina_CG_QtrlyPerformance_Final[[#This Row],[EXT EXP]]</f>
        <v>33000000</v>
      </c>
      <c r="AU861" s="11" t="str">
        <f>IF(Table_PBS_SQL_DB2_PBSSQL_PBS_NDP_Tina_CG_QtrlyPerformance_Final[[#This Row],[Item_Code]]&gt;"300000", "Capital", "Recurrent")</f>
        <v>Recurrent</v>
      </c>
    </row>
    <row r="862" spans="1:47" x14ac:dyDescent="0.25">
      <c r="A862" t="s">
        <v>161</v>
      </c>
      <c r="B862" t="s">
        <v>1535</v>
      </c>
      <c r="C862" t="s">
        <v>119</v>
      </c>
      <c r="D862" t="s">
        <v>885</v>
      </c>
      <c r="E862" t="s">
        <v>31</v>
      </c>
      <c r="F862" t="s">
        <v>886</v>
      </c>
      <c r="G862" t="s">
        <v>31</v>
      </c>
      <c r="H862" t="s">
        <v>1536</v>
      </c>
      <c r="I862" t="s">
        <v>467</v>
      </c>
      <c r="J862" t="s">
        <v>953</v>
      </c>
      <c r="K862" t="s">
        <v>163</v>
      </c>
      <c r="L862" t="s">
        <v>1537</v>
      </c>
      <c r="M862" t="s">
        <v>1546</v>
      </c>
      <c r="N862" t="s">
        <v>1547</v>
      </c>
      <c r="O862" t="s">
        <v>922</v>
      </c>
      <c r="P862" t="s">
        <v>923</v>
      </c>
      <c r="Q862" s="11">
        <v>0</v>
      </c>
      <c r="R862" s="11">
        <v>0</v>
      </c>
      <c r="S862" s="11">
        <v>0</v>
      </c>
      <c r="T862" s="11">
        <v>0</v>
      </c>
      <c r="U862" s="11">
        <v>30000000</v>
      </c>
      <c r="V862" s="11">
        <v>0</v>
      </c>
      <c r="W862" s="11">
        <v>30000000</v>
      </c>
      <c r="X862" s="11">
        <v>0</v>
      </c>
      <c r="Y862" s="11">
        <v>0</v>
      </c>
      <c r="Z862" s="11">
        <v>0</v>
      </c>
      <c r="AA862" s="11">
        <v>0</v>
      </c>
      <c r="AB862" s="11">
        <v>0</v>
      </c>
      <c r="AC862" s="11">
        <v>13125000</v>
      </c>
      <c r="AD862" s="11">
        <v>0</v>
      </c>
      <c r="AE862" s="11">
        <v>0</v>
      </c>
      <c r="AF862" s="11">
        <v>0</v>
      </c>
      <c r="AG862" s="11">
        <v>8875000</v>
      </c>
      <c r="AH862" s="11">
        <v>6000000</v>
      </c>
      <c r="AI862" s="11">
        <v>0</v>
      </c>
      <c r="AJ862" s="11">
        <v>0</v>
      </c>
      <c r="AK862" s="11">
        <v>0</v>
      </c>
      <c r="AL862" s="11">
        <v>637900</v>
      </c>
      <c r="AM862" s="11">
        <v>0</v>
      </c>
      <c r="AN862" s="11">
        <v>0</v>
      </c>
      <c r="AO8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22000000</v>
      </c>
      <c r="AP8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6637900</v>
      </c>
      <c r="AR8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62" s="11">
        <f>Table_PBS_SQL_DB2_PBSSQL_PBS_NDP_Tina_CG_QtrlyPerformance_Final[[#This Row],[GOU REL]]+Table_PBS_SQL_DB2_PBSSQL_PBS_NDP_Tina_CG_QtrlyPerformance_Final[[#This Row],[EXT REL]]</f>
        <v>22000000</v>
      </c>
      <c r="AT862" s="11">
        <f>Table_PBS_SQL_DB2_PBSSQL_PBS_NDP_Tina_CG_QtrlyPerformance_Final[[#This Row],[GOU EXP]]+Table_PBS_SQL_DB2_PBSSQL_PBS_NDP_Tina_CG_QtrlyPerformance_Final[[#This Row],[EXT EXP]]</f>
        <v>6637900</v>
      </c>
      <c r="AU862" s="11" t="str">
        <f>IF(Table_PBS_SQL_DB2_PBSSQL_PBS_NDP_Tina_CG_QtrlyPerformance_Final[[#This Row],[Item_Code]]&gt;"300000", "Capital", "Recurrent")</f>
        <v>Recurrent</v>
      </c>
    </row>
    <row r="863" spans="1:47" x14ac:dyDescent="0.25">
      <c r="A863" t="s">
        <v>471</v>
      </c>
      <c r="B863" t="s">
        <v>472</v>
      </c>
      <c r="C863" t="s">
        <v>465</v>
      </c>
      <c r="D863" t="s">
        <v>871</v>
      </c>
      <c r="E863" t="s">
        <v>87</v>
      </c>
      <c r="F863" t="s">
        <v>872</v>
      </c>
      <c r="G863" t="s">
        <v>31</v>
      </c>
      <c r="H863" t="s">
        <v>1923</v>
      </c>
      <c r="I863" t="s">
        <v>493</v>
      </c>
      <c r="J863" t="s">
        <v>1649</v>
      </c>
      <c r="K863" t="s">
        <v>473</v>
      </c>
      <c r="L863" t="s">
        <v>1924</v>
      </c>
      <c r="M863" t="s">
        <v>1044</v>
      </c>
      <c r="N863" t="s">
        <v>1045</v>
      </c>
      <c r="O863" t="s">
        <v>957</v>
      </c>
      <c r="P863" t="s">
        <v>958</v>
      </c>
      <c r="Q863" s="11">
        <v>0</v>
      </c>
      <c r="R863" s="11">
        <v>0</v>
      </c>
      <c r="S863" s="11">
        <v>0</v>
      </c>
      <c r="T863" s="11">
        <v>0</v>
      </c>
      <c r="U863" s="11">
        <v>30000000</v>
      </c>
      <c r="V863" s="11">
        <v>0</v>
      </c>
      <c r="W863" s="11">
        <v>30000000</v>
      </c>
      <c r="X863" s="11">
        <v>0</v>
      </c>
      <c r="Y863" s="11">
        <v>0</v>
      </c>
      <c r="Z863" s="11">
        <v>0</v>
      </c>
      <c r="AA863" s="11">
        <v>0</v>
      </c>
      <c r="AB863" s="11">
        <v>0</v>
      </c>
      <c r="AC863" s="11">
        <v>7500000</v>
      </c>
      <c r="AD863" s="11">
        <v>0</v>
      </c>
      <c r="AE863" s="11">
        <v>0</v>
      </c>
      <c r="AF863" s="11">
        <v>0</v>
      </c>
      <c r="AG863" s="11">
        <v>7500000</v>
      </c>
      <c r="AH863" s="11">
        <v>0</v>
      </c>
      <c r="AI863" s="11">
        <v>0</v>
      </c>
      <c r="AJ863" s="11">
        <v>0</v>
      </c>
      <c r="AK863" s="11">
        <v>0</v>
      </c>
      <c r="AL863" s="11">
        <v>12000000</v>
      </c>
      <c r="AM863" s="11">
        <v>0</v>
      </c>
      <c r="AN863" s="11">
        <v>0</v>
      </c>
      <c r="AO8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8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8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63" s="11">
        <f>Table_PBS_SQL_DB2_PBSSQL_PBS_NDP_Tina_CG_QtrlyPerformance_Final[[#This Row],[GOU REL]]+Table_PBS_SQL_DB2_PBSSQL_PBS_NDP_Tina_CG_QtrlyPerformance_Final[[#This Row],[EXT REL]]</f>
        <v>15000000</v>
      </c>
      <c r="AT863" s="11">
        <f>Table_PBS_SQL_DB2_PBSSQL_PBS_NDP_Tina_CG_QtrlyPerformance_Final[[#This Row],[GOU EXP]]+Table_PBS_SQL_DB2_PBSSQL_PBS_NDP_Tina_CG_QtrlyPerformance_Final[[#This Row],[EXT EXP]]</f>
        <v>12000000</v>
      </c>
      <c r="AU863" s="11" t="str">
        <f>IF(Table_PBS_SQL_DB2_PBSSQL_PBS_NDP_Tina_CG_QtrlyPerformance_Final[[#This Row],[Item_Code]]&gt;"300000", "Capital", "Recurrent")</f>
        <v>Capital</v>
      </c>
    </row>
    <row r="864" spans="1:47" x14ac:dyDescent="0.25">
      <c r="A864" t="s">
        <v>242</v>
      </c>
      <c r="B864" t="s">
        <v>1548</v>
      </c>
      <c r="C864" t="s">
        <v>218</v>
      </c>
      <c r="D864" t="s">
        <v>1254</v>
      </c>
      <c r="E864" t="s">
        <v>75</v>
      </c>
      <c r="F864" t="s">
        <v>1261</v>
      </c>
      <c r="G864" t="s">
        <v>31</v>
      </c>
      <c r="H864" t="s">
        <v>1549</v>
      </c>
      <c r="I864" t="s">
        <v>493</v>
      </c>
      <c r="J864" t="s">
        <v>1556</v>
      </c>
      <c r="K864" t="s">
        <v>267</v>
      </c>
      <c r="L864" t="s">
        <v>1925</v>
      </c>
      <c r="M864" t="s">
        <v>1286</v>
      </c>
      <c r="N864" t="s">
        <v>1287</v>
      </c>
      <c r="O864" t="s">
        <v>1052</v>
      </c>
      <c r="P864" t="s">
        <v>1053</v>
      </c>
      <c r="Q864" s="11">
        <v>0</v>
      </c>
      <c r="R864" s="11">
        <v>0</v>
      </c>
      <c r="S864" s="11">
        <v>0</v>
      </c>
      <c r="T864" s="11">
        <v>0</v>
      </c>
      <c r="U864" s="11">
        <v>200000000</v>
      </c>
      <c r="V864" s="11">
        <v>0</v>
      </c>
      <c r="W864" s="11">
        <v>200000000</v>
      </c>
      <c r="X864" s="11">
        <v>0</v>
      </c>
      <c r="Y864" s="11">
        <v>0</v>
      </c>
      <c r="Z864" s="11">
        <v>0</v>
      </c>
      <c r="AA864" s="11">
        <v>0</v>
      </c>
      <c r="AB864" s="11">
        <v>0</v>
      </c>
      <c r="AC864" s="11">
        <v>0</v>
      </c>
      <c r="AD864" s="11">
        <v>0</v>
      </c>
      <c r="AE864" s="11">
        <v>0</v>
      </c>
      <c r="AF864" s="11">
        <v>0</v>
      </c>
      <c r="AG864" s="11">
        <v>167649429</v>
      </c>
      <c r="AH864" s="11">
        <v>0</v>
      </c>
      <c r="AI864" s="11">
        <v>0</v>
      </c>
      <c r="AJ864" s="11">
        <v>0</v>
      </c>
      <c r="AK864" s="11">
        <v>0</v>
      </c>
      <c r="AL864" s="11">
        <v>0</v>
      </c>
      <c r="AM864" s="11">
        <v>0</v>
      </c>
      <c r="AN864" s="11">
        <v>0</v>
      </c>
      <c r="AO8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167649429</v>
      </c>
      <c r="AP8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64" s="11">
        <f>Table_PBS_SQL_DB2_PBSSQL_PBS_NDP_Tina_CG_QtrlyPerformance_Final[[#This Row],[GOU REL]]+Table_PBS_SQL_DB2_PBSSQL_PBS_NDP_Tina_CG_QtrlyPerformance_Final[[#This Row],[EXT REL]]</f>
        <v>167649429</v>
      </c>
      <c r="AT864" s="11">
        <f>Table_PBS_SQL_DB2_PBSSQL_PBS_NDP_Tina_CG_QtrlyPerformance_Final[[#This Row],[GOU EXP]]+Table_PBS_SQL_DB2_PBSSQL_PBS_NDP_Tina_CG_QtrlyPerformance_Final[[#This Row],[EXT EXP]]</f>
        <v>0</v>
      </c>
      <c r="AU864" s="11" t="str">
        <f>IF(Table_PBS_SQL_DB2_PBSSQL_PBS_NDP_Tina_CG_QtrlyPerformance_Final[[#This Row],[Item_Code]]&gt;"300000", "Capital", "Recurrent")</f>
        <v>Capital</v>
      </c>
    </row>
    <row r="865" spans="1:47" x14ac:dyDescent="0.25">
      <c r="A865" t="s">
        <v>242</v>
      </c>
      <c r="B865" t="s">
        <v>1548</v>
      </c>
      <c r="C865" t="s">
        <v>218</v>
      </c>
      <c r="D865" t="s">
        <v>1254</v>
      </c>
      <c r="E865" t="s">
        <v>87</v>
      </c>
      <c r="F865" t="s">
        <v>1264</v>
      </c>
      <c r="G865" t="s">
        <v>31</v>
      </c>
      <c r="H865" t="s">
        <v>1549</v>
      </c>
      <c r="I865" t="s">
        <v>896</v>
      </c>
      <c r="J865" t="s">
        <v>897</v>
      </c>
      <c r="K865" t="s">
        <v>1926</v>
      </c>
      <c r="L865" t="s">
        <v>1927</v>
      </c>
      <c r="M865" t="s">
        <v>1300</v>
      </c>
      <c r="N865" t="s">
        <v>1301</v>
      </c>
      <c r="O865" t="s">
        <v>1025</v>
      </c>
      <c r="P865" t="s">
        <v>1026</v>
      </c>
      <c r="Q865" s="11">
        <v>0</v>
      </c>
      <c r="R865" s="11">
        <v>0</v>
      </c>
      <c r="S865" s="11">
        <v>0</v>
      </c>
      <c r="T865" s="11">
        <v>0</v>
      </c>
      <c r="U865" s="11">
        <v>0</v>
      </c>
      <c r="V865" s="11">
        <v>0</v>
      </c>
      <c r="W865" s="11">
        <v>0</v>
      </c>
      <c r="X865" s="11">
        <v>0</v>
      </c>
      <c r="Y865" s="11">
        <v>0</v>
      </c>
      <c r="Z865" s="11">
        <v>0</v>
      </c>
      <c r="AA865" s="11">
        <v>1000000000</v>
      </c>
      <c r="AB865" s="11">
        <v>757946746.61899996</v>
      </c>
      <c r="AC865" s="11">
        <v>0</v>
      </c>
      <c r="AD865" s="11">
        <v>0</v>
      </c>
      <c r="AE865" s="11">
        <v>0</v>
      </c>
      <c r="AF865" s="11">
        <v>-215742323.65209985</v>
      </c>
      <c r="AG865" s="11">
        <v>0</v>
      </c>
      <c r="AH865" s="11">
        <v>0</v>
      </c>
      <c r="AI865" s="11">
        <v>0</v>
      </c>
      <c r="AJ865" s="11">
        <v>0</v>
      </c>
      <c r="AK865" s="11">
        <v>0</v>
      </c>
      <c r="AL865" s="11">
        <v>0</v>
      </c>
      <c r="AM865" s="11">
        <v>34792579.204999089</v>
      </c>
      <c r="AN865" s="11">
        <v>34792579.204999089</v>
      </c>
      <c r="AO8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1034792579.2049991</v>
      </c>
      <c r="AQ8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576997002.1718992</v>
      </c>
      <c r="AS865" s="11">
        <f>Table_PBS_SQL_DB2_PBSSQL_PBS_NDP_Tina_CG_QtrlyPerformance_Final[[#This Row],[GOU REL]]+Table_PBS_SQL_DB2_PBSSQL_PBS_NDP_Tina_CG_QtrlyPerformance_Final[[#This Row],[EXT REL]]</f>
        <v>1034792579.2049991</v>
      </c>
      <c r="AT865" s="11">
        <f>Table_PBS_SQL_DB2_PBSSQL_PBS_NDP_Tina_CG_QtrlyPerformance_Final[[#This Row],[GOU EXP]]+Table_PBS_SQL_DB2_PBSSQL_PBS_NDP_Tina_CG_QtrlyPerformance_Final[[#This Row],[EXT EXP]]</f>
        <v>576997002.1718992</v>
      </c>
      <c r="AU865" s="11" t="str">
        <f>IF(Table_PBS_SQL_DB2_PBSSQL_PBS_NDP_Tina_CG_QtrlyPerformance_Final[[#This Row],[Item_Code]]&gt;"300000", "Capital", "Recurrent")</f>
        <v>Recurrent</v>
      </c>
    </row>
    <row r="866" spans="1:47" x14ac:dyDescent="0.25">
      <c r="A866" t="s">
        <v>242</v>
      </c>
      <c r="B866" t="s">
        <v>1548</v>
      </c>
      <c r="C866" t="s">
        <v>218</v>
      </c>
      <c r="D866" t="s">
        <v>1254</v>
      </c>
      <c r="E866" t="s">
        <v>87</v>
      </c>
      <c r="F866" t="s">
        <v>1264</v>
      </c>
      <c r="G866" t="s">
        <v>31</v>
      </c>
      <c r="H866" t="s">
        <v>1549</v>
      </c>
      <c r="I866" t="s">
        <v>896</v>
      </c>
      <c r="J866" t="s">
        <v>897</v>
      </c>
      <c r="K866" t="s">
        <v>1926</v>
      </c>
      <c r="L866" t="s">
        <v>1927</v>
      </c>
      <c r="M866" t="s">
        <v>1300</v>
      </c>
      <c r="N866" t="s">
        <v>1301</v>
      </c>
      <c r="O866" t="s">
        <v>1302</v>
      </c>
      <c r="P866" t="s">
        <v>1303</v>
      </c>
      <c r="Q866" s="11">
        <v>0</v>
      </c>
      <c r="R866" s="11">
        <v>0</v>
      </c>
      <c r="S866" s="11">
        <v>0</v>
      </c>
      <c r="T866" s="11">
        <v>0</v>
      </c>
      <c r="U866" s="11">
        <v>0</v>
      </c>
      <c r="V866" s="11">
        <v>0</v>
      </c>
      <c r="W866" s="11">
        <v>0</v>
      </c>
      <c r="X866" s="11">
        <v>0</v>
      </c>
      <c r="Y866" s="11">
        <v>0</v>
      </c>
      <c r="Z866" s="11">
        <v>0</v>
      </c>
      <c r="AA866" s="11">
        <v>14141696044.5</v>
      </c>
      <c r="AB866" s="11">
        <v>27815679537.500801</v>
      </c>
      <c r="AC866" s="11">
        <v>0</v>
      </c>
      <c r="AD866" s="11">
        <v>0</v>
      </c>
      <c r="AE866" s="11">
        <v>22725088133</v>
      </c>
      <c r="AF866" s="11">
        <v>8959115097.7475052</v>
      </c>
      <c r="AG866" s="11">
        <v>0</v>
      </c>
      <c r="AH866" s="11">
        <v>0</v>
      </c>
      <c r="AI866" s="11">
        <v>0</v>
      </c>
      <c r="AJ866" s="11">
        <v>0</v>
      </c>
      <c r="AK866" s="11">
        <v>0</v>
      </c>
      <c r="AL866" s="11">
        <v>0</v>
      </c>
      <c r="AM866" s="11">
        <v>40074686947.396324</v>
      </c>
      <c r="AN866" s="11">
        <v>40074686947.396324</v>
      </c>
      <c r="AO8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76941471124.896332</v>
      </c>
      <c r="AQ8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76849481582.644623</v>
      </c>
      <c r="AS866" s="11">
        <f>Table_PBS_SQL_DB2_PBSSQL_PBS_NDP_Tina_CG_QtrlyPerformance_Final[[#This Row],[GOU REL]]+Table_PBS_SQL_DB2_PBSSQL_PBS_NDP_Tina_CG_QtrlyPerformance_Final[[#This Row],[EXT REL]]</f>
        <v>76941471124.896332</v>
      </c>
      <c r="AT866" s="11">
        <f>Table_PBS_SQL_DB2_PBSSQL_PBS_NDP_Tina_CG_QtrlyPerformance_Final[[#This Row],[GOU EXP]]+Table_PBS_SQL_DB2_PBSSQL_PBS_NDP_Tina_CG_QtrlyPerformance_Final[[#This Row],[EXT EXP]]</f>
        <v>76849481582.644623</v>
      </c>
      <c r="AU866" s="11" t="str">
        <f>IF(Table_PBS_SQL_DB2_PBSSQL_PBS_NDP_Tina_CG_QtrlyPerformance_Final[[#This Row],[Item_Code]]&gt;"300000", "Capital", "Recurrent")</f>
        <v>Capital</v>
      </c>
    </row>
    <row r="867" spans="1:47" x14ac:dyDescent="0.25">
      <c r="A867" t="s">
        <v>242</v>
      </c>
      <c r="B867" t="s">
        <v>1548</v>
      </c>
      <c r="C867" t="s">
        <v>218</v>
      </c>
      <c r="D867" t="s">
        <v>1254</v>
      </c>
      <c r="E867" t="s">
        <v>87</v>
      </c>
      <c r="F867" t="s">
        <v>1264</v>
      </c>
      <c r="G867" t="s">
        <v>31</v>
      </c>
      <c r="H867" t="s">
        <v>1549</v>
      </c>
      <c r="I867" t="s">
        <v>896</v>
      </c>
      <c r="J867" t="s">
        <v>897</v>
      </c>
      <c r="K867" t="s">
        <v>1928</v>
      </c>
      <c r="L867" t="s">
        <v>1929</v>
      </c>
      <c r="M867" t="s">
        <v>1300</v>
      </c>
      <c r="N867" t="s">
        <v>1301</v>
      </c>
      <c r="O867" t="s">
        <v>1025</v>
      </c>
      <c r="P867" t="s">
        <v>1026</v>
      </c>
      <c r="Q867" s="11">
        <v>0</v>
      </c>
      <c r="R867" s="11">
        <v>0</v>
      </c>
      <c r="S867" s="11">
        <v>0</v>
      </c>
      <c r="T867" s="11">
        <v>0</v>
      </c>
      <c r="U867" s="11">
        <v>0</v>
      </c>
      <c r="V867" s="11">
        <v>0</v>
      </c>
      <c r="W867" s="11">
        <v>0</v>
      </c>
      <c r="X867" s="11">
        <v>0</v>
      </c>
      <c r="Y867" s="11">
        <v>0</v>
      </c>
      <c r="Z867" s="11">
        <v>0</v>
      </c>
      <c r="AA867" s="11">
        <v>0</v>
      </c>
      <c r="AB867" s="11">
        <v>0</v>
      </c>
      <c r="AC867" s="11">
        <v>0</v>
      </c>
      <c r="AD867" s="11">
        <v>0</v>
      </c>
      <c r="AE867" s="11">
        <v>0</v>
      </c>
      <c r="AF867" s="11">
        <v>0</v>
      </c>
      <c r="AG867" s="11">
        <v>0</v>
      </c>
      <c r="AH867" s="11">
        <v>0</v>
      </c>
      <c r="AI867" s="11">
        <v>0</v>
      </c>
      <c r="AJ867" s="11">
        <v>0</v>
      </c>
      <c r="AK867" s="11">
        <v>0</v>
      </c>
      <c r="AL867" s="11">
        <v>0</v>
      </c>
      <c r="AM867" s="11">
        <v>347544926.11199999</v>
      </c>
      <c r="AN867" s="11">
        <v>347544926.11199999</v>
      </c>
      <c r="AO8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347544926.11199999</v>
      </c>
      <c r="AQ8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347544926.11199999</v>
      </c>
      <c r="AS867" s="11">
        <f>Table_PBS_SQL_DB2_PBSSQL_PBS_NDP_Tina_CG_QtrlyPerformance_Final[[#This Row],[GOU REL]]+Table_PBS_SQL_DB2_PBSSQL_PBS_NDP_Tina_CG_QtrlyPerformance_Final[[#This Row],[EXT REL]]</f>
        <v>347544926.11199999</v>
      </c>
      <c r="AT867" s="11">
        <f>Table_PBS_SQL_DB2_PBSSQL_PBS_NDP_Tina_CG_QtrlyPerformance_Final[[#This Row],[GOU EXP]]+Table_PBS_SQL_DB2_PBSSQL_PBS_NDP_Tina_CG_QtrlyPerformance_Final[[#This Row],[EXT EXP]]</f>
        <v>347544926.11199999</v>
      </c>
      <c r="AU867" s="11" t="str">
        <f>IF(Table_PBS_SQL_DB2_PBSSQL_PBS_NDP_Tina_CG_QtrlyPerformance_Final[[#This Row],[Item_Code]]&gt;"300000", "Capital", "Recurrent")</f>
        <v>Recurrent</v>
      </c>
    </row>
    <row r="868" spans="1:47" x14ac:dyDescent="0.25">
      <c r="A868" t="s">
        <v>242</v>
      </c>
      <c r="B868" t="s">
        <v>1548</v>
      </c>
      <c r="C868" t="s">
        <v>218</v>
      </c>
      <c r="D868" t="s">
        <v>1254</v>
      </c>
      <c r="E868" t="s">
        <v>87</v>
      </c>
      <c r="F868" t="s">
        <v>1264</v>
      </c>
      <c r="G868" t="s">
        <v>31</v>
      </c>
      <c r="H868" t="s">
        <v>1549</v>
      </c>
      <c r="I868" t="s">
        <v>493</v>
      </c>
      <c r="J868" t="s">
        <v>1556</v>
      </c>
      <c r="K868" t="s">
        <v>1930</v>
      </c>
      <c r="L868" t="s">
        <v>1931</v>
      </c>
      <c r="M868" t="s">
        <v>1300</v>
      </c>
      <c r="N868" t="s">
        <v>1301</v>
      </c>
      <c r="O868" t="s">
        <v>1302</v>
      </c>
      <c r="P868" t="s">
        <v>1303</v>
      </c>
      <c r="Q868" s="11">
        <v>0</v>
      </c>
      <c r="R868" s="11">
        <v>37155514560</v>
      </c>
      <c r="S868" s="11">
        <v>0</v>
      </c>
      <c r="T868" s="11">
        <v>37155514560</v>
      </c>
      <c r="U868" s="11">
        <v>222891912624</v>
      </c>
      <c r="V868" s="11">
        <v>0</v>
      </c>
      <c r="W868" s="11">
        <v>97937155408</v>
      </c>
      <c r="X868" s="11">
        <v>87799242656</v>
      </c>
      <c r="Y868" s="11">
        <v>0</v>
      </c>
      <c r="Z868" s="11">
        <v>0</v>
      </c>
      <c r="AA868" s="11">
        <v>0</v>
      </c>
      <c r="AB868" s="11">
        <v>0</v>
      </c>
      <c r="AC868" s="11">
        <v>80300000000</v>
      </c>
      <c r="AD868" s="11">
        <v>80166297487</v>
      </c>
      <c r="AE868" s="11">
        <v>0</v>
      </c>
      <c r="AF868" s="11">
        <v>0</v>
      </c>
      <c r="AG868" s="11">
        <v>54792669968</v>
      </c>
      <c r="AH868" s="11">
        <v>8894850779</v>
      </c>
      <c r="AI868" s="11">
        <v>0</v>
      </c>
      <c r="AJ868" s="11">
        <v>0</v>
      </c>
      <c r="AK868" s="11">
        <v>0</v>
      </c>
      <c r="AL868" s="11">
        <v>804303962</v>
      </c>
      <c r="AM868" s="11">
        <v>0</v>
      </c>
      <c r="AN868" s="11">
        <v>0</v>
      </c>
      <c r="AO8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135092669968</v>
      </c>
      <c r="AP8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89865452228</v>
      </c>
      <c r="AR8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68" s="11">
        <f>Table_PBS_SQL_DB2_PBSSQL_PBS_NDP_Tina_CG_QtrlyPerformance_Final[[#This Row],[GOU REL]]+Table_PBS_SQL_DB2_PBSSQL_PBS_NDP_Tina_CG_QtrlyPerformance_Final[[#This Row],[EXT REL]]</f>
        <v>135092669968</v>
      </c>
      <c r="AT868" s="11">
        <f>Table_PBS_SQL_DB2_PBSSQL_PBS_NDP_Tina_CG_QtrlyPerformance_Final[[#This Row],[GOU EXP]]+Table_PBS_SQL_DB2_PBSSQL_PBS_NDP_Tina_CG_QtrlyPerformance_Final[[#This Row],[EXT EXP]]</f>
        <v>89865452228</v>
      </c>
      <c r="AU868" s="11" t="str">
        <f>IF(Table_PBS_SQL_DB2_PBSSQL_PBS_NDP_Tina_CG_QtrlyPerformance_Final[[#This Row],[Item_Code]]&gt;"300000", "Capital", "Recurrent")</f>
        <v>Capital</v>
      </c>
    </row>
    <row r="869" spans="1:47" x14ac:dyDescent="0.25">
      <c r="A869" t="s">
        <v>242</v>
      </c>
      <c r="B869" t="s">
        <v>1548</v>
      </c>
      <c r="C869" t="s">
        <v>218</v>
      </c>
      <c r="D869" t="s">
        <v>1254</v>
      </c>
      <c r="E869" t="s">
        <v>87</v>
      </c>
      <c r="F869" t="s">
        <v>1264</v>
      </c>
      <c r="G869" t="s">
        <v>31</v>
      </c>
      <c r="H869" t="s">
        <v>1549</v>
      </c>
      <c r="I869" t="s">
        <v>493</v>
      </c>
      <c r="J869" t="s">
        <v>1556</v>
      </c>
      <c r="K869" t="s">
        <v>1926</v>
      </c>
      <c r="L869" t="s">
        <v>1927</v>
      </c>
      <c r="M869" t="s">
        <v>1300</v>
      </c>
      <c r="N869" t="s">
        <v>1301</v>
      </c>
      <c r="O869" t="s">
        <v>1302</v>
      </c>
      <c r="P869" t="s">
        <v>1303</v>
      </c>
      <c r="Q869" s="11">
        <v>0</v>
      </c>
      <c r="R869" s="11">
        <v>0</v>
      </c>
      <c r="S869" s="11">
        <v>729000000</v>
      </c>
      <c r="T869" s="11">
        <v>-729000000</v>
      </c>
      <c r="U869" s="11">
        <v>51127784178</v>
      </c>
      <c r="V869" s="11">
        <v>0</v>
      </c>
      <c r="W869" s="11">
        <v>7290000000</v>
      </c>
      <c r="X869" s="11">
        <v>44566784178</v>
      </c>
      <c r="Y869" s="11">
        <v>0</v>
      </c>
      <c r="Z869" s="11">
        <v>0</v>
      </c>
      <c r="AA869" s="11">
        <v>0</v>
      </c>
      <c r="AB869" s="11">
        <v>0</v>
      </c>
      <c r="AC869" s="11">
        <v>917877981</v>
      </c>
      <c r="AD869" s="11">
        <v>917877981</v>
      </c>
      <c r="AE869" s="11">
        <v>0</v>
      </c>
      <c r="AF869" s="11">
        <v>0</v>
      </c>
      <c r="AG869" s="11">
        <v>583464016</v>
      </c>
      <c r="AH869" s="11">
        <v>0</v>
      </c>
      <c r="AI869" s="11">
        <v>0</v>
      </c>
      <c r="AJ869" s="11">
        <v>0</v>
      </c>
      <c r="AK869" s="11">
        <v>727455420</v>
      </c>
      <c r="AL869" s="11">
        <v>727455420</v>
      </c>
      <c r="AM869" s="11">
        <v>0</v>
      </c>
      <c r="AN869" s="11">
        <v>0</v>
      </c>
      <c r="AO8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2228797417</v>
      </c>
      <c r="AP8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1645333401</v>
      </c>
      <c r="AR8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69" s="11">
        <f>Table_PBS_SQL_DB2_PBSSQL_PBS_NDP_Tina_CG_QtrlyPerformance_Final[[#This Row],[GOU REL]]+Table_PBS_SQL_DB2_PBSSQL_PBS_NDP_Tina_CG_QtrlyPerformance_Final[[#This Row],[EXT REL]]</f>
        <v>2228797417</v>
      </c>
      <c r="AT869" s="11">
        <f>Table_PBS_SQL_DB2_PBSSQL_PBS_NDP_Tina_CG_QtrlyPerformance_Final[[#This Row],[GOU EXP]]+Table_PBS_SQL_DB2_PBSSQL_PBS_NDP_Tina_CG_QtrlyPerformance_Final[[#This Row],[EXT EXP]]</f>
        <v>1645333401</v>
      </c>
      <c r="AU869" s="11" t="str">
        <f>IF(Table_PBS_SQL_DB2_PBSSQL_PBS_NDP_Tina_CG_QtrlyPerformance_Final[[#This Row],[Item_Code]]&gt;"300000", "Capital", "Recurrent")</f>
        <v>Capital</v>
      </c>
    </row>
    <row r="870" spans="1:47" x14ac:dyDescent="0.25">
      <c r="A870" t="s">
        <v>242</v>
      </c>
      <c r="B870" t="s">
        <v>1548</v>
      </c>
      <c r="C870" t="s">
        <v>218</v>
      </c>
      <c r="D870" t="s">
        <v>1254</v>
      </c>
      <c r="E870" t="s">
        <v>87</v>
      </c>
      <c r="F870" t="s">
        <v>1264</v>
      </c>
      <c r="G870" t="s">
        <v>31</v>
      </c>
      <c r="H870" t="s">
        <v>1549</v>
      </c>
      <c r="I870" t="s">
        <v>493</v>
      </c>
      <c r="J870" t="s">
        <v>1556</v>
      </c>
      <c r="K870" t="s">
        <v>1554</v>
      </c>
      <c r="L870" t="s">
        <v>1555</v>
      </c>
      <c r="M870" t="s">
        <v>1300</v>
      </c>
      <c r="N870" t="s">
        <v>1301</v>
      </c>
      <c r="O870" t="s">
        <v>1025</v>
      </c>
      <c r="P870" t="s">
        <v>1026</v>
      </c>
      <c r="Q870" s="11">
        <v>0</v>
      </c>
      <c r="R870" s="11">
        <v>0</v>
      </c>
      <c r="S870" s="11">
        <v>0</v>
      </c>
      <c r="T870" s="11">
        <v>0</v>
      </c>
      <c r="U870" s="11">
        <v>1862000000</v>
      </c>
      <c r="V870" s="11">
        <v>0</v>
      </c>
      <c r="W870" s="11">
        <v>162000000</v>
      </c>
      <c r="X870" s="11">
        <v>1700000000</v>
      </c>
      <c r="Y870" s="11">
        <v>0</v>
      </c>
      <c r="Z870" s="11">
        <v>0</v>
      </c>
      <c r="AA870" s="11">
        <v>0</v>
      </c>
      <c r="AB870" s="11">
        <v>0</v>
      </c>
      <c r="AC870" s="11">
        <v>0</v>
      </c>
      <c r="AD870" s="11">
        <v>0</v>
      </c>
      <c r="AE870" s="11">
        <v>0</v>
      </c>
      <c r="AF870" s="11">
        <v>0</v>
      </c>
      <c r="AG870" s="11">
        <v>0</v>
      </c>
      <c r="AH870" s="11">
        <v>0</v>
      </c>
      <c r="AI870" s="11">
        <v>0</v>
      </c>
      <c r="AJ870" s="11">
        <v>0</v>
      </c>
      <c r="AK870" s="11">
        <v>1000000</v>
      </c>
      <c r="AL870" s="11">
        <v>1000000</v>
      </c>
      <c r="AM870" s="11">
        <v>0</v>
      </c>
      <c r="AN870" s="11">
        <v>0</v>
      </c>
      <c r="AO8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v>
      </c>
      <c r="AP8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v>
      </c>
      <c r="AR8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0" s="11">
        <f>Table_PBS_SQL_DB2_PBSSQL_PBS_NDP_Tina_CG_QtrlyPerformance_Final[[#This Row],[GOU REL]]+Table_PBS_SQL_DB2_PBSSQL_PBS_NDP_Tina_CG_QtrlyPerformance_Final[[#This Row],[EXT REL]]</f>
        <v>1000000</v>
      </c>
      <c r="AT870" s="11">
        <f>Table_PBS_SQL_DB2_PBSSQL_PBS_NDP_Tina_CG_QtrlyPerformance_Final[[#This Row],[GOU EXP]]+Table_PBS_SQL_DB2_PBSSQL_PBS_NDP_Tina_CG_QtrlyPerformance_Final[[#This Row],[EXT EXP]]</f>
        <v>1000000</v>
      </c>
      <c r="AU870" s="11" t="str">
        <f>IF(Table_PBS_SQL_DB2_PBSSQL_PBS_NDP_Tina_CG_QtrlyPerformance_Final[[#This Row],[Item_Code]]&gt;"300000", "Capital", "Recurrent")</f>
        <v>Recurrent</v>
      </c>
    </row>
    <row r="871" spans="1:47" x14ac:dyDescent="0.25">
      <c r="A871" t="s">
        <v>242</v>
      </c>
      <c r="B871" t="s">
        <v>1548</v>
      </c>
      <c r="C871" t="s">
        <v>218</v>
      </c>
      <c r="D871" t="s">
        <v>1254</v>
      </c>
      <c r="E871" t="s">
        <v>87</v>
      </c>
      <c r="F871" t="s">
        <v>1264</v>
      </c>
      <c r="G871" t="s">
        <v>31</v>
      </c>
      <c r="H871" t="s">
        <v>1549</v>
      </c>
      <c r="I871" t="s">
        <v>493</v>
      </c>
      <c r="J871" t="s">
        <v>1556</v>
      </c>
      <c r="K871" t="s">
        <v>256</v>
      </c>
      <c r="L871" t="s">
        <v>1932</v>
      </c>
      <c r="M871" t="s">
        <v>1300</v>
      </c>
      <c r="N871" t="s">
        <v>1301</v>
      </c>
      <c r="O871" t="s">
        <v>1302</v>
      </c>
      <c r="P871" t="s">
        <v>1303</v>
      </c>
      <c r="Q871" s="11">
        <v>0</v>
      </c>
      <c r="R871" s="11">
        <v>0</v>
      </c>
      <c r="S871" s="11">
        <v>80000000</v>
      </c>
      <c r="T871" s="11">
        <v>-80000000</v>
      </c>
      <c r="U871" s="11">
        <v>111080442074</v>
      </c>
      <c r="V871" s="11">
        <v>0</v>
      </c>
      <c r="W871" s="11">
        <v>800000000</v>
      </c>
      <c r="X871" s="11">
        <v>110360442074</v>
      </c>
      <c r="Y871" s="11">
        <v>0</v>
      </c>
      <c r="Z871" s="11">
        <v>0</v>
      </c>
      <c r="AA871" s="11">
        <v>0</v>
      </c>
      <c r="AB871" s="11">
        <v>0</v>
      </c>
      <c r="AC871" s="11">
        <v>0</v>
      </c>
      <c r="AD871" s="11">
        <v>0</v>
      </c>
      <c r="AE871" s="11">
        <v>0</v>
      </c>
      <c r="AF871" s="11">
        <v>0</v>
      </c>
      <c r="AG871" s="11">
        <v>0</v>
      </c>
      <c r="AH871" s="11">
        <v>0</v>
      </c>
      <c r="AI871" s="11">
        <v>0</v>
      </c>
      <c r="AJ871" s="11">
        <v>0</v>
      </c>
      <c r="AK871" s="11">
        <v>0</v>
      </c>
      <c r="AL871" s="11">
        <v>0</v>
      </c>
      <c r="AM871" s="11">
        <v>0</v>
      </c>
      <c r="AN871" s="11">
        <v>0</v>
      </c>
      <c r="AO8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1" s="11">
        <f>Table_PBS_SQL_DB2_PBSSQL_PBS_NDP_Tina_CG_QtrlyPerformance_Final[[#This Row],[GOU REL]]+Table_PBS_SQL_DB2_PBSSQL_PBS_NDP_Tina_CG_QtrlyPerformance_Final[[#This Row],[EXT REL]]</f>
        <v>0</v>
      </c>
      <c r="AT871" s="11">
        <f>Table_PBS_SQL_DB2_PBSSQL_PBS_NDP_Tina_CG_QtrlyPerformance_Final[[#This Row],[GOU EXP]]+Table_PBS_SQL_DB2_PBSSQL_PBS_NDP_Tina_CG_QtrlyPerformance_Final[[#This Row],[EXT EXP]]</f>
        <v>0</v>
      </c>
      <c r="AU871" s="11" t="str">
        <f>IF(Table_PBS_SQL_DB2_PBSSQL_PBS_NDP_Tina_CG_QtrlyPerformance_Final[[#This Row],[Item_Code]]&gt;"300000", "Capital", "Recurrent")</f>
        <v>Capital</v>
      </c>
    </row>
    <row r="872" spans="1:47" x14ac:dyDescent="0.25">
      <c r="A872" t="s">
        <v>242</v>
      </c>
      <c r="B872" t="s">
        <v>1548</v>
      </c>
      <c r="C872" t="s">
        <v>218</v>
      </c>
      <c r="D872" t="s">
        <v>1254</v>
      </c>
      <c r="E872" t="s">
        <v>87</v>
      </c>
      <c r="F872" t="s">
        <v>1264</v>
      </c>
      <c r="G872" t="s">
        <v>31</v>
      </c>
      <c r="H872" t="s">
        <v>1549</v>
      </c>
      <c r="I872" t="s">
        <v>499</v>
      </c>
      <c r="J872" t="s">
        <v>1561</v>
      </c>
      <c r="K872" t="s">
        <v>254</v>
      </c>
      <c r="L872" t="s">
        <v>1562</v>
      </c>
      <c r="M872" t="s">
        <v>866</v>
      </c>
      <c r="N872" t="s">
        <v>867</v>
      </c>
      <c r="O872" t="s">
        <v>1021</v>
      </c>
      <c r="P872" t="s">
        <v>1022</v>
      </c>
      <c r="Q872" s="11">
        <v>0</v>
      </c>
      <c r="R872" s="11">
        <v>0</v>
      </c>
      <c r="S872" s="11">
        <v>0</v>
      </c>
      <c r="T872" s="11">
        <v>0</v>
      </c>
      <c r="U872" s="11">
        <v>108000000</v>
      </c>
      <c r="V872" s="11">
        <v>0</v>
      </c>
      <c r="W872" s="11">
        <v>108000000</v>
      </c>
      <c r="X872" s="11">
        <v>0</v>
      </c>
      <c r="Y872" s="11">
        <v>0</v>
      </c>
      <c r="Z872" s="11">
        <v>0</v>
      </c>
      <c r="AA872" s="11">
        <v>0</v>
      </c>
      <c r="AB872" s="11">
        <v>0</v>
      </c>
      <c r="AC872" s="11">
        <v>108000000</v>
      </c>
      <c r="AD872" s="11">
        <v>0</v>
      </c>
      <c r="AE872" s="11">
        <v>0</v>
      </c>
      <c r="AF872" s="11">
        <v>0</v>
      </c>
      <c r="AG872" s="11">
        <v>0</v>
      </c>
      <c r="AH872" s="11">
        <v>107396570</v>
      </c>
      <c r="AI872" s="11">
        <v>0</v>
      </c>
      <c r="AJ872" s="11">
        <v>0</v>
      </c>
      <c r="AK872" s="11">
        <v>0</v>
      </c>
      <c r="AL872" s="11">
        <v>0</v>
      </c>
      <c r="AM872" s="11">
        <v>0</v>
      </c>
      <c r="AN872" s="11">
        <v>0</v>
      </c>
      <c r="AO8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108000000</v>
      </c>
      <c r="AP8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107396570</v>
      </c>
      <c r="AR8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2" s="11">
        <f>Table_PBS_SQL_DB2_PBSSQL_PBS_NDP_Tina_CG_QtrlyPerformance_Final[[#This Row],[GOU REL]]+Table_PBS_SQL_DB2_PBSSQL_PBS_NDP_Tina_CG_QtrlyPerformance_Final[[#This Row],[EXT REL]]</f>
        <v>108000000</v>
      </c>
      <c r="AT872" s="11">
        <f>Table_PBS_SQL_DB2_PBSSQL_PBS_NDP_Tina_CG_QtrlyPerformance_Final[[#This Row],[GOU EXP]]+Table_PBS_SQL_DB2_PBSSQL_PBS_NDP_Tina_CG_QtrlyPerformance_Final[[#This Row],[EXT EXP]]</f>
        <v>107396570</v>
      </c>
      <c r="AU872" s="11" t="str">
        <f>IF(Table_PBS_SQL_DB2_PBSSQL_PBS_NDP_Tina_CG_QtrlyPerformance_Final[[#This Row],[Item_Code]]&gt;"300000", "Capital", "Recurrent")</f>
        <v>Recurrent</v>
      </c>
    </row>
    <row r="873" spans="1:47" x14ac:dyDescent="0.25">
      <c r="A873" t="s">
        <v>242</v>
      </c>
      <c r="B873" t="s">
        <v>1548</v>
      </c>
      <c r="C873" t="s">
        <v>218</v>
      </c>
      <c r="D873" t="s">
        <v>1254</v>
      </c>
      <c r="E873" t="s">
        <v>87</v>
      </c>
      <c r="F873" t="s">
        <v>1264</v>
      </c>
      <c r="G873" t="s">
        <v>31</v>
      </c>
      <c r="H873" t="s">
        <v>1549</v>
      </c>
      <c r="I873" t="s">
        <v>499</v>
      </c>
      <c r="J873" t="s">
        <v>1561</v>
      </c>
      <c r="K873" t="s">
        <v>254</v>
      </c>
      <c r="L873" t="s">
        <v>1562</v>
      </c>
      <c r="M873" t="s">
        <v>866</v>
      </c>
      <c r="N873" t="s">
        <v>867</v>
      </c>
      <c r="O873" t="s">
        <v>911</v>
      </c>
      <c r="P873" t="s">
        <v>912</v>
      </c>
      <c r="Q873" s="11">
        <v>0</v>
      </c>
      <c r="R873" s="11">
        <v>0</v>
      </c>
      <c r="S873" s="11">
        <v>0</v>
      </c>
      <c r="T873" s="11">
        <v>0</v>
      </c>
      <c r="U873" s="11">
        <v>5862400000</v>
      </c>
      <c r="V873" s="11">
        <v>0</v>
      </c>
      <c r="W873" s="11">
        <v>5862400000</v>
      </c>
      <c r="X873" s="11">
        <v>0</v>
      </c>
      <c r="Y873" s="11">
        <v>0</v>
      </c>
      <c r="Z873" s="11">
        <v>0</v>
      </c>
      <c r="AA873" s="11">
        <v>0</v>
      </c>
      <c r="AB873" s="11">
        <v>0</v>
      </c>
      <c r="AC873" s="11">
        <v>5044428852</v>
      </c>
      <c r="AD873" s="11">
        <v>5044428852</v>
      </c>
      <c r="AE873" s="11">
        <v>0</v>
      </c>
      <c r="AF873" s="11">
        <v>0</v>
      </c>
      <c r="AG873" s="11">
        <v>588555241</v>
      </c>
      <c r="AH873" s="11">
        <v>0</v>
      </c>
      <c r="AI873" s="11">
        <v>0</v>
      </c>
      <c r="AJ873" s="11">
        <v>0</v>
      </c>
      <c r="AK873" s="11">
        <v>229415907</v>
      </c>
      <c r="AL873" s="11">
        <v>229416008</v>
      </c>
      <c r="AM873" s="11">
        <v>0</v>
      </c>
      <c r="AN873" s="11">
        <v>0</v>
      </c>
      <c r="AO8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5862400000</v>
      </c>
      <c r="AP8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5273844860</v>
      </c>
      <c r="AR8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3" s="11">
        <f>Table_PBS_SQL_DB2_PBSSQL_PBS_NDP_Tina_CG_QtrlyPerformance_Final[[#This Row],[GOU REL]]+Table_PBS_SQL_DB2_PBSSQL_PBS_NDP_Tina_CG_QtrlyPerformance_Final[[#This Row],[EXT REL]]</f>
        <v>5862400000</v>
      </c>
      <c r="AT873" s="11">
        <f>Table_PBS_SQL_DB2_PBSSQL_PBS_NDP_Tina_CG_QtrlyPerformance_Final[[#This Row],[GOU EXP]]+Table_PBS_SQL_DB2_PBSSQL_PBS_NDP_Tina_CG_QtrlyPerformance_Final[[#This Row],[EXT EXP]]</f>
        <v>5273844860</v>
      </c>
      <c r="AU873" s="11" t="str">
        <f>IF(Table_PBS_SQL_DB2_PBSSQL_PBS_NDP_Tina_CG_QtrlyPerformance_Final[[#This Row],[Item_Code]]&gt;"300000", "Capital", "Recurrent")</f>
        <v>Recurrent</v>
      </c>
    </row>
    <row r="874" spans="1:47" x14ac:dyDescent="0.25">
      <c r="A874" t="s">
        <v>242</v>
      </c>
      <c r="B874" t="s">
        <v>1548</v>
      </c>
      <c r="C874" t="s">
        <v>218</v>
      </c>
      <c r="D874" t="s">
        <v>1254</v>
      </c>
      <c r="E874" t="s">
        <v>97</v>
      </c>
      <c r="F874" t="s">
        <v>1290</v>
      </c>
      <c r="G874" t="s">
        <v>31</v>
      </c>
      <c r="H874" t="s">
        <v>1549</v>
      </c>
      <c r="I874" t="s">
        <v>493</v>
      </c>
      <c r="J874" t="s">
        <v>1556</v>
      </c>
      <c r="K874" t="s">
        <v>259</v>
      </c>
      <c r="L874" t="s">
        <v>1575</v>
      </c>
      <c r="M874" t="s">
        <v>1569</v>
      </c>
      <c r="N874" t="s">
        <v>1570</v>
      </c>
      <c r="O874" t="s">
        <v>1062</v>
      </c>
      <c r="P874" t="s">
        <v>1063</v>
      </c>
      <c r="Q874" s="11">
        <v>0</v>
      </c>
      <c r="R874" s="11">
        <v>0</v>
      </c>
      <c r="S874" s="11">
        <v>0</v>
      </c>
      <c r="T874" s="11">
        <v>0</v>
      </c>
      <c r="U874" s="11">
        <v>1054952704</v>
      </c>
      <c r="V874" s="11">
        <v>0</v>
      </c>
      <c r="W874" s="11">
        <v>1054952704</v>
      </c>
      <c r="X874" s="11">
        <v>0</v>
      </c>
      <c r="Y874" s="11">
        <v>263738176</v>
      </c>
      <c r="Z874" s="11">
        <v>263456545</v>
      </c>
      <c r="AA874" s="11">
        <v>0</v>
      </c>
      <c r="AB874" s="11">
        <v>0</v>
      </c>
      <c r="AC874" s="11">
        <v>263738176</v>
      </c>
      <c r="AD874" s="11">
        <v>149007128</v>
      </c>
      <c r="AE874" s="11">
        <v>0</v>
      </c>
      <c r="AF874" s="11">
        <v>0</v>
      </c>
      <c r="AG874" s="11">
        <v>263738176</v>
      </c>
      <c r="AH874" s="11">
        <v>2850000</v>
      </c>
      <c r="AI874" s="11">
        <v>0</v>
      </c>
      <c r="AJ874" s="11">
        <v>0</v>
      </c>
      <c r="AK874" s="11">
        <v>263738176</v>
      </c>
      <c r="AL874" s="11">
        <v>298128767</v>
      </c>
      <c r="AM874" s="11">
        <v>0</v>
      </c>
      <c r="AN874" s="11">
        <v>0</v>
      </c>
      <c r="AO8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1054952704</v>
      </c>
      <c r="AP8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713442440</v>
      </c>
      <c r="AR8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4" s="11">
        <f>Table_PBS_SQL_DB2_PBSSQL_PBS_NDP_Tina_CG_QtrlyPerformance_Final[[#This Row],[GOU REL]]+Table_PBS_SQL_DB2_PBSSQL_PBS_NDP_Tina_CG_QtrlyPerformance_Final[[#This Row],[EXT REL]]</f>
        <v>1054952704</v>
      </c>
      <c r="AT874" s="11">
        <f>Table_PBS_SQL_DB2_PBSSQL_PBS_NDP_Tina_CG_QtrlyPerformance_Final[[#This Row],[GOU EXP]]+Table_PBS_SQL_DB2_PBSSQL_PBS_NDP_Tina_CG_QtrlyPerformance_Final[[#This Row],[EXT EXP]]</f>
        <v>713442440</v>
      </c>
      <c r="AU874" s="11" t="str">
        <f>IF(Table_PBS_SQL_DB2_PBSSQL_PBS_NDP_Tina_CG_QtrlyPerformance_Final[[#This Row],[Item_Code]]&gt;"300000", "Capital", "Recurrent")</f>
        <v>Recurrent</v>
      </c>
    </row>
    <row r="875" spans="1:47" x14ac:dyDescent="0.25">
      <c r="A875" t="s">
        <v>242</v>
      </c>
      <c r="B875" t="s">
        <v>1548</v>
      </c>
      <c r="C875" t="s">
        <v>218</v>
      </c>
      <c r="D875" t="s">
        <v>1254</v>
      </c>
      <c r="E875" t="s">
        <v>97</v>
      </c>
      <c r="F875" t="s">
        <v>1290</v>
      </c>
      <c r="G875" t="s">
        <v>31</v>
      </c>
      <c r="H875" t="s">
        <v>1549</v>
      </c>
      <c r="I875" t="s">
        <v>493</v>
      </c>
      <c r="J875" t="s">
        <v>1556</v>
      </c>
      <c r="K875" t="s">
        <v>263</v>
      </c>
      <c r="L875" t="s">
        <v>1933</v>
      </c>
      <c r="M875" t="s">
        <v>1569</v>
      </c>
      <c r="N875" t="s">
        <v>1570</v>
      </c>
      <c r="O875" t="s">
        <v>1025</v>
      </c>
      <c r="P875" t="s">
        <v>1026</v>
      </c>
      <c r="Q875" s="11">
        <v>0</v>
      </c>
      <c r="R875" s="11">
        <v>0</v>
      </c>
      <c r="S875" s="11">
        <v>160000000</v>
      </c>
      <c r="T875" s="11">
        <v>-160000000</v>
      </c>
      <c r="U875" s="11">
        <v>1440000000</v>
      </c>
      <c r="V875" s="11">
        <v>0</v>
      </c>
      <c r="W875" s="11">
        <v>1600000000</v>
      </c>
      <c r="X875" s="11">
        <v>0</v>
      </c>
      <c r="Y875" s="11">
        <v>0</v>
      </c>
      <c r="Z875" s="11">
        <v>0</v>
      </c>
      <c r="AA875" s="11">
        <v>0</v>
      </c>
      <c r="AB875" s="11">
        <v>0</v>
      </c>
      <c r="AC875" s="11">
        <v>6145000</v>
      </c>
      <c r="AD875" s="11">
        <v>4834999</v>
      </c>
      <c r="AE875" s="11">
        <v>0</v>
      </c>
      <c r="AF875" s="11">
        <v>0</v>
      </c>
      <c r="AG875" s="11">
        <v>0</v>
      </c>
      <c r="AH875" s="11">
        <v>0</v>
      </c>
      <c r="AI875" s="11">
        <v>0</v>
      </c>
      <c r="AJ875" s="11">
        <v>0</v>
      </c>
      <c r="AK875" s="11">
        <v>1049052263</v>
      </c>
      <c r="AL875" s="11">
        <v>1049239933</v>
      </c>
      <c r="AM875" s="11">
        <v>0</v>
      </c>
      <c r="AN875" s="11">
        <v>0</v>
      </c>
      <c r="AO8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1055197263</v>
      </c>
      <c r="AP8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1054074932</v>
      </c>
      <c r="AR8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5" s="11">
        <f>Table_PBS_SQL_DB2_PBSSQL_PBS_NDP_Tina_CG_QtrlyPerformance_Final[[#This Row],[GOU REL]]+Table_PBS_SQL_DB2_PBSSQL_PBS_NDP_Tina_CG_QtrlyPerformance_Final[[#This Row],[EXT REL]]</f>
        <v>1055197263</v>
      </c>
      <c r="AT875" s="11">
        <f>Table_PBS_SQL_DB2_PBSSQL_PBS_NDP_Tina_CG_QtrlyPerformance_Final[[#This Row],[GOU EXP]]+Table_PBS_SQL_DB2_PBSSQL_PBS_NDP_Tina_CG_QtrlyPerformance_Final[[#This Row],[EXT EXP]]</f>
        <v>1054074932</v>
      </c>
      <c r="AU875" s="11" t="str">
        <f>IF(Table_PBS_SQL_DB2_PBSSQL_PBS_NDP_Tina_CG_QtrlyPerformance_Final[[#This Row],[Item_Code]]&gt;"300000", "Capital", "Recurrent")</f>
        <v>Recurrent</v>
      </c>
    </row>
    <row r="876" spans="1:47" x14ac:dyDescent="0.25">
      <c r="A876" t="s">
        <v>321</v>
      </c>
      <c r="B876" t="s">
        <v>1577</v>
      </c>
      <c r="C876" t="s">
        <v>293</v>
      </c>
      <c r="D876" t="s">
        <v>1206</v>
      </c>
      <c r="E876" t="s">
        <v>75</v>
      </c>
      <c r="F876" t="s">
        <v>1228</v>
      </c>
      <c r="G876" t="s">
        <v>31</v>
      </c>
      <c r="H876" t="s">
        <v>1578</v>
      </c>
      <c r="I876" t="s">
        <v>896</v>
      </c>
      <c r="J876" t="s">
        <v>897</v>
      </c>
      <c r="K876" t="s">
        <v>1580</v>
      </c>
      <c r="L876" t="s">
        <v>1581</v>
      </c>
      <c r="M876" t="s">
        <v>1044</v>
      </c>
      <c r="N876" t="s">
        <v>1045</v>
      </c>
      <c r="O876" t="s">
        <v>1155</v>
      </c>
      <c r="P876" t="s">
        <v>1156</v>
      </c>
      <c r="Q876" s="11">
        <v>0</v>
      </c>
      <c r="R876" s="11">
        <v>0</v>
      </c>
      <c r="S876" s="11">
        <v>0</v>
      </c>
      <c r="T876" s="11">
        <v>0</v>
      </c>
      <c r="U876" s="11">
        <v>0</v>
      </c>
      <c r="V876" s="11">
        <v>0</v>
      </c>
      <c r="W876" s="11">
        <v>0</v>
      </c>
      <c r="X876" s="11">
        <v>0</v>
      </c>
      <c r="Y876" s="11">
        <v>0</v>
      </c>
      <c r="Z876" s="11">
        <v>0</v>
      </c>
      <c r="AA876" s="11">
        <v>0</v>
      </c>
      <c r="AB876" s="11">
        <v>0</v>
      </c>
      <c r="AC876" s="11">
        <v>0</v>
      </c>
      <c r="AD876" s="11">
        <v>0</v>
      </c>
      <c r="AE876" s="11">
        <v>11200000000</v>
      </c>
      <c r="AF876" s="11">
        <v>11200000000</v>
      </c>
      <c r="AG876" s="11">
        <v>0</v>
      </c>
      <c r="AH876" s="11">
        <v>0</v>
      </c>
      <c r="AI876" s="11">
        <v>0</v>
      </c>
      <c r="AJ876" s="11">
        <v>0</v>
      </c>
      <c r="AK876" s="11">
        <v>0</v>
      </c>
      <c r="AL876" s="11">
        <v>0</v>
      </c>
      <c r="AM876" s="11">
        <v>0</v>
      </c>
      <c r="AN876" s="11">
        <v>0</v>
      </c>
      <c r="AO8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11200000000</v>
      </c>
      <c r="AQ8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11200000000</v>
      </c>
      <c r="AS876" s="11">
        <f>Table_PBS_SQL_DB2_PBSSQL_PBS_NDP_Tina_CG_QtrlyPerformance_Final[[#This Row],[GOU REL]]+Table_PBS_SQL_DB2_PBSSQL_PBS_NDP_Tina_CG_QtrlyPerformance_Final[[#This Row],[EXT REL]]</f>
        <v>11200000000</v>
      </c>
      <c r="AT876" s="11">
        <f>Table_PBS_SQL_DB2_PBSSQL_PBS_NDP_Tina_CG_QtrlyPerformance_Final[[#This Row],[GOU EXP]]+Table_PBS_SQL_DB2_PBSSQL_PBS_NDP_Tina_CG_QtrlyPerformance_Final[[#This Row],[EXT EXP]]</f>
        <v>11200000000</v>
      </c>
      <c r="AU876" s="11" t="str">
        <f>IF(Table_PBS_SQL_DB2_PBSSQL_PBS_NDP_Tina_CG_QtrlyPerformance_Final[[#This Row],[Item_Code]]&gt;"300000", "Capital", "Recurrent")</f>
        <v>Capital</v>
      </c>
    </row>
    <row r="877" spans="1:47" x14ac:dyDescent="0.25">
      <c r="A877" t="s">
        <v>321</v>
      </c>
      <c r="B877" t="s">
        <v>1577</v>
      </c>
      <c r="C877" t="s">
        <v>293</v>
      </c>
      <c r="D877" t="s">
        <v>1206</v>
      </c>
      <c r="E877" t="s">
        <v>75</v>
      </c>
      <c r="F877" t="s">
        <v>1228</v>
      </c>
      <c r="G877" t="s">
        <v>31</v>
      </c>
      <c r="H877" t="s">
        <v>1578</v>
      </c>
      <c r="I877" t="s">
        <v>493</v>
      </c>
      <c r="J877" t="s">
        <v>1579</v>
      </c>
      <c r="K877" t="s">
        <v>1934</v>
      </c>
      <c r="L877" t="s">
        <v>322</v>
      </c>
      <c r="M877" t="s">
        <v>1044</v>
      </c>
      <c r="N877" t="s">
        <v>1045</v>
      </c>
      <c r="O877" t="s">
        <v>1589</v>
      </c>
      <c r="P877" t="s">
        <v>1590</v>
      </c>
      <c r="Q877" s="11">
        <v>0</v>
      </c>
      <c r="R877" s="11">
        <v>0</v>
      </c>
      <c r="S877" s="11">
        <v>0</v>
      </c>
      <c r="T877" s="11">
        <v>0</v>
      </c>
      <c r="U877" s="11">
        <v>2129199971</v>
      </c>
      <c r="V877" s="11">
        <v>0</v>
      </c>
      <c r="W877" s="11">
        <v>2129199971</v>
      </c>
      <c r="X877" s="11">
        <v>0</v>
      </c>
      <c r="Y877" s="11">
        <v>0</v>
      </c>
      <c r="Z877" s="11">
        <v>0</v>
      </c>
      <c r="AA877" s="11">
        <v>0</v>
      </c>
      <c r="AB877" s="11">
        <v>0</v>
      </c>
      <c r="AC877" s="11">
        <v>399499498</v>
      </c>
      <c r="AD877" s="11">
        <v>399499498</v>
      </c>
      <c r="AE877" s="11">
        <v>0</v>
      </c>
      <c r="AF877" s="11">
        <v>0</v>
      </c>
      <c r="AG877" s="11">
        <v>568324819</v>
      </c>
      <c r="AH877" s="11">
        <v>568324819</v>
      </c>
      <c r="AI877" s="11">
        <v>0</v>
      </c>
      <c r="AJ877" s="11">
        <v>0</v>
      </c>
      <c r="AK877" s="11">
        <v>1161375654</v>
      </c>
      <c r="AL877" s="11">
        <v>1161375654</v>
      </c>
      <c r="AM877" s="11">
        <v>0</v>
      </c>
      <c r="AN877" s="11">
        <v>0</v>
      </c>
      <c r="AO8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2129199971</v>
      </c>
      <c r="AP8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2129199971</v>
      </c>
      <c r="AR8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7" s="11">
        <f>Table_PBS_SQL_DB2_PBSSQL_PBS_NDP_Tina_CG_QtrlyPerformance_Final[[#This Row],[GOU REL]]+Table_PBS_SQL_DB2_PBSSQL_PBS_NDP_Tina_CG_QtrlyPerformance_Final[[#This Row],[EXT REL]]</f>
        <v>2129199971</v>
      </c>
      <c r="AT877" s="11">
        <f>Table_PBS_SQL_DB2_PBSSQL_PBS_NDP_Tina_CG_QtrlyPerformance_Final[[#This Row],[GOU EXP]]+Table_PBS_SQL_DB2_PBSSQL_PBS_NDP_Tina_CG_QtrlyPerformance_Final[[#This Row],[EXT EXP]]</f>
        <v>2129199971</v>
      </c>
      <c r="AU877" s="11" t="str">
        <f>IF(Table_PBS_SQL_DB2_PBSSQL_PBS_NDP_Tina_CG_QtrlyPerformance_Final[[#This Row],[Item_Code]]&gt;"300000", "Capital", "Recurrent")</f>
        <v>Capital</v>
      </c>
    </row>
    <row r="878" spans="1:47" x14ac:dyDescent="0.25">
      <c r="A878" t="s">
        <v>321</v>
      </c>
      <c r="B878" t="s">
        <v>1577</v>
      </c>
      <c r="C878" t="s">
        <v>293</v>
      </c>
      <c r="D878" t="s">
        <v>1206</v>
      </c>
      <c r="E878" t="s">
        <v>75</v>
      </c>
      <c r="F878" t="s">
        <v>1228</v>
      </c>
      <c r="G878" t="s">
        <v>31</v>
      </c>
      <c r="H878" t="s">
        <v>1578</v>
      </c>
      <c r="I878" t="s">
        <v>493</v>
      </c>
      <c r="J878" t="s">
        <v>1579</v>
      </c>
      <c r="K878" t="s">
        <v>1935</v>
      </c>
      <c r="L878" t="s">
        <v>1936</v>
      </c>
      <c r="M878" t="s">
        <v>1212</v>
      </c>
      <c r="N878" t="s">
        <v>1213</v>
      </c>
      <c r="O878" t="s">
        <v>1734</v>
      </c>
      <c r="P878" t="s">
        <v>1735</v>
      </c>
      <c r="Q878" s="11">
        <v>0</v>
      </c>
      <c r="R878" s="11">
        <v>0</v>
      </c>
      <c r="S878" s="11">
        <v>0</v>
      </c>
      <c r="T878" s="11">
        <v>0</v>
      </c>
      <c r="U878" s="11">
        <v>523639890</v>
      </c>
      <c r="V878" s="11">
        <v>0</v>
      </c>
      <c r="W878" s="11">
        <v>523639890</v>
      </c>
      <c r="X878" s="11">
        <v>0</v>
      </c>
      <c r="Y878" s="11">
        <v>0</v>
      </c>
      <c r="Z878" s="11">
        <v>0</v>
      </c>
      <c r="AA878" s="11">
        <v>0</v>
      </c>
      <c r="AB878" s="11">
        <v>0</v>
      </c>
      <c r="AC878" s="11">
        <v>523639890</v>
      </c>
      <c r="AD878" s="11">
        <v>523639890</v>
      </c>
      <c r="AE878" s="11">
        <v>0</v>
      </c>
      <c r="AF878" s="11">
        <v>0</v>
      </c>
      <c r="AG878" s="11">
        <v>0</v>
      </c>
      <c r="AH878" s="11">
        <v>0</v>
      </c>
      <c r="AI878" s="11">
        <v>0</v>
      </c>
      <c r="AJ878" s="11">
        <v>0</v>
      </c>
      <c r="AK878" s="11">
        <v>0</v>
      </c>
      <c r="AL878" s="11">
        <v>0</v>
      </c>
      <c r="AM878" s="11">
        <v>0</v>
      </c>
      <c r="AN878" s="11">
        <v>0</v>
      </c>
      <c r="AO8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523639890</v>
      </c>
      <c r="AP8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523639890</v>
      </c>
      <c r="AR8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8" s="11">
        <f>Table_PBS_SQL_DB2_PBSSQL_PBS_NDP_Tina_CG_QtrlyPerformance_Final[[#This Row],[GOU REL]]+Table_PBS_SQL_DB2_PBSSQL_PBS_NDP_Tina_CG_QtrlyPerformance_Final[[#This Row],[EXT REL]]</f>
        <v>523639890</v>
      </c>
      <c r="AT878" s="11">
        <f>Table_PBS_SQL_DB2_PBSSQL_PBS_NDP_Tina_CG_QtrlyPerformance_Final[[#This Row],[GOU EXP]]+Table_PBS_SQL_DB2_PBSSQL_PBS_NDP_Tina_CG_QtrlyPerformance_Final[[#This Row],[EXT EXP]]</f>
        <v>523639890</v>
      </c>
      <c r="AU878" s="11" t="str">
        <f>IF(Table_PBS_SQL_DB2_PBSSQL_PBS_NDP_Tina_CG_QtrlyPerformance_Final[[#This Row],[Item_Code]]&gt;"300000", "Capital", "Recurrent")</f>
        <v>Capital</v>
      </c>
    </row>
    <row r="879" spans="1:47" x14ac:dyDescent="0.25">
      <c r="A879" t="s">
        <v>325</v>
      </c>
      <c r="B879" t="s">
        <v>1582</v>
      </c>
      <c r="C879" t="s">
        <v>293</v>
      </c>
      <c r="D879" t="s">
        <v>1206</v>
      </c>
      <c r="E879" t="s">
        <v>75</v>
      </c>
      <c r="F879" t="s">
        <v>1228</v>
      </c>
      <c r="G879" t="s">
        <v>31</v>
      </c>
      <c r="H879" t="s">
        <v>1583</v>
      </c>
      <c r="I879" t="s">
        <v>467</v>
      </c>
      <c r="J879" t="s">
        <v>1213</v>
      </c>
      <c r="K879" t="s">
        <v>1584</v>
      </c>
      <c r="L879" t="s">
        <v>1585</v>
      </c>
      <c r="M879" t="s">
        <v>1232</v>
      </c>
      <c r="N879" t="s">
        <v>1586</v>
      </c>
      <c r="O879" t="s">
        <v>1016</v>
      </c>
      <c r="P879" t="s">
        <v>1017</v>
      </c>
      <c r="Q879" s="11">
        <v>0</v>
      </c>
      <c r="R879" s="11">
        <v>0</v>
      </c>
      <c r="S879" s="11">
        <v>0</v>
      </c>
      <c r="T879" s="11">
        <v>0</v>
      </c>
      <c r="U879" s="11">
        <v>8000000</v>
      </c>
      <c r="V879" s="11">
        <v>0</v>
      </c>
      <c r="W879" s="11">
        <v>8000000</v>
      </c>
      <c r="X879" s="11">
        <v>0</v>
      </c>
      <c r="Y879" s="11">
        <v>0</v>
      </c>
      <c r="Z879" s="11">
        <v>0</v>
      </c>
      <c r="AA879" s="11">
        <v>0</v>
      </c>
      <c r="AB879" s="11">
        <v>0</v>
      </c>
      <c r="AC879" s="11">
        <v>0</v>
      </c>
      <c r="AD879" s="11">
        <v>0</v>
      </c>
      <c r="AE879" s="11">
        <v>0</v>
      </c>
      <c r="AF879" s="11">
        <v>0</v>
      </c>
      <c r="AG879" s="11">
        <v>6000000</v>
      </c>
      <c r="AH879" s="11">
        <v>0</v>
      </c>
      <c r="AI879" s="11">
        <v>0</v>
      </c>
      <c r="AJ879" s="11">
        <v>0</v>
      </c>
      <c r="AK879" s="11">
        <v>2000000</v>
      </c>
      <c r="AL879" s="11">
        <v>7050000</v>
      </c>
      <c r="AM879" s="11">
        <v>0</v>
      </c>
      <c r="AN879" s="11">
        <v>0</v>
      </c>
      <c r="AO8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8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7050000</v>
      </c>
      <c r="AR8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79" s="11">
        <f>Table_PBS_SQL_DB2_PBSSQL_PBS_NDP_Tina_CG_QtrlyPerformance_Final[[#This Row],[GOU REL]]+Table_PBS_SQL_DB2_PBSSQL_PBS_NDP_Tina_CG_QtrlyPerformance_Final[[#This Row],[EXT REL]]</f>
        <v>8000000</v>
      </c>
      <c r="AT879" s="11">
        <f>Table_PBS_SQL_DB2_PBSSQL_PBS_NDP_Tina_CG_QtrlyPerformance_Final[[#This Row],[GOU EXP]]+Table_PBS_SQL_DB2_PBSSQL_PBS_NDP_Tina_CG_QtrlyPerformance_Final[[#This Row],[EXT EXP]]</f>
        <v>7050000</v>
      </c>
      <c r="AU879" s="11" t="str">
        <f>IF(Table_PBS_SQL_DB2_PBSSQL_PBS_NDP_Tina_CG_QtrlyPerformance_Final[[#This Row],[Item_Code]]&gt;"300000", "Capital", "Recurrent")</f>
        <v>Recurrent</v>
      </c>
    </row>
    <row r="880" spans="1:47" x14ac:dyDescent="0.25">
      <c r="A880" t="s">
        <v>325</v>
      </c>
      <c r="B880" t="s">
        <v>1582</v>
      </c>
      <c r="C880" t="s">
        <v>293</v>
      </c>
      <c r="D880" t="s">
        <v>1206</v>
      </c>
      <c r="E880" t="s">
        <v>75</v>
      </c>
      <c r="F880" t="s">
        <v>1228</v>
      </c>
      <c r="G880" t="s">
        <v>31</v>
      </c>
      <c r="H880" t="s">
        <v>1583</v>
      </c>
      <c r="I880" t="s">
        <v>467</v>
      </c>
      <c r="J880" t="s">
        <v>1213</v>
      </c>
      <c r="K880" t="s">
        <v>1584</v>
      </c>
      <c r="L880" t="s">
        <v>1585</v>
      </c>
      <c r="M880" t="s">
        <v>1232</v>
      </c>
      <c r="N880" t="s">
        <v>1586</v>
      </c>
      <c r="O880" t="s">
        <v>904</v>
      </c>
      <c r="P880" t="s">
        <v>905</v>
      </c>
      <c r="Q880" s="11">
        <v>0</v>
      </c>
      <c r="R880" s="11">
        <v>0</v>
      </c>
      <c r="S880" s="11">
        <v>0</v>
      </c>
      <c r="T880" s="11">
        <v>0</v>
      </c>
      <c r="U880" s="11">
        <v>6000000</v>
      </c>
      <c r="V880" s="11">
        <v>0</v>
      </c>
      <c r="W880" s="11">
        <v>6000000</v>
      </c>
      <c r="X880" s="11">
        <v>0</v>
      </c>
      <c r="Y880" s="11">
        <v>0</v>
      </c>
      <c r="Z880" s="11">
        <v>0</v>
      </c>
      <c r="AA880" s="11">
        <v>0</v>
      </c>
      <c r="AB880" s="11">
        <v>0</v>
      </c>
      <c r="AC880" s="11">
        <v>3000000</v>
      </c>
      <c r="AD880" s="11">
        <v>0</v>
      </c>
      <c r="AE880" s="11">
        <v>0</v>
      </c>
      <c r="AF880" s="11">
        <v>0</v>
      </c>
      <c r="AG880" s="11">
        <v>3000000</v>
      </c>
      <c r="AH880" s="11">
        <v>6000000</v>
      </c>
      <c r="AI880" s="11">
        <v>0</v>
      </c>
      <c r="AJ880" s="11">
        <v>0</v>
      </c>
      <c r="AK880" s="11">
        <v>0</v>
      </c>
      <c r="AL880" s="11">
        <v>0</v>
      </c>
      <c r="AM880" s="11">
        <v>0</v>
      </c>
      <c r="AN880" s="11">
        <v>0</v>
      </c>
      <c r="AO8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8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8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0" s="11">
        <f>Table_PBS_SQL_DB2_PBSSQL_PBS_NDP_Tina_CG_QtrlyPerformance_Final[[#This Row],[GOU REL]]+Table_PBS_SQL_DB2_PBSSQL_PBS_NDP_Tina_CG_QtrlyPerformance_Final[[#This Row],[EXT REL]]</f>
        <v>6000000</v>
      </c>
      <c r="AT880" s="11">
        <f>Table_PBS_SQL_DB2_PBSSQL_PBS_NDP_Tina_CG_QtrlyPerformance_Final[[#This Row],[GOU EXP]]+Table_PBS_SQL_DB2_PBSSQL_PBS_NDP_Tina_CG_QtrlyPerformance_Final[[#This Row],[EXT EXP]]</f>
        <v>6000000</v>
      </c>
      <c r="AU880" s="11" t="str">
        <f>IF(Table_PBS_SQL_DB2_PBSSQL_PBS_NDP_Tina_CG_QtrlyPerformance_Final[[#This Row],[Item_Code]]&gt;"300000", "Capital", "Recurrent")</f>
        <v>Recurrent</v>
      </c>
    </row>
    <row r="881" spans="1:47" x14ac:dyDescent="0.25">
      <c r="A881" t="s">
        <v>325</v>
      </c>
      <c r="B881" t="s">
        <v>1582</v>
      </c>
      <c r="C881" t="s">
        <v>293</v>
      </c>
      <c r="D881" t="s">
        <v>1206</v>
      </c>
      <c r="E881" t="s">
        <v>75</v>
      </c>
      <c r="F881" t="s">
        <v>1228</v>
      </c>
      <c r="G881" t="s">
        <v>31</v>
      </c>
      <c r="H881" t="s">
        <v>1583</v>
      </c>
      <c r="I881" t="s">
        <v>467</v>
      </c>
      <c r="J881" t="s">
        <v>1213</v>
      </c>
      <c r="K881" t="s">
        <v>1584</v>
      </c>
      <c r="L881" t="s">
        <v>1585</v>
      </c>
      <c r="M881" t="s">
        <v>1232</v>
      </c>
      <c r="N881" t="s">
        <v>1586</v>
      </c>
      <c r="O881" t="s">
        <v>922</v>
      </c>
      <c r="P881" t="s">
        <v>923</v>
      </c>
      <c r="Q881" s="11">
        <v>0</v>
      </c>
      <c r="R881" s="11">
        <v>0</v>
      </c>
      <c r="S881" s="11">
        <v>6720000</v>
      </c>
      <c r="T881" s="11">
        <v>-6720000</v>
      </c>
      <c r="U881" s="11">
        <v>60480000</v>
      </c>
      <c r="V881" s="11">
        <v>0</v>
      </c>
      <c r="W881" s="11">
        <v>67200000</v>
      </c>
      <c r="X881" s="11">
        <v>0</v>
      </c>
      <c r="Y881" s="11">
        <v>0</v>
      </c>
      <c r="Z881" s="11">
        <v>0</v>
      </c>
      <c r="AA881" s="11">
        <v>0</v>
      </c>
      <c r="AB881" s="11">
        <v>0</v>
      </c>
      <c r="AC881" s="11">
        <v>1000000</v>
      </c>
      <c r="AD881" s="11">
        <v>0</v>
      </c>
      <c r="AE881" s="11">
        <v>0</v>
      </c>
      <c r="AF881" s="11">
        <v>0</v>
      </c>
      <c r="AG881" s="11">
        <v>4706667</v>
      </c>
      <c r="AH881" s="11">
        <v>0</v>
      </c>
      <c r="AI881" s="11">
        <v>0</v>
      </c>
      <c r="AJ881" s="11">
        <v>0</v>
      </c>
      <c r="AK881" s="11">
        <v>54773333</v>
      </c>
      <c r="AL881" s="11">
        <v>15309600</v>
      </c>
      <c r="AM881" s="11">
        <v>0</v>
      </c>
      <c r="AN881" s="11">
        <v>0</v>
      </c>
      <c r="AO8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60480000</v>
      </c>
      <c r="AP8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15309600</v>
      </c>
      <c r="AR8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1" s="11">
        <f>Table_PBS_SQL_DB2_PBSSQL_PBS_NDP_Tina_CG_QtrlyPerformance_Final[[#This Row],[GOU REL]]+Table_PBS_SQL_DB2_PBSSQL_PBS_NDP_Tina_CG_QtrlyPerformance_Final[[#This Row],[EXT REL]]</f>
        <v>60480000</v>
      </c>
      <c r="AT881" s="11">
        <f>Table_PBS_SQL_DB2_PBSSQL_PBS_NDP_Tina_CG_QtrlyPerformance_Final[[#This Row],[GOU EXP]]+Table_PBS_SQL_DB2_PBSSQL_PBS_NDP_Tina_CG_QtrlyPerformance_Final[[#This Row],[EXT EXP]]</f>
        <v>15309600</v>
      </c>
      <c r="AU881" s="11" t="str">
        <f>IF(Table_PBS_SQL_DB2_PBSSQL_PBS_NDP_Tina_CG_QtrlyPerformance_Final[[#This Row],[Item_Code]]&gt;"300000", "Capital", "Recurrent")</f>
        <v>Recurrent</v>
      </c>
    </row>
    <row r="882" spans="1:47" x14ac:dyDescent="0.25">
      <c r="A882" t="s">
        <v>325</v>
      </c>
      <c r="B882" t="s">
        <v>1582</v>
      </c>
      <c r="C882" t="s">
        <v>293</v>
      </c>
      <c r="D882" t="s">
        <v>1206</v>
      </c>
      <c r="E882" t="s">
        <v>75</v>
      </c>
      <c r="F882" t="s">
        <v>1228</v>
      </c>
      <c r="G882" t="s">
        <v>31</v>
      </c>
      <c r="H882" t="s">
        <v>1583</v>
      </c>
      <c r="I882" t="s">
        <v>467</v>
      </c>
      <c r="J882" t="s">
        <v>1213</v>
      </c>
      <c r="K882" t="s">
        <v>1584</v>
      </c>
      <c r="L882" t="s">
        <v>1585</v>
      </c>
      <c r="M882" t="s">
        <v>1232</v>
      </c>
      <c r="N882" t="s">
        <v>1586</v>
      </c>
      <c r="O882" t="s">
        <v>969</v>
      </c>
      <c r="P882" t="s">
        <v>970</v>
      </c>
      <c r="Q882" s="11">
        <v>0</v>
      </c>
      <c r="R882" s="11">
        <v>0</v>
      </c>
      <c r="S882" s="11">
        <v>0</v>
      </c>
      <c r="T882" s="11">
        <v>0</v>
      </c>
      <c r="U882" s="11">
        <v>4000000</v>
      </c>
      <c r="V882" s="11">
        <v>0</v>
      </c>
      <c r="W882" s="11">
        <v>4000000</v>
      </c>
      <c r="X882" s="11">
        <v>0</v>
      </c>
      <c r="Y882" s="11">
        <v>0</v>
      </c>
      <c r="Z882" s="11">
        <v>0</v>
      </c>
      <c r="AA882" s="11">
        <v>0</v>
      </c>
      <c r="AB882" s="11">
        <v>0</v>
      </c>
      <c r="AC882" s="11">
        <v>0</v>
      </c>
      <c r="AD882" s="11">
        <v>0</v>
      </c>
      <c r="AE882" s="11">
        <v>0</v>
      </c>
      <c r="AF882" s="11">
        <v>0</v>
      </c>
      <c r="AG882" s="11">
        <v>0</v>
      </c>
      <c r="AH882" s="11">
        <v>0</v>
      </c>
      <c r="AI882" s="11">
        <v>0</v>
      </c>
      <c r="AJ882" s="11">
        <v>0</v>
      </c>
      <c r="AK882" s="11">
        <v>4000000</v>
      </c>
      <c r="AL882" s="11">
        <v>3489800</v>
      </c>
      <c r="AM882" s="11">
        <v>0</v>
      </c>
      <c r="AN882" s="11">
        <v>0</v>
      </c>
      <c r="AO8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8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3489800</v>
      </c>
      <c r="AR8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2" s="11">
        <f>Table_PBS_SQL_DB2_PBSSQL_PBS_NDP_Tina_CG_QtrlyPerformance_Final[[#This Row],[GOU REL]]+Table_PBS_SQL_DB2_PBSSQL_PBS_NDP_Tina_CG_QtrlyPerformance_Final[[#This Row],[EXT REL]]</f>
        <v>4000000</v>
      </c>
      <c r="AT882" s="11">
        <f>Table_PBS_SQL_DB2_PBSSQL_PBS_NDP_Tina_CG_QtrlyPerformance_Final[[#This Row],[GOU EXP]]+Table_PBS_SQL_DB2_PBSSQL_PBS_NDP_Tina_CG_QtrlyPerformance_Final[[#This Row],[EXT EXP]]</f>
        <v>3489800</v>
      </c>
      <c r="AU882" s="11" t="str">
        <f>IF(Table_PBS_SQL_DB2_PBSSQL_PBS_NDP_Tina_CG_QtrlyPerformance_Final[[#This Row],[Item_Code]]&gt;"300000", "Capital", "Recurrent")</f>
        <v>Recurrent</v>
      </c>
    </row>
    <row r="883" spans="1:47" x14ac:dyDescent="0.25">
      <c r="A883" t="s">
        <v>545</v>
      </c>
      <c r="B883" t="s">
        <v>1937</v>
      </c>
      <c r="C883" t="s">
        <v>491</v>
      </c>
      <c r="D883" t="s">
        <v>861</v>
      </c>
      <c r="E883" t="s">
        <v>31</v>
      </c>
      <c r="F883" t="s">
        <v>862</v>
      </c>
      <c r="G883" t="s">
        <v>31</v>
      </c>
      <c r="H883" t="s">
        <v>1599</v>
      </c>
      <c r="I883" t="s">
        <v>467</v>
      </c>
      <c r="J883" t="s">
        <v>864</v>
      </c>
      <c r="K883" t="s">
        <v>547</v>
      </c>
      <c r="L883" t="s">
        <v>1938</v>
      </c>
      <c r="M883" t="s">
        <v>866</v>
      </c>
      <c r="N883" t="s">
        <v>867</v>
      </c>
      <c r="O883" t="s">
        <v>934</v>
      </c>
      <c r="P883" t="s">
        <v>935</v>
      </c>
      <c r="Q883" s="11">
        <v>0</v>
      </c>
      <c r="R883" s="11">
        <v>0</v>
      </c>
      <c r="S883" s="11">
        <v>0</v>
      </c>
      <c r="T883" s="11">
        <v>0</v>
      </c>
      <c r="U883" s="11">
        <v>702000000</v>
      </c>
      <c r="V883" s="11">
        <v>0</v>
      </c>
      <c r="W883" s="11">
        <v>702000000</v>
      </c>
      <c r="X883" s="11">
        <v>0</v>
      </c>
      <c r="Y883" s="11">
        <v>0</v>
      </c>
      <c r="Z883" s="11">
        <v>0</v>
      </c>
      <c r="AA883" s="11">
        <v>0</v>
      </c>
      <c r="AB883" s="11">
        <v>0</v>
      </c>
      <c r="AC883" s="11">
        <v>80333333</v>
      </c>
      <c r="AD883" s="11">
        <v>0</v>
      </c>
      <c r="AE883" s="11">
        <v>0</v>
      </c>
      <c r="AF883" s="11">
        <v>0</v>
      </c>
      <c r="AG883" s="11">
        <v>226333333</v>
      </c>
      <c r="AH883" s="11">
        <v>0</v>
      </c>
      <c r="AI883" s="11">
        <v>0</v>
      </c>
      <c r="AJ883" s="11">
        <v>0</v>
      </c>
      <c r="AK883" s="11">
        <v>118600000</v>
      </c>
      <c r="AL883" s="11">
        <v>424168641</v>
      </c>
      <c r="AM883" s="11">
        <v>0</v>
      </c>
      <c r="AN883" s="11">
        <v>0</v>
      </c>
      <c r="AO8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425266666</v>
      </c>
      <c r="AP8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424168641</v>
      </c>
      <c r="AR8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3" s="11">
        <f>Table_PBS_SQL_DB2_PBSSQL_PBS_NDP_Tina_CG_QtrlyPerformance_Final[[#This Row],[GOU REL]]+Table_PBS_SQL_DB2_PBSSQL_PBS_NDP_Tina_CG_QtrlyPerformance_Final[[#This Row],[EXT REL]]</f>
        <v>425266666</v>
      </c>
      <c r="AT883" s="11">
        <f>Table_PBS_SQL_DB2_PBSSQL_PBS_NDP_Tina_CG_QtrlyPerformance_Final[[#This Row],[GOU EXP]]+Table_PBS_SQL_DB2_PBSSQL_PBS_NDP_Tina_CG_QtrlyPerformance_Final[[#This Row],[EXT EXP]]</f>
        <v>424168641</v>
      </c>
      <c r="AU883" s="11" t="str">
        <f>IF(Table_PBS_SQL_DB2_PBSSQL_PBS_NDP_Tina_CG_QtrlyPerformance_Final[[#This Row],[Item_Code]]&gt;"300000", "Capital", "Recurrent")</f>
        <v>Capital</v>
      </c>
    </row>
    <row r="884" spans="1:47" x14ac:dyDescent="0.25">
      <c r="A884" t="s">
        <v>545</v>
      </c>
      <c r="B884" t="s">
        <v>1937</v>
      </c>
      <c r="C884" t="s">
        <v>491</v>
      </c>
      <c r="D884" t="s">
        <v>861</v>
      </c>
      <c r="E884" t="s">
        <v>31</v>
      </c>
      <c r="F884" t="s">
        <v>862</v>
      </c>
      <c r="G884" t="s">
        <v>31</v>
      </c>
      <c r="H884" t="s">
        <v>1599</v>
      </c>
      <c r="I884" t="s">
        <v>467</v>
      </c>
      <c r="J884" t="s">
        <v>864</v>
      </c>
      <c r="K884" t="s">
        <v>547</v>
      </c>
      <c r="L884" t="s">
        <v>1938</v>
      </c>
      <c r="M884" t="s">
        <v>866</v>
      </c>
      <c r="N884" t="s">
        <v>867</v>
      </c>
      <c r="O884" t="s">
        <v>1659</v>
      </c>
      <c r="P884" t="s">
        <v>1660</v>
      </c>
      <c r="Q884" s="11">
        <v>0</v>
      </c>
      <c r="R884" s="11">
        <v>0</v>
      </c>
      <c r="S884" s="11">
        <v>0</v>
      </c>
      <c r="T884" s="11">
        <v>0</v>
      </c>
      <c r="U884" s="11">
        <v>18000000</v>
      </c>
      <c r="V884" s="11">
        <v>0</v>
      </c>
      <c r="W884" s="11">
        <v>18000000</v>
      </c>
      <c r="X884" s="11">
        <v>0</v>
      </c>
      <c r="Y884" s="11">
        <v>0</v>
      </c>
      <c r="Z884" s="11">
        <v>0</v>
      </c>
      <c r="AA884" s="11">
        <v>0</v>
      </c>
      <c r="AB884" s="11">
        <v>0</v>
      </c>
      <c r="AC884" s="11">
        <v>18000000</v>
      </c>
      <c r="AD884" s="11">
        <v>0</v>
      </c>
      <c r="AE884" s="11">
        <v>0</v>
      </c>
      <c r="AF884" s="11">
        <v>0</v>
      </c>
      <c r="AG884" s="11">
        <v>0</v>
      </c>
      <c r="AH884" s="11">
        <v>0</v>
      </c>
      <c r="AI884" s="11">
        <v>0</v>
      </c>
      <c r="AJ884" s="11">
        <v>0</v>
      </c>
      <c r="AK884" s="11">
        <v>0</v>
      </c>
      <c r="AL884" s="11">
        <v>15982565</v>
      </c>
      <c r="AM884" s="11">
        <v>0</v>
      </c>
      <c r="AN884" s="11">
        <v>0</v>
      </c>
      <c r="AO8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8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15982565</v>
      </c>
      <c r="AR8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4" s="11">
        <f>Table_PBS_SQL_DB2_PBSSQL_PBS_NDP_Tina_CG_QtrlyPerformance_Final[[#This Row],[GOU REL]]+Table_PBS_SQL_DB2_PBSSQL_PBS_NDP_Tina_CG_QtrlyPerformance_Final[[#This Row],[EXT REL]]</f>
        <v>18000000</v>
      </c>
      <c r="AT884" s="11">
        <f>Table_PBS_SQL_DB2_PBSSQL_PBS_NDP_Tina_CG_QtrlyPerformance_Final[[#This Row],[GOU EXP]]+Table_PBS_SQL_DB2_PBSSQL_PBS_NDP_Tina_CG_QtrlyPerformance_Final[[#This Row],[EXT EXP]]</f>
        <v>15982565</v>
      </c>
      <c r="AU884" s="11" t="str">
        <f>IF(Table_PBS_SQL_DB2_PBSSQL_PBS_NDP_Tina_CG_QtrlyPerformance_Final[[#This Row],[Item_Code]]&gt;"300000", "Capital", "Recurrent")</f>
        <v>Capital</v>
      </c>
    </row>
    <row r="885" spans="1:47" x14ac:dyDescent="0.25">
      <c r="A885" t="s">
        <v>549</v>
      </c>
      <c r="B885" t="s">
        <v>1598</v>
      </c>
      <c r="C885" t="s">
        <v>491</v>
      </c>
      <c r="D885" t="s">
        <v>861</v>
      </c>
      <c r="E885" t="s">
        <v>31</v>
      </c>
      <c r="F885" t="s">
        <v>862</v>
      </c>
      <c r="G885" t="s">
        <v>75</v>
      </c>
      <c r="H885" t="s">
        <v>1599</v>
      </c>
      <c r="I885" t="s">
        <v>493</v>
      </c>
      <c r="J885" t="s">
        <v>864</v>
      </c>
      <c r="K885" t="s">
        <v>551</v>
      </c>
      <c r="L885" t="s">
        <v>1600</v>
      </c>
      <c r="M885" t="s">
        <v>1044</v>
      </c>
      <c r="N885" t="s">
        <v>1045</v>
      </c>
      <c r="O885" t="s">
        <v>1626</v>
      </c>
      <c r="P885" t="s">
        <v>1627</v>
      </c>
      <c r="Q885" s="11">
        <v>0</v>
      </c>
      <c r="R885" s="11">
        <v>0</v>
      </c>
      <c r="S885" s="11">
        <v>0</v>
      </c>
      <c r="T885" s="11">
        <v>0</v>
      </c>
      <c r="U885" s="11">
        <v>1415200000</v>
      </c>
      <c r="V885" s="11">
        <v>0</v>
      </c>
      <c r="W885" s="11">
        <v>1415200000</v>
      </c>
      <c r="X885" s="11">
        <v>0</v>
      </c>
      <c r="Y885" s="11">
        <v>0</v>
      </c>
      <c r="Z885" s="11">
        <v>0</v>
      </c>
      <c r="AA885" s="11">
        <v>0</v>
      </c>
      <c r="AB885" s="11">
        <v>0</v>
      </c>
      <c r="AC885" s="11">
        <v>0</v>
      </c>
      <c r="AD885" s="11">
        <v>0</v>
      </c>
      <c r="AE885" s="11">
        <v>0</v>
      </c>
      <c r="AF885" s="11">
        <v>0</v>
      </c>
      <c r="AG885" s="11">
        <v>400000000</v>
      </c>
      <c r="AH885" s="11">
        <v>400000000</v>
      </c>
      <c r="AI885" s="11">
        <v>0</v>
      </c>
      <c r="AJ885" s="11">
        <v>0</v>
      </c>
      <c r="AK885" s="11">
        <v>0</v>
      </c>
      <c r="AL885" s="11">
        <v>0</v>
      </c>
      <c r="AM885" s="11">
        <v>0</v>
      </c>
      <c r="AN885" s="11">
        <v>0</v>
      </c>
      <c r="AO8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8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8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5" s="11">
        <f>Table_PBS_SQL_DB2_PBSSQL_PBS_NDP_Tina_CG_QtrlyPerformance_Final[[#This Row],[GOU REL]]+Table_PBS_SQL_DB2_PBSSQL_PBS_NDP_Tina_CG_QtrlyPerformance_Final[[#This Row],[EXT REL]]</f>
        <v>400000000</v>
      </c>
      <c r="AT885" s="11">
        <f>Table_PBS_SQL_DB2_PBSSQL_PBS_NDP_Tina_CG_QtrlyPerformance_Final[[#This Row],[GOU EXP]]+Table_PBS_SQL_DB2_PBSSQL_PBS_NDP_Tina_CG_QtrlyPerformance_Final[[#This Row],[EXT EXP]]</f>
        <v>400000000</v>
      </c>
      <c r="AU885" s="11" t="str">
        <f>IF(Table_PBS_SQL_DB2_PBSSQL_PBS_NDP_Tina_CG_QtrlyPerformance_Final[[#This Row],[Item_Code]]&gt;"300000", "Capital", "Recurrent")</f>
        <v>Capital</v>
      </c>
    </row>
    <row r="886" spans="1:47" x14ac:dyDescent="0.25">
      <c r="A886" t="s">
        <v>549</v>
      </c>
      <c r="B886" t="s">
        <v>1598</v>
      </c>
      <c r="C886" t="s">
        <v>491</v>
      </c>
      <c r="D886" t="s">
        <v>861</v>
      </c>
      <c r="E886" t="s">
        <v>31</v>
      </c>
      <c r="F886" t="s">
        <v>862</v>
      </c>
      <c r="G886" t="s">
        <v>75</v>
      </c>
      <c r="H886" t="s">
        <v>1599</v>
      </c>
      <c r="I886" t="s">
        <v>493</v>
      </c>
      <c r="J886" t="s">
        <v>864</v>
      </c>
      <c r="K886" t="s">
        <v>551</v>
      </c>
      <c r="L886" t="s">
        <v>1600</v>
      </c>
      <c r="M886" t="s">
        <v>1044</v>
      </c>
      <c r="N886" t="s">
        <v>1045</v>
      </c>
      <c r="O886" t="s">
        <v>893</v>
      </c>
      <c r="P886" t="s">
        <v>894</v>
      </c>
      <c r="Q886" s="11">
        <v>0</v>
      </c>
      <c r="R886" s="11">
        <v>0</v>
      </c>
      <c r="S886" s="11">
        <v>0</v>
      </c>
      <c r="T886" s="11">
        <v>0</v>
      </c>
      <c r="U886" s="11">
        <v>1800000000</v>
      </c>
      <c r="V886" s="11">
        <v>0</v>
      </c>
      <c r="W886" s="11">
        <v>1800000000</v>
      </c>
      <c r="X886" s="11">
        <v>0</v>
      </c>
      <c r="Y886" s="11">
        <v>0</v>
      </c>
      <c r="Z886" s="11">
        <v>0</v>
      </c>
      <c r="AA886" s="11">
        <v>0</v>
      </c>
      <c r="AB886" s="11">
        <v>0</v>
      </c>
      <c r="AC886" s="11">
        <v>136000000</v>
      </c>
      <c r="AD886" s="11">
        <v>114000000</v>
      </c>
      <c r="AE886" s="11">
        <v>0</v>
      </c>
      <c r="AF886" s="11">
        <v>0</v>
      </c>
      <c r="AG886" s="11">
        <v>750000000</v>
      </c>
      <c r="AH886" s="11">
        <v>0</v>
      </c>
      <c r="AI886" s="11">
        <v>0</v>
      </c>
      <c r="AJ886" s="11">
        <v>0</v>
      </c>
      <c r="AK886" s="11">
        <v>80000000</v>
      </c>
      <c r="AL886" s="11">
        <v>852000000</v>
      </c>
      <c r="AM886" s="11">
        <v>0</v>
      </c>
      <c r="AN886" s="11">
        <v>0</v>
      </c>
      <c r="AO8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966000000</v>
      </c>
      <c r="AP8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966000000</v>
      </c>
      <c r="AR8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6" s="11">
        <f>Table_PBS_SQL_DB2_PBSSQL_PBS_NDP_Tina_CG_QtrlyPerformance_Final[[#This Row],[GOU REL]]+Table_PBS_SQL_DB2_PBSSQL_PBS_NDP_Tina_CG_QtrlyPerformance_Final[[#This Row],[EXT REL]]</f>
        <v>966000000</v>
      </c>
      <c r="AT886" s="11">
        <f>Table_PBS_SQL_DB2_PBSSQL_PBS_NDP_Tina_CG_QtrlyPerformance_Final[[#This Row],[GOU EXP]]+Table_PBS_SQL_DB2_PBSSQL_PBS_NDP_Tina_CG_QtrlyPerformance_Final[[#This Row],[EXT EXP]]</f>
        <v>966000000</v>
      </c>
      <c r="AU886" s="11" t="str">
        <f>IF(Table_PBS_SQL_DB2_PBSSQL_PBS_NDP_Tina_CG_QtrlyPerformance_Final[[#This Row],[Item_Code]]&gt;"300000", "Capital", "Recurrent")</f>
        <v>Capital</v>
      </c>
    </row>
    <row r="887" spans="1:47" x14ac:dyDescent="0.25">
      <c r="A887" t="s">
        <v>269</v>
      </c>
      <c r="B887" t="s">
        <v>270</v>
      </c>
      <c r="C887" t="s">
        <v>31</v>
      </c>
      <c r="D887" t="s">
        <v>1031</v>
      </c>
      <c r="E887" t="s">
        <v>75</v>
      </c>
      <c r="F887" t="s">
        <v>1042</v>
      </c>
      <c r="G887" t="s">
        <v>281</v>
      </c>
      <c r="H887" t="s">
        <v>1604</v>
      </c>
      <c r="I887" t="s">
        <v>507</v>
      </c>
      <c r="J887" t="s">
        <v>1604</v>
      </c>
      <c r="K887" t="s">
        <v>273</v>
      </c>
      <c r="L887" t="s">
        <v>1605</v>
      </c>
      <c r="M887" t="s">
        <v>866</v>
      </c>
      <c r="N887" t="s">
        <v>867</v>
      </c>
      <c r="O887" t="s">
        <v>1016</v>
      </c>
      <c r="P887" t="s">
        <v>1017</v>
      </c>
      <c r="Q887" s="11">
        <v>0</v>
      </c>
      <c r="R887" s="11">
        <v>0</v>
      </c>
      <c r="S887" s="11">
        <v>0</v>
      </c>
      <c r="T887" s="11">
        <v>0</v>
      </c>
      <c r="U887" s="11">
        <v>41000000</v>
      </c>
      <c r="V887" s="11">
        <v>0</v>
      </c>
      <c r="W887" s="11">
        <v>41000000</v>
      </c>
      <c r="X887" s="11">
        <v>0</v>
      </c>
      <c r="Y887" s="11">
        <v>0</v>
      </c>
      <c r="Z887" s="11">
        <v>0</v>
      </c>
      <c r="AA887" s="11">
        <v>0</v>
      </c>
      <c r="AB887" s="11">
        <v>0</v>
      </c>
      <c r="AC887" s="11">
        <v>19614400</v>
      </c>
      <c r="AD887" s="11">
        <v>18748329</v>
      </c>
      <c r="AE887" s="11">
        <v>0</v>
      </c>
      <c r="AF887" s="11">
        <v>0</v>
      </c>
      <c r="AG887" s="11">
        <v>5000000</v>
      </c>
      <c r="AH887" s="11">
        <v>0</v>
      </c>
      <c r="AI887" s="11">
        <v>0</v>
      </c>
      <c r="AJ887" s="11">
        <v>0</v>
      </c>
      <c r="AK887" s="11">
        <v>16385600</v>
      </c>
      <c r="AL887" s="11">
        <v>22251671</v>
      </c>
      <c r="AM887" s="11">
        <v>0</v>
      </c>
      <c r="AN887" s="11">
        <v>0</v>
      </c>
      <c r="AO8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41000000</v>
      </c>
      <c r="AP8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41000000</v>
      </c>
      <c r="AR8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7" s="11">
        <f>Table_PBS_SQL_DB2_PBSSQL_PBS_NDP_Tina_CG_QtrlyPerformance_Final[[#This Row],[GOU REL]]+Table_PBS_SQL_DB2_PBSSQL_PBS_NDP_Tina_CG_QtrlyPerformance_Final[[#This Row],[EXT REL]]</f>
        <v>41000000</v>
      </c>
      <c r="AT887" s="11">
        <f>Table_PBS_SQL_DB2_PBSSQL_PBS_NDP_Tina_CG_QtrlyPerformance_Final[[#This Row],[GOU EXP]]+Table_PBS_SQL_DB2_PBSSQL_PBS_NDP_Tina_CG_QtrlyPerformance_Final[[#This Row],[EXT EXP]]</f>
        <v>41000000</v>
      </c>
      <c r="AU887" s="11" t="str">
        <f>IF(Table_PBS_SQL_DB2_PBSSQL_PBS_NDP_Tina_CG_QtrlyPerformance_Final[[#This Row],[Item_Code]]&gt;"300000", "Capital", "Recurrent")</f>
        <v>Recurrent</v>
      </c>
    </row>
    <row r="888" spans="1:47" x14ac:dyDescent="0.25">
      <c r="A888" t="s">
        <v>269</v>
      </c>
      <c r="B888" t="s">
        <v>270</v>
      </c>
      <c r="C888" t="s">
        <v>31</v>
      </c>
      <c r="D888" t="s">
        <v>1031</v>
      </c>
      <c r="E888" t="s">
        <v>75</v>
      </c>
      <c r="F888" t="s">
        <v>1042</v>
      </c>
      <c r="G888" t="s">
        <v>281</v>
      </c>
      <c r="H888" t="s">
        <v>1604</v>
      </c>
      <c r="I888" t="s">
        <v>507</v>
      </c>
      <c r="J888" t="s">
        <v>1604</v>
      </c>
      <c r="K888" t="s">
        <v>273</v>
      </c>
      <c r="L888" t="s">
        <v>1605</v>
      </c>
      <c r="M888" t="s">
        <v>866</v>
      </c>
      <c r="N888" t="s">
        <v>867</v>
      </c>
      <c r="O888" t="s">
        <v>1939</v>
      </c>
      <c r="P888" t="s">
        <v>1940</v>
      </c>
      <c r="Q888" s="11">
        <v>0</v>
      </c>
      <c r="R888" s="11">
        <v>0</v>
      </c>
      <c r="S888" s="11">
        <v>0</v>
      </c>
      <c r="T888" s="11">
        <v>0</v>
      </c>
      <c r="U888" s="11">
        <v>11700000</v>
      </c>
      <c r="V888" s="11">
        <v>0</v>
      </c>
      <c r="W888" s="11">
        <v>11700000</v>
      </c>
      <c r="X888" s="11">
        <v>0</v>
      </c>
      <c r="Y888" s="11">
        <v>0</v>
      </c>
      <c r="Z888" s="11">
        <v>0</v>
      </c>
      <c r="AA888" s="11">
        <v>0</v>
      </c>
      <c r="AB888" s="11">
        <v>0</v>
      </c>
      <c r="AC888" s="11">
        <v>5000000</v>
      </c>
      <c r="AD888" s="11">
        <v>0</v>
      </c>
      <c r="AE888" s="11">
        <v>0</v>
      </c>
      <c r="AF888" s="11">
        <v>0</v>
      </c>
      <c r="AG888" s="11">
        <v>0</v>
      </c>
      <c r="AH888" s="11">
        <v>0</v>
      </c>
      <c r="AI888" s="11">
        <v>0</v>
      </c>
      <c r="AJ888" s="11">
        <v>0</v>
      </c>
      <c r="AK888" s="11">
        <v>6700000</v>
      </c>
      <c r="AL888" s="11">
        <v>5582430</v>
      </c>
      <c r="AM888" s="11">
        <v>0</v>
      </c>
      <c r="AN888" s="11">
        <v>0</v>
      </c>
      <c r="AO8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11700000</v>
      </c>
      <c r="AP8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5582430</v>
      </c>
      <c r="AR8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8" s="11">
        <f>Table_PBS_SQL_DB2_PBSSQL_PBS_NDP_Tina_CG_QtrlyPerformance_Final[[#This Row],[GOU REL]]+Table_PBS_SQL_DB2_PBSSQL_PBS_NDP_Tina_CG_QtrlyPerformance_Final[[#This Row],[EXT REL]]</f>
        <v>11700000</v>
      </c>
      <c r="AT888" s="11">
        <f>Table_PBS_SQL_DB2_PBSSQL_PBS_NDP_Tina_CG_QtrlyPerformance_Final[[#This Row],[GOU EXP]]+Table_PBS_SQL_DB2_PBSSQL_PBS_NDP_Tina_CG_QtrlyPerformance_Final[[#This Row],[EXT EXP]]</f>
        <v>5582430</v>
      </c>
      <c r="AU888" s="11" t="str">
        <f>IF(Table_PBS_SQL_DB2_PBSSQL_PBS_NDP_Tina_CG_QtrlyPerformance_Final[[#This Row],[Item_Code]]&gt;"300000", "Capital", "Recurrent")</f>
        <v>Recurrent</v>
      </c>
    </row>
    <row r="889" spans="1:47" x14ac:dyDescent="0.25">
      <c r="A889" t="s">
        <v>269</v>
      </c>
      <c r="B889" t="s">
        <v>270</v>
      </c>
      <c r="C889" t="s">
        <v>218</v>
      </c>
      <c r="D889" t="s">
        <v>1254</v>
      </c>
      <c r="E889" t="s">
        <v>87</v>
      </c>
      <c r="F889" t="s">
        <v>1264</v>
      </c>
      <c r="G889" t="s">
        <v>465</v>
      </c>
      <c r="H889" t="s">
        <v>1608</v>
      </c>
      <c r="I889" t="s">
        <v>896</v>
      </c>
      <c r="J889" t="s">
        <v>897</v>
      </c>
      <c r="K889" t="s">
        <v>271</v>
      </c>
      <c r="L889" t="s">
        <v>1609</v>
      </c>
      <c r="M889" t="s">
        <v>1044</v>
      </c>
      <c r="N889" t="s">
        <v>1045</v>
      </c>
      <c r="O889" t="s">
        <v>1085</v>
      </c>
      <c r="P889" t="s">
        <v>1086</v>
      </c>
      <c r="Q889" s="11">
        <v>0</v>
      </c>
      <c r="R889" s="11">
        <v>0</v>
      </c>
      <c r="S889" s="11">
        <v>0</v>
      </c>
      <c r="T889" s="11">
        <v>0</v>
      </c>
      <c r="U889" s="11">
        <v>0</v>
      </c>
      <c r="V889" s="11">
        <v>0</v>
      </c>
      <c r="W889" s="11">
        <v>0</v>
      </c>
      <c r="X889" s="11">
        <v>0</v>
      </c>
      <c r="Y889" s="11">
        <v>0</v>
      </c>
      <c r="Z889" s="11">
        <v>0</v>
      </c>
      <c r="AA889" s="11">
        <v>500000000</v>
      </c>
      <c r="AB889" s="11">
        <v>0</v>
      </c>
      <c r="AC889" s="11">
        <v>0</v>
      </c>
      <c r="AD889" s="11">
        <v>0</v>
      </c>
      <c r="AE889" s="11">
        <v>0</v>
      </c>
      <c r="AF889" s="11">
        <v>0</v>
      </c>
      <c r="AG889" s="11">
        <v>0</v>
      </c>
      <c r="AH889" s="11">
        <v>0</v>
      </c>
      <c r="AI889" s="11">
        <v>0</v>
      </c>
      <c r="AJ889" s="11">
        <v>0</v>
      </c>
      <c r="AK889" s="11">
        <v>0</v>
      </c>
      <c r="AL889" s="11">
        <v>0</v>
      </c>
      <c r="AM889" s="11">
        <v>0</v>
      </c>
      <c r="AN889" s="11">
        <v>0</v>
      </c>
      <c r="AO8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500000000</v>
      </c>
      <c r="AQ8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89" s="11">
        <f>Table_PBS_SQL_DB2_PBSSQL_PBS_NDP_Tina_CG_QtrlyPerformance_Final[[#This Row],[GOU REL]]+Table_PBS_SQL_DB2_PBSSQL_PBS_NDP_Tina_CG_QtrlyPerformance_Final[[#This Row],[EXT REL]]</f>
        <v>500000000</v>
      </c>
      <c r="AT889" s="11">
        <f>Table_PBS_SQL_DB2_PBSSQL_PBS_NDP_Tina_CG_QtrlyPerformance_Final[[#This Row],[GOU EXP]]+Table_PBS_SQL_DB2_PBSSQL_PBS_NDP_Tina_CG_QtrlyPerformance_Final[[#This Row],[EXT EXP]]</f>
        <v>0</v>
      </c>
      <c r="AU889" s="11" t="str">
        <f>IF(Table_PBS_SQL_DB2_PBSSQL_PBS_NDP_Tina_CG_QtrlyPerformance_Final[[#This Row],[Item_Code]]&gt;"300000", "Capital", "Recurrent")</f>
        <v>Recurrent</v>
      </c>
    </row>
    <row r="890" spans="1:47" x14ac:dyDescent="0.25">
      <c r="A890" t="s">
        <v>269</v>
      </c>
      <c r="B890" t="s">
        <v>270</v>
      </c>
      <c r="C890" t="s">
        <v>218</v>
      </c>
      <c r="D890" t="s">
        <v>1254</v>
      </c>
      <c r="E890" t="s">
        <v>87</v>
      </c>
      <c r="F890" t="s">
        <v>1264</v>
      </c>
      <c r="G890" t="s">
        <v>465</v>
      </c>
      <c r="H890" t="s">
        <v>1608</v>
      </c>
      <c r="I890" t="s">
        <v>467</v>
      </c>
      <c r="J890" t="s">
        <v>1610</v>
      </c>
      <c r="K890" t="s">
        <v>271</v>
      </c>
      <c r="L890" t="s">
        <v>1609</v>
      </c>
      <c r="M890" t="s">
        <v>1044</v>
      </c>
      <c r="N890" t="s">
        <v>1045</v>
      </c>
      <c r="O890" t="s">
        <v>1085</v>
      </c>
      <c r="P890" t="s">
        <v>1086</v>
      </c>
      <c r="Q890" s="11">
        <v>0</v>
      </c>
      <c r="R890" s="11">
        <v>0</v>
      </c>
      <c r="S890" s="11">
        <v>0</v>
      </c>
      <c r="T890" s="11">
        <v>0</v>
      </c>
      <c r="U890" s="11">
        <v>500000000</v>
      </c>
      <c r="V890" s="11">
        <v>0</v>
      </c>
      <c r="W890" s="11">
        <v>0</v>
      </c>
      <c r="X890" s="11">
        <v>500000000</v>
      </c>
      <c r="Y890" s="11">
        <v>0</v>
      </c>
      <c r="Z890" s="11">
        <v>0</v>
      </c>
      <c r="AA890" s="11">
        <v>0</v>
      </c>
      <c r="AB890" s="11">
        <v>0</v>
      </c>
      <c r="AC890" s="11">
        <v>0</v>
      </c>
      <c r="AD890" s="11">
        <v>0</v>
      </c>
      <c r="AE890" s="11">
        <v>0</v>
      </c>
      <c r="AF890" s="11">
        <v>0</v>
      </c>
      <c r="AG890" s="11">
        <v>0</v>
      </c>
      <c r="AH890" s="11">
        <v>0</v>
      </c>
      <c r="AI890" s="11">
        <v>0</v>
      </c>
      <c r="AJ890" s="11">
        <v>0</v>
      </c>
      <c r="AK890" s="11">
        <v>0</v>
      </c>
      <c r="AL890" s="11">
        <v>0</v>
      </c>
      <c r="AM890" s="11">
        <v>0</v>
      </c>
      <c r="AN890" s="11">
        <v>0</v>
      </c>
      <c r="AO8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8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8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0" s="11">
        <f>Table_PBS_SQL_DB2_PBSSQL_PBS_NDP_Tina_CG_QtrlyPerformance_Final[[#This Row],[GOU REL]]+Table_PBS_SQL_DB2_PBSSQL_PBS_NDP_Tina_CG_QtrlyPerformance_Final[[#This Row],[EXT REL]]</f>
        <v>0</v>
      </c>
      <c r="AT890" s="11">
        <f>Table_PBS_SQL_DB2_PBSSQL_PBS_NDP_Tina_CG_QtrlyPerformance_Final[[#This Row],[GOU EXP]]+Table_PBS_SQL_DB2_PBSSQL_PBS_NDP_Tina_CG_QtrlyPerformance_Final[[#This Row],[EXT EXP]]</f>
        <v>0</v>
      </c>
      <c r="AU890" s="11" t="str">
        <f>IF(Table_PBS_SQL_DB2_PBSSQL_PBS_NDP_Tina_CG_QtrlyPerformance_Final[[#This Row],[Item_Code]]&gt;"300000", "Capital", "Recurrent")</f>
        <v>Recurrent</v>
      </c>
    </row>
    <row r="891" spans="1:47" x14ac:dyDescent="0.25">
      <c r="A891" t="s">
        <v>269</v>
      </c>
      <c r="B891" t="s">
        <v>270</v>
      </c>
      <c r="C891" t="s">
        <v>218</v>
      </c>
      <c r="D891" t="s">
        <v>1254</v>
      </c>
      <c r="E891" t="s">
        <v>97</v>
      </c>
      <c r="F891" t="s">
        <v>1290</v>
      </c>
      <c r="G891" t="s">
        <v>465</v>
      </c>
      <c r="H891" t="s">
        <v>1608</v>
      </c>
      <c r="I891" t="s">
        <v>467</v>
      </c>
      <c r="J891" t="s">
        <v>1610</v>
      </c>
      <c r="K891" t="s">
        <v>273</v>
      </c>
      <c r="L891" t="s">
        <v>1605</v>
      </c>
      <c r="M891" t="s">
        <v>866</v>
      </c>
      <c r="N891" t="s">
        <v>867</v>
      </c>
      <c r="O891" t="s">
        <v>1606</v>
      </c>
      <c r="P891" t="s">
        <v>1607</v>
      </c>
      <c r="Q891" s="11">
        <v>0</v>
      </c>
      <c r="R891" s="11">
        <v>0</v>
      </c>
      <c r="S891" s="11">
        <v>0</v>
      </c>
      <c r="T891" s="11">
        <v>0</v>
      </c>
      <c r="U891" s="11">
        <v>4100000000</v>
      </c>
      <c r="V891" s="11">
        <v>0</v>
      </c>
      <c r="W891" s="11">
        <v>4100000000</v>
      </c>
      <c r="X891" s="11">
        <v>0</v>
      </c>
      <c r="Y891" s="11">
        <v>0</v>
      </c>
      <c r="Z891" s="11">
        <v>0</v>
      </c>
      <c r="AA891" s="11">
        <v>0</v>
      </c>
      <c r="AB891" s="11">
        <v>0</v>
      </c>
      <c r="AC891" s="11">
        <v>1158811530</v>
      </c>
      <c r="AD891" s="11">
        <v>371087156</v>
      </c>
      <c r="AE891" s="11">
        <v>0</v>
      </c>
      <c r="AF891" s="11">
        <v>0</v>
      </c>
      <c r="AG891" s="11">
        <v>996177129</v>
      </c>
      <c r="AH891" s="11">
        <v>775030870</v>
      </c>
      <c r="AI891" s="11">
        <v>0</v>
      </c>
      <c r="AJ891" s="11">
        <v>0</v>
      </c>
      <c r="AK891" s="11">
        <v>1945011341</v>
      </c>
      <c r="AL891" s="11">
        <v>2943555086</v>
      </c>
      <c r="AM891" s="11">
        <v>0</v>
      </c>
      <c r="AN891" s="11">
        <v>0</v>
      </c>
      <c r="AO8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4100000000</v>
      </c>
      <c r="AP8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4089673112</v>
      </c>
      <c r="AR8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1" s="11">
        <f>Table_PBS_SQL_DB2_PBSSQL_PBS_NDP_Tina_CG_QtrlyPerformance_Final[[#This Row],[GOU REL]]+Table_PBS_SQL_DB2_PBSSQL_PBS_NDP_Tina_CG_QtrlyPerformance_Final[[#This Row],[EXT REL]]</f>
        <v>4100000000</v>
      </c>
      <c r="AT891" s="11">
        <f>Table_PBS_SQL_DB2_PBSSQL_PBS_NDP_Tina_CG_QtrlyPerformance_Final[[#This Row],[GOU EXP]]+Table_PBS_SQL_DB2_PBSSQL_PBS_NDP_Tina_CG_QtrlyPerformance_Final[[#This Row],[EXT EXP]]</f>
        <v>4089673112</v>
      </c>
      <c r="AU891" s="11" t="str">
        <f>IF(Table_PBS_SQL_DB2_PBSSQL_PBS_NDP_Tina_CG_QtrlyPerformance_Final[[#This Row],[Item_Code]]&gt;"300000", "Capital", "Recurrent")</f>
        <v>Recurrent</v>
      </c>
    </row>
    <row r="892" spans="1:47" x14ac:dyDescent="0.25">
      <c r="A892" t="s">
        <v>269</v>
      </c>
      <c r="B892" t="s">
        <v>270</v>
      </c>
      <c r="C892" t="s">
        <v>218</v>
      </c>
      <c r="D892" t="s">
        <v>1254</v>
      </c>
      <c r="E892" t="s">
        <v>97</v>
      </c>
      <c r="F892" t="s">
        <v>1290</v>
      </c>
      <c r="G892" t="s">
        <v>465</v>
      </c>
      <c r="H892" t="s">
        <v>1608</v>
      </c>
      <c r="I892" t="s">
        <v>467</v>
      </c>
      <c r="J892" t="s">
        <v>1610</v>
      </c>
      <c r="K892" t="s">
        <v>273</v>
      </c>
      <c r="L892" t="s">
        <v>1605</v>
      </c>
      <c r="M892" t="s">
        <v>1044</v>
      </c>
      <c r="N892" t="s">
        <v>1045</v>
      </c>
      <c r="O892" t="s">
        <v>1941</v>
      </c>
      <c r="P892" t="s">
        <v>1942</v>
      </c>
      <c r="Q892" s="11">
        <v>0</v>
      </c>
      <c r="R892" s="11">
        <v>0</v>
      </c>
      <c r="S892" s="11">
        <v>1000000000</v>
      </c>
      <c r="T892" s="11">
        <v>-1000000000</v>
      </c>
      <c r="U892" s="11">
        <v>9000000000</v>
      </c>
      <c r="V892" s="11">
        <v>0</v>
      </c>
      <c r="W892" s="11">
        <v>10000000000</v>
      </c>
      <c r="X892" s="11">
        <v>0</v>
      </c>
      <c r="Y892" s="11">
        <v>0</v>
      </c>
      <c r="Z892" s="11">
        <v>0</v>
      </c>
      <c r="AA892" s="11">
        <v>0</v>
      </c>
      <c r="AB892" s="11">
        <v>0</v>
      </c>
      <c r="AC892" s="11">
        <v>1000000000</v>
      </c>
      <c r="AD892" s="11">
        <v>999263180</v>
      </c>
      <c r="AE892" s="11">
        <v>0</v>
      </c>
      <c r="AF892" s="11">
        <v>0</v>
      </c>
      <c r="AG892" s="11">
        <v>0</v>
      </c>
      <c r="AH892" s="11">
        <v>0</v>
      </c>
      <c r="AI892" s="11">
        <v>0</v>
      </c>
      <c r="AJ892" s="11">
        <v>0</v>
      </c>
      <c r="AK892" s="11">
        <v>8000000000</v>
      </c>
      <c r="AL892" s="11">
        <v>8000736822</v>
      </c>
      <c r="AM892" s="11">
        <v>0</v>
      </c>
      <c r="AN892" s="11">
        <v>0</v>
      </c>
      <c r="AO8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9000000000</v>
      </c>
      <c r="AP8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9000000002</v>
      </c>
      <c r="AR8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2" s="11">
        <f>Table_PBS_SQL_DB2_PBSSQL_PBS_NDP_Tina_CG_QtrlyPerformance_Final[[#This Row],[GOU REL]]+Table_PBS_SQL_DB2_PBSSQL_PBS_NDP_Tina_CG_QtrlyPerformance_Final[[#This Row],[EXT REL]]</f>
        <v>9000000000</v>
      </c>
      <c r="AT892" s="11">
        <f>Table_PBS_SQL_DB2_PBSSQL_PBS_NDP_Tina_CG_QtrlyPerformance_Final[[#This Row],[GOU EXP]]+Table_PBS_SQL_DB2_PBSSQL_PBS_NDP_Tina_CG_QtrlyPerformance_Final[[#This Row],[EXT EXP]]</f>
        <v>9000000002</v>
      </c>
      <c r="AU892" s="11" t="str">
        <f>IF(Table_PBS_SQL_DB2_PBSSQL_PBS_NDP_Tina_CG_QtrlyPerformance_Final[[#This Row],[Item_Code]]&gt;"300000", "Capital", "Recurrent")</f>
        <v>Recurrent</v>
      </c>
    </row>
    <row r="893" spans="1:47" x14ac:dyDescent="0.25">
      <c r="A893" t="s">
        <v>269</v>
      </c>
      <c r="B893" t="s">
        <v>270</v>
      </c>
      <c r="C893" t="s">
        <v>475</v>
      </c>
      <c r="D893" t="s">
        <v>951</v>
      </c>
      <c r="E893" t="s">
        <v>87</v>
      </c>
      <c r="F893" t="s">
        <v>952</v>
      </c>
      <c r="G893" t="s">
        <v>75</v>
      </c>
      <c r="H893" t="s">
        <v>1943</v>
      </c>
      <c r="I893" t="s">
        <v>493</v>
      </c>
      <c r="J893" t="s">
        <v>1944</v>
      </c>
      <c r="K893" t="s">
        <v>273</v>
      </c>
      <c r="L893" t="s">
        <v>1605</v>
      </c>
      <c r="M893" t="s">
        <v>866</v>
      </c>
      <c r="N893" t="s">
        <v>867</v>
      </c>
      <c r="O893" t="s">
        <v>1002</v>
      </c>
      <c r="P893" t="s">
        <v>1003</v>
      </c>
      <c r="Q893" s="11">
        <v>0</v>
      </c>
      <c r="R893" s="11">
        <v>0</v>
      </c>
      <c r="S893" s="11">
        <v>0</v>
      </c>
      <c r="T893" s="11">
        <v>0</v>
      </c>
      <c r="U893" s="11">
        <v>510046084</v>
      </c>
      <c r="V893" s="11">
        <v>0</v>
      </c>
      <c r="W893" s="11">
        <v>510046084</v>
      </c>
      <c r="X893" s="11">
        <v>0</v>
      </c>
      <c r="Y893" s="11">
        <v>0</v>
      </c>
      <c r="Z893" s="11">
        <v>0</v>
      </c>
      <c r="AA893" s="11">
        <v>0</v>
      </c>
      <c r="AB893" s="11">
        <v>0</v>
      </c>
      <c r="AC893" s="11">
        <v>375087611</v>
      </c>
      <c r="AD893" s="11">
        <v>159816036</v>
      </c>
      <c r="AE893" s="11">
        <v>0</v>
      </c>
      <c r="AF893" s="11">
        <v>0</v>
      </c>
      <c r="AG893" s="11">
        <v>92302600</v>
      </c>
      <c r="AH893" s="11">
        <v>77814827</v>
      </c>
      <c r="AI893" s="11">
        <v>0</v>
      </c>
      <c r="AJ893" s="11">
        <v>0</v>
      </c>
      <c r="AK893" s="11">
        <v>42655873</v>
      </c>
      <c r="AL893" s="11">
        <v>244543220</v>
      </c>
      <c r="AM893" s="11">
        <v>0</v>
      </c>
      <c r="AN893" s="11">
        <v>0</v>
      </c>
      <c r="AO8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510046084</v>
      </c>
      <c r="AP8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482174083</v>
      </c>
      <c r="AR8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3" s="11">
        <f>Table_PBS_SQL_DB2_PBSSQL_PBS_NDP_Tina_CG_QtrlyPerformance_Final[[#This Row],[GOU REL]]+Table_PBS_SQL_DB2_PBSSQL_PBS_NDP_Tina_CG_QtrlyPerformance_Final[[#This Row],[EXT REL]]</f>
        <v>510046084</v>
      </c>
      <c r="AT893" s="11">
        <f>Table_PBS_SQL_DB2_PBSSQL_PBS_NDP_Tina_CG_QtrlyPerformance_Final[[#This Row],[GOU EXP]]+Table_PBS_SQL_DB2_PBSSQL_PBS_NDP_Tina_CG_QtrlyPerformance_Final[[#This Row],[EXT EXP]]</f>
        <v>482174083</v>
      </c>
      <c r="AU893" s="11" t="str">
        <f>IF(Table_PBS_SQL_DB2_PBSSQL_PBS_NDP_Tina_CG_QtrlyPerformance_Final[[#This Row],[Item_Code]]&gt;"300000", "Capital", "Recurrent")</f>
        <v>Recurrent</v>
      </c>
    </row>
    <row r="894" spans="1:47" x14ac:dyDescent="0.25">
      <c r="A894" t="s">
        <v>269</v>
      </c>
      <c r="B894" t="s">
        <v>270</v>
      </c>
      <c r="C894" t="s">
        <v>475</v>
      </c>
      <c r="D894" t="s">
        <v>951</v>
      </c>
      <c r="E894" t="s">
        <v>87</v>
      </c>
      <c r="F894" t="s">
        <v>952</v>
      </c>
      <c r="G894" t="s">
        <v>75</v>
      </c>
      <c r="H894" t="s">
        <v>1943</v>
      </c>
      <c r="I894" t="s">
        <v>493</v>
      </c>
      <c r="J894" t="s">
        <v>1944</v>
      </c>
      <c r="K894" t="s">
        <v>273</v>
      </c>
      <c r="L894" t="s">
        <v>1605</v>
      </c>
      <c r="M894" t="s">
        <v>866</v>
      </c>
      <c r="N894" t="s">
        <v>867</v>
      </c>
      <c r="O894" t="s">
        <v>1155</v>
      </c>
      <c r="P894" t="s">
        <v>1156</v>
      </c>
      <c r="Q894" s="11">
        <v>0</v>
      </c>
      <c r="R894" s="11">
        <v>0</v>
      </c>
      <c r="S894" s="11">
        <v>0</v>
      </c>
      <c r="T894" s="11">
        <v>0</v>
      </c>
      <c r="U894" s="11">
        <v>850000000</v>
      </c>
      <c r="V894" s="11">
        <v>0</v>
      </c>
      <c r="W894" s="11">
        <v>850000000</v>
      </c>
      <c r="X894" s="11">
        <v>0</v>
      </c>
      <c r="Y894" s="11">
        <v>0</v>
      </c>
      <c r="Z894" s="11">
        <v>0</v>
      </c>
      <c r="AA894" s="11">
        <v>0</v>
      </c>
      <c r="AB894" s="11">
        <v>0</v>
      </c>
      <c r="AC894" s="11">
        <v>434505179</v>
      </c>
      <c r="AD894" s="11">
        <v>4698000</v>
      </c>
      <c r="AE894" s="11">
        <v>0</v>
      </c>
      <c r="AF894" s="11">
        <v>0</v>
      </c>
      <c r="AG894" s="11">
        <v>304950492</v>
      </c>
      <c r="AH894" s="11">
        <v>139321035</v>
      </c>
      <c r="AI894" s="11">
        <v>0</v>
      </c>
      <c r="AJ894" s="11">
        <v>0</v>
      </c>
      <c r="AK894" s="11">
        <v>110544329</v>
      </c>
      <c r="AL894" s="11">
        <v>698015964</v>
      </c>
      <c r="AM894" s="11">
        <v>0</v>
      </c>
      <c r="AN894" s="11">
        <v>0</v>
      </c>
      <c r="AO8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850000000</v>
      </c>
      <c r="AP8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842034999</v>
      </c>
      <c r="AR8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4" s="11">
        <f>Table_PBS_SQL_DB2_PBSSQL_PBS_NDP_Tina_CG_QtrlyPerformance_Final[[#This Row],[GOU REL]]+Table_PBS_SQL_DB2_PBSSQL_PBS_NDP_Tina_CG_QtrlyPerformance_Final[[#This Row],[EXT REL]]</f>
        <v>850000000</v>
      </c>
      <c r="AT894" s="11">
        <f>Table_PBS_SQL_DB2_PBSSQL_PBS_NDP_Tina_CG_QtrlyPerformance_Final[[#This Row],[GOU EXP]]+Table_PBS_SQL_DB2_PBSSQL_PBS_NDP_Tina_CG_QtrlyPerformance_Final[[#This Row],[EXT EXP]]</f>
        <v>842034999</v>
      </c>
      <c r="AU894" s="11" t="str">
        <f>IF(Table_PBS_SQL_DB2_PBSSQL_PBS_NDP_Tina_CG_QtrlyPerformance_Final[[#This Row],[Item_Code]]&gt;"300000", "Capital", "Recurrent")</f>
        <v>Capital</v>
      </c>
    </row>
    <row r="895" spans="1:47" x14ac:dyDescent="0.25">
      <c r="A895" t="s">
        <v>269</v>
      </c>
      <c r="B895" t="s">
        <v>270</v>
      </c>
      <c r="C895" t="s">
        <v>676</v>
      </c>
      <c r="D895" t="s">
        <v>990</v>
      </c>
      <c r="E895" t="s">
        <v>97</v>
      </c>
      <c r="F895" t="s">
        <v>1013</v>
      </c>
      <c r="G895" t="s">
        <v>75</v>
      </c>
      <c r="H895" t="s">
        <v>1943</v>
      </c>
      <c r="I895" t="s">
        <v>666</v>
      </c>
      <c r="J895" t="s">
        <v>1945</v>
      </c>
      <c r="K895" t="s">
        <v>273</v>
      </c>
      <c r="L895" t="s">
        <v>1605</v>
      </c>
      <c r="M895" t="s">
        <v>866</v>
      </c>
      <c r="N895" t="s">
        <v>867</v>
      </c>
      <c r="O895" t="s">
        <v>1180</v>
      </c>
      <c r="P895" t="s">
        <v>1181</v>
      </c>
      <c r="Q895" s="11">
        <v>0</v>
      </c>
      <c r="R895" s="11">
        <v>0</v>
      </c>
      <c r="S895" s="11">
        <v>0</v>
      </c>
      <c r="T895" s="11">
        <v>0</v>
      </c>
      <c r="U895" s="11">
        <v>50000000</v>
      </c>
      <c r="V895" s="11">
        <v>0</v>
      </c>
      <c r="W895" s="11">
        <v>50000000</v>
      </c>
      <c r="X895" s="11">
        <v>0</v>
      </c>
      <c r="Y895" s="11">
        <v>0</v>
      </c>
      <c r="Z895" s="11">
        <v>0</v>
      </c>
      <c r="AA895" s="11">
        <v>0</v>
      </c>
      <c r="AB895" s="11">
        <v>0</v>
      </c>
      <c r="AC895" s="11">
        <v>50000000</v>
      </c>
      <c r="AD895" s="11">
        <v>0</v>
      </c>
      <c r="AE895" s="11">
        <v>0</v>
      </c>
      <c r="AF895" s="11">
        <v>0</v>
      </c>
      <c r="AG895" s="11">
        <v>0</v>
      </c>
      <c r="AH895" s="11">
        <v>0</v>
      </c>
      <c r="AI895" s="11">
        <v>0</v>
      </c>
      <c r="AJ895" s="11">
        <v>0</v>
      </c>
      <c r="AK895" s="11">
        <v>0</v>
      </c>
      <c r="AL895" s="11">
        <v>50000000</v>
      </c>
      <c r="AM895" s="11">
        <v>0</v>
      </c>
      <c r="AN895" s="11">
        <v>0</v>
      </c>
      <c r="AO8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8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8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5" s="11">
        <f>Table_PBS_SQL_DB2_PBSSQL_PBS_NDP_Tina_CG_QtrlyPerformance_Final[[#This Row],[GOU REL]]+Table_PBS_SQL_DB2_PBSSQL_PBS_NDP_Tina_CG_QtrlyPerformance_Final[[#This Row],[EXT REL]]</f>
        <v>50000000</v>
      </c>
      <c r="AT895" s="11">
        <f>Table_PBS_SQL_DB2_PBSSQL_PBS_NDP_Tina_CG_QtrlyPerformance_Final[[#This Row],[GOU EXP]]+Table_PBS_SQL_DB2_PBSSQL_PBS_NDP_Tina_CG_QtrlyPerformance_Final[[#This Row],[EXT EXP]]</f>
        <v>50000000</v>
      </c>
      <c r="AU895" s="11" t="str">
        <f>IF(Table_PBS_SQL_DB2_PBSSQL_PBS_NDP_Tina_CG_QtrlyPerformance_Final[[#This Row],[Item_Code]]&gt;"300000", "Capital", "Recurrent")</f>
        <v>Recurrent</v>
      </c>
    </row>
    <row r="896" spans="1:47" x14ac:dyDescent="0.25">
      <c r="A896" t="s">
        <v>686</v>
      </c>
      <c r="B896" t="s">
        <v>687</v>
      </c>
      <c r="C896" t="s">
        <v>676</v>
      </c>
      <c r="D896" t="s">
        <v>990</v>
      </c>
      <c r="E896" t="s">
        <v>75</v>
      </c>
      <c r="F896" t="s">
        <v>998</v>
      </c>
      <c r="G896" t="s">
        <v>75</v>
      </c>
      <c r="H896" t="s">
        <v>1946</v>
      </c>
      <c r="I896" t="s">
        <v>467</v>
      </c>
      <c r="J896" t="s">
        <v>1947</v>
      </c>
      <c r="K896" t="s">
        <v>688</v>
      </c>
      <c r="L896" t="s">
        <v>1948</v>
      </c>
      <c r="M896" t="s">
        <v>866</v>
      </c>
      <c r="N896" t="s">
        <v>867</v>
      </c>
      <c r="O896" t="s">
        <v>1011</v>
      </c>
      <c r="P896" t="s">
        <v>1012</v>
      </c>
      <c r="Q896" s="11">
        <v>0</v>
      </c>
      <c r="R896" s="11">
        <v>0</v>
      </c>
      <c r="S896" s="11">
        <v>0</v>
      </c>
      <c r="T896" s="11">
        <v>0</v>
      </c>
      <c r="U896" s="11">
        <v>66255342</v>
      </c>
      <c r="V896" s="11">
        <v>0</v>
      </c>
      <c r="W896" s="11">
        <v>66255342</v>
      </c>
      <c r="X896" s="11">
        <v>0</v>
      </c>
      <c r="Y896" s="11">
        <v>0</v>
      </c>
      <c r="Z896" s="11">
        <v>0</v>
      </c>
      <c r="AA896" s="11">
        <v>0</v>
      </c>
      <c r="AB896" s="11">
        <v>0</v>
      </c>
      <c r="AC896" s="11">
        <v>0</v>
      </c>
      <c r="AD896" s="11">
        <v>0</v>
      </c>
      <c r="AE896" s="11">
        <v>0</v>
      </c>
      <c r="AF896" s="11">
        <v>0</v>
      </c>
      <c r="AG896" s="11">
        <v>66255342</v>
      </c>
      <c r="AH896" s="11">
        <v>0</v>
      </c>
      <c r="AI896" s="11">
        <v>0</v>
      </c>
      <c r="AJ896" s="11">
        <v>0</v>
      </c>
      <c r="AK896" s="11">
        <v>0</v>
      </c>
      <c r="AL896" s="11">
        <v>63705840</v>
      </c>
      <c r="AM896" s="11">
        <v>0</v>
      </c>
      <c r="AN896" s="11">
        <v>0</v>
      </c>
      <c r="AO8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66255342</v>
      </c>
      <c r="AP8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63705840</v>
      </c>
      <c r="AR8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6" s="11">
        <f>Table_PBS_SQL_DB2_PBSSQL_PBS_NDP_Tina_CG_QtrlyPerformance_Final[[#This Row],[GOU REL]]+Table_PBS_SQL_DB2_PBSSQL_PBS_NDP_Tina_CG_QtrlyPerformance_Final[[#This Row],[EXT REL]]</f>
        <v>66255342</v>
      </c>
      <c r="AT896" s="11">
        <f>Table_PBS_SQL_DB2_PBSSQL_PBS_NDP_Tina_CG_QtrlyPerformance_Final[[#This Row],[GOU EXP]]+Table_PBS_SQL_DB2_PBSSQL_PBS_NDP_Tina_CG_QtrlyPerformance_Final[[#This Row],[EXT EXP]]</f>
        <v>63705840</v>
      </c>
      <c r="AU896" s="11" t="str">
        <f>IF(Table_PBS_SQL_DB2_PBSSQL_PBS_NDP_Tina_CG_QtrlyPerformance_Final[[#This Row],[Item_Code]]&gt;"300000", "Capital", "Recurrent")</f>
        <v>Recurrent</v>
      </c>
    </row>
    <row r="897" spans="1:47" x14ac:dyDescent="0.25">
      <c r="A897" t="s">
        <v>686</v>
      </c>
      <c r="B897" t="s">
        <v>687</v>
      </c>
      <c r="C897" t="s">
        <v>676</v>
      </c>
      <c r="D897" t="s">
        <v>990</v>
      </c>
      <c r="E897" t="s">
        <v>75</v>
      </c>
      <c r="F897" t="s">
        <v>998</v>
      </c>
      <c r="G897" t="s">
        <v>75</v>
      </c>
      <c r="H897" t="s">
        <v>1946</v>
      </c>
      <c r="I897" t="s">
        <v>467</v>
      </c>
      <c r="J897" t="s">
        <v>1947</v>
      </c>
      <c r="K897" t="s">
        <v>688</v>
      </c>
      <c r="L897" t="s">
        <v>1948</v>
      </c>
      <c r="M897" t="s">
        <v>1044</v>
      </c>
      <c r="N897" t="s">
        <v>1045</v>
      </c>
      <c r="O897" t="s">
        <v>1016</v>
      </c>
      <c r="P897" t="s">
        <v>1017</v>
      </c>
      <c r="Q897" s="11">
        <v>60000000</v>
      </c>
      <c r="R897" s="11">
        <v>0</v>
      </c>
      <c r="S897" s="11">
        <v>0</v>
      </c>
      <c r="T897" s="11">
        <v>0</v>
      </c>
      <c r="U897" s="11">
        <v>60000000</v>
      </c>
      <c r="V897" s="11">
        <v>0</v>
      </c>
      <c r="W897" s="11">
        <v>0</v>
      </c>
      <c r="X897" s="11">
        <v>0</v>
      </c>
      <c r="Y897" s="11">
        <v>0</v>
      </c>
      <c r="Z897" s="11">
        <v>0</v>
      </c>
      <c r="AA897" s="11">
        <v>0</v>
      </c>
      <c r="AB897" s="11">
        <v>0</v>
      </c>
      <c r="AC897" s="11">
        <v>0</v>
      </c>
      <c r="AD897" s="11">
        <v>0</v>
      </c>
      <c r="AE897" s="11">
        <v>0</v>
      </c>
      <c r="AF897" s="11">
        <v>0</v>
      </c>
      <c r="AG897" s="11">
        <v>0</v>
      </c>
      <c r="AH897" s="11">
        <v>0</v>
      </c>
      <c r="AI897" s="11">
        <v>0</v>
      </c>
      <c r="AJ897" s="11">
        <v>0</v>
      </c>
      <c r="AK897" s="11">
        <v>30000000</v>
      </c>
      <c r="AL897" s="11">
        <v>30000000</v>
      </c>
      <c r="AM897" s="11">
        <v>0</v>
      </c>
      <c r="AN897" s="11">
        <v>0</v>
      </c>
      <c r="AO8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8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8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7" s="11">
        <f>Table_PBS_SQL_DB2_PBSSQL_PBS_NDP_Tina_CG_QtrlyPerformance_Final[[#This Row],[GOU REL]]+Table_PBS_SQL_DB2_PBSSQL_PBS_NDP_Tina_CG_QtrlyPerformance_Final[[#This Row],[EXT REL]]</f>
        <v>30000000</v>
      </c>
      <c r="AT897" s="11">
        <f>Table_PBS_SQL_DB2_PBSSQL_PBS_NDP_Tina_CG_QtrlyPerformance_Final[[#This Row],[GOU EXP]]+Table_PBS_SQL_DB2_PBSSQL_PBS_NDP_Tina_CG_QtrlyPerformance_Final[[#This Row],[EXT EXP]]</f>
        <v>30000000</v>
      </c>
      <c r="AU897" s="11" t="str">
        <f>IF(Table_PBS_SQL_DB2_PBSSQL_PBS_NDP_Tina_CG_QtrlyPerformance_Final[[#This Row],[Item_Code]]&gt;"300000", "Capital", "Recurrent")</f>
        <v>Recurrent</v>
      </c>
    </row>
    <row r="898" spans="1:47" x14ac:dyDescent="0.25">
      <c r="A898" t="s">
        <v>686</v>
      </c>
      <c r="B898" t="s">
        <v>687</v>
      </c>
      <c r="C898" t="s">
        <v>676</v>
      </c>
      <c r="D898" t="s">
        <v>990</v>
      </c>
      <c r="E898" t="s">
        <v>75</v>
      </c>
      <c r="F898" t="s">
        <v>998</v>
      </c>
      <c r="G898" t="s">
        <v>75</v>
      </c>
      <c r="H898" t="s">
        <v>1946</v>
      </c>
      <c r="I898" t="s">
        <v>467</v>
      </c>
      <c r="J898" t="s">
        <v>1947</v>
      </c>
      <c r="K898" t="s">
        <v>688</v>
      </c>
      <c r="L898" t="s">
        <v>1948</v>
      </c>
      <c r="M898" t="s">
        <v>1044</v>
      </c>
      <c r="N898" t="s">
        <v>1045</v>
      </c>
      <c r="O898" t="s">
        <v>906</v>
      </c>
      <c r="P898" t="s">
        <v>907</v>
      </c>
      <c r="Q898" s="11">
        <v>156000000</v>
      </c>
      <c r="R898" s="11">
        <v>0</v>
      </c>
      <c r="S898" s="11">
        <v>0</v>
      </c>
      <c r="T898" s="11">
        <v>0</v>
      </c>
      <c r="U898" s="11">
        <v>156000000</v>
      </c>
      <c r="V898" s="11">
        <v>0</v>
      </c>
      <c r="W898" s="11">
        <v>0</v>
      </c>
      <c r="X898" s="11">
        <v>0</v>
      </c>
      <c r="Y898" s="11">
        <v>0</v>
      </c>
      <c r="Z898" s="11">
        <v>0</v>
      </c>
      <c r="AA898" s="11">
        <v>0</v>
      </c>
      <c r="AB898" s="11">
        <v>0</v>
      </c>
      <c r="AC898" s="11">
        <v>0</v>
      </c>
      <c r="AD898" s="11">
        <v>0</v>
      </c>
      <c r="AE898" s="11">
        <v>0</v>
      </c>
      <c r="AF898" s="11">
        <v>0</v>
      </c>
      <c r="AG898" s="11">
        <v>0</v>
      </c>
      <c r="AH898" s="11">
        <v>0</v>
      </c>
      <c r="AI898" s="11">
        <v>0</v>
      </c>
      <c r="AJ898" s="11">
        <v>0</v>
      </c>
      <c r="AK898" s="11">
        <v>78000000</v>
      </c>
      <c r="AL898" s="11">
        <v>77877112</v>
      </c>
      <c r="AM898" s="11">
        <v>0</v>
      </c>
      <c r="AN898" s="11">
        <v>0</v>
      </c>
      <c r="AO8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78000000</v>
      </c>
      <c r="AP8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77877112</v>
      </c>
      <c r="AR8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8" s="11">
        <f>Table_PBS_SQL_DB2_PBSSQL_PBS_NDP_Tina_CG_QtrlyPerformance_Final[[#This Row],[GOU REL]]+Table_PBS_SQL_DB2_PBSSQL_PBS_NDP_Tina_CG_QtrlyPerformance_Final[[#This Row],[EXT REL]]</f>
        <v>78000000</v>
      </c>
      <c r="AT898" s="11">
        <f>Table_PBS_SQL_DB2_PBSSQL_PBS_NDP_Tina_CG_QtrlyPerformance_Final[[#This Row],[GOU EXP]]+Table_PBS_SQL_DB2_PBSSQL_PBS_NDP_Tina_CG_QtrlyPerformance_Final[[#This Row],[EXT EXP]]</f>
        <v>77877112</v>
      </c>
      <c r="AU898" s="11" t="str">
        <f>IF(Table_PBS_SQL_DB2_PBSSQL_PBS_NDP_Tina_CG_QtrlyPerformance_Final[[#This Row],[Item_Code]]&gt;"300000", "Capital", "Recurrent")</f>
        <v>Recurrent</v>
      </c>
    </row>
    <row r="899" spans="1:47" x14ac:dyDescent="0.25">
      <c r="A899" t="s">
        <v>55</v>
      </c>
      <c r="B899" t="s">
        <v>56</v>
      </c>
      <c r="C899" t="s">
        <v>31</v>
      </c>
      <c r="D899" t="s">
        <v>1031</v>
      </c>
      <c r="E899" t="s">
        <v>31</v>
      </c>
      <c r="F899" t="s">
        <v>1032</v>
      </c>
      <c r="G899" t="s">
        <v>31</v>
      </c>
      <c r="H899" t="s">
        <v>1623</v>
      </c>
      <c r="I899" t="s">
        <v>493</v>
      </c>
      <c r="J899" t="s">
        <v>1624</v>
      </c>
      <c r="K899" t="s">
        <v>774</v>
      </c>
      <c r="L899" t="s">
        <v>775</v>
      </c>
      <c r="M899" t="s">
        <v>1130</v>
      </c>
      <c r="N899" t="s">
        <v>1131</v>
      </c>
      <c r="O899" t="s">
        <v>1062</v>
      </c>
      <c r="P899" t="s">
        <v>1063</v>
      </c>
      <c r="Q899" s="11">
        <v>0</v>
      </c>
      <c r="R899" s="11">
        <v>0</v>
      </c>
      <c r="S899" s="11">
        <v>0</v>
      </c>
      <c r="T899" s="11">
        <v>0</v>
      </c>
      <c r="U899" s="11">
        <v>1176000000</v>
      </c>
      <c r="V899" s="11">
        <v>0</v>
      </c>
      <c r="W899" s="11">
        <v>1176000000</v>
      </c>
      <c r="X899" s="11">
        <v>0</v>
      </c>
      <c r="Y899" s="11">
        <v>294000000</v>
      </c>
      <c r="Z899" s="11">
        <v>293014265</v>
      </c>
      <c r="AA899" s="11">
        <v>0</v>
      </c>
      <c r="AB899" s="11">
        <v>0</v>
      </c>
      <c r="AC899" s="11">
        <v>294000000</v>
      </c>
      <c r="AD899" s="11">
        <v>293087833</v>
      </c>
      <c r="AE899" s="11">
        <v>0</v>
      </c>
      <c r="AF899" s="11">
        <v>0</v>
      </c>
      <c r="AG899" s="11">
        <v>294000000</v>
      </c>
      <c r="AH899" s="11">
        <v>295699820</v>
      </c>
      <c r="AI899" s="11">
        <v>0</v>
      </c>
      <c r="AJ899" s="11">
        <v>0</v>
      </c>
      <c r="AK899" s="11">
        <v>294000000</v>
      </c>
      <c r="AL899" s="11">
        <v>294198082</v>
      </c>
      <c r="AM899" s="11">
        <v>0</v>
      </c>
      <c r="AN899" s="11">
        <v>0</v>
      </c>
      <c r="AO8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1176000000</v>
      </c>
      <c r="AP8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8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1176000000</v>
      </c>
      <c r="AR8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899" s="11">
        <f>Table_PBS_SQL_DB2_PBSSQL_PBS_NDP_Tina_CG_QtrlyPerformance_Final[[#This Row],[GOU REL]]+Table_PBS_SQL_DB2_PBSSQL_PBS_NDP_Tina_CG_QtrlyPerformance_Final[[#This Row],[EXT REL]]</f>
        <v>1176000000</v>
      </c>
      <c r="AT899" s="11">
        <f>Table_PBS_SQL_DB2_PBSSQL_PBS_NDP_Tina_CG_QtrlyPerformance_Final[[#This Row],[GOU EXP]]+Table_PBS_SQL_DB2_PBSSQL_PBS_NDP_Tina_CG_QtrlyPerformance_Final[[#This Row],[EXT EXP]]</f>
        <v>1176000000</v>
      </c>
      <c r="AU899" s="11" t="str">
        <f>IF(Table_PBS_SQL_DB2_PBSSQL_PBS_NDP_Tina_CG_QtrlyPerformance_Final[[#This Row],[Item_Code]]&gt;"300000", "Capital", "Recurrent")</f>
        <v>Recurrent</v>
      </c>
    </row>
    <row r="900" spans="1:47" x14ac:dyDescent="0.25">
      <c r="A900" t="s">
        <v>55</v>
      </c>
      <c r="B900" t="s">
        <v>56</v>
      </c>
      <c r="C900" t="s">
        <v>31</v>
      </c>
      <c r="D900" t="s">
        <v>1031</v>
      </c>
      <c r="E900" t="s">
        <v>31</v>
      </c>
      <c r="F900" t="s">
        <v>1032</v>
      </c>
      <c r="G900" t="s">
        <v>31</v>
      </c>
      <c r="H900" t="s">
        <v>1623</v>
      </c>
      <c r="I900" t="s">
        <v>493</v>
      </c>
      <c r="J900" t="s">
        <v>1624</v>
      </c>
      <c r="K900" t="s">
        <v>774</v>
      </c>
      <c r="L900" t="s">
        <v>775</v>
      </c>
      <c r="M900" t="s">
        <v>1130</v>
      </c>
      <c r="N900" t="s">
        <v>1131</v>
      </c>
      <c r="O900" t="s">
        <v>1122</v>
      </c>
      <c r="P900" t="s">
        <v>1123</v>
      </c>
      <c r="Q900" s="11">
        <v>0</v>
      </c>
      <c r="R900" s="11">
        <v>0</v>
      </c>
      <c r="S900" s="11">
        <v>0</v>
      </c>
      <c r="T900" s="11">
        <v>0</v>
      </c>
      <c r="U900" s="11">
        <v>200000000</v>
      </c>
      <c r="V900" s="11">
        <v>0</v>
      </c>
      <c r="W900" s="11">
        <v>200000000</v>
      </c>
      <c r="X900" s="11">
        <v>0</v>
      </c>
      <c r="Y900" s="11">
        <v>200000000</v>
      </c>
      <c r="Z900" s="11">
        <v>0</v>
      </c>
      <c r="AA900" s="11">
        <v>0</v>
      </c>
      <c r="AB900" s="11">
        <v>0</v>
      </c>
      <c r="AC900" s="11">
        <v>0</v>
      </c>
      <c r="AD900" s="11">
        <v>200000001</v>
      </c>
      <c r="AE900" s="11">
        <v>0</v>
      </c>
      <c r="AF900" s="11">
        <v>0</v>
      </c>
      <c r="AG900" s="11">
        <v>0</v>
      </c>
      <c r="AH900" s="11">
        <v>0</v>
      </c>
      <c r="AI900" s="11">
        <v>0</v>
      </c>
      <c r="AJ900" s="11">
        <v>0</v>
      </c>
      <c r="AK900" s="11">
        <v>0</v>
      </c>
      <c r="AL900" s="11">
        <v>0</v>
      </c>
      <c r="AM900" s="11">
        <v>0</v>
      </c>
      <c r="AN900" s="11">
        <v>0</v>
      </c>
      <c r="AO9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9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200000001</v>
      </c>
      <c r="AR9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0" s="11">
        <f>Table_PBS_SQL_DB2_PBSSQL_PBS_NDP_Tina_CG_QtrlyPerformance_Final[[#This Row],[GOU REL]]+Table_PBS_SQL_DB2_PBSSQL_PBS_NDP_Tina_CG_QtrlyPerformance_Final[[#This Row],[EXT REL]]</f>
        <v>200000000</v>
      </c>
      <c r="AT900" s="11">
        <f>Table_PBS_SQL_DB2_PBSSQL_PBS_NDP_Tina_CG_QtrlyPerformance_Final[[#This Row],[GOU EXP]]+Table_PBS_SQL_DB2_PBSSQL_PBS_NDP_Tina_CG_QtrlyPerformance_Final[[#This Row],[EXT EXP]]</f>
        <v>200000001</v>
      </c>
      <c r="AU900" s="11" t="str">
        <f>IF(Table_PBS_SQL_DB2_PBSSQL_PBS_NDP_Tina_CG_QtrlyPerformance_Final[[#This Row],[Item_Code]]&gt;"300000", "Capital", "Recurrent")</f>
        <v>Recurrent</v>
      </c>
    </row>
    <row r="901" spans="1:47" x14ac:dyDescent="0.25">
      <c r="A901" t="s">
        <v>55</v>
      </c>
      <c r="B901" t="s">
        <v>56</v>
      </c>
      <c r="C901" t="s">
        <v>31</v>
      </c>
      <c r="D901" t="s">
        <v>1031</v>
      </c>
      <c r="E901" t="s">
        <v>31</v>
      </c>
      <c r="F901" t="s">
        <v>1032</v>
      </c>
      <c r="G901" t="s">
        <v>31</v>
      </c>
      <c r="H901" t="s">
        <v>1623</v>
      </c>
      <c r="I901" t="s">
        <v>493</v>
      </c>
      <c r="J901" t="s">
        <v>1624</v>
      </c>
      <c r="K901" t="s">
        <v>774</v>
      </c>
      <c r="L901" t="s">
        <v>775</v>
      </c>
      <c r="M901" t="s">
        <v>1130</v>
      </c>
      <c r="N901" t="s">
        <v>1131</v>
      </c>
      <c r="O901" t="s">
        <v>1005</v>
      </c>
      <c r="P901" t="s">
        <v>1006</v>
      </c>
      <c r="Q901" s="11">
        <v>0</v>
      </c>
      <c r="R901" s="11">
        <v>0</v>
      </c>
      <c r="S901" s="11">
        <v>0</v>
      </c>
      <c r="T901" s="11">
        <v>0</v>
      </c>
      <c r="U901" s="11">
        <v>1067089102</v>
      </c>
      <c r="V901" s="11">
        <v>0</v>
      </c>
      <c r="W901" s="11">
        <v>1067089102</v>
      </c>
      <c r="X901" s="11">
        <v>0</v>
      </c>
      <c r="Y901" s="11">
        <v>1000000000</v>
      </c>
      <c r="Z901" s="11">
        <v>62627000</v>
      </c>
      <c r="AA901" s="11">
        <v>0</v>
      </c>
      <c r="AB901" s="11">
        <v>0</v>
      </c>
      <c r="AC901" s="11">
        <v>0</v>
      </c>
      <c r="AD901" s="11">
        <v>921256685</v>
      </c>
      <c r="AE901" s="11">
        <v>0</v>
      </c>
      <c r="AF901" s="11">
        <v>0</v>
      </c>
      <c r="AG901" s="11">
        <v>67089102</v>
      </c>
      <c r="AH901" s="11">
        <v>83205417</v>
      </c>
      <c r="AI901" s="11">
        <v>0</v>
      </c>
      <c r="AJ901" s="11">
        <v>0</v>
      </c>
      <c r="AK901" s="11">
        <v>0</v>
      </c>
      <c r="AL901" s="11">
        <v>0</v>
      </c>
      <c r="AM901" s="11">
        <v>0</v>
      </c>
      <c r="AN901" s="11">
        <v>0</v>
      </c>
      <c r="AO9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1067089102</v>
      </c>
      <c r="AP9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1067089102</v>
      </c>
      <c r="AR9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1" s="11">
        <f>Table_PBS_SQL_DB2_PBSSQL_PBS_NDP_Tina_CG_QtrlyPerformance_Final[[#This Row],[GOU REL]]+Table_PBS_SQL_DB2_PBSSQL_PBS_NDP_Tina_CG_QtrlyPerformance_Final[[#This Row],[EXT REL]]</f>
        <v>1067089102</v>
      </c>
      <c r="AT901" s="11">
        <f>Table_PBS_SQL_DB2_PBSSQL_PBS_NDP_Tina_CG_QtrlyPerformance_Final[[#This Row],[GOU EXP]]+Table_PBS_SQL_DB2_PBSSQL_PBS_NDP_Tina_CG_QtrlyPerformance_Final[[#This Row],[EXT EXP]]</f>
        <v>1067089102</v>
      </c>
      <c r="AU901" s="11" t="str">
        <f>IF(Table_PBS_SQL_DB2_PBSSQL_PBS_NDP_Tina_CG_QtrlyPerformance_Final[[#This Row],[Item_Code]]&gt;"300000", "Capital", "Recurrent")</f>
        <v>Recurrent</v>
      </c>
    </row>
    <row r="902" spans="1:47" x14ac:dyDescent="0.25">
      <c r="A902" t="s">
        <v>55</v>
      </c>
      <c r="B902" t="s">
        <v>56</v>
      </c>
      <c r="C902" t="s">
        <v>31</v>
      </c>
      <c r="D902" t="s">
        <v>1031</v>
      </c>
      <c r="E902" t="s">
        <v>31</v>
      </c>
      <c r="F902" t="s">
        <v>1032</v>
      </c>
      <c r="G902" t="s">
        <v>31</v>
      </c>
      <c r="H902" t="s">
        <v>1623</v>
      </c>
      <c r="I902" t="s">
        <v>493</v>
      </c>
      <c r="J902" t="s">
        <v>1624</v>
      </c>
      <c r="K902" t="s">
        <v>57</v>
      </c>
      <c r="L902" t="s">
        <v>1625</v>
      </c>
      <c r="M902" t="s">
        <v>866</v>
      </c>
      <c r="N902" t="s">
        <v>867</v>
      </c>
      <c r="O902" t="s">
        <v>1011</v>
      </c>
      <c r="P902" t="s">
        <v>1012</v>
      </c>
      <c r="Q902" s="11">
        <v>0</v>
      </c>
      <c r="R902" s="11">
        <v>0</v>
      </c>
      <c r="S902" s="11">
        <v>0</v>
      </c>
      <c r="T902" s="11">
        <v>0</v>
      </c>
      <c r="U902" s="11">
        <v>435000000</v>
      </c>
      <c r="V902" s="11">
        <v>0</v>
      </c>
      <c r="W902" s="11">
        <v>435000000</v>
      </c>
      <c r="X902" s="11">
        <v>0</v>
      </c>
      <c r="Y902" s="11">
        <v>50000000</v>
      </c>
      <c r="Z902" s="11">
        <v>0</v>
      </c>
      <c r="AA902" s="11">
        <v>0</v>
      </c>
      <c r="AB902" s="11">
        <v>0</v>
      </c>
      <c r="AC902" s="11">
        <v>0</v>
      </c>
      <c r="AD902" s="11">
        <v>50000000</v>
      </c>
      <c r="AE902" s="11">
        <v>0</v>
      </c>
      <c r="AF902" s="11">
        <v>0</v>
      </c>
      <c r="AG902" s="11">
        <v>385000000</v>
      </c>
      <c r="AH902" s="11">
        <v>335721500</v>
      </c>
      <c r="AI902" s="11">
        <v>0</v>
      </c>
      <c r="AJ902" s="11">
        <v>0</v>
      </c>
      <c r="AK902" s="11">
        <v>0</v>
      </c>
      <c r="AL902" s="11">
        <v>49278500</v>
      </c>
      <c r="AM902" s="11">
        <v>0</v>
      </c>
      <c r="AN902" s="11">
        <v>0</v>
      </c>
      <c r="AO9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435000000</v>
      </c>
      <c r="AP9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435000000</v>
      </c>
      <c r="AR9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2" s="11">
        <f>Table_PBS_SQL_DB2_PBSSQL_PBS_NDP_Tina_CG_QtrlyPerformance_Final[[#This Row],[GOU REL]]+Table_PBS_SQL_DB2_PBSSQL_PBS_NDP_Tina_CG_QtrlyPerformance_Final[[#This Row],[EXT REL]]</f>
        <v>435000000</v>
      </c>
      <c r="AT902" s="11">
        <f>Table_PBS_SQL_DB2_PBSSQL_PBS_NDP_Tina_CG_QtrlyPerformance_Final[[#This Row],[GOU EXP]]+Table_PBS_SQL_DB2_PBSSQL_PBS_NDP_Tina_CG_QtrlyPerformance_Final[[#This Row],[EXT EXP]]</f>
        <v>435000000</v>
      </c>
      <c r="AU902" s="11" t="str">
        <f>IF(Table_PBS_SQL_DB2_PBSSQL_PBS_NDP_Tina_CG_QtrlyPerformance_Final[[#This Row],[Item_Code]]&gt;"300000", "Capital", "Recurrent")</f>
        <v>Recurrent</v>
      </c>
    </row>
    <row r="903" spans="1:47" x14ac:dyDescent="0.25">
      <c r="A903" t="s">
        <v>55</v>
      </c>
      <c r="B903" t="s">
        <v>56</v>
      </c>
      <c r="C903" t="s">
        <v>31</v>
      </c>
      <c r="D903" t="s">
        <v>1031</v>
      </c>
      <c r="E903" t="s">
        <v>75</v>
      </c>
      <c r="F903" t="s">
        <v>1042</v>
      </c>
      <c r="G903" t="s">
        <v>31</v>
      </c>
      <c r="H903" t="s">
        <v>1623</v>
      </c>
      <c r="I903" t="s">
        <v>493</v>
      </c>
      <c r="J903" t="s">
        <v>1624</v>
      </c>
      <c r="K903" t="s">
        <v>774</v>
      </c>
      <c r="L903" t="s">
        <v>775</v>
      </c>
      <c r="M903" t="s">
        <v>1630</v>
      </c>
      <c r="N903" t="s">
        <v>1631</v>
      </c>
      <c r="O903" t="s">
        <v>869</v>
      </c>
      <c r="P903" t="s">
        <v>870</v>
      </c>
      <c r="Q903" s="11">
        <v>0</v>
      </c>
      <c r="R903" s="11">
        <v>0</v>
      </c>
      <c r="S903" s="11">
        <v>0</v>
      </c>
      <c r="T903" s="11">
        <v>0</v>
      </c>
      <c r="U903" s="11">
        <v>946000000</v>
      </c>
      <c r="V903" s="11">
        <v>0</v>
      </c>
      <c r="W903" s="11">
        <v>946000000</v>
      </c>
      <c r="X903" s="11">
        <v>0</v>
      </c>
      <c r="Y903" s="11">
        <v>946000000</v>
      </c>
      <c r="Z903" s="11">
        <v>0</v>
      </c>
      <c r="AA903" s="11">
        <v>0</v>
      </c>
      <c r="AB903" s="11">
        <v>0</v>
      </c>
      <c r="AC903" s="11">
        <v>0</v>
      </c>
      <c r="AD903" s="11">
        <v>941794148</v>
      </c>
      <c r="AE903" s="11">
        <v>0</v>
      </c>
      <c r="AF903" s="11">
        <v>0</v>
      </c>
      <c r="AG903" s="11">
        <v>0</v>
      </c>
      <c r="AH903" s="11">
        <v>4205852</v>
      </c>
      <c r="AI903" s="11">
        <v>0</v>
      </c>
      <c r="AJ903" s="11">
        <v>0</v>
      </c>
      <c r="AK903" s="11">
        <v>0</v>
      </c>
      <c r="AL903" s="11">
        <v>0</v>
      </c>
      <c r="AM903" s="11">
        <v>0</v>
      </c>
      <c r="AN903" s="11">
        <v>0</v>
      </c>
      <c r="AO9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946000000</v>
      </c>
      <c r="AP9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946000000</v>
      </c>
      <c r="AR9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3" s="11">
        <f>Table_PBS_SQL_DB2_PBSSQL_PBS_NDP_Tina_CG_QtrlyPerformance_Final[[#This Row],[GOU REL]]+Table_PBS_SQL_DB2_PBSSQL_PBS_NDP_Tina_CG_QtrlyPerformance_Final[[#This Row],[EXT REL]]</f>
        <v>946000000</v>
      </c>
      <c r="AT903" s="11">
        <f>Table_PBS_SQL_DB2_PBSSQL_PBS_NDP_Tina_CG_QtrlyPerformance_Final[[#This Row],[GOU EXP]]+Table_PBS_SQL_DB2_PBSSQL_PBS_NDP_Tina_CG_QtrlyPerformance_Final[[#This Row],[EXT EXP]]</f>
        <v>946000000</v>
      </c>
      <c r="AU903" s="11" t="str">
        <f>IF(Table_PBS_SQL_DB2_PBSSQL_PBS_NDP_Tina_CG_QtrlyPerformance_Final[[#This Row],[Item_Code]]&gt;"300000", "Capital", "Recurrent")</f>
        <v>Capital</v>
      </c>
    </row>
    <row r="904" spans="1:47" x14ac:dyDescent="0.25">
      <c r="A904" t="s">
        <v>55</v>
      </c>
      <c r="B904" t="s">
        <v>56</v>
      </c>
      <c r="C904" t="s">
        <v>31</v>
      </c>
      <c r="D904" t="s">
        <v>1031</v>
      </c>
      <c r="E904" t="s">
        <v>75</v>
      </c>
      <c r="F904" t="s">
        <v>1042</v>
      </c>
      <c r="G904" t="s">
        <v>31</v>
      </c>
      <c r="H904" t="s">
        <v>1623</v>
      </c>
      <c r="I904" t="s">
        <v>493</v>
      </c>
      <c r="J904" t="s">
        <v>1624</v>
      </c>
      <c r="K904" t="s">
        <v>774</v>
      </c>
      <c r="L904" t="s">
        <v>775</v>
      </c>
      <c r="M904" t="s">
        <v>1630</v>
      </c>
      <c r="N904" t="s">
        <v>1631</v>
      </c>
      <c r="O904" t="s">
        <v>957</v>
      </c>
      <c r="P904" t="s">
        <v>958</v>
      </c>
      <c r="Q904" s="11">
        <v>0</v>
      </c>
      <c r="R904" s="11">
        <v>0</v>
      </c>
      <c r="S904" s="11">
        <v>0</v>
      </c>
      <c r="T904" s="11">
        <v>0</v>
      </c>
      <c r="U904" s="11">
        <v>200000000</v>
      </c>
      <c r="V904" s="11">
        <v>0</v>
      </c>
      <c r="W904" s="11">
        <v>200000000</v>
      </c>
      <c r="X904" s="11">
        <v>0</v>
      </c>
      <c r="Y904" s="11">
        <v>0</v>
      </c>
      <c r="Z904" s="11">
        <v>0</v>
      </c>
      <c r="AA904" s="11">
        <v>0</v>
      </c>
      <c r="AB904" s="11">
        <v>0</v>
      </c>
      <c r="AC904" s="11">
        <v>0</v>
      </c>
      <c r="AD904" s="11">
        <v>0</v>
      </c>
      <c r="AE904" s="11">
        <v>0</v>
      </c>
      <c r="AF904" s="11">
        <v>0</v>
      </c>
      <c r="AG904" s="11">
        <v>200000000</v>
      </c>
      <c r="AH904" s="11">
        <v>179817840</v>
      </c>
      <c r="AI904" s="11">
        <v>0</v>
      </c>
      <c r="AJ904" s="11">
        <v>0</v>
      </c>
      <c r="AK904" s="11">
        <v>0</v>
      </c>
      <c r="AL904" s="11">
        <v>20182160</v>
      </c>
      <c r="AM904" s="11">
        <v>0</v>
      </c>
      <c r="AN904" s="11">
        <v>0</v>
      </c>
      <c r="AO9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9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9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4" s="11">
        <f>Table_PBS_SQL_DB2_PBSSQL_PBS_NDP_Tina_CG_QtrlyPerformance_Final[[#This Row],[GOU REL]]+Table_PBS_SQL_DB2_PBSSQL_PBS_NDP_Tina_CG_QtrlyPerformance_Final[[#This Row],[EXT REL]]</f>
        <v>200000000</v>
      </c>
      <c r="AT904" s="11">
        <f>Table_PBS_SQL_DB2_PBSSQL_PBS_NDP_Tina_CG_QtrlyPerformance_Final[[#This Row],[GOU EXP]]+Table_PBS_SQL_DB2_PBSSQL_PBS_NDP_Tina_CG_QtrlyPerformance_Final[[#This Row],[EXT EXP]]</f>
        <v>200000000</v>
      </c>
      <c r="AU904" s="11" t="str">
        <f>IF(Table_PBS_SQL_DB2_PBSSQL_PBS_NDP_Tina_CG_QtrlyPerformance_Final[[#This Row],[Item_Code]]&gt;"300000", "Capital", "Recurrent")</f>
        <v>Capital</v>
      </c>
    </row>
    <row r="905" spans="1:47" x14ac:dyDescent="0.25">
      <c r="A905" t="s">
        <v>55</v>
      </c>
      <c r="B905" t="s">
        <v>56</v>
      </c>
      <c r="C905" t="s">
        <v>31</v>
      </c>
      <c r="D905" t="s">
        <v>1031</v>
      </c>
      <c r="E905" t="s">
        <v>75</v>
      </c>
      <c r="F905" t="s">
        <v>1042</v>
      </c>
      <c r="G905" t="s">
        <v>31</v>
      </c>
      <c r="H905" t="s">
        <v>1623</v>
      </c>
      <c r="I905" t="s">
        <v>493</v>
      </c>
      <c r="J905" t="s">
        <v>1624</v>
      </c>
      <c r="K905" t="s">
        <v>774</v>
      </c>
      <c r="L905" t="s">
        <v>775</v>
      </c>
      <c r="M905" t="s">
        <v>1630</v>
      </c>
      <c r="N905" t="s">
        <v>1631</v>
      </c>
      <c r="O905" t="s">
        <v>1155</v>
      </c>
      <c r="P905" t="s">
        <v>1156</v>
      </c>
      <c r="Q905" s="11">
        <v>0</v>
      </c>
      <c r="R905" s="11">
        <v>0</v>
      </c>
      <c r="S905" s="11">
        <v>0</v>
      </c>
      <c r="T905" s="11">
        <v>0</v>
      </c>
      <c r="U905" s="11">
        <v>400000000</v>
      </c>
      <c r="V905" s="11">
        <v>0</v>
      </c>
      <c r="W905" s="11">
        <v>400000000</v>
      </c>
      <c r="X905" s="11">
        <v>0</v>
      </c>
      <c r="Y905" s="11">
        <v>400000000</v>
      </c>
      <c r="Z905" s="11">
        <v>0</v>
      </c>
      <c r="AA905" s="11">
        <v>0</v>
      </c>
      <c r="AB905" s="11">
        <v>0</v>
      </c>
      <c r="AC905" s="11">
        <v>0</v>
      </c>
      <c r="AD905" s="11">
        <v>400000000</v>
      </c>
      <c r="AE905" s="11">
        <v>0</v>
      </c>
      <c r="AF905" s="11">
        <v>0</v>
      </c>
      <c r="AG905" s="11">
        <v>0</v>
      </c>
      <c r="AH905" s="11">
        <v>0</v>
      </c>
      <c r="AI905" s="11">
        <v>0</v>
      </c>
      <c r="AJ905" s="11">
        <v>0</v>
      </c>
      <c r="AK905" s="11">
        <v>0</v>
      </c>
      <c r="AL905" s="11">
        <v>0</v>
      </c>
      <c r="AM905" s="11">
        <v>0</v>
      </c>
      <c r="AN905" s="11">
        <v>0</v>
      </c>
      <c r="AO9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9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9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5" s="11">
        <f>Table_PBS_SQL_DB2_PBSSQL_PBS_NDP_Tina_CG_QtrlyPerformance_Final[[#This Row],[GOU REL]]+Table_PBS_SQL_DB2_PBSSQL_PBS_NDP_Tina_CG_QtrlyPerformance_Final[[#This Row],[EXT REL]]</f>
        <v>400000000</v>
      </c>
      <c r="AT905" s="11">
        <f>Table_PBS_SQL_DB2_PBSSQL_PBS_NDP_Tina_CG_QtrlyPerformance_Final[[#This Row],[GOU EXP]]+Table_PBS_SQL_DB2_PBSSQL_PBS_NDP_Tina_CG_QtrlyPerformance_Final[[#This Row],[EXT EXP]]</f>
        <v>400000000</v>
      </c>
      <c r="AU905" s="11" t="str">
        <f>IF(Table_PBS_SQL_DB2_PBSSQL_PBS_NDP_Tina_CG_QtrlyPerformance_Final[[#This Row],[Item_Code]]&gt;"300000", "Capital", "Recurrent")</f>
        <v>Capital</v>
      </c>
    </row>
    <row r="906" spans="1:47" x14ac:dyDescent="0.25">
      <c r="A906" t="s">
        <v>55</v>
      </c>
      <c r="B906" t="s">
        <v>56</v>
      </c>
      <c r="C906" t="s">
        <v>31</v>
      </c>
      <c r="D906" t="s">
        <v>1031</v>
      </c>
      <c r="E906" t="s">
        <v>75</v>
      </c>
      <c r="F906" t="s">
        <v>1042</v>
      </c>
      <c r="G906" t="s">
        <v>31</v>
      </c>
      <c r="H906" t="s">
        <v>1623</v>
      </c>
      <c r="I906" t="s">
        <v>493</v>
      </c>
      <c r="J906" t="s">
        <v>1624</v>
      </c>
      <c r="K906" t="s">
        <v>774</v>
      </c>
      <c r="L906" t="s">
        <v>775</v>
      </c>
      <c r="M906" t="s">
        <v>1634</v>
      </c>
      <c r="N906" t="s">
        <v>1635</v>
      </c>
      <c r="O906" t="s">
        <v>922</v>
      </c>
      <c r="P906" t="s">
        <v>923</v>
      </c>
      <c r="Q906" s="11">
        <v>0</v>
      </c>
      <c r="R906" s="11">
        <v>0</v>
      </c>
      <c r="S906" s="11">
        <v>0</v>
      </c>
      <c r="T906" s="11">
        <v>0</v>
      </c>
      <c r="U906" s="11">
        <v>100500000</v>
      </c>
      <c r="V906" s="11">
        <v>0</v>
      </c>
      <c r="W906" s="11">
        <v>100500000</v>
      </c>
      <c r="X906" s="11">
        <v>0</v>
      </c>
      <c r="Y906" s="11">
        <v>100000000</v>
      </c>
      <c r="Z906" s="11">
        <v>72425000</v>
      </c>
      <c r="AA906" s="11">
        <v>0</v>
      </c>
      <c r="AB906" s="11">
        <v>0</v>
      </c>
      <c r="AC906" s="11">
        <v>0</v>
      </c>
      <c r="AD906" s="11">
        <v>24650000</v>
      </c>
      <c r="AE906" s="11">
        <v>0</v>
      </c>
      <c r="AF906" s="11">
        <v>0</v>
      </c>
      <c r="AG906" s="11">
        <v>500000</v>
      </c>
      <c r="AH906" s="11">
        <v>3425000</v>
      </c>
      <c r="AI906" s="11">
        <v>0</v>
      </c>
      <c r="AJ906" s="11">
        <v>0</v>
      </c>
      <c r="AK906" s="11">
        <v>0</v>
      </c>
      <c r="AL906" s="11">
        <v>0</v>
      </c>
      <c r="AM906" s="11">
        <v>0</v>
      </c>
      <c r="AN906" s="11">
        <v>0</v>
      </c>
      <c r="AO9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100500000</v>
      </c>
      <c r="AP9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100500000</v>
      </c>
      <c r="AR9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6" s="11">
        <f>Table_PBS_SQL_DB2_PBSSQL_PBS_NDP_Tina_CG_QtrlyPerformance_Final[[#This Row],[GOU REL]]+Table_PBS_SQL_DB2_PBSSQL_PBS_NDP_Tina_CG_QtrlyPerformance_Final[[#This Row],[EXT REL]]</f>
        <v>100500000</v>
      </c>
      <c r="AT906" s="11">
        <f>Table_PBS_SQL_DB2_PBSSQL_PBS_NDP_Tina_CG_QtrlyPerformance_Final[[#This Row],[GOU EXP]]+Table_PBS_SQL_DB2_PBSSQL_PBS_NDP_Tina_CG_QtrlyPerformance_Final[[#This Row],[EXT EXP]]</f>
        <v>100500000</v>
      </c>
      <c r="AU906" s="11" t="str">
        <f>IF(Table_PBS_SQL_DB2_PBSSQL_PBS_NDP_Tina_CG_QtrlyPerformance_Final[[#This Row],[Item_Code]]&gt;"300000", "Capital", "Recurrent")</f>
        <v>Recurrent</v>
      </c>
    </row>
    <row r="907" spans="1:47" x14ac:dyDescent="0.25">
      <c r="A907" t="s">
        <v>55</v>
      </c>
      <c r="B907" t="s">
        <v>56</v>
      </c>
      <c r="C907" t="s">
        <v>31</v>
      </c>
      <c r="D907" t="s">
        <v>1031</v>
      </c>
      <c r="E907" t="s">
        <v>75</v>
      </c>
      <c r="F907" t="s">
        <v>1042</v>
      </c>
      <c r="G907" t="s">
        <v>31</v>
      </c>
      <c r="H907" t="s">
        <v>1623</v>
      </c>
      <c r="I907" t="s">
        <v>493</v>
      </c>
      <c r="J907" t="s">
        <v>1624</v>
      </c>
      <c r="K907" t="s">
        <v>774</v>
      </c>
      <c r="L907" t="s">
        <v>775</v>
      </c>
      <c r="M907" t="s">
        <v>1634</v>
      </c>
      <c r="N907" t="s">
        <v>1635</v>
      </c>
      <c r="O907" t="s">
        <v>1626</v>
      </c>
      <c r="P907" t="s">
        <v>1627</v>
      </c>
      <c r="Q907" s="11">
        <v>0</v>
      </c>
      <c r="R907" s="11">
        <v>0</v>
      </c>
      <c r="S907" s="11">
        <v>0</v>
      </c>
      <c r="T907" s="11">
        <v>0</v>
      </c>
      <c r="U907" s="11">
        <v>600000000</v>
      </c>
      <c r="V907" s="11">
        <v>0</v>
      </c>
      <c r="W907" s="11">
        <v>600000000</v>
      </c>
      <c r="X907" s="11">
        <v>0</v>
      </c>
      <c r="Y907" s="11">
        <v>0</v>
      </c>
      <c r="Z907" s="11">
        <v>0</v>
      </c>
      <c r="AA907" s="11">
        <v>0</v>
      </c>
      <c r="AB907" s="11">
        <v>0</v>
      </c>
      <c r="AC907" s="11">
        <v>0</v>
      </c>
      <c r="AD907" s="11">
        <v>0</v>
      </c>
      <c r="AE907" s="11">
        <v>0</v>
      </c>
      <c r="AF907" s="11">
        <v>0</v>
      </c>
      <c r="AG907" s="11">
        <v>600000000</v>
      </c>
      <c r="AH907" s="11">
        <v>600000000</v>
      </c>
      <c r="AI907" s="11">
        <v>0</v>
      </c>
      <c r="AJ907" s="11">
        <v>0</v>
      </c>
      <c r="AK907" s="11">
        <v>0</v>
      </c>
      <c r="AL907" s="11">
        <v>0</v>
      </c>
      <c r="AM907" s="11">
        <v>0</v>
      </c>
      <c r="AN907" s="11">
        <v>0</v>
      </c>
      <c r="AO9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9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9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7" s="11">
        <f>Table_PBS_SQL_DB2_PBSSQL_PBS_NDP_Tina_CG_QtrlyPerformance_Final[[#This Row],[GOU REL]]+Table_PBS_SQL_DB2_PBSSQL_PBS_NDP_Tina_CG_QtrlyPerformance_Final[[#This Row],[EXT REL]]</f>
        <v>600000000</v>
      </c>
      <c r="AT907" s="11">
        <f>Table_PBS_SQL_DB2_PBSSQL_PBS_NDP_Tina_CG_QtrlyPerformance_Final[[#This Row],[GOU EXP]]+Table_PBS_SQL_DB2_PBSSQL_PBS_NDP_Tina_CG_QtrlyPerformance_Final[[#This Row],[EXT EXP]]</f>
        <v>600000000</v>
      </c>
      <c r="AU907" s="11" t="str">
        <f>IF(Table_PBS_SQL_DB2_PBSSQL_PBS_NDP_Tina_CG_QtrlyPerformance_Final[[#This Row],[Item_Code]]&gt;"300000", "Capital", "Recurrent")</f>
        <v>Capital</v>
      </c>
    </row>
    <row r="908" spans="1:47" x14ac:dyDescent="0.25">
      <c r="A908" t="s">
        <v>55</v>
      </c>
      <c r="B908" t="s">
        <v>56</v>
      </c>
      <c r="C908" t="s">
        <v>31</v>
      </c>
      <c r="D908" t="s">
        <v>1031</v>
      </c>
      <c r="E908" t="s">
        <v>75</v>
      </c>
      <c r="F908" t="s">
        <v>1042</v>
      </c>
      <c r="G908" t="s">
        <v>31</v>
      </c>
      <c r="H908" t="s">
        <v>1623</v>
      </c>
      <c r="I908" t="s">
        <v>493</v>
      </c>
      <c r="J908" t="s">
        <v>1624</v>
      </c>
      <c r="K908" t="s">
        <v>774</v>
      </c>
      <c r="L908" t="s">
        <v>775</v>
      </c>
      <c r="M908" t="s">
        <v>1634</v>
      </c>
      <c r="N908" t="s">
        <v>1635</v>
      </c>
      <c r="O908" t="s">
        <v>1589</v>
      </c>
      <c r="P908" t="s">
        <v>1590</v>
      </c>
      <c r="Q908" s="11">
        <v>0</v>
      </c>
      <c r="R908" s="11">
        <v>0</v>
      </c>
      <c r="S908" s="11">
        <v>0</v>
      </c>
      <c r="T908" s="11">
        <v>0</v>
      </c>
      <c r="U908" s="11">
        <v>120000000</v>
      </c>
      <c r="V908" s="11">
        <v>0</v>
      </c>
      <c r="W908" s="11">
        <v>120000000</v>
      </c>
      <c r="X908" s="11">
        <v>0</v>
      </c>
      <c r="Y908" s="11">
        <v>0</v>
      </c>
      <c r="Z908" s="11">
        <v>0</v>
      </c>
      <c r="AA908" s="11">
        <v>0</v>
      </c>
      <c r="AB908" s="11">
        <v>0</v>
      </c>
      <c r="AC908" s="11">
        <v>0</v>
      </c>
      <c r="AD908" s="11">
        <v>0</v>
      </c>
      <c r="AE908" s="11">
        <v>0</v>
      </c>
      <c r="AF908" s="11">
        <v>0</v>
      </c>
      <c r="AG908" s="11">
        <v>120000000</v>
      </c>
      <c r="AH908" s="11">
        <v>120000000</v>
      </c>
      <c r="AI908" s="11">
        <v>0</v>
      </c>
      <c r="AJ908" s="11">
        <v>0</v>
      </c>
      <c r="AK908" s="11">
        <v>0</v>
      </c>
      <c r="AL908" s="11">
        <v>0</v>
      </c>
      <c r="AM908" s="11">
        <v>0</v>
      </c>
      <c r="AN908" s="11">
        <v>0</v>
      </c>
      <c r="AO9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9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9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8" s="11">
        <f>Table_PBS_SQL_DB2_PBSSQL_PBS_NDP_Tina_CG_QtrlyPerformance_Final[[#This Row],[GOU REL]]+Table_PBS_SQL_DB2_PBSSQL_PBS_NDP_Tina_CG_QtrlyPerformance_Final[[#This Row],[EXT REL]]</f>
        <v>120000000</v>
      </c>
      <c r="AT908" s="11">
        <f>Table_PBS_SQL_DB2_PBSSQL_PBS_NDP_Tina_CG_QtrlyPerformance_Final[[#This Row],[GOU EXP]]+Table_PBS_SQL_DB2_PBSSQL_PBS_NDP_Tina_CG_QtrlyPerformance_Final[[#This Row],[EXT EXP]]</f>
        <v>120000000</v>
      </c>
      <c r="AU908" s="11" t="str">
        <f>IF(Table_PBS_SQL_DB2_PBSSQL_PBS_NDP_Tina_CG_QtrlyPerformance_Final[[#This Row],[Item_Code]]&gt;"300000", "Capital", "Recurrent")</f>
        <v>Capital</v>
      </c>
    </row>
    <row r="909" spans="1:47" x14ac:dyDescent="0.25">
      <c r="A909" t="s">
        <v>287</v>
      </c>
      <c r="B909" t="s">
        <v>1640</v>
      </c>
      <c r="C909" t="s">
        <v>281</v>
      </c>
      <c r="D909" t="s">
        <v>1495</v>
      </c>
      <c r="E909" t="s">
        <v>97</v>
      </c>
      <c r="F909" t="s">
        <v>1500</v>
      </c>
      <c r="G909" t="s">
        <v>75</v>
      </c>
      <c r="H909" t="s">
        <v>1723</v>
      </c>
      <c r="I909" t="s">
        <v>493</v>
      </c>
      <c r="J909" t="s">
        <v>1710</v>
      </c>
      <c r="K909" t="s">
        <v>291</v>
      </c>
      <c r="L909" t="s">
        <v>1949</v>
      </c>
      <c r="M909" t="s">
        <v>1130</v>
      </c>
      <c r="N909" t="s">
        <v>1131</v>
      </c>
      <c r="O909" t="s">
        <v>1215</v>
      </c>
      <c r="P909" t="s">
        <v>1216</v>
      </c>
      <c r="Q909" s="11">
        <v>0</v>
      </c>
      <c r="R909" s="11">
        <v>0</v>
      </c>
      <c r="S909" s="11">
        <v>0</v>
      </c>
      <c r="T909" s="11">
        <v>0</v>
      </c>
      <c r="U909" s="11">
        <v>396241623</v>
      </c>
      <c r="V909" s="11">
        <v>0</v>
      </c>
      <c r="W909" s="11">
        <v>396241623</v>
      </c>
      <c r="X909" s="11">
        <v>0</v>
      </c>
      <c r="Y909" s="11">
        <v>0</v>
      </c>
      <c r="Z909" s="11">
        <v>0</v>
      </c>
      <c r="AA909" s="11">
        <v>0</v>
      </c>
      <c r="AB909" s="11">
        <v>0</v>
      </c>
      <c r="AC909" s="11">
        <v>80413874</v>
      </c>
      <c r="AD909" s="11">
        <v>0</v>
      </c>
      <c r="AE909" s="11">
        <v>0</v>
      </c>
      <c r="AF909" s="11">
        <v>0</v>
      </c>
      <c r="AG909" s="11">
        <v>139289712</v>
      </c>
      <c r="AH909" s="11">
        <v>144550000</v>
      </c>
      <c r="AI909" s="11">
        <v>0</v>
      </c>
      <c r="AJ909" s="11">
        <v>0</v>
      </c>
      <c r="AK909" s="11">
        <v>23949944</v>
      </c>
      <c r="AL909" s="11">
        <v>99103530</v>
      </c>
      <c r="AM909" s="11">
        <v>0</v>
      </c>
      <c r="AN909" s="11">
        <v>0</v>
      </c>
      <c r="AO9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243653530</v>
      </c>
      <c r="AP9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243653530</v>
      </c>
      <c r="AR9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09" s="11">
        <f>Table_PBS_SQL_DB2_PBSSQL_PBS_NDP_Tina_CG_QtrlyPerformance_Final[[#This Row],[GOU REL]]+Table_PBS_SQL_DB2_PBSSQL_PBS_NDP_Tina_CG_QtrlyPerformance_Final[[#This Row],[EXT REL]]</f>
        <v>243653530</v>
      </c>
      <c r="AT909" s="11">
        <f>Table_PBS_SQL_DB2_PBSSQL_PBS_NDP_Tina_CG_QtrlyPerformance_Final[[#This Row],[GOU EXP]]+Table_PBS_SQL_DB2_PBSSQL_PBS_NDP_Tina_CG_QtrlyPerformance_Final[[#This Row],[EXT EXP]]</f>
        <v>243653530</v>
      </c>
      <c r="AU909" s="11" t="str">
        <f>IF(Table_PBS_SQL_DB2_PBSSQL_PBS_NDP_Tina_CG_QtrlyPerformance_Final[[#This Row],[Item_Code]]&gt;"300000", "Capital", "Recurrent")</f>
        <v>Capital</v>
      </c>
    </row>
    <row r="910" spans="1:47" x14ac:dyDescent="0.25">
      <c r="A910" t="s">
        <v>331</v>
      </c>
      <c r="B910" t="s">
        <v>332</v>
      </c>
      <c r="C910" t="s">
        <v>293</v>
      </c>
      <c r="D910" t="s">
        <v>1206</v>
      </c>
      <c r="E910" t="s">
        <v>75</v>
      </c>
      <c r="F910" t="s">
        <v>1228</v>
      </c>
      <c r="G910" t="s">
        <v>31</v>
      </c>
      <c r="H910" t="s">
        <v>1950</v>
      </c>
      <c r="I910" t="s">
        <v>493</v>
      </c>
      <c r="J910" t="s">
        <v>1951</v>
      </c>
      <c r="K910" t="s">
        <v>333</v>
      </c>
      <c r="L910" t="s">
        <v>1952</v>
      </c>
      <c r="M910" t="s">
        <v>1232</v>
      </c>
      <c r="N910" t="s">
        <v>1586</v>
      </c>
      <c r="O910" t="s">
        <v>1083</v>
      </c>
      <c r="P910" t="s">
        <v>1084</v>
      </c>
      <c r="Q910" s="11">
        <v>0</v>
      </c>
      <c r="R910" s="11">
        <v>0</v>
      </c>
      <c r="S910" s="11">
        <v>0</v>
      </c>
      <c r="T910" s="11">
        <v>0</v>
      </c>
      <c r="U910" s="11">
        <v>150000000</v>
      </c>
      <c r="V910" s="11">
        <v>0</v>
      </c>
      <c r="W910" s="11">
        <v>150000000</v>
      </c>
      <c r="X910" s="11">
        <v>0</v>
      </c>
      <c r="Y910" s="11">
        <v>0</v>
      </c>
      <c r="Z910" s="11">
        <v>0</v>
      </c>
      <c r="AA910" s="11">
        <v>0</v>
      </c>
      <c r="AB910" s="11">
        <v>0</v>
      </c>
      <c r="AC910" s="11">
        <v>100000000</v>
      </c>
      <c r="AD910" s="11">
        <v>0</v>
      </c>
      <c r="AE910" s="11">
        <v>0</v>
      </c>
      <c r="AF910" s="11">
        <v>0</v>
      </c>
      <c r="AG910" s="11">
        <v>50000000</v>
      </c>
      <c r="AH910" s="11">
        <v>0</v>
      </c>
      <c r="AI910" s="11">
        <v>0</v>
      </c>
      <c r="AJ910" s="11">
        <v>0</v>
      </c>
      <c r="AK910" s="11">
        <v>0</v>
      </c>
      <c r="AL910" s="11">
        <v>150000000</v>
      </c>
      <c r="AM910" s="11">
        <v>0</v>
      </c>
      <c r="AN910" s="11">
        <v>0</v>
      </c>
      <c r="AO9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9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9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0" s="11">
        <f>Table_PBS_SQL_DB2_PBSSQL_PBS_NDP_Tina_CG_QtrlyPerformance_Final[[#This Row],[GOU REL]]+Table_PBS_SQL_DB2_PBSSQL_PBS_NDP_Tina_CG_QtrlyPerformance_Final[[#This Row],[EXT REL]]</f>
        <v>150000000</v>
      </c>
      <c r="AT910" s="11">
        <f>Table_PBS_SQL_DB2_PBSSQL_PBS_NDP_Tina_CG_QtrlyPerformance_Final[[#This Row],[GOU EXP]]+Table_PBS_SQL_DB2_PBSSQL_PBS_NDP_Tina_CG_QtrlyPerformance_Final[[#This Row],[EXT EXP]]</f>
        <v>150000000</v>
      </c>
      <c r="AU910" s="11" t="str">
        <f>IF(Table_PBS_SQL_DB2_PBSSQL_PBS_NDP_Tina_CG_QtrlyPerformance_Final[[#This Row],[Item_Code]]&gt;"300000", "Capital", "Recurrent")</f>
        <v>Recurrent</v>
      </c>
    </row>
    <row r="911" spans="1:47" x14ac:dyDescent="0.25">
      <c r="A911" t="s">
        <v>557</v>
      </c>
      <c r="B911" t="s">
        <v>558</v>
      </c>
      <c r="C911" t="s">
        <v>491</v>
      </c>
      <c r="D911" t="s">
        <v>861</v>
      </c>
      <c r="E911" t="s">
        <v>103</v>
      </c>
      <c r="F911" t="s">
        <v>1904</v>
      </c>
      <c r="G911" t="s">
        <v>75</v>
      </c>
      <c r="H911" t="s">
        <v>1953</v>
      </c>
      <c r="I911" t="s">
        <v>493</v>
      </c>
      <c r="J911" t="s">
        <v>1954</v>
      </c>
      <c r="K911" t="s">
        <v>559</v>
      </c>
      <c r="L911" t="s">
        <v>1955</v>
      </c>
      <c r="M911" t="s">
        <v>866</v>
      </c>
      <c r="N911" t="s">
        <v>867</v>
      </c>
      <c r="O911" t="s">
        <v>934</v>
      </c>
      <c r="P911" t="s">
        <v>935</v>
      </c>
      <c r="Q911" s="11">
        <v>0</v>
      </c>
      <c r="R911" s="11">
        <v>0</v>
      </c>
      <c r="S911" s="11">
        <v>0</v>
      </c>
      <c r="T911" s="11">
        <v>0</v>
      </c>
      <c r="U911" s="11">
        <v>2000000000</v>
      </c>
      <c r="V911" s="11">
        <v>0</v>
      </c>
      <c r="W911" s="11">
        <v>2000000000</v>
      </c>
      <c r="X911" s="11">
        <v>0</v>
      </c>
      <c r="Y911" s="11">
        <v>0</v>
      </c>
      <c r="Z911" s="11">
        <v>0</v>
      </c>
      <c r="AA911" s="11">
        <v>0</v>
      </c>
      <c r="AB911" s="11">
        <v>0</v>
      </c>
      <c r="AC911" s="11">
        <v>2000000000</v>
      </c>
      <c r="AD911" s="11">
        <v>0</v>
      </c>
      <c r="AE911" s="11">
        <v>0</v>
      </c>
      <c r="AF911" s="11">
        <v>0</v>
      </c>
      <c r="AG911" s="11">
        <v>0</v>
      </c>
      <c r="AH911" s="11">
        <v>0</v>
      </c>
      <c r="AI911" s="11">
        <v>0</v>
      </c>
      <c r="AJ911" s="11">
        <v>0</v>
      </c>
      <c r="AK911" s="11">
        <v>0</v>
      </c>
      <c r="AL911" s="11">
        <v>2000000000</v>
      </c>
      <c r="AM911" s="11">
        <v>0</v>
      </c>
      <c r="AN911" s="11">
        <v>0</v>
      </c>
      <c r="AO9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9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2000000000</v>
      </c>
      <c r="AR9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1" s="11">
        <f>Table_PBS_SQL_DB2_PBSSQL_PBS_NDP_Tina_CG_QtrlyPerformance_Final[[#This Row],[GOU REL]]+Table_PBS_SQL_DB2_PBSSQL_PBS_NDP_Tina_CG_QtrlyPerformance_Final[[#This Row],[EXT REL]]</f>
        <v>2000000000</v>
      </c>
      <c r="AT911" s="11">
        <f>Table_PBS_SQL_DB2_PBSSQL_PBS_NDP_Tina_CG_QtrlyPerformance_Final[[#This Row],[GOU EXP]]+Table_PBS_SQL_DB2_PBSSQL_PBS_NDP_Tina_CG_QtrlyPerformance_Final[[#This Row],[EXT EXP]]</f>
        <v>2000000000</v>
      </c>
      <c r="AU911" s="11" t="str">
        <f>IF(Table_PBS_SQL_DB2_PBSSQL_PBS_NDP_Tina_CG_QtrlyPerformance_Final[[#This Row],[Item_Code]]&gt;"300000", "Capital", "Recurrent")</f>
        <v>Capital</v>
      </c>
    </row>
    <row r="912" spans="1:47" x14ac:dyDescent="0.25">
      <c r="A912" t="s">
        <v>557</v>
      </c>
      <c r="B912" t="s">
        <v>558</v>
      </c>
      <c r="C912" t="s">
        <v>491</v>
      </c>
      <c r="D912" t="s">
        <v>861</v>
      </c>
      <c r="E912" t="s">
        <v>103</v>
      </c>
      <c r="F912" t="s">
        <v>1904</v>
      </c>
      <c r="G912" t="s">
        <v>75</v>
      </c>
      <c r="H912" t="s">
        <v>1953</v>
      </c>
      <c r="I912" t="s">
        <v>493</v>
      </c>
      <c r="J912" t="s">
        <v>1954</v>
      </c>
      <c r="K912" t="s">
        <v>559</v>
      </c>
      <c r="L912" t="s">
        <v>1955</v>
      </c>
      <c r="M912" t="s">
        <v>866</v>
      </c>
      <c r="N912" t="s">
        <v>867</v>
      </c>
      <c r="O912" t="s">
        <v>1155</v>
      </c>
      <c r="P912" t="s">
        <v>1156</v>
      </c>
      <c r="Q912" s="11">
        <v>0</v>
      </c>
      <c r="R912" s="11">
        <v>0</v>
      </c>
      <c r="S912" s="11">
        <v>0</v>
      </c>
      <c r="T912" s="11">
        <v>0</v>
      </c>
      <c r="U912" s="11">
        <v>610000000</v>
      </c>
      <c r="V912" s="11">
        <v>0</v>
      </c>
      <c r="W912" s="11">
        <v>610000000</v>
      </c>
      <c r="X912" s="11">
        <v>0</v>
      </c>
      <c r="Y912" s="11">
        <v>0</v>
      </c>
      <c r="Z912" s="11">
        <v>0</v>
      </c>
      <c r="AA912" s="11">
        <v>0</v>
      </c>
      <c r="AB912" s="11">
        <v>0</v>
      </c>
      <c r="AC912" s="11">
        <v>610000000</v>
      </c>
      <c r="AD912" s="11">
        <v>0</v>
      </c>
      <c r="AE912" s="11">
        <v>0</v>
      </c>
      <c r="AF912" s="11">
        <v>0</v>
      </c>
      <c r="AG912" s="11">
        <v>0</v>
      </c>
      <c r="AH912" s="11">
        <v>0</v>
      </c>
      <c r="AI912" s="11">
        <v>0</v>
      </c>
      <c r="AJ912" s="11">
        <v>0</v>
      </c>
      <c r="AK912" s="11">
        <v>0</v>
      </c>
      <c r="AL912" s="11">
        <v>337426600</v>
      </c>
      <c r="AM912" s="11">
        <v>0</v>
      </c>
      <c r="AN912" s="11">
        <v>0</v>
      </c>
      <c r="AO9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610000000</v>
      </c>
      <c r="AP9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337426600</v>
      </c>
      <c r="AR9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2" s="11">
        <f>Table_PBS_SQL_DB2_PBSSQL_PBS_NDP_Tina_CG_QtrlyPerformance_Final[[#This Row],[GOU REL]]+Table_PBS_SQL_DB2_PBSSQL_PBS_NDP_Tina_CG_QtrlyPerformance_Final[[#This Row],[EXT REL]]</f>
        <v>610000000</v>
      </c>
      <c r="AT912" s="11">
        <f>Table_PBS_SQL_DB2_PBSSQL_PBS_NDP_Tina_CG_QtrlyPerformance_Final[[#This Row],[GOU EXP]]+Table_PBS_SQL_DB2_PBSSQL_PBS_NDP_Tina_CG_QtrlyPerformance_Final[[#This Row],[EXT EXP]]</f>
        <v>337426600</v>
      </c>
      <c r="AU912" s="11" t="str">
        <f>IF(Table_PBS_SQL_DB2_PBSSQL_PBS_NDP_Tina_CG_QtrlyPerformance_Final[[#This Row],[Item_Code]]&gt;"300000", "Capital", "Recurrent")</f>
        <v>Capital</v>
      </c>
    </row>
    <row r="913" spans="1:47" x14ac:dyDescent="0.25">
      <c r="A913" t="s">
        <v>339</v>
      </c>
      <c r="B913" t="s">
        <v>340</v>
      </c>
      <c r="C913" t="s">
        <v>293</v>
      </c>
      <c r="D913" t="s">
        <v>1206</v>
      </c>
      <c r="E913" t="s">
        <v>31</v>
      </c>
      <c r="F913" t="s">
        <v>1207</v>
      </c>
      <c r="G913" t="s">
        <v>75</v>
      </c>
      <c r="H913" t="s">
        <v>1956</v>
      </c>
      <c r="I913" t="s">
        <v>493</v>
      </c>
      <c r="J913" t="s">
        <v>1957</v>
      </c>
      <c r="K913" t="s">
        <v>341</v>
      </c>
      <c r="L913" t="s">
        <v>1958</v>
      </c>
      <c r="M913" t="s">
        <v>866</v>
      </c>
      <c r="N913" t="s">
        <v>867</v>
      </c>
      <c r="O913" t="s">
        <v>1542</v>
      </c>
      <c r="P913" t="s">
        <v>1543</v>
      </c>
      <c r="Q913" s="11">
        <v>0</v>
      </c>
      <c r="R913" s="11">
        <v>0</v>
      </c>
      <c r="S913" s="11">
        <v>0</v>
      </c>
      <c r="T913" s="11">
        <v>0</v>
      </c>
      <c r="U913" s="11">
        <v>400000000</v>
      </c>
      <c r="V913" s="11">
        <v>0</v>
      </c>
      <c r="W913" s="11">
        <v>400000000</v>
      </c>
      <c r="X913" s="11">
        <v>0</v>
      </c>
      <c r="Y913" s="11">
        <v>0</v>
      </c>
      <c r="Z913" s="11">
        <v>0</v>
      </c>
      <c r="AA913" s="11">
        <v>0</v>
      </c>
      <c r="AB913" s="11">
        <v>0</v>
      </c>
      <c r="AC913" s="11">
        <v>0</v>
      </c>
      <c r="AD913" s="11">
        <v>0</v>
      </c>
      <c r="AE913" s="11">
        <v>0</v>
      </c>
      <c r="AF913" s="11">
        <v>0</v>
      </c>
      <c r="AG913" s="11">
        <v>0</v>
      </c>
      <c r="AH913" s="11">
        <v>0</v>
      </c>
      <c r="AI913" s="11">
        <v>0</v>
      </c>
      <c r="AJ913" s="11">
        <v>0</v>
      </c>
      <c r="AK913" s="11">
        <v>0</v>
      </c>
      <c r="AL913" s="11">
        <v>0</v>
      </c>
      <c r="AM913" s="11">
        <v>0</v>
      </c>
      <c r="AN913" s="11">
        <v>0</v>
      </c>
      <c r="AO9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3" s="11">
        <f>Table_PBS_SQL_DB2_PBSSQL_PBS_NDP_Tina_CG_QtrlyPerformance_Final[[#This Row],[GOU REL]]+Table_PBS_SQL_DB2_PBSSQL_PBS_NDP_Tina_CG_QtrlyPerformance_Final[[#This Row],[EXT REL]]</f>
        <v>0</v>
      </c>
      <c r="AT913" s="11">
        <f>Table_PBS_SQL_DB2_PBSSQL_PBS_NDP_Tina_CG_QtrlyPerformance_Final[[#This Row],[GOU EXP]]+Table_PBS_SQL_DB2_PBSSQL_PBS_NDP_Tina_CG_QtrlyPerformance_Final[[#This Row],[EXT EXP]]</f>
        <v>0</v>
      </c>
      <c r="AU913" s="11" t="str">
        <f>IF(Table_PBS_SQL_DB2_PBSSQL_PBS_NDP_Tina_CG_QtrlyPerformance_Final[[#This Row],[Item_Code]]&gt;"300000", "Capital", "Recurrent")</f>
        <v>Capital</v>
      </c>
    </row>
    <row r="914" spans="1:47" x14ac:dyDescent="0.25">
      <c r="A914" t="s">
        <v>339</v>
      </c>
      <c r="B914" t="s">
        <v>340</v>
      </c>
      <c r="C914" t="s">
        <v>293</v>
      </c>
      <c r="D914" t="s">
        <v>1206</v>
      </c>
      <c r="E914" t="s">
        <v>31</v>
      </c>
      <c r="F914" t="s">
        <v>1207</v>
      </c>
      <c r="G914" t="s">
        <v>75</v>
      </c>
      <c r="H914" t="s">
        <v>1956</v>
      </c>
      <c r="I914" t="s">
        <v>493</v>
      </c>
      <c r="J914" t="s">
        <v>1957</v>
      </c>
      <c r="K914" t="s">
        <v>341</v>
      </c>
      <c r="L914" t="s">
        <v>1958</v>
      </c>
      <c r="M914" t="s">
        <v>866</v>
      </c>
      <c r="N914" t="s">
        <v>867</v>
      </c>
      <c r="O914" t="s">
        <v>982</v>
      </c>
      <c r="P914" t="s">
        <v>983</v>
      </c>
      <c r="Q914" s="11">
        <v>0</v>
      </c>
      <c r="R914" s="11">
        <v>0</v>
      </c>
      <c r="S914" s="11">
        <v>0</v>
      </c>
      <c r="T914" s="11">
        <v>0</v>
      </c>
      <c r="U914" s="11">
        <v>952918135</v>
      </c>
      <c r="V914" s="11">
        <v>0</v>
      </c>
      <c r="W914" s="11">
        <v>952918135</v>
      </c>
      <c r="X914" s="11">
        <v>0</v>
      </c>
      <c r="Y914" s="11">
        <v>0</v>
      </c>
      <c r="Z914" s="11">
        <v>0</v>
      </c>
      <c r="AA914" s="11">
        <v>0</v>
      </c>
      <c r="AB914" s="11">
        <v>0</v>
      </c>
      <c r="AC914" s="11">
        <v>234306045</v>
      </c>
      <c r="AD914" s="11">
        <v>0</v>
      </c>
      <c r="AE914" s="11">
        <v>0</v>
      </c>
      <c r="AF914" s="11">
        <v>0</v>
      </c>
      <c r="AG914" s="11">
        <v>0</v>
      </c>
      <c r="AH914" s="11">
        <v>88632251</v>
      </c>
      <c r="AI914" s="11">
        <v>0</v>
      </c>
      <c r="AJ914" s="11">
        <v>0</v>
      </c>
      <c r="AK914" s="11">
        <v>190000000</v>
      </c>
      <c r="AL914" s="11">
        <v>335673715</v>
      </c>
      <c r="AM914" s="11">
        <v>0</v>
      </c>
      <c r="AN914" s="11">
        <v>0</v>
      </c>
      <c r="AO9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424306045</v>
      </c>
      <c r="AP9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424305966</v>
      </c>
      <c r="AR9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4" s="11">
        <f>Table_PBS_SQL_DB2_PBSSQL_PBS_NDP_Tina_CG_QtrlyPerformance_Final[[#This Row],[GOU REL]]+Table_PBS_SQL_DB2_PBSSQL_PBS_NDP_Tina_CG_QtrlyPerformance_Final[[#This Row],[EXT REL]]</f>
        <v>424306045</v>
      </c>
      <c r="AT914" s="11">
        <f>Table_PBS_SQL_DB2_PBSSQL_PBS_NDP_Tina_CG_QtrlyPerformance_Final[[#This Row],[GOU EXP]]+Table_PBS_SQL_DB2_PBSSQL_PBS_NDP_Tina_CG_QtrlyPerformance_Final[[#This Row],[EXT EXP]]</f>
        <v>424305966</v>
      </c>
      <c r="AU914" s="11" t="str">
        <f>IF(Table_PBS_SQL_DB2_PBSSQL_PBS_NDP_Tina_CG_QtrlyPerformance_Final[[#This Row],[Item_Code]]&gt;"300000", "Capital", "Recurrent")</f>
        <v>Capital</v>
      </c>
    </row>
    <row r="915" spans="1:47" x14ac:dyDescent="0.25">
      <c r="A915" t="s">
        <v>343</v>
      </c>
      <c r="B915" t="s">
        <v>344</v>
      </c>
      <c r="C915" t="s">
        <v>293</v>
      </c>
      <c r="D915" t="s">
        <v>1206</v>
      </c>
      <c r="E915" t="s">
        <v>75</v>
      </c>
      <c r="F915" t="s">
        <v>1228</v>
      </c>
      <c r="G915" t="s">
        <v>31</v>
      </c>
      <c r="H915" t="s">
        <v>1651</v>
      </c>
      <c r="I915" t="s">
        <v>493</v>
      </c>
      <c r="J915" t="s">
        <v>864</v>
      </c>
      <c r="K915" t="s">
        <v>345</v>
      </c>
      <c r="L915" t="s">
        <v>1652</v>
      </c>
      <c r="M915" t="s">
        <v>866</v>
      </c>
      <c r="N915" t="s">
        <v>867</v>
      </c>
      <c r="O915" t="s">
        <v>934</v>
      </c>
      <c r="P915" t="s">
        <v>935</v>
      </c>
      <c r="Q915" s="11">
        <v>0</v>
      </c>
      <c r="R915" s="11">
        <v>0</v>
      </c>
      <c r="S915" s="11">
        <v>0</v>
      </c>
      <c r="T915" s="11">
        <v>0</v>
      </c>
      <c r="U915" s="11">
        <v>0</v>
      </c>
      <c r="V915" s="11">
        <v>0</v>
      </c>
      <c r="W915" s="11">
        <v>2000000000</v>
      </c>
      <c r="X915" s="11">
        <v>0</v>
      </c>
      <c r="Y915" s="11">
        <v>0</v>
      </c>
      <c r="Z915" s="11">
        <v>0</v>
      </c>
      <c r="AA915" s="11">
        <v>0</v>
      </c>
      <c r="AB915" s="11">
        <v>0</v>
      </c>
      <c r="AC915" s="11">
        <v>0</v>
      </c>
      <c r="AD915" s="11">
        <v>0</v>
      </c>
      <c r="AE915" s="11">
        <v>0</v>
      </c>
      <c r="AF915" s="11">
        <v>0</v>
      </c>
      <c r="AG915" s="11">
        <v>0</v>
      </c>
      <c r="AH915" s="11">
        <v>0</v>
      </c>
      <c r="AI915" s="11">
        <v>0</v>
      </c>
      <c r="AJ915" s="11">
        <v>0</v>
      </c>
      <c r="AK915" s="11">
        <v>2000000000</v>
      </c>
      <c r="AL915" s="11">
        <v>1936491228</v>
      </c>
      <c r="AM915" s="11">
        <v>0</v>
      </c>
      <c r="AN915" s="11">
        <v>0</v>
      </c>
      <c r="AO9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9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1936491228</v>
      </c>
      <c r="AR9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5" s="11">
        <f>Table_PBS_SQL_DB2_PBSSQL_PBS_NDP_Tina_CG_QtrlyPerformance_Final[[#This Row],[GOU REL]]+Table_PBS_SQL_DB2_PBSSQL_PBS_NDP_Tina_CG_QtrlyPerformance_Final[[#This Row],[EXT REL]]</f>
        <v>2000000000</v>
      </c>
      <c r="AT915" s="11">
        <f>Table_PBS_SQL_DB2_PBSSQL_PBS_NDP_Tina_CG_QtrlyPerformance_Final[[#This Row],[GOU EXP]]+Table_PBS_SQL_DB2_PBSSQL_PBS_NDP_Tina_CG_QtrlyPerformance_Final[[#This Row],[EXT EXP]]</f>
        <v>1936491228</v>
      </c>
      <c r="AU915" s="11" t="str">
        <f>IF(Table_PBS_SQL_DB2_PBSSQL_PBS_NDP_Tina_CG_QtrlyPerformance_Final[[#This Row],[Item_Code]]&gt;"300000", "Capital", "Recurrent")</f>
        <v>Capital</v>
      </c>
    </row>
    <row r="916" spans="1:47" x14ac:dyDescent="0.25">
      <c r="A916" t="s">
        <v>570</v>
      </c>
      <c r="B916" t="s">
        <v>1661</v>
      </c>
      <c r="C916" t="s">
        <v>491</v>
      </c>
      <c r="D916" t="s">
        <v>861</v>
      </c>
      <c r="E916" t="s">
        <v>31</v>
      </c>
      <c r="F916" t="s">
        <v>862</v>
      </c>
      <c r="G916" t="s">
        <v>75</v>
      </c>
      <c r="H916" t="s">
        <v>881</v>
      </c>
      <c r="I916" t="s">
        <v>493</v>
      </c>
      <c r="J916" t="s">
        <v>1662</v>
      </c>
      <c r="K916" t="s">
        <v>572</v>
      </c>
      <c r="L916" t="s">
        <v>1663</v>
      </c>
      <c r="M916" t="s">
        <v>866</v>
      </c>
      <c r="N916" t="s">
        <v>867</v>
      </c>
      <c r="O916" t="s">
        <v>1734</v>
      </c>
      <c r="P916" t="s">
        <v>1735</v>
      </c>
      <c r="Q916" s="11">
        <v>0</v>
      </c>
      <c r="R916" s="11">
        <v>0</v>
      </c>
      <c r="S916" s="11">
        <v>0</v>
      </c>
      <c r="T916" s="11">
        <v>0</v>
      </c>
      <c r="U916" s="11">
        <v>420000000</v>
      </c>
      <c r="V916" s="11">
        <v>0</v>
      </c>
      <c r="W916" s="11">
        <v>420000000</v>
      </c>
      <c r="X916" s="11">
        <v>0</v>
      </c>
      <c r="Y916" s="11">
        <v>0</v>
      </c>
      <c r="Z916" s="11">
        <v>0</v>
      </c>
      <c r="AA916" s="11">
        <v>0</v>
      </c>
      <c r="AB916" s="11">
        <v>0</v>
      </c>
      <c r="AC916" s="11">
        <v>409371200</v>
      </c>
      <c r="AD916" s="11">
        <v>0</v>
      </c>
      <c r="AE916" s="11">
        <v>0</v>
      </c>
      <c r="AF916" s="11">
        <v>0</v>
      </c>
      <c r="AG916" s="11">
        <v>10000000</v>
      </c>
      <c r="AH916" s="11">
        <v>0</v>
      </c>
      <c r="AI916" s="11">
        <v>0</v>
      </c>
      <c r="AJ916" s="11">
        <v>0</v>
      </c>
      <c r="AK916" s="11">
        <v>0</v>
      </c>
      <c r="AL916" s="11">
        <v>419370542</v>
      </c>
      <c r="AM916" s="11">
        <v>0</v>
      </c>
      <c r="AN916" s="11">
        <v>0</v>
      </c>
      <c r="AO9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419371200</v>
      </c>
      <c r="AP9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419370542</v>
      </c>
      <c r="AR9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6" s="11">
        <f>Table_PBS_SQL_DB2_PBSSQL_PBS_NDP_Tina_CG_QtrlyPerformance_Final[[#This Row],[GOU REL]]+Table_PBS_SQL_DB2_PBSSQL_PBS_NDP_Tina_CG_QtrlyPerformance_Final[[#This Row],[EXT REL]]</f>
        <v>419371200</v>
      </c>
      <c r="AT916" s="11">
        <f>Table_PBS_SQL_DB2_PBSSQL_PBS_NDP_Tina_CG_QtrlyPerformance_Final[[#This Row],[GOU EXP]]+Table_PBS_SQL_DB2_PBSSQL_PBS_NDP_Tina_CG_QtrlyPerformance_Final[[#This Row],[EXT EXP]]</f>
        <v>419370542</v>
      </c>
      <c r="AU916" s="11" t="str">
        <f>IF(Table_PBS_SQL_DB2_PBSSQL_PBS_NDP_Tina_CG_QtrlyPerformance_Final[[#This Row],[Item_Code]]&gt;"300000", "Capital", "Recurrent")</f>
        <v>Capital</v>
      </c>
    </row>
    <row r="917" spans="1:47" x14ac:dyDescent="0.25">
      <c r="A917" t="s">
        <v>570</v>
      </c>
      <c r="B917" t="s">
        <v>1661</v>
      </c>
      <c r="C917" t="s">
        <v>491</v>
      </c>
      <c r="D917" t="s">
        <v>861</v>
      </c>
      <c r="E917" t="s">
        <v>31</v>
      </c>
      <c r="F917" t="s">
        <v>862</v>
      </c>
      <c r="G917" t="s">
        <v>75</v>
      </c>
      <c r="H917" t="s">
        <v>881</v>
      </c>
      <c r="I917" t="s">
        <v>493</v>
      </c>
      <c r="J917" t="s">
        <v>1662</v>
      </c>
      <c r="K917" t="s">
        <v>572</v>
      </c>
      <c r="L917" t="s">
        <v>1663</v>
      </c>
      <c r="M917" t="s">
        <v>866</v>
      </c>
      <c r="N917" t="s">
        <v>867</v>
      </c>
      <c r="O917" t="s">
        <v>1746</v>
      </c>
      <c r="P917" t="s">
        <v>1747</v>
      </c>
      <c r="Q917" s="11">
        <v>0</v>
      </c>
      <c r="R917" s="11">
        <v>0</v>
      </c>
      <c r="S917" s="11">
        <v>0</v>
      </c>
      <c r="T917" s="11">
        <v>0</v>
      </c>
      <c r="U917" s="11">
        <v>198000000</v>
      </c>
      <c r="V917" s="11">
        <v>0</v>
      </c>
      <c r="W917" s="11">
        <v>198000000</v>
      </c>
      <c r="X917" s="11">
        <v>0</v>
      </c>
      <c r="Y917" s="11">
        <v>0</v>
      </c>
      <c r="Z917" s="11">
        <v>0</v>
      </c>
      <c r="AA917" s="11">
        <v>0</v>
      </c>
      <c r="AB917" s="11">
        <v>0</v>
      </c>
      <c r="AC917" s="11">
        <v>0</v>
      </c>
      <c r="AD917" s="11">
        <v>0</v>
      </c>
      <c r="AE917" s="11">
        <v>0</v>
      </c>
      <c r="AF917" s="11">
        <v>0</v>
      </c>
      <c r="AG917" s="11">
        <v>198000000</v>
      </c>
      <c r="AH917" s="11">
        <v>49747489</v>
      </c>
      <c r="AI917" s="11">
        <v>0</v>
      </c>
      <c r="AJ917" s="11">
        <v>0</v>
      </c>
      <c r="AK917" s="11">
        <v>0</v>
      </c>
      <c r="AL917" s="11">
        <v>148252511</v>
      </c>
      <c r="AM917" s="11">
        <v>0</v>
      </c>
      <c r="AN917" s="11">
        <v>0</v>
      </c>
      <c r="AO9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198000000</v>
      </c>
      <c r="AP9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198000000</v>
      </c>
      <c r="AR9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7" s="11">
        <f>Table_PBS_SQL_DB2_PBSSQL_PBS_NDP_Tina_CG_QtrlyPerformance_Final[[#This Row],[GOU REL]]+Table_PBS_SQL_DB2_PBSSQL_PBS_NDP_Tina_CG_QtrlyPerformance_Final[[#This Row],[EXT REL]]</f>
        <v>198000000</v>
      </c>
      <c r="AT917" s="11">
        <f>Table_PBS_SQL_DB2_PBSSQL_PBS_NDP_Tina_CG_QtrlyPerformance_Final[[#This Row],[GOU EXP]]+Table_PBS_SQL_DB2_PBSSQL_PBS_NDP_Tina_CG_QtrlyPerformance_Final[[#This Row],[EXT EXP]]</f>
        <v>198000000</v>
      </c>
      <c r="AU917" s="11" t="str">
        <f>IF(Table_PBS_SQL_DB2_PBSSQL_PBS_NDP_Tina_CG_QtrlyPerformance_Final[[#This Row],[Item_Code]]&gt;"300000", "Capital", "Recurrent")</f>
        <v>Capital</v>
      </c>
    </row>
    <row r="918" spans="1:47" x14ac:dyDescent="0.25">
      <c r="A918" t="s">
        <v>570</v>
      </c>
      <c r="B918" t="s">
        <v>1661</v>
      </c>
      <c r="C918" t="s">
        <v>491</v>
      </c>
      <c r="D918" t="s">
        <v>861</v>
      </c>
      <c r="E918" t="s">
        <v>31</v>
      </c>
      <c r="F918" t="s">
        <v>862</v>
      </c>
      <c r="G918" t="s">
        <v>75</v>
      </c>
      <c r="H918" t="s">
        <v>881</v>
      </c>
      <c r="I918" t="s">
        <v>493</v>
      </c>
      <c r="J918" t="s">
        <v>1662</v>
      </c>
      <c r="K918" t="s">
        <v>572</v>
      </c>
      <c r="L918" t="s">
        <v>1663</v>
      </c>
      <c r="M918" t="s">
        <v>866</v>
      </c>
      <c r="N918" t="s">
        <v>867</v>
      </c>
      <c r="O918" t="s">
        <v>1959</v>
      </c>
      <c r="P918" t="s">
        <v>1960</v>
      </c>
      <c r="Q918" s="11">
        <v>0</v>
      </c>
      <c r="R918" s="11">
        <v>0</v>
      </c>
      <c r="S918" s="11">
        <v>0</v>
      </c>
      <c r="T918" s="11">
        <v>0</v>
      </c>
      <c r="U918" s="11">
        <v>180000000</v>
      </c>
      <c r="V918" s="11">
        <v>0</v>
      </c>
      <c r="W918" s="11">
        <v>180000000</v>
      </c>
      <c r="X918" s="11">
        <v>0</v>
      </c>
      <c r="Y918" s="11">
        <v>0</v>
      </c>
      <c r="Z918" s="11">
        <v>0</v>
      </c>
      <c r="AA918" s="11">
        <v>0</v>
      </c>
      <c r="AB918" s="11">
        <v>0</v>
      </c>
      <c r="AC918" s="11">
        <v>180000000</v>
      </c>
      <c r="AD918" s="11">
        <v>0</v>
      </c>
      <c r="AE918" s="11">
        <v>0</v>
      </c>
      <c r="AF918" s="11">
        <v>0</v>
      </c>
      <c r="AG918" s="11">
        <v>0</v>
      </c>
      <c r="AH918" s="11">
        <v>0</v>
      </c>
      <c r="AI918" s="11">
        <v>0</v>
      </c>
      <c r="AJ918" s="11">
        <v>0</v>
      </c>
      <c r="AK918" s="11">
        <v>0</v>
      </c>
      <c r="AL918" s="11">
        <v>180000000</v>
      </c>
      <c r="AM918" s="11">
        <v>0</v>
      </c>
      <c r="AN918" s="11">
        <v>0</v>
      </c>
      <c r="AO9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9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9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8" s="11">
        <f>Table_PBS_SQL_DB2_PBSSQL_PBS_NDP_Tina_CG_QtrlyPerformance_Final[[#This Row],[GOU REL]]+Table_PBS_SQL_DB2_PBSSQL_PBS_NDP_Tina_CG_QtrlyPerformance_Final[[#This Row],[EXT REL]]</f>
        <v>180000000</v>
      </c>
      <c r="AT918" s="11">
        <f>Table_PBS_SQL_DB2_PBSSQL_PBS_NDP_Tina_CG_QtrlyPerformance_Final[[#This Row],[GOU EXP]]+Table_PBS_SQL_DB2_PBSSQL_PBS_NDP_Tina_CG_QtrlyPerformance_Final[[#This Row],[EXT EXP]]</f>
        <v>180000000</v>
      </c>
      <c r="AU918" s="11" t="str">
        <f>IF(Table_PBS_SQL_DB2_PBSSQL_PBS_NDP_Tina_CG_QtrlyPerformance_Final[[#This Row],[Item_Code]]&gt;"300000", "Capital", "Recurrent")</f>
        <v>Capital</v>
      </c>
    </row>
    <row r="919" spans="1:47" x14ac:dyDescent="0.25">
      <c r="A919" t="s">
        <v>186</v>
      </c>
      <c r="B919" t="s">
        <v>1664</v>
      </c>
      <c r="C919" t="s">
        <v>97</v>
      </c>
      <c r="D919" t="s">
        <v>1665</v>
      </c>
      <c r="E919" t="s">
        <v>31</v>
      </c>
      <c r="F919" t="s">
        <v>1666</v>
      </c>
      <c r="G919" t="s">
        <v>31</v>
      </c>
      <c r="H919" t="s">
        <v>1667</v>
      </c>
      <c r="I919" t="s">
        <v>499</v>
      </c>
      <c r="J919" t="s">
        <v>1668</v>
      </c>
      <c r="K919" t="s">
        <v>1669</v>
      </c>
      <c r="L919" t="s">
        <v>1670</v>
      </c>
      <c r="M919" t="s">
        <v>1671</v>
      </c>
      <c r="N919" t="s">
        <v>1672</v>
      </c>
      <c r="O919" t="s">
        <v>1343</v>
      </c>
      <c r="P919" t="s">
        <v>1344</v>
      </c>
      <c r="Q919" s="11">
        <v>0</v>
      </c>
      <c r="R919" s="11">
        <v>0</v>
      </c>
      <c r="S919" s="11">
        <v>0</v>
      </c>
      <c r="T919" s="11">
        <v>0</v>
      </c>
      <c r="U919" s="11">
        <v>59250624191</v>
      </c>
      <c r="V919" s="11">
        <v>0</v>
      </c>
      <c r="W919" s="11">
        <v>8000000000</v>
      </c>
      <c r="X919" s="11">
        <v>51250624191</v>
      </c>
      <c r="Y919" s="11">
        <v>0</v>
      </c>
      <c r="Z919" s="11">
        <v>0</v>
      </c>
      <c r="AA919" s="11">
        <v>0</v>
      </c>
      <c r="AB919" s="11">
        <v>0</v>
      </c>
      <c r="AC919" s="11">
        <v>380000000</v>
      </c>
      <c r="AD919" s="11">
        <v>0</v>
      </c>
      <c r="AE919" s="11">
        <v>0</v>
      </c>
      <c r="AF919" s="11">
        <v>0</v>
      </c>
      <c r="AG919" s="11">
        <v>1033536000</v>
      </c>
      <c r="AH919" s="11">
        <v>0</v>
      </c>
      <c r="AI919" s="11">
        <v>0</v>
      </c>
      <c r="AJ919" s="11">
        <v>0</v>
      </c>
      <c r="AK919" s="11">
        <v>0</v>
      </c>
      <c r="AL919" s="11">
        <v>1413536000</v>
      </c>
      <c r="AM919" s="11">
        <v>0</v>
      </c>
      <c r="AN919" s="11">
        <v>0</v>
      </c>
      <c r="AO9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1413536000</v>
      </c>
      <c r="AP9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1413536000</v>
      </c>
      <c r="AR9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19" s="11">
        <f>Table_PBS_SQL_DB2_PBSSQL_PBS_NDP_Tina_CG_QtrlyPerformance_Final[[#This Row],[GOU REL]]+Table_PBS_SQL_DB2_PBSSQL_PBS_NDP_Tina_CG_QtrlyPerformance_Final[[#This Row],[EXT REL]]</f>
        <v>1413536000</v>
      </c>
      <c r="AT919" s="11">
        <f>Table_PBS_SQL_DB2_PBSSQL_PBS_NDP_Tina_CG_QtrlyPerformance_Final[[#This Row],[GOU EXP]]+Table_PBS_SQL_DB2_PBSSQL_PBS_NDP_Tina_CG_QtrlyPerformance_Final[[#This Row],[EXT EXP]]</f>
        <v>1413536000</v>
      </c>
      <c r="AU919" s="11" t="str">
        <f>IF(Table_PBS_SQL_DB2_PBSSQL_PBS_NDP_Tina_CG_QtrlyPerformance_Final[[#This Row],[Item_Code]]&gt;"300000", "Capital", "Recurrent")</f>
        <v>Capital</v>
      </c>
    </row>
    <row r="920" spans="1:47" x14ac:dyDescent="0.25">
      <c r="A920" t="s">
        <v>91</v>
      </c>
      <c r="B920" t="s">
        <v>1674</v>
      </c>
      <c r="C920" t="s">
        <v>87</v>
      </c>
      <c r="D920" t="s">
        <v>1320</v>
      </c>
      <c r="E920" t="s">
        <v>31</v>
      </c>
      <c r="F920" t="s">
        <v>1321</v>
      </c>
      <c r="G920" t="s">
        <v>75</v>
      </c>
      <c r="H920" t="s">
        <v>881</v>
      </c>
      <c r="I920" t="s">
        <v>467</v>
      </c>
      <c r="J920" t="s">
        <v>1961</v>
      </c>
      <c r="K920" t="s">
        <v>93</v>
      </c>
      <c r="L920" t="s">
        <v>1676</v>
      </c>
      <c r="M920" t="s">
        <v>1498</v>
      </c>
      <c r="N920" t="s">
        <v>1499</v>
      </c>
      <c r="O920" t="s">
        <v>1215</v>
      </c>
      <c r="P920" t="s">
        <v>1216</v>
      </c>
      <c r="Q920" s="11">
        <v>0</v>
      </c>
      <c r="R920" s="11">
        <v>0</v>
      </c>
      <c r="S920" s="11">
        <v>0</v>
      </c>
      <c r="T920" s="11">
        <v>0</v>
      </c>
      <c r="U920" s="11">
        <v>0</v>
      </c>
      <c r="V920" s="11">
        <v>0</v>
      </c>
      <c r="W920" s="11">
        <v>3200000000</v>
      </c>
      <c r="X920" s="11">
        <v>0</v>
      </c>
      <c r="Y920" s="11">
        <v>0</v>
      </c>
      <c r="Z920" s="11">
        <v>0</v>
      </c>
      <c r="AA920" s="11">
        <v>0</v>
      </c>
      <c r="AB920" s="11">
        <v>0</v>
      </c>
      <c r="AC920" s="11">
        <v>1149863599</v>
      </c>
      <c r="AD920" s="11">
        <v>13817243</v>
      </c>
      <c r="AE920" s="11">
        <v>0</v>
      </c>
      <c r="AF920" s="11">
        <v>0</v>
      </c>
      <c r="AG920" s="11">
        <v>2050136401</v>
      </c>
      <c r="AH920" s="11">
        <v>2625927336</v>
      </c>
      <c r="AI920" s="11">
        <v>0</v>
      </c>
      <c r="AJ920" s="11">
        <v>0</v>
      </c>
      <c r="AK920" s="11">
        <v>0</v>
      </c>
      <c r="AL920" s="11">
        <v>423596845</v>
      </c>
      <c r="AM920" s="11">
        <v>0</v>
      </c>
      <c r="AN920" s="11">
        <v>0</v>
      </c>
      <c r="AO9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3200000000</v>
      </c>
      <c r="AP9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3063341424</v>
      </c>
      <c r="AR9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0" s="11">
        <f>Table_PBS_SQL_DB2_PBSSQL_PBS_NDP_Tina_CG_QtrlyPerformance_Final[[#This Row],[GOU REL]]+Table_PBS_SQL_DB2_PBSSQL_PBS_NDP_Tina_CG_QtrlyPerformance_Final[[#This Row],[EXT REL]]</f>
        <v>3200000000</v>
      </c>
      <c r="AT920" s="11">
        <f>Table_PBS_SQL_DB2_PBSSQL_PBS_NDP_Tina_CG_QtrlyPerformance_Final[[#This Row],[GOU EXP]]+Table_PBS_SQL_DB2_PBSSQL_PBS_NDP_Tina_CG_QtrlyPerformance_Final[[#This Row],[EXT EXP]]</f>
        <v>3063341424</v>
      </c>
      <c r="AU920" s="11" t="str">
        <f>IF(Table_PBS_SQL_DB2_PBSSQL_PBS_NDP_Tina_CG_QtrlyPerformance_Final[[#This Row],[Item_Code]]&gt;"300000", "Capital", "Recurrent")</f>
        <v>Capital</v>
      </c>
    </row>
    <row r="921" spans="1:47" x14ac:dyDescent="0.25">
      <c r="A921" t="s">
        <v>59</v>
      </c>
      <c r="B921" t="s">
        <v>1677</v>
      </c>
      <c r="C921" t="s">
        <v>31</v>
      </c>
      <c r="D921" t="s">
        <v>1031</v>
      </c>
      <c r="E921" t="s">
        <v>75</v>
      </c>
      <c r="F921" t="s">
        <v>1042</v>
      </c>
      <c r="G921" t="s">
        <v>31</v>
      </c>
      <c r="H921" t="s">
        <v>1678</v>
      </c>
      <c r="I921" t="s">
        <v>511</v>
      </c>
      <c r="J921" t="s">
        <v>1679</v>
      </c>
      <c r="K921" t="s">
        <v>61</v>
      </c>
      <c r="L921" t="s">
        <v>1680</v>
      </c>
      <c r="M921" t="s">
        <v>866</v>
      </c>
      <c r="N921" t="s">
        <v>867</v>
      </c>
      <c r="O921" t="s">
        <v>934</v>
      </c>
      <c r="P921" t="s">
        <v>935</v>
      </c>
      <c r="Q921" s="11">
        <v>0</v>
      </c>
      <c r="R921" s="11">
        <v>0</v>
      </c>
      <c r="S921" s="11">
        <v>0</v>
      </c>
      <c r="T921" s="11">
        <v>0</v>
      </c>
      <c r="U921" s="11">
        <v>5981200000</v>
      </c>
      <c r="V921" s="11">
        <v>0</v>
      </c>
      <c r="W921" s="11">
        <v>5981200000</v>
      </c>
      <c r="X921" s="11">
        <v>0</v>
      </c>
      <c r="Y921" s="11">
        <v>0</v>
      </c>
      <c r="Z921" s="11">
        <v>0</v>
      </c>
      <c r="AA921" s="11">
        <v>0</v>
      </c>
      <c r="AB921" s="11">
        <v>0</v>
      </c>
      <c r="AC921" s="11">
        <v>1894360000</v>
      </c>
      <c r="AD921" s="11">
        <v>0</v>
      </c>
      <c r="AE921" s="11">
        <v>0</v>
      </c>
      <c r="AF921" s="11">
        <v>0</v>
      </c>
      <c r="AG921" s="11">
        <v>4086840000</v>
      </c>
      <c r="AH921" s="11">
        <v>0</v>
      </c>
      <c r="AI921" s="11">
        <v>0</v>
      </c>
      <c r="AJ921" s="11">
        <v>0</v>
      </c>
      <c r="AK921" s="11">
        <v>0</v>
      </c>
      <c r="AL921" s="11">
        <v>5981200000</v>
      </c>
      <c r="AM921" s="11">
        <v>0</v>
      </c>
      <c r="AN921" s="11">
        <v>0</v>
      </c>
      <c r="AO9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5981200000</v>
      </c>
      <c r="AP9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5981200000</v>
      </c>
      <c r="AR9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1" s="11">
        <f>Table_PBS_SQL_DB2_PBSSQL_PBS_NDP_Tina_CG_QtrlyPerformance_Final[[#This Row],[GOU REL]]+Table_PBS_SQL_DB2_PBSSQL_PBS_NDP_Tina_CG_QtrlyPerformance_Final[[#This Row],[EXT REL]]</f>
        <v>5981200000</v>
      </c>
      <c r="AT921" s="11">
        <f>Table_PBS_SQL_DB2_PBSSQL_PBS_NDP_Tina_CG_QtrlyPerformance_Final[[#This Row],[GOU EXP]]+Table_PBS_SQL_DB2_PBSSQL_PBS_NDP_Tina_CG_QtrlyPerformance_Final[[#This Row],[EXT EXP]]</f>
        <v>5981200000</v>
      </c>
      <c r="AU921" s="11" t="str">
        <f>IF(Table_PBS_SQL_DB2_PBSSQL_PBS_NDP_Tina_CG_QtrlyPerformance_Final[[#This Row],[Item_Code]]&gt;"300000", "Capital", "Recurrent")</f>
        <v>Capital</v>
      </c>
    </row>
    <row r="922" spans="1:47" x14ac:dyDescent="0.25">
      <c r="A922" t="s">
        <v>59</v>
      </c>
      <c r="B922" t="s">
        <v>1677</v>
      </c>
      <c r="C922" t="s">
        <v>31</v>
      </c>
      <c r="D922" t="s">
        <v>1031</v>
      </c>
      <c r="E922" t="s">
        <v>75</v>
      </c>
      <c r="F922" t="s">
        <v>1042</v>
      </c>
      <c r="G922" t="s">
        <v>31</v>
      </c>
      <c r="H922" t="s">
        <v>1678</v>
      </c>
      <c r="I922" t="s">
        <v>511</v>
      </c>
      <c r="J922" t="s">
        <v>1679</v>
      </c>
      <c r="K922" t="s">
        <v>61</v>
      </c>
      <c r="L922" t="s">
        <v>1680</v>
      </c>
      <c r="M922" t="s">
        <v>1681</v>
      </c>
      <c r="N922" t="s">
        <v>1682</v>
      </c>
      <c r="O922" t="s">
        <v>1118</v>
      </c>
      <c r="P922" t="s">
        <v>1119</v>
      </c>
      <c r="Q922" s="11">
        <v>0</v>
      </c>
      <c r="R922" s="11">
        <v>0</v>
      </c>
      <c r="S922" s="11">
        <v>0</v>
      </c>
      <c r="T922" s="11">
        <v>0</v>
      </c>
      <c r="U922" s="11">
        <v>60000000</v>
      </c>
      <c r="V922" s="11">
        <v>0</v>
      </c>
      <c r="W922" s="11">
        <v>60000000</v>
      </c>
      <c r="X922" s="11">
        <v>0</v>
      </c>
      <c r="Y922" s="11">
        <v>0</v>
      </c>
      <c r="Z922" s="11">
        <v>0</v>
      </c>
      <c r="AA922" s="11">
        <v>0</v>
      </c>
      <c r="AB922" s="11">
        <v>0</v>
      </c>
      <c r="AC922" s="11">
        <v>0</v>
      </c>
      <c r="AD922" s="11">
        <v>0</v>
      </c>
      <c r="AE922" s="11">
        <v>0</v>
      </c>
      <c r="AF922" s="11">
        <v>0</v>
      </c>
      <c r="AG922" s="11">
        <v>60000000</v>
      </c>
      <c r="AH922" s="11">
        <v>38147500</v>
      </c>
      <c r="AI922" s="11">
        <v>0</v>
      </c>
      <c r="AJ922" s="11">
        <v>0</v>
      </c>
      <c r="AK922" s="11">
        <v>0</v>
      </c>
      <c r="AL922" s="11">
        <v>21852500</v>
      </c>
      <c r="AM922" s="11">
        <v>0</v>
      </c>
      <c r="AN922" s="11">
        <v>0</v>
      </c>
      <c r="AO9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9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9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2" s="11">
        <f>Table_PBS_SQL_DB2_PBSSQL_PBS_NDP_Tina_CG_QtrlyPerformance_Final[[#This Row],[GOU REL]]+Table_PBS_SQL_DB2_PBSSQL_PBS_NDP_Tina_CG_QtrlyPerformance_Final[[#This Row],[EXT REL]]</f>
        <v>60000000</v>
      </c>
      <c r="AT922" s="11">
        <f>Table_PBS_SQL_DB2_PBSSQL_PBS_NDP_Tina_CG_QtrlyPerformance_Final[[#This Row],[GOU EXP]]+Table_PBS_SQL_DB2_PBSSQL_PBS_NDP_Tina_CG_QtrlyPerformance_Final[[#This Row],[EXT EXP]]</f>
        <v>60000000</v>
      </c>
      <c r="AU922" s="11" t="str">
        <f>IF(Table_PBS_SQL_DB2_PBSSQL_PBS_NDP_Tina_CG_QtrlyPerformance_Final[[#This Row],[Item_Code]]&gt;"300000", "Capital", "Recurrent")</f>
        <v>Recurrent</v>
      </c>
    </row>
    <row r="923" spans="1:47" x14ac:dyDescent="0.25">
      <c r="A923" t="s">
        <v>49</v>
      </c>
      <c r="B923" t="s">
        <v>1400</v>
      </c>
      <c r="C923" t="s">
        <v>293</v>
      </c>
      <c r="D923" t="s">
        <v>1206</v>
      </c>
      <c r="E923" t="s">
        <v>75</v>
      </c>
      <c r="F923" t="s">
        <v>1228</v>
      </c>
      <c r="G923" t="s">
        <v>87</v>
      </c>
      <c r="H923" t="s">
        <v>1401</v>
      </c>
      <c r="I923" t="s">
        <v>467</v>
      </c>
      <c r="J923" t="s">
        <v>1474</v>
      </c>
      <c r="K923" t="s">
        <v>1477</v>
      </c>
      <c r="L923" t="s">
        <v>1478</v>
      </c>
      <c r="M923" t="s">
        <v>866</v>
      </c>
      <c r="N923" t="s">
        <v>867</v>
      </c>
      <c r="O923" t="s">
        <v>1064</v>
      </c>
      <c r="P923" t="s">
        <v>1065</v>
      </c>
      <c r="Q923" s="11">
        <v>0</v>
      </c>
      <c r="R923" s="11">
        <v>0</v>
      </c>
      <c r="S923" s="11">
        <v>0</v>
      </c>
      <c r="T923" s="11">
        <v>0</v>
      </c>
      <c r="U923" s="11">
        <v>76000000</v>
      </c>
      <c r="V923" s="11">
        <v>0</v>
      </c>
      <c r="W923" s="11">
        <v>76000000</v>
      </c>
      <c r="X923" s="11">
        <v>0</v>
      </c>
      <c r="Y923" s="11">
        <v>0</v>
      </c>
      <c r="Z923" s="11">
        <v>0</v>
      </c>
      <c r="AA923" s="11">
        <v>0</v>
      </c>
      <c r="AB923" s="11">
        <v>0</v>
      </c>
      <c r="AC923" s="11">
        <v>19000000</v>
      </c>
      <c r="AD923" s="11">
        <v>19000000</v>
      </c>
      <c r="AE923" s="11">
        <v>0</v>
      </c>
      <c r="AF923" s="11">
        <v>0</v>
      </c>
      <c r="AG923" s="11">
        <v>19000000</v>
      </c>
      <c r="AH923" s="11">
        <v>19000000</v>
      </c>
      <c r="AI923" s="11">
        <v>0</v>
      </c>
      <c r="AJ923" s="11">
        <v>0</v>
      </c>
      <c r="AK923" s="11">
        <v>38000000</v>
      </c>
      <c r="AL923" s="11">
        <v>38000000</v>
      </c>
      <c r="AM923" s="11">
        <v>0</v>
      </c>
      <c r="AN923" s="11">
        <v>0</v>
      </c>
      <c r="AO9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76000000</v>
      </c>
      <c r="AP9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76000000</v>
      </c>
      <c r="AR9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3" s="11">
        <f>Table_PBS_SQL_DB2_PBSSQL_PBS_NDP_Tina_CG_QtrlyPerformance_Final[[#This Row],[GOU REL]]+Table_PBS_SQL_DB2_PBSSQL_PBS_NDP_Tina_CG_QtrlyPerformance_Final[[#This Row],[EXT REL]]</f>
        <v>76000000</v>
      </c>
      <c r="AT923" s="11">
        <f>Table_PBS_SQL_DB2_PBSSQL_PBS_NDP_Tina_CG_QtrlyPerformance_Final[[#This Row],[GOU EXP]]+Table_PBS_SQL_DB2_PBSSQL_PBS_NDP_Tina_CG_QtrlyPerformance_Final[[#This Row],[EXT EXP]]</f>
        <v>76000000</v>
      </c>
      <c r="AU923" s="11" t="str">
        <f>IF(Table_PBS_SQL_DB2_PBSSQL_PBS_NDP_Tina_CG_QtrlyPerformance_Final[[#This Row],[Item_Code]]&gt;"300000", "Capital", "Recurrent")</f>
        <v>Recurrent</v>
      </c>
    </row>
    <row r="924" spans="1:47" x14ac:dyDescent="0.25">
      <c r="A924" t="s">
        <v>49</v>
      </c>
      <c r="B924" t="s">
        <v>1400</v>
      </c>
      <c r="C924" t="s">
        <v>293</v>
      </c>
      <c r="D924" t="s">
        <v>1206</v>
      </c>
      <c r="E924" t="s">
        <v>75</v>
      </c>
      <c r="F924" t="s">
        <v>1228</v>
      </c>
      <c r="G924" t="s">
        <v>87</v>
      </c>
      <c r="H924" t="s">
        <v>1401</v>
      </c>
      <c r="I924" t="s">
        <v>467</v>
      </c>
      <c r="J924" t="s">
        <v>1474</v>
      </c>
      <c r="K924" t="s">
        <v>1477</v>
      </c>
      <c r="L924" t="s">
        <v>1478</v>
      </c>
      <c r="M924" t="s">
        <v>866</v>
      </c>
      <c r="N924" t="s">
        <v>867</v>
      </c>
      <c r="O924" t="s">
        <v>1118</v>
      </c>
      <c r="P924" t="s">
        <v>1119</v>
      </c>
      <c r="Q924" s="11">
        <v>0</v>
      </c>
      <c r="R924" s="11">
        <v>0</v>
      </c>
      <c r="S924" s="11">
        <v>0</v>
      </c>
      <c r="T924" s="11">
        <v>0</v>
      </c>
      <c r="U924" s="11">
        <v>8000000</v>
      </c>
      <c r="V924" s="11">
        <v>0</v>
      </c>
      <c r="W924" s="11">
        <v>8000000</v>
      </c>
      <c r="X924" s="11">
        <v>0</v>
      </c>
      <c r="Y924" s="11">
        <v>0</v>
      </c>
      <c r="Z924" s="11">
        <v>0</v>
      </c>
      <c r="AA924" s="11">
        <v>0</v>
      </c>
      <c r="AB924" s="11">
        <v>0</v>
      </c>
      <c r="AC924" s="11">
        <v>2000000</v>
      </c>
      <c r="AD924" s="11">
        <v>2000000</v>
      </c>
      <c r="AE924" s="11">
        <v>0</v>
      </c>
      <c r="AF924" s="11">
        <v>0</v>
      </c>
      <c r="AG924" s="11">
        <v>2000000</v>
      </c>
      <c r="AH924" s="11">
        <v>2000000</v>
      </c>
      <c r="AI924" s="11">
        <v>0</v>
      </c>
      <c r="AJ924" s="11">
        <v>0</v>
      </c>
      <c r="AK924" s="11">
        <v>4000000</v>
      </c>
      <c r="AL924" s="11">
        <v>4000000</v>
      </c>
      <c r="AM924" s="11">
        <v>0</v>
      </c>
      <c r="AN924" s="11">
        <v>0</v>
      </c>
      <c r="AO9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9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9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4" s="11">
        <f>Table_PBS_SQL_DB2_PBSSQL_PBS_NDP_Tina_CG_QtrlyPerformance_Final[[#This Row],[GOU REL]]+Table_PBS_SQL_DB2_PBSSQL_PBS_NDP_Tina_CG_QtrlyPerformance_Final[[#This Row],[EXT REL]]</f>
        <v>8000000</v>
      </c>
      <c r="AT924" s="11">
        <f>Table_PBS_SQL_DB2_PBSSQL_PBS_NDP_Tina_CG_QtrlyPerformance_Final[[#This Row],[GOU EXP]]+Table_PBS_SQL_DB2_PBSSQL_PBS_NDP_Tina_CG_QtrlyPerformance_Final[[#This Row],[EXT EXP]]</f>
        <v>8000000</v>
      </c>
      <c r="AU924" s="11" t="str">
        <f>IF(Table_PBS_SQL_DB2_PBSSQL_PBS_NDP_Tina_CG_QtrlyPerformance_Final[[#This Row],[Item_Code]]&gt;"300000", "Capital", "Recurrent")</f>
        <v>Recurrent</v>
      </c>
    </row>
    <row r="925" spans="1:47" x14ac:dyDescent="0.25">
      <c r="A925" t="s">
        <v>49</v>
      </c>
      <c r="B925" t="s">
        <v>1400</v>
      </c>
      <c r="C925" t="s">
        <v>293</v>
      </c>
      <c r="D925" t="s">
        <v>1206</v>
      </c>
      <c r="E925" t="s">
        <v>75</v>
      </c>
      <c r="F925" t="s">
        <v>1228</v>
      </c>
      <c r="G925" t="s">
        <v>87</v>
      </c>
      <c r="H925" t="s">
        <v>1401</v>
      </c>
      <c r="I925" t="s">
        <v>467</v>
      </c>
      <c r="J925" t="s">
        <v>1474</v>
      </c>
      <c r="K925" t="s">
        <v>1477</v>
      </c>
      <c r="L925" t="s">
        <v>1478</v>
      </c>
      <c r="M925" t="s">
        <v>866</v>
      </c>
      <c r="N925" t="s">
        <v>867</v>
      </c>
      <c r="O925" t="s">
        <v>1011</v>
      </c>
      <c r="P925" t="s">
        <v>1012</v>
      </c>
      <c r="Q925" s="11">
        <v>0</v>
      </c>
      <c r="R925" s="11">
        <v>0</v>
      </c>
      <c r="S925" s="11">
        <v>0</v>
      </c>
      <c r="T925" s="11">
        <v>0</v>
      </c>
      <c r="U925" s="11">
        <v>26000000</v>
      </c>
      <c r="V925" s="11">
        <v>0</v>
      </c>
      <c r="W925" s="11">
        <v>26000000</v>
      </c>
      <c r="X925" s="11">
        <v>0</v>
      </c>
      <c r="Y925" s="11">
        <v>0</v>
      </c>
      <c r="Z925" s="11">
        <v>0</v>
      </c>
      <c r="AA925" s="11">
        <v>0</v>
      </c>
      <c r="AB925" s="11">
        <v>0</v>
      </c>
      <c r="AC925" s="11">
        <v>6500000</v>
      </c>
      <c r="AD925" s="11">
        <v>6500000</v>
      </c>
      <c r="AE925" s="11">
        <v>0</v>
      </c>
      <c r="AF925" s="11">
        <v>0</v>
      </c>
      <c r="AG925" s="11">
        <v>6500000</v>
      </c>
      <c r="AH925" s="11">
        <v>6500000</v>
      </c>
      <c r="AI925" s="11">
        <v>0</v>
      </c>
      <c r="AJ925" s="11">
        <v>0</v>
      </c>
      <c r="AK925" s="11">
        <v>13000000</v>
      </c>
      <c r="AL925" s="11">
        <v>13000000</v>
      </c>
      <c r="AM925" s="11">
        <v>0</v>
      </c>
      <c r="AN925" s="11">
        <v>0</v>
      </c>
      <c r="AO9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26000000</v>
      </c>
      <c r="AP9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26000000</v>
      </c>
      <c r="AR9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5" s="11">
        <f>Table_PBS_SQL_DB2_PBSSQL_PBS_NDP_Tina_CG_QtrlyPerformance_Final[[#This Row],[GOU REL]]+Table_PBS_SQL_DB2_PBSSQL_PBS_NDP_Tina_CG_QtrlyPerformance_Final[[#This Row],[EXT REL]]</f>
        <v>26000000</v>
      </c>
      <c r="AT925" s="11">
        <f>Table_PBS_SQL_DB2_PBSSQL_PBS_NDP_Tina_CG_QtrlyPerformance_Final[[#This Row],[GOU EXP]]+Table_PBS_SQL_DB2_PBSSQL_PBS_NDP_Tina_CG_QtrlyPerformance_Final[[#This Row],[EXT EXP]]</f>
        <v>26000000</v>
      </c>
      <c r="AU925" s="11" t="str">
        <f>IF(Table_PBS_SQL_DB2_PBSSQL_PBS_NDP_Tina_CG_QtrlyPerformance_Final[[#This Row],[Item_Code]]&gt;"300000", "Capital", "Recurrent")</f>
        <v>Recurrent</v>
      </c>
    </row>
    <row r="926" spans="1:47" x14ac:dyDescent="0.25">
      <c r="A926" t="s">
        <v>49</v>
      </c>
      <c r="B926" t="s">
        <v>1400</v>
      </c>
      <c r="C926" t="s">
        <v>293</v>
      </c>
      <c r="D926" t="s">
        <v>1206</v>
      </c>
      <c r="E926" t="s">
        <v>75</v>
      </c>
      <c r="F926" t="s">
        <v>1228</v>
      </c>
      <c r="G926" t="s">
        <v>87</v>
      </c>
      <c r="H926" t="s">
        <v>1401</v>
      </c>
      <c r="I926" t="s">
        <v>467</v>
      </c>
      <c r="J926" t="s">
        <v>1474</v>
      </c>
      <c r="K926" t="s">
        <v>1477</v>
      </c>
      <c r="L926" t="s">
        <v>1478</v>
      </c>
      <c r="M926" t="s">
        <v>866</v>
      </c>
      <c r="N926" t="s">
        <v>867</v>
      </c>
      <c r="O926" t="s">
        <v>1122</v>
      </c>
      <c r="P926" t="s">
        <v>1123</v>
      </c>
      <c r="Q926" s="11">
        <v>0</v>
      </c>
      <c r="R926" s="11">
        <v>0</v>
      </c>
      <c r="S926" s="11">
        <v>0</v>
      </c>
      <c r="T926" s="11">
        <v>0</v>
      </c>
      <c r="U926" s="11">
        <v>16000000</v>
      </c>
      <c r="V926" s="11">
        <v>0</v>
      </c>
      <c r="W926" s="11">
        <v>16000000</v>
      </c>
      <c r="X926" s="11">
        <v>0</v>
      </c>
      <c r="Y926" s="11">
        <v>0</v>
      </c>
      <c r="Z926" s="11">
        <v>0</v>
      </c>
      <c r="AA926" s="11">
        <v>0</v>
      </c>
      <c r="AB926" s="11">
        <v>0</v>
      </c>
      <c r="AC926" s="11">
        <v>4000000</v>
      </c>
      <c r="AD926" s="11">
        <v>4000000</v>
      </c>
      <c r="AE926" s="11">
        <v>0</v>
      </c>
      <c r="AF926" s="11">
        <v>0</v>
      </c>
      <c r="AG926" s="11">
        <v>4000000</v>
      </c>
      <c r="AH926" s="11">
        <v>4000000</v>
      </c>
      <c r="AI926" s="11">
        <v>0</v>
      </c>
      <c r="AJ926" s="11">
        <v>0</v>
      </c>
      <c r="AK926" s="11">
        <v>8000000</v>
      </c>
      <c r="AL926" s="11">
        <v>8000000</v>
      </c>
      <c r="AM926" s="11">
        <v>0</v>
      </c>
      <c r="AN926" s="11">
        <v>0</v>
      </c>
      <c r="AO9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9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v>
      </c>
      <c r="AR9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6" s="11">
        <f>Table_PBS_SQL_DB2_PBSSQL_PBS_NDP_Tina_CG_QtrlyPerformance_Final[[#This Row],[GOU REL]]+Table_PBS_SQL_DB2_PBSSQL_PBS_NDP_Tina_CG_QtrlyPerformance_Final[[#This Row],[EXT REL]]</f>
        <v>16000000</v>
      </c>
      <c r="AT926" s="11">
        <f>Table_PBS_SQL_DB2_PBSSQL_PBS_NDP_Tina_CG_QtrlyPerformance_Final[[#This Row],[GOU EXP]]+Table_PBS_SQL_DB2_PBSSQL_PBS_NDP_Tina_CG_QtrlyPerformance_Final[[#This Row],[EXT EXP]]</f>
        <v>16000000</v>
      </c>
      <c r="AU926" s="11" t="str">
        <f>IF(Table_PBS_SQL_DB2_PBSSQL_PBS_NDP_Tina_CG_QtrlyPerformance_Final[[#This Row],[Item_Code]]&gt;"300000", "Capital", "Recurrent")</f>
        <v>Recurrent</v>
      </c>
    </row>
    <row r="927" spans="1:47" x14ac:dyDescent="0.25">
      <c r="A927" t="s">
        <v>49</v>
      </c>
      <c r="B927" t="s">
        <v>1400</v>
      </c>
      <c r="C927" t="s">
        <v>293</v>
      </c>
      <c r="D927" t="s">
        <v>1206</v>
      </c>
      <c r="E927" t="s">
        <v>75</v>
      </c>
      <c r="F927" t="s">
        <v>1228</v>
      </c>
      <c r="G927" t="s">
        <v>87</v>
      </c>
      <c r="H927" t="s">
        <v>1401</v>
      </c>
      <c r="I927" t="s">
        <v>467</v>
      </c>
      <c r="J927" t="s">
        <v>1474</v>
      </c>
      <c r="K927" t="s">
        <v>1477</v>
      </c>
      <c r="L927" t="s">
        <v>1478</v>
      </c>
      <c r="M927" t="s">
        <v>866</v>
      </c>
      <c r="N927" t="s">
        <v>867</v>
      </c>
      <c r="O927" t="s">
        <v>922</v>
      </c>
      <c r="P927" t="s">
        <v>923</v>
      </c>
      <c r="Q927" s="11">
        <v>0</v>
      </c>
      <c r="R927" s="11">
        <v>0</v>
      </c>
      <c r="S927" s="11">
        <v>0</v>
      </c>
      <c r="T927" s="11">
        <v>0</v>
      </c>
      <c r="U927" s="11">
        <v>106000000</v>
      </c>
      <c r="V927" s="11">
        <v>0</v>
      </c>
      <c r="W927" s="11">
        <v>106000000</v>
      </c>
      <c r="X927" s="11">
        <v>0</v>
      </c>
      <c r="Y927" s="11">
        <v>0</v>
      </c>
      <c r="Z927" s="11">
        <v>0</v>
      </c>
      <c r="AA927" s="11">
        <v>0</v>
      </c>
      <c r="AB927" s="11">
        <v>0</v>
      </c>
      <c r="AC927" s="11">
        <v>26500000</v>
      </c>
      <c r="AD927" s="11">
        <v>26500000</v>
      </c>
      <c r="AE927" s="11">
        <v>0</v>
      </c>
      <c r="AF927" s="11">
        <v>0</v>
      </c>
      <c r="AG927" s="11">
        <v>26500000</v>
      </c>
      <c r="AH927" s="11">
        <v>26500000</v>
      </c>
      <c r="AI927" s="11">
        <v>0</v>
      </c>
      <c r="AJ927" s="11">
        <v>0</v>
      </c>
      <c r="AK927" s="11">
        <v>53000000</v>
      </c>
      <c r="AL927" s="11">
        <v>53000000</v>
      </c>
      <c r="AM927" s="11">
        <v>0</v>
      </c>
      <c r="AN927" s="11">
        <v>0</v>
      </c>
      <c r="AO9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106000000</v>
      </c>
      <c r="AP9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106000000</v>
      </c>
      <c r="AR9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7" s="11">
        <f>Table_PBS_SQL_DB2_PBSSQL_PBS_NDP_Tina_CG_QtrlyPerformance_Final[[#This Row],[GOU REL]]+Table_PBS_SQL_DB2_PBSSQL_PBS_NDP_Tina_CG_QtrlyPerformance_Final[[#This Row],[EXT REL]]</f>
        <v>106000000</v>
      </c>
      <c r="AT927" s="11">
        <f>Table_PBS_SQL_DB2_PBSSQL_PBS_NDP_Tina_CG_QtrlyPerformance_Final[[#This Row],[GOU EXP]]+Table_PBS_SQL_DB2_PBSSQL_PBS_NDP_Tina_CG_QtrlyPerformance_Final[[#This Row],[EXT EXP]]</f>
        <v>106000000</v>
      </c>
      <c r="AU927" s="11" t="str">
        <f>IF(Table_PBS_SQL_DB2_PBSSQL_PBS_NDP_Tina_CG_QtrlyPerformance_Final[[#This Row],[Item_Code]]&gt;"300000", "Capital", "Recurrent")</f>
        <v>Recurrent</v>
      </c>
    </row>
    <row r="928" spans="1:47" x14ac:dyDescent="0.25">
      <c r="A928" t="s">
        <v>49</v>
      </c>
      <c r="B928" t="s">
        <v>1400</v>
      </c>
      <c r="C928" t="s">
        <v>293</v>
      </c>
      <c r="D928" t="s">
        <v>1206</v>
      </c>
      <c r="E928" t="s">
        <v>75</v>
      </c>
      <c r="F928" t="s">
        <v>1228</v>
      </c>
      <c r="G928" t="s">
        <v>87</v>
      </c>
      <c r="H928" t="s">
        <v>1401</v>
      </c>
      <c r="I928" t="s">
        <v>467</v>
      </c>
      <c r="J928" t="s">
        <v>1474</v>
      </c>
      <c r="K928" t="s">
        <v>1477</v>
      </c>
      <c r="L928" t="s">
        <v>1478</v>
      </c>
      <c r="M928" t="s">
        <v>1044</v>
      </c>
      <c r="N928" t="s">
        <v>1045</v>
      </c>
      <c r="O928" t="s">
        <v>922</v>
      </c>
      <c r="P928" t="s">
        <v>923</v>
      </c>
      <c r="Q928" s="11">
        <v>0</v>
      </c>
      <c r="R928" s="11">
        <v>0</v>
      </c>
      <c r="S928" s="11">
        <v>0</v>
      </c>
      <c r="T928" s="11">
        <v>0</v>
      </c>
      <c r="U928" s="11">
        <v>106000000</v>
      </c>
      <c r="V928" s="11">
        <v>0</v>
      </c>
      <c r="W928" s="11">
        <v>106000000</v>
      </c>
      <c r="X928" s="11">
        <v>0</v>
      </c>
      <c r="Y928" s="11">
        <v>0</v>
      </c>
      <c r="Z928" s="11">
        <v>0</v>
      </c>
      <c r="AA928" s="11">
        <v>0</v>
      </c>
      <c r="AB928" s="11">
        <v>0</v>
      </c>
      <c r="AC928" s="11">
        <v>26500000</v>
      </c>
      <c r="AD928" s="11">
        <v>26500000</v>
      </c>
      <c r="AE928" s="11">
        <v>0</v>
      </c>
      <c r="AF928" s="11">
        <v>0</v>
      </c>
      <c r="AG928" s="11">
        <v>26500000</v>
      </c>
      <c r="AH928" s="11">
        <v>26500000</v>
      </c>
      <c r="AI928" s="11">
        <v>0</v>
      </c>
      <c r="AJ928" s="11">
        <v>0</v>
      </c>
      <c r="AK928" s="11">
        <v>53000000</v>
      </c>
      <c r="AL928" s="11">
        <v>53000000</v>
      </c>
      <c r="AM928" s="11">
        <v>0</v>
      </c>
      <c r="AN928" s="11">
        <v>0</v>
      </c>
      <c r="AO9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106000000</v>
      </c>
      <c r="AP9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106000000</v>
      </c>
      <c r="AR9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8" s="11">
        <f>Table_PBS_SQL_DB2_PBSSQL_PBS_NDP_Tina_CG_QtrlyPerformance_Final[[#This Row],[GOU REL]]+Table_PBS_SQL_DB2_PBSSQL_PBS_NDP_Tina_CG_QtrlyPerformance_Final[[#This Row],[EXT REL]]</f>
        <v>106000000</v>
      </c>
      <c r="AT928" s="11">
        <f>Table_PBS_SQL_DB2_PBSSQL_PBS_NDP_Tina_CG_QtrlyPerformance_Final[[#This Row],[GOU EXP]]+Table_PBS_SQL_DB2_PBSSQL_PBS_NDP_Tina_CG_QtrlyPerformance_Final[[#This Row],[EXT EXP]]</f>
        <v>106000000</v>
      </c>
      <c r="AU928" s="11" t="str">
        <f>IF(Table_PBS_SQL_DB2_PBSSQL_PBS_NDP_Tina_CG_QtrlyPerformance_Final[[#This Row],[Item_Code]]&gt;"300000", "Capital", "Recurrent")</f>
        <v>Recurrent</v>
      </c>
    </row>
    <row r="929" spans="1:47" x14ac:dyDescent="0.25">
      <c r="A929" t="s">
        <v>49</v>
      </c>
      <c r="B929" t="s">
        <v>1400</v>
      </c>
      <c r="C929" t="s">
        <v>293</v>
      </c>
      <c r="D929" t="s">
        <v>1206</v>
      </c>
      <c r="E929" t="s">
        <v>75</v>
      </c>
      <c r="F929" t="s">
        <v>1228</v>
      </c>
      <c r="G929" t="s">
        <v>87</v>
      </c>
      <c r="H929" t="s">
        <v>1401</v>
      </c>
      <c r="I929" t="s">
        <v>467</v>
      </c>
      <c r="J929" t="s">
        <v>1474</v>
      </c>
      <c r="K929" t="s">
        <v>1481</v>
      </c>
      <c r="L929" t="s">
        <v>1482</v>
      </c>
      <c r="M929" t="s">
        <v>866</v>
      </c>
      <c r="N929" t="s">
        <v>867</v>
      </c>
      <c r="O929" t="s">
        <v>1076</v>
      </c>
      <c r="P929" t="s">
        <v>1077</v>
      </c>
      <c r="Q929" s="11">
        <v>0</v>
      </c>
      <c r="R929" s="11">
        <v>0</v>
      </c>
      <c r="S929" s="11">
        <v>0</v>
      </c>
      <c r="T929" s="11">
        <v>0</v>
      </c>
      <c r="U929" s="11">
        <v>2000000</v>
      </c>
      <c r="V929" s="11">
        <v>0</v>
      </c>
      <c r="W929" s="11">
        <v>2000000</v>
      </c>
      <c r="X929" s="11">
        <v>0</v>
      </c>
      <c r="Y929" s="11">
        <v>0</v>
      </c>
      <c r="Z929" s="11">
        <v>0</v>
      </c>
      <c r="AA929" s="11">
        <v>0</v>
      </c>
      <c r="AB929" s="11">
        <v>0</v>
      </c>
      <c r="AC929" s="11">
        <v>0</v>
      </c>
      <c r="AD929" s="11">
        <v>0</v>
      </c>
      <c r="AE929" s="11">
        <v>0</v>
      </c>
      <c r="AF929" s="11">
        <v>0</v>
      </c>
      <c r="AG929" s="11">
        <v>0</v>
      </c>
      <c r="AH929" s="11">
        <v>0</v>
      </c>
      <c r="AI929" s="11">
        <v>0</v>
      </c>
      <c r="AJ929" s="11">
        <v>0</v>
      </c>
      <c r="AK929" s="11">
        <v>0</v>
      </c>
      <c r="AL929" s="11">
        <v>0</v>
      </c>
      <c r="AM929" s="11">
        <v>0</v>
      </c>
      <c r="AN929" s="11">
        <v>0</v>
      </c>
      <c r="AO9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29" s="11">
        <f>Table_PBS_SQL_DB2_PBSSQL_PBS_NDP_Tina_CG_QtrlyPerformance_Final[[#This Row],[GOU REL]]+Table_PBS_SQL_DB2_PBSSQL_PBS_NDP_Tina_CG_QtrlyPerformance_Final[[#This Row],[EXT REL]]</f>
        <v>0</v>
      </c>
      <c r="AT929" s="11">
        <f>Table_PBS_SQL_DB2_PBSSQL_PBS_NDP_Tina_CG_QtrlyPerformance_Final[[#This Row],[GOU EXP]]+Table_PBS_SQL_DB2_PBSSQL_PBS_NDP_Tina_CG_QtrlyPerformance_Final[[#This Row],[EXT EXP]]</f>
        <v>0</v>
      </c>
      <c r="AU929" s="11" t="str">
        <f>IF(Table_PBS_SQL_DB2_PBSSQL_PBS_NDP_Tina_CG_QtrlyPerformance_Final[[#This Row],[Item_Code]]&gt;"300000", "Capital", "Recurrent")</f>
        <v>Recurrent</v>
      </c>
    </row>
    <row r="930" spans="1:47" x14ac:dyDescent="0.25">
      <c r="A930" t="s">
        <v>49</v>
      </c>
      <c r="B930" t="s">
        <v>1400</v>
      </c>
      <c r="C930" t="s">
        <v>293</v>
      </c>
      <c r="D930" t="s">
        <v>1206</v>
      </c>
      <c r="E930" t="s">
        <v>75</v>
      </c>
      <c r="F930" t="s">
        <v>1228</v>
      </c>
      <c r="G930" t="s">
        <v>87</v>
      </c>
      <c r="H930" t="s">
        <v>1401</v>
      </c>
      <c r="I930" t="s">
        <v>467</v>
      </c>
      <c r="J930" t="s">
        <v>1474</v>
      </c>
      <c r="K930" t="s">
        <v>1481</v>
      </c>
      <c r="L930" t="s">
        <v>1482</v>
      </c>
      <c r="M930" t="s">
        <v>866</v>
      </c>
      <c r="N930" t="s">
        <v>867</v>
      </c>
      <c r="O930" t="s">
        <v>1005</v>
      </c>
      <c r="P930" t="s">
        <v>1006</v>
      </c>
      <c r="Q930" s="11">
        <v>0</v>
      </c>
      <c r="R930" s="11">
        <v>0</v>
      </c>
      <c r="S930" s="11">
        <v>0</v>
      </c>
      <c r="T930" s="11">
        <v>0</v>
      </c>
      <c r="U930" s="11">
        <v>110000000</v>
      </c>
      <c r="V930" s="11">
        <v>0</v>
      </c>
      <c r="W930" s="11">
        <v>110000000</v>
      </c>
      <c r="X930" s="11">
        <v>0</v>
      </c>
      <c r="Y930" s="11">
        <v>0</v>
      </c>
      <c r="Z930" s="11">
        <v>0</v>
      </c>
      <c r="AA930" s="11">
        <v>0</v>
      </c>
      <c r="AB930" s="11">
        <v>0</v>
      </c>
      <c r="AC930" s="11">
        <v>27500000</v>
      </c>
      <c r="AD930" s="11">
        <v>27500000</v>
      </c>
      <c r="AE930" s="11">
        <v>0</v>
      </c>
      <c r="AF930" s="11">
        <v>0</v>
      </c>
      <c r="AG930" s="11">
        <v>27500000</v>
      </c>
      <c r="AH930" s="11">
        <v>27500000</v>
      </c>
      <c r="AI930" s="11">
        <v>0</v>
      </c>
      <c r="AJ930" s="11">
        <v>0</v>
      </c>
      <c r="AK930" s="11">
        <v>55000000</v>
      </c>
      <c r="AL930" s="11">
        <v>55000000</v>
      </c>
      <c r="AM930" s="11">
        <v>0</v>
      </c>
      <c r="AN930" s="11">
        <v>0</v>
      </c>
      <c r="AO9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9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9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0" s="11">
        <f>Table_PBS_SQL_DB2_PBSSQL_PBS_NDP_Tina_CG_QtrlyPerformance_Final[[#This Row],[GOU REL]]+Table_PBS_SQL_DB2_PBSSQL_PBS_NDP_Tina_CG_QtrlyPerformance_Final[[#This Row],[EXT REL]]</f>
        <v>110000000</v>
      </c>
      <c r="AT930" s="11">
        <f>Table_PBS_SQL_DB2_PBSSQL_PBS_NDP_Tina_CG_QtrlyPerformance_Final[[#This Row],[GOU EXP]]+Table_PBS_SQL_DB2_PBSSQL_PBS_NDP_Tina_CG_QtrlyPerformance_Final[[#This Row],[EXT EXP]]</f>
        <v>110000000</v>
      </c>
      <c r="AU930" s="11" t="str">
        <f>IF(Table_PBS_SQL_DB2_PBSSQL_PBS_NDP_Tina_CG_QtrlyPerformance_Final[[#This Row],[Item_Code]]&gt;"300000", "Capital", "Recurrent")</f>
        <v>Recurrent</v>
      </c>
    </row>
    <row r="931" spans="1:47" x14ac:dyDescent="0.25">
      <c r="A931" t="s">
        <v>49</v>
      </c>
      <c r="B931" t="s">
        <v>1400</v>
      </c>
      <c r="C931" t="s">
        <v>293</v>
      </c>
      <c r="D931" t="s">
        <v>1206</v>
      </c>
      <c r="E931" t="s">
        <v>75</v>
      </c>
      <c r="F931" t="s">
        <v>1228</v>
      </c>
      <c r="G931" t="s">
        <v>87</v>
      </c>
      <c r="H931" t="s">
        <v>1401</v>
      </c>
      <c r="I931" t="s">
        <v>467</v>
      </c>
      <c r="J931" t="s">
        <v>1474</v>
      </c>
      <c r="K931" t="s">
        <v>1481</v>
      </c>
      <c r="L931" t="s">
        <v>1482</v>
      </c>
      <c r="M931" t="s">
        <v>866</v>
      </c>
      <c r="N931" t="s">
        <v>867</v>
      </c>
      <c r="O931" t="s">
        <v>969</v>
      </c>
      <c r="P931" t="s">
        <v>970</v>
      </c>
      <c r="Q931" s="11">
        <v>0</v>
      </c>
      <c r="R931" s="11">
        <v>0</v>
      </c>
      <c r="S931" s="11">
        <v>0</v>
      </c>
      <c r="T931" s="11">
        <v>0</v>
      </c>
      <c r="U931" s="11">
        <v>12000000</v>
      </c>
      <c r="V931" s="11">
        <v>0</v>
      </c>
      <c r="W931" s="11">
        <v>12000000</v>
      </c>
      <c r="X931" s="11">
        <v>0</v>
      </c>
      <c r="Y931" s="11">
        <v>0</v>
      </c>
      <c r="Z931" s="11">
        <v>0</v>
      </c>
      <c r="AA931" s="11">
        <v>0</v>
      </c>
      <c r="AB931" s="11">
        <v>0</v>
      </c>
      <c r="AC931" s="11">
        <v>3000000</v>
      </c>
      <c r="AD931" s="11">
        <v>3000000</v>
      </c>
      <c r="AE931" s="11">
        <v>0</v>
      </c>
      <c r="AF931" s="11">
        <v>0</v>
      </c>
      <c r="AG931" s="11">
        <v>3000000</v>
      </c>
      <c r="AH931" s="11">
        <v>3000000</v>
      </c>
      <c r="AI931" s="11">
        <v>0</v>
      </c>
      <c r="AJ931" s="11">
        <v>0</v>
      </c>
      <c r="AK931" s="11">
        <v>6000000</v>
      </c>
      <c r="AL931" s="11">
        <v>6000000</v>
      </c>
      <c r="AM931" s="11">
        <v>0</v>
      </c>
      <c r="AN931" s="11">
        <v>0</v>
      </c>
      <c r="AO9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9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9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1" s="11">
        <f>Table_PBS_SQL_DB2_PBSSQL_PBS_NDP_Tina_CG_QtrlyPerformance_Final[[#This Row],[GOU REL]]+Table_PBS_SQL_DB2_PBSSQL_PBS_NDP_Tina_CG_QtrlyPerformance_Final[[#This Row],[EXT REL]]</f>
        <v>12000000</v>
      </c>
      <c r="AT931" s="11">
        <f>Table_PBS_SQL_DB2_PBSSQL_PBS_NDP_Tina_CG_QtrlyPerformance_Final[[#This Row],[GOU EXP]]+Table_PBS_SQL_DB2_PBSSQL_PBS_NDP_Tina_CG_QtrlyPerformance_Final[[#This Row],[EXT EXP]]</f>
        <v>12000000</v>
      </c>
      <c r="AU931" s="11" t="str">
        <f>IF(Table_PBS_SQL_DB2_PBSSQL_PBS_NDP_Tina_CG_QtrlyPerformance_Final[[#This Row],[Item_Code]]&gt;"300000", "Capital", "Recurrent")</f>
        <v>Recurrent</v>
      </c>
    </row>
    <row r="932" spans="1:47" x14ac:dyDescent="0.25">
      <c r="A932" t="s">
        <v>49</v>
      </c>
      <c r="B932" t="s">
        <v>1400</v>
      </c>
      <c r="C932" t="s">
        <v>293</v>
      </c>
      <c r="D932" t="s">
        <v>1206</v>
      </c>
      <c r="E932" t="s">
        <v>75</v>
      </c>
      <c r="F932" t="s">
        <v>1228</v>
      </c>
      <c r="G932" t="s">
        <v>87</v>
      </c>
      <c r="H932" t="s">
        <v>1401</v>
      </c>
      <c r="I932" t="s">
        <v>467</v>
      </c>
      <c r="J932" t="s">
        <v>1474</v>
      </c>
      <c r="K932" t="s">
        <v>1481</v>
      </c>
      <c r="L932" t="s">
        <v>1482</v>
      </c>
      <c r="M932" t="s">
        <v>1044</v>
      </c>
      <c r="N932" t="s">
        <v>1045</v>
      </c>
      <c r="O932" t="s">
        <v>1062</v>
      </c>
      <c r="P932" t="s">
        <v>1063</v>
      </c>
      <c r="Q932" s="11">
        <v>0</v>
      </c>
      <c r="R932" s="11">
        <v>0</v>
      </c>
      <c r="S932" s="11">
        <v>0</v>
      </c>
      <c r="T932" s="11">
        <v>0</v>
      </c>
      <c r="U932" s="11">
        <v>76772272</v>
      </c>
      <c r="V932" s="11">
        <v>0</v>
      </c>
      <c r="W932" s="11">
        <v>76772272</v>
      </c>
      <c r="X932" s="11">
        <v>0</v>
      </c>
      <c r="Y932" s="11">
        <v>19193000</v>
      </c>
      <c r="Z932" s="11">
        <v>19193000</v>
      </c>
      <c r="AA932" s="11">
        <v>0</v>
      </c>
      <c r="AB932" s="11">
        <v>0</v>
      </c>
      <c r="AC932" s="11">
        <v>19193000</v>
      </c>
      <c r="AD932" s="11">
        <v>19193000</v>
      </c>
      <c r="AE932" s="11">
        <v>0</v>
      </c>
      <c r="AF932" s="11">
        <v>0</v>
      </c>
      <c r="AG932" s="11">
        <v>19193000</v>
      </c>
      <c r="AH932" s="11">
        <v>21525165</v>
      </c>
      <c r="AI932" s="11">
        <v>0</v>
      </c>
      <c r="AJ932" s="11">
        <v>0</v>
      </c>
      <c r="AK932" s="11">
        <v>19193000</v>
      </c>
      <c r="AL932" s="11">
        <v>36053835</v>
      </c>
      <c r="AM932" s="11">
        <v>0</v>
      </c>
      <c r="AN932" s="11">
        <v>0</v>
      </c>
      <c r="AO9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76772000</v>
      </c>
      <c r="AP9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95965000</v>
      </c>
      <c r="AR9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2" s="11">
        <f>Table_PBS_SQL_DB2_PBSSQL_PBS_NDP_Tina_CG_QtrlyPerformance_Final[[#This Row],[GOU REL]]+Table_PBS_SQL_DB2_PBSSQL_PBS_NDP_Tina_CG_QtrlyPerformance_Final[[#This Row],[EXT REL]]</f>
        <v>76772000</v>
      </c>
      <c r="AT932" s="11">
        <f>Table_PBS_SQL_DB2_PBSSQL_PBS_NDP_Tina_CG_QtrlyPerformance_Final[[#This Row],[GOU EXP]]+Table_PBS_SQL_DB2_PBSSQL_PBS_NDP_Tina_CG_QtrlyPerformance_Final[[#This Row],[EXT EXP]]</f>
        <v>95965000</v>
      </c>
      <c r="AU932" s="11" t="str">
        <f>IF(Table_PBS_SQL_DB2_PBSSQL_PBS_NDP_Tina_CG_QtrlyPerformance_Final[[#This Row],[Item_Code]]&gt;"300000", "Capital", "Recurrent")</f>
        <v>Recurrent</v>
      </c>
    </row>
    <row r="933" spans="1:47" x14ac:dyDescent="0.25">
      <c r="A933" t="s">
        <v>49</v>
      </c>
      <c r="B933" t="s">
        <v>1400</v>
      </c>
      <c r="C933" t="s">
        <v>293</v>
      </c>
      <c r="D933" t="s">
        <v>1206</v>
      </c>
      <c r="E933" t="s">
        <v>75</v>
      </c>
      <c r="F933" t="s">
        <v>1228</v>
      </c>
      <c r="G933" t="s">
        <v>87</v>
      </c>
      <c r="H933" t="s">
        <v>1401</v>
      </c>
      <c r="I933" t="s">
        <v>467</v>
      </c>
      <c r="J933" t="s">
        <v>1474</v>
      </c>
      <c r="K933" t="s">
        <v>1467</v>
      </c>
      <c r="L933" t="s">
        <v>1468</v>
      </c>
      <c r="M933" t="s">
        <v>866</v>
      </c>
      <c r="N933" t="s">
        <v>867</v>
      </c>
      <c r="O933" t="s">
        <v>1011</v>
      </c>
      <c r="P933" t="s">
        <v>1012</v>
      </c>
      <c r="Q933" s="11">
        <v>0</v>
      </c>
      <c r="R933" s="11">
        <v>0</v>
      </c>
      <c r="S933" s="11">
        <v>0</v>
      </c>
      <c r="T933" s="11">
        <v>0</v>
      </c>
      <c r="U933" s="11">
        <v>140000000</v>
      </c>
      <c r="V933" s="11">
        <v>0</v>
      </c>
      <c r="W933" s="11">
        <v>40000000</v>
      </c>
      <c r="X933" s="11">
        <v>100000000</v>
      </c>
      <c r="Y933" s="11">
        <v>0</v>
      </c>
      <c r="Z933" s="11">
        <v>0</v>
      </c>
      <c r="AA933" s="11">
        <v>0</v>
      </c>
      <c r="AB933" s="11">
        <v>0</v>
      </c>
      <c r="AC933" s="11">
        <v>10000000</v>
      </c>
      <c r="AD933" s="11">
        <v>0</v>
      </c>
      <c r="AE933" s="11">
        <v>0</v>
      </c>
      <c r="AF933" s="11">
        <v>0</v>
      </c>
      <c r="AG933" s="11">
        <v>10000000</v>
      </c>
      <c r="AH933" s="11">
        <v>10000000</v>
      </c>
      <c r="AI933" s="11">
        <v>0</v>
      </c>
      <c r="AJ933" s="11">
        <v>0</v>
      </c>
      <c r="AK933" s="11">
        <v>20000000</v>
      </c>
      <c r="AL933" s="11">
        <v>30000000</v>
      </c>
      <c r="AM933" s="11">
        <v>0</v>
      </c>
      <c r="AN933" s="11">
        <v>0</v>
      </c>
      <c r="AO9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9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9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3" s="11">
        <f>Table_PBS_SQL_DB2_PBSSQL_PBS_NDP_Tina_CG_QtrlyPerformance_Final[[#This Row],[GOU REL]]+Table_PBS_SQL_DB2_PBSSQL_PBS_NDP_Tina_CG_QtrlyPerformance_Final[[#This Row],[EXT REL]]</f>
        <v>40000000</v>
      </c>
      <c r="AT933" s="11">
        <f>Table_PBS_SQL_DB2_PBSSQL_PBS_NDP_Tina_CG_QtrlyPerformance_Final[[#This Row],[GOU EXP]]+Table_PBS_SQL_DB2_PBSSQL_PBS_NDP_Tina_CG_QtrlyPerformance_Final[[#This Row],[EXT EXP]]</f>
        <v>40000000</v>
      </c>
      <c r="AU933" s="11" t="str">
        <f>IF(Table_PBS_SQL_DB2_PBSSQL_PBS_NDP_Tina_CG_QtrlyPerformance_Final[[#This Row],[Item_Code]]&gt;"300000", "Capital", "Recurrent")</f>
        <v>Recurrent</v>
      </c>
    </row>
    <row r="934" spans="1:47" x14ac:dyDescent="0.25">
      <c r="A934" t="s">
        <v>49</v>
      </c>
      <c r="B934" t="s">
        <v>1400</v>
      </c>
      <c r="C934" t="s">
        <v>293</v>
      </c>
      <c r="D934" t="s">
        <v>1206</v>
      </c>
      <c r="E934" t="s">
        <v>75</v>
      </c>
      <c r="F934" t="s">
        <v>1228</v>
      </c>
      <c r="G934" t="s">
        <v>87</v>
      </c>
      <c r="H934" t="s">
        <v>1401</v>
      </c>
      <c r="I934" t="s">
        <v>467</v>
      </c>
      <c r="J934" t="s">
        <v>1474</v>
      </c>
      <c r="K934" t="s">
        <v>1467</v>
      </c>
      <c r="L934" t="s">
        <v>1468</v>
      </c>
      <c r="M934" t="s">
        <v>866</v>
      </c>
      <c r="N934" t="s">
        <v>867</v>
      </c>
      <c r="O934" t="s">
        <v>1085</v>
      </c>
      <c r="P934" t="s">
        <v>1086</v>
      </c>
      <c r="Q934" s="11">
        <v>0</v>
      </c>
      <c r="R934" s="11">
        <v>0</v>
      </c>
      <c r="S934" s="11">
        <v>0</v>
      </c>
      <c r="T934" s="11">
        <v>0</v>
      </c>
      <c r="U934" s="11">
        <v>2143318903.9999998</v>
      </c>
      <c r="V934" s="11">
        <v>0</v>
      </c>
      <c r="W934" s="11">
        <v>0</v>
      </c>
      <c r="X934" s="11">
        <v>2143318903.9999998</v>
      </c>
      <c r="Y934" s="11">
        <v>0</v>
      </c>
      <c r="Z934" s="11">
        <v>0</v>
      </c>
      <c r="AA934" s="11">
        <v>0</v>
      </c>
      <c r="AB934" s="11">
        <v>0</v>
      </c>
      <c r="AC934" s="11">
        <v>0</v>
      </c>
      <c r="AD934" s="11">
        <v>0</v>
      </c>
      <c r="AE934" s="11">
        <v>0</v>
      </c>
      <c r="AF934" s="11">
        <v>0</v>
      </c>
      <c r="AG934" s="11">
        <v>0</v>
      </c>
      <c r="AH934" s="11">
        <v>0</v>
      </c>
      <c r="AI934" s="11">
        <v>0</v>
      </c>
      <c r="AJ934" s="11">
        <v>0</v>
      </c>
      <c r="AK934" s="11">
        <v>0</v>
      </c>
      <c r="AL934" s="11">
        <v>0</v>
      </c>
      <c r="AM934" s="11">
        <v>0</v>
      </c>
      <c r="AN934" s="11">
        <v>0</v>
      </c>
      <c r="AO9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4" s="11">
        <f>Table_PBS_SQL_DB2_PBSSQL_PBS_NDP_Tina_CG_QtrlyPerformance_Final[[#This Row],[GOU REL]]+Table_PBS_SQL_DB2_PBSSQL_PBS_NDP_Tina_CG_QtrlyPerformance_Final[[#This Row],[EXT REL]]</f>
        <v>0</v>
      </c>
      <c r="AT934" s="11">
        <f>Table_PBS_SQL_DB2_PBSSQL_PBS_NDP_Tina_CG_QtrlyPerformance_Final[[#This Row],[GOU EXP]]+Table_PBS_SQL_DB2_PBSSQL_PBS_NDP_Tina_CG_QtrlyPerformance_Final[[#This Row],[EXT EXP]]</f>
        <v>0</v>
      </c>
      <c r="AU934" s="11" t="str">
        <f>IF(Table_PBS_SQL_DB2_PBSSQL_PBS_NDP_Tina_CG_QtrlyPerformance_Final[[#This Row],[Item_Code]]&gt;"300000", "Capital", "Recurrent")</f>
        <v>Recurrent</v>
      </c>
    </row>
    <row r="935" spans="1:47" x14ac:dyDescent="0.25">
      <c r="A935" t="s">
        <v>49</v>
      </c>
      <c r="B935" t="s">
        <v>1400</v>
      </c>
      <c r="C935" t="s">
        <v>293</v>
      </c>
      <c r="D935" t="s">
        <v>1206</v>
      </c>
      <c r="E935" t="s">
        <v>75</v>
      </c>
      <c r="F935" t="s">
        <v>1228</v>
      </c>
      <c r="G935" t="s">
        <v>87</v>
      </c>
      <c r="H935" t="s">
        <v>1401</v>
      </c>
      <c r="I935" t="s">
        <v>467</v>
      </c>
      <c r="J935" t="s">
        <v>1474</v>
      </c>
      <c r="K935" t="s">
        <v>1467</v>
      </c>
      <c r="L935" t="s">
        <v>1468</v>
      </c>
      <c r="M935" t="s">
        <v>1044</v>
      </c>
      <c r="N935" t="s">
        <v>1045</v>
      </c>
      <c r="O935" t="s">
        <v>1204</v>
      </c>
      <c r="P935" t="s">
        <v>1205</v>
      </c>
      <c r="Q935" s="11">
        <v>0</v>
      </c>
      <c r="R935" s="11">
        <v>0</v>
      </c>
      <c r="S935" s="11">
        <v>0</v>
      </c>
      <c r="T935" s="11">
        <v>0</v>
      </c>
      <c r="U935" s="11">
        <v>50000000</v>
      </c>
      <c r="V935" s="11">
        <v>0</v>
      </c>
      <c r="W935" s="11">
        <v>50000000</v>
      </c>
      <c r="X935" s="11">
        <v>0</v>
      </c>
      <c r="Y935" s="11">
        <v>0</v>
      </c>
      <c r="Z935" s="11">
        <v>0</v>
      </c>
      <c r="AA935" s="11">
        <v>0</v>
      </c>
      <c r="AB935" s="11">
        <v>0</v>
      </c>
      <c r="AC935" s="11">
        <v>25125000</v>
      </c>
      <c r="AD935" s="11">
        <v>25125000</v>
      </c>
      <c r="AE935" s="11">
        <v>0</v>
      </c>
      <c r="AF935" s="11">
        <v>0</v>
      </c>
      <c r="AG935" s="11">
        <v>0</v>
      </c>
      <c r="AH935" s="11">
        <v>0</v>
      </c>
      <c r="AI935" s="11">
        <v>0</v>
      </c>
      <c r="AJ935" s="11">
        <v>0</v>
      </c>
      <c r="AK935" s="11">
        <v>24875000</v>
      </c>
      <c r="AL935" s="11">
        <v>24875000</v>
      </c>
      <c r="AM935" s="11">
        <v>0</v>
      </c>
      <c r="AN935" s="11">
        <v>0</v>
      </c>
      <c r="AO9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9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9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5" s="11">
        <f>Table_PBS_SQL_DB2_PBSSQL_PBS_NDP_Tina_CG_QtrlyPerformance_Final[[#This Row],[GOU REL]]+Table_PBS_SQL_DB2_PBSSQL_PBS_NDP_Tina_CG_QtrlyPerformance_Final[[#This Row],[EXT REL]]</f>
        <v>50000000</v>
      </c>
      <c r="AT935" s="11">
        <f>Table_PBS_SQL_DB2_PBSSQL_PBS_NDP_Tina_CG_QtrlyPerformance_Final[[#This Row],[GOU EXP]]+Table_PBS_SQL_DB2_PBSSQL_PBS_NDP_Tina_CG_QtrlyPerformance_Final[[#This Row],[EXT EXP]]</f>
        <v>50000000</v>
      </c>
      <c r="AU935" s="11" t="str">
        <f>IF(Table_PBS_SQL_DB2_PBSSQL_PBS_NDP_Tina_CG_QtrlyPerformance_Final[[#This Row],[Item_Code]]&gt;"300000", "Capital", "Recurrent")</f>
        <v>Capital</v>
      </c>
    </row>
    <row r="936" spans="1:47" x14ac:dyDescent="0.25">
      <c r="A936" t="s">
        <v>49</v>
      </c>
      <c r="B936" t="s">
        <v>1400</v>
      </c>
      <c r="C936" t="s">
        <v>293</v>
      </c>
      <c r="D936" t="s">
        <v>1206</v>
      </c>
      <c r="E936" t="s">
        <v>75</v>
      </c>
      <c r="F936" t="s">
        <v>1228</v>
      </c>
      <c r="G936" t="s">
        <v>87</v>
      </c>
      <c r="H936" t="s">
        <v>1401</v>
      </c>
      <c r="I936" t="s">
        <v>467</v>
      </c>
      <c r="J936" t="s">
        <v>1474</v>
      </c>
      <c r="K936" t="s">
        <v>1467</v>
      </c>
      <c r="L936" t="s">
        <v>1468</v>
      </c>
      <c r="M936" t="s">
        <v>1044</v>
      </c>
      <c r="N936" t="s">
        <v>1045</v>
      </c>
      <c r="O936" t="s">
        <v>893</v>
      </c>
      <c r="P936" t="s">
        <v>894</v>
      </c>
      <c r="Q936" s="11">
        <v>0</v>
      </c>
      <c r="R936" s="11">
        <v>0</v>
      </c>
      <c r="S936" s="11">
        <v>0</v>
      </c>
      <c r="T936" s="11">
        <v>0</v>
      </c>
      <c r="U936" s="11">
        <v>600000000</v>
      </c>
      <c r="V936" s="11">
        <v>0</v>
      </c>
      <c r="W936" s="11">
        <v>600000000</v>
      </c>
      <c r="X936" s="11">
        <v>0</v>
      </c>
      <c r="Y936" s="11">
        <v>0</v>
      </c>
      <c r="Z936" s="11">
        <v>0</v>
      </c>
      <c r="AA936" s="11">
        <v>0</v>
      </c>
      <c r="AB936" s="11">
        <v>0</v>
      </c>
      <c r="AC936" s="11">
        <v>0</v>
      </c>
      <c r="AD936" s="11">
        <v>0</v>
      </c>
      <c r="AE936" s="11">
        <v>0</v>
      </c>
      <c r="AF936" s="11">
        <v>0</v>
      </c>
      <c r="AG936" s="11">
        <v>125000000</v>
      </c>
      <c r="AH936" s="11">
        <v>125000000</v>
      </c>
      <c r="AI936" s="11">
        <v>0</v>
      </c>
      <c r="AJ936" s="11">
        <v>0</v>
      </c>
      <c r="AK936" s="11">
        <v>0</v>
      </c>
      <c r="AL936" s="11">
        <v>0</v>
      </c>
      <c r="AM936" s="11">
        <v>0</v>
      </c>
      <c r="AN936" s="11">
        <v>0</v>
      </c>
      <c r="AO9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125000000</v>
      </c>
      <c r="AP9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125000000</v>
      </c>
      <c r="AR9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6" s="11">
        <f>Table_PBS_SQL_DB2_PBSSQL_PBS_NDP_Tina_CG_QtrlyPerformance_Final[[#This Row],[GOU REL]]+Table_PBS_SQL_DB2_PBSSQL_PBS_NDP_Tina_CG_QtrlyPerformance_Final[[#This Row],[EXT REL]]</f>
        <v>125000000</v>
      </c>
      <c r="AT936" s="11">
        <f>Table_PBS_SQL_DB2_PBSSQL_PBS_NDP_Tina_CG_QtrlyPerformance_Final[[#This Row],[GOU EXP]]+Table_PBS_SQL_DB2_PBSSQL_PBS_NDP_Tina_CG_QtrlyPerformance_Final[[#This Row],[EXT EXP]]</f>
        <v>125000000</v>
      </c>
      <c r="AU936" s="11" t="str">
        <f>IF(Table_PBS_SQL_DB2_PBSSQL_PBS_NDP_Tina_CG_QtrlyPerformance_Final[[#This Row],[Item_Code]]&gt;"300000", "Capital", "Recurrent")</f>
        <v>Capital</v>
      </c>
    </row>
    <row r="937" spans="1:47" x14ac:dyDescent="0.25">
      <c r="A937" t="s">
        <v>49</v>
      </c>
      <c r="B937" t="s">
        <v>1400</v>
      </c>
      <c r="C937" t="s">
        <v>293</v>
      </c>
      <c r="D937" t="s">
        <v>1206</v>
      </c>
      <c r="E937" t="s">
        <v>75</v>
      </c>
      <c r="F937" t="s">
        <v>1228</v>
      </c>
      <c r="G937" t="s">
        <v>87</v>
      </c>
      <c r="H937" t="s">
        <v>1401</v>
      </c>
      <c r="I937" t="s">
        <v>467</v>
      </c>
      <c r="J937" t="s">
        <v>1474</v>
      </c>
      <c r="K937" t="s">
        <v>1437</v>
      </c>
      <c r="L937" t="s">
        <v>1438</v>
      </c>
      <c r="M937" t="s">
        <v>1044</v>
      </c>
      <c r="N937" t="s">
        <v>1045</v>
      </c>
      <c r="O937" t="s">
        <v>1465</v>
      </c>
      <c r="P937" t="s">
        <v>1466</v>
      </c>
      <c r="Q937" s="11">
        <v>0</v>
      </c>
      <c r="R937" s="11">
        <v>0</v>
      </c>
      <c r="S937" s="11">
        <v>0</v>
      </c>
      <c r="T937" s="11">
        <v>0</v>
      </c>
      <c r="U937" s="11">
        <v>145184000000</v>
      </c>
      <c r="V937" s="11">
        <v>0</v>
      </c>
      <c r="W937" s="11">
        <v>664000000</v>
      </c>
      <c r="X937" s="11">
        <v>144520000000</v>
      </c>
      <c r="Y937" s="11">
        <v>0</v>
      </c>
      <c r="Z937" s="11">
        <v>0</v>
      </c>
      <c r="AA937" s="11">
        <v>0</v>
      </c>
      <c r="AB937" s="11">
        <v>0</v>
      </c>
      <c r="AC937" s="11">
        <v>0</v>
      </c>
      <c r="AD937" s="11">
        <v>0</v>
      </c>
      <c r="AE937" s="11">
        <v>0</v>
      </c>
      <c r="AF937" s="11">
        <v>0</v>
      </c>
      <c r="AG937" s="11">
        <v>102400000</v>
      </c>
      <c r="AH937" s="11">
        <v>102400000</v>
      </c>
      <c r="AI937" s="11">
        <v>0</v>
      </c>
      <c r="AJ937" s="11">
        <v>0</v>
      </c>
      <c r="AK937" s="11">
        <v>12800000</v>
      </c>
      <c r="AL937" s="11">
        <v>12799999</v>
      </c>
      <c r="AM937" s="11">
        <v>0</v>
      </c>
      <c r="AN937" s="11">
        <v>0</v>
      </c>
      <c r="AO9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115200000</v>
      </c>
      <c r="AP9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115199999</v>
      </c>
      <c r="AR9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7" s="11">
        <f>Table_PBS_SQL_DB2_PBSSQL_PBS_NDP_Tina_CG_QtrlyPerformance_Final[[#This Row],[GOU REL]]+Table_PBS_SQL_DB2_PBSSQL_PBS_NDP_Tina_CG_QtrlyPerformance_Final[[#This Row],[EXT REL]]</f>
        <v>115200000</v>
      </c>
      <c r="AT937" s="11">
        <f>Table_PBS_SQL_DB2_PBSSQL_PBS_NDP_Tina_CG_QtrlyPerformance_Final[[#This Row],[GOU EXP]]+Table_PBS_SQL_DB2_PBSSQL_PBS_NDP_Tina_CG_QtrlyPerformance_Final[[#This Row],[EXT EXP]]</f>
        <v>115199999</v>
      </c>
      <c r="AU937" s="11" t="str">
        <f>IF(Table_PBS_SQL_DB2_PBSSQL_PBS_NDP_Tina_CG_QtrlyPerformance_Final[[#This Row],[Item_Code]]&gt;"300000", "Capital", "Recurrent")</f>
        <v>Capital</v>
      </c>
    </row>
    <row r="938" spans="1:47" x14ac:dyDescent="0.25">
      <c r="A938" t="s">
        <v>49</v>
      </c>
      <c r="B938" t="s">
        <v>1400</v>
      </c>
      <c r="C938" t="s">
        <v>293</v>
      </c>
      <c r="D938" t="s">
        <v>1206</v>
      </c>
      <c r="E938" t="s">
        <v>75</v>
      </c>
      <c r="F938" t="s">
        <v>1228</v>
      </c>
      <c r="G938" t="s">
        <v>87</v>
      </c>
      <c r="H938" t="s">
        <v>1401</v>
      </c>
      <c r="I938" t="s">
        <v>467</v>
      </c>
      <c r="J938" t="s">
        <v>1474</v>
      </c>
      <c r="K938" t="s">
        <v>1483</v>
      </c>
      <c r="L938" t="s">
        <v>1484</v>
      </c>
      <c r="M938" t="s">
        <v>1044</v>
      </c>
      <c r="N938" t="s">
        <v>1045</v>
      </c>
      <c r="O938" t="s">
        <v>1005</v>
      </c>
      <c r="P938" t="s">
        <v>1006</v>
      </c>
      <c r="Q938" s="11">
        <v>0</v>
      </c>
      <c r="R938" s="11">
        <v>0</v>
      </c>
      <c r="S938" s="11">
        <v>0</v>
      </c>
      <c r="T938" s="11">
        <v>0</v>
      </c>
      <c r="U938" s="11">
        <v>0</v>
      </c>
      <c r="V938" s="11">
        <v>0</v>
      </c>
      <c r="W938" s="11">
        <v>210000000</v>
      </c>
      <c r="X938" s="11">
        <v>0</v>
      </c>
      <c r="Y938" s="11">
        <v>0</v>
      </c>
      <c r="Z938" s="11">
        <v>0</v>
      </c>
      <c r="AA938" s="11">
        <v>0</v>
      </c>
      <c r="AB938" s="11">
        <v>0</v>
      </c>
      <c r="AC938" s="11">
        <v>102500000</v>
      </c>
      <c r="AD938" s="11">
        <v>102135000</v>
      </c>
      <c r="AE938" s="11">
        <v>0</v>
      </c>
      <c r="AF938" s="11">
        <v>0</v>
      </c>
      <c r="AG938" s="11">
        <v>52500000</v>
      </c>
      <c r="AH938" s="11">
        <v>52865000</v>
      </c>
      <c r="AI938" s="11">
        <v>0</v>
      </c>
      <c r="AJ938" s="11">
        <v>0</v>
      </c>
      <c r="AK938" s="11">
        <v>55000000</v>
      </c>
      <c r="AL938" s="11">
        <v>55000000</v>
      </c>
      <c r="AM938" s="11">
        <v>0</v>
      </c>
      <c r="AN938" s="11">
        <v>0</v>
      </c>
      <c r="AO9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210000000</v>
      </c>
      <c r="AP9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210000000</v>
      </c>
      <c r="AR9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8" s="11">
        <f>Table_PBS_SQL_DB2_PBSSQL_PBS_NDP_Tina_CG_QtrlyPerformance_Final[[#This Row],[GOU REL]]+Table_PBS_SQL_DB2_PBSSQL_PBS_NDP_Tina_CG_QtrlyPerformance_Final[[#This Row],[EXT REL]]</f>
        <v>210000000</v>
      </c>
      <c r="AT938" s="11">
        <f>Table_PBS_SQL_DB2_PBSSQL_PBS_NDP_Tina_CG_QtrlyPerformance_Final[[#This Row],[GOU EXP]]+Table_PBS_SQL_DB2_PBSSQL_PBS_NDP_Tina_CG_QtrlyPerformance_Final[[#This Row],[EXT EXP]]</f>
        <v>210000000</v>
      </c>
      <c r="AU938" s="11" t="str">
        <f>IF(Table_PBS_SQL_DB2_PBSSQL_PBS_NDP_Tina_CG_QtrlyPerformance_Final[[#This Row],[Item_Code]]&gt;"300000", "Capital", "Recurrent")</f>
        <v>Recurrent</v>
      </c>
    </row>
    <row r="939" spans="1:47" x14ac:dyDescent="0.25">
      <c r="A939" t="s">
        <v>49</v>
      </c>
      <c r="B939" t="s">
        <v>1400</v>
      </c>
      <c r="C939" t="s">
        <v>293</v>
      </c>
      <c r="D939" t="s">
        <v>1206</v>
      </c>
      <c r="E939" t="s">
        <v>75</v>
      </c>
      <c r="F939" t="s">
        <v>1228</v>
      </c>
      <c r="G939" t="s">
        <v>87</v>
      </c>
      <c r="H939" t="s">
        <v>1401</v>
      </c>
      <c r="I939" t="s">
        <v>467</v>
      </c>
      <c r="J939" t="s">
        <v>1474</v>
      </c>
      <c r="K939" t="s">
        <v>1483</v>
      </c>
      <c r="L939" t="s">
        <v>1484</v>
      </c>
      <c r="M939" t="s">
        <v>1044</v>
      </c>
      <c r="N939" t="s">
        <v>1045</v>
      </c>
      <c r="O939" t="s">
        <v>893</v>
      </c>
      <c r="P939" t="s">
        <v>894</v>
      </c>
      <c r="Q939" s="11">
        <v>0</v>
      </c>
      <c r="R939" s="11">
        <v>0</v>
      </c>
      <c r="S939" s="11">
        <v>0</v>
      </c>
      <c r="T939" s="11">
        <v>0</v>
      </c>
      <c r="U939" s="11">
        <v>0</v>
      </c>
      <c r="V939" s="11">
        <v>0</v>
      </c>
      <c r="W939" s="11">
        <v>800000000</v>
      </c>
      <c r="X939" s="11">
        <v>0</v>
      </c>
      <c r="Y939" s="11">
        <v>0</v>
      </c>
      <c r="Z939" s="11">
        <v>0</v>
      </c>
      <c r="AA939" s="11">
        <v>0</v>
      </c>
      <c r="AB939" s="11">
        <v>0</v>
      </c>
      <c r="AC939" s="11">
        <v>0</v>
      </c>
      <c r="AD939" s="11">
        <v>0</v>
      </c>
      <c r="AE939" s="11">
        <v>0</v>
      </c>
      <c r="AF939" s="11">
        <v>0</v>
      </c>
      <c r="AG939" s="11">
        <v>200000000</v>
      </c>
      <c r="AH939" s="11">
        <v>185762190</v>
      </c>
      <c r="AI939" s="11">
        <v>0</v>
      </c>
      <c r="AJ939" s="11">
        <v>0</v>
      </c>
      <c r="AK939" s="11">
        <v>10000000</v>
      </c>
      <c r="AL939" s="11">
        <v>24237262</v>
      </c>
      <c r="AM939" s="11">
        <v>0</v>
      </c>
      <c r="AN939" s="11">
        <v>0</v>
      </c>
      <c r="AO9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210000000</v>
      </c>
      <c r="AP9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209999452</v>
      </c>
      <c r="AR9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39" s="11">
        <f>Table_PBS_SQL_DB2_PBSSQL_PBS_NDP_Tina_CG_QtrlyPerformance_Final[[#This Row],[GOU REL]]+Table_PBS_SQL_DB2_PBSSQL_PBS_NDP_Tina_CG_QtrlyPerformance_Final[[#This Row],[EXT REL]]</f>
        <v>210000000</v>
      </c>
      <c r="AT939" s="11">
        <f>Table_PBS_SQL_DB2_PBSSQL_PBS_NDP_Tina_CG_QtrlyPerformance_Final[[#This Row],[GOU EXP]]+Table_PBS_SQL_DB2_PBSSQL_PBS_NDP_Tina_CG_QtrlyPerformance_Final[[#This Row],[EXT EXP]]</f>
        <v>209999452</v>
      </c>
      <c r="AU939" s="11" t="str">
        <f>IF(Table_PBS_SQL_DB2_PBSSQL_PBS_NDP_Tina_CG_QtrlyPerformance_Final[[#This Row],[Item_Code]]&gt;"300000", "Capital", "Recurrent")</f>
        <v>Capital</v>
      </c>
    </row>
    <row r="940" spans="1:47" x14ac:dyDescent="0.25">
      <c r="A940" t="s">
        <v>49</v>
      </c>
      <c r="B940" t="s">
        <v>1400</v>
      </c>
      <c r="C940" t="s">
        <v>293</v>
      </c>
      <c r="D940" t="s">
        <v>1206</v>
      </c>
      <c r="E940" t="s">
        <v>75</v>
      </c>
      <c r="F940" t="s">
        <v>1228</v>
      </c>
      <c r="G940" t="s">
        <v>87</v>
      </c>
      <c r="H940" t="s">
        <v>1401</v>
      </c>
      <c r="I940" t="s">
        <v>467</v>
      </c>
      <c r="J940" t="s">
        <v>1474</v>
      </c>
      <c r="K940" t="s">
        <v>129</v>
      </c>
      <c r="L940" t="s">
        <v>1489</v>
      </c>
      <c r="M940" t="s">
        <v>866</v>
      </c>
      <c r="N940" t="s">
        <v>867</v>
      </c>
      <c r="O940" t="s">
        <v>1002</v>
      </c>
      <c r="P940" t="s">
        <v>1003</v>
      </c>
      <c r="Q940" s="11">
        <v>0</v>
      </c>
      <c r="R940" s="11">
        <v>0</v>
      </c>
      <c r="S940" s="11">
        <v>0</v>
      </c>
      <c r="T940" s="11">
        <v>0</v>
      </c>
      <c r="U940" s="11">
        <v>60000000</v>
      </c>
      <c r="V940" s="11">
        <v>0</v>
      </c>
      <c r="W940" s="11">
        <v>60000000</v>
      </c>
      <c r="X940" s="11">
        <v>0</v>
      </c>
      <c r="Y940" s="11">
        <v>0</v>
      </c>
      <c r="Z940" s="11">
        <v>0</v>
      </c>
      <c r="AA940" s="11">
        <v>0</v>
      </c>
      <c r="AB940" s="11">
        <v>0</v>
      </c>
      <c r="AC940" s="11">
        <v>15000000</v>
      </c>
      <c r="AD940" s="11">
        <v>15000000</v>
      </c>
      <c r="AE940" s="11">
        <v>0</v>
      </c>
      <c r="AF940" s="11">
        <v>0</v>
      </c>
      <c r="AG940" s="11">
        <v>15000000</v>
      </c>
      <c r="AH940" s="11">
        <v>15000000</v>
      </c>
      <c r="AI940" s="11">
        <v>0</v>
      </c>
      <c r="AJ940" s="11">
        <v>0</v>
      </c>
      <c r="AK940" s="11">
        <v>30000000</v>
      </c>
      <c r="AL940" s="11">
        <v>30000000</v>
      </c>
      <c r="AM940" s="11">
        <v>0</v>
      </c>
      <c r="AN940" s="11">
        <v>0</v>
      </c>
      <c r="AO9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9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9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0" s="11">
        <f>Table_PBS_SQL_DB2_PBSSQL_PBS_NDP_Tina_CG_QtrlyPerformance_Final[[#This Row],[GOU REL]]+Table_PBS_SQL_DB2_PBSSQL_PBS_NDP_Tina_CG_QtrlyPerformance_Final[[#This Row],[EXT REL]]</f>
        <v>60000000</v>
      </c>
      <c r="AT940" s="11">
        <f>Table_PBS_SQL_DB2_PBSSQL_PBS_NDP_Tina_CG_QtrlyPerformance_Final[[#This Row],[GOU EXP]]+Table_PBS_SQL_DB2_PBSSQL_PBS_NDP_Tina_CG_QtrlyPerformance_Final[[#This Row],[EXT EXP]]</f>
        <v>60000000</v>
      </c>
      <c r="AU940" s="11" t="str">
        <f>IF(Table_PBS_SQL_DB2_PBSSQL_PBS_NDP_Tina_CG_QtrlyPerformance_Final[[#This Row],[Item_Code]]&gt;"300000", "Capital", "Recurrent")</f>
        <v>Recurrent</v>
      </c>
    </row>
    <row r="941" spans="1:47" x14ac:dyDescent="0.25">
      <c r="A941" t="s">
        <v>49</v>
      </c>
      <c r="B941" t="s">
        <v>1400</v>
      </c>
      <c r="C941" t="s">
        <v>293</v>
      </c>
      <c r="D941" t="s">
        <v>1206</v>
      </c>
      <c r="E941" t="s">
        <v>75</v>
      </c>
      <c r="F941" t="s">
        <v>1228</v>
      </c>
      <c r="G941" t="s">
        <v>87</v>
      </c>
      <c r="H941" t="s">
        <v>1401</v>
      </c>
      <c r="I941" t="s">
        <v>467</v>
      </c>
      <c r="J941" t="s">
        <v>1474</v>
      </c>
      <c r="K941" t="s">
        <v>129</v>
      </c>
      <c r="L941" t="s">
        <v>1489</v>
      </c>
      <c r="M941" t="s">
        <v>866</v>
      </c>
      <c r="N941" t="s">
        <v>867</v>
      </c>
      <c r="O941" t="s">
        <v>1295</v>
      </c>
      <c r="P941" t="s">
        <v>1296</v>
      </c>
      <c r="Q941" s="11">
        <v>0</v>
      </c>
      <c r="R941" s="11">
        <v>0</v>
      </c>
      <c r="S941" s="11">
        <v>0</v>
      </c>
      <c r="T941" s="11">
        <v>0</v>
      </c>
      <c r="U941" s="11">
        <v>4000000</v>
      </c>
      <c r="V941" s="11">
        <v>0</v>
      </c>
      <c r="W941" s="11">
        <v>4000000</v>
      </c>
      <c r="X941" s="11">
        <v>0</v>
      </c>
      <c r="Y941" s="11">
        <v>0</v>
      </c>
      <c r="Z941" s="11">
        <v>0</v>
      </c>
      <c r="AA941" s="11">
        <v>0</v>
      </c>
      <c r="AB941" s="11">
        <v>0</v>
      </c>
      <c r="AC941" s="11">
        <v>0</v>
      </c>
      <c r="AD941" s="11">
        <v>0</v>
      </c>
      <c r="AE941" s="11">
        <v>0</v>
      </c>
      <c r="AF941" s="11">
        <v>0</v>
      </c>
      <c r="AG941" s="11">
        <v>1000000</v>
      </c>
      <c r="AH941" s="11">
        <v>1000000</v>
      </c>
      <c r="AI941" s="11">
        <v>0</v>
      </c>
      <c r="AJ941" s="11">
        <v>0</v>
      </c>
      <c r="AK941" s="11">
        <v>3000000</v>
      </c>
      <c r="AL941" s="11">
        <v>3000000</v>
      </c>
      <c r="AM941" s="11">
        <v>0</v>
      </c>
      <c r="AN941" s="11">
        <v>0</v>
      </c>
      <c r="AO9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9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9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1" s="11">
        <f>Table_PBS_SQL_DB2_PBSSQL_PBS_NDP_Tina_CG_QtrlyPerformance_Final[[#This Row],[GOU REL]]+Table_PBS_SQL_DB2_PBSSQL_PBS_NDP_Tina_CG_QtrlyPerformance_Final[[#This Row],[EXT REL]]</f>
        <v>4000000</v>
      </c>
      <c r="AT941" s="11">
        <f>Table_PBS_SQL_DB2_PBSSQL_PBS_NDP_Tina_CG_QtrlyPerformance_Final[[#This Row],[GOU EXP]]+Table_PBS_SQL_DB2_PBSSQL_PBS_NDP_Tina_CG_QtrlyPerformance_Final[[#This Row],[EXT EXP]]</f>
        <v>4000000</v>
      </c>
      <c r="AU941" s="11" t="str">
        <f>IF(Table_PBS_SQL_DB2_PBSSQL_PBS_NDP_Tina_CG_QtrlyPerformance_Final[[#This Row],[Item_Code]]&gt;"300000", "Capital", "Recurrent")</f>
        <v>Recurrent</v>
      </c>
    </row>
    <row r="942" spans="1:47" x14ac:dyDescent="0.25">
      <c r="A942" t="s">
        <v>49</v>
      </c>
      <c r="B942" t="s">
        <v>1400</v>
      </c>
      <c r="C942" t="s">
        <v>293</v>
      </c>
      <c r="D942" t="s">
        <v>1206</v>
      </c>
      <c r="E942" t="s">
        <v>75</v>
      </c>
      <c r="F942" t="s">
        <v>1228</v>
      </c>
      <c r="G942" t="s">
        <v>87</v>
      </c>
      <c r="H942" t="s">
        <v>1401</v>
      </c>
      <c r="I942" t="s">
        <v>467</v>
      </c>
      <c r="J942" t="s">
        <v>1474</v>
      </c>
      <c r="K942" t="s">
        <v>129</v>
      </c>
      <c r="L942" t="s">
        <v>1489</v>
      </c>
      <c r="M942" t="s">
        <v>866</v>
      </c>
      <c r="N942" t="s">
        <v>867</v>
      </c>
      <c r="O942" t="s">
        <v>924</v>
      </c>
      <c r="P942" t="s">
        <v>925</v>
      </c>
      <c r="Q942" s="11">
        <v>0</v>
      </c>
      <c r="R942" s="11">
        <v>0</v>
      </c>
      <c r="S942" s="11">
        <v>0</v>
      </c>
      <c r="T942" s="11">
        <v>0</v>
      </c>
      <c r="U942" s="11">
        <v>60000000</v>
      </c>
      <c r="V942" s="11">
        <v>0</v>
      </c>
      <c r="W942" s="11">
        <v>60000000</v>
      </c>
      <c r="X942" s="11">
        <v>0</v>
      </c>
      <c r="Y942" s="11">
        <v>0</v>
      </c>
      <c r="Z942" s="11">
        <v>0</v>
      </c>
      <c r="AA942" s="11">
        <v>0</v>
      </c>
      <c r="AB942" s="11">
        <v>0</v>
      </c>
      <c r="AC942" s="11">
        <v>0</v>
      </c>
      <c r="AD942" s="11">
        <v>0</v>
      </c>
      <c r="AE942" s="11">
        <v>0</v>
      </c>
      <c r="AF942" s="11">
        <v>0</v>
      </c>
      <c r="AG942" s="11">
        <v>15000000</v>
      </c>
      <c r="AH942" s="11">
        <v>15000000</v>
      </c>
      <c r="AI942" s="11">
        <v>0</v>
      </c>
      <c r="AJ942" s="11">
        <v>0</v>
      </c>
      <c r="AK942" s="11">
        <v>25000000</v>
      </c>
      <c r="AL942" s="11">
        <v>25000000</v>
      </c>
      <c r="AM942" s="11">
        <v>0</v>
      </c>
      <c r="AN942" s="11">
        <v>0</v>
      </c>
      <c r="AO9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9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9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2" s="11">
        <f>Table_PBS_SQL_DB2_PBSSQL_PBS_NDP_Tina_CG_QtrlyPerformance_Final[[#This Row],[GOU REL]]+Table_PBS_SQL_DB2_PBSSQL_PBS_NDP_Tina_CG_QtrlyPerformance_Final[[#This Row],[EXT REL]]</f>
        <v>40000000</v>
      </c>
      <c r="AT942" s="11">
        <f>Table_PBS_SQL_DB2_PBSSQL_PBS_NDP_Tina_CG_QtrlyPerformance_Final[[#This Row],[GOU EXP]]+Table_PBS_SQL_DB2_PBSSQL_PBS_NDP_Tina_CG_QtrlyPerformance_Final[[#This Row],[EXT EXP]]</f>
        <v>40000000</v>
      </c>
      <c r="AU942" s="11" t="str">
        <f>IF(Table_PBS_SQL_DB2_PBSSQL_PBS_NDP_Tina_CG_QtrlyPerformance_Final[[#This Row],[Item_Code]]&gt;"300000", "Capital", "Recurrent")</f>
        <v>Recurrent</v>
      </c>
    </row>
    <row r="943" spans="1:47" x14ac:dyDescent="0.25">
      <c r="A943" t="s">
        <v>49</v>
      </c>
      <c r="B943" t="s">
        <v>1400</v>
      </c>
      <c r="C943" t="s">
        <v>293</v>
      </c>
      <c r="D943" t="s">
        <v>1206</v>
      </c>
      <c r="E943" t="s">
        <v>75</v>
      </c>
      <c r="F943" t="s">
        <v>1228</v>
      </c>
      <c r="G943" t="s">
        <v>87</v>
      </c>
      <c r="H943" t="s">
        <v>1401</v>
      </c>
      <c r="I943" t="s">
        <v>467</v>
      </c>
      <c r="J943" t="s">
        <v>1474</v>
      </c>
      <c r="K943" t="s">
        <v>129</v>
      </c>
      <c r="L943" t="s">
        <v>1489</v>
      </c>
      <c r="M943" t="s">
        <v>866</v>
      </c>
      <c r="N943" t="s">
        <v>867</v>
      </c>
      <c r="O943" t="s">
        <v>969</v>
      </c>
      <c r="P943" t="s">
        <v>970</v>
      </c>
      <c r="Q943" s="11">
        <v>0</v>
      </c>
      <c r="R943" s="11">
        <v>0</v>
      </c>
      <c r="S943" s="11">
        <v>0</v>
      </c>
      <c r="T943" s="11">
        <v>0</v>
      </c>
      <c r="U943" s="11">
        <v>30000000</v>
      </c>
      <c r="V943" s="11">
        <v>0</v>
      </c>
      <c r="W943" s="11">
        <v>30000000</v>
      </c>
      <c r="X943" s="11">
        <v>0</v>
      </c>
      <c r="Y943" s="11">
        <v>0</v>
      </c>
      <c r="Z943" s="11">
        <v>0</v>
      </c>
      <c r="AA943" s="11">
        <v>0</v>
      </c>
      <c r="AB943" s="11">
        <v>0</v>
      </c>
      <c r="AC943" s="11">
        <v>7500000</v>
      </c>
      <c r="AD943" s="11">
        <v>7500000</v>
      </c>
      <c r="AE943" s="11">
        <v>0</v>
      </c>
      <c r="AF943" s="11">
        <v>0</v>
      </c>
      <c r="AG943" s="11">
        <v>7500000</v>
      </c>
      <c r="AH943" s="11">
        <v>7500000</v>
      </c>
      <c r="AI943" s="11">
        <v>0</v>
      </c>
      <c r="AJ943" s="11">
        <v>0</v>
      </c>
      <c r="AK943" s="11">
        <v>15000000</v>
      </c>
      <c r="AL943" s="11">
        <v>15000000</v>
      </c>
      <c r="AM943" s="11">
        <v>0</v>
      </c>
      <c r="AN943" s="11">
        <v>0</v>
      </c>
      <c r="AO9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9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9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3" s="11">
        <f>Table_PBS_SQL_DB2_PBSSQL_PBS_NDP_Tina_CG_QtrlyPerformance_Final[[#This Row],[GOU REL]]+Table_PBS_SQL_DB2_PBSSQL_PBS_NDP_Tina_CG_QtrlyPerformance_Final[[#This Row],[EXT REL]]</f>
        <v>30000000</v>
      </c>
      <c r="AT943" s="11">
        <f>Table_PBS_SQL_DB2_PBSSQL_PBS_NDP_Tina_CG_QtrlyPerformance_Final[[#This Row],[GOU EXP]]+Table_PBS_SQL_DB2_PBSSQL_PBS_NDP_Tina_CG_QtrlyPerformance_Final[[#This Row],[EXT EXP]]</f>
        <v>30000000</v>
      </c>
      <c r="AU943" s="11" t="str">
        <f>IF(Table_PBS_SQL_DB2_PBSSQL_PBS_NDP_Tina_CG_QtrlyPerformance_Final[[#This Row],[Item_Code]]&gt;"300000", "Capital", "Recurrent")</f>
        <v>Recurrent</v>
      </c>
    </row>
    <row r="944" spans="1:47" x14ac:dyDescent="0.25">
      <c r="A944" t="s">
        <v>49</v>
      </c>
      <c r="B944" t="s">
        <v>1400</v>
      </c>
      <c r="C944" t="s">
        <v>293</v>
      </c>
      <c r="D944" t="s">
        <v>1206</v>
      </c>
      <c r="E944" t="s">
        <v>75</v>
      </c>
      <c r="F944" t="s">
        <v>1228</v>
      </c>
      <c r="G944" t="s">
        <v>87</v>
      </c>
      <c r="H944" t="s">
        <v>1401</v>
      </c>
      <c r="I944" t="s">
        <v>467</v>
      </c>
      <c r="J944" t="s">
        <v>1474</v>
      </c>
      <c r="K944" t="s">
        <v>129</v>
      </c>
      <c r="L944" t="s">
        <v>1489</v>
      </c>
      <c r="M944" t="s">
        <v>1044</v>
      </c>
      <c r="N944" t="s">
        <v>1045</v>
      </c>
      <c r="O944" t="s">
        <v>1465</v>
      </c>
      <c r="P944" t="s">
        <v>1466</v>
      </c>
      <c r="Q944" s="11">
        <v>0</v>
      </c>
      <c r="R944" s="11">
        <v>0</v>
      </c>
      <c r="S944" s="11">
        <v>0</v>
      </c>
      <c r="T944" s="11">
        <v>0</v>
      </c>
      <c r="U944" s="11">
        <v>13295500000</v>
      </c>
      <c r="V944" s="11">
        <v>0</v>
      </c>
      <c r="W944" s="11">
        <v>13295500000</v>
      </c>
      <c r="X944" s="11">
        <v>0</v>
      </c>
      <c r="Y944" s="11">
        <v>0</v>
      </c>
      <c r="Z944" s="11">
        <v>0</v>
      </c>
      <c r="AA944" s="11">
        <v>0</v>
      </c>
      <c r="AB944" s="11">
        <v>0</v>
      </c>
      <c r="AC944" s="11">
        <v>5000000000</v>
      </c>
      <c r="AD944" s="11">
        <v>5000000000</v>
      </c>
      <c r="AE944" s="11">
        <v>0</v>
      </c>
      <c r="AF944" s="11">
        <v>0</v>
      </c>
      <c r="AG944" s="11">
        <v>3000000000</v>
      </c>
      <c r="AH944" s="11">
        <v>3000000000</v>
      </c>
      <c r="AI944" s="11">
        <v>0</v>
      </c>
      <c r="AJ944" s="11">
        <v>0</v>
      </c>
      <c r="AK944" s="11">
        <v>2500000000</v>
      </c>
      <c r="AL944" s="11">
        <v>2500000000</v>
      </c>
      <c r="AM944" s="11">
        <v>0</v>
      </c>
      <c r="AN944" s="11">
        <v>0</v>
      </c>
      <c r="AO9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10500000000</v>
      </c>
      <c r="AP9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10500000000</v>
      </c>
      <c r="AR9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4" s="11">
        <f>Table_PBS_SQL_DB2_PBSSQL_PBS_NDP_Tina_CG_QtrlyPerformance_Final[[#This Row],[GOU REL]]+Table_PBS_SQL_DB2_PBSSQL_PBS_NDP_Tina_CG_QtrlyPerformance_Final[[#This Row],[EXT REL]]</f>
        <v>10500000000</v>
      </c>
      <c r="AT944" s="11">
        <f>Table_PBS_SQL_DB2_PBSSQL_PBS_NDP_Tina_CG_QtrlyPerformance_Final[[#This Row],[GOU EXP]]+Table_PBS_SQL_DB2_PBSSQL_PBS_NDP_Tina_CG_QtrlyPerformance_Final[[#This Row],[EXT EXP]]</f>
        <v>10500000000</v>
      </c>
      <c r="AU944" s="11" t="str">
        <f>IF(Table_PBS_SQL_DB2_PBSSQL_PBS_NDP_Tina_CG_QtrlyPerformance_Final[[#This Row],[Item_Code]]&gt;"300000", "Capital", "Recurrent")</f>
        <v>Capital</v>
      </c>
    </row>
    <row r="945" spans="1:47" x14ac:dyDescent="0.25">
      <c r="A945" t="s">
        <v>49</v>
      </c>
      <c r="B945" t="s">
        <v>1400</v>
      </c>
      <c r="C945" t="s">
        <v>293</v>
      </c>
      <c r="D945" t="s">
        <v>1206</v>
      </c>
      <c r="E945" t="s">
        <v>75</v>
      </c>
      <c r="F945" t="s">
        <v>1228</v>
      </c>
      <c r="G945" t="s">
        <v>87</v>
      </c>
      <c r="H945" t="s">
        <v>1401</v>
      </c>
      <c r="I945" t="s">
        <v>467</v>
      </c>
      <c r="J945" t="s">
        <v>1474</v>
      </c>
      <c r="K945" t="s">
        <v>131</v>
      </c>
      <c r="L945" t="s">
        <v>1469</v>
      </c>
      <c r="M945" t="s">
        <v>866</v>
      </c>
      <c r="N945" t="s">
        <v>867</v>
      </c>
      <c r="O945" t="s">
        <v>1028</v>
      </c>
      <c r="P945" t="s">
        <v>1029</v>
      </c>
      <c r="Q945" s="11">
        <v>0</v>
      </c>
      <c r="R945" s="11">
        <v>0</v>
      </c>
      <c r="S945" s="11">
        <v>0</v>
      </c>
      <c r="T945" s="11">
        <v>0</v>
      </c>
      <c r="U945" s="11">
        <v>57613000</v>
      </c>
      <c r="V945" s="11">
        <v>0</v>
      </c>
      <c r="W945" s="11">
        <v>57613000</v>
      </c>
      <c r="X945" s="11">
        <v>0</v>
      </c>
      <c r="Y945" s="11">
        <v>0</v>
      </c>
      <c r="Z945" s="11">
        <v>0</v>
      </c>
      <c r="AA945" s="11">
        <v>0</v>
      </c>
      <c r="AB945" s="11">
        <v>0</v>
      </c>
      <c r="AC945" s="11">
        <v>14403250</v>
      </c>
      <c r="AD945" s="11">
        <v>14403250</v>
      </c>
      <c r="AE945" s="11">
        <v>0</v>
      </c>
      <c r="AF945" s="11">
        <v>0</v>
      </c>
      <c r="AG945" s="11">
        <v>14403250</v>
      </c>
      <c r="AH945" s="11">
        <v>14403250</v>
      </c>
      <c r="AI945" s="11">
        <v>0</v>
      </c>
      <c r="AJ945" s="11">
        <v>0</v>
      </c>
      <c r="AK945" s="11">
        <v>28806500</v>
      </c>
      <c r="AL945" s="11">
        <v>28806500</v>
      </c>
      <c r="AM945" s="11">
        <v>0</v>
      </c>
      <c r="AN945" s="11">
        <v>0</v>
      </c>
      <c r="AO9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57613000</v>
      </c>
      <c r="AP9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57613000</v>
      </c>
      <c r="AR9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5" s="11">
        <f>Table_PBS_SQL_DB2_PBSSQL_PBS_NDP_Tina_CG_QtrlyPerformance_Final[[#This Row],[GOU REL]]+Table_PBS_SQL_DB2_PBSSQL_PBS_NDP_Tina_CG_QtrlyPerformance_Final[[#This Row],[EXT REL]]</f>
        <v>57613000</v>
      </c>
      <c r="AT945" s="11">
        <f>Table_PBS_SQL_DB2_PBSSQL_PBS_NDP_Tina_CG_QtrlyPerformance_Final[[#This Row],[GOU EXP]]+Table_PBS_SQL_DB2_PBSSQL_PBS_NDP_Tina_CG_QtrlyPerformance_Final[[#This Row],[EXT EXP]]</f>
        <v>57613000</v>
      </c>
      <c r="AU945" s="11" t="str">
        <f>IF(Table_PBS_SQL_DB2_PBSSQL_PBS_NDP_Tina_CG_QtrlyPerformance_Final[[#This Row],[Item_Code]]&gt;"300000", "Capital", "Recurrent")</f>
        <v>Recurrent</v>
      </c>
    </row>
    <row r="946" spans="1:47" x14ac:dyDescent="0.25">
      <c r="A946" t="s">
        <v>49</v>
      </c>
      <c r="B946" t="s">
        <v>1400</v>
      </c>
      <c r="C946" t="s">
        <v>293</v>
      </c>
      <c r="D946" t="s">
        <v>1206</v>
      </c>
      <c r="E946" t="s">
        <v>75</v>
      </c>
      <c r="F946" t="s">
        <v>1228</v>
      </c>
      <c r="G946" t="s">
        <v>87</v>
      </c>
      <c r="H946" t="s">
        <v>1401</v>
      </c>
      <c r="I946" t="s">
        <v>467</v>
      </c>
      <c r="J946" t="s">
        <v>1474</v>
      </c>
      <c r="K946" t="s">
        <v>131</v>
      </c>
      <c r="L946" t="s">
        <v>1469</v>
      </c>
      <c r="M946" t="s">
        <v>866</v>
      </c>
      <c r="N946" t="s">
        <v>867</v>
      </c>
      <c r="O946" t="s">
        <v>906</v>
      </c>
      <c r="P946" t="s">
        <v>907</v>
      </c>
      <c r="Q946" s="11">
        <v>0</v>
      </c>
      <c r="R946" s="11">
        <v>0</v>
      </c>
      <c r="S946" s="11">
        <v>0</v>
      </c>
      <c r="T946" s="11">
        <v>0</v>
      </c>
      <c r="U946" s="11">
        <v>49000000</v>
      </c>
      <c r="V946" s="11">
        <v>0</v>
      </c>
      <c r="W946" s="11">
        <v>49000000</v>
      </c>
      <c r="X946" s="11">
        <v>0</v>
      </c>
      <c r="Y946" s="11">
        <v>0</v>
      </c>
      <c r="Z946" s="11">
        <v>0</v>
      </c>
      <c r="AA946" s="11">
        <v>0</v>
      </c>
      <c r="AB946" s="11">
        <v>0</v>
      </c>
      <c r="AC946" s="11">
        <v>12250000</v>
      </c>
      <c r="AD946" s="11">
        <v>12250000</v>
      </c>
      <c r="AE946" s="11">
        <v>0</v>
      </c>
      <c r="AF946" s="11">
        <v>0</v>
      </c>
      <c r="AG946" s="11">
        <v>12250000</v>
      </c>
      <c r="AH946" s="11">
        <v>12250000</v>
      </c>
      <c r="AI946" s="11">
        <v>0</v>
      </c>
      <c r="AJ946" s="11">
        <v>0</v>
      </c>
      <c r="AK946" s="11">
        <v>14000000</v>
      </c>
      <c r="AL946" s="11">
        <v>14000000</v>
      </c>
      <c r="AM946" s="11">
        <v>0</v>
      </c>
      <c r="AN946" s="11">
        <v>0</v>
      </c>
      <c r="AO9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38500000</v>
      </c>
      <c r="AP9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38500000</v>
      </c>
      <c r="AR9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6" s="11">
        <f>Table_PBS_SQL_DB2_PBSSQL_PBS_NDP_Tina_CG_QtrlyPerformance_Final[[#This Row],[GOU REL]]+Table_PBS_SQL_DB2_PBSSQL_PBS_NDP_Tina_CG_QtrlyPerformance_Final[[#This Row],[EXT REL]]</f>
        <v>38500000</v>
      </c>
      <c r="AT946" s="11">
        <f>Table_PBS_SQL_DB2_PBSSQL_PBS_NDP_Tina_CG_QtrlyPerformance_Final[[#This Row],[GOU EXP]]+Table_PBS_SQL_DB2_PBSSQL_PBS_NDP_Tina_CG_QtrlyPerformance_Final[[#This Row],[EXT EXP]]</f>
        <v>38500000</v>
      </c>
      <c r="AU946" s="11" t="str">
        <f>IF(Table_PBS_SQL_DB2_PBSSQL_PBS_NDP_Tina_CG_QtrlyPerformance_Final[[#This Row],[Item_Code]]&gt;"300000", "Capital", "Recurrent")</f>
        <v>Recurrent</v>
      </c>
    </row>
    <row r="947" spans="1:47" x14ac:dyDescent="0.25">
      <c r="A947" t="s">
        <v>49</v>
      </c>
      <c r="B947" t="s">
        <v>1400</v>
      </c>
      <c r="C947" t="s">
        <v>293</v>
      </c>
      <c r="D947" t="s">
        <v>1206</v>
      </c>
      <c r="E947" t="s">
        <v>75</v>
      </c>
      <c r="F947" t="s">
        <v>1228</v>
      </c>
      <c r="G947" t="s">
        <v>87</v>
      </c>
      <c r="H947" t="s">
        <v>1401</v>
      </c>
      <c r="I947" t="s">
        <v>467</v>
      </c>
      <c r="J947" t="s">
        <v>1474</v>
      </c>
      <c r="K947" t="s">
        <v>131</v>
      </c>
      <c r="L947" t="s">
        <v>1469</v>
      </c>
      <c r="M947" t="s">
        <v>866</v>
      </c>
      <c r="N947" t="s">
        <v>867</v>
      </c>
      <c r="O947" t="s">
        <v>967</v>
      </c>
      <c r="P947" t="s">
        <v>968</v>
      </c>
      <c r="Q947" s="11">
        <v>0</v>
      </c>
      <c r="R947" s="11">
        <v>0</v>
      </c>
      <c r="S947" s="11">
        <v>0</v>
      </c>
      <c r="T947" s="11">
        <v>0</v>
      </c>
      <c r="U947" s="11">
        <v>4000000</v>
      </c>
      <c r="V947" s="11">
        <v>0</v>
      </c>
      <c r="W947" s="11">
        <v>4000000</v>
      </c>
      <c r="X947" s="11">
        <v>0</v>
      </c>
      <c r="Y947" s="11">
        <v>0</v>
      </c>
      <c r="Z947" s="11">
        <v>0</v>
      </c>
      <c r="AA947" s="11">
        <v>0</v>
      </c>
      <c r="AB947" s="11">
        <v>0</v>
      </c>
      <c r="AC947" s="11">
        <v>2000000</v>
      </c>
      <c r="AD947" s="11">
        <v>2000000</v>
      </c>
      <c r="AE947" s="11">
        <v>0</v>
      </c>
      <c r="AF947" s="11">
        <v>0</v>
      </c>
      <c r="AG947" s="11">
        <v>2000000</v>
      </c>
      <c r="AH947" s="11">
        <v>2000000</v>
      </c>
      <c r="AI947" s="11">
        <v>0</v>
      </c>
      <c r="AJ947" s="11">
        <v>0</v>
      </c>
      <c r="AK947" s="11">
        <v>0</v>
      </c>
      <c r="AL947" s="11">
        <v>0</v>
      </c>
      <c r="AM947" s="11">
        <v>0</v>
      </c>
      <c r="AN947" s="11">
        <v>0</v>
      </c>
      <c r="AO9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9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9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7" s="11">
        <f>Table_PBS_SQL_DB2_PBSSQL_PBS_NDP_Tina_CG_QtrlyPerformance_Final[[#This Row],[GOU REL]]+Table_PBS_SQL_DB2_PBSSQL_PBS_NDP_Tina_CG_QtrlyPerformance_Final[[#This Row],[EXT REL]]</f>
        <v>4000000</v>
      </c>
      <c r="AT947" s="11">
        <f>Table_PBS_SQL_DB2_PBSSQL_PBS_NDP_Tina_CG_QtrlyPerformance_Final[[#This Row],[GOU EXP]]+Table_PBS_SQL_DB2_PBSSQL_PBS_NDP_Tina_CG_QtrlyPerformance_Final[[#This Row],[EXT EXP]]</f>
        <v>4000000</v>
      </c>
      <c r="AU947" s="11" t="str">
        <f>IF(Table_PBS_SQL_DB2_PBSSQL_PBS_NDP_Tina_CG_QtrlyPerformance_Final[[#This Row],[Item_Code]]&gt;"300000", "Capital", "Recurrent")</f>
        <v>Recurrent</v>
      </c>
    </row>
    <row r="948" spans="1:47" x14ac:dyDescent="0.25">
      <c r="A948" t="s">
        <v>49</v>
      </c>
      <c r="B948" t="s">
        <v>1400</v>
      </c>
      <c r="C948" t="s">
        <v>293</v>
      </c>
      <c r="D948" t="s">
        <v>1206</v>
      </c>
      <c r="E948" t="s">
        <v>75</v>
      </c>
      <c r="F948" t="s">
        <v>1228</v>
      </c>
      <c r="G948" t="s">
        <v>87</v>
      </c>
      <c r="H948" t="s">
        <v>1401</v>
      </c>
      <c r="I948" t="s">
        <v>467</v>
      </c>
      <c r="J948" t="s">
        <v>1474</v>
      </c>
      <c r="K948" t="s">
        <v>131</v>
      </c>
      <c r="L948" t="s">
        <v>1469</v>
      </c>
      <c r="M948" t="s">
        <v>866</v>
      </c>
      <c r="N948" t="s">
        <v>867</v>
      </c>
      <c r="O948" t="s">
        <v>893</v>
      </c>
      <c r="P948" t="s">
        <v>894</v>
      </c>
      <c r="Q948" s="11">
        <v>0</v>
      </c>
      <c r="R948" s="11">
        <v>0</v>
      </c>
      <c r="S948" s="11">
        <v>0</v>
      </c>
      <c r="T948" s="11">
        <v>0</v>
      </c>
      <c r="U948" s="11">
        <v>60000000</v>
      </c>
      <c r="V948" s="11">
        <v>0</v>
      </c>
      <c r="W948" s="11">
        <v>60000000</v>
      </c>
      <c r="X948" s="11">
        <v>0</v>
      </c>
      <c r="Y948" s="11">
        <v>0</v>
      </c>
      <c r="Z948" s="11">
        <v>0</v>
      </c>
      <c r="AA948" s="11">
        <v>0</v>
      </c>
      <c r="AB948" s="11">
        <v>0</v>
      </c>
      <c r="AC948" s="11">
        <v>15000000</v>
      </c>
      <c r="AD948" s="11">
        <v>15000000</v>
      </c>
      <c r="AE948" s="11">
        <v>0</v>
      </c>
      <c r="AF948" s="11">
        <v>0</v>
      </c>
      <c r="AG948" s="11">
        <v>15000000</v>
      </c>
      <c r="AH948" s="11">
        <v>15000000</v>
      </c>
      <c r="AI948" s="11">
        <v>0</v>
      </c>
      <c r="AJ948" s="11">
        <v>0</v>
      </c>
      <c r="AK948" s="11">
        <v>0</v>
      </c>
      <c r="AL948" s="11">
        <v>0</v>
      </c>
      <c r="AM948" s="11">
        <v>0</v>
      </c>
      <c r="AN948" s="11">
        <v>0</v>
      </c>
      <c r="AO9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9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9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8" s="11">
        <f>Table_PBS_SQL_DB2_PBSSQL_PBS_NDP_Tina_CG_QtrlyPerformance_Final[[#This Row],[GOU REL]]+Table_PBS_SQL_DB2_PBSSQL_PBS_NDP_Tina_CG_QtrlyPerformance_Final[[#This Row],[EXT REL]]</f>
        <v>30000000</v>
      </c>
      <c r="AT948" s="11">
        <f>Table_PBS_SQL_DB2_PBSSQL_PBS_NDP_Tina_CG_QtrlyPerformance_Final[[#This Row],[GOU EXP]]+Table_PBS_SQL_DB2_PBSSQL_PBS_NDP_Tina_CG_QtrlyPerformance_Final[[#This Row],[EXT EXP]]</f>
        <v>30000000</v>
      </c>
      <c r="AU948" s="11" t="str">
        <f>IF(Table_PBS_SQL_DB2_PBSSQL_PBS_NDP_Tina_CG_QtrlyPerformance_Final[[#This Row],[Item_Code]]&gt;"300000", "Capital", "Recurrent")</f>
        <v>Capital</v>
      </c>
    </row>
    <row r="949" spans="1:47" x14ac:dyDescent="0.25">
      <c r="A949" t="s">
        <v>49</v>
      </c>
      <c r="B949" t="s">
        <v>1400</v>
      </c>
      <c r="C949" t="s">
        <v>293</v>
      </c>
      <c r="D949" t="s">
        <v>1206</v>
      </c>
      <c r="E949" t="s">
        <v>75</v>
      </c>
      <c r="F949" t="s">
        <v>1228</v>
      </c>
      <c r="G949" t="s">
        <v>87</v>
      </c>
      <c r="H949" t="s">
        <v>1401</v>
      </c>
      <c r="I949" t="s">
        <v>467</v>
      </c>
      <c r="J949" t="s">
        <v>1474</v>
      </c>
      <c r="K949" t="s">
        <v>131</v>
      </c>
      <c r="L949" t="s">
        <v>1469</v>
      </c>
      <c r="M949" t="s">
        <v>1044</v>
      </c>
      <c r="N949" t="s">
        <v>1045</v>
      </c>
      <c r="O949" t="s">
        <v>1025</v>
      </c>
      <c r="P949" t="s">
        <v>1026</v>
      </c>
      <c r="Q949" s="11">
        <v>0</v>
      </c>
      <c r="R949" s="11">
        <v>0</v>
      </c>
      <c r="S949" s="11">
        <v>0</v>
      </c>
      <c r="T949" s="11">
        <v>0</v>
      </c>
      <c r="U949" s="11">
        <v>3306623960</v>
      </c>
      <c r="V949" s="11">
        <v>0</v>
      </c>
      <c r="W949" s="11">
        <v>250000000</v>
      </c>
      <c r="X949" s="11">
        <v>3056623960</v>
      </c>
      <c r="Y949" s="11">
        <v>0</v>
      </c>
      <c r="Z949" s="11">
        <v>0</v>
      </c>
      <c r="AA949" s="11">
        <v>0</v>
      </c>
      <c r="AB949" s="11">
        <v>0</v>
      </c>
      <c r="AC949" s="11">
        <v>62500000</v>
      </c>
      <c r="AD949" s="11">
        <v>62500000</v>
      </c>
      <c r="AE949" s="11">
        <v>0</v>
      </c>
      <c r="AF949" s="11">
        <v>0</v>
      </c>
      <c r="AG949" s="11">
        <v>62500000</v>
      </c>
      <c r="AH949" s="11">
        <v>62500000</v>
      </c>
      <c r="AI949" s="11">
        <v>0</v>
      </c>
      <c r="AJ949" s="11">
        <v>0</v>
      </c>
      <c r="AK949" s="11">
        <v>50000000</v>
      </c>
      <c r="AL949" s="11">
        <v>50000000</v>
      </c>
      <c r="AM949" s="11">
        <v>0</v>
      </c>
      <c r="AN949" s="11">
        <v>0</v>
      </c>
      <c r="AO9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175000000</v>
      </c>
      <c r="AP9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175000000</v>
      </c>
      <c r="AR9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49" s="11">
        <f>Table_PBS_SQL_DB2_PBSSQL_PBS_NDP_Tina_CG_QtrlyPerformance_Final[[#This Row],[GOU REL]]+Table_PBS_SQL_DB2_PBSSQL_PBS_NDP_Tina_CG_QtrlyPerformance_Final[[#This Row],[EXT REL]]</f>
        <v>175000000</v>
      </c>
      <c r="AT949" s="11">
        <f>Table_PBS_SQL_DB2_PBSSQL_PBS_NDP_Tina_CG_QtrlyPerformance_Final[[#This Row],[GOU EXP]]+Table_PBS_SQL_DB2_PBSSQL_PBS_NDP_Tina_CG_QtrlyPerformance_Final[[#This Row],[EXT EXP]]</f>
        <v>175000000</v>
      </c>
      <c r="AU949" s="11" t="str">
        <f>IF(Table_PBS_SQL_DB2_PBSSQL_PBS_NDP_Tina_CG_QtrlyPerformance_Final[[#This Row],[Item_Code]]&gt;"300000", "Capital", "Recurrent")</f>
        <v>Recurrent</v>
      </c>
    </row>
    <row r="950" spans="1:47" x14ac:dyDescent="0.25">
      <c r="A950" t="s">
        <v>49</v>
      </c>
      <c r="B950" t="s">
        <v>1400</v>
      </c>
      <c r="C950" t="s">
        <v>293</v>
      </c>
      <c r="D950" t="s">
        <v>1206</v>
      </c>
      <c r="E950" t="s">
        <v>75</v>
      </c>
      <c r="F950" t="s">
        <v>1228</v>
      </c>
      <c r="G950" t="s">
        <v>87</v>
      </c>
      <c r="H950" t="s">
        <v>1401</v>
      </c>
      <c r="I950" t="s">
        <v>467</v>
      </c>
      <c r="J950" t="s">
        <v>1474</v>
      </c>
      <c r="K950" t="s">
        <v>131</v>
      </c>
      <c r="L950" t="s">
        <v>1469</v>
      </c>
      <c r="M950" t="s">
        <v>1044</v>
      </c>
      <c r="N950" t="s">
        <v>1045</v>
      </c>
      <c r="O950" t="s">
        <v>922</v>
      </c>
      <c r="P950" t="s">
        <v>923</v>
      </c>
      <c r="Q950" s="11">
        <v>0</v>
      </c>
      <c r="R950" s="11">
        <v>0</v>
      </c>
      <c r="S950" s="11">
        <v>0</v>
      </c>
      <c r="T950" s="11">
        <v>0</v>
      </c>
      <c r="U950" s="11">
        <v>153364400</v>
      </c>
      <c r="V950" s="11">
        <v>0</v>
      </c>
      <c r="W950" s="11">
        <v>153364400</v>
      </c>
      <c r="X950" s="11">
        <v>0</v>
      </c>
      <c r="Y950" s="11">
        <v>0</v>
      </c>
      <c r="Z950" s="11">
        <v>0</v>
      </c>
      <c r="AA950" s="11">
        <v>0</v>
      </c>
      <c r="AB950" s="11">
        <v>0</v>
      </c>
      <c r="AC950" s="11">
        <v>38341000</v>
      </c>
      <c r="AD950" s="11">
        <v>38341000</v>
      </c>
      <c r="AE950" s="11">
        <v>0</v>
      </c>
      <c r="AF950" s="11">
        <v>0</v>
      </c>
      <c r="AG950" s="11">
        <v>38341000</v>
      </c>
      <c r="AH950" s="11">
        <v>38341000</v>
      </c>
      <c r="AI950" s="11">
        <v>0</v>
      </c>
      <c r="AJ950" s="11">
        <v>0</v>
      </c>
      <c r="AK950" s="11">
        <v>76682000</v>
      </c>
      <c r="AL950" s="11">
        <v>76682000</v>
      </c>
      <c r="AM950" s="11">
        <v>0</v>
      </c>
      <c r="AN950" s="11">
        <v>0</v>
      </c>
      <c r="AO9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153364000</v>
      </c>
      <c r="AP9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153364000</v>
      </c>
      <c r="AR9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0" s="11">
        <f>Table_PBS_SQL_DB2_PBSSQL_PBS_NDP_Tina_CG_QtrlyPerformance_Final[[#This Row],[GOU REL]]+Table_PBS_SQL_DB2_PBSSQL_PBS_NDP_Tina_CG_QtrlyPerformance_Final[[#This Row],[EXT REL]]</f>
        <v>153364000</v>
      </c>
      <c r="AT950" s="11">
        <f>Table_PBS_SQL_DB2_PBSSQL_PBS_NDP_Tina_CG_QtrlyPerformance_Final[[#This Row],[GOU EXP]]+Table_PBS_SQL_DB2_PBSSQL_PBS_NDP_Tina_CG_QtrlyPerformance_Final[[#This Row],[EXT EXP]]</f>
        <v>153364000</v>
      </c>
      <c r="AU950" s="11" t="str">
        <f>IF(Table_PBS_SQL_DB2_PBSSQL_PBS_NDP_Tina_CG_QtrlyPerformance_Final[[#This Row],[Item_Code]]&gt;"300000", "Capital", "Recurrent")</f>
        <v>Recurrent</v>
      </c>
    </row>
    <row r="951" spans="1:47" x14ac:dyDescent="0.25">
      <c r="A951" t="s">
        <v>49</v>
      </c>
      <c r="B951" t="s">
        <v>1400</v>
      </c>
      <c r="C951" t="s">
        <v>293</v>
      </c>
      <c r="D951" t="s">
        <v>1206</v>
      </c>
      <c r="E951" t="s">
        <v>75</v>
      </c>
      <c r="F951" t="s">
        <v>1228</v>
      </c>
      <c r="G951" t="s">
        <v>87</v>
      </c>
      <c r="H951" t="s">
        <v>1401</v>
      </c>
      <c r="I951" t="s">
        <v>467</v>
      </c>
      <c r="J951" t="s">
        <v>1474</v>
      </c>
      <c r="K951" t="s">
        <v>133</v>
      </c>
      <c r="L951" t="s">
        <v>1490</v>
      </c>
      <c r="M951" t="s">
        <v>866</v>
      </c>
      <c r="N951" t="s">
        <v>867</v>
      </c>
      <c r="O951" t="s">
        <v>906</v>
      </c>
      <c r="P951" t="s">
        <v>907</v>
      </c>
      <c r="Q951" s="11">
        <v>0</v>
      </c>
      <c r="R951" s="11">
        <v>0</v>
      </c>
      <c r="S951" s="11">
        <v>0</v>
      </c>
      <c r="T951" s="11">
        <v>0</v>
      </c>
      <c r="U951" s="11">
        <v>10000000</v>
      </c>
      <c r="V951" s="11">
        <v>0</v>
      </c>
      <c r="W951" s="11">
        <v>10000000</v>
      </c>
      <c r="X951" s="11">
        <v>0</v>
      </c>
      <c r="Y951" s="11">
        <v>0</v>
      </c>
      <c r="Z951" s="11">
        <v>0</v>
      </c>
      <c r="AA951" s="11">
        <v>0</v>
      </c>
      <c r="AB951" s="11">
        <v>0</v>
      </c>
      <c r="AC951" s="11">
        <v>2500000</v>
      </c>
      <c r="AD951" s="11">
        <v>0</v>
      </c>
      <c r="AE951" s="11">
        <v>0</v>
      </c>
      <c r="AF951" s="11">
        <v>0</v>
      </c>
      <c r="AG951" s="11">
        <v>2500000</v>
      </c>
      <c r="AH951" s="11">
        <v>2500000</v>
      </c>
      <c r="AI951" s="11">
        <v>0</v>
      </c>
      <c r="AJ951" s="11">
        <v>0</v>
      </c>
      <c r="AK951" s="11">
        <v>5000000</v>
      </c>
      <c r="AL951" s="11">
        <v>7500000</v>
      </c>
      <c r="AM951" s="11">
        <v>0</v>
      </c>
      <c r="AN951" s="11">
        <v>0</v>
      </c>
      <c r="AO9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9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9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1" s="11">
        <f>Table_PBS_SQL_DB2_PBSSQL_PBS_NDP_Tina_CG_QtrlyPerformance_Final[[#This Row],[GOU REL]]+Table_PBS_SQL_DB2_PBSSQL_PBS_NDP_Tina_CG_QtrlyPerformance_Final[[#This Row],[EXT REL]]</f>
        <v>10000000</v>
      </c>
      <c r="AT951" s="11">
        <f>Table_PBS_SQL_DB2_PBSSQL_PBS_NDP_Tina_CG_QtrlyPerformance_Final[[#This Row],[GOU EXP]]+Table_PBS_SQL_DB2_PBSSQL_PBS_NDP_Tina_CG_QtrlyPerformance_Final[[#This Row],[EXT EXP]]</f>
        <v>10000000</v>
      </c>
      <c r="AU951" s="11" t="str">
        <f>IF(Table_PBS_SQL_DB2_PBSSQL_PBS_NDP_Tina_CG_QtrlyPerformance_Final[[#This Row],[Item_Code]]&gt;"300000", "Capital", "Recurrent")</f>
        <v>Recurrent</v>
      </c>
    </row>
    <row r="952" spans="1:47" x14ac:dyDescent="0.25">
      <c r="A952" t="s">
        <v>49</v>
      </c>
      <c r="B952" t="s">
        <v>1400</v>
      </c>
      <c r="C952" t="s">
        <v>293</v>
      </c>
      <c r="D952" t="s">
        <v>1206</v>
      </c>
      <c r="E952" t="s">
        <v>75</v>
      </c>
      <c r="F952" t="s">
        <v>1228</v>
      </c>
      <c r="G952" t="s">
        <v>87</v>
      </c>
      <c r="H952" t="s">
        <v>1401</v>
      </c>
      <c r="I952" t="s">
        <v>467</v>
      </c>
      <c r="J952" t="s">
        <v>1474</v>
      </c>
      <c r="K952" t="s">
        <v>133</v>
      </c>
      <c r="L952" t="s">
        <v>1490</v>
      </c>
      <c r="M952" t="s">
        <v>866</v>
      </c>
      <c r="N952" t="s">
        <v>867</v>
      </c>
      <c r="O952" t="s">
        <v>922</v>
      </c>
      <c r="P952" t="s">
        <v>923</v>
      </c>
      <c r="Q952" s="11">
        <v>0</v>
      </c>
      <c r="R952" s="11">
        <v>0</v>
      </c>
      <c r="S952" s="11">
        <v>0</v>
      </c>
      <c r="T952" s="11">
        <v>0</v>
      </c>
      <c r="U952" s="11">
        <v>57500000</v>
      </c>
      <c r="V952" s="11">
        <v>0</v>
      </c>
      <c r="W952" s="11">
        <v>57500000</v>
      </c>
      <c r="X952" s="11">
        <v>0</v>
      </c>
      <c r="Y952" s="11">
        <v>0</v>
      </c>
      <c r="Z952" s="11">
        <v>0</v>
      </c>
      <c r="AA952" s="11">
        <v>0</v>
      </c>
      <c r="AB952" s="11">
        <v>0</v>
      </c>
      <c r="AC952" s="11">
        <v>14375000</v>
      </c>
      <c r="AD952" s="11">
        <v>14375000</v>
      </c>
      <c r="AE952" s="11">
        <v>0</v>
      </c>
      <c r="AF952" s="11">
        <v>0</v>
      </c>
      <c r="AG952" s="11">
        <v>14375000</v>
      </c>
      <c r="AH952" s="11">
        <v>14375000</v>
      </c>
      <c r="AI952" s="11">
        <v>0</v>
      </c>
      <c r="AJ952" s="11">
        <v>0</v>
      </c>
      <c r="AK952" s="11">
        <v>28750000</v>
      </c>
      <c r="AL952" s="11">
        <v>28750000</v>
      </c>
      <c r="AM952" s="11">
        <v>0</v>
      </c>
      <c r="AN952" s="11">
        <v>0</v>
      </c>
      <c r="AO9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57500000</v>
      </c>
      <c r="AP9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57500000</v>
      </c>
      <c r="AR9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2" s="11">
        <f>Table_PBS_SQL_DB2_PBSSQL_PBS_NDP_Tina_CG_QtrlyPerformance_Final[[#This Row],[GOU REL]]+Table_PBS_SQL_DB2_PBSSQL_PBS_NDP_Tina_CG_QtrlyPerformance_Final[[#This Row],[EXT REL]]</f>
        <v>57500000</v>
      </c>
      <c r="AT952" s="11">
        <f>Table_PBS_SQL_DB2_PBSSQL_PBS_NDP_Tina_CG_QtrlyPerformance_Final[[#This Row],[GOU EXP]]+Table_PBS_SQL_DB2_PBSSQL_PBS_NDP_Tina_CG_QtrlyPerformance_Final[[#This Row],[EXT EXP]]</f>
        <v>57500000</v>
      </c>
      <c r="AU952" s="11" t="str">
        <f>IF(Table_PBS_SQL_DB2_PBSSQL_PBS_NDP_Tina_CG_QtrlyPerformance_Final[[#This Row],[Item_Code]]&gt;"300000", "Capital", "Recurrent")</f>
        <v>Recurrent</v>
      </c>
    </row>
    <row r="953" spans="1:47" x14ac:dyDescent="0.25">
      <c r="A953" t="s">
        <v>49</v>
      </c>
      <c r="B953" t="s">
        <v>1400</v>
      </c>
      <c r="C953" t="s">
        <v>293</v>
      </c>
      <c r="D953" t="s">
        <v>1206</v>
      </c>
      <c r="E953" t="s">
        <v>75</v>
      </c>
      <c r="F953" t="s">
        <v>1228</v>
      </c>
      <c r="G953" t="s">
        <v>87</v>
      </c>
      <c r="H953" t="s">
        <v>1401</v>
      </c>
      <c r="I953" t="s">
        <v>467</v>
      </c>
      <c r="J953" t="s">
        <v>1474</v>
      </c>
      <c r="K953" t="s">
        <v>133</v>
      </c>
      <c r="L953" t="s">
        <v>1490</v>
      </c>
      <c r="M953" t="s">
        <v>1044</v>
      </c>
      <c r="N953" t="s">
        <v>1045</v>
      </c>
      <c r="O953" t="s">
        <v>1025</v>
      </c>
      <c r="P953" t="s">
        <v>1026</v>
      </c>
      <c r="Q953" s="11">
        <v>0</v>
      </c>
      <c r="R953" s="11">
        <v>0</v>
      </c>
      <c r="S953" s="11">
        <v>0</v>
      </c>
      <c r="T953" s="11">
        <v>0</v>
      </c>
      <c r="U953" s="11">
        <v>0</v>
      </c>
      <c r="V953" s="11">
        <v>0</v>
      </c>
      <c r="W953" s="11">
        <v>0</v>
      </c>
      <c r="X953" s="11">
        <v>0</v>
      </c>
      <c r="Y953" s="11">
        <v>0</v>
      </c>
      <c r="Z953" s="11">
        <v>0</v>
      </c>
      <c r="AA953" s="11">
        <v>0</v>
      </c>
      <c r="AB953" s="11">
        <v>0</v>
      </c>
      <c r="AC953" s="11">
        <v>0</v>
      </c>
      <c r="AD953" s="11">
        <v>0</v>
      </c>
      <c r="AE953" s="11">
        <v>0</v>
      </c>
      <c r="AF953" s="11">
        <v>0</v>
      </c>
      <c r="AG953" s="11">
        <v>0</v>
      </c>
      <c r="AH953" s="11">
        <v>0</v>
      </c>
      <c r="AI953" s="11">
        <v>0</v>
      </c>
      <c r="AJ953" s="11">
        <v>0</v>
      </c>
      <c r="AK953" s="11">
        <v>0</v>
      </c>
      <c r="AL953" s="11">
        <v>0</v>
      </c>
      <c r="AM953" s="11">
        <v>0</v>
      </c>
      <c r="AN953" s="11">
        <v>0</v>
      </c>
      <c r="AO9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3" s="11">
        <f>Table_PBS_SQL_DB2_PBSSQL_PBS_NDP_Tina_CG_QtrlyPerformance_Final[[#This Row],[GOU REL]]+Table_PBS_SQL_DB2_PBSSQL_PBS_NDP_Tina_CG_QtrlyPerformance_Final[[#This Row],[EXT REL]]</f>
        <v>0</v>
      </c>
      <c r="AT953" s="11">
        <f>Table_PBS_SQL_DB2_PBSSQL_PBS_NDP_Tina_CG_QtrlyPerformance_Final[[#This Row],[GOU EXP]]+Table_PBS_SQL_DB2_PBSSQL_PBS_NDP_Tina_CG_QtrlyPerformance_Final[[#This Row],[EXT EXP]]</f>
        <v>0</v>
      </c>
      <c r="AU953" s="11" t="str">
        <f>IF(Table_PBS_SQL_DB2_PBSSQL_PBS_NDP_Tina_CG_QtrlyPerformance_Final[[#This Row],[Item_Code]]&gt;"300000", "Capital", "Recurrent")</f>
        <v>Recurrent</v>
      </c>
    </row>
    <row r="954" spans="1:47" x14ac:dyDescent="0.25">
      <c r="A954" t="s">
        <v>49</v>
      </c>
      <c r="B954" t="s">
        <v>1400</v>
      </c>
      <c r="C954" t="s">
        <v>293</v>
      </c>
      <c r="D954" t="s">
        <v>1206</v>
      </c>
      <c r="E954" t="s">
        <v>75</v>
      </c>
      <c r="F954" t="s">
        <v>1228</v>
      </c>
      <c r="G954" t="s">
        <v>87</v>
      </c>
      <c r="H954" t="s">
        <v>1401</v>
      </c>
      <c r="I954" t="s">
        <v>467</v>
      </c>
      <c r="J954" t="s">
        <v>1474</v>
      </c>
      <c r="K954" t="s">
        <v>145</v>
      </c>
      <c r="L954" t="s">
        <v>1413</v>
      </c>
      <c r="M954" t="s">
        <v>1044</v>
      </c>
      <c r="N954" t="s">
        <v>1045</v>
      </c>
      <c r="O954" t="s">
        <v>978</v>
      </c>
      <c r="P954" t="s">
        <v>979</v>
      </c>
      <c r="Q954" s="11">
        <v>0</v>
      </c>
      <c r="R954" s="11">
        <v>0</v>
      </c>
      <c r="S954" s="11">
        <v>0</v>
      </c>
      <c r="T954" s="11">
        <v>0</v>
      </c>
      <c r="U954" s="11">
        <v>200000000</v>
      </c>
      <c r="V954" s="11">
        <v>0</v>
      </c>
      <c r="W954" s="11">
        <v>200000000</v>
      </c>
      <c r="X954" s="11">
        <v>0</v>
      </c>
      <c r="Y954" s="11">
        <v>0</v>
      </c>
      <c r="Z954" s="11">
        <v>0</v>
      </c>
      <c r="AA954" s="11">
        <v>0</v>
      </c>
      <c r="AB954" s="11">
        <v>0</v>
      </c>
      <c r="AC954" s="11">
        <v>0</v>
      </c>
      <c r="AD954" s="11">
        <v>0</v>
      </c>
      <c r="AE954" s="11">
        <v>0</v>
      </c>
      <c r="AF954" s="11">
        <v>0</v>
      </c>
      <c r="AG954" s="11">
        <v>0</v>
      </c>
      <c r="AH954" s="11">
        <v>0</v>
      </c>
      <c r="AI954" s="11">
        <v>0</v>
      </c>
      <c r="AJ954" s="11">
        <v>0</v>
      </c>
      <c r="AK954" s="11">
        <v>0</v>
      </c>
      <c r="AL954" s="11">
        <v>0</v>
      </c>
      <c r="AM954" s="11">
        <v>0</v>
      </c>
      <c r="AN954" s="11">
        <v>0</v>
      </c>
      <c r="AO9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4" s="11">
        <f>Table_PBS_SQL_DB2_PBSSQL_PBS_NDP_Tina_CG_QtrlyPerformance_Final[[#This Row],[GOU REL]]+Table_PBS_SQL_DB2_PBSSQL_PBS_NDP_Tina_CG_QtrlyPerformance_Final[[#This Row],[EXT REL]]</f>
        <v>0</v>
      </c>
      <c r="AT954" s="11">
        <f>Table_PBS_SQL_DB2_PBSSQL_PBS_NDP_Tina_CG_QtrlyPerformance_Final[[#This Row],[GOU EXP]]+Table_PBS_SQL_DB2_PBSSQL_PBS_NDP_Tina_CG_QtrlyPerformance_Final[[#This Row],[EXT EXP]]</f>
        <v>0</v>
      </c>
      <c r="AU954" s="11" t="str">
        <f>IF(Table_PBS_SQL_DB2_PBSSQL_PBS_NDP_Tina_CG_QtrlyPerformance_Final[[#This Row],[Item_Code]]&gt;"300000", "Capital", "Recurrent")</f>
        <v>Recurrent</v>
      </c>
    </row>
    <row r="955" spans="1:47" x14ac:dyDescent="0.25">
      <c r="A955" t="s">
        <v>49</v>
      </c>
      <c r="B955" t="s">
        <v>1400</v>
      </c>
      <c r="C955" t="s">
        <v>293</v>
      </c>
      <c r="D955" t="s">
        <v>1206</v>
      </c>
      <c r="E955" t="s">
        <v>75</v>
      </c>
      <c r="F955" t="s">
        <v>1228</v>
      </c>
      <c r="G955" t="s">
        <v>87</v>
      </c>
      <c r="H955" t="s">
        <v>1401</v>
      </c>
      <c r="I955" t="s">
        <v>467</v>
      </c>
      <c r="J955" t="s">
        <v>1474</v>
      </c>
      <c r="K955" t="s">
        <v>145</v>
      </c>
      <c r="L955" t="s">
        <v>1413</v>
      </c>
      <c r="M955" t="s">
        <v>1044</v>
      </c>
      <c r="N955" t="s">
        <v>1045</v>
      </c>
      <c r="O955" t="s">
        <v>1343</v>
      </c>
      <c r="P955" t="s">
        <v>1344</v>
      </c>
      <c r="Q955" s="11">
        <v>0</v>
      </c>
      <c r="R955" s="11">
        <v>0</v>
      </c>
      <c r="S955" s="11">
        <v>0</v>
      </c>
      <c r="T955" s="11">
        <v>0</v>
      </c>
      <c r="U955" s="11">
        <v>19775000000</v>
      </c>
      <c r="V955" s="11">
        <v>0</v>
      </c>
      <c r="W955" s="11">
        <v>7275000000</v>
      </c>
      <c r="X955" s="11">
        <v>12500000000</v>
      </c>
      <c r="Y955" s="11">
        <v>0</v>
      </c>
      <c r="Z955" s="11">
        <v>0</v>
      </c>
      <c r="AA955" s="11">
        <v>0</v>
      </c>
      <c r="AB955" s="11">
        <v>0</v>
      </c>
      <c r="AC955" s="11">
        <v>0</v>
      </c>
      <c r="AD955" s="11">
        <v>0</v>
      </c>
      <c r="AE955" s="11">
        <v>0</v>
      </c>
      <c r="AF955" s="11">
        <v>0</v>
      </c>
      <c r="AG955" s="11">
        <v>0</v>
      </c>
      <c r="AH955" s="11">
        <v>0</v>
      </c>
      <c r="AI955" s="11">
        <v>0</v>
      </c>
      <c r="AJ955" s="11">
        <v>0</v>
      </c>
      <c r="AK955" s="11">
        <v>719000000</v>
      </c>
      <c r="AL955" s="11">
        <v>719000000</v>
      </c>
      <c r="AM955" s="11">
        <v>0</v>
      </c>
      <c r="AN955" s="11">
        <v>0</v>
      </c>
      <c r="AO9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719000000</v>
      </c>
      <c r="AP9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719000000</v>
      </c>
      <c r="AR9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5" s="11">
        <f>Table_PBS_SQL_DB2_PBSSQL_PBS_NDP_Tina_CG_QtrlyPerformance_Final[[#This Row],[GOU REL]]+Table_PBS_SQL_DB2_PBSSQL_PBS_NDP_Tina_CG_QtrlyPerformance_Final[[#This Row],[EXT REL]]</f>
        <v>719000000</v>
      </c>
      <c r="AT955" s="11">
        <f>Table_PBS_SQL_DB2_PBSSQL_PBS_NDP_Tina_CG_QtrlyPerformance_Final[[#This Row],[GOU EXP]]+Table_PBS_SQL_DB2_PBSSQL_PBS_NDP_Tina_CG_QtrlyPerformance_Final[[#This Row],[EXT EXP]]</f>
        <v>719000000</v>
      </c>
      <c r="AU955" s="11" t="str">
        <f>IF(Table_PBS_SQL_DB2_PBSSQL_PBS_NDP_Tina_CG_QtrlyPerformance_Final[[#This Row],[Item_Code]]&gt;"300000", "Capital", "Recurrent")</f>
        <v>Capital</v>
      </c>
    </row>
    <row r="956" spans="1:47" x14ac:dyDescent="0.25">
      <c r="A956" t="s">
        <v>49</v>
      </c>
      <c r="B956" t="s">
        <v>1400</v>
      </c>
      <c r="C956" t="s">
        <v>293</v>
      </c>
      <c r="D956" t="s">
        <v>1206</v>
      </c>
      <c r="E956" t="s">
        <v>75</v>
      </c>
      <c r="F956" t="s">
        <v>1228</v>
      </c>
      <c r="G956" t="s">
        <v>87</v>
      </c>
      <c r="H956" t="s">
        <v>1401</v>
      </c>
      <c r="I956" t="s">
        <v>467</v>
      </c>
      <c r="J956" t="s">
        <v>1474</v>
      </c>
      <c r="K956" t="s">
        <v>145</v>
      </c>
      <c r="L956" t="s">
        <v>1413</v>
      </c>
      <c r="M956" t="s">
        <v>1044</v>
      </c>
      <c r="N956" t="s">
        <v>1045</v>
      </c>
      <c r="O956" t="s">
        <v>1204</v>
      </c>
      <c r="P956" t="s">
        <v>1205</v>
      </c>
      <c r="Q956" s="11">
        <v>0</v>
      </c>
      <c r="R956" s="11">
        <v>0</v>
      </c>
      <c r="S956" s="11">
        <v>0</v>
      </c>
      <c r="T956" s="11">
        <v>0</v>
      </c>
      <c r="U956" s="11">
        <v>30000000</v>
      </c>
      <c r="V956" s="11">
        <v>0</v>
      </c>
      <c r="W956" s="11">
        <v>30000000</v>
      </c>
      <c r="X956" s="11">
        <v>0</v>
      </c>
      <c r="Y956" s="11">
        <v>0</v>
      </c>
      <c r="Z956" s="11">
        <v>0</v>
      </c>
      <c r="AA956" s="11">
        <v>0</v>
      </c>
      <c r="AB956" s="11">
        <v>0</v>
      </c>
      <c r="AC956" s="11">
        <v>0</v>
      </c>
      <c r="AD956" s="11">
        <v>0</v>
      </c>
      <c r="AE956" s="11">
        <v>0</v>
      </c>
      <c r="AF956" s="11">
        <v>0</v>
      </c>
      <c r="AG956" s="11">
        <v>0</v>
      </c>
      <c r="AH956" s="11">
        <v>0</v>
      </c>
      <c r="AI956" s="11">
        <v>0</v>
      </c>
      <c r="AJ956" s="11">
        <v>0</v>
      </c>
      <c r="AK956" s="11">
        <v>0</v>
      </c>
      <c r="AL956" s="11">
        <v>0</v>
      </c>
      <c r="AM956" s="11">
        <v>0</v>
      </c>
      <c r="AN956" s="11">
        <v>0</v>
      </c>
      <c r="AO9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6" s="11">
        <f>Table_PBS_SQL_DB2_PBSSQL_PBS_NDP_Tina_CG_QtrlyPerformance_Final[[#This Row],[GOU REL]]+Table_PBS_SQL_DB2_PBSSQL_PBS_NDP_Tina_CG_QtrlyPerformance_Final[[#This Row],[EXT REL]]</f>
        <v>0</v>
      </c>
      <c r="AT956" s="11">
        <f>Table_PBS_SQL_DB2_PBSSQL_PBS_NDP_Tina_CG_QtrlyPerformance_Final[[#This Row],[GOU EXP]]+Table_PBS_SQL_DB2_PBSSQL_PBS_NDP_Tina_CG_QtrlyPerformance_Final[[#This Row],[EXT EXP]]</f>
        <v>0</v>
      </c>
      <c r="AU956" s="11" t="str">
        <f>IF(Table_PBS_SQL_DB2_PBSSQL_PBS_NDP_Tina_CG_QtrlyPerformance_Final[[#This Row],[Item_Code]]&gt;"300000", "Capital", "Recurrent")</f>
        <v>Capital</v>
      </c>
    </row>
    <row r="957" spans="1:47" x14ac:dyDescent="0.25">
      <c r="A957" t="s">
        <v>49</v>
      </c>
      <c r="B957" t="s">
        <v>1400</v>
      </c>
      <c r="C957" t="s">
        <v>293</v>
      </c>
      <c r="D957" t="s">
        <v>1206</v>
      </c>
      <c r="E957" t="s">
        <v>75</v>
      </c>
      <c r="F957" t="s">
        <v>1228</v>
      </c>
      <c r="G957" t="s">
        <v>87</v>
      </c>
      <c r="H957" t="s">
        <v>1401</v>
      </c>
      <c r="I957" t="s">
        <v>467</v>
      </c>
      <c r="J957" t="s">
        <v>1474</v>
      </c>
      <c r="K957" t="s">
        <v>153</v>
      </c>
      <c r="L957" t="s">
        <v>1492</v>
      </c>
      <c r="M957" t="s">
        <v>866</v>
      </c>
      <c r="N957" t="s">
        <v>867</v>
      </c>
      <c r="O957" t="s">
        <v>1016</v>
      </c>
      <c r="P957" t="s">
        <v>1017</v>
      </c>
      <c r="Q957" s="11">
        <v>0</v>
      </c>
      <c r="R957" s="11">
        <v>0</v>
      </c>
      <c r="S957" s="11">
        <v>0</v>
      </c>
      <c r="T957" s="11">
        <v>0</v>
      </c>
      <c r="U957" s="11">
        <v>66000000</v>
      </c>
      <c r="V957" s="11">
        <v>0</v>
      </c>
      <c r="W957" s="11">
        <v>66000000</v>
      </c>
      <c r="X957" s="11">
        <v>0</v>
      </c>
      <c r="Y957" s="11">
        <v>0</v>
      </c>
      <c r="Z957" s="11">
        <v>0</v>
      </c>
      <c r="AA957" s="11">
        <v>0</v>
      </c>
      <c r="AB957" s="11">
        <v>0</v>
      </c>
      <c r="AC957" s="11">
        <v>16500000</v>
      </c>
      <c r="AD957" s="11">
        <v>16500000</v>
      </c>
      <c r="AE957" s="11">
        <v>0</v>
      </c>
      <c r="AF957" s="11">
        <v>0</v>
      </c>
      <c r="AG957" s="11">
        <v>16500000</v>
      </c>
      <c r="AH957" s="11">
        <v>16500000</v>
      </c>
      <c r="AI957" s="11">
        <v>0</v>
      </c>
      <c r="AJ957" s="11">
        <v>0</v>
      </c>
      <c r="AK957" s="11">
        <v>0</v>
      </c>
      <c r="AL957" s="11">
        <v>0</v>
      </c>
      <c r="AM957" s="11">
        <v>0</v>
      </c>
      <c r="AN957" s="11">
        <v>0</v>
      </c>
      <c r="AO9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33000000</v>
      </c>
      <c r="AP9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33000000</v>
      </c>
      <c r="AR9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7" s="11">
        <f>Table_PBS_SQL_DB2_PBSSQL_PBS_NDP_Tina_CG_QtrlyPerformance_Final[[#This Row],[GOU REL]]+Table_PBS_SQL_DB2_PBSSQL_PBS_NDP_Tina_CG_QtrlyPerformance_Final[[#This Row],[EXT REL]]</f>
        <v>33000000</v>
      </c>
      <c r="AT957" s="11">
        <f>Table_PBS_SQL_DB2_PBSSQL_PBS_NDP_Tina_CG_QtrlyPerformance_Final[[#This Row],[GOU EXP]]+Table_PBS_SQL_DB2_PBSSQL_PBS_NDP_Tina_CG_QtrlyPerformance_Final[[#This Row],[EXT EXP]]</f>
        <v>33000000</v>
      </c>
      <c r="AU957" s="11" t="str">
        <f>IF(Table_PBS_SQL_DB2_PBSSQL_PBS_NDP_Tina_CG_QtrlyPerformance_Final[[#This Row],[Item_Code]]&gt;"300000", "Capital", "Recurrent")</f>
        <v>Recurrent</v>
      </c>
    </row>
    <row r="958" spans="1:47" x14ac:dyDescent="0.25">
      <c r="A958" t="s">
        <v>49</v>
      </c>
      <c r="B958" t="s">
        <v>1400</v>
      </c>
      <c r="C958" t="s">
        <v>293</v>
      </c>
      <c r="D958" t="s">
        <v>1206</v>
      </c>
      <c r="E958" t="s">
        <v>75</v>
      </c>
      <c r="F958" t="s">
        <v>1228</v>
      </c>
      <c r="G958" t="s">
        <v>87</v>
      </c>
      <c r="H958" t="s">
        <v>1401</v>
      </c>
      <c r="I958" t="s">
        <v>467</v>
      </c>
      <c r="J958" t="s">
        <v>1474</v>
      </c>
      <c r="K958" t="s">
        <v>153</v>
      </c>
      <c r="L958" t="s">
        <v>1492</v>
      </c>
      <c r="M958" t="s">
        <v>866</v>
      </c>
      <c r="N958" t="s">
        <v>867</v>
      </c>
      <c r="O958" t="s">
        <v>904</v>
      </c>
      <c r="P958" t="s">
        <v>905</v>
      </c>
      <c r="Q958" s="11">
        <v>0</v>
      </c>
      <c r="R958" s="11">
        <v>0</v>
      </c>
      <c r="S958" s="11">
        <v>0</v>
      </c>
      <c r="T958" s="11">
        <v>0</v>
      </c>
      <c r="U958" s="11">
        <v>10000000</v>
      </c>
      <c r="V958" s="11">
        <v>0</v>
      </c>
      <c r="W958" s="11">
        <v>10000000</v>
      </c>
      <c r="X958" s="11">
        <v>0</v>
      </c>
      <c r="Y958" s="11">
        <v>0</v>
      </c>
      <c r="Z958" s="11">
        <v>0</v>
      </c>
      <c r="AA958" s="11">
        <v>0</v>
      </c>
      <c r="AB958" s="11">
        <v>0</v>
      </c>
      <c r="AC958" s="11">
        <v>2500000</v>
      </c>
      <c r="AD958" s="11">
        <v>2500000</v>
      </c>
      <c r="AE958" s="11">
        <v>0</v>
      </c>
      <c r="AF958" s="11">
        <v>0</v>
      </c>
      <c r="AG958" s="11">
        <v>2500000</v>
      </c>
      <c r="AH958" s="11">
        <v>2500000</v>
      </c>
      <c r="AI958" s="11">
        <v>0</v>
      </c>
      <c r="AJ958" s="11">
        <v>0</v>
      </c>
      <c r="AK958" s="11">
        <v>5000000</v>
      </c>
      <c r="AL958" s="11">
        <v>5000000</v>
      </c>
      <c r="AM958" s="11">
        <v>0</v>
      </c>
      <c r="AN958" s="11">
        <v>0</v>
      </c>
      <c r="AO9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9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9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8" s="11">
        <f>Table_PBS_SQL_DB2_PBSSQL_PBS_NDP_Tina_CG_QtrlyPerformance_Final[[#This Row],[GOU REL]]+Table_PBS_SQL_DB2_PBSSQL_PBS_NDP_Tina_CG_QtrlyPerformance_Final[[#This Row],[EXT REL]]</f>
        <v>10000000</v>
      </c>
      <c r="AT958" s="11">
        <f>Table_PBS_SQL_DB2_PBSSQL_PBS_NDP_Tina_CG_QtrlyPerformance_Final[[#This Row],[GOU EXP]]+Table_PBS_SQL_DB2_PBSSQL_PBS_NDP_Tina_CG_QtrlyPerformance_Final[[#This Row],[EXT EXP]]</f>
        <v>10000000</v>
      </c>
      <c r="AU958" s="11" t="str">
        <f>IF(Table_PBS_SQL_DB2_PBSSQL_PBS_NDP_Tina_CG_QtrlyPerformance_Final[[#This Row],[Item_Code]]&gt;"300000", "Capital", "Recurrent")</f>
        <v>Recurrent</v>
      </c>
    </row>
    <row r="959" spans="1:47" x14ac:dyDescent="0.25">
      <c r="A959" t="s">
        <v>49</v>
      </c>
      <c r="B959" t="s">
        <v>1400</v>
      </c>
      <c r="C959" t="s">
        <v>293</v>
      </c>
      <c r="D959" t="s">
        <v>1206</v>
      </c>
      <c r="E959" t="s">
        <v>75</v>
      </c>
      <c r="F959" t="s">
        <v>1228</v>
      </c>
      <c r="G959" t="s">
        <v>87</v>
      </c>
      <c r="H959" t="s">
        <v>1401</v>
      </c>
      <c r="I959" t="s">
        <v>467</v>
      </c>
      <c r="J959" t="s">
        <v>1474</v>
      </c>
      <c r="K959" t="s">
        <v>153</v>
      </c>
      <c r="L959" t="s">
        <v>1492</v>
      </c>
      <c r="M959" t="s">
        <v>866</v>
      </c>
      <c r="N959" t="s">
        <v>867</v>
      </c>
      <c r="O959" t="s">
        <v>1076</v>
      </c>
      <c r="P959" t="s">
        <v>1077</v>
      </c>
      <c r="Q959" s="11">
        <v>0</v>
      </c>
      <c r="R959" s="11">
        <v>0</v>
      </c>
      <c r="S959" s="11">
        <v>0</v>
      </c>
      <c r="T959" s="11">
        <v>0</v>
      </c>
      <c r="U959" s="11">
        <v>1200000</v>
      </c>
      <c r="V959" s="11">
        <v>0</v>
      </c>
      <c r="W959" s="11">
        <v>1200000</v>
      </c>
      <c r="X959" s="11">
        <v>0</v>
      </c>
      <c r="Y959" s="11">
        <v>0</v>
      </c>
      <c r="Z959" s="11">
        <v>0</v>
      </c>
      <c r="AA959" s="11">
        <v>0</v>
      </c>
      <c r="AB959" s="11">
        <v>0</v>
      </c>
      <c r="AC959" s="11">
        <v>0</v>
      </c>
      <c r="AD959" s="11">
        <v>0</v>
      </c>
      <c r="AE959" s="11">
        <v>0</v>
      </c>
      <c r="AF959" s="11">
        <v>0</v>
      </c>
      <c r="AG959" s="11">
        <v>0</v>
      </c>
      <c r="AH959" s="11">
        <v>0</v>
      </c>
      <c r="AI959" s="11">
        <v>0</v>
      </c>
      <c r="AJ959" s="11">
        <v>0</v>
      </c>
      <c r="AK959" s="11">
        <v>0</v>
      </c>
      <c r="AL959" s="11">
        <v>0</v>
      </c>
      <c r="AM959" s="11">
        <v>0</v>
      </c>
      <c r="AN959" s="11">
        <v>0</v>
      </c>
      <c r="AO9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59" s="11">
        <f>Table_PBS_SQL_DB2_PBSSQL_PBS_NDP_Tina_CG_QtrlyPerformance_Final[[#This Row],[GOU REL]]+Table_PBS_SQL_DB2_PBSSQL_PBS_NDP_Tina_CG_QtrlyPerformance_Final[[#This Row],[EXT REL]]</f>
        <v>0</v>
      </c>
      <c r="AT959" s="11">
        <f>Table_PBS_SQL_DB2_PBSSQL_PBS_NDP_Tina_CG_QtrlyPerformance_Final[[#This Row],[GOU EXP]]+Table_PBS_SQL_DB2_PBSSQL_PBS_NDP_Tina_CG_QtrlyPerformance_Final[[#This Row],[EXT EXP]]</f>
        <v>0</v>
      </c>
      <c r="AU959" s="11" t="str">
        <f>IF(Table_PBS_SQL_DB2_PBSSQL_PBS_NDP_Tina_CG_QtrlyPerformance_Final[[#This Row],[Item_Code]]&gt;"300000", "Capital", "Recurrent")</f>
        <v>Recurrent</v>
      </c>
    </row>
    <row r="960" spans="1:47" x14ac:dyDescent="0.25">
      <c r="A960" t="s">
        <v>49</v>
      </c>
      <c r="B960" t="s">
        <v>1400</v>
      </c>
      <c r="C960" t="s">
        <v>293</v>
      </c>
      <c r="D960" t="s">
        <v>1206</v>
      </c>
      <c r="E960" t="s">
        <v>75</v>
      </c>
      <c r="F960" t="s">
        <v>1228</v>
      </c>
      <c r="G960" t="s">
        <v>87</v>
      </c>
      <c r="H960" t="s">
        <v>1401</v>
      </c>
      <c r="I960" t="s">
        <v>467</v>
      </c>
      <c r="J960" t="s">
        <v>1474</v>
      </c>
      <c r="K960" t="s">
        <v>153</v>
      </c>
      <c r="L960" t="s">
        <v>1492</v>
      </c>
      <c r="M960" t="s">
        <v>866</v>
      </c>
      <c r="N960" t="s">
        <v>867</v>
      </c>
      <c r="O960" t="s">
        <v>1204</v>
      </c>
      <c r="P960" t="s">
        <v>1205</v>
      </c>
      <c r="Q960" s="11">
        <v>0</v>
      </c>
      <c r="R960" s="11">
        <v>0</v>
      </c>
      <c r="S960" s="11">
        <v>0</v>
      </c>
      <c r="T960" s="11">
        <v>0</v>
      </c>
      <c r="U960" s="11">
        <v>12000000</v>
      </c>
      <c r="V960" s="11">
        <v>0</v>
      </c>
      <c r="W960" s="11">
        <v>12000000</v>
      </c>
      <c r="X960" s="11">
        <v>0</v>
      </c>
      <c r="Y960" s="11">
        <v>0</v>
      </c>
      <c r="Z960" s="11">
        <v>0</v>
      </c>
      <c r="AA960" s="11">
        <v>0</v>
      </c>
      <c r="AB960" s="11">
        <v>0</v>
      </c>
      <c r="AC960" s="11">
        <v>3000000</v>
      </c>
      <c r="AD960" s="11">
        <v>3000000</v>
      </c>
      <c r="AE960" s="11">
        <v>0</v>
      </c>
      <c r="AF960" s="11">
        <v>0</v>
      </c>
      <c r="AG960" s="11">
        <v>3000000</v>
      </c>
      <c r="AH960" s="11">
        <v>3000000</v>
      </c>
      <c r="AI960" s="11">
        <v>0</v>
      </c>
      <c r="AJ960" s="11">
        <v>0</v>
      </c>
      <c r="AK960" s="11">
        <v>6000000</v>
      </c>
      <c r="AL960" s="11">
        <v>6000000</v>
      </c>
      <c r="AM960" s="11">
        <v>0</v>
      </c>
      <c r="AN960" s="11">
        <v>0</v>
      </c>
      <c r="AO9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9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9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0" s="11">
        <f>Table_PBS_SQL_DB2_PBSSQL_PBS_NDP_Tina_CG_QtrlyPerformance_Final[[#This Row],[GOU REL]]+Table_PBS_SQL_DB2_PBSSQL_PBS_NDP_Tina_CG_QtrlyPerformance_Final[[#This Row],[EXT REL]]</f>
        <v>12000000</v>
      </c>
      <c r="AT960" s="11">
        <f>Table_PBS_SQL_DB2_PBSSQL_PBS_NDP_Tina_CG_QtrlyPerformance_Final[[#This Row],[GOU EXP]]+Table_PBS_SQL_DB2_PBSSQL_PBS_NDP_Tina_CG_QtrlyPerformance_Final[[#This Row],[EXT EXP]]</f>
        <v>12000000</v>
      </c>
      <c r="AU960" s="11" t="str">
        <f>IF(Table_PBS_SQL_DB2_PBSSQL_PBS_NDP_Tina_CG_QtrlyPerformance_Final[[#This Row],[Item_Code]]&gt;"300000", "Capital", "Recurrent")</f>
        <v>Capital</v>
      </c>
    </row>
    <row r="961" spans="1:47" x14ac:dyDescent="0.25">
      <c r="A961" t="s">
        <v>49</v>
      </c>
      <c r="B961" t="s">
        <v>1400</v>
      </c>
      <c r="C961" t="s">
        <v>293</v>
      </c>
      <c r="D961" t="s">
        <v>1206</v>
      </c>
      <c r="E961" t="s">
        <v>75</v>
      </c>
      <c r="F961" t="s">
        <v>1228</v>
      </c>
      <c r="G961" t="s">
        <v>87</v>
      </c>
      <c r="H961" t="s">
        <v>1401</v>
      </c>
      <c r="I961" t="s">
        <v>666</v>
      </c>
      <c r="J961" t="s">
        <v>1493</v>
      </c>
      <c r="K961" t="s">
        <v>141</v>
      </c>
      <c r="L961" t="s">
        <v>1494</v>
      </c>
      <c r="M961" t="s">
        <v>866</v>
      </c>
      <c r="N961" t="s">
        <v>867</v>
      </c>
      <c r="O961" t="s">
        <v>996</v>
      </c>
      <c r="P961" t="s">
        <v>997</v>
      </c>
      <c r="Q961" s="11">
        <v>0</v>
      </c>
      <c r="R961" s="11">
        <v>0</v>
      </c>
      <c r="S961" s="11">
        <v>0</v>
      </c>
      <c r="T961" s="11">
        <v>0</v>
      </c>
      <c r="U961" s="11">
        <v>120000000</v>
      </c>
      <c r="V961" s="11">
        <v>0</v>
      </c>
      <c r="W961" s="11">
        <v>120000000</v>
      </c>
      <c r="X961" s="11">
        <v>0</v>
      </c>
      <c r="Y961" s="11">
        <v>0</v>
      </c>
      <c r="Z961" s="11">
        <v>0</v>
      </c>
      <c r="AA961" s="11">
        <v>0</v>
      </c>
      <c r="AB961" s="11">
        <v>0</v>
      </c>
      <c r="AC961" s="11">
        <v>30000000</v>
      </c>
      <c r="AD961" s="11">
        <v>9900000</v>
      </c>
      <c r="AE961" s="11">
        <v>0</v>
      </c>
      <c r="AF961" s="11">
        <v>0</v>
      </c>
      <c r="AG961" s="11">
        <v>30000000</v>
      </c>
      <c r="AH961" s="11">
        <v>0</v>
      </c>
      <c r="AI961" s="11">
        <v>0</v>
      </c>
      <c r="AJ961" s="11">
        <v>0</v>
      </c>
      <c r="AK961" s="11">
        <v>0</v>
      </c>
      <c r="AL961" s="11">
        <v>50100000</v>
      </c>
      <c r="AM961" s="11">
        <v>0</v>
      </c>
      <c r="AN961" s="11">
        <v>0</v>
      </c>
      <c r="AO9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9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9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1" s="11">
        <f>Table_PBS_SQL_DB2_PBSSQL_PBS_NDP_Tina_CG_QtrlyPerformance_Final[[#This Row],[GOU REL]]+Table_PBS_SQL_DB2_PBSSQL_PBS_NDP_Tina_CG_QtrlyPerformance_Final[[#This Row],[EXT REL]]</f>
        <v>60000000</v>
      </c>
      <c r="AT961" s="11">
        <f>Table_PBS_SQL_DB2_PBSSQL_PBS_NDP_Tina_CG_QtrlyPerformance_Final[[#This Row],[GOU EXP]]+Table_PBS_SQL_DB2_PBSSQL_PBS_NDP_Tina_CG_QtrlyPerformance_Final[[#This Row],[EXT EXP]]</f>
        <v>60000000</v>
      </c>
      <c r="AU961" s="11" t="str">
        <f>IF(Table_PBS_SQL_DB2_PBSSQL_PBS_NDP_Tina_CG_QtrlyPerformance_Final[[#This Row],[Item_Code]]&gt;"300000", "Capital", "Recurrent")</f>
        <v>Recurrent</v>
      </c>
    </row>
    <row r="962" spans="1:47" x14ac:dyDescent="0.25">
      <c r="A962" t="s">
        <v>49</v>
      </c>
      <c r="B962" t="s">
        <v>1400</v>
      </c>
      <c r="C962" t="s">
        <v>293</v>
      </c>
      <c r="D962" t="s">
        <v>1206</v>
      </c>
      <c r="E962" t="s">
        <v>75</v>
      </c>
      <c r="F962" t="s">
        <v>1228</v>
      </c>
      <c r="G962" t="s">
        <v>87</v>
      </c>
      <c r="H962" t="s">
        <v>1401</v>
      </c>
      <c r="I962" t="s">
        <v>666</v>
      </c>
      <c r="J962" t="s">
        <v>1493</v>
      </c>
      <c r="K962" t="s">
        <v>141</v>
      </c>
      <c r="L962" t="s">
        <v>1494</v>
      </c>
      <c r="M962" t="s">
        <v>866</v>
      </c>
      <c r="N962" t="s">
        <v>867</v>
      </c>
      <c r="O962" t="s">
        <v>1002</v>
      </c>
      <c r="P962" t="s">
        <v>1003</v>
      </c>
      <c r="Q962" s="11">
        <v>0</v>
      </c>
      <c r="R962" s="11">
        <v>0</v>
      </c>
      <c r="S962" s="11">
        <v>0</v>
      </c>
      <c r="T962" s="11">
        <v>0</v>
      </c>
      <c r="U962" s="11">
        <v>361789990</v>
      </c>
      <c r="V962" s="11">
        <v>0</v>
      </c>
      <c r="W962" s="11">
        <v>361789990</v>
      </c>
      <c r="X962" s="11">
        <v>0</v>
      </c>
      <c r="Y962" s="11">
        <v>0</v>
      </c>
      <c r="Z962" s="11">
        <v>0</v>
      </c>
      <c r="AA962" s="11">
        <v>0</v>
      </c>
      <c r="AB962" s="11">
        <v>0</v>
      </c>
      <c r="AC962" s="11">
        <v>90447500</v>
      </c>
      <c r="AD962" s="11">
        <v>81692000</v>
      </c>
      <c r="AE962" s="11">
        <v>0</v>
      </c>
      <c r="AF962" s="11">
        <v>0</v>
      </c>
      <c r="AG962" s="11">
        <v>90447500</v>
      </c>
      <c r="AH962" s="11">
        <v>49500000</v>
      </c>
      <c r="AI962" s="11">
        <v>0</v>
      </c>
      <c r="AJ962" s="11">
        <v>0</v>
      </c>
      <c r="AK962" s="11">
        <v>0</v>
      </c>
      <c r="AL962" s="11">
        <v>49703000</v>
      </c>
      <c r="AM962" s="11">
        <v>0</v>
      </c>
      <c r="AN962" s="11">
        <v>0</v>
      </c>
      <c r="AO9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180895000</v>
      </c>
      <c r="AP9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180895000</v>
      </c>
      <c r="AR9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2" s="11">
        <f>Table_PBS_SQL_DB2_PBSSQL_PBS_NDP_Tina_CG_QtrlyPerformance_Final[[#This Row],[GOU REL]]+Table_PBS_SQL_DB2_PBSSQL_PBS_NDP_Tina_CG_QtrlyPerformance_Final[[#This Row],[EXT REL]]</f>
        <v>180895000</v>
      </c>
      <c r="AT962" s="11">
        <f>Table_PBS_SQL_DB2_PBSSQL_PBS_NDP_Tina_CG_QtrlyPerformance_Final[[#This Row],[GOU EXP]]+Table_PBS_SQL_DB2_PBSSQL_PBS_NDP_Tina_CG_QtrlyPerformance_Final[[#This Row],[EXT EXP]]</f>
        <v>180895000</v>
      </c>
      <c r="AU962" s="11" t="str">
        <f>IF(Table_PBS_SQL_DB2_PBSSQL_PBS_NDP_Tina_CG_QtrlyPerformance_Final[[#This Row],[Item_Code]]&gt;"300000", "Capital", "Recurrent")</f>
        <v>Recurrent</v>
      </c>
    </row>
    <row r="963" spans="1:47" x14ac:dyDescent="0.25">
      <c r="A963" t="s">
        <v>49</v>
      </c>
      <c r="B963" t="s">
        <v>1400</v>
      </c>
      <c r="C963" t="s">
        <v>293</v>
      </c>
      <c r="D963" t="s">
        <v>1206</v>
      </c>
      <c r="E963" t="s">
        <v>75</v>
      </c>
      <c r="F963" t="s">
        <v>1228</v>
      </c>
      <c r="G963" t="s">
        <v>87</v>
      </c>
      <c r="H963" t="s">
        <v>1401</v>
      </c>
      <c r="I963" t="s">
        <v>666</v>
      </c>
      <c r="J963" t="s">
        <v>1493</v>
      </c>
      <c r="K963" t="s">
        <v>141</v>
      </c>
      <c r="L963" t="s">
        <v>1494</v>
      </c>
      <c r="M963" t="s">
        <v>1044</v>
      </c>
      <c r="N963" t="s">
        <v>1045</v>
      </c>
      <c r="O963" t="s">
        <v>1011</v>
      </c>
      <c r="P963" t="s">
        <v>1012</v>
      </c>
      <c r="Q963" s="11">
        <v>0</v>
      </c>
      <c r="R963" s="11">
        <v>0</v>
      </c>
      <c r="S963" s="11">
        <v>0</v>
      </c>
      <c r="T963" s="11">
        <v>0</v>
      </c>
      <c r="U963" s="11">
        <v>70000000</v>
      </c>
      <c r="V963" s="11">
        <v>0</v>
      </c>
      <c r="W963" s="11">
        <v>70000000</v>
      </c>
      <c r="X963" s="11">
        <v>0</v>
      </c>
      <c r="Y963" s="11">
        <v>0</v>
      </c>
      <c r="Z963" s="11">
        <v>0</v>
      </c>
      <c r="AA963" s="11">
        <v>0</v>
      </c>
      <c r="AB963" s="11">
        <v>0</v>
      </c>
      <c r="AC963" s="11">
        <v>0</v>
      </c>
      <c r="AD963" s="11">
        <v>0</v>
      </c>
      <c r="AE963" s="11">
        <v>0</v>
      </c>
      <c r="AF963" s="11">
        <v>0</v>
      </c>
      <c r="AG963" s="11">
        <v>17500000</v>
      </c>
      <c r="AH963" s="11">
        <v>0</v>
      </c>
      <c r="AI963" s="11">
        <v>0</v>
      </c>
      <c r="AJ963" s="11">
        <v>0</v>
      </c>
      <c r="AK963" s="11">
        <v>0</v>
      </c>
      <c r="AL963" s="11">
        <v>17500000</v>
      </c>
      <c r="AM963" s="11">
        <v>0</v>
      </c>
      <c r="AN963" s="11">
        <v>0</v>
      </c>
      <c r="AO9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v>
      </c>
      <c r="AP9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17500000</v>
      </c>
      <c r="AR9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3" s="11">
        <f>Table_PBS_SQL_DB2_PBSSQL_PBS_NDP_Tina_CG_QtrlyPerformance_Final[[#This Row],[GOU REL]]+Table_PBS_SQL_DB2_PBSSQL_PBS_NDP_Tina_CG_QtrlyPerformance_Final[[#This Row],[EXT REL]]</f>
        <v>17500000</v>
      </c>
      <c r="AT963" s="11">
        <f>Table_PBS_SQL_DB2_PBSSQL_PBS_NDP_Tina_CG_QtrlyPerformance_Final[[#This Row],[GOU EXP]]+Table_PBS_SQL_DB2_PBSSQL_PBS_NDP_Tina_CG_QtrlyPerformance_Final[[#This Row],[EXT EXP]]</f>
        <v>17500000</v>
      </c>
      <c r="AU963" s="11" t="str">
        <f>IF(Table_PBS_SQL_DB2_PBSSQL_PBS_NDP_Tina_CG_QtrlyPerformance_Final[[#This Row],[Item_Code]]&gt;"300000", "Capital", "Recurrent")</f>
        <v>Recurrent</v>
      </c>
    </row>
    <row r="964" spans="1:47" x14ac:dyDescent="0.25">
      <c r="A964" t="s">
        <v>49</v>
      </c>
      <c r="B964" t="s">
        <v>1400</v>
      </c>
      <c r="C964" t="s">
        <v>293</v>
      </c>
      <c r="D964" t="s">
        <v>1206</v>
      </c>
      <c r="E964" t="s">
        <v>75</v>
      </c>
      <c r="F964" t="s">
        <v>1228</v>
      </c>
      <c r="G964" t="s">
        <v>87</v>
      </c>
      <c r="H964" t="s">
        <v>1401</v>
      </c>
      <c r="I964" t="s">
        <v>666</v>
      </c>
      <c r="J964" t="s">
        <v>1493</v>
      </c>
      <c r="K964" t="s">
        <v>141</v>
      </c>
      <c r="L964" t="s">
        <v>1494</v>
      </c>
      <c r="M964" t="s">
        <v>1044</v>
      </c>
      <c r="N964" t="s">
        <v>1045</v>
      </c>
      <c r="O964" t="s">
        <v>1005</v>
      </c>
      <c r="P964" t="s">
        <v>1006</v>
      </c>
      <c r="Q964" s="11">
        <v>0</v>
      </c>
      <c r="R964" s="11">
        <v>0</v>
      </c>
      <c r="S964" s="11">
        <v>0</v>
      </c>
      <c r="T964" s="11">
        <v>0</v>
      </c>
      <c r="U964" s="11">
        <v>251008324</v>
      </c>
      <c r="V964" s="11">
        <v>0</v>
      </c>
      <c r="W964" s="11">
        <v>251008324</v>
      </c>
      <c r="X964" s="11">
        <v>0</v>
      </c>
      <c r="Y964" s="11">
        <v>0</v>
      </c>
      <c r="Z964" s="11">
        <v>0</v>
      </c>
      <c r="AA964" s="11">
        <v>0</v>
      </c>
      <c r="AB964" s="11">
        <v>0</v>
      </c>
      <c r="AC964" s="11">
        <v>62752000</v>
      </c>
      <c r="AD964" s="11">
        <v>53170000</v>
      </c>
      <c r="AE964" s="11">
        <v>0</v>
      </c>
      <c r="AF964" s="11">
        <v>0</v>
      </c>
      <c r="AG964" s="11">
        <v>62752000</v>
      </c>
      <c r="AH964" s="11">
        <v>69439000</v>
      </c>
      <c r="AI964" s="11">
        <v>0</v>
      </c>
      <c r="AJ964" s="11">
        <v>0</v>
      </c>
      <c r="AK964" s="11">
        <v>0</v>
      </c>
      <c r="AL964" s="11">
        <v>2895000</v>
      </c>
      <c r="AM964" s="11">
        <v>0</v>
      </c>
      <c r="AN964" s="11">
        <v>0</v>
      </c>
      <c r="AO9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125504000</v>
      </c>
      <c r="AP9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125504000</v>
      </c>
      <c r="AR9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4" s="11">
        <f>Table_PBS_SQL_DB2_PBSSQL_PBS_NDP_Tina_CG_QtrlyPerformance_Final[[#This Row],[GOU REL]]+Table_PBS_SQL_DB2_PBSSQL_PBS_NDP_Tina_CG_QtrlyPerformance_Final[[#This Row],[EXT REL]]</f>
        <v>125504000</v>
      </c>
      <c r="AT964" s="11">
        <f>Table_PBS_SQL_DB2_PBSSQL_PBS_NDP_Tina_CG_QtrlyPerformance_Final[[#This Row],[GOU EXP]]+Table_PBS_SQL_DB2_PBSSQL_PBS_NDP_Tina_CG_QtrlyPerformance_Final[[#This Row],[EXT EXP]]</f>
        <v>125504000</v>
      </c>
      <c r="AU964" s="11" t="str">
        <f>IF(Table_PBS_SQL_DB2_PBSSQL_PBS_NDP_Tina_CG_QtrlyPerformance_Final[[#This Row],[Item_Code]]&gt;"300000", "Capital", "Recurrent")</f>
        <v>Recurrent</v>
      </c>
    </row>
    <row r="965" spans="1:47" x14ac:dyDescent="0.25">
      <c r="A965" t="s">
        <v>283</v>
      </c>
      <c r="B965" t="s">
        <v>284</v>
      </c>
      <c r="C965" t="s">
        <v>281</v>
      </c>
      <c r="D965" t="s">
        <v>1495</v>
      </c>
      <c r="E965" t="s">
        <v>87</v>
      </c>
      <c r="F965" t="s">
        <v>1496</v>
      </c>
      <c r="G965" t="s">
        <v>87</v>
      </c>
      <c r="H965" t="s">
        <v>881</v>
      </c>
      <c r="I965" t="s">
        <v>666</v>
      </c>
      <c r="J965" t="s">
        <v>864</v>
      </c>
      <c r="K965" t="s">
        <v>285</v>
      </c>
      <c r="L965" t="s">
        <v>1497</v>
      </c>
      <c r="M965" t="s">
        <v>1962</v>
      </c>
      <c r="N965" t="s">
        <v>1963</v>
      </c>
      <c r="O965" t="s">
        <v>1067</v>
      </c>
      <c r="P965" t="s">
        <v>1068</v>
      </c>
      <c r="Q965" s="11">
        <v>0</v>
      </c>
      <c r="R965" s="11">
        <v>0</v>
      </c>
      <c r="S965" s="11">
        <v>0</v>
      </c>
      <c r="T965" s="11">
        <v>0</v>
      </c>
      <c r="U965" s="11">
        <v>7181154127</v>
      </c>
      <c r="V965" s="11">
        <v>0</v>
      </c>
      <c r="W965" s="11">
        <v>7181154127</v>
      </c>
      <c r="X965" s="11">
        <v>0</v>
      </c>
      <c r="Y965" s="11">
        <v>4840000000</v>
      </c>
      <c r="Z965" s="11">
        <v>2839300852</v>
      </c>
      <c r="AA965" s="11">
        <v>0</v>
      </c>
      <c r="AB965" s="11">
        <v>0</v>
      </c>
      <c r="AC965" s="11">
        <v>1380384709</v>
      </c>
      <c r="AD965" s="11">
        <v>1435691250</v>
      </c>
      <c r="AE965" s="11">
        <v>0</v>
      </c>
      <c r="AF965" s="11">
        <v>0</v>
      </c>
      <c r="AG965" s="11">
        <v>942255492</v>
      </c>
      <c r="AH965" s="11">
        <v>2632838242</v>
      </c>
      <c r="AI965" s="11">
        <v>0</v>
      </c>
      <c r="AJ965" s="11">
        <v>0</v>
      </c>
      <c r="AK965" s="11">
        <v>0</v>
      </c>
      <c r="AL965" s="11">
        <v>254609857</v>
      </c>
      <c r="AM965" s="11">
        <v>0</v>
      </c>
      <c r="AN965" s="11">
        <v>0</v>
      </c>
      <c r="AO9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7162640201</v>
      </c>
      <c r="AP9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7162440201</v>
      </c>
      <c r="AR9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5" s="11">
        <f>Table_PBS_SQL_DB2_PBSSQL_PBS_NDP_Tina_CG_QtrlyPerformance_Final[[#This Row],[GOU REL]]+Table_PBS_SQL_DB2_PBSSQL_PBS_NDP_Tina_CG_QtrlyPerformance_Final[[#This Row],[EXT REL]]</f>
        <v>7162640201</v>
      </c>
      <c r="AT965" s="11">
        <f>Table_PBS_SQL_DB2_PBSSQL_PBS_NDP_Tina_CG_QtrlyPerformance_Final[[#This Row],[GOU EXP]]+Table_PBS_SQL_DB2_PBSSQL_PBS_NDP_Tina_CG_QtrlyPerformance_Final[[#This Row],[EXT EXP]]</f>
        <v>7162440201</v>
      </c>
      <c r="AU965" s="11" t="str">
        <f>IF(Table_PBS_SQL_DB2_PBSSQL_PBS_NDP_Tina_CG_QtrlyPerformance_Final[[#This Row],[Item_Code]]&gt;"300000", "Capital", "Recurrent")</f>
        <v>Recurrent</v>
      </c>
    </row>
    <row r="966" spans="1:47" x14ac:dyDescent="0.25">
      <c r="A966" t="s">
        <v>283</v>
      </c>
      <c r="B966" t="s">
        <v>284</v>
      </c>
      <c r="C966" t="s">
        <v>281</v>
      </c>
      <c r="D966" t="s">
        <v>1495</v>
      </c>
      <c r="E966" t="s">
        <v>97</v>
      </c>
      <c r="F966" t="s">
        <v>1500</v>
      </c>
      <c r="G966" t="s">
        <v>87</v>
      </c>
      <c r="H966" t="s">
        <v>881</v>
      </c>
      <c r="I966" t="s">
        <v>666</v>
      </c>
      <c r="J966" t="s">
        <v>864</v>
      </c>
      <c r="K966" t="s">
        <v>285</v>
      </c>
      <c r="L966" t="s">
        <v>1497</v>
      </c>
      <c r="M966" t="s">
        <v>866</v>
      </c>
      <c r="N966" t="s">
        <v>867</v>
      </c>
      <c r="O966" t="s">
        <v>1005</v>
      </c>
      <c r="P966" t="s">
        <v>1006</v>
      </c>
      <c r="Q966" s="11">
        <v>0</v>
      </c>
      <c r="R966" s="11">
        <v>0</v>
      </c>
      <c r="S966" s="11">
        <v>0</v>
      </c>
      <c r="T966" s="11">
        <v>0</v>
      </c>
      <c r="U966" s="11">
        <v>192800000</v>
      </c>
      <c r="V966" s="11">
        <v>0</v>
      </c>
      <c r="W966" s="11">
        <v>192800000</v>
      </c>
      <c r="X966" s="11">
        <v>0</v>
      </c>
      <c r="Y966" s="11">
        <v>0</v>
      </c>
      <c r="Z966" s="11">
        <v>0</v>
      </c>
      <c r="AA966" s="11">
        <v>0</v>
      </c>
      <c r="AB966" s="11">
        <v>0</v>
      </c>
      <c r="AC966" s="11">
        <v>64300000</v>
      </c>
      <c r="AD966" s="11">
        <v>64300000</v>
      </c>
      <c r="AE966" s="11">
        <v>0</v>
      </c>
      <c r="AF966" s="11">
        <v>0</v>
      </c>
      <c r="AG966" s="11">
        <v>64250000</v>
      </c>
      <c r="AH966" s="11">
        <v>64250000</v>
      </c>
      <c r="AI966" s="11">
        <v>0</v>
      </c>
      <c r="AJ966" s="11">
        <v>0</v>
      </c>
      <c r="AK966" s="11">
        <v>32250000</v>
      </c>
      <c r="AL966" s="11">
        <v>32250000</v>
      </c>
      <c r="AM966" s="11">
        <v>0</v>
      </c>
      <c r="AN966" s="11">
        <v>0</v>
      </c>
      <c r="AO9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160800000</v>
      </c>
      <c r="AP9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160800000</v>
      </c>
      <c r="AR9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6" s="11">
        <f>Table_PBS_SQL_DB2_PBSSQL_PBS_NDP_Tina_CG_QtrlyPerformance_Final[[#This Row],[GOU REL]]+Table_PBS_SQL_DB2_PBSSQL_PBS_NDP_Tina_CG_QtrlyPerformance_Final[[#This Row],[EXT REL]]</f>
        <v>160800000</v>
      </c>
      <c r="AT966" s="11">
        <f>Table_PBS_SQL_DB2_PBSSQL_PBS_NDP_Tina_CG_QtrlyPerformance_Final[[#This Row],[GOU EXP]]+Table_PBS_SQL_DB2_PBSSQL_PBS_NDP_Tina_CG_QtrlyPerformance_Final[[#This Row],[EXT EXP]]</f>
        <v>160800000</v>
      </c>
      <c r="AU966" s="11" t="str">
        <f>IF(Table_PBS_SQL_DB2_PBSSQL_PBS_NDP_Tina_CG_QtrlyPerformance_Final[[#This Row],[Item_Code]]&gt;"300000", "Capital", "Recurrent")</f>
        <v>Recurrent</v>
      </c>
    </row>
    <row r="967" spans="1:47" x14ac:dyDescent="0.25">
      <c r="A967" t="s">
        <v>283</v>
      </c>
      <c r="B967" t="s">
        <v>284</v>
      </c>
      <c r="C967" t="s">
        <v>281</v>
      </c>
      <c r="D967" t="s">
        <v>1495</v>
      </c>
      <c r="E967" t="s">
        <v>97</v>
      </c>
      <c r="F967" t="s">
        <v>1500</v>
      </c>
      <c r="G967" t="s">
        <v>87</v>
      </c>
      <c r="H967" t="s">
        <v>881</v>
      </c>
      <c r="I967" t="s">
        <v>666</v>
      </c>
      <c r="J967" t="s">
        <v>864</v>
      </c>
      <c r="K967" t="s">
        <v>285</v>
      </c>
      <c r="L967" t="s">
        <v>1497</v>
      </c>
      <c r="M967" t="s">
        <v>866</v>
      </c>
      <c r="N967" t="s">
        <v>867</v>
      </c>
      <c r="O967" t="s">
        <v>922</v>
      </c>
      <c r="P967" t="s">
        <v>923</v>
      </c>
      <c r="Q967" s="11">
        <v>0</v>
      </c>
      <c r="R967" s="11">
        <v>0</v>
      </c>
      <c r="S967" s="11">
        <v>0</v>
      </c>
      <c r="T967" s="11">
        <v>0</v>
      </c>
      <c r="U967" s="11">
        <v>138000000</v>
      </c>
      <c r="V967" s="11">
        <v>0</v>
      </c>
      <c r="W967" s="11">
        <v>138000000</v>
      </c>
      <c r="X967" s="11">
        <v>0</v>
      </c>
      <c r="Y967" s="11">
        <v>0</v>
      </c>
      <c r="Z967" s="11">
        <v>0</v>
      </c>
      <c r="AA967" s="11">
        <v>0</v>
      </c>
      <c r="AB967" s="11">
        <v>0</v>
      </c>
      <c r="AC967" s="11">
        <v>46000000</v>
      </c>
      <c r="AD967" s="11">
        <v>46000000</v>
      </c>
      <c r="AE967" s="11">
        <v>0</v>
      </c>
      <c r="AF967" s="11">
        <v>0</v>
      </c>
      <c r="AG967" s="11">
        <v>46000000</v>
      </c>
      <c r="AH967" s="11">
        <v>45218000</v>
      </c>
      <c r="AI967" s="11">
        <v>0</v>
      </c>
      <c r="AJ967" s="11">
        <v>0</v>
      </c>
      <c r="AK967" s="11">
        <v>0</v>
      </c>
      <c r="AL967" s="11">
        <v>782000</v>
      </c>
      <c r="AM967" s="11">
        <v>0</v>
      </c>
      <c r="AN967" s="11">
        <v>0</v>
      </c>
      <c r="AO9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92000000</v>
      </c>
      <c r="AP9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92000000</v>
      </c>
      <c r="AR9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7" s="11">
        <f>Table_PBS_SQL_DB2_PBSSQL_PBS_NDP_Tina_CG_QtrlyPerformance_Final[[#This Row],[GOU REL]]+Table_PBS_SQL_DB2_PBSSQL_PBS_NDP_Tina_CG_QtrlyPerformance_Final[[#This Row],[EXT REL]]</f>
        <v>92000000</v>
      </c>
      <c r="AT967" s="11">
        <f>Table_PBS_SQL_DB2_PBSSQL_PBS_NDP_Tina_CG_QtrlyPerformance_Final[[#This Row],[GOU EXP]]+Table_PBS_SQL_DB2_PBSSQL_PBS_NDP_Tina_CG_QtrlyPerformance_Final[[#This Row],[EXT EXP]]</f>
        <v>92000000</v>
      </c>
      <c r="AU967" s="11" t="str">
        <f>IF(Table_PBS_SQL_DB2_PBSSQL_PBS_NDP_Tina_CG_QtrlyPerformance_Final[[#This Row],[Item_Code]]&gt;"300000", "Capital", "Recurrent")</f>
        <v>Recurrent</v>
      </c>
    </row>
    <row r="968" spans="1:47" x14ac:dyDescent="0.25">
      <c r="A968" t="s">
        <v>105</v>
      </c>
      <c r="B968" t="s">
        <v>106</v>
      </c>
      <c r="C968" t="s">
        <v>103</v>
      </c>
      <c r="D968" t="s">
        <v>1501</v>
      </c>
      <c r="E968" t="s">
        <v>75</v>
      </c>
      <c r="F968" t="s">
        <v>1502</v>
      </c>
      <c r="G968" t="s">
        <v>75</v>
      </c>
      <c r="H968" t="s">
        <v>1507</v>
      </c>
      <c r="I968" t="s">
        <v>467</v>
      </c>
      <c r="J968" t="s">
        <v>1514</v>
      </c>
      <c r="K968" t="s">
        <v>113</v>
      </c>
      <c r="L968" t="s">
        <v>1515</v>
      </c>
      <c r="M968" t="s">
        <v>1505</v>
      </c>
      <c r="N968" t="s">
        <v>1506</v>
      </c>
      <c r="O968" t="s">
        <v>1707</v>
      </c>
      <c r="P968" t="s">
        <v>1708</v>
      </c>
      <c r="Q968" s="11">
        <v>0</v>
      </c>
      <c r="R968" s="11">
        <v>0</v>
      </c>
      <c r="S968" s="11">
        <v>0</v>
      </c>
      <c r="T968" s="11">
        <v>0</v>
      </c>
      <c r="U968" s="11">
        <v>1840000000</v>
      </c>
      <c r="V968" s="11">
        <v>0</v>
      </c>
      <c r="W968" s="11">
        <v>1840000000</v>
      </c>
      <c r="X968" s="11">
        <v>0</v>
      </c>
      <c r="Y968" s="11">
        <v>0</v>
      </c>
      <c r="Z968" s="11">
        <v>0</v>
      </c>
      <c r="AA968" s="11">
        <v>0</v>
      </c>
      <c r="AB968" s="11">
        <v>0</v>
      </c>
      <c r="AC968" s="11">
        <v>884252658</v>
      </c>
      <c r="AD968" s="11">
        <v>0</v>
      </c>
      <c r="AE968" s="11">
        <v>0</v>
      </c>
      <c r="AF968" s="11">
        <v>0</v>
      </c>
      <c r="AG968" s="11">
        <v>688997395</v>
      </c>
      <c r="AH968" s="11">
        <v>0</v>
      </c>
      <c r="AI968" s="11">
        <v>0</v>
      </c>
      <c r="AJ968" s="11">
        <v>0</v>
      </c>
      <c r="AK968" s="11">
        <v>0</v>
      </c>
      <c r="AL968" s="11">
        <v>1054469107</v>
      </c>
      <c r="AM968" s="11">
        <v>0</v>
      </c>
      <c r="AN968" s="11">
        <v>0</v>
      </c>
      <c r="AO9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1573250053</v>
      </c>
      <c r="AP9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1054469107</v>
      </c>
      <c r="AR9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8" s="11">
        <f>Table_PBS_SQL_DB2_PBSSQL_PBS_NDP_Tina_CG_QtrlyPerformance_Final[[#This Row],[GOU REL]]+Table_PBS_SQL_DB2_PBSSQL_PBS_NDP_Tina_CG_QtrlyPerformance_Final[[#This Row],[EXT REL]]</f>
        <v>1573250053</v>
      </c>
      <c r="AT968" s="11">
        <f>Table_PBS_SQL_DB2_PBSSQL_PBS_NDP_Tina_CG_QtrlyPerformance_Final[[#This Row],[GOU EXP]]+Table_PBS_SQL_DB2_PBSSQL_PBS_NDP_Tina_CG_QtrlyPerformance_Final[[#This Row],[EXT EXP]]</f>
        <v>1054469107</v>
      </c>
      <c r="AU968" s="11" t="str">
        <f>IF(Table_PBS_SQL_DB2_PBSSQL_PBS_NDP_Tina_CG_QtrlyPerformance_Final[[#This Row],[Item_Code]]&gt;"300000", "Capital", "Recurrent")</f>
        <v>Capital</v>
      </c>
    </row>
    <row r="969" spans="1:47" x14ac:dyDescent="0.25">
      <c r="A969" t="s">
        <v>704</v>
      </c>
      <c r="B969" t="s">
        <v>1520</v>
      </c>
      <c r="C969" t="s">
        <v>702</v>
      </c>
      <c r="D969" t="s">
        <v>1521</v>
      </c>
      <c r="E969" t="s">
        <v>31</v>
      </c>
      <c r="F969" t="s">
        <v>862</v>
      </c>
      <c r="G969" t="s">
        <v>75</v>
      </c>
      <c r="H969" t="s">
        <v>1522</v>
      </c>
      <c r="I969" t="s">
        <v>47</v>
      </c>
      <c r="J969" t="s">
        <v>864</v>
      </c>
      <c r="K969" t="s">
        <v>708</v>
      </c>
      <c r="L969" t="s">
        <v>1523</v>
      </c>
      <c r="M969" t="s">
        <v>866</v>
      </c>
      <c r="N969" t="s">
        <v>867</v>
      </c>
      <c r="O969" t="s">
        <v>869</v>
      </c>
      <c r="P969" t="s">
        <v>870</v>
      </c>
      <c r="Q969" s="11">
        <v>0</v>
      </c>
      <c r="R969" s="11">
        <v>0</v>
      </c>
      <c r="S969" s="11">
        <v>0</v>
      </c>
      <c r="T969" s="11">
        <v>0</v>
      </c>
      <c r="U969" s="11">
        <v>328000000</v>
      </c>
      <c r="V969" s="11">
        <v>0</v>
      </c>
      <c r="W969" s="11">
        <v>328000000</v>
      </c>
      <c r="X969" s="11">
        <v>0</v>
      </c>
      <c r="Y969" s="11">
        <v>0</v>
      </c>
      <c r="Z969" s="11">
        <v>0</v>
      </c>
      <c r="AA969" s="11">
        <v>0</v>
      </c>
      <c r="AB969" s="11">
        <v>0</v>
      </c>
      <c r="AC969" s="11">
        <v>0</v>
      </c>
      <c r="AD969" s="11">
        <v>0</v>
      </c>
      <c r="AE969" s="11">
        <v>0</v>
      </c>
      <c r="AF969" s="11">
        <v>0</v>
      </c>
      <c r="AG969" s="11">
        <v>0</v>
      </c>
      <c r="AH969" s="11">
        <v>0</v>
      </c>
      <c r="AI969" s="11">
        <v>0</v>
      </c>
      <c r="AJ969" s="11">
        <v>0</v>
      </c>
      <c r="AK969" s="11">
        <v>0</v>
      </c>
      <c r="AL969" s="11">
        <v>0</v>
      </c>
      <c r="AM969" s="11">
        <v>0</v>
      </c>
      <c r="AN969" s="11">
        <v>0</v>
      </c>
      <c r="AO9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69" s="11">
        <f>Table_PBS_SQL_DB2_PBSSQL_PBS_NDP_Tina_CG_QtrlyPerformance_Final[[#This Row],[GOU REL]]+Table_PBS_SQL_DB2_PBSSQL_PBS_NDP_Tina_CG_QtrlyPerformance_Final[[#This Row],[EXT REL]]</f>
        <v>0</v>
      </c>
      <c r="AT969" s="11">
        <f>Table_PBS_SQL_DB2_PBSSQL_PBS_NDP_Tina_CG_QtrlyPerformance_Final[[#This Row],[GOU EXP]]+Table_PBS_SQL_DB2_PBSSQL_PBS_NDP_Tina_CG_QtrlyPerformance_Final[[#This Row],[EXT EXP]]</f>
        <v>0</v>
      </c>
      <c r="AU969" s="11" t="str">
        <f>IF(Table_PBS_SQL_DB2_PBSSQL_PBS_NDP_Tina_CG_QtrlyPerformance_Final[[#This Row],[Item_Code]]&gt;"300000", "Capital", "Recurrent")</f>
        <v>Capital</v>
      </c>
    </row>
    <row r="970" spans="1:47" x14ac:dyDescent="0.25">
      <c r="A970" t="s">
        <v>716</v>
      </c>
      <c r="B970" t="s">
        <v>717</v>
      </c>
      <c r="C970" t="s">
        <v>714</v>
      </c>
      <c r="D970" t="s">
        <v>1964</v>
      </c>
      <c r="E970" t="s">
        <v>97</v>
      </c>
      <c r="F970" t="s">
        <v>1965</v>
      </c>
      <c r="G970" t="s">
        <v>75</v>
      </c>
      <c r="H970" t="s">
        <v>1966</v>
      </c>
      <c r="I970" t="s">
        <v>493</v>
      </c>
      <c r="J970" t="s">
        <v>1966</v>
      </c>
      <c r="K970" t="s">
        <v>720</v>
      </c>
      <c r="L970" t="s">
        <v>1967</v>
      </c>
      <c r="M970" t="s">
        <v>1044</v>
      </c>
      <c r="N970" t="s">
        <v>1045</v>
      </c>
      <c r="O970" t="s">
        <v>957</v>
      </c>
      <c r="P970" t="s">
        <v>958</v>
      </c>
      <c r="Q970" s="11">
        <v>0</v>
      </c>
      <c r="R970" s="11">
        <v>0</v>
      </c>
      <c r="S970" s="11">
        <v>0</v>
      </c>
      <c r="T970" s="11">
        <v>0</v>
      </c>
      <c r="U970" s="11">
        <v>7780620000</v>
      </c>
      <c r="V970" s="11">
        <v>0</v>
      </c>
      <c r="W970" s="11">
        <v>7780620000</v>
      </c>
      <c r="X970" s="11">
        <v>0</v>
      </c>
      <c r="Y970" s="11">
        <v>0</v>
      </c>
      <c r="Z970" s="11">
        <v>0</v>
      </c>
      <c r="AA970" s="11">
        <v>0</v>
      </c>
      <c r="AB970" s="11">
        <v>0</v>
      </c>
      <c r="AC970" s="11">
        <v>5780620000</v>
      </c>
      <c r="AD970" s="11">
        <v>425460000</v>
      </c>
      <c r="AE970" s="11">
        <v>0</v>
      </c>
      <c r="AF970" s="11">
        <v>0</v>
      </c>
      <c r="AG970" s="11">
        <v>0</v>
      </c>
      <c r="AH970" s="11">
        <v>126719919</v>
      </c>
      <c r="AI970" s="11">
        <v>0</v>
      </c>
      <c r="AJ970" s="11">
        <v>0</v>
      </c>
      <c r="AK970" s="11">
        <v>2000000000</v>
      </c>
      <c r="AL970" s="11">
        <v>2358240483</v>
      </c>
      <c r="AM970" s="11">
        <v>0</v>
      </c>
      <c r="AN970" s="11">
        <v>0</v>
      </c>
      <c r="AO9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7780620000</v>
      </c>
      <c r="AP9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2910420402</v>
      </c>
      <c r="AR9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0" s="11">
        <f>Table_PBS_SQL_DB2_PBSSQL_PBS_NDP_Tina_CG_QtrlyPerformance_Final[[#This Row],[GOU REL]]+Table_PBS_SQL_DB2_PBSSQL_PBS_NDP_Tina_CG_QtrlyPerformance_Final[[#This Row],[EXT REL]]</f>
        <v>7780620000</v>
      </c>
      <c r="AT970" s="11">
        <f>Table_PBS_SQL_DB2_PBSSQL_PBS_NDP_Tina_CG_QtrlyPerformance_Final[[#This Row],[GOU EXP]]+Table_PBS_SQL_DB2_PBSSQL_PBS_NDP_Tina_CG_QtrlyPerformance_Final[[#This Row],[EXT EXP]]</f>
        <v>2910420402</v>
      </c>
      <c r="AU970" s="11" t="str">
        <f>IF(Table_PBS_SQL_DB2_PBSSQL_PBS_NDP_Tina_CG_QtrlyPerformance_Final[[#This Row],[Item_Code]]&gt;"300000", "Capital", "Recurrent")</f>
        <v>Capital</v>
      </c>
    </row>
    <row r="971" spans="1:47" x14ac:dyDescent="0.25">
      <c r="A971" t="s">
        <v>537</v>
      </c>
      <c r="B971" t="s">
        <v>1528</v>
      </c>
      <c r="C971" t="s">
        <v>491</v>
      </c>
      <c r="D971" t="s">
        <v>861</v>
      </c>
      <c r="E971" t="s">
        <v>31</v>
      </c>
      <c r="F971" t="s">
        <v>862</v>
      </c>
      <c r="G971" t="s">
        <v>31</v>
      </c>
      <c r="H971" t="s">
        <v>1529</v>
      </c>
      <c r="I971" t="s">
        <v>493</v>
      </c>
      <c r="J971" t="s">
        <v>1530</v>
      </c>
      <c r="K971" t="s">
        <v>539</v>
      </c>
      <c r="L971" t="s">
        <v>1531</v>
      </c>
      <c r="M971" t="s">
        <v>866</v>
      </c>
      <c r="N971" t="s">
        <v>867</v>
      </c>
      <c r="O971" t="s">
        <v>934</v>
      </c>
      <c r="P971" t="s">
        <v>935</v>
      </c>
      <c r="Q971" s="11">
        <v>0</v>
      </c>
      <c r="R971" s="11">
        <v>0</v>
      </c>
      <c r="S971" s="11">
        <v>0</v>
      </c>
      <c r="T971" s="11">
        <v>0</v>
      </c>
      <c r="U971" s="11">
        <v>350000000</v>
      </c>
      <c r="V971" s="11">
        <v>0</v>
      </c>
      <c r="W971" s="11">
        <v>350000000</v>
      </c>
      <c r="X971" s="11">
        <v>0</v>
      </c>
      <c r="Y971" s="11">
        <v>0</v>
      </c>
      <c r="Z971" s="11">
        <v>0</v>
      </c>
      <c r="AA971" s="11">
        <v>0</v>
      </c>
      <c r="AB971" s="11">
        <v>0</v>
      </c>
      <c r="AC971" s="11">
        <v>0</v>
      </c>
      <c r="AD971" s="11">
        <v>0</v>
      </c>
      <c r="AE971" s="11">
        <v>0</v>
      </c>
      <c r="AF971" s="11">
        <v>0</v>
      </c>
      <c r="AG971" s="11">
        <v>76532693</v>
      </c>
      <c r="AH971" s="11">
        <v>0</v>
      </c>
      <c r="AI971" s="11">
        <v>0</v>
      </c>
      <c r="AJ971" s="11">
        <v>0</v>
      </c>
      <c r="AK971" s="11">
        <v>273466908</v>
      </c>
      <c r="AL971" s="11">
        <v>349994030</v>
      </c>
      <c r="AM971" s="11">
        <v>0</v>
      </c>
      <c r="AN971" s="11">
        <v>0</v>
      </c>
      <c r="AO9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349999601</v>
      </c>
      <c r="AP9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349994030</v>
      </c>
      <c r="AR9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1" s="11">
        <f>Table_PBS_SQL_DB2_PBSSQL_PBS_NDP_Tina_CG_QtrlyPerformance_Final[[#This Row],[GOU REL]]+Table_PBS_SQL_DB2_PBSSQL_PBS_NDP_Tina_CG_QtrlyPerformance_Final[[#This Row],[EXT REL]]</f>
        <v>349999601</v>
      </c>
      <c r="AT971" s="11">
        <f>Table_PBS_SQL_DB2_PBSSQL_PBS_NDP_Tina_CG_QtrlyPerformance_Final[[#This Row],[GOU EXP]]+Table_PBS_SQL_DB2_PBSSQL_PBS_NDP_Tina_CG_QtrlyPerformance_Final[[#This Row],[EXT EXP]]</f>
        <v>349994030</v>
      </c>
      <c r="AU971" s="11" t="str">
        <f>IF(Table_PBS_SQL_DB2_PBSSQL_PBS_NDP_Tina_CG_QtrlyPerformance_Final[[#This Row],[Item_Code]]&gt;"300000", "Capital", "Recurrent")</f>
        <v>Capital</v>
      </c>
    </row>
    <row r="972" spans="1:47" x14ac:dyDescent="0.25">
      <c r="A972" t="s">
        <v>313</v>
      </c>
      <c r="B972" t="s">
        <v>314</v>
      </c>
      <c r="C972" t="s">
        <v>293</v>
      </c>
      <c r="D972" t="s">
        <v>1206</v>
      </c>
      <c r="E972" t="s">
        <v>75</v>
      </c>
      <c r="F972" t="s">
        <v>1228</v>
      </c>
      <c r="G972" t="s">
        <v>31</v>
      </c>
      <c r="H972" t="s">
        <v>1532</v>
      </c>
      <c r="I972" t="s">
        <v>499</v>
      </c>
      <c r="J972" t="s">
        <v>1533</v>
      </c>
      <c r="K972" t="s">
        <v>315</v>
      </c>
      <c r="L972" t="s">
        <v>1534</v>
      </c>
      <c r="M972" t="s">
        <v>866</v>
      </c>
      <c r="N972" t="s">
        <v>867</v>
      </c>
      <c r="O972" t="s">
        <v>934</v>
      </c>
      <c r="P972" t="s">
        <v>935</v>
      </c>
      <c r="Q972" s="11">
        <v>0</v>
      </c>
      <c r="R972" s="11">
        <v>0</v>
      </c>
      <c r="S972" s="11">
        <v>0</v>
      </c>
      <c r="T972" s="11">
        <v>0</v>
      </c>
      <c r="U972" s="11">
        <v>630000000</v>
      </c>
      <c r="V972" s="11">
        <v>0</v>
      </c>
      <c r="W972" s="11">
        <v>630000000</v>
      </c>
      <c r="X972" s="11">
        <v>0</v>
      </c>
      <c r="Y972" s="11">
        <v>0</v>
      </c>
      <c r="Z972" s="11">
        <v>0</v>
      </c>
      <c r="AA972" s="11">
        <v>0</v>
      </c>
      <c r="AB972" s="11">
        <v>0</v>
      </c>
      <c r="AC972" s="11">
        <v>3600000</v>
      </c>
      <c r="AD972" s="11">
        <v>0</v>
      </c>
      <c r="AE972" s="11">
        <v>0</v>
      </c>
      <c r="AF972" s="11">
        <v>0</v>
      </c>
      <c r="AG972" s="11">
        <v>219240000</v>
      </c>
      <c r="AH972" s="11">
        <v>0</v>
      </c>
      <c r="AI972" s="11">
        <v>0</v>
      </c>
      <c r="AJ972" s="11">
        <v>0</v>
      </c>
      <c r="AK972" s="11">
        <v>122148000</v>
      </c>
      <c r="AL972" s="11">
        <v>344988001</v>
      </c>
      <c r="AM972" s="11">
        <v>0</v>
      </c>
      <c r="AN972" s="11">
        <v>0</v>
      </c>
      <c r="AO9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344988000</v>
      </c>
      <c r="AP9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344988001</v>
      </c>
      <c r="AR9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2" s="11">
        <f>Table_PBS_SQL_DB2_PBSSQL_PBS_NDP_Tina_CG_QtrlyPerformance_Final[[#This Row],[GOU REL]]+Table_PBS_SQL_DB2_PBSSQL_PBS_NDP_Tina_CG_QtrlyPerformance_Final[[#This Row],[EXT REL]]</f>
        <v>344988000</v>
      </c>
      <c r="AT972" s="11">
        <f>Table_PBS_SQL_DB2_PBSSQL_PBS_NDP_Tina_CG_QtrlyPerformance_Final[[#This Row],[GOU EXP]]+Table_PBS_SQL_DB2_PBSSQL_PBS_NDP_Tina_CG_QtrlyPerformance_Final[[#This Row],[EXT EXP]]</f>
        <v>344988001</v>
      </c>
      <c r="AU972" s="11" t="str">
        <f>IF(Table_PBS_SQL_DB2_PBSSQL_PBS_NDP_Tina_CG_QtrlyPerformance_Final[[#This Row],[Item_Code]]&gt;"300000", "Capital", "Recurrent")</f>
        <v>Capital</v>
      </c>
    </row>
    <row r="973" spans="1:47" x14ac:dyDescent="0.25">
      <c r="A973" t="s">
        <v>682</v>
      </c>
      <c r="B973" t="s">
        <v>1968</v>
      </c>
      <c r="C973" t="s">
        <v>475</v>
      </c>
      <c r="D973" t="s">
        <v>951</v>
      </c>
      <c r="E973" t="s">
        <v>75</v>
      </c>
      <c r="F973" t="s">
        <v>1969</v>
      </c>
      <c r="G973" t="s">
        <v>87</v>
      </c>
      <c r="H973" t="s">
        <v>1526</v>
      </c>
      <c r="I973" t="s">
        <v>493</v>
      </c>
      <c r="J973" t="s">
        <v>1970</v>
      </c>
      <c r="K973" t="s">
        <v>684</v>
      </c>
      <c r="L973" t="s">
        <v>1971</v>
      </c>
      <c r="M973" t="s">
        <v>866</v>
      </c>
      <c r="N973" t="s">
        <v>867</v>
      </c>
      <c r="O973" t="s">
        <v>982</v>
      </c>
      <c r="P973" t="s">
        <v>983</v>
      </c>
      <c r="Q973" s="11">
        <v>0</v>
      </c>
      <c r="R973" s="11">
        <v>0</v>
      </c>
      <c r="S973" s="11">
        <v>0</v>
      </c>
      <c r="T973" s="11">
        <v>0</v>
      </c>
      <c r="U973" s="11">
        <v>409147988</v>
      </c>
      <c r="V973" s="11">
        <v>0</v>
      </c>
      <c r="W973" s="11">
        <v>409147988</v>
      </c>
      <c r="X973" s="11">
        <v>0</v>
      </c>
      <c r="Y973" s="11">
        <v>0</v>
      </c>
      <c r="Z973" s="11">
        <v>0</v>
      </c>
      <c r="AA973" s="11">
        <v>0</v>
      </c>
      <c r="AB973" s="11">
        <v>0</v>
      </c>
      <c r="AC973" s="11">
        <v>0</v>
      </c>
      <c r="AD973" s="11">
        <v>0</v>
      </c>
      <c r="AE973" s="11">
        <v>0</v>
      </c>
      <c r="AF973" s="11">
        <v>0</v>
      </c>
      <c r="AG973" s="11">
        <v>139675197</v>
      </c>
      <c r="AH973" s="11">
        <v>0</v>
      </c>
      <c r="AI973" s="11">
        <v>0</v>
      </c>
      <c r="AJ973" s="11">
        <v>0</v>
      </c>
      <c r="AK973" s="11">
        <v>203261838</v>
      </c>
      <c r="AL973" s="11">
        <v>342937034</v>
      </c>
      <c r="AM973" s="11">
        <v>0</v>
      </c>
      <c r="AN973" s="11">
        <v>0</v>
      </c>
      <c r="AO9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342937035</v>
      </c>
      <c r="AP9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342937034</v>
      </c>
      <c r="AR9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3" s="11">
        <f>Table_PBS_SQL_DB2_PBSSQL_PBS_NDP_Tina_CG_QtrlyPerformance_Final[[#This Row],[GOU REL]]+Table_PBS_SQL_DB2_PBSSQL_PBS_NDP_Tina_CG_QtrlyPerformance_Final[[#This Row],[EXT REL]]</f>
        <v>342937035</v>
      </c>
      <c r="AT973" s="11">
        <f>Table_PBS_SQL_DB2_PBSSQL_PBS_NDP_Tina_CG_QtrlyPerformance_Final[[#This Row],[GOU EXP]]+Table_PBS_SQL_DB2_PBSSQL_PBS_NDP_Tina_CG_QtrlyPerformance_Final[[#This Row],[EXT EXP]]</f>
        <v>342937034</v>
      </c>
      <c r="AU973" s="11" t="str">
        <f>IF(Table_PBS_SQL_DB2_PBSSQL_PBS_NDP_Tina_CG_QtrlyPerformance_Final[[#This Row],[Item_Code]]&gt;"300000", "Capital", "Recurrent")</f>
        <v>Capital</v>
      </c>
    </row>
    <row r="974" spans="1:47" x14ac:dyDescent="0.25">
      <c r="A974" t="s">
        <v>682</v>
      </c>
      <c r="B974" t="s">
        <v>1968</v>
      </c>
      <c r="C974" t="s">
        <v>475</v>
      </c>
      <c r="D974" t="s">
        <v>951</v>
      </c>
      <c r="E974" t="s">
        <v>75</v>
      </c>
      <c r="F974" t="s">
        <v>1969</v>
      </c>
      <c r="G974" t="s">
        <v>87</v>
      </c>
      <c r="H974" t="s">
        <v>1526</v>
      </c>
      <c r="I974" t="s">
        <v>493</v>
      </c>
      <c r="J974" t="s">
        <v>1970</v>
      </c>
      <c r="K974" t="s">
        <v>684</v>
      </c>
      <c r="L974" t="s">
        <v>1971</v>
      </c>
      <c r="M974" t="s">
        <v>866</v>
      </c>
      <c r="N974" t="s">
        <v>867</v>
      </c>
      <c r="O974" t="s">
        <v>1023</v>
      </c>
      <c r="P974" t="s">
        <v>1024</v>
      </c>
      <c r="Q974" s="11">
        <v>0</v>
      </c>
      <c r="R974" s="11">
        <v>0</v>
      </c>
      <c r="S974" s="11">
        <v>0</v>
      </c>
      <c r="T974" s="11">
        <v>0</v>
      </c>
      <c r="U974" s="11">
        <v>778020000</v>
      </c>
      <c r="V974" s="11">
        <v>0</v>
      </c>
      <c r="W974" s="11">
        <v>778020000</v>
      </c>
      <c r="X974" s="11">
        <v>0</v>
      </c>
      <c r="Y974" s="11">
        <v>0</v>
      </c>
      <c r="Z974" s="11">
        <v>0</v>
      </c>
      <c r="AA974" s="11">
        <v>0</v>
      </c>
      <c r="AB974" s="11">
        <v>0</v>
      </c>
      <c r="AC974" s="11">
        <v>340986796</v>
      </c>
      <c r="AD974" s="11">
        <v>0</v>
      </c>
      <c r="AE974" s="11">
        <v>0</v>
      </c>
      <c r="AF974" s="11">
        <v>0</v>
      </c>
      <c r="AG974" s="11">
        <v>0</v>
      </c>
      <c r="AH974" s="11">
        <v>0</v>
      </c>
      <c r="AI974" s="11">
        <v>0</v>
      </c>
      <c r="AJ974" s="11">
        <v>0</v>
      </c>
      <c r="AK974" s="11">
        <v>48000000</v>
      </c>
      <c r="AL974" s="11">
        <v>387128500</v>
      </c>
      <c r="AM974" s="11">
        <v>0</v>
      </c>
      <c r="AN974" s="11">
        <v>0</v>
      </c>
      <c r="AO9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388986796</v>
      </c>
      <c r="AP9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387128500</v>
      </c>
      <c r="AR9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4" s="11">
        <f>Table_PBS_SQL_DB2_PBSSQL_PBS_NDP_Tina_CG_QtrlyPerformance_Final[[#This Row],[GOU REL]]+Table_PBS_SQL_DB2_PBSSQL_PBS_NDP_Tina_CG_QtrlyPerformance_Final[[#This Row],[EXT REL]]</f>
        <v>388986796</v>
      </c>
      <c r="AT974" s="11">
        <f>Table_PBS_SQL_DB2_PBSSQL_PBS_NDP_Tina_CG_QtrlyPerformance_Final[[#This Row],[GOU EXP]]+Table_PBS_SQL_DB2_PBSSQL_PBS_NDP_Tina_CG_QtrlyPerformance_Final[[#This Row],[EXT EXP]]</f>
        <v>387128500</v>
      </c>
      <c r="AU974" s="11" t="str">
        <f>IF(Table_PBS_SQL_DB2_PBSSQL_PBS_NDP_Tina_CG_QtrlyPerformance_Final[[#This Row],[Item_Code]]&gt;"300000", "Capital", "Recurrent")</f>
        <v>Capital</v>
      </c>
    </row>
    <row r="975" spans="1:47" x14ac:dyDescent="0.25">
      <c r="A975" t="s">
        <v>161</v>
      </c>
      <c r="B975" t="s">
        <v>1535</v>
      </c>
      <c r="C975" t="s">
        <v>119</v>
      </c>
      <c r="D975" t="s">
        <v>885</v>
      </c>
      <c r="E975" t="s">
        <v>31</v>
      </c>
      <c r="F975" t="s">
        <v>886</v>
      </c>
      <c r="G975" t="s">
        <v>31</v>
      </c>
      <c r="H975" t="s">
        <v>1536</v>
      </c>
      <c r="I975" t="s">
        <v>467</v>
      </c>
      <c r="J975" t="s">
        <v>953</v>
      </c>
      <c r="K975" t="s">
        <v>163</v>
      </c>
      <c r="L975" t="s">
        <v>1537</v>
      </c>
      <c r="M975" t="s">
        <v>866</v>
      </c>
      <c r="N975" t="s">
        <v>867</v>
      </c>
      <c r="O975" t="s">
        <v>957</v>
      </c>
      <c r="P975" t="s">
        <v>958</v>
      </c>
      <c r="Q975" s="11">
        <v>0</v>
      </c>
      <c r="R975" s="11">
        <v>0</v>
      </c>
      <c r="S975" s="11">
        <v>0</v>
      </c>
      <c r="T975" s="11">
        <v>0</v>
      </c>
      <c r="U975" s="11">
        <v>100000000</v>
      </c>
      <c r="V975" s="11">
        <v>0</v>
      </c>
      <c r="W975" s="11">
        <v>100000000</v>
      </c>
      <c r="X975" s="11">
        <v>0</v>
      </c>
      <c r="Y975" s="11">
        <v>0</v>
      </c>
      <c r="Z975" s="11">
        <v>0</v>
      </c>
      <c r="AA975" s="11">
        <v>0</v>
      </c>
      <c r="AB975" s="11">
        <v>0</v>
      </c>
      <c r="AC975" s="11">
        <v>0</v>
      </c>
      <c r="AD975" s="11">
        <v>0</v>
      </c>
      <c r="AE975" s="11">
        <v>0</v>
      </c>
      <c r="AF975" s="11">
        <v>0</v>
      </c>
      <c r="AG975" s="11">
        <v>0</v>
      </c>
      <c r="AH975" s="11">
        <v>0</v>
      </c>
      <c r="AI975" s="11">
        <v>0</v>
      </c>
      <c r="AJ975" s="11">
        <v>0</v>
      </c>
      <c r="AK975" s="11">
        <v>0</v>
      </c>
      <c r="AL975" s="11">
        <v>0</v>
      </c>
      <c r="AM975" s="11">
        <v>0</v>
      </c>
      <c r="AN975" s="11">
        <v>0</v>
      </c>
      <c r="AO9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5" s="11">
        <f>Table_PBS_SQL_DB2_PBSSQL_PBS_NDP_Tina_CG_QtrlyPerformance_Final[[#This Row],[GOU REL]]+Table_PBS_SQL_DB2_PBSSQL_PBS_NDP_Tina_CG_QtrlyPerformance_Final[[#This Row],[EXT REL]]</f>
        <v>0</v>
      </c>
      <c r="AT975" s="11">
        <f>Table_PBS_SQL_DB2_PBSSQL_PBS_NDP_Tina_CG_QtrlyPerformance_Final[[#This Row],[GOU EXP]]+Table_PBS_SQL_DB2_PBSSQL_PBS_NDP_Tina_CG_QtrlyPerformance_Final[[#This Row],[EXT EXP]]</f>
        <v>0</v>
      </c>
      <c r="AU975" s="11" t="str">
        <f>IF(Table_PBS_SQL_DB2_PBSSQL_PBS_NDP_Tina_CG_QtrlyPerformance_Final[[#This Row],[Item_Code]]&gt;"300000", "Capital", "Recurrent")</f>
        <v>Capital</v>
      </c>
    </row>
    <row r="976" spans="1:47" x14ac:dyDescent="0.25">
      <c r="A976" t="s">
        <v>161</v>
      </c>
      <c r="B976" t="s">
        <v>1535</v>
      </c>
      <c r="C976" t="s">
        <v>119</v>
      </c>
      <c r="D976" t="s">
        <v>885</v>
      </c>
      <c r="E976" t="s">
        <v>31</v>
      </c>
      <c r="F976" t="s">
        <v>886</v>
      </c>
      <c r="G976" t="s">
        <v>31</v>
      </c>
      <c r="H976" t="s">
        <v>1536</v>
      </c>
      <c r="I976" t="s">
        <v>467</v>
      </c>
      <c r="J976" t="s">
        <v>953</v>
      </c>
      <c r="K976" t="s">
        <v>163</v>
      </c>
      <c r="L976" t="s">
        <v>1537</v>
      </c>
      <c r="M976" t="s">
        <v>955</v>
      </c>
      <c r="N976" t="s">
        <v>956</v>
      </c>
      <c r="O976" t="s">
        <v>911</v>
      </c>
      <c r="P976" t="s">
        <v>912</v>
      </c>
      <c r="Q976" s="11">
        <v>0</v>
      </c>
      <c r="R976" s="11">
        <v>0</v>
      </c>
      <c r="S976" s="11">
        <v>0</v>
      </c>
      <c r="T976" s="11">
        <v>0</v>
      </c>
      <c r="U976" s="11">
        <v>1753529</v>
      </c>
      <c r="V976" s="11">
        <v>0</v>
      </c>
      <c r="W976" s="11">
        <v>1753529</v>
      </c>
      <c r="X976" s="11">
        <v>0</v>
      </c>
      <c r="Y976" s="11">
        <v>0</v>
      </c>
      <c r="Z976" s="11">
        <v>0</v>
      </c>
      <c r="AA976" s="11">
        <v>0</v>
      </c>
      <c r="AB976" s="11">
        <v>0</v>
      </c>
      <c r="AC976" s="11">
        <v>1753529</v>
      </c>
      <c r="AD976" s="11">
        <v>647911</v>
      </c>
      <c r="AE976" s="11">
        <v>0</v>
      </c>
      <c r="AF976" s="11">
        <v>0</v>
      </c>
      <c r="AG976" s="11">
        <v>0</v>
      </c>
      <c r="AH976" s="11">
        <v>0</v>
      </c>
      <c r="AI976" s="11">
        <v>0</v>
      </c>
      <c r="AJ976" s="11">
        <v>0</v>
      </c>
      <c r="AK976" s="11">
        <v>0</v>
      </c>
      <c r="AL976" s="11">
        <v>475338</v>
      </c>
      <c r="AM976" s="11">
        <v>0</v>
      </c>
      <c r="AN976" s="11">
        <v>0</v>
      </c>
      <c r="AO9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1753529</v>
      </c>
      <c r="AP9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1123249</v>
      </c>
      <c r="AR9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6" s="11">
        <f>Table_PBS_SQL_DB2_PBSSQL_PBS_NDP_Tina_CG_QtrlyPerformance_Final[[#This Row],[GOU REL]]+Table_PBS_SQL_DB2_PBSSQL_PBS_NDP_Tina_CG_QtrlyPerformance_Final[[#This Row],[EXT REL]]</f>
        <v>1753529</v>
      </c>
      <c r="AT976" s="11">
        <f>Table_PBS_SQL_DB2_PBSSQL_PBS_NDP_Tina_CG_QtrlyPerformance_Final[[#This Row],[GOU EXP]]+Table_PBS_SQL_DB2_PBSSQL_PBS_NDP_Tina_CG_QtrlyPerformance_Final[[#This Row],[EXT EXP]]</f>
        <v>1123249</v>
      </c>
      <c r="AU976" s="11" t="str">
        <f>IF(Table_PBS_SQL_DB2_PBSSQL_PBS_NDP_Tina_CG_QtrlyPerformance_Final[[#This Row],[Item_Code]]&gt;"300000", "Capital", "Recurrent")</f>
        <v>Recurrent</v>
      </c>
    </row>
    <row r="977" spans="1:47" x14ac:dyDescent="0.25">
      <c r="A977" t="s">
        <v>161</v>
      </c>
      <c r="B977" t="s">
        <v>1535</v>
      </c>
      <c r="C977" t="s">
        <v>119</v>
      </c>
      <c r="D977" t="s">
        <v>885</v>
      </c>
      <c r="E977" t="s">
        <v>31</v>
      </c>
      <c r="F977" t="s">
        <v>886</v>
      </c>
      <c r="G977" t="s">
        <v>31</v>
      </c>
      <c r="H977" t="s">
        <v>1536</v>
      </c>
      <c r="I977" t="s">
        <v>467</v>
      </c>
      <c r="J977" t="s">
        <v>953</v>
      </c>
      <c r="K977" t="s">
        <v>163</v>
      </c>
      <c r="L977" t="s">
        <v>1537</v>
      </c>
      <c r="M977" t="s">
        <v>1369</v>
      </c>
      <c r="N977" t="s">
        <v>1370</v>
      </c>
      <c r="O977" t="s">
        <v>1021</v>
      </c>
      <c r="P977" t="s">
        <v>1022</v>
      </c>
      <c r="Q977" s="11">
        <v>0</v>
      </c>
      <c r="R977" s="11">
        <v>0</v>
      </c>
      <c r="S977" s="11">
        <v>0</v>
      </c>
      <c r="T977" s="11">
        <v>0</v>
      </c>
      <c r="U977" s="11">
        <v>300000</v>
      </c>
      <c r="V977" s="11">
        <v>0</v>
      </c>
      <c r="W977" s="11">
        <v>300000</v>
      </c>
      <c r="X977" s="11">
        <v>0</v>
      </c>
      <c r="Y977" s="11">
        <v>0</v>
      </c>
      <c r="Z977" s="11">
        <v>0</v>
      </c>
      <c r="AA977" s="11">
        <v>0</v>
      </c>
      <c r="AB977" s="11">
        <v>0</v>
      </c>
      <c r="AC977" s="11">
        <v>0</v>
      </c>
      <c r="AD977" s="11">
        <v>0</v>
      </c>
      <c r="AE977" s="11">
        <v>0</v>
      </c>
      <c r="AF977" s="11">
        <v>0</v>
      </c>
      <c r="AG977" s="11">
        <v>0</v>
      </c>
      <c r="AH977" s="11">
        <v>0</v>
      </c>
      <c r="AI977" s="11">
        <v>0</v>
      </c>
      <c r="AJ977" s="11">
        <v>0</v>
      </c>
      <c r="AK977" s="11">
        <v>0</v>
      </c>
      <c r="AL977" s="11">
        <v>0</v>
      </c>
      <c r="AM977" s="11">
        <v>0</v>
      </c>
      <c r="AN977" s="11">
        <v>0</v>
      </c>
      <c r="AO9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7" s="11">
        <f>Table_PBS_SQL_DB2_PBSSQL_PBS_NDP_Tina_CG_QtrlyPerformance_Final[[#This Row],[GOU REL]]+Table_PBS_SQL_DB2_PBSSQL_PBS_NDP_Tina_CG_QtrlyPerformance_Final[[#This Row],[EXT REL]]</f>
        <v>0</v>
      </c>
      <c r="AT977" s="11">
        <f>Table_PBS_SQL_DB2_PBSSQL_PBS_NDP_Tina_CG_QtrlyPerformance_Final[[#This Row],[GOU EXP]]+Table_PBS_SQL_DB2_PBSSQL_PBS_NDP_Tina_CG_QtrlyPerformance_Final[[#This Row],[EXT EXP]]</f>
        <v>0</v>
      </c>
      <c r="AU977" s="11" t="str">
        <f>IF(Table_PBS_SQL_DB2_PBSSQL_PBS_NDP_Tina_CG_QtrlyPerformance_Final[[#This Row],[Item_Code]]&gt;"300000", "Capital", "Recurrent")</f>
        <v>Recurrent</v>
      </c>
    </row>
    <row r="978" spans="1:47" x14ac:dyDescent="0.25">
      <c r="A978" t="s">
        <v>161</v>
      </c>
      <c r="B978" t="s">
        <v>1535</v>
      </c>
      <c r="C978" t="s">
        <v>119</v>
      </c>
      <c r="D978" t="s">
        <v>885</v>
      </c>
      <c r="E978" t="s">
        <v>31</v>
      </c>
      <c r="F978" t="s">
        <v>886</v>
      </c>
      <c r="G978" t="s">
        <v>31</v>
      </c>
      <c r="H978" t="s">
        <v>1536</v>
      </c>
      <c r="I978" t="s">
        <v>467</v>
      </c>
      <c r="J978" t="s">
        <v>953</v>
      </c>
      <c r="K978" t="s">
        <v>163</v>
      </c>
      <c r="L978" t="s">
        <v>1537</v>
      </c>
      <c r="M978" t="s">
        <v>1369</v>
      </c>
      <c r="N978" t="s">
        <v>1370</v>
      </c>
      <c r="O978" t="s">
        <v>1005</v>
      </c>
      <c r="P978" t="s">
        <v>1006</v>
      </c>
      <c r="Q978" s="11">
        <v>0</v>
      </c>
      <c r="R978" s="11">
        <v>0</v>
      </c>
      <c r="S978" s="11">
        <v>0</v>
      </c>
      <c r="T978" s="11">
        <v>0</v>
      </c>
      <c r="U978" s="11">
        <v>48370847</v>
      </c>
      <c r="V978" s="11">
        <v>0</v>
      </c>
      <c r="W978" s="11">
        <v>48370847</v>
      </c>
      <c r="X978" s="11">
        <v>0</v>
      </c>
      <c r="Y978" s="11">
        <v>0</v>
      </c>
      <c r="Z978" s="11">
        <v>0</v>
      </c>
      <c r="AA978" s="11">
        <v>0</v>
      </c>
      <c r="AB978" s="11">
        <v>0</v>
      </c>
      <c r="AC978" s="11">
        <v>19687500</v>
      </c>
      <c r="AD978" s="11">
        <v>10705000</v>
      </c>
      <c r="AE978" s="11">
        <v>0</v>
      </c>
      <c r="AF978" s="11">
        <v>0</v>
      </c>
      <c r="AG978" s="11">
        <v>8437500</v>
      </c>
      <c r="AH978" s="11">
        <v>8982500</v>
      </c>
      <c r="AI978" s="11">
        <v>0</v>
      </c>
      <c r="AJ978" s="11">
        <v>0</v>
      </c>
      <c r="AK978" s="11">
        <v>0</v>
      </c>
      <c r="AL978" s="11">
        <v>4157500</v>
      </c>
      <c r="AM978" s="11">
        <v>0</v>
      </c>
      <c r="AN978" s="11">
        <v>0</v>
      </c>
      <c r="AO9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28125000</v>
      </c>
      <c r="AP9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23845000</v>
      </c>
      <c r="AR9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8" s="11">
        <f>Table_PBS_SQL_DB2_PBSSQL_PBS_NDP_Tina_CG_QtrlyPerformance_Final[[#This Row],[GOU REL]]+Table_PBS_SQL_DB2_PBSSQL_PBS_NDP_Tina_CG_QtrlyPerformance_Final[[#This Row],[EXT REL]]</f>
        <v>28125000</v>
      </c>
      <c r="AT978" s="11">
        <f>Table_PBS_SQL_DB2_PBSSQL_PBS_NDP_Tina_CG_QtrlyPerformance_Final[[#This Row],[GOU EXP]]+Table_PBS_SQL_DB2_PBSSQL_PBS_NDP_Tina_CG_QtrlyPerformance_Final[[#This Row],[EXT EXP]]</f>
        <v>23845000</v>
      </c>
      <c r="AU978" s="11" t="str">
        <f>IF(Table_PBS_SQL_DB2_PBSSQL_PBS_NDP_Tina_CG_QtrlyPerformance_Final[[#This Row],[Item_Code]]&gt;"300000", "Capital", "Recurrent")</f>
        <v>Recurrent</v>
      </c>
    </row>
    <row r="979" spans="1:47" x14ac:dyDescent="0.25">
      <c r="A979" t="s">
        <v>161</v>
      </c>
      <c r="B979" t="s">
        <v>1535</v>
      </c>
      <c r="C979" t="s">
        <v>119</v>
      </c>
      <c r="D979" t="s">
        <v>885</v>
      </c>
      <c r="E979" t="s">
        <v>31</v>
      </c>
      <c r="F979" t="s">
        <v>886</v>
      </c>
      <c r="G979" t="s">
        <v>31</v>
      </c>
      <c r="H979" t="s">
        <v>1536</v>
      </c>
      <c r="I979" t="s">
        <v>467</v>
      </c>
      <c r="J979" t="s">
        <v>953</v>
      </c>
      <c r="K979" t="s">
        <v>163</v>
      </c>
      <c r="L979" t="s">
        <v>1537</v>
      </c>
      <c r="M979" t="s">
        <v>1972</v>
      </c>
      <c r="N979" t="s">
        <v>1973</v>
      </c>
      <c r="O979" t="s">
        <v>1687</v>
      </c>
      <c r="P979" t="s">
        <v>1688</v>
      </c>
      <c r="Q979" s="11">
        <v>0</v>
      </c>
      <c r="R979" s="11">
        <v>0</v>
      </c>
      <c r="S979" s="11">
        <v>0</v>
      </c>
      <c r="T979" s="11">
        <v>0</v>
      </c>
      <c r="U979" s="11">
        <v>37000000</v>
      </c>
      <c r="V979" s="11">
        <v>0</v>
      </c>
      <c r="W979" s="11">
        <v>37000000</v>
      </c>
      <c r="X979" s="11">
        <v>0</v>
      </c>
      <c r="Y979" s="11">
        <v>0</v>
      </c>
      <c r="Z979" s="11">
        <v>0</v>
      </c>
      <c r="AA979" s="11">
        <v>0</v>
      </c>
      <c r="AB979" s="11">
        <v>0</v>
      </c>
      <c r="AC979" s="11">
        <v>0</v>
      </c>
      <c r="AD979" s="11">
        <v>0</v>
      </c>
      <c r="AE979" s="11">
        <v>0</v>
      </c>
      <c r="AF979" s="11">
        <v>0</v>
      </c>
      <c r="AG979" s="11">
        <v>0</v>
      </c>
      <c r="AH979" s="11">
        <v>0</v>
      </c>
      <c r="AI979" s="11">
        <v>0</v>
      </c>
      <c r="AJ979" s="11">
        <v>0</v>
      </c>
      <c r="AK979" s="11">
        <v>0</v>
      </c>
      <c r="AL979" s="11">
        <v>0</v>
      </c>
      <c r="AM979" s="11">
        <v>0</v>
      </c>
      <c r="AN979" s="11">
        <v>0</v>
      </c>
      <c r="AO9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79" s="11">
        <f>Table_PBS_SQL_DB2_PBSSQL_PBS_NDP_Tina_CG_QtrlyPerformance_Final[[#This Row],[GOU REL]]+Table_PBS_SQL_DB2_PBSSQL_PBS_NDP_Tina_CG_QtrlyPerformance_Final[[#This Row],[EXT REL]]</f>
        <v>0</v>
      </c>
      <c r="AT979" s="11">
        <f>Table_PBS_SQL_DB2_PBSSQL_PBS_NDP_Tina_CG_QtrlyPerformance_Final[[#This Row],[GOU EXP]]+Table_PBS_SQL_DB2_PBSSQL_PBS_NDP_Tina_CG_QtrlyPerformance_Final[[#This Row],[EXT EXP]]</f>
        <v>0</v>
      </c>
      <c r="AU979" s="11" t="str">
        <f>IF(Table_PBS_SQL_DB2_PBSSQL_PBS_NDP_Tina_CG_QtrlyPerformance_Final[[#This Row],[Item_Code]]&gt;"300000", "Capital", "Recurrent")</f>
        <v>Recurrent</v>
      </c>
    </row>
    <row r="980" spans="1:47" x14ac:dyDescent="0.25">
      <c r="A980" t="s">
        <v>161</v>
      </c>
      <c r="B980" t="s">
        <v>1535</v>
      </c>
      <c r="C980" t="s">
        <v>119</v>
      </c>
      <c r="D980" t="s">
        <v>885</v>
      </c>
      <c r="E980" t="s">
        <v>31</v>
      </c>
      <c r="F980" t="s">
        <v>886</v>
      </c>
      <c r="G980" t="s">
        <v>31</v>
      </c>
      <c r="H980" t="s">
        <v>1536</v>
      </c>
      <c r="I980" t="s">
        <v>467</v>
      </c>
      <c r="J980" t="s">
        <v>953</v>
      </c>
      <c r="K980" t="s">
        <v>163</v>
      </c>
      <c r="L980" t="s">
        <v>1537</v>
      </c>
      <c r="M980" t="s">
        <v>1972</v>
      </c>
      <c r="N980" t="s">
        <v>1973</v>
      </c>
      <c r="O980" t="s">
        <v>1005</v>
      </c>
      <c r="P980" t="s">
        <v>1006</v>
      </c>
      <c r="Q980" s="11">
        <v>0</v>
      </c>
      <c r="R980" s="11">
        <v>0</v>
      </c>
      <c r="S980" s="11">
        <v>0</v>
      </c>
      <c r="T980" s="11">
        <v>0</v>
      </c>
      <c r="U980" s="11">
        <v>119250000</v>
      </c>
      <c r="V980" s="11">
        <v>0</v>
      </c>
      <c r="W980" s="11">
        <v>119250000</v>
      </c>
      <c r="X980" s="11">
        <v>0</v>
      </c>
      <c r="Y980" s="11">
        <v>0</v>
      </c>
      <c r="Z980" s="11">
        <v>0</v>
      </c>
      <c r="AA980" s="11">
        <v>0</v>
      </c>
      <c r="AB980" s="11">
        <v>0</v>
      </c>
      <c r="AC980" s="11">
        <v>43062500</v>
      </c>
      <c r="AD980" s="11">
        <v>0</v>
      </c>
      <c r="AE980" s="11">
        <v>0</v>
      </c>
      <c r="AF980" s="11">
        <v>0</v>
      </c>
      <c r="AG980" s="11">
        <v>24562500</v>
      </c>
      <c r="AH980" s="11">
        <v>3960000</v>
      </c>
      <c r="AI980" s="11">
        <v>0</v>
      </c>
      <c r="AJ980" s="11">
        <v>0</v>
      </c>
      <c r="AK980" s="11">
        <v>0</v>
      </c>
      <c r="AL980" s="11">
        <v>14125000</v>
      </c>
      <c r="AM980" s="11">
        <v>0</v>
      </c>
      <c r="AN980" s="11">
        <v>0</v>
      </c>
      <c r="AO9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67625000</v>
      </c>
      <c r="AP9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18085000</v>
      </c>
      <c r="AR9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0" s="11">
        <f>Table_PBS_SQL_DB2_PBSSQL_PBS_NDP_Tina_CG_QtrlyPerformance_Final[[#This Row],[GOU REL]]+Table_PBS_SQL_DB2_PBSSQL_PBS_NDP_Tina_CG_QtrlyPerformance_Final[[#This Row],[EXT REL]]</f>
        <v>67625000</v>
      </c>
      <c r="AT980" s="11">
        <f>Table_PBS_SQL_DB2_PBSSQL_PBS_NDP_Tina_CG_QtrlyPerformance_Final[[#This Row],[GOU EXP]]+Table_PBS_SQL_DB2_PBSSQL_PBS_NDP_Tina_CG_QtrlyPerformance_Final[[#This Row],[EXT EXP]]</f>
        <v>18085000</v>
      </c>
      <c r="AU980" s="11" t="str">
        <f>IF(Table_PBS_SQL_DB2_PBSSQL_PBS_NDP_Tina_CG_QtrlyPerformance_Final[[#This Row],[Item_Code]]&gt;"300000", "Capital", "Recurrent")</f>
        <v>Recurrent</v>
      </c>
    </row>
    <row r="981" spans="1:47" x14ac:dyDescent="0.25">
      <c r="A981" t="s">
        <v>161</v>
      </c>
      <c r="B981" t="s">
        <v>1535</v>
      </c>
      <c r="C981" t="s">
        <v>119</v>
      </c>
      <c r="D981" t="s">
        <v>885</v>
      </c>
      <c r="E981" t="s">
        <v>31</v>
      </c>
      <c r="F981" t="s">
        <v>886</v>
      </c>
      <c r="G981" t="s">
        <v>31</v>
      </c>
      <c r="H981" t="s">
        <v>1536</v>
      </c>
      <c r="I981" t="s">
        <v>467</v>
      </c>
      <c r="J981" t="s">
        <v>953</v>
      </c>
      <c r="K981" t="s">
        <v>163</v>
      </c>
      <c r="L981" t="s">
        <v>1537</v>
      </c>
      <c r="M981" t="s">
        <v>1544</v>
      </c>
      <c r="N981" t="s">
        <v>1545</v>
      </c>
      <c r="O981" t="s">
        <v>967</v>
      </c>
      <c r="P981" t="s">
        <v>968</v>
      </c>
      <c r="Q981" s="11">
        <v>0</v>
      </c>
      <c r="R981" s="11">
        <v>0</v>
      </c>
      <c r="S981" s="11">
        <v>0</v>
      </c>
      <c r="T981" s="11">
        <v>0</v>
      </c>
      <c r="U981" s="11">
        <v>245000000</v>
      </c>
      <c r="V981" s="11">
        <v>0</v>
      </c>
      <c r="W981" s="11">
        <v>245000000</v>
      </c>
      <c r="X981" s="11">
        <v>0</v>
      </c>
      <c r="Y981" s="11">
        <v>0</v>
      </c>
      <c r="Z981" s="11">
        <v>0</v>
      </c>
      <c r="AA981" s="11">
        <v>0</v>
      </c>
      <c r="AB981" s="11">
        <v>0</v>
      </c>
      <c r="AC981" s="11">
        <v>112000000</v>
      </c>
      <c r="AD981" s="11">
        <v>112000002</v>
      </c>
      <c r="AE981" s="11">
        <v>0</v>
      </c>
      <c r="AF981" s="11">
        <v>0</v>
      </c>
      <c r="AG981" s="11">
        <v>55000000</v>
      </c>
      <c r="AH981" s="11">
        <v>18779540</v>
      </c>
      <c r="AI981" s="11">
        <v>0</v>
      </c>
      <c r="AJ981" s="11">
        <v>0</v>
      </c>
      <c r="AK981" s="11">
        <v>55000000</v>
      </c>
      <c r="AL981" s="11">
        <v>91213043</v>
      </c>
      <c r="AM981" s="11">
        <v>0</v>
      </c>
      <c r="AN981" s="11">
        <v>0</v>
      </c>
      <c r="AO9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222000000</v>
      </c>
      <c r="AP9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221992585</v>
      </c>
      <c r="AR9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1" s="11">
        <f>Table_PBS_SQL_DB2_PBSSQL_PBS_NDP_Tina_CG_QtrlyPerformance_Final[[#This Row],[GOU REL]]+Table_PBS_SQL_DB2_PBSSQL_PBS_NDP_Tina_CG_QtrlyPerformance_Final[[#This Row],[EXT REL]]</f>
        <v>222000000</v>
      </c>
      <c r="AT981" s="11">
        <f>Table_PBS_SQL_DB2_PBSSQL_PBS_NDP_Tina_CG_QtrlyPerformance_Final[[#This Row],[GOU EXP]]+Table_PBS_SQL_DB2_PBSSQL_PBS_NDP_Tina_CG_QtrlyPerformance_Final[[#This Row],[EXT EXP]]</f>
        <v>221992585</v>
      </c>
      <c r="AU981" s="11" t="str">
        <f>IF(Table_PBS_SQL_DB2_PBSSQL_PBS_NDP_Tina_CG_QtrlyPerformance_Final[[#This Row],[Item_Code]]&gt;"300000", "Capital", "Recurrent")</f>
        <v>Recurrent</v>
      </c>
    </row>
    <row r="982" spans="1:47" x14ac:dyDescent="0.25">
      <c r="A982" t="s">
        <v>161</v>
      </c>
      <c r="B982" t="s">
        <v>1535</v>
      </c>
      <c r="C982" t="s">
        <v>119</v>
      </c>
      <c r="D982" t="s">
        <v>885</v>
      </c>
      <c r="E982" t="s">
        <v>31</v>
      </c>
      <c r="F982" t="s">
        <v>886</v>
      </c>
      <c r="G982" t="s">
        <v>31</v>
      </c>
      <c r="H982" t="s">
        <v>1536</v>
      </c>
      <c r="I982" t="s">
        <v>467</v>
      </c>
      <c r="J982" t="s">
        <v>953</v>
      </c>
      <c r="K982" t="s">
        <v>163</v>
      </c>
      <c r="L982" t="s">
        <v>1537</v>
      </c>
      <c r="M982" t="s">
        <v>1544</v>
      </c>
      <c r="N982" t="s">
        <v>1545</v>
      </c>
      <c r="O982" t="s">
        <v>1093</v>
      </c>
      <c r="P982" t="s">
        <v>1094</v>
      </c>
      <c r="Q982" s="11">
        <v>0</v>
      </c>
      <c r="R982" s="11">
        <v>0</v>
      </c>
      <c r="S982" s="11">
        <v>0</v>
      </c>
      <c r="T982" s="11">
        <v>0</v>
      </c>
      <c r="U982" s="11">
        <v>16000000</v>
      </c>
      <c r="V982" s="11">
        <v>0</v>
      </c>
      <c r="W982" s="11">
        <v>16000000</v>
      </c>
      <c r="X982" s="11">
        <v>0</v>
      </c>
      <c r="Y982" s="11">
        <v>0</v>
      </c>
      <c r="Z982" s="11">
        <v>0</v>
      </c>
      <c r="AA982" s="11">
        <v>0</v>
      </c>
      <c r="AB982" s="11">
        <v>0</v>
      </c>
      <c r="AC982" s="11">
        <v>4000000</v>
      </c>
      <c r="AD982" s="11">
        <v>1500000</v>
      </c>
      <c r="AE982" s="11">
        <v>0</v>
      </c>
      <c r="AF982" s="11">
        <v>0</v>
      </c>
      <c r="AG982" s="11">
        <v>4000000</v>
      </c>
      <c r="AH982" s="11">
        <v>0</v>
      </c>
      <c r="AI982" s="11">
        <v>0</v>
      </c>
      <c r="AJ982" s="11">
        <v>0</v>
      </c>
      <c r="AK982" s="11">
        <v>0</v>
      </c>
      <c r="AL982" s="11">
        <v>5000000</v>
      </c>
      <c r="AM982" s="11">
        <v>0</v>
      </c>
      <c r="AN982" s="11">
        <v>0</v>
      </c>
      <c r="AO9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9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6500000</v>
      </c>
      <c r="AR9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2" s="11">
        <f>Table_PBS_SQL_DB2_PBSSQL_PBS_NDP_Tina_CG_QtrlyPerformance_Final[[#This Row],[GOU REL]]+Table_PBS_SQL_DB2_PBSSQL_PBS_NDP_Tina_CG_QtrlyPerformance_Final[[#This Row],[EXT REL]]</f>
        <v>8000000</v>
      </c>
      <c r="AT982" s="11">
        <f>Table_PBS_SQL_DB2_PBSSQL_PBS_NDP_Tina_CG_QtrlyPerformance_Final[[#This Row],[GOU EXP]]+Table_PBS_SQL_DB2_PBSSQL_PBS_NDP_Tina_CG_QtrlyPerformance_Final[[#This Row],[EXT EXP]]</f>
        <v>6500000</v>
      </c>
      <c r="AU982" s="11" t="str">
        <f>IF(Table_PBS_SQL_DB2_PBSSQL_PBS_NDP_Tina_CG_QtrlyPerformance_Final[[#This Row],[Item_Code]]&gt;"300000", "Capital", "Recurrent")</f>
        <v>Recurrent</v>
      </c>
    </row>
    <row r="983" spans="1:47" x14ac:dyDescent="0.25">
      <c r="A983" t="s">
        <v>161</v>
      </c>
      <c r="B983" t="s">
        <v>1535</v>
      </c>
      <c r="C983" t="s">
        <v>119</v>
      </c>
      <c r="D983" t="s">
        <v>885</v>
      </c>
      <c r="E983" t="s">
        <v>31</v>
      </c>
      <c r="F983" t="s">
        <v>886</v>
      </c>
      <c r="G983" t="s">
        <v>31</v>
      </c>
      <c r="H983" t="s">
        <v>1536</v>
      </c>
      <c r="I983" t="s">
        <v>467</v>
      </c>
      <c r="J983" t="s">
        <v>953</v>
      </c>
      <c r="K983" t="s">
        <v>163</v>
      </c>
      <c r="L983" t="s">
        <v>1537</v>
      </c>
      <c r="M983" t="s">
        <v>1544</v>
      </c>
      <c r="N983" t="s">
        <v>1545</v>
      </c>
      <c r="O983" t="s">
        <v>922</v>
      </c>
      <c r="P983" t="s">
        <v>923</v>
      </c>
      <c r="Q983" s="11">
        <v>0</v>
      </c>
      <c r="R983" s="11">
        <v>0</v>
      </c>
      <c r="S983" s="11">
        <v>0</v>
      </c>
      <c r="T983" s="11">
        <v>0</v>
      </c>
      <c r="U983" s="11">
        <v>38900000</v>
      </c>
      <c r="V983" s="11">
        <v>0</v>
      </c>
      <c r="W983" s="11">
        <v>38900000</v>
      </c>
      <c r="X983" s="11">
        <v>0</v>
      </c>
      <c r="Y983" s="11">
        <v>0</v>
      </c>
      <c r="Z983" s="11">
        <v>0</v>
      </c>
      <c r="AA983" s="11">
        <v>0</v>
      </c>
      <c r="AB983" s="11">
        <v>0</v>
      </c>
      <c r="AC983" s="11">
        <v>13275000</v>
      </c>
      <c r="AD983" s="11">
        <v>3294700</v>
      </c>
      <c r="AE983" s="11">
        <v>0</v>
      </c>
      <c r="AF983" s="11">
        <v>0</v>
      </c>
      <c r="AG983" s="11">
        <v>14875000</v>
      </c>
      <c r="AH983" s="11">
        <v>7823770</v>
      </c>
      <c r="AI983" s="11">
        <v>0</v>
      </c>
      <c r="AJ983" s="11">
        <v>0</v>
      </c>
      <c r="AK983" s="11">
        <v>0</v>
      </c>
      <c r="AL983" s="11">
        <v>3588400</v>
      </c>
      <c r="AM983" s="11">
        <v>0</v>
      </c>
      <c r="AN983" s="11">
        <v>0</v>
      </c>
      <c r="AO9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28150000</v>
      </c>
      <c r="AP9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14706870</v>
      </c>
      <c r="AR9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3" s="11">
        <f>Table_PBS_SQL_DB2_PBSSQL_PBS_NDP_Tina_CG_QtrlyPerformance_Final[[#This Row],[GOU REL]]+Table_PBS_SQL_DB2_PBSSQL_PBS_NDP_Tina_CG_QtrlyPerformance_Final[[#This Row],[EXT REL]]</f>
        <v>28150000</v>
      </c>
      <c r="AT983" s="11">
        <f>Table_PBS_SQL_DB2_PBSSQL_PBS_NDP_Tina_CG_QtrlyPerformance_Final[[#This Row],[GOU EXP]]+Table_PBS_SQL_DB2_PBSSQL_PBS_NDP_Tina_CG_QtrlyPerformance_Final[[#This Row],[EXT EXP]]</f>
        <v>14706870</v>
      </c>
      <c r="AU983" s="11" t="str">
        <f>IF(Table_PBS_SQL_DB2_PBSSQL_PBS_NDP_Tina_CG_QtrlyPerformance_Final[[#This Row],[Item_Code]]&gt;"300000", "Capital", "Recurrent")</f>
        <v>Recurrent</v>
      </c>
    </row>
    <row r="984" spans="1:47" x14ac:dyDescent="0.25">
      <c r="A984" t="s">
        <v>161</v>
      </c>
      <c r="B984" t="s">
        <v>1535</v>
      </c>
      <c r="C984" t="s">
        <v>119</v>
      </c>
      <c r="D984" t="s">
        <v>885</v>
      </c>
      <c r="E984" t="s">
        <v>31</v>
      </c>
      <c r="F984" t="s">
        <v>886</v>
      </c>
      <c r="G984" t="s">
        <v>31</v>
      </c>
      <c r="H984" t="s">
        <v>1536</v>
      </c>
      <c r="I984" t="s">
        <v>467</v>
      </c>
      <c r="J984" t="s">
        <v>953</v>
      </c>
      <c r="K984" t="s">
        <v>163</v>
      </c>
      <c r="L984" t="s">
        <v>1537</v>
      </c>
      <c r="M984" t="s">
        <v>1921</v>
      </c>
      <c r="N984" t="s">
        <v>1922</v>
      </c>
      <c r="O984" t="s">
        <v>967</v>
      </c>
      <c r="P984" t="s">
        <v>968</v>
      </c>
      <c r="Q984" s="11">
        <v>0</v>
      </c>
      <c r="R984" s="11">
        <v>0</v>
      </c>
      <c r="S984" s="11">
        <v>0</v>
      </c>
      <c r="T984" s="11">
        <v>0</v>
      </c>
      <c r="U984" s="11">
        <v>40000000</v>
      </c>
      <c r="V984" s="11">
        <v>0</v>
      </c>
      <c r="W984" s="11">
        <v>40000000</v>
      </c>
      <c r="X984" s="11">
        <v>0</v>
      </c>
      <c r="Y984" s="11">
        <v>0</v>
      </c>
      <c r="Z984" s="11">
        <v>0</v>
      </c>
      <c r="AA984" s="11">
        <v>0</v>
      </c>
      <c r="AB984" s="11">
        <v>0</v>
      </c>
      <c r="AC984" s="11">
        <v>5000000</v>
      </c>
      <c r="AD984" s="11">
        <v>4925000</v>
      </c>
      <c r="AE984" s="11">
        <v>0</v>
      </c>
      <c r="AF984" s="11">
        <v>0</v>
      </c>
      <c r="AG984" s="11">
        <v>10000000</v>
      </c>
      <c r="AH984" s="11">
        <v>0</v>
      </c>
      <c r="AI984" s="11">
        <v>0</v>
      </c>
      <c r="AJ984" s="11">
        <v>0</v>
      </c>
      <c r="AK984" s="11">
        <v>10000000</v>
      </c>
      <c r="AL984" s="11">
        <v>20075000</v>
      </c>
      <c r="AM984" s="11">
        <v>0</v>
      </c>
      <c r="AN984" s="11">
        <v>0</v>
      </c>
      <c r="AO9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9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9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4" s="11">
        <f>Table_PBS_SQL_DB2_PBSSQL_PBS_NDP_Tina_CG_QtrlyPerformance_Final[[#This Row],[GOU REL]]+Table_PBS_SQL_DB2_PBSSQL_PBS_NDP_Tina_CG_QtrlyPerformance_Final[[#This Row],[EXT REL]]</f>
        <v>25000000</v>
      </c>
      <c r="AT984" s="11">
        <f>Table_PBS_SQL_DB2_PBSSQL_PBS_NDP_Tina_CG_QtrlyPerformance_Final[[#This Row],[GOU EXP]]+Table_PBS_SQL_DB2_PBSSQL_PBS_NDP_Tina_CG_QtrlyPerformance_Final[[#This Row],[EXT EXP]]</f>
        <v>25000000</v>
      </c>
      <c r="AU984" s="11" t="str">
        <f>IF(Table_PBS_SQL_DB2_PBSSQL_PBS_NDP_Tina_CG_QtrlyPerformance_Final[[#This Row],[Item_Code]]&gt;"300000", "Capital", "Recurrent")</f>
        <v>Recurrent</v>
      </c>
    </row>
    <row r="985" spans="1:47" x14ac:dyDescent="0.25">
      <c r="A985" t="s">
        <v>161</v>
      </c>
      <c r="B985" t="s">
        <v>1535</v>
      </c>
      <c r="C985" t="s">
        <v>119</v>
      </c>
      <c r="D985" t="s">
        <v>885</v>
      </c>
      <c r="E985" t="s">
        <v>31</v>
      </c>
      <c r="F985" t="s">
        <v>886</v>
      </c>
      <c r="G985" t="s">
        <v>31</v>
      </c>
      <c r="H985" t="s">
        <v>1536</v>
      </c>
      <c r="I985" t="s">
        <v>467</v>
      </c>
      <c r="J985" t="s">
        <v>953</v>
      </c>
      <c r="K985" t="s">
        <v>163</v>
      </c>
      <c r="L985" t="s">
        <v>1537</v>
      </c>
      <c r="M985" t="s">
        <v>1921</v>
      </c>
      <c r="N985" t="s">
        <v>1922</v>
      </c>
      <c r="O985" t="s">
        <v>1479</v>
      </c>
      <c r="P985" t="s">
        <v>1480</v>
      </c>
      <c r="Q985" s="11">
        <v>0</v>
      </c>
      <c r="R985" s="11">
        <v>0</v>
      </c>
      <c r="S985" s="11">
        <v>0</v>
      </c>
      <c r="T985" s="11">
        <v>0</v>
      </c>
      <c r="U985" s="11">
        <v>10000000</v>
      </c>
      <c r="V985" s="11">
        <v>0</v>
      </c>
      <c r="W985" s="11">
        <v>10000000</v>
      </c>
      <c r="X985" s="11">
        <v>0</v>
      </c>
      <c r="Y985" s="11">
        <v>0</v>
      </c>
      <c r="Z985" s="11">
        <v>0</v>
      </c>
      <c r="AA985" s="11">
        <v>0</v>
      </c>
      <c r="AB985" s="11">
        <v>0</v>
      </c>
      <c r="AC985" s="11">
        <v>2500000</v>
      </c>
      <c r="AD985" s="11">
        <v>0</v>
      </c>
      <c r="AE985" s="11">
        <v>0</v>
      </c>
      <c r="AF985" s="11">
        <v>0</v>
      </c>
      <c r="AG985" s="11">
        <v>2500000</v>
      </c>
      <c r="AH985" s="11">
        <v>0</v>
      </c>
      <c r="AI985" s="11">
        <v>0</v>
      </c>
      <c r="AJ985" s="11">
        <v>0</v>
      </c>
      <c r="AK985" s="11">
        <v>2500000</v>
      </c>
      <c r="AL985" s="11">
        <v>7500000</v>
      </c>
      <c r="AM985" s="11">
        <v>0</v>
      </c>
      <c r="AN985" s="11">
        <v>0</v>
      </c>
      <c r="AO9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v>
      </c>
      <c r="AP9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7500000</v>
      </c>
      <c r="AR9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5" s="11">
        <f>Table_PBS_SQL_DB2_PBSSQL_PBS_NDP_Tina_CG_QtrlyPerformance_Final[[#This Row],[GOU REL]]+Table_PBS_SQL_DB2_PBSSQL_PBS_NDP_Tina_CG_QtrlyPerformance_Final[[#This Row],[EXT REL]]</f>
        <v>7500000</v>
      </c>
      <c r="AT985" s="11">
        <f>Table_PBS_SQL_DB2_PBSSQL_PBS_NDP_Tina_CG_QtrlyPerformance_Final[[#This Row],[GOU EXP]]+Table_PBS_SQL_DB2_PBSSQL_PBS_NDP_Tina_CG_QtrlyPerformance_Final[[#This Row],[EXT EXP]]</f>
        <v>7500000</v>
      </c>
      <c r="AU985" s="11" t="str">
        <f>IF(Table_PBS_SQL_DB2_PBSSQL_PBS_NDP_Tina_CG_QtrlyPerformance_Final[[#This Row],[Item_Code]]&gt;"300000", "Capital", "Recurrent")</f>
        <v>Recurrent</v>
      </c>
    </row>
    <row r="986" spans="1:47" x14ac:dyDescent="0.25">
      <c r="A986" t="s">
        <v>49</v>
      </c>
      <c r="B986" t="s">
        <v>1400</v>
      </c>
      <c r="C986" t="s">
        <v>31</v>
      </c>
      <c r="D986" t="s">
        <v>1031</v>
      </c>
      <c r="E986" t="s">
        <v>75</v>
      </c>
      <c r="F986" t="s">
        <v>1042</v>
      </c>
      <c r="G986" t="s">
        <v>87</v>
      </c>
      <c r="H986" t="s">
        <v>1401</v>
      </c>
      <c r="I986" t="s">
        <v>499</v>
      </c>
      <c r="J986" t="s">
        <v>1402</v>
      </c>
      <c r="K986" t="s">
        <v>1411</v>
      </c>
      <c r="L986" t="s">
        <v>1412</v>
      </c>
      <c r="M986" t="s">
        <v>1044</v>
      </c>
      <c r="N986" t="s">
        <v>1045</v>
      </c>
      <c r="O986" t="s">
        <v>1025</v>
      </c>
      <c r="P986" t="s">
        <v>1026</v>
      </c>
      <c r="Q986" s="11">
        <v>0</v>
      </c>
      <c r="R986" s="11">
        <v>0</v>
      </c>
      <c r="S986" s="11">
        <v>0</v>
      </c>
      <c r="T986" s="11">
        <v>0</v>
      </c>
      <c r="U986" s="11">
        <v>30000000</v>
      </c>
      <c r="V986" s="11">
        <v>0</v>
      </c>
      <c r="W986" s="11">
        <v>30000000</v>
      </c>
      <c r="X986" s="11">
        <v>0</v>
      </c>
      <c r="Y986" s="11">
        <v>0</v>
      </c>
      <c r="Z986" s="11">
        <v>0</v>
      </c>
      <c r="AA986" s="11">
        <v>0</v>
      </c>
      <c r="AB986" s="11">
        <v>0</v>
      </c>
      <c r="AC986" s="11">
        <v>7500000</v>
      </c>
      <c r="AD986" s="11">
        <v>7500000</v>
      </c>
      <c r="AE986" s="11">
        <v>0</v>
      </c>
      <c r="AF986" s="11">
        <v>0</v>
      </c>
      <c r="AG986" s="11">
        <v>7500000</v>
      </c>
      <c r="AH986" s="11">
        <v>7500000</v>
      </c>
      <c r="AI986" s="11">
        <v>0</v>
      </c>
      <c r="AJ986" s="11">
        <v>0</v>
      </c>
      <c r="AK986" s="11">
        <v>15000000</v>
      </c>
      <c r="AL986" s="11">
        <v>15000000</v>
      </c>
      <c r="AM986" s="11">
        <v>0</v>
      </c>
      <c r="AN986" s="11">
        <v>0</v>
      </c>
      <c r="AO9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9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9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6" s="11">
        <f>Table_PBS_SQL_DB2_PBSSQL_PBS_NDP_Tina_CG_QtrlyPerformance_Final[[#This Row],[GOU REL]]+Table_PBS_SQL_DB2_PBSSQL_PBS_NDP_Tina_CG_QtrlyPerformance_Final[[#This Row],[EXT REL]]</f>
        <v>30000000</v>
      </c>
      <c r="AT986" s="11">
        <f>Table_PBS_SQL_DB2_PBSSQL_PBS_NDP_Tina_CG_QtrlyPerformance_Final[[#This Row],[GOU EXP]]+Table_PBS_SQL_DB2_PBSSQL_PBS_NDP_Tina_CG_QtrlyPerformance_Final[[#This Row],[EXT EXP]]</f>
        <v>30000000</v>
      </c>
      <c r="AU986" s="11" t="str">
        <f>IF(Table_PBS_SQL_DB2_PBSSQL_PBS_NDP_Tina_CG_QtrlyPerformance_Final[[#This Row],[Item_Code]]&gt;"300000", "Capital", "Recurrent")</f>
        <v>Recurrent</v>
      </c>
    </row>
    <row r="987" spans="1:47" x14ac:dyDescent="0.25">
      <c r="A987" t="s">
        <v>49</v>
      </c>
      <c r="B987" t="s">
        <v>1400</v>
      </c>
      <c r="C987" t="s">
        <v>31</v>
      </c>
      <c r="D987" t="s">
        <v>1031</v>
      </c>
      <c r="E987" t="s">
        <v>75</v>
      </c>
      <c r="F987" t="s">
        <v>1042</v>
      </c>
      <c r="G987" t="s">
        <v>87</v>
      </c>
      <c r="H987" t="s">
        <v>1401</v>
      </c>
      <c r="I987" t="s">
        <v>499</v>
      </c>
      <c r="J987" t="s">
        <v>1402</v>
      </c>
      <c r="K987" t="s">
        <v>1411</v>
      </c>
      <c r="L987" t="s">
        <v>1412</v>
      </c>
      <c r="M987" t="s">
        <v>1044</v>
      </c>
      <c r="N987" t="s">
        <v>1045</v>
      </c>
      <c r="O987" t="s">
        <v>922</v>
      </c>
      <c r="P987" t="s">
        <v>923</v>
      </c>
      <c r="Q987" s="11">
        <v>0</v>
      </c>
      <c r="R987" s="11">
        <v>0</v>
      </c>
      <c r="S987" s="11">
        <v>0</v>
      </c>
      <c r="T987" s="11">
        <v>0</v>
      </c>
      <c r="U987" s="11">
        <v>125000000</v>
      </c>
      <c r="V987" s="11">
        <v>0</v>
      </c>
      <c r="W987" s="11">
        <v>25000000</v>
      </c>
      <c r="X987" s="11">
        <v>100000000</v>
      </c>
      <c r="Y987" s="11">
        <v>0</v>
      </c>
      <c r="Z987" s="11">
        <v>0</v>
      </c>
      <c r="AA987" s="11">
        <v>0</v>
      </c>
      <c r="AB987" s="11">
        <v>0</v>
      </c>
      <c r="AC987" s="11">
        <v>6250000</v>
      </c>
      <c r="AD987" s="11">
        <v>6250000</v>
      </c>
      <c r="AE987" s="11">
        <v>0</v>
      </c>
      <c r="AF987" s="11">
        <v>0</v>
      </c>
      <c r="AG987" s="11">
        <v>6250000</v>
      </c>
      <c r="AH987" s="11">
        <v>6250000</v>
      </c>
      <c r="AI987" s="11">
        <v>0</v>
      </c>
      <c r="AJ987" s="11">
        <v>0</v>
      </c>
      <c r="AK987" s="11">
        <v>12500000</v>
      </c>
      <c r="AL987" s="11">
        <v>12500000</v>
      </c>
      <c r="AM987" s="11">
        <v>0</v>
      </c>
      <c r="AN987" s="11">
        <v>0</v>
      </c>
      <c r="AO9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9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9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7" s="11">
        <f>Table_PBS_SQL_DB2_PBSSQL_PBS_NDP_Tina_CG_QtrlyPerformance_Final[[#This Row],[GOU REL]]+Table_PBS_SQL_DB2_PBSSQL_PBS_NDP_Tina_CG_QtrlyPerformance_Final[[#This Row],[EXT REL]]</f>
        <v>25000000</v>
      </c>
      <c r="AT987" s="11">
        <f>Table_PBS_SQL_DB2_PBSSQL_PBS_NDP_Tina_CG_QtrlyPerformance_Final[[#This Row],[GOU EXP]]+Table_PBS_SQL_DB2_PBSSQL_PBS_NDP_Tina_CG_QtrlyPerformance_Final[[#This Row],[EXT EXP]]</f>
        <v>25000000</v>
      </c>
      <c r="AU987" s="11" t="str">
        <f>IF(Table_PBS_SQL_DB2_PBSSQL_PBS_NDP_Tina_CG_QtrlyPerformance_Final[[#This Row],[Item_Code]]&gt;"300000", "Capital", "Recurrent")</f>
        <v>Recurrent</v>
      </c>
    </row>
    <row r="988" spans="1:47" x14ac:dyDescent="0.25">
      <c r="A988" t="s">
        <v>49</v>
      </c>
      <c r="B988" t="s">
        <v>1400</v>
      </c>
      <c r="C988" t="s">
        <v>31</v>
      </c>
      <c r="D988" t="s">
        <v>1031</v>
      </c>
      <c r="E988" t="s">
        <v>75</v>
      </c>
      <c r="F988" t="s">
        <v>1042</v>
      </c>
      <c r="G988" t="s">
        <v>87</v>
      </c>
      <c r="H988" t="s">
        <v>1401</v>
      </c>
      <c r="I988" t="s">
        <v>499</v>
      </c>
      <c r="J988" t="s">
        <v>1402</v>
      </c>
      <c r="K988" t="s">
        <v>40</v>
      </c>
      <c r="L988" t="s">
        <v>1069</v>
      </c>
      <c r="M988" t="s">
        <v>866</v>
      </c>
      <c r="N988" t="s">
        <v>867</v>
      </c>
      <c r="O988" t="s">
        <v>1002</v>
      </c>
      <c r="P988" t="s">
        <v>1003</v>
      </c>
      <c r="Q988" s="11">
        <v>0</v>
      </c>
      <c r="R988" s="11">
        <v>0</v>
      </c>
      <c r="S988" s="11">
        <v>0</v>
      </c>
      <c r="T988" s="11">
        <v>0</v>
      </c>
      <c r="U988" s="11">
        <v>398667850</v>
      </c>
      <c r="V988" s="11">
        <v>0</v>
      </c>
      <c r="W988" s="11">
        <v>0</v>
      </c>
      <c r="X988" s="11">
        <v>398667850</v>
      </c>
      <c r="Y988" s="11">
        <v>0</v>
      </c>
      <c r="Z988" s="11">
        <v>0</v>
      </c>
      <c r="AA988" s="11">
        <v>0</v>
      </c>
      <c r="AB988" s="11">
        <v>0</v>
      </c>
      <c r="AC988" s="11">
        <v>0</v>
      </c>
      <c r="AD988" s="11">
        <v>0</v>
      </c>
      <c r="AE988" s="11">
        <v>0</v>
      </c>
      <c r="AF988" s="11">
        <v>0</v>
      </c>
      <c r="AG988" s="11">
        <v>0</v>
      </c>
      <c r="AH988" s="11">
        <v>0</v>
      </c>
      <c r="AI988" s="11">
        <v>0</v>
      </c>
      <c r="AJ988" s="11">
        <v>0</v>
      </c>
      <c r="AK988" s="11">
        <v>0</v>
      </c>
      <c r="AL988" s="11">
        <v>0</v>
      </c>
      <c r="AM988" s="11">
        <v>0</v>
      </c>
      <c r="AN988" s="11">
        <v>0</v>
      </c>
      <c r="AO9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8" s="11">
        <f>Table_PBS_SQL_DB2_PBSSQL_PBS_NDP_Tina_CG_QtrlyPerformance_Final[[#This Row],[GOU REL]]+Table_PBS_SQL_DB2_PBSSQL_PBS_NDP_Tina_CG_QtrlyPerformance_Final[[#This Row],[EXT REL]]</f>
        <v>0</v>
      </c>
      <c r="AT988" s="11">
        <f>Table_PBS_SQL_DB2_PBSSQL_PBS_NDP_Tina_CG_QtrlyPerformance_Final[[#This Row],[GOU EXP]]+Table_PBS_SQL_DB2_PBSSQL_PBS_NDP_Tina_CG_QtrlyPerformance_Final[[#This Row],[EXT EXP]]</f>
        <v>0</v>
      </c>
      <c r="AU988" s="11" t="str">
        <f>IF(Table_PBS_SQL_DB2_PBSSQL_PBS_NDP_Tina_CG_QtrlyPerformance_Final[[#This Row],[Item_Code]]&gt;"300000", "Capital", "Recurrent")</f>
        <v>Recurrent</v>
      </c>
    </row>
    <row r="989" spans="1:47" x14ac:dyDescent="0.25">
      <c r="A989" t="s">
        <v>49</v>
      </c>
      <c r="B989" t="s">
        <v>1400</v>
      </c>
      <c r="C989" t="s">
        <v>31</v>
      </c>
      <c r="D989" t="s">
        <v>1031</v>
      </c>
      <c r="E989" t="s">
        <v>75</v>
      </c>
      <c r="F989" t="s">
        <v>1042</v>
      </c>
      <c r="G989" t="s">
        <v>87</v>
      </c>
      <c r="H989" t="s">
        <v>1401</v>
      </c>
      <c r="I989" t="s">
        <v>499</v>
      </c>
      <c r="J989" t="s">
        <v>1402</v>
      </c>
      <c r="K989" t="s">
        <v>40</v>
      </c>
      <c r="L989" t="s">
        <v>1069</v>
      </c>
      <c r="M989" t="s">
        <v>1044</v>
      </c>
      <c r="N989" t="s">
        <v>1045</v>
      </c>
      <c r="O989" t="s">
        <v>1062</v>
      </c>
      <c r="P989" t="s">
        <v>1063</v>
      </c>
      <c r="Q989" s="11">
        <v>0</v>
      </c>
      <c r="R989" s="11">
        <v>0</v>
      </c>
      <c r="S989" s="11">
        <v>0</v>
      </c>
      <c r="T989" s="11">
        <v>0</v>
      </c>
      <c r="U989" s="11">
        <v>2323110000</v>
      </c>
      <c r="V989" s="11">
        <v>0</v>
      </c>
      <c r="W989" s="11">
        <v>0</v>
      </c>
      <c r="X989" s="11">
        <v>2323110000</v>
      </c>
      <c r="Y989" s="11">
        <v>0</v>
      </c>
      <c r="Z989" s="11">
        <v>0</v>
      </c>
      <c r="AA989" s="11">
        <v>0</v>
      </c>
      <c r="AB989" s="11">
        <v>0</v>
      </c>
      <c r="AC989" s="11">
        <v>0</v>
      </c>
      <c r="AD989" s="11">
        <v>0</v>
      </c>
      <c r="AE989" s="11">
        <v>0</v>
      </c>
      <c r="AF989" s="11">
        <v>0</v>
      </c>
      <c r="AG989" s="11">
        <v>0</v>
      </c>
      <c r="AH989" s="11">
        <v>0</v>
      </c>
      <c r="AI989" s="11">
        <v>0</v>
      </c>
      <c r="AJ989" s="11">
        <v>0</v>
      </c>
      <c r="AK989" s="11">
        <v>0</v>
      </c>
      <c r="AL989" s="11">
        <v>0</v>
      </c>
      <c r="AM989" s="11">
        <v>0</v>
      </c>
      <c r="AN989" s="11">
        <v>0</v>
      </c>
      <c r="AO9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89" s="11">
        <f>Table_PBS_SQL_DB2_PBSSQL_PBS_NDP_Tina_CG_QtrlyPerformance_Final[[#This Row],[GOU REL]]+Table_PBS_SQL_DB2_PBSSQL_PBS_NDP_Tina_CG_QtrlyPerformance_Final[[#This Row],[EXT REL]]</f>
        <v>0</v>
      </c>
      <c r="AT989" s="11">
        <f>Table_PBS_SQL_DB2_PBSSQL_PBS_NDP_Tina_CG_QtrlyPerformance_Final[[#This Row],[GOU EXP]]+Table_PBS_SQL_DB2_PBSSQL_PBS_NDP_Tina_CG_QtrlyPerformance_Final[[#This Row],[EXT EXP]]</f>
        <v>0</v>
      </c>
      <c r="AU989" s="11" t="str">
        <f>IF(Table_PBS_SQL_DB2_PBSSQL_PBS_NDP_Tina_CG_QtrlyPerformance_Final[[#This Row],[Item_Code]]&gt;"300000", "Capital", "Recurrent")</f>
        <v>Recurrent</v>
      </c>
    </row>
    <row r="990" spans="1:47" x14ac:dyDescent="0.25">
      <c r="A990" t="s">
        <v>49</v>
      </c>
      <c r="B990" t="s">
        <v>1400</v>
      </c>
      <c r="C990" t="s">
        <v>31</v>
      </c>
      <c r="D990" t="s">
        <v>1031</v>
      </c>
      <c r="E990" t="s">
        <v>75</v>
      </c>
      <c r="F990" t="s">
        <v>1042</v>
      </c>
      <c r="G990" t="s">
        <v>87</v>
      </c>
      <c r="H990" t="s">
        <v>1401</v>
      </c>
      <c r="I990" t="s">
        <v>499</v>
      </c>
      <c r="J990" t="s">
        <v>1402</v>
      </c>
      <c r="K990" t="s">
        <v>40</v>
      </c>
      <c r="L990" t="s">
        <v>1069</v>
      </c>
      <c r="M990" t="s">
        <v>1044</v>
      </c>
      <c r="N990" t="s">
        <v>1045</v>
      </c>
      <c r="O990" t="s">
        <v>1118</v>
      </c>
      <c r="P990" t="s">
        <v>1119</v>
      </c>
      <c r="Q990" s="11">
        <v>0</v>
      </c>
      <c r="R990" s="11">
        <v>0</v>
      </c>
      <c r="S990" s="11">
        <v>0</v>
      </c>
      <c r="T990" s="11">
        <v>0</v>
      </c>
      <c r="U990" s="11">
        <v>15000000</v>
      </c>
      <c r="V990" s="11">
        <v>0</v>
      </c>
      <c r="W990" s="11">
        <v>15000000</v>
      </c>
      <c r="X990" s="11">
        <v>0</v>
      </c>
      <c r="Y990" s="11">
        <v>0</v>
      </c>
      <c r="Z990" s="11">
        <v>0</v>
      </c>
      <c r="AA990" s="11">
        <v>0</v>
      </c>
      <c r="AB990" s="11">
        <v>0</v>
      </c>
      <c r="AC990" s="11">
        <v>3750000</v>
      </c>
      <c r="AD990" s="11">
        <v>0</v>
      </c>
      <c r="AE990" s="11">
        <v>0</v>
      </c>
      <c r="AF990" s="11">
        <v>0</v>
      </c>
      <c r="AG990" s="11">
        <v>3750000</v>
      </c>
      <c r="AH990" s="11">
        <v>0</v>
      </c>
      <c r="AI990" s="11">
        <v>0</v>
      </c>
      <c r="AJ990" s="11">
        <v>0</v>
      </c>
      <c r="AK990" s="11">
        <v>7500000</v>
      </c>
      <c r="AL990" s="11">
        <v>15000000</v>
      </c>
      <c r="AM990" s="11">
        <v>0</v>
      </c>
      <c r="AN990" s="11">
        <v>0</v>
      </c>
      <c r="AO9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9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9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90" s="11">
        <f>Table_PBS_SQL_DB2_PBSSQL_PBS_NDP_Tina_CG_QtrlyPerformance_Final[[#This Row],[GOU REL]]+Table_PBS_SQL_DB2_PBSSQL_PBS_NDP_Tina_CG_QtrlyPerformance_Final[[#This Row],[EXT REL]]</f>
        <v>15000000</v>
      </c>
      <c r="AT990" s="11">
        <f>Table_PBS_SQL_DB2_PBSSQL_PBS_NDP_Tina_CG_QtrlyPerformance_Final[[#This Row],[GOU EXP]]+Table_PBS_SQL_DB2_PBSSQL_PBS_NDP_Tina_CG_QtrlyPerformance_Final[[#This Row],[EXT EXP]]</f>
        <v>15000000</v>
      </c>
      <c r="AU990" s="11" t="str">
        <f>IF(Table_PBS_SQL_DB2_PBSSQL_PBS_NDP_Tina_CG_QtrlyPerformance_Final[[#This Row],[Item_Code]]&gt;"300000", "Capital", "Recurrent")</f>
        <v>Recurrent</v>
      </c>
    </row>
    <row r="991" spans="1:47" x14ac:dyDescent="0.25">
      <c r="A991" t="s">
        <v>49</v>
      </c>
      <c r="B991" t="s">
        <v>1400</v>
      </c>
      <c r="C991" t="s">
        <v>31</v>
      </c>
      <c r="D991" t="s">
        <v>1031</v>
      </c>
      <c r="E991" t="s">
        <v>75</v>
      </c>
      <c r="F991" t="s">
        <v>1042</v>
      </c>
      <c r="G991" t="s">
        <v>87</v>
      </c>
      <c r="H991" t="s">
        <v>1401</v>
      </c>
      <c r="I991" t="s">
        <v>499</v>
      </c>
      <c r="J991" t="s">
        <v>1402</v>
      </c>
      <c r="K991" t="s">
        <v>40</v>
      </c>
      <c r="L991" t="s">
        <v>1069</v>
      </c>
      <c r="M991" t="s">
        <v>1044</v>
      </c>
      <c r="N991" t="s">
        <v>1045</v>
      </c>
      <c r="O991" t="s">
        <v>1974</v>
      </c>
      <c r="P991" t="s">
        <v>1975</v>
      </c>
      <c r="Q991" s="11">
        <v>0</v>
      </c>
      <c r="R991" s="11">
        <v>0</v>
      </c>
      <c r="S991" s="11">
        <v>0</v>
      </c>
      <c r="T991" s="11">
        <v>0</v>
      </c>
      <c r="U991" s="11">
        <v>42000000</v>
      </c>
      <c r="V991" s="11">
        <v>0</v>
      </c>
      <c r="W991" s="11">
        <v>0</v>
      </c>
      <c r="X991" s="11">
        <v>42000000</v>
      </c>
      <c r="Y991" s="11">
        <v>0</v>
      </c>
      <c r="Z991" s="11">
        <v>0</v>
      </c>
      <c r="AA991" s="11">
        <v>0</v>
      </c>
      <c r="AB991" s="11">
        <v>0</v>
      </c>
      <c r="AC991" s="11">
        <v>0</v>
      </c>
      <c r="AD991" s="11">
        <v>0</v>
      </c>
      <c r="AE991" s="11">
        <v>0</v>
      </c>
      <c r="AF991" s="11">
        <v>0</v>
      </c>
      <c r="AG991" s="11">
        <v>0</v>
      </c>
      <c r="AH991" s="11">
        <v>0</v>
      </c>
      <c r="AI991" s="11">
        <v>0</v>
      </c>
      <c r="AJ991" s="11">
        <v>0</v>
      </c>
      <c r="AK991" s="11">
        <v>0</v>
      </c>
      <c r="AL991" s="11">
        <v>0</v>
      </c>
      <c r="AM991" s="11">
        <v>0</v>
      </c>
      <c r="AN991" s="11">
        <v>0</v>
      </c>
      <c r="AO9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91" s="11">
        <f>Table_PBS_SQL_DB2_PBSSQL_PBS_NDP_Tina_CG_QtrlyPerformance_Final[[#This Row],[GOU REL]]+Table_PBS_SQL_DB2_PBSSQL_PBS_NDP_Tina_CG_QtrlyPerformance_Final[[#This Row],[EXT REL]]</f>
        <v>0</v>
      </c>
      <c r="AT991" s="11">
        <f>Table_PBS_SQL_DB2_PBSSQL_PBS_NDP_Tina_CG_QtrlyPerformance_Final[[#This Row],[GOU EXP]]+Table_PBS_SQL_DB2_PBSSQL_PBS_NDP_Tina_CG_QtrlyPerformance_Final[[#This Row],[EXT EXP]]</f>
        <v>0</v>
      </c>
      <c r="AU991" s="11" t="str">
        <f>IF(Table_PBS_SQL_DB2_PBSSQL_PBS_NDP_Tina_CG_QtrlyPerformance_Final[[#This Row],[Item_Code]]&gt;"300000", "Capital", "Recurrent")</f>
        <v>Recurrent</v>
      </c>
    </row>
    <row r="992" spans="1:47" x14ac:dyDescent="0.25">
      <c r="A992" t="s">
        <v>49</v>
      </c>
      <c r="B992" t="s">
        <v>1400</v>
      </c>
      <c r="C992" t="s">
        <v>31</v>
      </c>
      <c r="D992" t="s">
        <v>1031</v>
      </c>
      <c r="E992" t="s">
        <v>75</v>
      </c>
      <c r="F992" t="s">
        <v>1042</v>
      </c>
      <c r="G992" t="s">
        <v>87</v>
      </c>
      <c r="H992" t="s">
        <v>1401</v>
      </c>
      <c r="I992" t="s">
        <v>499</v>
      </c>
      <c r="J992" t="s">
        <v>1402</v>
      </c>
      <c r="K992" t="s">
        <v>40</v>
      </c>
      <c r="L992" t="s">
        <v>1069</v>
      </c>
      <c r="M992" t="s">
        <v>1044</v>
      </c>
      <c r="N992" t="s">
        <v>1045</v>
      </c>
      <c r="O992" t="s">
        <v>1107</v>
      </c>
      <c r="P992" t="s">
        <v>1108</v>
      </c>
      <c r="Q992" s="11">
        <v>0</v>
      </c>
      <c r="R992" s="11">
        <v>0</v>
      </c>
      <c r="S992" s="11">
        <v>0</v>
      </c>
      <c r="T992" s="11">
        <v>0</v>
      </c>
      <c r="U992" s="11">
        <v>20000000</v>
      </c>
      <c r="V992" s="11">
        <v>0</v>
      </c>
      <c r="W992" s="11">
        <v>20000000</v>
      </c>
      <c r="X992" s="11">
        <v>0</v>
      </c>
      <c r="Y992" s="11">
        <v>0</v>
      </c>
      <c r="Z992" s="11">
        <v>0</v>
      </c>
      <c r="AA992" s="11">
        <v>0</v>
      </c>
      <c r="AB992" s="11">
        <v>0</v>
      </c>
      <c r="AC992" s="11">
        <v>5000000</v>
      </c>
      <c r="AD992" s="11">
        <v>0</v>
      </c>
      <c r="AE992" s="11">
        <v>0</v>
      </c>
      <c r="AF992" s="11">
        <v>0</v>
      </c>
      <c r="AG992" s="11">
        <v>5000000</v>
      </c>
      <c r="AH992" s="11">
        <v>0</v>
      </c>
      <c r="AI992" s="11">
        <v>0</v>
      </c>
      <c r="AJ992" s="11">
        <v>0</v>
      </c>
      <c r="AK992" s="11">
        <v>0</v>
      </c>
      <c r="AL992" s="11">
        <v>10000000</v>
      </c>
      <c r="AM992" s="11">
        <v>0</v>
      </c>
      <c r="AN992" s="11">
        <v>0</v>
      </c>
      <c r="AO9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9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9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92" s="11">
        <f>Table_PBS_SQL_DB2_PBSSQL_PBS_NDP_Tina_CG_QtrlyPerformance_Final[[#This Row],[GOU REL]]+Table_PBS_SQL_DB2_PBSSQL_PBS_NDP_Tina_CG_QtrlyPerformance_Final[[#This Row],[EXT REL]]</f>
        <v>10000000</v>
      </c>
      <c r="AT992" s="11">
        <f>Table_PBS_SQL_DB2_PBSSQL_PBS_NDP_Tina_CG_QtrlyPerformance_Final[[#This Row],[GOU EXP]]+Table_PBS_SQL_DB2_PBSSQL_PBS_NDP_Tina_CG_QtrlyPerformance_Final[[#This Row],[EXT EXP]]</f>
        <v>10000000</v>
      </c>
      <c r="AU992" s="11" t="str">
        <f>IF(Table_PBS_SQL_DB2_PBSSQL_PBS_NDP_Tina_CG_QtrlyPerformance_Final[[#This Row],[Item_Code]]&gt;"300000", "Capital", "Recurrent")</f>
        <v>Recurrent</v>
      </c>
    </row>
    <row r="993" spans="1:47" x14ac:dyDescent="0.25">
      <c r="A993" t="s">
        <v>49</v>
      </c>
      <c r="B993" t="s">
        <v>1400</v>
      </c>
      <c r="C993" t="s">
        <v>31</v>
      </c>
      <c r="D993" t="s">
        <v>1031</v>
      </c>
      <c r="E993" t="s">
        <v>75</v>
      </c>
      <c r="F993" t="s">
        <v>1042</v>
      </c>
      <c r="G993" t="s">
        <v>87</v>
      </c>
      <c r="H993" t="s">
        <v>1401</v>
      </c>
      <c r="I993" t="s">
        <v>499</v>
      </c>
      <c r="J993" t="s">
        <v>1402</v>
      </c>
      <c r="K993" t="s">
        <v>145</v>
      </c>
      <c r="L993" t="s">
        <v>1413</v>
      </c>
      <c r="M993" t="s">
        <v>1044</v>
      </c>
      <c r="N993" t="s">
        <v>1045</v>
      </c>
      <c r="O993" t="s">
        <v>1002</v>
      </c>
      <c r="P993" t="s">
        <v>1003</v>
      </c>
      <c r="Q993" s="11">
        <v>0</v>
      </c>
      <c r="R993" s="11">
        <v>0</v>
      </c>
      <c r="S993" s="11">
        <v>0</v>
      </c>
      <c r="T993" s="11">
        <v>0</v>
      </c>
      <c r="U993" s="11">
        <v>8900000</v>
      </c>
      <c r="V993" s="11">
        <v>0</v>
      </c>
      <c r="W993" s="11">
        <v>8900000</v>
      </c>
      <c r="X993" s="11">
        <v>0</v>
      </c>
      <c r="Y993" s="11">
        <v>0</v>
      </c>
      <c r="Z993" s="11">
        <v>0</v>
      </c>
      <c r="AA993" s="11">
        <v>0</v>
      </c>
      <c r="AB993" s="11">
        <v>0</v>
      </c>
      <c r="AC993" s="11">
        <v>0</v>
      </c>
      <c r="AD993" s="11">
        <v>0</v>
      </c>
      <c r="AE993" s="11">
        <v>0</v>
      </c>
      <c r="AF993" s="11">
        <v>0</v>
      </c>
      <c r="AG993" s="11">
        <v>2225000</v>
      </c>
      <c r="AH993" s="11">
        <v>2225000</v>
      </c>
      <c r="AI993" s="11">
        <v>0</v>
      </c>
      <c r="AJ993" s="11">
        <v>0</v>
      </c>
      <c r="AK993" s="11">
        <v>0</v>
      </c>
      <c r="AL993" s="11">
        <v>0</v>
      </c>
      <c r="AM993" s="11">
        <v>0</v>
      </c>
      <c r="AN993" s="11">
        <v>0</v>
      </c>
      <c r="AO9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2225000</v>
      </c>
      <c r="AP9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2225000</v>
      </c>
      <c r="AR9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93" s="11">
        <f>Table_PBS_SQL_DB2_PBSSQL_PBS_NDP_Tina_CG_QtrlyPerformance_Final[[#This Row],[GOU REL]]+Table_PBS_SQL_DB2_PBSSQL_PBS_NDP_Tina_CG_QtrlyPerformance_Final[[#This Row],[EXT REL]]</f>
        <v>2225000</v>
      </c>
      <c r="AT993" s="11">
        <f>Table_PBS_SQL_DB2_PBSSQL_PBS_NDP_Tina_CG_QtrlyPerformance_Final[[#This Row],[GOU EXP]]+Table_PBS_SQL_DB2_PBSSQL_PBS_NDP_Tina_CG_QtrlyPerformance_Final[[#This Row],[EXT EXP]]</f>
        <v>2225000</v>
      </c>
      <c r="AU993" s="11" t="str">
        <f>IF(Table_PBS_SQL_DB2_PBSSQL_PBS_NDP_Tina_CG_QtrlyPerformance_Final[[#This Row],[Item_Code]]&gt;"300000", "Capital", "Recurrent")</f>
        <v>Recurrent</v>
      </c>
    </row>
    <row r="994" spans="1:47" x14ac:dyDescent="0.25">
      <c r="A994" t="s">
        <v>49</v>
      </c>
      <c r="B994" t="s">
        <v>1400</v>
      </c>
      <c r="C994" t="s">
        <v>31</v>
      </c>
      <c r="D994" t="s">
        <v>1031</v>
      </c>
      <c r="E994" t="s">
        <v>75</v>
      </c>
      <c r="F994" t="s">
        <v>1042</v>
      </c>
      <c r="G994" t="s">
        <v>87</v>
      </c>
      <c r="H994" t="s">
        <v>1401</v>
      </c>
      <c r="I994" t="s">
        <v>499</v>
      </c>
      <c r="J994" t="s">
        <v>1402</v>
      </c>
      <c r="K994" t="s">
        <v>145</v>
      </c>
      <c r="L994" t="s">
        <v>1413</v>
      </c>
      <c r="M994" t="s">
        <v>1044</v>
      </c>
      <c r="N994" t="s">
        <v>1045</v>
      </c>
      <c r="O994" t="s">
        <v>1004</v>
      </c>
      <c r="P994" t="s">
        <v>868</v>
      </c>
      <c r="Q994" s="11">
        <v>0</v>
      </c>
      <c r="R994" s="11">
        <v>0</v>
      </c>
      <c r="S994" s="11">
        <v>0</v>
      </c>
      <c r="T994" s="11">
        <v>0</v>
      </c>
      <c r="U994" s="11">
        <v>45000000</v>
      </c>
      <c r="V994" s="11">
        <v>0</v>
      </c>
      <c r="W994" s="11">
        <v>45000000</v>
      </c>
      <c r="X994" s="11">
        <v>0</v>
      </c>
      <c r="Y994" s="11">
        <v>0</v>
      </c>
      <c r="Z994" s="11">
        <v>0</v>
      </c>
      <c r="AA994" s="11">
        <v>0</v>
      </c>
      <c r="AB994" s="11">
        <v>0</v>
      </c>
      <c r="AC994" s="11">
        <v>0</v>
      </c>
      <c r="AD994" s="11">
        <v>0</v>
      </c>
      <c r="AE994" s="11">
        <v>0</v>
      </c>
      <c r="AF994" s="11">
        <v>0</v>
      </c>
      <c r="AG994" s="11">
        <v>11250000</v>
      </c>
      <c r="AH994" s="11">
        <v>7436250</v>
      </c>
      <c r="AI994" s="11">
        <v>0</v>
      </c>
      <c r="AJ994" s="11">
        <v>0</v>
      </c>
      <c r="AK994" s="11">
        <v>0</v>
      </c>
      <c r="AL994" s="11">
        <v>3813750</v>
      </c>
      <c r="AM994" s="11">
        <v>0</v>
      </c>
      <c r="AN994" s="11">
        <v>0</v>
      </c>
      <c r="AO9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11250000</v>
      </c>
      <c r="AP9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9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11250000</v>
      </c>
      <c r="AR9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94" s="11">
        <f>Table_PBS_SQL_DB2_PBSSQL_PBS_NDP_Tina_CG_QtrlyPerformance_Final[[#This Row],[GOU REL]]+Table_PBS_SQL_DB2_PBSSQL_PBS_NDP_Tina_CG_QtrlyPerformance_Final[[#This Row],[EXT REL]]</f>
        <v>11250000</v>
      </c>
      <c r="AT994" s="11">
        <f>Table_PBS_SQL_DB2_PBSSQL_PBS_NDP_Tina_CG_QtrlyPerformance_Final[[#This Row],[GOU EXP]]+Table_PBS_SQL_DB2_PBSSQL_PBS_NDP_Tina_CG_QtrlyPerformance_Final[[#This Row],[EXT EXP]]</f>
        <v>11250000</v>
      </c>
      <c r="AU994" s="11" t="str">
        <f>IF(Table_PBS_SQL_DB2_PBSSQL_PBS_NDP_Tina_CG_QtrlyPerformance_Final[[#This Row],[Item_Code]]&gt;"300000", "Capital", "Recurrent")</f>
        <v>Recurrent</v>
      </c>
    </row>
    <row r="995" spans="1:47" x14ac:dyDescent="0.25">
      <c r="A995" t="s">
        <v>49</v>
      </c>
      <c r="B995" t="s">
        <v>1400</v>
      </c>
      <c r="C995" t="s">
        <v>119</v>
      </c>
      <c r="D995" t="s">
        <v>885</v>
      </c>
      <c r="E995" t="s">
        <v>31</v>
      </c>
      <c r="F995" t="s">
        <v>886</v>
      </c>
      <c r="G995" t="s">
        <v>31</v>
      </c>
      <c r="H995" t="s">
        <v>1420</v>
      </c>
      <c r="I995" t="s">
        <v>896</v>
      </c>
      <c r="J995" t="s">
        <v>897</v>
      </c>
      <c r="K995" t="s">
        <v>127</v>
      </c>
      <c r="L995" t="s">
        <v>1421</v>
      </c>
      <c r="M995" t="s">
        <v>866</v>
      </c>
      <c r="N995" t="s">
        <v>867</v>
      </c>
      <c r="O995" t="s">
        <v>1083</v>
      </c>
      <c r="P995" t="s">
        <v>1084</v>
      </c>
      <c r="Q995" s="11">
        <v>0</v>
      </c>
      <c r="R995" s="11">
        <v>0</v>
      </c>
      <c r="S995" s="11">
        <v>0</v>
      </c>
      <c r="T995" s="11">
        <v>0</v>
      </c>
      <c r="U995" s="11">
        <v>0</v>
      </c>
      <c r="V995" s="11">
        <v>0</v>
      </c>
      <c r="W995" s="11">
        <v>0</v>
      </c>
      <c r="X995" s="11">
        <v>0</v>
      </c>
      <c r="Y995" s="11">
        <v>0</v>
      </c>
      <c r="Z995" s="11">
        <v>0</v>
      </c>
      <c r="AA995" s="11">
        <v>710491210</v>
      </c>
      <c r="AB995" s="11">
        <v>710491210</v>
      </c>
      <c r="AC995" s="11">
        <v>0</v>
      </c>
      <c r="AD995" s="11">
        <v>0</v>
      </c>
      <c r="AE995" s="11">
        <v>375985068.38327402</v>
      </c>
      <c r="AF995" s="11">
        <v>375985068.38327402</v>
      </c>
      <c r="AG995" s="11">
        <v>0</v>
      </c>
      <c r="AH995" s="11">
        <v>0</v>
      </c>
      <c r="AI995" s="11">
        <v>1366341990</v>
      </c>
      <c r="AJ995" s="11">
        <v>1366341990</v>
      </c>
      <c r="AK995" s="11">
        <v>0</v>
      </c>
      <c r="AL995" s="11">
        <v>0</v>
      </c>
      <c r="AM995" s="11">
        <v>0</v>
      </c>
      <c r="AN995" s="11">
        <v>0</v>
      </c>
      <c r="AO9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2452818268.3832741</v>
      </c>
      <c r="AQ9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2452818268.3832741</v>
      </c>
      <c r="AS995" s="11">
        <f>Table_PBS_SQL_DB2_PBSSQL_PBS_NDP_Tina_CG_QtrlyPerformance_Final[[#This Row],[GOU REL]]+Table_PBS_SQL_DB2_PBSSQL_PBS_NDP_Tina_CG_QtrlyPerformance_Final[[#This Row],[EXT REL]]</f>
        <v>2452818268.3832741</v>
      </c>
      <c r="AT995" s="11">
        <f>Table_PBS_SQL_DB2_PBSSQL_PBS_NDP_Tina_CG_QtrlyPerformance_Final[[#This Row],[GOU EXP]]+Table_PBS_SQL_DB2_PBSSQL_PBS_NDP_Tina_CG_QtrlyPerformance_Final[[#This Row],[EXT EXP]]</f>
        <v>2452818268.3832741</v>
      </c>
      <c r="AU995" s="11" t="str">
        <f>IF(Table_PBS_SQL_DB2_PBSSQL_PBS_NDP_Tina_CG_QtrlyPerformance_Final[[#This Row],[Item_Code]]&gt;"300000", "Capital", "Recurrent")</f>
        <v>Recurrent</v>
      </c>
    </row>
    <row r="996" spans="1:47" x14ac:dyDescent="0.25">
      <c r="A996" t="s">
        <v>49</v>
      </c>
      <c r="B996" t="s">
        <v>1400</v>
      </c>
      <c r="C996" t="s">
        <v>119</v>
      </c>
      <c r="D996" t="s">
        <v>885</v>
      </c>
      <c r="E996" t="s">
        <v>31</v>
      </c>
      <c r="F996" t="s">
        <v>886</v>
      </c>
      <c r="G996" t="s">
        <v>31</v>
      </c>
      <c r="H996" t="s">
        <v>1420</v>
      </c>
      <c r="I996" t="s">
        <v>896</v>
      </c>
      <c r="J996" t="s">
        <v>897</v>
      </c>
      <c r="K996" t="s">
        <v>127</v>
      </c>
      <c r="L996" t="s">
        <v>1421</v>
      </c>
      <c r="M996" t="s">
        <v>1433</v>
      </c>
      <c r="N996" t="s">
        <v>1434</v>
      </c>
      <c r="O996" t="s">
        <v>1005</v>
      </c>
      <c r="P996" t="s">
        <v>1006</v>
      </c>
      <c r="Q996" s="11">
        <v>0</v>
      </c>
      <c r="R996" s="11">
        <v>0</v>
      </c>
      <c r="S996" s="11">
        <v>0</v>
      </c>
      <c r="T996" s="11">
        <v>0</v>
      </c>
      <c r="U996" s="11">
        <v>0</v>
      </c>
      <c r="V996" s="11">
        <v>0</v>
      </c>
      <c r="W996" s="11">
        <v>0</v>
      </c>
      <c r="X996" s="11">
        <v>0</v>
      </c>
      <c r="Y996" s="11">
        <v>0</v>
      </c>
      <c r="Z996" s="11">
        <v>0</v>
      </c>
      <c r="AA996" s="11">
        <v>0</v>
      </c>
      <c r="AB996" s="11">
        <v>0</v>
      </c>
      <c r="AC996" s="11">
        <v>0</v>
      </c>
      <c r="AD996" s="11">
        <v>0</v>
      </c>
      <c r="AE996" s="11">
        <v>0</v>
      </c>
      <c r="AF996" s="11">
        <v>0</v>
      </c>
      <c r="AG996" s="11">
        <v>0</v>
      </c>
      <c r="AH996" s="11">
        <v>0</v>
      </c>
      <c r="AI996" s="11">
        <v>22014000</v>
      </c>
      <c r="AJ996" s="11">
        <v>22014000</v>
      </c>
      <c r="AK996" s="11">
        <v>0</v>
      </c>
      <c r="AL996" s="11">
        <v>0</v>
      </c>
      <c r="AM996" s="11">
        <v>0</v>
      </c>
      <c r="AN996" s="11">
        <v>0</v>
      </c>
      <c r="AO9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22014000</v>
      </c>
      <c r="AQ9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22014000</v>
      </c>
      <c r="AS996" s="11">
        <f>Table_PBS_SQL_DB2_PBSSQL_PBS_NDP_Tina_CG_QtrlyPerformance_Final[[#This Row],[GOU REL]]+Table_PBS_SQL_DB2_PBSSQL_PBS_NDP_Tina_CG_QtrlyPerformance_Final[[#This Row],[EXT REL]]</f>
        <v>22014000</v>
      </c>
      <c r="AT996" s="11">
        <f>Table_PBS_SQL_DB2_PBSSQL_PBS_NDP_Tina_CG_QtrlyPerformance_Final[[#This Row],[GOU EXP]]+Table_PBS_SQL_DB2_PBSSQL_PBS_NDP_Tina_CG_QtrlyPerformance_Final[[#This Row],[EXT EXP]]</f>
        <v>22014000</v>
      </c>
      <c r="AU996" s="11" t="str">
        <f>IF(Table_PBS_SQL_DB2_PBSSQL_PBS_NDP_Tina_CG_QtrlyPerformance_Final[[#This Row],[Item_Code]]&gt;"300000", "Capital", "Recurrent")</f>
        <v>Recurrent</v>
      </c>
    </row>
    <row r="997" spans="1:47" x14ac:dyDescent="0.25">
      <c r="A997" t="s">
        <v>49</v>
      </c>
      <c r="B997" t="s">
        <v>1400</v>
      </c>
      <c r="C997" t="s">
        <v>119</v>
      </c>
      <c r="D997" t="s">
        <v>885</v>
      </c>
      <c r="E997" t="s">
        <v>31</v>
      </c>
      <c r="F997" t="s">
        <v>886</v>
      </c>
      <c r="G997" t="s">
        <v>31</v>
      </c>
      <c r="H997" t="s">
        <v>1420</v>
      </c>
      <c r="I997" t="s">
        <v>896</v>
      </c>
      <c r="J997" t="s">
        <v>897</v>
      </c>
      <c r="K997" t="s">
        <v>135</v>
      </c>
      <c r="L997" t="s">
        <v>1429</v>
      </c>
      <c r="M997" t="s">
        <v>1168</v>
      </c>
      <c r="N997" t="s">
        <v>1169</v>
      </c>
      <c r="O997" t="s">
        <v>1004</v>
      </c>
      <c r="P997" t="s">
        <v>868</v>
      </c>
      <c r="Q997" s="11">
        <v>0</v>
      </c>
      <c r="R997" s="11">
        <v>0</v>
      </c>
      <c r="S997" s="11">
        <v>0</v>
      </c>
      <c r="T997" s="11">
        <v>0</v>
      </c>
      <c r="U997" s="11">
        <v>0</v>
      </c>
      <c r="V997" s="11">
        <v>0</v>
      </c>
      <c r="W997" s="11">
        <v>0</v>
      </c>
      <c r="X997" s="11">
        <v>0</v>
      </c>
      <c r="Y997" s="11">
        <v>0</v>
      </c>
      <c r="Z997" s="11">
        <v>0</v>
      </c>
      <c r="AA997" s="11">
        <v>0</v>
      </c>
      <c r="AB997" s="11">
        <v>0</v>
      </c>
      <c r="AC997" s="11">
        <v>0</v>
      </c>
      <c r="AD997" s="11">
        <v>0</v>
      </c>
      <c r="AE997" s="11">
        <v>17000000</v>
      </c>
      <c r="AF997" s="11">
        <v>0</v>
      </c>
      <c r="AG997" s="11">
        <v>0</v>
      </c>
      <c r="AH997" s="11">
        <v>0</v>
      </c>
      <c r="AI997" s="11">
        <v>0</v>
      </c>
      <c r="AJ997" s="11">
        <v>0</v>
      </c>
      <c r="AK997" s="11">
        <v>0</v>
      </c>
      <c r="AL997" s="11">
        <v>0</v>
      </c>
      <c r="AM997" s="11">
        <v>0</v>
      </c>
      <c r="AN997" s="11">
        <v>0</v>
      </c>
      <c r="AO9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17000000</v>
      </c>
      <c r="AQ9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997" s="11">
        <f>Table_PBS_SQL_DB2_PBSSQL_PBS_NDP_Tina_CG_QtrlyPerformance_Final[[#This Row],[GOU REL]]+Table_PBS_SQL_DB2_PBSSQL_PBS_NDP_Tina_CG_QtrlyPerformance_Final[[#This Row],[EXT REL]]</f>
        <v>17000000</v>
      </c>
      <c r="AT997" s="11">
        <f>Table_PBS_SQL_DB2_PBSSQL_PBS_NDP_Tina_CG_QtrlyPerformance_Final[[#This Row],[GOU EXP]]+Table_PBS_SQL_DB2_PBSSQL_PBS_NDP_Tina_CG_QtrlyPerformance_Final[[#This Row],[EXT EXP]]</f>
        <v>0</v>
      </c>
      <c r="AU997" s="11" t="str">
        <f>IF(Table_PBS_SQL_DB2_PBSSQL_PBS_NDP_Tina_CG_QtrlyPerformance_Final[[#This Row],[Item_Code]]&gt;"300000", "Capital", "Recurrent")</f>
        <v>Recurrent</v>
      </c>
    </row>
    <row r="998" spans="1:47" x14ac:dyDescent="0.25">
      <c r="A998" t="s">
        <v>49</v>
      </c>
      <c r="B998" t="s">
        <v>1400</v>
      </c>
      <c r="C998" t="s">
        <v>119</v>
      </c>
      <c r="D998" t="s">
        <v>885</v>
      </c>
      <c r="E998" t="s">
        <v>31</v>
      </c>
      <c r="F998" t="s">
        <v>886</v>
      </c>
      <c r="G998" t="s">
        <v>31</v>
      </c>
      <c r="H998" t="s">
        <v>1420</v>
      </c>
      <c r="I998" t="s">
        <v>896</v>
      </c>
      <c r="J998" t="s">
        <v>897</v>
      </c>
      <c r="K998" t="s">
        <v>135</v>
      </c>
      <c r="L998" t="s">
        <v>1429</v>
      </c>
      <c r="M998" t="s">
        <v>1377</v>
      </c>
      <c r="N998" t="s">
        <v>1378</v>
      </c>
      <c r="O998" t="s">
        <v>1085</v>
      </c>
      <c r="P998" t="s">
        <v>1086</v>
      </c>
      <c r="Q998" s="11">
        <v>0</v>
      </c>
      <c r="R998" s="11">
        <v>0</v>
      </c>
      <c r="S998" s="11">
        <v>0</v>
      </c>
      <c r="T998" s="11">
        <v>0</v>
      </c>
      <c r="U998" s="11">
        <v>0</v>
      </c>
      <c r="V998" s="11">
        <v>0</v>
      </c>
      <c r="W998" s="11">
        <v>0</v>
      </c>
      <c r="X998" s="11">
        <v>0</v>
      </c>
      <c r="Y998" s="11">
        <v>0</v>
      </c>
      <c r="Z998" s="11">
        <v>0</v>
      </c>
      <c r="AA998" s="11">
        <v>0</v>
      </c>
      <c r="AB998" s="11">
        <v>0</v>
      </c>
      <c r="AC998" s="11">
        <v>0</v>
      </c>
      <c r="AD998" s="11">
        <v>0</v>
      </c>
      <c r="AE998" s="11">
        <v>350000000</v>
      </c>
      <c r="AF998" s="11">
        <v>210216138</v>
      </c>
      <c r="AG998" s="11">
        <v>0</v>
      </c>
      <c r="AH998" s="11">
        <v>0</v>
      </c>
      <c r="AI998" s="11">
        <v>0</v>
      </c>
      <c r="AJ998" s="11">
        <v>0</v>
      </c>
      <c r="AK998" s="11">
        <v>0</v>
      </c>
      <c r="AL998" s="11">
        <v>0</v>
      </c>
      <c r="AM998" s="11">
        <v>0</v>
      </c>
      <c r="AN998" s="11">
        <v>0</v>
      </c>
      <c r="AO9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350000000</v>
      </c>
      <c r="AQ9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210216138</v>
      </c>
      <c r="AS998" s="11">
        <f>Table_PBS_SQL_DB2_PBSSQL_PBS_NDP_Tina_CG_QtrlyPerformance_Final[[#This Row],[GOU REL]]+Table_PBS_SQL_DB2_PBSSQL_PBS_NDP_Tina_CG_QtrlyPerformance_Final[[#This Row],[EXT REL]]</f>
        <v>350000000</v>
      </c>
      <c r="AT998" s="11">
        <f>Table_PBS_SQL_DB2_PBSSQL_PBS_NDP_Tina_CG_QtrlyPerformance_Final[[#This Row],[GOU EXP]]+Table_PBS_SQL_DB2_PBSSQL_PBS_NDP_Tina_CG_QtrlyPerformance_Final[[#This Row],[EXT EXP]]</f>
        <v>210216138</v>
      </c>
      <c r="AU998" s="11" t="str">
        <f>IF(Table_PBS_SQL_DB2_PBSSQL_PBS_NDP_Tina_CG_QtrlyPerformance_Final[[#This Row],[Item_Code]]&gt;"300000", "Capital", "Recurrent")</f>
        <v>Recurrent</v>
      </c>
    </row>
    <row r="999" spans="1:47" x14ac:dyDescent="0.25">
      <c r="A999" t="s">
        <v>49</v>
      </c>
      <c r="B999" t="s">
        <v>1400</v>
      </c>
      <c r="C999" t="s">
        <v>119</v>
      </c>
      <c r="D999" t="s">
        <v>885</v>
      </c>
      <c r="E999" t="s">
        <v>31</v>
      </c>
      <c r="F999" t="s">
        <v>886</v>
      </c>
      <c r="G999" t="s">
        <v>31</v>
      </c>
      <c r="H999" t="s">
        <v>1420</v>
      </c>
      <c r="I999" t="s">
        <v>896</v>
      </c>
      <c r="J999" t="s">
        <v>897</v>
      </c>
      <c r="K999" t="s">
        <v>135</v>
      </c>
      <c r="L999" t="s">
        <v>1429</v>
      </c>
      <c r="M999" t="s">
        <v>1424</v>
      </c>
      <c r="N999" t="s">
        <v>1425</v>
      </c>
      <c r="O999" t="s">
        <v>1426</v>
      </c>
      <c r="P999" t="s">
        <v>1427</v>
      </c>
      <c r="Q999" s="11">
        <v>0</v>
      </c>
      <c r="R999" s="11">
        <v>0</v>
      </c>
      <c r="S999" s="11">
        <v>0</v>
      </c>
      <c r="T999" s="11">
        <v>0</v>
      </c>
      <c r="U999" s="11">
        <v>0</v>
      </c>
      <c r="V999" s="11">
        <v>0</v>
      </c>
      <c r="W999" s="11">
        <v>0</v>
      </c>
      <c r="X999" s="11">
        <v>0</v>
      </c>
      <c r="Y999" s="11">
        <v>0</v>
      </c>
      <c r="Z999" s="11">
        <v>0</v>
      </c>
      <c r="AA999" s="11">
        <v>4556413903</v>
      </c>
      <c r="AB999" s="11">
        <v>534182326</v>
      </c>
      <c r="AC999" s="11">
        <v>0</v>
      </c>
      <c r="AD999" s="11">
        <v>0</v>
      </c>
      <c r="AE999" s="11">
        <v>3736000000</v>
      </c>
      <c r="AF999" s="11">
        <v>0</v>
      </c>
      <c r="AG999" s="11">
        <v>0</v>
      </c>
      <c r="AH999" s="11">
        <v>0</v>
      </c>
      <c r="AI999" s="11">
        <v>0</v>
      </c>
      <c r="AJ999" s="11">
        <v>0</v>
      </c>
      <c r="AK999" s="11">
        <v>0</v>
      </c>
      <c r="AL999" s="11">
        <v>0</v>
      </c>
      <c r="AM999" s="11">
        <v>0</v>
      </c>
      <c r="AN999" s="11">
        <v>0</v>
      </c>
      <c r="AO9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9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8292413903</v>
      </c>
      <c r="AQ9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9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534182326</v>
      </c>
      <c r="AS999" s="11">
        <f>Table_PBS_SQL_DB2_PBSSQL_PBS_NDP_Tina_CG_QtrlyPerformance_Final[[#This Row],[GOU REL]]+Table_PBS_SQL_DB2_PBSSQL_PBS_NDP_Tina_CG_QtrlyPerformance_Final[[#This Row],[EXT REL]]</f>
        <v>8292413903</v>
      </c>
      <c r="AT999" s="11">
        <f>Table_PBS_SQL_DB2_PBSSQL_PBS_NDP_Tina_CG_QtrlyPerformance_Final[[#This Row],[GOU EXP]]+Table_PBS_SQL_DB2_PBSSQL_PBS_NDP_Tina_CG_QtrlyPerformance_Final[[#This Row],[EXT EXP]]</f>
        <v>534182326</v>
      </c>
      <c r="AU999" s="11" t="str">
        <f>IF(Table_PBS_SQL_DB2_PBSSQL_PBS_NDP_Tina_CG_QtrlyPerformance_Final[[#This Row],[Item_Code]]&gt;"300000", "Capital", "Recurrent")</f>
        <v>Recurrent</v>
      </c>
    </row>
    <row r="1000" spans="1:47" x14ac:dyDescent="0.25">
      <c r="A1000" t="s">
        <v>49</v>
      </c>
      <c r="B1000" t="s">
        <v>1400</v>
      </c>
      <c r="C1000" t="s">
        <v>119</v>
      </c>
      <c r="D1000" t="s">
        <v>885</v>
      </c>
      <c r="E1000" t="s">
        <v>31</v>
      </c>
      <c r="F1000" t="s">
        <v>886</v>
      </c>
      <c r="G1000" t="s">
        <v>31</v>
      </c>
      <c r="H1000" t="s">
        <v>1420</v>
      </c>
      <c r="I1000" t="s">
        <v>493</v>
      </c>
      <c r="J1000" t="s">
        <v>1428</v>
      </c>
      <c r="K1000" t="s">
        <v>135</v>
      </c>
      <c r="L1000" t="s">
        <v>1429</v>
      </c>
      <c r="M1000" t="s">
        <v>1168</v>
      </c>
      <c r="N1000" t="s">
        <v>1169</v>
      </c>
      <c r="O1000" t="s">
        <v>1005</v>
      </c>
      <c r="P1000" t="s">
        <v>1006</v>
      </c>
      <c r="Q1000" s="11">
        <v>0</v>
      </c>
      <c r="R1000" s="11">
        <v>0</v>
      </c>
      <c r="S1000" s="11">
        <v>0</v>
      </c>
      <c r="T1000" s="11">
        <v>0</v>
      </c>
      <c r="U1000" s="11">
        <v>160000000</v>
      </c>
      <c r="V1000" s="11">
        <v>0</v>
      </c>
      <c r="W1000" s="11">
        <v>40000000</v>
      </c>
      <c r="X1000" s="11">
        <v>120000000</v>
      </c>
      <c r="Y1000" s="11">
        <v>0</v>
      </c>
      <c r="Z1000" s="11">
        <v>0</v>
      </c>
      <c r="AA1000" s="11">
        <v>0</v>
      </c>
      <c r="AB1000" s="11">
        <v>0</v>
      </c>
      <c r="AC1000" s="11">
        <v>10000000</v>
      </c>
      <c r="AD1000" s="11">
        <v>9824000</v>
      </c>
      <c r="AE1000" s="11">
        <v>0</v>
      </c>
      <c r="AF1000" s="11">
        <v>0</v>
      </c>
      <c r="AG1000" s="11">
        <v>10000000</v>
      </c>
      <c r="AH1000" s="11">
        <v>10176000</v>
      </c>
      <c r="AI1000" s="11">
        <v>0</v>
      </c>
      <c r="AJ1000" s="11">
        <v>0</v>
      </c>
      <c r="AK1000" s="11">
        <v>20000000</v>
      </c>
      <c r="AL1000" s="11">
        <v>20000000</v>
      </c>
      <c r="AM1000" s="11">
        <v>0</v>
      </c>
      <c r="AN1000" s="11">
        <v>0</v>
      </c>
      <c r="AO10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0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0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0" s="11">
        <f>Table_PBS_SQL_DB2_PBSSQL_PBS_NDP_Tina_CG_QtrlyPerformance_Final[[#This Row],[GOU REL]]+Table_PBS_SQL_DB2_PBSSQL_PBS_NDP_Tina_CG_QtrlyPerformance_Final[[#This Row],[EXT REL]]</f>
        <v>40000000</v>
      </c>
      <c r="AT1000" s="11">
        <f>Table_PBS_SQL_DB2_PBSSQL_PBS_NDP_Tina_CG_QtrlyPerformance_Final[[#This Row],[GOU EXP]]+Table_PBS_SQL_DB2_PBSSQL_PBS_NDP_Tina_CG_QtrlyPerformance_Final[[#This Row],[EXT EXP]]</f>
        <v>40000000</v>
      </c>
      <c r="AU1000" s="11" t="str">
        <f>IF(Table_PBS_SQL_DB2_PBSSQL_PBS_NDP_Tina_CG_QtrlyPerformance_Final[[#This Row],[Item_Code]]&gt;"300000", "Capital", "Recurrent")</f>
        <v>Recurrent</v>
      </c>
    </row>
    <row r="1001" spans="1:47" x14ac:dyDescent="0.25">
      <c r="A1001" t="s">
        <v>49</v>
      </c>
      <c r="B1001" t="s">
        <v>1400</v>
      </c>
      <c r="C1001" t="s">
        <v>119</v>
      </c>
      <c r="D1001" t="s">
        <v>885</v>
      </c>
      <c r="E1001" t="s">
        <v>31</v>
      </c>
      <c r="F1001" t="s">
        <v>886</v>
      </c>
      <c r="G1001" t="s">
        <v>31</v>
      </c>
      <c r="H1001" t="s">
        <v>1420</v>
      </c>
      <c r="I1001" t="s">
        <v>493</v>
      </c>
      <c r="J1001" t="s">
        <v>1428</v>
      </c>
      <c r="K1001" t="s">
        <v>135</v>
      </c>
      <c r="L1001" t="s">
        <v>1429</v>
      </c>
      <c r="M1001" t="s">
        <v>1422</v>
      </c>
      <c r="N1001" t="s">
        <v>1423</v>
      </c>
      <c r="O1001" t="s">
        <v>922</v>
      </c>
      <c r="P1001" t="s">
        <v>923</v>
      </c>
      <c r="Q1001" s="11">
        <v>0</v>
      </c>
      <c r="R1001" s="11">
        <v>0</v>
      </c>
      <c r="S1001" s="11">
        <v>0</v>
      </c>
      <c r="T1001" s="11">
        <v>0</v>
      </c>
      <c r="U1001" s="11">
        <v>80000000</v>
      </c>
      <c r="V1001" s="11">
        <v>0</v>
      </c>
      <c r="W1001" s="11">
        <v>40000000</v>
      </c>
      <c r="X1001" s="11">
        <v>40000000</v>
      </c>
      <c r="Y1001" s="11">
        <v>0</v>
      </c>
      <c r="Z1001" s="11">
        <v>0</v>
      </c>
      <c r="AA1001" s="11">
        <v>0</v>
      </c>
      <c r="AB1001" s="11">
        <v>0</v>
      </c>
      <c r="AC1001" s="11">
        <v>10000000</v>
      </c>
      <c r="AD1001" s="11">
        <v>10000000</v>
      </c>
      <c r="AE1001" s="11">
        <v>0</v>
      </c>
      <c r="AF1001" s="11">
        <v>0</v>
      </c>
      <c r="AG1001" s="11">
        <v>10000000</v>
      </c>
      <c r="AH1001" s="11">
        <v>10000000</v>
      </c>
      <c r="AI1001" s="11">
        <v>0</v>
      </c>
      <c r="AJ1001" s="11">
        <v>0</v>
      </c>
      <c r="AK1001" s="11">
        <v>20000000</v>
      </c>
      <c r="AL1001" s="11">
        <v>20000000</v>
      </c>
      <c r="AM1001" s="11">
        <v>0</v>
      </c>
      <c r="AN1001" s="11">
        <v>0</v>
      </c>
      <c r="AO10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0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0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1" s="11">
        <f>Table_PBS_SQL_DB2_PBSSQL_PBS_NDP_Tina_CG_QtrlyPerformance_Final[[#This Row],[GOU REL]]+Table_PBS_SQL_DB2_PBSSQL_PBS_NDP_Tina_CG_QtrlyPerformance_Final[[#This Row],[EXT REL]]</f>
        <v>40000000</v>
      </c>
      <c r="AT1001" s="11">
        <f>Table_PBS_SQL_DB2_PBSSQL_PBS_NDP_Tina_CG_QtrlyPerformance_Final[[#This Row],[GOU EXP]]+Table_PBS_SQL_DB2_PBSSQL_PBS_NDP_Tina_CG_QtrlyPerformance_Final[[#This Row],[EXT EXP]]</f>
        <v>40000000</v>
      </c>
      <c r="AU1001" s="11" t="str">
        <f>IF(Table_PBS_SQL_DB2_PBSSQL_PBS_NDP_Tina_CG_QtrlyPerformance_Final[[#This Row],[Item_Code]]&gt;"300000", "Capital", "Recurrent")</f>
        <v>Recurrent</v>
      </c>
    </row>
    <row r="1002" spans="1:47" x14ac:dyDescent="0.25">
      <c r="A1002" t="s">
        <v>49</v>
      </c>
      <c r="B1002" t="s">
        <v>1400</v>
      </c>
      <c r="C1002" t="s">
        <v>119</v>
      </c>
      <c r="D1002" t="s">
        <v>885</v>
      </c>
      <c r="E1002" t="s">
        <v>31</v>
      </c>
      <c r="F1002" t="s">
        <v>886</v>
      </c>
      <c r="G1002" t="s">
        <v>31</v>
      </c>
      <c r="H1002" t="s">
        <v>1420</v>
      </c>
      <c r="I1002" t="s">
        <v>666</v>
      </c>
      <c r="J1002" t="s">
        <v>1432</v>
      </c>
      <c r="K1002" t="s">
        <v>127</v>
      </c>
      <c r="L1002" t="s">
        <v>1421</v>
      </c>
      <c r="M1002" t="s">
        <v>866</v>
      </c>
      <c r="N1002" t="s">
        <v>867</v>
      </c>
      <c r="O1002" t="s">
        <v>1025</v>
      </c>
      <c r="P1002" t="s">
        <v>1026</v>
      </c>
      <c r="Q1002" s="11">
        <v>0</v>
      </c>
      <c r="R1002" s="11">
        <v>0</v>
      </c>
      <c r="S1002" s="11">
        <v>0</v>
      </c>
      <c r="T1002" s="11">
        <v>0</v>
      </c>
      <c r="U1002" s="11">
        <v>480000000</v>
      </c>
      <c r="V1002" s="11">
        <v>0</v>
      </c>
      <c r="W1002" s="11">
        <v>0</v>
      </c>
      <c r="X1002" s="11">
        <v>480000000</v>
      </c>
      <c r="Y1002" s="11">
        <v>0</v>
      </c>
      <c r="Z1002" s="11">
        <v>0</v>
      </c>
      <c r="AA1002" s="11">
        <v>0</v>
      </c>
      <c r="AB1002" s="11">
        <v>0</v>
      </c>
      <c r="AC1002" s="11">
        <v>0</v>
      </c>
      <c r="AD1002" s="11">
        <v>0</v>
      </c>
      <c r="AE1002" s="11">
        <v>0</v>
      </c>
      <c r="AF1002" s="11">
        <v>0</v>
      </c>
      <c r="AG1002" s="11">
        <v>0</v>
      </c>
      <c r="AH1002" s="11">
        <v>0</v>
      </c>
      <c r="AI1002" s="11">
        <v>0</v>
      </c>
      <c r="AJ1002" s="11">
        <v>0</v>
      </c>
      <c r="AK1002" s="11">
        <v>0</v>
      </c>
      <c r="AL1002" s="11">
        <v>0</v>
      </c>
      <c r="AM1002" s="11">
        <v>0</v>
      </c>
      <c r="AN1002" s="11">
        <v>0</v>
      </c>
      <c r="AO10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2" s="11">
        <f>Table_PBS_SQL_DB2_PBSSQL_PBS_NDP_Tina_CG_QtrlyPerformance_Final[[#This Row],[GOU REL]]+Table_PBS_SQL_DB2_PBSSQL_PBS_NDP_Tina_CG_QtrlyPerformance_Final[[#This Row],[EXT REL]]</f>
        <v>0</v>
      </c>
      <c r="AT1002" s="11">
        <f>Table_PBS_SQL_DB2_PBSSQL_PBS_NDP_Tina_CG_QtrlyPerformance_Final[[#This Row],[GOU EXP]]+Table_PBS_SQL_DB2_PBSSQL_PBS_NDP_Tina_CG_QtrlyPerformance_Final[[#This Row],[EXT EXP]]</f>
        <v>0</v>
      </c>
      <c r="AU1002" s="11" t="str">
        <f>IF(Table_PBS_SQL_DB2_PBSSQL_PBS_NDP_Tina_CG_QtrlyPerformance_Final[[#This Row],[Item_Code]]&gt;"300000", "Capital", "Recurrent")</f>
        <v>Recurrent</v>
      </c>
    </row>
    <row r="1003" spans="1:47" x14ac:dyDescent="0.25">
      <c r="A1003" t="s">
        <v>49</v>
      </c>
      <c r="B1003" t="s">
        <v>1400</v>
      </c>
      <c r="C1003" t="s">
        <v>119</v>
      </c>
      <c r="D1003" t="s">
        <v>885</v>
      </c>
      <c r="E1003" t="s">
        <v>31</v>
      </c>
      <c r="F1003" t="s">
        <v>886</v>
      </c>
      <c r="G1003" t="s">
        <v>31</v>
      </c>
      <c r="H1003" t="s">
        <v>1420</v>
      </c>
      <c r="I1003" t="s">
        <v>666</v>
      </c>
      <c r="J1003" t="s">
        <v>1432</v>
      </c>
      <c r="K1003" t="s">
        <v>127</v>
      </c>
      <c r="L1003" t="s">
        <v>1421</v>
      </c>
      <c r="M1003" t="s">
        <v>1168</v>
      </c>
      <c r="N1003" t="s">
        <v>1169</v>
      </c>
      <c r="O1003" t="s">
        <v>1083</v>
      </c>
      <c r="P1003" t="s">
        <v>1084</v>
      </c>
      <c r="Q1003" s="11">
        <v>0</v>
      </c>
      <c r="R1003" s="11">
        <v>0</v>
      </c>
      <c r="S1003" s="11">
        <v>0</v>
      </c>
      <c r="T1003" s="11">
        <v>0</v>
      </c>
      <c r="U1003" s="11">
        <v>2000000000</v>
      </c>
      <c r="V1003" s="11">
        <v>0</v>
      </c>
      <c r="W1003" s="11">
        <v>0</v>
      </c>
      <c r="X1003" s="11">
        <v>2000000000</v>
      </c>
      <c r="Y1003" s="11">
        <v>0</v>
      </c>
      <c r="Z1003" s="11">
        <v>0</v>
      </c>
      <c r="AA1003" s="11">
        <v>0</v>
      </c>
      <c r="AB1003" s="11">
        <v>0</v>
      </c>
      <c r="AC1003" s="11">
        <v>0</v>
      </c>
      <c r="AD1003" s="11">
        <v>0</v>
      </c>
      <c r="AE1003" s="11">
        <v>0</v>
      </c>
      <c r="AF1003" s="11">
        <v>0</v>
      </c>
      <c r="AG1003" s="11">
        <v>0</v>
      </c>
      <c r="AH1003" s="11">
        <v>0</v>
      </c>
      <c r="AI1003" s="11">
        <v>0</v>
      </c>
      <c r="AJ1003" s="11">
        <v>0</v>
      </c>
      <c r="AK1003" s="11">
        <v>0</v>
      </c>
      <c r="AL1003" s="11">
        <v>0</v>
      </c>
      <c r="AM1003" s="11">
        <v>0</v>
      </c>
      <c r="AN1003" s="11">
        <v>0</v>
      </c>
      <c r="AO10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3" s="11">
        <f>Table_PBS_SQL_DB2_PBSSQL_PBS_NDP_Tina_CG_QtrlyPerformance_Final[[#This Row],[GOU REL]]+Table_PBS_SQL_DB2_PBSSQL_PBS_NDP_Tina_CG_QtrlyPerformance_Final[[#This Row],[EXT REL]]</f>
        <v>0</v>
      </c>
      <c r="AT1003" s="11">
        <f>Table_PBS_SQL_DB2_PBSSQL_PBS_NDP_Tina_CG_QtrlyPerformance_Final[[#This Row],[GOU EXP]]+Table_PBS_SQL_DB2_PBSSQL_PBS_NDP_Tina_CG_QtrlyPerformance_Final[[#This Row],[EXT EXP]]</f>
        <v>0</v>
      </c>
      <c r="AU1003" s="11" t="str">
        <f>IF(Table_PBS_SQL_DB2_PBSSQL_PBS_NDP_Tina_CG_QtrlyPerformance_Final[[#This Row],[Item_Code]]&gt;"300000", "Capital", "Recurrent")</f>
        <v>Recurrent</v>
      </c>
    </row>
    <row r="1004" spans="1:47" x14ac:dyDescent="0.25">
      <c r="A1004" t="s">
        <v>49</v>
      </c>
      <c r="B1004" t="s">
        <v>1400</v>
      </c>
      <c r="C1004" t="s">
        <v>119</v>
      </c>
      <c r="D1004" t="s">
        <v>885</v>
      </c>
      <c r="E1004" t="s">
        <v>31</v>
      </c>
      <c r="F1004" t="s">
        <v>886</v>
      </c>
      <c r="G1004" t="s">
        <v>31</v>
      </c>
      <c r="H1004" t="s">
        <v>1420</v>
      </c>
      <c r="I1004" t="s">
        <v>666</v>
      </c>
      <c r="J1004" t="s">
        <v>1432</v>
      </c>
      <c r="K1004" t="s">
        <v>127</v>
      </c>
      <c r="L1004" t="s">
        <v>1421</v>
      </c>
      <c r="M1004" t="s">
        <v>1377</v>
      </c>
      <c r="N1004" t="s">
        <v>1378</v>
      </c>
      <c r="O1004" t="s">
        <v>1295</v>
      </c>
      <c r="P1004" t="s">
        <v>1296</v>
      </c>
      <c r="Q1004" s="11">
        <v>0</v>
      </c>
      <c r="R1004" s="11">
        <v>0</v>
      </c>
      <c r="S1004" s="11">
        <v>0</v>
      </c>
      <c r="T1004" s="11">
        <v>0</v>
      </c>
      <c r="U1004" s="11">
        <v>30000000</v>
      </c>
      <c r="V1004" s="11">
        <v>0</v>
      </c>
      <c r="W1004" s="11">
        <v>10000000</v>
      </c>
      <c r="X1004" s="11">
        <v>20000000</v>
      </c>
      <c r="Y1004" s="11">
        <v>0</v>
      </c>
      <c r="Z1004" s="11">
        <v>0</v>
      </c>
      <c r="AA1004" s="11">
        <v>0</v>
      </c>
      <c r="AB1004" s="11">
        <v>0</v>
      </c>
      <c r="AC1004" s="11">
        <v>2500000</v>
      </c>
      <c r="AD1004" s="11">
        <v>2500000</v>
      </c>
      <c r="AE1004" s="11">
        <v>0</v>
      </c>
      <c r="AF1004" s="11">
        <v>0</v>
      </c>
      <c r="AG1004" s="11">
        <v>2500000</v>
      </c>
      <c r="AH1004" s="11">
        <v>2100000</v>
      </c>
      <c r="AI1004" s="11">
        <v>0</v>
      </c>
      <c r="AJ1004" s="11">
        <v>0</v>
      </c>
      <c r="AK1004" s="11">
        <v>5000000</v>
      </c>
      <c r="AL1004" s="11">
        <v>5400000</v>
      </c>
      <c r="AM1004" s="11">
        <v>0</v>
      </c>
      <c r="AN1004" s="11">
        <v>0</v>
      </c>
      <c r="AO10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0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0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4" s="11">
        <f>Table_PBS_SQL_DB2_PBSSQL_PBS_NDP_Tina_CG_QtrlyPerformance_Final[[#This Row],[GOU REL]]+Table_PBS_SQL_DB2_PBSSQL_PBS_NDP_Tina_CG_QtrlyPerformance_Final[[#This Row],[EXT REL]]</f>
        <v>10000000</v>
      </c>
      <c r="AT1004" s="11">
        <f>Table_PBS_SQL_DB2_PBSSQL_PBS_NDP_Tina_CG_QtrlyPerformance_Final[[#This Row],[GOU EXP]]+Table_PBS_SQL_DB2_PBSSQL_PBS_NDP_Tina_CG_QtrlyPerformance_Final[[#This Row],[EXT EXP]]</f>
        <v>10000000</v>
      </c>
      <c r="AU1004" s="11" t="str">
        <f>IF(Table_PBS_SQL_DB2_PBSSQL_PBS_NDP_Tina_CG_QtrlyPerformance_Final[[#This Row],[Item_Code]]&gt;"300000", "Capital", "Recurrent")</f>
        <v>Recurrent</v>
      </c>
    </row>
    <row r="1005" spans="1:47" x14ac:dyDescent="0.25">
      <c r="A1005" t="s">
        <v>49</v>
      </c>
      <c r="B1005" t="s">
        <v>1400</v>
      </c>
      <c r="C1005" t="s">
        <v>119</v>
      </c>
      <c r="D1005" t="s">
        <v>885</v>
      </c>
      <c r="E1005" t="s">
        <v>31</v>
      </c>
      <c r="F1005" t="s">
        <v>886</v>
      </c>
      <c r="G1005" t="s">
        <v>31</v>
      </c>
      <c r="H1005" t="s">
        <v>1420</v>
      </c>
      <c r="I1005" t="s">
        <v>666</v>
      </c>
      <c r="J1005" t="s">
        <v>1432</v>
      </c>
      <c r="K1005" t="s">
        <v>127</v>
      </c>
      <c r="L1005" t="s">
        <v>1421</v>
      </c>
      <c r="M1005" t="s">
        <v>1422</v>
      </c>
      <c r="N1005" t="s">
        <v>1423</v>
      </c>
      <c r="O1005" t="s">
        <v>1085</v>
      </c>
      <c r="P1005" t="s">
        <v>1086</v>
      </c>
      <c r="Q1005" s="11">
        <v>0</v>
      </c>
      <c r="R1005" s="11">
        <v>0</v>
      </c>
      <c r="S1005" s="11">
        <v>0</v>
      </c>
      <c r="T1005" s="11">
        <v>0</v>
      </c>
      <c r="U1005" s="11">
        <v>2300000000</v>
      </c>
      <c r="V1005" s="11">
        <v>0</v>
      </c>
      <c r="W1005" s="11">
        <v>300000000</v>
      </c>
      <c r="X1005" s="11">
        <v>2000000000</v>
      </c>
      <c r="Y1005" s="11">
        <v>0</v>
      </c>
      <c r="Z1005" s="11">
        <v>0</v>
      </c>
      <c r="AA1005" s="11">
        <v>0</v>
      </c>
      <c r="AB1005" s="11">
        <v>0</v>
      </c>
      <c r="AC1005" s="11">
        <v>75000000</v>
      </c>
      <c r="AD1005" s="11">
        <v>0</v>
      </c>
      <c r="AE1005" s="11">
        <v>0</v>
      </c>
      <c r="AF1005" s="11">
        <v>0</v>
      </c>
      <c r="AG1005" s="11">
        <v>75000000</v>
      </c>
      <c r="AH1005" s="11">
        <v>115000000</v>
      </c>
      <c r="AI1005" s="11">
        <v>0</v>
      </c>
      <c r="AJ1005" s="11">
        <v>0</v>
      </c>
      <c r="AK1005" s="11">
        <v>0</v>
      </c>
      <c r="AL1005" s="11">
        <v>35000000</v>
      </c>
      <c r="AM1005" s="11">
        <v>0</v>
      </c>
      <c r="AN1005" s="11">
        <v>0</v>
      </c>
      <c r="AO10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0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10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5" s="11">
        <f>Table_PBS_SQL_DB2_PBSSQL_PBS_NDP_Tina_CG_QtrlyPerformance_Final[[#This Row],[GOU REL]]+Table_PBS_SQL_DB2_PBSSQL_PBS_NDP_Tina_CG_QtrlyPerformance_Final[[#This Row],[EXT REL]]</f>
        <v>150000000</v>
      </c>
      <c r="AT1005" s="11">
        <f>Table_PBS_SQL_DB2_PBSSQL_PBS_NDP_Tina_CG_QtrlyPerformance_Final[[#This Row],[GOU EXP]]+Table_PBS_SQL_DB2_PBSSQL_PBS_NDP_Tina_CG_QtrlyPerformance_Final[[#This Row],[EXT EXP]]</f>
        <v>150000000</v>
      </c>
      <c r="AU1005" s="11" t="str">
        <f>IF(Table_PBS_SQL_DB2_PBSSQL_PBS_NDP_Tina_CG_QtrlyPerformance_Final[[#This Row],[Item_Code]]&gt;"300000", "Capital", "Recurrent")</f>
        <v>Recurrent</v>
      </c>
    </row>
    <row r="1006" spans="1:47" x14ac:dyDescent="0.25">
      <c r="A1006" t="s">
        <v>49</v>
      </c>
      <c r="B1006" t="s">
        <v>1400</v>
      </c>
      <c r="C1006" t="s">
        <v>119</v>
      </c>
      <c r="D1006" t="s">
        <v>885</v>
      </c>
      <c r="E1006" t="s">
        <v>31</v>
      </c>
      <c r="F1006" t="s">
        <v>886</v>
      </c>
      <c r="G1006" t="s">
        <v>31</v>
      </c>
      <c r="H1006" t="s">
        <v>1420</v>
      </c>
      <c r="I1006" t="s">
        <v>666</v>
      </c>
      <c r="J1006" t="s">
        <v>1432</v>
      </c>
      <c r="K1006" t="s">
        <v>127</v>
      </c>
      <c r="L1006" t="s">
        <v>1421</v>
      </c>
      <c r="M1006" t="s">
        <v>1433</v>
      </c>
      <c r="N1006" t="s">
        <v>1434</v>
      </c>
      <c r="O1006" t="s">
        <v>996</v>
      </c>
      <c r="P1006" t="s">
        <v>997</v>
      </c>
      <c r="Q1006" s="11">
        <v>0</v>
      </c>
      <c r="R1006" s="11">
        <v>0</v>
      </c>
      <c r="S1006" s="11">
        <v>0</v>
      </c>
      <c r="T1006" s="11">
        <v>0</v>
      </c>
      <c r="U1006" s="11">
        <v>260000000</v>
      </c>
      <c r="V1006" s="11">
        <v>0</v>
      </c>
      <c r="W1006" s="11">
        <v>50000000</v>
      </c>
      <c r="X1006" s="11">
        <v>210000000</v>
      </c>
      <c r="Y1006" s="11">
        <v>0</v>
      </c>
      <c r="Z1006" s="11">
        <v>0</v>
      </c>
      <c r="AA1006" s="11">
        <v>0</v>
      </c>
      <c r="AB1006" s="11">
        <v>0</v>
      </c>
      <c r="AC1006" s="11">
        <v>0</v>
      </c>
      <c r="AD1006" s="11">
        <v>0</v>
      </c>
      <c r="AE1006" s="11">
        <v>0</v>
      </c>
      <c r="AF1006" s="11">
        <v>0</v>
      </c>
      <c r="AG1006" s="11">
        <v>12500000</v>
      </c>
      <c r="AH1006" s="11">
        <v>10983000</v>
      </c>
      <c r="AI1006" s="11">
        <v>0</v>
      </c>
      <c r="AJ1006" s="11">
        <v>0</v>
      </c>
      <c r="AK1006" s="11">
        <v>0</v>
      </c>
      <c r="AL1006" s="11">
        <v>1517000</v>
      </c>
      <c r="AM1006" s="11">
        <v>0</v>
      </c>
      <c r="AN1006" s="11">
        <v>0</v>
      </c>
      <c r="AO10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v>
      </c>
      <c r="AP10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v>
      </c>
      <c r="AR10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6" s="11">
        <f>Table_PBS_SQL_DB2_PBSSQL_PBS_NDP_Tina_CG_QtrlyPerformance_Final[[#This Row],[GOU REL]]+Table_PBS_SQL_DB2_PBSSQL_PBS_NDP_Tina_CG_QtrlyPerformance_Final[[#This Row],[EXT REL]]</f>
        <v>12500000</v>
      </c>
      <c r="AT1006" s="11">
        <f>Table_PBS_SQL_DB2_PBSSQL_PBS_NDP_Tina_CG_QtrlyPerformance_Final[[#This Row],[GOU EXP]]+Table_PBS_SQL_DB2_PBSSQL_PBS_NDP_Tina_CG_QtrlyPerformance_Final[[#This Row],[EXT EXP]]</f>
        <v>12500000</v>
      </c>
      <c r="AU1006" s="11" t="str">
        <f>IF(Table_PBS_SQL_DB2_PBSSQL_PBS_NDP_Tina_CG_QtrlyPerformance_Final[[#This Row],[Item_Code]]&gt;"300000", "Capital", "Recurrent")</f>
        <v>Recurrent</v>
      </c>
    </row>
    <row r="1007" spans="1:47" x14ac:dyDescent="0.25">
      <c r="A1007" t="s">
        <v>49</v>
      </c>
      <c r="B1007" t="s">
        <v>1400</v>
      </c>
      <c r="C1007" t="s">
        <v>119</v>
      </c>
      <c r="D1007" t="s">
        <v>885</v>
      </c>
      <c r="E1007" t="s">
        <v>31</v>
      </c>
      <c r="F1007" t="s">
        <v>886</v>
      </c>
      <c r="G1007" t="s">
        <v>31</v>
      </c>
      <c r="H1007" t="s">
        <v>1420</v>
      </c>
      <c r="I1007" t="s">
        <v>666</v>
      </c>
      <c r="J1007" t="s">
        <v>1432</v>
      </c>
      <c r="K1007" t="s">
        <v>127</v>
      </c>
      <c r="L1007" t="s">
        <v>1421</v>
      </c>
      <c r="M1007" t="s">
        <v>1433</v>
      </c>
      <c r="N1007" t="s">
        <v>1434</v>
      </c>
      <c r="O1007" t="s">
        <v>1085</v>
      </c>
      <c r="P1007" t="s">
        <v>1086</v>
      </c>
      <c r="Q1007" s="11">
        <v>0</v>
      </c>
      <c r="R1007" s="11">
        <v>0</v>
      </c>
      <c r="S1007" s="11">
        <v>0</v>
      </c>
      <c r="T1007" s="11">
        <v>0</v>
      </c>
      <c r="U1007" s="11">
        <v>2150000000</v>
      </c>
      <c r="V1007" s="11">
        <v>0</v>
      </c>
      <c r="W1007" s="11">
        <v>250000000</v>
      </c>
      <c r="X1007" s="11">
        <v>1900000000</v>
      </c>
      <c r="Y1007" s="11">
        <v>0</v>
      </c>
      <c r="Z1007" s="11">
        <v>0</v>
      </c>
      <c r="AA1007" s="11">
        <v>0</v>
      </c>
      <c r="AB1007" s="11">
        <v>0</v>
      </c>
      <c r="AC1007" s="11">
        <v>62500000</v>
      </c>
      <c r="AD1007" s="11">
        <v>0</v>
      </c>
      <c r="AE1007" s="11">
        <v>0</v>
      </c>
      <c r="AF1007" s="11">
        <v>0</v>
      </c>
      <c r="AG1007" s="11">
        <v>20000000</v>
      </c>
      <c r="AH1007" s="11">
        <v>77759999</v>
      </c>
      <c r="AI1007" s="11">
        <v>0</v>
      </c>
      <c r="AJ1007" s="11">
        <v>0</v>
      </c>
      <c r="AK1007" s="11">
        <v>0</v>
      </c>
      <c r="AL1007" s="11">
        <v>4740001</v>
      </c>
      <c r="AM1007" s="11">
        <v>0</v>
      </c>
      <c r="AN1007" s="11">
        <v>0</v>
      </c>
      <c r="AO10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82500000</v>
      </c>
      <c r="AP10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82500000</v>
      </c>
      <c r="AR10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7" s="11">
        <f>Table_PBS_SQL_DB2_PBSSQL_PBS_NDP_Tina_CG_QtrlyPerformance_Final[[#This Row],[GOU REL]]+Table_PBS_SQL_DB2_PBSSQL_PBS_NDP_Tina_CG_QtrlyPerformance_Final[[#This Row],[EXT REL]]</f>
        <v>82500000</v>
      </c>
      <c r="AT1007" s="11">
        <f>Table_PBS_SQL_DB2_PBSSQL_PBS_NDP_Tina_CG_QtrlyPerformance_Final[[#This Row],[GOU EXP]]+Table_PBS_SQL_DB2_PBSSQL_PBS_NDP_Tina_CG_QtrlyPerformance_Final[[#This Row],[EXT EXP]]</f>
        <v>82500000</v>
      </c>
      <c r="AU1007" s="11" t="str">
        <f>IF(Table_PBS_SQL_DB2_PBSSQL_PBS_NDP_Tina_CG_QtrlyPerformance_Final[[#This Row],[Item_Code]]&gt;"300000", "Capital", "Recurrent")</f>
        <v>Recurrent</v>
      </c>
    </row>
    <row r="1008" spans="1:47" x14ac:dyDescent="0.25">
      <c r="A1008" t="s">
        <v>49</v>
      </c>
      <c r="B1008" t="s">
        <v>1400</v>
      </c>
      <c r="C1008" t="s">
        <v>119</v>
      </c>
      <c r="D1008" t="s">
        <v>885</v>
      </c>
      <c r="E1008" t="s">
        <v>31</v>
      </c>
      <c r="F1008" t="s">
        <v>886</v>
      </c>
      <c r="G1008" t="s">
        <v>31</v>
      </c>
      <c r="H1008" t="s">
        <v>1420</v>
      </c>
      <c r="I1008" t="s">
        <v>499</v>
      </c>
      <c r="J1008" t="s">
        <v>1435</v>
      </c>
      <c r="K1008" t="s">
        <v>121</v>
      </c>
      <c r="L1008" t="s">
        <v>1066</v>
      </c>
      <c r="M1008" t="s">
        <v>1168</v>
      </c>
      <c r="N1008" t="s">
        <v>1169</v>
      </c>
      <c r="O1008" t="s">
        <v>1005</v>
      </c>
      <c r="P1008" t="s">
        <v>1006</v>
      </c>
      <c r="Q1008" s="11">
        <v>0</v>
      </c>
      <c r="R1008" s="11">
        <v>0</v>
      </c>
      <c r="S1008" s="11">
        <v>0</v>
      </c>
      <c r="T1008" s="11">
        <v>0</v>
      </c>
      <c r="U1008" s="11">
        <v>20000000</v>
      </c>
      <c r="V1008" s="11">
        <v>0</v>
      </c>
      <c r="W1008" s="11">
        <v>20000000</v>
      </c>
      <c r="X1008" s="11">
        <v>0</v>
      </c>
      <c r="Y1008" s="11">
        <v>0</v>
      </c>
      <c r="Z1008" s="11">
        <v>0</v>
      </c>
      <c r="AA1008" s="11">
        <v>0</v>
      </c>
      <c r="AB1008" s="11">
        <v>0</v>
      </c>
      <c r="AC1008" s="11">
        <v>5000000</v>
      </c>
      <c r="AD1008" s="11">
        <v>4725000</v>
      </c>
      <c r="AE1008" s="11">
        <v>0</v>
      </c>
      <c r="AF1008" s="11">
        <v>0</v>
      </c>
      <c r="AG1008" s="11">
        <v>5000000</v>
      </c>
      <c r="AH1008" s="11">
        <v>4328500</v>
      </c>
      <c r="AI1008" s="11">
        <v>0</v>
      </c>
      <c r="AJ1008" s="11">
        <v>0</v>
      </c>
      <c r="AK1008" s="11">
        <v>10000000</v>
      </c>
      <c r="AL1008" s="11">
        <v>10882575</v>
      </c>
      <c r="AM1008" s="11">
        <v>0</v>
      </c>
      <c r="AN1008" s="11">
        <v>0</v>
      </c>
      <c r="AO10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0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19936075</v>
      </c>
      <c r="AR10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8" s="11">
        <f>Table_PBS_SQL_DB2_PBSSQL_PBS_NDP_Tina_CG_QtrlyPerformance_Final[[#This Row],[GOU REL]]+Table_PBS_SQL_DB2_PBSSQL_PBS_NDP_Tina_CG_QtrlyPerformance_Final[[#This Row],[EXT REL]]</f>
        <v>20000000</v>
      </c>
      <c r="AT1008" s="11">
        <f>Table_PBS_SQL_DB2_PBSSQL_PBS_NDP_Tina_CG_QtrlyPerformance_Final[[#This Row],[GOU EXP]]+Table_PBS_SQL_DB2_PBSSQL_PBS_NDP_Tina_CG_QtrlyPerformance_Final[[#This Row],[EXT EXP]]</f>
        <v>19936075</v>
      </c>
      <c r="AU1008" s="11" t="str">
        <f>IF(Table_PBS_SQL_DB2_PBSSQL_PBS_NDP_Tina_CG_QtrlyPerformance_Final[[#This Row],[Item_Code]]&gt;"300000", "Capital", "Recurrent")</f>
        <v>Recurrent</v>
      </c>
    </row>
    <row r="1009" spans="1:47" x14ac:dyDescent="0.25">
      <c r="A1009" t="s">
        <v>49</v>
      </c>
      <c r="B1009" t="s">
        <v>1400</v>
      </c>
      <c r="C1009" t="s">
        <v>119</v>
      </c>
      <c r="D1009" t="s">
        <v>885</v>
      </c>
      <c r="E1009" t="s">
        <v>31</v>
      </c>
      <c r="F1009" t="s">
        <v>886</v>
      </c>
      <c r="G1009" t="s">
        <v>31</v>
      </c>
      <c r="H1009" t="s">
        <v>1420</v>
      </c>
      <c r="I1009" t="s">
        <v>499</v>
      </c>
      <c r="J1009" t="s">
        <v>1435</v>
      </c>
      <c r="K1009" t="s">
        <v>121</v>
      </c>
      <c r="L1009" t="s">
        <v>1066</v>
      </c>
      <c r="M1009" t="s">
        <v>1422</v>
      </c>
      <c r="N1009" t="s">
        <v>1423</v>
      </c>
      <c r="O1009" t="s">
        <v>1295</v>
      </c>
      <c r="P1009" t="s">
        <v>1296</v>
      </c>
      <c r="Q1009" s="11">
        <v>0</v>
      </c>
      <c r="R1009" s="11">
        <v>0</v>
      </c>
      <c r="S1009" s="11">
        <v>0</v>
      </c>
      <c r="T1009" s="11">
        <v>0</v>
      </c>
      <c r="U1009" s="11">
        <v>10000000</v>
      </c>
      <c r="V1009" s="11">
        <v>0</v>
      </c>
      <c r="W1009" s="11">
        <v>10000000</v>
      </c>
      <c r="X1009" s="11">
        <v>0</v>
      </c>
      <c r="Y1009" s="11">
        <v>0</v>
      </c>
      <c r="Z1009" s="11">
        <v>0</v>
      </c>
      <c r="AA1009" s="11">
        <v>0</v>
      </c>
      <c r="AB1009" s="11">
        <v>0</v>
      </c>
      <c r="AC1009" s="11">
        <v>2500000</v>
      </c>
      <c r="AD1009" s="11">
        <v>2500000</v>
      </c>
      <c r="AE1009" s="11">
        <v>0</v>
      </c>
      <c r="AF1009" s="11">
        <v>0</v>
      </c>
      <c r="AG1009" s="11">
        <v>2500000</v>
      </c>
      <c r="AH1009" s="11">
        <v>2500000</v>
      </c>
      <c r="AI1009" s="11">
        <v>0</v>
      </c>
      <c r="AJ1009" s="11">
        <v>0</v>
      </c>
      <c r="AK1009" s="11">
        <v>0</v>
      </c>
      <c r="AL1009" s="11">
        <v>0</v>
      </c>
      <c r="AM1009" s="11">
        <v>0</v>
      </c>
      <c r="AN1009" s="11">
        <v>0</v>
      </c>
      <c r="AO10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10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10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09" s="11">
        <f>Table_PBS_SQL_DB2_PBSSQL_PBS_NDP_Tina_CG_QtrlyPerformance_Final[[#This Row],[GOU REL]]+Table_PBS_SQL_DB2_PBSSQL_PBS_NDP_Tina_CG_QtrlyPerformance_Final[[#This Row],[EXT REL]]</f>
        <v>5000000</v>
      </c>
      <c r="AT1009" s="11">
        <f>Table_PBS_SQL_DB2_PBSSQL_PBS_NDP_Tina_CG_QtrlyPerformance_Final[[#This Row],[GOU EXP]]+Table_PBS_SQL_DB2_PBSSQL_PBS_NDP_Tina_CG_QtrlyPerformance_Final[[#This Row],[EXT EXP]]</f>
        <v>5000000</v>
      </c>
      <c r="AU1009" s="11" t="str">
        <f>IF(Table_PBS_SQL_DB2_PBSSQL_PBS_NDP_Tina_CG_QtrlyPerformance_Final[[#This Row],[Item_Code]]&gt;"300000", "Capital", "Recurrent")</f>
        <v>Recurrent</v>
      </c>
    </row>
    <row r="1010" spans="1:47" x14ac:dyDescent="0.25">
      <c r="A1010" t="s">
        <v>49</v>
      </c>
      <c r="B1010" t="s">
        <v>1400</v>
      </c>
      <c r="C1010" t="s">
        <v>119</v>
      </c>
      <c r="D1010" t="s">
        <v>885</v>
      </c>
      <c r="E1010" t="s">
        <v>31</v>
      </c>
      <c r="F1010" t="s">
        <v>886</v>
      </c>
      <c r="G1010" t="s">
        <v>31</v>
      </c>
      <c r="H1010" t="s">
        <v>1420</v>
      </c>
      <c r="I1010" t="s">
        <v>499</v>
      </c>
      <c r="J1010" t="s">
        <v>1435</v>
      </c>
      <c r="K1010" t="s">
        <v>121</v>
      </c>
      <c r="L1010" t="s">
        <v>1066</v>
      </c>
      <c r="M1010" t="s">
        <v>1422</v>
      </c>
      <c r="N1010" t="s">
        <v>1423</v>
      </c>
      <c r="O1010" t="s">
        <v>1005</v>
      </c>
      <c r="P1010" t="s">
        <v>1006</v>
      </c>
      <c r="Q1010" s="11">
        <v>0</v>
      </c>
      <c r="R1010" s="11">
        <v>0</v>
      </c>
      <c r="S1010" s="11">
        <v>0</v>
      </c>
      <c r="T1010" s="11">
        <v>0</v>
      </c>
      <c r="U1010" s="11">
        <v>40000000</v>
      </c>
      <c r="V1010" s="11">
        <v>0</v>
      </c>
      <c r="W1010" s="11">
        <v>40000000</v>
      </c>
      <c r="X1010" s="11">
        <v>0</v>
      </c>
      <c r="Y1010" s="11">
        <v>0</v>
      </c>
      <c r="Z1010" s="11">
        <v>0</v>
      </c>
      <c r="AA1010" s="11">
        <v>0</v>
      </c>
      <c r="AB1010" s="11">
        <v>0</v>
      </c>
      <c r="AC1010" s="11">
        <v>10000000</v>
      </c>
      <c r="AD1010" s="11">
        <v>9944000</v>
      </c>
      <c r="AE1010" s="11">
        <v>0</v>
      </c>
      <c r="AF1010" s="11">
        <v>0</v>
      </c>
      <c r="AG1010" s="11">
        <v>10000000</v>
      </c>
      <c r="AH1010" s="11">
        <v>8907000</v>
      </c>
      <c r="AI1010" s="11">
        <v>0</v>
      </c>
      <c r="AJ1010" s="11">
        <v>0</v>
      </c>
      <c r="AK1010" s="11">
        <v>20000000</v>
      </c>
      <c r="AL1010" s="11">
        <v>21149000</v>
      </c>
      <c r="AM1010" s="11">
        <v>0</v>
      </c>
      <c r="AN1010" s="11">
        <v>0</v>
      </c>
      <c r="AO10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0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0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10" s="11">
        <f>Table_PBS_SQL_DB2_PBSSQL_PBS_NDP_Tina_CG_QtrlyPerformance_Final[[#This Row],[GOU REL]]+Table_PBS_SQL_DB2_PBSSQL_PBS_NDP_Tina_CG_QtrlyPerformance_Final[[#This Row],[EXT REL]]</f>
        <v>40000000</v>
      </c>
      <c r="AT1010" s="11">
        <f>Table_PBS_SQL_DB2_PBSSQL_PBS_NDP_Tina_CG_QtrlyPerformance_Final[[#This Row],[GOU EXP]]+Table_PBS_SQL_DB2_PBSSQL_PBS_NDP_Tina_CG_QtrlyPerformance_Final[[#This Row],[EXT EXP]]</f>
        <v>40000000</v>
      </c>
      <c r="AU1010" s="11" t="str">
        <f>IF(Table_PBS_SQL_DB2_PBSSQL_PBS_NDP_Tina_CG_QtrlyPerformance_Final[[#This Row],[Item_Code]]&gt;"300000", "Capital", "Recurrent")</f>
        <v>Recurrent</v>
      </c>
    </row>
    <row r="1011" spans="1:47" x14ac:dyDescent="0.25">
      <c r="A1011" t="s">
        <v>49</v>
      </c>
      <c r="B1011" t="s">
        <v>1400</v>
      </c>
      <c r="C1011" t="s">
        <v>119</v>
      </c>
      <c r="D1011" t="s">
        <v>885</v>
      </c>
      <c r="E1011" t="s">
        <v>31</v>
      </c>
      <c r="F1011" t="s">
        <v>886</v>
      </c>
      <c r="G1011" t="s">
        <v>31</v>
      </c>
      <c r="H1011" t="s">
        <v>1420</v>
      </c>
      <c r="I1011" t="s">
        <v>499</v>
      </c>
      <c r="J1011" t="s">
        <v>1435</v>
      </c>
      <c r="K1011" t="s">
        <v>147</v>
      </c>
      <c r="L1011" t="s">
        <v>1436</v>
      </c>
      <c r="M1011" t="s">
        <v>1377</v>
      </c>
      <c r="N1011" t="s">
        <v>1378</v>
      </c>
      <c r="O1011" t="s">
        <v>996</v>
      </c>
      <c r="P1011" t="s">
        <v>997</v>
      </c>
      <c r="Q1011" s="11">
        <v>0</v>
      </c>
      <c r="R1011" s="11">
        <v>0</v>
      </c>
      <c r="S1011" s="11">
        <v>0</v>
      </c>
      <c r="T1011" s="11">
        <v>0</v>
      </c>
      <c r="U1011" s="11">
        <v>110000000</v>
      </c>
      <c r="V1011" s="11">
        <v>0</v>
      </c>
      <c r="W1011" s="11">
        <v>110000000</v>
      </c>
      <c r="X1011" s="11">
        <v>0</v>
      </c>
      <c r="Y1011" s="11">
        <v>0</v>
      </c>
      <c r="Z1011" s="11">
        <v>0</v>
      </c>
      <c r="AA1011" s="11">
        <v>0</v>
      </c>
      <c r="AB1011" s="11">
        <v>0</v>
      </c>
      <c r="AC1011" s="11">
        <v>27500000</v>
      </c>
      <c r="AD1011" s="11">
        <v>23259666</v>
      </c>
      <c r="AE1011" s="11">
        <v>0</v>
      </c>
      <c r="AF1011" s="11">
        <v>0</v>
      </c>
      <c r="AG1011" s="11">
        <v>27500000</v>
      </c>
      <c r="AH1011" s="11">
        <v>26525050</v>
      </c>
      <c r="AI1011" s="11">
        <v>0</v>
      </c>
      <c r="AJ1011" s="11">
        <v>0</v>
      </c>
      <c r="AK1011" s="11">
        <v>0</v>
      </c>
      <c r="AL1011" s="11">
        <v>5215284</v>
      </c>
      <c r="AM1011" s="11">
        <v>0</v>
      </c>
      <c r="AN1011" s="11">
        <v>0</v>
      </c>
      <c r="AO10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v>
      </c>
      <c r="AP10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55000000</v>
      </c>
      <c r="AR10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11" s="11">
        <f>Table_PBS_SQL_DB2_PBSSQL_PBS_NDP_Tina_CG_QtrlyPerformance_Final[[#This Row],[GOU REL]]+Table_PBS_SQL_DB2_PBSSQL_PBS_NDP_Tina_CG_QtrlyPerformance_Final[[#This Row],[EXT REL]]</f>
        <v>55000000</v>
      </c>
      <c r="AT1011" s="11">
        <f>Table_PBS_SQL_DB2_PBSSQL_PBS_NDP_Tina_CG_QtrlyPerformance_Final[[#This Row],[GOU EXP]]+Table_PBS_SQL_DB2_PBSSQL_PBS_NDP_Tina_CG_QtrlyPerformance_Final[[#This Row],[EXT EXP]]</f>
        <v>55000000</v>
      </c>
      <c r="AU1011" s="11" t="str">
        <f>IF(Table_PBS_SQL_DB2_PBSSQL_PBS_NDP_Tina_CG_QtrlyPerformance_Final[[#This Row],[Item_Code]]&gt;"300000", "Capital", "Recurrent")</f>
        <v>Recurrent</v>
      </c>
    </row>
    <row r="1012" spans="1:47" x14ac:dyDescent="0.25">
      <c r="A1012" t="s">
        <v>49</v>
      </c>
      <c r="B1012" t="s">
        <v>1400</v>
      </c>
      <c r="C1012" t="s">
        <v>119</v>
      </c>
      <c r="D1012" t="s">
        <v>885</v>
      </c>
      <c r="E1012" t="s">
        <v>31</v>
      </c>
      <c r="F1012" t="s">
        <v>886</v>
      </c>
      <c r="G1012" t="s">
        <v>97</v>
      </c>
      <c r="H1012" t="s">
        <v>881</v>
      </c>
      <c r="I1012" t="s">
        <v>896</v>
      </c>
      <c r="J1012" t="s">
        <v>897</v>
      </c>
      <c r="K1012" t="s">
        <v>1437</v>
      </c>
      <c r="L1012" t="s">
        <v>1438</v>
      </c>
      <c r="M1012" t="s">
        <v>1373</v>
      </c>
      <c r="N1012" t="s">
        <v>1374</v>
      </c>
      <c r="O1012" t="s">
        <v>906</v>
      </c>
      <c r="P1012" t="s">
        <v>907</v>
      </c>
      <c r="Q1012" s="11">
        <v>0</v>
      </c>
      <c r="R1012" s="11">
        <v>0</v>
      </c>
      <c r="S1012" s="11">
        <v>0</v>
      </c>
      <c r="T1012" s="11">
        <v>0</v>
      </c>
      <c r="U1012" s="11">
        <v>0</v>
      </c>
      <c r="V1012" s="11">
        <v>0</v>
      </c>
      <c r="W1012" s="11">
        <v>0</v>
      </c>
      <c r="X1012" s="11">
        <v>0</v>
      </c>
      <c r="Y1012" s="11">
        <v>0</v>
      </c>
      <c r="Z1012" s="11">
        <v>0</v>
      </c>
      <c r="AA1012" s="11">
        <v>13280729</v>
      </c>
      <c r="AB1012" s="11">
        <v>6189336</v>
      </c>
      <c r="AC1012" s="11">
        <v>0</v>
      </c>
      <c r="AD1012" s="11">
        <v>0</v>
      </c>
      <c r="AE1012" s="11">
        <v>12250000</v>
      </c>
      <c r="AF1012" s="11">
        <v>17083466</v>
      </c>
      <c r="AG1012" s="11">
        <v>0</v>
      </c>
      <c r="AH1012" s="11">
        <v>0</v>
      </c>
      <c r="AI1012" s="11">
        <v>0</v>
      </c>
      <c r="AJ1012" s="11">
        <v>0</v>
      </c>
      <c r="AK1012" s="11">
        <v>0</v>
      </c>
      <c r="AL1012" s="11">
        <v>0</v>
      </c>
      <c r="AM1012" s="11">
        <v>0</v>
      </c>
      <c r="AN1012" s="11">
        <v>0</v>
      </c>
      <c r="AO10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25530729</v>
      </c>
      <c r="AQ10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23272802</v>
      </c>
      <c r="AS1012" s="11">
        <f>Table_PBS_SQL_DB2_PBSSQL_PBS_NDP_Tina_CG_QtrlyPerformance_Final[[#This Row],[GOU REL]]+Table_PBS_SQL_DB2_PBSSQL_PBS_NDP_Tina_CG_QtrlyPerformance_Final[[#This Row],[EXT REL]]</f>
        <v>25530729</v>
      </c>
      <c r="AT1012" s="11">
        <f>Table_PBS_SQL_DB2_PBSSQL_PBS_NDP_Tina_CG_QtrlyPerformance_Final[[#This Row],[GOU EXP]]+Table_PBS_SQL_DB2_PBSSQL_PBS_NDP_Tina_CG_QtrlyPerformance_Final[[#This Row],[EXT EXP]]</f>
        <v>23272802</v>
      </c>
      <c r="AU1012" s="11" t="str">
        <f>IF(Table_PBS_SQL_DB2_PBSSQL_PBS_NDP_Tina_CG_QtrlyPerformance_Final[[#This Row],[Item_Code]]&gt;"300000", "Capital", "Recurrent")</f>
        <v>Recurrent</v>
      </c>
    </row>
    <row r="1013" spans="1:47" x14ac:dyDescent="0.25">
      <c r="A1013" t="s">
        <v>49</v>
      </c>
      <c r="B1013" t="s">
        <v>1400</v>
      </c>
      <c r="C1013" t="s">
        <v>119</v>
      </c>
      <c r="D1013" t="s">
        <v>885</v>
      </c>
      <c r="E1013" t="s">
        <v>31</v>
      </c>
      <c r="F1013" t="s">
        <v>886</v>
      </c>
      <c r="G1013" t="s">
        <v>97</v>
      </c>
      <c r="H1013" t="s">
        <v>881</v>
      </c>
      <c r="I1013" t="s">
        <v>896</v>
      </c>
      <c r="J1013" t="s">
        <v>897</v>
      </c>
      <c r="K1013" t="s">
        <v>1437</v>
      </c>
      <c r="L1013" t="s">
        <v>1438</v>
      </c>
      <c r="M1013" t="s">
        <v>1373</v>
      </c>
      <c r="N1013" t="s">
        <v>1374</v>
      </c>
      <c r="O1013" t="s">
        <v>967</v>
      </c>
      <c r="P1013" t="s">
        <v>968</v>
      </c>
      <c r="Q1013" s="11">
        <v>0</v>
      </c>
      <c r="R1013" s="11">
        <v>0</v>
      </c>
      <c r="S1013" s="11">
        <v>0</v>
      </c>
      <c r="T1013" s="11">
        <v>0</v>
      </c>
      <c r="U1013" s="11">
        <v>0</v>
      </c>
      <c r="V1013" s="11">
        <v>0</v>
      </c>
      <c r="W1013" s="11">
        <v>0</v>
      </c>
      <c r="X1013" s="11">
        <v>0</v>
      </c>
      <c r="Y1013" s="11">
        <v>0</v>
      </c>
      <c r="Z1013" s="11">
        <v>0</v>
      </c>
      <c r="AA1013" s="11">
        <v>10570376</v>
      </c>
      <c r="AB1013" s="11">
        <v>1000000</v>
      </c>
      <c r="AC1013" s="11">
        <v>0</v>
      </c>
      <c r="AD1013" s="11">
        <v>0</v>
      </c>
      <c r="AE1013" s="11">
        <v>0</v>
      </c>
      <c r="AF1013" s="11">
        <v>0</v>
      </c>
      <c r="AG1013" s="11">
        <v>0</v>
      </c>
      <c r="AH1013" s="11">
        <v>0</v>
      </c>
      <c r="AI1013" s="11">
        <v>0</v>
      </c>
      <c r="AJ1013" s="11">
        <v>0</v>
      </c>
      <c r="AK1013" s="11">
        <v>0</v>
      </c>
      <c r="AL1013" s="11">
        <v>0</v>
      </c>
      <c r="AM1013" s="11">
        <v>0</v>
      </c>
      <c r="AN1013" s="11">
        <v>0</v>
      </c>
      <c r="AO10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10570376</v>
      </c>
      <c r="AQ10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1000000</v>
      </c>
      <c r="AS1013" s="11">
        <f>Table_PBS_SQL_DB2_PBSSQL_PBS_NDP_Tina_CG_QtrlyPerformance_Final[[#This Row],[GOU REL]]+Table_PBS_SQL_DB2_PBSSQL_PBS_NDP_Tina_CG_QtrlyPerformance_Final[[#This Row],[EXT REL]]</f>
        <v>10570376</v>
      </c>
      <c r="AT1013" s="11">
        <f>Table_PBS_SQL_DB2_PBSSQL_PBS_NDP_Tina_CG_QtrlyPerformance_Final[[#This Row],[GOU EXP]]+Table_PBS_SQL_DB2_PBSSQL_PBS_NDP_Tina_CG_QtrlyPerformance_Final[[#This Row],[EXT EXP]]</f>
        <v>1000000</v>
      </c>
      <c r="AU1013" s="11" t="str">
        <f>IF(Table_PBS_SQL_DB2_PBSSQL_PBS_NDP_Tina_CG_QtrlyPerformance_Final[[#This Row],[Item_Code]]&gt;"300000", "Capital", "Recurrent")</f>
        <v>Recurrent</v>
      </c>
    </row>
    <row r="1014" spans="1:47" x14ac:dyDescent="0.25">
      <c r="A1014" t="s">
        <v>49</v>
      </c>
      <c r="B1014" t="s">
        <v>1400</v>
      </c>
      <c r="C1014" t="s">
        <v>119</v>
      </c>
      <c r="D1014" t="s">
        <v>885</v>
      </c>
      <c r="E1014" t="s">
        <v>31</v>
      </c>
      <c r="F1014" t="s">
        <v>886</v>
      </c>
      <c r="G1014" t="s">
        <v>97</v>
      </c>
      <c r="H1014" t="s">
        <v>881</v>
      </c>
      <c r="I1014" t="s">
        <v>467</v>
      </c>
      <c r="J1014" t="s">
        <v>1262</v>
      </c>
      <c r="K1014" t="s">
        <v>139</v>
      </c>
      <c r="L1014" t="s">
        <v>1439</v>
      </c>
      <c r="M1014" t="s">
        <v>866</v>
      </c>
      <c r="N1014" t="s">
        <v>867</v>
      </c>
      <c r="O1014" t="s">
        <v>922</v>
      </c>
      <c r="P1014" t="s">
        <v>923</v>
      </c>
      <c r="Q1014" s="11">
        <v>0</v>
      </c>
      <c r="R1014" s="11">
        <v>0</v>
      </c>
      <c r="S1014" s="11">
        <v>0</v>
      </c>
      <c r="T1014" s="11">
        <v>0</v>
      </c>
      <c r="U1014" s="11">
        <v>80000000</v>
      </c>
      <c r="V1014" s="11">
        <v>0</v>
      </c>
      <c r="W1014" s="11">
        <v>80000000</v>
      </c>
      <c r="X1014" s="11">
        <v>0</v>
      </c>
      <c r="Y1014" s="11">
        <v>0</v>
      </c>
      <c r="Z1014" s="11">
        <v>0</v>
      </c>
      <c r="AA1014" s="11">
        <v>0</v>
      </c>
      <c r="AB1014" s="11">
        <v>0</v>
      </c>
      <c r="AC1014" s="11">
        <v>50000000</v>
      </c>
      <c r="AD1014" s="11">
        <v>50000000</v>
      </c>
      <c r="AE1014" s="11">
        <v>0</v>
      </c>
      <c r="AF1014" s="11">
        <v>0</v>
      </c>
      <c r="AG1014" s="11">
        <v>30000000</v>
      </c>
      <c r="AH1014" s="11">
        <v>30000000</v>
      </c>
      <c r="AI1014" s="11">
        <v>0</v>
      </c>
      <c r="AJ1014" s="11">
        <v>0</v>
      </c>
      <c r="AK1014" s="11">
        <v>0</v>
      </c>
      <c r="AL1014" s="11">
        <v>0</v>
      </c>
      <c r="AM1014" s="11">
        <v>0</v>
      </c>
      <c r="AN1014" s="11">
        <v>0</v>
      </c>
      <c r="AO10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0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10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14" s="11">
        <f>Table_PBS_SQL_DB2_PBSSQL_PBS_NDP_Tina_CG_QtrlyPerformance_Final[[#This Row],[GOU REL]]+Table_PBS_SQL_DB2_PBSSQL_PBS_NDP_Tina_CG_QtrlyPerformance_Final[[#This Row],[EXT REL]]</f>
        <v>80000000</v>
      </c>
      <c r="AT1014" s="11">
        <f>Table_PBS_SQL_DB2_PBSSQL_PBS_NDP_Tina_CG_QtrlyPerformance_Final[[#This Row],[GOU EXP]]+Table_PBS_SQL_DB2_PBSSQL_PBS_NDP_Tina_CG_QtrlyPerformance_Final[[#This Row],[EXT EXP]]</f>
        <v>80000000</v>
      </c>
      <c r="AU1014" s="11" t="str">
        <f>IF(Table_PBS_SQL_DB2_PBSSQL_PBS_NDP_Tina_CG_QtrlyPerformance_Final[[#This Row],[Item_Code]]&gt;"300000", "Capital", "Recurrent")</f>
        <v>Recurrent</v>
      </c>
    </row>
    <row r="1015" spans="1:47" x14ac:dyDescent="0.25">
      <c r="A1015" t="s">
        <v>49</v>
      </c>
      <c r="B1015" t="s">
        <v>1400</v>
      </c>
      <c r="C1015" t="s">
        <v>119</v>
      </c>
      <c r="D1015" t="s">
        <v>885</v>
      </c>
      <c r="E1015" t="s">
        <v>31</v>
      </c>
      <c r="F1015" t="s">
        <v>886</v>
      </c>
      <c r="G1015" t="s">
        <v>97</v>
      </c>
      <c r="H1015" t="s">
        <v>881</v>
      </c>
      <c r="I1015" t="s">
        <v>467</v>
      </c>
      <c r="J1015" t="s">
        <v>1262</v>
      </c>
      <c r="K1015" t="s">
        <v>139</v>
      </c>
      <c r="L1015" t="s">
        <v>1439</v>
      </c>
      <c r="M1015" t="s">
        <v>1369</v>
      </c>
      <c r="N1015" t="s">
        <v>1370</v>
      </c>
      <c r="O1015" t="s">
        <v>1005</v>
      </c>
      <c r="P1015" t="s">
        <v>1006</v>
      </c>
      <c r="Q1015" s="11">
        <v>0</v>
      </c>
      <c r="R1015" s="11">
        <v>0</v>
      </c>
      <c r="S1015" s="11">
        <v>0</v>
      </c>
      <c r="T1015" s="11">
        <v>0</v>
      </c>
      <c r="U1015" s="11">
        <v>30000000</v>
      </c>
      <c r="V1015" s="11">
        <v>0</v>
      </c>
      <c r="W1015" s="11">
        <v>30000000</v>
      </c>
      <c r="X1015" s="11">
        <v>0</v>
      </c>
      <c r="Y1015" s="11">
        <v>0</v>
      </c>
      <c r="Z1015" s="11">
        <v>0</v>
      </c>
      <c r="AA1015" s="11">
        <v>0</v>
      </c>
      <c r="AB1015" s="11">
        <v>0</v>
      </c>
      <c r="AC1015" s="11">
        <v>15000000</v>
      </c>
      <c r="AD1015" s="11">
        <v>15000000</v>
      </c>
      <c r="AE1015" s="11">
        <v>0</v>
      </c>
      <c r="AF1015" s="11">
        <v>0</v>
      </c>
      <c r="AG1015" s="11">
        <v>7500000</v>
      </c>
      <c r="AH1015" s="11">
        <v>7500000</v>
      </c>
      <c r="AI1015" s="11">
        <v>0</v>
      </c>
      <c r="AJ1015" s="11">
        <v>0</v>
      </c>
      <c r="AK1015" s="11">
        <v>7500000</v>
      </c>
      <c r="AL1015" s="11">
        <v>7500000</v>
      </c>
      <c r="AM1015" s="11">
        <v>0</v>
      </c>
      <c r="AN1015" s="11">
        <v>0</v>
      </c>
      <c r="AO10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0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10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15" s="11">
        <f>Table_PBS_SQL_DB2_PBSSQL_PBS_NDP_Tina_CG_QtrlyPerformance_Final[[#This Row],[GOU REL]]+Table_PBS_SQL_DB2_PBSSQL_PBS_NDP_Tina_CG_QtrlyPerformance_Final[[#This Row],[EXT REL]]</f>
        <v>30000000</v>
      </c>
      <c r="AT1015" s="11">
        <f>Table_PBS_SQL_DB2_PBSSQL_PBS_NDP_Tina_CG_QtrlyPerformance_Final[[#This Row],[GOU EXP]]+Table_PBS_SQL_DB2_PBSSQL_PBS_NDP_Tina_CG_QtrlyPerformance_Final[[#This Row],[EXT EXP]]</f>
        <v>30000000</v>
      </c>
      <c r="AU1015" s="11" t="str">
        <f>IF(Table_PBS_SQL_DB2_PBSSQL_PBS_NDP_Tina_CG_QtrlyPerformance_Final[[#This Row],[Item_Code]]&gt;"300000", "Capital", "Recurrent")</f>
        <v>Recurrent</v>
      </c>
    </row>
    <row r="1016" spans="1:47" x14ac:dyDescent="0.25">
      <c r="A1016" t="s">
        <v>49</v>
      </c>
      <c r="B1016" t="s">
        <v>1400</v>
      </c>
      <c r="C1016" t="s">
        <v>119</v>
      </c>
      <c r="D1016" t="s">
        <v>885</v>
      </c>
      <c r="E1016" t="s">
        <v>31</v>
      </c>
      <c r="F1016" t="s">
        <v>886</v>
      </c>
      <c r="G1016" t="s">
        <v>97</v>
      </c>
      <c r="H1016" t="s">
        <v>881</v>
      </c>
      <c r="I1016" t="s">
        <v>467</v>
      </c>
      <c r="J1016" t="s">
        <v>1262</v>
      </c>
      <c r="K1016" t="s">
        <v>139</v>
      </c>
      <c r="L1016" t="s">
        <v>1439</v>
      </c>
      <c r="M1016" t="s">
        <v>1044</v>
      </c>
      <c r="N1016" t="s">
        <v>1045</v>
      </c>
      <c r="O1016" t="s">
        <v>1004</v>
      </c>
      <c r="P1016" t="s">
        <v>868</v>
      </c>
      <c r="Q1016" s="11">
        <v>0</v>
      </c>
      <c r="R1016" s="11">
        <v>0</v>
      </c>
      <c r="S1016" s="11">
        <v>0</v>
      </c>
      <c r="T1016" s="11">
        <v>0</v>
      </c>
      <c r="U1016" s="11">
        <v>200000000</v>
      </c>
      <c r="V1016" s="11">
        <v>0</v>
      </c>
      <c r="W1016" s="11">
        <v>200000000</v>
      </c>
      <c r="X1016" s="11">
        <v>0</v>
      </c>
      <c r="Y1016" s="11">
        <v>0</v>
      </c>
      <c r="Z1016" s="11">
        <v>0</v>
      </c>
      <c r="AA1016" s="11">
        <v>0</v>
      </c>
      <c r="AB1016" s="11">
        <v>0</v>
      </c>
      <c r="AC1016" s="11">
        <v>150000000</v>
      </c>
      <c r="AD1016" s="11">
        <v>147437900</v>
      </c>
      <c r="AE1016" s="11">
        <v>0</v>
      </c>
      <c r="AF1016" s="11">
        <v>0</v>
      </c>
      <c r="AG1016" s="11">
        <v>50000000</v>
      </c>
      <c r="AH1016" s="11">
        <v>52562100</v>
      </c>
      <c r="AI1016" s="11">
        <v>0</v>
      </c>
      <c r="AJ1016" s="11">
        <v>0</v>
      </c>
      <c r="AK1016" s="11">
        <v>0</v>
      </c>
      <c r="AL1016" s="11">
        <v>0</v>
      </c>
      <c r="AM1016" s="11">
        <v>0</v>
      </c>
      <c r="AN1016" s="11">
        <v>0</v>
      </c>
      <c r="AO10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0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0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16" s="11">
        <f>Table_PBS_SQL_DB2_PBSSQL_PBS_NDP_Tina_CG_QtrlyPerformance_Final[[#This Row],[GOU REL]]+Table_PBS_SQL_DB2_PBSSQL_PBS_NDP_Tina_CG_QtrlyPerformance_Final[[#This Row],[EXT REL]]</f>
        <v>200000000</v>
      </c>
      <c r="AT1016" s="11">
        <f>Table_PBS_SQL_DB2_PBSSQL_PBS_NDP_Tina_CG_QtrlyPerformance_Final[[#This Row],[GOU EXP]]+Table_PBS_SQL_DB2_PBSSQL_PBS_NDP_Tina_CG_QtrlyPerformance_Final[[#This Row],[EXT EXP]]</f>
        <v>200000000</v>
      </c>
      <c r="AU1016" s="11" t="str">
        <f>IF(Table_PBS_SQL_DB2_PBSSQL_PBS_NDP_Tina_CG_QtrlyPerformance_Final[[#This Row],[Item_Code]]&gt;"300000", "Capital", "Recurrent")</f>
        <v>Recurrent</v>
      </c>
    </row>
    <row r="1017" spans="1:47" x14ac:dyDescent="0.25">
      <c r="A1017" t="s">
        <v>49</v>
      </c>
      <c r="B1017" t="s">
        <v>1400</v>
      </c>
      <c r="C1017" t="s">
        <v>119</v>
      </c>
      <c r="D1017" t="s">
        <v>885</v>
      </c>
      <c r="E1017" t="s">
        <v>31</v>
      </c>
      <c r="F1017" t="s">
        <v>886</v>
      </c>
      <c r="G1017" t="s">
        <v>97</v>
      </c>
      <c r="H1017" t="s">
        <v>881</v>
      </c>
      <c r="I1017" t="s">
        <v>666</v>
      </c>
      <c r="J1017" t="s">
        <v>1440</v>
      </c>
      <c r="K1017" t="s">
        <v>1437</v>
      </c>
      <c r="L1017" t="s">
        <v>1438</v>
      </c>
      <c r="M1017" t="s">
        <v>1130</v>
      </c>
      <c r="N1017" t="s">
        <v>1441</v>
      </c>
      <c r="O1017" t="s">
        <v>922</v>
      </c>
      <c r="P1017" t="s">
        <v>923</v>
      </c>
      <c r="Q1017" s="11">
        <v>0</v>
      </c>
      <c r="R1017" s="11">
        <v>0</v>
      </c>
      <c r="S1017" s="11">
        <v>0</v>
      </c>
      <c r="T1017" s="11">
        <v>0</v>
      </c>
      <c r="U1017" s="11">
        <v>40000000</v>
      </c>
      <c r="V1017" s="11">
        <v>0</v>
      </c>
      <c r="W1017" s="11">
        <v>40000000</v>
      </c>
      <c r="X1017" s="11">
        <v>0</v>
      </c>
      <c r="Y1017" s="11">
        <v>0</v>
      </c>
      <c r="Z1017" s="11">
        <v>0</v>
      </c>
      <c r="AA1017" s="11">
        <v>0</v>
      </c>
      <c r="AB1017" s="11">
        <v>0</v>
      </c>
      <c r="AC1017" s="11">
        <v>0</v>
      </c>
      <c r="AD1017" s="11">
        <v>0</v>
      </c>
      <c r="AE1017" s="11">
        <v>0</v>
      </c>
      <c r="AF1017" s="11">
        <v>0</v>
      </c>
      <c r="AG1017" s="11">
        <v>10000000</v>
      </c>
      <c r="AH1017" s="11">
        <v>10000000</v>
      </c>
      <c r="AI1017" s="11">
        <v>0</v>
      </c>
      <c r="AJ1017" s="11">
        <v>0</v>
      </c>
      <c r="AK1017" s="11">
        <v>30000000</v>
      </c>
      <c r="AL1017" s="11">
        <v>30000000</v>
      </c>
      <c r="AM1017" s="11">
        <v>0</v>
      </c>
      <c r="AN1017" s="11">
        <v>0</v>
      </c>
      <c r="AO10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0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0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17" s="11">
        <f>Table_PBS_SQL_DB2_PBSSQL_PBS_NDP_Tina_CG_QtrlyPerformance_Final[[#This Row],[GOU REL]]+Table_PBS_SQL_DB2_PBSSQL_PBS_NDP_Tina_CG_QtrlyPerformance_Final[[#This Row],[EXT REL]]</f>
        <v>40000000</v>
      </c>
      <c r="AT1017" s="11">
        <f>Table_PBS_SQL_DB2_PBSSQL_PBS_NDP_Tina_CG_QtrlyPerformance_Final[[#This Row],[GOU EXP]]+Table_PBS_SQL_DB2_PBSSQL_PBS_NDP_Tina_CG_QtrlyPerformance_Final[[#This Row],[EXT EXP]]</f>
        <v>40000000</v>
      </c>
      <c r="AU1017" s="11" t="str">
        <f>IF(Table_PBS_SQL_DB2_PBSSQL_PBS_NDP_Tina_CG_QtrlyPerformance_Final[[#This Row],[Item_Code]]&gt;"300000", "Capital", "Recurrent")</f>
        <v>Recurrent</v>
      </c>
    </row>
    <row r="1018" spans="1:47" x14ac:dyDescent="0.25">
      <c r="A1018" t="s">
        <v>49</v>
      </c>
      <c r="B1018" t="s">
        <v>1400</v>
      </c>
      <c r="C1018" t="s">
        <v>119</v>
      </c>
      <c r="D1018" t="s">
        <v>885</v>
      </c>
      <c r="E1018" t="s">
        <v>87</v>
      </c>
      <c r="F1018" t="s">
        <v>1157</v>
      </c>
      <c r="G1018" t="s">
        <v>75</v>
      </c>
      <c r="H1018" t="s">
        <v>1414</v>
      </c>
      <c r="I1018" t="s">
        <v>493</v>
      </c>
      <c r="J1018" t="s">
        <v>1415</v>
      </c>
      <c r="K1018" t="s">
        <v>1444</v>
      </c>
      <c r="L1018" t="s">
        <v>1445</v>
      </c>
      <c r="M1018" t="s">
        <v>1044</v>
      </c>
      <c r="N1018" t="s">
        <v>1045</v>
      </c>
      <c r="O1018" t="s">
        <v>906</v>
      </c>
      <c r="P1018" t="s">
        <v>907</v>
      </c>
      <c r="Q1018" s="11">
        <v>0</v>
      </c>
      <c r="R1018" s="11">
        <v>0</v>
      </c>
      <c r="S1018" s="11">
        <v>0</v>
      </c>
      <c r="T1018" s="11">
        <v>0</v>
      </c>
      <c r="U1018" s="11">
        <v>3850000</v>
      </c>
      <c r="V1018" s="11">
        <v>0</v>
      </c>
      <c r="W1018" s="11">
        <v>3850000</v>
      </c>
      <c r="X1018" s="11">
        <v>0</v>
      </c>
      <c r="Y1018" s="11">
        <v>0</v>
      </c>
      <c r="Z1018" s="11">
        <v>0</v>
      </c>
      <c r="AA1018" s="11">
        <v>0</v>
      </c>
      <c r="AB1018" s="11">
        <v>0</v>
      </c>
      <c r="AC1018" s="11">
        <v>962500</v>
      </c>
      <c r="AD1018" s="11">
        <v>0</v>
      </c>
      <c r="AE1018" s="11">
        <v>0</v>
      </c>
      <c r="AF1018" s="11">
        <v>0</v>
      </c>
      <c r="AG1018" s="11">
        <v>962500</v>
      </c>
      <c r="AH1018" s="11">
        <v>1479362</v>
      </c>
      <c r="AI1018" s="11">
        <v>0</v>
      </c>
      <c r="AJ1018" s="11">
        <v>0</v>
      </c>
      <c r="AK1018" s="11">
        <v>1925000</v>
      </c>
      <c r="AL1018" s="11">
        <v>2370638</v>
      </c>
      <c r="AM1018" s="11">
        <v>0</v>
      </c>
      <c r="AN1018" s="11">
        <v>0</v>
      </c>
      <c r="AO10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3850000</v>
      </c>
      <c r="AP10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3850000</v>
      </c>
      <c r="AR10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18" s="11">
        <f>Table_PBS_SQL_DB2_PBSSQL_PBS_NDP_Tina_CG_QtrlyPerformance_Final[[#This Row],[GOU REL]]+Table_PBS_SQL_DB2_PBSSQL_PBS_NDP_Tina_CG_QtrlyPerformance_Final[[#This Row],[EXT REL]]</f>
        <v>3850000</v>
      </c>
      <c r="AT1018" s="11">
        <f>Table_PBS_SQL_DB2_PBSSQL_PBS_NDP_Tina_CG_QtrlyPerformance_Final[[#This Row],[GOU EXP]]+Table_PBS_SQL_DB2_PBSSQL_PBS_NDP_Tina_CG_QtrlyPerformance_Final[[#This Row],[EXT EXP]]</f>
        <v>3850000</v>
      </c>
      <c r="AU1018" s="11" t="str">
        <f>IF(Table_PBS_SQL_DB2_PBSSQL_PBS_NDP_Tina_CG_QtrlyPerformance_Final[[#This Row],[Item_Code]]&gt;"300000", "Capital", "Recurrent")</f>
        <v>Recurrent</v>
      </c>
    </row>
    <row r="1019" spans="1:47" x14ac:dyDescent="0.25">
      <c r="A1019" t="s">
        <v>49</v>
      </c>
      <c r="B1019" t="s">
        <v>1400</v>
      </c>
      <c r="C1019" t="s">
        <v>119</v>
      </c>
      <c r="D1019" t="s">
        <v>885</v>
      </c>
      <c r="E1019" t="s">
        <v>87</v>
      </c>
      <c r="F1019" t="s">
        <v>1157</v>
      </c>
      <c r="G1019" t="s">
        <v>75</v>
      </c>
      <c r="H1019" t="s">
        <v>1414</v>
      </c>
      <c r="I1019" t="s">
        <v>493</v>
      </c>
      <c r="J1019" t="s">
        <v>1415</v>
      </c>
      <c r="K1019" t="s">
        <v>1444</v>
      </c>
      <c r="L1019" t="s">
        <v>1445</v>
      </c>
      <c r="M1019" t="s">
        <v>1044</v>
      </c>
      <c r="N1019" t="s">
        <v>1045</v>
      </c>
      <c r="O1019" t="s">
        <v>1005</v>
      </c>
      <c r="P1019" t="s">
        <v>1006</v>
      </c>
      <c r="Q1019" s="11">
        <v>0</v>
      </c>
      <c r="R1019" s="11">
        <v>0</v>
      </c>
      <c r="S1019" s="11">
        <v>0</v>
      </c>
      <c r="T1019" s="11">
        <v>0</v>
      </c>
      <c r="U1019" s="11">
        <v>60000000</v>
      </c>
      <c r="V1019" s="11">
        <v>0</v>
      </c>
      <c r="W1019" s="11">
        <v>60000000</v>
      </c>
      <c r="X1019" s="11">
        <v>0</v>
      </c>
      <c r="Y1019" s="11">
        <v>0</v>
      </c>
      <c r="Z1019" s="11">
        <v>0</v>
      </c>
      <c r="AA1019" s="11">
        <v>0</v>
      </c>
      <c r="AB1019" s="11">
        <v>0</v>
      </c>
      <c r="AC1019" s="11">
        <v>15000000</v>
      </c>
      <c r="AD1019" s="11">
        <v>14910000</v>
      </c>
      <c r="AE1019" s="11">
        <v>0</v>
      </c>
      <c r="AF1019" s="11">
        <v>0</v>
      </c>
      <c r="AG1019" s="11">
        <v>15000000</v>
      </c>
      <c r="AH1019" s="11">
        <v>3390000</v>
      </c>
      <c r="AI1019" s="11">
        <v>0</v>
      </c>
      <c r="AJ1019" s="11">
        <v>0</v>
      </c>
      <c r="AK1019" s="11">
        <v>0</v>
      </c>
      <c r="AL1019" s="11">
        <v>11700000</v>
      </c>
      <c r="AM1019" s="11">
        <v>0</v>
      </c>
      <c r="AN1019" s="11">
        <v>0</v>
      </c>
      <c r="AO10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0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10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19" s="11">
        <f>Table_PBS_SQL_DB2_PBSSQL_PBS_NDP_Tina_CG_QtrlyPerformance_Final[[#This Row],[GOU REL]]+Table_PBS_SQL_DB2_PBSSQL_PBS_NDP_Tina_CG_QtrlyPerformance_Final[[#This Row],[EXT REL]]</f>
        <v>30000000</v>
      </c>
      <c r="AT1019" s="11">
        <f>Table_PBS_SQL_DB2_PBSSQL_PBS_NDP_Tina_CG_QtrlyPerformance_Final[[#This Row],[GOU EXP]]+Table_PBS_SQL_DB2_PBSSQL_PBS_NDP_Tina_CG_QtrlyPerformance_Final[[#This Row],[EXT EXP]]</f>
        <v>30000000</v>
      </c>
      <c r="AU1019" s="11" t="str">
        <f>IF(Table_PBS_SQL_DB2_PBSSQL_PBS_NDP_Tina_CG_QtrlyPerformance_Final[[#This Row],[Item_Code]]&gt;"300000", "Capital", "Recurrent")</f>
        <v>Recurrent</v>
      </c>
    </row>
    <row r="1020" spans="1:47" x14ac:dyDescent="0.25">
      <c r="A1020" t="s">
        <v>49</v>
      </c>
      <c r="B1020" t="s">
        <v>1400</v>
      </c>
      <c r="C1020" t="s">
        <v>119</v>
      </c>
      <c r="D1020" t="s">
        <v>885</v>
      </c>
      <c r="E1020" t="s">
        <v>87</v>
      </c>
      <c r="F1020" t="s">
        <v>1157</v>
      </c>
      <c r="G1020" t="s">
        <v>75</v>
      </c>
      <c r="H1020" t="s">
        <v>1414</v>
      </c>
      <c r="I1020" t="s">
        <v>493</v>
      </c>
      <c r="J1020" t="s">
        <v>1415</v>
      </c>
      <c r="K1020" t="s">
        <v>1444</v>
      </c>
      <c r="L1020" t="s">
        <v>1445</v>
      </c>
      <c r="M1020" t="s">
        <v>1446</v>
      </c>
      <c r="N1020" t="s">
        <v>1447</v>
      </c>
      <c r="O1020" t="s">
        <v>1064</v>
      </c>
      <c r="P1020" t="s">
        <v>1065</v>
      </c>
      <c r="Q1020" s="11">
        <v>0</v>
      </c>
      <c r="R1020" s="11">
        <v>0</v>
      </c>
      <c r="S1020" s="11">
        <v>0</v>
      </c>
      <c r="T1020" s="11">
        <v>0</v>
      </c>
      <c r="U1020" s="11">
        <v>10000000</v>
      </c>
      <c r="V1020" s="11">
        <v>0</v>
      </c>
      <c r="W1020" s="11">
        <v>10000000</v>
      </c>
      <c r="X1020" s="11">
        <v>0</v>
      </c>
      <c r="Y1020" s="11">
        <v>0</v>
      </c>
      <c r="Z1020" s="11">
        <v>0</v>
      </c>
      <c r="AA1020" s="11">
        <v>0</v>
      </c>
      <c r="AB1020" s="11">
        <v>0</v>
      </c>
      <c r="AC1020" s="11">
        <v>2500000</v>
      </c>
      <c r="AD1020" s="11">
        <v>0</v>
      </c>
      <c r="AE1020" s="11">
        <v>0</v>
      </c>
      <c r="AF1020" s="11">
        <v>0</v>
      </c>
      <c r="AG1020" s="11">
        <v>2500000</v>
      </c>
      <c r="AH1020" s="11">
        <v>5000000</v>
      </c>
      <c r="AI1020" s="11">
        <v>0</v>
      </c>
      <c r="AJ1020" s="11">
        <v>0</v>
      </c>
      <c r="AK1020" s="11">
        <v>5000000</v>
      </c>
      <c r="AL1020" s="11">
        <v>5000000</v>
      </c>
      <c r="AM1020" s="11">
        <v>0</v>
      </c>
      <c r="AN1020" s="11">
        <v>0</v>
      </c>
      <c r="AO10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0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0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0" s="11">
        <f>Table_PBS_SQL_DB2_PBSSQL_PBS_NDP_Tina_CG_QtrlyPerformance_Final[[#This Row],[GOU REL]]+Table_PBS_SQL_DB2_PBSSQL_PBS_NDP_Tina_CG_QtrlyPerformance_Final[[#This Row],[EXT REL]]</f>
        <v>10000000</v>
      </c>
      <c r="AT1020" s="11">
        <f>Table_PBS_SQL_DB2_PBSSQL_PBS_NDP_Tina_CG_QtrlyPerformance_Final[[#This Row],[GOU EXP]]+Table_PBS_SQL_DB2_PBSSQL_PBS_NDP_Tina_CG_QtrlyPerformance_Final[[#This Row],[EXT EXP]]</f>
        <v>10000000</v>
      </c>
      <c r="AU1020" s="11" t="str">
        <f>IF(Table_PBS_SQL_DB2_PBSSQL_PBS_NDP_Tina_CG_QtrlyPerformance_Final[[#This Row],[Item_Code]]&gt;"300000", "Capital", "Recurrent")</f>
        <v>Recurrent</v>
      </c>
    </row>
    <row r="1021" spans="1:47" x14ac:dyDescent="0.25">
      <c r="A1021" t="s">
        <v>49</v>
      </c>
      <c r="B1021" t="s">
        <v>1400</v>
      </c>
      <c r="C1021" t="s">
        <v>119</v>
      </c>
      <c r="D1021" t="s">
        <v>885</v>
      </c>
      <c r="E1021" t="s">
        <v>87</v>
      </c>
      <c r="F1021" t="s">
        <v>1157</v>
      </c>
      <c r="G1021" t="s">
        <v>75</v>
      </c>
      <c r="H1021" t="s">
        <v>1414</v>
      </c>
      <c r="I1021" t="s">
        <v>493</v>
      </c>
      <c r="J1021" t="s">
        <v>1415</v>
      </c>
      <c r="K1021" t="s">
        <v>1444</v>
      </c>
      <c r="L1021" t="s">
        <v>1445</v>
      </c>
      <c r="M1021" t="s">
        <v>1446</v>
      </c>
      <c r="N1021" t="s">
        <v>1447</v>
      </c>
      <c r="O1021" t="s">
        <v>1004</v>
      </c>
      <c r="P1021" t="s">
        <v>868</v>
      </c>
      <c r="Q1021" s="11">
        <v>0</v>
      </c>
      <c r="R1021" s="11">
        <v>0</v>
      </c>
      <c r="S1021" s="11">
        <v>0</v>
      </c>
      <c r="T1021" s="11">
        <v>0</v>
      </c>
      <c r="U1021" s="11">
        <v>40000000</v>
      </c>
      <c r="V1021" s="11">
        <v>0</v>
      </c>
      <c r="W1021" s="11">
        <v>40000000</v>
      </c>
      <c r="X1021" s="11">
        <v>0</v>
      </c>
      <c r="Y1021" s="11">
        <v>0</v>
      </c>
      <c r="Z1021" s="11">
        <v>0</v>
      </c>
      <c r="AA1021" s="11">
        <v>0</v>
      </c>
      <c r="AB1021" s="11">
        <v>0</v>
      </c>
      <c r="AC1021" s="11">
        <v>10000000</v>
      </c>
      <c r="AD1021" s="11">
        <v>4135000</v>
      </c>
      <c r="AE1021" s="11">
        <v>0</v>
      </c>
      <c r="AF1021" s="11">
        <v>0</v>
      </c>
      <c r="AG1021" s="11">
        <v>10000000</v>
      </c>
      <c r="AH1021" s="11">
        <v>6525000</v>
      </c>
      <c r="AI1021" s="11">
        <v>0</v>
      </c>
      <c r="AJ1021" s="11">
        <v>0</v>
      </c>
      <c r="AK1021" s="11">
        <v>20000000</v>
      </c>
      <c r="AL1021" s="11">
        <v>29340000</v>
      </c>
      <c r="AM1021" s="11">
        <v>0</v>
      </c>
      <c r="AN1021" s="11">
        <v>0</v>
      </c>
      <c r="AO10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0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0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1" s="11">
        <f>Table_PBS_SQL_DB2_PBSSQL_PBS_NDP_Tina_CG_QtrlyPerformance_Final[[#This Row],[GOU REL]]+Table_PBS_SQL_DB2_PBSSQL_PBS_NDP_Tina_CG_QtrlyPerformance_Final[[#This Row],[EXT REL]]</f>
        <v>40000000</v>
      </c>
      <c r="AT1021" s="11">
        <f>Table_PBS_SQL_DB2_PBSSQL_PBS_NDP_Tina_CG_QtrlyPerformance_Final[[#This Row],[GOU EXP]]+Table_PBS_SQL_DB2_PBSSQL_PBS_NDP_Tina_CG_QtrlyPerformance_Final[[#This Row],[EXT EXP]]</f>
        <v>40000000</v>
      </c>
      <c r="AU1021" s="11" t="str">
        <f>IF(Table_PBS_SQL_DB2_PBSSQL_PBS_NDP_Tina_CG_QtrlyPerformance_Final[[#This Row],[Item_Code]]&gt;"300000", "Capital", "Recurrent")</f>
        <v>Recurrent</v>
      </c>
    </row>
    <row r="1022" spans="1:47" x14ac:dyDescent="0.25">
      <c r="A1022" t="s">
        <v>49</v>
      </c>
      <c r="B1022" t="s">
        <v>1400</v>
      </c>
      <c r="C1022" t="s">
        <v>119</v>
      </c>
      <c r="D1022" t="s">
        <v>885</v>
      </c>
      <c r="E1022" t="s">
        <v>87</v>
      </c>
      <c r="F1022" t="s">
        <v>1157</v>
      </c>
      <c r="G1022" t="s">
        <v>75</v>
      </c>
      <c r="H1022" t="s">
        <v>1414</v>
      </c>
      <c r="I1022" t="s">
        <v>493</v>
      </c>
      <c r="J1022" t="s">
        <v>1415</v>
      </c>
      <c r="K1022" t="s">
        <v>1416</v>
      </c>
      <c r="L1022" t="s">
        <v>1417</v>
      </c>
      <c r="M1022" t="s">
        <v>1130</v>
      </c>
      <c r="N1022" t="s">
        <v>1131</v>
      </c>
      <c r="O1022" t="s">
        <v>1062</v>
      </c>
      <c r="P1022" t="s">
        <v>1063</v>
      </c>
      <c r="Q1022" s="11">
        <v>0</v>
      </c>
      <c r="R1022" s="11">
        <v>0</v>
      </c>
      <c r="S1022" s="11">
        <v>0</v>
      </c>
      <c r="T1022" s="11">
        <v>0</v>
      </c>
      <c r="U1022" s="11">
        <v>130200000</v>
      </c>
      <c r="V1022" s="11">
        <v>0</v>
      </c>
      <c r="W1022" s="11">
        <v>130200000</v>
      </c>
      <c r="X1022" s="11">
        <v>0</v>
      </c>
      <c r="Y1022" s="11">
        <v>32550000</v>
      </c>
      <c r="Z1022" s="11">
        <v>32550000</v>
      </c>
      <c r="AA1022" s="11">
        <v>0</v>
      </c>
      <c r="AB1022" s="11">
        <v>0</v>
      </c>
      <c r="AC1022" s="11">
        <v>32550000</v>
      </c>
      <c r="AD1022" s="11">
        <v>32550000</v>
      </c>
      <c r="AE1022" s="11">
        <v>0</v>
      </c>
      <c r="AF1022" s="11">
        <v>0</v>
      </c>
      <c r="AG1022" s="11">
        <v>32550000</v>
      </c>
      <c r="AH1022" s="11">
        <v>32550000</v>
      </c>
      <c r="AI1022" s="11">
        <v>0</v>
      </c>
      <c r="AJ1022" s="11">
        <v>0</v>
      </c>
      <c r="AK1022" s="11">
        <v>32550000</v>
      </c>
      <c r="AL1022" s="11">
        <v>32550000</v>
      </c>
      <c r="AM1022" s="11">
        <v>0</v>
      </c>
      <c r="AN1022" s="11">
        <v>0</v>
      </c>
      <c r="AO10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130200000</v>
      </c>
      <c r="AP10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130200000</v>
      </c>
      <c r="AR10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2" s="11">
        <f>Table_PBS_SQL_DB2_PBSSQL_PBS_NDP_Tina_CG_QtrlyPerformance_Final[[#This Row],[GOU REL]]+Table_PBS_SQL_DB2_PBSSQL_PBS_NDP_Tina_CG_QtrlyPerformance_Final[[#This Row],[EXT REL]]</f>
        <v>130200000</v>
      </c>
      <c r="AT1022" s="11">
        <f>Table_PBS_SQL_DB2_PBSSQL_PBS_NDP_Tina_CG_QtrlyPerformance_Final[[#This Row],[GOU EXP]]+Table_PBS_SQL_DB2_PBSSQL_PBS_NDP_Tina_CG_QtrlyPerformance_Final[[#This Row],[EXT EXP]]</f>
        <v>130200000</v>
      </c>
      <c r="AU1022" s="11" t="str">
        <f>IF(Table_PBS_SQL_DB2_PBSSQL_PBS_NDP_Tina_CG_QtrlyPerformance_Final[[#This Row],[Item_Code]]&gt;"300000", "Capital", "Recurrent")</f>
        <v>Recurrent</v>
      </c>
    </row>
    <row r="1023" spans="1:47" x14ac:dyDescent="0.25">
      <c r="A1023" t="s">
        <v>49</v>
      </c>
      <c r="B1023" t="s">
        <v>1400</v>
      </c>
      <c r="C1023" t="s">
        <v>119</v>
      </c>
      <c r="D1023" t="s">
        <v>885</v>
      </c>
      <c r="E1023" t="s">
        <v>87</v>
      </c>
      <c r="F1023" t="s">
        <v>1157</v>
      </c>
      <c r="G1023" t="s">
        <v>75</v>
      </c>
      <c r="H1023" t="s">
        <v>1414</v>
      </c>
      <c r="I1023" t="s">
        <v>467</v>
      </c>
      <c r="J1023" t="s">
        <v>1448</v>
      </c>
      <c r="K1023" t="s">
        <v>1449</v>
      </c>
      <c r="L1023" t="s">
        <v>1450</v>
      </c>
      <c r="M1023" t="s">
        <v>1130</v>
      </c>
      <c r="N1023" t="s">
        <v>1131</v>
      </c>
      <c r="O1023" t="s">
        <v>1064</v>
      </c>
      <c r="P1023" t="s">
        <v>1065</v>
      </c>
      <c r="Q1023" s="11">
        <v>0</v>
      </c>
      <c r="R1023" s="11">
        <v>0</v>
      </c>
      <c r="S1023" s="11">
        <v>0</v>
      </c>
      <c r="T1023" s="11">
        <v>0</v>
      </c>
      <c r="U1023" s="11">
        <v>37200000</v>
      </c>
      <c r="V1023" s="11">
        <v>0</v>
      </c>
      <c r="W1023" s="11">
        <v>37200000</v>
      </c>
      <c r="X1023" s="11">
        <v>0</v>
      </c>
      <c r="Y1023" s="11">
        <v>0</v>
      </c>
      <c r="Z1023" s="11">
        <v>0</v>
      </c>
      <c r="AA1023" s="11">
        <v>0</v>
      </c>
      <c r="AB1023" s="11">
        <v>0</v>
      </c>
      <c r="AC1023" s="11">
        <v>9300000</v>
      </c>
      <c r="AD1023" s="11">
        <v>0</v>
      </c>
      <c r="AE1023" s="11">
        <v>0</v>
      </c>
      <c r="AF1023" s="11">
        <v>0</v>
      </c>
      <c r="AG1023" s="11">
        <v>9300000</v>
      </c>
      <c r="AH1023" s="11">
        <v>9300000</v>
      </c>
      <c r="AI1023" s="11">
        <v>0</v>
      </c>
      <c r="AJ1023" s="11">
        <v>0</v>
      </c>
      <c r="AK1023" s="11">
        <v>18600000</v>
      </c>
      <c r="AL1023" s="11">
        <v>27900000</v>
      </c>
      <c r="AM1023" s="11">
        <v>0</v>
      </c>
      <c r="AN1023" s="11">
        <v>0</v>
      </c>
      <c r="AO10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37200000</v>
      </c>
      <c r="AP10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37200000</v>
      </c>
      <c r="AR10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3" s="11">
        <f>Table_PBS_SQL_DB2_PBSSQL_PBS_NDP_Tina_CG_QtrlyPerformance_Final[[#This Row],[GOU REL]]+Table_PBS_SQL_DB2_PBSSQL_PBS_NDP_Tina_CG_QtrlyPerformance_Final[[#This Row],[EXT REL]]</f>
        <v>37200000</v>
      </c>
      <c r="AT1023" s="11">
        <f>Table_PBS_SQL_DB2_PBSSQL_PBS_NDP_Tina_CG_QtrlyPerformance_Final[[#This Row],[GOU EXP]]+Table_PBS_SQL_DB2_PBSSQL_PBS_NDP_Tina_CG_QtrlyPerformance_Final[[#This Row],[EXT EXP]]</f>
        <v>37200000</v>
      </c>
      <c r="AU1023" s="11" t="str">
        <f>IF(Table_PBS_SQL_DB2_PBSSQL_PBS_NDP_Tina_CG_QtrlyPerformance_Final[[#This Row],[Item_Code]]&gt;"300000", "Capital", "Recurrent")</f>
        <v>Recurrent</v>
      </c>
    </row>
    <row r="1024" spans="1:47" x14ac:dyDescent="0.25">
      <c r="A1024" t="s">
        <v>49</v>
      </c>
      <c r="B1024" t="s">
        <v>1400</v>
      </c>
      <c r="C1024" t="s">
        <v>119</v>
      </c>
      <c r="D1024" t="s">
        <v>885</v>
      </c>
      <c r="E1024" t="s">
        <v>87</v>
      </c>
      <c r="F1024" t="s">
        <v>1157</v>
      </c>
      <c r="G1024" t="s">
        <v>75</v>
      </c>
      <c r="H1024" t="s">
        <v>1414</v>
      </c>
      <c r="I1024" t="s">
        <v>467</v>
      </c>
      <c r="J1024" t="s">
        <v>1448</v>
      </c>
      <c r="K1024" t="s">
        <v>151</v>
      </c>
      <c r="L1024" t="s">
        <v>1451</v>
      </c>
      <c r="M1024" t="s">
        <v>1168</v>
      </c>
      <c r="N1024" t="s">
        <v>1169</v>
      </c>
      <c r="O1024" t="s">
        <v>1025</v>
      </c>
      <c r="P1024" t="s">
        <v>1026</v>
      </c>
      <c r="Q1024" s="11">
        <v>0</v>
      </c>
      <c r="R1024" s="11">
        <v>0</v>
      </c>
      <c r="S1024" s="11">
        <v>0</v>
      </c>
      <c r="T1024" s="11">
        <v>0</v>
      </c>
      <c r="U1024" s="11">
        <v>100000000</v>
      </c>
      <c r="V1024" s="11">
        <v>0</v>
      </c>
      <c r="W1024" s="11">
        <v>100000000</v>
      </c>
      <c r="X1024" s="11">
        <v>0</v>
      </c>
      <c r="Y1024" s="11">
        <v>0</v>
      </c>
      <c r="Z1024" s="11">
        <v>0</v>
      </c>
      <c r="AA1024" s="11">
        <v>0</v>
      </c>
      <c r="AB1024" s="11">
        <v>0</v>
      </c>
      <c r="AC1024" s="11">
        <v>25000000</v>
      </c>
      <c r="AD1024" s="11">
        <v>25000000</v>
      </c>
      <c r="AE1024" s="11">
        <v>0</v>
      </c>
      <c r="AF1024" s="11">
        <v>0</v>
      </c>
      <c r="AG1024" s="11">
        <v>25000000</v>
      </c>
      <c r="AH1024" s="11">
        <v>25000000</v>
      </c>
      <c r="AI1024" s="11">
        <v>0</v>
      </c>
      <c r="AJ1024" s="11">
        <v>0</v>
      </c>
      <c r="AK1024" s="11">
        <v>50000000</v>
      </c>
      <c r="AL1024" s="11">
        <v>50000000</v>
      </c>
      <c r="AM1024" s="11">
        <v>0</v>
      </c>
      <c r="AN1024" s="11">
        <v>0</v>
      </c>
      <c r="AO10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0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0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4" s="11">
        <f>Table_PBS_SQL_DB2_PBSSQL_PBS_NDP_Tina_CG_QtrlyPerformance_Final[[#This Row],[GOU REL]]+Table_PBS_SQL_DB2_PBSSQL_PBS_NDP_Tina_CG_QtrlyPerformance_Final[[#This Row],[EXT REL]]</f>
        <v>100000000</v>
      </c>
      <c r="AT1024" s="11">
        <f>Table_PBS_SQL_DB2_PBSSQL_PBS_NDP_Tina_CG_QtrlyPerformance_Final[[#This Row],[GOU EXP]]+Table_PBS_SQL_DB2_PBSSQL_PBS_NDP_Tina_CG_QtrlyPerformance_Final[[#This Row],[EXT EXP]]</f>
        <v>100000000</v>
      </c>
      <c r="AU1024" s="11" t="str">
        <f>IF(Table_PBS_SQL_DB2_PBSSQL_PBS_NDP_Tina_CG_QtrlyPerformance_Final[[#This Row],[Item_Code]]&gt;"300000", "Capital", "Recurrent")</f>
        <v>Recurrent</v>
      </c>
    </row>
    <row r="1025" spans="1:47" x14ac:dyDescent="0.25">
      <c r="A1025" t="s">
        <v>49</v>
      </c>
      <c r="B1025" t="s">
        <v>1400</v>
      </c>
      <c r="C1025" t="s">
        <v>119</v>
      </c>
      <c r="D1025" t="s">
        <v>885</v>
      </c>
      <c r="E1025" t="s">
        <v>87</v>
      </c>
      <c r="F1025" t="s">
        <v>1157</v>
      </c>
      <c r="G1025" t="s">
        <v>75</v>
      </c>
      <c r="H1025" t="s">
        <v>1414</v>
      </c>
      <c r="I1025" t="s">
        <v>666</v>
      </c>
      <c r="J1025" t="s">
        <v>1452</v>
      </c>
      <c r="K1025" t="s">
        <v>1442</v>
      </c>
      <c r="L1025" t="s">
        <v>1443</v>
      </c>
      <c r="M1025" t="s">
        <v>1453</v>
      </c>
      <c r="N1025" t="s">
        <v>1454</v>
      </c>
      <c r="O1025" t="s">
        <v>1004</v>
      </c>
      <c r="P1025" t="s">
        <v>868</v>
      </c>
      <c r="Q1025" s="11">
        <v>0</v>
      </c>
      <c r="R1025" s="11">
        <v>0</v>
      </c>
      <c r="S1025" s="11">
        <v>0</v>
      </c>
      <c r="T1025" s="11">
        <v>0</v>
      </c>
      <c r="U1025" s="11">
        <v>20000000</v>
      </c>
      <c r="V1025" s="11">
        <v>0</v>
      </c>
      <c r="W1025" s="11">
        <v>20000000</v>
      </c>
      <c r="X1025" s="11">
        <v>0</v>
      </c>
      <c r="Y1025" s="11">
        <v>0</v>
      </c>
      <c r="Z1025" s="11">
        <v>0</v>
      </c>
      <c r="AA1025" s="11">
        <v>0</v>
      </c>
      <c r="AB1025" s="11">
        <v>0</v>
      </c>
      <c r="AC1025" s="11">
        <v>5000000</v>
      </c>
      <c r="AD1025" s="11">
        <v>2500000</v>
      </c>
      <c r="AE1025" s="11">
        <v>0</v>
      </c>
      <c r="AF1025" s="11">
        <v>0</v>
      </c>
      <c r="AG1025" s="11">
        <v>5000000</v>
      </c>
      <c r="AH1025" s="11">
        <v>4054999</v>
      </c>
      <c r="AI1025" s="11">
        <v>0</v>
      </c>
      <c r="AJ1025" s="11">
        <v>0</v>
      </c>
      <c r="AK1025" s="11">
        <v>10000000</v>
      </c>
      <c r="AL1025" s="11">
        <v>13445001</v>
      </c>
      <c r="AM1025" s="11">
        <v>0</v>
      </c>
      <c r="AN1025" s="11">
        <v>0</v>
      </c>
      <c r="AO10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0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0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5" s="11">
        <f>Table_PBS_SQL_DB2_PBSSQL_PBS_NDP_Tina_CG_QtrlyPerformance_Final[[#This Row],[GOU REL]]+Table_PBS_SQL_DB2_PBSSQL_PBS_NDP_Tina_CG_QtrlyPerformance_Final[[#This Row],[EXT REL]]</f>
        <v>20000000</v>
      </c>
      <c r="AT1025" s="11">
        <f>Table_PBS_SQL_DB2_PBSSQL_PBS_NDP_Tina_CG_QtrlyPerformance_Final[[#This Row],[GOU EXP]]+Table_PBS_SQL_DB2_PBSSQL_PBS_NDP_Tina_CG_QtrlyPerformance_Final[[#This Row],[EXT EXP]]</f>
        <v>20000000</v>
      </c>
      <c r="AU1025" s="11" t="str">
        <f>IF(Table_PBS_SQL_DB2_PBSSQL_PBS_NDP_Tina_CG_QtrlyPerformance_Final[[#This Row],[Item_Code]]&gt;"300000", "Capital", "Recurrent")</f>
        <v>Recurrent</v>
      </c>
    </row>
    <row r="1026" spans="1:47" x14ac:dyDescent="0.25">
      <c r="A1026" t="s">
        <v>49</v>
      </c>
      <c r="B1026" t="s">
        <v>1400</v>
      </c>
      <c r="C1026" t="s">
        <v>119</v>
      </c>
      <c r="D1026" t="s">
        <v>885</v>
      </c>
      <c r="E1026" t="s">
        <v>87</v>
      </c>
      <c r="F1026" t="s">
        <v>1157</v>
      </c>
      <c r="G1026" t="s">
        <v>75</v>
      </c>
      <c r="H1026" t="s">
        <v>1414</v>
      </c>
      <c r="I1026" t="s">
        <v>499</v>
      </c>
      <c r="J1026" t="s">
        <v>1455</v>
      </c>
      <c r="K1026" t="s">
        <v>149</v>
      </c>
      <c r="L1026" t="s">
        <v>1976</v>
      </c>
      <c r="M1026" t="s">
        <v>1168</v>
      </c>
      <c r="N1026" t="s">
        <v>1169</v>
      </c>
      <c r="O1026" t="s">
        <v>1005</v>
      </c>
      <c r="P1026" t="s">
        <v>1006</v>
      </c>
      <c r="Q1026" s="11">
        <v>0</v>
      </c>
      <c r="R1026" s="11">
        <v>0</v>
      </c>
      <c r="S1026" s="11">
        <v>0</v>
      </c>
      <c r="T1026" s="11">
        <v>0</v>
      </c>
      <c r="U1026" s="11">
        <v>46000000</v>
      </c>
      <c r="V1026" s="11">
        <v>0</v>
      </c>
      <c r="W1026" s="11">
        <v>30000000</v>
      </c>
      <c r="X1026" s="11">
        <v>16000000</v>
      </c>
      <c r="Y1026" s="11">
        <v>0</v>
      </c>
      <c r="Z1026" s="11">
        <v>0</v>
      </c>
      <c r="AA1026" s="11">
        <v>0</v>
      </c>
      <c r="AB1026" s="11">
        <v>0</v>
      </c>
      <c r="AC1026" s="11">
        <v>7500000</v>
      </c>
      <c r="AD1026" s="11">
        <v>7500000</v>
      </c>
      <c r="AE1026" s="11">
        <v>0</v>
      </c>
      <c r="AF1026" s="11">
        <v>0</v>
      </c>
      <c r="AG1026" s="11">
        <v>7500000</v>
      </c>
      <c r="AH1026" s="11">
        <v>7500000</v>
      </c>
      <c r="AI1026" s="11">
        <v>0</v>
      </c>
      <c r="AJ1026" s="11">
        <v>0</v>
      </c>
      <c r="AK1026" s="11">
        <v>15000000</v>
      </c>
      <c r="AL1026" s="11">
        <v>15000000</v>
      </c>
      <c r="AM1026" s="11">
        <v>0</v>
      </c>
      <c r="AN1026" s="11">
        <v>0</v>
      </c>
      <c r="AO10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0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10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6" s="11">
        <f>Table_PBS_SQL_DB2_PBSSQL_PBS_NDP_Tina_CG_QtrlyPerformance_Final[[#This Row],[GOU REL]]+Table_PBS_SQL_DB2_PBSSQL_PBS_NDP_Tina_CG_QtrlyPerformance_Final[[#This Row],[EXT REL]]</f>
        <v>30000000</v>
      </c>
      <c r="AT1026" s="11">
        <f>Table_PBS_SQL_DB2_PBSSQL_PBS_NDP_Tina_CG_QtrlyPerformance_Final[[#This Row],[GOU EXP]]+Table_PBS_SQL_DB2_PBSSQL_PBS_NDP_Tina_CG_QtrlyPerformance_Final[[#This Row],[EXT EXP]]</f>
        <v>30000000</v>
      </c>
      <c r="AU1026" s="11" t="str">
        <f>IF(Table_PBS_SQL_DB2_PBSSQL_PBS_NDP_Tina_CG_QtrlyPerformance_Final[[#This Row],[Item_Code]]&gt;"300000", "Capital", "Recurrent")</f>
        <v>Recurrent</v>
      </c>
    </row>
    <row r="1027" spans="1:47" x14ac:dyDescent="0.25">
      <c r="A1027" t="s">
        <v>49</v>
      </c>
      <c r="B1027" t="s">
        <v>1400</v>
      </c>
      <c r="C1027" t="s">
        <v>119</v>
      </c>
      <c r="D1027" t="s">
        <v>885</v>
      </c>
      <c r="E1027" t="s">
        <v>87</v>
      </c>
      <c r="F1027" t="s">
        <v>1157</v>
      </c>
      <c r="G1027" t="s">
        <v>75</v>
      </c>
      <c r="H1027" t="s">
        <v>1414</v>
      </c>
      <c r="I1027" t="s">
        <v>499</v>
      </c>
      <c r="J1027" t="s">
        <v>1455</v>
      </c>
      <c r="K1027" t="s">
        <v>149</v>
      </c>
      <c r="L1027" t="s">
        <v>1976</v>
      </c>
      <c r="M1027" t="s">
        <v>1453</v>
      </c>
      <c r="N1027" t="s">
        <v>1454</v>
      </c>
      <c r="O1027" t="s">
        <v>1083</v>
      </c>
      <c r="P1027" t="s">
        <v>1084</v>
      </c>
      <c r="Q1027" s="11">
        <v>0</v>
      </c>
      <c r="R1027" s="11">
        <v>0</v>
      </c>
      <c r="S1027" s="11">
        <v>0</v>
      </c>
      <c r="T1027" s="11">
        <v>0</v>
      </c>
      <c r="U1027" s="11">
        <v>2234775340</v>
      </c>
      <c r="V1027" s="11">
        <v>0</v>
      </c>
      <c r="W1027" s="11">
        <v>0</v>
      </c>
      <c r="X1027" s="11">
        <v>2234775340</v>
      </c>
      <c r="Y1027" s="11">
        <v>0</v>
      </c>
      <c r="Z1027" s="11">
        <v>0</v>
      </c>
      <c r="AA1027" s="11">
        <v>0</v>
      </c>
      <c r="AB1027" s="11">
        <v>0</v>
      </c>
      <c r="AC1027" s="11">
        <v>0</v>
      </c>
      <c r="AD1027" s="11">
        <v>0</v>
      </c>
      <c r="AE1027" s="11">
        <v>0</v>
      </c>
      <c r="AF1027" s="11">
        <v>0</v>
      </c>
      <c r="AG1027" s="11">
        <v>0</v>
      </c>
      <c r="AH1027" s="11">
        <v>0</v>
      </c>
      <c r="AI1027" s="11">
        <v>0</v>
      </c>
      <c r="AJ1027" s="11">
        <v>0</v>
      </c>
      <c r="AK1027" s="11">
        <v>0</v>
      </c>
      <c r="AL1027" s="11">
        <v>0</v>
      </c>
      <c r="AM1027" s="11">
        <v>0</v>
      </c>
      <c r="AN1027" s="11">
        <v>0</v>
      </c>
      <c r="AO10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7" s="11">
        <f>Table_PBS_SQL_DB2_PBSSQL_PBS_NDP_Tina_CG_QtrlyPerformance_Final[[#This Row],[GOU REL]]+Table_PBS_SQL_DB2_PBSSQL_PBS_NDP_Tina_CG_QtrlyPerformance_Final[[#This Row],[EXT REL]]</f>
        <v>0</v>
      </c>
      <c r="AT1027" s="11">
        <f>Table_PBS_SQL_DB2_PBSSQL_PBS_NDP_Tina_CG_QtrlyPerformance_Final[[#This Row],[GOU EXP]]+Table_PBS_SQL_DB2_PBSSQL_PBS_NDP_Tina_CG_QtrlyPerformance_Final[[#This Row],[EXT EXP]]</f>
        <v>0</v>
      </c>
      <c r="AU1027" s="11" t="str">
        <f>IF(Table_PBS_SQL_DB2_PBSSQL_PBS_NDP_Tina_CG_QtrlyPerformance_Final[[#This Row],[Item_Code]]&gt;"300000", "Capital", "Recurrent")</f>
        <v>Recurrent</v>
      </c>
    </row>
    <row r="1028" spans="1:47" x14ac:dyDescent="0.25">
      <c r="A1028" t="s">
        <v>49</v>
      </c>
      <c r="B1028" t="s">
        <v>1400</v>
      </c>
      <c r="C1028" t="s">
        <v>119</v>
      </c>
      <c r="D1028" t="s">
        <v>885</v>
      </c>
      <c r="E1028" t="s">
        <v>87</v>
      </c>
      <c r="F1028" t="s">
        <v>1157</v>
      </c>
      <c r="G1028" t="s">
        <v>75</v>
      </c>
      <c r="H1028" t="s">
        <v>1414</v>
      </c>
      <c r="I1028" t="s">
        <v>507</v>
      </c>
      <c r="J1028" t="s">
        <v>1457</v>
      </c>
      <c r="K1028" t="s">
        <v>143</v>
      </c>
      <c r="L1028" t="s">
        <v>1458</v>
      </c>
      <c r="M1028" t="s">
        <v>1044</v>
      </c>
      <c r="N1028" t="s">
        <v>1045</v>
      </c>
      <c r="O1028" t="s">
        <v>1005</v>
      </c>
      <c r="P1028" t="s">
        <v>1006</v>
      </c>
      <c r="Q1028" s="11">
        <v>0</v>
      </c>
      <c r="R1028" s="11">
        <v>0</v>
      </c>
      <c r="S1028" s="11">
        <v>0</v>
      </c>
      <c r="T1028" s="11">
        <v>0</v>
      </c>
      <c r="U1028" s="11">
        <v>240000000</v>
      </c>
      <c r="V1028" s="11">
        <v>0</v>
      </c>
      <c r="W1028" s="11">
        <v>240000000</v>
      </c>
      <c r="X1028" s="11">
        <v>0</v>
      </c>
      <c r="Y1028" s="11">
        <v>0</v>
      </c>
      <c r="Z1028" s="11">
        <v>0</v>
      </c>
      <c r="AA1028" s="11">
        <v>0</v>
      </c>
      <c r="AB1028" s="11">
        <v>0</v>
      </c>
      <c r="AC1028" s="11">
        <v>60000000</v>
      </c>
      <c r="AD1028" s="11">
        <v>59835000</v>
      </c>
      <c r="AE1028" s="11">
        <v>0</v>
      </c>
      <c r="AF1028" s="11">
        <v>0</v>
      </c>
      <c r="AG1028" s="11">
        <v>60000000</v>
      </c>
      <c r="AH1028" s="11">
        <v>60165000</v>
      </c>
      <c r="AI1028" s="11">
        <v>0</v>
      </c>
      <c r="AJ1028" s="11">
        <v>0</v>
      </c>
      <c r="AK1028" s="11">
        <v>120000000</v>
      </c>
      <c r="AL1028" s="11">
        <v>120000000</v>
      </c>
      <c r="AM1028" s="11">
        <v>0</v>
      </c>
      <c r="AN1028" s="11">
        <v>0</v>
      </c>
      <c r="AO10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240000000</v>
      </c>
      <c r="AP10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240000000</v>
      </c>
      <c r="AR10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8" s="11">
        <f>Table_PBS_SQL_DB2_PBSSQL_PBS_NDP_Tina_CG_QtrlyPerformance_Final[[#This Row],[GOU REL]]+Table_PBS_SQL_DB2_PBSSQL_PBS_NDP_Tina_CG_QtrlyPerformance_Final[[#This Row],[EXT REL]]</f>
        <v>240000000</v>
      </c>
      <c r="AT1028" s="11">
        <f>Table_PBS_SQL_DB2_PBSSQL_PBS_NDP_Tina_CG_QtrlyPerformance_Final[[#This Row],[GOU EXP]]+Table_PBS_SQL_DB2_PBSSQL_PBS_NDP_Tina_CG_QtrlyPerformance_Final[[#This Row],[EXT EXP]]</f>
        <v>240000000</v>
      </c>
      <c r="AU1028" s="11" t="str">
        <f>IF(Table_PBS_SQL_DB2_PBSSQL_PBS_NDP_Tina_CG_QtrlyPerformance_Final[[#This Row],[Item_Code]]&gt;"300000", "Capital", "Recurrent")</f>
        <v>Recurrent</v>
      </c>
    </row>
    <row r="1029" spans="1:47" x14ac:dyDescent="0.25">
      <c r="A1029" t="s">
        <v>49</v>
      </c>
      <c r="B1029" t="s">
        <v>1400</v>
      </c>
      <c r="C1029" t="s">
        <v>119</v>
      </c>
      <c r="D1029" t="s">
        <v>885</v>
      </c>
      <c r="E1029" t="s">
        <v>87</v>
      </c>
      <c r="F1029" t="s">
        <v>1157</v>
      </c>
      <c r="G1029" t="s">
        <v>75</v>
      </c>
      <c r="H1029" t="s">
        <v>1414</v>
      </c>
      <c r="I1029" t="s">
        <v>507</v>
      </c>
      <c r="J1029" t="s">
        <v>1457</v>
      </c>
      <c r="K1029" t="s">
        <v>143</v>
      </c>
      <c r="L1029" t="s">
        <v>1458</v>
      </c>
      <c r="M1029" t="s">
        <v>1453</v>
      </c>
      <c r="N1029" t="s">
        <v>1454</v>
      </c>
      <c r="O1029" t="s">
        <v>904</v>
      </c>
      <c r="P1029" t="s">
        <v>905</v>
      </c>
      <c r="Q1029" s="11">
        <v>0</v>
      </c>
      <c r="R1029" s="11">
        <v>0</v>
      </c>
      <c r="S1029" s="11">
        <v>0</v>
      </c>
      <c r="T1029" s="11">
        <v>0</v>
      </c>
      <c r="U1029" s="11">
        <v>21600000</v>
      </c>
      <c r="V1029" s="11">
        <v>0</v>
      </c>
      <c r="W1029" s="11">
        <v>21600000</v>
      </c>
      <c r="X1029" s="11">
        <v>0</v>
      </c>
      <c r="Y1029" s="11">
        <v>0</v>
      </c>
      <c r="Z1029" s="11">
        <v>0</v>
      </c>
      <c r="AA1029" s="11">
        <v>0</v>
      </c>
      <c r="AB1029" s="11">
        <v>0</v>
      </c>
      <c r="AC1029" s="11">
        <v>5400000</v>
      </c>
      <c r="AD1029" s="11">
        <v>5100000</v>
      </c>
      <c r="AE1029" s="11">
        <v>0</v>
      </c>
      <c r="AF1029" s="11">
        <v>0</v>
      </c>
      <c r="AG1029" s="11">
        <v>5400000</v>
      </c>
      <c r="AH1029" s="11">
        <v>5400000</v>
      </c>
      <c r="AI1029" s="11">
        <v>0</v>
      </c>
      <c r="AJ1029" s="11">
        <v>0</v>
      </c>
      <c r="AK1029" s="11">
        <v>10800000</v>
      </c>
      <c r="AL1029" s="11">
        <v>11100000</v>
      </c>
      <c r="AM1029" s="11">
        <v>0</v>
      </c>
      <c r="AN1029" s="11">
        <v>0</v>
      </c>
      <c r="AO10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21600000</v>
      </c>
      <c r="AP10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21600000</v>
      </c>
      <c r="AR10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29" s="11">
        <f>Table_PBS_SQL_DB2_PBSSQL_PBS_NDP_Tina_CG_QtrlyPerformance_Final[[#This Row],[GOU REL]]+Table_PBS_SQL_DB2_PBSSQL_PBS_NDP_Tina_CG_QtrlyPerformance_Final[[#This Row],[EXT REL]]</f>
        <v>21600000</v>
      </c>
      <c r="AT1029" s="11">
        <f>Table_PBS_SQL_DB2_PBSSQL_PBS_NDP_Tina_CG_QtrlyPerformance_Final[[#This Row],[GOU EXP]]+Table_PBS_SQL_DB2_PBSSQL_PBS_NDP_Tina_CG_QtrlyPerformance_Final[[#This Row],[EXT EXP]]</f>
        <v>21600000</v>
      </c>
      <c r="AU1029" s="11" t="str">
        <f>IF(Table_PBS_SQL_DB2_PBSSQL_PBS_NDP_Tina_CG_QtrlyPerformance_Final[[#This Row],[Item_Code]]&gt;"300000", "Capital", "Recurrent")</f>
        <v>Recurrent</v>
      </c>
    </row>
    <row r="1030" spans="1:47" x14ac:dyDescent="0.25">
      <c r="A1030" t="s">
        <v>49</v>
      </c>
      <c r="B1030" t="s">
        <v>1400</v>
      </c>
      <c r="C1030" t="s">
        <v>119</v>
      </c>
      <c r="D1030" t="s">
        <v>885</v>
      </c>
      <c r="E1030" t="s">
        <v>87</v>
      </c>
      <c r="F1030" t="s">
        <v>1157</v>
      </c>
      <c r="G1030" t="s">
        <v>75</v>
      </c>
      <c r="H1030" t="s">
        <v>1414</v>
      </c>
      <c r="I1030" t="s">
        <v>507</v>
      </c>
      <c r="J1030" t="s">
        <v>1457</v>
      </c>
      <c r="K1030" t="s">
        <v>143</v>
      </c>
      <c r="L1030" t="s">
        <v>1458</v>
      </c>
      <c r="M1030" t="s">
        <v>1453</v>
      </c>
      <c r="N1030" t="s">
        <v>1454</v>
      </c>
      <c r="O1030" t="s">
        <v>1124</v>
      </c>
      <c r="P1030" t="s">
        <v>1125</v>
      </c>
      <c r="Q1030" s="11">
        <v>0</v>
      </c>
      <c r="R1030" s="11">
        <v>0</v>
      </c>
      <c r="S1030" s="11">
        <v>0</v>
      </c>
      <c r="T1030" s="11">
        <v>0</v>
      </c>
      <c r="U1030" s="11">
        <v>22000000</v>
      </c>
      <c r="V1030" s="11">
        <v>0</v>
      </c>
      <c r="W1030" s="11">
        <v>22000000</v>
      </c>
      <c r="X1030" s="11">
        <v>0</v>
      </c>
      <c r="Y1030" s="11">
        <v>0</v>
      </c>
      <c r="Z1030" s="11">
        <v>0</v>
      </c>
      <c r="AA1030" s="11">
        <v>0</v>
      </c>
      <c r="AB1030" s="11">
        <v>0</v>
      </c>
      <c r="AC1030" s="11">
        <v>5500000</v>
      </c>
      <c r="AD1030" s="11">
        <v>5500000</v>
      </c>
      <c r="AE1030" s="11">
        <v>0</v>
      </c>
      <c r="AF1030" s="11">
        <v>0</v>
      </c>
      <c r="AG1030" s="11">
        <v>5500000</v>
      </c>
      <c r="AH1030" s="11">
        <v>5500000</v>
      </c>
      <c r="AI1030" s="11">
        <v>0</v>
      </c>
      <c r="AJ1030" s="11">
        <v>0</v>
      </c>
      <c r="AK1030" s="11">
        <v>11000000</v>
      </c>
      <c r="AL1030" s="11">
        <v>11000000</v>
      </c>
      <c r="AM1030" s="11">
        <v>0</v>
      </c>
      <c r="AN1030" s="11">
        <v>0</v>
      </c>
      <c r="AO10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22000000</v>
      </c>
      <c r="AP10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22000000</v>
      </c>
      <c r="AR10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30" s="11">
        <f>Table_PBS_SQL_DB2_PBSSQL_PBS_NDP_Tina_CG_QtrlyPerformance_Final[[#This Row],[GOU REL]]+Table_PBS_SQL_DB2_PBSSQL_PBS_NDP_Tina_CG_QtrlyPerformance_Final[[#This Row],[EXT REL]]</f>
        <v>22000000</v>
      </c>
      <c r="AT1030" s="11">
        <f>Table_PBS_SQL_DB2_PBSSQL_PBS_NDP_Tina_CG_QtrlyPerformance_Final[[#This Row],[GOU EXP]]+Table_PBS_SQL_DB2_PBSSQL_PBS_NDP_Tina_CG_QtrlyPerformance_Final[[#This Row],[EXT EXP]]</f>
        <v>22000000</v>
      </c>
      <c r="AU1030" s="11" t="str">
        <f>IF(Table_PBS_SQL_DB2_PBSSQL_PBS_NDP_Tina_CG_QtrlyPerformance_Final[[#This Row],[Item_Code]]&gt;"300000", "Capital", "Recurrent")</f>
        <v>Recurrent</v>
      </c>
    </row>
    <row r="1031" spans="1:47" x14ac:dyDescent="0.25">
      <c r="A1031" t="s">
        <v>49</v>
      </c>
      <c r="B1031" t="s">
        <v>1400</v>
      </c>
      <c r="C1031" t="s">
        <v>293</v>
      </c>
      <c r="D1031" t="s">
        <v>1206</v>
      </c>
      <c r="E1031" t="s">
        <v>75</v>
      </c>
      <c r="F1031" t="s">
        <v>1228</v>
      </c>
      <c r="G1031" t="s">
        <v>87</v>
      </c>
      <c r="H1031" t="s">
        <v>1401</v>
      </c>
      <c r="I1031" t="s">
        <v>896</v>
      </c>
      <c r="J1031" t="s">
        <v>897</v>
      </c>
      <c r="K1031" t="s">
        <v>1467</v>
      </c>
      <c r="L1031" t="s">
        <v>1468</v>
      </c>
      <c r="M1031" t="s">
        <v>866</v>
      </c>
      <c r="N1031" t="s">
        <v>867</v>
      </c>
      <c r="O1031" t="s">
        <v>1085</v>
      </c>
      <c r="P1031" t="s">
        <v>1086</v>
      </c>
      <c r="Q1031" s="11">
        <v>0</v>
      </c>
      <c r="R1031" s="11">
        <v>0</v>
      </c>
      <c r="S1031" s="11">
        <v>0</v>
      </c>
      <c r="T1031" s="11">
        <v>0</v>
      </c>
      <c r="U1031" s="11">
        <v>0</v>
      </c>
      <c r="V1031" s="11">
        <v>0</v>
      </c>
      <c r="W1031" s="11">
        <v>0</v>
      </c>
      <c r="X1031" s="11">
        <v>0</v>
      </c>
      <c r="Y1031" s="11">
        <v>0</v>
      </c>
      <c r="Z1031" s="11">
        <v>0</v>
      </c>
      <c r="AA1031" s="11">
        <v>3836245349.1146235</v>
      </c>
      <c r="AB1031" s="11">
        <v>3836245349.1146235</v>
      </c>
      <c r="AC1031" s="11">
        <v>0</v>
      </c>
      <c r="AD1031" s="11">
        <v>0</v>
      </c>
      <c r="AE1031" s="11">
        <v>1200000000</v>
      </c>
      <c r="AF1031" s="11">
        <v>1200000000</v>
      </c>
      <c r="AG1031" s="11">
        <v>0</v>
      </c>
      <c r="AH1031" s="11">
        <v>0</v>
      </c>
      <c r="AI1031" s="11">
        <v>400000000</v>
      </c>
      <c r="AJ1031" s="11">
        <v>400000000</v>
      </c>
      <c r="AK1031" s="11">
        <v>0</v>
      </c>
      <c r="AL1031" s="11">
        <v>0</v>
      </c>
      <c r="AM1031" s="11">
        <v>0</v>
      </c>
      <c r="AN1031" s="11">
        <v>0</v>
      </c>
      <c r="AO10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5436245349.114624</v>
      </c>
      <c r="AQ10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5436245349.114624</v>
      </c>
      <c r="AS1031" s="11">
        <f>Table_PBS_SQL_DB2_PBSSQL_PBS_NDP_Tina_CG_QtrlyPerformance_Final[[#This Row],[GOU REL]]+Table_PBS_SQL_DB2_PBSSQL_PBS_NDP_Tina_CG_QtrlyPerformance_Final[[#This Row],[EXT REL]]</f>
        <v>5436245349.114624</v>
      </c>
      <c r="AT1031" s="11">
        <f>Table_PBS_SQL_DB2_PBSSQL_PBS_NDP_Tina_CG_QtrlyPerformance_Final[[#This Row],[GOU EXP]]+Table_PBS_SQL_DB2_PBSSQL_PBS_NDP_Tina_CG_QtrlyPerformance_Final[[#This Row],[EXT EXP]]</f>
        <v>5436245349.114624</v>
      </c>
      <c r="AU1031" s="11" t="str">
        <f>IF(Table_PBS_SQL_DB2_PBSSQL_PBS_NDP_Tina_CG_QtrlyPerformance_Final[[#This Row],[Item_Code]]&gt;"300000", "Capital", "Recurrent")</f>
        <v>Recurrent</v>
      </c>
    </row>
    <row r="1032" spans="1:47" x14ac:dyDescent="0.25">
      <c r="A1032" t="s">
        <v>49</v>
      </c>
      <c r="B1032" t="s">
        <v>1400</v>
      </c>
      <c r="C1032" t="s">
        <v>293</v>
      </c>
      <c r="D1032" t="s">
        <v>1206</v>
      </c>
      <c r="E1032" t="s">
        <v>75</v>
      </c>
      <c r="F1032" t="s">
        <v>1228</v>
      </c>
      <c r="G1032" t="s">
        <v>87</v>
      </c>
      <c r="H1032" t="s">
        <v>1401</v>
      </c>
      <c r="I1032" t="s">
        <v>896</v>
      </c>
      <c r="J1032" t="s">
        <v>897</v>
      </c>
      <c r="K1032" t="s">
        <v>1467</v>
      </c>
      <c r="L1032" t="s">
        <v>1468</v>
      </c>
      <c r="M1032" t="s">
        <v>866</v>
      </c>
      <c r="N1032" t="s">
        <v>867</v>
      </c>
      <c r="O1032" t="s">
        <v>1005</v>
      </c>
      <c r="P1032" t="s">
        <v>1006</v>
      </c>
      <c r="Q1032" s="11">
        <v>0</v>
      </c>
      <c r="R1032" s="11">
        <v>0</v>
      </c>
      <c r="S1032" s="11">
        <v>0</v>
      </c>
      <c r="T1032" s="11">
        <v>0</v>
      </c>
      <c r="U1032" s="11">
        <v>0</v>
      </c>
      <c r="V1032" s="11">
        <v>0</v>
      </c>
      <c r="W1032" s="11">
        <v>0</v>
      </c>
      <c r="X1032" s="11">
        <v>0</v>
      </c>
      <c r="Y1032" s="11">
        <v>0</v>
      </c>
      <c r="Z1032" s="11">
        <v>0</v>
      </c>
      <c r="AA1032" s="11">
        <v>120000000</v>
      </c>
      <c r="AB1032" s="11">
        <v>120000000</v>
      </c>
      <c r="AC1032" s="11">
        <v>0</v>
      </c>
      <c r="AD1032" s="11">
        <v>0</v>
      </c>
      <c r="AE1032" s="11">
        <v>56750.25</v>
      </c>
      <c r="AF1032" s="11">
        <v>100000000</v>
      </c>
      <c r="AG1032" s="11">
        <v>0</v>
      </c>
      <c r="AH1032" s="11">
        <v>0</v>
      </c>
      <c r="AI1032" s="11">
        <v>100000000</v>
      </c>
      <c r="AJ1032" s="11">
        <v>100000000</v>
      </c>
      <c r="AK1032" s="11">
        <v>0</v>
      </c>
      <c r="AL1032" s="11">
        <v>0</v>
      </c>
      <c r="AM1032" s="11">
        <v>0</v>
      </c>
      <c r="AN1032" s="11">
        <v>0</v>
      </c>
      <c r="AO10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220056750.25</v>
      </c>
      <c r="AQ10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320000000</v>
      </c>
      <c r="AS1032" s="11">
        <f>Table_PBS_SQL_DB2_PBSSQL_PBS_NDP_Tina_CG_QtrlyPerformance_Final[[#This Row],[GOU REL]]+Table_PBS_SQL_DB2_PBSSQL_PBS_NDP_Tina_CG_QtrlyPerformance_Final[[#This Row],[EXT REL]]</f>
        <v>220056750.25</v>
      </c>
      <c r="AT1032" s="11">
        <f>Table_PBS_SQL_DB2_PBSSQL_PBS_NDP_Tina_CG_QtrlyPerformance_Final[[#This Row],[GOU EXP]]+Table_PBS_SQL_DB2_PBSSQL_PBS_NDP_Tina_CG_QtrlyPerformance_Final[[#This Row],[EXT EXP]]</f>
        <v>320000000</v>
      </c>
      <c r="AU1032" s="11" t="str">
        <f>IF(Table_PBS_SQL_DB2_PBSSQL_PBS_NDP_Tina_CG_QtrlyPerformance_Final[[#This Row],[Item_Code]]&gt;"300000", "Capital", "Recurrent")</f>
        <v>Recurrent</v>
      </c>
    </row>
    <row r="1033" spans="1:47" x14ac:dyDescent="0.25">
      <c r="A1033" t="s">
        <v>49</v>
      </c>
      <c r="B1033" t="s">
        <v>1400</v>
      </c>
      <c r="C1033" t="s">
        <v>293</v>
      </c>
      <c r="D1033" t="s">
        <v>1206</v>
      </c>
      <c r="E1033" t="s">
        <v>75</v>
      </c>
      <c r="F1033" t="s">
        <v>1228</v>
      </c>
      <c r="G1033" t="s">
        <v>87</v>
      </c>
      <c r="H1033" t="s">
        <v>1401</v>
      </c>
      <c r="I1033" t="s">
        <v>896</v>
      </c>
      <c r="J1033" t="s">
        <v>897</v>
      </c>
      <c r="K1033" t="s">
        <v>1437</v>
      </c>
      <c r="L1033" t="s">
        <v>1438</v>
      </c>
      <c r="M1033" t="s">
        <v>866</v>
      </c>
      <c r="N1033" t="s">
        <v>867</v>
      </c>
      <c r="O1033" t="s">
        <v>1016</v>
      </c>
      <c r="P1033" t="s">
        <v>1017</v>
      </c>
      <c r="Q1033" s="11">
        <v>0</v>
      </c>
      <c r="R1033" s="11">
        <v>0</v>
      </c>
      <c r="S1033" s="11">
        <v>0</v>
      </c>
      <c r="T1033" s="11">
        <v>0</v>
      </c>
      <c r="U1033" s="11">
        <v>0</v>
      </c>
      <c r="V1033" s="11">
        <v>0</v>
      </c>
      <c r="W1033" s="11">
        <v>0</v>
      </c>
      <c r="X1033" s="11">
        <v>0</v>
      </c>
      <c r="Y1033" s="11">
        <v>0</v>
      </c>
      <c r="Z1033" s="11">
        <v>0</v>
      </c>
      <c r="AA1033" s="11">
        <v>5496318</v>
      </c>
      <c r="AB1033" s="11">
        <v>0</v>
      </c>
      <c r="AC1033" s="11">
        <v>0</v>
      </c>
      <c r="AD1033" s="11">
        <v>0</v>
      </c>
      <c r="AE1033" s="11">
        <v>3550000</v>
      </c>
      <c r="AF1033" s="11">
        <v>1794915</v>
      </c>
      <c r="AG1033" s="11">
        <v>0</v>
      </c>
      <c r="AH1033" s="11">
        <v>0</v>
      </c>
      <c r="AI1033" s="11">
        <v>0</v>
      </c>
      <c r="AJ1033" s="11">
        <v>0</v>
      </c>
      <c r="AK1033" s="11">
        <v>0</v>
      </c>
      <c r="AL1033" s="11">
        <v>0</v>
      </c>
      <c r="AM1033" s="11">
        <v>0</v>
      </c>
      <c r="AN1033" s="11">
        <v>0</v>
      </c>
      <c r="AO10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9046318</v>
      </c>
      <c r="AQ10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1794915</v>
      </c>
      <c r="AS1033" s="11">
        <f>Table_PBS_SQL_DB2_PBSSQL_PBS_NDP_Tina_CG_QtrlyPerformance_Final[[#This Row],[GOU REL]]+Table_PBS_SQL_DB2_PBSSQL_PBS_NDP_Tina_CG_QtrlyPerformance_Final[[#This Row],[EXT REL]]</f>
        <v>9046318</v>
      </c>
      <c r="AT1033" s="11">
        <f>Table_PBS_SQL_DB2_PBSSQL_PBS_NDP_Tina_CG_QtrlyPerformance_Final[[#This Row],[GOU EXP]]+Table_PBS_SQL_DB2_PBSSQL_PBS_NDP_Tina_CG_QtrlyPerformance_Final[[#This Row],[EXT EXP]]</f>
        <v>1794915</v>
      </c>
      <c r="AU1033" s="11" t="str">
        <f>IF(Table_PBS_SQL_DB2_PBSSQL_PBS_NDP_Tina_CG_QtrlyPerformance_Final[[#This Row],[Item_Code]]&gt;"300000", "Capital", "Recurrent")</f>
        <v>Recurrent</v>
      </c>
    </row>
    <row r="1034" spans="1:47" x14ac:dyDescent="0.25">
      <c r="A1034" t="s">
        <v>49</v>
      </c>
      <c r="B1034" t="s">
        <v>1400</v>
      </c>
      <c r="C1034" t="s">
        <v>293</v>
      </c>
      <c r="D1034" t="s">
        <v>1206</v>
      </c>
      <c r="E1034" t="s">
        <v>75</v>
      </c>
      <c r="F1034" t="s">
        <v>1228</v>
      </c>
      <c r="G1034" t="s">
        <v>87</v>
      </c>
      <c r="H1034" t="s">
        <v>1401</v>
      </c>
      <c r="I1034" t="s">
        <v>896</v>
      </c>
      <c r="J1034" t="s">
        <v>897</v>
      </c>
      <c r="K1034" t="s">
        <v>1437</v>
      </c>
      <c r="L1034" t="s">
        <v>1438</v>
      </c>
      <c r="M1034" t="s">
        <v>866</v>
      </c>
      <c r="N1034" t="s">
        <v>867</v>
      </c>
      <c r="O1034" t="s">
        <v>1083</v>
      </c>
      <c r="P1034" t="s">
        <v>1084</v>
      </c>
      <c r="Q1034" s="11">
        <v>0</v>
      </c>
      <c r="R1034" s="11">
        <v>0</v>
      </c>
      <c r="S1034" s="11">
        <v>0</v>
      </c>
      <c r="T1034" s="11">
        <v>0</v>
      </c>
      <c r="U1034" s="11">
        <v>0</v>
      </c>
      <c r="V1034" s="11">
        <v>0</v>
      </c>
      <c r="W1034" s="11">
        <v>0</v>
      </c>
      <c r="X1034" s="11">
        <v>0</v>
      </c>
      <c r="Y1034" s="11">
        <v>0</v>
      </c>
      <c r="Z1034" s="11">
        <v>0</v>
      </c>
      <c r="AA1034" s="11">
        <v>2991708693</v>
      </c>
      <c r="AB1034" s="11">
        <v>890349825</v>
      </c>
      <c r="AC1034" s="11">
        <v>0</v>
      </c>
      <c r="AD1034" s="11">
        <v>0</v>
      </c>
      <c r="AE1034" s="11">
        <v>1932305975</v>
      </c>
      <c r="AF1034" s="11">
        <v>1664942218</v>
      </c>
      <c r="AG1034" s="11">
        <v>0</v>
      </c>
      <c r="AH1034" s="11">
        <v>0</v>
      </c>
      <c r="AI1034" s="11">
        <v>0</v>
      </c>
      <c r="AJ1034" s="11">
        <v>0</v>
      </c>
      <c r="AK1034" s="11">
        <v>0</v>
      </c>
      <c r="AL1034" s="11">
        <v>0</v>
      </c>
      <c r="AM1034" s="11">
        <v>0</v>
      </c>
      <c r="AN1034" s="11">
        <v>0</v>
      </c>
      <c r="AO10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4924014668</v>
      </c>
      <c r="AQ10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2555292043</v>
      </c>
      <c r="AS1034" s="11">
        <f>Table_PBS_SQL_DB2_PBSSQL_PBS_NDP_Tina_CG_QtrlyPerformance_Final[[#This Row],[GOU REL]]+Table_PBS_SQL_DB2_PBSSQL_PBS_NDP_Tina_CG_QtrlyPerformance_Final[[#This Row],[EXT REL]]</f>
        <v>4924014668</v>
      </c>
      <c r="AT1034" s="11">
        <f>Table_PBS_SQL_DB2_PBSSQL_PBS_NDP_Tina_CG_QtrlyPerformance_Final[[#This Row],[GOU EXP]]+Table_PBS_SQL_DB2_PBSSQL_PBS_NDP_Tina_CG_QtrlyPerformance_Final[[#This Row],[EXT EXP]]</f>
        <v>2555292043</v>
      </c>
      <c r="AU1034" s="11" t="str">
        <f>IF(Table_PBS_SQL_DB2_PBSSQL_PBS_NDP_Tina_CG_QtrlyPerformance_Final[[#This Row],[Item_Code]]&gt;"300000", "Capital", "Recurrent")</f>
        <v>Recurrent</v>
      </c>
    </row>
    <row r="1035" spans="1:47" x14ac:dyDescent="0.25">
      <c r="A1035" t="s">
        <v>49</v>
      </c>
      <c r="B1035" t="s">
        <v>1400</v>
      </c>
      <c r="C1035" t="s">
        <v>293</v>
      </c>
      <c r="D1035" t="s">
        <v>1206</v>
      </c>
      <c r="E1035" t="s">
        <v>75</v>
      </c>
      <c r="F1035" t="s">
        <v>1228</v>
      </c>
      <c r="G1035" t="s">
        <v>87</v>
      </c>
      <c r="H1035" t="s">
        <v>1401</v>
      </c>
      <c r="I1035" t="s">
        <v>896</v>
      </c>
      <c r="J1035" t="s">
        <v>897</v>
      </c>
      <c r="K1035" t="s">
        <v>1437</v>
      </c>
      <c r="L1035" t="s">
        <v>1438</v>
      </c>
      <c r="M1035" t="s">
        <v>866</v>
      </c>
      <c r="N1035" t="s">
        <v>867</v>
      </c>
      <c r="O1035" t="s">
        <v>1005</v>
      </c>
      <c r="P1035" t="s">
        <v>1006</v>
      </c>
      <c r="Q1035" s="11">
        <v>0</v>
      </c>
      <c r="R1035" s="11">
        <v>0</v>
      </c>
      <c r="S1035" s="11">
        <v>0</v>
      </c>
      <c r="T1035" s="11">
        <v>0</v>
      </c>
      <c r="U1035" s="11">
        <v>0</v>
      </c>
      <c r="V1035" s="11">
        <v>0</v>
      </c>
      <c r="W1035" s="11">
        <v>0</v>
      </c>
      <c r="X1035" s="11">
        <v>0</v>
      </c>
      <c r="Y1035" s="11">
        <v>0</v>
      </c>
      <c r="Z1035" s="11">
        <v>0</v>
      </c>
      <c r="AA1035" s="11">
        <v>30414024</v>
      </c>
      <c r="AB1035" s="11">
        <v>235728300</v>
      </c>
      <c r="AC1035" s="11">
        <v>0</v>
      </c>
      <c r="AD1035" s="11">
        <v>0</v>
      </c>
      <c r="AE1035" s="11">
        <v>0</v>
      </c>
      <c r="AF1035" s="11">
        <v>0</v>
      </c>
      <c r="AG1035" s="11">
        <v>0</v>
      </c>
      <c r="AH1035" s="11">
        <v>0</v>
      </c>
      <c r="AI1035" s="11">
        <v>0</v>
      </c>
      <c r="AJ1035" s="11">
        <v>0</v>
      </c>
      <c r="AK1035" s="11">
        <v>0</v>
      </c>
      <c r="AL1035" s="11">
        <v>0</v>
      </c>
      <c r="AM1035" s="11">
        <v>0</v>
      </c>
      <c r="AN1035" s="11">
        <v>0</v>
      </c>
      <c r="AO10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30414024</v>
      </c>
      <c r="AQ10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235728300</v>
      </c>
      <c r="AS1035" s="11">
        <f>Table_PBS_SQL_DB2_PBSSQL_PBS_NDP_Tina_CG_QtrlyPerformance_Final[[#This Row],[GOU REL]]+Table_PBS_SQL_DB2_PBSSQL_PBS_NDP_Tina_CG_QtrlyPerformance_Final[[#This Row],[EXT REL]]</f>
        <v>30414024</v>
      </c>
      <c r="AT1035" s="11">
        <f>Table_PBS_SQL_DB2_PBSSQL_PBS_NDP_Tina_CG_QtrlyPerformance_Final[[#This Row],[GOU EXP]]+Table_PBS_SQL_DB2_PBSSQL_PBS_NDP_Tina_CG_QtrlyPerformance_Final[[#This Row],[EXT EXP]]</f>
        <v>235728300</v>
      </c>
      <c r="AU1035" s="11" t="str">
        <f>IF(Table_PBS_SQL_DB2_PBSSQL_PBS_NDP_Tina_CG_QtrlyPerformance_Final[[#This Row],[Item_Code]]&gt;"300000", "Capital", "Recurrent")</f>
        <v>Recurrent</v>
      </c>
    </row>
    <row r="1036" spans="1:47" x14ac:dyDescent="0.25">
      <c r="A1036" t="s">
        <v>49</v>
      </c>
      <c r="B1036" t="s">
        <v>1400</v>
      </c>
      <c r="C1036" t="s">
        <v>293</v>
      </c>
      <c r="D1036" t="s">
        <v>1206</v>
      </c>
      <c r="E1036" t="s">
        <v>75</v>
      </c>
      <c r="F1036" t="s">
        <v>1228</v>
      </c>
      <c r="G1036" t="s">
        <v>87</v>
      </c>
      <c r="H1036" t="s">
        <v>1401</v>
      </c>
      <c r="I1036" t="s">
        <v>896</v>
      </c>
      <c r="J1036" t="s">
        <v>897</v>
      </c>
      <c r="K1036" t="s">
        <v>1437</v>
      </c>
      <c r="L1036" t="s">
        <v>1438</v>
      </c>
      <c r="M1036" t="s">
        <v>1044</v>
      </c>
      <c r="N1036" t="s">
        <v>1045</v>
      </c>
      <c r="O1036" t="s">
        <v>1052</v>
      </c>
      <c r="P1036" t="s">
        <v>1053</v>
      </c>
      <c r="Q1036" s="11">
        <v>0</v>
      </c>
      <c r="R1036" s="11">
        <v>0</v>
      </c>
      <c r="S1036" s="11">
        <v>0</v>
      </c>
      <c r="T1036" s="11">
        <v>0</v>
      </c>
      <c r="U1036" s="11">
        <v>0</v>
      </c>
      <c r="V1036" s="11">
        <v>0</v>
      </c>
      <c r="W1036" s="11">
        <v>0</v>
      </c>
      <c r="X1036" s="11">
        <v>0</v>
      </c>
      <c r="Y1036" s="11">
        <v>0</v>
      </c>
      <c r="Z1036" s="11">
        <v>0</v>
      </c>
      <c r="AA1036" s="11">
        <v>37739623812</v>
      </c>
      <c r="AB1036" s="11">
        <v>0</v>
      </c>
      <c r="AC1036" s="11">
        <v>0</v>
      </c>
      <c r="AD1036" s="11">
        <v>0</v>
      </c>
      <c r="AE1036" s="11">
        <v>0</v>
      </c>
      <c r="AF1036" s="11">
        <v>0</v>
      </c>
      <c r="AG1036" s="11">
        <v>0</v>
      </c>
      <c r="AH1036" s="11">
        <v>0</v>
      </c>
      <c r="AI1036" s="11">
        <v>0</v>
      </c>
      <c r="AJ1036" s="11">
        <v>0</v>
      </c>
      <c r="AK1036" s="11">
        <v>0</v>
      </c>
      <c r="AL1036" s="11">
        <v>0</v>
      </c>
      <c r="AM1036" s="11">
        <v>0</v>
      </c>
      <c r="AN1036" s="11">
        <v>0</v>
      </c>
      <c r="AO10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37739623812</v>
      </c>
      <c r="AQ10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36" s="11">
        <f>Table_PBS_SQL_DB2_PBSSQL_PBS_NDP_Tina_CG_QtrlyPerformance_Final[[#This Row],[GOU REL]]+Table_PBS_SQL_DB2_PBSSQL_PBS_NDP_Tina_CG_QtrlyPerformance_Final[[#This Row],[EXT REL]]</f>
        <v>37739623812</v>
      </c>
      <c r="AT1036" s="11">
        <f>Table_PBS_SQL_DB2_PBSSQL_PBS_NDP_Tina_CG_QtrlyPerformance_Final[[#This Row],[GOU EXP]]+Table_PBS_SQL_DB2_PBSSQL_PBS_NDP_Tina_CG_QtrlyPerformance_Final[[#This Row],[EXT EXP]]</f>
        <v>0</v>
      </c>
      <c r="AU1036" s="11" t="str">
        <f>IF(Table_PBS_SQL_DB2_PBSSQL_PBS_NDP_Tina_CG_QtrlyPerformance_Final[[#This Row],[Item_Code]]&gt;"300000", "Capital", "Recurrent")</f>
        <v>Capital</v>
      </c>
    </row>
    <row r="1037" spans="1:47" x14ac:dyDescent="0.25">
      <c r="A1037" t="s">
        <v>49</v>
      </c>
      <c r="B1037" t="s">
        <v>1400</v>
      </c>
      <c r="C1037" t="s">
        <v>293</v>
      </c>
      <c r="D1037" t="s">
        <v>1206</v>
      </c>
      <c r="E1037" t="s">
        <v>75</v>
      </c>
      <c r="F1037" t="s">
        <v>1228</v>
      </c>
      <c r="G1037" t="s">
        <v>87</v>
      </c>
      <c r="H1037" t="s">
        <v>1401</v>
      </c>
      <c r="I1037" t="s">
        <v>896</v>
      </c>
      <c r="J1037" t="s">
        <v>897</v>
      </c>
      <c r="K1037" t="s">
        <v>1977</v>
      </c>
      <c r="L1037" t="s">
        <v>1978</v>
      </c>
      <c r="M1037" t="s">
        <v>1044</v>
      </c>
      <c r="N1037" t="s">
        <v>1045</v>
      </c>
      <c r="O1037" t="s">
        <v>1465</v>
      </c>
      <c r="P1037" t="s">
        <v>1466</v>
      </c>
      <c r="Q1037" s="11">
        <v>0</v>
      </c>
      <c r="R1037" s="11">
        <v>0</v>
      </c>
      <c r="S1037" s="11">
        <v>0</v>
      </c>
      <c r="T1037" s="11">
        <v>0</v>
      </c>
      <c r="U1037" s="11">
        <v>0</v>
      </c>
      <c r="V1037" s="11">
        <v>0</v>
      </c>
      <c r="W1037" s="11">
        <v>0</v>
      </c>
      <c r="X1037" s="11">
        <v>0</v>
      </c>
      <c r="Y1037" s="11">
        <v>0</v>
      </c>
      <c r="Z1037" s="11">
        <v>0</v>
      </c>
      <c r="AA1037" s="11">
        <v>1686936419.1825635</v>
      </c>
      <c r="AB1037" s="11">
        <v>1686936419.1825635</v>
      </c>
      <c r="AC1037" s="11">
        <v>0</v>
      </c>
      <c r="AD1037" s="11">
        <v>0</v>
      </c>
      <c r="AE1037" s="11">
        <v>115765733764</v>
      </c>
      <c r="AF1037" s="11">
        <v>74519745538.295563</v>
      </c>
      <c r="AG1037" s="11">
        <v>0</v>
      </c>
      <c r="AH1037" s="11">
        <v>0</v>
      </c>
      <c r="AI1037" s="11">
        <v>0</v>
      </c>
      <c r="AJ1037" s="11">
        <v>0</v>
      </c>
      <c r="AK1037" s="11">
        <v>0</v>
      </c>
      <c r="AL1037" s="11">
        <v>0</v>
      </c>
      <c r="AM1037" s="11">
        <v>0</v>
      </c>
      <c r="AN1037" s="11">
        <v>0</v>
      </c>
      <c r="AO10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117452670183.18256</v>
      </c>
      <c r="AQ10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76206681957.478119</v>
      </c>
      <c r="AS1037" s="11">
        <f>Table_PBS_SQL_DB2_PBSSQL_PBS_NDP_Tina_CG_QtrlyPerformance_Final[[#This Row],[GOU REL]]+Table_PBS_SQL_DB2_PBSSQL_PBS_NDP_Tina_CG_QtrlyPerformance_Final[[#This Row],[EXT REL]]</f>
        <v>117452670183.18256</v>
      </c>
      <c r="AT1037" s="11">
        <f>Table_PBS_SQL_DB2_PBSSQL_PBS_NDP_Tina_CG_QtrlyPerformance_Final[[#This Row],[GOU EXP]]+Table_PBS_SQL_DB2_PBSSQL_PBS_NDP_Tina_CG_QtrlyPerformance_Final[[#This Row],[EXT EXP]]</f>
        <v>76206681957.478119</v>
      </c>
      <c r="AU1037" s="11" t="str">
        <f>IF(Table_PBS_SQL_DB2_PBSSQL_PBS_NDP_Tina_CG_QtrlyPerformance_Final[[#This Row],[Item_Code]]&gt;"300000", "Capital", "Recurrent")</f>
        <v>Capital</v>
      </c>
    </row>
    <row r="1038" spans="1:47" x14ac:dyDescent="0.25">
      <c r="A1038" t="s">
        <v>49</v>
      </c>
      <c r="B1038" t="s">
        <v>1400</v>
      </c>
      <c r="C1038" t="s">
        <v>293</v>
      </c>
      <c r="D1038" t="s">
        <v>1206</v>
      </c>
      <c r="E1038" t="s">
        <v>75</v>
      </c>
      <c r="F1038" t="s">
        <v>1228</v>
      </c>
      <c r="G1038" t="s">
        <v>87</v>
      </c>
      <c r="H1038" t="s">
        <v>1401</v>
      </c>
      <c r="I1038" t="s">
        <v>896</v>
      </c>
      <c r="J1038" t="s">
        <v>897</v>
      </c>
      <c r="K1038" t="s">
        <v>131</v>
      </c>
      <c r="L1038" t="s">
        <v>1469</v>
      </c>
      <c r="M1038" t="s">
        <v>866</v>
      </c>
      <c r="N1038" t="s">
        <v>867</v>
      </c>
      <c r="O1038" t="s">
        <v>1076</v>
      </c>
      <c r="P1038" t="s">
        <v>1077</v>
      </c>
      <c r="Q1038" s="11">
        <v>0</v>
      </c>
      <c r="R1038" s="11">
        <v>0</v>
      </c>
      <c r="S1038" s="11">
        <v>0</v>
      </c>
      <c r="T1038" s="11">
        <v>0</v>
      </c>
      <c r="U1038" s="11">
        <v>0</v>
      </c>
      <c r="V1038" s="11">
        <v>0</v>
      </c>
      <c r="W1038" s="11">
        <v>0</v>
      </c>
      <c r="X1038" s="11">
        <v>0</v>
      </c>
      <c r="Y1038" s="11">
        <v>0</v>
      </c>
      <c r="Z1038" s="11">
        <v>0</v>
      </c>
      <c r="AA1038" s="11">
        <v>294250000</v>
      </c>
      <c r="AB1038" s="11">
        <v>294250</v>
      </c>
      <c r="AC1038" s="11">
        <v>0</v>
      </c>
      <c r="AD1038" s="11">
        <v>0</v>
      </c>
      <c r="AE1038" s="11">
        <v>0</v>
      </c>
      <c r="AF1038" s="11">
        <v>453150</v>
      </c>
      <c r="AG1038" s="11">
        <v>0</v>
      </c>
      <c r="AH1038" s="11">
        <v>0</v>
      </c>
      <c r="AI1038" s="11">
        <v>0</v>
      </c>
      <c r="AJ1038" s="11">
        <v>315190</v>
      </c>
      <c r="AK1038" s="11">
        <v>0</v>
      </c>
      <c r="AL1038" s="11">
        <v>0</v>
      </c>
      <c r="AM1038" s="11">
        <v>0</v>
      </c>
      <c r="AN1038" s="11">
        <v>0</v>
      </c>
      <c r="AO10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294250000</v>
      </c>
      <c r="AQ10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1062590</v>
      </c>
      <c r="AS1038" s="11">
        <f>Table_PBS_SQL_DB2_PBSSQL_PBS_NDP_Tina_CG_QtrlyPerformance_Final[[#This Row],[GOU REL]]+Table_PBS_SQL_DB2_PBSSQL_PBS_NDP_Tina_CG_QtrlyPerformance_Final[[#This Row],[EXT REL]]</f>
        <v>294250000</v>
      </c>
      <c r="AT1038" s="11">
        <f>Table_PBS_SQL_DB2_PBSSQL_PBS_NDP_Tina_CG_QtrlyPerformance_Final[[#This Row],[GOU EXP]]+Table_PBS_SQL_DB2_PBSSQL_PBS_NDP_Tina_CG_QtrlyPerformance_Final[[#This Row],[EXT EXP]]</f>
        <v>1062590</v>
      </c>
      <c r="AU1038" s="11" t="str">
        <f>IF(Table_PBS_SQL_DB2_PBSSQL_PBS_NDP_Tina_CG_QtrlyPerformance_Final[[#This Row],[Item_Code]]&gt;"300000", "Capital", "Recurrent")</f>
        <v>Recurrent</v>
      </c>
    </row>
    <row r="1039" spans="1:47" x14ac:dyDescent="0.25">
      <c r="A1039" t="s">
        <v>49</v>
      </c>
      <c r="B1039" t="s">
        <v>1400</v>
      </c>
      <c r="C1039" t="s">
        <v>293</v>
      </c>
      <c r="D1039" t="s">
        <v>1206</v>
      </c>
      <c r="E1039" t="s">
        <v>75</v>
      </c>
      <c r="F1039" t="s">
        <v>1228</v>
      </c>
      <c r="G1039" t="s">
        <v>87</v>
      </c>
      <c r="H1039" t="s">
        <v>1401</v>
      </c>
      <c r="I1039" t="s">
        <v>896</v>
      </c>
      <c r="J1039" t="s">
        <v>897</v>
      </c>
      <c r="K1039" t="s">
        <v>145</v>
      </c>
      <c r="L1039" t="s">
        <v>1413</v>
      </c>
      <c r="M1039" t="s">
        <v>1044</v>
      </c>
      <c r="N1039" t="s">
        <v>1045</v>
      </c>
      <c r="O1039" t="s">
        <v>1052</v>
      </c>
      <c r="P1039" t="s">
        <v>1053</v>
      </c>
      <c r="Q1039" s="11">
        <v>0</v>
      </c>
      <c r="R1039" s="11">
        <v>0</v>
      </c>
      <c r="S1039" s="11">
        <v>0</v>
      </c>
      <c r="T1039" s="11">
        <v>0</v>
      </c>
      <c r="U1039" s="11">
        <v>0</v>
      </c>
      <c r="V1039" s="11">
        <v>0</v>
      </c>
      <c r="W1039" s="11">
        <v>0</v>
      </c>
      <c r="X1039" s="11">
        <v>0</v>
      </c>
      <c r="Y1039" s="11">
        <v>0</v>
      </c>
      <c r="Z1039" s="11">
        <v>0</v>
      </c>
      <c r="AA1039" s="11">
        <v>4903784226.4886999</v>
      </c>
      <c r="AB1039" s="11">
        <v>4903784226.4886999</v>
      </c>
      <c r="AC1039" s="11">
        <v>0</v>
      </c>
      <c r="AD1039" s="11">
        <v>0</v>
      </c>
      <c r="AE1039" s="11">
        <v>0</v>
      </c>
      <c r="AF1039" s="11">
        <v>0</v>
      </c>
      <c r="AG1039" s="11">
        <v>0</v>
      </c>
      <c r="AH1039" s="11">
        <v>0</v>
      </c>
      <c r="AI1039" s="11">
        <v>0</v>
      </c>
      <c r="AJ1039" s="11">
        <v>0</v>
      </c>
      <c r="AK1039" s="11">
        <v>0</v>
      </c>
      <c r="AL1039" s="11">
        <v>0</v>
      </c>
      <c r="AM1039" s="11">
        <v>0</v>
      </c>
      <c r="AN1039" s="11">
        <v>0</v>
      </c>
      <c r="AO10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4903784226.4886999</v>
      </c>
      <c r="AQ10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4903784226.4886999</v>
      </c>
      <c r="AS1039" s="11">
        <f>Table_PBS_SQL_DB2_PBSSQL_PBS_NDP_Tina_CG_QtrlyPerformance_Final[[#This Row],[GOU REL]]+Table_PBS_SQL_DB2_PBSSQL_PBS_NDP_Tina_CG_QtrlyPerformance_Final[[#This Row],[EXT REL]]</f>
        <v>4903784226.4886999</v>
      </c>
      <c r="AT1039" s="11">
        <f>Table_PBS_SQL_DB2_PBSSQL_PBS_NDP_Tina_CG_QtrlyPerformance_Final[[#This Row],[GOU EXP]]+Table_PBS_SQL_DB2_PBSSQL_PBS_NDP_Tina_CG_QtrlyPerformance_Final[[#This Row],[EXT EXP]]</f>
        <v>4903784226.4886999</v>
      </c>
      <c r="AU1039" s="11" t="str">
        <f>IF(Table_PBS_SQL_DB2_PBSSQL_PBS_NDP_Tina_CG_QtrlyPerformance_Final[[#This Row],[Item_Code]]&gt;"300000", "Capital", "Recurrent")</f>
        <v>Capital</v>
      </c>
    </row>
    <row r="1040" spans="1:47" x14ac:dyDescent="0.25">
      <c r="A1040" t="s">
        <v>49</v>
      </c>
      <c r="B1040" t="s">
        <v>1400</v>
      </c>
      <c r="C1040" t="s">
        <v>293</v>
      </c>
      <c r="D1040" t="s">
        <v>1206</v>
      </c>
      <c r="E1040" t="s">
        <v>75</v>
      </c>
      <c r="F1040" t="s">
        <v>1228</v>
      </c>
      <c r="G1040" t="s">
        <v>87</v>
      </c>
      <c r="H1040" t="s">
        <v>1401</v>
      </c>
      <c r="I1040" t="s">
        <v>493</v>
      </c>
      <c r="J1040" t="s">
        <v>1470</v>
      </c>
      <c r="K1040" t="s">
        <v>1471</v>
      </c>
      <c r="L1040" t="s">
        <v>1472</v>
      </c>
      <c r="M1040" t="s">
        <v>866</v>
      </c>
      <c r="N1040" t="s">
        <v>867</v>
      </c>
      <c r="O1040" t="s">
        <v>1028</v>
      </c>
      <c r="P1040" t="s">
        <v>1029</v>
      </c>
      <c r="Q1040" s="11">
        <v>0</v>
      </c>
      <c r="R1040" s="11">
        <v>0</v>
      </c>
      <c r="S1040" s="11">
        <v>0</v>
      </c>
      <c r="T1040" s="11">
        <v>0</v>
      </c>
      <c r="U1040" s="11">
        <v>230698067</v>
      </c>
      <c r="V1040" s="11">
        <v>0</v>
      </c>
      <c r="W1040" s="11">
        <v>230698067</v>
      </c>
      <c r="X1040" s="11">
        <v>0</v>
      </c>
      <c r="Y1040" s="11">
        <v>0</v>
      </c>
      <c r="Z1040" s="11">
        <v>0</v>
      </c>
      <c r="AA1040" s="11">
        <v>0</v>
      </c>
      <c r="AB1040" s="11">
        <v>0</v>
      </c>
      <c r="AC1040" s="11">
        <v>57674500</v>
      </c>
      <c r="AD1040" s="11">
        <v>57674500</v>
      </c>
      <c r="AE1040" s="11">
        <v>0</v>
      </c>
      <c r="AF1040" s="11">
        <v>0</v>
      </c>
      <c r="AG1040" s="11">
        <v>57674500</v>
      </c>
      <c r="AH1040" s="11">
        <v>56620000</v>
      </c>
      <c r="AI1040" s="11">
        <v>0</v>
      </c>
      <c r="AJ1040" s="11">
        <v>0</v>
      </c>
      <c r="AK1040" s="11">
        <v>0</v>
      </c>
      <c r="AL1040" s="11">
        <v>1054500</v>
      </c>
      <c r="AM1040" s="11">
        <v>0</v>
      </c>
      <c r="AN1040" s="11">
        <v>0</v>
      </c>
      <c r="AO10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115349000</v>
      </c>
      <c r="AP10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115349000</v>
      </c>
      <c r="AR10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0" s="11">
        <f>Table_PBS_SQL_DB2_PBSSQL_PBS_NDP_Tina_CG_QtrlyPerformance_Final[[#This Row],[GOU REL]]+Table_PBS_SQL_DB2_PBSSQL_PBS_NDP_Tina_CG_QtrlyPerformance_Final[[#This Row],[EXT REL]]</f>
        <v>115349000</v>
      </c>
      <c r="AT1040" s="11">
        <f>Table_PBS_SQL_DB2_PBSSQL_PBS_NDP_Tina_CG_QtrlyPerformance_Final[[#This Row],[GOU EXP]]+Table_PBS_SQL_DB2_PBSSQL_PBS_NDP_Tina_CG_QtrlyPerformance_Final[[#This Row],[EXT EXP]]</f>
        <v>115349000</v>
      </c>
      <c r="AU1040" s="11" t="str">
        <f>IF(Table_PBS_SQL_DB2_PBSSQL_PBS_NDP_Tina_CG_QtrlyPerformance_Final[[#This Row],[Item_Code]]&gt;"300000", "Capital", "Recurrent")</f>
        <v>Recurrent</v>
      </c>
    </row>
    <row r="1041" spans="1:47" x14ac:dyDescent="0.25">
      <c r="A1041" t="s">
        <v>49</v>
      </c>
      <c r="B1041" t="s">
        <v>1400</v>
      </c>
      <c r="C1041" t="s">
        <v>293</v>
      </c>
      <c r="D1041" t="s">
        <v>1206</v>
      </c>
      <c r="E1041" t="s">
        <v>75</v>
      </c>
      <c r="F1041" t="s">
        <v>1228</v>
      </c>
      <c r="G1041" t="s">
        <v>87</v>
      </c>
      <c r="H1041" t="s">
        <v>1401</v>
      </c>
      <c r="I1041" t="s">
        <v>493</v>
      </c>
      <c r="J1041" t="s">
        <v>1470</v>
      </c>
      <c r="K1041" t="s">
        <v>1471</v>
      </c>
      <c r="L1041" t="s">
        <v>1472</v>
      </c>
      <c r="M1041" t="s">
        <v>866</v>
      </c>
      <c r="N1041" t="s">
        <v>867</v>
      </c>
      <c r="O1041" t="s">
        <v>1002</v>
      </c>
      <c r="P1041" t="s">
        <v>1003</v>
      </c>
      <c r="Q1041" s="11">
        <v>0</v>
      </c>
      <c r="R1041" s="11">
        <v>0</v>
      </c>
      <c r="S1041" s="11">
        <v>0</v>
      </c>
      <c r="T1041" s="11">
        <v>0</v>
      </c>
      <c r="U1041" s="11">
        <v>80000000</v>
      </c>
      <c r="V1041" s="11">
        <v>0</v>
      </c>
      <c r="W1041" s="11">
        <v>80000000</v>
      </c>
      <c r="X1041" s="11">
        <v>0</v>
      </c>
      <c r="Y1041" s="11">
        <v>0</v>
      </c>
      <c r="Z1041" s="11">
        <v>0</v>
      </c>
      <c r="AA1041" s="11">
        <v>0</v>
      </c>
      <c r="AB1041" s="11">
        <v>0</v>
      </c>
      <c r="AC1041" s="11">
        <v>0</v>
      </c>
      <c r="AD1041" s="11">
        <v>0</v>
      </c>
      <c r="AE1041" s="11">
        <v>0</v>
      </c>
      <c r="AF1041" s="11">
        <v>0</v>
      </c>
      <c r="AG1041" s="11">
        <v>20000000</v>
      </c>
      <c r="AH1041" s="11">
        <v>20000000</v>
      </c>
      <c r="AI1041" s="11">
        <v>0</v>
      </c>
      <c r="AJ1041" s="11">
        <v>0</v>
      </c>
      <c r="AK1041" s="11">
        <v>0</v>
      </c>
      <c r="AL1041" s="11">
        <v>0</v>
      </c>
      <c r="AM1041" s="11">
        <v>0</v>
      </c>
      <c r="AN1041" s="11">
        <v>0</v>
      </c>
      <c r="AO10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0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0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1" s="11">
        <f>Table_PBS_SQL_DB2_PBSSQL_PBS_NDP_Tina_CG_QtrlyPerformance_Final[[#This Row],[GOU REL]]+Table_PBS_SQL_DB2_PBSSQL_PBS_NDP_Tina_CG_QtrlyPerformance_Final[[#This Row],[EXT REL]]</f>
        <v>20000000</v>
      </c>
      <c r="AT1041" s="11">
        <f>Table_PBS_SQL_DB2_PBSSQL_PBS_NDP_Tina_CG_QtrlyPerformance_Final[[#This Row],[GOU EXP]]+Table_PBS_SQL_DB2_PBSSQL_PBS_NDP_Tina_CG_QtrlyPerformance_Final[[#This Row],[EXT EXP]]</f>
        <v>20000000</v>
      </c>
      <c r="AU1041" s="11" t="str">
        <f>IF(Table_PBS_SQL_DB2_PBSSQL_PBS_NDP_Tina_CG_QtrlyPerformance_Final[[#This Row],[Item_Code]]&gt;"300000", "Capital", "Recurrent")</f>
        <v>Recurrent</v>
      </c>
    </row>
    <row r="1042" spans="1:47" x14ac:dyDescent="0.25">
      <c r="A1042" t="s">
        <v>49</v>
      </c>
      <c r="B1042" t="s">
        <v>1400</v>
      </c>
      <c r="C1042" t="s">
        <v>293</v>
      </c>
      <c r="D1042" t="s">
        <v>1206</v>
      </c>
      <c r="E1042" t="s">
        <v>75</v>
      </c>
      <c r="F1042" t="s">
        <v>1228</v>
      </c>
      <c r="G1042" t="s">
        <v>87</v>
      </c>
      <c r="H1042" t="s">
        <v>1401</v>
      </c>
      <c r="I1042" t="s">
        <v>493</v>
      </c>
      <c r="J1042" t="s">
        <v>1470</v>
      </c>
      <c r="K1042" t="s">
        <v>1471</v>
      </c>
      <c r="L1042" t="s">
        <v>1472</v>
      </c>
      <c r="M1042" t="s">
        <v>866</v>
      </c>
      <c r="N1042" t="s">
        <v>867</v>
      </c>
      <c r="O1042" t="s">
        <v>940</v>
      </c>
      <c r="P1042" t="s">
        <v>941</v>
      </c>
      <c r="Q1042" s="11">
        <v>0</v>
      </c>
      <c r="R1042" s="11">
        <v>0</v>
      </c>
      <c r="S1042" s="11">
        <v>0</v>
      </c>
      <c r="T1042" s="11">
        <v>0</v>
      </c>
      <c r="U1042" s="11">
        <v>20000000</v>
      </c>
      <c r="V1042" s="11">
        <v>0</v>
      </c>
      <c r="W1042" s="11">
        <v>20000000</v>
      </c>
      <c r="X1042" s="11">
        <v>0</v>
      </c>
      <c r="Y1042" s="11">
        <v>0</v>
      </c>
      <c r="Z1042" s="11">
        <v>0</v>
      </c>
      <c r="AA1042" s="11">
        <v>0</v>
      </c>
      <c r="AB1042" s="11">
        <v>0</v>
      </c>
      <c r="AC1042" s="11">
        <v>5000000</v>
      </c>
      <c r="AD1042" s="11">
        <v>5000000</v>
      </c>
      <c r="AE1042" s="11">
        <v>0</v>
      </c>
      <c r="AF1042" s="11">
        <v>0</v>
      </c>
      <c r="AG1042" s="11">
        <v>5000000</v>
      </c>
      <c r="AH1042" s="11">
        <v>0</v>
      </c>
      <c r="AI1042" s="11">
        <v>0</v>
      </c>
      <c r="AJ1042" s="11">
        <v>0</v>
      </c>
      <c r="AK1042" s="11">
        <v>10000000</v>
      </c>
      <c r="AL1042" s="11">
        <v>20000000</v>
      </c>
      <c r="AM1042" s="11">
        <v>0</v>
      </c>
      <c r="AN1042" s="11">
        <v>0</v>
      </c>
      <c r="AO10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0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0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2" s="11">
        <f>Table_PBS_SQL_DB2_PBSSQL_PBS_NDP_Tina_CG_QtrlyPerformance_Final[[#This Row],[GOU REL]]+Table_PBS_SQL_DB2_PBSSQL_PBS_NDP_Tina_CG_QtrlyPerformance_Final[[#This Row],[EXT REL]]</f>
        <v>20000000</v>
      </c>
      <c r="AT1042" s="11">
        <f>Table_PBS_SQL_DB2_PBSSQL_PBS_NDP_Tina_CG_QtrlyPerformance_Final[[#This Row],[GOU EXP]]+Table_PBS_SQL_DB2_PBSSQL_PBS_NDP_Tina_CG_QtrlyPerformance_Final[[#This Row],[EXT EXP]]</f>
        <v>25000000</v>
      </c>
      <c r="AU1042" s="11" t="str">
        <f>IF(Table_PBS_SQL_DB2_PBSSQL_PBS_NDP_Tina_CG_QtrlyPerformance_Final[[#This Row],[Item_Code]]&gt;"300000", "Capital", "Recurrent")</f>
        <v>Recurrent</v>
      </c>
    </row>
    <row r="1043" spans="1:47" x14ac:dyDescent="0.25">
      <c r="A1043" t="s">
        <v>49</v>
      </c>
      <c r="B1043" t="s">
        <v>1400</v>
      </c>
      <c r="C1043" t="s">
        <v>293</v>
      </c>
      <c r="D1043" t="s">
        <v>1206</v>
      </c>
      <c r="E1043" t="s">
        <v>75</v>
      </c>
      <c r="F1043" t="s">
        <v>1228</v>
      </c>
      <c r="G1043" t="s">
        <v>87</v>
      </c>
      <c r="H1043" t="s">
        <v>1401</v>
      </c>
      <c r="I1043" t="s">
        <v>493</v>
      </c>
      <c r="J1043" t="s">
        <v>1470</v>
      </c>
      <c r="K1043" t="s">
        <v>1471</v>
      </c>
      <c r="L1043" t="s">
        <v>1472</v>
      </c>
      <c r="M1043" t="s">
        <v>866</v>
      </c>
      <c r="N1043" t="s">
        <v>867</v>
      </c>
      <c r="O1043" t="s">
        <v>1005</v>
      </c>
      <c r="P1043" t="s">
        <v>1006</v>
      </c>
      <c r="Q1043" s="11">
        <v>0</v>
      </c>
      <c r="R1043" s="11">
        <v>0</v>
      </c>
      <c r="S1043" s="11">
        <v>0</v>
      </c>
      <c r="T1043" s="11">
        <v>0</v>
      </c>
      <c r="U1043" s="11">
        <v>255500000</v>
      </c>
      <c r="V1043" s="11">
        <v>0</v>
      </c>
      <c r="W1043" s="11">
        <v>255500000</v>
      </c>
      <c r="X1043" s="11">
        <v>0</v>
      </c>
      <c r="Y1043" s="11">
        <v>0</v>
      </c>
      <c r="Z1043" s="11">
        <v>0</v>
      </c>
      <c r="AA1043" s="11">
        <v>0</v>
      </c>
      <c r="AB1043" s="11">
        <v>0</v>
      </c>
      <c r="AC1043" s="11">
        <v>63875000</v>
      </c>
      <c r="AD1043" s="11">
        <v>63875000</v>
      </c>
      <c r="AE1043" s="11">
        <v>0</v>
      </c>
      <c r="AF1043" s="11">
        <v>0</v>
      </c>
      <c r="AG1043" s="11">
        <v>63875000</v>
      </c>
      <c r="AH1043" s="11">
        <v>63849088</v>
      </c>
      <c r="AI1043" s="11">
        <v>0</v>
      </c>
      <c r="AJ1043" s="11">
        <v>0</v>
      </c>
      <c r="AK1043" s="11">
        <v>0</v>
      </c>
      <c r="AL1043" s="11">
        <v>25912</v>
      </c>
      <c r="AM1043" s="11">
        <v>0</v>
      </c>
      <c r="AN1043" s="11">
        <v>0</v>
      </c>
      <c r="AO10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127750000</v>
      </c>
      <c r="AP10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127750000</v>
      </c>
      <c r="AR10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3" s="11">
        <f>Table_PBS_SQL_DB2_PBSSQL_PBS_NDP_Tina_CG_QtrlyPerformance_Final[[#This Row],[GOU REL]]+Table_PBS_SQL_DB2_PBSSQL_PBS_NDP_Tina_CG_QtrlyPerformance_Final[[#This Row],[EXT REL]]</f>
        <v>127750000</v>
      </c>
      <c r="AT1043" s="11">
        <f>Table_PBS_SQL_DB2_PBSSQL_PBS_NDP_Tina_CG_QtrlyPerformance_Final[[#This Row],[GOU EXP]]+Table_PBS_SQL_DB2_PBSSQL_PBS_NDP_Tina_CG_QtrlyPerformance_Final[[#This Row],[EXT EXP]]</f>
        <v>127750000</v>
      </c>
      <c r="AU1043" s="11" t="str">
        <f>IF(Table_PBS_SQL_DB2_PBSSQL_PBS_NDP_Tina_CG_QtrlyPerformance_Final[[#This Row],[Item_Code]]&gt;"300000", "Capital", "Recurrent")</f>
        <v>Recurrent</v>
      </c>
    </row>
    <row r="1044" spans="1:47" x14ac:dyDescent="0.25">
      <c r="A1044" t="s">
        <v>49</v>
      </c>
      <c r="B1044" t="s">
        <v>1400</v>
      </c>
      <c r="C1044" t="s">
        <v>293</v>
      </c>
      <c r="D1044" t="s">
        <v>1206</v>
      </c>
      <c r="E1044" t="s">
        <v>75</v>
      </c>
      <c r="F1044" t="s">
        <v>1228</v>
      </c>
      <c r="G1044" t="s">
        <v>87</v>
      </c>
      <c r="H1044" t="s">
        <v>1401</v>
      </c>
      <c r="I1044" t="s">
        <v>493</v>
      </c>
      <c r="J1044" t="s">
        <v>1470</v>
      </c>
      <c r="K1044" t="s">
        <v>1437</v>
      </c>
      <c r="L1044" t="s">
        <v>1438</v>
      </c>
      <c r="M1044" t="s">
        <v>866</v>
      </c>
      <c r="N1044" t="s">
        <v>867</v>
      </c>
      <c r="O1044" t="s">
        <v>1120</v>
      </c>
      <c r="P1044" t="s">
        <v>1121</v>
      </c>
      <c r="Q1044" s="11">
        <v>0</v>
      </c>
      <c r="R1044" s="11">
        <v>0</v>
      </c>
      <c r="S1044" s="11">
        <v>0</v>
      </c>
      <c r="T1044" s="11">
        <v>0</v>
      </c>
      <c r="U1044" s="11">
        <v>14600000</v>
      </c>
      <c r="V1044" s="11">
        <v>0</v>
      </c>
      <c r="W1044" s="11">
        <v>14600000</v>
      </c>
      <c r="X1044" s="11">
        <v>0</v>
      </c>
      <c r="Y1044" s="11">
        <v>0</v>
      </c>
      <c r="Z1044" s="11">
        <v>0</v>
      </c>
      <c r="AA1044" s="11">
        <v>0</v>
      </c>
      <c r="AB1044" s="11">
        <v>0</v>
      </c>
      <c r="AC1044" s="11">
        <v>3650000</v>
      </c>
      <c r="AD1044" s="11">
        <v>3250000</v>
      </c>
      <c r="AE1044" s="11">
        <v>0</v>
      </c>
      <c r="AF1044" s="11">
        <v>0</v>
      </c>
      <c r="AG1044" s="11">
        <v>3650000</v>
      </c>
      <c r="AH1044" s="11">
        <v>4000000</v>
      </c>
      <c r="AI1044" s="11">
        <v>0</v>
      </c>
      <c r="AJ1044" s="11">
        <v>0</v>
      </c>
      <c r="AK1044" s="11">
        <v>7300000</v>
      </c>
      <c r="AL1044" s="11">
        <v>7330000</v>
      </c>
      <c r="AM1044" s="11">
        <v>0</v>
      </c>
      <c r="AN1044" s="11">
        <v>0</v>
      </c>
      <c r="AO10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14600000</v>
      </c>
      <c r="AP10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14580000</v>
      </c>
      <c r="AR10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4" s="11">
        <f>Table_PBS_SQL_DB2_PBSSQL_PBS_NDP_Tina_CG_QtrlyPerformance_Final[[#This Row],[GOU REL]]+Table_PBS_SQL_DB2_PBSSQL_PBS_NDP_Tina_CG_QtrlyPerformance_Final[[#This Row],[EXT REL]]</f>
        <v>14600000</v>
      </c>
      <c r="AT1044" s="11">
        <f>Table_PBS_SQL_DB2_PBSSQL_PBS_NDP_Tina_CG_QtrlyPerformance_Final[[#This Row],[GOU EXP]]+Table_PBS_SQL_DB2_PBSSQL_PBS_NDP_Tina_CG_QtrlyPerformance_Final[[#This Row],[EXT EXP]]</f>
        <v>14580000</v>
      </c>
      <c r="AU1044" s="11" t="str">
        <f>IF(Table_PBS_SQL_DB2_PBSSQL_PBS_NDP_Tina_CG_QtrlyPerformance_Final[[#This Row],[Item_Code]]&gt;"300000", "Capital", "Recurrent")</f>
        <v>Recurrent</v>
      </c>
    </row>
    <row r="1045" spans="1:47" x14ac:dyDescent="0.25">
      <c r="A1045" t="s">
        <v>49</v>
      </c>
      <c r="B1045" t="s">
        <v>1400</v>
      </c>
      <c r="C1045" t="s">
        <v>293</v>
      </c>
      <c r="D1045" t="s">
        <v>1206</v>
      </c>
      <c r="E1045" t="s">
        <v>75</v>
      </c>
      <c r="F1045" t="s">
        <v>1228</v>
      </c>
      <c r="G1045" t="s">
        <v>87</v>
      </c>
      <c r="H1045" t="s">
        <v>1401</v>
      </c>
      <c r="I1045" t="s">
        <v>493</v>
      </c>
      <c r="J1045" t="s">
        <v>1470</v>
      </c>
      <c r="K1045" t="s">
        <v>1437</v>
      </c>
      <c r="L1045" t="s">
        <v>1438</v>
      </c>
      <c r="M1045" t="s">
        <v>1044</v>
      </c>
      <c r="N1045" t="s">
        <v>1045</v>
      </c>
      <c r="O1045" t="s">
        <v>978</v>
      </c>
      <c r="P1045" t="s">
        <v>979</v>
      </c>
      <c r="Q1045" s="11">
        <v>0</v>
      </c>
      <c r="R1045" s="11">
        <v>0</v>
      </c>
      <c r="S1045" s="11">
        <v>0</v>
      </c>
      <c r="T1045" s="11">
        <v>0</v>
      </c>
      <c r="U1045" s="11">
        <v>4865370850</v>
      </c>
      <c r="V1045" s="11">
        <v>0</v>
      </c>
      <c r="W1045" s="11">
        <v>0</v>
      </c>
      <c r="X1045" s="11">
        <v>4865370850</v>
      </c>
      <c r="Y1045" s="11">
        <v>0</v>
      </c>
      <c r="Z1045" s="11">
        <v>0</v>
      </c>
      <c r="AA1045" s="11">
        <v>0</v>
      </c>
      <c r="AB1045" s="11">
        <v>0</v>
      </c>
      <c r="AC1045" s="11">
        <v>0</v>
      </c>
      <c r="AD1045" s="11">
        <v>0</v>
      </c>
      <c r="AE1045" s="11">
        <v>0</v>
      </c>
      <c r="AF1045" s="11">
        <v>0</v>
      </c>
      <c r="AG1045" s="11">
        <v>0</v>
      </c>
      <c r="AH1045" s="11">
        <v>0</v>
      </c>
      <c r="AI1045" s="11">
        <v>0</v>
      </c>
      <c r="AJ1045" s="11">
        <v>0</v>
      </c>
      <c r="AK1045" s="11">
        <v>0</v>
      </c>
      <c r="AL1045" s="11">
        <v>0</v>
      </c>
      <c r="AM1045" s="11">
        <v>0</v>
      </c>
      <c r="AN1045" s="11">
        <v>0</v>
      </c>
      <c r="AO10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5" s="11">
        <f>Table_PBS_SQL_DB2_PBSSQL_PBS_NDP_Tina_CG_QtrlyPerformance_Final[[#This Row],[GOU REL]]+Table_PBS_SQL_DB2_PBSSQL_PBS_NDP_Tina_CG_QtrlyPerformance_Final[[#This Row],[EXT REL]]</f>
        <v>0</v>
      </c>
      <c r="AT1045" s="11">
        <f>Table_PBS_SQL_DB2_PBSSQL_PBS_NDP_Tina_CG_QtrlyPerformance_Final[[#This Row],[GOU EXP]]+Table_PBS_SQL_DB2_PBSSQL_PBS_NDP_Tina_CG_QtrlyPerformance_Final[[#This Row],[EXT EXP]]</f>
        <v>0</v>
      </c>
      <c r="AU1045" s="11" t="str">
        <f>IF(Table_PBS_SQL_DB2_PBSSQL_PBS_NDP_Tina_CG_QtrlyPerformance_Final[[#This Row],[Item_Code]]&gt;"300000", "Capital", "Recurrent")</f>
        <v>Recurrent</v>
      </c>
    </row>
    <row r="1046" spans="1:47" x14ac:dyDescent="0.25">
      <c r="A1046" t="s">
        <v>49</v>
      </c>
      <c r="B1046" t="s">
        <v>1400</v>
      </c>
      <c r="C1046" t="s">
        <v>293</v>
      </c>
      <c r="D1046" t="s">
        <v>1206</v>
      </c>
      <c r="E1046" t="s">
        <v>75</v>
      </c>
      <c r="F1046" t="s">
        <v>1228</v>
      </c>
      <c r="G1046" t="s">
        <v>87</v>
      </c>
      <c r="H1046" t="s">
        <v>1401</v>
      </c>
      <c r="I1046" t="s">
        <v>493</v>
      </c>
      <c r="J1046" t="s">
        <v>1470</v>
      </c>
      <c r="K1046" t="s">
        <v>137</v>
      </c>
      <c r="L1046" t="s">
        <v>1473</v>
      </c>
      <c r="M1046" t="s">
        <v>1044</v>
      </c>
      <c r="N1046" t="s">
        <v>1045</v>
      </c>
      <c r="O1046" t="s">
        <v>978</v>
      </c>
      <c r="P1046" t="s">
        <v>979</v>
      </c>
      <c r="Q1046" s="11">
        <v>0</v>
      </c>
      <c r="R1046" s="11">
        <v>0</v>
      </c>
      <c r="S1046" s="11">
        <v>0</v>
      </c>
      <c r="T1046" s="11">
        <v>0</v>
      </c>
      <c r="U1046" s="11">
        <v>4506454996</v>
      </c>
      <c r="V1046" s="11">
        <v>0</v>
      </c>
      <c r="W1046" s="11">
        <v>2706454996</v>
      </c>
      <c r="X1046" s="11">
        <v>1800000000</v>
      </c>
      <c r="Y1046" s="11">
        <v>0</v>
      </c>
      <c r="Z1046" s="11">
        <v>0</v>
      </c>
      <c r="AA1046" s="11">
        <v>0</v>
      </c>
      <c r="AB1046" s="11">
        <v>0</v>
      </c>
      <c r="AC1046" s="11">
        <v>0</v>
      </c>
      <c r="AD1046" s="11">
        <v>0</v>
      </c>
      <c r="AE1046" s="11">
        <v>0</v>
      </c>
      <c r="AF1046" s="11">
        <v>0</v>
      </c>
      <c r="AG1046" s="11">
        <v>676613750</v>
      </c>
      <c r="AH1046" s="11">
        <v>673113750</v>
      </c>
      <c r="AI1046" s="11">
        <v>0</v>
      </c>
      <c r="AJ1046" s="11">
        <v>0</v>
      </c>
      <c r="AK1046" s="11">
        <v>0</v>
      </c>
      <c r="AL1046" s="11">
        <v>3500000</v>
      </c>
      <c r="AM1046" s="11">
        <v>0</v>
      </c>
      <c r="AN1046" s="11">
        <v>0</v>
      </c>
      <c r="AO10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676613750</v>
      </c>
      <c r="AP10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676613750</v>
      </c>
      <c r="AR10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6" s="11">
        <f>Table_PBS_SQL_DB2_PBSSQL_PBS_NDP_Tina_CG_QtrlyPerformance_Final[[#This Row],[GOU REL]]+Table_PBS_SQL_DB2_PBSSQL_PBS_NDP_Tina_CG_QtrlyPerformance_Final[[#This Row],[EXT REL]]</f>
        <v>676613750</v>
      </c>
      <c r="AT1046" s="11">
        <f>Table_PBS_SQL_DB2_PBSSQL_PBS_NDP_Tina_CG_QtrlyPerformance_Final[[#This Row],[GOU EXP]]+Table_PBS_SQL_DB2_PBSSQL_PBS_NDP_Tina_CG_QtrlyPerformance_Final[[#This Row],[EXT EXP]]</f>
        <v>676613750</v>
      </c>
      <c r="AU1046" s="11" t="str">
        <f>IF(Table_PBS_SQL_DB2_PBSSQL_PBS_NDP_Tina_CG_QtrlyPerformance_Final[[#This Row],[Item_Code]]&gt;"300000", "Capital", "Recurrent")</f>
        <v>Recurrent</v>
      </c>
    </row>
    <row r="1047" spans="1:47" x14ac:dyDescent="0.25">
      <c r="A1047" t="s">
        <v>49</v>
      </c>
      <c r="B1047" t="s">
        <v>1400</v>
      </c>
      <c r="C1047" t="s">
        <v>293</v>
      </c>
      <c r="D1047" t="s">
        <v>1206</v>
      </c>
      <c r="E1047" t="s">
        <v>75</v>
      </c>
      <c r="F1047" t="s">
        <v>1228</v>
      </c>
      <c r="G1047" t="s">
        <v>87</v>
      </c>
      <c r="H1047" t="s">
        <v>1401</v>
      </c>
      <c r="I1047" t="s">
        <v>467</v>
      </c>
      <c r="J1047" t="s">
        <v>1474</v>
      </c>
      <c r="K1047" t="s">
        <v>1475</v>
      </c>
      <c r="L1047" t="s">
        <v>1476</v>
      </c>
      <c r="M1047" t="s">
        <v>1044</v>
      </c>
      <c r="N1047" t="s">
        <v>1045</v>
      </c>
      <c r="O1047" t="s">
        <v>922</v>
      </c>
      <c r="P1047" t="s">
        <v>923</v>
      </c>
      <c r="Q1047" s="11">
        <v>0</v>
      </c>
      <c r="R1047" s="11">
        <v>0</v>
      </c>
      <c r="S1047" s="11">
        <v>0</v>
      </c>
      <c r="T1047" s="11">
        <v>0</v>
      </c>
      <c r="U1047" s="11">
        <v>0</v>
      </c>
      <c r="V1047" s="11">
        <v>0</v>
      </c>
      <c r="W1047" s="11">
        <v>0</v>
      </c>
      <c r="X1047" s="11">
        <v>0</v>
      </c>
      <c r="Y1047" s="11">
        <v>0</v>
      </c>
      <c r="Z1047" s="11">
        <v>0</v>
      </c>
      <c r="AA1047" s="11">
        <v>0</v>
      </c>
      <c r="AB1047" s="11">
        <v>0</v>
      </c>
      <c r="AC1047" s="11">
        <v>0</v>
      </c>
      <c r="AD1047" s="11">
        <v>0</v>
      </c>
      <c r="AE1047" s="11">
        <v>0</v>
      </c>
      <c r="AF1047" s="11">
        <v>0</v>
      </c>
      <c r="AG1047" s="11">
        <v>0</v>
      </c>
      <c r="AH1047" s="11">
        <v>0</v>
      </c>
      <c r="AI1047" s="11">
        <v>0</v>
      </c>
      <c r="AJ1047" s="11">
        <v>0</v>
      </c>
      <c r="AK1047" s="11">
        <v>0</v>
      </c>
      <c r="AL1047" s="11">
        <v>0</v>
      </c>
      <c r="AM1047" s="11">
        <v>0</v>
      </c>
      <c r="AN1047" s="11">
        <v>0</v>
      </c>
      <c r="AO10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7" s="11">
        <f>Table_PBS_SQL_DB2_PBSSQL_PBS_NDP_Tina_CG_QtrlyPerformance_Final[[#This Row],[GOU REL]]+Table_PBS_SQL_DB2_PBSSQL_PBS_NDP_Tina_CG_QtrlyPerformance_Final[[#This Row],[EXT REL]]</f>
        <v>0</v>
      </c>
      <c r="AT1047" s="11">
        <f>Table_PBS_SQL_DB2_PBSSQL_PBS_NDP_Tina_CG_QtrlyPerformance_Final[[#This Row],[GOU EXP]]+Table_PBS_SQL_DB2_PBSSQL_PBS_NDP_Tina_CG_QtrlyPerformance_Final[[#This Row],[EXT EXP]]</f>
        <v>0</v>
      </c>
      <c r="AU1047" s="11" t="str">
        <f>IF(Table_PBS_SQL_DB2_PBSSQL_PBS_NDP_Tina_CG_QtrlyPerformance_Final[[#This Row],[Item_Code]]&gt;"300000", "Capital", "Recurrent")</f>
        <v>Recurrent</v>
      </c>
    </row>
    <row r="1048" spans="1:47" x14ac:dyDescent="0.25">
      <c r="A1048" t="s">
        <v>49</v>
      </c>
      <c r="B1048" t="s">
        <v>1400</v>
      </c>
      <c r="C1048" t="s">
        <v>293</v>
      </c>
      <c r="D1048" t="s">
        <v>1206</v>
      </c>
      <c r="E1048" t="s">
        <v>75</v>
      </c>
      <c r="F1048" t="s">
        <v>1228</v>
      </c>
      <c r="G1048" t="s">
        <v>87</v>
      </c>
      <c r="H1048" t="s">
        <v>1401</v>
      </c>
      <c r="I1048" t="s">
        <v>467</v>
      </c>
      <c r="J1048" t="s">
        <v>1474</v>
      </c>
      <c r="K1048" t="s">
        <v>1477</v>
      </c>
      <c r="L1048" t="s">
        <v>1478</v>
      </c>
      <c r="M1048" t="s">
        <v>866</v>
      </c>
      <c r="N1048" t="s">
        <v>867</v>
      </c>
      <c r="O1048" t="s">
        <v>1062</v>
      </c>
      <c r="P1048" t="s">
        <v>1063</v>
      </c>
      <c r="Q1048" s="11">
        <v>0</v>
      </c>
      <c r="R1048" s="11">
        <v>0</v>
      </c>
      <c r="S1048" s="11">
        <v>0</v>
      </c>
      <c r="T1048" s="11">
        <v>0</v>
      </c>
      <c r="U1048" s="11">
        <v>760000000</v>
      </c>
      <c r="V1048" s="11">
        <v>0</v>
      </c>
      <c r="W1048" s="11">
        <v>760000000</v>
      </c>
      <c r="X1048" s="11">
        <v>0</v>
      </c>
      <c r="Y1048" s="11">
        <v>190000000</v>
      </c>
      <c r="Z1048" s="11">
        <v>190000000</v>
      </c>
      <c r="AA1048" s="11">
        <v>0</v>
      </c>
      <c r="AB1048" s="11">
        <v>0</v>
      </c>
      <c r="AC1048" s="11">
        <v>190000000</v>
      </c>
      <c r="AD1048" s="11">
        <v>190000000</v>
      </c>
      <c r="AE1048" s="11">
        <v>0</v>
      </c>
      <c r="AF1048" s="11">
        <v>0</v>
      </c>
      <c r="AG1048" s="11">
        <v>190000000</v>
      </c>
      <c r="AH1048" s="11">
        <v>190000000</v>
      </c>
      <c r="AI1048" s="11">
        <v>0</v>
      </c>
      <c r="AJ1048" s="11">
        <v>0</v>
      </c>
      <c r="AK1048" s="11">
        <v>190000000</v>
      </c>
      <c r="AL1048" s="11">
        <v>190000000</v>
      </c>
      <c r="AM1048" s="11">
        <v>0</v>
      </c>
      <c r="AN1048" s="11">
        <v>0</v>
      </c>
      <c r="AO10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760000000</v>
      </c>
      <c r="AP10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760000000</v>
      </c>
      <c r="AR10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8" s="11">
        <f>Table_PBS_SQL_DB2_PBSSQL_PBS_NDP_Tina_CG_QtrlyPerformance_Final[[#This Row],[GOU REL]]+Table_PBS_SQL_DB2_PBSSQL_PBS_NDP_Tina_CG_QtrlyPerformance_Final[[#This Row],[EXT REL]]</f>
        <v>760000000</v>
      </c>
      <c r="AT1048" s="11">
        <f>Table_PBS_SQL_DB2_PBSSQL_PBS_NDP_Tina_CG_QtrlyPerformance_Final[[#This Row],[GOU EXP]]+Table_PBS_SQL_DB2_PBSSQL_PBS_NDP_Tina_CG_QtrlyPerformance_Final[[#This Row],[EXT EXP]]</f>
        <v>760000000</v>
      </c>
      <c r="AU1048" s="11" t="str">
        <f>IF(Table_PBS_SQL_DB2_PBSSQL_PBS_NDP_Tina_CG_QtrlyPerformance_Final[[#This Row],[Item_Code]]&gt;"300000", "Capital", "Recurrent")</f>
        <v>Recurrent</v>
      </c>
    </row>
    <row r="1049" spans="1:47" x14ac:dyDescent="0.25">
      <c r="A1049" t="s">
        <v>220</v>
      </c>
      <c r="B1049" t="s">
        <v>221</v>
      </c>
      <c r="C1049" t="s">
        <v>218</v>
      </c>
      <c r="D1049" t="s">
        <v>1254</v>
      </c>
      <c r="E1049" t="s">
        <v>87</v>
      </c>
      <c r="F1049" t="s">
        <v>1264</v>
      </c>
      <c r="G1049" t="s">
        <v>103</v>
      </c>
      <c r="H1049" t="s">
        <v>1256</v>
      </c>
      <c r="I1049" t="s">
        <v>493</v>
      </c>
      <c r="J1049" t="s">
        <v>1273</v>
      </c>
      <c r="K1049" t="s">
        <v>226</v>
      </c>
      <c r="L1049" t="s">
        <v>1274</v>
      </c>
      <c r="M1049" t="s">
        <v>1275</v>
      </c>
      <c r="N1049" t="s">
        <v>1276</v>
      </c>
      <c r="O1049" t="s">
        <v>1120</v>
      </c>
      <c r="P1049" t="s">
        <v>1121</v>
      </c>
      <c r="Q1049" s="11">
        <v>0</v>
      </c>
      <c r="R1049" s="11">
        <v>0</v>
      </c>
      <c r="S1049" s="11">
        <v>0</v>
      </c>
      <c r="T1049" s="11">
        <v>0</v>
      </c>
      <c r="U1049" s="11">
        <v>32000000</v>
      </c>
      <c r="V1049" s="11">
        <v>0</v>
      </c>
      <c r="W1049" s="11">
        <v>32000000</v>
      </c>
      <c r="X1049" s="11">
        <v>0</v>
      </c>
      <c r="Y1049" s="11">
        <v>0</v>
      </c>
      <c r="Z1049" s="11">
        <v>0</v>
      </c>
      <c r="AA1049" s="11">
        <v>0</v>
      </c>
      <c r="AB1049" s="11">
        <v>0</v>
      </c>
      <c r="AC1049" s="11">
        <v>10560000</v>
      </c>
      <c r="AD1049" s="11">
        <v>0</v>
      </c>
      <c r="AE1049" s="11">
        <v>0</v>
      </c>
      <c r="AF1049" s="11">
        <v>0</v>
      </c>
      <c r="AG1049" s="11">
        <v>5120000</v>
      </c>
      <c r="AH1049" s="11">
        <v>13125000</v>
      </c>
      <c r="AI1049" s="11">
        <v>0</v>
      </c>
      <c r="AJ1049" s="11">
        <v>0</v>
      </c>
      <c r="AK1049" s="11">
        <v>0</v>
      </c>
      <c r="AL1049" s="11">
        <v>2555001</v>
      </c>
      <c r="AM1049" s="11">
        <v>0</v>
      </c>
      <c r="AN1049" s="11">
        <v>0</v>
      </c>
      <c r="AO10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15680000</v>
      </c>
      <c r="AP10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15680001</v>
      </c>
      <c r="AR10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49" s="11">
        <f>Table_PBS_SQL_DB2_PBSSQL_PBS_NDP_Tina_CG_QtrlyPerformance_Final[[#This Row],[GOU REL]]+Table_PBS_SQL_DB2_PBSSQL_PBS_NDP_Tina_CG_QtrlyPerformance_Final[[#This Row],[EXT REL]]</f>
        <v>15680000</v>
      </c>
      <c r="AT1049" s="11">
        <f>Table_PBS_SQL_DB2_PBSSQL_PBS_NDP_Tina_CG_QtrlyPerformance_Final[[#This Row],[GOU EXP]]+Table_PBS_SQL_DB2_PBSSQL_PBS_NDP_Tina_CG_QtrlyPerformance_Final[[#This Row],[EXT EXP]]</f>
        <v>15680001</v>
      </c>
      <c r="AU1049" s="11" t="str">
        <f>IF(Table_PBS_SQL_DB2_PBSSQL_PBS_NDP_Tina_CG_QtrlyPerformance_Final[[#This Row],[Item_Code]]&gt;"300000", "Capital", "Recurrent")</f>
        <v>Recurrent</v>
      </c>
    </row>
    <row r="1050" spans="1:47" x14ac:dyDescent="0.25">
      <c r="A1050" t="s">
        <v>220</v>
      </c>
      <c r="B1050" t="s">
        <v>221</v>
      </c>
      <c r="C1050" t="s">
        <v>218</v>
      </c>
      <c r="D1050" t="s">
        <v>1254</v>
      </c>
      <c r="E1050" t="s">
        <v>87</v>
      </c>
      <c r="F1050" t="s">
        <v>1264</v>
      </c>
      <c r="G1050" t="s">
        <v>103</v>
      </c>
      <c r="H1050" t="s">
        <v>1256</v>
      </c>
      <c r="I1050" t="s">
        <v>493</v>
      </c>
      <c r="J1050" t="s">
        <v>1273</v>
      </c>
      <c r="K1050" t="s">
        <v>226</v>
      </c>
      <c r="L1050" t="s">
        <v>1274</v>
      </c>
      <c r="M1050" t="s">
        <v>1275</v>
      </c>
      <c r="N1050" t="s">
        <v>1276</v>
      </c>
      <c r="O1050" t="s">
        <v>1974</v>
      </c>
      <c r="P1050" t="s">
        <v>1975</v>
      </c>
      <c r="Q1050" s="11">
        <v>0</v>
      </c>
      <c r="R1050" s="11">
        <v>0</v>
      </c>
      <c r="S1050" s="11">
        <v>0</v>
      </c>
      <c r="T1050" s="11">
        <v>0</v>
      </c>
      <c r="U1050" s="11">
        <v>60000000</v>
      </c>
      <c r="V1050" s="11">
        <v>0</v>
      </c>
      <c r="W1050" s="11">
        <v>60000000</v>
      </c>
      <c r="X1050" s="11">
        <v>0</v>
      </c>
      <c r="Y1050" s="11">
        <v>0</v>
      </c>
      <c r="Z1050" s="11">
        <v>0</v>
      </c>
      <c r="AA1050" s="11">
        <v>0</v>
      </c>
      <c r="AB1050" s="11">
        <v>0</v>
      </c>
      <c r="AC1050" s="11">
        <v>19800000</v>
      </c>
      <c r="AD1050" s="11">
        <v>0</v>
      </c>
      <c r="AE1050" s="11">
        <v>0</v>
      </c>
      <c r="AF1050" s="11">
        <v>0</v>
      </c>
      <c r="AG1050" s="11">
        <v>9600000</v>
      </c>
      <c r="AH1050" s="11">
        <v>0</v>
      </c>
      <c r="AI1050" s="11">
        <v>0</v>
      </c>
      <c r="AJ1050" s="11">
        <v>0</v>
      </c>
      <c r="AK1050" s="11">
        <v>0</v>
      </c>
      <c r="AL1050" s="11">
        <v>26110000</v>
      </c>
      <c r="AM1050" s="11">
        <v>0</v>
      </c>
      <c r="AN1050" s="11">
        <v>0</v>
      </c>
      <c r="AO10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29400000</v>
      </c>
      <c r="AP10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26110000</v>
      </c>
      <c r="AR10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0" s="11">
        <f>Table_PBS_SQL_DB2_PBSSQL_PBS_NDP_Tina_CG_QtrlyPerformance_Final[[#This Row],[GOU REL]]+Table_PBS_SQL_DB2_PBSSQL_PBS_NDP_Tina_CG_QtrlyPerformance_Final[[#This Row],[EXT REL]]</f>
        <v>29400000</v>
      </c>
      <c r="AT1050" s="11">
        <f>Table_PBS_SQL_DB2_PBSSQL_PBS_NDP_Tina_CG_QtrlyPerformance_Final[[#This Row],[GOU EXP]]+Table_PBS_SQL_DB2_PBSSQL_PBS_NDP_Tina_CG_QtrlyPerformance_Final[[#This Row],[EXT EXP]]</f>
        <v>26110000</v>
      </c>
      <c r="AU1050" s="11" t="str">
        <f>IF(Table_PBS_SQL_DB2_PBSSQL_PBS_NDP_Tina_CG_QtrlyPerformance_Final[[#This Row],[Item_Code]]&gt;"300000", "Capital", "Recurrent")</f>
        <v>Recurrent</v>
      </c>
    </row>
    <row r="1051" spans="1:47" x14ac:dyDescent="0.25">
      <c r="A1051" t="s">
        <v>220</v>
      </c>
      <c r="B1051" t="s">
        <v>221</v>
      </c>
      <c r="C1051" t="s">
        <v>218</v>
      </c>
      <c r="D1051" t="s">
        <v>1254</v>
      </c>
      <c r="E1051" t="s">
        <v>87</v>
      </c>
      <c r="F1051" t="s">
        <v>1264</v>
      </c>
      <c r="G1051" t="s">
        <v>103</v>
      </c>
      <c r="H1051" t="s">
        <v>1256</v>
      </c>
      <c r="I1051" t="s">
        <v>493</v>
      </c>
      <c r="J1051" t="s">
        <v>1273</v>
      </c>
      <c r="K1051" t="s">
        <v>226</v>
      </c>
      <c r="L1051" t="s">
        <v>1274</v>
      </c>
      <c r="M1051" t="s">
        <v>1275</v>
      </c>
      <c r="N1051" t="s">
        <v>1276</v>
      </c>
      <c r="O1051" t="s">
        <v>1959</v>
      </c>
      <c r="P1051" t="s">
        <v>1960</v>
      </c>
      <c r="Q1051" s="11">
        <v>0</v>
      </c>
      <c r="R1051" s="11">
        <v>0</v>
      </c>
      <c r="S1051" s="11">
        <v>0</v>
      </c>
      <c r="T1051" s="11">
        <v>0</v>
      </c>
      <c r="U1051" s="11">
        <v>70000000</v>
      </c>
      <c r="V1051" s="11">
        <v>0</v>
      </c>
      <c r="W1051" s="11">
        <v>70000000</v>
      </c>
      <c r="X1051" s="11">
        <v>0</v>
      </c>
      <c r="Y1051" s="11">
        <v>0</v>
      </c>
      <c r="Z1051" s="11">
        <v>0</v>
      </c>
      <c r="AA1051" s="11">
        <v>0</v>
      </c>
      <c r="AB1051" s="11">
        <v>0</v>
      </c>
      <c r="AC1051" s="11">
        <v>23100000</v>
      </c>
      <c r="AD1051" s="11">
        <v>0</v>
      </c>
      <c r="AE1051" s="11">
        <v>0</v>
      </c>
      <c r="AF1051" s="11">
        <v>0</v>
      </c>
      <c r="AG1051" s="11">
        <v>11200000</v>
      </c>
      <c r="AH1051" s="11">
        <v>0</v>
      </c>
      <c r="AI1051" s="11">
        <v>0</v>
      </c>
      <c r="AJ1051" s="11">
        <v>0</v>
      </c>
      <c r="AK1051" s="11">
        <v>35700000</v>
      </c>
      <c r="AL1051" s="11">
        <v>70000000</v>
      </c>
      <c r="AM1051" s="11">
        <v>0</v>
      </c>
      <c r="AN1051" s="11">
        <v>0</v>
      </c>
      <c r="AO10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10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10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1" s="11">
        <f>Table_PBS_SQL_DB2_PBSSQL_PBS_NDP_Tina_CG_QtrlyPerformance_Final[[#This Row],[GOU REL]]+Table_PBS_SQL_DB2_PBSSQL_PBS_NDP_Tina_CG_QtrlyPerformance_Final[[#This Row],[EXT REL]]</f>
        <v>70000000</v>
      </c>
      <c r="AT1051" s="11">
        <f>Table_PBS_SQL_DB2_PBSSQL_PBS_NDP_Tina_CG_QtrlyPerformance_Final[[#This Row],[GOU EXP]]+Table_PBS_SQL_DB2_PBSSQL_PBS_NDP_Tina_CG_QtrlyPerformance_Final[[#This Row],[EXT EXP]]</f>
        <v>70000000</v>
      </c>
      <c r="AU1051" s="11" t="str">
        <f>IF(Table_PBS_SQL_DB2_PBSSQL_PBS_NDP_Tina_CG_QtrlyPerformance_Final[[#This Row],[Item_Code]]&gt;"300000", "Capital", "Recurrent")</f>
        <v>Capital</v>
      </c>
    </row>
    <row r="1052" spans="1:47" x14ac:dyDescent="0.25">
      <c r="A1052" t="s">
        <v>220</v>
      </c>
      <c r="B1052" t="s">
        <v>221</v>
      </c>
      <c r="C1052" t="s">
        <v>218</v>
      </c>
      <c r="D1052" t="s">
        <v>1254</v>
      </c>
      <c r="E1052" t="s">
        <v>87</v>
      </c>
      <c r="F1052" t="s">
        <v>1264</v>
      </c>
      <c r="G1052" t="s">
        <v>119</v>
      </c>
      <c r="H1052" t="s">
        <v>1279</v>
      </c>
      <c r="I1052" t="s">
        <v>896</v>
      </c>
      <c r="J1052" t="s">
        <v>897</v>
      </c>
      <c r="K1052" t="s">
        <v>1283</v>
      </c>
      <c r="L1052" t="s">
        <v>1284</v>
      </c>
      <c r="M1052" t="s">
        <v>1044</v>
      </c>
      <c r="N1052" t="s">
        <v>1045</v>
      </c>
      <c r="O1052" t="s">
        <v>1979</v>
      </c>
      <c r="P1052" t="s">
        <v>1980</v>
      </c>
      <c r="Q1052" s="11">
        <v>0</v>
      </c>
      <c r="R1052" s="11">
        <v>0</v>
      </c>
      <c r="S1052" s="11">
        <v>0</v>
      </c>
      <c r="T1052" s="11">
        <v>0</v>
      </c>
      <c r="U1052" s="11">
        <v>0</v>
      </c>
      <c r="V1052" s="11">
        <v>0</v>
      </c>
      <c r="W1052" s="11">
        <v>0</v>
      </c>
      <c r="X1052" s="11">
        <v>0</v>
      </c>
      <c r="Y1052" s="11">
        <v>0</v>
      </c>
      <c r="Z1052" s="11">
        <v>0</v>
      </c>
      <c r="AA1052" s="11">
        <v>0</v>
      </c>
      <c r="AB1052" s="11">
        <v>0</v>
      </c>
      <c r="AC1052" s="11">
        <v>0</v>
      </c>
      <c r="AD1052" s="11">
        <v>0</v>
      </c>
      <c r="AE1052" s="11">
        <v>0</v>
      </c>
      <c r="AF1052" s="11">
        <v>0</v>
      </c>
      <c r="AG1052" s="11">
        <v>0</v>
      </c>
      <c r="AH1052" s="11">
        <v>0</v>
      </c>
      <c r="AI1052" s="11">
        <v>0</v>
      </c>
      <c r="AJ1052" s="11">
        <v>0</v>
      </c>
      <c r="AK1052" s="11">
        <v>0</v>
      </c>
      <c r="AL1052" s="11">
        <v>0</v>
      </c>
      <c r="AM1052" s="11">
        <v>48165268000</v>
      </c>
      <c r="AN1052" s="11">
        <v>48165268000</v>
      </c>
      <c r="AO10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48165268000</v>
      </c>
      <c r="AQ10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48165268000</v>
      </c>
      <c r="AS1052" s="11">
        <f>Table_PBS_SQL_DB2_PBSSQL_PBS_NDP_Tina_CG_QtrlyPerformance_Final[[#This Row],[GOU REL]]+Table_PBS_SQL_DB2_PBSSQL_PBS_NDP_Tina_CG_QtrlyPerformance_Final[[#This Row],[EXT REL]]</f>
        <v>48165268000</v>
      </c>
      <c r="AT1052" s="11">
        <f>Table_PBS_SQL_DB2_PBSSQL_PBS_NDP_Tina_CG_QtrlyPerformance_Final[[#This Row],[GOU EXP]]+Table_PBS_SQL_DB2_PBSSQL_PBS_NDP_Tina_CG_QtrlyPerformance_Final[[#This Row],[EXT EXP]]</f>
        <v>48165268000</v>
      </c>
      <c r="AU1052" s="11" t="str">
        <f>IF(Table_PBS_SQL_DB2_PBSSQL_PBS_NDP_Tina_CG_QtrlyPerformance_Final[[#This Row],[Item_Code]]&gt;"300000", "Capital", "Recurrent")</f>
        <v>Capital</v>
      </c>
    </row>
    <row r="1053" spans="1:47" x14ac:dyDescent="0.25">
      <c r="A1053" t="s">
        <v>220</v>
      </c>
      <c r="B1053" t="s">
        <v>221</v>
      </c>
      <c r="C1053" t="s">
        <v>218</v>
      </c>
      <c r="D1053" t="s">
        <v>1254</v>
      </c>
      <c r="E1053" t="s">
        <v>87</v>
      </c>
      <c r="F1053" t="s">
        <v>1264</v>
      </c>
      <c r="G1053" t="s">
        <v>119</v>
      </c>
      <c r="H1053" t="s">
        <v>1279</v>
      </c>
      <c r="I1053" t="s">
        <v>493</v>
      </c>
      <c r="J1053" t="s">
        <v>1280</v>
      </c>
      <c r="K1053" t="s">
        <v>1981</v>
      </c>
      <c r="L1053" t="s">
        <v>1982</v>
      </c>
      <c r="M1053" t="s">
        <v>1044</v>
      </c>
      <c r="N1053" t="s">
        <v>1045</v>
      </c>
      <c r="O1053" t="s">
        <v>1626</v>
      </c>
      <c r="P1053" t="s">
        <v>1627</v>
      </c>
      <c r="Q1053" s="11">
        <v>0</v>
      </c>
      <c r="R1053" s="11">
        <v>0</v>
      </c>
      <c r="S1053" s="11">
        <v>0</v>
      </c>
      <c r="T1053" s="11">
        <v>0</v>
      </c>
      <c r="U1053" s="11">
        <v>300000000</v>
      </c>
      <c r="V1053" s="11">
        <v>0</v>
      </c>
      <c r="W1053" s="11">
        <v>300000000</v>
      </c>
      <c r="X1053" s="11">
        <v>0</v>
      </c>
      <c r="Y1053" s="11">
        <v>0</v>
      </c>
      <c r="Z1053" s="11">
        <v>0</v>
      </c>
      <c r="AA1053" s="11">
        <v>0</v>
      </c>
      <c r="AB1053" s="11">
        <v>0</v>
      </c>
      <c r="AC1053" s="11">
        <v>149000000</v>
      </c>
      <c r="AD1053" s="11">
        <v>149000000</v>
      </c>
      <c r="AE1053" s="11">
        <v>0</v>
      </c>
      <c r="AF1053" s="11">
        <v>0</v>
      </c>
      <c r="AG1053" s="11">
        <v>48000000</v>
      </c>
      <c r="AH1053" s="11">
        <v>0</v>
      </c>
      <c r="AI1053" s="11">
        <v>0</v>
      </c>
      <c r="AJ1053" s="11">
        <v>0</v>
      </c>
      <c r="AK1053" s="11">
        <v>103000000</v>
      </c>
      <c r="AL1053" s="11">
        <v>151000000</v>
      </c>
      <c r="AM1053" s="11">
        <v>0</v>
      </c>
      <c r="AN1053" s="11">
        <v>0</v>
      </c>
      <c r="AO10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10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10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3" s="11">
        <f>Table_PBS_SQL_DB2_PBSSQL_PBS_NDP_Tina_CG_QtrlyPerformance_Final[[#This Row],[GOU REL]]+Table_PBS_SQL_DB2_PBSSQL_PBS_NDP_Tina_CG_QtrlyPerformance_Final[[#This Row],[EXT REL]]</f>
        <v>300000000</v>
      </c>
      <c r="AT1053" s="11">
        <f>Table_PBS_SQL_DB2_PBSSQL_PBS_NDP_Tina_CG_QtrlyPerformance_Final[[#This Row],[GOU EXP]]+Table_PBS_SQL_DB2_PBSSQL_PBS_NDP_Tina_CG_QtrlyPerformance_Final[[#This Row],[EXT EXP]]</f>
        <v>300000000</v>
      </c>
      <c r="AU1053" s="11" t="str">
        <f>IF(Table_PBS_SQL_DB2_PBSSQL_PBS_NDP_Tina_CG_QtrlyPerformance_Final[[#This Row],[Item_Code]]&gt;"300000", "Capital", "Recurrent")</f>
        <v>Capital</v>
      </c>
    </row>
    <row r="1054" spans="1:47" x14ac:dyDescent="0.25">
      <c r="A1054" t="s">
        <v>220</v>
      </c>
      <c r="B1054" t="s">
        <v>221</v>
      </c>
      <c r="C1054" t="s">
        <v>218</v>
      </c>
      <c r="D1054" t="s">
        <v>1254</v>
      </c>
      <c r="E1054" t="s">
        <v>87</v>
      </c>
      <c r="F1054" t="s">
        <v>1264</v>
      </c>
      <c r="G1054" t="s">
        <v>119</v>
      </c>
      <c r="H1054" t="s">
        <v>1279</v>
      </c>
      <c r="I1054" t="s">
        <v>493</v>
      </c>
      <c r="J1054" t="s">
        <v>1280</v>
      </c>
      <c r="K1054" t="s">
        <v>1283</v>
      </c>
      <c r="L1054" t="s">
        <v>1284</v>
      </c>
      <c r="M1054" t="s">
        <v>1044</v>
      </c>
      <c r="N1054" t="s">
        <v>1045</v>
      </c>
      <c r="O1054" t="s">
        <v>1025</v>
      </c>
      <c r="P1054" t="s">
        <v>1026</v>
      </c>
      <c r="Q1054" s="11">
        <v>0</v>
      </c>
      <c r="R1054" s="11">
        <v>0</v>
      </c>
      <c r="S1054" s="11">
        <v>0</v>
      </c>
      <c r="T1054" s="11">
        <v>0</v>
      </c>
      <c r="U1054" s="11">
        <v>3600000000</v>
      </c>
      <c r="V1054" s="11">
        <v>0</v>
      </c>
      <c r="W1054" s="11">
        <v>3600000000</v>
      </c>
      <c r="X1054" s="11">
        <v>0</v>
      </c>
      <c r="Y1054" s="11">
        <v>275000000</v>
      </c>
      <c r="Z1054" s="11">
        <v>272998237</v>
      </c>
      <c r="AA1054" s="11">
        <v>0</v>
      </c>
      <c r="AB1054" s="11">
        <v>0</v>
      </c>
      <c r="AC1054" s="11">
        <v>1649363000</v>
      </c>
      <c r="AD1054" s="11">
        <v>1539124432</v>
      </c>
      <c r="AE1054" s="11">
        <v>0</v>
      </c>
      <c r="AF1054" s="11">
        <v>0</v>
      </c>
      <c r="AG1054" s="11">
        <v>1675637000</v>
      </c>
      <c r="AH1054" s="11">
        <v>1785778151</v>
      </c>
      <c r="AI1054" s="11">
        <v>0</v>
      </c>
      <c r="AJ1054" s="11">
        <v>0</v>
      </c>
      <c r="AK1054" s="11">
        <v>0</v>
      </c>
      <c r="AL1054" s="11">
        <v>99179</v>
      </c>
      <c r="AM1054" s="11">
        <v>0</v>
      </c>
      <c r="AN1054" s="11">
        <v>0</v>
      </c>
      <c r="AO10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3600000000</v>
      </c>
      <c r="AP10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3597999999</v>
      </c>
      <c r="AR10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4" s="11">
        <f>Table_PBS_SQL_DB2_PBSSQL_PBS_NDP_Tina_CG_QtrlyPerformance_Final[[#This Row],[GOU REL]]+Table_PBS_SQL_DB2_PBSSQL_PBS_NDP_Tina_CG_QtrlyPerformance_Final[[#This Row],[EXT REL]]</f>
        <v>3600000000</v>
      </c>
      <c r="AT1054" s="11">
        <f>Table_PBS_SQL_DB2_PBSSQL_PBS_NDP_Tina_CG_QtrlyPerformance_Final[[#This Row],[GOU EXP]]+Table_PBS_SQL_DB2_PBSSQL_PBS_NDP_Tina_CG_QtrlyPerformance_Final[[#This Row],[EXT EXP]]</f>
        <v>3597999999</v>
      </c>
      <c r="AU1054" s="11" t="str">
        <f>IF(Table_PBS_SQL_DB2_PBSSQL_PBS_NDP_Tina_CG_QtrlyPerformance_Final[[#This Row],[Item_Code]]&gt;"300000", "Capital", "Recurrent")</f>
        <v>Recurrent</v>
      </c>
    </row>
    <row r="1055" spans="1:47" x14ac:dyDescent="0.25">
      <c r="A1055" t="s">
        <v>220</v>
      </c>
      <c r="B1055" t="s">
        <v>221</v>
      </c>
      <c r="C1055" t="s">
        <v>218</v>
      </c>
      <c r="D1055" t="s">
        <v>1254</v>
      </c>
      <c r="E1055" t="s">
        <v>87</v>
      </c>
      <c r="F1055" t="s">
        <v>1264</v>
      </c>
      <c r="G1055" t="s">
        <v>119</v>
      </c>
      <c r="H1055" t="s">
        <v>1279</v>
      </c>
      <c r="I1055" t="s">
        <v>493</v>
      </c>
      <c r="J1055" t="s">
        <v>1280</v>
      </c>
      <c r="K1055" t="s">
        <v>1283</v>
      </c>
      <c r="L1055" t="s">
        <v>1284</v>
      </c>
      <c r="M1055" t="s">
        <v>1044</v>
      </c>
      <c r="N1055" t="s">
        <v>1045</v>
      </c>
      <c r="O1055" t="s">
        <v>1979</v>
      </c>
      <c r="P1055" t="s">
        <v>1980</v>
      </c>
      <c r="Q1055" s="11">
        <v>0</v>
      </c>
      <c r="R1055" s="11">
        <v>0</v>
      </c>
      <c r="S1055" s="11">
        <v>0</v>
      </c>
      <c r="T1055" s="11">
        <v>0</v>
      </c>
      <c r="U1055" s="11">
        <v>33187593629</v>
      </c>
      <c r="V1055" s="11">
        <v>0</v>
      </c>
      <c r="W1055" s="11">
        <v>0</v>
      </c>
      <c r="X1055" s="11">
        <v>33187593629</v>
      </c>
      <c r="Y1055" s="11">
        <v>0</v>
      </c>
      <c r="Z1055" s="11">
        <v>0</v>
      </c>
      <c r="AA1055" s="11">
        <v>0</v>
      </c>
      <c r="AB1055" s="11">
        <v>0</v>
      </c>
      <c r="AC1055" s="11">
        <v>0</v>
      </c>
      <c r="AD1055" s="11">
        <v>0</v>
      </c>
      <c r="AE1055" s="11">
        <v>0</v>
      </c>
      <c r="AF1055" s="11">
        <v>0</v>
      </c>
      <c r="AG1055" s="11">
        <v>0</v>
      </c>
      <c r="AH1055" s="11">
        <v>0</v>
      </c>
      <c r="AI1055" s="11">
        <v>0</v>
      </c>
      <c r="AJ1055" s="11">
        <v>0</v>
      </c>
      <c r="AK1055" s="11">
        <v>0</v>
      </c>
      <c r="AL1055" s="11">
        <v>0</v>
      </c>
      <c r="AM1055" s="11">
        <v>0</v>
      </c>
      <c r="AN1055" s="11">
        <v>0</v>
      </c>
      <c r="AO10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5" s="11">
        <f>Table_PBS_SQL_DB2_PBSSQL_PBS_NDP_Tina_CG_QtrlyPerformance_Final[[#This Row],[GOU REL]]+Table_PBS_SQL_DB2_PBSSQL_PBS_NDP_Tina_CG_QtrlyPerformance_Final[[#This Row],[EXT REL]]</f>
        <v>0</v>
      </c>
      <c r="AT1055" s="11">
        <f>Table_PBS_SQL_DB2_PBSSQL_PBS_NDP_Tina_CG_QtrlyPerformance_Final[[#This Row],[GOU EXP]]+Table_PBS_SQL_DB2_PBSSQL_PBS_NDP_Tina_CG_QtrlyPerformance_Final[[#This Row],[EXT EXP]]</f>
        <v>0</v>
      </c>
      <c r="AU1055" s="11" t="str">
        <f>IF(Table_PBS_SQL_DB2_PBSSQL_PBS_NDP_Tina_CG_QtrlyPerformance_Final[[#This Row],[Item_Code]]&gt;"300000", "Capital", "Recurrent")</f>
        <v>Capital</v>
      </c>
    </row>
    <row r="1056" spans="1:47" x14ac:dyDescent="0.25">
      <c r="A1056" t="s">
        <v>220</v>
      </c>
      <c r="B1056" t="s">
        <v>221</v>
      </c>
      <c r="C1056" t="s">
        <v>218</v>
      </c>
      <c r="D1056" t="s">
        <v>1254</v>
      </c>
      <c r="E1056" t="s">
        <v>97</v>
      </c>
      <c r="F1056" t="s">
        <v>1290</v>
      </c>
      <c r="G1056" t="s">
        <v>75</v>
      </c>
      <c r="H1056" t="s">
        <v>1291</v>
      </c>
      <c r="I1056" t="s">
        <v>493</v>
      </c>
      <c r="J1056" t="s">
        <v>1292</v>
      </c>
      <c r="K1056" t="s">
        <v>1293</v>
      </c>
      <c r="L1056" t="s">
        <v>1294</v>
      </c>
      <c r="M1056" t="s">
        <v>1044</v>
      </c>
      <c r="N1056" t="s">
        <v>1045</v>
      </c>
      <c r="O1056" t="s">
        <v>1062</v>
      </c>
      <c r="P1056" t="s">
        <v>1063</v>
      </c>
      <c r="Q1056" s="11">
        <v>0</v>
      </c>
      <c r="R1056" s="11">
        <v>0</v>
      </c>
      <c r="S1056" s="11">
        <v>0</v>
      </c>
      <c r="T1056" s="11">
        <v>0</v>
      </c>
      <c r="U1056" s="11">
        <v>350000000</v>
      </c>
      <c r="V1056" s="11">
        <v>0</v>
      </c>
      <c r="W1056" s="11">
        <v>350000000</v>
      </c>
      <c r="X1056" s="11">
        <v>0</v>
      </c>
      <c r="Y1056" s="11">
        <v>87500000</v>
      </c>
      <c r="Z1056" s="11">
        <v>79256500</v>
      </c>
      <c r="AA1056" s="11">
        <v>0</v>
      </c>
      <c r="AB1056" s="11">
        <v>0</v>
      </c>
      <c r="AC1056" s="11">
        <v>87500000</v>
      </c>
      <c r="AD1056" s="11">
        <v>95743500</v>
      </c>
      <c r="AE1056" s="11">
        <v>0</v>
      </c>
      <c r="AF1056" s="11">
        <v>0</v>
      </c>
      <c r="AG1056" s="11">
        <v>87500000</v>
      </c>
      <c r="AH1056" s="11">
        <v>87500000</v>
      </c>
      <c r="AI1056" s="11">
        <v>0</v>
      </c>
      <c r="AJ1056" s="11">
        <v>0</v>
      </c>
      <c r="AK1056" s="11">
        <v>87500000</v>
      </c>
      <c r="AL1056" s="11">
        <v>87500000</v>
      </c>
      <c r="AM1056" s="11">
        <v>0</v>
      </c>
      <c r="AN1056" s="11">
        <v>0</v>
      </c>
      <c r="AO10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10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10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6" s="11">
        <f>Table_PBS_SQL_DB2_PBSSQL_PBS_NDP_Tina_CG_QtrlyPerformance_Final[[#This Row],[GOU REL]]+Table_PBS_SQL_DB2_PBSSQL_PBS_NDP_Tina_CG_QtrlyPerformance_Final[[#This Row],[EXT REL]]</f>
        <v>350000000</v>
      </c>
      <c r="AT1056" s="11">
        <f>Table_PBS_SQL_DB2_PBSSQL_PBS_NDP_Tina_CG_QtrlyPerformance_Final[[#This Row],[GOU EXP]]+Table_PBS_SQL_DB2_PBSSQL_PBS_NDP_Tina_CG_QtrlyPerformance_Final[[#This Row],[EXT EXP]]</f>
        <v>350000000</v>
      </c>
      <c r="AU1056" s="11" t="str">
        <f>IF(Table_PBS_SQL_DB2_PBSSQL_PBS_NDP_Tina_CG_QtrlyPerformance_Final[[#This Row],[Item_Code]]&gt;"300000", "Capital", "Recurrent")</f>
        <v>Recurrent</v>
      </c>
    </row>
    <row r="1057" spans="1:47" x14ac:dyDescent="0.25">
      <c r="A1057" t="s">
        <v>220</v>
      </c>
      <c r="B1057" t="s">
        <v>221</v>
      </c>
      <c r="C1057" t="s">
        <v>218</v>
      </c>
      <c r="D1057" t="s">
        <v>1254</v>
      </c>
      <c r="E1057" t="s">
        <v>97</v>
      </c>
      <c r="F1057" t="s">
        <v>1290</v>
      </c>
      <c r="G1057" t="s">
        <v>75</v>
      </c>
      <c r="H1057" t="s">
        <v>1291</v>
      </c>
      <c r="I1057" t="s">
        <v>493</v>
      </c>
      <c r="J1057" t="s">
        <v>1292</v>
      </c>
      <c r="K1057" t="s">
        <v>1293</v>
      </c>
      <c r="L1057" t="s">
        <v>1294</v>
      </c>
      <c r="M1057" t="s">
        <v>1044</v>
      </c>
      <c r="N1057" t="s">
        <v>1045</v>
      </c>
      <c r="O1057" t="s">
        <v>1064</v>
      </c>
      <c r="P1057" t="s">
        <v>1065</v>
      </c>
      <c r="Q1057" s="11">
        <v>0</v>
      </c>
      <c r="R1057" s="11">
        <v>0</v>
      </c>
      <c r="S1057" s="11">
        <v>0</v>
      </c>
      <c r="T1057" s="11">
        <v>0</v>
      </c>
      <c r="U1057" s="11">
        <v>35000000</v>
      </c>
      <c r="V1057" s="11">
        <v>0</v>
      </c>
      <c r="W1057" s="11">
        <v>35000000</v>
      </c>
      <c r="X1057" s="11">
        <v>0</v>
      </c>
      <c r="Y1057" s="11">
        <v>0</v>
      </c>
      <c r="Z1057" s="11">
        <v>0</v>
      </c>
      <c r="AA1057" s="11">
        <v>0</v>
      </c>
      <c r="AB1057" s="11">
        <v>0</v>
      </c>
      <c r="AC1057" s="11">
        <v>17500000</v>
      </c>
      <c r="AD1057" s="11">
        <v>10584000</v>
      </c>
      <c r="AE1057" s="11">
        <v>0</v>
      </c>
      <c r="AF1057" s="11">
        <v>0</v>
      </c>
      <c r="AG1057" s="11">
        <v>8750000</v>
      </c>
      <c r="AH1057" s="11">
        <v>4320000</v>
      </c>
      <c r="AI1057" s="11">
        <v>0</v>
      </c>
      <c r="AJ1057" s="11">
        <v>0</v>
      </c>
      <c r="AK1057" s="11">
        <v>8750000</v>
      </c>
      <c r="AL1057" s="11">
        <v>0</v>
      </c>
      <c r="AM1057" s="11">
        <v>0</v>
      </c>
      <c r="AN1057" s="11">
        <v>0</v>
      </c>
      <c r="AO10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v>
      </c>
      <c r="AP10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14904000</v>
      </c>
      <c r="AR10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7" s="11">
        <f>Table_PBS_SQL_DB2_PBSSQL_PBS_NDP_Tina_CG_QtrlyPerformance_Final[[#This Row],[GOU REL]]+Table_PBS_SQL_DB2_PBSSQL_PBS_NDP_Tina_CG_QtrlyPerformance_Final[[#This Row],[EXT REL]]</f>
        <v>35000000</v>
      </c>
      <c r="AT1057" s="11">
        <f>Table_PBS_SQL_DB2_PBSSQL_PBS_NDP_Tina_CG_QtrlyPerformance_Final[[#This Row],[GOU EXP]]+Table_PBS_SQL_DB2_PBSSQL_PBS_NDP_Tina_CG_QtrlyPerformance_Final[[#This Row],[EXT EXP]]</f>
        <v>14904000</v>
      </c>
      <c r="AU1057" s="11" t="str">
        <f>IF(Table_PBS_SQL_DB2_PBSSQL_PBS_NDP_Tina_CG_QtrlyPerformance_Final[[#This Row],[Item_Code]]&gt;"300000", "Capital", "Recurrent")</f>
        <v>Recurrent</v>
      </c>
    </row>
    <row r="1058" spans="1:47" x14ac:dyDescent="0.25">
      <c r="A1058" t="s">
        <v>220</v>
      </c>
      <c r="B1058" t="s">
        <v>221</v>
      </c>
      <c r="C1058" t="s">
        <v>218</v>
      </c>
      <c r="D1058" t="s">
        <v>1254</v>
      </c>
      <c r="E1058" t="s">
        <v>97</v>
      </c>
      <c r="F1058" t="s">
        <v>1290</v>
      </c>
      <c r="G1058" t="s">
        <v>75</v>
      </c>
      <c r="H1058" t="s">
        <v>1291</v>
      </c>
      <c r="I1058" t="s">
        <v>493</v>
      </c>
      <c r="J1058" t="s">
        <v>1292</v>
      </c>
      <c r="K1058" t="s">
        <v>1293</v>
      </c>
      <c r="L1058" t="s">
        <v>1294</v>
      </c>
      <c r="M1058" t="s">
        <v>1044</v>
      </c>
      <c r="N1058" t="s">
        <v>1045</v>
      </c>
      <c r="O1058" t="s">
        <v>982</v>
      </c>
      <c r="P1058" t="s">
        <v>983</v>
      </c>
      <c r="Q1058" s="11">
        <v>0</v>
      </c>
      <c r="R1058" s="11">
        <v>0</v>
      </c>
      <c r="S1058" s="11">
        <v>0</v>
      </c>
      <c r="T1058" s="11">
        <v>0</v>
      </c>
      <c r="U1058" s="11">
        <v>40000000</v>
      </c>
      <c r="V1058" s="11">
        <v>0</v>
      </c>
      <c r="W1058" s="11">
        <v>40000000</v>
      </c>
      <c r="X1058" s="11">
        <v>0</v>
      </c>
      <c r="Y1058" s="11">
        <v>0</v>
      </c>
      <c r="Z1058" s="11">
        <v>0</v>
      </c>
      <c r="AA1058" s="11">
        <v>0</v>
      </c>
      <c r="AB1058" s="11">
        <v>0</v>
      </c>
      <c r="AC1058" s="11">
        <v>13200000</v>
      </c>
      <c r="AD1058" s="11">
        <v>13200000</v>
      </c>
      <c r="AE1058" s="11">
        <v>0</v>
      </c>
      <c r="AF1058" s="11">
        <v>0</v>
      </c>
      <c r="AG1058" s="11">
        <v>6400000</v>
      </c>
      <c r="AH1058" s="11">
        <v>0</v>
      </c>
      <c r="AI1058" s="11">
        <v>0</v>
      </c>
      <c r="AJ1058" s="11">
        <v>0</v>
      </c>
      <c r="AK1058" s="11">
        <v>0</v>
      </c>
      <c r="AL1058" s="11">
        <v>6400000</v>
      </c>
      <c r="AM1058" s="11">
        <v>0</v>
      </c>
      <c r="AN1058" s="11">
        <v>0</v>
      </c>
      <c r="AO10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19600000</v>
      </c>
      <c r="AP10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19600000</v>
      </c>
      <c r="AR10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8" s="11">
        <f>Table_PBS_SQL_DB2_PBSSQL_PBS_NDP_Tina_CG_QtrlyPerformance_Final[[#This Row],[GOU REL]]+Table_PBS_SQL_DB2_PBSSQL_PBS_NDP_Tina_CG_QtrlyPerformance_Final[[#This Row],[EXT REL]]</f>
        <v>19600000</v>
      </c>
      <c r="AT1058" s="11">
        <f>Table_PBS_SQL_DB2_PBSSQL_PBS_NDP_Tina_CG_QtrlyPerformance_Final[[#This Row],[GOU EXP]]+Table_PBS_SQL_DB2_PBSSQL_PBS_NDP_Tina_CG_QtrlyPerformance_Final[[#This Row],[EXT EXP]]</f>
        <v>19600000</v>
      </c>
      <c r="AU1058" s="11" t="str">
        <f>IF(Table_PBS_SQL_DB2_PBSSQL_PBS_NDP_Tina_CG_QtrlyPerformance_Final[[#This Row],[Item_Code]]&gt;"300000", "Capital", "Recurrent")</f>
        <v>Capital</v>
      </c>
    </row>
    <row r="1059" spans="1:47" x14ac:dyDescent="0.25">
      <c r="A1059" t="s">
        <v>220</v>
      </c>
      <c r="B1059" t="s">
        <v>221</v>
      </c>
      <c r="C1059" t="s">
        <v>218</v>
      </c>
      <c r="D1059" t="s">
        <v>1254</v>
      </c>
      <c r="E1059" t="s">
        <v>97</v>
      </c>
      <c r="F1059" t="s">
        <v>1290</v>
      </c>
      <c r="G1059" t="s">
        <v>75</v>
      </c>
      <c r="H1059" t="s">
        <v>1291</v>
      </c>
      <c r="I1059" t="s">
        <v>493</v>
      </c>
      <c r="J1059" t="s">
        <v>1292</v>
      </c>
      <c r="K1059" t="s">
        <v>230</v>
      </c>
      <c r="L1059" t="s">
        <v>1299</v>
      </c>
      <c r="M1059" t="s">
        <v>1300</v>
      </c>
      <c r="N1059" t="s">
        <v>1301</v>
      </c>
      <c r="O1059" t="s">
        <v>1058</v>
      </c>
      <c r="P1059" t="s">
        <v>1059</v>
      </c>
      <c r="Q1059" s="11">
        <v>0</v>
      </c>
      <c r="R1059" s="11">
        <v>0</v>
      </c>
      <c r="S1059" s="11">
        <v>0</v>
      </c>
      <c r="T1059" s="11">
        <v>0</v>
      </c>
      <c r="U1059" s="11">
        <v>55000000000</v>
      </c>
      <c r="V1059" s="11">
        <v>0</v>
      </c>
      <c r="W1059" s="11">
        <v>55000000000</v>
      </c>
      <c r="X1059" s="11">
        <v>0</v>
      </c>
      <c r="Y1059" s="11">
        <v>0</v>
      </c>
      <c r="Z1059" s="11">
        <v>0</v>
      </c>
      <c r="AA1059" s="11">
        <v>0</v>
      </c>
      <c r="AB1059" s="11">
        <v>0</v>
      </c>
      <c r="AC1059" s="11">
        <v>26022424810</v>
      </c>
      <c r="AD1059" s="11">
        <v>0</v>
      </c>
      <c r="AE1059" s="11">
        <v>0</v>
      </c>
      <c r="AF1059" s="11">
        <v>0</v>
      </c>
      <c r="AG1059" s="11">
        <v>1977575190</v>
      </c>
      <c r="AH1059" s="11">
        <v>27587259771</v>
      </c>
      <c r="AI1059" s="11">
        <v>0</v>
      </c>
      <c r="AJ1059" s="11">
        <v>0</v>
      </c>
      <c r="AK1059" s="11">
        <v>0</v>
      </c>
      <c r="AL1059" s="11">
        <v>412740229</v>
      </c>
      <c r="AM1059" s="11">
        <v>0</v>
      </c>
      <c r="AN1059" s="11">
        <v>0</v>
      </c>
      <c r="AO10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28000000000</v>
      </c>
      <c r="AP10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28000000000</v>
      </c>
      <c r="AR10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59" s="11">
        <f>Table_PBS_SQL_DB2_PBSSQL_PBS_NDP_Tina_CG_QtrlyPerformance_Final[[#This Row],[GOU REL]]+Table_PBS_SQL_DB2_PBSSQL_PBS_NDP_Tina_CG_QtrlyPerformance_Final[[#This Row],[EXT REL]]</f>
        <v>28000000000</v>
      </c>
      <c r="AT1059" s="11">
        <f>Table_PBS_SQL_DB2_PBSSQL_PBS_NDP_Tina_CG_QtrlyPerformance_Final[[#This Row],[GOU EXP]]+Table_PBS_SQL_DB2_PBSSQL_PBS_NDP_Tina_CG_QtrlyPerformance_Final[[#This Row],[EXT EXP]]</f>
        <v>28000000000</v>
      </c>
      <c r="AU1059" s="11" t="str">
        <f>IF(Table_PBS_SQL_DB2_PBSSQL_PBS_NDP_Tina_CG_QtrlyPerformance_Final[[#This Row],[Item_Code]]&gt;"300000", "Capital", "Recurrent")</f>
        <v>Capital</v>
      </c>
    </row>
    <row r="1060" spans="1:47" x14ac:dyDescent="0.25">
      <c r="A1060" t="s">
        <v>220</v>
      </c>
      <c r="B1060" t="s">
        <v>221</v>
      </c>
      <c r="C1060" t="s">
        <v>218</v>
      </c>
      <c r="D1060" t="s">
        <v>1254</v>
      </c>
      <c r="E1060" t="s">
        <v>97</v>
      </c>
      <c r="F1060" t="s">
        <v>1290</v>
      </c>
      <c r="G1060" t="s">
        <v>75</v>
      </c>
      <c r="H1060" t="s">
        <v>1291</v>
      </c>
      <c r="I1060" t="s">
        <v>493</v>
      </c>
      <c r="J1060" t="s">
        <v>1292</v>
      </c>
      <c r="K1060" t="s">
        <v>236</v>
      </c>
      <c r="L1060" t="s">
        <v>1304</v>
      </c>
      <c r="M1060" t="s">
        <v>1300</v>
      </c>
      <c r="N1060" t="s">
        <v>1301</v>
      </c>
      <c r="O1060" t="s">
        <v>1064</v>
      </c>
      <c r="P1060" t="s">
        <v>1065</v>
      </c>
      <c r="Q1060" s="11">
        <v>0</v>
      </c>
      <c r="R1060" s="11">
        <v>0</v>
      </c>
      <c r="S1060" s="11">
        <v>0</v>
      </c>
      <c r="T1060" s="11">
        <v>0</v>
      </c>
      <c r="U1060" s="11">
        <v>148800000</v>
      </c>
      <c r="V1060" s="11">
        <v>0</v>
      </c>
      <c r="W1060" s="11">
        <v>148800000</v>
      </c>
      <c r="X1060" s="11">
        <v>0</v>
      </c>
      <c r="Y1060" s="11">
        <v>0</v>
      </c>
      <c r="Z1060" s="11">
        <v>0</v>
      </c>
      <c r="AA1060" s="11">
        <v>0</v>
      </c>
      <c r="AB1060" s="11">
        <v>0</v>
      </c>
      <c r="AC1060" s="11">
        <v>74400000</v>
      </c>
      <c r="AD1060" s="11">
        <v>68962000</v>
      </c>
      <c r="AE1060" s="11">
        <v>0</v>
      </c>
      <c r="AF1060" s="11">
        <v>0</v>
      </c>
      <c r="AG1060" s="11">
        <v>37200000</v>
      </c>
      <c r="AH1060" s="11">
        <v>25751750</v>
      </c>
      <c r="AI1060" s="11">
        <v>0</v>
      </c>
      <c r="AJ1060" s="11">
        <v>0</v>
      </c>
      <c r="AK1060" s="11">
        <v>37200000</v>
      </c>
      <c r="AL1060" s="11">
        <v>22176000</v>
      </c>
      <c r="AM1060" s="11">
        <v>0</v>
      </c>
      <c r="AN1060" s="11">
        <v>0</v>
      </c>
      <c r="AO10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148800000</v>
      </c>
      <c r="AP10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116889750</v>
      </c>
      <c r="AR10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0" s="11">
        <f>Table_PBS_SQL_DB2_PBSSQL_PBS_NDP_Tina_CG_QtrlyPerformance_Final[[#This Row],[GOU REL]]+Table_PBS_SQL_DB2_PBSSQL_PBS_NDP_Tina_CG_QtrlyPerformance_Final[[#This Row],[EXT REL]]</f>
        <v>148800000</v>
      </c>
      <c r="AT1060" s="11">
        <f>Table_PBS_SQL_DB2_PBSSQL_PBS_NDP_Tina_CG_QtrlyPerformance_Final[[#This Row],[GOU EXP]]+Table_PBS_SQL_DB2_PBSSQL_PBS_NDP_Tina_CG_QtrlyPerformance_Final[[#This Row],[EXT EXP]]</f>
        <v>116889750</v>
      </c>
      <c r="AU1060" s="11" t="str">
        <f>IF(Table_PBS_SQL_DB2_PBSSQL_PBS_NDP_Tina_CG_QtrlyPerformance_Final[[#This Row],[Item_Code]]&gt;"300000", "Capital", "Recurrent")</f>
        <v>Recurrent</v>
      </c>
    </row>
    <row r="1061" spans="1:47" x14ac:dyDescent="0.25">
      <c r="A1061" t="s">
        <v>220</v>
      </c>
      <c r="B1061" t="s">
        <v>221</v>
      </c>
      <c r="C1061" t="s">
        <v>218</v>
      </c>
      <c r="D1061" t="s">
        <v>1254</v>
      </c>
      <c r="E1061" t="s">
        <v>97</v>
      </c>
      <c r="F1061" t="s">
        <v>1290</v>
      </c>
      <c r="G1061" t="s">
        <v>75</v>
      </c>
      <c r="H1061" t="s">
        <v>1291</v>
      </c>
      <c r="I1061" t="s">
        <v>493</v>
      </c>
      <c r="J1061" t="s">
        <v>1292</v>
      </c>
      <c r="K1061" t="s">
        <v>236</v>
      </c>
      <c r="L1061" t="s">
        <v>1304</v>
      </c>
      <c r="M1061" t="s">
        <v>1300</v>
      </c>
      <c r="N1061" t="s">
        <v>1301</v>
      </c>
      <c r="O1061" t="s">
        <v>1302</v>
      </c>
      <c r="P1061" t="s">
        <v>1303</v>
      </c>
      <c r="Q1061" s="11">
        <v>0</v>
      </c>
      <c r="R1061" s="11">
        <v>0</v>
      </c>
      <c r="S1061" s="11">
        <v>14913762924.66</v>
      </c>
      <c r="T1061" s="11">
        <v>-14913762924.66</v>
      </c>
      <c r="U1061" s="11">
        <v>162856437075.34</v>
      </c>
      <c r="V1061" s="11">
        <v>0</v>
      </c>
      <c r="W1061" s="11">
        <v>177770200000</v>
      </c>
      <c r="X1061" s="11">
        <v>0</v>
      </c>
      <c r="Y1061" s="11">
        <v>20000000000</v>
      </c>
      <c r="Z1061" s="11">
        <v>20000000000</v>
      </c>
      <c r="AA1061" s="11">
        <v>0</v>
      </c>
      <c r="AB1061" s="11">
        <v>0</v>
      </c>
      <c r="AC1061" s="11">
        <v>73049128000</v>
      </c>
      <c r="AD1061" s="11">
        <v>66905112925</v>
      </c>
      <c r="AE1061" s="11">
        <v>0</v>
      </c>
      <c r="AF1061" s="11">
        <v>0</v>
      </c>
      <c r="AG1061" s="11">
        <v>23483635493</v>
      </c>
      <c r="AH1061" s="11">
        <v>16749498751</v>
      </c>
      <c r="AI1061" s="11">
        <v>0</v>
      </c>
      <c r="AJ1061" s="11">
        <v>0</v>
      </c>
      <c r="AK1061" s="11">
        <v>6394898582</v>
      </c>
      <c r="AL1061" s="11">
        <v>19273050375</v>
      </c>
      <c r="AM1061" s="11">
        <v>0</v>
      </c>
      <c r="AN1061" s="11">
        <v>0</v>
      </c>
      <c r="AO10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122927662075</v>
      </c>
      <c r="AP10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122927662051</v>
      </c>
      <c r="AR10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1" s="11">
        <f>Table_PBS_SQL_DB2_PBSSQL_PBS_NDP_Tina_CG_QtrlyPerformance_Final[[#This Row],[GOU REL]]+Table_PBS_SQL_DB2_PBSSQL_PBS_NDP_Tina_CG_QtrlyPerformance_Final[[#This Row],[EXT REL]]</f>
        <v>122927662075</v>
      </c>
      <c r="AT1061" s="11">
        <f>Table_PBS_SQL_DB2_PBSSQL_PBS_NDP_Tina_CG_QtrlyPerformance_Final[[#This Row],[GOU EXP]]+Table_PBS_SQL_DB2_PBSSQL_PBS_NDP_Tina_CG_QtrlyPerformance_Final[[#This Row],[EXT EXP]]</f>
        <v>122927662051</v>
      </c>
      <c r="AU1061" s="11" t="str">
        <f>IF(Table_PBS_SQL_DB2_PBSSQL_PBS_NDP_Tina_CG_QtrlyPerformance_Final[[#This Row],[Item_Code]]&gt;"300000", "Capital", "Recurrent")</f>
        <v>Capital</v>
      </c>
    </row>
    <row r="1062" spans="1:47" x14ac:dyDescent="0.25">
      <c r="A1062" t="s">
        <v>220</v>
      </c>
      <c r="B1062" t="s">
        <v>221</v>
      </c>
      <c r="C1062" t="s">
        <v>218</v>
      </c>
      <c r="D1062" t="s">
        <v>1254</v>
      </c>
      <c r="E1062" t="s">
        <v>97</v>
      </c>
      <c r="F1062" t="s">
        <v>1290</v>
      </c>
      <c r="G1062" t="s">
        <v>75</v>
      </c>
      <c r="H1062" t="s">
        <v>1291</v>
      </c>
      <c r="I1062" t="s">
        <v>493</v>
      </c>
      <c r="J1062" t="s">
        <v>1292</v>
      </c>
      <c r="K1062" t="s">
        <v>238</v>
      </c>
      <c r="L1062" t="s">
        <v>1983</v>
      </c>
      <c r="M1062" t="s">
        <v>1984</v>
      </c>
      <c r="N1062" t="s">
        <v>1985</v>
      </c>
      <c r="O1062" t="s">
        <v>1028</v>
      </c>
      <c r="P1062" t="s">
        <v>1029</v>
      </c>
      <c r="Q1062" s="11">
        <v>0</v>
      </c>
      <c r="R1062" s="11">
        <v>0</v>
      </c>
      <c r="S1062" s="11">
        <v>0</v>
      </c>
      <c r="T1062" s="11">
        <v>0</v>
      </c>
      <c r="U1062" s="11">
        <v>108087200</v>
      </c>
      <c r="V1062" s="11">
        <v>0</v>
      </c>
      <c r="W1062" s="11">
        <v>108087200</v>
      </c>
      <c r="X1062" s="11">
        <v>0</v>
      </c>
      <c r="Y1062" s="11">
        <v>27012750</v>
      </c>
      <c r="Z1062" s="11">
        <v>27012750</v>
      </c>
      <c r="AA1062" s="11">
        <v>0</v>
      </c>
      <c r="AB1062" s="11">
        <v>0</v>
      </c>
      <c r="AC1062" s="11">
        <v>27021750</v>
      </c>
      <c r="AD1062" s="11">
        <v>27021750</v>
      </c>
      <c r="AE1062" s="11">
        <v>0</v>
      </c>
      <c r="AF1062" s="11">
        <v>0</v>
      </c>
      <c r="AG1062" s="11">
        <v>27021800</v>
      </c>
      <c r="AH1062" s="11">
        <v>25223800</v>
      </c>
      <c r="AI1062" s="11">
        <v>0</v>
      </c>
      <c r="AJ1062" s="11">
        <v>0</v>
      </c>
      <c r="AK1062" s="11">
        <v>13515450</v>
      </c>
      <c r="AL1062" s="11">
        <v>15313450</v>
      </c>
      <c r="AM1062" s="11">
        <v>0</v>
      </c>
      <c r="AN1062" s="11">
        <v>0</v>
      </c>
      <c r="AO10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94571750</v>
      </c>
      <c r="AP10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94571750</v>
      </c>
      <c r="AR10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2" s="11">
        <f>Table_PBS_SQL_DB2_PBSSQL_PBS_NDP_Tina_CG_QtrlyPerformance_Final[[#This Row],[GOU REL]]+Table_PBS_SQL_DB2_PBSSQL_PBS_NDP_Tina_CG_QtrlyPerformance_Final[[#This Row],[EXT REL]]</f>
        <v>94571750</v>
      </c>
      <c r="AT1062" s="11">
        <f>Table_PBS_SQL_DB2_PBSSQL_PBS_NDP_Tina_CG_QtrlyPerformance_Final[[#This Row],[GOU EXP]]+Table_PBS_SQL_DB2_PBSSQL_PBS_NDP_Tina_CG_QtrlyPerformance_Final[[#This Row],[EXT EXP]]</f>
        <v>94571750</v>
      </c>
      <c r="AU1062" s="11" t="str">
        <f>IF(Table_PBS_SQL_DB2_PBSSQL_PBS_NDP_Tina_CG_QtrlyPerformance_Final[[#This Row],[Item_Code]]&gt;"300000", "Capital", "Recurrent")</f>
        <v>Recurrent</v>
      </c>
    </row>
    <row r="1063" spans="1:47" x14ac:dyDescent="0.25">
      <c r="A1063" t="s">
        <v>77</v>
      </c>
      <c r="B1063" t="s">
        <v>78</v>
      </c>
      <c r="C1063" t="s">
        <v>75</v>
      </c>
      <c r="D1063" t="s">
        <v>1307</v>
      </c>
      <c r="E1063" t="s">
        <v>31</v>
      </c>
      <c r="F1063" t="s">
        <v>1308</v>
      </c>
      <c r="G1063" t="s">
        <v>31</v>
      </c>
      <c r="H1063" t="s">
        <v>1309</v>
      </c>
      <c r="I1063" t="s">
        <v>493</v>
      </c>
      <c r="J1063" t="s">
        <v>1310</v>
      </c>
      <c r="K1063" t="s">
        <v>1311</v>
      </c>
      <c r="L1063" t="s">
        <v>1312</v>
      </c>
      <c r="M1063" t="s">
        <v>1313</v>
      </c>
      <c r="N1063" t="s">
        <v>1314</v>
      </c>
      <c r="O1063" t="s">
        <v>904</v>
      </c>
      <c r="P1063" t="s">
        <v>905</v>
      </c>
      <c r="Q1063" s="11">
        <v>0</v>
      </c>
      <c r="R1063" s="11">
        <v>0</v>
      </c>
      <c r="S1063" s="11">
        <v>0</v>
      </c>
      <c r="T1063" s="11">
        <v>0</v>
      </c>
      <c r="U1063" s="11">
        <v>200000000</v>
      </c>
      <c r="V1063" s="11">
        <v>0</v>
      </c>
      <c r="W1063" s="11">
        <v>200000000</v>
      </c>
      <c r="X1063" s="11">
        <v>0</v>
      </c>
      <c r="Y1063" s="11">
        <v>0</v>
      </c>
      <c r="Z1063" s="11">
        <v>0</v>
      </c>
      <c r="AA1063" s="11">
        <v>0</v>
      </c>
      <c r="AB1063" s="11">
        <v>0</v>
      </c>
      <c r="AC1063" s="11">
        <v>50000000</v>
      </c>
      <c r="AD1063" s="11">
        <v>27270000</v>
      </c>
      <c r="AE1063" s="11">
        <v>0</v>
      </c>
      <c r="AF1063" s="11">
        <v>0</v>
      </c>
      <c r="AG1063" s="11">
        <v>15000000</v>
      </c>
      <c r="AH1063" s="11">
        <v>22516000</v>
      </c>
      <c r="AI1063" s="11">
        <v>0</v>
      </c>
      <c r="AJ1063" s="11">
        <v>0</v>
      </c>
      <c r="AK1063" s="11">
        <v>118090000</v>
      </c>
      <c r="AL1063" s="11">
        <v>133304000</v>
      </c>
      <c r="AM1063" s="11">
        <v>0</v>
      </c>
      <c r="AN1063" s="11">
        <v>0</v>
      </c>
      <c r="AO10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183090000</v>
      </c>
      <c r="AP10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183090000</v>
      </c>
      <c r="AR10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3" s="11">
        <f>Table_PBS_SQL_DB2_PBSSQL_PBS_NDP_Tina_CG_QtrlyPerformance_Final[[#This Row],[GOU REL]]+Table_PBS_SQL_DB2_PBSSQL_PBS_NDP_Tina_CG_QtrlyPerformance_Final[[#This Row],[EXT REL]]</f>
        <v>183090000</v>
      </c>
      <c r="AT1063" s="11">
        <f>Table_PBS_SQL_DB2_PBSSQL_PBS_NDP_Tina_CG_QtrlyPerformance_Final[[#This Row],[GOU EXP]]+Table_PBS_SQL_DB2_PBSSQL_PBS_NDP_Tina_CG_QtrlyPerformance_Final[[#This Row],[EXT EXP]]</f>
        <v>183090000</v>
      </c>
      <c r="AU1063" s="11" t="str">
        <f>IF(Table_PBS_SQL_DB2_PBSSQL_PBS_NDP_Tina_CG_QtrlyPerformance_Final[[#This Row],[Item_Code]]&gt;"300000", "Capital", "Recurrent")</f>
        <v>Recurrent</v>
      </c>
    </row>
    <row r="1064" spans="1:47" x14ac:dyDescent="0.25">
      <c r="A1064" t="s">
        <v>77</v>
      </c>
      <c r="B1064" t="s">
        <v>78</v>
      </c>
      <c r="C1064" t="s">
        <v>75</v>
      </c>
      <c r="D1064" t="s">
        <v>1307</v>
      </c>
      <c r="E1064" t="s">
        <v>31</v>
      </c>
      <c r="F1064" t="s">
        <v>1308</v>
      </c>
      <c r="G1064" t="s">
        <v>31</v>
      </c>
      <c r="H1064" t="s">
        <v>1309</v>
      </c>
      <c r="I1064" t="s">
        <v>493</v>
      </c>
      <c r="J1064" t="s">
        <v>1310</v>
      </c>
      <c r="K1064" t="s">
        <v>1311</v>
      </c>
      <c r="L1064" t="s">
        <v>1312</v>
      </c>
      <c r="M1064" t="s">
        <v>1313</v>
      </c>
      <c r="N1064" t="s">
        <v>1314</v>
      </c>
      <c r="O1064" t="s">
        <v>934</v>
      </c>
      <c r="P1064" t="s">
        <v>935</v>
      </c>
      <c r="Q1064" s="11">
        <v>0</v>
      </c>
      <c r="R1064" s="11">
        <v>0</v>
      </c>
      <c r="S1064" s="11">
        <v>0</v>
      </c>
      <c r="T1064" s="11">
        <v>0</v>
      </c>
      <c r="U1064" s="11">
        <v>1200000000</v>
      </c>
      <c r="V1064" s="11">
        <v>0</v>
      </c>
      <c r="W1064" s="11">
        <v>1200000000</v>
      </c>
      <c r="X1064" s="11">
        <v>0</v>
      </c>
      <c r="Y1064" s="11">
        <v>0</v>
      </c>
      <c r="Z1064" s="11">
        <v>0</v>
      </c>
      <c r="AA1064" s="11">
        <v>0</v>
      </c>
      <c r="AB1064" s="11">
        <v>0</v>
      </c>
      <c r="AC1064" s="11">
        <v>0</v>
      </c>
      <c r="AD1064" s="11">
        <v>0</v>
      </c>
      <c r="AE1064" s="11">
        <v>0</v>
      </c>
      <c r="AF1064" s="11">
        <v>0</v>
      </c>
      <c r="AG1064" s="11">
        <v>120000000</v>
      </c>
      <c r="AH1064" s="11">
        <v>0</v>
      </c>
      <c r="AI1064" s="11">
        <v>0</v>
      </c>
      <c r="AJ1064" s="11">
        <v>0</v>
      </c>
      <c r="AK1064" s="11">
        <v>1080000000</v>
      </c>
      <c r="AL1064" s="11">
        <v>1200000001</v>
      </c>
      <c r="AM1064" s="11">
        <v>0</v>
      </c>
      <c r="AN1064" s="11">
        <v>0</v>
      </c>
      <c r="AO10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1200000000</v>
      </c>
      <c r="AP10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1200000001</v>
      </c>
      <c r="AR10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4" s="11">
        <f>Table_PBS_SQL_DB2_PBSSQL_PBS_NDP_Tina_CG_QtrlyPerformance_Final[[#This Row],[GOU REL]]+Table_PBS_SQL_DB2_PBSSQL_PBS_NDP_Tina_CG_QtrlyPerformance_Final[[#This Row],[EXT REL]]</f>
        <v>1200000000</v>
      </c>
      <c r="AT1064" s="11">
        <f>Table_PBS_SQL_DB2_PBSSQL_PBS_NDP_Tina_CG_QtrlyPerformance_Final[[#This Row],[GOU EXP]]+Table_PBS_SQL_DB2_PBSSQL_PBS_NDP_Tina_CG_QtrlyPerformance_Final[[#This Row],[EXT EXP]]</f>
        <v>1200000001</v>
      </c>
      <c r="AU1064" s="11" t="str">
        <f>IF(Table_PBS_SQL_DB2_PBSSQL_PBS_NDP_Tina_CG_QtrlyPerformance_Final[[#This Row],[Item_Code]]&gt;"300000", "Capital", "Recurrent")</f>
        <v>Capital</v>
      </c>
    </row>
    <row r="1065" spans="1:47" x14ac:dyDescent="0.25">
      <c r="A1065" t="s">
        <v>77</v>
      </c>
      <c r="B1065" t="s">
        <v>78</v>
      </c>
      <c r="C1065" t="s">
        <v>75</v>
      </c>
      <c r="D1065" t="s">
        <v>1307</v>
      </c>
      <c r="E1065" t="s">
        <v>31</v>
      </c>
      <c r="F1065" t="s">
        <v>1308</v>
      </c>
      <c r="G1065" t="s">
        <v>31</v>
      </c>
      <c r="H1065" t="s">
        <v>1309</v>
      </c>
      <c r="I1065" t="s">
        <v>666</v>
      </c>
      <c r="J1065" t="s">
        <v>1315</v>
      </c>
      <c r="K1065" t="s">
        <v>1316</v>
      </c>
      <c r="L1065" t="s">
        <v>1317</v>
      </c>
      <c r="M1065" t="s">
        <v>1313</v>
      </c>
      <c r="N1065" t="s">
        <v>1314</v>
      </c>
      <c r="O1065" t="s">
        <v>911</v>
      </c>
      <c r="P1065" t="s">
        <v>912</v>
      </c>
      <c r="Q1065" s="11">
        <v>0</v>
      </c>
      <c r="R1065" s="11">
        <v>0</v>
      </c>
      <c r="S1065" s="11">
        <v>0</v>
      </c>
      <c r="T1065" s="11">
        <v>0</v>
      </c>
      <c r="U1065" s="11">
        <v>80000000</v>
      </c>
      <c r="V1065" s="11">
        <v>0</v>
      </c>
      <c r="W1065" s="11">
        <v>80000000</v>
      </c>
      <c r="X1065" s="11">
        <v>0</v>
      </c>
      <c r="Y1065" s="11">
        <v>0</v>
      </c>
      <c r="Z1065" s="11">
        <v>0</v>
      </c>
      <c r="AA1065" s="11">
        <v>0</v>
      </c>
      <c r="AB1065" s="11">
        <v>0</v>
      </c>
      <c r="AC1065" s="11">
        <v>20000000</v>
      </c>
      <c r="AD1065" s="11">
        <v>975879</v>
      </c>
      <c r="AE1065" s="11">
        <v>0</v>
      </c>
      <c r="AF1065" s="11">
        <v>0</v>
      </c>
      <c r="AG1065" s="11">
        <v>0</v>
      </c>
      <c r="AH1065" s="11">
        <v>0</v>
      </c>
      <c r="AI1065" s="11">
        <v>0</v>
      </c>
      <c r="AJ1065" s="11">
        <v>0</v>
      </c>
      <c r="AK1065" s="11">
        <v>60000000</v>
      </c>
      <c r="AL1065" s="11">
        <v>79024121</v>
      </c>
      <c r="AM1065" s="11">
        <v>0</v>
      </c>
      <c r="AN1065" s="11">
        <v>0</v>
      </c>
      <c r="AO10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0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10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5" s="11">
        <f>Table_PBS_SQL_DB2_PBSSQL_PBS_NDP_Tina_CG_QtrlyPerformance_Final[[#This Row],[GOU REL]]+Table_PBS_SQL_DB2_PBSSQL_PBS_NDP_Tina_CG_QtrlyPerformance_Final[[#This Row],[EXT REL]]</f>
        <v>80000000</v>
      </c>
      <c r="AT1065" s="11">
        <f>Table_PBS_SQL_DB2_PBSSQL_PBS_NDP_Tina_CG_QtrlyPerformance_Final[[#This Row],[GOU EXP]]+Table_PBS_SQL_DB2_PBSSQL_PBS_NDP_Tina_CG_QtrlyPerformance_Final[[#This Row],[EXT EXP]]</f>
        <v>80000000</v>
      </c>
      <c r="AU1065" s="11" t="str">
        <f>IF(Table_PBS_SQL_DB2_PBSSQL_PBS_NDP_Tina_CG_QtrlyPerformance_Final[[#This Row],[Item_Code]]&gt;"300000", "Capital", "Recurrent")</f>
        <v>Recurrent</v>
      </c>
    </row>
    <row r="1066" spans="1:47" x14ac:dyDescent="0.25">
      <c r="A1066" t="s">
        <v>77</v>
      </c>
      <c r="B1066" t="s">
        <v>78</v>
      </c>
      <c r="C1066" t="s">
        <v>75</v>
      </c>
      <c r="D1066" t="s">
        <v>1307</v>
      </c>
      <c r="E1066" t="s">
        <v>31</v>
      </c>
      <c r="F1066" t="s">
        <v>1308</v>
      </c>
      <c r="G1066" t="s">
        <v>31</v>
      </c>
      <c r="H1066" t="s">
        <v>1309</v>
      </c>
      <c r="I1066" t="s">
        <v>666</v>
      </c>
      <c r="J1066" t="s">
        <v>1315</v>
      </c>
      <c r="K1066" t="s">
        <v>1316</v>
      </c>
      <c r="L1066" t="s">
        <v>1317</v>
      </c>
      <c r="M1066" t="s">
        <v>1313</v>
      </c>
      <c r="N1066" t="s">
        <v>1314</v>
      </c>
      <c r="O1066" t="s">
        <v>1004</v>
      </c>
      <c r="P1066" t="s">
        <v>868</v>
      </c>
      <c r="Q1066" s="11">
        <v>0</v>
      </c>
      <c r="R1066" s="11">
        <v>0</v>
      </c>
      <c r="S1066" s="11">
        <v>0</v>
      </c>
      <c r="T1066" s="11">
        <v>0</v>
      </c>
      <c r="U1066" s="11">
        <v>200000000</v>
      </c>
      <c r="V1066" s="11">
        <v>0</v>
      </c>
      <c r="W1066" s="11">
        <v>200000000</v>
      </c>
      <c r="X1066" s="11">
        <v>0</v>
      </c>
      <c r="Y1066" s="11">
        <v>0</v>
      </c>
      <c r="Z1066" s="11">
        <v>0</v>
      </c>
      <c r="AA1066" s="11">
        <v>0</v>
      </c>
      <c r="AB1066" s="11">
        <v>0</v>
      </c>
      <c r="AC1066" s="11">
        <v>50000000</v>
      </c>
      <c r="AD1066" s="11">
        <v>0</v>
      </c>
      <c r="AE1066" s="11">
        <v>0</v>
      </c>
      <c r="AF1066" s="11">
        <v>0</v>
      </c>
      <c r="AG1066" s="11">
        <v>0</v>
      </c>
      <c r="AH1066" s="11">
        <v>0</v>
      </c>
      <c r="AI1066" s="11">
        <v>0</v>
      </c>
      <c r="AJ1066" s="11">
        <v>0</v>
      </c>
      <c r="AK1066" s="11">
        <v>25000000</v>
      </c>
      <c r="AL1066" s="11">
        <v>75000000</v>
      </c>
      <c r="AM1066" s="11">
        <v>0</v>
      </c>
      <c r="AN1066" s="11">
        <v>0</v>
      </c>
      <c r="AO10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v>
      </c>
      <c r="AP10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75000000</v>
      </c>
      <c r="AR10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6" s="11">
        <f>Table_PBS_SQL_DB2_PBSSQL_PBS_NDP_Tina_CG_QtrlyPerformance_Final[[#This Row],[GOU REL]]+Table_PBS_SQL_DB2_PBSSQL_PBS_NDP_Tina_CG_QtrlyPerformance_Final[[#This Row],[EXT REL]]</f>
        <v>75000000</v>
      </c>
      <c r="AT1066" s="11">
        <f>Table_PBS_SQL_DB2_PBSSQL_PBS_NDP_Tina_CG_QtrlyPerformance_Final[[#This Row],[GOU EXP]]+Table_PBS_SQL_DB2_PBSSQL_PBS_NDP_Tina_CG_QtrlyPerformance_Final[[#This Row],[EXT EXP]]</f>
        <v>75000000</v>
      </c>
      <c r="AU1066" s="11" t="str">
        <f>IF(Table_PBS_SQL_DB2_PBSSQL_PBS_NDP_Tina_CG_QtrlyPerformance_Final[[#This Row],[Item_Code]]&gt;"300000", "Capital", "Recurrent")</f>
        <v>Recurrent</v>
      </c>
    </row>
    <row r="1067" spans="1:47" x14ac:dyDescent="0.25">
      <c r="A1067" t="s">
        <v>77</v>
      </c>
      <c r="B1067" t="s">
        <v>78</v>
      </c>
      <c r="C1067" t="s">
        <v>75</v>
      </c>
      <c r="D1067" t="s">
        <v>1307</v>
      </c>
      <c r="E1067" t="s">
        <v>31</v>
      </c>
      <c r="F1067" t="s">
        <v>1308</v>
      </c>
      <c r="G1067" t="s">
        <v>31</v>
      </c>
      <c r="H1067" t="s">
        <v>1309</v>
      </c>
      <c r="I1067" t="s">
        <v>666</v>
      </c>
      <c r="J1067" t="s">
        <v>1315</v>
      </c>
      <c r="K1067" t="s">
        <v>1316</v>
      </c>
      <c r="L1067" t="s">
        <v>1317</v>
      </c>
      <c r="M1067" t="s">
        <v>1318</v>
      </c>
      <c r="N1067" t="s">
        <v>1319</v>
      </c>
      <c r="O1067" t="s">
        <v>967</v>
      </c>
      <c r="P1067" t="s">
        <v>968</v>
      </c>
      <c r="Q1067" s="11">
        <v>0</v>
      </c>
      <c r="R1067" s="11">
        <v>0</v>
      </c>
      <c r="S1067" s="11">
        <v>0</v>
      </c>
      <c r="T1067" s="11">
        <v>0</v>
      </c>
      <c r="U1067" s="11">
        <v>20000000</v>
      </c>
      <c r="V1067" s="11">
        <v>0</v>
      </c>
      <c r="W1067" s="11">
        <v>20000000</v>
      </c>
      <c r="X1067" s="11">
        <v>0</v>
      </c>
      <c r="Y1067" s="11">
        <v>0</v>
      </c>
      <c r="Z1067" s="11">
        <v>0</v>
      </c>
      <c r="AA1067" s="11">
        <v>0</v>
      </c>
      <c r="AB1067" s="11">
        <v>0</v>
      </c>
      <c r="AC1067" s="11">
        <v>5000000</v>
      </c>
      <c r="AD1067" s="11">
        <v>0</v>
      </c>
      <c r="AE1067" s="11">
        <v>0</v>
      </c>
      <c r="AF1067" s="11">
        <v>0</v>
      </c>
      <c r="AG1067" s="11">
        <v>5000000</v>
      </c>
      <c r="AH1067" s="11">
        <v>0</v>
      </c>
      <c r="AI1067" s="11">
        <v>0</v>
      </c>
      <c r="AJ1067" s="11">
        <v>0</v>
      </c>
      <c r="AK1067" s="11">
        <v>10000000</v>
      </c>
      <c r="AL1067" s="11">
        <v>20000000</v>
      </c>
      <c r="AM1067" s="11">
        <v>0</v>
      </c>
      <c r="AN1067" s="11">
        <v>0</v>
      </c>
      <c r="AO10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0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0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7" s="11">
        <f>Table_PBS_SQL_DB2_PBSSQL_PBS_NDP_Tina_CG_QtrlyPerformance_Final[[#This Row],[GOU REL]]+Table_PBS_SQL_DB2_PBSSQL_PBS_NDP_Tina_CG_QtrlyPerformance_Final[[#This Row],[EXT REL]]</f>
        <v>20000000</v>
      </c>
      <c r="AT1067" s="11">
        <f>Table_PBS_SQL_DB2_PBSSQL_PBS_NDP_Tina_CG_QtrlyPerformance_Final[[#This Row],[GOU EXP]]+Table_PBS_SQL_DB2_PBSSQL_PBS_NDP_Tina_CG_QtrlyPerformance_Final[[#This Row],[EXT EXP]]</f>
        <v>20000000</v>
      </c>
      <c r="AU1067" s="11" t="str">
        <f>IF(Table_PBS_SQL_DB2_PBSSQL_PBS_NDP_Tina_CG_QtrlyPerformance_Final[[#This Row],[Item_Code]]&gt;"300000", "Capital", "Recurrent")</f>
        <v>Recurrent</v>
      </c>
    </row>
    <row r="1068" spans="1:47" x14ac:dyDescent="0.25">
      <c r="A1068" t="s">
        <v>77</v>
      </c>
      <c r="B1068" t="s">
        <v>78</v>
      </c>
      <c r="C1068" t="s">
        <v>87</v>
      </c>
      <c r="D1068" t="s">
        <v>1320</v>
      </c>
      <c r="E1068" t="s">
        <v>31</v>
      </c>
      <c r="F1068" t="s">
        <v>1321</v>
      </c>
      <c r="G1068" t="s">
        <v>97</v>
      </c>
      <c r="H1068" t="s">
        <v>1322</v>
      </c>
      <c r="I1068" t="s">
        <v>467</v>
      </c>
      <c r="J1068" t="s">
        <v>1323</v>
      </c>
      <c r="K1068" t="s">
        <v>89</v>
      </c>
      <c r="L1068" t="s">
        <v>1324</v>
      </c>
      <c r="M1068" t="s">
        <v>1325</v>
      </c>
      <c r="N1068" t="s">
        <v>1326</v>
      </c>
      <c r="O1068" t="s">
        <v>906</v>
      </c>
      <c r="P1068" t="s">
        <v>907</v>
      </c>
      <c r="Q1068" s="11">
        <v>0</v>
      </c>
      <c r="R1068" s="11">
        <v>0</v>
      </c>
      <c r="S1068" s="11">
        <v>0</v>
      </c>
      <c r="T1068" s="11">
        <v>0</v>
      </c>
      <c r="U1068" s="11">
        <v>100000000</v>
      </c>
      <c r="V1068" s="11">
        <v>0</v>
      </c>
      <c r="W1068" s="11">
        <v>100000000</v>
      </c>
      <c r="X1068" s="11">
        <v>0</v>
      </c>
      <c r="Y1068" s="11">
        <v>0</v>
      </c>
      <c r="Z1068" s="11">
        <v>0</v>
      </c>
      <c r="AA1068" s="11">
        <v>0</v>
      </c>
      <c r="AB1068" s="11">
        <v>0</v>
      </c>
      <c r="AC1068" s="11">
        <v>25000000</v>
      </c>
      <c r="AD1068" s="11">
        <v>0</v>
      </c>
      <c r="AE1068" s="11">
        <v>0</v>
      </c>
      <c r="AF1068" s="11">
        <v>0</v>
      </c>
      <c r="AG1068" s="11">
        <v>0</v>
      </c>
      <c r="AH1068" s="11">
        <v>2550000</v>
      </c>
      <c r="AI1068" s="11">
        <v>0</v>
      </c>
      <c r="AJ1068" s="11">
        <v>0</v>
      </c>
      <c r="AK1068" s="11">
        <v>0</v>
      </c>
      <c r="AL1068" s="11">
        <v>22450000</v>
      </c>
      <c r="AM1068" s="11">
        <v>0</v>
      </c>
      <c r="AN1068" s="11">
        <v>0</v>
      </c>
      <c r="AO10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0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0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8" s="11">
        <f>Table_PBS_SQL_DB2_PBSSQL_PBS_NDP_Tina_CG_QtrlyPerformance_Final[[#This Row],[GOU REL]]+Table_PBS_SQL_DB2_PBSSQL_PBS_NDP_Tina_CG_QtrlyPerformance_Final[[#This Row],[EXT REL]]</f>
        <v>25000000</v>
      </c>
      <c r="AT1068" s="11">
        <f>Table_PBS_SQL_DB2_PBSSQL_PBS_NDP_Tina_CG_QtrlyPerformance_Final[[#This Row],[GOU EXP]]+Table_PBS_SQL_DB2_PBSSQL_PBS_NDP_Tina_CG_QtrlyPerformance_Final[[#This Row],[EXT EXP]]</f>
        <v>25000000</v>
      </c>
      <c r="AU1068" s="11" t="str">
        <f>IF(Table_PBS_SQL_DB2_PBSSQL_PBS_NDP_Tina_CG_QtrlyPerformance_Final[[#This Row],[Item_Code]]&gt;"300000", "Capital", "Recurrent")</f>
        <v>Recurrent</v>
      </c>
    </row>
    <row r="1069" spans="1:47" x14ac:dyDescent="0.25">
      <c r="A1069" t="s">
        <v>77</v>
      </c>
      <c r="B1069" t="s">
        <v>78</v>
      </c>
      <c r="C1069" t="s">
        <v>87</v>
      </c>
      <c r="D1069" t="s">
        <v>1320</v>
      </c>
      <c r="E1069" t="s">
        <v>31</v>
      </c>
      <c r="F1069" t="s">
        <v>1321</v>
      </c>
      <c r="G1069" t="s">
        <v>97</v>
      </c>
      <c r="H1069" t="s">
        <v>1322</v>
      </c>
      <c r="I1069" t="s">
        <v>467</v>
      </c>
      <c r="J1069" t="s">
        <v>1323</v>
      </c>
      <c r="K1069" t="s">
        <v>89</v>
      </c>
      <c r="L1069" t="s">
        <v>1324</v>
      </c>
      <c r="M1069" t="s">
        <v>1325</v>
      </c>
      <c r="N1069" t="s">
        <v>1326</v>
      </c>
      <c r="O1069" t="s">
        <v>1180</v>
      </c>
      <c r="P1069" t="s">
        <v>1181</v>
      </c>
      <c r="Q1069" s="11">
        <v>0</v>
      </c>
      <c r="R1069" s="11">
        <v>0</v>
      </c>
      <c r="S1069" s="11">
        <v>0</v>
      </c>
      <c r="T1069" s="11">
        <v>0</v>
      </c>
      <c r="U1069" s="11">
        <v>200000000</v>
      </c>
      <c r="V1069" s="11">
        <v>0</v>
      </c>
      <c r="W1069" s="11">
        <v>200000000</v>
      </c>
      <c r="X1069" s="11">
        <v>0</v>
      </c>
      <c r="Y1069" s="11">
        <v>0</v>
      </c>
      <c r="Z1069" s="11">
        <v>0</v>
      </c>
      <c r="AA1069" s="11">
        <v>0</v>
      </c>
      <c r="AB1069" s="11">
        <v>0</v>
      </c>
      <c r="AC1069" s="11">
        <v>0</v>
      </c>
      <c r="AD1069" s="11">
        <v>0</v>
      </c>
      <c r="AE1069" s="11">
        <v>0</v>
      </c>
      <c r="AF1069" s="11">
        <v>0</v>
      </c>
      <c r="AG1069" s="11">
        <v>0</v>
      </c>
      <c r="AH1069" s="11">
        <v>0</v>
      </c>
      <c r="AI1069" s="11">
        <v>0</v>
      </c>
      <c r="AJ1069" s="11">
        <v>0</v>
      </c>
      <c r="AK1069" s="11">
        <v>0</v>
      </c>
      <c r="AL1069" s="11">
        <v>0</v>
      </c>
      <c r="AM1069" s="11">
        <v>0</v>
      </c>
      <c r="AN1069" s="11">
        <v>0</v>
      </c>
      <c r="AO10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69" s="11">
        <f>Table_PBS_SQL_DB2_PBSSQL_PBS_NDP_Tina_CG_QtrlyPerformance_Final[[#This Row],[GOU REL]]+Table_PBS_SQL_DB2_PBSSQL_PBS_NDP_Tina_CG_QtrlyPerformance_Final[[#This Row],[EXT REL]]</f>
        <v>0</v>
      </c>
      <c r="AT1069" s="11">
        <f>Table_PBS_SQL_DB2_PBSSQL_PBS_NDP_Tina_CG_QtrlyPerformance_Final[[#This Row],[GOU EXP]]+Table_PBS_SQL_DB2_PBSSQL_PBS_NDP_Tina_CG_QtrlyPerformance_Final[[#This Row],[EXT EXP]]</f>
        <v>0</v>
      </c>
      <c r="AU1069" s="11" t="str">
        <f>IF(Table_PBS_SQL_DB2_PBSSQL_PBS_NDP_Tina_CG_QtrlyPerformance_Final[[#This Row],[Item_Code]]&gt;"300000", "Capital", "Recurrent")</f>
        <v>Recurrent</v>
      </c>
    </row>
    <row r="1070" spans="1:47" x14ac:dyDescent="0.25">
      <c r="A1070" t="s">
        <v>77</v>
      </c>
      <c r="B1070" t="s">
        <v>78</v>
      </c>
      <c r="C1070" t="s">
        <v>87</v>
      </c>
      <c r="D1070" t="s">
        <v>1320</v>
      </c>
      <c r="E1070" t="s">
        <v>31</v>
      </c>
      <c r="F1070" t="s">
        <v>1321</v>
      </c>
      <c r="G1070" t="s">
        <v>97</v>
      </c>
      <c r="H1070" t="s">
        <v>1322</v>
      </c>
      <c r="I1070" t="s">
        <v>467</v>
      </c>
      <c r="J1070" t="s">
        <v>1323</v>
      </c>
      <c r="K1070" t="s">
        <v>89</v>
      </c>
      <c r="L1070" t="s">
        <v>1324</v>
      </c>
      <c r="M1070" t="s">
        <v>1325</v>
      </c>
      <c r="N1070" t="s">
        <v>1326</v>
      </c>
      <c r="O1070" t="s">
        <v>1005</v>
      </c>
      <c r="P1070" t="s">
        <v>1006</v>
      </c>
      <c r="Q1070" s="11">
        <v>0</v>
      </c>
      <c r="R1070" s="11">
        <v>0</v>
      </c>
      <c r="S1070" s="11">
        <v>0</v>
      </c>
      <c r="T1070" s="11">
        <v>0</v>
      </c>
      <c r="U1070" s="11">
        <v>560000000</v>
      </c>
      <c r="V1070" s="11">
        <v>0</v>
      </c>
      <c r="W1070" s="11">
        <v>560000000</v>
      </c>
      <c r="X1070" s="11">
        <v>0</v>
      </c>
      <c r="Y1070" s="11">
        <v>0</v>
      </c>
      <c r="Z1070" s="11">
        <v>0</v>
      </c>
      <c r="AA1070" s="11">
        <v>0</v>
      </c>
      <c r="AB1070" s="11">
        <v>0</v>
      </c>
      <c r="AC1070" s="11">
        <v>140000000</v>
      </c>
      <c r="AD1070" s="11">
        <v>137390688</v>
      </c>
      <c r="AE1070" s="11">
        <v>0</v>
      </c>
      <c r="AF1070" s="11">
        <v>0</v>
      </c>
      <c r="AG1070" s="11">
        <v>265000000</v>
      </c>
      <c r="AH1070" s="11">
        <v>267428608</v>
      </c>
      <c r="AI1070" s="11">
        <v>0</v>
      </c>
      <c r="AJ1070" s="11">
        <v>0</v>
      </c>
      <c r="AK1070" s="11">
        <v>150000000</v>
      </c>
      <c r="AL1070" s="11">
        <v>173560203</v>
      </c>
      <c r="AM1070" s="11">
        <v>0</v>
      </c>
      <c r="AN1070" s="11">
        <v>0</v>
      </c>
      <c r="AO10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555000000</v>
      </c>
      <c r="AP10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578379499</v>
      </c>
      <c r="AR10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0" s="11">
        <f>Table_PBS_SQL_DB2_PBSSQL_PBS_NDP_Tina_CG_QtrlyPerformance_Final[[#This Row],[GOU REL]]+Table_PBS_SQL_DB2_PBSSQL_PBS_NDP_Tina_CG_QtrlyPerformance_Final[[#This Row],[EXT REL]]</f>
        <v>555000000</v>
      </c>
      <c r="AT1070" s="11">
        <f>Table_PBS_SQL_DB2_PBSSQL_PBS_NDP_Tina_CG_QtrlyPerformance_Final[[#This Row],[GOU EXP]]+Table_PBS_SQL_DB2_PBSSQL_PBS_NDP_Tina_CG_QtrlyPerformance_Final[[#This Row],[EXT EXP]]</f>
        <v>578379499</v>
      </c>
      <c r="AU1070" s="11" t="str">
        <f>IF(Table_PBS_SQL_DB2_PBSSQL_PBS_NDP_Tina_CG_QtrlyPerformance_Final[[#This Row],[Item_Code]]&gt;"300000", "Capital", "Recurrent")</f>
        <v>Recurrent</v>
      </c>
    </row>
    <row r="1071" spans="1:47" x14ac:dyDescent="0.25">
      <c r="A1071" t="s">
        <v>77</v>
      </c>
      <c r="B1071" t="s">
        <v>78</v>
      </c>
      <c r="C1071" t="s">
        <v>87</v>
      </c>
      <c r="D1071" t="s">
        <v>1320</v>
      </c>
      <c r="E1071" t="s">
        <v>31</v>
      </c>
      <c r="F1071" t="s">
        <v>1321</v>
      </c>
      <c r="G1071" t="s">
        <v>97</v>
      </c>
      <c r="H1071" t="s">
        <v>1322</v>
      </c>
      <c r="I1071" t="s">
        <v>467</v>
      </c>
      <c r="J1071" t="s">
        <v>1323</v>
      </c>
      <c r="K1071" t="s">
        <v>89</v>
      </c>
      <c r="L1071" t="s">
        <v>1324</v>
      </c>
      <c r="M1071" t="s">
        <v>1325</v>
      </c>
      <c r="N1071" t="s">
        <v>1326</v>
      </c>
      <c r="O1071" t="s">
        <v>922</v>
      </c>
      <c r="P1071" t="s">
        <v>923</v>
      </c>
      <c r="Q1071" s="11">
        <v>0</v>
      </c>
      <c r="R1071" s="11">
        <v>0</v>
      </c>
      <c r="S1071" s="11">
        <v>0</v>
      </c>
      <c r="T1071" s="11">
        <v>0</v>
      </c>
      <c r="U1071" s="11">
        <v>200000000</v>
      </c>
      <c r="V1071" s="11">
        <v>0</v>
      </c>
      <c r="W1071" s="11">
        <v>200000000</v>
      </c>
      <c r="X1071" s="11">
        <v>0</v>
      </c>
      <c r="Y1071" s="11">
        <v>0</v>
      </c>
      <c r="Z1071" s="11">
        <v>0</v>
      </c>
      <c r="AA1071" s="11">
        <v>0</v>
      </c>
      <c r="AB1071" s="11">
        <v>0</v>
      </c>
      <c r="AC1071" s="11">
        <v>50000000</v>
      </c>
      <c r="AD1071" s="11">
        <v>25000000</v>
      </c>
      <c r="AE1071" s="11">
        <v>0</v>
      </c>
      <c r="AF1071" s="11">
        <v>0</v>
      </c>
      <c r="AG1071" s="11">
        <v>65000000</v>
      </c>
      <c r="AH1071" s="11">
        <v>25000000</v>
      </c>
      <c r="AI1071" s="11">
        <v>0</v>
      </c>
      <c r="AJ1071" s="11">
        <v>0</v>
      </c>
      <c r="AK1071" s="11">
        <v>0</v>
      </c>
      <c r="AL1071" s="11">
        <v>65000000</v>
      </c>
      <c r="AM1071" s="11">
        <v>0</v>
      </c>
      <c r="AN1071" s="11">
        <v>0</v>
      </c>
      <c r="AO10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115000000</v>
      </c>
      <c r="AP10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115000000</v>
      </c>
      <c r="AR10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1" s="11">
        <f>Table_PBS_SQL_DB2_PBSSQL_PBS_NDP_Tina_CG_QtrlyPerformance_Final[[#This Row],[GOU REL]]+Table_PBS_SQL_DB2_PBSSQL_PBS_NDP_Tina_CG_QtrlyPerformance_Final[[#This Row],[EXT REL]]</f>
        <v>115000000</v>
      </c>
      <c r="AT1071" s="11">
        <f>Table_PBS_SQL_DB2_PBSSQL_PBS_NDP_Tina_CG_QtrlyPerformance_Final[[#This Row],[GOU EXP]]+Table_PBS_SQL_DB2_PBSSQL_PBS_NDP_Tina_CG_QtrlyPerformance_Final[[#This Row],[EXT EXP]]</f>
        <v>115000000</v>
      </c>
      <c r="AU1071" s="11" t="str">
        <f>IF(Table_PBS_SQL_DB2_PBSSQL_PBS_NDP_Tina_CG_QtrlyPerformance_Final[[#This Row],[Item_Code]]&gt;"300000", "Capital", "Recurrent")</f>
        <v>Recurrent</v>
      </c>
    </row>
    <row r="1072" spans="1:47" x14ac:dyDescent="0.25">
      <c r="A1072" t="s">
        <v>77</v>
      </c>
      <c r="B1072" t="s">
        <v>78</v>
      </c>
      <c r="C1072" t="s">
        <v>87</v>
      </c>
      <c r="D1072" t="s">
        <v>1320</v>
      </c>
      <c r="E1072" t="s">
        <v>31</v>
      </c>
      <c r="F1072" t="s">
        <v>1321</v>
      </c>
      <c r="G1072" t="s">
        <v>97</v>
      </c>
      <c r="H1072" t="s">
        <v>1322</v>
      </c>
      <c r="I1072" t="s">
        <v>467</v>
      </c>
      <c r="J1072" t="s">
        <v>1323</v>
      </c>
      <c r="K1072" t="s">
        <v>89</v>
      </c>
      <c r="L1072" t="s">
        <v>1324</v>
      </c>
      <c r="M1072" t="s">
        <v>1327</v>
      </c>
      <c r="N1072" t="s">
        <v>1328</v>
      </c>
      <c r="O1072" t="s">
        <v>1986</v>
      </c>
      <c r="P1072" t="s">
        <v>1987</v>
      </c>
      <c r="Q1072" s="11">
        <v>0</v>
      </c>
      <c r="R1072" s="11">
        <v>0</v>
      </c>
      <c r="S1072" s="11">
        <v>0</v>
      </c>
      <c r="T1072" s="11">
        <v>0</v>
      </c>
      <c r="U1072" s="11">
        <v>40000000</v>
      </c>
      <c r="V1072" s="11">
        <v>0</v>
      </c>
      <c r="W1072" s="11">
        <v>40000000</v>
      </c>
      <c r="X1072" s="11">
        <v>0</v>
      </c>
      <c r="Y1072" s="11">
        <v>0</v>
      </c>
      <c r="Z1072" s="11">
        <v>0</v>
      </c>
      <c r="AA1072" s="11">
        <v>0</v>
      </c>
      <c r="AB1072" s="11">
        <v>0</v>
      </c>
      <c r="AC1072" s="11">
        <v>10000000</v>
      </c>
      <c r="AD1072" s="11">
        <v>10000000</v>
      </c>
      <c r="AE1072" s="11">
        <v>0</v>
      </c>
      <c r="AF1072" s="11">
        <v>0</v>
      </c>
      <c r="AG1072" s="11">
        <v>15000000</v>
      </c>
      <c r="AH1072" s="11">
        <v>13500000</v>
      </c>
      <c r="AI1072" s="11">
        <v>0</v>
      </c>
      <c r="AJ1072" s="11">
        <v>0</v>
      </c>
      <c r="AK1072" s="11">
        <v>15000000</v>
      </c>
      <c r="AL1072" s="11">
        <v>16500000</v>
      </c>
      <c r="AM1072" s="11">
        <v>0</v>
      </c>
      <c r="AN1072" s="11">
        <v>0</v>
      </c>
      <c r="AO10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0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0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2" s="11">
        <f>Table_PBS_SQL_DB2_PBSSQL_PBS_NDP_Tina_CG_QtrlyPerformance_Final[[#This Row],[GOU REL]]+Table_PBS_SQL_DB2_PBSSQL_PBS_NDP_Tina_CG_QtrlyPerformance_Final[[#This Row],[EXT REL]]</f>
        <v>40000000</v>
      </c>
      <c r="AT1072" s="11">
        <f>Table_PBS_SQL_DB2_PBSSQL_PBS_NDP_Tina_CG_QtrlyPerformance_Final[[#This Row],[GOU EXP]]+Table_PBS_SQL_DB2_PBSSQL_PBS_NDP_Tina_CG_QtrlyPerformance_Final[[#This Row],[EXT EXP]]</f>
        <v>40000000</v>
      </c>
      <c r="AU1072" s="11" t="str">
        <f>IF(Table_PBS_SQL_DB2_PBSSQL_PBS_NDP_Tina_CG_QtrlyPerformance_Final[[#This Row],[Item_Code]]&gt;"300000", "Capital", "Recurrent")</f>
        <v>Recurrent</v>
      </c>
    </row>
    <row r="1073" spans="1:47" x14ac:dyDescent="0.25">
      <c r="A1073" t="s">
        <v>77</v>
      </c>
      <c r="B1073" t="s">
        <v>78</v>
      </c>
      <c r="C1073" t="s">
        <v>87</v>
      </c>
      <c r="D1073" t="s">
        <v>1320</v>
      </c>
      <c r="E1073" t="s">
        <v>31</v>
      </c>
      <c r="F1073" t="s">
        <v>1321</v>
      </c>
      <c r="G1073" t="s">
        <v>97</v>
      </c>
      <c r="H1073" t="s">
        <v>1322</v>
      </c>
      <c r="I1073" t="s">
        <v>467</v>
      </c>
      <c r="J1073" t="s">
        <v>1323</v>
      </c>
      <c r="K1073" t="s">
        <v>89</v>
      </c>
      <c r="L1073" t="s">
        <v>1324</v>
      </c>
      <c r="M1073" t="s">
        <v>1334</v>
      </c>
      <c r="N1073" t="s">
        <v>1335</v>
      </c>
      <c r="O1073" t="s">
        <v>1028</v>
      </c>
      <c r="P1073" t="s">
        <v>1029</v>
      </c>
      <c r="Q1073" s="11">
        <v>0</v>
      </c>
      <c r="R1073" s="11">
        <v>0</v>
      </c>
      <c r="S1073" s="11">
        <v>0</v>
      </c>
      <c r="T1073" s="11">
        <v>0</v>
      </c>
      <c r="U1073" s="11">
        <v>1000000000</v>
      </c>
      <c r="V1073" s="11">
        <v>0</v>
      </c>
      <c r="W1073" s="11">
        <v>1000000000</v>
      </c>
      <c r="X1073" s="11">
        <v>0</v>
      </c>
      <c r="Y1073" s="11">
        <v>0</v>
      </c>
      <c r="Z1073" s="11">
        <v>0</v>
      </c>
      <c r="AA1073" s="11">
        <v>0</v>
      </c>
      <c r="AB1073" s="11">
        <v>0</v>
      </c>
      <c r="AC1073" s="11">
        <v>200000000</v>
      </c>
      <c r="AD1073" s="11">
        <v>118800000</v>
      </c>
      <c r="AE1073" s="11">
        <v>0</v>
      </c>
      <c r="AF1073" s="11">
        <v>0</v>
      </c>
      <c r="AG1073" s="11">
        <v>0</v>
      </c>
      <c r="AH1073" s="11">
        <v>-58804</v>
      </c>
      <c r="AI1073" s="11">
        <v>0</v>
      </c>
      <c r="AJ1073" s="11">
        <v>0</v>
      </c>
      <c r="AK1073" s="11">
        <v>800000000</v>
      </c>
      <c r="AL1073" s="11">
        <v>881317608</v>
      </c>
      <c r="AM1073" s="11">
        <v>0</v>
      </c>
      <c r="AN1073" s="11">
        <v>0</v>
      </c>
      <c r="AO10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10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1000058804</v>
      </c>
      <c r="AR10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3" s="11">
        <f>Table_PBS_SQL_DB2_PBSSQL_PBS_NDP_Tina_CG_QtrlyPerformance_Final[[#This Row],[GOU REL]]+Table_PBS_SQL_DB2_PBSSQL_PBS_NDP_Tina_CG_QtrlyPerformance_Final[[#This Row],[EXT REL]]</f>
        <v>1000000000</v>
      </c>
      <c r="AT1073" s="11">
        <f>Table_PBS_SQL_DB2_PBSSQL_PBS_NDP_Tina_CG_QtrlyPerformance_Final[[#This Row],[GOU EXP]]+Table_PBS_SQL_DB2_PBSSQL_PBS_NDP_Tina_CG_QtrlyPerformance_Final[[#This Row],[EXT EXP]]</f>
        <v>1000058804</v>
      </c>
      <c r="AU1073" s="11" t="str">
        <f>IF(Table_PBS_SQL_DB2_PBSSQL_PBS_NDP_Tina_CG_QtrlyPerformance_Final[[#This Row],[Item_Code]]&gt;"300000", "Capital", "Recurrent")</f>
        <v>Recurrent</v>
      </c>
    </row>
    <row r="1074" spans="1:47" x14ac:dyDescent="0.25">
      <c r="A1074" t="s">
        <v>77</v>
      </c>
      <c r="B1074" t="s">
        <v>78</v>
      </c>
      <c r="C1074" t="s">
        <v>87</v>
      </c>
      <c r="D1074" t="s">
        <v>1320</v>
      </c>
      <c r="E1074" t="s">
        <v>75</v>
      </c>
      <c r="F1074" t="s">
        <v>1329</v>
      </c>
      <c r="G1074" t="s">
        <v>97</v>
      </c>
      <c r="H1074" t="s">
        <v>1322</v>
      </c>
      <c r="I1074" t="s">
        <v>499</v>
      </c>
      <c r="J1074" t="s">
        <v>1330</v>
      </c>
      <c r="K1074" t="s">
        <v>1331</v>
      </c>
      <c r="L1074" t="s">
        <v>1332</v>
      </c>
      <c r="M1074" t="s">
        <v>1327</v>
      </c>
      <c r="N1074" t="s">
        <v>1333</v>
      </c>
      <c r="O1074" t="s">
        <v>1192</v>
      </c>
      <c r="P1074" t="s">
        <v>1193</v>
      </c>
      <c r="Q1074" s="11">
        <v>0</v>
      </c>
      <c r="R1074" s="11">
        <v>0</v>
      </c>
      <c r="S1074" s="11">
        <v>0</v>
      </c>
      <c r="T1074" s="11">
        <v>0</v>
      </c>
      <c r="U1074" s="11">
        <v>400000000</v>
      </c>
      <c r="V1074" s="11">
        <v>0</v>
      </c>
      <c r="W1074" s="11">
        <v>400000000</v>
      </c>
      <c r="X1074" s="11">
        <v>0</v>
      </c>
      <c r="Y1074" s="11">
        <v>0</v>
      </c>
      <c r="Z1074" s="11">
        <v>0</v>
      </c>
      <c r="AA1074" s="11">
        <v>0</v>
      </c>
      <c r="AB1074" s="11">
        <v>0</v>
      </c>
      <c r="AC1074" s="11">
        <v>0</v>
      </c>
      <c r="AD1074" s="11">
        <v>0</v>
      </c>
      <c r="AE1074" s="11">
        <v>0</v>
      </c>
      <c r="AF1074" s="11">
        <v>0</v>
      </c>
      <c r="AG1074" s="11">
        <v>0</v>
      </c>
      <c r="AH1074" s="11">
        <v>0</v>
      </c>
      <c r="AI1074" s="11">
        <v>0</v>
      </c>
      <c r="AJ1074" s="11">
        <v>0</v>
      </c>
      <c r="AK1074" s="11">
        <v>0</v>
      </c>
      <c r="AL1074" s="11">
        <v>0</v>
      </c>
      <c r="AM1074" s="11">
        <v>0</v>
      </c>
      <c r="AN1074" s="11">
        <v>0</v>
      </c>
      <c r="AO10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4" s="11">
        <f>Table_PBS_SQL_DB2_PBSSQL_PBS_NDP_Tina_CG_QtrlyPerformance_Final[[#This Row],[GOU REL]]+Table_PBS_SQL_DB2_PBSSQL_PBS_NDP_Tina_CG_QtrlyPerformance_Final[[#This Row],[EXT REL]]</f>
        <v>0</v>
      </c>
      <c r="AT1074" s="11">
        <f>Table_PBS_SQL_DB2_PBSSQL_PBS_NDP_Tina_CG_QtrlyPerformance_Final[[#This Row],[GOU EXP]]+Table_PBS_SQL_DB2_PBSSQL_PBS_NDP_Tina_CG_QtrlyPerformance_Final[[#This Row],[EXT EXP]]</f>
        <v>0</v>
      </c>
      <c r="AU1074" s="11" t="str">
        <f>IF(Table_PBS_SQL_DB2_PBSSQL_PBS_NDP_Tina_CG_QtrlyPerformance_Final[[#This Row],[Item_Code]]&gt;"300000", "Capital", "Recurrent")</f>
        <v>Recurrent</v>
      </c>
    </row>
    <row r="1075" spans="1:47" x14ac:dyDescent="0.25">
      <c r="A1075" t="s">
        <v>77</v>
      </c>
      <c r="B1075" t="s">
        <v>78</v>
      </c>
      <c r="C1075" t="s">
        <v>87</v>
      </c>
      <c r="D1075" t="s">
        <v>1320</v>
      </c>
      <c r="E1075" t="s">
        <v>75</v>
      </c>
      <c r="F1075" t="s">
        <v>1329</v>
      </c>
      <c r="G1075" t="s">
        <v>97</v>
      </c>
      <c r="H1075" t="s">
        <v>1322</v>
      </c>
      <c r="I1075" t="s">
        <v>499</v>
      </c>
      <c r="J1075" t="s">
        <v>1330</v>
      </c>
      <c r="K1075" t="s">
        <v>1331</v>
      </c>
      <c r="L1075" t="s">
        <v>1332</v>
      </c>
      <c r="M1075" t="s">
        <v>1334</v>
      </c>
      <c r="N1075" t="s">
        <v>1335</v>
      </c>
      <c r="O1075" t="s">
        <v>1011</v>
      </c>
      <c r="P1075" t="s">
        <v>1012</v>
      </c>
      <c r="Q1075" s="11">
        <v>0</v>
      </c>
      <c r="R1075" s="11">
        <v>0</v>
      </c>
      <c r="S1075" s="11">
        <v>0</v>
      </c>
      <c r="T1075" s="11">
        <v>0</v>
      </c>
      <c r="U1075" s="11">
        <v>200000000</v>
      </c>
      <c r="V1075" s="11">
        <v>0</v>
      </c>
      <c r="W1075" s="11">
        <v>200000000</v>
      </c>
      <c r="X1075" s="11">
        <v>0</v>
      </c>
      <c r="Y1075" s="11">
        <v>0</v>
      </c>
      <c r="Z1075" s="11">
        <v>0</v>
      </c>
      <c r="AA1075" s="11">
        <v>0</v>
      </c>
      <c r="AB1075" s="11">
        <v>0</v>
      </c>
      <c r="AC1075" s="11">
        <v>50000000</v>
      </c>
      <c r="AD1075" s="11">
        <v>500000</v>
      </c>
      <c r="AE1075" s="11">
        <v>0</v>
      </c>
      <c r="AF1075" s="11">
        <v>0</v>
      </c>
      <c r="AG1075" s="11">
        <v>80000000</v>
      </c>
      <c r="AH1075" s="11">
        <v>11022000</v>
      </c>
      <c r="AI1075" s="11">
        <v>0</v>
      </c>
      <c r="AJ1075" s="11">
        <v>0</v>
      </c>
      <c r="AK1075" s="11">
        <v>0</v>
      </c>
      <c r="AL1075" s="11">
        <v>118477999</v>
      </c>
      <c r="AM1075" s="11">
        <v>0</v>
      </c>
      <c r="AN1075" s="11">
        <v>0</v>
      </c>
      <c r="AO10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v>
      </c>
      <c r="AP10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129999999</v>
      </c>
      <c r="AR10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5" s="11">
        <f>Table_PBS_SQL_DB2_PBSSQL_PBS_NDP_Tina_CG_QtrlyPerformance_Final[[#This Row],[GOU REL]]+Table_PBS_SQL_DB2_PBSSQL_PBS_NDP_Tina_CG_QtrlyPerformance_Final[[#This Row],[EXT REL]]</f>
        <v>130000000</v>
      </c>
      <c r="AT1075" s="11">
        <f>Table_PBS_SQL_DB2_PBSSQL_PBS_NDP_Tina_CG_QtrlyPerformance_Final[[#This Row],[GOU EXP]]+Table_PBS_SQL_DB2_PBSSQL_PBS_NDP_Tina_CG_QtrlyPerformance_Final[[#This Row],[EXT EXP]]</f>
        <v>129999999</v>
      </c>
      <c r="AU1075" s="11" t="str">
        <f>IF(Table_PBS_SQL_DB2_PBSSQL_PBS_NDP_Tina_CG_QtrlyPerformance_Final[[#This Row],[Item_Code]]&gt;"300000", "Capital", "Recurrent")</f>
        <v>Recurrent</v>
      </c>
    </row>
    <row r="1076" spans="1:47" x14ac:dyDescent="0.25">
      <c r="A1076" t="s">
        <v>77</v>
      </c>
      <c r="B1076" t="s">
        <v>78</v>
      </c>
      <c r="C1076" t="s">
        <v>87</v>
      </c>
      <c r="D1076" t="s">
        <v>1320</v>
      </c>
      <c r="E1076" t="s">
        <v>75</v>
      </c>
      <c r="F1076" t="s">
        <v>1329</v>
      </c>
      <c r="G1076" t="s">
        <v>97</v>
      </c>
      <c r="H1076" t="s">
        <v>1322</v>
      </c>
      <c r="I1076" t="s">
        <v>499</v>
      </c>
      <c r="J1076" t="s">
        <v>1330</v>
      </c>
      <c r="K1076" t="s">
        <v>1331</v>
      </c>
      <c r="L1076" t="s">
        <v>1332</v>
      </c>
      <c r="M1076" t="s">
        <v>1334</v>
      </c>
      <c r="N1076" t="s">
        <v>1335</v>
      </c>
      <c r="O1076" t="s">
        <v>1085</v>
      </c>
      <c r="P1076" t="s">
        <v>1086</v>
      </c>
      <c r="Q1076" s="11">
        <v>0</v>
      </c>
      <c r="R1076" s="11">
        <v>0</v>
      </c>
      <c r="S1076" s="11">
        <v>0</v>
      </c>
      <c r="T1076" s="11">
        <v>0</v>
      </c>
      <c r="U1076" s="11">
        <v>400000000</v>
      </c>
      <c r="V1076" s="11">
        <v>0</v>
      </c>
      <c r="W1076" s="11">
        <v>400000000</v>
      </c>
      <c r="X1076" s="11">
        <v>0</v>
      </c>
      <c r="Y1076" s="11">
        <v>0</v>
      </c>
      <c r="Z1076" s="11">
        <v>0</v>
      </c>
      <c r="AA1076" s="11">
        <v>0</v>
      </c>
      <c r="AB1076" s="11">
        <v>0</v>
      </c>
      <c r="AC1076" s="11">
        <v>175000000</v>
      </c>
      <c r="AD1076" s="11">
        <v>128620000</v>
      </c>
      <c r="AE1076" s="11">
        <v>0</v>
      </c>
      <c r="AF1076" s="11">
        <v>0</v>
      </c>
      <c r="AG1076" s="11">
        <v>75000000</v>
      </c>
      <c r="AH1076" s="11">
        <v>67980400</v>
      </c>
      <c r="AI1076" s="11">
        <v>0</v>
      </c>
      <c r="AJ1076" s="11">
        <v>0</v>
      </c>
      <c r="AK1076" s="11">
        <v>100000000</v>
      </c>
      <c r="AL1076" s="11">
        <v>153399600</v>
      </c>
      <c r="AM1076" s="11">
        <v>0</v>
      </c>
      <c r="AN1076" s="11">
        <v>0</v>
      </c>
      <c r="AO10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10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10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6" s="11">
        <f>Table_PBS_SQL_DB2_PBSSQL_PBS_NDP_Tina_CG_QtrlyPerformance_Final[[#This Row],[GOU REL]]+Table_PBS_SQL_DB2_PBSSQL_PBS_NDP_Tina_CG_QtrlyPerformance_Final[[#This Row],[EXT REL]]</f>
        <v>350000000</v>
      </c>
      <c r="AT1076" s="11">
        <f>Table_PBS_SQL_DB2_PBSSQL_PBS_NDP_Tina_CG_QtrlyPerformance_Final[[#This Row],[GOU EXP]]+Table_PBS_SQL_DB2_PBSSQL_PBS_NDP_Tina_CG_QtrlyPerformance_Final[[#This Row],[EXT EXP]]</f>
        <v>350000000</v>
      </c>
      <c r="AU1076" s="11" t="str">
        <f>IF(Table_PBS_SQL_DB2_PBSSQL_PBS_NDP_Tina_CG_QtrlyPerformance_Final[[#This Row],[Item_Code]]&gt;"300000", "Capital", "Recurrent")</f>
        <v>Recurrent</v>
      </c>
    </row>
    <row r="1077" spans="1:47" x14ac:dyDescent="0.25">
      <c r="A1077" t="s">
        <v>77</v>
      </c>
      <c r="B1077" t="s">
        <v>78</v>
      </c>
      <c r="C1077" t="s">
        <v>87</v>
      </c>
      <c r="D1077" t="s">
        <v>1320</v>
      </c>
      <c r="E1077" t="s">
        <v>75</v>
      </c>
      <c r="F1077" t="s">
        <v>1329</v>
      </c>
      <c r="G1077" t="s">
        <v>97</v>
      </c>
      <c r="H1077" t="s">
        <v>1322</v>
      </c>
      <c r="I1077" t="s">
        <v>499</v>
      </c>
      <c r="J1077" t="s">
        <v>1330</v>
      </c>
      <c r="K1077" t="s">
        <v>1331</v>
      </c>
      <c r="L1077" t="s">
        <v>1332</v>
      </c>
      <c r="M1077" t="s">
        <v>1334</v>
      </c>
      <c r="N1077" t="s">
        <v>1335</v>
      </c>
      <c r="O1077" t="s">
        <v>978</v>
      </c>
      <c r="P1077" t="s">
        <v>979</v>
      </c>
      <c r="Q1077" s="11">
        <v>0</v>
      </c>
      <c r="R1077" s="11">
        <v>0</v>
      </c>
      <c r="S1077" s="11">
        <v>0</v>
      </c>
      <c r="T1077" s="11">
        <v>0</v>
      </c>
      <c r="U1077" s="11">
        <v>1000000000</v>
      </c>
      <c r="V1077" s="11">
        <v>0</v>
      </c>
      <c r="W1077" s="11">
        <v>1000000000</v>
      </c>
      <c r="X1077" s="11">
        <v>0</v>
      </c>
      <c r="Y1077" s="11">
        <v>0</v>
      </c>
      <c r="Z1077" s="11">
        <v>0</v>
      </c>
      <c r="AA1077" s="11">
        <v>0</v>
      </c>
      <c r="AB1077" s="11">
        <v>0</v>
      </c>
      <c r="AC1077" s="11">
        <v>0</v>
      </c>
      <c r="AD1077" s="11">
        <v>0</v>
      </c>
      <c r="AE1077" s="11">
        <v>0</v>
      </c>
      <c r="AF1077" s="11">
        <v>0</v>
      </c>
      <c r="AG1077" s="11">
        <v>500000000</v>
      </c>
      <c r="AH1077" s="11">
        <v>500000000</v>
      </c>
      <c r="AI1077" s="11">
        <v>0</v>
      </c>
      <c r="AJ1077" s="11">
        <v>0</v>
      </c>
      <c r="AK1077" s="11">
        <v>0</v>
      </c>
      <c r="AL1077" s="11">
        <v>0</v>
      </c>
      <c r="AM1077" s="11">
        <v>0</v>
      </c>
      <c r="AN1077" s="11">
        <v>0</v>
      </c>
      <c r="AO10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0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10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7" s="11">
        <f>Table_PBS_SQL_DB2_PBSSQL_PBS_NDP_Tina_CG_QtrlyPerformance_Final[[#This Row],[GOU REL]]+Table_PBS_SQL_DB2_PBSSQL_PBS_NDP_Tina_CG_QtrlyPerformance_Final[[#This Row],[EXT REL]]</f>
        <v>500000000</v>
      </c>
      <c r="AT1077" s="11">
        <f>Table_PBS_SQL_DB2_PBSSQL_PBS_NDP_Tina_CG_QtrlyPerformance_Final[[#This Row],[GOU EXP]]+Table_PBS_SQL_DB2_PBSSQL_PBS_NDP_Tina_CG_QtrlyPerformance_Final[[#This Row],[EXT EXP]]</f>
        <v>500000000</v>
      </c>
      <c r="AU1077" s="11" t="str">
        <f>IF(Table_PBS_SQL_DB2_PBSSQL_PBS_NDP_Tina_CG_QtrlyPerformance_Final[[#This Row],[Item_Code]]&gt;"300000", "Capital", "Recurrent")</f>
        <v>Recurrent</v>
      </c>
    </row>
    <row r="1078" spans="1:47" x14ac:dyDescent="0.25">
      <c r="A1078" t="s">
        <v>77</v>
      </c>
      <c r="B1078" t="s">
        <v>78</v>
      </c>
      <c r="C1078" t="s">
        <v>87</v>
      </c>
      <c r="D1078" t="s">
        <v>1320</v>
      </c>
      <c r="E1078" t="s">
        <v>87</v>
      </c>
      <c r="F1078" t="s">
        <v>1988</v>
      </c>
      <c r="G1078" t="s">
        <v>97</v>
      </c>
      <c r="H1078" t="s">
        <v>1322</v>
      </c>
      <c r="I1078" t="s">
        <v>493</v>
      </c>
      <c r="J1078" t="s">
        <v>1989</v>
      </c>
      <c r="K1078" t="s">
        <v>210</v>
      </c>
      <c r="L1078" t="s">
        <v>1990</v>
      </c>
      <c r="M1078" t="s">
        <v>1044</v>
      </c>
      <c r="N1078" t="s">
        <v>1045</v>
      </c>
      <c r="O1078" t="s">
        <v>1025</v>
      </c>
      <c r="P1078" t="s">
        <v>1026</v>
      </c>
      <c r="Q1078" s="11">
        <v>0</v>
      </c>
      <c r="R1078" s="11">
        <v>0</v>
      </c>
      <c r="S1078" s="11">
        <v>0</v>
      </c>
      <c r="T1078" s="11">
        <v>0</v>
      </c>
      <c r="U1078" s="11">
        <v>1000160000</v>
      </c>
      <c r="V1078" s="11">
        <v>0</v>
      </c>
      <c r="W1078" s="11">
        <v>1000160000</v>
      </c>
      <c r="X1078" s="11">
        <v>0</v>
      </c>
      <c r="Y1078" s="11">
        <v>0</v>
      </c>
      <c r="Z1078" s="11">
        <v>0</v>
      </c>
      <c r="AA1078" s="11">
        <v>0</v>
      </c>
      <c r="AB1078" s="11">
        <v>0</v>
      </c>
      <c r="AC1078" s="11">
        <v>300000000</v>
      </c>
      <c r="AD1078" s="11">
        <v>285797389</v>
      </c>
      <c r="AE1078" s="11">
        <v>0</v>
      </c>
      <c r="AF1078" s="11">
        <v>0</v>
      </c>
      <c r="AG1078" s="11">
        <v>200000000</v>
      </c>
      <c r="AH1078" s="11">
        <v>73380000</v>
      </c>
      <c r="AI1078" s="11">
        <v>0</v>
      </c>
      <c r="AJ1078" s="11">
        <v>0</v>
      </c>
      <c r="AK1078" s="11">
        <v>54851297</v>
      </c>
      <c r="AL1078" s="11">
        <v>195673908</v>
      </c>
      <c r="AM1078" s="11">
        <v>0</v>
      </c>
      <c r="AN1078" s="11">
        <v>0</v>
      </c>
      <c r="AO10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554851297</v>
      </c>
      <c r="AP10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554851297</v>
      </c>
      <c r="AR10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78" s="11">
        <f>Table_PBS_SQL_DB2_PBSSQL_PBS_NDP_Tina_CG_QtrlyPerformance_Final[[#This Row],[GOU REL]]+Table_PBS_SQL_DB2_PBSSQL_PBS_NDP_Tina_CG_QtrlyPerformance_Final[[#This Row],[EXT REL]]</f>
        <v>554851297</v>
      </c>
      <c r="AT1078" s="11">
        <f>Table_PBS_SQL_DB2_PBSSQL_PBS_NDP_Tina_CG_QtrlyPerformance_Final[[#This Row],[GOU EXP]]+Table_PBS_SQL_DB2_PBSSQL_PBS_NDP_Tina_CG_QtrlyPerformance_Final[[#This Row],[EXT EXP]]</f>
        <v>554851297</v>
      </c>
      <c r="AU1078" s="11" t="str">
        <f>IF(Table_PBS_SQL_DB2_PBSSQL_PBS_NDP_Tina_CG_QtrlyPerformance_Final[[#This Row],[Item_Code]]&gt;"300000", "Capital", "Recurrent")</f>
        <v>Recurrent</v>
      </c>
    </row>
    <row r="1079" spans="1:47" x14ac:dyDescent="0.25">
      <c r="A1079" t="s">
        <v>77</v>
      </c>
      <c r="B1079" t="s">
        <v>78</v>
      </c>
      <c r="C1079" t="s">
        <v>202</v>
      </c>
      <c r="D1079" t="s">
        <v>1336</v>
      </c>
      <c r="E1079" t="s">
        <v>75</v>
      </c>
      <c r="F1079" t="s">
        <v>1349</v>
      </c>
      <c r="G1079" t="s">
        <v>75</v>
      </c>
      <c r="H1079" t="s">
        <v>1338</v>
      </c>
      <c r="I1079" t="s">
        <v>896</v>
      </c>
      <c r="J1079" t="s">
        <v>897</v>
      </c>
      <c r="K1079" t="s">
        <v>1829</v>
      </c>
      <c r="L1079" t="s">
        <v>1830</v>
      </c>
      <c r="M1079" t="s">
        <v>1365</v>
      </c>
      <c r="N1079" t="s">
        <v>1366</v>
      </c>
      <c r="O1079" t="s">
        <v>975</v>
      </c>
      <c r="P1079" t="s">
        <v>976</v>
      </c>
      <c r="Q1079" s="11">
        <v>0</v>
      </c>
      <c r="R1079" s="11">
        <v>0</v>
      </c>
      <c r="S1079" s="11">
        <v>0</v>
      </c>
      <c r="T1079" s="11">
        <v>0</v>
      </c>
      <c r="U1079" s="11">
        <v>0</v>
      </c>
      <c r="V1079" s="11">
        <v>0</v>
      </c>
      <c r="W1079" s="11">
        <v>0</v>
      </c>
      <c r="X1079" s="11">
        <v>0</v>
      </c>
      <c r="Y1079" s="11">
        <v>0</v>
      </c>
      <c r="Z1079" s="11">
        <v>0</v>
      </c>
      <c r="AA1079" s="11">
        <v>0</v>
      </c>
      <c r="AB1079" s="11">
        <v>0</v>
      </c>
      <c r="AC1079" s="11">
        <v>0</v>
      </c>
      <c r="AD1079" s="11">
        <v>0</v>
      </c>
      <c r="AE1079" s="11">
        <v>0</v>
      </c>
      <c r="AF1079" s="11">
        <v>0</v>
      </c>
      <c r="AG1079" s="11">
        <v>0</v>
      </c>
      <c r="AH1079" s="11">
        <v>0</v>
      </c>
      <c r="AI1079" s="11">
        <v>0</v>
      </c>
      <c r="AJ1079" s="11">
        <v>0</v>
      </c>
      <c r="AK1079" s="11">
        <v>0</v>
      </c>
      <c r="AL1079" s="11">
        <v>0</v>
      </c>
      <c r="AM1079" s="11">
        <v>123093673548</v>
      </c>
      <c r="AN1079" s="11">
        <v>123093673548</v>
      </c>
      <c r="AO10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123093673548</v>
      </c>
      <c r="AQ10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123093673548</v>
      </c>
      <c r="AS1079" s="11">
        <f>Table_PBS_SQL_DB2_PBSSQL_PBS_NDP_Tina_CG_QtrlyPerformance_Final[[#This Row],[GOU REL]]+Table_PBS_SQL_DB2_PBSSQL_PBS_NDP_Tina_CG_QtrlyPerformance_Final[[#This Row],[EXT REL]]</f>
        <v>123093673548</v>
      </c>
      <c r="AT1079" s="11">
        <f>Table_PBS_SQL_DB2_PBSSQL_PBS_NDP_Tina_CG_QtrlyPerformance_Final[[#This Row],[GOU EXP]]+Table_PBS_SQL_DB2_PBSSQL_PBS_NDP_Tina_CG_QtrlyPerformance_Final[[#This Row],[EXT EXP]]</f>
        <v>123093673548</v>
      </c>
      <c r="AU1079" s="11" t="str">
        <f>IF(Table_PBS_SQL_DB2_PBSSQL_PBS_NDP_Tina_CG_QtrlyPerformance_Final[[#This Row],[Item_Code]]&gt;"300000", "Capital", "Recurrent")</f>
        <v>Recurrent</v>
      </c>
    </row>
    <row r="1080" spans="1:47" x14ac:dyDescent="0.25">
      <c r="A1080" t="s">
        <v>77</v>
      </c>
      <c r="B1080" t="s">
        <v>78</v>
      </c>
      <c r="C1080" t="s">
        <v>202</v>
      </c>
      <c r="D1080" t="s">
        <v>1336</v>
      </c>
      <c r="E1080" t="s">
        <v>75</v>
      </c>
      <c r="F1080" t="s">
        <v>1349</v>
      </c>
      <c r="G1080" t="s">
        <v>75</v>
      </c>
      <c r="H1080" t="s">
        <v>1338</v>
      </c>
      <c r="I1080" t="s">
        <v>493</v>
      </c>
      <c r="J1080" t="s">
        <v>1345</v>
      </c>
      <c r="K1080" t="s">
        <v>1991</v>
      </c>
      <c r="L1080" t="s">
        <v>1992</v>
      </c>
      <c r="M1080" t="s">
        <v>1352</v>
      </c>
      <c r="N1080" t="s">
        <v>1353</v>
      </c>
      <c r="O1080" t="s">
        <v>1025</v>
      </c>
      <c r="P1080" t="s">
        <v>1026</v>
      </c>
      <c r="Q1080" s="11">
        <v>0</v>
      </c>
      <c r="R1080" s="11">
        <v>0</v>
      </c>
      <c r="S1080" s="11">
        <v>0</v>
      </c>
      <c r="T1080" s="11">
        <v>0</v>
      </c>
      <c r="U1080" s="11">
        <v>100000000</v>
      </c>
      <c r="V1080" s="11">
        <v>0</v>
      </c>
      <c r="W1080" s="11">
        <v>100000000</v>
      </c>
      <c r="X1080" s="11">
        <v>0</v>
      </c>
      <c r="Y1080" s="11">
        <v>0</v>
      </c>
      <c r="Z1080" s="11">
        <v>0</v>
      </c>
      <c r="AA1080" s="11">
        <v>0</v>
      </c>
      <c r="AB1080" s="11">
        <v>0</v>
      </c>
      <c r="AC1080" s="11">
        <v>50000000</v>
      </c>
      <c r="AD1080" s="11">
        <v>50000000</v>
      </c>
      <c r="AE1080" s="11">
        <v>0</v>
      </c>
      <c r="AF1080" s="11">
        <v>0</v>
      </c>
      <c r="AG1080" s="11">
        <v>0</v>
      </c>
      <c r="AH1080" s="11">
        <v>0</v>
      </c>
      <c r="AI1080" s="11">
        <v>0</v>
      </c>
      <c r="AJ1080" s="11">
        <v>0</v>
      </c>
      <c r="AK1080" s="11">
        <v>44250000</v>
      </c>
      <c r="AL1080" s="11">
        <v>44250000</v>
      </c>
      <c r="AM1080" s="11">
        <v>0</v>
      </c>
      <c r="AN1080" s="11">
        <v>0</v>
      </c>
      <c r="AO10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94250000</v>
      </c>
      <c r="AP10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94250000</v>
      </c>
      <c r="AR10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0" s="11">
        <f>Table_PBS_SQL_DB2_PBSSQL_PBS_NDP_Tina_CG_QtrlyPerformance_Final[[#This Row],[GOU REL]]+Table_PBS_SQL_DB2_PBSSQL_PBS_NDP_Tina_CG_QtrlyPerformance_Final[[#This Row],[EXT REL]]</f>
        <v>94250000</v>
      </c>
      <c r="AT1080" s="11">
        <f>Table_PBS_SQL_DB2_PBSSQL_PBS_NDP_Tina_CG_QtrlyPerformance_Final[[#This Row],[GOU EXP]]+Table_PBS_SQL_DB2_PBSSQL_PBS_NDP_Tina_CG_QtrlyPerformance_Final[[#This Row],[EXT EXP]]</f>
        <v>94250000</v>
      </c>
      <c r="AU1080" s="11" t="str">
        <f>IF(Table_PBS_SQL_DB2_PBSSQL_PBS_NDP_Tina_CG_QtrlyPerformance_Final[[#This Row],[Item_Code]]&gt;"300000", "Capital", "Recurrent")</f>
        <v>Recurrent</v>
      </c>
    </row>
    <row r="1081" spans="1:47" x14ac:dyDescent="0.25">
      <c r="A1081" t="s">
        <v>77</v>
      </c>
      <c r="B1081" t="s">
        <v>78</v>
      </c>
      <c r="C1081" t="s">
        <v>202</v>
      </c>
      <c r="D1081" t="s">
        <v>1336</v>
      </c>
      <c r="E1081" t="s">
        <v>75</v>
      </c>
      <c r="F1081" t="s">
        <v>1349</v>
      </c>
      <c r="G1081" t="s">
        <v>75</v>
      </c>
      <c r="H1081" t="s">
        <v>1338</v>
      </c>
      <c r="I1081" t="s">
        <v>493</v>
      </c>
      <c r="J1081" t="s">
        <v>1345</v>
      </c>
      <c r="K1081" t="s">
        <v>1993</v>
      </c>
      <c r="L1081" t="s">
        <v>1994</v>
      </c>
      <c r="M1081" t="s">
        <v>1352</v>
      </c>
      <c r="N1081" t="s">
        <v>1382</v>
      </c>
      <c r="O1081" t="s">
        <v>1025</v>
      </c>
      <c r="P1081" t="s">
        <v>1026</v>
      </c>
      <c r="Q1081" s="11">
        <v>0</v>
      </c>
      <c r="R1081" s="11">
        <v>0</v>
      </c>
      <c r="S1081" s="11">
        <v>0</v>
      </c>
      <c r="T1081" s="11">
        <v>0</v>
      </c>
      <c r="U1081" s="11">
        <v>500000000</v>
      </c>
      <c r="V1081" s="11">
        <v>0</v>
      </c>
      <c r="W1081" s="11">
        <v>500000000</v>
      </c>
      <c r="X1081" s="11">
        <v>0</v>
      </c>
      <c r="Y1081" s="11">
        <v>0</v>
      </c>
      <c r="Z1081" s="11">
        <v>0</v>
      </c>
      <c r="AA1081" s="11">
        <v>0</v>
      </c>
      <c r="AB1081" s="11">
        <v>0</v>
      </c>
      <c r="AC1081" s="11">
        <v>100000000</v>
      </c>
      <c r="AD1081" s="11">
        <v>11875000</v>
      </c>
      <c r="AE1081" s="11">
        <v>0</v>
      </c>
      <c r="AF1081" s="11">
        <v>0</v>
      </c>
      <c r="AG1081" s="11">
        <v>40000000</v>
      </c>
      <c r="AH1081" s="11">
        <v>40000000</v>
      </c>
      <c r="AI1081" s="11">
        <v>0</v>
      </c>
      <c r="AJ1081" s="11">
        <v>0</v>
      </c>
      <c r="AK1081" s="11">
        <v>130000000</v>
      </c>
      <c r="AL1081" s="11">
        <v>218125000</v>
      </c>
      <c r="AM1081" s="11">
        <v>0</v>
      </c>
      <c r="AN1081" s="11">
        <v>0</v>
      </c>
      <c r="AO10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270000000</v>
      </c>
      <c r="AP10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270000000</v>
      </c>
      <c r="AR10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1" s="11">
        <f>Table_PBS_SQL_DB2_PBSSQL_PBS_NDP_Tina_CG_QtrlyPerformance_Final[[#This Row],[GOU REL]]+Table_PBS_SQL_DB2_PBSSQL_PBS_NDP_Tina_CG_QtrlyPerformance_Final[[#This Row],[EXT REL]]</f>
        <v>270000000</v>
      </c>
      <c r="AT1081" s="11">
        <f>Table_PBS_SQL_DB2_PBSSQL_PBS_NDP_Tina_CG_QtrlyPerformance_Final[[#This Row],[GOU EXP]]+Table_PBS_SQL_DB2_PBSSQL_PBS_NDP_Tina_CG_QtrlyPerformance_Final[[#This Row],[EXT EXP]]</f>
        <v>270000000</v>
      </c>
      <c r="AU1081" s="11" t="str">
        <f>IF(Table_PBS_SQL_DB2_PBSSQL_PBS_NDP_Tina_CG_QtrlyPerformance_Final[[#This Row],[Item_Code]]&gt;"300000", "Capital", "Recurrent")</f>
        <v>Recurrent</v>
      </c>
    </row>
    <row r="1082" spans="1:47" x14ac:dyDescent="0.25">
      <c r="A1082" t="s">
        <v>77</v>
      </c>
      <c r="B1082" t="s">
        <v>78</v>
      </c>
      <c r="C1082" t="s">
        <v>202</v>
      </c>
      <c r="D1082" t="s">
        <v>1336</v>
      </c>
      <c r="E1082" t="s">
        <v>75</v>
      </c>
      <c r="F1082" t="s">
        <v>1349</v>
      </c>
      <c r="G1082" t="s">
        <v>75</v>
      </c>
      <c r="H1082" t="s">
        <v>1338</v>
      </c>
      <c r="I1082" t="s">
        <v>493</v>
      </c>
      <c r="J1082" t="s">
        <v>1345</v>
      </c>
      <c r="K1082" t="s">
        <v>1993</v>
      </c>
      <c r="L1082" t="s">
        <v>1994</v>
      </c>
      <c r="M1082" t="s">
        <v>1352</v>
      </c>
      <c r="N1082" t="s">
        <v>1382</v>
      </c>
      <c r="O1082" t="s">
        <v>975</v>
      </c>
      <c r="P1082" t="s">
        <v>976</v>
      </c>
      <c r="Q1082" s="11">
        <v>0</v>
      </c>
      <c r="R1082" s="11">
        <v>0</v>
      </c>
      <c r="S1082" s="11">
        <v>0</v>
      </c>
      <c r="T1082" s="11">
        <v>0</v>
      </c>
      <c r="U1082" s="11">
        <v>48630000000</v>
      </c>
      <c r="V1082" s="11">
        <v>0</v>
      </c>
      <c r="W1082" s="11">
        <v>2500000000</v>
      </c>
      <c r="X1082" s="11">
        <v>46130000000</v>
      </c>
      <c r="Y1082" s="11">
        <v>0</v>
      </c>
      <c r="Z1082" s="11">
        <v>0</v>
      </c>
      <c r="AA1082" s="11">
        <v>0</v>
      </c>
      <c r="AB1082" s="11">
        <v>0</v>
      </c>
      <c r="AC1082" s="11">
        <v>750000000</v>
      </c>
      <c r="AD1082" s="11">
        <v>750000000</v>
      </c>
      <c r="AE1082" s="11">
        <v>0</v>
      </c>
      <c r="AF1082" s="11">
        <v>0</v>
      </c>
      <c r="AG1082" s="11">
        <v>0</v>
      </c>
      <c r="AH1082" s="11">
        <v>0</v>
      </c>
      <c r="AI1082" s="11">
        <v>0</v>
      </c>
      <c r="AJ1082" s="11">
        <v>0</v>
      </c>
      <c r="AK1082" s="11">
        <v>0</v>
      </c>
      <c r="AL1082" s="11">
        <v>0</v>
      </c>
      <c r="AM1082" s="11">
        <v>0</v>
      </c>
      <c r="AN1082" s="11">
        <v>0</v>
      </c>
      <c r="AO10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750000000</v>
      </c>
      <c r="AP10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750000000</v>
      </c>
      <c r="AR10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2" s="11">
        <f>Table_PBS_SQL_DB2_PBSSQL_PBS_NDP_Tina_CG_QtrlyPerformance_Final[[#This Row],[GOU REL]]+Table_PBS_SQL_DB2_PBSSQL_PBS_NDP_Tina_CG_QtrlyPerformance_Final[[#This Row],[EXT REL]]</f>
        <v>750000000</v>
      </c>
      <c r="AT1082" s="11">
        <f>Table_PBS_SQL_DB2_PBSSQL_PBS_NDP_Tina_CG_QtrlyPerformance_Final[[#This Row],[GOU EXP]]+Table_PBS_SQL_DB2_PBSSQL_PBS_NDP_Tina_CG_QtrlyPerformance_Final[[#This Row],[EXT EXP]]</f>
        <v>750000000</v>
      </c>
      <c r="AU1082" s="11" t="str">
        <f>IF(Table_PBS_SQL_DB2_PBSSQL_PBS_NDP_Tina_CG_QtrlyPerformance_Final[[#This Row],[Item_Code]]&gt;"300000", "Capital", "Recurrent")</f>
        <v>Recurrent</v>
      </c>
    </row>
    <row r="1083" spans="1:47" x14ac:dyDescent="0.25">
      <c r="A1083" t="s">
        <v>77</v>
      </c>
      <c r="B1083" t="s">
        <v>78</v>
      </c>
      <c r="C1083" t="s">
        <v>202</v>
      </c>
      <c r="D1083" t="s">
        <v>1336</v>
      </c>
      <c r="E1083" t="s">
        <v>75</v>
      </c>
      <c r="F1083" t="s">
        <v>1349</v>
      </c>
      <c r="G1083" t="s">
        <v>75</v>
      </c>
      <c r="H1083" t="s">
        <v>1338</v>
      </c>
      <c r="I1083" t="s">
        <v>493</v>
      </c>
      <c r="J1083" t="s">
        <v>1345</v>
      </c>
      <c r="K1083" t="s">
        <v>1829</v>
      </c>
      <c r="L1083" t="s">
        <v>1830</v>
      </c>
      <c r="M1083" t="s">
        <v>1365</v>
      </c>
      <c r="N1083" t="s">
        <v>1366</v>
      </c>
      <c r="O1083" t="s">
        <v>1062</v>
      </c>
      <c r="P1083" t="s">
        <v>1063</v>
      </c>
      <c r="Q1083" s="11">
        <v>0</v>
      </c>
      <c r="R1083" s="11">
        <v>0</v>
      </c>
      <c r="S1083" s="11">
        <v>0</v>
      </c>
      <c r="T1083" s="11">
        <v>0</v>
      </c>
      <c r="U1083" s="11">
        <v>1500000000</v>
      </c>
      <c r="V1083" s="11">
        <v>0</v>
      </c>
      <c r="W1083" s="11">
        <v>1500000000</v>
      </c>
      <c r="X1083" s="11">
        <v>0</v>
      </c>
      <c r="Y1083" s="11">
        <v>595588235</v>
      </c>
      <c r="Z1083" s="11">
        <v>157611806</v>
      </c>
      <c r="AA1083" s="11">
        <v>0</v>
      </c>
      <c r="AB1083" s="11">
        <v>0</v>
      </c>
      <c r="AC1083" s="11">
        <v>595588235</v>
      </c>
      <c r="AD1083" s="11">
        <v>136262651</v>
      </c>
      <c r="AE1083" s="11">
        <v>0</v>
      </c>
      <c r="AF1083" s="11">
        <v>0</v>
      </c>
      <c r="AG1083" s="11">
        <v>154411765</v>
      </c>
      <c r="AH1083" s="11">
        <v>553151680</v>
      </c>
      <c r="AI1083" s="11">
        <v>0</v>
      </c>
      <c r="AJ1083" s="11">
        <v>0</v>
      </c>
      <c r="AK1083" s="11">
        <v>154411765</v>
      </c>
      <c r="AL1083" s="11">
        <v>405166078</v>
      </c>
      <c r="AM1083" s="11">
        <v>0</v>
      </c>
      <c r="AN1083" s="11">
        <v>0</v>
      </c>
      <c r="AO10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1500000000</v>
      </c>
      <c r="AP10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1252192215</v>
      </c>
      <c r="AR10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3" s="11">
        <f>Table_PBS_SQL_DB2_PBSSQL_PBS_NDP_Tina_CG_QtrlyPerformance_Final[[#This Row],[GOU REL]]+Table_PBS_SQL_DB2_PBSSQL_PBS_NDP_Tina_CG_QtrlyPerformance_Final[[#This Row],[EXT REL]]</f>
        <v>1500000000</v>
      </c>
      <c r="AT1083" s="11">
        <f>Table_PBS_SQL_DB2_PBSSQL_PBS_NDP_Tina_CG_QtrlyPerformance_Final[[#This Row],[GOU EXP]]+Table_PBS_SQL_DB2_PBSSQL_PBS_NDP_Tina_CG_QtrlyPerformance_Final[[#This Row],[EXT EXP]]</f>
        <v>1252192215</v>
      </c>
      <c r="AU1083" s="11" t="str">
        <f>IF(Table_PBS_SQL_DB2_PBSSQL_PBS_NDP_Tina_CG_QtrlyPerformance_Final[[#This Row],[Item_Code]]&gt;"300000", "Capital", "Recurrent")</f>
        <v>Recurrent</v>
      </c>
    </row>
    <row r="1084" spans="1:47" x14ac:dyDescent="0.25">
      <c r="A1084" t="s">
        <v>77</v>
      </c>
      <c r="B1084" t="s">
        <v>78</v>
      </c>
      <c r="C1084" t="s">
        <v>202</v>
      </c>
      <c r="D1084" t="s">
        <v>1336</v>
      </c>
      <c r="E1084" t="s">
        <v>75</v>
      </c>
      <c r="F1084" t="s">
        <v>1349</v>
      </c>
      <c r="G1084" t="s">
        <v>75</v>
      </c>
      <c r="H1084" t="s">
        <v>1338</v>
      </c>
      <c r="I1084" t="s">
        <v>493</v>
      </c>
      <c r="J1084" t="s">
        <v>1345</v>
      </c>
      <c r="K1084" t="s">
        <v>1354</v>
      </c>
      <c r="L1084" t="s">
        <v>1355</v>
      </c>
      <c r="M1084" t="s">
        <v>1352</v>
      </c>
      <c r="N1084" t="s">
        <v>1353</v>
      </c>
      <c r="O1084" t="s">
        <v>975</v>
      </c>
      <c r="P1084" t="s">
        <v>976</v>
      </c>
      <c r="Q1084" s="11">
        <v>0</v>
      </c>
      <c r="R1084" s="11">
        <v>0</v>
      </c>
      <c r="S1084" s="11">
        <v>0</v>
      </c>
      <c r="T1084" s="11">
        <v>0</v>
      </c>
      <c r="U1084" s="11">
        <v>148000000000</v>
      </c>
      <c r="V1084" s="11">
        <v>0</v>
      </c>
      <c r="W1084" s="11">
        <v>500000000</v>
      </c>
      <c r="X1084" s="11">
        <v>147500000000</v>
      </c>
      <c r="Y1084" s="11">
        <v>0</v>
      </c>
      <c r="Z1084" s="11">
        <v>0</v>
      </c>
      <c r="AA1084" s="11">
        <v>0</v>
      </c>
      <c r="AB1084" s="11">
        <v>0</v>
      </c>
      <c r="AC1084" s="11">
        <v>140000000</v>
      </c>
      <c r="AD1084" s="11">
        <v>140000000</v>
      </c>
      <c r="AE1084" s="11">
        <v>0</v>
      </c>
      <c r="AF1084" s="11">
        <v>0</v>
      </c>
      <c r="AG1084" s="11">
        <v>0</v>
      </c>
      <c r="AH1084" s="11">
        <v>0</v>
      </c>
      <c r="AI1084" s="11">
        <v>0</v>
      </c>
      <c r="AJ1084" s="11">
        <v>0</v>
      </c>
      <c r="AK1084" s="11">
        <v>0</v>
      </c>
      <c r="AL1084" s="11">
        <v>0</v>
      </c>
      <c r="AM1084" s="11">
        <v>0</v>
      </c>
      <c r="AN1084" s="11">
        <v>0</v>
      </c>
      <c r="AO10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10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140000000</v>
      </c>
      <c r="AR10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4" s="11">
        <f>Table_PBS_SQL_DB2_PBSSQL_PBS_NDP_Tina_CG_QtrlyPerformance_Final[[#This Row],[GOU REL]]+Table_PBS_SQL_DB2_PBSSQL_PBS_NDP_Tina_CG_QtrlyPerformance_Final[[#This Row],[EXT REL]]</f>
        <v>140000000</v>
      </c>
      <c r="AT1084" s="11">
        <f>Table_PBS_SQL_DB2_PBSSQL_PBS_NDP_Tina_CG_QtrlyPerformance_Final[[#This Row],[GOU EXP]]+Table_PBS_SQL_DB2_PBSSQL_PBS_NDP_Tina_CG_QtrlyPerformance_Final[[#This Row],[EXT EXP]]</f>
        <v>140000000</v>
      </c>
      <c r="AU1084" s="11" t="str">
        <f>IF(Table_PBS_SQL_DB2_PBSSQL_PBS_NDP_Tina_CG_QtrlyPerformance_Final[[#This Row],[Item_Code]]&gt;"300000", "Capital", "Recurrent")</f>
        <v>Recurrent</v>
      </c>
    </row>
    <row r="1085" spans="1:47" x14ac:dyDescent="0.25">
      <c r="A1085" t="s">
        <v>77</v>
      </c>
      <c r="B1085" t="s">
        <v>78</v>
      </c>
      <c r="C1085" t="s">
        <v>202</v>
      </c>
      <c r="D1085" t="s">
        <v>1336</v>
      </c>
      <c r="E1085" t="s">
        <v>75</v>
      </c>
      <c r="F1085" t="s">
        <v>1349</v>
      </c>
      <c r="G1085" t="s">
        <v>75</v>
      </c>
      <c r="H1085" t="s">
        <v>1338</v>
      </c>
      <c r="I1085" t="s">
        <v>493</v>
      </c>
      <c r="J1085" t="s">
        <v>1345</v>
      </c>
      <c r="K1085" t="s">
        <v>214</v>
      </c>
      <c r="L1085" t="s">
        <v>1356</v>
      </c>
      <c r="M1085" t="s">
        <v>1352</v>
      </c>
      <c r="N1085" t="s">
        <v>1353</v>
      </c>
      <c r="O1085" t="s">
        <v>1192</v>
      </c>
      <c r="P1085" t="s">
        <v>1193</v>
      </c>
      <c r="Q1085" s="11">
        <v>0</v>
      </c>
      <c r="R1085" s="11">
        <v>0</v>
      </c>
      <c r="S1085" s="11">
        <v>0</v>
      </c>
      <c r="T1085" s="11">
        <v>0</v>
      </c>
      <c r="U1085" s="11">
        <v>400000000</v>
      </c>
      <c r="V1085" s="11">
        <v>0</v>
      </c>
      <c r="W1085" s="11">
        <v>400000000</v>
      </c>
      <c r="X1085" s="11">
        <v>0</v>
      </c>
      <c r="Y1085" s="11">
        <v>0</v>
      </c>
      <c r="Z1085" s="11">
        <v>0</v>
      </c>
      <c r="AA1085" s="11">
        <v>0</v>
      </c>
      <c r="AB1085" s="11">
        <v>0</v>
      </c>
      <c r="AC1085" s="11">
        <v>80000000</v>
      </c>
      <c r="AD1085" s="11">
        <v>10885000</v>
      </c>
      <c r="AE1085" s="11">
        <v>0</v>
      </c>
      <c r="AF1085" s="11">
        <v>0</v>
      </c>
      <c r="AG1085" s="11">
        <v>30000000</v>
      </c>
      <c r="AH1085" s="11">
        <v>30000000</v>
      </c>
      <c r="AI1085" s="11">
        <v>0</v>
      </c>
      <c r="AJ1085" s="11">
        <v>0</v>
      </c>
      <c r="AK1085" s="11">
        <v>0</v>
      </c>
      <c r="AL1085" s="11">
        <v>69115000</v>
      </c>
      <c r="AM1085" s="11">
        <v>0</v>
      </c>
      <c r="AN1085" s="11">
        <v>0</v>
      </c>
      <c r="AO10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10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10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5" s="11">
        <f>Table_PBS_SQL_DB2_PBSSQL_PBS_NDP_Tina_CG_QtrlyPerformance_Final[[#This Row],[GOU REL]]+Table_PBS_SQL_DB2_PBSSQL_PBS_NDP_Tina_CG_QtrlyPerformance_Final[[#This Row],[EXT REL]]</f>
        <v>110000000</v>
      </c>
      <c r="AT1085" s="11">
        <f>Table_PBS_SQL_DB2_PBSSQL_PBS_NDP_Tina_CG_QtrlyPerformance_Final[[#This Row],[GOU EXP]]+Table_PBS_SQL_DB2_PBSSQL_PBS_NDP_Tina_CG_QtrlyPerformance_Final[[#This Row],[EXT EXP]]</f>
        <v>110000000</v>
      </c>
      <c r="AU1085" s="11" t="str">
        <f>IF(Table_PBS_SQL_DB2_PBSSQL_PBS_NDP_Tina_CG_QtrlyPerformance_Final[[#This Row],[Item_Code]]&gt;"300000", "Capital", "Recurrent")</f>
        <v>Recurrent</v>
      </c>
    </row>
    <row r="1086" spans="1:47" x14ac:dyDescent="0.25">
      <c r="A1086" t="s">
        <v>77</v>
      </c>
      <c r="B1086" t="s">
        <v>78</v>
      </c>
      <c r="C1086" t="s">
        <v>202</v>
      </c>
      <c r="D1086" t="s">
        <v>1336</v>
      </c>
      <c r="E1086" t="s">
        <v>75</v>
      </c>
      <c r="F1086" t="s">
        <v>1349</v>
      </c>
      <c r="G1086" t="s">
        <v>75</v>
      </c>
      <c r="H1086" t="s">
        <v>1338</v>
      </c>
      <c r="I1086" t="s">
        <v>507</v>
      </c>
      <c r="J1086" t="s">
        <v>1357</v>
      </c>
      <c r="K1086" t="s">
        <v>1995</v>
      </c>
      <c r="L1086" t="s">
        <v>1996</v>
      </c>
      <c r="M1086" t="s">
        <v>1365</v>
      </c>
      <c r="N1086" t="s">
        <v>1366</v>
      </c>
      <c r="O1086" t="s">
        <v>1025</v>
      </c>
      <c r="P1086" t="s">
        <v>1026</v>
      </c>
      <c r="Q1086" s="11">
        <v>0</v>
      </c>
      <c r="R1086" s="11">
        <v>0</v>
      </c>
      <c r="S1086" s="11">
        <v>0</v>
      </c>
      <c r="T1086" s="11">
        <v>0</v>
      </c>
      <c r="U1086" s="11">
        <v>986270140</v>
      </c>
      <c r="V1086" s="11">
        <v>0</v>
      </c>
      <c r="W1086" s="11">
        <v>986270140</v>
      </c>
      <c r="X1086" s="11">
        <v>0</v>
      </c>
      <c r="Y1086" s="11">
        <v>0</v>
      </c>
      <c r="Z1086" s="11">
        <v>0</v>
      </c>
      <c r="AA1086" s="11">
        <v>0</v>
      </c>
      <c r="AB1086" s="11">
        <v>0</v>
      </c>
      <c r="AC1086" s="11">
        <v>120000000</v>
      </c>
      <c r="AD1086" s="11">
        <v>120000000</v>
      </c>
      <c r="AE1086" s="11">
        <v>0</v>
      </c>
      <c r="AF1086" s="11">
        <v>0</v>
      </c>
      <c r="AG1086" s="11">
        <v>350000000</v>
      </c>
      <c r="AH1086" s="11">
        <v>341669950</v>
      </c>
      <c r="AI1086" s="11">
        <v>0</v>
      </c>
      <c r="AJ1086" s="11">
        <v>0</v>
      </c>
      <c r="AK1086" s="11">
        <v>400000000</v>
      </c>
      <c r="AL1086" s="11">
        <v>417653560</v>
      </c>
      <c r="AM1086" s="11">
        <v>0</v>
      </c>
      <c r="AN1086" s="11">
        <v>0</v>
      </c>
      <c r="AO10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870000000</v>
      </c>
      <c r="AP10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879323510</v>
      </c>
      <c r="AR10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6" s="11">
        <f>Table_PBS_SQL_DB2_PBSSQL_PBS_NDP_Tina_CG_QtrlyPerformance_Final[[#This Row],[GOU REL]]+Table_PBS_SQL_DB2_PBSSQL_PBS_NDP_Tina_CG_QtrlyPerformance_Final[[#This Row],[EXT REL]]</f>
        <v>870000000</v>
      </c>
      <c r="AT1086" s="11">
        <f>Table_PBS_SQL_DB2_PBSSQL_PBS_NDP_Tina_CG_QtrlyPerformance_Final[[#This Row],[GOU EXP]]+Table_PBS_SQL_DB2_PBSSQL_PBS_NDP_Tina_CG_QtrlyPerformance_Final[[#This Row],[EXT EXP]]</f>
        <v>879323510</v>
      </c>
      <c r="AU1086" s="11" t="str">
        <f>IF(Table_PBS_SQL_DB2_PBSSQL_PBS_NDP_Tina_CG_QtrlyPerformance_Final[[#This Row],[Item_Code]]&gt;"300000", "Capital", "Recurrent")</f>
        <v>Recurrent</v>
      </c>
    </row>
    <row r="1087" spans="1:47" x14ac:dyDescent="0.25">
      <c r="A1087" t="s">
        <v>77</v>
      </c>
      <c r="B1087" t="s">
        <v>78</v>
      </c>
      <c r="C1087" t="s">
        <v>202</v>
      </c>
      <c r="D1087" t="s">
        <v>1336</v>
      </c>
      <c r="E1087" t="s">
        <v>75</v>
      </c>
      <c r="F1087" t="s">
        <v>1349</v>
      </c>
      <c r="G1087" t="s">
        <v>75</v>
      </c>
      <c r="H1087" t="s">
        <v>1338</v>
      </c>
      <c r="I1087" t="s">
        <v>507</v>
      </c>
      <c r="J1087" t="s">
        <v>1357</v>
      </c>
      <c r="K1087" t="s">
        <v>1363</v>
      </c>
      <c r="L1087" t="s">
        <v>1364</v>
      </c>
      <c r="M1087" t="s">
        <v>1365</v>
      </c>
      <c r="N1087" t="s">
        <v>1366</v>
      </c>
      <c r="O1087" t="s">
        <v>1005</v>
      </c>
      <c r="P1087" t="s">
        <v>1006</v>
      </c>
      <c r="Q1087" s="11">
        <v>0</v>
      </c>
      <c r="R1087" s="11">
        <v>0</v>
      </c>
      <c r="S1087" s="11">
        <v>0</v>
      </c>
      <c r="T1087" s="11">
        <v>0</v>
      </c>
      <c r="U1087" s="11">
        <v>1154102000</v>
      </c>
      <c r="V1087" s="11">
        <v>0</v>
      </c>
      <c r="W1087" s="11">
        <v>1154102000</v>
      </c>
      <c r="X1087" s="11">
        <v>0</v>
      </c>
      <c r="Y1087" s="11">
        <v>0</v>
      </c>
      <c r="Z1087" s="11">
        <v>0</v>
      </c>
      <c r="AA1087" s="11">
        <v>0</v>
      </c>
      <c r="AB1087" s="11">
        <v>0</v>
      </c>
      <c r="AC1087" s="11">
        <v>161000000</v>
      </c>
      <c r="AD1087" s="11">
        <v>100600000</v>
      </c>
      <c r="AE1087" s="11">
        <v>0</v>
      </c>
      <c r="AF1087" s="11">
        <v>0</v>
      </c>
      <c r="AG1087" s="11">
        <v>200000000</v>
      </c>
      <c r="AH1087" s="11">
        <v>211305009</v>
      </c>
      <c r="AI1087" s="11">
        <v>0</v>
      </c>
      <c r="AJ1087" s="11">
        <v>0</v>
      </c>
      <c r="AK1087" s="11">
        <v>400000000</v>
      </c>
      <c r="AL1087" s="11">
        <v>452445312</v>
      </c>
      <c r="AM1087" s="11">
        <v>0</v>
      </c>
      <c r="AN1087" s="11">
        <v>0</v>
      </c>
      <c r="AO10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761000000</v>
      </c>
      <c r="AP10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764350321</v>
      </c>
      <c r="AR10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7" s="11">
        <f>Table_PBS_SQL_DB2_PBSSQL_PBS_NDP_Tina_CG_QtrlyPerformance_Final[[#This Row],[GOU REL]]+Table_PBS_SQL_DB2_PBSSQL_PBS_NDP_Tina_CG_QtrlyPerformance_Final[[#This Row],[EXT REL]]</f>
        <v>761000000</v>
      </c>
      <c r="AT1087" s="11">
        <f>Table_PBS_SQL_DB2_PBSSQL_PBS_NDP_Tina_CG_QtrlyPerformance_Final[[#This Row],[GOU EXP]]+Table_PBS_SQL_DB2_PBSSQL_PBS_NDP_Tina_CG_QtrlyPerformance_Final[[#This Row],[EXT EXP]]</f>
        <v>764350321</v>
      </c>
      <c r="AU1087" s="11" t="str">
        <f>IF(Table_PBS_SQL_DB2_PBSSQL_PBS_NDP_Tina_CG_QtrlyPerformance_Final[[#This Row],[Item_Code]]&gt;"300000", "Capital", "Recurrent")</f>
        <v>Recurrent</v>
      </c>
    </row>
    <row r="1088" spans="1:47" x14ac:dyDescent="0.25">
      <c r="A1088" t="s">
        <v>77</v>
      </c>
      <c r="B1088" t="s">
        <v>78</v>
      </c>
      <c r="C1088" t="s">
        <v>202</v>
      </c>
      <c r="D1088" t="s">
        <v>1336</v>
      </c>
      <c r="E1088" t="s">
        <v>75</v>
      </c>
      <c r="F1088" t="s">
        <v>1349</v>
      </c>
      <c r="G1088" t="s">
        <v>87</v>
      </c>
      <c r="H1088" t="s">
        <v>881</v>
      </c>
      <c r="I1088" t="s">
        <v>467</v>
      </c>
      <c r="J1088" t="s">
        <v>1367</v>
      </c>
      <c r="K1088" t="s">
        <v>80</v>
      </c>
      <c r="L1088" t="s">
        <v>1368</v>
      </c>
      <c r="M1088" t="s">
        <v>866</v>
      </c>
      <c r="N1088" t="s">
        <v>867</v>
      </c>
      <c r="O1088" t="s">
        <v>1122</v>
      </c>
      <c r="P1088" t="s">
        <v>1123</v>
      </c>
      <c r="Q1088" s="11">
        <v>0</v>
      </c>
      <c r="R1088" s="11">
        <v>0</v>
      </c>
      <c r="S1088" s="11">
        <v>0</v>
      </c>
      <c r="T1088" s="11">
        <v>0</v>
      </c>
      <c r="U1088" s="11">
        <v>160000000</v>
      </c>
      <c r="V1088" s="11">
        <v>0</v>
      </c>
      <c r="W1088" s="11">
        <v>160000000</v>
      </c>
      <c r="X1088" s="11">
        <v>0</v>
      </c>
      <c r="Y1088" s="11">
        <v>0</v>
      </c>
      <c r="Z1088" s="11">
        <v>0</v>
      </c>
      <c r="AA1088" s="11">
        <v>0</v>
      </c>
      <c r="AB1088" s="11">
        <v>0</v>
      </c>
      <c r="AC1088" s="11">
        <v>100000000</v>
      </c>
      <c r="AD1088" s="11">
        <v>31892845</v>
      </c>
      <c r="AE1088" s="11">
        <v>0</v>
      </c>
      <c r="AF1088" s="11">
        <v>0</v>
      </c>
      <c r="AG1088" s="11">
        <v>60000000</v>
      </c>
      <c r="AH1088" s="11">
        <v>82752281</v>
      </c>
      <c r="AI1088" s="11">
        <v>0</v>
      </c>
      <c r="AJ1088" s="11">
        <v>0</v>
      </c>
      <c r="AK1088" s="11">
        <v>0</v>
      </c>
      <c r="AL1088" s="11">
        <v>49053231</v>
      </c>
      <c r="AM1088" s="11">
        <v>0</v>
      </c>
      <c r="AN1088" s="11">
        <v>0</v>
      </c>
      <c r="AO10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10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163698357</v>
      </c>
      <c r="AR10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8" s="11">
        <f>Table_PBS_SQL_DB2_PBSSQL_PBS_NDP_Tina_CG_QtrlyPerformance_Final[[#This Row],[GOU REL]]+Table_PBS_SQL_DB2_PBSSQL_PBS_NDP_Tina_CG_QtrlyPerformance_Final[[#This Row],[EXT REL]]</f>
        <v>160000000</v>
      </c>
      <c r="AT1088" s="11">
        <f>Table_PBS_SQL_DB2_PBSSQL_PBS_NDP_Tina_CG_QtrlyPerformance_Final[[#This Row],[GOU EXP]]+Table_PBS_SQL_DB2_PBSSQL_PBS_NDP_Tina_CG_QtrlyPerformance_Final[[#This Row],[EXT EXP]]</f>
        <v>163698357</v>
      </c>
      <c r="AU1088" s="11" t="str">
        <f>IF(Table_PBS_SQL_DB2_PBSSQL_PBS_NDP_Tina_CG_QtrlyPerformance_Final[[#This Row],[Item_Code]]&gt;"300000", "Capital", "Recurrent")</f>
        <v>Recurrent</v>
      </c>
    </row>
    <row r="1089" spans="1:47" x14ac:dyDescent="0.25">
      <c r="A1089" t="s">
        <v>77</v>
      </c>
      <c r="B1089" t="s">
        <v>78</v>
      </c>
      <c r="C1089" t="s">
        <v>202</v>
      </c>
      <c r="D1089" t="s">
        <v>1336</v>
      </c>
      <c r="E1089" t="s">
        <v>75</v>
      </c>
      <c r="F1089" t="s">
        <v>1349</v>
      </c>
      <c r="G1089" t="s">
        <v>87</v>
      </c>
      <c r="H1089" t="s">
        <v>881</v>
      </c>
      <c r="I1089" t="s">
        <v>467</v>
      </c>
      <c r="J1089" t="s">
        <v>1367</v>
      </c>
      <c r="K1089" t="s">
        <v>80</v>
      </c>
      <c r="L1089" t="s">
        <v>1368</v>
      </c>
      <c r="M1089" t="s">
        <v>866</v>
      </c>
      <c r="N1089" t="s">
        <v>867</v>
      </c>
      <c r="O1089" t="s">
        <v>922</v>
      </c>
      <c r="P1089" t="s">
        <v>923</v>
      </c>
      <c r="Q1089" s="11">
        <v>0</v>
      </c>
      <c r="R1089" s="11">
        <v>0</v>
      </c>
      <c r="S1089" s="11">
        <v>0</v>
      </c>
      <c r="T1089" s="11">
        <v>0</v>
      </c>
      <c r="U1089" s="11">
        <v>280000000</v>
      </c>
      <c r="V1089" s="11">
        <v>0</v>
      </c>
      <c r="W1089" s="11">
        <v>280000000</v>
      </c>
      <c r="X1089" s="11">
        <v>0</v>
      </c>
      <c r="Y1089" s="11">
        <v>0</v>
      </c>
      <c r="Z1089" s="11">
        <v>0</v>
      </c>
      <c r="AA1089" s="11">
        <v>0</v>
      </c>
      <c r="AB1089" s="11">
        <v>0</v>
      </c>
      <c r="AC1089" s="11">
        <v>100000000</v>
      </c>
      <c r="AD1089" s="11">
        <v>100000000</v>
      </c>
      <c r="AE1089" s="11">
        <v>0</v>
      </c>
      <c r="AF1089" s="11">
        <v>0</v>
      </c>
      <c r="AG1089" s="11">
        <v>102930018</v>
      </c>
      <c r="AH1089" s="11">
        <v>102930018</v>
      </c>
      <c r="AI1089" s="11">
        <v>0</v>
      </c>
      <c r="AJ1089" s="11">
        <v>0</v>
      </c>
      <c r="AK1089" s="11">
        <v>77069982</v>
      </c>
      <c r="AL1089" s="11">
        <v>77069982</v>
      </c>
      <c r="AM1089" s="11">
        <v>0</v>
      </c>
      <c r="AN1089" s="11">
        <v>0</v>
      </c>
      <c r="AO10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280000000</v>
      </c>
      <c r="AP10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280000000</v>
      </c>
      <c r="AR10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89" s="11">
        <f>Table_PBS_SQL_DB2_PBSSQL_PBS_NDP_Tina_CG_QtrlyPerformance_Final[[#This Row],[GOU REL]]+Table_PBS_SQL_DB2_PBSSQL_PBS_NDP_Tina_CG_QtrlyPerformance_Final[[#This Row],[EXT REL]]</f>
        <v>280000000</v>
      </c>
      <c r="AT1089" s="11">
        <f>Table_PBS_SQL_DB2_PBSSQL_PBS_NDP_Tina_CG_QtrlyPerformance_Final[[#This Row],[GOU EXP]]+Table_PBS_SQL_DB2_PBSSQL_PBS_NDP_Tina_CG_QtrlyPerformance_Final[[#This Row],[EXT EXP]]</f>
        <v>280000000</v>
      </c>
      <c r="AU1089" s="11" t="str">
        <f>IF(Table_PBS_SQL_DB2_PBSSQL_PBS_NDP_Tina_CG_QtrlyPerformance_Final[[#This Row],[Item_Code]]&gt;"300000", "Capital", "Recurrent")</f>
        <v>Recurrent</v>
      </c>
    </row>
    <row r="1090" spans="1:47" x14ac:dyDescent="0.25">
      <c r="A1090" t="s">
        <v>77</v>
      </c>
      <c r="B1090" t="s">
        <v>78</v>
      </c>
      <c r="C1090" t="s">
        <v>202</v>
      </c>
      <c r="D1090" t="s">
        <v>1336</v>
      </c>
      <c r="E1090" t="s">
        <v>75</v>
      </c>
      <c r="F1090" t="s">
        <v>1349</v>
      </c>
      <c r="G1090" t="s">
        <v>87</v>
      </c>
      <c r="H1090" t="s">
        <v>881</v>
      </c>
      <c r="I1090" t="s">
        <v>467</v>
      </c>
      <c r="J1090" t="s">
        <v>1367</v>
      </c>
      <c r="K1090" t="s">
        <v>80</v>
      </c>
      <c r="L1090" t="s">
        <v>1368</v>
      </c>
      <c r="M1090" t="s">
        <v>1369</v>
      </c>
      <c r="N1090" t="s">
        <v>1370</v>
      </c>
      <c r="O1090" t="s">
        <v>1002</v>
      </c>
      <c r="P1090" t="s">
        <v>1003</v>
      </c>
      <c r="Q1090" s="11">
        <v>0</v>
      </c>
      <c r="R1090" s="11">
        <v>0</v>
      </c>
      <c r="S1090" s="11">
        <v>0</v>
      </c>
      <c r="T1090" s="11">
        <v>0</v>
      </c>
      <c r="U1090" s="11">
        <v>100000000</v>
      </c>
      <c r="V1090" s="11">
        <v>0</v>
      </c>
      <c r="W1090" s="11">
        <v>100000000</v>
      </c>
      <c r="X1090" s="11">
        <v>0</v>
      </c>
      <c r="Y1090" s="11">
        <v>0</v>
      </c>
      <c r="Z1090" s="11">
        <v>0</v>
      </c>
      <c r="AA1090" s="11">
        <v>0</v>
      </c>
      <c r="AB1090" s="11">
        <v>0</v>
      </c>
      <c r="AC1090" s="11">
        <v>50000000</v>
      </c>
      <c r="AD1090" s="11">
        <v>50000000</v>
      </c>
      <c r="AE1090" s="11">
        <v>0</v>
      </c>
      <c r="AF1090" s="11">
        <v>0</v>
      </c>
      <c r="AG1090" s="11">
        <v>5000000</v>
      </c>
      <c r="AH1090" s="11">
        <v>5000000</v>
      </c>
      <c r="AI1090" s="11">
        <v>0</v>
      </c>
      <c r="AJ1090" s="11">
        <v>0</v>
      </c>
      <c r="AK1090" s="11">
        <v>30000000</v>
      </c>
      <c r="AL1090" s="11">
        <v>30000000</v>
      </c>
      <c r="AM1090" s="11">
        <v>0</v>
      </c>
      <c r="AN1090" s="11">
        <v>0</v>
      </c>
      <c r="AO10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85000000</v>
      </c>
      <c r="AP10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85000000</v>
      </c>
      <c r="AR10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90" s="11">
        <f>Table_PBS_SQL_DB2_PBSSQL_PBS_NDP_Tina_CG_QtrlyPerformance_Final[[#This Row],[GOU REL]]+Table_PBS_SQL_DB2_PBSSQL_PBS_NDP_Tina_CG_QtrlyPerformance_Final[[#This Row],[EXT REL]]</f>
        <v>85000000</v>
      </c>
      <c r="AT1090" s="11">
        <f>Table_PBS_SQL_DB2_PBSSQL_PBS_NDP_Tina_CG_QtrlyPerformance_Final[[#This Row],[GOU EXP]]+Table_PBS_SQL_DB2_PBSSQL_PBS_NDP_Tina_CG_QtrlyPerformance_Final[[#This Row],[EXT EXP]]</f>
        <v>85000000</v>
      </c>
      <c r="AU1090" s="11" t="str">
        <f>IF(Table_PBS_SQL_DB2_PBSSQL_PBS_NDP_Tina_CG_QtrlyPerformance_Final[[#This Row],[Item_Code]]&gt;"300000", "Capital", "Recurrent")</f>
        <v>Recurrent</v>
      </c>
    </row>
    <row r="1091" spans="1:47" x14ac:dyDescent="0.25">
      <c r="A1091" t="s">
        <v>77</v>
      </c>
      <c r="B1091" t="s">
        <v>78</v>
      </c>
      <c r="C1091" t="s">
        <v>202</v>
      </c>
      <c r="D1091" t="s">
        <v>1336</v>
      </c>
      <c r="E1091" t="s">
        <v>75</v>
      </c>
      <c r="F1091" t="s">
        <v>1349</v>
      </c>
      <c r="G1091" t="s">
        <v>87</v>
      </c>
      <c r="H1091" t="s">
        <v>881</v>
      </c>
      <c r="I1091" t="s">
        <v>467</v>
      </c>
      <c r="J1091" t="s">
        <v>1367</v>
      </c>
      <c r="K1091" t="s">
        <v>80</v>
      </c>
      <c r="L1091" t="s">
        <v>1368</v>
      </c>
      <c r="M1091" t="s">
        <v>1369</v>
      </c>
      <c r="N1091" t="s">
        <v>1370</v>
      </c>
      <c r="O1091" t="s">
        <v>906</v>
      </c>
      <c r="P1091" t="s">
        <v>907</v>
      </c>
      <c r="Q1091" s="11">
        <v>0</v>
      </c>
      <c r="R1091" s="11">
        <v>0</v>
      </c>
      <c r="S1091" s="11">
        <v>0</v>
      </c>
      <c r="T1091" s="11">
        <v>0</v>
      </c>
      <c r="U1091" s="11">
        <v>10000000</v>
      </c>
      <c r="V1091" s="11">
        <v>0</v>
      </c>
      <c r="W1091" s="11">
        <v>10000000</v>
      </c>
      <c r="X1091" s="11">
        <v>0</v>
      </c>
      <c r="Y1091" s="11">
        <v>0</v>
      </c>
      <c r="Z1091" s="11">
        <v>0</v>
      </c>
      <c r="AA1091" s="11">
        <v>0</v>
      </c>
      <c r="AB1091" s="11">
        <v>0</v>
      </c>
      <c r="AC1091" s="11">
        <v>5000000</v>
      </c>
      <c r="AD1091" s="11">
        <v>5000000</v>
      </c>
      <c r="AE1091" s="11">
        <v>0</v>
      </c>
      <c r="AF1091" s="11">
        <v>0</v>
      </c>
      <c r="AG1091" s="11">
        <v>500000</v>
      </c>
      <c r="AH1091" s="11">
        <v>500000</v>
      </c>
      <c r="AI1091" s="11">
        <v>0</v>
      </c>
      <c r="AJ1091" s="11">
        <v>0</v>
      </c>
      <c r="AK1091" s="11">
        <v>0</v>
      </c>
      <c r="AL1091" s="11">
        <v>0</v>
      </c>
      <c r="AM1091" s="11">
        <v>0</v>
      </c>
      <c r="AN1091" s="11">
        <v>0</v>
      </c>
      <c r="AO10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v>
      </c>
      <c r="AP10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5500000</v>
      </c>
      <c r="AR10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91" s="11">
        <f>Table_PBS_SQL_DB2_PBSSQL_PBS_NDP_Tina_CG_QtrlyPerformance_Final[[#This Row],[GOU REL]]+Table_PBS_SQL_DB2_PBSSQL_PBS_NDP_Tina_CG_QtrlyPerformance_Final[[#This Row],[EXT REL]]</f>
        <v>5500000</v>
      </c>
      <c r="AT1091" s="11">
        <f>Table_PBS_SQL_DB2_PBSSQL_PBS_NDP_Tina_CG_QtrlyPerformance_Final[[#This Row],[GOU EXP]]+Table_PBS_SQL_DB2_PBSSQL_PBS_NDP_Tina_CG_QtrlyPerformance_Final[[#This Row],[EXT EXP]]</f>
        <v>5500000</v>
      </c>
      <c r="AU1091" s="11" t="str">
        <f>IF(Table_PBS_SQL_DB2_PBSSQL_PBS_NDP_Tina_CG_QtrlyPerformance_Final[[#This Row],[Item_Code]]&gt;"300000", "Capital", "Recurrent")</f>
        <v>Recurrent</v>
      </c>
    </row>
    <row r="1092" spans="1:47" x14ac:dyDescent="0.25">
      <c r="A1092" t="s">
        <v>77</v>
      </c>
      <c r="B1092" t="s">
        <v>78</v>
      </c>
      <c r="C1092" t="s">
        <v>202</v>
      </c>
      <c r="D1092" t="s">
        <v>1336</v>
      </c>
      <c r="E1092" t="s">
        <v>75</v>
      </c>
      <c r="F1092" t="s">
        <v>1349</v>
      </c>
      <c r="G1092" t="s">
        <v>87</v>
      </c>
      <c r="H1092" t="s">
        <v>881</v>
      </c>
      <c r="I1092" t="s">
        <v>467</v>
      </c>
      <c r="J1092" t="s">
        <v>1367</v>
      </c>
      <c r="K1092" t="s">
        <v>80</v>
      </c>
      <c r="L1092" t="s">
        <v>1368</v>
      </c>
      <c r="M1092" t="s">
        <v>1373</v>
      </c>
      <c r="N1092" t="s">
        <v>1374</v>
      </c>
      <c r="O1092" t="s">
        <v>1011</v>
      </c>
      <c r="P1092" t="s">
        <v>1012</v>
      </c>
      <c r="Q1092" s="11">
        <v>0</v>
      </c>
      <c r="R1092" s="11">
        <v>0</v>
      </c>
      <c r="S1092" s="11">
        <v>0</v>
      </c>
      <c r="T1092" s="11">
        <v>0</v>
      </c>
      <c r="U1092" s="11">
        <v>40000000</v>
      </c>
      <c r="V1092" s="11">
        <v>0</v>
      </c>
      <c r="W1092" s="11">
        <v>40000000</v>
      </c>
      <c r="X1092" s="11">
        <v>0</v>
      </c>
      <c r="Y1092" s="11">
        <v>0</v>
      </c>
      <c r="Z1092" s="11">
        <v>0</v>
      </c>
      <c r="AA1092" s="11">
        <v>0</v>
      </c>
      <c r="AB1092" s="11">
        <v>0</v>
      </c>
      <c r="AC1092" s="11">
        <v>12000000</v>
      </c>
      <c r="AD1092" s="11">
        <v>12000000</v>
      </c>
      <c r="AE1092" s="11">
        <v>0</v>
      </c>
      <c r="AF1092" s="11">
        <v>0</v>
      </c>
      <c r="AG1092" s="11">
        <v>2800000</v>
      </c>
      <c r="AH1092" s="11">
        <v>0</v>
      </c>
      <c r="AI1092" s="11">
        <v>0</v>
      </c>
      <c r="AJ1092" s="11">
        <v>0</v>
      </c>
      <c r="AK1092" s="11">
        <v>0</v>
      </c>
      <c r="AL1092" s="11">
        <v>2799999</v>
      </c>
      <c r="AM1092" s="11">
        <v>0</v>
      </c>
      <c r="AN1092" s="11">
        <v>0</v>
      </c>
      <c r="AO10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14800000</v>
      </c>
      <c r="AP10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14799999</v>
      </c>
      <c r="AR10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92" s="11">
        <f>Table_PBS_SQL_DB2_PBSSQL_PBS_NDP_Tina_CG_QtrlyPerformance_Final[[#This Row],[GOU REL]]+Table_PBS_SQL_DB2_PBSSQL_PBS_NDP_Tina_CG_QtrlyPerformance_Final[[#This Row],[EXT REL]]</f>
        <v>14800000</v>
      </c>
      <c r="AT1092" s="11">
        <f>Table_PBS_SQL_DB2_PBSSQL_PBS_NDP_Tina_CG_QtrlyPerformance_Final[[#This Row],[GOU EXP]]+Table_PBS_SQL_DB2_PBSSQL_PBS_NDP_Tina_CG_QtrlyPerformance_Final[[#This Row],[EXT EXP]]</f>
        <v>14799999</v>
      </c>
      <c r="AU1092" s="11" t="str">
        <f>IF(Table_PBS_SQL_DB2_PBSSQL_PBS_NDP_Tina_CG_QtrlyPerformance_Final[[#This Row],[Item_Code]]&gt;"300000", "Capital", "Recurrent")</f>
        <v>Recurrent</v>
      </c>
    </row>
    <row r="1093" spans="1:47" x14ac:dyDescent="0.25">
      <c r="A1093" t="s">
        <v>77</v>
      </c>
      <c r="B1093" t="s">
        <v>78</v>
      </c>
      <c r="C1093" t="s">
        <v>202</v>
      </c>
      <c r="D1093" t="s">
        <v>1336</v>
      </c>
      <c r="E1093" t="s">
        <v>75</v>
      </c>
      <c r="F1093" t="s">
        <v>1349</v>
      </c>
      <c r="G1093" t="s">
        <v>87</v>
      </c>
      <c r="H1093" t="s">
        <v>881</v>
      </c>
      <c r="I1093" t="s">
        <v>467</v>
      </c>
      <c r="J1093" t="s">
        <v>1367</v>
      </c>
      <c r="K1093" t="s">
        <v>80</v>
      </c>
      <c r="L1093" t="s">
        <v>1368</v>
      </c>
      <c r="M1093" t="s">
        <v>1373</v>
      </c>
      <c r="N1093" t="s">
        <v>1374</v>
      </c>
      <c r="O1093" t="s">
        <v>922</v>
      </c>
      <c r="P1093" t="s">
        <v>923</v>
      </c>
      <c r="Q1093" s="11">
        <v>0</v>
      </c>
      <c r="R1093" s="11">
        <v>0</v>
      </c>
      <c r="S1093" s="11">
        <v>0</v>
      </c>
      <c r="T1093" s="11">
        <v>0</v>
      </c>
      <c r="U1093" s="11">
        <v>40000000</v>
      </c>
      <c r="V1093" s="11">
        <v>0</v>
      </c>
      <c r="W1093" s="11">
        <v>40000000</v>
      </c>
      <c r="X1093" s="11">
        <v>0</v>
      </c>
      <c r="Y1093" s="11">
        <v>0</v>
      </c>
      <c r="Z1093" s="11">
        <v>0</v>
      </c>
      <c r="AA1093" s="11">
        <v>0</v>
      </c>
      <c r="AB1093" s="11">
        <v>0</v>
      </c>
      <c r="AC1093" s="11">
        <v>20000000</v>
      </c>
      <c r="AD1093" s="11">
        <v>20000000</v>
      </c>
      <c r="AE1093" s="11">
        <v>0</v>
      </c>
      <c r="AF1093" s="11">
        <v>0</v>
      </c>
      <c r="AG1093" s="11">
        <v>10000000</v>
      </c>
      <c r="AH1093" s="11">
        <v>10000000</v>
      </c>
      <c r="AI1093" s="11">
        <v>0</v>
      </c>
      <c r="AJ1093" s="11">
        <v>0</v>
      </c>
      <c r="AK1093" s="11">
        <v>10000000</v>
      </c>
      <c r="AL1093" s="11">
        <v>10000000</v>
      </c>
      <c r="AM1093" s="11">
        <v>0</v>
      </c>
      <c r="AN1093" s="11">
        <v>0</v>
      </c>
      <c r="AO10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0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0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93" s="11">
        <f>Table_PBS_SQL_DB2_PBSSQL_PBS_NDP_Tina_CG_QtrlyPerformance_Final[[#This Row],[GOU REL]]+Table_PBS_SQL_DB2_PBSSQL_PBS_NDP_Tina_CG_QtrlyPerformance_Final[[#This Row],[EXT REL]]</f>
        <v>40000000</v>
      </c>
      <c r="AT1093" s="11">
        <f>Table_PBS_SQL_DB2_PBSSQL_PBS_NDP_Tina_CG_QtrlyPerformance_Final[[#This Row],[GOU EXP]]+Table_PBS_SQL_DB2_PBSSQL_PBS_NDP_Tina_CG_QtrlyPerformance_Final[[#This Row],[EXT EXP]]</f>
        <v>40000000</v>
      </c>
      <c r="AU1093" s="11" t="str">
        <f>IF(Table_PBS_SQL_DB2_PBSSQL_PBS_NDP_Tina_CG_QtrlyPerformance_Final[[#This Row],[Item_Code]]&gt;"300000", "Capital", "Recurrent")</f>
        <v>Recurrent</v>
      </c>
    </row>
    <row r="1094" spans="1:47" x14ac:dyDescent="0.25">
      <c r="A1094" t="s">
        <v>77</v>
      </c>
      <c r="B1094" t="s">
        <v>78</v>
      </c>
      <c r="C1094" t="s">
        <v>202</v>
      </c>
      <c r="D1094" t="s">
        <v>1336</v>
      </c>
      <c r="E1094" t="s">
        <v>75</v>
      </c>
      <c r="F1094" t="s">
        <v>1349</v>
      </c>
      <c r="G1094" t="s">
        <v>87</v>
      </c>
      <c r="H1094" t="s">
        <v>881</v>
      </c>
      <c r="I1094" t="s">
        <v>467</v>
      </c>
      <c r="J1094" t="s">
        <v>1367</v>
      </c>
      <c r="K1094" t="s">
        <v>80</v>
      </c>
      <c r="L1094" t="s">
        <v>1368</v>
      </c>
      <c r="M1094" t="s">
        <v>1997</v>
      </c>
      <c r="N1094" t="s">
        <v>1998</v>
      </c>
      <c r="O1094" t="s">
        <v>906</v>
      </c>
      <c r="P1094" t="s">
        <v>907</v>
      </c>
      <c r="Q1094" s="11">
        <v>0</v>
      </c>
      <c r="R1094" s="11">
        <v>0</v>
      </c>
      <c r="S1094" s="11">
        <v>0</v>
      </c>
      <c r="T1094" s="11">
        <v>0</v>
      </c>
      <c r="U1094" s="11">
        <v>20000000</v>
      </c>
      <c r="V1094" s="11">
        <v>0</v>
      </c>
      <c r="W1094" s="11">
        <v>20000000</v>
      </c>
      <c r="X1094" s="11">
        <v>0</v>
      </c>
      <c r="Y1094" s="11">
        <v>0</v>
      </c>
      <c r="Z1094" s="11">
        <v>0</v>
      </c>
      <c r="AA1094" s="11">
        <v>0</v>
      </c>
      <c r="AB1094" s="11">
        <v>0</v>
      </c>
      <c r="AC1094" s="11">
        <v>10000000</v>
      </c>
      <c r="AD1094" s="11">
        <v>10000000</v>
      </c>
      <c r="AE1094" s="11">
        <v>0</v>
      </c>
      <c r="AF1094" s="11">
        <v>0</v>
      </c>
      <c r="AG1094" s="11">
        <v>1000000</v>
      </c>
      <c r="AH1094" s="11">
        <v>1000000</v>
      </c>
      <c r="AI1094" s="11">
        <v>0</v>
      </c>
      <c r="AJ1094" s="11">
        <v>0</v>
      </c>
      <c r="AK1094" s="11">
        <v>9000000</v>
      </c>
      <c r="AL1094" s="11">
        <v>9000000</v>
      </c>
      <c r="AM1094" s="11">
        <v>0</v>
      </c>
      <c r="AN1094" s="11">
        <v>0</v>
      </c>
      <c r="AO10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0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0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94" s="11">
        <f>Table_PBS_SQL_DB2_PBSSQL_PBS_NDP_Tina_CG_QtrlyPerformance_Final[[#This Row],[GOU REL]]+Table_PBS_SQL_DB2_PBSSQL_PBS_NDP_Tina_CG_QtrlyPerformance_Final[[#This Row],[EXT REL]]</f>
        <v>20000000</v>
      </c>
      <c r="AT1094" s="11">
        <f>Table_PBS_SQL_DB2_PBSSQL_PBS_NDP_Tina_CG_QtrlyPerformance_Final[[#This Row],[GOU EXP]]+Table_PBS_SQL_DB2_PBSSQL_PBS_NDP_Tina_CG_QtrlyPerformance_Final[[#This Row],[EXT EXP]]</f>
        <v>20000000</v>
      </c>
      <c r="AU1094" s="11" t="str">
        <f>IF(Table_PBS_SQL_DB2_PBSSQL_PBS_NDP_Tina_CG_QtrlyPerformance_Final[[#This Row],[Item_Code]]&gt;"300000", "Capital", "Recurrent")</f>
        <v>Recurrent</v>
      </c>
    </row>
    <row r="1095" spans="1:47" x14ac:dyDescent="0.25">
      <c r="A1095" t="s">
        <v>77</v>
      </c>
      <c r="B1095" t="s">
        <v>78</v>
      </c>
      <c r="C1095" t="s">
        <v>202</v>
      </c>
      <c r="D1095" t="s">
        <v>1336</v>
      </c>
      <c r="E1095" t="s">
        <v>75</v>
      </c>
      <c r="F1095" t="s">
        <v>1349</v>
      </c>
      <c r="G1095" t="s">
        <v>87</v>
      </c>
      <c r="H1095" t="s">
        <v>881</v>
      </c>
      <c r="I1095" t="s">
        <v>467</v>
      </c>
      <c r="J1095" t="s">
        <v>1367</v>
      </c>
      <c r="K1095" t="s">
        <v>80</v>
      </c>
      <c r="L1095" t="s">
        <v>1368</v>
      </c>
      <c r="M1095" t="s">
        <v>1997</v>
      </c>
      <c r="N1095" t="s">
        <v>1998</v>
      </c>
      <c r="O1095" t="s">
        <v>922</v>
      </c>
      <c r="P1095" t="s">
        <v>923</v>
      </c>
      <c r="Q1095" s="11">
        <v>0</v>
      </c>
      <c r="R1095" s="11">
        <v>0</v>
      </c>
      <c r="S1095" s="11">
        <v>0</v>
      </c>
      <c r="T1095" s="11">
        <v>0</v>
      </c>
      <c r="U1095" s="11">
        <v>40000000</v>
      </c>
      <c r="V1095" s="11">
        <v>0</v>
      </c>
      <c r="W1095" s="11">
        <v>40000000</v>
      </c>
      <c r="X1095" s="11">
        <v>0</v>
      </c>
      <c r="Y1095" s="11">
        <v>0</v>
      </c>
      <c r="Z1095" s="11">
        <v>0</v>
      </c>
      <c r="AA1095" s="11">
        <v>0</v>
      </c>
      <c r="AB1095" s="11">
        <v>0</v>
      </c>
      <c r="AC1095" s="11">
        <v>20000000</v>
      </c>
      <c r="AD1095" s="11">
        <v>20000000</v>
      </c>
      <c r="AE1095" s="11">
        <v>0</v>
      </c>
      <c r="AF1095" s="11">
        <v>0</v>
      </c>
      <c r="AG1095" s="11">
        <v>10000000</v>
      </c>
      <c r="AH1095" s="11">
        <v>10000000</v>
      </c>
      <c r="AI1095" s="11">
        <v>0</v>
      </c>
      <c r="AJ1095" s="11">
        <v>0</v>
      </c>
      <c r="AK1095" s="11">
        <v>10000000</v>
      </c>
      <c r="AL1095" s="11">
        <v>10000000</v>
      </c>
      <c r="AM1095" s="11">
        <v>0</v>
      </c>
      <c r="AN1095" s="11">
        <v>0</v>
      </c>
      <c r="AO10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0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0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95" s="11">
        <f>Table_PBS_SQL_DB2_PBSSQL_PBS_NDP_Tina_CG_QtrlyPerformance_Final[[#This Row],[GOU REL]]+Table_PBS_SQL_DB2_PBSSQL_PBS_NDP_Tina_CG_QtrlyPerformance_Final[[#This Row],[EXT REL]]</f>
        <v>40000000</v>
      </c>
      <c r="AT1095" s="11">
        <f>Table_PBS_SQL_DB2_PBSSQL_PBS_NDP_Tina_CG_QtrlyPerformance_Final[[#This Row],[GOU EXP]]+Table_PBS_SQL_DB2_PBSSQL_PBS_NDP_Tina_CG_QtrlyPerformance_Final[[#This Row],[EXT EXP]]</f>
        <v>40000000</v>
      </c>
      <c r="AU1095" s="11" t="str">
        <f>IF(Table_PBS_SQL_DB2_PBSSQL_PBS_NDP_Tina_CG_QtrlyPerformance_Final[[#This Row],[Item_Code]]&gt;"300000", "Capital", "Recurrent")</f>
        <v>Recurrent</v>
      </c>
    </row>
    <row r="1096" spans="1:47" x14ac:dyDescent="0.25">
      <c r="A1096" t="s">
        <v>49</v>
      </c>
      <c r="B1096" t="s">
        <v>1400</v>
      </c>
      <c r="C1096" t="s">
        <v>31</v>
      </c>
      <c r="D1096" t="s">
        <v>1031</v>
      </c>
      <c r="E1096" t="s">
        <v>75</v>
      </c>
      <c r="F1096" t="s">
        <v>1042</v>
      </c>
      <c r="G1096" t="s">
        <v>87</v>
      </c>
      <c r="H1096" t="s">
        <v>1401</v>
      </c>
      <c r="I1096" t="s">
        <v>896</v>
      </c>
      <c r="J1096" t="s">
        <v>897</v>
      </c>
      <c r="K1096" t="s">
        <v>1411</v>
      </c>
      <c r="L1096" t="s">
        <v>1412</v>
      </c>
      <c r="M1096" t="s">
        <v>1044</v>
      </c>
      <c r="N1096" t="s">
        <v>1045</v>
      </c>
      <c r="O1096" t="s">
        <v>922</v>
      </c>
      <c r="P1096" t="s">
        <v>923</v>
      </c>
      <c r="Q1096" s="11">
        <v>0</v>
      </c>
      <c r="R1096" s="11">
        <v>0</v>
      </c>
      <c r="S1096" s="11">
        <v>0</v>
      </c>
      <c r="T1096" s="11">
        <v>0</v>
      </c>
      <c r="U1096" s="11">
        <v>0</v>
      </c>
      <c r="V1096" s="11">
        <v>0</v>
      </c>
      <c r="W1096" s="11">
        <v>0</v>
      </c>
      <c r="X1096" s="11">
        <v>0</v>
      </c>
      <c r="Y1096" s="11">
        <v>0</v>
      </c>
      <c r="Z1096" s="11">
        <v>0</v>
      </c>
      <c r="AA1096" s="11">
        <v>0</v>
      </c>
      <c r="AB1096" s="11">
        <v>0</v>
      </c>
      <c r="AC1096" s="11">
        <v>0</v>
      </c>
      <c r="AD1096" s="11">
        <v>0</v>
      </c>
      <c r="AE1096" s="11">
        <v>0</v>
      </c>
      <c r="AF1096" s="11">
        <v>0</v>
      </c>
      <c r="AG1096" s="11">
        <v>0</v>
      </c>
      <c r="AH1096" s="11">
        <v>0</v>
      </c>
      <c r="AI1096" s="11">
        <v>111000000</v>
      </c>
      <c r="AJ1096" s="11">
        <v>0</v>
      </c>
      <c r="AK1096" s="11">
        <v>0</v>
      </c>
      <c r="AL1096" s="11">
        <v>0</v>
      </c>
      <c r="AM1096" s="11">
        <v>0</v>
      </c>
      <c r="AN1096" s="11">
        <v>0</v>
      </c>
      <c r="AO10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111000000</v>
      </c>
      <c r="AQ10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96" s="11">
        <f>Table_PBS_SQL_DB2_PBSSQL_PBS_NDP_Tina_CG_QtrlyPerformance_Final[[#This Row],[GOU REL]]+Table_PBS_SQL_DB2_PBSSQL_PBS_NDP_Tina_CG_QtrlyPerformance_Final[[#This Row],[EXT REL]]</f>
        <v>111000000</v>
      </c>
      <c r="AT1096" s="11">
        <f>Table_PBS_SQL_DB2_PBSSQL_PBS_NDP_Tina_CG_QtrlyPerformance_Final[[#This Row],[GOU EXP]]+Table_PBS_SQL_DB2_PBSSQL_PBS_NDP_Tina_CG_QtrlyPerformance_Final[[#This Row],[EXT EXP]]</f>
        <v>0</v>
      </c>
      <c r="AU1096" s="11" t="str">
        <f>IF(Table_PBS_SQL_DB2_PBSSQL_PBS_NDP_Tina_CG_QtrlyPerformance_Final[[#This Row],[Item_Code]]&gt;"300000", "Capital", "Recurrent")</f>
        <v>Recurrent</v>
      </c>
    </row>
    <row r="1097" spans="1:47" x14ac:dyDescent="0.25">
      <c r="A1097" t="s">
        <v>49</v>
      </c>
      <c r="B1097" t="s">
        <v>1400</v>
      </c>
      <c r="C1097" t="s">
        <v>31</v>
      </c>
      <c r="D1097" t="s">
        <v>1031</v>
      </c>
      <c r="E1097" t="s">
        <v>75</v>
      </c>
      <c r="F1097" t="s">
        <v>1042</v>
      </c>
      <c r="G1097" t="s">
        <v>87</v>
      </c>
      <c r="H1097" t="s">
        <v>1401</v>
      </c>
      <c r="I1097" t="s">
        <v>896</v>
      </c>
      <c r="J1097" t="s">
        <v>897</v>
      </c>
      <c r="K1097" t="s">
        <v>40</v>
      </c>
      <c r="L1097" t="s">
        <v>1069</v>
      </c>
      <c r="M1097" t="s">
        <v>1044</v>
      </c>
      <c r="N1097" t="s">
        <v>1045</v>
      </c>
      <c r="O1097" t="s">
        <v>1083</v>
      </c>
      <c r="P1097" t="s">
        <v>1084</v>
      </c>
      <c r="Q1097" s="11">
        <v>0</v>
      </c>
      <c r="R1097" s="11">
        <v>0</v>
      </c>
      <c r="S1097" s="11">
        <v>0</v>
      </c>
      <c r="T1097" s="11">
        <v>0</v>
      </c>
      <c r="U1097" s="11">
        <v>0</v>
      </c>
      <c r="V1097" s="11">
        <v>0</v>
      </c>
      <c r="W1097" s="11">
        <v>0</v>
      </c>
      <c r="X1097" s="11">
        <v>0</v>
      </c>
      <c r="Y1097" s="11">
        <v>0</v>
      </c>
      <c r="Z1097" s="11">
        <v>0</v>
      </c>
      <c r="AA1097" s="11">
        <v>3510029920.8483453</v>
      </c>
      <c r="AB1097" s="11">
        <v>0</v>
      </c>
      <c r="AC1097" s="11">
        <v>0</v>
      </c>
      <c r="AD1097" s="11">
        <v>0</v>
      </c>
      <c r="AE1097" s="11">
        <v>2089549925</v>
      </c>
      <c r="AF1097" s="11">
        <v>279772495</v>
      </c>
      <c r="AG1097" s="11">
        <v>0</v>
      </c>
      <c r="AH1097" s="11">
        <v>0</v>
      </c>
      <c r="AI1097" s="11">
        <v>0</v>
      </c>
      <c r="AJ1097" s="11">
        <v>0</v>
      </c>
      <c r="AK1097" s="11">
        <v>0</v>
      </c>
      <c r="AL1097" s="11">
        <v>0</v>
      </c>
      <c r="AM1097" s="11">
        <v>0</v>
      </c>
      <c r="AN1097" s="11">
        <v>0</v>
      </c>
      <c r="AO10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5599579845.8483448</v>
      </c>
      <c r="AQ10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279772495</v>
      </c>
      <c r="AS1097" s="11">
        <f>Table_PBS_SQL_DB2_PBSSQL_PBS_NDP_Tina_CG_QtrlyPerformance_Final[[#This Row],[GOU REL]]+Table_PBS_SQL_DB2_PBSSQL_PBS_NDP_Tina_CG_QtrlyPerformance_Final[[#This Row],[EXT REL]]</f>
        <v>5599579845.8483448</v>
      </c>
      <c r="AT1097" s="11">
        <f>Table_PBS_SQL_DB2_PBSSQL_PBS_NDP_Tina_CG_QtrlyPerformance_Final[[#This Row],[GOU EXP]]+Table_PBS_SQL_DB2_PBSSQL_PBS_NDP_Tina_CG_QtrlyPerformance_Final[[#This Row],[EXT EXP]]</f>
        <v>279772495</v>
      </c>
      <c r="AU1097" s="11" t="str">
        <f>IF(Table_PBS_SQL_DB2_PBSSQL_PBS_NDP_Tina_CG_QtrlyPerformance_Final[[#This Row],[Item_Code]]&gt;"300000", "Capital", "Recurrent")</f>
        <v>Recurrent</v>
      </c>
    </row>
    <row r="1098" spans="1:47" x14ac:dyDescent="0.25">
      <c r="A1098" t="s">
        <v>49</v>
      </c>
      <c r="B1098" t="s">
        <v>1400</v>
      </c>
      <c r="C1098" t="s">
        <v>31</v>
      </c>
      <c r="D1098" t="s">
        <v>1031</v>
      </c>
      <c r="E1098" t="s">
        <v>75</v>
      </c>
      <c r="F1098" t="s">
        <v>1042</v>
      </c>
      <c r="G1098" t="s">
        <v>87</v>
      </c>
      <c r="H1098" t="s">
        <v>1401</v>
      </c>
      <c r="I1098" t="s">
        <v>896</v>
      </c>
      <c r="J1098" t="s">
        <v>897</v>
      </c>
      <c r="K1098" t="s">
        <v>40</v>
      </c>
      <c r="L1098" t="s">
        <v>1069</v>
      </c>
      <c r="M1098" t="s">
        <v>1044</v>
      </c>
      <c r="N1098" t="s">
        <v>1045</v>
      </c>
      <c r="O1098" t="s">
        <v>1005</v>
      </c>
      <c r="P1098" t="s">
        <v>1006</v>
      </c>
      <c r="Q1098" s="11">
        <v>0</v>
      </c>
      <c r="R1098" s="11">
        <v>0</v>
      </c>
      <c r="S1098" s="11">
        <v>0</v>
      </c>
      <c r="T1098" s="11">
        <v>0</v>
      </c>
      <c r="U1098" s="11">
        <v>0</v>
      </c>
      <c r="V1098" s="11">
        <v>0</v>
      </c>
      <c r="W1098" s="11">
        <v>0</v>
      </c>
      <c r="X1098" s="11">
        <v>0</v>
      </c>
      <c r="Y1098" s="11">
        <v>0</v>
      </c>
      <c r="Z1098" s="11">
        <v>0</v>
      </c>
      <c r="AA1098" s="11">
        <v>179632442.60185578</v>
      </c>
      <c r="AB1098" s="11">
        <v>0</v>
      </c>
      <c r="AC1098" s="11">
        <v>0</v>
      </c>
      <c r="AD1098" s="11">
        <v>0</v>
      </c>
      <c r="AE1098" s="11">
        <v>106936683</v>
      </c>
      <c r="AF1098" s="11">
        <v>194870173</v>
      </c>
      <c r="AG1098" s="11">
        <v>0</v>
      </c>
      <c r="AH1098" s="11">
        <v>0</v>
      </c>
      <c r="AI1098" s="11">
        <v>0</v>
      </c>
      <c r="AJ1098" s="11">
        <v>0</v>
      </c>
      <c r="AK1098" s="11">
        <v>0</v>
      </c>
      <c r="AL1098" s="11">
        <v>0</v>
      </c>
      <c r="AM1098" s="11">
        <v>0</v>
      </c>
      <c r="AN1098" s="11">
        <v>0</v>
      </c>
      <c r="AO10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0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286569125.60185575</v>
      </c>
      <c r="AQ10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0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194870173</v>
      </c>
      <c r="AS1098" s="11">
        <f>Table_PBS_SQL_DB2_PBSSQL_PBS_NDP_Tina_CG_QtrlyPerformance_Final[[#This Row],[GOU REL]]+Table_PBS_SQL_DB2_PBSSQL_PBS_NDP_Tina_CG_QtrlyPerformance_Final[[#This Row],[EXT REL]]</f>
        <v>286569125.60185575</v>
      </c>
      <c r="AT1098" s="11">
        <f>Table_PBS_SQL_DB2_PBSSQL_PBS_NDP_Tina_CG_QtrlyPerformance_Final[[#This Row],[GOU EXP]]+Table_PBS_SQL_DB2_PBSSQL_PBS_NDP_Tina_CG_QtrlyPerformance_Final[[#This Row],[EXT EXP]]</f>
        <v>194870173</v>
      </c>
      <c r="AU1098" s="11" t="str">
        <f>IF(Table_PBS_SQL_DB2_PBSSQL_PBS_NDP_Tina_CG_QtrlyPerformance_Final[[#This Row],[Item_Code]]&gt;"300000", "Capital", "Recurrent")</f>
        <v>Recurrent</v>
      </c>
    </row>
    <row r="1099" spans="1:47" x14ac:dyDescent="0.25">
      <c r="A1099" t="s">
        <v>49</v>
      </c>
      <c r="B1099" t="s">
        <v>1400</v>
      </c>
      <c r="C1099" t="s">
        <v>31</v>
      </c>
      <c r="D1099" t="s">
        <v>1031</v>
      </c>
      <c r="E1099" t="s">
        <v>75</v>
      </c>
      <c r="F1099" t="s">
        <v>1042</v>
      </c>
      <c r="G1099" t="s">
        <v>87</v>
      </c>
      <c r="H1099" t="s">
        <v>1401</v>
      </c>
      <c r="I1099" t="s">
        <v>499</v>
      </c>
      <c r="J1099" t="s">
        <v>1402</v>
      </c>
      <c r="K1099" t="s">
        <v>1403</v>
      </c>
      <c r="L1099" t="s">
        <v>1404</v>
      </c>
      <c r="M1099" t="s">
        <v>1044</v>
      </c>
      <c r="N1099" t="s">
        <v>1045</v>
      </c>
      <c r="O1099" t="s">
        <v>1005</v>
      </c>
      <c r="P1099" t="s">
        <v>1006</v>
      </c>
      <c r="Q1099" s="11">
        <v>0</v>
      </c>
      <c r="R1099" s="11">
        <v>0</v>
      </c>
      <c r="S1099" s="11">
        <v>0</v>
      </c>
      <c r="T1099" s="11">
        <v>0</v>
      </c>
      <c r="U1099" s="11">
        <v>375000000</v>
      </c>
      <c r="V1099" s="11">
        <v>0</v>
      </c>
      <c r="W1099" s="11">
        <v>375000000</v>
      </c>
      <c r="X1099" s="11">
        <v>0</v>
      </c>
      <c r="Y1099" s="11">
        <v>0</v>
      </c>
      <c r="Z1099" s="11">
        <v>0</v>
      </c>
      <c r="AA1099" s="11">
        <v>0</v>
      </c>
      <c r="AB1099" s="11">
        <v>0</v>
      </c>
      <c r="AC1099" s="11">
        <v>90000000</v>
      </c>
      <c r="AD1099" s="11">
        <v>90000000</v>
      </c>
      <c r="AE1099" s="11">
        <v>0</v>
      </c>
      <c r="AF1099" s="11">
        <v>0</v>
      </c>
      <c r="AG1099" s="11">
        <v>93750000</v>
      </c>
      <c r="AH1099" s="11">
        <v>93750000</v>
      </c>
      <c r="AI1099" s="11">
        <v>0</v>
      </c>
      <c r="AJ1099" s="11">
        <v>0</v>
      </c>
      <c r="AK1099" s="11">
        <v>50000000</v>
      </c>
      <c r="AL1099" s="11">
        <v>50000000</v>
      </c>
      <c r="AM1099" s="11">
        <v>0</v>
      </c>
      <c r="AN1099" s="11">
        <v>0</v>
      </c>
      <c r="AO10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233750000</v>
      </c>
      <c r="AP10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0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233750000</v>
      </c>
      <c r="AR10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099" s="11">
        <f>Table_PBS_SQL_DB2_PBSSQL_PBS_NDP_Tina_CG_QtrlyPerformance_Final[[#This Row],[GOU REL]]+Table_PBS_SQL_DB2_PBSSQL_PBS_NDP_Tina_CG_QtrlyPerformance_Final[[#This Row],[EXT REL]]</f>
        <v>233750000</v>
      </c>
      <c r="AT1099" s="11">
        <f>Table_PBS_SQL_DB2_PBSSQL_PBS_NDP_Tina_CG_QtrlyPerformance_Final[[#This Row],[GOU EXP]]+Table_PBS_SQL_DB2_PBSSQL_PBS_NDP_Tina_CG_QtrlyPerformance_Final[[#This Row],[EXT EXP]]</f>
        <v>233750000</v>
      </c>
      <c r="AU1099" s="11" t="str">
        <f>IF(Table_PBS_SQL_DB2_PBSSQL_PBS_NDP_Tina_CG_QtrlyPerformance_Final[[#This Row],[Item_Code]]&gt;"300000", "Capital", "Recurrent")</f>
        <v>Recurrent</v>
      </c>
    </row>
    <row r="1100" spans="1:47" x14ac:dyDescent="0.25">
      <c r="A1100" t="s">
        <v>49</v>
      </c>
      <c r="B1100" t="s">
        <v>1400</v>
      </c>
      <c r="C1100" t="s">
        <v>31</v>
      </c>
      <c r="D1100" t="s">
        <v>1031</v>
      </c>
      <c r="E1100" t="s">
        <v>75</v>
      </c>
      <c r="F1100" t="s">
        <v>1042</v>
      </c>
      <c r="G1100" t="s">
        <v>87</v>
      </c>
      <c r="H1100" t="s">
        <v>1401</v>
      </c>
      <c r="I1100" t="s">
        <v>499</v>
      </c>
      <c r="J1100" t="s">
        <v>1402</v>
      </c>
      <c r="K1100" t="s">
        <v>1405</v>
      </c>
      <c r="L1100" t="s">
        <v>1406</v>
      </c>
      <c r="M1100" t="s">
        <v>866</v>
      </c>
      <c r="N1100" t="s">
        <v>867</v>
      </c>
      <c r="O1100" t="s">
        <v>1215</v>
      </c>
      <c r="P1100" t="s">
        <v>1216</v>
      </c>
      <c r="Q1100" s="11">
        <v>0</v>
      </c>
      <c r="R1100" s="11">
        <v>0</v>
      </c>
      <c r="S1100" s="11">
        <v>0</v>
      </c>
      <c r="T1100" s="11">
        <v>0</v>
      </c>
      <c r="U1100" s="11">
        <v>145000000</v>
      </c>
      <c r="V1100" s="11">
        <v>0</v>
      </c>
      <c r="W1100" s="11">
        <v>145000000</v>
      </c>
      <c r="X1100" s="11">
        <v>0</v>
      </c>
      <c r="Y1100" s="11">
        <v>0</v>
      </c>
      <c r="Z1100" s="11">
        <v>0</v>
      </c>
      <c r="AA1100" s="11">
        <v>0</v>
      </c>
      <c r="AB1100" s="11">
        <v>0</v>
      </c>
      <c r="AC1100" s="11">
        <v>36250000</v>
      </c>
      <c r="AD1100" s="11">
        <v>36250000</v>
      </c>
      <c r="AE1100" s="11">
        <v>0</v>
      </c>
      <c r="AF1100" s="11">
        <v>0</v>
      </c>
      <c r="AG1100" s="11">
        <v>36250000</v>
      </c>
      <c r="AH1100" s="11">
        <v>36250000</v>
      </c>
      <c r="AI1100" s="11">
        <v>0</v>
      </c>
      <c r="AJ1100" s="11">
        <v>0</v>
      </c>
      <c r="AK1100" s="11">
        <v>0</v>
      </c>
      <c r="AL1100" s="11">
        <v>0</v>
      </c>
      <c r="AM1100" s="11">
        <v>0</v>
      </c>
      <c r="AN1100" s="11">
        <v>0</v>
      </c>
      <c r="AO11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72500000</v>
      </c>
      <c r="AP11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72500000</v>
      </c>
      <c r="AR11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0" s="11">
        <f>Table_PBS_SQL_DB2_PBSSQL_PBS_NDP_Tina_CG_QtrlyPerformance_Final[[#This Row],[GOU REL]]+Table_PBS_SQL_DB2_PBSSQL_PBS_NDP_Tina_CG_QtrlyPerformance_Final[[#This Row],[EXT REL]]</f>
        <v>72500000</v>
      </c>
      <c r="AT1100" s="11">
        <f>Table_PBS_SQL_DB2_PBSSQL_PBS_NDP_Tina_CG_QtrlyPerformance_Final[[#This Row],[GOU EXP]]+Table_PBS_SQL_DB2_PBSSQL_PBS_NDP_Tina_CG_QtrlyPerformance_Final[[#This Row],[EXT EXP]]</f>
        <v>72500000</v>
      </c>
      <c r="AU1100" s="11" t="str">
        <f>IF(Table_PBS_SQL_DB2_PBSSQL_PBS_NDP_Tina_CG_QtrlyPerformance_Final[[#This Row],[Item_Code]]&gt;"300000", "Capital", "Recurrent")</f>
        <v>Capital</v>
      </c>
    </row>
    <row r="1101" spans="1:47" x14ac:dyDescent="0.25">
      <c r="A1101" t="s">
        <v>49</v>
      </c>
      <c r="B1101" t="s">
        <v>1400</v>
      </c>
      <c r="C1101" t="s">
        <v>31</v>
      </c>
      <c r="D1101" t="s">
        <v>1031</v>
      </c>
      <c r="E1101" t="s">
        <v>75</v>
      </c>
      <c r="F1101" t="s">
        <v>1042</v>
      </c>
      <c r="G1101" t="s">
        <v>87</v>
      </c>
      <c r="H1101" t="s">
        <v>1401</v>
      </c>
      <c r="I1101" t="s">
        <v>499</v>
      </c>
      <c r="J1101" t="s">
        <v>1402</v>
      </c>
      <c r="K1101" t="s">
        <v>1405</v>
      </c>
      <c r="L1101" t="s">
        <v>1406</v>
      </c>
      <c r="M1101" t="s">
        <v>1044</v>
      </c>
      <c r="N1101" t="s">
        <v>1045</v>
      </c>
      <c r="O1101" t="s">
        <v>1004</v>
      </c>
      <c r="P1101" t="s">
        <v>868</v>
      </c>
      <c r="Q1101" s="11">
        <v>0</v>
      </c>
      <c r="R1101" s="11">
        <v>0</v>
      </c>
      <c r="S1101" s="11">
        <v>0</v>
      </c>
      <c r="T1101" s="11">
        <v>0</v>
      </c>
      <c r="U1101" s="11">
        <v>140000000</v>
      </c>
      <c r="V1101" s="11">
        <v>0</v>
      </c>
      <c r="W1101" s="11">
        <v>140000000</v>
      </c>
      <c r="X1101" s="11">
        <v>0</v>
      </c>
      <c r="Y1101" s="11">
        <v>0</v>
      </c>
      <c r="Z1101" s="11">
        <v>0</v>
      </c>
      <c r="AA1101" s="11">
        <v>0</v>
      </c>
      <c r="AB1101" s="11">
        <v>0</v>
      </c>
      <c r="AC1101" s="11">
        <v>35000000</v>
      </c>
      <c r="AD1101" s="11">
        <v>35000000</v>
      </c>
      <c r="AE1101" s="11">
        <v>0</v>
      </c>
      <c r="AF1101" s="11">
        <v>0</v>
      </c>
      <c r="AG1101" s="11">
        <v>35000000</v>
      </c>
      <c r="AH1101" s="11">
        <v>35000000</v>
      </c>
      <c r="AI1101" s="11">
        <v>0</v>
      </c>
      <c r="AJ1101" s="11">
        <v>0</v>
      </c>
      <c r="AK1101" s="11">
        <v>0</v>
      </c>
      <c r="AL1101" s="11">
        <v>0</v>
      </c>
      <c r="AM1101" s="11">
        <v>0</v>
      </c>
      <c r="AN1101" s="11">
        <v>0</v>
      </c>
      <c r="AO11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11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11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1" s="11">
        <f>Table_PBS_SQL_DB2_PBSSQL_PBS_NDP_Tina_CG_QtrlyPerformance_Final[[#This Row],[GOU REL]]+Table_PBS_SQL_DB2_PBSSQL_PBS_NDP_Tina_CG_QtrlyPerformance_Final[[#This Row],[EXT REL]]</f>
        <v>70000000</v>
      </c>
      <c r="AT1101" s="11">
        <f>Table_PBS_SQL_DB2_PBSSQL_PBS_NDP_Tina_CG_QtrlyPerformance_Final[[#This Row],[GOU EXP]]+Table_PBS_SQL_DB2_PBSSQL_PBS_NDP_Tina_CG_QtrlyPerformance_Final[[#This Row],[EXT EXP]]</f>
        <v>70000000</v>
      </c>
      <c r="AU1101" s="11" t="str">
        <f>IF(Table_PBS_SQL_DB2_PBSSQL_PBS_NDP_Tina_CG_QtrlyPerformance_Final[[#This Row],[Item_Code]]&gt;"300000", "Capital", "Recurrent")</f>
        <v>Recurrent</v>
      </c>
    </row>
    <row r="1102" spans="1:47" x14ac:dyDescent="0.25">
      <c r="A1102" t="s">
        <v>49</v>
      </c>
      <c r="B1102" t="s">
        <v>1400</v>
      </c>
      <c r="C1102" t="s">
        <v>31</v>
      </c>
      <c r="D1102" t="s">
        <v>1031</v>
      </c>
      <c r="E1102" t="s">
        <v>75</v>
      </c>
      <c r="F1102" t="s">
        <v>1042</v>
      </c>
      <c r="G1102" t="s">
        <v>87</v>
      </c>
      <c r="H1102" t="s">
        <v>1401</v>
      </c>
      <c r="I1102" t="s">
        <v>499</v>
      </c>
      <c r="J1102" t="s">
        <v>1402</v>
      </c>
      <c r="K1102" t="s">
        <v>1407</v>
      </c>
      <c r="L1102" t="s">
        <v>1408</v>
      </c>
      <c r="M1102" t="s">
        <v>866</v>
      </c>
      <c r="N1102" t="s">
        <v>867</v>
      </c>
      <c r="O1102" t="s">
        <v>1028</v>
      </c>
      <c r="P1102" t="s">
        <v>1029</v>
      </c>
      <c r="Q1102" s="11">
        <v>0</v>
      </c>
      <c r="R1102" s="11">
        <v>0</v>
      </c>
      <c r="S1102" s="11">
        <v>0</v>
      </c>
      <c r="T1102" s="11">
        <v>0</v>
      </c>
      <c r="U1102" s="11">
        <v>86400000</v>
      </c>
      <c r="V1102" s="11">
        <v>0</v>
      </c>
      <c r="W1102" s="11">
        <v>86400000</v>
      </c>
      <c r="X1102" s="11">
        <v>0</v>
      </c>
      <c r="Y1102" s="11">
        <v>0</v>
      </c>
      <c r="Z1102" s="11">
        <v>0</v>
      </c>
      <c r="AA1102" s="11">
        <v>0</v>
      </c>
      <c r="AB1102" s="11">
        <v>0</v>
      </c>
      <c r="AC1102" s="11">
        <v>21600000</v>
      </c>
      <c r="AD1102" s="11">
        <v>21600000</v>
      </c>
      <c r="AE1102" s="11">
        <v>0</v>
      </c>
      <c r="AF1102" s="11">
        <v>0</v>
      </c>
      <c r="AG1102" s="11">
        <v>21600000</v>
      </c>
      <c r="AH1102" s="11">
        <v>21600000</v>
      </c>
      <c r="AI1102" s="11">
        <v>0</v>
      </c>
      <c r="AJ1102" s="11">
        <v>0</v>
      </c>
      <c r="AK1102" s="11">
        <v>0</v>
      </c>
      <c r="AL1102" s="11">
        <v>0</v>
      </c>
      <c r="AM1102" s="11">
        <v>0</v>
      </c>
      <c r="AN1102" s="11">
        <v>0</v>
      </c>
      <c r="AO11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43200000</v>
      </c>
      <c r="AP11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43200000</v>
      </c>
      <c r="AR11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2" s="11">
        <f>Table_PBS_SQL_DB2_PBSSQL_PBS_NDP_Tina_CG_QtrlyPerformance_Final[[#This Row],[GOU REL]]+Table_PBS_SQL_DB2_PBSSQL_PBS_NDP_Tina_CG_QtrlyPerformance_Final[[#This Row],[EXT REL]]</f>
        <v>43200000</v>
      </c>
      <c r="AT1102" s="11">
        <f>Table_PBS_SQL_DB2_PBSSQL_PBS_NDP_Tina_CG_QtrlyPerformance_Final[[#This Row],[GOU EXP]]+Table_PBS_SQL_DB2_PBSSQL_PBS_NDP_Tina_CG_QtrlyPerformance_Final[[#This Row],[EXT EXP]]</f>
        <v>43200000</v>
      </c>
      <c r="AU1102" s="11" t="str">
        <f>IF(Table_PBS_SQL_DB2_PBSSQL_PBS_NDP_Tina_CG_QtrlyPerformance_Final[[#This Row],[Item_Code]]&gt;"300000", "Capital", "Recurrent")</f>
        <v>Recurrent</v>
      </c>
    </row>
    <row r="1103" spans="1:47" x14ac:dyDescent="0.25">
      <c r="A1103" t="s">
        <v>49</v>
      </c>
      <c r="B1103" t="s">
        <v>1400</v>
      </c>
      <c r="C1103" t="s">
        <v>31</v>
      </c>
      <c r="D1103" t="s">
        <v>1031</v>
      </c>
      <c r="E1103" t="s">
        <v>75</v>
      </c>
      <c r="F1103" t="s">
        <v>1042</v>
      </c>
      <c r="G1103" t="s">
        <v>87</v>
      </c>
      <c r="H1103" t="s">
        <v>1401</v>
      </c>
      <c r="I1103" t="s">
        <v>499</v>
      </c>
      <c r="J1103" t="s">
        <v>1402</v>
      </c>
      <c r="K1103" t="s">
        <v>1407</v>
      </c>
      <c r="L1103" t="s">
        <v>1408</v>
      </c>
      <c r="M1103" t="s">
        <v>866</v>
      </c>
      <c r="N1103" t="s">
        <v>867</v>
      </c>
      <c r="O1103" t="s">
        <v>906</v>
      </c>
      <c r="P1103" t="s">
        <v>907</v>
      </c>
      <c r="Q1103" s="11">
        <v>0</v>
      </c>
      <c r="R1103" s="11">
        <v>0</v>
      </c>
      <c r="S1103" s="11">
        <v>0</v>
      </c>
      <c r="T1103" s="11">
        <v>0</v>
      </c>
      <c r="U1103" s="11">
        <v>62000000</v>
      </c>
      <c r="V1103" s="11">
        <v>0</v>
      </c>
      <c r="W1103" s="11">
        <v>62000000</v>
      </c>
      <c r="X1103" s="11">
        <v>0</v>
      </c>
      <c r="Y1103" s="11">
        <v>0</v>
      </c>
      <c r="Z1103" s="11">
        <v>0</v>
      </c>
      <c r="AA1103" s="11">
        <v>0</v>
      </c>
      <c r="AB1103" s="11">
        <v>0</v>
      </c>
      <c r="AC1103" s="11">
        <v>15500000</v>
      </c>
      <c r="AD1103" s="11">
        <v>15500000</v>
      </c>
      <c r="AE1103" s="11">
        <v>0</v>
      </c>
      <c r="AF1103" s="11">
        <v>0</v>
      </c>
      <c r="AG1103" s="11">
        <v>15500000</v>
      </c>
      <c r="AH1103" s="11">
        <v>15500000</v>
      </c>
      <c r="AI1103" s="11">
        <v>0</v>
      </c>
      <c r="AJ1103" s="11">
        <v>0</v>
      </c>
      <c r="AK1103" s="11">
        <v>31000000</v>
      </c>
      <c r="AL1103" s="11">
        <v>31000000</v>
      </c>
      <c r="AM1103" s="11">
        <v>0</v>
      </c>
      <c r="AN1103" s="11">
        <v>0</v>
      </c>
      <c r="AO11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62000000</v>
      </c>
      <c r="AP11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62000000</v>
      </c>
      <c r="AR11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3" s="11">
        <f>Table_PBS_SQL_DB2_PBSSQL_PBS_NDP_Tina_CG_QtrlyPerformance_Final[[#This Row],[GOU REL]]+Table_PBS_SQL_DB2_PBSSQL_PBS_NDP_Tina_CG_QtrlyPerformance_Final[[#This Row],[EXT REL]]</f>
        <v>62000000</v>
      </c>
      <c r="AT1103" s="11">
        <f>Table_PBS_SQL_DB2_PBSSQL_PBS_NDP_Tina_CG_QtrlyPerformance_Final[[#This Row],[GOU EXP]]+Table_PBS_SQL_DB2_PBSSQL_PBS_NDP_Tina_CG_QtrlyPerformance_Final[[#This Row],[EXT EXP]]</f>
        <v>62000000</v>
      </c>
      <c r="AU1103" s="11" t="str">
        <f>IF(Table_PBS_SQL_DB2_PBSSQL_PBS_NDP_Tina_CG_QtrlyPerformance_Final[[#This Row],[Item_Code]]&gt;"300000", "Capital", "Recurrent")</f>
        <v>Recurrent</v>
      </c>
    </row>
    <row r="1104" spans="1:47" x14ac:dyDescent="0.25">
      <c r="A1104" t="s">
        <v>49</v>
      </c>
      <c r="B1104" t="s">
        <v>1400</v>
      </c>
      <c r="C1104" t="s">
        <v>31</v>
      </c>
      <c r="D1104" t="s">
        <v>1031</v>
      </c>
      <c r="E1104" t="s">
        <v>75</v>
      </c>
      <c r="F1104" t="s">
        <v>1042</v>
      </c>
      <c r="G1104" t="s">
        <v>87</v>
      </c>
      <c r="H1104" t="s">
        <v>1401</v>
      </c>
      <c r="I1104" t="s">
        <v>499</v>
      </c>
      <c r="J1104" t="s">
        <v>1402</v>
      </c>
      <c r="K1104" t="s">
        <v>1407</v>
      </c>
      <c r="L1104" t="s">
        <v>1408</v>
      </c>
      <c r="M1104" t="s">
        <v>866</v>
      </c>
      <c r="N1104" t="s">
        <v>867</v>
      </c>
      <c r="O1104" t="s">
        <v>967</v>
      </c>
      <c r="P1104" t="s">
        <v>968</v>
      </c>
      <c r="Q1104" s="11">
        <v>0</v>
      </c>
      <c r="R1104" s="11">
        <v>0</v>
      </c>
      <c r="S1104" s="11">
        <v>0</v>
      </c>
      <c r="T1104" s="11">
        <v>0</v>
      </c>
      <c r="U1104" s="11">
        <v>22200000</v>
      </c>
      <c r="V1104" s="11">
        <v>0</v>
      </c>
      <c r="W1104" s="11">
        <v>22200000</v>
      </c>
      <c r="X1104" s="11">
        <v>0</v>
      </c>
      <c r="Y1104" s="11">
        <v>0</v>
      </c>
      <c r="Z1104" s="11">
        <v>0</v>
      </c>
      <c r="AA1104" s="11">
        <v>0</v>
      </c>
      <c r="AB1104" s="11">
        <v>0</v>
      </c>
      <c r="AC1104" s="11">
        <v>5550000</v>
      </c>
      <c r="AD1104" s="11">
        <v>0</v>
      </c>
      <c r="AE1104" s="11">
        <v>0</v>
      </c>
      <c r="AF1104" s="11">
        <v>0</v>
      </c>
      <c r="AG1104" s="11">
        <v>5550000</v>
      </c>
      <c r="AH1104" s="11">
        <v>11099999</v>
      </c>
      <c r="AI1104" s="11">
        <v>0</v>
      </c>
      <c r="AJ1104" s="11">
        <v>0</v>
      </c>
      <c r="AK1104" s="11">
        <v>0</v>
      </c>
      <c r="AL1104" s="11">
        <v>0</v>
      </c>
      <c r="AM1104" s="11">
        <v>0</v>
      </c>
      <c r="AN1104" s="11">
        <v>0</v>
      </c>
      <c r="AO11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11100000</v>
      </c>
      <c r="AP11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11099999</v>
      </c>
      <c r="AR11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4" s="11">
        <f>Table_PBS_SQL_DB2_PBSSQL_PBS_NDP_Tina_CG_QtrlyPerformance_Final[[#This Row],[GOU REL]]+Table_PBS_SQL_DB2_PBSSQL_PBS_NDP_Tina_CG_QtrlyPerformance_Final[[#This Row],[EXT REL]]</f>
        <v>11100000</v>
      </c>
      <c r="AT1104" s="11">
        <f>Table_PBS_SQL_DB2_PBSSQL_PBS_NDP_Tina_CG_QtrlyPerformance_Final[[#This Row],[GOU EXP]]+Table_PBS_SQL_DB2_PBSSQL_PBS_NDP_Tina_CG_QtrlyPerformance_Final[[#This Row],[EXT EXP]]</f>
        <v>11099999</v>
      </c>
      <c r="AU1104" s="11" t="str">
        <f>IF(Table_PBS_SQL_DB2_PBSSQL_PBS_NDP_Tina_CG_QtrlyPerformance_Final[[#This Row],[Item_Code]]&gt;"300000", "Capital", "Recurrent")</f>
        <v>Recurrent</v>
      </c>
    </row>
    <row r="1105" spans="1:47" x14ac:dyDescent="0.25">
      <c r="A1105" t="s">
        <v>49</v>
      </c>
      <c r="B1105" t="s">
        <v>1400</v>
      </c>
      <c r="C1105" t="s">
        <v>31</v>
      </c>
      <c r="D1105" t="s">
        <v>1031</v>
      </c>
      <c r="E1105" t="s">
        <v>75</v>
      </c>
      <c r="F1105" t="s">
        <v>1042</v>
      </c>
      <c r="G1105" t="s">
        <v>87</v>
      </c>
      <c r="H1105" t="s">
        <v>1401</v>
      </c>
      <c r="I1105" t="s">
        <v>499</v>
      </c>
      <c r="J1105" t="s">
        <v>1402</v>
      </c>
      <c r="K1105" t="s">
        <v>1407</v>
      </c>
      <c r="L1105" t="s">
        <v>1408</v>
      </c>
      <c r="M1105" t="s">
        <v>866</v>
      </c>
      <c r="N1105" t="s">
        <v>867</v>
      </c>
      <c r="O1105" t="s">
        <v>922</v>
      </c>
      <c r="P1105" t="s">
        <v>923</v>
      </c>
      <c r="Q1105" s="11">
        <v>0</v>
      </c>
      <c r="R1105" s="11">
        <v>0</v>
      </c>
      <c r="S1105" s="11">
        <v>0</v>
      </c>
      <c r="T1105" s="11">
        <v>0</v>
      </c>
      <c r="U1105" s="11">
        <v>102699600</v>
      </c>
      <c r="V1105" s="11">
        <v>0</v>
      </c>
      <c r="W1105" s="11">
        <v>102699600</v>
      </c>
      <c r="X1105" s="11">
        <v>0</v>
      </c>
      <c r="Y1105" s="11">
        <v>0</v>
      </c>
      <c r="Z1105" s="11">
        <v>0</v>
      </c>
      <c r="AA1105" s="11">
        <v>0</v>
      </c>
      <c r="AB1105" s="11">
        <v>0</v>
      </c>
      <c r="AC1105" s="11">
        <v>25675000</v>
      </c>
      <c r="AD1105" s="11">
        <v>25675000</v>
      </c>
      <c r="AE1105" s="11">
        <v>0</v>
      </c>
      <c r="AF1105" s="11">
        <v>0</v>
      </c>
      <c r="AG1105" s="11">
        <v>25675000</v>
      </c>
      <c r="AH1105" s="11">
        <v>25675000</v>
      </c>
      <c r="AI1105" s="11">
        <v>0</v>
      </c>
      <c r="AJ1105" s="11">
        <v>0</v>
      </c>
      <c r="AK1105" s="11">
        <v>51349600</v>
      </c>
      <c r="AL1105" s="11">
        <v>51349600</v>
      </c>
      <c r="AM1105" s="11">
        <v>0</v>
      </c>
      <c r="AN1105" s="11">
        <v>0</v>
      </c>
      <c r="AO11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102699600</v>
      </c>
      <c r="AP11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102699600</v>
      </c>
      <c r="AR11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5" s="11">
        <f>Table_PBS_SQL_DB2_PBSSQL_PBS_NDP_Tina_CG_QtrlyPerformance_Final[[#This Row],[GOU REL]]+Table_PBS_SQL_DB2_PBSSQL_PBS_NDP_Tina_CG_QtrlyPerformance_Final[[#This Row],[EXT REL]]</f>
        <v>102699600</v>
      </c>
      <c r="AT1105" s="11">
        <f>Table_PBS_SQL_DB2_PBSSQL_PBS_NDP_Tina_CG_QtrlyPerformance_Final[[#This Row],[GOU EXP]]+Table_PBS_SQL_DB2_PBSSQL_PBS_NDP_Tina_CG_QtrlyPerformance_Final[[#This Row],[EXT EXP]]</f>
        <v>102699600</v>
      </c>
      <c r="AU1105" s="11" t="str">
        <f>IF(Table_PBS_SQL_DB2_PBSSQL_PBS_NDP_Tina_CG_QtrlyPerformance_Final[[#This Row],[Item_Code]]&gt;"300000", "Capital", "Recurrent")</f>
        <v>Recurrent</v>
      </c>
    </row>
    <row r="1106" spans="1:47" x14ac:dyDescent="0.25">
      <c r="A1106" t="s">
        <v>49</v>
      </c>
      <c r="B1106" t="s">
        <v>1400</v>
      </c>
      <c r="C1106" t="s">
        <v>31</v>
      </c>
      <c r="D1106" t="s">
        <v>1031</v>
      </c>
      <c r="E1106" t="s">
        <v>75</v>
      </c>
      <c r="F1106" t="s">
        <v>1042</v>
      </c>
      <c r="G1106" t="s">
        <v>87</v>
      </c>
      <c r="H1106" t="s">
        <v>1401</v>
      </c>
      <c r="I1106" t="s">
        <v>499</v>
      </c>
      <c r="J1106" t="s">
        <v>1402</v>
      </c>
      <c r="K1106" t="s">
        <v>1407</v>
      </c>
      <c r="L1106" t="s">
        <v>1408</v>
      </c>
      <c r="M1106" t="s">
        <v>866</v>
      </c>
      <c r="N1106" t="s">
        <v>867</v>
      </c>
      <c r="O1106" t="s">
        <v>957</v>
      </c>
      <c r="P1106" t="s">
        <v>958</v>
      </c>
      <c r="Q1106" s="11">
        <v>0</v>
      </c>
      <c r="R1106" s="11">
        <v>0</v>
      </c>
      <c r="S1106" s="11">
        <v>0</v>
      </c>
      <c r="T1106" s="11">
        <v>0</v>
      </c>
      <c r="U1106" s="11">
        <v>300000000</v>
      </c>
      <c r="V1106" s="11">
        <v>0</v>
      </c>
      <c r="W1106" s="11">
        <v>300000000</v>
      </c>
      <c r="X1106" s="11">
        <v>0</v>
      </c>
      <c r="Y1106" s="11">
        <v>0</v>
      </c>
      <c r="Z1106" s="11">
        <v>0</v>
      </c>
      <c r="AA1106" s="11">
        <v>0</v>
      </c>
      <c r="AB1106" s="11">
        <v>0</v>
      </c>
      <c r="AC1106" s="11">
        <v>75000000</v>
      </c>
      <c r="AD1106" s="11">
        <v>75000000</v>
      </c>
      <c r="AE1106" s="11">
        <v>0</v>
      </c>
      <c r="AF1106" s="11">
        <v>0</v>
      </c>
      <c r="AG1106" s="11">
        <v>75000000</v>
      </c>
      <c r="AH1106" s="11">
        <v>75000000</v>
      </c>
      <c r="AI1106" s="11">
        <v>0</v>
      </c>
      <c r="AJ1106" s="11">
        <v>0</v>
      </c>
      <c r="AK1106" s="11">
        <v>150000000</v>
      </c>
      <c r="AL1106" s="11">
        <v>150000000</v>
      </c>
      <c r="AM1106" s="11">
        <v>0</v>
      </c>
      <c r="AN1106" s="11">
        <v>0</v>
      </c>
      <c r="AO11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11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11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6" s="11">
        <f>Table_PBS_SQL_DB2_PBSSQL_PBS_NDP_Tina_CG_QtrlyPerformance_Final[[#This Row],[GOU REL]]+Table_PBS_SQL_DB2_PBSSQL_PBS_NDP_Tina_CG_QtrlyPerformance_Final[[#This Row],[EXT REL]]</f>
        <v>300000000</v>
      </c>
      <c r="AT1106" s="11">
        <f>Table_PBS_SQL_DB2_PBSSQL_PBS_NDP_Tina_CG_QtrlyPerformance_Final[[#This Row],[GOU EXP]]+Table_PBS_SQL_DB2_PBSSQL_PBS_NDP_Tina_CG_QtrlyPerformance_Final[[#This Row],[EXT EXP]]</f>
        <v>300000000</v>
      </c>
      <c r="AU1106" s="11" t="str">
        <f>IF(Table_PBS_SQL_DB2_PBSSQL_PBS_NDP_Tina_CG_QtrlyPerformance_Final[[#This Row],[Item_Code]]&gt;"300000", "Capital", "Recurrent")</f>
        <v>Capital</v>
      </c>
    </row>
    <row r="1107" spans="1:47" x14ac:dyDescent="0.25">
      <c r="A1107" t="s">
        <v>49</v>
      </c>
      <c r="B1107" t="s">
        <v>1400</v>
      </c>
      <c r="C1107" t="s">
        <v>31</v>
      </c>
      <c r="D1107" t="s">
        <v>1031</v>
      </c>
      <c r="E1107" t="s">
        <v>75</v>
      </c>
      <c r="F1107" t="s">
        <v>1042</v>
      </c>
      <c r="G1107" t="s">
        <v>87</v>
      </c>
      <c r="H1107" t="s">
        <v>1401</v>
      </c>
      <c r="I1107" t="s">
        <v>499</v>
      </c>
      <c r="J1107" t="s">
        <v>1402</v>
      </c>
      <c r="K1107" t="s">
        <v>1407</v>
      </c>
      <c r="L1107" t="s">
        <v>1408</v>
      </c>
      <c r="M1107" t="s">
        <v>866</v>
      </c>
      <c r="N1107" t="s">
        <v>867</v>
      </c>
      <c r="O1107" t="s">
        <v>1999</v>
      </c>
      <c r="P1107" t="s">
        <v>2000</v>
      </c>
      <c r="Q1107" s="11">
        <v>0</v>
      </c>
      <c r="R1107" s="11">
        <v>0</v>
      </c>
      <c r="S1107" s="11">
        <v>0</v>
      </c>
      <c r="T1107" s="11">
        <v>0</v>
      </c>
      <c r="U1107" s="11">
        <v>450520000</v>
      </c>
      <c r="V1107" s="11">
        <v>0</v>
      </c>
      <c r="W1107" s="11">
        <v>450520000</v>
      </c>
      <c r="X1107" s="11">
        <v>0</v>
      </c>
      <c r="Y1107" s="11">
        <v>0</v>
      </c>
      <c r="Z1107" s="11">
        <v>0</v>
      </c>
      <c r="AA1107" s="11">
        <v>0</v>
      </c>
      <c r="AB1107" s="11">
        <v>0</v>
      </c>
      <c r="AC1107" s="11">
        <v>112630000</v>
      </c>
      <c r="AD1107" s="11">
        <v>112630000</v>
      </c>
      <c r="AE1107" s="11">
        <v>0</v>
      </c>
      <c r="AF1107" s="11">
        <v>0</v>
      </c>
      <c r="AG1107" s="11">
        <v>0</v>
      </c>
      <c r="AH1107" s="11">
        <v>0</v>
      </c>
      <c r="AI1107" s="11">
        <v>0</v>
      </c>
      <c r="AJ1107" s="11">
        <v>0</v>
      </c>
      <c r="AK1107" s="11">
        <v>0</v>
      </c>
      <c r="AL1107" s="11">
        <v>0</v>
      </c>
      <c r="AM1107" s="11">
        <v>0</v>
      </c>
      <c r="AN1107" s="11">
        <v>0</v>
      </c>
      <c r="AO11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112630000</v>
      </c>
      <c r="AP11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112630000</v>
      </c>
      <c r="AR11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7" s="11">
        <f>Table_PBS_SQL_DB2_PBSSQL_PBS_NDP_Tina_CG_QtrlyPerformance_Final[[#This Row],[GOU REL]]+Table_PBS_SQL_DB2_PBSSQL_PBS_NDP_Tina_CG_QtrlyPerformance_Final[[#This Row],[EXT REL]]</f>
        <v>112630000</v>
      </c>
      <c r="AT1107" s="11">
        <f>Table_PBS_SQL_DB2_PBSSQL_PBS_NDP_Tina_CG_QtrlyPerformance_Final[[#This Row],[GOU EXP]]+Table_PBS_SQL_DB2_PBSSQL_PBS_NDP_Tina_CG_QtrlyPerformance_Final[[#This Row],[EXT EXP]]</f>
        <v>112630000</v>
      </c>
      <c r="AU1107" s="11" t="str">
        <f>IF(Table_PBS_SQL_DB2_PBSSQL_PBS_NDP_Tina_CG_QtrlyPerformance_Final[[#This Row],[Item_Code]]&gt;"300000", "Capital", "Recurrent")</f>
        <v>Capital</v>
      </c>
    </row>
    <row r="1108" spans="1:47" x14ac:dyDescent="0.25">
      <c r="A1108" t="s">
        <v>49</v>
      </c>
      <c r="B1108" t="s">
        <v>1400</v>
      </c>
      <c r="C1108" t="s">
        <v>31</v>
      </c>
      <c r="D1108" t="s">
        <v>1031</v>
      </c>
      <c r="E1108" t="s">
        <v>75</v>
      </c>
      <c r="F1108" t="s">
        <v>1042</v>
      </c>
      <c r="G1108" t="s">
        <v>87</v>
      </c>
      <c r="H1108" t="s">
        <v>1401</v>
      </c>
      <c r="I1108" t="s">
        <v>499</v>
      </c>
      <c r="J1108" t="s">
        <v>1402</v>
      </c>
      <c r="K1108" t="s">
        <v>1409</v>
      </c>
      <c r="L1108" t="s">
        <v>1410</v>
      </c>
      <c r="M1108" t="s">
        <v>866</v>
      </c>
      <c r="N1108" t="s">
        <v>867</v>
      </c>
      <c r="O1108" t="s">
        <v>906</v>
      </c>
      <c r="P1108" t="s">
        <v>907</v>
      </c>
      <c r="Q1108" s="11">
        <v>0</v>
      </c>
      <c r="R1108" s="11">
        <v>0</v>
      </c>
      <c r="S1108" s="11">
        <v>0</v>
      </c>
      <c r="T1108" s="11">
        <v>0</v>
      </c>
      <c r="U1108" s="11">
        <v>10000000</v>
      </c>
      <c r="V1108" s="11">
        <v>0</v>
      </c>
      <c r="W1108" s="11">
        <v>10000000</v>
      </c>
      <c r="X1108" s="11">
        <v>0</v>
      </c>
      <c r="Y1108" s="11">
        <v>0</v>
      </c>
      <c r="Z1108" s="11">
        <v>0</v>
      </c>
      <c r="AA1108" s="11">
        <v>0</v>
      </c>
      <c r="AB1108" s="11">
        <v>0</v>
      </c>
      <c r="AC1108" s="11">
        <v>2500000</v>
      </c>
      <c r="AD1108" s="11">
        <v>2500000</v>
      </c>
      <c r="AE1108" s="11">
        <v>0</v>
      </c>
      <c r="AF1108" s="11">
        <v>0</v>
      </c>
      <c r="AG1108" s="11">
        <v>2500000</v>
      </c>
      <c r="AH1108" s="11">
        <v>1157500</v>
      </c>
      <c r="AI1108" s="11">
        <v>0</v>
      </c>
      <c r="AJ1108" s="11">
        <v>0</v>
      </c>
      <c r="AK1108" s="11">
        <v>0</v>
      </c>
      <c r="AL1108" s="11">
        <v>2500000</v>
      </c>
      <c r="AM1108" s="11">
        <v>0</v>
      </c>
      <c r="AN1108" s="11">
        <v>0</v>
      </c>
      <c r="AO11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11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6157500</v>
      </c>
      <c r="AR11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8" s="11">
        <f>Table_PBS_SQL_DB2_PBSSQL_PBS_NDP_Tina_CG_QtrlyPerformance_Final[[#This Row],[GOU REL]]+Table_PBS_SQL_DB2_PBSSQL_PBS_NDP_Tina_CG_QtrlyPerformance_Final[[#This Row],[EXT REL]]</f>
        <v>5000000</v>
      </c>
      <c r="AT1108" s="11">
        <f>Table_PBS_SQL_DB2_PBSSQL_PBS_NDP_Tina_CG_QtrlyPerformance_Final[[#This Row],[GOU EXP]]+Table_PBS_SQL_DB2_PBSSQL_PBS_NDP_Tina_CG_QtrlyPerformance_Final[[#This Row],[EXT EXP]]</f>
        <v>6157500</v>
      </c>
      <c r="AU1108" s="11" t="str">
        <f>IF(Table_PBS_SQL_DB2_PBSSQL_PBS_NDP_Tina_CG_QtrlyPerformance_Final[[#This Row],[Item_Code]]&gt;"300000", "Capital", "Recurrent")</f>
        <v>Recurrent</v>
      </c>
    </row>
    <row r="1109" spans="1:47" x14ac:dyDescent="0.25">
      <c r="A1109" t="s">
        <v>49</v>
      </c>
      <c r="B1109" t="s">
        <v>1400</v>
      </c>
      <c r="C1109" t="s">
        <v>31</v>
      </c>
      <c r="D1109" t="s">
        <v>1031</v>
      </c>
      <c r="E1109" t="s">
        <v>75</v>
      </c>
      <c r="F1109" t="s">
        <v>1042</v>
      </c>
      <c r="G1109" t="s">
        <v>87</v>
      </c>
      <c r="H1109" t="s">
        <v>1401</v>
      </c>
      <c r="I1109" t="s">
        <v>499</v>
      </c>
      <c r="J1109" t="s">
        <v>1402</v>
      </c>
      <c r="K1109" t="s">
        <v>1411</v>
      </c>
      <c r="L1109" t="s">
        <v>1412</v>
      </c>
      <c r="M1109" t="s">
        <v>866</v>
      </c>
      <c r="N1109" t="s">
        <v>867</v>
      </c>
      <c r="O1109" t="s">
        <v>906</v>
      </c>
      <c r="P1109" t="s">
        <v>907</v>
      </c>
      <c r="Q1109" s="11">
        <v>0</v>
      </c>
      <c r="R1109" s="11">
        <v>0</v>
      </c>
      <c r="S1109" s="11">
        <v>0</v>
      </c>
      <c r="T1109" s="11">
        <v>0</v>
      </c>
      <c r="U1109" s="11">
        <v>10000000</v>
      </c>
      <c r="V1109" s="11">
        <v>0</v>
      </c>
      <c r="W1109" s="11">
        <v>10000000</v>
      </c>
      <c r="X1109" s="11">
        <v>0</v>
      </c>
      <c r="Y1109" s="11">
        <v>0</v>
      </c>
      <c r="Z1109" s="11">
        <v>0</v>
      </c>
      <c r="AA1109" s="11">
        <v>0</v>
      </c>
      <c r="AB1109" s="11">
        <v>0</v>
      </c>
      <c r="AC1109" s="11">
        <v>2500000</v>
      </c>
      <c r="AD1109" s="11">
        <v>2500000</v>
      </c>
      <c r="AE1109" s="11">
        <v>0</v>
      </c>
      <c r="AF1109" s="11">
        <v>0</v>
      </c>
      <c r="AG1109" s="11">
        <v>2500000</v>
      </c>
      <c r="AH1109" s="11">
        <v>2500000</v>
      </c>
      <c r="AI1109" s="11">
        <v>0</v>
      </c>
      <c r="AJ1109" s="11">
        <v>0</v>
      </c>
      <c r="AK1109" s="11">
        <v>5000000</v>
      </c>
      <c r="AL1109" s="11">
        <v>5000000</v>
      </c>
      <c r="AM1109" s="11">
        <v>0</v>
      </c>
      <c r="AN1109" s="11">
        <v>0</v>
      </c>
      <c r="AO11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1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1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09" s="11">
        <f>Table_PBS_SQL_DB2_PBSSQL_PBS_NDP_Tina_CG_QtrlyPerformance_Final[[#This Row],[GOU REL]]+Table_PBS_SQL_DB2_PBSSQL_PBS_NDP_Tina_CG_QtrlyPerformance_Final[[#This Row],[EXT REL]]</f>
        <v>10000000</v>
      </c>
      <c r="AT1109" s="11">
        <f>Table_PBS_SQL_DB2_PBSSQL_PBS_NDP_Tina_CG_QtrlyPerformance_Final[[#This Row],[GOU EXP]]+Table_PBS_SQL_DB2_PBSSQL_PBS_NDP_Tina_CG_QtrlyPerformance_Final[[#This Row],[EXT EXP]]</f>
        <v>10000000</v>
      </c>
      <c r="AU1109" s="11" t="str">
        <f>IF(Table_PBS_SQL_DB2_PBSSQL_PBS_NDP_Tina_CG_QtrlyPerformance_Final[[#This Row],[Item_Code]]&gt;"300000", "Capital", "Recurrent")</f>
        <v>Recurrent</v>
      </c>
    </row>
    <row r="1110" spans="1:47" x14ac:dyDescent="0.25">
      <c r="A1110" t="s">
        <v>49</v>
      </c>
      <c r="B1110" t="s">
        <v>1400</v>
      </c>
      <c r="C1110" t="s">
        <v>31</v>
      </c>
      <c r="D1110" t="s">
        <v>1031</v>
      </c>
      <c r="E1110" t="s">
        <v>75</v>
      </c>
      <c r="F1110" t="s">
        <v>1042</v>
      </c>
      <c r="G1110" t="s">
        <v>87</v>
      </c>
      <c r="H1110" t="s">
        <v>1401</v>
      </c>
      <c r="I1110" t="s">
        <v>499</v>
      </c>
      <c r="J1110" t="s">
        <v>1402</v>
      </c>
      <c r="K1110" t="s">
        <v>1411</v>
      </c>
      <c r="L1110" t="s">
        <v>1412</v>
      </c>
      <c r="M1110" t="s">
        <v>866</v>
      </c>
      <c r="N1110" t="s">
        <v>867</v>
      </c>
      <c r="O1110" t="s">
        <v>1004</v>
      </c>
      <c r="P1110" t="s">
        <v>868</v>
      </c>
      <c r="Q1110" s="11">
        <v>0</v>
      </c>
      <c r="R1110" s="11">
        <v>0</v>
      </c>
      <c r="S1110" s="11">
        <v>0</v>
      </c>
      <c r="T1110" s="11">
        <v>0</v>
      </c>
      <c r="U1110" s="11">
        <v>18000000</v>
      </c>
      <c r="V1110" s="11">
        <v>0</v>
      </c>
      <c r="W1110" s="11">
        <v>18000000</v>
      </c>
      <c r="X1110" s="11">
        <v>0</v>
      </c>
      <c r="Y1110" s="11">
        <v>0</v>
      </c>
      <c r="Z1110" s="11">
        <v>0</v>
      </c>
      <c r="AA1110" s="11">
        <v>0</v>
      </c>
      <c r="AB1110" s="11">
        <v>0</v>
      </c>
      <c r="AC1110" s="11">
        <v>4500000</v>
      </c>
      <c r="AD1110" s="11">
        <v>4500000</v>
      </c>
      <c r="AE1110" s="11">
        <v>0</v>
      </c>
      <c r="AF1110" s="11">
        <v>0</v>
      </c>
      <c r="AG1110" s="11">
        <v>4500000</v>
      </c>
      <c r="AH1110" s="11">
        <v>4500000</v>
      </c>
      <c r="AI1110" s="11">
        <v>0</v>
      </c>
      <c r="AJ1110" s="11">
        <v>0</v>
      </c>
      <c r="AK1110" s="11">
        <v>9000000</v>
      </c>
      <c r="AL1110" s="11">
        <v>9000000</v>
      </c>
      <c r="AM1110" s="11">
        <v>0</v>
      </c>
      <c r="AN1110" s="11">
        <v>0</v>
      </c>
      <c r="AO11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11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11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10" s="11">
        <f>Table_PBS_SQL_DB2_PBSSQL_PBS_NDP_Tina_CG_QtrlyPerformance_Final[[#This Row],[GOU REL]]+Table_PBS_SQL_DB2_PBSSQL_PBS_NDP_Tina_CG_QtrlyPerformance_Final[[#This Row],[EXT REL]]</f>
        <v>18000000</v>
      </c>
      <c r="AT1110" s="11">
        <f>Table_PBS_SQL_DB2_PBSSQL_PBS_NDP_Tina_CG_QtrlyPerformance_Final[[#This Row],[GOU EXP]]+Table_PBS_SQL_DB2_PBSSQL_PBS_NDP_Tina_CG_QtrlyPerformance_Final[[#This Row],[EXT EXP]]</f>
        <v>18000000</v>
      </c>
      <c r="AU1110" s="11" t="str">
        <f>IF(Table_PBS_SQL_DB2_PBSSQL_PBS_NDP_Tina_CG_QtrlyPerformance_Final[[#This Row],[Item_Code]]&gt;"300000", "Capital", "Recurrent")</f>
        <v>Recurrent</v>
      </c>
    </row>
    <row r="1111" spans="1:47" x14ac:dyDescent="0.25">
      <c r="A1111" t="s">
        <v>49</v>
      </c>
      <c r="B1111" t="s">
        <v>1400</v>
      </c>
      <c r="C1111" t="s">
        <v>31</v>
      </c>
      <c r="D1111" t="s">
        <v>1031</v>
      </c>
      <c r="E1111" t="s">
        <v>75</v>
      </c>
      <c r="F1111" t="s">
        <v>1042</v>
      </c>
      <c r="G1111" t="s">
        <v>87</v>
      </c>
      <c r="H1111" t="s">
        <v>1401</v>
      </c>
      <c r="I1111" t="s">
        <v>499</v>
      </c>
      <c r="J1111" t="s">
        <v>1402</v>
      </c>
      <c r="K1111" t="s">
        <v>1411</v>
      </c>
      <c r="L1111" t="s">
        <v>1412</v>
      </c>
      <c r="M1111" t="s">
        <v>866</v>
      </c>
      <c r="N1111" t="s">
        <v>867</v>
      </c>
      <c r="O1111" t="s">
        <v>1107</v>
      </c>
      <c r="P1111" t="s">
        <v>1108</v>
      </c>
      <c r="Q1111" s="11">
        <v>0</v>
      </c>
      <c r="R1111" s="11">
        <v>0</v>
      </c>
      <c r="S1111" s="11">
        <v>0</v>
      </c>
      <c r="T1111" s="11">
        <v>0</v>
      </c>
      <c r="U1111" s="11">
        <v>60000000</v>
      </c>
      <c r="V1111" s="11">
        <v>0</v>
      </c>
      <c r="W1111" s="11">
        <v>60000000</v>
      </c>
      <c r="X1111" s="11">
        <v>0</v>
      </c>
      <c r="Y1111" s="11">
        <v>0</v>
      </c>
      <c r="Z1111" s="11">
        <v>0</v>
      </c>
      <c r="AA1111" s="11">
        <v>0</v>
      </c>
      <c r="AB1111" s="11">
        <v>0</v>
      </c>
      <c r="AC1111" s="11">
        <v>15000000</v>
      </c>
      <c r="AD1111" s="11">
        <v>15000000</v>
      </c>
      <c r="AE1111" s="11">
        <v>0</v>
      </c>
      <c r="AF1111" s="11">
        <v>0</v>
      </c>
      <c r="AG1111" s="11">
        <v>15000000</v>
      </c>
      <c r="AH1111" s="11">
        <v>15000000</v>
      </c>
      <c r="AI1111" s="11">
        <v>0</v>
      </c>
      <c r="AJ1111" s="11">
        <v>0</v>
      </c>
      <c r="AK1111" s="11">
        <v>30000000</v>
      </c>
      <c r="AL1111" s="11">
        <v>30000000</v>
      </c>
      <c r="AM1111" s="11">
        <v>0</v>
      </c>
      <c r="AN1111" s="11">
        <v>0</v>
      </c>
      <c r="AO11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11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11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11" s="11">
        <f>Table_PBS_SQL_DB2_PBSSQL_PBS_NDP_Tina_CG_QtrlyPerformance_Final[[#This Row],[GOU REL]]+Table_PBS_SQL_DB2_PBSSQL_PBS_NDP_Tina_CG_QtrlyPerformance_Final[[#This Row],[EXT REL]]</f>
        <v>60000000</v>
      </c>
      <c r="AT1111" s="11">
        <f>Table_PBS_SQL_DB2_PBSSQL_PBS_NDP_Tina_CG_QtrlyPerformance_Final[[#This Row],[GOU EXP]]+Table_PBS_SQL_DB2_PBSSQL_PBS_NDP_Tina_CG_QtrlyPerformance_Final[[#This Row],[EXT EXP]]</f>
        <v>60000000</v>
      </c>
      <c r="AU1111" s="11" t="str">
        <f>IF(Table_PBS_SQL_DB2_PBSSQL_PBS_NDP_Tina_CG_QtrlyPerformance_Final[[#This Row],[Item_Code]]&gt;"300000", "Capital", "Recurrent")</f>
        <v>Recurrent</v>
      </c>
    </row>
    <row r="1112" spans="1:47" x14ac:dyDescent="0.25">
      <c r="A1112" t="s">
        <v>47</v>
      </c>
      <c r="B1112" t="s">
        <v>48</v>
      </c>
      <c r="C1112" t="s">
        <v>664</v>
      </c>
      <c r="D1112" t="s">
        <v>913</v>
      </c>
      <c r="E1112" t="s">
        <v>75</v>
      </c>
      <c r="F1112" t="s">
        <v>1160</v>
      </c>
      <c r="G1112" t="s">
        <v>75</v>
      </c>
      <c r="H1112" t="s">
        <v>1163</v>
      </c>
      <c r="I1112" t="s">
        <v>896</v>
      </c>
      <c r="J1112" t="s">
        <v>897</v>
      </c>
      <c r="K1112" t="s">
        <v>45</v>
      </c>
      <c r="L1112" t="s">
        <v>1165</v>
      </c>
      <c r="M1112" t="s">
        <v>1044</v>
      </c>
      <c r="N1112" t="s">
        <v>1045</v>
      </c>
      <c r="O1112" t="s">
        <v>922</v>
      </c>
      <c r="P1112" t="s">
        <v>923</v>
      </c>
      <c r="Q1112" s="11">
        <v>0</v>
      </c>
      <c r="R1112" s="11">
        <v>0</v>
      </c>
      <c r="S1112" s="11">
        <v>0</v>
      </c>
      <c r="T1112" s="11">
        <v>0</v>
      </c>
      <c r="U1112" s="11">
        <v>0</v>
      </c>
      <c r="V1112" s="11">
        <v>0</v>
      </c>
      <c r="W1112" s="11">
        <v>0</v>
      </c>
      <c r="X1112" s="11">
        <v>0</v>
      </c>
      <c r="Y1112" s="11">
        <v>0</v>
      </c>
      <c r="Z1112" s="11">
        <v>0</v>
      </c>
      <c r="AA1112" s="11">
        <v>55000000</v>
      </c>
      <c r="AB1112" s="11">
        <v>0</v>
      </c>
      <c r="AC1112" s="11">
        <v>0</v>
      </c>
      <c r="AD1112" s="11">
        <v>0</v>
      </c>
      <c r="AE1112" s="11">
        <v>40000000</v>
      </c>
      <c r="AF1112" s="11">
        <v>10200000</v>
      </c>
      <c r="AG1112" s="11">
        <v>0</v>
      </c>
      <c r="AH1112" s="11">
        <v>0</v>
      </c>
      <c r="AI1112" s="11">
        <v>40000000</v>
      </c>
      <c r="AJ1112" s="11">
        <v>10200000</v>
      </c>
      <c r="AK1112" s="11">
        <v>0</v>
      </c>
      <c r="AL1112" s="11">
        <v>0</v>
      </c>
      <c r="AM1112" s="11">
        <v>53670000</v>
      </c>
      <c r="AN1112" s="11">
        <v>53670000</v>
      </c>
      <c r="AO11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188670000</v>
      </c>
      <c r="AQ11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74070000</v>
      </c>
      <c r="AS1112" s="11">
        <f>Table_PBS_SQL_DB2_PBSSQL_PBS_NDP_Tina_CG_QtrlyPerformance_Final[[#This Row],[GOU REL]]+Table_PBS_SQL_DB2_PBSSQL_PBS_NDP_Tina_CG_QtrlyPerformance_Final[[#This Row],[EXT REL]]</f>
        <v>188670000</v>
      </c>
      <c r="AT1112" s="11">
        <f>Table_PBS_SQL_DB2_PBSSQL_PBS_NDP_Tina_CG_QtrlyPerformance_Final[[#This Row],[GOU EXP]]+Table_PBS_SQL_DB2_PBSSQL_PBS_NDP_Tina_CG_QtrlyPerformance_Final[[#This Row],[EXT EXP]]</f>
        <v>74070000</v>
      </c>
      <c r="AU1112" s="11" t="str">
        <f>IF(Table_PBS_SQL_DB2_PBSSQL_PBS_NDP_Tina_CG_QtrlyPerformance_Final[[#This Row],[Item_Code]]&gt;"300000", "Capital", "Recurrent")</f>
        <v>Recurrent</v>
      </c>
    </row>
    <row r="1113" spans="1:47" x14ac:dyDescent="0.25">
      <c r="A1113" t="s">
        <v>47</v>
      </c>
      <c r="B1113" t="s">
        <v>48</v>
      </c>
      <c r="C1113" t="s">
        <v>664</v>
      </c>
      <c r="D1113" t="s">
        <v>913</v>
      </c>
      <c r="E1113" t="s">
        <v>75</v>
      </c>
      <c r="F1113" t="s">
        <v>1160</v>
      </c>
      <c r="G1113" t="s">
        <v>75</v>
      </c>
      <c r="H1113" t="s">
        <v>1163</v>
      </c>
      <c r="I1113" t="s">
        <v>896</v>
      </c>
      <c r="J1113" t="s">
        <v>897</v>
      </c>
      <c r="K1113" t="s">
        <v>45</v>
      </c>
      <c r="L1113" t="s">
        <v>1165</v>
      </c>
      <c r="M1113" t="s">
        <v>1044</v>
      </c>
      <c r="N1113" t="s">
        <v>1045</v>
      </c>
      <c r="O1113" t="s">
        <v>957</v>
      </c>
      <c r="P1113" t="s">
        <v>958</v>
      </c>
      <c r="Q1113" s="11">
        <v>0</v>
      </c>
      <c r="R1113" s="11">
        <v>0</v>
      </c>
      <c r="S1113" s="11">
        <v>0</v>
      </c>
      <c r="T1113" s="11">
        <v>0</v>
      </c>
      <c r="U1113" s="11">
        <v>0</v>
      </c>
      <c r="V1113" s="11">
        <v>0</v>
      </c>
      <c r="W1113" s="11">
        <v>0</v>
      </c>
      <c r="X1113" s="11">
        <v>0</v>
      </c>
      <c r="Y1113" s="11">
        <v>0</v>
      </c>
      <c r="Z1113" s="11">
        <v>0</v>
      </c>
      <c r="AA1113" s="11">
        <v>268000000</v>
      </c>
      <c r="AB1113" s="11">
        <v>267477411</v>
      </c>
      <c r="AC1113" s="11">
        <v>0</v>
      </c>
      <c r="AD1113" s="11">
        <v>0</v>
      </c>
      <c r="AE1113" s="11">
        <v>268000000</v>
      </c>
      <c r="AF1113" s="11">
        <v>267477411</v>
      </c>
      <c r="AG1113" s="11">
        <v>0</v>
      </c>
      <c r="AH1113" s="11">
        <v>0</v>
      </c>
      <c r="AI1113" s="11">
        <v>268000000</v>
      </c>
      <c r="AJ1113" s="11">
        <v>267477411</v>
      </c>
      <c r="AK1113" s="11">
        <v>0</v>
      </c>
      <c r="AL1113" s="11">
        <v>0</v>
      </c>
      <c r="AM1113" s="11">
        <v>0</v>
      </c>
      <c r="AN1113" s="11">
        <v>0</v>
      </c>
      <c r="AO11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804000000</v>
      </c>
      <c r="AQ11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802432233</v>
      </c>
      <c r="AS1113" s="11">
        <f>Table_PBS_SQL_DB2_PBSSQL_PBS_NDP_Tina_CG_QtrlyPerformance_Final[[#This Row],[GOU REL]]+Table_PBS_SQL_DB2_PBSSQL_PBS_NDP_Tina_CG_QtrlyPerformance_Final[[#This Row],[EXT REL]]</f>
        <v>804000000</v>
      </c>
      <c r="AT1113" s="11">
        <f>Table_PBS_SQL_DB2_PBSSQL_PBS_NDP_Tina_CG_QtrlyPerformance_Final[[#This Row],[GOU EXP]]+Table_PBS_SQL_DB2_PBSSQL_PBS_NDP_Tina_CG_QtrlyPerformance_Final[[#This Row],[EXT EXP]]</f>
        <v>802432233</v>
      </c>
      <c r="AU1113" s="11" t="str">
        <f>IF(Table_PBS_SQL_DB2_PBSSQL_PBS_NDP_Tina_CG_QtrlyPerformance_Final[[#This Row],[Item_Code]]&gt;"300000", "Capital", "Recurrent")</f>
        <v>Capital</v>
      </c>
    </row>
    <row r="1114" spans="1:47" x14ac:dyDescent="0.25">
      <c r="A1114" t="s">
        <v>47</v>
      </c>
      <c r="B1114" t="s">
        <v>48</v>
      </c>
      <c r="C1114" t="s">
        <v>664</v>
      </c>
      <c r="D1114" t="s">
        <v>913</v>
      </c>
      <c r="E1114" t="s">
        <v>75</v>
      </c>
      <c r="F1114" t="s">
        <v>1160</v>
      </c>
      <c r="G1114" t="s">
        <v>75</v>
      </c>
      <c r="H1114" t="s">
        <v>1163</v>
      </c>
      <c r="I1114" t="s">
        <v>499</v>
      </c>
      <c r="J1114" t="s">
        <v>1164</v>
      </c>
      <c r="K1114" t="s">
        <v>45</v>
      </c>
      <c r="L1114" t="s">
        <v>1165</v>
      </c>
      <c r="M1114" t="s">
        <v>1044</v>
      </c>
      <c r="N1114" t="s">
        <v>1045</v>
      </c>
      <c r="O1114" t="s">
        <v>1011</v>
      </c>
      <c r="P1114" t="s">
        <v>1012</v>
      </c>
      <c r="Q1114" s="11">
        <v>0</v>
      </c>
      <c r="R1114" s="11">
        <v>0</v>
      </c>
      <c r="S1114" s="11">
        <v>0</v>
      </c>
      <c r="T1114" s="11">
        <v>0</v>
      </c>
      <c r="U1114" s="11">
        <v>50000000</v>
      </c>
      <c r="V1114" s="11">
        <v>0</v>
      </c>
      <c r="W1114" s="11">
        <v>0</v>
      </c>
      <c r="X1114" s="11">
        <v>50000000</v>
      </c>
      <c r="Y1114" s="11">
        <v>0</v>
      </c>
      <c r="Z1114" s="11">
        <v>0</v>
      </c>
      <c r="AA1114" s="11">
        <v>0</v>
      </c>
      <c r="AB1114" s="11">
        <v>0</v>
      </c>
      <c r="AC1114" s="11">
        <v>0</v>
      </c>
      <c r="AD1114" s="11">
        <v>0</v>
      </c>
      <c r="AE1114" s="11">
        <v>0</v>
      </c>
      <c r="AF1114" s="11">
        <v>0</v>
      </c>
      <c r="AG1114" s="11">
        <v>0</v>
      </c>
      <c r="AH1114" s="11">
        <v>0</v>
      </c>
      <c r="AI1114" s="11">
        <v>0</v>
      </c>
      <c r="AJ1114" s="11">
        <v>0</v>
      </c>
      <c r="AK1114" s="11">
        <v>0</v>
      </c>
      <c r="AL1114" s="11">
        <v>0</v>
      </c>
      <c r="AM1114" s="11">
        <v>0</v>
      </c>
      <c r="AN1114" s="11">
        <v>0</v>
      </c>
      <c r="AO11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14" s="11">
        <f>Table_PBS_SQL_DB2_PBSSQL_PBS_NDP_Tina_CG_QtrlyPerformance_Final[[#This Row],[GOU REL]]+Table_PBS_SQL_DB2_PBSSQL_PBS_NDP_Tina_CG_QtrlyPerformance_Final[[#This Row],[EXT REL]]</f>
        <v>0</v>
      </c>
      <c r="AT1114" s="11">
        <f>Table_PBS_SQL_DB2_PBSSQL_PBS_NDP_Tina_CG_QtrlyPerformance_Final[[#This Row],[GOU EXP]]+Table_PBS_SQL_DB2_PBSSQL_PBS_NDP_Tina_CG_QtrlyPerformance_Final[[#This Row],[EXT EXP]]</f>
        <v>0</v>
      </c>
      <c r="AU1114" s="11" t="str">
        <f>IF(Table_PBS_SQL_DB2_PBSSQL_PBS_NDP_Tina_CG_QtrlyPerformance_Final[[#This Row],[Item_Code]]&gt;"300000", "Capital", "Recurrent")</f>
        <v>Recurrent</v>
      </c>
    </row>
    <row r="1115" spans="1:47" x14ac:dyDescent="0.25">
      <c r="A1115" t="s">
        <v>47</v>
      </c>
      <c r="B1115" t="s">
        <v>48</v>
      </c>
      <c r="C1115" t="s">
        <v>664</v>
      </c>
      <c r="D1115" t="s">
        <v>913</v>
      </c>
      <c r="E1115" t="s">
        <v>75</v>
      </c>
      <c r="F1115" t="s">
        <v>1160</v>
      </c>
      <c r="G1115" t="s">
        <v>75</v>
      </c>
      <c r="H1115" t="s">
        <v>1163</v>
      </c>
      <c r="I1115" t="s">
        <v>499</v>
      </c>
      <c r="J1115" t="s">
        <v>1164</v>
      </c>
      <c r="K1115" t="s">
        <v>45</v>
      </c>
      <c r="L1115" t="s">
        <v>1165</v>
      </c>
      <c r="M1115" t="s">
        <v>1044</v>
      </c>
      <c r="N1115" t="s">
        <v>1045</v>
      </c>
      <c r="O1115" t="s">
        <v>1076</v>
      </c>
      <c r="P1115" t="s">
        <v>1077</v>
      </c>
      <c r="Q1115" s="11">
        <v>0</v>
      </c>
      <c r="R1115" s="11">
        <v>0</v>
      </c>
      <c r="S1115" s="11">
        <v>0</v>
      </c>
      <c r="T1115" s="11">
        <v>0</v>
      </c>
      <c r="U1115" s="11">
        <v>3000000</v>
      </c>
      <c r="V1115" s="11">
        <v>0</v>
      </c>
      <c r="W1115" s="11">
        <v>0</v>
      </c>
      <c r="X1115" s="11">
        <v>3000000</v>
      </c>
      <c r="Y1115" s="11">
        <v>0</v>
      </c>
      <c r="Z1115" s="11">
        <v>0</v>
      </c>
      <c r="AA1115" s="11">
        <v>0</v>
      </c>
      <c r="AB1115" s="11">
        <v>0</v>
      </c>
      <c r="AC1115" s="11">
        <v>0</v>
      </c>
      <c r="AD1115" s="11">
        <v>0</v>
      </c>
      <c r="AE1115" s="11">
        <v>0</v>
      </c>
      <c r="AF1115" s="11">
        <v>0</v>
      </c>
      <c r="AG1115" s="11">
        <v>0</v>
      </c>
      <c r="AH1115" s="11">
        <v>0</v>
      </c>
      <c r="AI1115" s="11">
        <v>0</v>
      </c>
      <c r="AJ1115" s="11">
        <v>0</v>
      </c>
      <c r="AK1115" s="11">
        <v>0</v>
      </c>
      <c r="AL1115" s="11">
        <v>0</v>
      </c>
      <c r="AM1115" s="11">
        <v>0</v>
      </c>
      <c r="AN1115" s="11">
        <v>0</v>
      </c>
      <c r="AO11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15" s="11">
        <f>Table_PBS_SQL_DB2_PBSSQL_PBS_NDP_Tina_CG_QtrlyPerformance_Final[[#This Row],[GOU REL]]+Table_PBS_SQL_DB2_PBSSQL_PBS_NDP_Tina_CG_QtrlyPerformance_Final[[#This Row],[EXT REL]]</f>
        <v>0</v>
      </c>
      <c r="AT1115" s="11">
        <f>Table_PBS_SQL_DB2_PBSSQL_PBS_NDP_Tina_CG_QtrlyPerformance_Final[[#This Row],[GOU EXP]]+Table_PBS_SQL_DB2_PBSSQL_PBS_NDP_Tina_CG_QtrlyPerformance_Final[[#This Row],[EXT EXP]]</f>
        <v>0</v>
      </c>
      <c r="AU1115" s="11" t="str">
        <f>IF(Table_PBS_SQL_DB2_PBSSQL_PBS_NDP_Tina_CG_QtrlyPerformance_Final[[#This Row],[Item_Code]]&gt;"300000", "Capital", "Recurrent")</f>
        <v>Recurrent</v>
      </c>
    </row>
    <row r="1116" spans="1:47" x14ac:dyDescent="0.25">
      <c r="A1116" t="s">
        <v>47</v>
      </c>
      <c r="B1116" t="s">
        <v>48</v>
      </c>
      <c r="C1116" t="s">
        <v>664</v>
      </c>
      <c r="D1116" t="s">
        <v>913</v>
      </c>
      <c r="E1116" t="s">
        <v>75</v>
      </c>
      <c r="F1116" t="s">
        <v>1160</v>
      </c>
      <c r="G1116" t="s">
        <v>75</v>
      </c>
      <c r="H1116" t="s">
        <v>1163</v>
      </c>
      <c r="I1116" t="s">
        <v>499</v>
      </c>
      <c r="J1116" t="s">
        <v>1164</v>
      </c>
      <c r="K1116" t="s">
        <v>45</v>
      </c>
      <c r="L1116" t="s">
        <v>1165</v>
      </c>
      <c r="M1116" t="s">
        <v>1044</v>
      </c>
      <c r="N1116" t="s">
        <v>1045</v>
      </c>
      <c r="O1116" t="s">
        <v>1021</v>
      </c>
      <c r="P1116" t="s">
        <v>1022</v>
      </c>
      <c r="Q1116" s="11">
        <v>0</v>
      </c>
      <c r="R1116" s="11">
        <v>0</v>
      </c>
      <c r="S1116" s="11">
        <v>0</v>
      </c>
      <c r="T1116" s="11">
        <v>0</v>
      </c>
      <c r="U1116" s="11">
        <v>25000000</v>
      </c>
      <c r="V1116" s="11">
        <v>0</v>
      </c>
      <c r="W1116" s="11">
        <v>10000000</v>
      </c>
      <c r="X1116" s="11">
        <v>15000000</v>
      </c>
      <c r="Y1116" s="11">
        <v>0</v>
      </c>
      <c r="Z1116" s="11">
        <v>0</v>
      </c>
      <c r="AA1116" s="11">
        <v>0</v>
      </c>
      <c r="AB1116" s="11">
        <v>0</v>
      </c>
      <c r="AC1116" s="11">
        <v>8000000</v>
      </c>
      <c r="AD1116" s="11">
        <v>4332135</v>
      </c>
      <c r="AE1116" s="11">
        <v>0</v>
      </c>
      <c r="AF1116" s="11">
        <v>0</v>
      </c>
      <c r="AG1116" s="11">
        <v>0</v>
      </c>
      <c r="AH1116" s="11">
        <v>2053215</v>
      </c>
      <c r="AI1116" s="11">
        <v>0</v>
      </c>
      <c r="AJ1116" s="11">
        <v>0</v>
      </c>
      <c r="AK1116" s="11">
        <v>0</v>
      </c>
      <c r="AL1116" s="11">
        <v>1614000</v>
      </c>
      <c r="AM1116" s="11">
        <v>0</v>
      </c>
      <c r="AN1116" s="11">
        <v>0</v>
      </c>
      <c r="AO11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11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7999350</v>
      </c>
      <c r="AR11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16" s="11">
        <f>Table_PBS_SQL_DB2_PBSSQL_PBS_NDP_Tina_CG_QtrlyPerformance_Final[[#This Row],[GOU REL]]+Table_PBS_SQL_DB2_PBSSQL_PBS_NDP_Tina_CG_QtrlyPerformance_Final[[#This Row],[EXT REL]]</f>
        <v>8000000</v>
      </c>
      <c r="AT1116" s="11">
        <f>Table_PBS_SQL_DB2_PBSSQL_PBS_NDP_Tina_CG_QtrlyPerformance_Final[[#This Row],[GOU EXP]]+Table_PBS_SQL_DB2_PBSSQL_PBS_NDP_Tina_CG_QtrlyPerformance_Final[[#This Row],[EXT EXP]]</f>
        <v>7999350</v>
      </c>
      <c r="AU1116" s="11" t="str">
        <f>IF(Table_PBS_SQL_DB2_PBSSQL_PBS_NDP_Tina_CG_QtrlyPerformance_Final[[#This Row],[Item_Code]]&gt;"300000", "Capital", "Recurrent")</f>
        <v>Recurrent</v>
      </c>
    </row>
    <row r="1117" spans="1:47" x14ac:dyDescent="0.25">
      <c r="A1117" t="s">
        <v>47</v>
      </c>
      <c r="B1117" t="s">
        <v>48</v>
      </c>
      <c r="C1117" t="s">
        <v>664</v>
      </c>
      <c r="D1117" t="s">
        <v>913</v>
      </c>
      <c r="E1117" t="s">
        <v>75</v>
      </c>
      <c r="F1117" t="s">
        <v>1160</v>
      </c>
      <c r="G1117" t="s">
        <v>87</v>
      </c>
      <c r="H1117" t="s">
        <v>881</v>
      </c>
      <c r="I1117" t="s">
        <v>493</v>
      </c>
      <c r="J1117" t="s">
        <v>953</v>
      </c>
      <c r="K1117" t="s">
        <v>670</v>
      </c>
      <c r="L1117" t="s">
        <v>1166</v>
      </c>
      <c r="M1117" t="s">
        <v>866</v>
      </c>
      <c r="N1117" t="s">
        <v>867</v>
      </c>
      <c r="O1117" t="s">
        <v>1392</v>
      </c>
      <c r="P1117" t="s">
        <v>1393</v>
      </c>
      <c r="Q1117" s="11">
        <v>0</v>
      </c>
      <c r="R1117" s="11">
        <v>0</v>
      </c>
      <c r="S1117" s="11">
        <v>0</v>
      </c>
      <c r="T1117" s="11">
        <v>0</v>
      </c>
      <c r="U1117" s="11">
        <v>1400000000</v>
      </c>
      <c r="V1117" s="11">
        <v>0</v>
      </c>
      <c r="W1117" s="11">
        <v>1400000000</v>
      </c>
      <c r="X1117" s="11">
        <v>0</v>
      </c>
      <c r="Y1117" s="11">
        <v>0</v>
      </c>
      <c r="Z1117" s="11">
        <v>0</v>
      </c>
      <c r="AA1117" s="11">
        <v>0</v>
      </c>
      <c r="AB1117" s="11">
        <v>0</v>
      </c>
      <c r="AC1117" s="11">
        <v>500000000</v>
      </c>
      <c r="AD1117" s="11">
        <v>500000000</v>
      </c>
      <c r="AE1117" s="11">
        <v>0</v>
      </c>
      <c r="AF1117" s="11">
        <v>0</v>
      </c>
      <c r="AG1117" s="11">
        <v>450000000</v>
      </c>
      <c r="AH1117" s="11">
        <v>448690010</v>
      </c>
      <c r="AI1117" s="11">
        <v>0</v>
      </c>
      <c r="AJ1117" s="11">
        <v>0</v>
      </c>
      <c r="AK1117" s="11">
        <v>450000000</v>
      </c>
      <c r="AL1117" s="11">
        <v>451309046</v>
      </c>
      <c r="AM1117" s="11">
        <v>0</v>
      </c>
      <c r="AN1117" s="11">
        <v>0</v>
      </c>
      <c r="AO11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1400000000</v>
      </c>
      <c r="AP11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1399999056</v>
      </c>
      <c r="AR11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17" s="11">
        <f>Table_PBS_SQL_DB2_PBSSQL_PBS_NDP_Tina_CG_QtrlyPerformance_Final[[#This Row],[GOU REL]]+Table_PBS_SQL_DB2_PBSSQL_PBS_NDP_Tina_CG_QtrlyPerformance_Final[[#This Row],[EXT REL]]</f>
        <v>1400000000</v>
      </c>
      <c r="AT1117" s="11">
        <f>Table_PBS_SQL_DB2_PBSSQL_PBS_NDP_Tina_CG_QtrlyPerformance_Final[[#This Row],[GOU EXP]]+Table_PBS_SQL_DB2_PBSSQL_PBS_NDP_Tina_CG_QtrlyPerformance_Final[[#This Row],[EXT EXP]]</f>
        <v>1399999056</v>
      </c>
      <c r="AU1117" s="11" t="str">
        <f>IF(Table_PBS_SQL_DB2_PBSSQL_PBS_NDP_Tina_CG_QtrlyPerformance_Final[[#This Row],[Item_Code]]&gt;"300000", "Capital", "Recurrent")</f>
        <v>Recurrent</v>
      </c>
    </row>
    <row r="1118" spans="1:47" x14ac:dyDescent="0.25">
      <c r="A1118" t="s">
        <v>47</v>
      </c>
      <c r="B1118" t="s">
        <v>48</v>
      </c>
      <c r="C1118" t="s">
        <v>664</v>
      </c>
      <c r="D1118" t="s">
        <v>913</v>
      </c>
      <c r="E1118" t="s">
        <v>75</v>
      </c>
      <c r="F1118" t="s">
        <v>1160</v>
      </c>
      <c r="G1118" t="s">
        <v>87</v>
      </c>
      <c r="H1118" t="s">
        <v>881</v>
      </c>
      <c r="I1118" t="s">
        <v>493</v>
      </c>
      <c r="J1118" t="s">
        <v>953</v>
      </c>
      <c r="K1118" t="s">
        <v>670</v>
      </c>
      <c r="L1118" t="s">
        <v>1166</v>
      </c>
      <c r="M1118" t="s">
        <v>866</v>
      </c>
      <c r="N1118" t="s">
        <v>867</v>
      </c>
      <c r="O1118" t="s">
        <v>869</v>
      </c>
      <c r="P1118" t="s">
        <v>870</v>
      </c>
      <c r="Q1118" s="11">
        <v>0</v>
      </c>
      <c r="R1118" s="11">
        <v>0</v>
      </c>
      <c r="S1118" s="11">
        <v>0</v>
      </c>
      <c r="T1118" s="11">
        <v>0</v>
      </c>
      <c r="U1118" s="11">
        <v>2000000000</v>
      </c>
      <c r="V1118" s="11">
        <v>0</v>
      </c>
      <c r="W1118" s="11">
        <v>2000000000</v>
      </c>
      <c r="X1118" s="11">
        <v>0</v>
      </c>
      <c r="Y1118" s="11">
        <v>0</v>
      </c>
      <c r="Z1118" s="11">
        <v>0</v>
      </c>
      <c r="AA1118" s="11">
        <v>0</v>
      </c>
      <c r="AB1118" s="11">
        <v>0</v>
      </c>
      <c r="AC1118" s="11">
        <v>200000000</v>
      </c>
      <c r="AD1118" s="11">
        <v>0</v>
      </c>
      <c r="AE1118" s="11">
        <v>0</v>
      </c>
      <c r="AF1118" s="11">
        <v>0</v>
      </c>
      <c r="AG1118" s="11">
        <v>0</v>
      </c>
      <c r="AH1118" s="11">
        <v>0</v>
      </c>
      <c r="AI1118" s="11">
        <v>0</v>
      </c>
      <c r="AJ1118" s="11">
        <v>0</v>
      </c>
      <c r="AK1118" s="11">
        <v>0</v>
      </c>
      <c r="AL1118" s="11">
        <v>199916990</v>
      </c>
      <c r="AM1118" s="11">
        <v>0</v>
      </c>
      <c r="AN1118" s="11">
        <v>0</v>
      </c>
      <c r="AO11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1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199916990</v>
      </c>
      <c r="AR11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18" s="11">
        <f>Table_PBS_SQL_DB2_PBSSQL_PBS_NDP_Tina_CG_QtrlyPerformance_Final[[#This Row],[GOU REL]]+Table_PBS_SQL_DB2_PBSSQL_PBS_NDP_Tina_CG_QtrlyPerformance_Final[[#This Row],[EXT REL]]</f>
        <v>200000000</v>
      </c>
      <c r="AT1118" s="11">
        <f>Table_PBS_SQL_DB2_PBSSQL_PBS_NDP_Tina_CG_QtrlyPerformance_Final[[#This Row],[GOU EXP]]+Table_PBS_SQL_DB2_PBSSQL_PBS_NDP_Tina_CG_QtrlyPerformance_Final[[#This Row],[EXT EXP]]</f>
        <v>199916990</v>
      </c>
      <c r="AU1118" s="11" t="str">
        <f>IF(Table_PBS_SQL_DB2_PBSSQL_PBS_NDP_Tina_CG_QtrlyPerformance_Final[[#This Row],[Item_Code]]&gt;"300000", "Capital", "Recurrent")</f>
        <v>Capital</v>
      </c>
    </row>
    <row r="1119" spans="1:47" x14ac:dyDescent="0.25">
      <c r="A1119" t="s">
        <v>123</v>
      </c>
      <c r="B1119" t="s">
        <v>1170</v>
      </c>
      <c r="C1119" t="s">
        <v>119</v>
      </c>
      <c r="D1119" t="s">
        <v>885</v>
      </c>
      <c r="E1119" t="s">
        <v>75</v>
      </c>
      <c r="F1119" t="s">
        <v>1171</v>
      </c>
      <c r="G1119" t="s">
        <v>75</v>
      </c>
      <c r="H1119" t="s">
        <v>1172</v>
      </c>
      <c r="I1119" t="s">
        <v>467</v>
      </c>
      <c r="J1119" t="s">
        <v>1173</v>
      </c>
      <c r="K1119" t="s">
        <v>963</v>
      </c>
      <c r="L1119" t="s">
        <v>964</v>
      </c>
      <c r="M1119" t="s">
        <v>1174</v>
      </c>
      <c r="N1119" t="s">
        <v>1175</v>
      </c>
      <c r="O1119" t="s">
        <v>1083</v>
      </c>
      <c r="P1119" t="s">
        <v>1084</v>
      </c>
      <c r="Q1119" s="11">
        <v>0</v>
      </c>
      <c r="R1119" s="11">
        <v>0</v>
      </c>
      <c r="S1119" s="11">
        <v>0</v>
      </c>
      <c r="T1119" s="11">
        <v>0</v>
      </c>
      <c r="U1119" s="11">
        <v>58211787600</v>
      </c>
      <c r="V1119" s="11">
        <v>0</v>
      </c>
      <c r="W1119" s="11">
        <v>0</v>
      </c>
      <c r="X1119" s="11">
        <v>58211787600</v>
      </c>
      <c r="Y1119" s="11">
        <v>0</v>
      </c>
      <c r="Z1119" s="11">
        <v>0</v>
      </c>
      <c r="AA1119" s="11">
        <v>0</v>
      </c>
      <c r="AB1119" s="11">
        <v>0</v>
      </c>
      <c r="AC1119" s="11">
        <v>0</v>
      </c>
      <c r="AD1119" s="11">
        <v>0</v>
      </c>
      <c r="AE1119" s="11">
        <v>0</v>
      </c>
      <c r="AF1119" s="11">
        <v>0</v>
      </c>
      <c r="AG1119" s="11">
        <v>0</v>
      </c>
      <c r="AH1119" s="11">
        <v>0</v>
      </c>
      <c r="AI1119" s="11">
        <v>0</v>
      </c>
      <c r="AJ1119" s="11">
        <v>0</v>
      </c>
      <c r="AK1119" s="11">
        <v>0</v>
      </c>
      <c r="AL1119" s="11">
        <v>0</v>
      </c>
      <c r="AM1119" s="11">
        <v>0</v>
      </c>
      <c r="AN1119" s="11">
        <v>0</v>
      </c>
      <c r="AO11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19" s="11">
        <f>Table_PBS_SQL_DB2_PBSSQL_PBS_NDP_Tina_CG_QtrlyPerformance_Final[[#This Row],[GOU REL]]+Table_PBS_SQL_DB2_PBSSQL_PBS_NDP_Tina_CG_QtrlyPerformance_Final[[#This Row],[EXT REL]]</f>
        <v>0</v>
      </c>
      <c r="AT1119" s="11">
        <f>Table_PBS_SQL_DB2_PBSSQL_PBS_NDP_Tina_CG_QtrlyPerformance_Final[[#This Row],[GOU EXP]]+Table_PBS_SQL_DB2_PBSSQL_PBS_NDP_Tina_CG_QtrlyPerformance_Final[[#This Row],[EXT EXP]]</f>
        <v>0</v>
      </c>
      <c r="AU1119" s="11" t="str">
        <f>IF(Table_PBS_SQL_DB2_PBSSQL_PBS_NDP_Tina_CG_QtrlyPerformance_Final[[#This Row],[Item_Code]]&gt;"300000", "Capital", "Recurrent")</f>
        <v>Recurrent</v>
      </c>
    </row>
    <row r="1120" spans="1:47" x14ac:dyDescent="0.25">
      <c r="A1120" t="s">
        <v>123</v>
      </c>
      <c r="B1120" t="s">
        <v>1170</v>
      </c>
      <c r="C1120" t="s">
        <v>119</v>
      </c>
      <c r="D1120" t="s">
        <v>885</v>
      </c>
      <c r="E1120" t="s">
        <v>75</v>
      </c>
      <c r="F1120" t="s">
        <v>1171</v>
      </c>
      <c r="G1120" t="s">
        <v>75</v>
      </c>
      <c r="H1120" t="s">
        <v>1172</v>
      </c>
      <c r="I1120" t="s">
        <v>467</v>
      </c>
      <c r="J1120" t="s">
        <v>1173</v>
      </c>
      <c r="K1120" t="s">
        <v>963</v>
      </c>
      <c r="L1120" t="s">
        <v>964</v>
      </c>
      <c r="M1120" t="s">
        <v>1174</v>
      </c>
      <c r="N1120" t="s">
        <v>1175</v>
      </c>
      <c r="O1120" t="s">
        <v>934</v>
      </c>
      <c r="P1120" t="s">
        <v>935</v>
      </c>
      <c r="Q1120" s="11">
        <v>0</v>
      </c>
      <c r="R1120" s="11">
        <v>0</v>
      </c>
      <c r="S1120" s="11">
        <v>0</v>
      </c>
      <c r="T1120" s="11">
        <v>0</v>
      </c>
      <c r="U1120" s="11">
        <v>2376000000</v>
      </c>
      <c r="V1120" s="11">
        <v>0</v>
      </c>
      <c r="W1120" s="11">
        <v>0</v>
      </c>
      <c r="X1120" s="11">
        <v>2376000000</v>
      </c>
      <c r="Y1120" s="11">
        <v>0</v>
      </c>
      <c r="Z1120" s="11">
        <v>0</v>
      </c>
      <c r="AA1120" s="11">
        <v>0</v>
      </c>
      <c r="AB1120" s="11">
        <v>0</v>
      </c>
      <c r="AC1120" s="11">
        <v>0</v>
      </c>
      <c r="AD1120" s="11">
        <v>0</v>
      </c>
      <c r="AE1120" s="11">
        <v>0</v>
      </c>
      <c r="AF1120" s="11">
        <v>0</v>
      </c>
      <c r="AG1120" s="11">
        <v>0</v>
      </c>
      <c r="AH1120" s="11">
        <v>0</v>
      </c>
      <c r="AI1120" s="11">
        <v>0</v>
      </c>
      <c r="AJ1120" s="11">
        <v>0</v>
      </c>
      <c r="AK1120" s="11">
        <v>0</v>
      </c>
      <c r="AL1120" s="11">
        <v>0</v>
      </c>
      <c r="AM1120" s="11">
        <v>0</v>
      </c>
      <c r="AN1120" s="11">
        <v>0</v>
      </c>
      <c r="AO11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0" s="11">
        <f>Table_PBS_SQL_DB2_PBSSQL_PBS_NDP_Tina_CG_QtrlyPerformance_Final[[#This Row],[GOU REL]]+Table_PBS_SQL_DB2_PBSSQL_PBS_NDP_Tina_CG_QtrlyPerformance_Final[[#This Row],[EXT REL]]</f>
        <v>0</v>
      </c>
      <c r="AT1120" s="11">
        <f>Table_PBS_SQL_DB2_PBSSQL_PBS_NDP_Tina_CG_QtrlyPerformance_Final[[#This Row],[GOU EXP]]+Table_PBS_SQL_DB2_PBSSQL_PBS_NDP_Tina_CG_QtrlyPerformance_Final[[#This Row],[EXT EXP]]</f>
        <v>0</v>
      </c>
      <c r="AU1120" s="11" t="str">
        <f>IF(Table_PBS_SQL_DB2_PBSSQL_PBS_NDP_Tina_CG_QtrlyPerformance_Final[[#This Row],[Item_Code]]&gt;"300000", "Capital", "Recurrent")</f>
        <v>Capital</v>
      </c>
    </row>
    <row r="1121" spans="1:47" x14ac:dyDescent="0.25">
      <c r="A1121" t="s">
        <v>123</v>
      </c>
      <c r="B1121" t="s">
        <v>1170</v>
      </c>
      <c r="C1121" t="s">
        <v>119</v>
      </c>
      <c r="D1121" t="s">
        <v>885</v>
      </c>
      <c r="E1121" t="s">
        <v>75</v>
      </c>
      <c r="F1121" t="s">
        <v>1171</v>
      </c>
      <c r="G1121" t="s">
        <v>75</v>
      </c>
      <c r="H1121" t="s">
        <v>1172</v>
      </c>
      <c r="I1121" t="s">
        <v>477</v>
      </c>
      <c r="J1121" t="s">
        <v>1176</v>
      </c>
      <c r="K1121" t="s">
        <v>125</v>
      </c>
      <c r="L1121" t="s">
        <v>1177</v>
      </c>
      <c r="M1121" t="s">
        <v>1178</v>
      </c>
      <c r="N1121" t="s">
        <v>1179</v>
      </c>
      <c r="O1121" t="s">
        <v>1002</v>
      </c>
      <c r="P1121" t="s">
        <v>1003</v>
      </c>
      <c r="Q1121" s="11">
        <v>0</v>
      </c>
      <c r="R1121" s="11">
        <v>0</v>
      </c>
      <c r="S1121" s="11">
        <v>0</v>
      </c>
      <c r="T1121" s="11">
        <v>0</v>
      </c>
      <c r="U1121" s="11">
        <v>500000000</v>
      </c>
      <c r="V1121" s="11">
        <v>0</v>
      </c>
      <c r="W1121" s="11">
        <v>500000000</v>
      </c>
      <c r="X1121" s="11">
        <v>0</v>
      </c>
      <c r="Y1121" s="11">
        <v>0</v>
      </c>
      <c r="Z1121" s="11">
        <v>0</v>
      </c>
      <c r="AA1121" s="11">
        <v>0</v>
      </c>
      <c r="AB1121" s="11">
        <v>0</v>
      </c>
      <c r="AC1121" s="11">
        <v>300000000</v>
      </c>
      <c r="AD1121" s="11">
        <v>300000000</v>
      </c>
      <c r="AE1121" s="11">
        <v>0</v>
      </c>
      <c r="AF1121" s="11">
        <v>0</v>
      </c>
      <c r="AG1121" s="11">
        <v>150000000</v>
      </c>
      <c r="AH1121" s="11">
        <v>74193580</v>
      </c>
      <c r="AI1121" s="11">
        <v>0</v>
      </c>
      <c r="AJ1121" s="11">
        <v>0</v>
      </c>
      <c r="AK1121" s="11">
        <v>50000000</v>
      </c>
      <c r="AL1121" s="11">
        <v>125806102</v>
      </c>
      <c r="AM1121" s="11">
        <v>0</v>
      </c>
      <c r="AN1121" s="11">
        <v>0</v>
      </c>
      <c r="AO11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1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499999682</v>
      </c>
      <c r="AR11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1" s="11">
        <f>Table_PBS_SQL_DB2_PBSSQL_PBS_NDP_Tina_CG_QtrlyPerformance_Final[[#This Row],[GOU REL]]+Table_PBS_SQL_DB2_PBSSQL_PBS_NDP_Tina_CG_QtrlyPerformance_Final[[#This Row],[EXT REL]]</f>
        <v>500000000</v>
      </c>
      <c r="AT1121" s="11">
        <f>Table_PBS_SQL_DB2_PBSSQL_PBS_NDP_Tina_CG_QtrlyPerformance_Final[[#This Row],[GOU EXP]]+Table_PBS_SQL_DB2_PBSSQL_PBS_NDP_Tina_CG_QtrlyPerformance_Final[[#This Row],[EXT EXP]]</f>
        <v>499999682</v>
      </c>
      <c r="AU1121" s="11" t="str">
        <f>IF(Table_PBS_SQL_DB2_PBSSQL_PBS_NDP_Tina_CG_QtrlyPerformance_Final[[#This Row],[Item_Code]]&gt;"300000", "Capital", "Recurrent")</f>
        <v>Recurrent</v>
      </c>
    </row>
    <row r="1122" spans="1:47" x14ac:dyDescent="0.25">
      <c r="A1122" t="s">
        <v>123</v>
      </c>
      <c r="B1122" t="s">
        <v>1170</v>
      </c>
      <c r="C1122" t="s">
        <v>119</v>
      </c>
      <c r="D1122" t="s">
        <v>885</v>
      </c>
      <c r="E1122" t="s">
        <v>75</v>
      </c>
      <c r="F1122" t="s">
        <v>1171</v>
      </c>
      <c r="G1122" t="s">
        <v>75</v>
      </c>
      <c r="H1122" t="s">
        <v>1172</v>
      </c>
      <c r="I1122" t="s">
        <v>477</v>
      </c>
      <c r="J1122" t="s">
        <v>1176</v>
      </c>
      <c r="K1122" t="s">
        <v>125</v>
      </c>
      <c r="L1122" t="s">
        <v>1177</v>
      </c>
      <c r="M1122" t="s">
        <v>1178</v>
      </c>
      <c r="N1122" t="s">
        <v>1179</v>
      </c>
      <c r="O1122" t="s">
        <v>1004</v>
      </c>
      <c r="P1122" t="s">
        <v>868</v>
      </c>
      <c r="Q1122" s="11">
        <v>0</v>
      </c>
      <c r="R1122" s="11">
        <v>0</v>
      </c>
      <c r="S1122" s="11">
        <v>0</v>
      </c>
      <c r="T1122" s="11">
        <v>0</v>
      </c>
      <c r="U1122" s="11">
        <v>60000000</v>
      </c>
      <c r="V1122" s="11">
        <v>0</v>
      </c>
      <c r="W1122" s="11">
        <v>60000000</v>
      </c>
      <c r="X1122" s="11">
        <v>0</v>
      </c>
      <c r="Y1122" s="11">
        <v>0</v>
      </c>
      <c r="Z1122" s="11">
        <v>0</v>
      </c>
      <c r="AA1122" s="11">
        <v>0</v>
      </c>
      <c r="AB1122" s="11">
        <v>0</v>
      </c>
      <c r="AC1122" s="11">
        <v>55000000</v>
      </c>
      <c r="AD1122" s="11">
        <v>0</v>
      </c>
      <c r="AE1122" s="11">
        <v>0</v>
      </c>
      <c r="AF1122" s="11">
        <v>0</v>
      </c>
      <c r="AG1122" s="11">
        <v>5000000</v>
      </c>
      <c r="AH1122" s="11">
        <v>0</v>
      </c>
      <c r="AI1122" s="11">
        <v>0</v>
      </c>
      <c r="AJ1122" s="11">
        <v>0</v>
      </c>
      <c r="AK1122" s="11">
        <v>0</v>
      </c>
      <c r="AL1122" s="11">
        <v>57253908</v>
      </c>
      <c r="AM1122" s="11">
        <v>0</v>
      </c>
      <c r="AN1122" s="11">
        <v>0</v>
      </c>
      <c r="AO11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11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57253908</v>
      </c>
      <c r="AR11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2" s="11">
        <f>Table_PBS_SQL_DB2_PBSSQL_PBS_NDP_Tina_CG_QtrlyPerformance_Final[[#This Row],[GOU REL]]+Table_PBS_SQL_DB2_PBSSQL_PBS_NDP_Tina_CG_QtrlyPerformance_Final[[#This Row],[EXT REL]]</f>
        <v>60000000</v>
      </c>
      <c r="AT1122" s="11">
        <f>Table_PBS_SQL_DB2_PBSSQL_PBS_NDP_Tina_CG_QtrlyPerformance_Final[[#This Row],[GOU EXP]]+Table_PBS_SQL_DB2_PBSSQL_PBS_NDP_Tina_CG_QtrlyPerformance_Final[[#This Row],[EXT EXP]]</f>
        <v>57253908</v>
      </c>
      <c r="AU1122" s="11" t="str">
        <f>IF(Table_PBS_SQL_DB2_PBSSQL_PBS_NDP_Tina_CG_QtrlyPerformance_Final[[#This Row],[Item_Code]]&gt;"300000", "Capital", "Recurrent")</f>
        <v>Recurrent</v>
      </c>
    </row>
    <row r="1123" spans="1:47" x14ac:dyDescent="0.25">
      <c r="A1123" t="s">
        <v>123</v>
      </c>
      <c r="B1123" t="s">
        <v>1170</v>
      </c>
      <c r="C1123" t="s">
        <v>275</v>
      </c>
      <c r="D1123" t="s">
        <v>1182</v>
      </c>
      <c r="E1123" t="s">
        <v>31</v>
      </c>
      <c r="F1123" t="s">
        <v>1183</v>
      </c>
      <c r="G1123" t="s">
        <v>87</v>
      </c>
      <c r="H1123" t="s">
        <v>1184</v>
      </c>
      <c r="I1123" t="s">
        <v>896</v>
      </c>
      <c r="J1123" t="s">
        <v>897</v>
      </c>
      <c r="K1123" t="s">
        <v>1185</v>
      </c>
      <c r="L1123" t="s">
        <v>1186</v>
      </c>
      <c r="M1123" t="s">
        <v>1200</v>
      </c>
      <c r="N1123" t="s">
        <v>1201</v>
      </c>
      <c r="O1123" t="s">
        <v>1005</v>
      </c>
      <c r="P1123" t="s">
        <v>1006</v>
      </c>
      <c r="Q1123" s="11">
        <v>0</v>
      </c>
      <c r="R1123" s="11">
        <v>0</v>
      </c>
      <c r="S1123" s="11">
        <v>0</v>
      </c>
      <c r="T1123" s="11">
        <v>0</v>
      </c>
      <c r="U1123" s="11">
        <v>0</v>
      </c>
      <c r="V1123" s="11">
        <v>0</v>
      </c>
      <c r="W1123" s="11">
        <v>0</v>
      </c>
      <c r="X1123" s="11">
        <v>0</v>
      </c>
      <c r="Y1123" s="11">
        <v>0</v>
      </c>
      <c r="Z1123" s="11">
        <v>0</v>
      </c>
      <c r="AA1123" s="11">
        <v>149989874.90226746</v>
      </c>
      <c r="AB1123" s="11">
        <v>149989874.90226746</v>
      </c>
      <c r="AC1123" s="11">
        <v>0</v>
      </c>
      <c r="AD1123" s="11">
        <v>0</v>
      </c>
      <c r="AE1123" s="11">
        <v>0</v>
      </c>
      <c r="AF1123" s="11">
        <v>0</v>
      </c>
      <c r="AG1123" s="11">
        <v>0</v>
      </c>
      <c r="AH1123" s="11">
        <v>0</v>
      </c>
      <c r="AI1123" s="11">
        <v>30000000</v>
      </c>
      <c r="AJ1123" s="11">
        <v>38219612.077038668</v>
      </c>
      <c r="AK1123" s="11">
        <v>0</v>
      </c>
      <c r="AL1123" s="11">
        <v>0</v>
      </c>
      <c r="AM1123" s="11">
        <v>14472942.927629715</v>
      </c>
      <c r="AN1123" s="11">
        <v>8934317.5541155022</v>
      </c>
      <c r="AO11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194462817.82989717</v>
      </c>
      <c r="AQ11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197143804.53342164</v>
      </c>
      <c r="AS1123" s="11">
        <f>Table_PBS_SQL_DB2_PBSSQL_PBS_NDP_Tina_CG_QtrlyPerformance_Final[[#This Row],[GOU REL]]+Table_PBS_SQL_DB2_PBSSQL_PBS_NDP_Tina_CG_QtrlyPerformance_Final[[#This Row],[EXT REL]]</f>
        <v>194462817.82989717</v>
      </c>
      <c r="AT1123" s="11">
        <f>Table_PBS_SQL_DB2_PBSSQL_PBS_NDP_Tina_CG_QtrlyPerformance_Final[[#This Row],[GOU EXP]]+Table_PBS_SQL_DB2_PBSSQL_PBS_NDP_Tina_CG_QtrlyPerformance_Final[[#This Row],[EXT EXP]]</f>
        <v>197143804.53342164</v>
      </c>
      <c r="AU1123" s="11" t="str">
        <f>IF(Table_PBS_SQL_DB2_PBSSQL_PBS_NDP_Tina_CG_QtrlyPerformance_Final[[#This Row],[Item_Code]]&gt;"300000", "Capital", "Recurrent")</f>
        <v>Recurrent</v>
      </c>
    </row>
    <row r="1124" spans="1:47" x14ac:dyDescent="0.25">
      <c r="A1124" t="s">
        <v>123</v>
      </c>
      <c r="B1124" t="s">
        <v>1170</v>
      </c>
      <c r="C1124" t="s">
        <v>275</v>
      </c>
      <c r="D1124" t="s">
        <v>1182</v>
      </c>
      <c r="E1124" t="s">
        <v>31</v>
      </c>
      <c r="F1124" t="s">
        <v>1183</v>
      </c>
      <c r="G1124" t="s">
        <v>87</v>
      </c>
      <c r="H1124" t="s">
        <v>1184</v>
      </c>
      <c r="I1124" t="s">
        <v>467</v>
      </c>
      <c r="J1124" t="s">
        <v>1189</v>
      </c>
      <c r="K1124" t="s">
        <v>1190</v>
      </c>
      <c r="L1124" t="s">
        <v>1191</v>
      </c>
      <c r="M1124" t="s">
        <v>1044</v>
      </c>
      <c r="N1124" t="s">
        <v>1045</v>
      </c>
      <c r="O1124" t="s">
        <v>904</v>
      </c>
      <c r="P1124" t="s">
        <v>905</v>
      </c>
      <c r="Q1124" s="11">
        <v>0</v>
      </c>
      <c r="R1124" s="11">
        <v>0</v>
      </c>
      <c r="S1124" s="11">
        <v>0</v>
      </c>
      <c r="T1124" s="11">
        <v>0</v>
      </c>
      <c r="U1124" s="11">
        <v>120000000</v>
      </c>
      <c r="V1124" s="11">
        <v>0</v>
      </c>
      <c r="W1124" s="11">
        <v>0</v>
      </c>
      <c r="X1124" s="11">
        <v>120000000</v>
      </c>
      <c r="Y1124" s="11">
        <v>0</v>
      </c>
      <c r="Z1124" s="11">
        <v>0</v>
      </c>
      <c r="AA1124" s="11">
        <v>0</v>
      </c>
      <c r="AB1124" s="11">
        <v>0</v>
      </c>
      <c r="AC1124" s="11">
        <v>0</v>
      </c>
      <c r="AD1124" s="11">
        <v>0</v>
      </c>
      <c r="AE1124" s="11">
        <v>0</v>
      </c>
      <c r="AF1124" s="11">
        <v>0</v>
      </c>
      <c r="AG1124" s="11">
        <v>0</v>
      </c>
      <c r="AH1124" s="11">
        <v>0</v>
      </c>
      <c r="AI1124" s="11">
        <v>0</v>
      </c>
      <c r="AJ1124" s="11">
        <v>0</v>
      </c>
      <c r="AK1124" s="11">
        <v>0</v>
      </c>
      <c r="AL1124" s="11">
        <v>0</v>
      </c>
      <c r="AM1124" s="11">
        <v>0</v>
      </c>
      <c r="AN1124" s="11">
        <v>0</v>
      </c>
      <c r="AO11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4" s="11">
        <f>Table_PBS_SQL_DB2_PBSSQL_PBS_NDP_Tina_CG_QtrlyPerformance_Final[[#This Row],[GOU REL]]+Table_PBS_SQL_DB2_PBSSQL_PBS_NDP_Tina_CG_QtrlyPerformance_Final[[#This Row],[EXT REL]]</f>
        <v>0</v>
      </c>
      <c r="AT1124" s="11">
        <f>Table_PBS_SQL_DB2_PBSSQL_PBS_NDP_Tina_CG_QtrlyPerformance_Final[[#This Row],[GOU EXP]]+Table_PBS_SQL_DB2_PBSSQL_PBS_NDP_Tina_CG_QtrlyPerformance_Final[[#This Row],[EXT EXP]]</f>
        <v>0</v>
      </c>
      <c r="AU1124" s="11" t="str">
        <f>IF(Table_PBS_SQL_DB2_PBSSQL_PBS_NDP_Tina_CG_QtrlyPerformance_Final[[#This Row],[Item_Code]]&gt;"300000", "Capital", "Recurrent")</f>
        <v>Recurrent</v>
      </c>
    </row>
    <row r="1125" spans="1:47" x14ac:dyDescent="0.25">
      <c r="A1125" t="s">
        <v>123</v>
      </c>
      <c r="B1125" t="s">
        <v>1170</v>
      </c>
      <c r="C1125" t="s">
        <v>275</v>
      </c>
      <c r="D1125" t="s">
        <v>1182</v>
      </c>
      <c r="E1125" t="s">
        <v>31</v>
      </c>
      <c r="F1125" t="s">
        <v>1183</v>
      </c>
      <c r="G1125" t="s">
        <v>87</v>
      </c>
      <c r="H1125" t="s">
        <v>1184</v>
      </c>
      <c r="I1125" t="s">
        <v>666</v>
      </c>
      <c r="J1125" t="s">
        <v>1197</v>
      </c>
      <c r="K1125" t="s">
        <v>1185</v>
      </c>
      <c r="L1125" t="s">
        <v>1186</v>
      </c>
      <c r="M1125" t="s">
        <v>1187</v>
      </c>
      <c r="N1125" t="s">
        <v>1188</v>
      </c>
      <c r="O1125" t="s">
        <v>1064</v>
      </c>
      <c r="P1125" t="s">
        <v>1065</v>
      </c>
      <c r="Q1125" s="11">
        <v>0</v>
      </c>
      <c r="R1125" s="11">
        <v>0</v>
      </c>
      <c r="S1125" s="11">
        <v>0</v>
      </c>
      <c r="T1125" s="11">
        <v>0</v>
      </c>
      <c r="U1125" s="11">
        <v>422387125</v>
      </c>
      <c r="V1125" s="11">
        <v>0</v>
      </c>
      <c r="W1125" s="11">
        <v>0</v>
      </c>
      <c r="X1125" s="11">
        <v>422387125</v>
      </c>
      <c r="Y1125" s="11">
        <v>0</v>
      </c>
      <c r="Z1125" s="11">
        <v>0</v>
      </c>
      <c r="AA1125" s="11">
        <v>0</v>
      </c>
      <c r="AB1125" s="11">
        <v>0</v>
      </c>
      <c r="AC1125" s="11">
        <v>0</v>
      </c>
      <c r="AD1125" s="11">
        <v>0</v>
      </c>
      <c r="AE1125" s="11">
        <v>0</v>
      </c>
      <c r="AF1125" s="11">
        <v>0</v>
      </c>
      <c r="AG1125" s="11">
        <v>0</v>
      </c>
      <c r="AH1125" s="11">
        <v>0</v>
      </c>
      <c r="AI1125" s="11">
        <v>0</v>
      </c>
      <c r="AJ1125" s="11">
        <v>0</v>
      </c>
      <c r="AK1125" s="11">
        <v>0</v>
      </c>
      <c r="AL1125" s="11">
        <v>0</v>
      </c>
      <c r="AM1125" s="11">
        <v>0</v>
      </c>
      <c r="AN1125" s="11">
        <v>0</v>
      </c>
      <c r="AO11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5" s="11">
        <f>Table_PBS_SQL_DB2_PBSSQL_PBS_NDP_Tina_CG_QtrlyPerformance_Final[[#This Row],[GOU REL]]+Table_PBS_SQL_DB2_PBSSQL_PBS_NDP_Tina_CG_QtrlyPerformance_Final[[#This Row],[EXT REL]]</f>
        <v>0</v>
      </c>
      <c r="AT1125" s="11">
        <f>Table_PBS_SQL_DB2_PBSSQL_PBS_NDP_Tina_CG_QtrlyPerformance_Final[[#This Row],[GOU EXP]]+Table_PBS_SQL_DB2_PBSSQL_PBS_NDP_Tina_CG_QtrlyPerformance_Final[[#This Row],[EXT EXP]]</f>
        <v>0</v>
      </c>
      <c r="AU1125" s="11" t="str">
        <f>IF(Table_PBS_SQL_DB2_PBSSQL_PBS_NDP_Tina_CG_QtrlyPerformance_Final[[#This Row],[Item_Code]]&gt;"300000", "Capital", "Recurrent")</f>
        <v>Recurrent</v>
      </c>
    </row>
    <row r="1126" spans="1:47" x14ac:dyDescent="0.25">
      <c r="A1126" t="s">
        <v>123</v>
      </c>
      <c r="B1126" t="s">
        <v>1170</v>
      </c>
      <c r="C1126" t="s">
        <v>275</v>
      </c>
      <c r="D1126" t="s">
        <v>1182</v>
      </c>
      <c r="E1126" t="s">
        <v>31</v>
      </c>
      <c r="F1126" t="s">
        <v>1183</v>
      </c>
      <c r="G1126" t="s">
        <v>87</v>
      </c>
      <c r="H1126" t="s">
        <v>1184</v>
      </c>
      <c r="I1126" t="s">
        <v>666</v>
      </c>
      <c r="J1126" t="s">
        <v>1197</v>
      </c>
      <c r="K1126" t="s">
        <v>1185</v>
      </c>
      <c r="L1126" t="s">
        <v>1186</v>
      </c>
      <c r="M1126" t="s">
        <v>1187</v>
      </c>
      <c r="N1126" t="s">
        <v>1188</v>
      </c>
      <c r="O1126" t="s">
        <v>1085</v>
      </c>
      <c r="P1126" t="s">
        <v>1086</v>
      </c>
      <c r="Q1126" s="11">
        <v>0</v>
      </c>
      <c r="R1126" s="11">
        <v>0</v>
      </c>
      <c r="S1126" s="11">
        <v>0</v>
      </c>
      <c r="T1126" s="11">
        <v>0</v>
      </c>
      <c r="U1126" s="11">
        <v>3861571543</v>
      </c>
      <c r="V1126" s="11">
        <v>0</v>
      </c>
      <c r="W1126" s="11">
        <v>0</v>
      </c>
      <c r="X1126" s="11">
        <v>3861571543</v>
      </c>
      <c r="Y1126" s="11">
        <v>0</v>
      </c>
      <c r="Z1126" s="11">
        <v>0</v>
      </c>
      <c r="AA1126" s="11">
        <v>0</v>
      </c>
      <c r="AB1126" s="11">
        <v>0</v>
      </c>
      <c r="AC1126" s="11">
        <v>0</v>
      </c>
      <c r="AD1126" s="11">
        <v>0</v>
      </c>
      <c r="AE1126" s="11">
        <v>0</v>
      </c>
      <c r="AF1126" s="11">
        <v>0</v>
      </c>
      <c r="AG1126" s="11">
        <v>0</v>
      </c>
      <c r="AH1126" s="11">
        <v>0</v>
      </c>
      <c r="AI1126" s="11">
        <v>0</v>
      </c>
      <c r="AJ1126" s="11">
        <v>0</v>
      </c>
      <c r="AK1126" s="11">
        <v>0</v>
      </c>
      <c r="AL1126" s="11">
        <v>0</v>
      </c>
      <c r="AM1126" s="11">
        <v>0</v>
      </c>
      <c r="AN1126" s="11">
        <v>0</v>
      </c>
      <c r="AO11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6" s="11">
        <f>Table_PBS_SQL_DB2_PBSSQL_PBS_NDP_Tina_CG_QtrlyPerformance_Final[[#This Row],[GOU REL]]+Table_PBS_SQL_DB2_PBSSQL_PBS_NDP_Tina_CG_QtrlyPerformance_Final[[#This Row],[EXT REL]]</f>
        <v>0</v>
      </c>
      <c r="AT1126" s="11">
        <f>Table_PBS_SQL_DB2_PBSSQL_PBS_NDP_Tina_CG_QtrlyPerformance_Final[[#This Row],[GOU EXP]]+Table_PBS_SQL_DB2_PBSSQL_PBS_NDP_Tina_CG_QtrlyPerformance_Final[[#This Row],[EXT EXP]]</f>
        <v>0</v>
      </c>
      <c r="AU1126" s="11" t="str">
        <f>IF(Table_PBS_SQL_DB2_PBSSQL_PBS_NDP_Tina_CG_QtrlyPerformance_Final[[#This Row],[Item_Code]]&gt;"300000", "Capital", "Recurrent")</f>
        <v>Recurrent</v>
      </c>
    </row>
    <row r="1127" spans="1:47" x14ac:dyDescent="0.25">
      <c r="A1127" t="s">
        <v>123</v>
      </c>
      <c r="B1127" t="s">
        <v>1170</v>
      </c>
      <c r="C1127" t="s">
        <v>275</v>
      </c>
      <c r="D1127" t="s">
        <v>1182</v>
      </c>
      <c r="E1127" t="s">
        <v>31</v>
      </c>
      <c r="F1127" t="s">
        <v>1183</v>
      </c>
      <c r="G1127" t="s">
        <v>87</v>
      </c>
      <c r="H1127" t="s">
        <v>1184</v>
      </c>
      <c r="I1127" t="s">
        <v>666</v>
      </c>
      <c r="J1127" t="s">
        <v>1197</v>
      </c>
      <c r="K1127" t="s">
        <v>1185</v>
      </c>
      <c r="L1127" t="s">
        <v>1186</v>
      </c>
      <c r="M1127" t="s">
        <v>1198</v>
      </c>
      <c r="N1127" t="s">
        <v>1199</v>
      </c>
      <c r="O1127" t="s">
        <v>1028</v>
      </c>
      <c r="P1127" t="s">
        <v>1029</v>
      </c>
      <c r="Q1127" s="11">
        <v>0</v>
      </c>
      <c r="R1127" s="11">
        <v>0</v>
      </c>
      <c r="S1127" s="11">
        <v>0</v>
      </c>
      <c r="T1127" s="11">
        <v>0</v>
      </c>
      <c r="U1127" s="11">
        <v>328250000</v>
      </c>
      <c r="V1127" s="11">
        <v>0</v>
      </c>
      <c r="W1127" s="11">
        <v>0</v>
      </c>
      <c r="X1127" s="11">
        <v>328250000</v>
      </c>
      <c r="Y1127" s="11">
        <v>0</v>
      </c>
      <c r="Z1127" s="11">
        <v>0</v>
      </c>
      <c r="AA1127" s="11">
        <v>0</v>
      </c>
      <c r="AB1127" s="11">
        <v>0</v>
      </c>
      <c r="AC1127" s="11">
        <v>0</v>
      </c>
      <c r="AD1127" s="11">
        <v>0</v>
      </c>
      <c r="AE1127" s="11">
        <v>0</v>
      </c>
      <c r="AF1127" s="11">
        <v>0</v>
      </c>
      <c r="AG1127" s="11">
        <v>0</v>
      </c>
      <c r="AH1127" s="11">
        <v>0</v>
      </c>
      <c r="AI1127" s="11">
        <v>0</v>
      </c>
      <c r="AJ1127" s="11">
        <v>0</v>
      </c>
      <c r="AK1127" s="11">
        <v>0</v>
      </c>
      <c r="AL1127" s="11">
        <v>0</v>
      </c>
      <c r="AM1127" s="11">
        <v>0</v>
      </c>
      <c r="AN1127" s="11">
        <v>0</v>
      </c>
      <c r="AO11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7" s="11">
        <f>Table_PBS_SQL_DB2_PBSSQL_PBS_NDP_Tina_CG_QtrlyPerformance_Final[[#This Row],[GOU REL]]+Table_PBS_SQL_DB2_PBSSQL_PBS_NDP_Tina_CG_QtrlyPerformance_Final[[#This Row],[EXT REL]]</f>
        <v>0</v>
      </c>
      <c r="AT1127" s="11">
        <f>Table_PBS_SQL_DB2_PBSSQL_PBS_NDP_Tina_CG_QtrlyPerformance_Final[[#This Row],[GOU EXP]]+Table_PBS_SQL_DB2_PBSSQL_PBS_NDP_Tina_CG_QtrlyPerformance_Final[[#This Row],[EXT EXP]]</f>
        <v>0</v>
      </c>
      <c r="AU1127" s="11" t="str">
        <f>IF(Table_PBS_SQL_DB2_PBSSQL_PBS_NDP_Tina_CG_QtrlyPerformance_Final[[#This Row],[Item_Code]]&gt;"300000", "Capital", "Recurrent")</f>
        <v>Recurrent</v>
      </c>
    </row>
    <row r="1128" spans="1:47" x14ac:dyDescent="0.25">
      <c r="A1128" t="s">
        <v>123</v>
      </c>
      <c r="B1128" t="s">
        <v>1170</v>
      </c>
      <c r="C1128" t="s">
        <v>275</v>
      </c>
      <c r="D1128" t="s">
        <v>1182</v>
      </c>
      <c r="E1128" t="s">
        <v>31</v>
      </c>
      <c r="F1128" t="s">
        <v>1183</v>
      </c>
      <c r="G1128" t="s">
        <v>87</v>
      </c>
      <c r="H1128" t="s">
        <v>1184</v>
      </c>
      <c r="I1128" t="s">
        <v>666</v>
      </c>
      <c r="J1128" t="s">
        <v>1197</v>
      </c>
      <c r="K1128" t="s">
        <v>1185</v>
      </c>
      <c r="L1128" t="s">
        <v>1186</v>
      </c>
      <c r="M1128" t="s">
        <v>1200</v>
      </c>
      <c r="N1128" t="s">
        <v>1201</v>
      </c>
      <c r="O1128" t="s">
        <v>1002</v>
      </c>
      <c r="P1128" t="s">
        <v>1003</v>
      </c>
      <c r="Q1128" s="11">
        <v>0</v>
      </c>
      <c r="R1128" s="11">
        <v>0</v>
      </c>
      <c r="S1128" s="11">
        <v>0</v>
      </c>
      <c r="T1128" s="11">
        <v>0</v>
      </c>
      <c r="U1128" s="11">
        <v>500000000</v>
      </c>
      <c r="V1128" s="11">
        <v>0</v>
      </c>
      <c r="W1128" s="11">
        <v>0</v>
      </c>
      <c r="X1128" s="11">
        <v>500000000</v>
      </c>
      <c r="Y1128" s="11">
        <v>0</v>
      </c>
      <c r="Z1128" s="11">
        <v>0</v>
      </c>
      <c r="AA1128" s="11">
        <v>0</v>
      </c>
      <c r="AB1128" s="11">
        <v>0</v>
      </c>
      <c r="AC1128" s="11">
        <v>0</v>
      </c>
      <c r="AD1128" s="11">
        <v>0</v>
      </c>
      <c r="AE1128" s="11">
        <v>0</v>
      </c>
      <c r="AF1128" s="11">
        <v>0</v>
      </c>
      <c r="AG1128" s="11">
        <v>0</v>
      </c>
      <c r="AH1128" s="11">
        <v>0</v>
      </c>
      <c r="AI1128" s="11">
        <v>0</v>
      </c>
      <c r="AJ1128" s="11">
        <v>0</v>
      </c>
      <c r="AK1128" s="11">
        <v>0</v>
      </c>
      <c r="AL1128" s="11">
        <v>0</v>
      </c>
      <c r="AM1128" s="11">
        <v>0</v>
      </c>
      <c r="AN1128" s="11">
        <v>0</v>
      </c>
      <c r="AO11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8" s="11">
        <f>Table_PBS_SQL_DB2_PBSSQL_PBS_NDP_Tina_CG_QtrlyPerformance_Final[[#This Row],[GOU REL]]+Table_PBS_SQL_DB2_PBSSQL_PBS_NDP_Tina_CG_QtrlyPerformance_Final[[#This Row],[EXT REL]]</f>
        <v>0</v>
      </c>
      <c r="AT1128" s="11">
        <f>Table_PBS_SQL_DB2_PBSSQL_PBS_NDP_Tina_CG_QtrlyPerformance_Final[[#This Row],[GOU EXP]]+Table_PBS_SQL_DB2_PBSSQL_PBS_NDP_Tina_CG_QtrlyPerformance_Final[[#This Row],[EXT EXP]]</f>
        <v>0</v>
      </c>
      <c r="AU1128" s="11" t="str">
        <f>IF(Table_PBS_SQL_DB2_PBSSQL_PBS_NDP_Tina_CG_QtrlyPerformance_Final[[#This Row],[Item_Code]]&gt;"300000", "Capital", "Recurrent")</f>
        <v>Recurrent</v>
      </c>
    </row>
    <row r="1129" spans="1:47" x14ac:dyDescent="0.25">
      <c r="A1129" t="s">
        <v>123</v>
      </c>
      <c r="B1129" t="s">
        <v>1170</v>
      </c>
      <c r="C1129" t="s">
        <v>275</v>
      </c>
      <c r="D1129" t="s">
        <v>1182</v>
      </c>
      <c r="E1129" t="s">
        <v>31</v>
      </c>
      <c r="F1129" t="s">
        <v>1183</v>
      </c>
      <c r="G1129" t="s">
        <v>87</v>
      </c>
      <c r="H1129" t="s">
        <v>1184</v>
      </c>
      <c r="I1129" t="s">
        <v>666</v>
      </c>
      <c r="J1129" t="s">
        <v>1197</v>
      </c>
      <c r="K1129" t="s">
        <v>1185</v>
      </c>
      <c r="L1129" t="s">
        <v>1186</v>
      </c>
      <c r="M1129" t="s">
        <v>1200</v>
      </c>
      <c r="N1129" t="s">
        <v>1201</v>
      </c>
      <c r="O1129" t="s">
        <v>1107</v>
      </c>
      <c r="P1129" t="s">
        <v>1108</v>
      </c>
      <c r="Q1129" s="11">
        <v>0</v>
      </c>
      <c r="R1129" s="11">
        <v>0</v>
      </c>
      <c r="S1129" s="11">
        <v>0</v>
      </c>
      <c r="T1129" s="11">
        <v>0</v>
      </c>
      <c r="U1129" s="11">
        <v>511000000</v>
      </c>
      <c r="V1129" s="11">
        <v>0</v>
      </c>
      <c r="W1129" s="11">
        <v>0</v>
      </c>
      <c r="X1129" s="11">
        <v>511000000</v>
      </c>
      <c r="Y1129" s="11">
        <v>0</v>
      </c>
      <c r="Z1129" s="11">
        <v>0</v>
      </c>
      <c r="AA1129" s="11">
        <v>0</v>
      </c>
      <c r="AB1129" s="11">
        <v>0</v>
      </c>
      <c r="AC1129" s="11">
        <v>0</v>
      </c>
      <c r="AD1129" s="11">
        <v>0</v>
      </c>
      <c r="AE1129" s="11">
        <v>0</v>
      </c>
      <c r="AF1129" s="11">
        <v>0</v>
      </c>
      <c r="AG1129" s="11">
        <v>0</v>
      </c>
      <c r="AH1129" s="11">
        <v>0</v>
      </c>
      <c r="AI1129" s="11">
        <v>0</v>
      </c>
      <c r="AJ1129" s="11">
        <v>0</v>
      </c>
      <c r="AK1129" s="11">
        <v>0</v>
      </c>
      <c r="AL1129" s="11">
        <v>0</v>
      </c>
      <c r="AM1129" s="11">
        <v>0</v>
      </c>
      <c r="AN1129" s="11">
        <v>0</v>
      </c>
      <c r="AO11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29" s="11">
        <f>Table_PBS_SQL_DB2_PBSSQL_PBS_NDP_Tina_CG_QtrlyPerformance_Final[[#This Row],[GOU REL]]+Table_PBS_SQL_DB2_PBSSQL_PBS_NDP_Tina_CG_QtrlyPerformance_Final[[#This Row],[EXT REL]]</f>
        <v>0</v>
      </c>
      <c r="AT1129" s="11">
        <f>Table_PBS_SQL_DB2_PBSSQL_PBS_NDP_Tina_CG_QtrlyPerformance_Final[[#This Row],[GOU EXP]]+Table_PBS_SQL_DB2_PBSSQL_PBS_NDP_Tina_CG_QtrlyPerformance_Final[[#This Row],[EXT EXP]]</f>
        <v>0</v>
      </c>
      <c r="AU1129" s="11" t="str">
        <f>IF(Table_PBS_SQL_DB2_PBSSQL_PBS_NDP_Tina_CG_QtrlyPerformance_Final[[#This Row],[Item_Code]]&gt;"300000", "Capital", "Recurrent")</f>
        <v>Recurrent</v>
      </c>
    </row>
    <row r="1130" spans="1:47" x14ac:dyDescent="0.25">
      <c r="A1130" t="s">
        <v>295</v>
      </c>
      <c r="B1130" t="s">
        <v>296</v>
      </c>
      <c r="C1130" t="s">
        <v>293</v>
      </c>
      <c r="D1130" t="s">
        <v>1206</v>
      </c>
      <c r="E1130" t="s">
        <v>31</v>
      </c>
      <c r="F1130" t="s">
        <v>1207</v>
      </c>
      <c r="G1130" t="s">
        <v>75</v>
      </c>
      <c r="H1130" t="s">
        <v>1208</v>
      </c>
      <c r="I1130" t="s">
        <v>493</v>
      </c>
      <c r="J1130" t="s">
        <v>1209</v>
      </c>
      <c r="K1130" t="s">
        <v>1210</v>
      </c>
      <c r="L1130" t="s">
        <v>1211</v>
      </c>
      <c r="M1130" t="s">
        <v>1212</v>
      </c>
      <c r="N1130" t="s">
        <v>1213</v>
      </c>
      <c r="O1130" t="s">
        <v>922</v>
      </c>
      <c r="P1130" t="s">
        <v>923</v>
      </c>
      <c r="Q1130" s="11">
        <v>0</v>
      </c>
      <c r="R1130" s="11">
        <v>0</v>
      </c>
      <c r="S1130" s="11">
        <v>0</v>
      </c>
      <c r="T1130" s="11">
        <v>0</v>
      </c>
      <c r="U1130" s="11">
        <v>22000001</v>
      </c>
      <c r="V1130" s="11">
        <v>0</v>
      </c>
      <c r="W1130" s="11">
        <v>22000001</v>
      </c>
      <c r="X1130" s="11">
        <v>0</v>
      </c>
      <c r="Y1130" s="11">
        <v>0</v>
      </c>
      <c r="Z1130" s="11">
        <v>0</v>
      </c>
      <c r="AA1130" s="11">
        <v>0</v>
      </c>
      <c r="AB1130" s="11">
        <v>0</v>
      </c>
      <c r="AC1130" s="11">
        <v>5500000</v>
      </c>
      <c r="AD1130" s="11">
        <v>5011200</v>
      </c>
      <c r="AE1130" s="11">
        <v>0</v>
      </c>
      <c r="AF1130" s="11">
        <v>0</v>
      </c>
      <c r="AG1130" s="11">
        <v>5500000</v>
      </c>
      <c r="AH1130" s="11">
        <v>0</v>
      </c>
      <c r="AI1130" s="11">
        <v>0</v>
      </c>
      <c r="AJ1130" s="11">
        <v>0</v>
      </c>
      <c r="AK1130" s="11">
        <v>5500000</v>
      </c>
      <c r="AL1130" s="11">
        <v>11488800</v>
      </c>
      <c r="AM1130" s="11">
        <v>0</v>
      </c>
      <c r="AN1130" s="11">
        <v>0</v>
      </c>
      <c r="AO11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16500000</v>
      </c>
      <c r="AP11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16500000</v>
      </c>
      <c r="AR11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0" s="11">
        <f>Table_PBS_SQL_DB2_PBSSQL_PBS_NDP_Tina_CG_QtrlyPerformance_Final[[#This Row],[GOU REL]]+Table_PBS_SQL_DB2_PBSSQL_PBS_NDP_Tina_CG_QtrlyPerformance_Final[[#This Row],[EXT REL]]</f>
        <v>16500000</v>
      </c>
      <c r="AT1130" s="11">
        <f>Table_PBS_SQL_DB2_PBSSQL_PBS_NDP_Tina_CG_QtrlyPerformance_Final[[#This Row],[GOU EXP]]+Table_PBS_SQL_DB2_PBSSQL_PBS_NDP_Tina_CG_QtrlyPerformance_Final[[#This Row],[EXT EXP]]</f>
        <v>16500000</v>
      </c>
      <c r="AU1130" s="11" t="str">
        <f>IF(Table_PBS_SQL_DB2_PBSSQL_PBS_NDP_Tina_CG_QtrlyPerformance_Final[[#This Row],[Item_Code]]&gt;"300000", "Capital", "Recurrent")</f>
        <v>Recurrent</v>
      </c>
    </row>
    <row r="1131" spans="1:47" x14ac:dyDescent="0.25">
      <c r="A1131" t="s">
        <v>295</v>
      </c>
      <c r="B1131" t="s">
        <v>296</v>
      </c>
      <c r="C1131" t="s">
        <v>293</v>
      </c>
      <c r="D1131" t="s">
        <v>1206</v>
      </c>
      <c r="E1131" t="s">
        <v>31</v>
      </c>
      <c r="F1131" t="s">
        <v>1207</v>
      </c>
      <c r="G1131" t="s">
        <v>97</v>
      </c>
      <c r="H1131" t="s">
        <v>881</v>
      </c>
      <c r="I1131" t="s">
        <v>493</v>
      </c>
      <c r="J1131" t="s">
        <v>864</v>
      </c>
      <c r="K1131" t="s">
        <v>301</v>
      </c>
      <c r="L1131" t="s">
        <v>1214</v>
      </c>
      <c r="M1131" t="s">
        <v>866</v>
      </c>
      <c r="N1131" t="s">
        <v>867</v>
      </c>
      <c r="O1131" t="s">
        <v>934</v>
      </c>
      <c r="P1131" t="s">
        <v>935</v>
      </c>
      <c r="Q1131" s="11">
        <v>0</v>
      </c>
      <c r="R1131" s="11">
        <v>0</v>
      </c>
      <c r="S1131" s="11">
        <v>0</v>
      </c>
      <c r="T1131" s="11">
        <v>0</v>
      </c>
      <c r="U1131" s="11">
        <v>1752235140</v>
      </c>
      <c r="V1131" s="11">
        <v>0</v>
      </c>
      <c r="W1131" s="11">
        <v>1752235140</v>
      </c>
      <c r="X1131" s="11">
        <v>0</v>
      </c>
      <c r="Y1131" s="11">
        <v>0</v>
      </c>
      <c r="Z1131" s="11">
        <v>0</v>
      </c>
      <c r="AA1131" s="11">
        <v>0</v>
      </c>
      <c r="AB1131" s="11">
        <v>0</v>
      </c>
      <c r="AC1131" s="11">
        <v>702558785</v>
      </c>
      <c r="AD1131" s="11">
        <v>0</v>
      </c>
      <c r="AE1131" s="11">
        <v>0</v>
      </c>
      <c r="AF1131" s="11">
        <v>0</v>
      </c>
      <c r="AG1131" s="11">
        <v>438058785</v>
      </c>
      <c r="AH1131" s="11">
        <v>857250000</v>
      </c>
      <c r="AI1131" s="11">
        <v>0</v>
      </c>
      <c r="AJ1131" s="11">
        <v>0</v>
      </c>
      <c r="AK1131" s="11">
        <v>611617570</v>
      </c>
      <c r="AL1131" s="11">
        <v>894985140</v>
      </c>
      <c r="AM1131" s="11">
        <v>0</v>
      </c>
      <c r="AN1131" s="11">
        <v>0</v>
      </c>
      <c r="AO11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1752235140</v>
      </c>
      <c r="AP11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1752235140</v>
      </c>
      <c r="AR11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1" s="11">
        <f>Table_PBS_SQL_DB2_PBSSQL_PBS_NDP_Tina_CG_QtrlyPerformance_Final[[#This Row],[GOU REL]]+Table_PBS_SQL_DB2_PBSSQL_PBS_NDP_Tina_CG_QtrlyPerformance_Final[[#This Row],[EXT REL]]</f>
        <v>1752235140</v>
      </c>
      <c r="AT1131" s="11">
        <f>Table_PBS_SQL_DB2_PBSSQL_PBS_NDP_Tina_CG_QtrlyPerformance_Final[[#This Row],[GOU EXP]]+Table_PBS_SQL_DB2_PBSSQL_PBS_NDP_Tina_CG_QtrlyPerformance_Final[[#This Row],[EXT EXP]]</f>
        <v>1752235140</v>
      </c>
      <c r="AU1131" s="11" t="str">
        <f>IF(Table_PBS_SQL_DB2_PBSSQL_PBS_NDP_Tina_CG_QtrlyPerformance_Final[[#This Row],[Item_Code]]&gt;"300000", "Capital", "Recurrent")</f>
        <v>Capital</v>
      </c>
    </row>
    <row r="1132" spans="1:47" x14ac:dyDescent="0.25">
      <c r="A1132" t="s">
        <v>295</v>
      </c>
      <c r="B1132" t="s">
        <v>296</v>
      </c>
      <c r="C1132" t="s">
        <v>293</v>
      </c>
      <c r="D1132" t="s">
        <v>1206</v>
      </c>
      <c r="E1132" t="s">
        <v>31</v>
      </c>
      <c r="F1132" t="s">
        <v>1207</v>
      </c>
      <c r="G1132" t="s">
        <v>103</v>
      </c>
      <c r="H1132" t="s">
        <v>1217</v>
      </c>
      <c r="I1132" t="s">
        <v>467</v>
      </c>
      <c r="J1132" t="s">
        <v>1221</v>
      </c>
      <c r="K1132" t="s">
        <v>2001</v>
      </c>
      <c r="L1132" t="s">
        <v>2002</v>
      </c>
      <c r="M1132" t="s">
        <v>1044</v>
      </c>
      <c r="N1132" t="s">
        <v>1045</v>
      </c>
      <c r="O1132" t="s">
        <v>1025</v>
      </c>
      <c r="P1132" t="s">
        <v>1026</v>
      </c>
      <c r="Q1132" s="11">
        <v>0</v>
      </c>
      <c r="R1132" s="11">
        <v>0</v>
      </c>
      <c r="S1132" s="11">
        <v>0</v>
      </c>
      <c r="T1132" s="11">
        <v>0</v>
      </c>
      <c r="U1132" s="11">
        <v>1984291568</v>
      </c>
      <c r="V1132" s="11">
        <v>0</v>
      </c>
      <c r="W1132" s="11">
        <v>1984291568</v>
      </c>
      <c r="X1132" s="11">
        <v>0</v>
      </c>
      <c r="Y1132" s="11">
        <v>0</v>
      </c>
      <c r="Z1132" s="11">
        <v>0</v>
      </c>
      <c r="AA1132" s="11">
        <v>0</v>
      </c>
      <c r="AB1132" s="11">
        <v>0</v>
      </c>
      <c r="AC1132" s="11">
        <v>975000000</v>
      </c>
      <c r="AD1132" s="11">
        <v>963611686</v>
      </c>
      <c r="AE1132" s="11">
        <v>0</v>
      </c>
      <c r="AF1132" s="11">
        <v>0</v>
      </c>
      <c r="AG1132" s="11">
        <v>1009291568</v>
      </c>
      <c r="AH1132" s="11">
        <v>291756874</v>
      </c>
      <c r="AI1132" s="11">
        <v>0</v>
      </c>
      <c r="AJ1132" s="11">
        <v>0</v>
      </c>
      <c r="AK1132" s="11">
        <v>0</v>
      </c>
      <c r="AL1132" s="11">
        <v>728923008</v>
      </c>
      <c r="AM1132" s="11">
        <v>0</v>
      </c>
      <c r="AN1132" s="11">
        <v>0</v>
      </c>
      <c r="AO11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1984291568</v>
      </c>
      <c r="AP11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1984291568</v>
      </c>
      <c r="AR11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2" s="11">
        <f>Table_PBS_SQL_DB2_PBSSQL_PBS_NDP_Tina_CG_QtrlyPerformance_Final[[#This Row],[GOU REL]]+Table_PBS_SQL_DB2_PBSSQL_PBS_NDP_Tina_CG_QtrlyPerformance_Final[[#This Row],[EXT REL]]</f>
        <v>1984291568</v>
      </c>
      <c r="AT1132" s="11">
        <f>Table_PBS_SQL_DB2_PBSSQL_PBS_NDP_Tina_CG_QtrlyPerformance_Final[[#This Row],[GOU EXP]]+Table_PBS_SQL_DB2_PBSSQL_PBS_NDP_Tina_CG_QtrlyPerformance_Final[[#This Row],[EXT EXP]]</f>
        <v>1984291568</v>
      </c>
      <c r="AU1132" s="11" t="str">
        <f>IF(Table_PBS_SQL_DB2_PBSSQL_PBS_NDP_Tina_CG_QtrlyPerformance_Final[[#This Row],[Item_Code]]&gt;"300000", "Capital", "Recurrent")</f>
        <v>Recurrent</v>
      </c>
    </row>
    <row r="1133" spans="1:47" x14ac:dyDescent="0.25">
      <c r="A1133" t="s">
        <v>295</v>
      </c>
      <c r="B1133" t="s">
        <v>296</v>
      </c>
      <c r="C1133" t="s">
        <v>293</v>
      </c>
      <c r="D1133" t="s">
        <v>1206</v>
      </c>
      <c r="E1133" t="s">
        <v>31</v>
      </c>
      <c r="F1133" t="s">
        <v>1207</v>
      </c>
      <c r="G1133" t="s">
        <v>103</v>
      </c>
      <c r="H1133" t="s">
        <v>1217</v>
      </c>
      <c r="I1133" t="s">
        <v>467</v>
      </c>
      <c r="J1133" t="s">
        <v>1221</v>
      </c>
      <c r="K1133" t="s">
        <v>2001</v>
      </c>
      <c r="L1133" t="s">
        <v>2002</v>
      </c>
      <c r="M1133" t="s">
        <v>1219</v>
      </c>
      <c r="N1133" t="s">
        <v>1220</v>
      </c>
      <c r="O1133" t="s">
        <v>1729</v>
      </c>
      <c r="P1133" t="s">
        <v>1730</v>
      </c>
      <c r="Q1133" s="11">
        <v>0</v>
      </c>
      <c r="R1133" s="11">
        <v>2000000000</v>
      </c>
      <c r="S1133" s="11">
        <v>0</v>
      </c>
      <c r="T1133" s="11">
        <v>2000000000</v>
      </c>
      <c r="U1133" s="11">
        <v>4000000000</v>
      </c>
      <c r="V1133" s="11">
        <v>0</v>
      </c>
      <c r="W1133" s="11">
        <v>2000000000</v>
      </c>
      <c r="X1133" s="11">
        <v>0</v>
      </c>
      <c r="Y1133" s="11">
        <v>0</v>
      </c>
      <c r="Z1133" s="11">
        <v>0</v>
      </c>
      <c r="AA1133" s="11">
        <v>0</v>
      </c>
      <c r="AB1133" s="11">
        <v>0</v>
      </c>
      <c r="AC1133" s="11">
        <v>2000000000</v>
      </c>
      <c r="AD1133" s="11">
        <v>0</v>
      </c>
      <c r="AE1133" s="11">
        <v>0</v>
      </c>
      <c r="AF1133" s="11">
        <v>0</v>
      </c>
      <c r="AG1133" s="11">
        <v>0</v>
      </c>
      <c r="AH1133" s="11">
        <v>2000000000</v>
      </c>
      <c r="AI1133" s="11">
        <v>0</v>
      </c>
      <c r="AJ1133" s="11">
        <v>0</v>
      </c>
      <c r="AK1133" s="11">
        <v>2000000000</v>
      </c>
      <c r="AL1133" s="11">
        <v>2000000000</v>
      </c>
      <c r="AM1133" s="11">
        <v>0</v>
      </c>
      <c r="AN1133" s="11">
        <v>0</v>
      </c>
      <c r="AO11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4000000000</v>
      </c>
      <c r="AP11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4000000000</v>
      </c>
      <c r="AR11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3" s="11">
        <f>Table_PBS_SQL_DB2_PBSSQL_PBS_NDP_Tina_CG_QtrlyPerformance_Final[[#This Row],[GOU REL]]+Table_PBS_SQL_DB2_PBSSQL_PBS_NDP_Tina_CG_QtrlyPerformance_Final[[#This Row],[EXT REL]]</f>
        <v>4000000000</v>
      </c>
      <c r="AT1133" s="11">
        <f>Table_PBS_SQL_DB2_PBSSQL_PBS_NDP_Tina_CG_QtrlyPerformance_Final[[#This Row],[GOU EXP]]+Table_PBS_SQL_DB2_PBSSQL_PBS_NDP_Tina_CG_QtrlyPerformance_Final[[#This Row],[EXT EXP]]</f>
        <v>4000000000</v>
      </c>
      <c r="AU1133" s="11" t="str">
        <f>IF(Table_PBS_SQL_DB2_PBSSQL_PBS_NDP_Tina_CG_QtrlyPerformance_Final[[#This Row],[Item_Code]]&gt;"300000", "Capital", "Recurrent")</f>
        <v>Recurrent</v>
      </c>
    </row>
    <row r="1134" spans="1:47" x14ac:dyDescent="0.25">
      <c r="A1134" t="s">
        <v>295</v>
      </c>
      <c r="B1134" t="s">
        <v>296</v>
      </c>
      <c r="C1134" t="s">
        <v>293</v>
      </c>
      <c r="D1134" t="s">
        <v>1206</v>
      </c>
      <c r="E1134" t="s">
        <v>31</v>
      </c>
      <c r="F1134" t="s">
        <v>1207</v>
      </c>
      <c r="G1134" t="s">
        <v>103</v>
      </c>
      <c r="H1134" t="s">
        <v>1217</v>
      </c>
      <c r="I1134" t="s">
        <v>467</v>
      </c>
      <c r="J1134" t="s">
        <v>1221</v>
      </c>
      <c r="K1134" t="s">
        <v>303</v>
      </c>
      <c r="L1134" t="s">
        <v>1218</v>
      </c>
      <c r="M1134" t="s">
        <v>1681</v>
      </c>
      <c r="N1134" t="s">
        <v>1682</v>
      </c>
      <c r="O1134" t="s">
        <v>996</v>
      </c>
      <c r="P1134" t="s">
        <v>997</v>
      </c>
      <c r="Q1134" s="11">
        <v>0</v>
      </c>
      <c r="R1134" s="11">
        <v>0</v>
      </c>
      <c r="S1134" s="11">
        <v>0</v>
      </c>
      <c r="T1134" s="11">
        <v>0</v>
      </c>
      <c r="U1134" s="11">
        <v>282441600</v>
      </c>
      <c r="V1134" s="11">
        <v>0</v>
      </c>
      <c r="W1134" s="11">
        <v>0</v>
      </c>
      <c r="X1134" s="11">
        <v>282441600</v>
      </c>
      <c r="Y1134" s="11">
        <v>0</v>
      </c>
      <c r="Z1134" s="11">
        <v>0</v>
      </c>
      <c r="AA1134" s="11">
        <v>0</v>
      </c>
      <c r="AB1134" s="11">
        <v>0</v>
      </c>
      <c r="AC1134" s="11">
        <v>0</v>
      </c>
      <c r="AD1134" s="11">
        <v>0</v>
      </c>
      <c r="AE1134" s="11">
        <v>0</v>
      </c>
      <c r="AF1134" s="11">
        <v>0</v>
      </c>
      <c r="AG1134" s="11">
        <v>0</v>
      </c>
      <c r="AH1134" s="11">
        <v>0</v>
      </c>
      <c r="AI1134" s="11">
        <v>0</v>
      </c>
      <c r="AJ1134" s="11">
        <v>0</v>
      </c>
      <c r="AK1134" s="11">
        <v>0</v>
      </c>
      <c r="AL1134" s="11">
        <v>0</v>
      </c>
      <c r="AM1134" s="11">
        <v>0</v>
      </c>
      <c r="AN1134" s="11">
        <v>0</v>
      </c>
      <c r="AO11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4" s="11">
        <f>Table_PBS_SQL_DB2_PBSSQL_PBS_NDP_Tina_CG_QtrlyPerformance_Final[[#This Row],[GOU REL]]+Table_PBS_SQL_DB2_PBSSQL_PBS_NDP_Tina_CG_QtrlyPerformance_Final[[#This Row],[EXT REL]]</f>
        <v>0</v>
      </c>
      <c r="AT1134" s="11">
        <f>Table_PBS_SQL_DB2_PBSSQL_PBS_NDP_Tina_CG_QtrlyPerformance_Final[[#This Row],[GOU EXP]]+Table_PBS_SQL_DB2_PBSSQL_PBS_NDP_Tina_CG_QtrlyPerformance_Final[[#This Row],[EXT EXP]]</f>
        <v>0</v>
      </c>
      <c r="AU1134" s="11" t="str">
        <f>IF(Table_PBS_SQL_DB2_PBSSQL_PBS_NDP_Tina_CG_QtrlyPerformance_Final[[#This Row],[Item_Code]]&gt;"300000", "Capital", "Recurrent")</f>
        <v>Recurrent</v>
      </c>
    </row>
    <row r="1135" spans="1:47" x14ac:dyDescent="0.25">
      <c r="A1135" t="s">
        <v>295</v>
      </c>
      <c r="B1135" t="s">
        <v>296</v>
      </c>
      <c r="C1135" t="s">
        <v>293</v>
      </c>
      <c r="D1135" t="s">
        <v>1206</v>
      </c>
      <c r="E1135" t="s">
        <v>31</v>
      </c>
      <c r="F1135" t="s">
        <v>1207</v>
      </c>
      <c r="G1135" t="s">
        <v>103</v>
      </c>
      <c r="H1135" t="s">
        <v>1217</v>
      </c>
      <c r="I1135" t="s">
        <v>467</v>
      </c>
      <c r="J1135" t="s">
        <v>1221</v>
      </c>
      <c r="K1135" t="s">
        <v>303</v>
      </c>
      <c r="L1135" t="s">
        <v>1218</v>
      </c>
      <c r="M1135" t="s">
        <v>1681</v>
      </c>
      <c r="N1135" t="s">
        <v>1682</v>
      </c>
      <c r="O1135" t="s">
        <v>1085</v>
      </c>
      <c r="P1135" t="s">
        <v>1086</v>
      </c>
      <c r="Q1135" s="11">
        <v>0</v>
      </c>
      <c r="R1135" s="11">
        <v>0</v>
      </c>
      <c r="S1135" s="11">
        <v>0</v>
      </c>
      <c r="T1135" s="11">
        <v>0</v>
      </c>
      <c r="U1135" s="11">
        <v>2945173200</v>
      </c>
      <c r="V1135" s="11">
        <v>0</v>
      </c>
      <c r="W1135" s="11">
        <v>0</v>
      </c>
      <c r="X1135" s="11">
        <v>2945173200</v>
      </c>
      <c r="Y1135" s="11">
        <v>0</v>
      </c>
      <c r="Z1135" s="11">
        <v>0</v>
      </c>
      <c r="AA1135" s="11">
        <v>0</v>
      </c>
      <c r="AB1135" s="11">
        <v>0</v>
      </c>
      <c r="AC1135" s="11">
        <v>0</v>
      </c>
      <c r="AD1135" s="11">
        <v>0</v>
      </c>
      <c r="AE1135" s="11">
        <v>0</v>
      </c>
      <c r="AF1135" s="11">
        <v>0</v>
      </c>
      <c r="AG1135" s="11">
        <v>0</v>
      </c>
      <c r="AH1135" s="11">
        <v>0</v>
      </c>
      <c r="AI1135" s="11">
        <v>0</v>
      </c>
      <c r="AJ1135" s="11">
        <v>0</v>
      </c>
      <c r="AK1135" s="11">
        <v>0</v>
      </c>
      <c r="AL1135" s="11">
        <v>0</v>
      </c>
      <c r="AM1135" s="11">
        <v>0</v>
      </c>
      <c r="AN1135" s="11">
        <v>0</v>
      </c>
      <c r="AO11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5" s="11">
        <f>Table_PBS_SQL_DB2_PBSSQL_PBS_NDP_Tina_CG_QtrlyPerformance_Final[[#This Row],[GOU REL]]+Table_PBS_SQL_DB2_PBSSQL_PBS_NDP_Tina_CG_QtrlyPerformance_Final[[#This Row],[EXT REL]]</f>
        <v>0</v>
      </c>
      <c r="AT1135" s="11">
        <f>Table_PBS_SQL_DB2_PBSSQL_PBS_NDP_Tina_CG_QtrlyPerformance_Final[[#This Row],[GOU EXP]]+Table_PBS_SQL_DB2_PBSSQL_PBS_NDP_Tina_CG_QtrlyPerformance_Final[[#This Row],[EXT EXP]]</f>
        <v>0</v>
      </c>
      <c r="AU1135" s="11" t="str">
        <f>IF(Table_PBS_SQL_DB2_PBSSQL_PBS_NDP_Tina_CG_QtrlyPerformance_Final[[#This Row],[Item_Code]]&gt;"300000", "Capital", "Recurrent")</f>
        <v>Recurrent</v>
      </c>
    </row>
    <row r="1136" spans="1:47" x14ac:dyDescent="0.25">
      <c r="A1136" t="s">
        <v>295</v>
      </c>
      <c r="B1136" t="s">
        <v>296</v>
      </c>
      <c r="C1136" t="s">
        <v>293</v>
      </c>
      <c r="D1136" t="s">
        <v>1206</v>
      </c>
      <c r="E1136" t="s">
        <v>31</v>
      </c>
      <c r="F1136" t="s">
        <v>1207</v>
      </c>
      <c r="G1136" t="s">
        <v>103</v>
      </c>
      <c r="H1136" t="s">
        <v>1217</v>
      </c>
      <c r="I1136" t="s">
        <v>467</v>
      </c>
      <c r="J1136" t="s">
        <v>1221</v>
      </c>
      <c r="K1136" t="s">
        <v>303</v>
      </c>
      <c r="L1136" t="s">
        <v>1218</v>
      </c>
      <c r="M1136" t="s">
        <v>1681</v>
      </c>
      <c r="N1136" t="s">
        <v>1682</v>
      </c>
      <c r="O1136" t="s">
        <v>978</v>
      </c>
      <c r="P1136" t="s">
        <v>979</v>
      </c>
      <c r="Q1136" s="11">
        <v>0</v>
      </c>
      <c r="R1136" s="11">
        <v>0</v>
      </c>
      <c r="S1136" s="11">
        <v>0</v>
      </c>
      <c r="T1136" s="11">
        <v>0</v>
      </c>
      <c r="U1136" s="11">
        <v>715000000</v>
      </c>
      <c r="V1136" s="11">
        <v>0</v>
      </c>
      <c r="W1136" s="11">
        <v>715000000</v>
      </c>
      <c r="X1136" s="11">
        <v>0</v>
      </c>
      <c r="Y1136" s="11">
        <v>0</v>
      </c>
      <c r="Z1136" s="11">
        <v>0</v>
      </c>
      <c r="AA1136" s="11">
        <v>0</v>
      </c>
      <c r="AB1136" s="11">
        <v>0</v>
      </c>
      <c r="AC1136" s="11">
        <v>178750000</v>
      </c>
      <c r="AD1136" s="11">
        <v>0</v>
      </c>
      <c r="AE1136" s="11">
        <v>0</v>
      </c>
      <c r="AF1136" s="11">
        <v>0</v>
      </c>
      <c r="AG1136" s="11">
        <v>536250000</v>
      </c>
      <c r="AH1136" s="11">
        <v>0</v>
      </c>
      <c r="AI1136" s="11">
        <v>0</v>
      </c>
      <c r="AJ1136" s="11">
        <v>0</v>
      </c>
      <c r="AK1136" s="11">
        <v>0</v>
      </c>
      <c r="AL1136" s="11">
        <v>715000000</v>
      </c>
      <c r="AM1136" s="11">
        <v>0</v>
      </c>
      <c r="AN1136" s="11">
        <v>0</v>
      </c>
      <c r="AO11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715000000</v>
      </c>
      <c r="AP11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715000000</v>
      </c>
      <c r="AR11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6" s="11">
        <f>Table_PBS_SQL_DB2_PBSSQL_PBS_NDP_Tina_CG_QtrlyPerformance_Final[[#This Row],[GOU REL]]+Table_PBS_SQL_DB2_PBSSQL_PBS_NDP_Tina_CG_QtrlyPerformance_Final[[#This Row],[EXT REL]]</f>
        <v>715000000</v>
      </c>
      <c r="AT1136" s="11">
        <f>Table_PBS_SQL_DB2_PBSSQL_PBS_NDP_Tina_CG_QtrlyPerformance_Final[[#This Row],[GOU EXP]]+Table_PBS_SQL_DB2_PBSSQL_PBS_NDP_Tina_CG_QtrlyPerformance_Final[[#This Row],[EXT EXP]]</f>
        <v>715000000</v>
      </c>
      <c r="AU1136" s="11" t="str">
        <f>IF(Table_PBS_SQL_DB2_PBSSQL_PBS_NDP_Tina_CG_QtrlyPerformance_Final[[#This Row],[Item_Code]]&gt;"300000", "Capital", "Recurrent")</f>
        <v>Recurrent</v>
      </c>
    </row>
    <row r="1137" spans="1:47" x14ac:dyDescent="0.25">
      <c r="A1137" t="s">
        <v>295</v>
      </c>
      <c r="B1137" t="s">
        <v>296</v>
      </c>
      <c r="C1137" t="s">
        <v>293</v>
      </c>
      <c r="D1137" t="s">
        <v>1206</v>
      </c>
      <c r="E1137" t="s">
        <v>31</v>
      </c>
      <c r="F1137" t="s">
        <v>1207</v>
      </c>
      <c r="G1137" t="s">
        <v>103</v>
      </c>
      <c r="H1137" t="s">
        <v>1217</v>
      </c>
      <c r="I1137" t="s">
        <v>467</v>
      </c>
      <c r="J1137" t="s">
        <v>1221</v>
      </c>
      <c r="K1137" t="s">
        <v>303</v>
      </c>
      <c r="L1137" t="s">
        <v>1218</v>
      </c>
      <c r="M1137" t="s">
        <v>1212</v>
      </c>
      <c r="N1137" t="s">
        <v>1213</v>
      </c>
      <c r="O1137" t="s">
        <v>1028</v>
      </c>
      <c r="P1137" t="s">
        <v>1029</v>
      </c>
      <c r="Q1137" s="11">
        <v>0</v>
      </c>
      <c r="R1137" s="11">
        <v>0</v>
      </c>
      <c r="S1137" s="11">
        <v>0</v>
      </c>
      <c r="T1137" s="11">
        <v>0</v>
      </c>
      <c r="U1137" s="11">
        <v>664000000.00000036</v>
      </c>
      <c r="V1137" s="11">
        <v>0</v>
      </c>
      <c r="W1137" s="11">
        <v>664000000.00000036</v>
      </c>
      <c r="X1137" s="11">
        <v>0</v>
      </c>
      <c r="Y1137" s="11">
        <v>0</v>
      </c>
      <c r="Z1137" s="11">
        <v>0</v>
      </c>
      <c r="AA1137" s="11">
        <v>0</v>
      </c>
      <c r="AB1137" s="11">
        <v>0</v>
      </c>
      <c r="AC1137" s="11">
        <v>166000000</v>
      </c>
      <c r="AD1137" s="11">
        <v>162814424</v>
      </c>
      <c r="AE1137" s="11">
        <v>0</v>
      </c>
      <c r="AF1137" s="11">
        <v>0</v>
      </c>
      <c r="AG1137" s="11">
        <v>0</v>
      </c>
      <c r="AH1137" s="11">
        <v>0</v>
      </c>
      <c r="AI1137" s="11">
        <v>0</v>
      </c>
      <c r="AJ1137" s="11">
        <v>0</v>
      </c>
      <c r="AK1137" s="11">
        <v>498000000</v>
      </c>
      <c r="AL1137" s="11">
        <v>501185576</v>
      </c>
      <c r="AM1137" s="11">
        <v>0</v>
      </c>
      <c r="AN1137" s="11">
        <v>0</v>
      </c>
      <c r="AO11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664000000</v>
      </c>
      <c r="AP11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664000000</v>
      </c>
      <c r="AR11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7" s="11">
        <f>Table_PBS_SQL_DB2_PBSSQL_PBS_NDP_Tina_CG_QtrlyPerformance_Final[[#This Row],[GOU REL]]+Table_PBS_SQL_DB2_PBSSQL_PBS_NDP_Tina_CG_QtrlyPerformance_Final[[#This Row],[EXT REL]]</f>
        <v>664000000</v>
      </c>
      <c r="AT1137" s="11">
        <f>Table_PBS_SQL_DB2_PBSSQL_PBS_NDP_Tina_CG_QtrlyPerformance_Final[[#This Row],[GOU EXP]]+Table_PBS_SQL_DB2_PBSSQL_PBS_NDP_Tina_CG_QtrlyPerformance_Final[[#This Row],[EXT EXP]]</f>
        <v>664000000</v>
      </c>
      <c r="AU1137" s="11" t="str">
        <f>IF(Table_PBS_SQL_DB2_PBSSQL_PBS_NDP_Tina_CG_QtrlyPerformance_Final[[#This Row],[Item_Code]]&gt;"300000", "Capital", "Recurrent")</f>
        <v>Recurrent</v>
      </c>
    </row>
    <row r="1138" spans="1:47" x14ac:dyDescent="0.25">
      <c r="A1138" t="s">
        <v>295</v>
      </c>
      <c r="B1138" t="s">
        <v>296</v>
      </c>
      <c r="C1138" t="s">
        <v>293</v>
      </c>
      <c r="D1138" t="s">
        <v>1206</v>
      </c>
      <c r="E1138" t="s">
        <v>31</v>
      </c>
      <c r="F1138" t="s">
        <v>1207</v>
      </c>
      <c r="G1138" t="s">
        <v>103</v>
      </c>
      <c r="H1138" t="s">
        <v>1217</v>
      </c>
      <c r="I1138" t="s">
        <v>467</v>
      </c>
      <c r="J1138" t="s">
        <v>1221</v>
      </c>
      <c r="K1138" t="s">
        <v>303</v>
      </c>
      <c r="L1138" t="s">
        <v>1218</v>
      </c>
      <c r="M1138" t="s">
        <v>1212</v>
      </c>
      <c r="N1138" t="s">
        <v>1213</v>
      </c>
      <c r="O1138" t="s">
        <v>1295</v>
      </c>
      <c r="P1138" t="s">
        <v>1296</v>
      </c>
      <c r="Q1138" s="11">
        <v>0</v>
      </c>
      <c r="R1138" s="11">
        <v>0</v>
      </c>
      <c r="S1138" s="11">
        <v>0</v>
      </c>
      <c r="T1138" s="11">
        <v>0</v>
      </c>
      <c r="U1138" s="11">
        <v>2000000</v>
      </c>
      <c r="V1138" s="11">
        <v>0</v>
      </c>
      <c r="W1138" s="11">
        <v>2000000</v>
      </c>
      <c r="X1138" s="11">
        <v>0</v>
      </c>
      <c r="Y1138" s="11">
        <v>0</v>
      </c>
      <c r="Z1138" s="11">
        <v>0</v>
      </c>
      <c r="AA1138" s="11">
        <v>0</v>
      </c>
      <c r="AB1138" s="11">
        <v>0</v>
      </c>
      <c r="AC1138" s="11">
        <v>500000</v>
      </c>
      <c r="AD1138" s="11">
        <v>500000</v>
      </c>
      <c r="AE1138" s="11">
        <v>0</v>
      </c>
      <c r="AF1138" s="11">
        <v>0</v>
      </c>
      <c r="AG1138" s="11">
        <v>500000</v>
      </c>
      <c r="AH1138" s="11">
        <v>0</v>
      </c>
      <c r="AI1138" s="11">
        <v>0</v>
      </c>
      <c r="AJ1138" s="11">
        <v>0</v>
      </c>
      <c r="AK1138" s="11">
        <v>0</v>
      </c>
      <c r="AL1138" s="11">
        <v>500000</v>
      </c>
      <c r="AM1138" s="11">
        <v>0</v>
      </c>
      <c r="AN1138" s="11">
        <v>0</v>
      </c>
      <c r="AO11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v>
      </c>
      <c r="AP11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v>
      </c>
      <c r="AR11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38" s="11">
        <f>Table_PBS_SQL_DB2_PBSSQL_PBS_NDP_Tina_CG_QtrlyPerformance_Final[[#This Row],[GOU REL]]+Table_PBS_SQL_DB2_PBSSQL_PBS_NDP_Tina_CG_QtrlyPerformance_Final[[#This Row],[EXT REL]]</f>
        <v>1000000</v>
      </c>
      <c r="AT1138" s="11">
        <f>Table_PBS_SQL_DB2_PBSSQL_PBS_NDP_Tina_CG_QtrlyPerformance_Final[[#This Row],[GOU EXP]]+Table_PBS_SQL_DB2_PBSSQL_PBS_NDP_Tina_CG_QtrlyPerformance_Final[[#This Row],[EXT EXP]]</f>
        <v>1000000</v>
      </c>
      <c r="AU1138" s="11" t="str">
        <f>IF(Table_PBS_SQL_DB2_PBSSQL_PBS_NDP_Tina_CG_QtrlyPerformance_Final[[#This Row],[Item_Code]]&gt;"300000", "Capital", "Recurrent")</f>
        <v>Recurrent</v>
      </c>
    </row>
    <row r="1139" spans="1:47" x14ac:dyDescent="0.25">
      <c r="A1139" t="s">
        <v>295</v>
      </c>
      <c r="B1139" t="s">
        <v>296</v>
      </c>
      <c r="C1139" t="s">
        <v>293</v>
      </c>
      <c r="D1139" t="s">
        <v>1206</v>
      </c>
      <c r="E1139" t="s">
        <v>31</v>
      </c>
      <c r="F1139" t="s">
        <v>1207</v>
      </c>
      <c r="G1139" t="s">
        <v>177</v>
      </c>
      <c r="H1139" t="s">
        <v>1222</v>
      </c>
      <c r="I1139" t="s">
        <v>896</v>
      </c>
      <c r="J1139" t="s">
        <v>897</v>
      </c>
      <c r="K1139" t="s">
        <v>1223</v>
      </c>
      <c r="L1139" t="s">
        <v>1224</v>
      </c>
      <c r="M1139" t="s">
        <v>1212</v>
      </c>
      <c r="N1139" t="s">
        <v>1213</v>
      </c>
      <c r="O1139" t="s">
        <v>906</v>
      </c>
      <c r="P1139" t="s">
        <v>907</v>
      </c>
      <c r="Q1139" s="11">
        <v>0</v>
      </c>
      <c r="R1139" s="11">
        <v>0</v>
      </c>
      <c r="S1139" s="11">
        <v>0</v>
      </c>
      <c r="T1139" s="11">
        <v>0</v>
      </c>
      <c r="U1139" s="11">
        <v>0</v>
      </c>
      <c r="V1139" s="11">
        <v>0</v>
      </c>
      <c r="W1139" s="11">
        <v>0</v>
      </c>
      <c r="X1139" s="11">
        <v>0</v>
      </c>
      <c r="Y1139" s="11">
        <v>0</v>
      </c>
      <c r="Z1139" s="11">
        <v>0</v>
      </c>
      <c r="AA1139" s="11">
        <v>33978164</v>
      </c>
      <c r="AB1139" s="11">
        <v>33978164</v>
      </c>
      <c r="AC1139" s="11">
        <v>0</v>
      </c>
      <c r="AD1139" s="11">
        <v>0</v>
      </c>
      <c r="AE1139" s="11">
        <v>190741141.47274679</v>
      </c>
      <c r="AF1139" s="11">
        <v>286119156</v>
      </c>
      <c r="AG1139" s="11">
        <v>0</v>
      </c>
      <c r="AH1139" s="11">
        <v>0</v>
      </c>
      <c r="AI1139" s="11">
        <v>27959733</v>
      </c>
      <c r="AJ1139" s="11">
        <v>27959733</v>
      </c>
      <c r="AK1139" s="11">
        <v>0</v>
      </c>
      <c r="AL1139" s="11">
        <v>0</v>
      </c>
      <c r="AM1139" s="11">
        <v>0</v>
      </c>
      <c r="AN1139" s="11">
        <v>0</v>
      </c>
      <c r="AO11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252679038.47274679</v>
      </c>
      <c r="AQ11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348057053</v>
      </c>
      <c r="AS1139" s="11">
        <f>Table_PBS_SQL_DB2_PBSSQL_PBS_NDP_Tina_CG_QtrlyPerformance_Final[[#This Row],[GOU REL]]+Table_PBS_SQL_DB2_PBSSQL_PBS_NDP_Tina_CG_QtrlyPerformance_Final[[#This Row],[EXT REL]]</f>
        <v>252679038.47274679</v>
      </c>
      <c r="AT1139" s="11">
        <f>Table_PBS_SQL_DB2_PBSSQL_PBS_NDP_Tina_CG_QtrlyPerformance_Final[[#This Row],[GOU EXP]]+Table_PBS_SQL_DB2_PBSSQL_PBS_NDP_Tina_CG_QtrlyPerformance_Final[[#This Row],[EXT EXP]]</f>
        <v>348057053</v>
      </c>
      <c r="AU1139" s="11" t="str">
        <f>IF(Table_PBS_SQL_DB2_PBSSQL_PBS_NDP_Tina_CG_QtrlyPerformance_Final[[#This Row],[Item_Code]]&gt;"300000", "Capital", "Recurrent")</f>
        <v>Recurrent</v>
      </c>
    </row>
    <row r="1140" spans="1:47" x14ac:dyDescent="0.25">
      <c r="A1140" t="s">
        <v>295</v>
      </c>
      <c r="B1140" t="s">
        <v>296</v>
      </c>
      <c r="C1140" t="s">
        <v>293</v>
      </c>
      <c r="D1140" t="s">
        <v>1206</v>
      </c>
      <c r="E1140" t="s">
        <v>31</v>
      </c>
      <c r="F1140" t="s">
        <v>1207</v>
      </c>
      <c r="G1140" t="s">
        <v>177</v>
      </c>
      <c r="H1140" t="s">
        <v>1222</v>
      </c>
      <c r="I1140" t="s">
        <v>896</v>
      </c>
      <c r="J1140" t="s">
        <v>897</v>
      </c>
      <c r="K1140" t="s">
        <v>1223</v>
      </c>
      <c r="L1140" t="s">
        <v>1224</v>
      </c>
      <c r="M1140" t="s">
        <v>1212</v>
      </c>
      <c r="N1140" t="s">
        <v>1213</v>
      </c>
      <c r="O1140" t="s">
        <v>1005</v>
      </c>
      <c r="P1140" t="s">
        <v>1006</v>
      </c>
      <c r="Q1140" s="11">
        <v>0</v>
      </c>
      <c r="R1140" s="11">
        <v>0</v>
      </c>
      <c r="S1140" s="11">
        <v>0</v>
      </c>
      <c r="T1140" s="11">
        <v>0</v>
      </c>
      <c r="U1140" s="11">
        <v>0</v>
      </c>
      <c r="V1140" s="11">
        <v>0</v>
      </c>
      <c r="W1140" s="11">
        <v>0</v>
      </c>
      <c r="X1140" s="11">
        <v>0</v>
      </c>
      <c r="Y1140" s="11">
        <v>0</v>
      </c>
      <c r="Z1140" s="11">
        <v>0</v>
      </c>
      <c r="AA1140" s="11">
        <v>275456866</v>
      </c>
      <c r="AB1140" s="11">
        <v>275456866</v>
      </c>
      <c r="AC1140" s="11">
        <v>0</v>
      </c>
      <c r="AD1140" s="11">
        <v>0</v>
      </c>
      <c r="AE1140" s="11">
        <v>87721275.575203106</v>
      </c>
      <c r="AF1140" s="11">
        <v>572830163</v>
      </c>
      <c r="AG1140" s="11">
        <v>0</v>
      </c>
      <c r="AH1140" s="11">
        <v>0</v>
      </c>
      <c r="AI1140" s="11">
        <v>12858597</v>
      </c>
      <c r="AJ1140" s="11">
        <v>12858597</v>
      </c>
      <c r="AK1140" s="11">
        <v>0</v>
      </c>
      <c r="AL1140" s="11">
        <v>0</v>
      </c>
      <c r="AM1140" s="11">
        <v>0</v>
      </c>
      <c r="AN1140" s="11">
        <v>0</v>
      </c>
      <c r="AO11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376036738.57520312</v>
      </c>
      <c r="AQ11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861145626</v>
      </c>
      <c r="AS1140" s="11">
        <f>Table_PBS_SQL_DB2_PBSSQL_PBS_NDP_Tina_CG_QtrlyPerformance_Final[[#This Row],[GOU REL]]+Table_PBS_SQL_DB2_PBSSQL_PBS_NDP_Tina_CG_QtrlyPerformance_Final[[#This Row],[EXT REL]]</f>
        <v>376036738.57520312</v>
      </c>
      <c r="AT1140" s="11">
        <f>Table_PBS_SQL_DB2_PBSSQL_PBS_NDP_Tina_CG_QtrlyPerformance_Final[[#This Row],[GOU EXP]]+Table_PBS_SQL_DB2_PBSSQL_PBS_NDP_Tina_CG_QtrlyPerformance_Final[[#This Row],[EXT EXP]]</f>
        <v>861145626</v>
      </c>
      <c r="AU1140" s="11" t="str">
        <f>IF(Table_PBS_SQL_DB2_PBSSQL_PBS_NDP_Tina_CG_QtrlyPerformance_Final[[#This Row],[Item_Code]]&gt;"300000", "Capital", "Recurrent")</f>
        <v>Recurrent</v>
      </c>
    </row>
    <row r="1141" spans="1:47" x14ac:dyDescent="0.25">
      <c r="A1141" t="s">
        <v>295</v>
      </c>
      <c r="B1141" t="s">
        <v>296</v>
      </c>
      <c r="C1141" t="s">
        <v>293</v>
      </c>
      <c r="D1141" t="s">
        <v>1206</v>
      </c>
      <c r="E1141" t="s">
        <v>31</v>
      </c>
      <c r="F1141" t="s">
        <v>1207</v>
      </c>
      <c r="G1141" t="s">
        <v>177</v>
      </c>
      <c r="H1141" t="s">
        <v>1222</v>
      </c>
      <c r="I1141" t="s">
        <v>896</v>
      </c>
      <c r="J1141" t="s">
        <v>897</v>
      </c>
      <c r="K1141" t="s">
        <v>299</v>
      </c>
      <c r="L1141" t="s">
        <v>1225</v>
      </c>
      <c r="M1141" t="s">
        <v>1212</v>
      </c>
      <c r="N1141" t="s">
        <v>1213</v>
      </c>
      <c r="O1141" t="s">
        <v>967</v>
      </c>
      <c r="P1141" t="s">
        <v>968</v>
      </c>
      <c r="Q1141" s="11">
        <v>0</v>
      </c>
      <c r="R1141" s="11">
        <v>0</v>
      </c>
      <c r="S1141" s="11">
        <v>0</v>
      </c>
      <c r="T1141" s="11">
        <v>0</v>
      </c>
      <c r="U1141" s="11">
        <v>0</v>
      </c>
      <c r="V1141" s="11">
        <v>0</v>
      </c>
      <c r="W1141" s="11">
        <v>0</v>
      </c>
      <c r="X1141" s="11">
        <v>0</v>
      </c>
      <c r="Y1141" s="11">
        <v>0</v>
      </c>
      <c r="Z1141" s="11">
        <v>0</v>
      </c>
      <c r="AA1141" s="11">
        <v>0</v>
      </c>
      <c r="AB1141" s="11">
        <v>0</v>
      </c>
      <c r="AC1141" s="11">
        <v>0</v>
      </c>
      <c r="AD1141" s="11">
        <v>0</v>
      </c>
      <c r="AE1141" s="11">
        <v>2631639</v>
      </c>
      <c r="AF1141" s="11">
        <v>0</v>
      </c>
      <c r="AG1141" s="11">
        <v>0</v>
      </c>
      <c r="AH1141" s="11">
        <v>0</v>
      </c>
      <c r="AI1141" s="11">
        <v>385758</v>
      </c>
      <c r="AJ1141" s="11">
        <v>0</v>
      </c>
      <c r="AK1141" s="11">
        <v>0</v>
      </c>
      <c r="AL1141" s="11">
        <v>0</v>
      </c>
      <c r="AM1141" s="11">
        <v>368362</v>
      </c>
      <c r="AN1141" s="11">
        <v>0</v>
      </c>
      <c r="AO11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3385759</v>
      </c>
      <c r="AQ11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1" s="11">
        <f>Table_PBS_SQL_DB2_PBSSQL_PBS_NDP_Tina_CG_QtrlyPerformance_Final[[#This Row],[GOU REL]]+Table_PBS_SQL_DB2_PBSSQL_PBS_NDP_Tina_CG_QtrlyPerformance_Final[[#This Row],[EXT REL]]</f>
        <v>3385759</v>
      </c>
      <c r="AT1141" s="11">
        <f>Table_PBS_SQL_DB2_PBSSQL_PBS_NDP_Tina_CG_QtrlyPerformance_Final[[#This Row],[GOU EXP]]+Table_PBS_SQL_DB2_PBSSQL_PBS_NDP_Tina_CG_QtrlyPerformance_Final[[#This Row],[EXT EXP]]</f>
        <v>0</v>
      </c>
      <c r="AU1141" s="11" t="str">
        <f>IF(Table_PBS_SQL_DB2_PBSSQL_PBS_NDP_Tina_CG_QtrlyPerformance_Final[[#This Row],[Item_Code]]&gt;"300000", "Capital", "Recurrent")</f>
        <v>Recurrent</v>
      </c>
    </row>
    <row r="1142" spans="1:47" x14ac:dyDescent="0.25">
      <c r="A1142" t="s">
        <v>295</v>
      </c>
      <c r="B1142" t="s">
        <v>296</v>
      </c>
      <c r="C1142" t="s">
        <v>293</v>
      </c>
      <c r="D1142" t="s">
        <v>1206</v>
      </c>
      <c r="E1142" t="s">
        <v>31</v>
      </c>
      <c r="F1142" t="s">
        <v>1207</v>
      </c>
      <c r="G1142" t="s">
        <v>177</v>
      </c>
      <c r="H1142" t="s">
        <v>1222</v>
      </c>
      <c r="I1142" t="s">
        <v>493</v>
      </c>
      <c r="J1142" t="s">
        <v>1226</v>
      </c>
      <c r="K1142" t="s">
        <v>299</v>
      </c>
      <c r="L1142" t="s">
        <v>1225</v>
      </c>
      <c r="M1142" t="s">
        <v>1212</v>
      </c>
      <c r="N1142" t="s">
        <v>1213</v>
      </c>
      <c r="O1142" t="s">
        <v>1120</v>
      </c>
      <c r="P1142" t="s">
        <v>1121</v>
      </c>
      <c r="Q1142" s="11">
        <v>0</v>
      </c>
      <c r="R1142" s="11">
        <v>0</v>
      </c>
      <c r="S1142" s="11">
        <v>0</v>
      </c>
      <c r="T1142" s="11">
        <v>0</v>
      </c>
      <c r="U1142" s="11">
        <v>40000000</v>
      </c>
      <c r="V1142" s="11">
        <v>0</v>
      </c>
      <c r="W1142" s="11">
        <v>40000000</v>
      </c>
      <c r="X1142" s="11">
        <v>0</v>
      </c>
      <c r="Y1142" s="11">
        <v>0</v>
      </c>
      <c r="Z1142" s="11">
        <v>0</v>
      </c>
      <c r="AA1142" s="11">
        <v>0</v>
      </c>
      <c r="AB1142" s="11">
        <v>0</v>
      </c>
      <c r="AC1142" s="11">
        <v>10000000</v>
      </c>
      <c r="AD1142" s="11">
        <v>0</v>
      </c>
      <c r="AE1142" s="11">
        <v>0</v>
      </c>
      <c r="AF1142" s="11">
        <v>0</v>
      </c>
      <c r="AG1142" s="11">
        <v>10000000</v>
      </c>
      <c r="AH1142" s="11">
        <v>9440000</v>
      </c>
      <c r="AI1142" s="11">
        <v>0</v>
      </c>
      <c r="AJ1142" s="11">
        <v>0</v>
      </c>
      <c r="AK1142" s="11">
        <v>0</v>
      </c>
      <c r="AL1142" s="11">
        <v>10560000</v>
      </c>
      <c r="AM1142" s="11">
        <v>0</v>
      </c>
      <c r="AN1142" s="11">
        <v>0</v>
      </c>
      <c r="AO11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1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1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2" s="11">
        <f>Table_PBS_SQL_DB2_PBSSQL_PBS_NDP_Tina_CG_QtrlyPerformance_Final[[#This Row],[GOU REL]]+Table_PBS_SQL_DB2_PBSSQL_PBS_NDP_Tina_CG_QtrlyPerformance_Final[[#This Row],[EXT REL]]</f>
        <v>20000000</v>
      </c>
      <c r="AT1142" s="11">
        <f>Table_PBS_SQL_DB2_PBSSQL_PBS_NDP_Tina_CG_QtrlyPerformance_Final[[#This Row],[GOU EXP]]+Table_PBS_SQL_DB2_PBSSQL_PBS_NDP_Tina_CG_QtrlyPerformance_Final[[#This Row],[EXT EXP]]</f>
        <v>20000000</v>
      </c>
      <c r="AU1142" s="11" t="str">
        <f>IF(Table_PBS_SQL_DB2_PBSSQL_PBS_NDP_Tina_CG_QtrlyPerformance_Final[[#This Row],[Item_Code]]&gt;"300000", "Capital", "Recurrent")</f>
        <v>Recurrent</v>
      </c>
    </row>
    <row r="1143" spans="1:47" x14ac:dyDescent="0.25">
      <c r="A1143" t="s">
        <v>295</v>
      </c>
      <c r="B1143" t="s">
        <v>296</v>
      </c>
      <c r="C1143" t="s">
        <v>293</v>
      </c>
      <c r="D1143" t="s">
        <v>1206</v>
      </c>
      <c r="E1143" t="s">
        <v>31</v>
      </c>
      <c r="F1143" t="s">
        <v>1207</v>
      </c>
      <c r="G1143" t="s">
        <v>177</v>
      </c>
      <c r="H1143" t="s">
        <v>1222</v>
      </c>
      <c r="I1143" t="s">
        <v>493</v>
      </c>
      <c r="J1143" t="s">
        <v>1226</v>
      </c>
      <c r="K1143" t="s">
        <v>299</v>
      </c>
      <c r="L1143" t="s">
        <v>1225</v>
      </c>
      <c r="M1143" t="s">
        <v>1212</v>
      </c>
      <c r="N1143" t="s">
        <v>1213</v>
      </c>
      <c r="O1143" t="s">
        <v>982</v>
      </c>
      <c r="P1143" t="s">
        <v>983</v>
      </c>
      <c r="Q1143" s="11">
        <v>0</v>
      </c>
      <c r="R1143" s="11">
        <v>0</v>
      </c>
      <c r="S1143" s="11">
        <v>0</v>
      </c>
      <c r="T1143" s="11">
        <v>0</v>
      </c>
      <c r="U1143" s="11">
        <v>40000000</v>
      </c>
      <c r="V1143" s="11">
        <v>0</v>
      </c>
      <c r="W1143" s="11">
        <v>40000000</v>
      </c>
      <c r="X1143" s="11">
        <v>0</v>
      </c>
      <c r="Y1143" s="11">
        <v>0</v>
      </c>
      <c r="Z1143" s="11">
        <v>0</v>
      </c>
      <c r="AA1143" s="11">
        <v>0</v>
      </c>
      <c r="AB1143" s="11">
        <v>0</v>
      </c>
      <c r="AC1143" s="11">
        <v>10000000</v>
      </c>
      <c r="AD1143" s="11">
        <v>0</v>
      </c>
      <c r="AE1143" s="11">
        <v>0</v>
      </c>
      <c r="AF1143" s="11">
        <v>0</v>
      </c>
      <c r="AG1143" s="11">
        <v>10000000</v>
      </c>
      <c r="AH1143" s="11">
        <v>0</v>
      </c>
      <c r="AI1143" s="11">
        <v>0</v>
      </c>
      <c r="AJ1143" s="11">
        <v>0</v>
      </c>
      <c r="AK1143" s="11">
        <v>0</v>
      </c>
      <c r="AL1143" s="11">
        <v>20000000</v>
      </c>
      <c r="AM1143" s="11">
        <v>0</v>
      </c>
      <c r="AN1143" s="11">
        <v>0</v>
      </c>
      <c r="AO11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1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1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3" s="11">
        <f>Table_PBS_SQL_DB2_PBSSQL_PBS_NDP_Tina_CG_QtrlyPerformance_Final[[#This Row],[GOU REL]]+Table_PBS_SQL_DB2_PBSSQL_PBS_NDP_Tina_CG_QtrlyPerformance_Final[[#This Row],[EXT REL]]</f>
        <v>20000000</v>
      </c>
      <c r="AT1143" s="11">
        <f>Table_PBS_SQL_DB2_PBSSQL_PBS_NDP_Tina_CG_QtrlyPerformance_Final[[#This Row],[GOU EXP]]+Table_PBS_SQL_DB2_PBSSQL_PBS_NDP_Tina_CG_QtrlyPerformance_Final[[#This Row],[EXT EXP]]</f>
        <v>20000000</v>
      </c>
      <c r="AU1143" s="11" t="str">
        <f>IF(Table_PBS_SQL_DB2_PBSSQL_PBS_NDP_Tina_CG_QtrlyPerformance_Final[[#This Row],[Item_Code]]&gt;"300000", "Capital", "Recurrent")</f>
        <v>Capital</v>
      </c>
    </row>
    <row r="1144" spans="1:47" x14ac:dyDescent="0.25">
      <c r="A1144" t="s">
        <v>295</v>
      </c>
      <c r="B1144" t="s">
        <v>296</v>
      </c>
      <c r="C1144" t="s">
        <v>293</v>
      </c>
      <c r="D1144" t="s">
        <v>1206</v>
      </c>
      <c r="E1144" t="s">
        <v>31</v>
      </c>
      <c r="F1144" t="s">
        <v>1207</v>
      </c>
      <c r="G1144" t="s">
        <v>177</v>
      </c>
      <c r="H1144" t="s">
        <v>1222</v>
      </c>
      <c r="I1144" t="s">
        <v>467</v>
      </c>
      <c r="J1144" t="s">
        <v>1227</v>
      </c>
      <c r="K1144" t="s">
        <v>1223</v>
      </c>
      <c r="L1144" t="s">
        <v>1224</v>
      </c>
      <c r="M1144" t="s">
        <v>1212</v>
      </c>
      <c r="N1144" t="s">
        <v>1213</v>
      </c>
      <c r="O1144" t="s">
        <v>1062</v>
      </c>
      <c r="P1144" t="s">
        <v>1063</v>
      </c>
      <c r="Q1144" s="11">
        <v>0</v>
      </c>
      <c r="R1144" s="11">
        <v>0</v>
      </c>
      <c r="S1144" s="11">
        <v>0</v>
      </c>
      <c r="T1144" s="11">
        <v>0</v>
      </c>
      <c r="U1144" s="11">
        <v>2713739300</v>
      </c>
      <c r="V1144" s="11">
        <v>0</v>
      </c>
      <c r="W1144" s="11">
        <v>71986800</v>
      </c>
      <c r="X1144" s="11">
        <v>2641752500</v>
      </c>
      <c r="Y1144" s="11">
        <v>0</v>
      </c>
      <c r="Z1144" s="11">
        <v>0</v>
      </c>
      <c r="AA1144" s="11">
        <v>0</v>
      </c>
      <c r="AB1144" s="11">
        <v>0</v>
      </c>
      <c r="AC1144" s="11">
        <v>0</v>
      </c>
      <c r="AD1144" s="11">
        <v>0</v>
      </c>
      <c r="AE1144" s="11">
        <v>0</v>
      </c>
      <c r="AF1144" s="11">
        <v>0</v>
      </c>
      <c r="AG1144" s="11">
        <v>0</v>
      </c>
      <c r="AH1144" s="11">
        <v>0</v>
      </c>
      <c r="AI1144" s="11">
        <v>0</v>
      </c>
      <c r="AJ1144" s="11">
        <v>0</v>
      </c>
      <c r="AK1144" s="11">
        <v>0</v>
      </c>
      <c r="AL1144" s="11">
        <v>0</v>
      </c>
      <c r="AM1144" s="11">
        <v>0</v>
      </c>
      <c r="AN1144" s="11">
        <v>0</v>
      </c>
      <c r="AO11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4" s="11">
        <f>Table_PBS_SQL_DB2_PBSSQL_PBS_NDP_Tina_CG_QtrlyPerformance_Final[[#This Row],[GOU REL]]+Table_PBS_SQL_DB2_PBSSQL_PBS_NDP_Tina_CG_QtrlyPerformance_Final[[#This Row],[EXT REL]]</f>
        <v>0</v>
      </c>
      <c r="AT1144" s="11">
        <f>Table_PBS_SQL_DB2_PBSSQL_PBS_NDP_Tina_CG_QtrlyPerformance_Final[[#This Row],[GOU EXP]]+Table_PBS_SQL_DB2_PBSSQL_PBS_NDP_Tina_CG_QtrlyPerformance_Final[[#This Row],[EXT EXP]]</f>
        <v>0</v>
      </c>
      <c r="AU1144" s="11" t="str">
        <f>IF(Table_PBS_SQL_DB2_PBSSQL_PBS_NDP_Tina_CG_QtrlyPerformance_Final[[#This Row],[Item_Code]]&gt;"300000", "Capital", "Recurrent")</f>
        <v>Recurrent</v>
      </c>
    </row>
    <row r="1145" spans="1:47" x14ac:dyDescent="0.25">
      <c r="A1145" t="s">
        <v>295</v>
      </c>
      <c r="B1145" t="s">
        <v>296</v>
      </c>
      <c r="C1145" t="s">
        <v>293</v>
      </c>
      <c r="D1145" t="s">
        <v>1206</v>
      </c>
      <c r="E1145" t="s">
        <v>31</v>
      </c>
      <c r="F1145" t="s">
        <v>1207</v>
      </c>
      <c r="G1145" t="s">
        <v>177</v>
      </c>
      <c r="H1145" t="s">
        <v>1222</v>
      </c>
      <c r="I1145" t="s">
        <v>467</v>
      </c>
      <c r="J1145" t="s">
        <v>1227</v>
      </c>
      <c r="K1145" t="s">
        <v>1223</v>
      </c>
      <c r="L1145" t="s">
        <v>1224</v>
      </c>
      <c r="M1145" t="s">
        <v>1212</v>
      </c>
      <c r="N1145" t="s">
        <v>1213</v>
      </c>
      <c r="O1145" t="s">
        <v>1011</v>
      </c>
      <c r="P1145" t="s">
        <v>1012</v>
      </c>
      <c r="Q1145" s="11">
        <v>0</v>
      </c>
      <c r="R1145" s="11">
        <v>0</v>
      </c>
      <c r="S1145" s="11">
        <v>0</v>
      </c>
      <c r="T1145" s="11">
        <v>0</v>
      </c>
      <c r="U1145" s="11">
        <v>40000000</v>
      </c>
      <c r="V1145" s="11">
        <v>0</v>
      </c>
      <c r="W1145" s="11">
        <v>0</v>
      </c>
      <c r="X1145" s="11">
        <v>40000000</v>
      </c>
      <c r="Y1145" s="11">
        <v>0</v>
      </c>
      <c r="Z1145" s="11">
        <v>0</v>
      </c>
      <c r="AA1145" s="11">
        <v>0</v>
      </c>
      <c r="AB1145" s="11">
        <v>0</v>
      </c>
      <c r="AC1145" s="11">
        <v>0</v>
      </c>
      <c r="AD1145" s="11">
        <v>0</v>
      </c>
      <c r="AE1145" s="11">
        <v>0</v>
      </c>
      <c r="AF1145" s="11">
        <v>0</v>
      </c>
      <c r="AG1145" s="11">
        <v>0</v>
      </c>
      <c r="AH1145" s="11">
        <v>0</v>
      </c>
      <c r="AI1145" s="11">
        <v>0</v>
      </c>
      <c r="AJ1145" s="11">
        <v>0</v>
      </c>
      <c r="AK1145" s="11">
        <v>0</v>
      </c>
      <c r="AL1145" s="11">
        <v>0</v>
      </c>
      <c r="AM1145" s="11">
        <v>0</v>
      </c>
      <c r="AN1145" s="11">
        <v>0</v>
      </c>
      <c r="AO11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5" s="11">
        <f>Table_PBS_SQL_DB2_PBSSQL_PBS_NDP_Tina_CG_QtrlyPerformance_Final[[#This Row],[GOU REL]]+Table_PBS_SQL_DB2_PBSSQL_PBS_NDP_Tina_CG_QtrlyPerformance_Final[[#This Row],[EXT REL]]</f>
        <v>0</v>
      </c>
      <c r="AT1145" s="11">
        <f>Table_PBS_SQL_DB2_PBSSQL_PBS_NDP_Tina_CG_QtrlyPerformance_Final[[#This Row],[GOU EXP]]+Table_PBS_SQL_DB2_PBSSQL_PBS_NDP_Tina_CG_QtrlyPerformance_Final[[#This Row],[EXT EXP]]</f>
        <v>0</v>
      </c>
      <c r="AU1145" s="11" t="str">
        <f>IF(Table_PBS_SQL_DB2_PBSSQL_PBS_NDP_Tina_CG_QtrlyPerformance_Final[[#This Row],[Item_Code]]&gt;"300000", "Capital", "Recurrent")</f>
        <v>Recurrent</v>
      </c>
    </row>
    <row r="1146" spans="1:47" x14ac:dyDescent="0.25">
      <c r="A1146" t="s">
        <v>295</v>
      </c>
      <c r="B1146" t="s">
        <v>296</v>
      </c>
      <c r="C1146" t="s">
        <v>293</v>
      </c>
      <c r="D1146" t="s">
        <v>1206</v>
      </c>
      <c r="E1146" t="s">
        <v>31</v>
      </c>
      <c r="F1146" t="s">
        <v>1207</v>
      </c>
      <c r="G1146" t="s">
        <v>177</v>
      </c>
      <c r="H1146" t="s">
        <v>1222</v>
      </c>
      <c r="I1146" t="s">
        <v>467</v>
      </c>
      <c r="J1146" t="s">
        <v>1227</v>
      </c>
      <c r="K1146" t="s">
        <v>1223</v>
      </c>
      <c r="L1146" t="s">
        <v>1224</v>
      </c>
      <c r="M1146" t="s">
        <v>1212</v>
      </c>
      <c r="N1146" t="s">
        <v>1213</v>
      </c>
      <c r="O1146" t="s">
        <v>1093</v>
      </c>
      <c r="P1146" t="s">
        <v>1094</v>
      </c>
      <c r="Q1146" s="11">
        <v>0</v>
      </c>
      <c r="R1146" s="11">
        <v>0</v>
      </c>
      <c r="S1146" s="11">
        <v>0</v>
      </c>
      <c r="T1146" s="11">
        <v>0</v>
      </c>
      <c r="U1146" s="11">
        <v>1200068.25</v>
      </c>
      <c r="V1146" s="11">
        <v>0</v>
      </c>
      <c r="W1146" s="11">
        <v>1200068.25</v>
      </c>
      <c r="X1146" s="11">
        <v>0</v>
      </c>
      <c r="Y1146" s="11">
        <v>0</v>
      </c>
      <c r="Z1146" s="11">
        <v>0</v>
      </c>
      <c r="AA1146" s="11">
        <v>0</v>
      </c>
      <c r="AB1146" s="11">
        <v>0</v>
      </c>
      <c r="AC1146" s="11">
        <v>0</v>
      </c>
      <c r="AD1146" s="11">
        <v>0</v>
      </c>
      <c r="AE1146" s="11">
        <v>0</v>
      </c>
      <c r="AF1146" s="11">
        <v>0</v>
      </c>
      <c r="AG1146" s="11">
        <v>300017</v>
      </c>
      <c r="AH1146" s="11">
        <v>0</v>
      </c>
      <c r="AI1146" s="11">
        <v>0</v>
      </c>
      <c r="AJ1146" s="11">
        <v>0</v>
      </c>
      <c r="AK1146" s="11">
        <v>0</v>
      </c>
      <c r="AL1146" s="11">
        <v>300017</v>
      </c>
      <c r="AM1146" s="11">
        <v>0</v>
      </c>
      <c r="AN1146" s="11">
        <v>0</v>
      </c>
      <c r="AO11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300017</v>
      </c>
      <c r="AP11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300017</v>
      </c>
      <c r="AR11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6" s="11">
        <f>Table_PBS_SQL_DB2_PBSSQL_PBS_NDP_Tina_CG_QtrlyPerformance_Final[[#This Row],[GOU REL]]+Table_PBS_SQL_DB2_PBSSQL_PBS_NDP_Tina_CG_QtrlyPerformance_Final[[#This Row],[EXT REL]]</f>
        <v>300017</v>
      </c>
      <c r="AT1146" s="11">
        <f>Table_PBS_SQL_DB2_PBSSQL_PBS_NDP_Tina_CG_QtrlyPerformance_Final[[#This Row],[GOU EXP]]+Table_PBS_SQL_DB2_PBSSQL_PBS_NDP_Tina_CG_QtrlyPerformance_Final[[#This Row],[EXT EXP]]</f>
        <v>300017</v>
      </c>
      <c r="AU1146" s="11" t="str">
        <f>IF(Table_PBS_SQL_DB2_PBSSQL_PBS_NDP_Tina_CG_QtrlyPerformance_Final[[#This Row],[Item_Code]]&gt;"300000", "Capital", "Recurrent")</f>
        <v>Recurrent</v>
      </c>
    </row>
    <row r="1147" spans="1:47" x14ac:dyDescent="0.25">
      <c r="A1147" t="s">
        <v>295</v>
      </c>
      <c r="B1147" t="s">
        <v>296</v>
      </c>
      <c r="C1147" t="s">
        <v>293</v>
      </c>
      <c r="D1147" t="s">
        <v>1206</v>
      </c>
      <c r="E1147" t="s">
        <v>31</v>
      </c>
      <c r="F1147" t="s">
        <v>1207</v>
      </c>
      <c r="G1147" t="s">
        <v>177</v>
      </c>
      <c r="H1147" t="s">
        <v>1222</v>
      </c>
      <c r="I1147" t="s">
        <v>467</v>
      </c>
      <c r="J1147" t="s">
        <v>1227</v>
      </c>
      <c r="K1147" t="s">
        <v>1223</v>
      </c>
      <c r="L1147" t="s">
        <v>1224</v>
      </c>
      <c r="M1147" t="s">
        <v>1212</v>
      </c>
      <c r="N1147" t="s">
        <v>1213</v>
      </c>
      <c r="O1147" t="s">
        <v>1085</v>
      </c>
      <c r="P1147" t="s">
        <v>1086</v>
      </c>
      <c r="Q1147" s="11">
        <v>0</v>
      </c>
      <c r="R1147" s="11">
        <v>0</v>
      </c>
      <c r="S1147" s="11">
        <v>0</v>
      </c>
      <c r="T1147" s="11">
        <v>0</v>
      </c>
      <c r="U1147" s="11">
        <v>180000000</v>
      </c>
      <c r="V1147" s="11">
        <v>0</v>
      </c>
      <c r="W1147" s="11">
        <v>0</v>
      </c>
      <c r="X1147" s="11">
        <v>180000000</v>
      </c>
      <c r="Y1147" s="11">
        <v>0</v>
      </c>
      <c r="Z1147" s="11">
        <v>0</v>
      </c>
      <c r="AA1147" s="11">
        <v>0</v>
      </c>
      <c r="AB1147" s="11">
        <v>0</v>
      </c>
      <c r="AC1147" s="11">
        <v>0</v>
      </c>
      <c r="AD1147" s="11">
        <v>0</v>
      </c>
      <c r="AE1147" s="11">
        <v>0</v>
      </c>
      <c r="AF1147" s="11">
        <v>0</v>
      </c>
      <c r="AG1147" s="11">
        <v>0</v>
      </c>
      <c r="AH1147" s="11">
        <v>0</v>
      </c>
      <c r="AI1147" s="11">
        <v>0</v>
      </c>
      <c r="AJ1147" s="11">
        <v>0</v>
      </c>
      <c r="AK1147" s="11">
        <v>0</v>
      </c>
      <c r="AL1147" s="11">
        <v>0</v>
      </c>
      <c r="AM1147" s="11">
        <v>0</v>
      </c>
      <c r="AN1147" s="11">
        <v>0</v>
      </c>
      <c r="AO11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7" s="11">
        <f>Table_PBS_SQL_DB2_PBSSQL_PBS_NDP_Tina_CG_QtrlyPerformance_Final[[#This Row],[GOU REL]]+Table_PBS_SQL_DB2_PBSSQL_PBS_NDP_Tina_CG_QtrlyPerformance_Final[[#This Row],[EXT REL]]</f>
        <v>0</v>
      </c>
      <c r="AT1147" s="11">
        <f>Table_PBS_SQL_DB2_PBSSQL_PBS_NDP_Tina_CG_QtrlyPerformance_Final[[#This Row],[GOU EXP]]+Table_PBS_SQL_DB2_PBSSQL_PBS_NDP_Tina_CG_QtrlyPerformance_Final[[#This Row],[EXT EXP]]</f>
        <v>0</v>
      </c>
      <c r="AU1147" s="11" t="str">
        <f>IF(Table_PBS_SQL_DB2_PBSSQL_PBS_NDP_Tina_CG_QtrlyPerformance_Final[[#This Row],[Item_Code]]&gt;"300000", "Capital", "Recurrent")</f>
        <v>Recurrent</v>
      </c>
    </row>
    <row r="1148" spans="1:47" x14ac:dyDescent="0.25">
      <c r="A1148" t="s">
        <v>295</v>
      </c>
      <c r="B1148" t="s">
        <v>296</v>
      </c>
      <c r="C1148" t="s">
        <v>293</v>
      </c>
      <c r="D1148" t="s">
        <v>1206</v>
      </c>
      <c r="E1148" t="s">
        <v>31</v>
      </c>
      <c r="F1148" t="s">
        <v>1207</v>
      </c>
      <c r="G1148" t="s">
        <v>177</v>
      </c>
      <c r="H1148" t="s">
        <v>1222</v>
      </c>
      <c r="I1148" t="s">
        <v>467</v>
      </c>
      <c r="J1148" t="s">
        <v>1227</v>
      </c>
      <c r="K1148" t="s">
        <v>1223</v>
      </c>
      <c r="L1148" t="s">
        <v>1224</v>
      </c>
      <c r="M1148" t="s">
        <v>1212</v>
      </c>
      <c r="N1148" t="s">
        <v>1213</v>
      </c>
      <c r="O1148" t="s">
        <v>1606</v>
      </c>
      <c r="P1148" t="s">
        <v>1607</v>
      </c>
      <c r="Q1148" s="11">
        <v>0</v>
      </c>
      <c r="R1148" s="11">
        <v>0</v>
      </c>
      <c r="S1148" s="11">
        <v>0</v>
      </c>
      <c r="T1148" s="11">
        <v>0</v>
      </c>
      <c r="U1148" s="11">
        <v>50000086</v>
      </c>
      <c r="V1148" s="11">
        <v>0</v>
      </c>
      <c r="W1148" s="11">
        <v>0</v>
      </c>
      <c r="X1148" s="11">
        <v>50000086</v>
      </c>
      <c r="Y1148" s="11">
        <v>0</v>
      </c>
      <c r="Z1148" s="11">
        <v>0</v>
      </c>
      <c r="AA1148" s="11">
        <v>0</v>
      </c>
      <c r="AB1148" s="11">
        <v>0</v>
      </c>
      <c r="AC1148" s="11">
        <v>0</v>
      </c>
      <c r="AD1148" s="11">
        <v>0</v>
      </c>
      <c r="AE1148" s="11">
        <v>0</v>
      </c>
      <c r="AF1148" s="11">
        <v>0</v>
      </c>
      <c r="AG1148" s="11">
        <v>0</v>
      </c>
      <c r="AH1148" s="11">
        <v>0</v>
      </c>
      <c r="AI1148" s="11">
        <v>0</v>
      </c>
      <c r="AJ1148" s="11">
        <v>0</v>
      </c>
      <c r="AK1148" s="11">
        <v>0</v>
      </c>
      <c r="AL1148" s="11">
        <v>0</v>
      </c>
      <c r="AM1148" s="11">
        <v>0</v>
      </c>
      <c r="AN1148" s="11">
        <v>0</v>
      </c>
      <c r="AO11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8" s="11">
        <f>Table_PBS_SQL_DB2_PBSSQL_PBS_NDP_Tina_CG_QtrlyPerformance_Final[[#This Row],[GOU REL]]+Table_PBS_SQL_DB2_PBSSQL_PBS_NDP_Tina_CG_QtrlyPerformance_Final[[#This Row],[EXT REL]]</f>
        <v>0</v>
      </c>
      <c r="AT1148" s="11">
        <f>Table_PBS_SQL_DB2_PBSSQL_PBS_NDP_Tina_CG_QtrlyPerformance_Final[[#This Row],[GOU EXP]]+Table_PBS_SQL_DB2_PBSSQL_PBS_NDP_Tina_CG_QtrlyPerformance_Final[[#This Row],[EXT EXP]]</f>
        <v>0</v>
      </c>
      <c r="AU1148" s="11" t="str">
        <f>IF(Table_PBS_SQL_DB2_PBSSQL_PBS_NDP_Tina_CG_QtrlyPerformance_Final[[#This Row],[Item_Code]]&gt;"300000", "Capital", "Recurrent")</f>
        <v>Recurrent</v>
      </c>
    </row>
    <row r="1149" spans="1:47" x14ac:dyDescent="0.25">
      <c r="A1149" t="s">
        <v>295</v>
      </c>
      <c r="B1149" t="s">
        <v>296</v>
      </c>
      <c r="C1149" t="s">
        <v>293</v>
      </c>
      <c r="D1149" t="s">
        <v>1206</v>
      </c>
      <c r="E1149" t="s">
        <v>31</v>
      </c>
      <c r="F1149" t="s">
        <v>1207</v>
      </c>
      <c r="G1149" t="s">
        <v>202</v>
      </c>
      <c r="H1149" t="s">
        <v>2003</v>
      </c>
      <c r="I1149" t="s">
        <v>493</v>
      </c>
      <c r="J1149" t="s">
        <v>2004</v>
      </c>
      <c r="K1149" t="s">
        <v>297</v>
      </c>
      <c r="L1149" t="s">
        <v>2005</v>
      </c>
      <c r="M1149" t="s">
        <v>1044</v>
      </c>
      <c r="N1149" t="s">
        <v>1045</v>
      </c>
      <c r="O1149" t="s">
        <v>1626</v>
      </c>
      <c r="P1149" t="s">
        <v>1627</v>
      </c>
      <c r="Q1149" s="11">
        <v>0</v>
      </c>
      <c r="R1149" s="11">
        <v>0</v>
      </c>
      <c r="S1149" s="11">
        <v>0</v>
      </c>
      <c r="T1149" s="11">
        <v>0</v>
      </c>
      <c r="U1149" s="11">
        <v>1789818897</v>
      </c>
      <c r="V1149" s="11">
        <v>0</v>
      </c>
      <c r="W1149" s="11">
        <v>1789818897</v>
      </c>
      <c r="X1149" s="11">
        <v>0</v>
      </c>
      <c r="Y1149" s="11">
        <v>0</v>
      </c>
      <c r="Z1149" s="11">
        <v>0</v>
      </c>
      <c r="AA1149" s="11">
        <v>0</v>
      </c>
      <c r="AB1149" s="11">
        <v>0</v>
      </c>
      <c r="AC1149" s="11">
        <v>447454719</v>
      </c>
      <c r="AD1149" s="11">
        <v>0</v>
      </c>
      <c r="AE1149" s="11">
        <v>0</v>
      </c>
      <c r="AF1149" s="11">
        <v>0</v>
      </c>
      <c r="AG1149" s="11">
        <v>447454719</v>
      </c>
      <c r="AH1149" s="11">
        <v>0</v>
      </c>
      <c r="AI1149" s="11">
        <v>0</v>
      </c>
      <c r="AJ1149" s="11">
        <v>0</v>
      </c>
      <c r="AK1149" s="11">
        <v>0</v>
      </c>
      <c r="AL1149" s="11">
        <v>894909438</v>
      </c>
      <c r="AM1149" s="11">
        <v>0</v>
      </c>
      <c r="AN1149" s="11">
        <v>0</v>
      </c>
      <c r="AO11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894909438</v>
      </c>
      <c r="AP11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894909438</v>
      </c>
      <c r="AR11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49" s="11">
        <f>Table_PBS_SQL_DB2_PBSSQL_PBS_NDP_Tina_CG_QtrlyPerformance_Final[[#This Row],[GOU REL]]+Table_PBS_SQL_DB2_PBSSQL_PBS_NDP_Tina_CG_QtrlyPerformance_Final[[#This Row],[EXT REL]]</f>
        <v>894909438</v>
      </c>
      <c r="AT1149" s="11">
        <f>Table_PBS_SQL_DB2_PBSSQL_PBS_NDP_Tina_CG_QtrlyPerformance_Final[[#This Row],[GOU EXP]]+Table_PBS_SQL_DB2_PBSSQL_PBS_NDP_Tina_CG_QtrlyPerformance_Final[[#This Row],[EXT EXP]]</f>
        <v>894909438</v>
      </c>
      <c r="AU1149" s="11" t="str">
        <f>IF(Table_PBS_SQL_DB2_PBSSQL_PBS_NDP_Tina_CG_QtrlyPerformance_Final[[#This Row],[Item_Code]]&gt;"300000", "Capital", "Recurrent")</f>
        <v>Capital</v>
      </c>
    </row>
    <row r="1150" spans="1:47" x14ac:dyDescent="0.25">
      <c r="A1150" t="s">
        <v>295</v>
      </c>
      <c r="B1150" t="s">
        <v>296</v>
      </c>
      <c r="C1150" t="s">
        <v>293</v>
      </c>
      <c r="D1150" t="s">
        <v>1206</v>
      </c>
      <c r="E1150" t="s">
        <v>31</v>
      </c>
      <c r="F1150" t="s">
        <v>1207</v>
      </c>
      <c r="G1150" t="s">
        <v>202</v>
      </c>
      <c r="H1150" t="s">
        <v>2003</v>
      </c>
      <c r="I1150" t="s">
        <v>493</v>
      </c>
      <c r="J1150" t="s">
        <v>2004</v>
      </c>
      <c r="K1150" t="s">
        <v>297</v>
      </c>
      <c r="L1150" t="s">
        <v>2005</v>
      </c>
      <c r="M1150" t="s">
        <v>2006</v>
      </c>
      <c r="N1150" t="s">
        <v>2007</v>
      </c>
      <c r="O1150" t="s">
        <v>1485</v>
      </c>
      <c r="P1150" t="s">
        <v>1486</v>
      </c>
      <c r="Q1150" s="11">
        <v>0</v>
      </c>
      <c r="R1150" s="11">
        <v>0</v>
      </c>
      <c r="S1150" s="11">
        <v>0</v>
      </c>
      <c r="T1150" s="11">
        <v>0</v>
      </c>
      <c r="U1150" s="11">
        <v>350410000</v>
      </c>
      <c r="V1150" s="11">
        <v>0</v>
      </c>
      <c r="W1150" s="11">
        <v>350410000</v>
      </c>
      <c r="X1150" s="11">
        <v>0</v>
      </c>
      <c r="Y1150" s="11">
        <v>0</v>
      </c>
      <c r="Z1150" s="11">
        <v>0</v>
      </c>
      <c r="AA1150" s="11">
        <v>0</v>
      </c>
      <c r="AB1150" s="11">
        <v>0</v>
      </c>
      <c r="AC1150" s="11">
        <v>87602500</v>
      </c>
      <c r="AD1150" s="11">
        <v>0</v>
      </c>
      <c r="AE1150" s="11">
        <v>0</v>
      </c>
      <c r="AF1150" s="11">
        <v>0</v>
      </c>
      <c r="AG1150" s="11">
        <v>87602500</v>
      </c>
      <c r="AH1150" s="11">
        <v>0</v>
      </c>
      <c r="AI1150" s="11">
        <v>0</v>
      </c>
      <c r="AJ1150" s="11">
        <v>0</v>
      </c>
      <c r="AK1150" s="11">
        <v>0</v>
      </c>
      <c r="AL1150" s="11">
        <v>175205000</v>
      </c>
      <c r="AM1150" s="11">
        <v>0</v>
      </c>
      <c r="AN1150" s="11">
        <v>0</v>
      </c>
      <c r="AO11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175205000</v>
      </c>
      <c r="AP11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175205000</v>
      </c>
      <c r="AR11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50" s="11">
        <f>Table_PBS_SQL_DB2_PBSSQL_PBS_NDP_Tina_CG_QtrlyPerformance_Final[[#This Row],[GOU REL]]+Table_PBS_SQL_DB2_PBSSQL_PBS_NDP_Tina_CG_QtrlyPerformance_Final[[#This Row],[EXT REL]]</f>
        <v>175205000</v>
      </c>
      <c r="AT1150" s="11">
        <f>Table_PBS_SQL_DB2_PBSSQL_PBS_NDP_Tina_CG_QtrlyPerformance_Final[[#This Row],[GOU EXP]]+Table_PBS_SQL_DB2_PBSSQL_PBS_NDP_Tina_CG_QtrlyPerformance_Final[[#This Row],[EXT EXP]]</f>
        <v>175205000</v>
      </c>
      <c r="AU1150" s="11" t="str">
        <f>IF(Table_PBS_SQL_DB2_PBSSQL_PBS_NDP_Tina_CG_QtrlyPerformance_Final[[#This Row],[Item_Code]]&gt;"300000", "Capital", "Recurrent")</f>
        <v>Capital</v>
      </c>
    </row>
    <row r="1151" spans="1:47" x14ac:dyDescent="0.25">
      <c r="A1151" t="s">
        <v>295</v>
      </c>
      <c r="B1151" t="s">
        <v>296</v>
      </c>
      <c r="C1151" t="s">
        <v>293</v>
      </c>
      <c r="D1151" t="s">
        <v>1206</v>
      </c>
      <c r="E1151" t="s">
        <v>97</v>
      </c>
      <c r="F1151" t="s">
        <v>1383</v>
      </c>
      <c r="G1151" t="s">
        <v>177</v>
      </c>
      <c r="H1151" t="s">
        <v>1222</v>
      </c>
      <c r="I1151" t="s">
        <v>467</v>
      </c>
      <c r="J1151" t="s">
        <v>1227</v>
      </c>
      <c r="K1151" t="s">
        <v>299</v>
      </c>
      <c r="L1151" t="s">
        <v>2008</v>
      </c>
      <c r="M1151" t="s">
        <v>2006</v>
      </c>
      <c r="N1151" t="s">
        <v>2007</v>
      </c>
      <c r="O1151" t="s">
        <v>1215</v>
      </c>
      <c r="P1151" t="s">
        <v>1216</v>
      </c>
      <c r="Q1151" s="11">
        <v>0</v>
      </c>
      <c r="R1151" s="11">
        <v>0</v>
      </c>
      <c r="S1151" s="11">
        <v>0</v>
      </c>
      <c r="T1151" s="11">
        <v>0</v>
      </c>
      <c r="U1151" s="11">
        <v>887216000</v>
      </c>
      <c r="V1151" s="11">
        <v>0</v>
      </c>
      <c r="W1151" s="11">
        <v>0</v>
      </c>
      <c r="X1151" s="11">
        <v>887216000</v>
      </c>
      <c r="Y1151" s="11">
        <v>0</v>
      </c>
      <c r="Z1151" s="11">
        <v>0</v>
      </c>
      <c r="AA1151" s="11">
        <v>0</v>
      </c>
      <c r="AB1151" s="11">
        <v>0</v>
      </c>
      <c r="AC1151" s="11">
        <v>0</v>
      </c>
      <c r="AD1151" s="11">
        <v>0</v>
      </c>
      <c r="AE1151" s="11">
        <v>0</v>
      </c>
      <c r="AF1151" s="11">
        <v>0</v>
      </c>
      <c r="AG1151" s="11">
        <v>0</v>
      </c>
      <c r="AH1151" s="11">
        <v>0</v>
      </c>
      <c r="AI1151" s="11">
        <v>0</v>
      </c>
      <c r="AJ1151" s="11">
        <v>0</v>
      </c>
      <c r="AK1151" s="11">
        <v>0</v>
      </c>
      <c r="AL1151" s="11">
        <v>0</v>
      </c>
      <c r="AM1151" s="11">
        <v>0</v>
      </c>
      <c r="AN1151" s="11">
        <v>0</v>
      </c>
      <c r="AO11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51" s="11">
        <f>Table_PBS_SQL_DB2_PBSSQL_PBS_NDP_Tina_CG_QtrlyPerformance_Final[[#This Row],[GOU REL]]+Table_PBS_SQL_DB2_PBSSQL_PBS_NDP_Tina_CG_QtrlyPerformance_Final[[#This Row],[EXT REL]]</f>
        <v>0</v>
      </c>
      <c r="AT1151" s="11">
        <f>Table_PBS_SQL_DB2_PBSSQL_PBS_NDP_Tina_CG_QtrlyPerformance_Final[[#This Row],[GOU EXP]]+Table_PBS_SQL_DB2_PBSSQL_PBS_NDP_Tina_CG_QtrlyPerformance_Final[[#This Row],[EXT EXP]]</f>
        <v>0</v>
      </c>
      <c r="AU1151" s="11" t="str">
        <f>IF(Table_PBS_SQL_DB2_PBSSQL_PBS_NDP_Tina_CG_QtrlyPerformance_Final[[#This Row],[Item_Code]]&gt;"300000", "Capital", "Recurrent")</f>
        <v>Capital</v>
      </c>
    </row>
    <row r="1152" spans="1:47" x14ac:dyDescent="0.25">
      <c r="A1152" t="s">
        <v>305</v>
      </c>
      <c r="B1152" t="s">
        <v>306</v>
      </c>
      <c r="C1152" t="s">
        <v>293</v>
      </c>
      <c r="D1152" t="s">
        <v>1206</v>
      </c>
      <c r="E1152" t="s">
        <v>75</v>
      </c>
      <c r="F1152" t="s">
        <v>1228</v>
      </c>
      <c r="G1152" t="s">
        <v>75</v>
      </c>
      <c r="H1152" t="s">
        <v>1229</v>
      </c>
      <c r="I1152" t="s">
        <v>896</v>
      </c>
      <c r="J1152" t="s">
        <v>897</v>
      </c>
      <c r="K1152" t="s">
        <v>1230</v>
      </c>
      <c r="L1152" t="s">
        <v>1231</v>
      </c>
      <c r="M1152" t="s">
        <v>1232</v>
      </c>
      <c r="N1152" t="s">
        <v>1233</v>
      </c>
      <c r="O1152" t="s">
        <v>1062</v>
      </c>
      <c r="P1152" t="s">
        <v>1063</v>
      </c>
      <c r="Q1152" s="11">
        <v>0</v>
      </c>
      <c r="R1152" s="11">
        <v>0</v>
      </c>
      <c r="S1152" s="11">
        <v>0</v>
      </c>
      <c r="T1152" s="11">
        <v>0</v>
      </c>
      <c r="U1152" s="11">
        <v>0</v>
      </c>
      <c r="V1152" s="11">
        <v>0</v>
      </c>
      <c r="W1152" s="11">
        <v>0</v>
      </c>
      <c r="X1152" s="11">
        <v>0</v>
      </c>
      <c r="Y1152" s="11">
        <v>0</v>
      </c>
      <c r="Z1152" s="11">
        <v>0</v>
      </c>
      <c r="AA1152" s="11">
        <v>0</v>
      </c>
      <c r="AB1152" s="11">
        <v>0</v>
      </c>
      <c r="AC1152" s="11">
        <v>0</v>
      </c>
      <c r="AD1152" s="11">
        <v>0</v>
      </c>
      <c r="AE1152" s="11">
        <v>4362463495</v>
      </c>
      <c r="AF1152" s="11">
        <v>3462045153</v>
      </c>
      <c r="AG1152" s="11">
        <v>0</v>
      </c>
      <c r="AH1152" s="11">
        <v>0</v>
      </c>
      <c r="AI1152" s="11">
        <v>0</v>
      </c>
      <c r="AJ1152" s="11">
        <v>505645707</v>
      </c>
      <c r="AK1152" s="11">
        <v>0</v>
      </c>
      <c r="AL1152" s="11">
        <v>0</v>
      </c>
      <c r="AM1152" s="11">
        <v>0</v>
      </c>
      <c r="AN1152" s="11">
        <v>313709367</v>
      </c>
      <c r="AO11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4362463495</v>
      </c>
      <c r="AQ11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4281400227</v>
      </c>
      <c r="AS1152" s="11">
        <f>Table_PBS_SQL_DB2_PBSSQL_PBS_NDP_Tina_CG_QtrlyPerformance_Final[[#This Row],[GOU REL]]+Table_PBS_SQL_DB2_PBSSQL_PBS_NDP_Tina_CG_QtrlyPerformance_Final[[#This Row],[EXT REL]]</f>
        <v>4362463495</v>
      </c>
      <c r="AT1152" s="11">
        <f>Table_PBS_SQL_DB2_PBSSQL_PBS_NDP_Tina_CG_QtrlyPerformance_Final[[#This Row],[GOU EXP]]+Table_PBS_SQL_DB2_PBSSQL_PBS_NDP_Tina_CG_QtrlyPerformance_Final[[#This Row],[EXT EXP]]</f>
        <v>4281400227</v>
      </c>
      <c r="AU1152" s="11" t="str">
        <f>IF(Table_PBS_SQL_DB2_PBSSQL_PBS_NDP_Tina_CG_QtrlyPerformance_Final[[#This Row],[Item_Code]]&gt;"300000", "Capital", "Recurrent")</f>
        <v>Recurrent</v>
      </c>
    </row>
    <row r="1153" spans="1:47" x14ac:dyDescent="0.25">
      <c r="A1153" t="s">
        <v>305</v>
      </c>
      <c r="B1153" t="s">
        <v>306</v>
      </c>
      <c r="C1153" t="s">
        <v>293</v>
      </c>
      <c r="D1153" t="s">
        <v>1206</v>
      </c>
      <c r="E1153" t="s">
        <v>75</v>
      </c>
      <c r="F1153" t="s">
        <v>1228</v>
      </c>
      <c r="G1153" t="s">
        <v>75</v>
      </c>
      <c r="H1153" t="s">
        <v>1229</v>
      </c>
      <c r="I1153" t="s">
        <v>896</v>
      </c>
      <c r="J1153" t="s">
        <v>897</v>
      </c>
      <c r="K1153" t="s">
        <v>1230</v>
      </c>
      <c r="L1153" t="s">
        <v>1231</v>
      </c>
      <c r="M1153" t="s">
        <v>1232</v>
      </c>
      <c r="N1153" t="s">
        <v>1233</v>
      </c>
      <c r="O1153" t="s">
        <v>1085</v>
      </c>
      <c r="P1153" t="s">
        <v>1086</v>
      </c>
      <c r="Q1153" s="11">
        <v>0</v>
      </c>
      <c r="R1153" s="11">
        <v>0</v>
      </c>
      <c r="S1153" s="11">
        <v>0</v>
      </c>
      <c r="T1153" s="11">
        <v>0</v>
      </c>
      <c r="U1153" s="11">
        <v>0</v>
      </c>
      <c r="V1153" s="11">
        <v>0</v>
      </c>
      <c r="W1153" s="11">
        <v>0</v>
      </c>
      <c r="X1153" s="11">
        <v>0</v>
      </c>
      <c r="Y1153" s="11">
        <v>0</v>
      </c>
      <c r="Z1153" s="11">
        <v>0</v>
      </c>
      <c r="AA1153" s="11">
        <v>0</v>
      </c>
      <c r="AB1153" s="11">
        <v>0</v>
      </c>
      <c r="AC1153" s="11">
        <v>0</v>
      </c>
      <c r="AD1153" s="11">
        <v>0</v>
      </c>
      <c r="AE1153" s="11">
        <v>481111000</v>
      </c>
      <c r="AF1153" s="11">
        <v>0</v>
      </c>
      <c r="AG1153" s="11">
        <v>0</v>
      </c>
      <c r="AH1153" s="11">
        <v>0</v>
      </c>
      <c r="AI1153" s="11">
        <v>0</v>
      </c>
      <c r="AJ1153" s="11">
        <v>160104673</v>
      </c>
      <c r="AK1153" s="11">
        <v>0</v>
      </c>
      <c r="AL1153" s="11">
        <v>0</v>
      </c>
      <c r="AM1153" s="11">
        <v>0</v>
      </c>
      <c r="AN1153" s="11">
        <v>0</v>
      </c>
      <c r="AO11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481111000</v>
      </c>
      <c r="AQ11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160104673</v>
      </c>
      <c r="AS1153" s="11">
        <f>Table_PBS_SQL_DB2_PBSSQL_PBS_NDP_Tina_CG_QtrlyPerformance_Final[[#This Row],[GOU REL]]+Table_PBS_SQL_DB2_PBSSQL_PBS_NDP_Tina_CG_QtrlyPerformance_Final[[#This Row],[EXT REL]]</f>
        <v>481111000</v>
      </c>
      <c r="AT1153" s="11">
        <f>Table_PBS_SQL_DB2_PBSSQL_PBS_NDP_Tina_CG_QtrlyPerformance_Final[[#This Row],[GOU EXP]]+Table_PBS_SQL_DB2_PBSSQL_PBS_NDP_Tina_CG_QtrlyPerformance_Final[[#This Row],[EXT EXP]]</f>
        <v>160104673</v>
      </c>
      <c r="AU1153" s="11" t="str">
        <f>IF(Table_PBS_SQL_DB2_PBSSQL_PBS_NDP_Tina_CG_QtrlyPerformance_Final[[#This Row],[Item_Code]]&gt;"300000", "Capital", "Recurrent")</f>
        <v>Recurrent</v>
      </c>
    </row>
    <row r="1154" spans="1:47" x14ac:dyDescent="0.25">
      <c r="A1154" t="s">
        <v>305</v>
      </c>
      <c r="B1154" t="s">
        <v>306</v>
      </c>
      <c r="C1154" t="s">
        <v>293</v>
      </c>
      <c r="D1154" t="s">
        <v>1206</v>
      </c>
      <c r="E1154" t="s">
        <v>75</v>
      </c>
      <c r="F1154" t="s">
        <v>1228</v>
      </c>
      <c r="G1154" t="s">
        <v>75</v>
      </c>
      <c r="H1154" t="s">
        <v>1229</v>
      </c>
      <c r="I1154" t="s">
        <v>493</v>
      </c>
      <c r="J1154" t="s">
        <v>1236</v>
      </c>
      <c r="K1154" t="s">
        <v>1237</v>
      </c>
      <c r="L1154" t="s">
        <v>1238</v>
      </c>
      <c r="M1154" t="s">
        <v>1232</v>
      </c>
      <c r="N1154" t="s">
        <v>1233</v>
      </c>
      <c r="O1154" t="s">
        <v>996</v>
      </c>
      <c r="P1154" t="s">
        <v>997</v>
      </c>
      <c r="Q1154" s="11">
        <v>0</v>
      </c>
      <c r="R1154" s="11">
        <v>0</v>
      </c>
      <c r="S1154" s="11">
        <v>0</v>
      </c>
      <c r="T1154" s="11">
        <v>0</v>
      </c>
      <c r="U1154" s="11">
        <v>30000000</v>
      </c>
      <c r="V1154" s="11">
        <v>0</v>
      </c>
      <c r="W1154" s="11">
        <v>0</v>
      </c>
      <c r="X1154" s="11">
        <v>30000000</v>
      </c>
      <c r="Y1154" s="11">
        <v>0</v>
      </c>
      <c r="Z1154" s="11">
        <v>0</v>
      </c>
      <c r="AA1154" s="11">
        <v>0</v>
      </c>
      <c r="AB1154" s="11">
        <v>0</v>
      </c>
      <c r="AC1154" s="11">
        <v>0</v>
      </c>
      <c r="AD1154" s="11">
        <v>0</v>
      </c>
      <c r="AE1154" s="11">
        <v>0</v>
      </c>
      <c r="AF1154" s="11">
        <v>0</v>
      </c>
      <c r="AG1154" s="11">
        <v>0</v>
      </c>
      <c r="AH1154" s="11">
        <v>0</v>
      </c>
      <c r="AI1154" s="11">
        <v>0</v>
      </c>
      <c r="AJ1154" s="11">
        <v>0</v>
      </c>
      <c r="AK1154" s="11">
        <v>0</v>
      </c>
      <c r="AL1154" s="11">
        <v>0</v>
      </c>
      <c r="AM1154" s="11">
        <v>0</v>
      </c>
      <c r="AN1154" s="11">
        <v>0</v>
      </c>
      <c r="AO11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54" s="11">
        <f>Table_PBS_SQL_DB2_PBSSQL_PBS_NDP_Tina_CG_QtrlyPerformance_Final[[#This Row],[GOU REL]]+Table_PBS_SQL_DB2_PBSSQL_PBS_NDP_Tina_CG_QtrlyPerformance_Final[[#This Row],[EXT REL]]</f>
        <v>0</v>
      </c>
      <c r="AT1154" s="11">
        <f>Table_PBS_SQL_DB2_PBSSQL_PBS_NDP_Tina_CG_QtrlyPerformance_Final[[#This Row],[GOU EXP]]+Table_PBS_SQL_DB2_PBSSQL_PBS_NDP_Tina_CG_QtrlyPerformance_Final[[#This Row],[EXT EXP]]</f>
        <v>0</v>
      </c>
      <c r="AU1154" s="11" t="str">
        <f>IF(Table_PBS_SQL_DB2_PBSSQL_PBS_NDP_Tina_CG_QtrlyPerformance_Final[[#This Row],[Item_Code]]&gt;"300000", "Capital", "Recurrent")</f>
        <v>Recurrent</v>
      </c>
    </row>
    <row r="1155" spans="1:47" x14ac:dyDescent="0.25">
      <c r="A1155" t="s">
        <v>305</v>
      </c>
      <c r="B1155" t="s">
        <v>306</v>
      </c>
      <c r="C1155" t="s">
        <v>293</v>
      </c>
      <c r="D1155" t="s">
        <v>1206</v>
      </c>
      <c r="E1155" t="s">
        <v>75</v>
      </c>
      <c r="F1155" t="s">
        <v>1228</v>
      </c>
      <c r="G1155" t="s">
        <v>75</v>
      </c>
      <c r="H1155" t="s">
        <v>1229</v>
      </c>
      <c r="I1155" t="s">
        <v>493</v>
      </c>
      <c r="J1155" t="s">
        <v>1236</v>
      </c>
      <c r="K1155" t="s">
        <v>1237</v>
      </c>
      <c r="L1155" t="s">
        <v>1238</v>
      </c>
      <c r="M1155" t="s">
        <v>1232</v>
      </c>
      <c r="N1155" t="s">
        <v>1233</v>
      </c>
      <c r="O1155" t="s">
        <v>922</v>
      </c>
      <c r="P1155" t="s">
        <v>923</v>
      </c>
      <c r="Q1155" s="11">
        <v>0</v>
      </c>
      <c r="R1155" s="11">
        <v>0</v>
      </c>
      <c r="S1155" s="11">
        <v>0</v>
      </c>
      <c r="T1155" s="11">
        <v>0</v>
      </c>
      <c r="U1155" s="11">
        <v>200000000</v>
      </c>
      <c r="V1155" s="11">
        <v>0</v>
      </c>
      <c r="W1155" s="11">
        <v>200000000</v>
      </c>
      <c r="X1155" s="11">
        <v>0</v>
      </c>
      <c r="Y1155" s="11">
        <v>0</v>
      </c>
      <c r="Z1155" s="11">
        <v>0</v>
      </c>
      <c r="AA1155" s="11">
        <v>0</v>
      </c>
      <c r="AB1155" s="11">
        <v>0</v>
      </c>
      <c r="AC1155" s="11">
        <v>40658991</v>
      </c>
      <c r="AD1155" s="11">
        <v>40658991</v>
      </c>
      <c r="AE1155" s="11">
        <v>0</v>
      </c>
      <c r="AF1155" s="11">
        <v>0</v>
      </c>
      <c r="AG1155" s="11">
        <v>30000000</v>
      </c>
      <c r="AH1155" s="11">
        <v>30000000</v>
      </c>
      <c r="AI1155" s="11">
        <v>0</v>
      </c>
      <c r="AJ1155" s="11">
        <v>0</v>
      </c>
      <c r="AK1155" s="11">
        <v>35000000</v>
      </c>
      <c r="AL1155" s="11">
        <v>35000000</v>
      </c>
      <c r="AM1155" s="11">
        <v>0</v>
      </c>
      <c r="AN1155" s="11">
        <v>0</v>
      </c>
      <c r="AO11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105658991</v>
      </c>
      <c r="AP11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105658991</v>
      </c>
      <c r="AR11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55" s="11">
        <f>Table_PBS_SQL_DB2_PBSSQL_PBS_NDP_Tina_CG_QtrlyPerformance_Final[[#This Row],[GOU REL]]+Table_PBS_SQL_DB2_PBSSQL_PBS_NDP_Tina_CG_QtrlyPerformance_Final[[#This Row],[EXT REL]]</f>
        <v>105658991</v>
      </c>
      <c r="AT1155" s="11">
        <f>Table_PBS_SQL_DB2_PBSSQL_PBS_NDP_Tina_CG_QtrlyPerformance_Final[[#This Row],[GOU EXP]]+Table_PBS_SQL_DB2_PBSSQL_PBS_NDP_Tina_CG_QtrlyPerformance_Final[[#This Row],[EXT EXP]]</f>
        <v>105658991</v>
      </c>
      <c r="AU1155" s="11" t="str">
        <f>IF(Table_PBS_SQL_DB2_PBSSQL_PBS_NDP_Tina_CG_QtrlyPerformance_Final[[#This Row],[Item_Code]]&gt;"300000", "Capital", "Recurrent")</f>
        <v>Recurrent</v>
      </c>
    </row>
    <row r="1156" spans="1:47" x14ac:dyDescent="0.25">
      <c r="A1156" t="s">
        <v>305</v>
      </c>
      <c r="B1156" t="s">
        <v>306</v>
      </c>
      <c r="C1156" t="s">
        <v>293</v>
      </c>
      <c r="D1156" t="s">
        <v>1206</v>
      </c>
      <c r="E1156" t="s">
        <v>75</v>
      </c>
      <c r="F1156" t="s">
        <v>1228</v>
      </c>
      <c r="G1156" t="s">
        <v>75</v>
      </c>
      <c r="H1156" t="s">
        <v>1229</v>
      </c>
      <c r="I1156" t="s">
        <v>493</v>
      </c>
      <c r="J1156" t="s">
        <v>1236</v>
      </c>
      <c r="K1156" t="s">
        <v>1237</v>
      </c>
      <c r="L1156" t="s">
        <v>1238</v>
      </c>
      <c r="M1156" t="s">
        <v>866</v>
      </c>
      <c r="N1156" t="s">
        <v>867</v>
      </c>
      <c r="O1156" t="s">
        <v>1589</v>
      </c>
      <c r="P1156" t="s">
        <v>1590</v>
      </c>
      <c r="Q1156" s="11">
        <v>0</v>
      </c>
      <c r="R1156" s="11">
        <v>0</v>
      </c>
      <c r="S1156" s="11">
        <v>0</v>
      </c>
      <c r="T1156" s="11">
        <v>0</v>
      </c>
      <c r="U1156" s="11">
        <v>4058000000</v>
      </c>
      <c r="V1156" s="11">
        <v>0</v>
      </c>
      <c r="W1156" s="11">
        <v>0</v>
      </c>
      <c r="X1156" s="11">
        <v>4058000000</v>
      </c>
      <c r="Y1156" s="11">
        <v>0</v>
      </c>
      <c r="Z1156" s="11">
        <v>0</v>
      </c>
      <c r="AA1156" s="11">
        <v>0</v>
      </c>
      <c r="AB1156" s="11">
        <v>0</v>
      </c>
      <c r="AC1156" s="11">
        <v>0</v>
      </c>
      <c r="AD1156" s="11">
        <v>0</v>
      </c>
      <c r="AE1156" s="11">
        <v>0</v>
      </c>
      <c r="AF1156" s="11">
        <v>0</v>
      </c>
      <c r="AG1156" s="11">
        <v>0</v>
      </c>
      <c r="AH1156" s="11">
        <v>0</v>
      </c>
      <c r="AI1156" s="11">
        <v>0</v>
      </c>
      <c r="AJ1156" s="11">
        <v>0</v>
      </c>
      <c r="AK1156" s="11">
        <v>0</v>
      </c>
      <c r="AL1156" s="11">
        <v>0</v>
      </c>
      <c r="AM1156" s="11">
        <v>0</v>
      </c>
      <c r="AN1156" s="11">
        <v>0</v>
      </c>
      <c r="AO11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56" s="11">
        <f>Table_PBS_SQL_DB2_PBSSQL_PBS_NDP_Tina_CG_QtrlyPerformance_Final[[#This Row],[GOU REL]]+Table_PBS_SQL_DB2_PBSSQL_PBS_NDP_Tina_CG_QtrlyPerformance_Final[[#This Row],[EXT REL]]</f>
        <v>0</v>
      </c>
      <c r="AT1156" s="11">
        <f>Table_PBS_SQL_DB2_PBSSQL_PBS_NDP_Tina_CG_QtrlyPerformance_Final[[#This Row],[GOU EXP]]+Table_PBS_SQL_DB2_PBSSQL_PBS_NDP_Tina_CG_QtrlyPerformance_Final[[#This Row],[EXT EXP]]</f>
        <v>0</v>
      </c>
      <c r="AU1156" s="11" t="str">
        <f>IF(Table_PBS_SQL_DB2_PBSSQL_PBS_NDP_Tina_CG_QtrlyPerformance_Final[[#This Row],[Item_Code]]&gt;"300000", "Capital", "Recurrent")</f>
        <v>Capital</v>
      </c>
    </row>
    <row r="1157" spans="1:47" x14ac:dyDescent="0.25">
      <c r="A1157" t="s">
        <v>305</v>
      </c>
      <c r="B1157" t="s">
        <v>306</v>
      </c>
      <c r="C1157" t="s">
        <v>293</v>
      </c>
      <c r="D1157" t="s">
        <v>1206</v>
      </c>
      <c r="E1157" t="s">
        <v>75</v>
      </c>
      <c r="F1157" t="s">
        <v>1228</v>
      </c>
      <c r="G1157" t="s">
        <v>75</v>
      </c>
      <c r="H1157" t="s">
        <v>1229</v>
      </c>
      <c r="I1157" t="s">
        <v>467</v>
      </c>
      <c r="J1157" t="s">
        <v>1239</v>
      </c>
      <c r="K1157" t="s">
        <v>1230</v>
      </c>
      <c r="L1157" t="s">
        <v>1231</v>
      </c>
      <c r="M1157" t="s">
        <v>1232</v>
      </c>
      <c r="N1157" t="s">
        <v>1233</v>
      </c>
      <c r="O1157" t="s">
        <v>904</v>
      </c>
      <c r="P1157" t="s">
        <v>905</v>
      </c>
      <c r="Q1157" s="11">
        <v>0</v>
      </c>
      <c r="R1157" s="11">
        <v>0</v>
      </c>
      <c r="S1157" s="11">
        <v>0</v>
      </c>
      <c r="T1157" s="11">
        <v>0</v>
      </c>
      <c r="U1157" s="11">
        <v>50000000</v>
      </c>
      <c r="V1157" s="11">
        <v>0</v>
      </c>
      <c r="W1157" s="11">
        <v>50000000</v>
      </c>
      <c r="X1157" s="11">
        <v>0</v>
      </c>
      <c r="Y1157" s="11">
        <v>0</v>
      </c>
      <c r="Z1157" s="11">
        <v>0</v>
      </c>
      <c r="AA1157" s="11">
        <v>0</v>
      </c>
      <c r="AB1157" s="11">
        <v>0</v>
      </c>
      <c r="AC1157" s="11">
        <v>50000000</v>
      </c>
      <c r="AD1157" s="11">
        <v>5000000</v>
      </c>
      <c r="AE1157" s="11">
        <v>0</v>
      </c>
      <c r="AF1157" s="11">
        <v>0</v>
      </c>
      <c r="AG1157" s="11">
        <v>0</v>
      </c>
      <c r="AH1157" s="11">
        <v>33860000</v>
      </c>
      <c r="AI1157" s="11">
        <v>0</v>
      </c>
      <c r="AJ1157" s="11">
        <v>0</v>
      </c>
      <c r="AK1157" s="11">
        <v>0</v>
      </c>
      <c r="AL1157" s="11">
        <v>11140000</v>
      </c>
      <c r="AM1157" s="11">
        <v>0</v>
      </c>
      <c r="AN1157" s="11">
        <v>0</v>
      </c>
      <c r="AO11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1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1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57" s="11">
        <f>Table_PBS_SQL_DB2_PBSSQL_PBS_NDP_Tina_CG_QtrlyPerformance_Final[[#This Row],[GOU REL]]+Table_PBS_SQL_DB2_PBSSQL_PBS_NDP_Tina_CG_QtrlyPerformance_Final[[#This Row],[EXT REL]]</f>
        <v>50000000</v>
      </c>
      <c r="AT1157" s="11">
        <f>Table_PBS_SQL_DB2_PBSSQL_PBS_NDP_Tina_CG_QtrlyPerformance_Final[[#This Row],[GOU EXP]]+Table_PBS_SQL_DB2_PBSSQL_PBS_NDP_Tina_CG_QtrlyPerformance_Final[[#This Row],[EXT EXP]]</f>
        <v>50000000</v>
      </c>
      <c r="AU1157" s="11" t="str">
        <f>IF(Table_PBS_SQL_DB2_PBSSQL_PBS_NDP_Tina_CG_QtrlyPerformance_Final[[#This Row],[Item_Code]]&gt;"300000", "Capital", "Recurrent")</f>
        <v>Recurrent</v>
      </c>
    </row>
    <row r="1158" spans="1:47" x14ac:dyDescent="0.25">
      <c r="A1158" t="s">
        <v>305</v>
      </c>
      <c r="B1158" t="s">
        <v>306</v>
      </c>
      <c r="C1158" t="s">
        <v>293</v>
      </c>
      <c r="D1158" t="s">
        <v>1206</v>
      </c>
      <c r="E1158" t="s">
        <v>75</v>
      </c>
      <c r="F1158" t="s">
        <v>1228</v>
      </c>
      <c r="G1158" t="s">
        <v>103</v>
      </c>
      <c r="H1158" t="s">
        <v>1242</v>
      </c>
      <c r="I1158" t="s">
        <v>896</v>
      </c>
      <c r="J1158" t="s">
        <v>897</v>
      </c>
      <c r="K1158" t="s">
        <v>1243</v>
      </c>
      <c r="L1158" t="s">
        <v>1244</v>
      </c>
      <c r="M1158" t="s">
        <v>866</v>
      </c>
      <c r="N1158" t="s">
        <v>867</v>
      </c>
      <c r="O1158" t="s">
        <v>1062</v>
      </c>
      <c r="P1158" t="s">
        <v>1063</v>
      </c>
      <c r="Q1158" s="11">
        <v>0</v>
      </c>
      <c r="R1158" s="11">
        <v>0</v>
      </c>
      <c r="S1158" s="11">
        <v>0</v>
      </c>
      <c r="T1158" s="11">
        <v>0</v>
      </c>
      <c r="U1158" s="11">
        <v>0</v>
      </c>
      <c r="V1158" s="11">
        <v>0</v>
      </c>
      <c r="W1158" s="11">
        <v>0</v>
      </c>
      <c r="X1158" s="11">
        <v>0</v>
      </c>
      <c r="Y1158" s="11">
        <v>0</v>
      </c>
      <c r="Z1158" s="11">
        <v>0</v>
      </c>
      <c r="AA1158" s="11">
        <v>5976173904</v>
      </c>
      <c r="AB1158" s="11">
        <v>1298697016</v>
      </c>
      <c r="AC1158" s="11">
        <v>0</v>
      </c>
      <c r="AD1158" s="11">
        <v>0</v>
      </c>
      <c r="AE1158" s="11">
        <v>0</v>
      </c>
      <c r="AF1158" s="11">
        <v>1303021536</v>
      </c>
      <c r="AG1158" s="11">
        <v>0</v>
      </c>
      <c r="AH1158" s="11">
        <v>0</v>
      </c>
      <c r="AI1158" s="11">
        <v>0</v>
      </c>
      <c r="AJ1158" s="11">
        <v>1340553035</v>
      </c>
      <c r="AK1158" s="11">
        <v>0</v>
      </c>
      <c r="AL1158" s="11">
        <v>0</v>
      </c>
      <c r="AM1158" s="11">
        <v>0</v>
      </c>
      <c r="AN1158" s="11">
        <v>0</v>
      </c>
      <c r="AO11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5976173904</v>
      </c>
      <c r="AQ11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3942271587</v>
      </c>
      <c r="AS1158" s="11">
        <f>Table_PBS_SQL_DB2_PBSSQL_PBS_NDP_Tina_CG_QtrlyPerformance_Final[[#This Row],[GOU REL]]+Table_PBS_SQL_DB2_PBSSQL_PBS_NDP_Tina_CG_QtrlyPerformance_Final[[#This Row],[EXT REL]]</f>
        <v>5976173904</v>
      </c>
      <c r="AT1158" s="11">
        <f>Table_PBS_SQL_DB2_PBSSQL_PBS_NDP_Tina_CG_QtrlyPerformance_Final[[#This Row],[GOU EXP]]+Table_PBS_SQL_DB2_PBSSQL_PBS_NDP_Tina_CG_QtrlyPerformance_Final[[#This Row],[EXT EXP]]</f>
        <v>3942271587</v>
      </c>
      <c r="AU1158" s="11" t="str">
        <f>IF(Table_PBS_SQL_DB2_PBSSQL_PBS_NDP_Tina_CG_QtrlyPerformance_Final[[#This Row],[Item_Code]]&gt;"300000", "Capital", "Recurrent")</f>
        <v>Recurrent</v>
      </c>
    </row>
    <row r="1159" spans="1:47" x14ac:dyDescent="0.25">
      <c r="A1159" t="s">
        <v>305</v>
      </c>
      <c r="B1159" t="s">
        <v>306</v>
      </c>
      <c r="C1159" t="s">
        <v>293</v>
      </c>
      <c r="D1159" t="s">
        <v>1206</v>
      </c>
      <c r="E1159" t="s">
        <v>75</v>
      </c>
      <c r="F1159" t="s">
        <v>1228</v>
      </c>
      <c r="G1159" t="s">
        <v>103</v>
      </c>
      <c r="H1159" t="s">
        <v>1242</v>
      </c>
      <c r="I1159" t="s">
        <v>896</v>
      </c>
      <c r="J1159" t="s">
        <v>897</v>
      </c>
      <c r="K1159" t="s">
        <v>1243</v>
      </c>
      <c r="L1159" t="s">
        <v>1244</v>
      </c>
      <c r="M1159" t="s">
        <v>866</v>
      </c>
      <c r="N1159" t="s">
        <v>867</v>
      </c>
      <c r="O1159" t="s">
        <v>906</v>
      </c>
      <c r="P1159" t="s">
        <v>907</v>
      </c>
      <c r="Q1159" s="11">
        <v>0</v>
      </c>
      <c r="R1159" s="11">
        <v>0</v>
      </c>
      <c r="S1159" s="11">
        <v>0</v>
      </c>
      <c r="T1159" s="11">
        <v>0</v>
      </c>
      <c r="U1159" s="11">
        <v>0</v>
      </c>
      <c r="V1159" s="11">
        <v>0</v>
      </c>
      <c r="W1159" s="11">
        <v>0</v>
      </c>
      <c r="X1159" s="11">
        <v>0</v>
      </c>
      <c r="Y1159" s="11">
        <v>0</v>
      </c>
      <c r="Z1159" s="11">
        <v>0</v>
      </c>
      <c r="AA1159" s="11">
        <v>2703014319</v>
      </c>
      <c r="AB1159" s="11">
        <v>2579255808</v>
      </c>
      <c r="AC1159" s="11">
        <v>0</v>
      </c>
      <c r="AD1159" s="11">
        <v>0</v>
      </c>
      <c r="AE1159" s="11">
        <v>109042957</v>
      </c>
      <c r="AF1159" s="11">
        <v>219620298</v>
      </c>
      <c r="AG1159" s="11">
        <v>0</v>
      </c>
      <c r="AH1159" s="11">
        <v>0</v>
      </c>
      <c r="AI1159" s="11">
        <v>0</v>
      </c>
      <c r="AJ1159" s="11">
        <v>6562491</v>
      </c>
      <c r="AK1159" s="11">
        <v>0</v>
      </c>
      <c r="AL1159" s="11">
        <v>0</v>
      </c>
      <c r="AM1159" s="11">
        <v>0</v>
      </c>
      <c r="AN1159" s="11">
        <v>0</v>
      </c>
      <c r="AO11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2812057276</v>
      </c>
      <c r="AQ11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2805438597</v>
      </c>
      <c r="AS1159" s="11">
        <f>Table_PBS_SQL_DB2_PBSSQL_PBS_NDP_Tina_CG_QtrlyPerformance_Final[[#This Row],[GOU REL]]+Table_PBS_SQL_DB2_PBSSQL_PBS_NDP_Tina_CG_QtrlyPerformance_Final[[#This Row],[EXT REL]]</f>
        <v>2812057276</v>
      </c>
      <c r="AT1159" s="11">
        <f>Table_PBS_SQL_DB2_PBSSQL_PBS_NDP_Tina_CG_QtrlyPerformance_Final[[#This Row],[GOU EXP]]+Table_PBS_SQL_DB2_PBSSQL_PBS_NDP_Tina_CG_QtrlyPerformance_Final[[#This Row],[EXT EXP]]</f>
        <v>2805438597</v>
      </c>
      <c r="AU1159" s="11" t="str">
        <f>IF(Table_PBS_SQL_DB2_PBSSQL_PBS_NDP_Tina_CG_QtrlyPerformance_Final[[#This Row],[Item_Code]]&gt;"300000", "Capital", "Recurrent")</f>
        <v>Recurrent</v>
      </c>
    </row>
    <row r="1160" spans="1:47" x14ac:dyDescent="0.25">
      <c r="A1160" t="s">
        <v>305</v>
      </c>
      <c r="B1160" t="s">
        <v>306</v>
      </c>
      <c r="C1160" t="s">
        <v>293</v>
      </c>
      <c r="D1160" t="s">
        <v>1206</v>
      </c>
      <c r="E1160" t="s">
        <v>75</v>
      </c>
      <c r="F1160" t="s">
        <v>1228</v>
      </c>
      <c r="G1160" t="s">
        <v>103</v>
      </c>
      <c r="H1160" t="s">
        <v>1242</v>
      </c>
      <c r="I1160" t="s">
        <v>896</v>
      </c>
      <c r="J1160" t="s">
        <v>897</v>
      </c>
      <c r="K1160" t="s">
        <v>1243</v>
      </c>
      <c r="L1160" t="s">
        <v>1244</v>
      </c>
      <c r="M1160" t="s">
        <v>866</v>
      </c>
      <c r="N1160" t="s">
        <v>867</v>
      </c>
      <c r="O1160" t="s">
        <v>1005</v>
      </c>
      <c r="P1160" t="s">
        <v>1006</v>
      </c>
      <c r="Q1160" s="11">
        <v>0</v>
      </c>
      <c r="R1160" s="11">
        <v>0</v>
      </c>
      <c r="S1160" s="11">
        <v>0</v>
      </c>
      <c r="T1160" s="11">
        <v>0</v>
      </c>
      <c r="U1160" s="11">
        <v>0</v>
      </c>
      <c r="V1160" s="11">
        <v>0</v>
      </c>
      <c r="W1160" s="11">
        <v>0</v>
      </c>
      <c r="X1160" s="11">
        <v>0</v>
      </c>
      <c r="Y1160" s="11">
        <v>0</v>
      </c>
      <c r="Z1160" s="11">
        <v>0</v>
      </c>
      <c r="AA1160" s="11">
        <v>8869960763</v>
      </c>
      <c r="AB1160" s="11">
        <v>2701218980</v>
      </c>
      <c r="AC1160" s="11">
        <v>0</v>
      </c>
      <c r="AD1160" s="11">
        <v>0</v>
      </c>
      <c r="AE1160" s="11">
        <v>8869960763</v>
      </c>
      <c r="AF1160" s="11">
        <v>4298800911</v>
      </c>
      <c r="AG1160" s="11">
        <v>0</v>
      </c>
      <c r="AH1160" s="11">
        <v>0</v>
      </c>
      <c r="AI1160" s="11">
        <v>1269960762</v>
      </c>
      <c r="AJ1160" s="11">
        <v>11924909523</v>
      </c>
      <c r="AK1160" s="11">
        <v>0</v>
      </c>
      <c r="AL1160" s="11">
        <v>0</v>
      </c>
      <c r="AM1160" s="11">
        <v>0</v>
      </c>
      <c r="AN1160" s="11">
        <v>0</v>
      </c>
      <c r="AO11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19009882288</v>
      </c>
      <c r="AQ11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18924929414</v>
      </c>
      <c r="AS1160" s="11">
        <f>Table_PBS_SQL_DB2_PBSSQL_PBS_NDP_Tina_CG_QtrlyPerformance_Final[[#This Row],[GOU REL]]+Table_PBS_SQL_DB2_PBSSQL_PBS_NDP_Tina_CG_QtrlyPerformance_Final[[#This Row],[EXT REL]]</f>
        <v>19009882288</v>
      </c>
      <c r="AT1160" s="11">
        <f>Table_PBS_SQL_DB2_PBSSQL_PBS_NDP_Tina_CG_QtrlyPerformance_Final[[#This Row],[GOU EXP]]+Table_PBS_SQL_DB2_PBSSQL_PBS_NDP_Tina_CG_QtrlyPerformance_Final[[#This Row],[EXT EXP]]</f>
        <v>18924929414</v>
      </c>
      <c r="AU1160" s="11" t="str">
        <f>IF(Table_PBS_SQL_DB2_PBSSQL_PBS_NDP_Tina_CG_QtrlyPerformance_Final[[#This Row],[Item_Code]]&gt;"300000", "Capital", "Recurrent")</f>
        <v>Recurrent</v>
      </c>
    </row>
    <row r="1161" spans="1:47" x14ac:dyDescent="0.25">
      <c r="A1161" t="s">
        <v>305</v>
      </c>
      <c r="B1161" t="s">
        <v>306</v>
      </c>
      <c r="C1161" t="s">
        <v>293</v>
      </c>
      <c r="D1161" t="s">
        <v>1206</v>
      </c>
      <c r="E1161" t="s">
        <v>75</v>
      </c>
      <c r="F1161" t="s">
        <v>1228</v>
      </c>
      <c r="G1161" t="s">
        <v>103</v>
      </c>
      <c r="H1161" t="s">
        <v>1242</v>
      </c>
      <c r="I1161" t="s">
        <v>896</v>
      </c>
      <c r="J1161" t="s">
        <v>897</v>
      </c>
      <c r="K1161" t="s">
        <v>1245</v>
      </c>
      <c r="L1161" t="s">
        <v>1246</v>
      </c>
      <c r="M1161" t="s">
        <v>1168</v>
      </c>
      <c r="N1161" t="s">
        <v>1169</v>
      </c>
      <c r="O1161" t="s">
        <v>911</v>
      </c>
      <c r="P1161" t="s">
        <v>912</v>
      </c>
      <c r="Q1161" s="11">
        <v>0</v>
      </c>
      <c r="R1161" s="11">
        <v>0</v>
      </c>
      <c r="S1161" s="11">
        <v>0</v>
      </c>
      <c r="T1161" s="11">
        <v>0</v>
      </c>
      <c r="U1161" s="11">
        <v>0</v>
      </c>
      <c r="V1161" s="11">
        <v>0</v>
      </c>
      <c r="W1161" s="11">
        <v>0</v>
      </c>
      <c r="X1161" s="11">
        <v>0</v>
      </c>
      <c r="Y1161" s="11">
        <v>0</v>
      </c>
      <c r="Z1161" s="11">
        <v>0</v>
      </c>
      <c r="AA1161" s="11">
        <v>92000000</v>
      </c>
      <c r="AB1161" s="11">
        <v>0</v>
      </c>
      <c r="AC1161" s="11">
        <v>0</v>
      </c>
      <c r="AD1161" s="11">
        <v>0</v>
      </c>
      <c r="AE1161" s="11">
        <v>0</v>
      </c>
      <c r="AF1161" s="11">
        <v>49797200</v>
      </c>
      <c r="AG1161" s="11">
        <v>0</v>
      </c>
      <c r="AH1161" s="11">
        <v>0</v>
      </c>
      <c r="AI1161" s="11">
        <v>0</v>
      </c>
      <c r="AJ1161" s="11">
        <v>42202800</v>
      </c>
      <c r="AK1161" s="11">
        <v>0</v>
      </c>
      <c r="AL1161" s="11">
        <v>0</v>
      </c>
      <c r="AM1161" s="11">
        <v>0</v>
      </c>
      <c r="AN1161" s="11">
        <v>0</v>
      </c>
      <c r="AO11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92000000</v>
      </c>
      <c r="AQ11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92000000</v>
      </c>
      <c r="AS1161" s="11">
        <f>Table_PBS_SQL_DB2_PBSSQL_PBS_NDP_Tina_CG_QtrlyPerformance_Final[[#This Row],[GOU REL]]+Table_PBS_SQL_DB2_PBSSQL_PBS_NDP_Tina_CG_QtrlyPerformance_Final[[#This Row],[EXT REL]]</f>
        <v>92000000</v>
      </c>
      <c r="AT1161" s="11">
        <f>Table_PBS_SQL_DB2_PBSSQL_PBS_NDP_Tina_CG_QtrlyPerformance_Final[[#This Row],[GOU EXP]]+Table_PBS_SQL_DB2_PBSSQL_PBS_NDP_Tina_CG_QtrlyPerformance_Final[[#This Row],[EXT EXP]]</f>
        <v>92000000</v>
      </c>
      <c r="AU1161" s="11" t="str">
        <f>IF(Table_PBS_SQL_DB2_PBSSQL_PBS_NDP_Tina_CG_QtrlyPerformance_Final[[#This Row],[Item_Code]]&gt;"300000", "Capital", "Recurrent")</f>
        <v>Recurrent</v>
      </c>
    </row>
    <row r="1162" spans="1:47" x14ac:dyDescent="0.25">
      <c r="A1162" t="s">
        <v>305</v>
      </c>
      <c r="B1162" t="s">
        <v>306</v>
      </c>
      <c r="C1162" t="s">
        <v>293</v>
      </c>
      <c r="D1162" t="s">
        <v>1206</v>
      </c>
      <c r="E1162" t="s">
        <v>75</v>
      </c>
      <c r="F1162" t="s">
        <v>1228</v>
      </c>
      <c r="G1162" t="s">
        <v>103</v>
      </c>
      <c r="H1162" t="s">
        <v>1242</v>
      </c>
      <c r="I1162" t="s">
        <v>896</v>
      </c>
      <c r="J1162" t="s">
        <v>897</v>
      </c>
      <c r="K1162" t="s">
        <v>1245</v>
      </c>
      <c r="L1162" t="s">
        <v>1246</v>
      </c>
      <c r="M1162" t="s">
        <v>1251</v>
      </c>
      <c r="N1162" t="s">
        <v>1252</v>
      </c>
      <c r="O1162" t="s">
        <v>906</v>
      </c>
      <c r="P1162" t="s">
        <v>907</v>
      </c>
      <c r="Q1162" s="11">
        <v>0</v>
      </c>
      <c r="R1162" s="11">
        <v>0</v>
      </c>
      <c r="S1162" s="11">
        <v>0</v>
      </c>
      <c r="T1162" s="11">
        <v>0</v>
      </c>
      <c r="U1162" s="11">
        <v>0</v>
      </c>
      <c r="V1162" s="11">
        <v>0</v>
      </c>
      <c r="W1162" s="11">
        <v>0</v>
      </c>
      <c r="X1162" s="11">
        <v>0</v>
      </c>
      <c r="Y1162" s="11">
        <v>0</v>
      </c>
      <c r="Z1162" s="11">
        <v>0</v>
      </c>
      <c r="AA1162" s="11">
        <v>0</v>
      </c>
      <c r="AB1162" s="11">
        <v>0</v>
      </c>
      <c r="AC1162" s="11">
        <v>0</v>
      </c>
      <c r="AD1162" s="11">
        <v>0</v>
      </c>
      <c r="AE1162" s="11">
        <v>100000000</v>
      </c>
      <c r="AF1162" s="11">
        <v>0</v>
      </c>
      <c r="AG1162" s="11">
        <v>0</v>
      </c>
      <c r="AH1162" s="11">
        <v>0</v>
      </c>
      <c r="AI1162" s="11">
        <v>288706200</v>
      </c>
      <c r="AJ1162" s="11">
        <v>0</v>
      </c>
      <c r="AK1162" s="11">
        <v>0</v>
      </c>
      <c r="AL1162" s="11">
        <v>0</v>
      </c>
      <c r="AM1162" s="11">
        <v>0</v>
      </c>
      <c r="AN1162" s="11">
        <v>293933556</v>
      </c>
      <c r="AO11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388706200</v>
      </c>
      <c r="AQ11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293933556</v>
      </c>
      <c r="AS1162" s="11">
        <f>Table_PBS_SQL_DB2_PBSSQL_PBS_NDP_Tina_CG_QtrlyPerformance_Final[[#This Row],[GOU REL]]+Table_PBS_SQL_DB2_PBSSQL_PBS_NDP_Tina_CG_QtrlyPerformance_Final[[#This Row],[EXT REL]]</f>
        <v>388706200</v>
      </c>
      <c r="AT1162" s="11">
        <f>Table_PBS_SQL_DB2_PBSSQL_PBS_NDP_Tina_CG_QtrlyPerformance_Final[[#This Row],[GOU EXP]]+Table_PBS_SQL_DB2_PBSSQL_PBS_NDP_Tina_CG_QtrlyPerformance_Final[[#This Row],[EXT EXP]]</f>
        <v>293933556</v>
      </c>
      <c r="AU1162" s="11" t="str">
        <f>IF(Table_PBS_SQL_DB2_PBSSQL_PBS_NDP_Tina_CG_QtrlyPerformance_Final[[#This Row],[Item_Code]]&gt;"300000", "Capital", "Recurrent")</f>
        <v>Recurrent</v>
      </c>
    </row>
    <row r="1163" spans="1:47" x14ac:dyDescent="0.25">
      <c r="A1163" t="s">
        <v>305</v>
      </c>
      <c r="B1163" t="s">
        <v>306</v>
      </c>
      <c r="C1163" t="s">
        <v>293</v>
      </c>
      <c r="D1163" t="s">
        <v>1206</v>
      </c>
      <c r="E1163" t="s">
        <v>75</v>
      </c>
      <c r="F1163" t="s">
        <v>1228</v>
      </c>
      <c r="G1163" t="s">
        <v>103</v>
      </c>
      <c r="H1163" t="s">
        <v>1242</v>
      </c>
      <c r="I1163" t="s">
        <v>896</v>
      </c>
      <c r="J1163" t="s">
        <v>897</v>
      </c>
      <c r="K1163" t="s">
        <v>1245</v>
      </c>
      <c r="L1163" t="s">
        <v>1246</v>
      </c>
      <c r="M1163" t="s">
        <v>1251</v>
      </c>
      <c r="N1163" t="s">
        <v>1252</v>
      </c>
      <c r="O1163" t="s">
        <v>1005</v>
      </c>
      <c r="P1163" t="s">
        <v>1006</v>
      </c>
      <c r="Q1163" s="11">
        <v>0</v>
      </c>
      <c r="R1163" s="11">
        <v>0</v>
      </c>
      <c r="S1163" s="11">
        <v>0</v>
      </c>
      <c r="T1163" s="11">
        <v>0</v>
      </c>
      <c r="U1163" s="11">
        <v>0</v>
      </c>
      <c r="V1163" s="11">
        <v>0</v>
      </c>
      <c r="W1163" s="11">
        <v>0</v>
      </c>
      <c r="X1163" s="11">
        <v>0</v>
      </c>
      <c r="Y1163" s="11">
        <v>0</v>
      </c>
      <c r="Z1163" s="11">
        <v>0</v>
      </c>
      <c r="AA1163" s="11">
        <v>769958879</v>
      </c>
      <c r="AB1163" s="11">
        <v>245403913</v>
      </c>
      <c r="AC1163" s="11">
        <v>0</v>
      </c>
      <c r="AD1163" s="11">
        <v>0</v>
      </c>
      <c r="AE1163" s="11">
        <v>0</v>
      </c>
      <c r="AF1163" s="11">
        <v>392784132</v>
      </c>
      <c r="AG1163" s="11">
        <v>0</v>
      </c>
      <c r="AH1163" s="11">
        <v>0</v>
      </c>
      <c r="AI1163" s="11">
        <v>512168848</v>
      </c>
      <c r="AJ1163" s="11">
        <v>768458999</v>
      </c>
      <c r="AK1163" s="11">
        <v>0</v>
      </c>
      <c r="AL1163" s="11">
        <v>0</v>
      </c>
      <c r="AM1163" s="11">
        <v>0</v>
      </c>
      <c r="AN1163" s="11">
        <v>0</v>
      </c>
      <c r="AO11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1282127727</v>
      </c>
      <c r="AQ11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1406647044</v>
      </c>
      <c r="AS1163" s="11">
        <f>Table_PBS_SQL_DB2_PBSSQL_PBS_NDP_Tina_CG_QtrlyPerformance_Final[[#This Row],[GOU REL]]+Table_PBS_SQL_DB2_PBSSQL_PBS_NDP_Tina_CG_QtrlyPerformance_Final[[#This Row],[EXT REL]]</f>
        <v>1282127727</v>
      </c>
      <c r="AT1163" s="11">
        <f>Table_PBS_SQL_DB2_PBSSQL_PBS_NDP_Tina_CG_QtrlyPerformance_Final[[#This Row],[GOU EXP]]+Table_PBS_SQL_DB2_PBSSQL_PBS_NDP_Tina_CG_QtrlyPerformance_Final[[#This Row],[EXT EXP]]</f>
        <v>1406647044</v>
      </c>
      <c r="AU1163" s="11" t="str">
        <f>IF(Table_PBS_SQL_DB2_PBSSQL_PBS_NDP_Tina_CG_QtrlyPerformance_Final[[#This Row],[Item_Code]]&gt;"300000", "Capital", "Recurrent")</f>
        <v>Recurrent</v>
      </c>
    </row>
    <row r="1164" spans="1:47" x14ac:dyDescent="0.25">
      <c r="A1164" t="s">
        <v>305</v>
      </c>
      <c r="B1164" t="s">
        <v>306</v>
      </c>
      <c r="C1164" t="s">
        <v>293</v>
      </c>
      <c r="D1164" t="s">
        <v>1206</v>
      </c>
      <c r="E1164" t="s">
        <v>75</v>
      </c>
      <c r="F1164" t="s">
        <v>1228</v>
      </c>
      <c r="G1164" t="s">
        <v>103</v>
      </c>
      <c r="H1164" t="s">
        <v>1242</v>
      </c>
      <c r="I1164" t="s">
        <v>896</v>
      </c>
      <c r="J1164" t="s">
        <v>897</v>
      </c>
      <c r="K1164" t="s">
        <v>311</v>
      </c>
      <c r="L1164" t="s">
        <v>1247</v>
      </c>
      <c r="M1164" t="s">
        <v>1168</v>
      </c>
      <c r="N1164" t="s">
        <v>1169</v>
      </c>
      <c r="O1164" t="s">
        <v>1062</v>
      </c>
      <c r="P1164" t="s">
        <v>1063</v>
      </c>
      <c r="Q1164" s="11">
        <v>0</v>
      </c>
      <c r="R1164" s="11">
        <v>0</v>
      </c>
      <c r="S1164" s="11">
        <v>0</v>
      </c>
      <c r="T1164" s="11">
        <v>0</v>
      </c>
      <c r="U1164" s="11">
        <v>0</v>
      </c>
      <c r="V1164" s="11">
        <v>0</v>
      </c>
      <c r="W1164" s="11">
        <v>0</v>
      </c>
      <c r="X1164" s="11">
        <v>0</v>
      </c>
      <c r="Y1164" s="11">
        <v>0</v>
      </c>
      <c r="Z1164" s="11">
        <v>0</v>
      </c>
      <c r="AA1164" s="11">
        <v>0</v>
      </c>
      <c r="AB1164" s="11">
        <v>0</v>
      </c>
      <c r="AC1164" s="11">
        <v>0</v>
      </c>
      <c r="AD1164" s="11">
        <v>0</v>
      </c>
      <c r="AE1164" s="11">
        <v>1907820000</v>
      </c>
      <c r="AF1164" s="11">
        <v>845822297</v>
      </c>
      <c r="AG1164" s="11">
        <v>0</v>
      </c>
      <c r="AH1164" s="11">
        <v>0</v>
      </c>
      <c r="AI1164" s="11">
        <v>1411786800</v>
      </c>
      <c r="AJ1164" s="11">
        <v>926785800</v>
      </c>
      <c r="AK1164" s="11">
        <v>0</v>
      </c>
      <c r="AL1164" s="11">
        <v>0</v>
      </c>
      <c r="AM1164" s="11">
        <v>915753600</v>
      </c>
      <c r="AN1164" s="11">
        <v>1030557420</v>
      </c>
      <c r="AO11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4235360400</v>
      </c>
      <c r="AQ11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2803165517</v>
      </c>
      <c r="AS1164" s="11">
        <f>Table_PBS_SQL_DB2_PBSSQL_PBS_NDP_Tina_CG_QtrlyPerformance_Final[[#This Row],[GOU REL]]+Table_PBS_SQL_DB2_PBSSQL_PBS_NDP_Tina_CG_QtrlyPerformance_Final[[#This Row],[EXT REL]]</f>
        <v>4235360400</v>
      </c>
      <c r="AT1164" s="11">
        <f>Table_PBS_SQL_DB2_PBSSQL_PBS_NDP_Tina_CG_QtrlyPerformance_Final[[#This Row],[GOU EXP]]+Table_PBS_SQL_DB2_PBSSQL_PBS_NDP_Tina_CG_QtrlyPerformance_Final[[#This Row],[EXT EXP]]</f>
        <v>2803165517</v>
      </c>
      <c r="AU1164" s="11" t="str">
        <f>IF(Table_PBS_SQL_DB2_PBSSQL_PBS_NDP_Tina_CG_QtrlyPerformance_Final[[#This Row],[Item_Code]]&gt;"300000", "Capital", "Recurrent")</f>
        <v>Recurrent</v>
      </c>
    </row>
    <row r="1165" spans="1:47" x14ac:dyDescent="0.25">
      <c r="A1165" t="s">
        <v>305</v>
      </c>
      <c r="B1165" t="s">
        <v>306</v>
      </c>
      <c r="C1165" t="s">
        <v>293</v>
      </c>
      <c r="D1165" t="s">
        <v>1206</v>
      </c>
      <c r="E1165" t="s">
        <v>75</v>
      </c>
      <c r="F1165" t="s">
        <v>1228</v>
      </c>
      <c r="G1165" t="s">
        <v>103</v>
      </c>
      <c r="H1165" t="s">
        <v>1242</v>
      </c>
      <c r="I1165" t="s">
        <v>896</v>
      </c>
      <c r="J1165" t="s">
        <v>897</v>
      </c>
      <c r="K1165" t="s">
        <v>311</v>
      </c>
      <c r="L1165" t="s">
        <v>1247</v>
      </c>
      <c r="M1165" t="s">
        <v>1168</v>
      </c>
      <c r="N1165" t="s">
        <v>1169</v>
      </c>
      <c r="O1165" t="s">
        <v>1085</v>
      </c>
      <c r="P1165" t="s">
        <v>1086</v>
      </c>
      <c r="Q1165" s="11">
        <v>0</v>
      </c>
      <c r="R1165" s="11">
        <v>0</v>
      </c>
      <c r="S1165" s="11">
        <v>0</v>
      </c>
      <c r="T1165" s="11">
        <v>0</v>
      </c>
      <c r="U1165" s="11">
        <v>0</v>
      </c>
      <c r="V1165" s="11">
        <v>0</v>
      </c>
      <c r="W1165" s="11">
        <v>0</v>
      </c>
      <c r="X1165" s="11">
        <v>0</v>
      </c>
      <c r="Y1165" s="11">
        <v>0</v>
      </c>
      <c r="Z1165" s="11">
        <v>0</v>
      </c>
      <c r="AA1165" s="11">
        <v>0</v>
      </c>
      <c r="AB1165" s="11">
        <v>0</v>
      </c>
      <c r="AC1165" s="11">
        <v>0</v>
      </c>
      <c r="AD1165" s="11">
        <v>0</v>
      </c>
      <c r="AE1165" s="11">
        <v>576000000</v>
      </c>
      <c r="AF1165" s="11">
        <v>442131455</v>
      </c>
      <c r="AG1165" s="11">
        <v>0</v>
      </c>
      <c r="AH1165" s="11">
        <v>0</v>
      </c>
      <c r="AI1165" s="11">
        <v>426240000</v>
      </c>
      <c r="AJ1165" s="11">
        <v>89214467</v>
      </c>
      <c r="AK1165" s="11">
        <v>0</v>
      </c>
      <c r="AL1165" s="11">
        <v>0</v>
      </c>
      <c r="AM1165" s="11">
        <v>276480000</v>
      </c>
      <c r="AN1165" s="11">
        <v>470071993</v>
      </c>
      <c r="AO11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1278720000</v>
      </c>
      <c r="AQ11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1001417915</v>
      </c>
      <c r="AS1165" s="11">
        <f>Table_PBS_SQL_DB2_PBSSQL_PBS_NDP_Tina_CG_QtrlyPerformance_Final[[#This Row],[GOU REL]]+Table_PBS_SQL_DB2_PBSSQL_PBS_NDP_Tina_CG_QtrlyPerformance_Final[[#This Row],[EXT REL]]</f>
        <v>1278720000</v>
      </c>
      <c r="AT1165" s="11">
        <f>Table_PBS_SQL_DB2_PBSSQL_PBS_NDP_Tina_CG_QtrlyPerformance_Final[[#This Row],[GOU EXP]]+Table_PBS_SQL_DB2_PBSSQL_PBS_NDP_Tina_CG_QtrlyPerformance_Final[[#This Row],[EXT EXP]]</f>
        <v>1001417915</v>
      </c>
      <c r="AU1165" s="11" t="str">
        <f>IF(Table_PBS_SQL_DB2_PBSSQL_PBS_NDP_Tina_CG_QtrlyPerformance_Final[[#This Row],[Item_Code]]&gt;"300000", "Capital", "Recurrent")</f>
        <v>Recurrent</v>
      </c>
    </row>
    <row r="1166" spans="1:47" x14ac:dyDescent="0.25">
      <c r="A1166" t="s">
        <v>305</v>
      </c>
      <c r="B1166" t="s">
        <v>306</v>
      </c>
      <c r="C1166" t="s">
        <v>293</v>
      </c>
      <c r="D1166" t="s">
        <v>1206</v>
      </c>
      <c r="E1166" t="s">
        <v>75</v>
      </c>
      <c r="F1166" t="s">
        <v>1228</v>
      </c>
      <c r="G1166" t="s">
        <v>103</v>
      </c>
      <c r="H1166" t="s">
        <v>1242</v>
      </c>
      <c r="I1166" t="s">
        <v>896</v>
      </c>
      <c r="J1166" t="s">
        <v>897</v>
      </c>
      <c r="K1166" t="s">
        <v>311</v>
      </c>
      <c r="L1166" t="s">
        <v>1247</v>
      </c>
      <c r="M1166" t="s">
        <v>1249</v>
      </c>
      <c r="N1166" t="s">
        <v>1253</v>
      </c>
      <c r="O1166" t="s">
        <v>975</v>
      </c>
      <c r="P1166" t="s">
        <v>976</v>
      </c>
      <c r="Q1166" s="11">
        <v>0</v>
      </c>
      <c r="R1166" s="11">
        <v>0</v>
      </c>
      <c r="S1166" s="11">
        <v>0</v>
      </c>
      <c r="T1166" s="11">
        <v>0</v>
      </c>
      <c r="U1166" s="11">
        <v>0</v>
      </c>
      <c r="V1166" s="11">
        <v>0</v>
      </c>
      <c r="W1166" s="11">
        <v>0</v>
      </c>
      <c r="X1166" s="11">
        <v>0</v>
      </c>
      <c r="Y1166" s="11">
        <v>0</v>
      </c>
      <c r="Z1166" s="11">
        <v>0</v>
      </c>
      <c r="AA1166" s="11">
        <v>0</v>
      </c>
      <c r="AB1166" s="11">
        <v>0</v>
      </c>
      <c r="AC1166" s="11">
        <v>0</v>
      </c>
      <c r="AD1166" s="11">
        <v>0</v>
      </c>
      <c r="AE1166" s="11">
        <v>236817000</v>
      </c>
      <c r="AF1166" s="11">
        <v>236817000</v>
      </c>
      <c r="AG1166" s="11">
        <v>0</v>
      </c>
      <c r="AH1166" s="11">
        <v>0</v>
      </c>
      <c r="AI1166" s="11">
        <v>175244580</v>
      </c>
      <c r="AJ1166" s="11">
        <v>250000000</v>
      </c>
      <c r="AK1166" s="11">
        <v>0</v>
      </c>
      <c r="AL1166" s="11">
        <v>0</v>
      </c>
      <c r="AM1166" s="11">
        <v>113672160</v>
      </c>
      <c r="AN1166" s="11">
        <v>0</v>
      </c>
      <c r="AO11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525733740</v>
      </c>
      <c r="AQ11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486817000</v>
      </c>
      <c r="AS1166" s="11">
        <f>Table_PBS_SQL_DB2_PBSSQL_PBS_NDP_Tina_CG_QtrlyPerformance_Final[[#This Row],[GOU REL]]+Table_PBS_SQL_DB2_PBSSQL_PBS_NDP_Tina_CG_QtrlyPerformance_Final[[#This Row],[EXT REL]]</f>
        <v>525733740</v>
      </c>
      <c r="AT1166" s="11">
        <f>Table_PBS_SQL_DB2_PBSSQL_PBS_NDP_Tina_CG_QtrlyPerformance_Final[[#This Row],[GOU EXP]]+Table_PBS_SQL_DB2_PBSSQL_PBS_NDP_Tina_CG_QtrlyPerformance_Final[[#This Row],[EXT EXP]]</f>
        <v>486817000</v>
      </c>
      <c r="AU1166" s="11" t="str">
        <f>IF(Table_PBS_SQL_DB2_PBSSQL_PBS_NDP_Tina_CG_QtrlyPerformance_Final[[#This Row],[Item_Code]]&gt;"300000", "Capital", "Recurrent")</f>
        <v>Recurrent</v>
      </c>
    </row>
    <row r="1167" spans="1:47" x14ac:dyDescent="0.25">
      <c r="A1167" t="s">
        <v>305</v>
      </c>
      <c r="B1167" t="s">
        <v>306</v>
      </c>
      <c r="C1167" t="s">
        <v>293</v>
      </c>
      <c r="D1167" t="s">
        <v>1206</v>
      </c>
      <c r="E1167" t="s">
        <v>75</v>
      </c>
      <c r="F1167" t="s">
        <v>1228</v>
      </c>
      <c r="G1167" t="s">
        <v>103</v>
      </c>
      <c r="H1167" t="s">
        <v>1242</v>
      </c>
      <c r="I1167" t="s">
        <v>493</v>
      </c>
      <c r="J1167" t="s">
        <v>1248</v>
      </c>
      <c r="K1167" t="s">
        <v>1243</v>
      </c>
      <c r="L1167" t="s">
        <v>1244</v>
      </c>
      <c r="M1167" t="s">
        <v>866</v>
      </c>
      <c r="N1167" t="s">
        <v>867</v>
      </c>
      <c r="O1167" t="s">
        <v>1004</v>
      </c>
      <c r="P1167" t="s">
        <v>868</v>
      </c>
      <c r="Q1167" s="11">
        <v>0</v>
      </c>
      <c r="R1167" s="11">
        <v>0</v>
      </c>
      <c r="S1167" s="11">
        <v>0</v>
      </c>
      <c r="T1167" s="11">
        <v>0</v>
      </c>
      <c r="U1167" s="11">
        <v>557085900</v>
      </c>
      <c r="V1167" s="11">
        <v>0</v>
      </c>
      <c r="W1167" s="11">
        <v>80000000</v>
      </c>
      <c r="X1167" s="11">
        <v>477085900</v>
      </c>
      <c r="Y1167" s="11">
        <v>0</v>
      </c>
      <c r="Z1167" s="11">
        <v>0</v>
      </c>
      <c r="AA1167" s="11">
        <v>0</v>
      </c>
      <c r="AB1167" s="11">
        <v>0</v>
      </c>
      <c r="AC1167" s="11">
        <v>0</v>
      </c>
      <c r="AD1167" s="11">
        <v>0</v>
      </c>
      <c r="AE1167" s="11">
        <v>0</v>
      </c>
      <c r="AF1167" s="11">
        <v>0</v>
      </c>
      <c r="AG1167" s="11">
        <v>15000000</v>
      </c>
      <c r="AH1167" s="11">
        <v>340000</v>
      </c>
      <c r="AI1167" s="11">
        <v>0</v>
      </c>
      <c r="AJ1167" s="11">
        <v>0</v>
      </c>
      <c r="AK1167" s="11">
        <v>65000000</v>
      </c>
      <c r="AL1167" s="11">
        <v>76730780</v>
      </c>
      <c r="AM1167" s="11">
        <v>0</v>
      </c>
      <c r="AN1167" s="11">
        <v>0</v>
      </c>
      <c r="AO11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1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77070780</v>
      </c>
      <c r="AR11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67" s="11">
        <f>Table_PBS_SQL_DB2_PBSSQL_PBS_NDP_Tina_CG_QtrlyPerformance_Final[[#This Row],[GOU REL]]+Table_PBS_SQL_DB2_PBSSQL_PBS_NDP_Tina_CG_QtrlyPerformance_Final[[#This Row],[EXT REL]]</f>
        <v>80000000</v>
      </c>
      <c r="AT1167" s="11">
        <f>Table_PBS_SQL_DB2_PBSSQL_PBS_NDP_Tina_CG_QtrlyPerformance_Final[[#This Row],[GOU EXP]]+Table_PBS_SQL_DB2_PBSSQL_PBS_NDP_Tina_CG_QtrlyPerformance_Final[[#This Row],[EXT EXP]]</f>
        <v>77070780</v>
      </c>
      <c r="AU1167" s="11" t="str">
        <f>IF(Table_PBS_SQL_DB2_PBSSQL_PBS_NDP_Tina_CG_QtrlyPerformance_Final[[#This Row],[Item_Code]]&gt;"300000", "Capital", "Recurrent")</f>
        <v>Recurrent</v>
      </c>
    </row>
    <row r="1168" spans="1:47" x14ac:dyDescent="0.25">
      <c r="A1168" t="s">
        <v>305</v>
      </c>
      <c r="B1168" t="s">
        <v>306</v>
      </c>
      <c r="C1168" t="s">
        <v>293</v>
      </c>
      <c r="D1168" t="s">
        <v>1206</v>
      </c>
      <c r="E1168" t="s">
        <v>75</v>
      </c>
      <c r="F1168" t="s">
        <v>1228</v>
      </c>
      <c r="G1168" t="s">
        <v>103</v>
      </c>
      <c r="H1168" t="s">
        <v>1242</v>
      </c>
      <c r="I1168" t="s">
        <v>493</v>
      </c>
      <c r="J1168" t="s">
        <v>1248</v>
      </c>
      <c r="K1168" t="s">
        <v>1243</v>
      </c>
      <c r="L1168" t="s">
        <v>1244</v>
      </c>
      <c r="M1168" t="s">
        <v>866</v>
      </c>
      <c r="N1168" t="s">
        <v>867</v>
      </c>
      <c r="O1168" t="s">
        <v>982</v>
      </c>
      <c r="P1168" t="s">
        <v>983</v>
      </c>
      <c r="Q1168" s="11">
        <v>0</v>
      </c>
      <c r="R1168" s="11">
        <v>0</v>
      </c>
      <c r="S1168" s="11">
        <v>0</v>
      </c>
      <c r="T1168" s="11">
        <v>0</v>
      </c>
      <c r="U1168" s="11">
        <v>50000000</v>
      </c>
      <c r="V1168" s="11">
        <v>0</v>
      </c>
      <c r="W1168" s="11">
        <v>50000000</v>
      </c>
      <c r="X1168" s="11">
        <v>0</v>
      </c>
      <c r="Y1168" s="11">
        <v>0</v>
      </c>
      <c r="Z1168" s="11">
        <v>0</v>
      </c>
      <c r="AA1168" s="11">
        <v>0</v>
      </c>
      <c r="AB1168" s="11">
        <v>0</v>
      </c>
      <c r="AC1168" s="11">
        <v>0</v>
      </c>
      <c r="AD1168" s="11">
        <v>0</v>
      </c>
      <c r="AE1168" s="11">
        <v>0</v>
      </c>
      <c r="AF1168" s="11">
        <v>0</v>
      </c>
      <c r="AG1168" s="11">
        <v>0</v>
      </c>
      <c r="AH1168" s="11">
        <v>0</v>
      </c>
      <c r="AI1168" s="11">
        <v>0</v>
      </c>
      <c r="AJ1168" s="11">
        <v>0</v>
      </c>
      <c r="AK1168" s="11">
        <v>50000000</v>
      </c>
      <c r="AL1168" s="11">
        <v>49000000</v>
      </c>
      <c r="AM1168" s="11">
        <v>0</v>
      </c>
      <c r="AN1168" s="11">
        <v>0</v>
      </c>
      <c r="AO11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1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49000000</v>
      </c>
      <c r="AR11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68" s="11">
        <f>Table_PBS_SQL_DB2_PBSSQL_PBS_NDP_Tina_CG_QtrlyPerformance_Final[[#This Row],[GOU REL]]+Table_PBS_SQL_DB2_PBSSQL_PBS_NDP_Tina_CG_QtrlyPerformance_Final[[#This Row],[EXT REL]]</f>
        <v>50000000</v>
      </c>
      <c r="AT1168" s="11">
        <f>Table_PBS_SQL_DB2_PBSSQL_PBS_NDP_Tina_CG_QtrlyPerformance_Final[[#This Row],[GOU EXP]]+Table_PBS_SQL_DB2_PBSSQL_PBS_NDP_Tina_CG_QtrlyPerformance_Final[[#This Row],[EXT EXP]]</f>
        <v>49000000</v>
      </c>
      <c r="AU1168" s="11" t="str">
        <f>IF(Table_PBS_SQL_DB2_PBSSQL_PBS_NDP_Tina_CG_QtrlyPerformance_Final[[#This Row],[Item_Code]]&gt;"300000", "Capital", "Recurrent")</f>
        <v>Capital</v>
      </c>
    </row>
    <row r="1169" spans="1:47" x14ac:dyDescent="0.25">
      <c r="A1169" t="s">
        <v>305</v>
      </c>
      <c r="B1169" t="s">
        <v>306</v>
      </c>
      <c r="C1169" t="s">
        <v>293</v>
      </c>
      <c r="D1169" t="s">
        <v>1206</v>
      </c>
      <c r="E1169" t="s">
        <v>75</v>
      </c>
      <c r="F1169" t="s">
        <v>1228</v>
      </c>
      <c r="G1169" t="s">
        <v>103</v>
      </c>
      <c r="H1169" t="s">
        <v>1242</v>
      </c>
      <c r="I1169" t="s">
        <v>493</v>
      </c>
      <c r="J1169" t="s">
        <v>1248</v>
      </c>
      <c r="K1169" t="s">
        <v>1245</v>
      </c>
      <c r="L1169" t="s">
        <v>1246</v>
      </c>
      <c r="M1169" t="s">
        <v>1168</v>
      </c>
      <c r="N1169" t="s">
        <v>1169</v>
      </c>
      <c r="O1169" t="s">
        <v>1002</v>
      </c>
      <c r="P1169" t="s">
        <v>1003</v>
      </c>
      <c r="Q1169" s="11">
        <v>0</v>
      </c>
      <c r="R1169" s="11">
        <v>0</v>
      </c>
      <c r="S1169" s="11">
        <v>0</v>
      </c>
      <c r="T1169" s="11">
        <v>0</v>
      </c>
      <c r="U1169" s="11">
        <v>26474600</v>
      </c>
      <c r="V1169" s="11">
        <v>0</v>
      </c>
      <c r="W1169" s="11">
        <v>0</v>
      </c>
      <c r="X1169" s="11">
        <v>26474600</v>
      </c>
      <c r="Y1169" s="11">
        <v>0</v>
      </c>
      <c r="Z1169" s="11">
        <v>0</v>
      </c>
      <c r="AA1169" s="11">
        <v>0</v>
      </c>
      <c r="AB1169" s="11">
        <v>0</v>
      </c>
      <c r="AC1169" s="11">
        <v>0</v>
      </c>
      <c r="AD1169" s="11">
        <v>0</v>
      </c>
      <c r="AE1169" s="11">
        <v>0</v>
      </c>
      <c r="AF1169" s="11">
        <v>0</v>
      </c>
      <c r="AG1169" s="11">
        <v>0</v>
      </c>
      <c r="AH1169" s="11">
        <v>0</v>
      </c>
      <c r="AI1169" s="11">
        <v>0</v>
      </c>
      <c r="AJ1169" s="11">
        <v>0</v>
      </c>
      <c r="AK1169" s="11">
        <v>0</v>
      </c>
      <c r="AL1169" s="11">
        <v>0</v>
      </c>
      <c r="AM1169" s="11">
        <v>0</v>
      </c>
      <c r="AN1169" s="11">
        <v>0</v>
      </c>
      <c r="AO11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69" s="11">
        <f>Table_PBS_SQL_DB2_PBSSQL_PBS_NDP_Tina_CG_QtrlyPerformance_Final[[#This Row],[GOU REL]]+Table_PBS_SQL_DB2_PBSSQL_PBS_NDP_Tina_CG_QtrlyPerformance_Final[[#This Row],[EXT REL]]</f>
        <v>0</v>
      </c>
      <c r="AT1169" s="11">
        <f>Table_PBS_SQL_DB2_PBSSQL_PBS_NDP_Tina_CG_QtrlyPerformance_Final[[#This Row],[GOU EXP]]+Table_PBS_SQL_DB2_PBSSQL_PBS_NDP_Tina_CG_QtrlyPerformance_Final[[#This Row],[EXT EXP]]</f>
        <v>0</v>
      </c>
      <c r="AU1169" s="11" t="str">
        <f>IF(Table_PBS_SQL_DB2_PBSSQL_PBS_NDP_Tina_CG_QtrlyPerformance_Final[[#This Row],[Item_Code]]&gt;"300000", "Capital", "Recurrent")</f>
        <v>Recurrent</v>
      </c>
    </row>
    <row r="1170" spans="1:47" x14ac:dyDescent="0.25">
      <c r="A1170" t="s">
        <v>305</v>
      </c>
      <c r="B1170" t="s">
        <v>306</v>
      </c>
      <c r="C1170" t="s">
        <v>293</v>
      </c>
      <c r="D1170" t="s">
        <v>1206</v>
      </c>
      <c r="E1170" t="s">
        <v>75</v>
      </c>
      <c r="F1170" t="s">
        <v>1228</v>
      </c>
      <c r="G1170" t="s">
        <v>103</v>
      </c>
      <c r="H1170" t="s">
        <v>1242</v>
      </c>
      <c r="I1170" t="s">
        <v>493</v>
      </c>
      <c r="J1170" t="s">
        <v>1248</v>
      </c>
      <c r="K1170" t="s">
        <v>1245</v>
      </c>
      <c r="L1170" t="s">
        <v>1246</v>
      </c>
      <c r="M1170" t="s">
        <v>1168</v>
      </c>
      <c r="N1170" t="s">
        <v>1169</v>
      </c>
      <c r="O1170" t="s">
        <v>911</v>
      </c>
      <c r="P1170" t="s">
        <v>912</v>
      </c>
      <c r="Q1170" s="11">
        <v>0</v>
      </c>
      <c r="R1170" s="11">
        <v>0</v>
      </c>
      <c r="S1170" s="11">
        <v>0</v>
      </c>
      <c r="T1170" s="11">
        <v>0</v>
      </c>
      <c r="U1170" s="11">
        <v>92000000</v>
      </c>
      <c r="V1170" s="11">
        <v>0</v>
      </c>
      <c r="W1170" s="11">
        <v>0</v>
      </c>
      <c r="X1170" s="11">
        <v>92000000</v>
      </c>
      <c r="Y1170" s="11">
        <v>0</v>
      </c>
      <c r="Z1170" s="11">
        <v>0</v>
      </c>
      <c r="AA1170" s="11">
        <v>0</v>
      </c>
      <c r="AB1170" s="11">
        <v>0</v>
      </c>
      <c r="AC1170" s="11">
        <v>0</v>
      </c>
      <c r="AD1170" s="11">
        <v>0</v>
      </c>
      <c r="AE1170" s="11">
        <v>0</v>
      </c>
      <c r="AF1170" s="11">
        <v>0</v>
      </c>
      <c r="AG1170" s="11">
        <v>0</v>
      </c>
      <c r="AH1170" s="11">
        <v>0</v>
      </c>
      <c r="AI1170" s="11">
        <v>0</v>
      </c>
      <c r="AJ1170" s="11">
        <v>0</v>
      </c>
      <c r="AK1170" s="11">
        <v>0</v>
      </c>
      <c r="AL1170" s="11">
        <v>0</v>
      </c>
      <c r="AM1170" s="11">
        <v>0</v>
      </c>
      <c r="AN1170" s="11">
        <v>0</v>
      </c>
      <c r="AO11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0" s="11">
        <f>Table_PBS_SQL_DB2_PBSSQL_PBS_NDP_Tina_CG_QtrlyPerformance_Final[[#This Row],[GOU REL]]+Table_PBS_SQL_DB2_PBSSQL_PBS_NDP_Tina_CG_QtrlyPerformance_Final[[#This Row],[EXT REL]]</f>
        <v>0</v>
      </c>
      <c r="AT1170" s="11">
        <f>Table_PBS_SQL_DB2_PBSSQL_PBS_NDP_Tina_CG_QtrlyPerformance_Final[[#This Row],[GOU EXP]]+Table_PBS_SQL_DB2_PBSSQL_PBS_NDP_Tina_CG_QtrlyPerformance_Final[[#This Row],[EXT EXP]]</f>
        <v>0</v>
      </c>
      <c r="AU1170" s="11" t="str">
        <f>IF(Table_PBS_SQL_DB2_PBSSQL_PBS_NDP_Tina_CG_QtrlyPerformance_Final[[#This Row],[Item_Code]]&gt;"300000", "Capital", "Recurrent")</f>
        <v>Recurrent</v>
      </c>
    </row>
    <row r="1171" spans="1:47" x14ac:dyDescent="0.25">
      <c r="A1171" t="s">
        <v>305</v>
      </c>
      <c r="B1171" t="s">
        <v>306</v>
      </c>
      <c r="C1171" t="s">
        <v>293</v>
      </c>
      <c r="D1171" t="s">
        <v>1206</v>
      </c>
      <c r="E1171" t="s">
        <v>75</v>
      </c>
      <c r="F1171" t="s">
        <v>1228</v>
      </c>
      <c r="G1171" t="s">
        <v>103</v>
      </c>
      <c r="H1171" t="s">
        <v>1242</v>
      </c>
      <c r="I1171" t="s">
        <v>493</v>
      </c>
      <c r="J1171" t="s">
        <v>1248</v>
      </c>
      <c r="K1171" t="s">
        <v>311</v>
      </c>
      <c r="L1171" t="s">
        <v>1247</v>
      </c>
      <c r="M1171" t="s">
        <v>866</v>
      </c>
      <c r="N1171" t="s">
        <v>867</v>
      </c>
      <c r="O1171" t="s">
        <v>969</v>
      </c>
      <c r="P1171" t="s">
        <v>970</v>
      </c>
      <c r="Q1171" s="11">
        <v>0</v>
      </c>
      <c r="R1171" s="11">
        <v>0</v>
      </c>
      <c r="S1171" s="11">
        <v>0</v>
      </c>
      <c r="T1171" s="11">
        <v>0</v>
      </c>
      <c r="U1171" s="11">
        <v>108000000</v>
      </c>
      <c r="V1171" s="11">
        <v>0</v>
      </c>
      <c r="W1171" s="11">
        <v>0</v>
      </c>
      <c r="X1171" s="11">
        <v>108000000</v>
      </c>
      <c r="Y1171" s="11">
        <v>0</v>
      </c>
      <c r="Z1171" s="11">
        <v>0</v>
      </c>
      <c r="AA1171" s="11">
        <v>0</v>
      </c>
      <c r="AB1171" s="11">
        <v>0</v>
      </c>
      <c r="AC1171" s="11">
        <v>0</v>
      </c>
      <c r="AD1171" s="11">
        <v>0</v>
      </c>
      <c r="AE1171" s="11">
        <v>0</v>
      </c>
      <c r="AF1171" s="11">
        <v>0</v>
      </c>
      <c r="AG1171" s="11">
        <v>0</v>
      </c>
      <c r="AH1171" s="11">
        <v>0</v>
      </c>
      <c r="AI1171" s="11">
        <v>0</v>
      </c>
      <c r="AJ1171" s="11">
        <v>0</v>
      </c>
      <c r="AK1171" s="11">
        <v>0</v>
      </c>
      <c r="AL1171" s="11">
        <v>0</v>
      </c>
      <c r="AM1171" s="11">
        <v>0</v>
      </c>
      <c r="AN1171" s="11">
        <v>0</v>
      </c>
      <c r="AO11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1" s="11">
        <f>Table_PBS_SQL_DB2_PBSSQL_PBS_NDP_Tina_CG_QtrlyPerformance_Final[[#This Row],[GOU REL]]+Table_PBS_SQL_DB2_PBSSQL_PBS_NDP_Tina_CG_QtrlyPerformance_Final[[#This Row],[EXT REL]]</f>
        <v>0</v>
      </c>
      <c r="AT1171" s="11">
        <f>Table_PBS_SQL_DB2_PBSSQL_PBS_NDP_Tina_CG_QtrlyPerformance_Final[[#This Row],[GOU EXP]]+Table_PBS_SQL_DB2_PBSSQL_PBS_NDP_Tina_CG_QtrlyPerformance_Final[[#This Row],[EXT EXP]]</f>
        <v>0</v>
      </c>
      <c r="AU1171" s="11" t="str">
        <f>IF(Table_PBS_SQL_DB2_PBSSQL_PBS_NDP_Tina_CG_QtrlyPerformance_Final[[#This Row],[Item_Code]]&gt;"300000", "Capital", "Recurrent")</f>
        <v>Recurrent</v>
      </c>
    </row>
    <row r="1172" spans="1:47" x14ac:dyDescent="0.25">
      <c r="A1172" t="s">
        <v>305</v>
      </c>
      <c r="B1172" t="s">
        <v>306</v>
      </c>
      <c r="C1172" t="s">
        <v>293</v>
      </c>
      <c r="D1172" t="s">
        <v>1206</v>
      </c>
      <c r="E1172" t="s">
        <v>75</v>
      </c>
      <c r="F1172" t="s">
        <v>1228</v>
      </c>
      <c r="G1172" t="s">
        <v>103</v>
      </c>
      <c r="H1172" t="s">
        <v>1242</v>
      </c>
      <c r="I1172" t="s">
        <v>493</v>
      </c>
      <c r="J1172" t="s">
        <v>1248</v>
      </c>
      <c r="K1172" t="s">
        <v>311</v>
      </c>
      <c r="L1172" t="s">
        <v>1247</v>
      </c>
      <c r="M1172" t="s">
        <v>1168</v>
      </c>
      <c r="N1172" t="s">
        <v>1169</v>
      </c>
      <c r="O1172" t="s">
        <v>1028</v>
      </c>
      <c r="P1172" t="s">
        <v>1029</v>
      </c>
      <c r="Q1172" s="11">
        <v>0</v>
      </c>
      <c r="R1172" s="11">
        <v>0</v>
      </c>
      <c r="S1172" s="11">
        <v>0</v>
      </c>
      <c r="T1172" s="11">
        <v>0</v>
      </c>
      <c r="U1172" s="11">
        <v>10573239960</v>
      </c>
      <c r="V1172" s="11">
        <v>0</v>
      </c>
      <c r="W1172" s="11">
        <v>0</v>
      </c>
      <c r="X1172" s="11">
        <v>10573239960</v>
      </c>
      <c r="Y1172" s="11">
        <v>0</v>
      </c>
      <c r="Z1172" s="11">
        <v>0</v>
      </c>
      <c r="AA1172" s="11">
        <v>0</v>
      </c>
      <c r="AB1172" s="11">
        <v>0</v>
      </c>
      <c r="AC1172" s="11">
        <v>0</v>
      </c>
      <c r="AD1172" s="11">
        <v>0</v>
      </c>
      <c r="AE1172" s="11">
        <v>0</v>
      </c>
      <c r="AF1172" s="11">
        <v>0</v>
      </c>
      <c r="AG1172" s="11">
        <v>0</v>
      </c>
      <c r="AH1172" s="11">
        <v>0</v>
      </c>
      <c r="AI1172" s="11">
        <v>0</v>
      </c>
      <c r="AJ1172" s="11">
        <v>0</v>
      </c>
      <c r="AK1172" s="11">
        <v>0</v>
      </c>
      <c r="AL1172" s="11">
        <v>0</v>
      </c>
      <c r="AM1172" s="11">
        <v>0</v>
      </c>
      <c r="AN1172" s="11">
        <v>0</v>
      </c>
      <c r="AO11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2" s="11">
        <f>Table_PBS_SQL_DB2_PBSSQL_PBS_NDP_Tina_CG_QtrlyPerformance_Final[[#This Row],[GOU REL]]+Table_PBS_SQL_DB2_PBSSQL_PBS_NDP_Tina_CG_QtrlyPerformance_Final[[#This Row],[EXT REL]]</f>
        <v>0</v>
      </c>
      <c r="AT1172" s="11">
        <f>Table_PBS_SQL_DB2_PBSSQL_PBS_NDP_Tina_CG_QtrlyPerformance_Final[[#This Row],[GOU EXP]]+Table_PBS_SQL_DB2_PBSSQL_PBS_NDP_Tina_CG_QtrlyPerformance_Final[[#This Row],[EXT EXP]]</f>
        <v>0</v>
      </c>
      <c r="AU1172" s="11" t="str">
        <f>IF(Table_PBS_SQL_DB2_PBSSQL_PBS_NDP_Tina_CG_QtrlyPerformance_Final[[#This Row],[Item_Code]]&gt;"300000", "Capital", "Recurrent")</f>
        <v>Recurrent</v>
      </c>
    </row>
    <row r="1173" spans="1:47" x14ac:dyDescent="0.25">
      <c r="A1173" t="s">
        <v>305</v>
      </c>
      <c r="B1173" t="s">
        <v>306</v>
      </c>
      <c r="C1173" t="s">
        <v>293</v>
      </c>
      <c r="D1173" t="s">
        <v>1206</v>
      </c>
      <c r="E1173" t="s">
        <v>75</v>
      </c>
      <c r="F1173" t="s">
        <v>1228</v>
      </c>
      <c r="G1173" t="s">
        <v>103</v>
      </c>
      <c r="H1173" t="s">
        <v>1242</v>
      </c>
      <c r="I1173" t="s">
        <v>493</v>
      </c>
      <c r="J1173" t="s">
        <v>1248</v>
      </c>
      <c r="K1173" t="s">
        <v>311</v>
      </c>
      <c r="L1173" t="s">
        <v>1247</v>
      </c>
      <c r="M1173" t="s">
        <v>1168</v>
      </c>
      <c r="N1173" t="s">
        <v>1169</v>
      </c>
      <c r="O1173" t="s">
        <v>1004</v>
      </c>
      <c r="P1173" t="s">
        <v>868</v>
      </c>
      <c r="Q1173" s="11">
        <v>0</v>
      </c>
      <c r="R1173" s="11">
        <v>0</v>
      </c>
      <c r="S1173" s="11">
        <v>0</v>
      </c>
      <c r="T1173" s="11">
        <v>0</v>
      </c>
      <c r="U1173" s="11">
        <v>428040000</v>
      </c>
      <c r="V1173" s="11">
        <v>0</v>
      </c>
      <c r="W1173" s="11">
        <v>0</v>
      </c>
      <c r="X1173" s="11">
        <v>428040000</v>
      </c>
      <c r="Y1173" s="11">
        <v>0</v>
      </c>
      <c r="Z1173" s="11">
        <v>0</v>
      </c>
      <c r="AA1173" s="11">
        <v>0</v>
      </c>
      <c r="AB1173" s="11">
        <v>0</v>
      </c>
      <c r="AC1173" s="11">
        <v>0</v>
      </c>
      <c r="AD1173" s="11">
        <v>0</v>
      </c>
      <c r="AE1173" s="11">
        <v>0</v>
      </c>
      <c r="AF1173" s="11">
        <v>0</v>
      </c>
      <c r="AG1173" s="11">
        <v>0</v>
      </c>
      <c r="AH1173" s="11">
        <v>0</v>
      </c>
      <c r="AI1173" s="11">
        <v>0</v>
      </c>
      <c r="AJ1173" s="11">
        <v>0</v>
      </c>
      <c r="AK1173" s="11">
        <v>0</v>
      </c>
      <c r="AL1173" s="11">
        <v>0</v>
      </c>
      <c r="AM1173" s="11">
        <v>0</v>
      </c>
      <c r="AN1173" s="11">
        <v>0</v>
      </c>
      <c r="AO11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3" s="11">
        <f>Table_PBS_SQL_DB2_PBSSQL_PBS_NDP_Tina_CG_QtrlyPerformance_Final[[#This Row],[GOU REL]]+Table_PBS_SQL_DB2_PBSSQL_PBS_NDP_Tina_CG_QtrlyPerformance_Final[[#This Row],[EXT REL]]</f>
        <v>0</v>
      </c>
      <c r="AT1173" s="11">
        <f>Table_PBS_SQL_DB2_PBSSQL_PBS_NDP_Tina_CG_QtrlyPerformance_Final[[#This Row],[GOU EXP]]+Table_PBS_SQL_DB2_PBSSQL_PBS_NDP_Tina_CG_QtrlyPerformance_Final[[#This Row],[EXT EXP]]</f>
        <v>0</v>
      </c>
      <c r="AU1173" s="11" t="str">
        <f>IF(Table_PBS_SQL_DB2_PBSSQL_PBS_NDP_Tina_CG_QtrlyPerformance_Final[[#This Row],[Item_Code]]&gt;"300000", "Capital", "Recurrent")</f>
        <v>Recurrent</v>
      </c>
    </row>
    <row r="1174" spans="1:47" x14ac:dyDescent="0.25">
      <c r="A1174" t="s">
        <v>99</v>
      </c>
      <c r="B1174" t="s">
        <v>2009</v>
      </c>
      <c r="C1174" t="s">
        <v>97</v>
      </c>
      <c r="D1174" t="s">
        <v>1665</v>
      </c>
      <c r="E1174" t="s">
        <v>87</v>
      </c>
      <c r="F1174" t="s">
        <v>961</v>
      </c>
      <c r="G1174" t="s">
        <v>97</v>
      </c>
      <c r="H1174" t="s">
        <v>1666</v>
      </c>
      <c r="I1174" t="s">
        <v>493</v>
      </c>
      <c r="J1174" t="s">
        <v>2010</v>
      </c>
      <c r="K1174" t="s">
        <v>2011</v>
      </c>
      <c r="L1174" t="s">
        <v>2012</v>
      </c>
      <c r="M1174" t="s">
        <v>1377</v>
      </c>
      <c r="N1174" t="s">
        <v>1378</v>
      </c>
      <c r="O1174" t="s">
        <v>1004</v>
      </c>
      <c r="P1174" t="s">
        <v>868</v>
      </c>
      <c r="Q1174" s="11">
        <v>0</v>
      </c>
      <c r="R1174" s="11">
        <v>0</v>
      </c>
      <c r="S1174" s="11">
        <v>0</v>
      </c>
      <c r="T1174" s="11">
        <v>0</v>
      </c>
      <c r="U1174" s="11">
        <v>16000000</v>
      </c>
      <c r="V1174" s="11">
        <v>0</v>
      </c>
      <c r="W1174" s="11">
        <v>16000000</v>
      </c>
      <c r="X1174" s="11">
        <v>0</v>
      </c>
      <c r="Y1174" s="11">
        <v>0</v>
      </c>
      <c r="Z1174" s="11">
        <v>0</v>
      </c>
      <c r="AA1174" s="11">
        <v>0</v>
      </c>
      <c r="AB1174" s="11">
        <v>0</v>
      </c>
      <c r="AC1174" s="11">
        <v>8000000</v>
      </c>
      <c r="AD1174" s="11">
        <v>0</v>
      </c>
      <c r="AE1174" s="11">
        <v>0</v>
      </c>
      <c r="AF1174" s="11">
        <v>0</v>
      </c>
      <c r="AG1174" s="11">
        <v>4000000</v>
      </c>
      <c r="AH1174" s="11">
        <v>0</v>
      </c>
      <c r="AI1174" s="11">
        <v>0</v>
      </c>
      <c r="AJ1174" s="11">
        <v>0</v>
      </c>
      <c r="AK1174" s="11">
        <v>4000000</v>
      </c>
      <c r="AL1174" s="11">
        <v>15804200</v>
      </c>
      <c r="AM1174" s="11">
        <v>0</v>
      </c>
      <c r="AN1174" s="11">
        <v>0</v>
      </c>
      <c r="AO11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11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15804200</v>
      </c>
      <c r="AR11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4" s="11">
        <f>Table_PBS_SQL_DB2_PBSSQL_PBS_NDP_Tina_CG_QtrlyPerformance_Final[[#This Row],[GOU REL]]+Table_PBS_SQL_DB2_PBSSQL_PBS_NDP_Tina_CG_QtrlyPerformance_Final[[#This Row],[EXT REL]]</f>
        <v>16000000</v>
      </c>
      <c r="AT1174" s="11">
        <f>Table_PBS_SQL_DB2_PBSSQL_PBS_NDP_Tina_CG_QtrlyPerformance_Final[[#This Row],[GOU EXP]]+Table_PBS_SQL_DB2_PBSSQL_PBS_NDP_Tina_CG_QtrlyPerformance_Final[[#This Row],[EXT EXP]]</f>
        <v>15804200</v>
      </c>
      <c r="AU1174" s="11" t="str">
        <f>IF(Table_PBS_SQL_DB2_PBSSQL_PBS_NDP_Tina_CG_QtrlyPerformance_Final[[#This Row],[Item_Code]]&gt;"300000", "Capital", "Recurrent")</f>
        <v>Recurrent</v>
      </c>
    </row>
    <row r="1175" spans="1:47" x14ac:dyDescent="0.25">
      <c r="A1175" t="s">
        <v>220</v>
      </c>
      <c r="B1175" t="s">
        <v>221</v>
      </c>
      <c r="C1175" t="s">
        <v>218</v>
      </c>
      <c r="D1175" t="s">
        <v>1254</v>
      </c>
      <c r="E1175" t="s">
        <v>31</v>
      </c>
      <c r="F1175" t="s">
        <v>1255</v>
      </c>
      <c r="G1175" t="s">
        <v>103</v>
      </c>
      <c r="H1175" t="s">
        <v>1256</v>
      </c>
      <c r="I1175" t="s">
        <v>467</v>
      </c>
      <c r="J1175" t="s">
        <v>1257</v>
      </c>
      <c r="K1175" t="s">
        <v>240</v>
      </c>
      <c r="L1175" t="s">
        <v>1258</v>
      </c>
      <c r="M1175" t="s">
        <v>1259</v>
      </c>
      <c r="N1175" t="s">
        <v>1260</v>
      </c>
      <c r="O1175" t="s">
        <v>1120</v>
      </c>
      <c r="P1175" t="s">
        <v>1121</v>
      </c>
      <c r="Q1175" s="11">
        <v>0</v>
      </c>
      <c r="R1175" s="11">
        <v>0</v>
      </c>
      <c r="S1175" s="11">
        <v>0</v>
      </c>
      <c r="T1175" s="11">
        <v>0</v>
      </c>
      <c r="U1175" s="11">
        <v>50000000</v>
      </c>
      <c r="V1175" s="11">
        <v>0</v>
      </c>
      <c r="W1175" s="11">
        <v>50000000</v>
      </c>
      <c r="X1175" s="11">
        <v>0</v>
      </c>
      <c r="Y1175" s="11">
        <v>0</v>
      </c>
      <c r="Z1175" s="11">
        <v>0</v>
      </c>
      <c r="AA1175" s="11">
        <v>0</v>
      </c>
      <c r="AB1175" s="11">
        <v>0</v>
      </c>
      <c r="AC1175" s="11">
        <v>25000000</v>
      </c>
      <c r="AD1175" s="11">
        <v>0</v>
      </c>
      <c r="AE1175" s="11">
        <v>0</v>
      </c>
      <c r="AF1175" s="11">
        <v>0</v>
      </c>
      <c r="AG1175" s="11">
        <v>25000000</v>
      </c>
      <c r="AH1175" s="11">
        <v>50000000</v>
      </c>
      <c r="AI1175" s="11">
        <v>0</v>
      </c>
      <c r="AJ1175" s="11">
        <v>0</v>
      </c>
      <c r="AK1175" s="11">
        <v>0</v>
      </c>
      <c r="AL1175" s="11">
        <v>0</v>
      </c>
      <c r="AM1175" s="11">
        <v>0</v>
      </c>
      <c r="AN1175" s="11">
        <v>0</v>
      </c>
      <c r="AO11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1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1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5" s="11">
        <f>Table_PBS_SQL_DB2_PBSSQL_PBS_NDP_Tina_CG_QtrlyPerformance_Final[[#This Row],[GOU REL]]+Table_PBS_SQL_DB2_PBSSQL_PBS_NDP_Tina_CG_QtrlyPerformance_Final[[#This Row],[EXT REL]]</f>
        <v>50000000</v>
      </c>
      <c r="AT1175" s="11">
        <f>Table_PBS_SQL_DB2_PBSSQL_PBS_NDP_Tina_CG_QtrlyPerformance_Final[[#This Row],[GOU EXP]]+Table_PBS_SQL_DB2_PBSSQL_PBS_NDP_Tina_CG_QtrlyPerformance_Final[[#This Row],[EXT EXP]]</f>
        <v>50000000</v>
      </c>
      <c r="AU1175" s="11" t="str">
        <f>IF(Table_PBS_SQL_DB2_PBSSQL_PBS_NDP_Tina_CG_QtrlyPerformance_Final[[#This Row],[Item_Code]]&gt;"300000", "Capital", "Recurrent")</f>
        <v>Recurrent</v>
      </c>
    </row>
    <row r="1176" spans="1:47" x14ac:dyDescent="0.25">
      <c r="A1176" t="s">
        <v>220</v>
      </c>
      <c r="B1176" t="s">
        <v>221</v>
      </c>
      <c r="C1176" t="s">
        <v>218</v>
      </c>
      <c r="D1176" t="s">
        <v>1254</v>
      </c>
      <c r="E1176" t="s">
        <v>75</v>
      </c>
      <c r="F1176" t="s">
        <v>1261</v>
      </c>
      <c r="G1176" t="s">
        <v>97</v>
      </c>
      <c r="H1176" t="s">
        <v>881</v>
      </c>
      <c r="I1176" t="s">
        <v>467</v>
      </c>
      <c r="J1176" t="s">
        <v>1262</v>
      </c>
      <c r="K1176" t="s">
        <v>232</v>
      </c>
      <c r="L1176" t="s">
        <v>1263</v>
      </c>
      <c r="M1176" t="s">
        <v>1305</v>
      </c>
      <c r="N1176" t="s">
        <v>1306</v>
      </c>
      <c r="O1176" t="s">
        <v>1005</v>
      </c>
      <c r="P1176" t="s">
        <v>1006</v>
      </c>
      <c r="Q1176" s="11">
        <v>0</v>
      </c>
      <c r="R1176" s="11">
        <v>0</v>
      </c>
      <c r="S1176" s="11">
        <v>0</v>
      </c>
      <c r="T1176" s="11">
        <v>0</v>
      </c>
      <c r="U1176" s="11">
        <v>120000000</v>
      </c>
      <c r="V1176" s="11">
        <v>0</v>
      </c>
      <c r="W1176" s="11">
        <v>120000000</v>
      </c>
      <c r="X1176" s="11">
        <v>0</v>
      </c>
      <c r="Y1176" s="11">
        <v>30000000</v>
      </c>
      <c r="Z1176" s="11">
        <v>29993250</v>
      </c>
      <c r="AA1176" s="11">
        <v>0</v>
      </c>
      <c r="AB1176" s="11">
        <v>0</v>
      </c>
      <c r="AC1176" s="11">
        <v>50000000</v>
      </c>
      <c r="AD1176" s="11">
        <v>18502498</v>
      </c>
      <c r="AE1176" s="11">
        <v>0</v>
      </c>
      <c r="AF1176" s="11">
        <v>0</v>
      </c>
      <c r="AG1176" s="11">
        <v>9600000</v>
      </c>
      <c r="AH1176" s="11">
        <v>51754607</v>
      </c>
      <c r="AI1176" s="11">
        <v>0</v>
      </c>
      <c r="AJ1176" s="11">
        <v>0</v>
      </c>
      <c r="AK1176" s="11">
        <v>30400000</v>
      </c>
      <c r="AL1176" s="11">
        <v>14749645</v>
      </c>
      <c r="AM1176" s="11">
        <v>0</v>
      </c>
      <c r="AN1176" s="11">
        <v>0</v>
      </c>
      <c r="AO11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11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115000000</v>
      </c>
      <c r="AR11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6" s="11">
        <f>Table_PBS_SQL_DB2_PBSSQL_PBS_NDP_Tina_CG_QtrlyPerformance_Final[[#This Row],[GOU REL]]+Table_PBS_SQL_DB2_PBSSQL_PBS_NDP_Tina_CG_QtrlyPerformance_Final[[#This Row],[EXT REL]]</f>
        <v>120000000</v>
      </c>
      <c r="AT1176" s="11">
        <f>Table_PBS_SQL_DB2_PBSSQL_PBS_NDP_Tina_CG_QtrlyPerformance_Final[[#This Row],[GOU EXP]]+Table_PBS_SQL_DB2_PBSSQL_PBS_NDP_Tina_CG_QtrlyPerformance_Final[[#This Row],[EXT EXP]]</f>
        <v>115000000</v>
      </c>
      <c r="AU1176" s="11" t="str">
        <f>IF(Table_PBS_SQL_DB2_PBSSQL_PBS_NDP_Tina_CG_QtrlyPerformance_Final[[#This Row],[Item_Code]]&gt;"300000", "Capital", "Recurrent")</f>
        <v>Recurrent</v>
      </c>
    </row>
    <row r="1177" spans="1:47" x14ac:dyDescent="0.25">
      <c r="A1177" t="s">
        <v>220</v>
      </c>
      <c r="B1177" t="s">
        <v>221</v>
      </c>
      <c r="C1177" t="s">
        <v>218</v>
      </c>
      <c r="D1177" t="s">
        <v>1254</v>
      </c>
      <c r="E1177" t="s">
        <v>75</v>
      </c>
      <c r="F1177" t="s">
        <v>1261</v>
      </c>
      <c r="G1177" t="s">
        <v>97</v>
      </c>
      <c r="H1177" t="s">
        <v>881</v>
      </c>
      <c r="I1177" t="s">
        <v>467</v>
      </c>
      <c r="J1177" t="s">
        <v>1262</v>
      </c>
      <c r="K1177" t="s">
        <v>232</v>
      </c>
      <c r="L1177" t="s">
        <v>1263</v>
      </c>
      <c r="M1177" t="s">
        <v>1305</v>
      </c>
      <c r="N1177" t="s">
        <v>1306</v>
      </c>
      <c r="O1177" t="s">
        <v>922</v>
      </c>
      <c r="P1177" t="s">
        <v>923</v>
      </c>
      <c r="Q1177" s="11">
        <v>0</v>
      </c>
      <c r="R1177" s="11">
        <v>0</v>
      </c>
      <c r="S1177" s="11">
        <v>0</v>
      </c>
      <c r="T1177" s="11">
        <v>0</v>
      </c>
      <c r="U1177" s="11">
        <v>100000000</v>
      </c>
      <c r="V1177" s="11">
        <v>0</v>
      </c>
      <c r="W1177" s="11">
        <v>100000000</v>
      </c>
      <c r="X1177" s="11">
        <v>0</v>
      </c>
      <c r="Y1177" s="11">
        <v>0</v>
      </c>
      <c r="Z1177" s="11">
        <v>0</v>
      </c>
      <c r="AA1177" s="11">
        <v>0</v>
      </c>
      <c r="AB1177" s="11">
        <v>0</v>
      </c>
      <c r="AC1177" s="11">
        <v>50000000</v>
      </c>
      <c r="AD1177" s="11">
        <v>50000000</v>
      </c>
      <c r="AE1177" s="11">
        <v>0</v>
      </c>
      <c r="AF1177" s="11">
        <v>0</v>
      </c>
      <c r="AG1177" s="11">
        <v>25000000</v>
      </c>
      <c r="AH1177" s="11">
        <v>25000000</v>
      </c>
      <c r="AI1177" s="11">
        <v>0</v>
      </c>
      <c r="AJ1177" s="11">
        <v>0</v>
      </c>
      <c r="AK1177" s="11">
        <v>25000000</v>
      </c>
      <c r="AL1177" s="11">
        <v>25000000</v>
      </c>
      <c r="AM1177" s="11">
        <v>0</v>
      </c>
      <c r="AN1177" s="11">
        <v>0</v>
      </c>
      <c r="AO11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1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1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7" s="11">
        <f>Table_PBS_SQL_DB2_PBSSQL_PBS_NDP_Tina_CG_QtrlyPerformance_Final[[#This Row],[GOU REL]]+Table_PBS_SQL_DB2_PBSSQL_PBS_NDP_Tina_CG_QtrlyPerformance_Final[[#This Row],[EXT REL]]</f>
        <v>100000000</v>
      </c>
      <c r="AT1177" s="11">
        <f>Table_PBS_SQL_DB2_PBSSQL_PBS_NDP_Tina_CG_QtrlyPerformance_Final[[#This Row],[GOU EXP]]+Table_PBS_SQL_DB2_PBSSQL_PBS_NDP_Tina_CG_QtrlyPerformance_Final[[#This Row],[EXT EXP]]</f>
        <v>100000000</v>
      </c>
      <c r="AU1177" s="11" t="str">
        <f>IF(Table_PBS_SQL_DB2_PBSSQL_PBS_NDP_Tina_CG_QtrlyPerformance_Final[[#This Row],[Item_Code]]&gt;"300000", "Capital", "Recurrent")</f>
        <v>Recurrent</v>
      </c>
    </row>
    <row r="1178" spans="1:47" x14ac:dyDescent="0.25">
      <c r="A1178" t="s">
        <v>220</v>
      </c>
      <c r="B1178" t="s">
        <v>221</v>
      </c>
      <c r="C1178" t="s">
        <v>218</v>
      </c>
      <c r="D1178" t="s">
        <v>1254</v>
      </c>
      <c r="E1178" t="s">
        <v>87</v>
      </c>
      <c r="F1178" t="s">
        <v>1264</v>
      </c>
      <c r="G1178" t="s">
        <v>31</v>
      </c>
      <c r="H1178" t="s">
        <v>1265</v>
      </c>
      <c r="I1178" t="s">
        <v>493</v>
      </c>
      <c r="J1178" t="s">
        <v>1266</v>
      </c>
      <c r="K1178" t="s">
        <v>224</v>
      </c>
      <c r="L1178" t="s">
        <v>1267</v>
      </c>
      <c r="M1178" t="s">
        <v>1300</v>
      </c>
      <c r="N1178" t="s">
        <v>1301</v>
      </c>
      <c r="O1178" t="s">
        <v>1939</v>
      </c>
      <c r="P1178" t="s">
        <v>1940</v>
      </c>
      <c r="Q1178" s="11">
        <v>0</v>
      </c>
      <c r="R1178" s="11">
        <v>0</v>
      </c>
      <c r="S1178" s="11">
        <v>0</v>
      </c>
      <c r="T1178" s="11">
        <v>0</v>
      </c>
      <c r="U1178" s="11">
        <v>500000000</v>
      </c>
      <c r="V1178" s="11">
        <v>0</v>
      </c>
      <c r="W1178" s="11">
        <v>500000000</v>
      </c>
      <c r="X1178" s="11">
        <v>0</v>
      </c>
      <c r="Y1178" s="11">
        <v>0</v>
      </c>
      <c r="Z1178" s="11">
        <v>0</v>
      </c>
      <c r="AA1178" s="11">
        <v>0</v>
      </c>
      <c r="AB1178" s="11">
        <v>0</v>
      </c>
      <c r="AC1178" s="11">
        <v>165000000</v>
      </c>
      <c r="AD1178" s="11">
        <v>0</v>
      </c>
      <c r="AE1178" s="11">
        <v>0</v>
      </c>
      <c r="AF1178" s="11">
        <v>0</v>
      </c>
      <c r="AG1178" s="11">
        <v>210000000</v>
      </c>
      <c r="AH1178" s="11">
        <v>375000000</v>
      </c>
      <c r="AI1178" s="11">
        <v>0</v>
      </c>
      <c r="AJ1178" s="11">
        <v>0</v>
      </c>
      <c r="AK1178" s="11">
        <v>0</v>
      </c>
      <c r="AL1178" s="11">
        <v>0</v>
      </c>
      <c r="AM1178" s="11">
        <v>0</v>
      </c>
      <c r="AN1178" s="11">
        <v>0</v>
      </c>
      <c r="AO11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375000000</v>
      </c>
      <c r="AP11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375000000</v>
      </c>
      <c r="AR11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8" s="11">
        <f>Table_PBS_SQL_DB2_PBSSQL_PBS_NDP_Tina_CG_QtrlyPerformance_Final[[#This Row],[GOU REL]]+Table_PBS_SQL_DB2_PBSSQL_PBS_NDP_Tina_CG_QtrlyPerformance_Final[[#This Row],[EXT REL]]</f>
        <v>375000000</v>
      </c>
      <c r="AT1178" s="11">
        <f>Table_PBS_SQL_DB2_PBSSQL_PBS_NDP_Tina_CG_QtrlyPerformance_Final[[#This Row],[GOU EXP]]+Table_PBS_SQL_DB2_PBSSQL_PBS_NDP_Tina_CG_QtrlyPerformance_Final[[#This Row],[EXT EXP]]</f>
        <v>375000000</v>
      </c>
      <c r="AU1178" s="11" t="str">
        <f>IF(Table_PBS_SQL_DB2_PBSSQL_PBS_NDP_Tina_CG_QtrlyPerformance_Final[[#This Row],[Item_Code]]&gt;"300000", "Capital", "Recurrent")</f>
        <v>Recurrent</v>
      </c>
    </row>
    <row r="1179" spans="1:47" x14ac:dyDescent="0.25">
      <c r="A1179" t="s">
        <v>220</v>
      </c>
      <c r="B1179" t="s">
        <v>221</v>
      </c>
      <c r="C1179" t="s">
        <v>218</v>
      </c>
      <c r="D1179" t="s">
        <v>1254</v>
      </c>
      <c r="E1179" t="s">
        <v>87</v>
      </c>
      <c r="F1179" t="s">
        <v>1264</v>
      </c>
      <c r="G1179" t="s">
        <v>103</v>
      </c>
      <c r="H1179" t="s">
        <v>1256</v>
      </c>
      <c r="I1179" t="s">
        <v>493</v>
      </c>
      <c r="J1179" t="s">
        <v>1273</v>
      </c>
      <c r="K1179" t="s">
        <v>226</v>
      </c>
      <c r="L1179" t="s">
        <v>1274</v>
      </c>
      <c r="M1179" t="s">
        <v>1275</v>
      </c>
      <c r="N1179" t="s">
        <v>1276</v>
      </c>
      <c r="O1179" t="s">
        <v>1064</v>
      </c>
      <c r="P1179" t="s">
        <v>1065</v>
      </c>
      <c r="Q1179" s="11">
        <v>0</v>
      </c>
      <c r="R1179" s="11">
        <v>0</v>
      </c>
      <c r="S1179" s="11">
        <v>0</v>
      </c>
      <c r="T1179" s="11">
        <v>0</v>
      </c>
      <c r="U1179" s="11">
        <v>20000000</v>
      </c>
      <c r="V1179" s="11">
        <v>0</v>
      </c>
      <c r="W1179" s="11">
        <v>20000000</v>
      </c>
      <c r="X1179" s="11">
        <v>0</v>
      </c>
      <c r="Y1179" s="11">
        <v>0</v>
      </c>
      <c r="Z1179" s="11">
        <v>0</v>
      </c>
      <c r="AA1179" s="11">
        <v>0</v>
      </c>
      <c r="AB1179" s="11">
        <v>0</v>
      </c>
      <c r="AC1179" s="11">
        <v>10000000</v>
      </c>
      <c r="AD1179" s="11">
        <v>3486000</v>
      </c>
      <c r="AE1179" s="11">
        <v>0</v>
      </c>
      <c r="AF1179" s="11">
        <v>0</v>
      </c>
      <c r="AG1179" s="11">
        <v>5000000</v>
      </c>
      <c r="AH1179" s="11">
        <v>1120500</v>
      </c>
      <c r="AI1179" s="11">
        <v>0</v>
      </c>
      <c r="AJ1179" s="11">
        <v>0</v>
      </c>
      <c r="AK1179" s="11">
        <v>5000000</v>
      </c>
      <c r="AL1179" s="11">
        <v>9460350</v>
      </c>
      <c r="AM1179" s="11">
        <v>0</v>
      </c>
      <c r="AN1179" s="11">
        <v>0</v>
      </c>
      <c r="AO11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1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14066850</v>
      </c>
      <c r="AR11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79" s="11">
        <f>Table_PBS_SQL_DB2_PBSSQL_PBS_NDP_Tina_CG_QtrlyPerformance_Final[[#This Row],[GOU REL]]+Table_PBS_SQL_DB2_PBSSQL_PBS_NDP_Tina_CG_QtrlyPerformance_Final[[#This Row],[EXT REL]]</f>
        <v>20000000</v>
      </c>
      <c r="AT1179" s="11">
        <f>Table_PBS_SQL_DB2_PBSSQL_PBS_NDP_Tina_CG_QtrlyPerformance_Final[[#This Row],[GOU EXP]]+Table_PBS_SQL_DB2_PBSSQL_PBS_NDP_Tina_CG_QtrlyPerformance_Final[[#This Row],[EXT EXP]]</f>
        <v>14066850</v>
      </c>
      <c r="AU1179" s="11" t="str">
        <f>IF(Table_PBS_SQL_DB2_PBSSQL_PBS_NDP_Tina_CG_QtrlyPerformance_Final[[#This Row],[Item_Code]]&gt;"300000", "Capital", "Recurrent")</f>
        <v>Recurrent</v>
      </c>
    </row>
    <row r="1180" spans="1:47" x14ac:dyDescent="0.25">
      <c r="A1180" t="s">
        <v>493</v>
      </c>
      <c r="B1180" t="s">
        <v>494</v>
      </c>
      <c r="C1180" t="s">
        <v>491</v>
      </c>
      <c r="D1180" t="s">
        <v>861</v>
      </c>
      <c r="E1180" t="s">
        <v>31</v>
      </c>
      <c r="F1180" t="s">
        <v>862</v>
      </c>
      <c r="G1180" t="s">
        <v>75</v>
      </c>
      <c r="H1180" t="s">
        <v>863</v>
      </c>
      <c r="I1180" t="s">
        <v>493</v>
      </c>
      <c r="J1180" t="s">
        <v>864</v>
      </c>
      <c r="K1180" t="s">
        <v>495</v>
      </c>
      <c r="L1180" t="s">
        <v>865</v>
      </c>
      <c r="M1180" t="s">
        <v>866</v>
      </c>
      <c r="N1180" t="s">
        <v>867</v>
      </c>
      <c r="O1180" t="s">
        <v>1011</v>
      </c>
      <c r="P1180" t="s">
        <v>1012</v>
      </c>
      <c r="Q1180" s="11">
        <v>0</v>
      </c>
      <c r="R1180" s="11">
        <v>0</v>
      </c>
      <c r="S1180" s="11">
        <v>0</v>
      </c>
      <c r="T1180" s="11">
        <v>0</v>
      </c>
      <c r="U1180" s="11">
        <v>326000000</v>
      </c>
      <c r="V1180" s="11">
        <v>0</v>
      </c>
      <c r="W1180" s="11">
        <v>326000000</v>
      </c>
      <c r="X1180" s="11">
        <v>0</v>
      </c>
      <c r="Y1180" s="11">
        <v>0</v>
      </c>
      <c r="Z1180" s="11">
        <v>0</v>
      </c>
      <c r="AA1180" s="11">
        <v>0</v>
      </c>
      <c r="AB1180" s="11">
        <v>0</v>
      </c>
      <c r="AC1180" s="11">
        <v>326000000</v>
      </c>
      <c r="AD1180" s="11">
        <v>0</v>
      </c>
      <c r="AE1180" s="11">
        <v>0</v>
      </c>
      <c r="AF1180" s="11">
        <v>0</v>
      </c>
      <c r="AG1180" s="11">
        <v>0</v>
      </c>
      <c r="AH1180" s="11">
        <v>0</v>
      </c>
      <c r="AI1180" s="11">
        <v>0</v>
      </c>
      <c r="AJ1180" s="11">
        <v>0</v>
      </c>
      <c r="AK1180" s="11">
        <v>0</v>
      </c>
      <c r="AL1180" s="11">
        <v>323349360</v>
      </c>
      <c r="AM1180" s="11">
        <v>0</v>
      </c>
      <c r="AN1180" s="11">
        <v>0</v>
      </c>
      <c r="AO11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326000000</v>
      </c>
      <c r="AP11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323349360</v>
      </c>
      <c r="AR11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80" s="11">
        <f>Table_PBS_SQL_DB2_PBSSQL_PBS_NDP_Tina_CG_QtrlyPerformance_Final[[#This Row],[GOU REL]]+Table_PBS_SQL_DB2_PBSSQL_PBS_NDP_Tina_CG_QtrlyPerformance_Final[[#This Row],[EXT REL]]</f>
        <v>326000000</v>
      </c>
      <c r="AT1180" s="11">
        <f>Table_PBS_SQL_DB2_PBSSQL_PBS_NDP_Tina_CG_QtrlyPerformance_Final[[#This Row],[GOU EXP]]+Table_PBS_SQL_DB2_PBSSQL_PBS_NDP_Tina_CG_QtrlyPerformance_Final[[#This Row],[EXT EXP]]</f>
        <v>323349360</v>
      </c>
      <c r="AU1180" s="11" t="str">
        <f>IF(Table_PBS_SQL_DB2_PBSSQL_PBS_NDP_Tina_CG_QtrlyPerformance_Final[[#This Row],[Item_Code]]&gt;"300000", "Capital", "Recurrent")</f>
        <v>Recurrent</v>
      </c>
    </row>
    <row r="1181" spans="1:47" x14ac:dyDescent="0.25">
      <c r="A1181" t="s">
        <v>493</v>
      </c>
      <c r="B1181" t="s">
        <v>494</v>
      </c>
      <c r="C1181" t="s">
        <v>491</v>
      </c>
      <c r="D1181" t="s">
        <v>861</v>
      </c>
      <c r="E1181" t="s">
        <v>31</v>
      </c>
      <c r="F1181" t="s">
        <v>862</v>
      </c>
      <c r="G1181" t="s">
        <v>75</v>
      </c>
      <c r="H1181" t="s">
        <v>863</v>
      </c>
      <c r="I1181" t="s">
        <v>493</v>
      </c>
      <c r="J1181" t="s">
        <v>864</v>
      </c>
      <c r="K1181" t="s">
        <v>495</v>
      </c>
      <c r="L1181" t="s">
        <v>865</v>
      </c>
      <c r="M1181" t="s">
        <v>866</v>
      </c>
      <c r="N1181" t="s">
        <v>867</v>
      </c>
      <c r="O1181" t="s">
        <v>957</v>
      </c>
      <c r="P1181" t="s">
        <v>958</v>
      </c>
      <c r="Q1181" s="11">
        <v>0</v>
      </c>
      <c r="R1181" s="11">
        <v>0</v>
      </c>
      <c r="S1181" s="11">
        <v>0</v>
      </c>
      <c r="T1181" s="11">
        <v>0</v>
      </c>
      <c r="U1181" s="11">
        <v>166300000</v>
      </c>
      <c r="V1181" s="11">
        <v>0</v>
      </c>
      <c r="W1181" s="11">
        <v>166300000</v>
      </c>
      <c r="X1181" s="11">
        <v>0</v>
      </c>
      <c r="Y1181" s="11">
        <v>0</v>
      </c>
      <c r="Z1181" s="11">
        <v>0</v>
      </c>
      <c r="AA1181" s="11">
        <v>0</v>
      </c>
      <c r="AB1181" s="11">
        <v>0</v>
      </c>
      <c r="AC1181" s="11">
        <v>166300000</v>
      </c>
      <c r="AD1181" s="11">
        <v>0</v>
      </c>
      <c r="AE1181" s="11">
        <v>0</v>
      </c>
      <c r="AF1181" s="11">
        <v>0</v>
      </c>
      <c r="AG1181" s="11">
        <v>0</v>
      </c>
      <c r="AH1181" s="11">
        <v>0</v>
      </c>
      <c r="AI1181" s="11">
        <v>0</v>
      </c>
      <c r="AJ1181" s="11">
        <v>0</v>
      </c>
      <c r="AK1181" s="11">
        <v>0</v>
      </c>
      <c r="AL1181" s="11">
        <v>155806008</v>
      </c>
      <c r="AM1181" s="11">
        <v>0</v>
      </c>
      <c r="AN1181" s="11">
        <v>0</v>
      </c>
      <c r="AO11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166300000</v>
      </c>
      <c r="AP11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155806008</v>
      </c>
      <c r="AR11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81" s="11">
        <f>Table_PBS_SQL_DB2_PBSSQL_PBS_NDP_Tina_CG_QtrlyPerformance_Final[[#This Row],[GOU REL]]+Table_PBS_SQL_DB2_PBSSQL_PBS_NDP_Tina_CG_QtrlyPerformance_Final[[#This Row],[EXT REL]]</f>
        <v>166300000</v>
      </c>
      <c r="AT1181" s="11">
        <f>Table_PBS_SQL_DB2_PBSSQL_PBS_NDP_Tina_CG_QtrlyPerformance_Final[[#This Row],[GOU EXP]]+Table_PBS_SQL_DB2_PBSSQL_PBS_NDP_Tina_CG_QtrlyPerformance_Final[[#This Row],[EXT EXP]]</f>
        <v>155806008</v>
      </c>
      <c r="AU1181" s="11" t="str">
        <f>IF(Table_PBS_SQL_DB2_PBSSQL_PBS_NDP_Tina_CG_QtrlyPerformance_Final[[#This Row],[Item_Code]]&gt;"300000", "Capital", "Recurrent")</f>
        <v>Capital</v>
      </c>
    </row>
    <row r="1182" spans="1:47" x14ac:dyDescent="0.25">
      <c r="A1182" t="s">
        <v>467</v>
      </c>
      <c r="B1182" t="s">
        <v>468</v>
      </c>
      <c r="C1182" t="s">
        <v>491</v>
      </c>
      <c r="D1182" t="s">
        <v>861</v>
      </c>
      <c r="E1182" t="s">
        <v>87</v>
      </c>
      <c r="F1182" t="s">
        <v>880</v>
      </c>
      <c r="G1182" t="s">
        <v>75</v>
      </c>
      <c r="H1182" t="s">
        <v>881</v>
      </c>
      <c r="I1182" t="s">
        <v>493</v>
      </c>
      <c r="J1182" t="s">
        <v>864</v>
      </c>
      <c r="K1182" t="s">
        <v>497</v>
      </c>
      <c r="L1182" t="s">
        <v>882</v>
      </c>
      <c r="M1182" t="s">
        <v>866</v>
      </c>
      <c r="N1182" t="s">
        <v>867</v>
      </c>
      <c r="O1182" t="s">
        <v>982</v>
      </c>
      <c r="P1182" t="s">
        <v>983</v>
      </c>
      <c r="Q1182" s="11">
        <v>0</v>
      </c>
      <c r="R1182" s="11">
        <v>0</v>
      </c>
      <c r="S1182" s="11">
        <v>0</v>
      </c>
      <c r="T1182" s="11">
        <v>0</v>
      </c>
      <c r="U1182" s="11">
        <v>503046581</v>
      </c>
      <c r="V1182" s="11">
        <v>0</v>
      </c>
      <c r="W1182" s="11">
        <v>503046581</v>
      </c>
      <c r="X1182" s="11">
        <v>0</v>
      </c>
      <c r="Y1182" s="11">
        <v>125761645</v>
      </c>
      <c r="Z1182" s="11">
        <v>0</v>
      </c>
      <c r="AA1182" s="11">
        <v>0</v>
      </c>
      <c r="AB1182" s="11">
        <v>0</v>
      </c>
      <c r="AC1182" s="11">
        <v>377284936</v>
      </c>
      <c r="AD1182" s="11">
        <v>18500000</v>
      </c>
      <c r="AE1182" s="11">
        <v>0</v>
      </c>
      <c r="AF1182" s="11">
        <v>0</v>
      </c>
      <c r="AG1182" s="11">
        <v>0</v>
      </c>
      <c r="AH1182" s="11">
        <v>234253600</v>
      </c>
      <c r="AI1182" s="11">
        <v>0</v>
      </c>
      <c r="AJ1182" s="11">
        <v>0</v>
      </c>
      <c r="AK1182" s="11">
        <v>0</v>
      </c>
      <c r="AL1182" s="11">
        <v>250292981</v>
      </c>
      <c r="AM1182" s="11">
        <v>0</v>
      </c>
      <c r="AN1182" s="11">
        <v>0</v>
      </c>
      <c r="AO11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503046581</v>
      </c>
      <c r="AP11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503046581</v>
      </c>
      <c r="AR11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82" s="11">
        <f>Table_PBS_SQL_DB2_PBSSQL_PBS_NDP_Tina_CG_QtrlyPerformance_Final[[#This Row],[GOU REL]]+Table_PBS_SQL_DB2_PBSSQL_PBS_NDP_Tina_CG_QtrlyPerformance_Final[[#This Row],[EXT REL]]</f>
        <v>503046581</v>
      </c>
      <c r="AT1182" s="11">
        <f>Table_PBS_SQL_DB2_PBSSQL_PBS_NDP_Tina_CG_QtrlyPerformance_Final[[#This Row],[GOU EXP]]+Table_PBS_SQL_DB2_PBSSQL_PBS_NDP_Tina_CG_QtrlyPerformance_Final[[#This Row],[EXT EXP]]</f>
        <v>503046581</v>
      </c>
      <c r="AU1182" s="11" t="str">
        <f>IF(Table_PBS_SQL_DB2_PBSSQL_PBS_NDP_Tina_CG_QtrlyPerformance_Final[[#This Row],[Item_Code]]&gt;"300000", "Capital", "Recurrent")</f>
        <v>Capital</v>
      </c>
    </row>
    <row r="1183" spans="1:47" x14ac:dyDescent="0.25">
      <c r="A1183" t="s">
        <v>666</v>
      </c>
      <c r="B1183" t="s">
        <v>667</v>
      </c>
      <c r="C1183" t="s">
        <v>119</v>
      </c>
      <c r="D1183" t="s">
        <v>885</v>
      </c>
      <c r="E1183" t="s">
        <v>31</v>
      </c>
      <c r="F1183" t="s">
        <v>886</v>
      </c>
      <c r="G1183" t="s">
        <v>87</v>
      </c>
      <c r="H1183" t="s">
        <v>887</v>
      </c>
      <c r="I1183" t="s">
        <v>493</v>
      </c>
      <c r="J1183" t="s">
        <v>888</v>
      </c>
      <c r="K1183" t="s">
        <v>889</v>
      </c>
      <c r="L1183" t="s">
        <v>890</v>
      </c>
      <c r="M1183" t="s">
        <v>891</v>
      </c>
      <c r="N1183" t="s">
        <v>892</v>
      </c>
      <c r="O1183" t="s">
        <v>906</v>
      </c>
      <c r="P1183" t="s">
        <v>907</v>
      </c>
      <c r="Q1183" s="11">
        <v>0</v>
      </c>
      <c r="R1183" s="11">
        <v>0</v>
      </c>
      <c r="S1183" s="11">
        <v>10000000</v>
      </c>
      <c r="T1183" s="11">
        <v>-10000000</v>
      </c>
      <c r="U1183" s="11">
        <v>90000000</v>
      </c>
      <c r="V1183" s="11">
        <v>0</v>
      </c>
      <c r="W1183" s="11">
        <v>100000000</v>
      </c>
      <c r="X1183" s="11">
        <v>0</v>
      </c>
      <c r="Y1183" s="11">
        <v>0</v>
      </c>
      <c r="Z1183" s="11">
        <v>0</v>
      </c>
      <c r="AA1183" s="11">
        <v>0</v>
      </c>
      <c r="AB1183" s="11">
        <v>0</v>
      </c>
      <c r="AC1183" s="11">
        <v>50000000</v>
      </c>
      <c r="AD1183" s="11">
        <v>4043000</v>
      </c>
      <c r="AE1183" s="11">
        <v>0</v>
      </c>
      <c r="AF1183" s="11">
        <v>0</v>
      </c>
      <c r="AG1183" s="11">
        <v>12500000</v>
      </c>
      <c r="AH1183" s="11">
        <v>45900000</v>
      </c>
      <c r="AI1183" s="11">
        <v>0</v>
      </c>
      <c r="AJ1183" s="11">
        <v>0</v>
      </c>
      <c r="AK1183" s="11">
        <v>0</v>
      </c>
      <c r="AL1183" s="11">
        <v>12161080</v>
      </c>
      <c r="AM1183" s="11">
        <v>0</v>
      </c>
      <c r="AN1183" s="11">
        <v>0</v>
      </c>
      <c r="AO11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62500000</v>
      </c>
      <c r="AP11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62104080</v>
      </c>
      <c r="AR11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83" s="11">
        <f>Table_PBS_SQL_DB2_PBSSQL_PBS_NDP_Tina_CG_QtrlyPerformance_Final[[#This Row],[GOU REL]]+Table_PBS_SQL_DB2_PBSSQL_PBS_NDP_Tina_CG_QtrlyPerformance_Final[[#This Row],[EXT REL]]</f>
        <v>62500000</v>
      </c>
      <c r="AT1183" s="11">
        <f>Table_PBS_SQL_DB2_PBSSQL_PBS_NDP_Tina_CG_QtrlyPerformance_Final[[#This Row],[GOU EXP]]+Table_PBS_SQL_DB2_PBSSQL_PBS_NDP_Tina_CG_QtrlyPerformance_Final[[#This Row],[EXT EXP]]</f>
        <v>62104080</v>
      </c>
      <c r="AU1183" s="11" t="str">
        <f>IF(Table_PBS_SQL_DB2_PBSSQL_PBS_NDP_Tina_CG_QtrlyPerformance_Final[[#This Row],[Item_Code]]&gt;"300000", "Capital", "Recurrent")</f>
        <v>Recurrent</v>
      </c>
    </row>
    <row r="1184" spans="1:47" x14ac:dyDescent="0.25">
      <c r="A1184" t="s">
        <v>666</v>
      </c>
      <c r="B1184" t="s">
        <v>667</v>
      </c>
      <c r="C1184" t="s">
        <v>491</v>
      </c>
      <c r="D1184" t="s">
        <v>861</v>
      </c>
      <c r="E1184" t="s">
        <v>177</v>
      </c>
      <c r="F1184" t="s">
        <v>895</v>
      </c>
      <c r="G1184" t="s">
        <v>87</v>
      </c>
      <c r="H1184" t="s">
        <v>887</v>
      </c>
      <c r="I1184" t="s">
        <v>896</v>
      </c>
      <c r="J1184" t="s">
        <v>897</v>
      </c>
      <c r="K1184" t="s">
        <v>898</v>
      </c>
      <c r="L1184" t="s">
        <v>899</v>
      </c>
      <c r="M1184" t="s">
        <v>900</v>
      </c>
      <c r="N1184" t="s">
        <v>901</v>
      </c>
      <c r="O1184" t="s">
        <v>1062</v>
      </c>
      <c r="P1184" t="s">
        <v>1063</v>
      </c>
      <c r="Q1184" s="11">
        <v>0</v>
      </c>
      <c r="R1184" s="11">
        <v>0</v>
      </c>
      <c r="S1184" s="11">
        <v>0</v>
      </c>
      <c r="T1184" s="11">
        <v>0</v>
      </c>
      <c r="U1184" s="11">
        <v>0</v>
      </c>
      <c r="V1184" s="11">
        <v>0</v>
      </c>
      <c r="W1184" s="11">
        <v>0</v>
      </c>
      <c r="X1184" s="11">
        <v>0</v>
      </c>
      <c r="Y1184" s="11">
        <v>0</v>
      </c>
      <c r="Z1184" s="11">
        <v>0</v>
      </c>
      <c r="AA1184" s="11">
        <v>1045435529</v>
      </c>
      <c r="AB1184" s="11">
        <v>1045435529</v>
      </c>
      <c r="AC1184" s="11">
        <v>0</v>
      </c>
      <c r="AD1184" s="11">
        <v>0</v>
      </c>
      <c r="AE1184" s="11">
        <v>1047835529</v>
      </c>
      <c r="AF1184" s="11">
        <v>1047835529</v>
      </c>
      <c r="AG1184" s="11">
        <v>0</v>
      </c>
      <c r="AH1184" s="11">
        <v>0</v>
      </c>
      <c r="AI1184" s="11">
        <v>1096614126</v>
      </c>
      <c r="AJ1184" s="11">
        <v>1096614126</v>
      </c>
      <c r="AK1184" s="11">
        <v>0</v>
      </c>
      <c r="AL1184" s="11">
        <v>0</v>
      </c>
      <c r="AM1184" s="11">
        <v>1254066108</v>
      </c>
      <c r="AN1184" s="11">
        <v>1254066108</v>
      </c>
      <c r="AO11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4443951292</v>
      </c>
      <c r="AQ11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4443951292</v>
      </c>
      <c r="AS1184" s="11">
        <f>Table_PBS_SQL_DB2_PBSSQL_PBS_NDP_Tina_CG_QtrlyPerformance_Final[[#This Row],[GOU REL]]+Table_PBS_SQL_DB2_PBSSQL_PBS_NDP_Tina_CG_QtrlyPerformance_Final[[#This Row],[EXT REL]]</f>
        <v>4443951292</v>
      </c>
      <c r="AT1184" s="11">
        <f>Table_PBS_SQL_DB2_PBSSQL_PBS_NDP_Tina_CG_QtrlyPerformance_Final[[#This Row],[GOU EXP]]+Table_PBS_SQL_DB2_PBSSQL_PBS_NDP_Tina_CG_QtrlyPerformance_Final[[#This Row],[EXT EXP]]</f>
        <v>4443951292</v>
      </c>
      <c r="AU1184" s="11" t="str">
        <f>IF(Table_PBS_SQL_DB2_PBSSQL_PBS_NDP_Tina_CG_QtrlyPerformance_Final[[#This Row],[Item_Code]]&gt;"300000", "Capital", "Recurrent")</f>
        <v>Recurrent</v>
      </c>
    </row>
    <row r="1185" spans="1:47" x14ac:dyDescent="0.25">
      <c r="A1185" t="s">
        <v>666</v>
      </c>
      <c r="B1185" t="s">
        <v>667</v>
      </c>
      <c r="C1185" t="s">
        <v>491</v>
      </c>
      <c r="D1185" t="s">
        <v>861</v>
      </c>
      <c r="E1185" t="s">
        <v>177</v>
      </c>
      <c r="F1185" t="s">
        <v>895</v>
      </c>
      <c r="G1185" t="s">
        <v>87</v>
      </c>
      <c r="H1185" t="s">
        <v>887</v>
      </c>
      <c r="I1185" t="s">
        <v>896</v>
      </c>
      <c r="J1185" t="s">
        <v>897</v>
      </c>
      <c r="K1185" t="s">
        <v>898</v>
      </c>
      <c r="L1185" t="s">
        <v>899</v>
      </c>
      <c r="M1185" t="s">
        <v>900</v>
      </c>
      <c r="N1185" t="s">
        <v>901</v>
      </c>
      <c r="O1185" t="s">
        <v>967</v>
      </c>
      <c r="P1185" t="s">
        <v>968</v>
      </c>
      <c r="Q1185" s="11">
        <v>0</v>
      </c>
      <c r="R1185" s="11">
        <v>0</v>
      </c>
      <c r="S1185" s="11">
        <v>0</v>
      </c>
      <c r="T1185" s="11">
        <v>0</v>
      </c>
      <c r="U1185" s="11">
        <v>0</v>
      </c>
      <c r="V1185" s="11">
        <v>0</v>
      </c>
      <c r="W1185" s="11">
        <v>0</v>
      </c>
      <c r="X1185" s="11">
        <v>0</v>
      </c>
      <c r="Y1185" s="11">
        <v>0</v>
      </c>
      <c r="Z1185" s="11">
        <v>0</v>
      </c>
      <c r="AA1185" s="11">
        <v>24450000</v>
      </c>
      <c r="AB1185" s="11">
        <v>24450000</v>
      </c>
      <c r="AC1185" s="11">
        <v>0</v>
      </c>
      <c r="AD1185" s="11">
        <v>0</v>
      </c>
      <c r="AE1185" s="11">
        <v>25080000</v>
      </c>
      <c r="AF1185" s="11">
        <v>25080000</v>
      </c>
      <c r="AG1185" s="11">
        <v>0</v>
      </c>
      <c r="AH1185" s="11">
        <v>0</v>
      </c>
      <c r="AI1185" s="11">
        <v>26100000</v>
      </c>
      <c r="AJ1185" s="11">
        <v>26100000</v>
      </c>
      <c r="AK1185" s="11">
        <v>0</v>
      </c>
      <c r="AL1185" s="11">
        <v>0</v>
      </c>
      <c r="AM1185" s="11">
        <v>22290000</v>
      </c>
      <c r="AN1185" s="11">
        <v>22290000</v>
      </c>
      <c r="AO11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97920000</v>
      </c>
      <c r="AQ11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97920000</v>
      </c>
      <c r="AS1185" s="11">
        <f>Table_PBS_SQL_DB2_PBSSQL_PBS_NDP_Tina_CG_QtrlyPerformance_Final[[#This Row],[GOU REL]]+Table_PBS_SQL_DB2_PBSSQL_PBS_NDP_Tina_CG_QtrlyPerformance_Final[[#This Row],[EXT REL]]</f>
        <v>97920000</v>
      </c>
      <c r="AT1185" s="11">
        <f>Table_PBS_SQL_DB2_PBSSQL_PBS_NDP_Tina_CG_QtrlyPerformance_Final[[#This Row],[GOU EXP]]+Table_PBS_SQL_DB2_PBSSQL_PBS_NDP_Tina_CG_QtrlyPerformance_Final[[#This Row],[EXT EXP]]</f>
        <v>97920000</v>
      </c>
      <c r="AU1185" s="11" t="str">
        <f>IF(Table_PBS_SQL_DB2_PBSSQL_PBS_NDP_Tina_CG_QtrlyPerformance_Final[[#This Row],[Item_Code]]&gt;"300000", "Capital", "Recurrent")</f>
        <v>Recurrent</v>
      </c>
    </row>
    <row r="1186" spans="1:47" x14ac:dyDescent="0.25">
      <c r="A1186" t="s">
        <v>666</v>
      </c>
      <c r="B1186" t="s">
        <v>667</v>
      </c>
      <c r="C1186" t="s">
        <v>491</v>
      </c>
      <c r="D1186" t="s">
        <v>861</v>
      </c>
      <c r="E1186" t="s">
        <v>177</v>
      </c>
      <c r="F1186" t="s">
        <v>895</v>
      </c>
      <c r="G1186" t="s">
        <v>87</v>
      </c>
      <c r="H1186" t="s">
        <v>887</v>
      </c>
      <c r="I1186" t="s">
        <v>896</v>
      </c>
      <c r="J1186" t="s">
        <v>897</v>
      </c>
      <c r="K1186" t="s">
        <v>898</v>
      </c>
      <c r="L1186" t="s">
        <v>899</v>
      </c>
      <c r="M1186" t="s">
        <v>900</v>
      </c>
      <c r="N1186" t="s">
        <v>901</v>
      </c>
      <c r="O1186" t="s">
        <v>1004</v>
      </c>
      <c r="P1186" t="s">
        <v>868</v>
      </c>
      <c r="Q1186" s="11">
        <v>0</v>
      </c>
      <c r="R1186" s="11">
        <v>0</v>
      </c>
      <c r="S1186" s="11">
        <v>0</v>
      </c>
      <c r="T1186" s="11">
        <v>0</v>
      </c>
      <c r="U1186" s="11">
        <v>0</v>
      </c>
      <c r="V1186" s="11">
        <v>0</v>
      </c>
      <c r="W1186" s="11">
        <v>0</v>
      </c>
      <c r="X1186" s="11">
        <v>0</v>
      </c>
      <c r="Y1186" s="11">
        <v>0</v>
      </c>
      <c r="Z1186" s="11">
        <v>0</v>
      </c>
      <c r="AA1186" s="11">
        <v>9365721</v>
      </c>
      <c r="AB1186" s="11">
        <v>9365721</v>
      </c>
      <c r="AC1186" s="11">
        <v>0</v>
      </c>
      <c r="AD1186" s="11">
        <v>0</v>
      </c>
      <c r="AE1186" s="11">
        <v>91309127</v>
      </c>
      <c r="AF1186" s="11">
        <v>91309127</v>
      </c>
      <c r="AG1186" s="11">
        <v>0</v>
      </c>
      <c r="AH1186" s="11">
        <v>0</v>
      </c>
      <c r="AI1186" s="11">
        <v>35363286</v>
      </c>
      <c r="AJ1186" s="11">
        <v>35363286</v>
      </c>
      <c r="AK1186" s="11">
        <v>0</v>
      </c>
      <c r="AL1186" s="11">
        <v>0</v>
      </c>
      <c r="AM1186" s="11">
        <v>66069799</v>
      </c>
      <c r="AN1186" s="11">
        <v>66069799</v>
      </c>
      <c r="AO11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202107933</v>
      </c>
      <c r="AQ11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202107933</v>
      </c>
      <c r="AS1186" s="11">
        <f>Table_PBS_SQL_DB2_PBSSQL_PBS_NDP_Tina_CG_QtrlyPerformance_Final[[#This Row],[GOU REL]]+Table_PBS_SQL_DB2_PBSSQL_PBS_NDP_Tina_CG_QtrlyPerformance_Final[[#This Row],[EXT REL]]</f>
        <v>202107933</v>
      </c>
      <c r="AT1186" s="11">
        <f>Table_PBS_SQL_DB2_PBSSQL_PBS_NDP_Tina_CG_QtrlyPerformance_Final[[#This Row],[GOU EXP]]+Table_PBS_SQL_DB2_PBSSQL_PBS_NDP_Tina_CG_QtrlyPerformance_Final[[#This Row],[EXT EXP]]</f>
        <v>202107933</v>
      </c>
      <c r="AU1186" s="11" t="str">
        <f>IF(Table_PBS_SQL_DB2_PBSSQL_PBS_NDP_Tina_CG_QtrlyPerformance_Final[[#This Row],[Item_Code]]&gt;"300000", "Capital", "Recurrent")</f>
        <v>Recurrent</v>
      </c>
    </row>
    <row r="1187" spans="1:47" x14ac:dyDescent="0.25">
      <c r="A1187" t="s">
        <v>666</v>
      </c>
      <c r="B1187" t="s">
        <v>667</v>
      </c>
      <c r="C1187" t="s">
        <v>491</v>
      </c>
      <c r="D1187" t="s">
        <v>861</v>
      </c>
      <c r="E1187" t="s">
        <v>177</v>
      </c>
      <c r="F1187" t="s">
        <v>895</v>
      </c>
      <c r="G1187" t="s">
        <v>87</v>
      </c>
      <c r="H1187" t="s">
        <v>887</v>
      </c>
      <c r="I1187" t="s">
        <v>896</v>
      </c>
      <c r="J1187" t="s">
        <v>897</v>
      </c>
      <c r="K1187" t="s">
        <v>898</v>
      </c>
      <c r="L1187" t="s">
        <v>899</v>
      </c>
      <c r="M1187" t="s">
        <v>900</v>
      </c>
      <c r="N1187" t="s">
        <v>901</v>
      </c>
      <c r="O1187" t="s">
        <v>1107</v>
      </c>
      <c r="P1187" t="s">
        <v>1108</v>
      </c>
      <c r="Q1187" s="11">
        <v>0</v>
      </c>
      <c r="R1187" s="11">
        <v>0</v>
      </c>
      <c r="S1187" s="11">
        <v>0</v>
      </c>
      <c r="T1187" s="11">
        <v>0</v>
      </c>
      <c r="U1187" s="11">
        <v>0</v>
      </c>
      <c r="V1187" s="11">
        <v>0</v>
      </c>
      <c r="W1187" s="11">
        <v>0</v>
      </c>
      <c r="X1187" s="11">
        <v>0</v>
      </c>
      <c r="Y1187" s="11">
        <v>0</v>
      </c>
      <c r="Z1187" s="11">
        <v>0</v>
      </c>
      <c r="AA1187" s="11">
        <v>102032452</v>
      </c>
      <c r="AB1187" s="11">
        <v>102032452</v>
      </c>
      <c r="AC1187" s="11">
        <v>0</v>
      </c>
      <c r="AD1187" s="11">
        <v>0</v>
      </c>
      <c r="AE1187" s="11">
        <v>0</v>
      </c>
      <c r="AF1187" s="11">
        <v>0</v>
      </c>
      <c r="AG1187" s="11">
        <v>0</v>
      </c>
      <c r="AH1187" s="11">
        <v>0</v>
      </c>
      <c r="AI1187" s="11">
        <v>0</v>
      </c>
      <c r="AJ1187" s="11">
        <v>0</v>
      </c>
      <c r="AK1187" s="11">
        <v>0</v>
      </c>
      <c r="AL1187" s="11">
        <v>0</v>
      </c>
      <c r="AM1187" s="11">
        <v>516878612</v>
      </c>
      <c r="AN1187" s="11">
        <v>516878612</v>
      </c>
      <c r="AO11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618911064</v>
      </c>
      <c r="AQ11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618911064</v>
      </c>
      <c r="AS1187" s="11">
        <f>Table_PBS_SQL_DB2_PBSSQL_PBS_NDP_Tina_CG_QtrlyPerformance_Final[[#This Row],[GOU REL]]+Table_PBS_SQL_DB2_PBSSQL_PBS_NDP_Tina_CG_QtrlyPerformance_Final[[#This Row],[EXT REL]]</f>
        <v>618911064</v>
      </c>
      <c r="AT1187" s="11">
        <f>Table_PBS_SQL_DB2_PBSSQL_PBS_NDP_Tina_CG_QtrlyPerformance_Final[[#This Row],[GOU EXP]]+Table_PBS_SQL_DB2_PBSSQL_PBS_NDP_Tina_CG_QtrlyPerformance_Final[[#This Row],[EXT EXP]]</f>
        <v>618911064</v>
      </c>
      <c r="AU1187" s="11" t="str">
        <f>IF(Table_PBS_SQL_DB2_PBSSQL_PBS_NDP_Tina_CG_QtrlyPerformance_Final[[#This Row],[Item_Code]]&gt;"300000", "Capital", "Recurrent")</f>
        <v>Recurrent</v>
      </c>
    </row>
    <row r="1188" spans="1:47" x14ac:dyDescent="0.25">
      <c r="A1188" t="s">
        <v>666</v>
      </c>
      <c r="B1188" t="s">
        <v>667</v>
      </c>
      <c r="C1188" t="s">
        <v>491</v>
      </c>
      <c r="D1188" t="s">
        <v>861</v>
      </c>
      <c r="E1188" t="s">
        <v>177</v>
      </c>
      <c r="F1188" t="s">
        <v>895</v>
      </c>
      <c r="G1188" t="s">
        <v>87</v>
      </c>
      <c r="H1188" t="s">
        <v>887</v>
      </c>
      <c r="I1188" t="s">
        <v>896</v>
      </c>
      <c r="J1188" t="s">
        <v>897</v>
      </c>
      <c r="K1188" t="s">
        <v>898</v>
      </c>
      <c r="L1188" t="s">
        <v>899</v>
      </c>
      <c r="M1188" t="s">
        <v>900</v>
      </c>
      <c r="N1188" t="s">
        <v>901</v>
      </c>
      <c r="O1188" t="s">
        <v>878</v>
      </c>
      <c r="P1188" t="s">
        <v>879</v>
      </c>
      <c r="Q1188" s="11">
        <v>0</v>
      </c>
      <c r="R1188" s="11">
        <v>0</v>
      </c>
      <c r="S1188" s="11">
        <v>0</v>
      </c>
      <c r="T1188" s="11">
        <v>0</v>
      </c>
      <c r="U1188" s="11">
        <v>0</v>
      </c>
      <c r="V1188" s="11">
        <v>0</v>
      </c>
      <c r="W1188" s="11">
        <v>0</v>
      </c>
      <c r="X1188" s="11">
        <v>0</v>
      </c>
      <c r="Y1188" s="11">
        <v>0</v>
      </c>
      <c r="Z1188" s="11">
        <v>0</v>
      </c>
      <c r="AA1188" s="11">
        <v>568788447</v>
      </c>
      <c r="AB1188" s="11">
        <v>568788447</v>
      </c>
      <c r="AC1188" s="11">
        <v>0</v>
      </c>
      <c r="AD1188" s="11">
        <v>0</v>
      </c>
      <c r="AE1188" s="11">
        <v>6331590762</v>
      </c>
      <c r="AF1188" s="11">
        <v>6331590762</v>
      </c>
      <c r="AG1188" s="11">
        <v>0</v>
      </c>
      <c r="AH1188" s="11">
        <v>0</v>
      </c>
      <c r="AI1188" s="11">
        <v>38385352726</v>
      </c>
      <c r="AJ1188" s="11">
        <v>38385352726</v>
      </c>
      <c r="AK1188" s="11">
        <v>0</v>
      </c>
      <c r="AL1188" s="11">
        <v>0</v>
      </c>
      <c r="AM1188" s="11">
        <v>0</v>
      </c>
      <c r="AN1188" s="11">
        <v>0</v>
      </c>
      <c r="AO11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45285731935</v>
      </c>
      <c r="AQ11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45285731935</v>
      </c>
      <c r="AS1188" s="11">
        <f>Table_PBS_SQL_DB2_PBSSQL_PBS_NDP_Tina_CG_QtrlyPerformance_Final[[#This Row],[GOU REL]]+Table_PBS_SQL_DB2_PBSSQL_PBS_NDP_Tina_CG_QtrlyPerformance_Final[[#This Row],[EXT REL]]</f>
        <v>45285731935</v>
      </c>
      <c r="AT1188" s="11">
        <f>Table_PBS_SQL_DB2_PBSSQL_PBS_NDP_Tina_CG_QtrlyPerformance_Final[[#This Row],[GOU EXP]]+Table_PBS_SQL_DB2_PBSSQL_PBS_NDP_Tina_CG_QtrlyPerformance_Final[[#This Row],[EXT EXP]]</f>
        <v>45285731935</v>
      </c>
      <c r="AU1188" s="11" t="str">
        <f>IF(Table_PBS_SQL_DB2_PBSSQL_PBS_NDP_Tina_CG_QtrlyPerformance_Final[[#This Row],[Item_Code]]&gt;"300000", "Capital", "Recurrent")</f>
        <v>Recurrent</v>
      </c>
    </row>
    <row r="1189" spans="1:47" x14ac:dyDescent="0.25">
      <c r="A1189" t="s">
        <v>666</v>
      </c>
      <c r="B1189" t="s">
        <v>667</v>
      </c>
      <c r="C1189" t="s">
        <v>664</v>
      </c>
      <c r="D1189" t="s">
        <v>913</v>
      </c>
      <c r="E1189" t="s">
        <v>31</v>
      </c>
      <c r="F1189" t="s">
        <v>914</v>
      </c>
      <c r="G1189" t="s">
        <v>75</v>
      </c>
      <c r="H1189" t="s">
        <v>915</v>
      </c>
      <c r="I1189" t="s">
        <v>896</v>
      </c>
      <c r="J1189" t="s">
        <v>897</v>
      </c>
      <c r="K1189" t="s">
        <v>916</v>
      </c>
      <c r="L1189" t="s">
        <v>917</v>
      </c>
      <c r="M1189" t="s">
        <v>918</v>
      </c>
      <c r="N1189" t="s">
        <v>919</v>
      </c>
      <c r="O1189" t="s">
        <v>1016</v>
      </c>
      <c r="P1189" t="s">
        <v>1017</v>
      </c>
      <c r="Q1189" s="11">
        <v>0</v>
      </c>
      <c r="R1189" s="11">
        <v>0</v>
      </c>
      <c r="S1189" s="11">
        <v>0</v>
      </c>
      <c r="T1189" s="11">
        <v>0</v>
      </c>
      <c r="U1189" s="11">
        <v>0</v>
      </c>
      <c r="V1189" s="11">
        <v>0</v>
      </c>
      <c r="W1189" s="11">
        <v>0</v>
      </c>
      <c r="X1189" s="11">
        <v>0</v>
      </c>
      <c r="Y1189" s="11">
        <v>0</v>
      </c>
      <c r="Z1189" s="11">
        <v>0</v>
      </c>
      <c r="AA1189" s="11">
        <v>296139344</v>
      </c>
      <c r="AB1189" s="11">
        <v>0</v>
      </c>
      <c r="AC1189" s="11">
        <v>0</v>
      </c>
      <c r="AD1189" s="11">
        <v>0</v>
      </c>
      <c r="AE1189" s="11">
        <v>70000000</v>
      </c>
      <c r="AF1189" s="11">
        <v>70000000</v>
      </c>
      <c r="AG1189" s="11">
        <v>0</v>
      </c>
      <c r="AH1189" s="11">
        <v>0</v>
      </c>
      <c r="AI1189" s="11">
        <v>82900000</v>
      </c>
      <c r="AJ1189" s="11">
        <v>82900000</v>
      </c>
      <c r="AK1189" s="11">
        <v>0</v>
      </c>
      <c r="AL1189" s="11">
        <v>0</v>
      </c>
      <c r="AM1189" s="11">
        <v>72350000</v>
      </c>
      <c r="AN1189" s="11">
        <v>72350000</v>
      </c>
      <c r="AO11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521389344</v>
      </c>
      <c r="AQ11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225250000</v>
      </c>
      <c r="AS1189" s="11">
        <f>Table_PBS_SQL_DB2_PBSSQL_PBS_NDP_Tina_CG_QtrlyPerformance_Final[[#This Row],[GOU REL]]+Table_PBS_SQL_DB2_PBSSQL_PBS_NDP_Tina_CG_QtrlyPerformance_Final[[#This Row],[EXT REL]]</f>
        <v>521389344</v>
      </c>
      <c r="AT1189" s="11">
        <f>Table_PBS_SQL_DB2_PBSSQL_PBS_NDP_Tina_CG_QtrlyPerformance_Final[[#This Row],[GOU EXP]]+Table_PBS_SQL_DB2_PBSSQL_PBS_NDP_Tina_CG_QtrlyPerformance_Final[[#This Row],[EXT EXP]]</f>
        <v>225250000</v>
      </c>
      <c r="AU1189" s="11" t="str">
        <f>IF(Table_PBS_SQL_DB2_PBSSQL_PBS_NDP_Tina_CG_QtrlyPerformance_Final[[#This Row],[Item_Code]]&gt;"300000", "Capital", "Recurrent")</f>
        <v>Recurrent</v>
      </c>
    </row>
    <row r="1190" spans="1:47" x14ac:dyDescent="0.25">
      <c r="A1190" t="s">
        <v>666</v>
      </c>
      <c r="B1190" t="s">
        <v>667</v>
      </c>
      <c r="C1190" t="s">
        <v>664</v>
      </c>
      <c r="D1190" t="s">
        <v>913</v>
      </c>
      <c r="E1190" t="s">
        <v>31</v>
      </c>
      <c r="F1190" t="s">
        <v>914</v>
      </c>
      <c r="G1190" t="s">
        <v>75</v>
      </c>
      <c r="H1190" t="s">
        <v>915</v>
      </c>
      <c r="I1190" t="s">
        <v>896</v>
      </c>
      <c r="J1190" t="s">
        <v>897</v>
      </c>
      <c r="K1190" t="s">
        <v>916</v>
      </c>
      <c r="L1190" t="s">
        <v>917</v>
      </c>
      <c r="M1190" t="s">
        <v>918</v>
      </c>
      <c r="N1190" t="s">
        <v>919</v>
      </c>
      <c r="O1190" t="s">
        <v>904</v>
      </c>
      <c r="P1190" t="s">
        <v>905</v>
      </c>
      <c r="Q1190" s="11">
        <v>0</v>
      </c>
      <c r="R1190" s="11">
        <v>0</v>
      </c>
      <c r="S1190" s="11">
        <v>0</v>
      </c>
      <c r="T1190" s="11">
        <v>0</v>
      </c>
      <c r="U1190" s="11">
        <v>0</v>
      </c>
      <c r="V1190" s="11">
        <v>0</v>
      </c>
      <c r="W1190" s="11">
        <v>0</v>
      </c>
      <c r="X1190" s="11">
        <v>0</v>
      </c>
      <c r="Y1190" s="11">
        <v>0</v>
      </c>
      <c r="Z1190" s="11">
        <v>0</v>
      </c>
      <c r="AA1190" s="11">
        <v>74000000</v>
      </c>
      <c r="AB1190" s="11">
        <v>6440000</v>
      </c>
      <c r="AC1190" s="11">
        <v>0</v>
      </c>
      <c r="AD1190" s="11">
        <v>0</v>
      </c>
      <c r="AE1190" s="11">
        <v>21440000</v>
      </c>
      <c r="AF1190" s="11">
        <v>21440000</v>
      </c>
      <c r="AG1190" s="11">
        <v>0</v>
      </c>
      <c r="AH1190" s="11">
        <v>0</v>
      </c>
      <c r="AI1190" s="11">
        <v>20000000</v>
      </c>
      <c r="AJ1190" s="11">
        <v>20000000</v>
      </c>
      <c r="AK1190" s="11">
        <v>0</v>
      </c>
      <c r="AL1190" s="11">
        <v>0</v>
      </c>
      <c r="AM1190" s="11">
        <v>36000000</v>
      </c>
      <c r="AN1190" s="11">
        <v>36000000</v>
      </c>
      <c r="AO11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151440000</v>
      </c>
      <c r="AQ11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83880000</v>
      </c>
      <c r="AS1190" s="11">
        <f>Table_PBS_SQL_DB2_PBSSQL_PBS_NDP_Tina_CG_QtrlyPerformance_Final[[#This Row],[GOU REL]]+Table_PBS_SQL_DB2_PBSSQL_PBS_NDP_Tina_CG_QtrlyPerformance_Final[[#This Row],[EXT REL]]</f>
        <v>151440000</v>
      </c>
      <c r="AT1190" s="11">
        <f>Table_PBS_SQL_DB2_PBSSQL_PBS_NDP_Tina_CG_QtrlyPerformance_Final[[#This Row],[GOU EXP]]+Table_PBS_SQL_DB2_PBSSQL_PBS_NDP_Tina_CG_QtrlyPerformance_Final[[#This Row],[EXT EXP]]</f>
        <v>83880000</v>
      </c>
      <c r="AU1190" s="11" t="str">
        <f>IF(Table_PBS_SQL_DB2_PBSSQL_PBS_NDP_Tina_CG_QtrlyPerformance_Final[[#This Row],[Item_Code]]&gt;"300000", "Capital", "Recurrent")</f>
        <v>Recurrent</v>
      </c>
    </row>
    <row r="1191" spans="1:47" x14ac:dyDescent="0.25">
      <c r="A1191" t="s">
        <v>666</v>
      </c>
      <c r="B1191" t="s">
        <v>667</v>
      </c>
      <c r="C1191" t="s">
        <v>664</v>
      </c>
      <c r="D1191" t="s">
        <v>913</v>
      </c>
      <c r="E1191" t="s">
        <v>31</v>
      </c>
      <c r="F1191" t="s">
        <v>914</v>
      </c>
      <c r="G1191" t="s">
        <v>75</v>
      </c>
      <c r="H1191" t="s">
        <v>915</v>
      </c>
      <c r="I1191" t="s">
        <v>896</v>
      </c>
      <c r="J1191" t="s">
        <v>897</v>
      </c>
      <c r="K1191" t="s">
        <v>916</v>
      </c>
      <c r="L1191" t="s">
        <v>917</v>
      </c>
      <c r="M1191" t="s">
        <v>918</v>
      </c>
      <c r="N1191" t="s">
        <v>919</v>
      </c>
      <c r="O1191" t="s">
        <v>1076</v>
      </c>
      <c r="P1191" t="s">
        <v>1077</v>
      </c>
      <c r="Q1191" s="11">
        <v>0</v>
      </c>
      <c r="R1191" s="11">
        <v>0</v>
      </c>
      <c r="S1191" s="11">
        <v>0</v>
      </c>
      <c r="T1191" s="11">
        <v>0</v>
      </c>
      <c r="U1191" s="11">
        <v>0</v>
      </c>
      <c r="V1191" s="11">
        <v>0</v>
      </c>
      <c r="W1191" s="11">
        <v>0</v>
      </c>
      <c r="X1191" s="11">
        <v>0</v>
      </c>
      <c r="Y1191" s="11">
        <v>0</v>
      </c>
      <c r="Z1191" s="11">
        <v>0</v>
      </c>
      <c r="AA1191" s="11">
        <v>3600000</v>
      </c>
      <c r="AB1191" s="11">
        <v>0</v>
      </c>
      <c r="AC1191" s="11">
        <v>0</v>
      </c>
      <c r="AD1191" s="11">
        <v>0</v>
      </c>
      <c r="AE1191" s="11">
        <v>0</v>
      </c>
      <c r="AF1191" s="11">
        <v>0</v>
      </c>
      <c r="AG1191" s="11">
        <v>0</v>
      </c>
      <c r="AH1191" s="11">
        <v>0</v>
      </c>
      <c r="AI1191" s="11">
        <v>0</v>
      </c>
      <c r="AJ1191" s="11">
        <v>0</v>
      </c>
      <c r="AK1191" s="11">
        <v>0</v>
      </c>
      <c r="AL1191" s="11">
        <v>0</v>
      </c>
      <c r="AM1191" s="11">
        <v>0</v>
      </c>
      <c r="AN1191" s="11">
        <v>0</v>
      </c>
      <c r="AO11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3600000</v>
      </c>
      <c r="AQ11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91" s="11">
        <f>Table_PBS_SQL_DB2_PBSSQL_PBS_NDP_Tina_CG_QtrlyPerformance_Final[[#This Row],[GOU REL]]+Table_PBS_SQL_DB2_PBSSQL_PBS_NDP_Tina_CG_QtrlyPerformance_Final[[#This Row],[EXT REL]]</f>
        <v>3600000</v>
      </c>
      <c r="AT1191" s="11">
        <f>Table_PBS_SQL_DB2_PBSSQL_PBS_NDP_Tina_CG_QtrlyPerformance_Final[[#This Row],[GOU EXP]]+Table_PBS_SQL_DB2_PBSSQL_PBS_NDP_Tina_CG_QtrlyPerformance_Final[[#This Row],[EXT EXP]]</f>
        <v>0</v>
      </c>
      <c r="AU1191" s="11" t="str">
        <f>IF(Table_PBS_SQL_DB2_PBSSQL_PBS_NDP_Tina_CG_QtrlyPerformance_Final[[#This Row],[Item_Code]]&gt;"300000", "Capital", "Recurrent")</f>
        <v>Recurrent</v>
      </c>
    </row>
    <row r="1192" spans="1:47" x14ac:dyDescent="0.25">
      <c r="A1192" t="s">
        <v>666</v>
      </c>
      <c r="B1192" t="s">
        <v>667</v>
      </c>
      <c r="C1192" t="s">
        <v>664</v>
      </c>
      <c r="D1192" t="s">
        <v>913</v>
      </c>
      <c r="E1192" t="s">
        <v>31</v>
      </c>
      <c r="F1192" t="s">
        <v>914</v>
      </c>
      <c r="G1192" t="s">
        <v>75</v>
      </c>
      <c r="H1192" t="s">
        <v>915</v>
      </c>
      <c r="I1192" t="s">
        <v>896</v>
      </c>
      <c r="J1192" t="s">
        <v>897</v>
      </c>
      <c r="K1192" t="s">
        <v>916</v>
      </c>
      <c r="L1192" t="s">
        <v>917</v>
      </c>
      <c r="M1192" t="s">
        <v>918</v>
      </c>
      <c r="N1192" t="s">
        <v>919</v>
      </c>
      <c r="O1192" t="s">
        <v>1067</v>
      </c>
      <c r="P1192" t="s">
        <v>1068</v>
      </c>
      <c r="Q1192" s="11">
        <v>0</v>
      </c>
      <c r="R1192" s="11">
        <v>0</v>
      </c>
      <c r="S1192" s="11">
        <v>0</v>
      </c>
      <c r="T1192" s="11">
        <v>0</v>
      </c>
      <c r="U1192" s="11">
        <v>0</v>
      </c>
      <c r="V1192" s="11">
        <v>0</v>
      </c>
      <c r="W1192" s="11">
        <v>0</v>
      </c>
      <c r="X1192" s="11">
        <v>0</v>
      </c>
      <c r="Y1192" s="11">
        <v>0</v>
      </c>
      <c r="Z1192" s="11">
        <v>0</v>
      </c>
      <c r="AA1192" s="11">
        <v>6799732367</v>
      </c>
      <c r="AB1192" s="11">
        <v>1260173214</v>
      </c>
      <c r="AC1192" s="11">
        <v>0</v>
      </c>
      <c r="AD1192" s="11">
        <v>0</v>
      </c>
      <c r="AE1192" s="11">
        <v>481142208</v>
      </c>
      <c r="AF1192" s="11">
        <v>481142208</v>
      </c>
      <c r="AG1192" s="11">
        <v>0</v>
      </c>
      <c r="AH1192" s="11">
        <v>0</v>
      </c>
      <c r="AI1192" s="11">
        <v>132534880</v>
      </c>
      <c r="AJ1192" s="11">
        <v>132534880</v>
      </c>
      <c r="AK1192" s="11">
        <v>0</v>
      </c>
      <c r="AL1192" s="11">
        <v>0</v>
      </c>
      <c r="AM1192" s="11">
        <v>1894681487</v>
      </c>
      <c r="AN1192" s="11">
        <v>1894681487</v>
      </c>
      <c r="AO11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9308090942</v>
      </c>
      <c r="AQ11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3768531789</v>
      </c>
      <c r="AS1192" s="11">
        <f>Table_PBS_SQL_DB2_PBSSQL_PBS_NDP_Tina_CG_QtrlyPerformance_Final[[#This Row],[GOU REL]]+Table_PBS_SQL_DB2_PBSSQL_PBS_NDP_Tina_CG_QtrlyPerformance_Final[[#This Row],[EXT REL]]</f>
        <v>9308090942</v>
      </c>
      <c r="AT1192" s="11">
        <f>Table_PBS_SQL_DB2_PBSSQL_PBS_NDP_Tina_CG_QtrlyPerformance_Final[[#This Row],[GOU EXP]]+Table_PBS_SQL_DB2_PBSSQL_PBS_NDP_Tina_CG_QtrlyPerformance_Final[[#This Row],[EXT EXP]]</f>
        <v>3768531789</v>
      </c>
      <c r="AU1192" s="11" t="str">
        <f>IF(Table_PBS_SQL_DB2_PBSSQL_PBS_NDP_Tina_CG_QtrlyPerformance_Final[[#This Row],[Item_Code]]&gt;"300000", "Capital", "Recurrent")</f>
        <v>Recurrent</v>
      </c>
    </row>
    <row r="1193" spans="1:47" x14ac:dyDescent="0.25">
      <c r="A1193" t="s">
        <v>666</v>
      </c>
      <c r="B1193" t="s">
        <v>667</v>
      </c>
      <c r="C1193" t="s">
        <v>664</v>
      </c>
      <c r="D1193" t="s">
        <v>913</v>
      </c>
      <c r="E1193" t="s">
        <v>31</v>
      </c>
      <c r="F1193" t="s">
        <v>914</v>
      </c>
      <c r="G1193" t="s">
        <v>75</v>
      </c>
      <c r="H1193" t="s">
        <v>915</v>
      </c>
      <c r="I1193" t="s">
        <v>493</v>
      </c>
      <c r="J1193" t="s">
        <v>915</v>
      </c>
      <c r="K1193" t="s">
        <v>2013</v>
      </c>
      <c r="L1193" t="s">
        <v>2014</v>
      </c>
      <c r="M1193" t="s">
        <v>918</v>
      </c>
      <c r="N1193" t="s">
        <v>919</v>
      </c>
      <c r="O1193" t="s">
        <v>883</v>
      </c>
      <c r="P1193" t="s">
        <v>884</v>
      </c>
      <c r="Q1193" s="11">
        <v>0</v>
      </c>
      <c r="R1193" s="11">
        <v>0</v>
      </c>
      <c r="S1193" s="11">
        <v>15000000</v>
      </c>
      <c r="T1193" s="11">
        <v>-15000000</v>
      </c>
      <c r="U1193" s="11">
        <v>135000000</v>
      </c>
      <c r="V1193" s="11">
        <v>0</v>
      </c>
      <c r="W1193" s="11">
        <v>150000000</v>
      </c>
      <c r="X1193" s="11">
        <v>0</v>
      </c>
      <c r="Y1193" s="11">
        <v>0</v>
      </c>
      <c r="Z1193" s="11">
        <v>0</v>
      </c>
      <c r="AA1193" s="11">
        <v>0</v>
      </c>
      <c r="AB1193" s="11">
        <v>0</v>
      </c>
      <c r="AC1193" s="11">
        <v>0</v>
      </c>
      <c r="AD1193" s="11">
        <v>0</v>
      </c>
      <c r="AE1193" s="11">
        <v>0</v>
      </c>
      <c r="AF1193" s="11">
        <v>0</v>
      </c>
      <c r="AG1193" s="11">
        <v>33750000</v>
      </c>
      <c r="AH1193" s="11">
        <v>0</v>
      </c>
      <c r="AI1193" s="11">
        <v>0</v>
      </c>
      <c r="AJ1193" s="11">
        <v>0</v>
      </c>
      <c r="AK1193" s="11">
        <v>0</v>
      </c>
      <c r="AL1193" s="11">
        <v>0</v>
      </c>
      <c r="AM1193" s="11">
        <v>0</v>
      </c>
      <c r="AN1193" s="11">
        <v>0</v>
      </c>
      <c r="AO11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33750000</v>
      </c>
      <c r="AP11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93" s="11">
        <f>Table_PBS_SQL_DB2_PBSSQL_PBS_NDP_Tina_CG_QtrlyPerformance_Final[[#This Row],[GOU REL]]+Table_PBS_SQL_DB2_PBSSQL_PBS_NDP_Tina_CG_QtrlyPerformance_Final[[#This Row],[EXT REL]]</f>
        <v>33750000</v>
      </c>
      <c r="AT1193" s="11">
        <f>Table_PBS_SQL_DB2_PBSSQL_PBS_NDP_Tina_CG_QtrlyPerformance_Final[[#This Row],[GOU EXP]]+Table_PBS_SQL_DB2_PBSSQL_PBS_NDP_Tina_CG_QtrlyPerformance_Final[[#This Row],[EXT EXP]]</f>
        <v>0</v>
      </c>
      <c r="AU1193" s="11" t="str">
        <f>IF(Table_PBS_SQL_DB2_PBSSQL_PBS_NDP_Tina_CG_QtrlyPerformance_Final[[#This Row],[Item_Code]]&gt;"300000", "Capital", "Recurrent")</f>
        <v>Capital</v>
      </c>
    </row>
    <row r="1194" spans="1:47" x14ac:dyDescent="0.25">
      <c r="A1194" t="s">
        <v>666</v>
      </c>
      <c r="B1194" t="s">
        <v>667</v>
      </c>
      <c r="C1194" t="s">
        <v>664</v>
      </c>
      <c r="D1194" t="s">
        <v>913</v>
      </c>
      <c r="E1194" t="s">
        <v>31</v>
      </c>
      <c r="F1194" t="s">
        <v>914</v>
      </c>
      <c r="G1194" t="s">
        <v>75</v>
      </c>
      <c r="H1194" t="s">
        <v>915</v>
      </c>
      <c r="I1194" t="s">
        <v>493</v>
      </c>
      <c r="J1194" t="s">
        <v>915</v>
      </c>
      <c r="K1194" t="s">
        <v>916</v>
      </c>
      <c r="L1194" t="s">
        <v>917</v>
      </c>
      <c r="M1194" t="s">
        <v>918</v>
      </c>
      <c r="N1194" t="s">
        <v>919</v>
      </c>
      <c r="O1194" t="s">
        <v>1295</v>
      </c>
      <c r="P1194" t="s">
        <v>1296</v>
      </c>
      <c r="Q1194" s="11">
        <v>0</v>
      </c>
      <c r="R1194" s="11">
        <v>0</v>
      </c>
      <c r="S1194" s="11">
        <v>0</v>
      </c>
      <c r="T1194" s="11">
        <v>0</v>
      </c>
      <c r="U1194" s="11">
        <v>14400000</v>
      </c>
      <c r="V1194" s="11">
        <v>0</v>
      </c>
      <c r="W1194" s="11">
        <v>0</v>
      </c>
      <c r="X1194" s="11">
        <v>14400000</v>
      </c>
      <c r="Y1194" s="11">
        <v>0</v>
      </c>
      <c r="Z1194" s="11">
        <v>0</v>
      </c>
      <c r="AA1194" s="11">
        <v>0</v>
      </c>
      <c r="AB1194" s="11">
        <v>0</v>
      </c>
      <c r="AC1194" s="11">
        <v>0</v>
      </c>
      <c r="AD1194" s="11">
        <v>0</v>
      </c>
      <c r="AE1194" s="11">
        <v>0</v>
      </c>
      <c r="AF1194" s="11">
        <v>0</v>
      </c>
      <c r="AG1194" s="11">
        <v>0</v>
      </c>
      <c r="AH1194" s="11">
        <v>0</v>
      </c>
      <c r="AI1194" s="11">
        <v>0</v>
      </c>
      <c r="AJ1194" s="11">
        <v>0</v>
      </c>
      <c r="AK1194" s="11">
        <v>0</v>
      </c>
      <c r="AL1194" s="11">
        <v>0</v>
      </c>
      <c r="AM1194" s="11">
        <v>0</v>
      </c>
      <c r="AN1194" s="11">
        <v>0</v>
      </c>
      <c r="AO11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94" s="11">
        <f>Table_PBS_SQL_DB2_PBSSQL_PBS_NDP_Tina_CG_QtrlyPerformance_Final[[#This Row],[GOU REL]]+Table_PBS_SQL_DB2_PBSSQL_PBS_NDP_Tina_CG_QtrlyPerformance_Final[[#This Row],[EXT REL]]</f>
        <v>0</v>
      </c>
      <c r="AT1194" s="11">
        <f>Table_PBS_SQL_DB2_PBSSQL_PBS_NDP_Tina_CG_QtrlyPerformance_Final[[#This Row],[GOU EXP]]+Table_PBS_SQL_DB2_PBSSQL_PBS_NDP_Tina_CG_QtrlyPerformance_Final[[#This Row],[EXT EXP]]</f>
        <v>0</v>
      </c>
      <c r="AU1194" s="11" t="str">
        <f>IF(Table_PBS_SQL_DB2_PBSSQL_PBS_NDP_Tina_CG_QtrlyPerformance_Final[[#This Row],[Item_Code]]&gt;"300000", "Capital", "Recurrent")</f>
        <v>Recurrent</v>
      </c>
    </row>
    <row r="1195" spans="1:47" x14ac:dyDescent="0.25">
      <c r="A1195" t="s">
        <v>666</v>
      </c>
      <c r="B1195" t="s">
        <v>667</v>
      </c>
      <c r="C1195" t="s">
        <v>664</v>
      </c>
      <c r="D1195" t="s">
        <v>913</v>
      </c>
      <c r="E1195" t="s">
        <v>31</v>
      </c>
      <c r="F1195" t="s">
        <v>914</v>
      </c>
      <c r="G1195" t="s">
        <v>75</v>
      </c>
      <c r="H1195" t="s">
        <v>915</v>
      </c>
      <c r="I1195" t="s">
        <v>493</v>
      </c>
      <c r="J1195" t="s">
        <v>915</v>
      </c>
      <c r="K1195" t="s">
        <v>916</v>
      </c>
      <c r="L1195" t="s">
        <v>917</v>
      </c>
      <c r="M1195" t="s">
        <v>918</v>
      </c>
      <c r="N1195" t="s">
        <v>919</v>
      </c>
      <c r="O1195" t="s">
        <v>924</v>
      </c>
      <c r="P1195" t="s">
        <v>925</v>
      </c>
      <c r="Q1195" s="11">
        <v>0</v>
      </c>
      <c r="R1195" s="11">
        <v>0</v>
      </c>
      <c r="S1195" s="11">
        <v>0</v>
      </c>
      <c r="T1195" s="11">
        <v>0</v>
      </c>
      <c r="U1195" s="11">
        <v>109000000</v>
      </c>
      <c r="V1195" s="11">
        <v>0</v>
      </c>
      <c r="W1195" s="11">
        <v>0</v>
      </c>
      <c r="X1195" s="11">
        <v>109000000</v>
      </c>
      <c r="Y1195" s="11">
        <v>0</v>
      </c>
      <c r="Z1195" s="11">
        <v>0</v>
      </c>
      <c r="AA1195" s="11">
        <v>0</v>
      </c>
      <c r="AB1195" s="11">
        <v>0</v>
      </c>
      <c r="AC1195" s="11">
        <v>0</v>
      </c>
      <c r="AD1195" s="11">
        <v>0</v>
      </c>
      <c r="AE1195" s="11">
        <v>0</v>
      </c>
      <c r="AF1195" s="11">
        <v>0</v>
      </c>
      <c r="AG1195" s="11">
        <v>0</v>
      </c>
      <c r="AH1195" s="11">
        <v>0</v>
      </c>
      <c r="AI1195" s="11">
        <v>0</v>
      </c>
      <c r="AJ1195" s="11">
        <v>0</v>
      </c>
      <c r="AK1195" s="11">
        <v>0</v>
      </c>
      <c r="AL1195" s="11">
        <v>0</v>
      </c>
      <c r="AM1195" s="11">
        <v>0</v>
      </c>
      <c r="AN1195" s="11">
        <v>0</v>
      </c>
      <c r="AO11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1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95" s="11">
        <f>Table_PBS_SQL_DB2_PBSSQL_PBS_NDP_Tina_CG_QtrlyPerformance_Final[[#This Row],[GOU REL]]+Table_PBS_SQL_DB2_PBSSQL_PBS_NDP_Tina_CG_QtrlyPerformance_Final[[#This Row],[EXT REL]]</f>
        <v>0</v>
      </c>
      <c r="AT1195" s="11">
        <f>Table_PBS_SQL_DB2_PBSSQL_PBS_NDP_Tina_CG_QtrlyPerformance_Final[[#This Row],[GOU EXP]]+Table_PBS_SQL_DB2_PBSSQL_PBS_NDP_Tina_CG_QtrlyPerformance_Final[[#This Row],[EXT EXP]]</f>
        <v>0</v>
      </c>
      <c r="AU1195" s="11" t="str">
        <f>IF(Table_PBS_SQL_DB2_PBSSQL_PBS_NDP_Tina_CG_QtrlyPerformance_Final[[#This Row],[Item_Code]]&gt;"300000", "Capital", "Recurrent")</f>
        <v>Recurrent</v>
      </c>
    </row>
    <row r="1196" spans="1:47" x14ac:dyDescent="0.25">
      <c r="A1196" t="s">
        <v>666</v>
      </c>
      <c r="B1196" t="s">
        <v>667</v>
      </c>
      <c r="C1196" t="s">
        <v>676</v>
      </c>
      <c r="D1196" t="s">
        <v>990</v>
      </c>
      <c r="E1196" t="s">
        <v>97</v>
      </c>
      <c r="F1196" t="s">
        <v>1013</v>
      </c>
      <c r="G1196" t="s">
        <v>31</v>
      </c>
      <c r="H1196" t="s">
        <v>1441</v>
      </c>
      <c r="I1196" t="s">
        <v>493</v>
      </c>
      <c r="J1196" t="s">
        <v>864</v>
      </c>
      <c r="K1196" t="s">
        <v>668</v>
      </c>
      <c r="L1196" t="s">
        <v>2015</v>
      </c>
      <c r="M1196" t="s">
        <v>866</v>
      </c>
      <c r="N1196" t="s">
        <v>867</v>
      </c>
      <c r="O1196" t="s">
        <v>1659</v>
      </c>
      <c r="P1196" t="s">
        <v>1660</v>
      </c>
      <c r="Q1196" s="11">
        <v>0</v>
      </c>
      <c r="R1196" s="11">
        <v>0</v>
      </c>
      <c r="S1196" s="11">
        <v>0</v>
      </c>
      <c r="T1196" s="11">
        <v>0</v>
      </c>
      <c r="U1196" s="11">
        <v>50000000</v>
      </c>
      <c r="V1196" s="11">
        <v>0</v>
      </c>
      <c r="W1196" s="11">
        <v>50000000</v>
      </c>
      <c r="X1196" s="11">
        <v>0</v>
      </c>
      <c r="Y1196" s="11">
        <v>0</v>
      </c>
      <c r="Z1196" s="11">
        <v>0</v>
      </c>
      <c r="AA1196" s="11">
        <v>0</v>
      </c>
      <c r="AB1196" s="11">
        <v>0</v>
      </c>
      <c r="AC1196" s="11">
        <v>50000000</v>
      </c>
      <c r="AD1196" s="11">
        <v>0</v>
      </c>
      <c r="AE1196" s="11">
        <v>0</v>
      </c>
      <c r="AF1196" s="11">
        <v>0</v>
      </c>
      <c r="AG1196" s="11">
        <v>0</v>
      </c>
      <c r="AH1196" s="11">
        <v>0</v>
      </c>
      <c r="AI1196" s="11">
        <v>0</v>
      </c>
      <c r="AJ1196" s="11">
        <v>0</v>
      </c>
      <c r="AK1196" s="11">
        <v>0</v>
      </c>
      <c r="AL1196" s="11">
        <v>0</v>
      </c>
      <c r="AM1196" s="11">
        <v>0</v>
      </c>
      <c r="AN1196" s="11">
        <v>0</v>
      </c>
      <c r="AO11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1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1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96" s="11">
        <f>Table_PBS_SQL_DB2_PBSSQL_PBS_NDP_Tina_CG_QtrlyPerformance_Final[[#This Row],[GOU REL]]+Table_PBS_SQL_DB2_PBSSQL_PBS_NDP_Tina_CG_QtrlyPerformance_Final[[#This Row],[EXT REL]]</f>
        <v>50000000</v>
      </c>
      <c r="AT1196" s="11">
        <f>Table_PBS_SQL_DB2_PBSSQL_PBS_NDP_Tina_CG_QtrlyPerformance_Final[[#This Row],[GOU EXP]]+Table_PBS_SQL_DB2_PBSSQL_PBS_NDP_Tina_CG_QtrlyPerformance_Final[[#This Row],[EXT EXP]]</f>
        <v>0</v>
      </c>
      <c r="AU1196" s="11" t="str">
        <f>IF(Table_PBS_SQL_DB2_PBSSQL_PBS_NDP_Tina_CG_QtrlyPerformance_Final[[#This Row],[Item_Code]]&gt;"300000", "Capital", "Recurrent")</f>
        <v>Capital</v>
      </c>
    </row>
    <row r="1197" spans="1:47" x14ac:dyDescent="0.25">
      <c r="A1197" t="s">
        <v>499</v>
      </c>
      <c r="B1197" t="s">
        <v>942</v>
      </c>
      <c r="C1197" t="s">
        <v>491</v>
      </c>
      <c r="D1197" t="s">
        <v>861</v>
      </c>
      <c r="E1197" t="s">
        <v>75</v>
      </c>
      <c r="F1197" t="s">
        <v>943</v>
      </c>
      <c r="G1197" t="s">
        <v>31</v>
      </c>
      <c r="H1197" t="s">
        <v>944</v>
      </c>
      <c r="I1197" t="s">
        <v>493</v>
      </c>
      <c r="J1197" t="s">
        <v>2016</v>
      </c>
      <c r="K1197" t="s">
        <v>2017</v>
      </c>
      <c r="L1197" t="s">
        <v>2018</v>
      </c>
      <c r="M1197" t="s">
        <v>2019</v>
      </c>
      <c r="N1197" t="s">
        <v>2020</v>
      </c>
      <c r="O1197" t="s">
        <v>1702</v>
      </c>
      <c r="P1197" t="s">
        <v>1703</v>
      </c>
      <c r="Q1197" s="11">
        <v>0</v>
      </c>
      <c r="R1197" s="11">
        <v>0</v>
      </c>
      <c r="S1197" s="11">
        <v>0</v>
      </c>
      <c r="T1197" s="11">
        <v>0</v>
      </c>
      <c r="U1197" s="11">
        <v>1928780653937</v>
      </c>
      <c r="V1197" s="11">
        <v>0</v>
      </c>
      <c r="W1197" s="11">
        <v>1928780653937</v>
      </c>
      <c r="X1197" s="11">
        <v>0</v>
      </c>
      <c r="Y1197" s="11">
        <v>466534491370</v>
      </c>
      <c r="Z1197" s="11">
        <v>466534491370</v>
      </c>
      <c r="AA1197" s="11">
        <v>0</v>
      </c>
      <c r="AB1197" s="11">
        <v>0</v>
      </c>
      <c r="AC1197" s="11">
        <v>369682054189</v>
      </c>
      <c r="AD1197" s="11">
        <v>369682054189</v>
      </c>
      <c r="AE1197" s="11">
        <v>0</v>
      </c>
      <c r="AF1197" s="11">
        <v>0</v>
      </c>
      <c r="AG1197" s="11">
        <v>381782054188</v>
      </c>
      <c r="AH1197" s="11">
        <v>381782054188</v>
      </c>
      <c r="AI1197" s="11">
        <v>0</v>
      </c>
      <c r="AJ1197" s="11">
        <v>0</v>
      </c>
      <c r="AK1197" s="11">
        <v>710782054189</v>
      </c>
      <c r="AL1197" s="11">
        <v>710782054189</v>
      </c>
      <c r="AM1197" s="11">
        <v>0</v>
      </c>
      <c r="AN1197" s="11">
        <v>0</v>
      </c>
      <c r="AO11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1928780653936</v>
      </c>
      <c r="AP11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1928780653936</v>
      </c>
      <c r="AR11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97" s="11">
        <f>Table_PBS_SQL_DB2_PBSSQL_PBS_NDP_Tina_CG_QtrlyPerformance_Final[[#This Row],[GOU REL]]+Table_PBS_SQL_DB2_PBSSQL_PBS_NDP_Tina_CG_QtrlyPerformance_Final[[#This Row],[EXT REL]]</f>
        <v>1928780653936</v>
      </c>
      <c r="AT1197" s="11">
        <f>Table_PBS_SQL_DB2_PBSSQL_PBS_NDP_Tina_CG_QtrlyPerformance_Final[[#This Row],[GOU EXP]]+Table_PBS_SQL_DB2_PBSSQL_PBS_NDP_Tina_CG_QtrlyPerformance_Final[[#This Row],[EXT EXP]]</f>
        <v>1928780653936</v>
      </c>
      <c r="AU1197" s="11" t="str">
        <f>IF(Table_PBS_SQL_DB2_PBSSQL_PBS_NDP_Tina_CG_QtrlyPerformance_Final[[#This Row],[Item_Code]]&gt;"300000", "Capital", "Recurrent")</f>
        <v>Capital</v>
      </c>
    </row>
    <row r="1198" spans="1:47" x14ac:dyDescent="0.25">
      <c r="A1198" t="s">
        <v>477</v>
      </c>
      <c r="B1198" t="s">
        <v>478</v>
      </c>
      <c r="C1198" t="s">
        <v>475</v>
      </c>
      <c r="D1198" t="s">
        <v>951</v>
      </c>
      <c r="E1198" t="s">
        <v>87</v>
      </c>
      <c r="F1198" t="s">
        <v>952</v>
      </c>
      <c r="G1198" t="s">
        <v>97</v>
      </c>
      <c r="H1198" t="s">
        <v>881</v>
      </c>
      <c r="I1198" t="s">
        <v>467</v>
      </c>
      <c r="J1198" t="s">
        <v>953</v>
      </c>
      <c r="K1198" t="s">
        <v>479</v>
      </c>
      <c r="L1198" t="s">
        <v>954</v>
      </c>
      <c r="M1198" t="s">
        <v>955</v>
      </c>
      <c r="N1198" t="s">
        <v>956</v>
      </c>
      <c r="O1198" t="s">
        <v>1011</v>
      </c>
      <c r="P1198" t="s">
        <v>1012</v>
      </c>
      <c r="Q1198" s="11">
        <v>0</v>
      </c>
      <c r="R1198" s="11">
        <v>0</v>
      </c>
      <c r="S1198" s="11">
        <v>0</v>
      </c>
      <c r="T1198" s="11">
        <v>0</v>
      </c>
      <c r="U1198" s="11">
        <v>645000000</v>
      </c>
      <c r="V1198" s="11">
        <v>0</v>
      </c>
      <c r="W1198" s="11">
        <v>645000000</v>
      </c>
      <c r="X1198" s="11">
        <v>0</v>
      </c>
      <c r="Y1198" s="11">
        <v>0</v>
      </c>
      <c r="Z1198" s="11">
        <v>0</v>
      </c>
      <c r="AA1198" s="11">
        <v>0</v>
      </c>
      <c r="AB1198" s="11">
        <v>0</v>
      </c>
      <c r="AC1198" s="11">
        <v>80000000</v>
      </c>
      <c r="AD1198" s="11">
        <v>0</v>
      </c>
      <c r="AE1198" s="11">
        <v>0</v>
      </c>
      <c r="AF1198" s="11">
        <v>0</v>
      </c>
      <c r="AG1198" s="11">
        <v>90000000</v>
      </c>
      <c r="AH1198" s="11">
        <v>1650000</v>
      </c>
      <c r="AI1198" s="11">
        <v>0</v>
      </c>
      <c r="AJ1198" s="11">
        <v>0</v>
      </c>
      <c r="AK1198" s="11">
        <v>298321853</v>
      </c>
      <c r="AL1198" s="11">
        <v>462940333</v>
      </c>
      <c r="AM1198" s="11">
        <v>0</v>
      </c>
      <c r="AN1198" s="11">
        <v>0</v>
      </c>
      <c r="AO11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468321853</v>
      </c>
      <c r="AP11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464590333</v>
      </c>
      <c r="AR11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98" s="11">
        <f>Table_PBS_SQL_DB2_PBSSQL_PBS_NDP_Tina_CG_QtrlyPerformance_Final[[#This Row],[GOU REL]]+Table_PBS_SQL_DB2_PBSSQL_PBS_NDP_Tina_CG_QtrlyPerformance_Final[[#This Row],[EXT REL]]</f>
        <v>468321853</v>
      </c>
      <c r="AT1198" s="11">
        <f>Table_PBS_SQL_DB2_PBSSQL_PBS_NDP_Tina_CG_QtrlyPerformance_Final[[#This Row],[GOU EXP]]+Table_PBS_SQL_DB2_PBSSQL_PBS_NDP_Tina_CG_QtrlyPerformance_Final[[#This Row],[EXT EXP]]</f>
        <v>464590333</v>
      </c>
      <c r="AU1198" s="11" t="str">
        <f>IF(Table_PBS_SQL_DB2_PBSSQL_PBS_NDP_Tina_CG_QtrlyPerformance_Final[[#This Row],[Item_Code]]&gt;"300000", "Capital", "Recurrent")</f>
        <v>Recurrent</v>
      </c>
    </row>
    <row r="1199" spans="1:47" x14ac:dyDescent="0.25">
      <c r="A1199" t="s">
        <v>507</v>
      </c>
      <c r="B1199" t="s">
        <v>2021</v>
      </c>
      <c r="C1199" t="s">
        <v>491</v>
      </c>
      <c r="D1199" t="s">
        <v>861</v>
      </c>
      <c r="E1199" t="s">
        <v>31</v>
      </c>
      <c r="F1199" t="s">
        <v>862</v>
      </c>
      <c r="G1199" t="s">
        <v>31</v>
      </c>
      <c r="H1199" t="s">
        <v>881</v>
      </c>
      <c r="I1199" t="s">
        <v>493</v>
      </c>
      <c r="J1199" t="s">
        <v>864</v>
      </c>
      <c r="K1199" t="s">
        <v>509</v>
      </c>
      <c r="L1199" t="s">
        <v>2022</v>
      </c>
      <c r="M1199" t="s">
        <v>866</v>
      </c>
      <c r="N1199" t="s">
        <v>867</v>
      </c>
      <c r="O1199" t="s">
        <v>1204</v>
      </c>
      <c r="P1199" t="s">
        <v>1205</v>
      </c>
      <c r="Q1199" s="11">
        <v>0</v>
      </c>
      <c r="R1199" s="11">
        <v>0</v>
      </c>
      <c r="S1199" s="11">
        <v>0</v>
      </c>
      <c r="T1199" s="11">
        <v>0</v>
      </c>
      <c r="U1199" s="11">
        <v>127800000</v>
      </c>
      <c r="V1199" s="11">
        <v>0</v>
      </c>
      <c r="W1199" s="11">
        <v>127800000</v>
      </c>
      <c r="X1199" s="11">
        <v>0</v>
      </c>
      <c r="Y1199" s="11">
        <v>0</v>
      </c>
      <c r="Z1199" s="11">
        <v>0</v>
      </c>
      <c r="AA1199" s="11">
        <v>0</v>
      </c>
      <c r="AB1199" s="11">
        <v>0</v>
      </c>
      <c r="AC1199" s="11">
        <v>127800000</v>
      </c>
      <c r="AD1199" s="11">
        <v>0</v>
      </c>
      <c r="AE1199" s="11">
        <v>0</v>
      </c>
      <c r="AF1199" s="11">
        <v>0</v>
      </c>
      <c r="AG1199" s="11">
        <v>0</v>
      </c>
      <c r="AH1199" s="11">
        <v>3739599</v>
      </c>
      <c r="AI1199" s="11">
        <v>0</v>
      </c>
      <c r="AJ1199" s="11">
        <v>0</v>
      </c>
      <c r="AK1199" s="11">
        <v>0</v>
      </c>
      <c r="AL1199" s="11">
        <v>116124390</v>
      </c>
      <c r="AM1199" s="11">
        <v>0</v>
      </c>
      <c r="AN1199" s="11">
        <v>0</v>
      </c>
      <c r="AO11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127800000</v>
      </c>
      <c r="AP11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1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119863989</v>
      </c>
      <c r="AR11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199" s="11">
        <f>Table_PBS_SQL_DB2_PBSSQL_PBS_NDP_Tina_CG_QtrlyPerformance_Final[[#This Row],[GOU REL]]+Table_PBS_SQL_DB2_PBSSQL_PBS_NDP_Tina_CG_QtrlyPerformance_Final[[#This Row],[EXT REL]]</f>
        <v>127800000</v>
      </c>
      <c r="AT1199" s="11">
        <f>Table_PBS_SQL_DB2_PBSSQL_PBS_NDP_Tina_CG_QtrlyPerformance_Final[[#This Row],[GOU EXP]]+Table_PBS_SQL_DB2_PBSSQL_PBS_NDP_Tina_CG_QtrlyPerformance_Final[[#This Row],[EXT EXP]]</f>
        <v>119863989</v>
      </c>
      <c r="AU1199" s="11" t="str">
        <f>IF(Table_PBS_SQL_DB2_PBSSQL_PBS_NDP_Tina_CG_QtrlyPerformance_Final[[#This Row],[Item_Code]]&gt;"300000", "Capital", "Recurrent")</f>
        <v>Capital</v>
      </c>
    </row>
    <row r="1200" spans="1:47" x14ac:dyDescent="0.25">
      <c r="A1200" t="s">
        <v>507</v>
      </c>
      <c r="B1200" t="s">
        <v>2021</v>
      </c>
      <c r="C1200" t="s">
        <v>491</v>
      </c>
      <c r="D1200" t="s">
        <v>861</v>
      </c>
      <c r="E1200" t="s">
        <v>31</v>
      </c>
      <c r="F1200" t="s">
        <v>862</v>
      </c>
      <c r="G1200" t="s">
        <v>31</v>
      </c>
      <c r="H1200" t="s">
        <v>881</v>
      </c>
      <c r="I1200" t="s">
        <v>493</v>
      </c>
      <c r="J1200" t="s">
        <v>864</v>
      </c>
      <c r="K1200" t="s">
        <v>509</v>
      </c>
      <c r="L1200" t="s">
        <v>2022</v>
      </c>
      <c r="M1200" t="s">
        <v>866</v>
      </c>
      <c r="N1200" t="s">
        <v>867</v>
      </c>
      <c r="O1200" t="s">
        <v>957</v>
      </c>
      <c r="P1200" t="s">
        <v>958</v>
      </c>
      <c r="Q1200" s="11">
        <v>0</v>
      </c>
      <c r="R1200" s="11">
        <v>0</v>
      </c>
      <c r="S1200" s="11">
        <v>0</v>
      </c>
      <c r="T1200" s="11">
        <v>0</v>
      </c>
      <c r="U1200" s="11">
        <v>66210598</v>
      </c>
      <c r="V1200" s="11">
        <v>0</v>
      </c>
      <c r="W1200" s="11">
        <v>66210598</v>
      </c>
      <c r="X1200" s="11">
        <v>0</v>
      </c>
      <c r="Y1200" s="11">
        <v>0</v>
      </c>
      <c r="Z1200" s="11">
        <v>0</v>
      </c>
      <c r="AA1200" s="11">
        <v>0</v>
      </c>
      <c r="AB1200" s="11">
        <v>0</v>
      </c>
      <c r="AC1200" s="11">
        <v>66210598</v>
      </c>
      <c r="AD1200" s="11">
        <v>0</v>
      </c>
      <c r="AE1200" s="11">
        <v>0</v>
      </c>
      <c r="AF1200" s="11">
        <v>0</v>
      </c>
      <c r="AG1200" s="11">
        <v>0</v>
      </c>
      <c r="AH1200" s="11">
        <v>0</v>
      </c>
      <c r="AI1200" s="11">
        <v>0</v>
      </c>
      <c r="AJ1200" s="11">
        <v>0</v>
      </c>
      <c r="AK1200" s="11">
        <v>0</v>
      </c>
      <c r="AL1200" s="11">
        <v>42584140</v>
      </c>
      <c r="AM1200" s="11">
        <v>0</v>
      </c>
      <c r="AN1200" s="11">
        <v>0</v>
      </c>
      <c r="AO12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66210598</v>
      </c>
      <c r="AP12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42584140</v>
      </c>
      <c r="AR12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00" s="11">
        <f>Table_PBS_SQL_DB2_PBSSQL_PBS_NDP_Tina_CG_QtrlyPerformance_Final[[#This Row],[GOU REL]]+Table_PBS_SQL_DB2_PBSSQL_PBS_NDP_Tina_CG_QtrlyPerformance_Final[[#This Row],[EXT REL]]</f>
        <v>66210598</v>
      </c>
      <c r="AT1200" s="11">
        <f>Table_PBS_SQL_DB2_PBSSQL_PBS_NDP_Tina_CG_QtrlyPerformance_Final[[#This Row],[GOU EXP]]+Table_PBS_SQL_DB2_PBSSQL_PBS_NDP_Tina_CG_QtrlyPerformance_Final[[#This Row],[EXT EXP]]</f>
        <v>42584140</v>
      </c>
      <c r="AU1200" s="11" t="str">
        <f>IF(Table_PBS_SQL_DB2_PBSSQL_PBS_NDP_Tina_CG_QtrlyPerformance_Final[[#This Row],[Item_Code]]&gt;"300000", "Capital", "Recurrent")</f>
        <v>Capital</v>
      </c>
    </row>
    <row r="1201" spans="1:47" x14ac:dyDescent="0.25">
      <c r="A1201" t="s">
        <v>511</v>
      </c>
      <c r="B1201" t="s">
        <v>2023</v>
      </c>
      <c r="C1201" t="s">
        <v>491</v>
      </c>
      <c r="D1201" t="s">
        <v>861</v>
      </c>
      <c r="E1201" t="s">
        <v>97</v>
      </c>
      <c r="F1201" t="s">
        <v>1525</v>
      </c>
      <c r="G1201" t="s">
        <v>103</v>
      </c>
      <c r="H1201" t="s">
        <v>881</v>
      </c>
      <c r="I1201" t="s">
        <v>493</v>
      </c>
      <c r="J1201" t="s">
        <v>864</v>
      </c>
      <c r="K1201" t="s">
        <v>515</v>
      </c>
      <c r="L1201" t="s">
        <v>2024</v>
      </c>
      <c r="M1201" t="s">
        <v>866</v>
      </c>
      <c r="N1201" t="s">
        <v>867</v>
      </c>
      <c r="O1201" t="s">
        <v>934</v>
      </c>
      <c r="P1201" t="s">
        <v>935</v>
      </c>
      <c r="Q1201" s="11">
        <v>0</v>
      </c>
      <c r="R1201" s="11">
        <v>700000000</v>
      </c>
      <c r="S1201" s="11">
        <v>0</v>
      </c>
      <c r="T1201" s="11">
        <v>700000000</v>
      </c>
      <c r="U1201" s="11">
        <v>1695000000</v>
      </c>
      <c r="V1201" s="11">
        <v>0</v>
      </c>
      <c r="W1201" s="11">
        <v>995000000</v>
      </c>
      <c r="X1201" s="11">
        <v>0</v>
      </c>
      <c r="Y1201" s="11">
        <v>0</v>
      </c>
      <c r="Z1201" s="11">
        <v>0</v>
      </c>
      <c r="AA1201" s="11">
        <v>0</v>
      </c>
      <c r="AB1201" s="11">
        <v>0</v>
      </c>
      <c r="AC1201" s="11">
        <v>801608987</v>
      </c>
      <c r="AD1201" s="11">
        <v>0</v>
      </c>
      <c r="AE1201" s="11">
        <v>0</v>
      </c>
      <c r="AF1201" s="11">
        <v>0</v>
      </c>
      <c r="AG1201" s="11">
        <v>700000000</v>
      </c>
      <c r="AH1201" s="11">
        <v>0</v>
      </c>
      <c r="AI1201" s="11">
        <v>0</v>
      </c>
      <c r="AJ1201" s="11">
        <v>0</v>
      </c>
      <c r="AK1201" s="11">
        <v>0</v>
      </c>
      <c r="AL1201" s="11">
        <v>1501608987</v>
      </c>
      <c r="AM1201" s="11">
        <v>0</v>
      </c>
      <c r="AN1201" s="11">
        <v>0</v>
      </c>
      <c r="AO12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1501608987</v>
      </c>
      <c r="AP12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1501608987</v>
      </c>
      <c r="AR12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01" s="11">
        <f>Table_PBS_SQL_DB2_PBSSQL_PBS_NDP_Tina_CG_QtrlyPerformance_Final[[#This Row],[GOU REL]]+Table_PBS_SQL_DB2_PBSSQL_PBS_NDP_Tina_CG_QtrlyPerformance_Final[[#This Row],[EXT REL]]</f>
        <v>1501608987</v>
      </c>
      <c r="AT1201" s="11">
        <f>Table_PBS_SQL_DB2_PBSSQL_PBS_NDP_Tina_CG_QtrlyPerformance_Final[[#This Row],[GOU EXP]]+Table_PBS_SQL_DB2_PBSSQL_PBS_NDP_Tina_CG_QtrlyPerformance_Final[[#This Row],[EXT EXP]]</f>
        <v>1501608987</v>
      </c>
      <c r="AU1201" s="11" t="str">
        <f>IF(Table_PBS_SQL_DB2_PBSSQL_PBS_NDP_Tina_CG_QtrlyPerformance_Final[[#This Row],[Item_Code]]&gt;"300000", "Capital", "Recurrent")</f>
        <v>Capital</v>
      </c>
    </row>
    <row r="1202" spans="1:47" x14ac:dyDescent="0.25">
      <c r="A1202" t="s">
        <v>179</v>
      </c>
      <c r="B1202" t="s">
        <v>959</v>
      </c>
      <c r="C1202" t="s">
        <v>177</v>
      </c>
      <c r="D1202" t="s">
        <v>960</v>
      </c>
      <c r="E1202" t="s">
        <v>31</v>
      </c>
      <c r="F1202" t="s">
        <v>961</v>
      </c>
      <c r="G1202" t="s">
        <v>87</v>
      </c>
      <c r="H1202" t="s">
        <v>962</v>
      </c>
      <c r="I1202" t="s">
        <v>896</v>
      </c>
      <c r="J1202" t="s">
        <v>897</v>
      </c>
      <c r="K1202" t="s">
        <v>963</v>
      </c>
      <c r="L1202" t="s">
        <v>964</v>
      </c>
      <c r="M1202" t="s">
        <v>965</v>
      </c>
      <c r="N1202" t="s">
        <v>966</v>
      </c>
      <c r="O1202" t="s">
        <v>1016</v>
      </c>
      <c r="P1202" t="s">
        <v>1017</v>
      </c>
      <c r="Q1202" s="11">
        <v>0</v>
      </c>
      <c r="R1202" s="11">
        <v>0</v>
      </c>
      <c r="S1202" s="11">
        <v>0</v>
      </c>
      <c r="T1202" s="11">
        <v>0</v>
      </c>
      <c r="U1202" s="11">
        <v>0</v>
      </c>
      <c r="V1202" s="11">
        <v>0</v>
      </c>
      <c r="W1202" s="11">
        <v>0</v>
      </c>
      <c r="X1202" s="11">
        <v>0</v>
      </c>
      <c r="Y1202" s="11">
        <v>0</v>
      </c>
      <c r="Z1202" s="11">
        <v>0</v>
      </c>
      <c r="AA1202" s="11">
        <v>27000000</v>
      </c>
      <c r="AB1202" s="11">
        <v>22445455</v>
      </c>
      <c r="AC1202" s="11">
        <v>0</v>
      </c>
      <c r="AD1202" s="11">
        <v>0</v>
      </c>
      <c r="AE1202" s="11">
        <v>81000000</v>
      </c>
      <c r="AF1202" s="11">
        <v>82810552</v>
      </c>
      <c r="AG1202" s="11">
        <v>0</v>
      </c>
      <c r="AH1202" s="11">
        <v>0</v>
      </c>
      <c r="AI1202" s="11">
        <v>0</v>
      </c>
      <c r="AJ1202" s="11">
        <v>0</v>
      </c>
      <c r="AK1202" s="11">
        <v>0</v>
      </c>
      <c r="AL1202" s="11">
        <v>0</v>
      </c>
      <c r="AM1202" s="11">
        <v>181000000</v>
      </c>
      <c r="AN1202" s="11">
        <v>134266554</v>
      </c>
      <c r="AO12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289000000</v>
      </c>
      <c r="AQ12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239522561</v>
      </c>
      <c r="AS1202" s="11">
        <f>Table_PBS_SQL_DB2_PBSSQL_PBS_NDP_Tina_CG_QtrlyPerformance_Final[[#This Row],[GOU REL]]+Table_PBS_SQL_DB2_PBSSQL_PBS_NDP_Tina_CG_QtrlyPerformance_Final[[#This Row],[EXT REL]]</f>
        <v>289000000</v>
      </c>
      <c r="AT1202" s="11">
        <f>Table_PBS_SQL_DB2_PBSSQL_PBS_NDP_Tina_CG_QtrlyPerformance_Final[[#This Row],[GOU EXP]]+Table_PBS_SQL_DB2_PBSSQL_PBS_NDP_Tina_CG_QtrlyPerformance_Final[[#This Row],[EXT EXP]]</f>
        <v>239522561</v>
      </c>
      <c r="AU1202" s="11" t="str">
        <f>IF(Table_PBS_SQL_DB2_PBSSQL_PBS_NDP_Tina_CG_QtrlyPerformance_Final[[#This Row],[Item_Code]]&gt;"300000", "Capital", "Recurrent")</f>
        <v>Recurrent</v>
      </c>
    </row>
    <row r="1203" spans="1:47" x14ac:dyDescent="0.25">
      <c r="A1203" t="s">
        <v>179</v>
      </c>
      <c r="B1203" t="s">
        <v>959</v>
      </c>
      <c r="C1203" t="s">
        <v>177</v>
      </c>
      <c r="D1203" t="s">
        <v>960</v>
      </c>
      <c r="E1203" t="s">
        <v>31</v>
      </c>
      <c r="F1203" t="s">
        <v>961</v>
      </c>
      <c r="G1203" t="s">
        <v>87</v>
      </c>
      <c r="H1203" t="s">
        <v>962</v>
      </c>
      <c r="I1203" t="s">
        <v>896</v>
      </c>
      <c r="J1203" t="s">
        <v>897</v>
      </c>
      <c r="K1203" t="s">
        <v>963</v>
      </c>
      <c r="L1203" t="s">
        <v>964</v>
      </c>
      <c r="M1203" t="s">
        <v>965</v>
      </c>
      <c r="N1203" t="s">
        <v>966</v>
      </c>
      <c r="O1203" t="s">
        <v>1122</v>
      </c>
      <c r="P1203" t="s">
        <v>1123</v>
      </c>
      <c r="Q1203" s="11">
        <v>0</v>
      </c>
      <c r="R1203" s="11">
        <v>0</v>
      </c>
      <c r="S1203" s="11">
        <v>0</v>
      </c>
      <c r="T1203" s="11">
        <v>0</v>
      </c>
      <c r="U1203" s="11">
        <v>0</v>
      </c>
      <c r="V1203" s="11">
        <v>0</v>
      </c>
      <c r="W1203" s="11">
        <v>0</v>
      </c>
      <c r="X1203" s="11">
        <v>0</v>
      </c>
      <c r="Y1203" s="11">
        <v>0</v>
      </c>
      <c r="Z1203" s="11">
        <v>0</v>
      </c>
      <c r="AA1203" s="11">
        <v>8100000</v>
      </c>
      <c r="AB1203" s="11">
        <v>0</v>
      </c>
      <c r="AC1203" s="11">
        <v>0</v>
      </c>
      <c r="AD1203" s="11">
        <v>0</v>
      </c>
      <c r="AE1203" s="11">
        <v>24300000</v>
      </c>
      <c r="AF1203" s="11">
        <v>0</v>
      </c>
      <c r="AG1203" s="11">
        <v>0</v>
      </c>
      <c r="AH1203" s="11">
        <v>0</v>
      </c>
      <c r="AI1203" s="11">
        <v>0</v>
      </c>
      <c r="AJ1203" s="11">
        <v>0</v>
      </c>
      <c r="AK1203" s="11">
        <v>0</v>
      </c>
      <c r="AL1203" s="11">
        <v>0</v>
      </c>
      <c r="AM1203" s="11">
        <v>24300000</v>
      </c>
      <c r="AN1203" s="11">
        <v>17133600</v>
      </c>
      <c r="AO12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56700000</v>
      </c>
      <c r="AQ12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17133600</v>
      </c>
      <c r="AS1203" s="11">
        <f>Table_PBS_SQL_DB2_PBSSQL_PBS_NDP_Tina_CG_QtrlyPerformance_Final[[#This Row],[GOU REL]]+Table_PBS_SQL_DB2_PBSSQL_PBS_NDP_Tina_CG_QtrlyPerformance_Final[[#This Row],[EXT REL]]</f>
        <v>56700000</v>
      </c>
      <c r="AT1203" s="11">
        <f>Table_PBS_SQL_DB2_PBSSQL_PBS_NDP_Tina_CG_QtrlyPerformance_Final[[#This Row],[GOU EXP]]+Table_PBS_SQL_DB2_PBSSQL_PBS_NDP_Tina_CG_QtrlyPerformance_Final[[#This Row],[EXT EXP]]</f>
        <v>17133600</v>
      </c>
      <c r="AU1203" s="11" t="str">
        <f>IF(Table_PBS_SQL_DB2_PBSSQL_PBS_NDP_Tina_CG_QtrlyPerformance_Final[[#This Row],[Item_Code]]&gt;"300000", "Capital", "Recurrent")</f>
        <v>Recurrent</v>
      </c>
    </row>
    <row r="1204" spans="1:47" x14ac:dyDescent="0.25">
      <c r="A1204" t="s">
        <v>179</v>
      </c>
      <c r="B1204" t="s">
        <v>959</v>
      </c>
      <c r="C1204" t="s">
        <v>177</v>
      </c>
      <c r="D1204" t="s">
        <v>960</v>
      </c>
      <c r="E1204" t="s">
        <v>31</v>
      </c>
      <c r="F1204" t="s">
        <v>961</v>
      </c>
      <c r="G1204" t="s">
        <v>87</v>
      </c>
      <c r="H1204" t="s">
        <v>962</v>
      </c>
      <c r="I1204" t="s">
        <v>896</v>
      </c>
      <c r="J1204" t="s">
        <v>897</v>
      </c>
      <c r="K1204" t="s">
        <v>963</v>
      </c>
      <c r="L1204" t="s">
        <v>964</v>
      </c>
      <c r="M1204" t="s">
        <v>965</v>
      </c>
      <c r="N1204" t="s">
        <v>966</v>
      </c>
      <c r="O1204" t="s">
        <v>975</v>
      </c>
      <c r="P1204" t="s">
        <v>976</v>
      </c>
      <c r="Q1204" s="11">
        <v>0</v>
      </c>
      <c r="R1204" s="11">
        <v>0</v>
      </c>
      <c r="S1204" s="11">
        <v>0</v>
      </c>
      <c r="T1204" s="11">
        <v>0</v>
      </c>
      <c r="U1204" s="11">
        <v>0</v>
      </c>
      <c r="V1204" s="11">
        <v>0</v>
      </c>
      <c r="W1204" s="11">
        <v>0</v>
      </c>
      <c r="X1204" s="11">
        <v>0</v>
      </c>
      <c r="Y1204" s="11">
        <v>0</v>
      </c>
      <c r="Z1204" s="11">
        <v>0</v>
      </c>
      <c r="AA1204" s="11">
        <v>1284100000</v>
      </c>
      <c r="AB1204" s="11">
        <v>238647756</v>
      </c>
      <c r="AC1204" s="11">
        <v>0</v>
      </c>
      <c r="AD1204" s="11">
        <v>0</v>
      </c>
      <c r="AE1204" s="11">
        <v>0</v>
      </c>
      <c r="AF1204" s="11">
        <v>925199599</v>
      </c>
      <c r="AG1204" s="11">
        <v>0</v>
      </c>
      <c r="AH1204" s="11">
        <v>0</v>
      </c>
      <c r="AI1204" s="11">
        <v>0</v>
      </c>
      <c r="AJ1204" s="11">
        <v>0</v>
      </c>
      <c r="AK1204" s="11">
        <v>0</v>
      </c>
      <c r="AL1204" s="11">
        <v>0</v>
      </c>
      <c r="AM1204" s="11">
        <v>3338660000</v>
      </c>
      <c r="AN1204" s="11">
        <v>3288583546</v>
      </c>
      <c r="AO12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4622760000</v>
      </c>
      <c r="AQ12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4452430901</v>
      </c>
      <c r="AS1204" s="11">
        <f>Table_PBS_SQL_DB2_PBSSQL_PBS_NDP_Tina_CG_QtrlyPerformance_Final[[#This Row],[GOU REL]]+Table_PBS_SQL_DB2_PBSSQL_PBS_NDP_Tina_CG_QtrlyPerformance_Final[[#This Row],[EXT REL]]</f>
        <v>4622760000</v>
      </c>
      <c r="AT1204" s="11">
        <f>Table_PBS_SQL_DB2_PBSSQL_PBS_NDP_Tina_CG_QtrlyPerformance_Final[[#This Row],[GOU EXP]]+Table_PBS_SQL_DB2_PBSSQL_PBS_NDP_Tina_CG_QtrlyPerformance_Final[[#This Row],[EXT EXP]]</f>
        <v>4452430901</v>
      </c>
      <c r="AU1204" s="11" t="str">
        <f>IF(Table_PBS_SQL_DB2_PBSSQL_PBS_NDP_Tina_CG_QtrlyPerformance_Final[[#This Row],[Item_Code]]&gt;"300000", "Capital", "Recurrent")</f>
        <v>Recurrent</v>
      </c>
    </row>
    <row r="1205" spans="1:47" x14ac:dyDescent="0.25">
      <c r="A1205" t="s">
        <v>179</v>
      </c>
      <c r="B1205" t="s">
        <v>959</v>
      </c>
      <c r="C1205" t="s">
        <v>177</v>
      </c>
      <c r="D1205" t="s">
        <v>960</v>
      </c>
      <c r="E1205" t="s">
        <v>31</v>
      </c>
      <c r="F1205" t="s">
        <v>961</v>
      </c>
      <c r="G1205" t="s">
        <v>87</v>
      </c>
      <c r="H1205" t="s">
        <v>962</v>
      </c>
      <c r="I1205" t="s">
        <v>493</v>
      </c>
      <c r="J1205" t="s">
        <v>977</v>
      </c>
      <c r="K1205" t="s">
        <v>963</v>
      </c>
      <c r="L1205" t="s">
        <v>964</v>
      </c>
      <c r="M1205" t="s">
        <v>965</v>
      </c>
      <c r="N1205" t="s">
        <v>966</v>
      </c>
      <c r="O1205" t="s">
        <v>996</v>
      </c>
      <c r="P1205" t="s">
        <v>997</v>
      </c>
      <c r="Q1205" s="11">
        <v>0</v>
      </c>
      <c r="R1205" s="11">
        <v>783470100</v>
      </c>
      <c r="S1205" s="11">
        <v>0</v>
      </c>
      <c r="T1205" s="11">
        <v>783470100</v>
      </c>
      <c r="U1205" s="11">
        <v>2796230100</v>
      </c>
      <c r="V1205" s="11">
        <v>0</v>
      </c>
      <c r="W1205" s="11">
        <v>0</v>
      </c>
      <c r="X1205" s="11">
        <v>2012760000</v>
      </c>
      <c r="Y1205" s="11">
        <v>0</v>
      </c>
      <c r="Z1205" s="11">
        <v>0</v>
      </c>
      <c r="AA1205" s="11">
        <v>0</v>
      </c>
      <c r="AB1205" s="11">
        <v>0</v>
      </c>
      <c r="AC1205" s="11">
        <v>0</v>
      </c>
      <c r="AD1205" s="11">
        <v>0</v>
      </c>
      <c r="AE1205" s="11">
        <v>0</v>
      </c>
      <c r="AF1205" s="11">
        <v>0</v>
      </c>
      <c r="AG1205" s="11">
        <v>0</v>
      </c>
      <c r="AH1205" s="11">
        <v>0</v>
      </c>
      <c r="AI1205" s="11">
        <v>0</v>
      </c>
      <c r="AJ1205" s="11">
        <v>0</v>
      </c>
      <c r="AK1205" s="11">
        <v>0</v>
      </c>
      <c r="AL1205" s="11">
        <v>0</v>
      </c>
      <c r="AM1205" s="11">
        <v>0</v>
      </c>
      <c r="AN1205" s="11">
        <v>0</v>
      </c>
      <c r="AO12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05" s="11">
        <f>Table_PBS_SQL_DB2_PBSSQL_PBS_NDP_Tina_CG_QtrlyPerformance_Final[[#This Row],[GOU REL]]+Table_PBS_SQL_DB2_PBSSQL_PBS_NDP_Tina_CG_QtrlyPerformance_Final[[#This Row],[EXT REL]]</f>
        <v>0</v>
      </c>
      <c r="AT1205" s="11">
        <f>Table_PBS_SQL_DB2_PBSSQL_PBS_NDP_Tina_CG_QtrlyPerformance_Final[[#This Row],[GOU EXP]]+Table_PBS_SQL_DB2_PBSSQL_PBS_NDP_Tina_CG_QtrlyPerformance_Final[[#This Row],[EXT EXP]]</f>
        <v>0</v>
      </c>
      <c r="AU1205" s="11" t="str">
        <f>IF(Table_PBS_SQL_DB2_PBSSQL_PBS_NDP_Tina_CG_QtrlyPerformance_Final[[#This Row],[Item_Code]]&gt;"300000", "Capital", "Recurrent")</f>
        <v>Recurrent</v>
      </c>
    </row>
    <row r="1206" spans="1:47" x14ac:dyDescent="0.25">
      <c r="A1206" t="s">
        <v>179</v>
      </c>
      <c r="B1206" t="s">
        <v>959</v>
      </c>
      <c r="C1206" t="s">
        <v>177</v>
      </c>
      <c r="D1206" t="s">
        <v>960</v>
      </c>
      <c r="E1206" t="s">
        <v>31</v>
      </c>
      <c r="F1206" t="s">
        <v>961</v>
      </c>
      <c r="G1206" t="s">
        <v>87</v>
      </c>
      <c r="H1206" t="s">
        <v>962</v>
      </c>
      <c r="I1206" t="s">
        <v>493</v>
      </c>
      <c r="J1206" t="s">
        <v>977</v>
      </c>
      <c r="K1206" t="s">
        <v>963</v>
      </c>
      <c r="L1206" t="s">
        <v>964</v>
      </c>
      <c r="M1206" t="s">
        <v>965</v>
      </c>
      <c r="N1206" t="s">
        <v>966</v>
      </c>
      <c r="O1206" t="s">
        <v>1392</v>
      </c>
      <c r="P1206" t="s">
        <v>1393</v>
      </c>
      <c r="Q1206" s="11">
        <v>0</v>
      </c>
      <c r="R1206" s="11">
        <v>140000000</v>
      </c>
      <c r="S1206" s="11">
        <v>0</v>
      </c>
      <c r="T1206" s="11">
        <v>140000000</v>
      </c>
      <c r="U1206" s="11">
        <v>428144000</v>
      </c>
      <c r="V1206" s="11">
        <v>0</v>
      </c>
      <c r="W1206" s="11">
        <v>0</v>
      </c>
      <c r="X1206" s="11">
        <v>288144000</v>
      </c>
      <c r="Y1206" s="11">
        <v>0</v>
      </c>
      <c r="Z1206" s="11">
        <v>0</v>
      </c>
      <c r="AA1206" s="11">
        <v>0</v>
      </c>
      <c r="AB1206" s="11">
        <v>0</v>
      </c>
      <c r="AC1206" s="11">
        <v>0</v>
      </c>
      <c r="AD1206" s="11">
        <v>0</v>
      </c>
      <c r="AE1206" s="11">
        <v>0</v>
      </c>
      <c r="AF1206" s="11">
        <v>0</v>
      </c>
      <c r="AG1206" s="11">
        <v>0</v>
      </c>
      <c r="AH1206" s="11">
        <v>0</v>
      </c>
      <c r="AI1206" s="11">
        <v>0</v>
      </c>
      <c r="AJ1206" s="11">
        <v>0</v>
      </c>
      <c r="AK1206" s="11">
        <v>0</v>
      </c>
      <c r="AL1206" s="11">
        <v>0</v>
      </c>
      <c r="AM1206" s="11">
        <v>0</v>
      </c>
      <c r="AN1206" s="11">
        <v>0</v>
      </c>
      <c r="AO12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06" s="11">
        <f>Table_PBS_SQL_DB2_PBSSQL_PBS_NDP_Tina_CG_QtrlyPerformance_Final[[#This Row],[GOU REL]]+Table_PBS_SQL_DB2_PBSSQL_PBS_NDP_Tina_CG_QtrlyPerformance_Final[[#This Row],[EXT REL]]</f>
        <v>0</v>
      </c>
      <c r="AT1206" s="11">
        <f>Table_PBS_SQL_DB2_PBSSQL_PBS_NDP_Tina_CG_QtrlyPerformance_Final[[#This Row],[GOU EXP]]+Table_PBS_SQL_DB2_PBSSQL_PBS_NDP_Tina_CG_QtrlyPerformance_Final[[#This Row],[EXT EXP]]</f>
        <v>0</v>
      </c>
      <c r="AU1206" s="11" t="str">
        <f>IF(Table_PBS_SQL_DB2_PBSSQL_PBS_NDP_Tina_CG_QtrlyPerformance_Final[[#This Row],[Item_Code]]&gt;"300000", "Capital", "Recurrent")</f>
        <v>Recurrent</v>
      </c>
    </row>
    <row r="1207" spans="1:47" x14ac:dyDescent="0.25">
      <c r="A1207" t="s">
        <v>179</v>
      </c>
      <c r="B1207" t="s">
        <v>959</v>
      </c>
      <c r="C1207" t="s">
        <v>177</v>
      </c>
      <c r="D1207" t="s">
        <v>960</v>
      </c>
      <c r="E1207" t="s">
        <v>31</v>
      </c>
      <c r="F1207" t="s">
        <v>961</v>
      </c>
      <c r="G1207" t="s">
        <v>87</v>
      </c>
      <c r="H1207" t="s">
        <v>962</v>
      </c>
      <c r="I1207" t="s">
        <v>493</v>
      </c>
      <c r="J1207" t="s">
        <v>977</v>
      </c>
      <c r="K1207" t="s">
        <v>963</v>
      </c>
      <c r="L1207" t="s">
        <v>964</v>
      </c>
      <c r="M1207" t="s">
        <v>980</v>
      </c>
      <c r="N1207" t="s">
        <v>981</v>
      </c>
      <c r="O1207" t="s">
        <v>934</v>
      </c>
      <c r="P1207" t="s">
        <v>935</v>
      </c>
      <c r="Q1207" s="11">
        <v>0</v>
      </c>
      <c r="R1207" s="11">
        <v>933640000</v>
      </c>
      <c r="S1207" s="11">
        <v>0</v>
      </c>
      <c r="T1207" s="11">
        <v>933640000</v>
      </c>
      <c r="U1207" s="11">
        <v>4137640000</v>
      </c>
      <c r="V1207" s="11">
        <v>0</v>
      </c>
      <c r="W1207" s="11">
        <v>0</v>
      </c>
      <c r="X1207" s="11">
        <v>3204000000</v>
      </c>
      <c r="Y1207" s="11">
        <v>0</v>
      </c>
      <c r="Z1207" s="11">
        <v>0</v>
      </c>
      <c r="AA1207" s="11">
        <v>0</v>
      </c>
      <c r="AB1207" s="11">
        <v>0</v>
      </c>
      <c r="AC1207" s="11">
        <v>0</v>
      </c>
      <c r="AD1207" s="11">
        <v>0</v>
      </c>
      <c r="AE1207" s="11">
        <v>0</v>
      </c>
      <c r="AF1207" s="11">
        <v>0</v>
      </c>
      <c r="AG1207" s="11">
        <v>0</v>
      </c>
      <c r="AH1207" s="11">
        <v>0</v>
      </c>
      <c r="AI1207" s="11">
        <v>0</v>
      </c>
      <c r="AJ1207" s="11">
        <v>0</v>
      </c>
      <c r="AK1207" s="11">
        <v>0</v>
      </c>
      <c r="AL1207" s="11">
        <v>0</v>
      </c>
      <c r="AM1207" s="11">
        <v>0</v>
      </c>
      <c r="AN1207" s="11">
        <v>0</v>
      </c>
      <c r="AO12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07" s="11">
        <f>Table_PBS_SQL_DB2_PBSSQL_PBS_NDP_Tina_CG_QtrlyPerformance_Final[[#This Row],[GOU REL]]+Table_PBS_SQL_DB2_PBSSQL_PBS_NDP_Tina_CG_QtrlyPerformance_Final[[#This Row],[EXT REL]]</f>
        <v>0</v>
      </c>
      <c r="AT1207" s="11">
        <f>Table_PBS_SQL_DB2_PBSSQL_PBS_NDP_Tina_CG_QtrlyPerformance_Final[[#This Row],[GOU EXP]]+Table_PBS_SQL_DB2_PBSSQL_PBS_NDP_Tina_CG_QtrlyPerformance_Final[[#This Row],[EXT EXP]]</f>
        <v>0</v>
      </c>
      <c r="AU1207" s="11" t="str">
        <f>IF(Table_PBS_SQL_DB2_PBSSQL_PBS_NDP_Tina_CG_QtrlyPerformance_Final[[#This Row],[Item_Code]]&gt;"300000", "Capital", "Recurrent")</f>
        <v>Capital</v>
      </c>
    </row>
    <row r="1208" spans="1:47" x14ac:dyDescent="0.25">
      <c r="A1208" t="s">
        <v>179</v>
      </c>
      <c r="B1208" t="s">
        <v>959</v>
      </c>
      <c r="C1208" t="s">
        <v>177</v>
      </c>
      <c r="D1208" t="s">
        <v>960</v>
      </c>
      <c r="E1208" t="s">
        <v>31</v>
      </c>
      <c r="F1208" t="s">
        <v>961</v>
      </c>
      <c r="G1208" t="s">
        <v>97</v>
      </c>
      <c r="H1208" t="s">
        <v>984</v>
      </c>
      <c r="I1208" t="s">
        <v>896</v>
      </c>
      <c r="J1208" t="s">
        <v>897</v>
      </c>
      <c r="K1208" t="s">
        <v>985</v>
      </c>
      <c r="L1208" t="s">
        <v>986</v>
      </c>
      <c r="M1208" t="s">
        <v>987</v>
      </c>
      <c r="N1208" t="s">
        <v>988</v>
      </c>
      <c r="O1208" t="s">
        <v>1062</v>
      </c>
      <c r="P1208" t="s">
        <v>1063</v>
      </c>
      <c r="Q1208" s="11">
        <v>0</v>
      </c>
      <c r="R1208" s="11">
        <v>0</v>
      </c>
      <c r="S1208" s="11">
        <v>0</v>
      </c>
      <c r="T1208" s="11">
        <v>0</v>
      </c>
      <c r="U1208" s="11">
        <v>0</v>
      </c>
      <c r="V1208" s="11">
        <v>0</v>
      </c>
      <c r="W1208" s="11">
        <v>0</v>
      </c>
      <c r="X1208" s="11">
        <v>0</v>
      </c>
      <c r="Y1208" s="11">
        <v>0</v>
      </c>
      <c r="Z1208" s="11">
        <v>0</v>
      </c>
      <c r="AA1208" s="11">
        <v>198222830</v>
      </c>
      <c r="AB1208" s="11">
        <v>191289473</v>
      </c>
      <c r="AC1208" s="11">
        <v>0</v>
      </c>
      <c r="AD1208" s="11">
        <v>0</v>
      </c>
      <c r="AE1208" s="11">
        <v>198222829</v>
      </c>
      <c r="AF1208" s="11">
        <v>123341638</v>
      </c>
      <c r="AG1208" s="11">
        <v>0</v>
      </c>
      <c r="AH1208" s="11">
        <v>0</v>
      </c>
      <c r="AI1208" s="11">
        <v>0</v>
      </c>
      <c r="AJ1208" s="11">
        <v>0</v>
      </c>
      <c r="AK1208" s="11">
        <v>0</v>
      </c>
      <c r="AL1208" s="11">
        <v>0</v>
      </c>
      <c r="AM1208" s="11">
        <v>198222829</v>
      </c>
      <c r="AN1208" s="11">
        <v>149255366</v>
      </c>
      <c r="AO12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594668488</v>
      </c>
      <c r="AQ12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463886477</v>
      </c>
      <c r="AS1208" s="11">
        <f>Table_PBS_SQL_DB2_PBSSQL_PBS_NDP_Tina_CG_QtrlyPerformance_Final[[#This Row],[GOU REL]]+Table_PBS_SQL_DB2_PBSSQL_PBS_NDP_Tina_CG_QtrlyPerformance_Final[[#This Row],[EXT REL]]</f>
        <v>594668488</v>
      </c>
      <c r="AT1208" s="11">
        <f>Table_PBS_SQL_DB2_PBSSQL_PBS_NDP_Tina_CG_QtrlyPerformance_Final[[#This Row],[GOU EXP]]+Table_PBS_SQL_DB2_PBSSQL_PBS_NDP_Tina_CG_QtrlyPerformance_Final[[#This Row],[EXT EXP]]</f>
        <v>463886477</v>
      </c>
      <c r="AU1208" s="11" t="str">
        <f>IF(Table_PBS_SQL_DB2_PBSSQL_PBS_NDP_Tina_CG_QtrlyPerformance_Final[[#This Row],[Item_Code]]&gt;"300000", "Capital", "Recurrent")</f>
        <v>Recurrent</v>
      </c>
    </row>
    <row r="1209" spans="1:47" x14ac:dyDescent="0.25">
      <c r="A1209" t="s">
        <v>179</v>
      </c>
      <c r="B1209" t="s">
        <v>959</v>
      </c>
      <c r="C1209" t="s">
        <v>177</v>
      </c>
      <c r="D1209" t="s">
        <v>960</v>
      </c>
      <c r="E1209" t="s">
        <v>31</v>
      </c>
      <c r="F1209" t="s">
        <v>961</v>
      </c>
      <c r="G1209" t="s">
        <v>97</v>
      </c>
      <c r="H1209" t="s">
        <v>984</v>
      </c>
      <c r="I1209" t="s">
        <v>896</v>
      </c>
      <c r="J1209" t="s">
        <v>897</v>
      </c>
      <c r="K1209" t="s">
        <v>985</v>
      </c>
      <c r="L1209" t="s">
        <v>986</v>
      </c>
      <c r="M1209" t="s">
        <v>987</v>
      </c>
      <c r="N1209" t="s">
        <v>988</v>
      </c>
      <c r="O1209" t="s">
        <v>1005</v>
      </c>
      <c r="P1209" t="s">
        <v>1006</v>
      </c>
      <c r="Q1209" s="11">
        <v>0</v>
      </c>
      <c r="R1209" s="11">
        <v>0</v>
      </c>
      <c r="S1209" s="11">
        <v>0</v>
      </c>
      <c r="T1209" s="11">
        <v>0</v>
      </c>
      <c r="U1209" s="11">
        <v>0</v>
      </c>
      <c r="V1209" s="11">
        <v>0</v>
      </c>
      <c r="W1209" s="11">
        <v>0</v>
      </c>
      <c r="X1209" s="11">
        <v>0</v>
      </c>
      <c r="Y1209" s="11">
        <v>0</v>
      </c>
      <c r="Z1209" s="11">
        <v>0</v>
      </c>
      <c r="AA1209" s="11">
        <v>100000000</v>
      </c>
      <c r="AB1209" s="11">
        <v>44642000</v>
      </c>
      <c r="AC1209" s="11">
        <v>0</v>
      </c>
      <c r="AD1209" s="11">
        <v>0</v>
      </c>
      <c r="AE1209" s="11">
        <v>100000000</v>
      </c>
      <c r="AF1209" s="11">
        <v>37170644</v>
      </c>
      <c r="AG1209" s="11">
        <v>0</v>
      </c>
      <c r="AH1209" s="11">
        <v>0</v>
      </c>
      <c r="AI1209" s="11">
        <v>0</v>
      </c>
      <c r="AJ1209" s="11">
        <v>0</v>
      </c>
      <c r="AK1209" s="11">
        <v>0</v>
      </c>
      <c r="AL1209" s="11">
        <v>0</v>
      </c>
      <c r="AM1209" s="11">
        <v>100000000</v>
      </c>
      <c r="AN1209" s="11">
        <v>43537700</v>
      </c>
      <c r="AO12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300000000</v>
      </c>
      <c r="AQ12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125350344</v>
      </c>
      <c r="AS1209" s="11">
        <f>Table_PBS_SQL_DB2_PBSSQL_PBS_NDP_Tina_CG_QtrlyPerformance_Final[[#This Row],[GOU REL]]+Table_PBS_SQL_DB2_PBSSQL_PBS_NDP_Tina_CG_QtrlyPerformance_Final[[#This Row],[EXT REL]]</f>
        <v>300000000</v>
      </c>
      <c r="AT1209" s="11">
        <f>Table_PBS_SQL_DB2_PBSSQL_PBS_NDP_Tina_CG_QtrlyPerformance_Final[[#This Row],[GOU EXP]]+Table_PBS_SQL_DB2_PBSSQL_PBS_NDP_Tina_CG_QtrlyPerformance_Final[[#This Row],[EXT EXP]]</f>
        <v>125350344</v>
      </c>
      <c r="AU1209" s="11" t="str">
        <f>IF(Table_PBS_SQL_DB2_PBSSQL_PBS_NDP_Tina_CG_QtrlyPerformance_Final[[#This Row],[Item_Code]]&gt;"300000", "Capital", "Recurrent")</f>
        <v>Recurrent</v>
      </c>
    </row>
    <row r="1210" spans="1:47" x14ac:dyDescent="0.25">
      <c r="A1210" t="s">
        <v>179</v>
      </c>
      <c r="B1210" t="s">
        <v>959</v>
      </c>
      <c r="C1210" t="s">
        <v>177</v>
      </c>
      <c r="D1210" t="s">
        <v>960</v>
      </c>
      <c r="E1210" t="s">
        <v>31</v>
      </c>
      <c r="F1210" t="s">
        <v>961</v>
      </c>
      <c r="G1210" t="s">
        <v>97</v>
      </c>
      <c r="H1210" t="s">
        <v>984</v>
      </c>
      <c r="I1210" t="s">
        <v>467</v>
      </c>
      <c r="J1210" t="s">
        <v>989</v>
      </c>
      <c r="K1210" t="s">
        <v>985</v>
      </c>
      <c r="L1210" t="s">
        <v>986</v>
      </c>
      <c r="M1210" t="s">
        <v>987</v>
      </c>
      <c r="N1210" t="s">
        <v>988</v>
      </c>
      <c r="O1210" t="s">
        <v>1062</v>
      </c>
      <c r="P1210" t="s">
        <v>1063</v>
      </c>
      <c r="Q1210" s="11">
        <v>0</v>
      </c>
      <c r="R1210" s="11">
        <v>0</v>
      </c>
      <c r="S1210" s="11">
        <v>0</v>
      </c>
      <c r="T1210" s="11">
        <v>0</v>
      </c>
      <c r="U1210" s="11">
        <v>1546110247.9000001</v>
      </c>
      <c r="V1210" s="11">
        <v>0</v>
      </c>
      <c r="W1210" s="11">
        <v>1149664589</v>
      </c>
      <c r="X1210" s="11">
        <v>396445658.89999998</v>
      </c>
      <c r="Y1210" s="11">
        <v>445805382</v>
      </c>
      <c r="Z1210" s="11">
        <v>148347212</v>
      </c>
      <c r="AA1210" s="11">
        <v>0</v>
      </c>
      <c r="AB1210" s="11">
        <v>0</v>
      </c>
      <c r="AC1210" s="11">
        <v>185972772</v>
      </c>
      <c r="AD1210" s="11">
        <v>482922431</v>
      </c>
      <c r="AE1210" s="11">
        <v>0</v>
      </c>
      <c r="AF1210" s="11">
        <v>0</v>
      </c>
      <c r="AG1210" s="11">
        <v>253865977</v>
      </c>
      <c r="AH1210" s="11">
        <v>254281922</v>
      </c>
      <c r="AI1210" s="11">
        <v>0</v>
      </c>
      <c r="AJ1210" s="11">
        <v>0</v>
      </c>
      <c r="AK1210" s="11">
        <v>264020458</v>
      </c>
      <c r="AL1210" s="11">
        <v>264113024</v>
      </c>
      <c r="AM1210" s="11">
        <v>0</v>
      </c>
      <c r="AN1210" s="11">
        <v>0</v>
      </c>
      <c r="AO12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1149664589</v>
      </c>
      <c r="AP12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1149664589</v>
      </c>
      <c r="AR12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10" s="11">
        <f>Table_PBS_SQL_DB2_PBSSQL_PBS_NDP_Tina_CG_QtrlyPerformance_Final[[#This Row],[GOU REL]]+Table_PBS_SQL_DB2_PBSSQL_PBS_NDP_Tina_CG_QtrlyPerformance_Final[[#This Row],[EXT REL]]</f>
        <v>1149664589</v>
      </c>
      <c r="AT1210" s="11">
        <f>Table_PBS_SQL_DB2_PBSSQL_PBS_NDP_Tina_CG_QtrlyPerformance_Final[[#This Row],[GOU EXP]]+Table_PBS_SQL_DB2_PBSSQL_PBS_NDP_Tina_CG_QtrlyPerformance_Final[[#This Row],[EXT EXP]]</f>
        <v>1149664589</v>
      </c>
      <c r="AU1210" s="11" t="str">
        <f>IF(Table_PBS_SQL_DB2_PBSSQL_PBS_NDP_Tina_CG_QtrlyPerformance_Final[[#This Row],[Item_Code]]&gt;"300000", "Capital", "Recurrent")</f>
        <v>Recurrent</v>
      </c>
    </row>
    <row r="1211" spans="1:47" x14ac:dyDescent="0.25">
      <c r="A1211" t="s">
        <v>179</v>
      </c>
      <c r="B1211" t="s">
        <v>959</v>
      </c>
      <c r="C1211" t="s">
        <v>177</v>
      </c>
      <c r="D1211" t="s">
        <v>960</v>
      </c>
      <c r="E1211" t="s">
        <v>31</v>
      </c>
      <c r="F1211" t="s">
        <v>961</v>
      </c>
      <c r="G1211" t="s">
        <v>97</v>
      </c>
      <c r="H1211" t="s">
        <v>984</v>
      </c>
      <c r="I1211" t="s">
        <v>467</v>
      </c>
      <c r="J1211" t="s">
        <v>989</v>
      </c>
      <c r="K1211" t="s">
        <v>985</v>
      </c>
      <c r="L1211" t="s">
        <v>986</v>
      </c>
      <c r="M1211" t="s">
        <v>987</v>
      </c>
      <c r="N1211" t="s">
        <v>988</v>
      </c>
      <c r="O1211" t="s">
        <v>1124</v>
      </c>
      <c r="P1211" t="s">
        <v>1125</v>
      </c>
      <c r="Q1211" s="11">
        <v>0</v>
      </c>
      <c r="R1211" s="11">
        <v>0</v>
      </c>
      <c r="S1211" s="11">
        <v>0</v>
      </c>
      <c r="T1211" s="11">
        <v>0</v>
      </c>
      <c r="U1211" s="11">
        <v>30000000</v>
      </c>
      <c r="V1211" s="11">
        <v>0</v>
      </c>
      <c r="W1211" s="11">
        <v>30000000</v>
      </c>
      <c r="X1211" s="11">
        <v>0</v>
      </c>
      <c r="Y1211" s="11">
        <v>13000000</v>
      </c>
      <c r="Z1211" s="11">
        <v>0</v>
      </c>
      <c r="AA1211" s="11">
        <v>0</v>
      </c>
      <c r="AB1211" s="11">
        <v>0</v>
      </c>
      <c r="AC1211" s="11">
        <v>2000000</v>
      </c>
      <c r="AD1211" s="11">
        <v>11602808</v>
      </c>
      <c r="AE1211" s="11">
        <v>0</v>
      </c>
      <c r="AF1211" s="11">
        <v>0</v>
      </c>
      <c r="AG1211" s="11">
        <v>7500000</v>
      </c>
      <c r="AH1211" s="11">
        <v>4701718</v>
      </c>
      <c r="AI1211" s="11">
        <v>0</v>
      </c>
      <c r="AJ1211" s="11">
        <v>0</v>
      </c>
      <c r="AK1211" s="11">
        <v>7500000</v>
      </c>
      <c r="AL1211" s="11">
        <v>13695474</v>
      </c>
      <c r="AM1211" s="11">
        <v>0</v>
      </c>
      <c r="AN1211" s="11">
        <v>0</v>
      </c>
      <c r="AO12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2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12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11" s="11">
        <f>Table_PBS_SQL_DB2_PBSSQL_PBS_NDP_Tina_CG_QtrlyPerformance_Final[[#This Row],[GOU REL]]+Table_PBS_SQL_DB2_PBSSQL_PBS_NDP_Tina_CG_QtrlyPerformance_Final[[#This Row],[EXT REL]]</f>
        <v>30000000</v>
      </c>
      <c r="AT1211" s="11">
        <f>Table_PBS_SQL_DB2_PBSSQL_PBS_NDP_Tina_CG_QtrlyPerformance_Final[[#This Row],[GOU EXP]]+Table_PBS_SQL_DB2_PBSSQL_PBS_NDP_Tina_CG_QtrlyPerformance_Final[[#This Row],[EXT EXP]]</f>
        <v>30000000</v>
      </c>
      <c r="AU1211" s="11" t="str">
        <f>IF(Table_PBS_SQL_DB2_PBSSQL_PBS_NDP_Tina_CG_QtrlyPerformance_Final[[#This Row],[Item_Code]]&gt;"300000", "Capital", "Recurrent")</f>
        <v>Recurrent</v>
      </c>
    </row>
    <row r="1212" spans="1:47" x14ac:dyDescent="0.25">
      <c r="A1212" t="s">
        <v>179</v>
      </c>
      <c r="B1212" t="s">
        <v>959</v>
      </c>
      <c r="C1212" t="s">
        <v>177</v>
      </c>
      <c r="D1212" t="s">
        <v>960</v>
      </c>
      <c r="E1212" t="s">
        <v>31</v>
      </c>
      <c r="F1212" t="s">
        <v>961</v>
      </c>
      <c r="G1212" t="s">
        <v>97</v>
      </c>
      <c r="H1212" t="s">
        <v>984</v>
      </c>
      <c r="I1212" t="s">
        <v>467</v>
      </c>
      <c r="J1212" t="s">
        <v>989</v>
      </c>
      <c r="K1212" t="s">
        <v>985</v>
      </c>
      <c r="L1212" t="s">
        <v>986</v>
      </c>
      <c r="M1212" t="s">
        <v>987</v>
      </c>
      <c r="N1212" t="s">
        <v>988</v>
      </c>
      <c r="O1212" t="s">
        <v>1085</v>
      </c>
      <c r="P1212" t="s">
        <v>1086</v>
      </c>
      <c r="Q1212" s="11">
        <v>0</v>
      </c>
      <c r="R1212" s="11">
        <v>0</v>
      </c>
      <c r="S1212" s="11">
        <v>0</v>
      </c>
      <c r="T1212" s="11">
        <v>0</v>
      </c>
      <c r="U1212" s="11">
        <v>6297771164.1000004</v>
      </c>
      <c r="V1212" s="11">
        <v>0</v>
      </c>
      <c r="W1212" s="11">
        <v>2649596711</v>
      </c>
      <c r="X1212" s="11">
        <v>3648174453.0999999</v>
      </c>
      <c r="Y1212" s="11">
        <v>396610765</v>
      </c>
      <c r="Z1212" s="11">
        <v>306777599</v>
      </c>
      <c r="AA1212" s="11">
        <v>0</v>
      </c>
      <c r="AB1212" s="11">
        <v>0</v>
      </c>
      <c r="AC1212" s="11">
        <v>1928187591</v>
      </c>
      <c r="AD1212" s="11">
        <v>1972043912</v>
      </c>
      <c r="AE1212" s="11">
        <v>0</v>
      </c>
      <c r="AF1212" s="11">
        <v>0</v>
      </c>
      <c r="AG1212" s="11">
        <v>324798350</v>
      </c>
      <c r="AH1212" s="11">
        <v>322061658</v>
      </c>
      <c r="AI1212" s="11">
        <v>0</v>
      </c>
      <c r="AJ1212" s="11">
        <v>0</v>
      </c>
      <c r="AK1212" s="11">
        <v>5</v>
      </c>
      <c r="AL1212" s="11">
        <v>48713542</v>
      </c>
      <c r="AM1212" s="11">
        <v>0</v>
      </c>
      <c r="AN1212" s="11">
        <v>0</v>
      </c>
      <c r="AO12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2649596711</v>
      </c>
      <c r="AP12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2649596711</v>
      </c>
      <c r="AR12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12" s="11">
        <f>Table_PBS_SQL_DB2_PBSSQL_PBS_NDP_Tina_CG_QtrlyPerformance_Final[[#This Row],[GOU REL]]+Table_PBS_SQL_DB2_PBSSQL_PBS_NDP_Tina_CG_QtrlyPerformance_Final[[#This Row],[EXT REL]]</f>
        <v>2649596711</v>
      </c>
      <c r="AT1212" s="11">
        <f>Table_PBS_SQL_DB2_PBSSQL_PBS_NDP_Tina_CG_QtrlyPerformance_Final[[#This Row],[GOU EXP]]+Table_PBS_SQL_DB2_PBSSQL_PBS_NDP_Tina_CG_QtrlyPerformance_Final[[#This Row],[EXT EXP]]</f>
        <v>2649596711</v>
      </c>
      <c r="AU1212" s="11" t="str">
        <f>IF(Table_PBS_SQL_DB2_PBSSQL_PBS_NDP_Tina_CG_QtrlyPerformance_Final[[#This Row],[Item_Code]]&gt;"300000", "Capital", "Recurrent")</f>
        <v>Recurrent</v>
      </c>
    </row>
    <row r="1213" spans="1:47" x14ac:dyDescent="0.25">
      <c r="A1213" t="s">
        <v>179</v>
      </c>
      <c r="B1213" t="s">
        <v>959</v>
      </c>
      <c r="C1213" t="s">
        <v>676</v>
      </c>
      <c r="D1213" t="s">
        <v>990</v>
      </c>
      <c r="E1213" t="s">
        <v>31</v>
      </c>
      <c r="F1213" t="s">
        <v>991</v>
      </c>
      <c r="G1213" t="s">
        <v>119</v>
      </c>
      <c r="H1213" t="s">
        <v>992</v>
      </c>
      <c r="I1213" t="s">
        <v>896</v>
      </c>
      <c r="J1213" t="s">
        <v>897</v>
      </c>
      <c r="K1213" t="s">
        <v>678</v>
      </c>
      <c r="L1213" t="s">
        <v>993</v>
      </c>
      <c r="M1213" t="s">
        <v>994</v>
      </c>
      <c r="N1213" t="s">
        <v>995</v>
      </c>
      <c r="O1213" t="s">
        <v>902</v>
      </c>
      <c r="P1213" t="s">
        <v>903</v>
      </c>
      <c r="Q1213" s="11">
        <v>0</v>
      </c>
      <c r="R1213" s="11">
        <v>0</v>
      </c>
      <c r="S1213" s="11">
        <v>0</v>
      </c>
      <c r="T1213" s="11">
        <v>0</v>
      </c>
      <c r="U1213" s="11">
        <v>0</v>
      </c>
      <c r="V1213" s="11">
        <v>0</v>
      </c>
      <c r="W1213" s="11">
        <v>0</v>
      </c>
      <c r="X1213" s="11">
        <v>0</v>
      </c>
      <c r="Y1213" s="11">
        <v>0</v>
      </c>
      <c r="Z1213" s="11">
        <v>0</v>
      </c>
      <c r="AA1213" s="11">
        <v>0</v>
      </c>
      <c r="AB1213" s="11">
        <v>0</v>
      </c>
      <c r="AC1213" s="11">
        <v>0</v>
      </c>
      <c r="AD1213" s="11">
        <v>0</v>
      </c>
      <c r="AE1213" s="11">
        <v>88900000</v>
      </c>
      <c r="AF1213" s="11">
        <v>0</v>
      </c>
      <c r="AG1213" s="11">
        <v>0</v>
      </c>
      <c r="AH1213" s="11">
        <v>0</v>
      </c>
      <c r="AI1213" s="11">
        <v>0</v>
      </c>
      <c r="AJ1213" s="11">
        <v>0</v>
      </c>
      <c r="AK1213" s="11">
        <v>0</v>
      </c>
      <c r="AL1213" s="11">
        <v>0</v>
      </c>
      <c r="AM1213" s="11">
        <v>160020000</v>
      </c>
      <c r="AN1213" s="11">
        <v>0</v>
      </c>
      <c r="AO12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248920000</v>
      </c>
      <c r="AQ12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13" s="11">
        <f>Table_PBS_SQL_DB2_PBSSQL_PBS_NDP_Tina_CG_QtrlyPerformance_Final[[#This Row],[GOU REL]]+Table_PBS_SQL_DB2_PBSSQL_PBS_NDP_Tina_CG_QtrlyPerformance_Final[[#This Row],[EXT REL]]</f>
        <v>248920000</v>
      </c>
      <c r="AT1213" s="11">
        <f>Table_PBS_SQL_DB2_PBSSQL_PBS_NDP_Tina_CG_QtrlyPerformance_Final[[#This Row],[GOU EXP]]+Table_PBS_SQL_DB2_PBSSQL_PBS_NDP_Tina_CG_QtrlyPerformance_Final[[#This Row],[EXT EXP]]</f>
        <v>0</v>
      </c>
      <c r="AU1213" s="11" t="str">
        <f>IF(Table_PBS_SQL_DB2_PBSSQL_PBS_NDP_Tina_CG_QtrlyPerformance_Final[[#This Row],[Item_Code]]&gt;"300000", "Capital", "Recurrent")</f>
        <v>Recurrent</v>
      </c>
    </row>
    <row r="1214" spans="1:47" x14ac:dyDescent="0.25">
      <c r="A1214" t="s">
        <v>179</v>
      </c>
      <c r="B1214" t="s">
        <v>959</v>
      </c>
      <c r="C1214" t="s">
        <v>676</v>
      </c>
      <c r="D1214" t="s">
        <v>990</v>
      </c>
      <c r="E1214" t="s">
        <v>31</v>
      </c>
      <c r="F1214" t="s">
        <v>991</v>
      </c>
      <c r="G1214" t="s">
        <v>119</v>
      </c>
      <c r="H1214" t="s">
        <v>992</v>
      </c>
      <c r="I1214" t="s">
        <v>493</v>
      </c>
      <c r="J1214" t="s">
        <v>2025</v>
      </c>
      <c r="K1214" t="s">
        <v>678</v>
      </c>
      <c r="L1214" t="s">
        <v>993</v>
      </c>
      <c r="M1214" t="s">
        <v>994</v>
      </c>
      <c r="N1214" t="s">
        <v>995</v>
      </c>
      <c r="O1214" t="s">
        <v>1002</v>
      </c>
      <c r="P1214" t="s">
        <v>1003</v>
      </c>
      <c r="Q1214" s="11">
        <v>0</v>
      </c>
      <c r="R1214" s="11">
        <v>0</v>
      </c>
      <c r="S1214" s="11">
        <v>0</v>
      </c>
      <c r="T1214" s="11">
        <v>0</v>
      </c>
      <c r="U1214" s="11">
        <v>562100000</v>
      </c>
      <c r="V1214" s="11">
        <v>0</v>
      </c>
      <c r="W1214" s="11">
        <v>0</v>
      </c>
      <c r="X1214" s="11">
        <v>562100000</v>
      </c>
      <c r="Y1214" s="11">
        <v>0</v>
      </c>
      <c r="Z1214" s="11">
        <v>0</v>
      </c>
      <c r="AA1214" s="11">
        <v>0</v>
      </c>
      <c r="AB1214" s="11">
        <v>0</v>
      </c>
      <c r="AC1214" s="11">
        <v>0</v>
      </c>
      <c r="AD1214" s="11">
        <v>0</v>
      </c>
      <c r="AE1214" s="11">
        <v>0</v>
      </c>
      <c r="AF1214" s="11">
        <v>0</v>
      </c>
      <c r="AG1214" s="11">
        <v>0</v>
      </c>
      <c r="AH1214" s="11">
        <v>0</v>
      </c>
      <c r="AI1214" s="11">
        <v>0</v>
      </c>
      <c r="AJ1214" s="11">
        <v>0</v>
      </c>
      <c r="AK1214" s="11">
        <v>0</v>
      </c>
      <c r="AL1214" s="11">
        <v>0</v>
      </c>
      <c r="AM1214" s="11">
        <v>0</v>
      </c>
      <c r="AN1214" s="11">
        <v>0</v>
      </c>
      <c r="AO12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14" s="11">
        <f>Table_PBS_SQL_DB2_PBSSQL_PBS_NDP_Tina_CG_QtrlyPerformance_Final[[#This Row],[GOU REL]]+Table_PBS_SQL_DB2_PBSSQL_PBS_NDP_Tina_CG_QtrlyPerformance_Final[[#This Row],[EXT REL]]</f>
        <v>0</v>
      </c>
      <c r="AT1214" s="11">
        <f>Table_PBS_SQL_DB2_PBSSQL_PBS_NDP_Tina_CG_QtrlyPerformance_Final[[#This Row],[GOU EXP]]+Table_PBS_SQL_DB2_PBSSQL_PBS_NDP_Tina_CG_QtrlyPerformance_Final[[#This Row],[EXT EXP]]</f>
        <v>0</v>
      </c>
      <c r="AU1214" s="11" t="str">
        <f>IF(Table_PBS_SQL_DB2_PBSSQL_PBS_NDP_Tina_CG_QtrlyPerformance_Final[[#This Row],[Item_Code]]&gt;"300000", "Capital", "Recurrent")</f>
        <v>Recurrent</v>
      </c>
    </row>
    <row r="1215" spans="1:47" x14ac:dyDescent="0.25">
      <c r="A1215" t="s">
        <v>179</v>
      </c>
      <c r="B1215" t="s">
        <v>959</v>
      </c>
      <c r="C1215" t="s">
        <v>676</v>
      </c>
      <c r="D1215" t="s">
        <v>990</v>
      </c>
      <c r="E1215" t="s">
        <v>75</v>
      </c>
      <c r="F1215" t="s">
        <v>998</v>
      </c>
      <c r="G1215" t="s">
        <v>31</v>
      </c>
      <c r="H1215" t="s">
        <v>999</v>
      </c>
      <c r="I1215" t="s">
        <v>896</v>
      </c>
      <c r="J1215" t="s">
        <v>897</v>
      </c>
      <c r="K1215" t="s">
        <v>678</v>
      </c>
      <c r="L1215" t="s">
        <v>993</v>
      </c>
      <c r="M1215" t="s">
        <v>1008</v>
      </c>
      <c r="N1215" t="s">
        <v>1009</v>
      </c>
      <c r="O1215" t="s">
        <v>1002</v>
      </c>
      <c r="P1215" t="s">
        <v>1003</v>
      </c>
      <c r="Q1215" s="11">
        <v>0</v>
      </c>
      <c r="R1215" s="11">
        <v>0</v>
      </c>
      <c r="S1215" s="11">
        <v>0</v>
      </c>
      <c r="T1215" s="11">
        <v>0</v>
      </c>
      <c r="U1215" s="11">
        <v>0</v>
      </c>
      <c r="V1215" s="11">
        <v>0</v>
      </c>
      <c r="W1215" s="11">
        <v>0</v>
      </c>
      <c r="X1215" s="11">
        <v>0</v>
      </c>
      <c r="Y1215" s="11">
        <v>0</v>
      </c>
      <c r="Z1215" s="11">
        <v>0</v>
      </c>
      <c r="AA1215" s="11">
        <v>0</v>
      </c>
      <c r="AB1215" s="11">
        <v>0</v>
      </c>
      <c r="AC1215" s="11">
        <v>0</v>
      </c>
      <c r="AD1215" s="11">
        <v>0</v>
      </c>
      <c r="AE1215" s="11">
        <v>107065000</v>
      </c>
      <c r="AF1215" s="11">
        <v>43970672</v>
      </c>
      <c r="AG1215" s="11">
        <v>0</v>
      </c>
      <c r="AH1215" s="11">
        <v>0</v>
      </c>
      <c r="AI1215" s="11">
        <v>0</v>
      </c>
      <c r="AJ1215" s="11">
        <v>0</v>
      </c>
      <c r="AK1215" s="11">
        <v>0</v>
      </c>
      <c r="AL1215" s="11">
        <v>0</v>
      </c>
      <c r="AM1215" s="11">
        <v>214130000</v>
      </c>
      <c r="AN1215" s="11">
        <v>214127781</v>
      </c>
      <c r="AO12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321195000</v>
      </c>
      <c r="AQ12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258098453</v>
      </c>
      <c r="AS1215" s="11">
        <f>Table_PBS_SQL_DB2_PBSSQL_PBS_NDP_Tina_CG_QtrlyPerformance_Final[[#This Row],[GOU REL]]+Table_PBS_SQL_DB2_PBSSQL_PBS_NDP_Tina_CG_QtrlyPerformance_Final[[#This Row],[EXT REL]]</f>
        <v>321195000</v>
      </c>
      <c r="AT1215" s="11">
        <f>Table_PBS_SQL_DB2_PBSSQL_PBS_NDP_Tina_CG_QtrlyPerformance_Final[[#This Row],[GOU EXP]]+Table_PBS_SQL_DB2_PBSSQL_PBS_NDP_Tina_CG_QtrlyPerformance_Final[[#This Row],[EXT EXP]]</f>
        <v>258098453</v>
      </c>
      <c r="AU1215" s="11" t="str">
        <f>IF(Table_PBS_SQL_DB2_PBSSQL_PBS_NDP_Tina_CG_QtrlyPerformance_Final[[#This Row],[Item_Code]]&gt;"300000", "Capital", "Recurrent")</f>
        <v>Recurrent</v>
      </c>
    </row>
    <row r="1216" spans="1:47" x14ac:dyDescent="0.25">
      <c r="A1216" t="s">
        <v>179</v>
      </c>
      <c r="B1216" t="s">
        <v>959</v>
      </c>
      <c r="C1216" t="s">
        <v>676</v>
      </c>
      <c r="D1216" t="s">
        <v>990</v>
      </c>
      <c r="E1216" t="s">
        <v>75</v>
      </c>
      <c r="F1216" t="s">
        <v>998</v>
      </c>
      <c r="G1216" t="s">
        <v>31</v>
      </c>
      <c r="H1216" t="s">
        <v>999</v>
      </c>
      <c r="I1216" t="s">
        <v>896</v>
      </c>
      <c r="J1216" t="s">
        <v>897</v>
      </c>
      <c r="K1216" t="s">
        <v>678</v>
      </c>
      <c r="L1216" t="s">
        <v>993</v>
      </c>
      <c r="M1216" t="s">
        <v>1008</v>
      </c>
      <c r="N1216" t="s">
        <v>1009</v>
      </c>
      <c r="O1216" t="s">
        <v>1005</v>
      </c>
      <c r="P1216" t="s">
        <v>1006</v>
      </c>
      <c r="Q1216" s="11">
        <v>0</v>
      </c>
      <c r="R1216" s="11">
        <v>0</v>
      </c>
      <c r="S1216" s="11">
        <v>0</v>
      </c>
      <c r="T1216" s="11">
        <v>0</v>
      </c>
      <c r="U1216" s="11">
        <v>0</v>
      </c>
      <c r="V1216" s="11">
        <v>0</v>
      </c>
      <c r="W1216" s="11">
        <v>0</v>
      </c>
      <c r="X1216" s="11">
        <v>0</v>
      </c>
      <c r="Y1216" s="11">
        <v>0</v>
      </c>
      <c r="Z1216" s="11">
        <v>0</v>
      </c>
      <c r="AA1216" s="11">
        <v>0</v>
      </c>
      <c r="AB1216" s="11">
        <v>0</v>
      </c>
      <c r="AC1216" s="11">
        <v>0</v>
      </c>
      <c r="AD1216" s="11">
        <v>0</v>
      </c>
      <c r="AE1216" s="11">
        <v>28116832</v>
      </c>
      <c r="AF1216" s="11">
        <v>0</v>
      </c>
      <c r="AG1216" s="11">
        <v>0</v>
      </c>
      <c r="AH1216" s="11">
        <v>0</v>
      </c>
      <c r="AI1216" s="11">
        <v>0</v>
      </c>
      <c r="AJ1216" s="11">
        <v>0</v>
      </c>
      <c r="AK1216" s="11">
        <v>0</v>
      </c>
      <c r="AL1216" s="11">
        <v>0</v>
      </c>
      <c r="AM1216" s="11">
        <v>56233664</v>
      </c>
      <c r="AN1216" s="11">
        <v>21780000</v>
      </c>
      <c r="AO12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84350496</v>
      </c>
      <c r="AQ12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21780000</v>
      </c>
      <c r="AS1216" s="11">
        <f>Table_PBS_SQL_DB2_PBSSQL_PBS_NDP_Tina_CG_QtrlyPerformance_Final[[#This Row],[GOU REL]]+Table_PBS_SQL_DB2_PBSSQL_PBS_NDP_Tina_CG_QtrlyPerformance_Final[[#This Row],[EXT REL]]</f>
        <v>84350496</v>
      </c>
      <c r="AT1216" s="11">
        <f>Table_PBS_SQL_DB2_PBSSQL_PBS_NDP_Tina_CG_QtrlyPerformance_Final[[#This Row],[GOU EXP]]+Table_PBS_SQL_DB2_PBSSQL_PBS_NDP_Tina_CG_QtrlyPerformance_Final[[#This Row],[EXT EXP]]</f>
        <v>21780000</v>
      </c>
      <c r="AU1216" s="11" t="str">
        <f>IF(Table_PBS_SQL_DB2_PBSSQL_PBS_NDP_Tina_CG_QtrlyPerformance_Final[[#This Row],[Item_Code]]&gt;"300000", "Capital", "Recurrent")</f>
        <v>Recurrent</v>
      </c>
    </row>
    <row r="1217" spans="1:47" x14ac:dyDescent="0.25">
      <c r="A1217" t="s">
        <v>179</v>
      </c>
      <c r="B1217" t="s">
        <v>959</v>
      </c>
      <c r="C1217" t="s">
        <v>676</v>
      </c>
      <c r="D1217" t="s">
        <v>990</v>
      </c>
      <c r="E1217" t="s">
        <v>75</v>
      </c>
      <c r="F1217" t="s">
        <v>998</v>
      </c>
      <c r="G1217" t="s">
        <v>31</v>
      </c>
      <c r="H1217" t="s">
        <v>999</v>
      </c>
      <c r="I1217" t="s">
        <v>896</v>
      </c>
      <c r="J1217" t="s">
        <v>897</v>
      </c>
      <c r="K1217" t="s">
        <v>678</v>
      </c>
      <c r="L1217" t="s">
        <v>993</v>
      </c>
      <c r="M1217" t="s">
        <v>980</v>
      </c>
      <c r="N1217" t="s">
        <v>981</v>
      </c>
      <c r="O1217" t="s">
        <v>996</v>
      </c>
      <c r="P1217" t="s">
        <v>997</v>
      </c>
      <c r="Q1217" s="11">
        <v>0</v>
      </c>
      <c r="R1217" s="11">
        <v>0</v>
      </c>
      <c r="S1217" s="11">
        <v>0</v>
      </c>
      <c r="T1217" s="11">
        <v>0</v>
      </c>
      <c r="U1217" s="11">
        <v>0</v>
      </c>
      <c r="V1217" s="11">
        <v>0</v>
      </c>
      <c r="W1217" s="11">
        <v>0</v>
      </c>
      <c r="X1217" s="11">
        <v>0</v>
      </c>
      <c r="Y1217" s="11">
        <v>0</v>
      </c>
      <c r="Z1217" s="11">
        <v>0</v>
      </c>
      <c r="AA1217" s="11">
        <v>0</v>
      </c>
      <c r="AB1217" s="11">
        <v>0</v>
      </c>
      <c r="AC1217" s="11">
        <v>0</v>
      </c>
      <c r="AD1217" s="11">
        <v>0</v>
      </c>
      <c r="AE1217" s="11">
        <v>343950000</v>
      </c>
      <c r="AF1217" s="11">
        <v>0</v>
      </c>
      <c r="AG1217" s="11">
        <v>0</v>
      </c>
      <c r="AH1217" s="11">
        <v>0</v>
      </c>
      <c r="AI1217" s="11">
        <v>0</v>
      </c>
      <c r="AJ1217" s="11">
        <v>0</v>
      </c>
      <c r="AK1217" s="11">
        <v>0</v>
      </c>
      <c r="AL1217" s="11">
        <v>0</v>
      </c>
      <c r="AM1217" s="11">
        <v>687900000</v>
      </c>
      <c r="AN1217" s="11">
        <v>653913948</v>
      </c>
      <c r="AO12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1031850000</v>
      </c>
      <c r="AQ12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653913948</v>
      </c>
      <c r="AS1217" s="11">
        <f>Table_PBS_SQL_DB2_PBSSQL_PBS_NDP_Tina_CG_QtrlyPerformance_Final[[#This Row],[GOU REL]]+Table_PBS_SQL_DB2_PBSSQL_PBS_NDP_Tina_CG_QtrlyPerformance_Final[[#This Row],[EXT REL]]</f>
        <v>1031850000</v>
      </c>
      <c r="AT1217" s="11">
        <f>Table_PBS_SQL_DB2_PBSSQL_PBS_NDP_Tina_CG_QtrlyPerformance_Final[[#This Row],[GOU EXP]]+Table_PBS_SQL_DB2_PBSSQL_PBS_NDP_Tina_CG_QtrlyPerformance_Final[[#This Row],[EXT EXP]]</f>
        <v>653913948</v>
      </c>
      <c r="AU1217" s="11" t="str">
        <f>IF(Table_PBS_SQL_DB2_PBSSQL_PBS_NDP_Tina_CG_QtrlyPerformance_Final[[#This Row],[Item_Code]]&gt;"300000", "Capital", "Recurrent")</f>
        <v>Recurrent</v>
      </c>
    </row>
    <row r="1218" spans="1:47" x14ac:dyDescent="0.25">
      <c r="A1218" t="s">
        <v>179</v>
      </c>
      <c r="B1218" t="s">
        <v>959</v>
      </c>
      <c r="C1218" t="s">
        <v>676</v>
      </c>
      <c r="D1218" t="s">
        <v>990</v>
      </c>
      <c r="E1218" t="s">
        <v>75</v>
      </c>
      <c r="F1218" t="s">
        <v>998</v>
      </c>
      <c r="G1218" t="s">
        <v>31</v>
      </c>
      <c r="H1218" t="s">
        <v>999</v>
      </c>
      <c r="I1218" t="s">
        <v>896</v>
      </c>
      <c r="J1218" t="s">
        <v>897</v>
      </c>
      <c r="K1218" t="s">
        <v>678</v>
      </c>
      <c r="L1218" t="s">
        <v>993</v>
      </c>
      <c r="M1218" t="s">
        <v>980</v>
      </c>
      <c r="N1218" t="s">
        <v>981</v>
      </c>
      <c r="O1218" t="s">
        <v>1002</v>
      </c>
      <c r="P1218" t="s">
        <v>1003</v>
      </c>
      <c r="Q1218" s="11">
        <v>0</v>
      </c>
      <c r="R1218" s="11">
        <v>0</v>
      </c>
      <c r="S1218" s="11">
        <v>0</v>
      </c>
      <c r="T1218" s="11">
        <v>0</v>
      </c>
      <c r="U1218" s="11">
        <v>0</v>
      </c>
      <c r="V1218" s="11">
        <v>0</v>
      </c>
      <c r="W1218" s="11">
        <v>0</v>
      </c>
      <c r="X1218" s="11">
        <v>0</v>
      </c>
      <c r="Y1218" s="11">
        <v>0</v>
      </c>
      <c r="Z1218" s="11">
        <v>0</v>
      </c>
      <c r="AA1218" s="11">
        <v>0</v>
      </c>
      <c r="AB1218" s="11">
        <v>0</v>
      </c>
      <c r="AC1218" s="11">
        <v>0</v>
      </c>
      <c r="AD1218" s="11">
        <v>0</v>
      </c>
      <c r="AE1218" s="11">
        <v>312986844</v>
      </c>
      <c r="AF1218" s="11">
        <v>192280516</v>
      </c>
      <c r="AG1218" s="11">
        <v>0</v>
      </c>
      <c r="AH1218" s="11">
        <v>0</v>
      </c>
      <c r="AI1218" s="11">
        <v>0</v>
      </c>
      <c r="AJ1218" s="11">
        <v>0</v>
      </c>
      <c r="AK1218" s="11">
        <v>0</v>
      </c>
      <c r="AL1218" s="11">
        <v>0</v>
      </c>
      <c r="AM1218" s="11">
        <v>625973688</v>
      </c>
      <c r="AN1218" s="11">
        <v>524840312</v>
      </c>
      <c r="AO12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938960532</v>
      </c>
      <c r="AQ12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717120828</v>
      </c>
      <c r="AS1218" s="11">
        <f>Table_PBS_SQL_DB2_PBSSQL_PBS_NDP_Tina_CG_QtrlyPerformance_Final[[#This Row],[GOU REL]]+Table_PBS_SQL_DB2_PBSSQL_PBS_NDP_Tina_CG_QtrlyPerformance_Final[[#This Row],[EXT REL]]</f>
        <v>938960532</v>
      </c>
      <c r="AT1218" s="11">
        <f>Table_PBS_SQL_DB2_PBSSQL_PBS_NDP_Tina_CG_QtrlyPerformance_Final[[#This Row],[GOU EXP]]+Table_PBS_SQL_DB2_PBSSQL_PBS_NDP_Tina_CG_QtrlyPerformance_Final[[#This Row],[EXT EXP]]</f>
        <v>717120828</v>
      </c>
      <c r="AU1218" s="11" t="str">
        <f>IF(Table_PBS_SQL_DB2_PBSSQL_PBS_NDP_Tina_CG_QtrlyPerformance_Final[[#This Row],[Item_Code]]&gt;"300000", "Capital", "Recurrent")</f>
        <v>Recurrent</v>
      </c>
    </row>
    <row r="1219" spans="1:47" x14ac:dyDescent="0.25">
      <c r="A1219" t="s">
        <v>179</v>
      </c>
      <c r="B1219" t="s">
        <v>959</v>
      </c>
      <c r="C1219" t="s">
        <v>676</v>
      </c>
      <c r="D1219" t="s">
        <v>990</v>
      </c>
      <c r="E1219" t="s">
        <v>75</v>
      </c>
      <c r="F1219" t="s">
        <v>998</v>
      </c>
      <c r="G1219" t="s">
        <v>31</v>
      </c>
      <c r="H1219" t="s">
        <v>999</v>
      </c>
      <c r="I1219" t="s">
        <v>493</v>
      </c>
      <c r="J1219" t="s">
        <v>1007</v>
      </c>
      <c r="K1219" t="s">
        <v>678</v>
      </c>
      <c r="L1219" t="s">
        <v>993</v>
      </c>
      <c r="M1219" t="s">
        <v>1008</v>
      </c>
      <c r="N1219" t="s">
        <v>1009</v>
      </c>
      <c r="O1219" t="s">
        <v>902</v>
      </c>
      <c r="P1219" t="s">
        <v>903</v>
      </c>
      <c r="Q1219" s="11">
        <v>0</v>
      </c>
      <c r="R1219" s="11">
        <v>0</v>
      </c>
      <c r="S1219" s="11">
        <v>0</v>
      </c>
      <c r="T1219" s="11">
        <v>0</v>
      </c>
      <c r="U1219" s="11">
        <v>626379520</v>
      </c>
      <c r="V1219" s="11">
        <v>0</v>
      </c>
      <c r="W1219" s="11">
        <v>332909520</v>
      </c>
      <c r="X1219" s="11">
        <v>293470000</v>
      </c>
      <c r="Y1219" s="11">
        <v>0</v>
      </c>
      <c r="Z1219" s="11">
        <v>0</v>
      </c>
      <c r="AA1219" s="11">
        <v>0</v>
      </c>
      <c r="AB1219" s="11">
        <v>0</v>
      </c>
      <c r="AC1219" s="11">
        <v>249682140</v>
      </c>
      <c r="AD1219" s="11">
        <v>5220000</v>
      </c>
      <c r="AE1219" s="11">
        <v>0</v>
      </c>
      <c r="AF1219" s="11">
        <v>0</v>
      </c>
      <c r="AG1219" s="11">
        <v>0</v>
      </c>
      <c r="AH1219" s="11">
        <v>0</v>
      </c>
      <c r="AI1219" s="11">
        <v>0</v>
      </c>
      <c r="AJ1219" s="11">
        <v>0</v>
      </c>
      <c r="AK1219" s="11">
        <v>83227380</v>
      </c>
      <c r="AL1219" s="11">
        <v>327689520</v>
      </c>
      <c r="AM1219" s="11">
        <v>0</v>
      </c>
      <c r="AN1219" s="11">
        <v>0</v>
      </c>
      <c r="AO12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332909520</v>
      </c>
      <c r="AP12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332909520</v>
      </c>
      <c r="AR12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19" s="11">
        <f>Table_PBS_SQL_DB2_PBSSQL_PBS_NDP_Tina_CG_QtrlyPerformance_Final[[#This Row],[GOU REL]]+Table_PBS_SQL_DB2_PBSSQL_PBS_NDP_Tina_CG_QtrlyPerformance_Final[[#This Row],[EXT REL]]</f>
        <v>332909520</v>
      </c>
      <c r="AT1219" s="11">
        <f>Table_PBS_SQL_DB2_PBSSQL_PBS_NDP_Tina_CG_QtrlyPerformance_Final[[#This Row],[GOU EXP]]+Table_PBS_SQL_DB2_PBSSQL_PBS_NDP_Tina_CG_QtrlyPerformance_Final[[#This Row],[EXT EXP]]</f>
        <v>332909520</v>
      </c>
      <c r="AU1219" s="11" t="str">
        <f>IF(Table_PBS_SQL_DB2_PBSSQL_PBS_NDP_Tina_CG_QtrlyPerformance_Final[[#This Row],[Item_Code]]&gt;"300000", "Capital", "Recurrent")</f>
        <v>Recurrent</v>
      </c>
    </row>
    <row r="1220" spans="1:47" x14ac:dyDescent="0.25">
      <c r="A1220" t="s">
        <v>179</v>
      </c>
      <c r="B1220" t="s">
        <v>959</v>
      </c>
      <c r="C1220" t="s">
        <v>676</v>
      </c>
      <c r="D1220" t="s">
        <v>990</v>
      </c>
      <c r="E1220" t="s">
        <v>75</v>
      </c>
      <c r="F1220" t="s">
        <v>998</v>
      </c>
      <c r="G1220" t="s">
        <v>31</v>
      </c>
      <c r="H1220" t="s">
        <v>999</v>
      </c>
      <c r="I1220" t="s">
        <v>493</v>
      </c>
      <c r="J1220" t="s">
        <v>1007</v>
      </c>
      <c r="K1220" t="s">
        <v>678</v>
      </c>
      <c r="L1220" t="s">
        <v>993</v>
      </c>
      <c r="M1220" t="s">
        <v>1000</v>
      </c>
      <c r="N1220" t="s">
        <v>1001</v>
      </c>
      <c r="O1220" t="s">
        <v>904</v>
      </c>
      <c r="P1220" t="s">
        <v>905</v>
      </c>
      <c r="Q1220" s="11">
        <v>0</v>
      </c>
      <c r="R1220" s="11">
        <v>0</v>
      </c>
      <c r="S1220" s="11">
        <v>0</v>
      </c>
      <c r="T1220" s="11">
        <v>0</v>
      </c>
      <c r="U1220" s="11">
        <v>80575000</v>
      </c>
      <c r="V1220" s="11">
        <v>0</v>
      </c>
      <c r="W1220" s="11">
        <v>80575000</v>
      </c>
      <c r="X1220" s="11">
        <v>0</v>
      </c>
      <c r="Y1220" s="11">
        <v>20143750</v>
      </c>
      <c r="Z1220" s="11">
        <v>11485000</v>
      </c>
      <c r="AA1220" s="11">
        <v>0</v>
      </c>
      <c r="AB1220" s="11">
        <v>0</v>
      </c>
      <c r="AC1220" s="11">
        <v>20143750</v>
      </c>
      <c r="AD1220" s="11">
        <v>28802500</v>
      </c>
      <c r="AE1220" s="11">
        <v>0</v>
      </c>
      <c r="AF1220" s="11">
        <v>0</v>
      </c>
      <c r="AG1220" s="11">
        <v>20143750</v>
      </c>
      <c r="AH1220" s="11">
        <v>15152480</v>
      </c>
      <c r="AI1220" s="11">
        <v>0</v>
      </c>
      <c r="AJ1220" s="11">
        <v>0</v>
      </c>
      <c r="AK1220" s="11">
        <v>20143750</v>
      </c>
      <c r="AL1220" s="11">
        <v>25135020</v>
      </c>
      <c r="AM1220" s="11">
        <v>0</v>
      </c>
      <c r="AN1220" s="11">
        <v>0</v>
      </c>
      <c r="AO12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80575000</v>
      </c>
      <c r="AP12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80575000</v>
      </c>
      <c r="AR12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20" s="11">
        <f>Table_PBS_SQL_DB2_PBSSQL_PBS_NDP_Tina_CG_QtrlyPerformance_Final[[#This Row],[GOU REL]]+Table_PBS_SQL_DB2_PBSSQL_PBS_NDP_Tina_CG_QtrlyPerformance_Final[[#This Row],[EXT REL]]</f>
        <v>80575000</v>
      </c>
      <c r="AT1220" s="11">
        <f>Table_PBS_SQL_DB2_PBSSQL_PBS_NDP_Tina_CG_QtrlyPerformance_Final[[#This Row],[GOU EXP]]+Table_PBS_SQL_DB2_PBSSQL_PBS_NDP_Tina_CG_QtrlyPerformance_Final[[#This Row],[EXT EXP]]</f>
        <v>80575000</v>
      </c>
      <c r="AU1220" s="11" t="str">
        <f>IF(Table_PBS_SQL_DB2_PBSSQL_PBS_NDP_Tina_CG_QtrlyPerformance_Final[[#This Row],[Item_Code]]&gt;"300000", "Capital", "Recurrent")</f>
        <v>Recurrent</v>
      </c>
    </row>
    <row r="1221" spans="1:47" x14ac:dyDescent="0.25">
      <c r="A1221" t="s">
        <v>179</v>
      </c>
      <c r="B1221" t="s">
        <v>959</v>
      </c>
      <c r="C1221" t="s">
        <v>676</v>
      </c>
      <c r="D1221" t="s">
        <v>990</v>
      </c>
      <c r="E1221" t="s">
        <v>75</v>
      </c>
      <c r="F1221" t="s">
        <v>998</v>
      </c>
      <c r="G1221" t="s">
        <v>31</v>
      </c>
      <c r="H1221" t="s">
        <v>999</v>
      </c>
      <c r="I1221" t="s">
        <v>493</v>
      </c>
      <c r="J1221" t="s">
        <v>1007</v>
      </c>
      <c r="K1221" t="s">
        <v>678</v>
      </c>
      <c r="L1221" t="s">
        <v>993</v>
      </c>
      <c r="M1221" t="s">
        <v>980</v>
      </c>
      <c r="N1221" t="s">
        <v>981</v>
      </c>
      <c r="O1221" t="s">
        <v>996</v>
      </c>
      <c r="P1221" t="s">
        <v>997</v>
      </c>
      <c r="Q1221" s="11">
        <v>0</v>
      </c>
      <c r="R1221" s="11">
        <v>0</v>
      </c>
      <c r="S1221" s="11">
        <v>0</v>
      </c>
      <c r="T1221" s="11">
        <v>0</v>
      </c>
      <c r="U1221" s="11">
        <v>687900000</v>
      </c>
      <c r="V1221" s="11">
        <v>0</v>
      </c>
      <c r="W1221" s="11">
        <v>0</v>
      </c>
      <c r="X1221" s="11">
        <v>687900000</v>
      </c>
      <c r="Y1221" s="11">
        <v>0</v>
      </c>
      <c r="Z1221" s="11">
        <v>0</v>
      </c>
      <c r="AA1221" s="11">
        <v>0</v>
      </c>
      <c r="AB1221" s="11">
        <v>0</v>
      </c>
      <c r="AC1221" s="11">
        <v>0</v>
      </c>
      <c r="AD1221" s="11">
        <v>0</v>
      </c>
      <c r="AE1221" s="11">
        <v>0</v>
      </c>
      <c r="AF1221" s="11">
        <v>0</v>
      </c>
      <c r="AG1221" s="11">
        <v>0</v>
      </c>
      <c r="AH1221" s="11">
        <v>0</v>
      </c>
      <c r="AI1221" s="11">
        <v>0</v>
      </c>
      <c r="AJ1221" s="11">
        <v>0</v>
      </c>
      <c r="AK1221" s="11">
        <v>0</v>
      </c>
      <c r="AL1221" s="11">
        <v>0</v>
      </c>
      <c r="AM1221" s="11">
        <v>0</v>
      </c>
      <c r="AN1221" s="11">
        <v>0</v>
      </c>
      <c r="AO12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21" s="11">
        <f>Table_PBS_SQL_DB2_PBSSQL_PBS_NDP_Tina_CG_QtrlyPerformance_Final[[#This Row],[GOU REL]]+Table_PBS_SQL_DB2_PBSSQL_PBS_NDP_Tina_CG_QtrlyPerformance_Final[[#This Row],[EXT REL]]</f>
        <v>0</v>
      </c>
      <c r="AT1221" s="11">
        <f>Table_PBS_SQL_DB2_PBSSQL_PBS_NDP_Tina_CG_QtrlyPerformance_Final[[#This Row],[GOU EXP]]+Table_PBS_SQL_DB2_PBSSQL_PBS_NDP_Tina_CG_QtrlyPerformance_Final[[#This Row],[EXT EXP]]</f>
        <v>0</v>
      </c>
      <c r="AU1221" s="11" t="str">
        <f>IF(Table_PBS_SQL_DB2_PBSSQL_PBS_NDP_Tina_CG_QtrlyPerformance_Final[[#This Row],[Item_Code]]&gt;"300000", "Capital", "Recurrent")</f>
        <v>Recurrent</v>
      </c>
    </row>
    <row r="1222" spans="1:47" x14ac:dyDescent="0.25">
      <c r="A1222" t="s">
        <v>179</v>
      </c>
      <c r="B1222" t="s">
        <v>959</v>
      </c>
      <c r="C1222" t="s">
        <v>676</v>
      </c>
      <c r="D1222" t="s">
        <v>990</v>
      </c>
      <c r="E1222" t="s">
        <v>75</v>
      </c>
      <c r="F1222" t="s">
        <v>998</v>
      </c>
      <c r="G1222" t="s">
        <v>75</v>
      </c>
      <c r="H1222" t="s">
        <v>1010</v>
      </c>
      <c r="I1222" t="s">
        <v>896</v>
      </c>
      <c r="J1222" t="s">
        <v>897</v>
      </c>
      <c r="K1222" t="s">
        <v>776</v>
      </c>
      <c r="L1222" t="s">
        <v>777</v>
      </c>
      <c r="M1222" t="s">
        <v>1838</v>
      </c>
      <c r="N1222" t="s">
        <v>1839</v>
      </c>
      <c r="O1222" t="s">
        <v>1016</v>
      </c>
      <c r="P1222" t="s">
        <v>1017</v>
      </c>
      <c r="Q1222" s="11">
        <v>0</v>
      </c>
      <c r="R1222" s="11">
        <v>0</v>
      </c>
      <c r="S1222" s="11">
        <v>0</v>
      </c>
      <c r="T1222" s="11">
        <v>0</v>
      </c>
      <c r="U1222" s="11">
        <v>0</v>
      </c>
      <c r="V1222" s="11">
        <v>0</v>
      </c>
      <c r="W1222" s="11">
        <v>0</v>
      </c>
      <c r="X1222" s="11">
        <v>0</v>
      </c>
      <c r="Y1222" s="11">
        <v>0</v>
      </c>
      <c r="Z1222" s="11">
        <v>0</v>
      </c>
      <c r="AA1222" s="11">
        <v>50000000</v>
      </c>
      <c r="AB1222" s="11">
        <v>50000000</v>
      </c>
      <c r="AC1222" s="11">
        <v>0</v>
      </c>
      <c r="AD1222" s="11">
        <v>0</v>
      </c>
      <c r="AE1222" s="11">
        <v>50000000</v>
      </c>
      <c r="AF1222" s="11">
        <v>50000000</v>
      </c>
      <c r="AG1222" s="11">
        <v>0</v>
      </c>
      <c r="AH1222" s="11">
        <v>0</v>
      </c>
      <c r="AI1222" s="11">
        <v>0</v>
      </c>
      <c r="AJ1222" s="11">
        <v>0</v>
      </c>
      <c r="AK1222" s="11">
        <v>0</v>
      </c>
      <c r="AL1222" s="11">
        <v>0</v>
      </c>
      <c r="AM1222" s="11">
        <v>200000000</v>
      </c>
      <c r="AN1222" s="11">
        <v>152568334</v>
      </c>
      <c r="AO12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300000000</v>
      </c>
      <c r="AQ12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252568334</v>
      </c>
      <c r="AS1222" s="11">
        <f>Table_PBS_SQL_DB2_PBSSQL_PBS_NDP_Tina_CG_QtrlyPerformance_Final[[#This Row],[GOU REL]]+Table_PBS_SQL_DB2_PBSSQL_PBS_NDP_Tina_CG_QtrlyPerformance_Final[[#This Row],[EXT REL]]</f>
        <v>300000000</v>
      </c>
      <c r="AT1222" s="11">
        <f>Table_PBS_SQL_DB2_PBSSQL_PBS_NDP_Tina_CG_QtrlyPerformance_Final[[#This Row],[GOU EXP]]+Table_PBS_SQL_DB2_PBSSQL_PBS_NDP_Tina_CG_QtrlyPerformance_Final[[#This Row],[EXT EXP]]</f>
        <v>252568334</v>
      </c>
      <c r="AU1222" s="11" t="str">
        <f>IF(Table_PBS_SQL_DB2_PBSSQL_PBS_NDP_Tina_CG_QtrlyPerformance_Final[[#This Row],[Item_Code]]&gt;"300000", "Capital", "Recurrent")</f>
        <v>Recurrent</v>
      </c>
    </row>
    <row r="1223" spans="1:47" x14ac:dyDescent="0.25">
      <c r="A1223" t="s">
        <v>179</v>
      </c>
      <c r="B1223" t="s">
        <v>959</v>
      </c>
      <c r="C1223" t="s">
        <v>676</v>
      </c>
      <c r="D1223" t="s">
        <v>990</v>
      </c>
      <c r="E1223" t="s">
        <v>75</v>
      </c>
      <c r="F1223" t="s">
        <v>998</v>
      </c>
      <c r="G1223" t="s">
        <v>75</v>
      </c>
      <c r="H1223" t="s">
        <v>1010</v>
      </c>
      <c r="I1223" t="s">
        <v>896</v>
      </c>
      <c r="J1223" t="s">
        <v>897</v>
      </c>
      <c r="K1223" t="s">
        <v>776</v>
      </c>
      <c r="L1223" t="s">
        <v>777</v>
      </c>
      <c r="M1223" t="s">
        <v>1838</v>
      </c>
      <c r="N1223" t="s">
        <v>1839</v>
      </c>
      <c r="O1223" t="s">
        <v>904</v>
      </c>
      <c r="P1223" t="s">
        <v>905</v>
      </c>
      <c r="Q1223" s="11">
        <v>0</v>
      </c>
      <c r="R1223" s="11">
        <v>0</v>
      </c>
      <c r="S1223" s="11">
        <v>0</v>
      </c>
      <c r="T1223" s="11">
        <v>0</v>
      </c>
      <c r="U1223" s="11">
        <v>0</v>
      </c>
      <c r="V1223" s="11">
        <v>0</v>
      </c>
      <c r="W1223" s="11">
        <v>0</v>
      </c>
      <c r="X1223" s="11">
        <v>0</v>
      </c>
      <c r="Y1223" s="11">
        <v>0</v>
      </c>
      <c r="Z1223" s="11">
        <v>0</v>
      </c>
      <c r="AA1223" s="11">
        <v>4800000</v>
      </c>
      <c r="AB1223" s="11">
        <v>4800000</v>
      </c>
      <c r="AC1223" s="11">
        <v>0</v>
      </c>
      <c r="AD1223" s="11">
        <v>0</v>
      </c>
      <c r="AE1223" s="11">
        <v>4800000</v>
      </c>
      <c r="AF1223" s="11">
        <v>4800000</v>
      </c>
      <c r="AG1223" s="11">
        <v>0</v>
      </c>
      <c r="AH1223" s="11">
        <v>0</v>
      </c>
      <c r="AI1223" s="11">
        <v>0</v>
      </c>
      <c r="AJ1223" s="11">
        <v>0</v>
      </c>
      <c r="AK1223" s="11">
        <v>0</v>
      </c>
      <c r="AL1223" s="11">
        <v>0</v>
      </c>
      <c r="AM1223" s="11">
        <v>19200000</v>
      </c>
      <c r="AN1223" s="11">
        <v>8951100</v>
      </c>
      <c r="AO12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28800000</v>
      </c>
      <c r="AQ12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18551100</v>
      </c>
      <c r="AS1223" s="11">
        <f>Table_PBS_SQL_DB2_PBSSQL_PBS_NDP_Tina_CG_QtrlyPerformance_Final[[#This Row],[GOU REL]]+Table_PBS_SQL_DB2_PBSSQL_PBS_NDP_Tina_CG_QtrlyPerformance_Final[[#This Row],[EXT REL]]</f>
        <v>28800000</v>
      </c>
      <c r="AT1223" s="11">
        <f>Table_PBS_SQL_DB2_PBSSQL_PBS_NDP_Tina_CG_QtrlyPerformance_Final[[#This Row],[GOU EXP]]+Table_PBS_SQL_DB2_PBSSQL_PBS_NDP_Tina_CG_QtrlyPerformance_Final[[#This Row],[EXT EXP]]</f>
        <v>18551100</v>
      </c>
      <c r="AU1223" s="11" t="str">
        <f>IF(Table_PBS_SQL_DB2_PBSSQL_PBS_NDP_Tina_CG_QtrlyPerformance_Final[[#This Row],[Item_Code]]&gt;"300000", "Capital", "Recurrent")</f>
        <v>Recurrent</v>
      </c>
    </row>
    <row r="1224" spans="1:47" x14ac:dyDescent="0.25">
      <c r="A1224" t="s">
        <v>179</v>
      </c>
      <c r="B1224" t="s">
        <v>959</v>
      </c>
      <c r="C1224" t="s">
        <v>676</v>
      </c>
      <c r="D1224" t="s">
        <v>990</v>
      </c>
      <c r="E1224" t="s">
        <v>75</v>
      </c>
      <c r="F1224" t="s">
        <v>998</v>
      </c>
      <c r="G1224" t="s">
        <v>75</v>
      </c>
      <c r="H1224" t="s">
        <v>1010</v>
      </c>
      <c r="I1224" t="s">
        <v>896</v>
      </c>
      <c r="J1224" t="s">
        <v>897</v>
      </c>
      <c r="K1224" t="s">
        <v>776</v>
      </c>
      <c r="L1224" t="s">
        <v>777</v>
      </c>
      <c r="M1224" t="s">
        <v>1838</v>
      </c>
      <c r="N1224" t="s">
        <v>1839</v>
      </c>
      <c r="O1224" t="s">
        <v>1076</v>
      </c>
      <c r="P1224" t="s">
        <v>1077</v>
      </c>
      <c r="Q1224" s="11">
        <v>0</v>
      </c>
      <c r="R1224" s="11">
        <v>0</v>
      </c>
      <c r="S1224" s="11">
        <v>0</v>
      </c>
      <c r="T1224" s="11">
        <v>0</v>
      </c>
      <c r="U1224" s="11">
        <v>0</v>
      </c>
      <c r="V1224" s="11">
        <v>0</v>
      </c>
      <c r="W1224" s="11">
        <v>0</v>
      </c>
      <c r="X1224" s="11">
        <v>0</v>
      </c>
      <c r="Y1224" s="11">
        <v>0</v>
      </c>
      <c r="Z1224" s="11">
        <v>0</v>
      </c>
      <c r="AA1224" s="11">
        <v>1250000</v>
      </c>
      <c r="AB1224" s="11">
        <v>1250000</v>
      </c>
      <c r="AC1224" s="11">
        <v>0</v>
      </c>
      <c r="AD1224" s="11">
        <v>0</v>
      </c>
      <c r="AE1224" s="11">
        <v>1250000</v>
      </c>
      <c r="AF1224" s="11">
        <v>1250000</v>
      </c>
      <c r="AG1224" s="11">
        <v>0</v>
      </c>
      <c r="AH1224" s="11">
        <v>0</v>
      </c>
      <c r="AI1224" s="11">
        <v>0</v>
      </c>
      <c r="AJ1224" s="11">
        <v>0</v>
      </c>
      <c r="AK1224" s="11">
        <v>0</v>
      </c>
      <c r="AL1224" s="11">
        <v>0</v>
      </c>
      <c r="AM1224" s="11">
        <v>0</v>
      </c>
      <c r="AN1224" s="11">
        <v>1694345</v>
      </c>
      <c r="AO12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2500000</v>
      </c>
      <c r="AQ12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4194345</v>
      </c>
      <c r="AS1224" s="11">
        <f>Table_PBS_SQL_DB2_PBSSQL_PBS_NDP_Tina_CG_QtrlyPerformance_Final[[#This Row],[GOU REL]]+Table_PBS_SQL_DB2_PBSSQL_PBS_NDP_Tina_CG_QtrlyPerformance_Final[[#This Row],[EXT REL]]</f>
        <v>2500000</v>
      </c>
      <c r="AT1224" s="11">
        <f>Table_PBS_SQL_DB2_PBSSQL_PBS_NDP_Tina_CG_QtrlyPerformance_Final[[#This Row],[GOU EXP]]+Table_PBS_SQL_DB2_PBSSQL_PBS_NDP_Tina_CG_QtrlyPerformance_Final[[#This Row],[EXT EXP]]</f>
        <v>4194345</v>
      </c>
      <c r="AU1224" s="11" t="str">
        <f>IF(Table_PBS_SQL_DB2_PBSSQL_PBS_NDP_Tina_CG_QtrlyPerformance_Final[[#This Row],[Item_Code]]&gt;"300000", "Capital", "Recurrent")</f>
        <v>Recurrent</v>
      </c>
    </row>
    <row r="1225" spans="1:47" x14ac:dyDescent="0.25">
      <c r="A1225" t="s">
        <v>179</v>
      </c>
      <c r="B1225" t="s">
        <v>959</v>
      </c>
      <c r="C1225" t="s">
        <v>676</v>
      </c>
      <c r="D1225" t="s">
        <v>990</v>
      </c>
      <c r="E1225" t="s">
        <v>75</v>
      </c>
      <c r="F1225" t="s">
        <v>998</v>
      </c>
      <c r="G1225" t="s">
        <v>75</v>
      </c>
      <c r="H1225" t="s">
        <v>1010</v>
      </c>
      <c r="I1225" t="s">
        <v>896</v>
      </c>
      <c r="J1225" t="s">
        <v>897</v>
      </c>
      <c r="K1225" t="s">
        <v>776</v>
      </c>
      <c r="L1225" t="s">
        <v>777</v>
      </c>
      <c r="M1225" t="s">
        <v>1838</v>
      </c>
      <c r="N1225" t="s">
        <v>1839</v>
      </c>
      <c r="O1225" t="s">
        <v>1056</v>
      </c>
      <c r="P1225" t="s">
        <v>1057</v>
      </c>
      <c r="Q1225" s="11">
        <v>0</v>
      </c>
      <c r="R1225" s="11">
        <v>0</v>
      </c>
      <c r="S1225" s="11">
        <v>0</v>
      </c>
      <c r="T1225" s="11">
        <v>0</v>
      </c>
      <c r="U1225" s="11">
        <v>0</v>
      </c>
      <c r="V1225" s="11">
        <v>0</v>
      </c>
      <c r="W1225" s="11">
        <v>0</v>
      </c>
      <c r="X1225" s="11">
        <v>0</v>
      </c>
      <c r="Y1225" s="11">
        <v>0</v>
      </c>
      <c r="Z1225" s="11">
        <v>0</v>
      </c>
      <c r="AA1225" s="11">
        <v>162500000</v>
      </c>
      <c r="AB1225" s="11">
        <v>162500000</v>
      </c>
      <c r="AC1225" s="11">
        <v>0</v>
      </c>
      <c r="AD1225" s="11">
        <v>0</v>
      </c>
      <c r="AE1225" s="11">
        <v>162500000</v>
      </c>
      <c r="AF1225" s="11">
        <v>162500000</v>
      </c>
      <c r="AG1225" s="11">
        <v>0</v>
      </c>
      <c r="AH1225" s="11">
        <v>0</v>
      </c>
      <c r="AI1225" s="11">
        <v>0</v>
      </c>
      <c r="AJ1225" s="11">
        <v>0</v>
      </c>
      <c r="AK1225" s="11">
        <v>0</v>
      </c>
      <c r="AL1225" s="11">
        <v>0</v>
      </c>
      <c r="AM1225" s="11">
        <v>650000000</v>
      </c>
      <c r="AN1225" s="11">
        <v>142992517</v>
      </c>
      <c r="AO12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975000000</v>
      </c>
      <c r="AQ12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467992517</v>
      </c>
      <c r="AS1225" s="11">
        <f>Table_PBS_SQL_DB2_PBSSQL_PBS_NDP_Tina_CG_QtrlyPerformance_Final[[#This Row],[GOU REL]]+Table_PBS_SQL_DB2_PBSSQL_PBS_NDP_Tina_CG_QtrlyPerformance_Final[[#This Row],[EXT REL]]</f>
        <v>975000000</v>
      </c>
      <c r="AT1225" s="11">
        <f>Table_PBS_SQL_DB2_PBSSQL_PBS_NDP_Tina_CG_QtrlyPerformance_Final[[#This Row],[GOU EXP]]+Table_PBS_SQL_DB2_PBSSQL_PBS_NDP_Tina_CG_QtrlyPerformance_Final[[#This Row],[EXT EXP]]</f>
        <v>467992517</v>
      </c>
      <c r="AU1225" s="11" t="str">
        <f>IF(Table_PBS_SQL_DB2_PBSSQL_PBS_NDP_Tina_CG_QtrlyPerformance_Final[[#This Row],[Item_Code]]&gt;"300000", "Capital", "Recurrent")</f>
        <v>Recurrent</v>
      </c>
    </row>
    <row r="1226" spans="1:47" x14ac:dyDescent="0.25">
      <c r="A1226" t="s">
        <v>179</v>
      </c>
      <c r="B1226" t="s">
        <v>959</v>
      </c>
      <c r="C1226" t="s">
        <v>676</v>
      </c>
      <c r="D1226" t="s">
        <v>990</v>
      </c>
      <c r="E1226" t="s">
        <v>75</v>
      </c>
      <c r="F1226" t="s">
        <v>998</v>
      </c>
      <c r="G1226" t="s">
        <v>75</v>
      </c>
      <c r="H1226" t="s">
        <v>1010</v>
      </c>
      <c r="I1226" t="s">
        <v>666</v>
      </c>
      <c r="J1226" t="s">
        <v>1837</v>
      </c>
      <c r="K1226" t="s">
        <v>776</v>
      </c>
      <c r="L1226" t="s">
        <v>777</v>
      </c>
      <c r="M1226" t="s">
        <v>1838</v>
      </c>
      <c r="N1226" t="s">
        <v>1839</v>
      </c>
      <c r="O1226" t="s">
        <v>1062</v>
      </c>
      <c r="P1226" t="s">
        <v>1063</v>
      </c>
      <c r="Q1226" s="11">
        <v>0</v>
      </c>
      <c r="R1226" s="11">
        <v>0</v>
      </c>
      <c r="S1226" s="11">
        <v>0</v>
      </c>
      <c r="T1226" s="11">
        <v>0</v>
      </c>
      <c r="U1226" s="11">
        <v>683430000</v>
      </c>
      <c r="V1226" s="11">
        <v>0</v>
      </c>
      <c r="W1226" s="11">
        <v>0</v>
      </c>
      <c r="X1226" s="11">
        <v>683430000</v>
      </c>
      <c r="Y1226" s="11">
        <v>0</v>
      </c>
      <c r="Z1226" s="11">
        <v>0</v>
      </c>
      <c r="AA1226" s="11">
        <v>0</v>
      </c>
      <c r="AB1226" s="11">
        <v>0</v>
      </c>
      <c r="AC1226" s="11">
        <v>0</v>
      </c>
      <c r="AD1226" s="11">
        <v>0</v>
      </c>
      <c r="AE1226" s="11">
        <v>0</v>
      </c>
      <c r="AF1226" s="11">
        <v>0</v>
      </c>
      <c r="AG1226" s="11">
        <v>0</v>
      </c>
      <c r="AH1226" s="11">
        <v>0</v>
      </c>
      <c r="AI1226" s="11">
        <v>0</v>
      </c>
      <c r="AJ1226" s="11">
        <v>0</v>
      </c>
      <c r="AK1226" s="11">
        <v>0</v>
      </c>
      <c r="AL1226" s="11">
        <v>0</v>
      </c>
      <c r="AM1226" s="11">
        <v>0</v>
      </c>
      <c r="AN1226" s="11">
        <v>0</v>
      </c>
      <c r="AO12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26" s="11">
        <f>Table_PBS_SQL_DB2_PBSSQL_PBS_NDP_Tina_CG_QtrlyPerformance_Final[[#This Row],[GOU REL]]+Table_PBS_SQL_DB2_PBSSQL_PBS_NDP_Tina_CG_QtrlyPerformance_Final[[#This Row],[EXT REL]]</f>
        <v>0</v>
      </c>
      <c r="AT1226" s="11">
        <f>Table_PBS_SQL_DB2_PBSSQL_PBS_NDP_Tina_CG_QtrlyPerformance_Final[[#This Row],[GOU EXP]]+Table_PBS_SQL_DB2_PBSSQL_PBS_NDP_Tina_CG_QtrlyPerformance_Final[[#This Row],[EXT EXP]]</f>
        <v>0</v>
      </c>
      <c r="AU1226" s="11" t="str">
        <f>IF(Table_PBS_SQL_DB2_PBSSQL_PBS_NDP_Tina_CG_QtrlyPerformance_Final[[#This Row],[Item_Code]]&gt;"300000", "Capital", "Recurrent")</f>
        <v>Recurrent</v>
      </c>
    </row>
    <row r="1227" spans="1:47" x14ac:dyDescent="0.25">
      <c r="A1227" t="s">
        <v>179</v>
      </c>
      <c r="B1227" t="s">
        <v>959</v>
      </c>
      <c r="C1227" t="s">
        <v>676</v>
      </c>
      <c r="D1227" t="s">
        <v>990</v>
      </c>
      <c r="E1227" t="s">
        <v>97</v>
      </c>
      <c r="F1227" t="s">
        <v>1013</v>
      </c>
      <c r="G1227" t="s">
        <v>177</v>
      </c>
      <c r="H1227" t="s">
        <v>881</v>
      </c>
      <c r="I1227" t="s">
        <v>493</v>
      </c>
      <c r="J1227" t="s">
        <v>953</v>
      </c>
      <c r="K1227" t="s">
        <v>680</v>
      </c>
      <c r="L1227" t="s">
        <v>1018</v>
      </c>
      <c r="M1227" t="s">
        <v>1019</v>
      </c>
      <c r="N1227" t="s">
        <v>1020</v>
      </c>
      <c r="O1227" t="s">
        <v>1028</v>
      </c>
      <c r="P1227" t="s">
        <v>1029</v>
      </c>
      <c r="Q1227" s="11">
        <v>0</v>
      </c>
      <c r="R1227" s="11">
        <v>0</v>
      </c>
      <c r="S1227" s="11">
        <v>0</v>
      </c>
      <c r="T1227" s="11">
        <v>0</v>
      </c>
      <c r="U1227" s="11">
        <v>380000000</v>
      </c>
      <c r="V1227" s="11">
        <v>0</v>
      </c>
      <c r="W1227" s="11">
        <v>380000000</v>
      </c>
      <c r="X1227" s="11">
        <v>0</v>
      </c>
      <c r="Y1227" s="11">
        <v>100000000</v>
      </c>
      <c r="Z1227" s="11">
        <v>99990800</v>
      </c>
      <c r="AA1227" s="11">
        <v>0</v>
      </c>
      <c r="AB1227" s="11">
        <v>0</v>
      </c>
      <c r="AC1227" s="11">
        <v>90000000</v>
      </c>
      <c r="AD1227" s="11">
        <v>89002199</v>
      </c>
      <c r="AE1227" s="11">
        <v>0</v>
      </c>
      <c r="AF1227" s="11">
        <v>0</v>
      </c>
      <c r="AG1227" s="11">
        <v>95000000</v>
      </c>
      <c r="AH1227" s="11">
        <v>94887548</v>
      </c>
      <c r="AI1227" s="11">
        <v>0</v>
      </c>
      <c r="AJ1227" s="11">
        <v>0</v>
      </c>
      <c r="AK1227" s="11">
        <v>95000000</v>
      </c>
      <c r="AL1227" s="11">
        <v>96106131</v>
      </c>
      <c r="AM1227" s="11">
        <v>0</v>
      </c>
      <c r="AN1227" s="11">
        <v>0</v>
      </c>
      <c r="AO12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380000000</v>
      </c>
      <c r="AP12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379986678</v>
      </c>
      <c r="AR12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27" s="11">
        <f>Table_PBS_SQL_DB2_PBSSQL_PBS_NDP_Tina_CG_QtrlyPerformance_Final[[#This Row],[GOU REL]]+Table_PBS_SQL_DB2_PBSSQL_PBS_NDP_Tina_CG_QtrlyPerformance_Final[[#This Row],[EXT REL]]</f>
        <v>380000000</v>
      </c>
      <c r="AT1227" s="11">
        <f>Table_PBS_SQL_DB2_PBSSQL_PBS_NDP_Tina_CG_QtrlyPerformance_Final[[#This Row],[GOU EXP]]+Table_PBS_SQL_DB2_PBSSQL_PBS_NDP_Tina_CG_QtrlyPerformance_Final[[#This Row],[EXT EXP]]</f>
        <v>379986678</v>
      </c>
      <c r="AU1227" s="11" t="str">
        <f>IF(Table_PBS_SQL_DB2_PBSSQL_PBS_NDP_Tina_CG_QtrlyPerformance_Final[[#This Row],[Item_Code]]&gt;"300000", "Capital", "Recurrent")</f>
        <v>Recurrent</v>
      </c>
    </row>
    <row r="1228" spans="1:47" x14ac:dyDescent="0.25">
      <c r="A1228" t="s">
        <v>179</v>
      </c>
      <c r="B1228" t="s">
        <v>959</v>
      </c>
      <c r="C1228" t="s">
        <v>676</v>
      </c>
      <c r="D1228" t="s">
        <v>990</v>
      </c>
      <c r="E1228" t="s">
        <v>97</v>
      </c>
      <c r="F1228" t="s">
        <v>1013</v>
      </c>
      <c r="G1228" t="s">
        <v>177</v>
      </c>
      <c r="H1228" t="s">
        <v>881</v>
      </c>
      <c r="I1228" t="s">
        <v>493</v>
      </c>
      <c r="J1228" t="s">
        <v>953</v>
      </c>
      <c r="K1228" t="s">
        <v>680</v>
      </c>
      <c r="L1228" t="s">
        <v>1018</v>
      </c>
      <c r="M1228" t="s">
        <v>1019</v>
      </c>
      <c r="N1228" t="s">
        <v>1020</v>
      </c>
      <c r="O1228" t="s">
        <v>2026</v>
      </c>
      <c r="P1228" t="s">
        <v>2027</v>
      </c>
      <c r="Q1228" s="11">
        <v>0</v>
      </c>
      <c r="R1228" s="11">
        <v>0</v>
      </c>
      <c r="S1228" s="11">
        <v>0</v>
      </c>
      <c r="T1228" s="11">
        <v>0</v>
      </c>
      <c r="U1228" s="11">
        <v>2400000000</v>
      </c>
      <c r="V1228" s="11">
        <v>0</v>
      </c>
      <c r="W1228" s="11">
        <v>2400000000</v>
      </c>
      <c r="X1228" s="11">
        <v>0</v>
      </c>
      <c r="Y1228" s="11">
        <v>0</v>
      </c>
      <c r="Z1228" s="11">
        <v>0</v>
      </c>
      <c r="AA1228" s="11">
        <v>0</v>
      </c>
      <c r="AB1228" s="11">
        <v>0</v>
      </c>
      <c r="AC1228" s="11">
        <v>1200000000</v>
      </c>
      <c r="AD1228" s="11">
        <v>907550199</v>
      </c>
      <c r="AE1228" s="11">
        <v>0</v>
      </c>
      <c r="AF1228" s="11">
        <v>0</v>
      </c>
      <c r="AG1228" s="11">
        <v>600000000</v>
      </c>
      <c r="AH1228" s="11">
        <v>309404403</v>
      </c>
      <c r="AI1228" s="11">
        <v>0</v>
      </c>
      <c r="AJ1228" s="11">
        <v>0</v>
      </c>
      <c r="AK1228" s="11">
        <v>600000000</v>
      </c>
      <c r="AL1228" s="11">
        <v>1183445398</v>
      </c>
      <c r="AM1228" s="11">
        <v>0</v>
      </c>
      <c r="AN1228" s="11">
        <v>0</v>
      </c>
      <c r="AO12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2400000000</v>
      </c>
      <c r="AP12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2400400000</v>
      </c>
      <c r="AR12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28" s="11">
        <f>Table_PBS_SQL_DB2_PBSSQL_PBS_NDP_Tina_CG_QtrlyPerformance_Final[[#This Row],[GOU REL]]+Table_PBS_SQL_DB2_PBSSQL_PBS_NDP_Tina_CG_QtrlyPerformance_Final[[#This Row],[EXT REL]]</f>
        <v>2400000000</v>
      </c>
      <c r="AT1228" s="11">
        <f>Table_PBS_SQL_DB2_PBSSQL_PBS_NDP_Tina_CG_QtrlyPerformance_Final[[#This Row],[GOU EXP]]+Table_PBS_SQL_DB2_PBSSQL_PBS_NDP_Tina_CG_QtrlyPerformance_Final[[#This Row],[EXT EXP]]</f>
        <v>2400400000</v>
      </c>
      <c r="AU1228" s="11" t="str">
        <f>IF(Table_PBS_SQL_DB2_PBSSQL_PBS_NDP_Tina_CG_QtrlyPerformance_Final[[#This Row],[Item_Code]]&gt;"300000", "Capital", "Recurrent")</f>
        <v>Recurrent</v>
      </c>
    </row>
    <row r="1229" spans="1:47" x14ac:dyDescent="0.25">
      <c r="A1229" t="s">
        <v>179</v>
      </c>
      <c r="B1229" t="s">
        <v>959</v>
      </c>
      <c r="C1229" t="s">
        <v>676</v>
      </c>
      <c r="D1229" t="s">
        <v>990</v>
      </c>
      <c r="E1229" t="s">
        <v>97</v>
      </c>
      <c r="F1229" t="s">
        <v>1013</v>
      </c>
      <c r="G1229" t="s">
        <v>177</v>
      </c>
      <c r="H1229" t="s">
        <v>881</v>
      </c>
      <c r="I1229" t="s">
        <v>493</v>
      </c>
      <c r="J1229" t="s">
        <v>953</v>
      </c>
      <c r="K1229" t="s">
        <v>680</v>
      </c>
      <c r="L1229" t="s">
        <v>1018</v>
      </c>
      <c r="M1229" t="s">
        <v>980</v>
      </c>
      <c r="N1229" t="s">
        <v>981</v>
      </c>
      <c r="O1229" t="s">
        <v>2028</v>
      </c>
      <c r="P1229" t="s">
        <v>2029</v>
      </c>
      <c r="Q1229" s="11">
        <v>0</v>
      </c>
      <c r="R1229" s="11">
        <v>0</v>
      </c>
      <c r="S1229" s="11">
        <v>50000000</v>
      </c>
      <c r="T1229" s="11">
        <v>-50000000</v>
      </c>
      <c r="U1229" s="11">
        <v>450000000</v>
      </c>
      <c r="V1229" s="11">
        <v>0</v>
      </c>
      <c r="W1229" s="11">
        <v>500000000</v>
      </c>
      <c r="X1229" s="11">
        <v>0</v>
      </c>
      <c r="Y1229" s="11">
        <v>0</v>
      </c>
      <c r="Z1229" s="11">
        <v>0</v>
      </c>
      <c r="AA1229" s="11">
        <v>0</v>
      </c>
      <c r="AB1229" s="11">
        <v>0</v>
      </c>
      <c r="AC1229" s="11">
        <v>0</v>
      </c>
      <c r="AD1229" s="11">
        <v>0</v>
      </c>
      <c r="AE1229" s="11">
        <v>0</v>
      </c>
      <c r="AF1229" s="11">
        <v>0</v>
      </c>
      <c r="AG1229" s="11">
        <v>450000000</v>
      </c>
      <c r="AH1229" s="11">
        <v>110562366</v>
      </c>
      <c r="AI1229" s="11">
        <v>0</v>
      </c>
      <c r="AJ1229" s="11">
        <v>0</v>
      </c>
      <c r="AK1229" s="11">
        <v>0</v>
      </c>
      <c r="AL1229" s="11">
        <v>331577699</v>
      </c>
      <c r="AM1229" s="11">
        <v>0</v>
      </c>
      <c r="AN1229" s="11">
        <v>0</v>
      </c>
      <c r="AO12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v>
      </c>
      <c r="AP12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442140065</v>
      </c>
      <c r="AR12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29" s="11">
        <f>Table_PBS_SQL_DB2_PBSSQL_PBS_NDP_Tina_CG_QtrlyPerformance_Final[[#This Row],[GOU REL]]+Table_PBS_SQL_DB2_PBSSQL_PBS_NDP_Tina_CG_QtrlyPerformance_Final[[#This Row],[EXT REL]]</f>
        <v>450000000</v>
      </c>
      <c r="AT1229" s="11">
        <f>Table_PBS_SQL_DB2_PBSSQL_PBS_NDP_Tina_CG_QtrlyPerformance_Final[[#This Row],[GOU EXP]]+Table_PBS_SQL_DB2_PBSSQL_PBS_NDP_Tina_CG_QtrlyPerformance_Final[[#This Row],[EXT EXP]]</f>
        <v>442140065</v>
      </c>
      <c r="AU1229" s="11" t="str">
        <f>IF(Table_PBS_SQL_DB2_PBSSQL_PBS_NDP_Tina_CG_QtrlyPerformance_Final[[#This Row],[Item_Code]]&gt;"300000", "Capital", "Recurrent")</f>
        <v>Capital</v>
      </c>
    </row>
    <row r="1230" spans="1:47" x14ac:dyDescent="0.25">
      <c r="A1230" t="s">
        <v>179</v>
      </c>
      <c r="B1230" t="s">
        <v>959</v>
      </c>
      <c r="C1230" t="s">
        <v>676</v>
      </c>
      <c r="D1230" t="s">
        <v>990</v>
      </c>
      <c r="E1230" t="s">
        <v>97</v>
      </c>
      <c r="F1230" t="s">
        <v>1013</v>
      </c>
      <c r="G1230" t="s">
        <v>177</v>
      </c>
      <c r="H1230" t="s">
        <v>881</v>
      </c>
      <c r="I1230" t="s">
        <v>467</v>
      </c>
      <c r="J1230" t="s">
        <v>2030</v>
      </c>
      <c r="K1230" t="s">
        <v>678</v>
      </c>
      <c r="L1230" t="s">
        <v>993</v>
      </c>
      <c r="M1230" t="s">
        <v>1014</v>
      </c>
      <c r="N1230" t="s">
        <v>1015</v>
      </c>
      <c r="O1230" t="s">
        <v>922</v>
      </c>
      <c r="P1230" t="s">
        <v>923</v>
      </c>
      <c r="Q1230" s="11">
        <v>0</v>
      </c>
      <c r="R1230" s="11">
        <v>0</v>
      </c>
      <c r="S1230" s="11">
        <v>0</v>
      </c>
      <c r="T1230" s="11">
        <v>0</v>
      </c>
      <c r="U1230" s="11">
        <v>165865200</v>
      </c>
      <c r="V1230" s="11">
        <v>0</v>
      </c>
      <c r="W1230" s="11">
        <v>165865200</v>
      </c>
      <c r="X1230" s="11">
        <v>0</v>
      </c>
      <c r="Y1230" s="11">
        <v>81901643</v>
      </c>
      <c r="Z1230" s="11">
        <v>81901643</v>
      </c>
      <c r="AA1230" s="11">
        <v>0</v>
      </c>
      <c r="AB1230" s="11">
        <v>0</v>
      </c>
      <c r="AC1230" s="11">
        <v>41466300</v>
      </c>
      <c r="AD1230" s="11">
        <v>34917500</v>
      </c>
      <c r="AE1230" s="11">
        <v>0</v>
      </c>
      <c r="AF1230" s="11">
        <v>0</v>
      </c>
      <c r="AG1230" s="11">
        <v>21248629</v>
      </c>
      <c r="AH1230" s="11">
        <v>27797429</v>
      </c>
      <c r="AI1230" s="11">
        <v>0</v>
      </c>
      <c r="AJ1230" s="11">
        <v>0</v>
      </c>
      <c r="AK1230" s="11">
        <v>21248628</v>
      </c>
      <c r="AL1230" s="11">
        <v>21248628</v>
      </c>
      <c r="AM1230" s="11">
        <v>0</v>
      </c>
      <c r="AN1230" s="11">
        <v>0</v>
      </c>
      <c r="AO12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165865200</v>
      </c>
      <c r="AP12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165865200</v>
      </c>
      <c r="AR12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30" s="11">
        <f>Table_PBS_SQL_DB2_PBSSQL_PBS_NDP_Tina_CG_QtrlyPerformance_Final[[#This Row],[GOU REL]]+Table_PBS_SQL_DB2_PBSSQL_PBS_NDP_Tina_CG_QtrlyPerformance_Final[[#This Row],[EXT REL]]</f>
        <v>165865200</v>
      </c>
      <c r="AT1230" s="11">
        <f>Table_PBS_SQL_DB2_PBSSQL_PBS_NDP_Tina_CG_QtrlyPerformance_Final[[#This Row],[GOU EXP]]+Table_PBS_SQL_DB2_PBSSQL_PBS_NDP_Tina_CG_QtrlyPerformance_Final[[#This Row],[EXT EXP]]</f>
        <v>165865200</v>
      </c>
      <c r="AU1230" s="11" t="str">
        <f>IF(Table_PBS_SQL_DB2_PBSSQL_PBS_NDP_Tina_CG_QtrlyPerformance_Final[[#This Row],[Item_Code]]&gt;"300000", "Capital", "Recurrent")</f>
        <v>Recurrent</v>
      </c>
    </row>
    <row r="1231" spans="1:47" x14ac:dyDescent="0.25">
      <c r="A1231" t="s">
        <v>179</v>
      </c>
      <c r="B1231" t="s">
        <v>959</v>
      </c>
      <c r="C1231" t="s">
        <v>676</v>
      </c>
      <c r="D1231" t="s">
        <v>990</v>
      </c>
      <c r="E1231" t="s">
        <v>97</v>
      </c>
      <c r="F1231" t="s">
        <v>1013</v>
      </c>
      <c r="G1231" t="s">
        <v>202</v>
      </c>
      <c r="H1231" t="s">
        <v>1027</v>
      </c>
      <c r="I1231" t="s">
        <v>493</v>
      </c>
      <c r="J1231" t="s">
        <v>1030</v>
      </c>
      <c r="K1231" t="s">
        <v>678</v>
      </c>
      <c r="L1231" t="s">
        <v>993</v>
      </c>
      <c r="M1231" t="s">
        <v>980</v>
      </c>
      <c r="N1231" t="s">
        <v>981</v>
      </c>
      <c r="O1231" t="s">
        <v>1002</v>
      </c>
      <c r="P1231" t="s">
        <v>1003</v>
      </c>
      <c r="Q1231" s="11">
        <v>0</v>
      </c>
      <c r="R1231" s="11">
        <v>0</v>
      </c>
      <c r="S1231" s="11">
        <v>0</v>
      </c>
      <c r="T1231" s="11">
        <v>0</v>
      </c>
      <c r="U1231" s="11">
        <v>1313470000</v>
      </c>
      <c r="V1231" s="11">
        <v>0</v>
      </c>
      <c r="W1231" s="11">
        <v>0</v>
      </c>
      <c r="X1231" s="11">
        <v>1313470000</v>
      </c>
      <c r="Y1231" s="11">
        <v>0</v>
      </c>
      <c r="Z1231" s="11">
        <v>0</v>
      </c>
      <c r="AA1231" s="11">
        <v>0</v>
      </c>
      <c r="AB1231" s="11">
        <v>0</v>
      </c>
      <c r="AC1231" s="11">
        <v>0</v>
      </c>
      <c r="AD1231" s="11">
        <v>0</v>
      </c>
      <c r="AE1231" s="11">
        <v>0</v>
      </c>
      <c r="AF1231" s="11">
        <v>0</v>
      </c>
      <c r="AG1231" s="11">
        <v>0</v>
      </c>
      <c r="AH1231" s="11">
        <v>0</v>
      </c>
      <c r="AI1231" s="11">
        <v>0</v>
      </c>
      <c r="AJ1231" s="11">
        <v>0</v>
      </c>
      <c r="AK1231" s="11">
        <v>0</v>
      </c>
      <c r="AL1231" s="11">
        <v>0</v>
      </c>
      <c r="AM1231" s="11">
        <v>0</v>
      </c>
      <c r="AN1231" s="11">
        <v>0</v>
      </c>
      <c r="AO12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31" s="11">
        <f>Table_PBS_SQL_DB2_PBSSQL_PBS_NDP_Tina_CG_QtrlyPerformance_Final[[#This Row],[GOU REL]]+Table_PBS_SQL_DB2_PBSSQL_PBS_NDP_Tina_CG_QtrlyPerformance_Final[[#This Row],[EXT REL]]</f>
        <v>0</v>
      </c>
      <c r="AT1231" s="11">
        <f>Table_PBS_SQL_DB2_PBSSQL_PBS_NDP_Tina_CG_QtrlyPerformance_Final[[#This Row],[GOU EXP]]+Table_PBS_SQL_DB2_PBSSQL_PBS_NDP_Tina_CG_QtrlyPerformance_Final[[#This Row],[EXT EXP]]</f>
        <v>0</v>
      </c>
      <c r="AU1231" s="11" t="str">
        <f>IF(Table_PBS_SQL_DB2_PBSSQL_PBS_NDP_Tina_CG_QtrlyPerformance_Final[[#This Row],[Item_Code]]&gt;"300000", "Capital", "Recurrent")</f>
        <v>Recurrent</v>
      </c>
    </row>
    <row r="1232" spans="1:47" x14ac:dyDescent="0.25">
      <c r="A1232" t="s">
        <v>179</v>
      </c>
      <c r="B1232" t="s">
        <v>959</v>
      </c>
      <c r="C1232" t="s">
        <v>676</v>
      </c>
      <c r="D1232" t="s">
        <v>990</v>
      </c>
      <c r="E1232" t="s">
        <v>97</v>
      </c>
      <c r="F1232" t="s">
        <v>1013</v>
      </c>
      <c r="G1232" t="s">
        <v>202</v>
      </c>
      <c r="H1232" t="s">
        <v>1027</v>
      </c>
      <c r="I1232" t="s">
        <v>493</v>
      </c>
      <c r="J1232" t="s">
        <v>1030</v>
      </c>
      <c r="K1232" t="s">
        <v>678</v>
      </c>
      <c r="L1232" t="s">
        <v>993</v>
      </c>
      <c r="M1232" t="s">
        <v>980</v>
      </c>
      <c r="N1232" t="s">
        <v>981</v>
      </c>
      <c r="O1232" t="s">
        <v>1120</v>
      </c>
      <c r="P1232" t="s">
        <v>1121</v>
      </c>
      <c r="Q1232" s="11">
        <v>0</v>
      </c>
      <c r="R1232" s="11">
        <v>0</v>
      </c>
      <c r="S1232" s="11">
        <v>0</v>
      </c>
      <c r="T1232" s="11">
        <v>0</v>
      </c>
      <c r="U1232" s="11">
        <v>15000000</v>
      </c>
      <c r="V1232" s="11">
        <v>0</v>
      </c>
      <c r="W1232" s="11">
        <v>15000000</v>
      </c>
      <c r="X1232" s="11">
        <v>0</v>
      </c>
      <c r="Y1232" s="11">
        <v>0</v>
      </c>
      <c r="Z1232" s="11">
        <v>0</v>
      </c>
      <c r="AA1232" s="11">
        <v>0</v>
      </c>
      <c r="AB1232" s="11">
        <v>0</v>
      </c>
      <c r="AC1232" s="11">
        <v>7500000</v>
      </c>
      <c r="AD1232" s="11">
        <v>0</v>
      </c>
      <c r="AE1232" s="11">
        <v>0</v>
      </c>
      <c r="AF1232" s="11">
        <v>0</v>
      </c>
      <c r="AG1232" s="11">
        <v>3750000</v>
      </c>
      <c r="AH1232" s="11">
        <v>4730000</v>
      </c>
      <c r="AI1232" s="11">
        <v>0</v>
      </c>
      <c r="AJ1232" s="11">
        <v>0</v>
      </c>
      <c r="AK1232" s="11">
        <v>3750000</v>
      </c>
      <c r="AL1232" s="11">
        <v>8690000</v>
      </c>
      <c r="AM1232" s="11">
        <v>0</v>
      </c>
      <c r="AN1232" s="11">
        <v>0</v>
      </c>
      <c r="AO12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2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13420000</v>
      </c>
      <c r="AR12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32" s="11">
        <f>Table_PBS_SQL_DB2_PBSSQL_PBS_NDP_Tina_CG_QtrlyPerformance_Final[[#This Row],[GOU REL]]+Table_PBS_SQL_DB2_PBSSQL_PBS_NDP_Tina_CG_QtrlyPerformance_Final[[#This Row],[EXT REL]]</f>
        <v>15000000</v>
      </c>
      <c r="AT1232" s="11">
        <f>Table_PBS_SQL_DB2_PBSSQL_PBS_NDP_Tina_CG_QtrlyPerformance_Final[[#This Row],[GOU EXP]]+Table_PBS_SQL_DB2_PBSSQL_PBS_NDP_Tina_CG_QtrlyPerformance_Final[[#This Row],[EXT EXP]]</f>
        <v>13420000</v>
      </c>
      <c r="AU1232" s="11" t="str">
        <f>IF(Table_PBS_SQL_DB2_PBSSQL_PBS_NDP_Tina_CG_QtrlyPerformance_Final[[#This Row],[Item_Code]]&gt;"300000", "Capital", "Recurrent")</f>
        <v>Recurrent</v>
      </c>
    </row>
    <row r="1233" spans="1:47" x14ac:dyDescent="0.25">
      <c r="A1233" t="s">
        <v>33</v>
      </c>
      <c r="B1233" t="s">
        <v>34</v>
      </c>
      <c r="C1233" t="s">
        <v>31</v>
      </c>
      <c r="D1233" t="s">
        <v>1031</v>
      </c>
      <c r="E1233" t="s">
        <v>31</v>
      </c>
      <c r="F1233" t="s">
        <v>1032</v>
      </c>
      <c r="G1233" t="s">
        <v>87</v>
      </c>
      <c r="H1233" t="s">
        <v>1033</v>
      </c>
      <c r="I1233" t="s">
        <v>467</v>
      </c>
      <c r="J1233" t="s">
        <v>1034</v>
      </c>
      <c r="K1233" t="s">
        <v>1035</v>
      </c>
      <c r="L1233" t="s">
        <v>1036</v>
      </c>
      <c r="M1233" t="s">
        <v>1037</v>
      </c>
      <c r="N1233" t="s">
        <v>1038</v>
      </c>
      <c r="O1233" t="s">
        <v>934</v>
      </c>
      <c r="P1233" t="s">
        <v>935</v>
      </c>
      <c r="Q1233" s="11">
        <v>0</v>
      </c>
      <c r="R1233" s="11">
        <v>0</v>
      </c>
      <c r="S1233" s="11">
        <v>0</v>
      </c>
      <c r="T1233" s="11">
        <v>0</v>
      </c>
      <c r="U1233" s="11">
        <v>300000000</v>
      </c>
      <c r="V1233" s="11">
        <v>0</v>
      </c>
      <c r="W1233" s="11">
        <v>300000000</v>
      </c>
      <c r="X1233" s="11">
        <v>0</v>
      </c>
      <c r="Y1233" s="11">
        <v>0</v>
      </c>
      <c r="Z1233" s="11">
        <v>0</v>
      </c>
      <c r="AA1233" s="11">
        <v>0</v>
      </c>
      <c r="AB1233" s="11">
        <v>0</v>
      </c>
      <c r="AC1233" s="11">
        <v>200000000</v>
      </c>
      <c r="AD1233" s="11">
        <v>0</v>
      </c>
      <c r="AE1233" s="11">
        <v>0</v>
      </c>
      <c r="AF1233" s="11">
        <v>0</v>
      </c>
      <c r="AG1233" s="11">
        <v>0</v>
      </c>
      <c r="AH1233" s="11">
        <v>0</v>
      </c>
      <c r="AI1233" s="11">
        <v>0</v>
      </c>
      <c r="AJ1233" s="11">
        <v>0</v>
      </c>
      <c r="AK1233" s="11">
        <v>100000000</v>
      </c>
      <c r="AL1233" s="11">
        <v>300000001</v>
      </c>
      <c r="AM1233" s="11">
        <v>0</v>
      </c>
      <c r="AN1233" s="11">
        <v>0</v>
      </c>
      <c r="AO12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12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300000001</v>
      </c>
      <c r="AR12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33" s="11">
        <f>Table_PBS_SQL_DB2_PBSSQL_PBS_NDP_Tina_CG_QtrlyPerformance_Final[[#This Row],[GOU REL]]+Table_PBS_SQL_DB2_PBSSQL_PBS_NDP_Tina_CG_QtrlyPerformance_Final[[#This Row],[EXT REL]]</f>
        <v>300000000</v>
      </c>
      <c r="AT1233" s="11">
        <f>Table_PBS_SQL_DB2_PBSSQL_PBS_NDP_Tina_CG_QtrlyPerformance_Final[[#This Row],[GOU EXP]]+Table_PBS_SQL_DB2_PBSSQL_PBS_NDP_Tina_CG_QtrlyPerformance_Final[[#This Row],[EXT EXP]]</f>
        <v>300000001</v>
      </c>
      <c r="AU1233" s="11" t="str">
        <f>IF(Table_PBS_SQL_DB2_PBSSQL_PBS_NDP_Tina_CG_QtrlyPerformance_Final[[#This Row],[Item_Code]]&gt;"300000", "Capital", "Recurrent")</f>
        <v>Capital</v>
      </c>
    </row>
    <row r="1234" spans="1:47" x14ac:dyDescent="0.25">
      <c r="A1234" t="s">
        <v>33</v>
      </c>
      <c r="B1234" t="s">
        <v>34</v>
      </c>
      <c r="C1234" t="s">
        <v>31</v>
      </c>
      <c r="D1234" t="s">
        <v>1031</v>
      </c>
      <c r="E1234" t="s">
        <v>75</v>
      </c>
      <c r="F1234" t="s">
        <v>1042</v>
      </c>
      <c r="G1234" t="s">
        <v>75</v>
      </c>
      <c r="H1234" t="s">
        <v>1043</v>
      </c>
      <c r="I1234" t="s">
        <v>493</v>
      </c>
      <c r="J1234" t="s">
        <v>1072</v>
      </c>
      <c r="K1234" t="s">
        <v>1050</v>
      </c>
      <c r="L1234" t="s">
        <v>1051</v>
      </c>
      <c r="M1234" t="s">
        <v>1044</v>
      </c>
      <c r="N1234" t="s">
        <v>1045</v>
      </c>
      <c r="O1234" t="s">
        <v>922</v>
      </c>
      <c r="P1234" t="s">
        <v>923</v>
      </c>
      <c r="Q1234" s="11">
        <v>0</v>
      </c>
      <c r="R1234" s="11">
        <v>0</v>
      </c>
      <c r="S1234" s="11">
        <v>0</v>
      </c>
      <c r="T1234" s="11">
        <v>0</v>
      </c>
      <c r="U1234" s="11">
        <v>0</v>
      </c>
      <c r="V1234" s="11">
        <v>0</v>
      </c>
      <c r="W1234" s="11">
        <v>2000000000</v>
      </c>
      <c r="X1234" s="11">
        <v>0</v>
      </c>
      <c r="Y1234" s="11">
        <v>300000000</v>
      </c>
      <c r="Z1234" s="11">
        <v>98288000</v>
      </c>
      <c r="AA1234" s="11">
        <v>0</v>
      </c>
      <c r="AB1234" s="11">
        <v>0</v>
      </c>
      <c r="AC1234" s="11">
        <v>1000000000</v>
      </c>
      <c r="AD1234" s="11">
        <v>1201712000</v>
      </c>
      <c r="AE1234" s="11">
        <v>0</v>
      </c>
      <c r="AF1234" s="11">
        <v>0</v>
      </c>
      <c r="AG1234" s="11">
        <v>500000000</v>
      </c>
      <c r="AH1234" s="11">
        <v>90200000</v>
      </c>
      <c r="AI1234" s="11">
        <v>0</v>
      </c>
      <c r="AJ1234" s="11">
        <v>0</v>
      </c>
      <c r="AK1234" s="11">
        <v>200000000</v>
      </c>
      <c r="AL1234" s="11">
        <v>609800000</v>
      </c>
      <c r="AM1234" s="11">
        <v>0</v>
      </c>
      <c r="AN1234" s="11">
        <v>0</v>
      </c>
      <c r="AO12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12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2000000000</v>
      </c>
      <c r="AR12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34" s="11">
        <f>Table_PBS_SQL_DB2_PBSSQL_PBS_NDP_Tina_CG_QtrlyPerformance_Final[[#This Row],[GOU REL]]+Table_PBS_SQL_DB2_PBSSQL_PBS_NDP_Tina_CG_QtrlyPerformance_Final[[#This Row],[EXT REL]]</f>
        <v>2000000000</v>
      </c>
      <c r="AT1234" s="11">
        <f>Table_PBS_SQL_DB2_PBSSQL_PBS_NDP_Tina_CG_QtrlyPerformance_Final[[#This Row],[GOU EXP]]+Table_PBS_SQL_DB2_PBSSQL_PBS_NDP_Tina_CG_QtrlyPerformance_Final[[#This Row],[EXT EXP]]</f>
        <v>2000000000</v>
      </c>
      <c r="AU1234" s="11" t="str">
        <f>IF(Table_PBS_SQL_DB2_PBSSQL_PBS_NDP_Tina_CG_QtrlyPerformance_Final[[#This Row],[Item_Code]]&gt;"300000", "Capital", "Recurrent")</f>
        <v>Recurrent</v>
      </c>
    </row>
    <row r="1235" spans="1:47" x14ac:dyDescent="0.25">
      <c r="A1235" t="s">
        <v>33</v>
      </c>
      <c r="B1235" t="s">
        <v>34</v>
      </c>
      <c r="C1235" t="s">
        <v>31</v>
      </c>
      <c r="D1235" t="s">
        <v>1031</v>
      </c>
      <c r="E1235" t="s">
        <v>75</v>
      </c>
      <c r="F1235" t="s">
        <v>1042</v>
      </c>
      <c r="G1235" t="s">
        <v>75</v>
      </c>
      <c r="H1235" t="s">
        <v>1043</v>
      </c>
      <c r="I1235" t="s">
        <v>493</v>
      </c>
      <c r="J1235" t="s">
        <v>1072</v>
      </c>
      <c r="K1235" t="s">
        <v>121</v>
      </c>
      <c r="L1235" t="s">
        <v>1066</v>
      </c>
      <c r="M1235" t="s">
        <v>1044</v>
      </c>
      <c r="N1235" t="s">
        <v>1045</v>
      </c>
      <c r="O1235" t="s">
        <v>1025</v>
      </c>
      <c r="P1235" t="s">
        <v>1026</v>
      </c>
      <c r="Q1235" s="11">
        <v>0</v>
      </c>
      <c r="R1235" s="11">
        <v>0</v>
      </c>
      <c r="S1235" s="11">
        <v>0</v>
      </c>
      <c r="T1235" s="11">
        <v>0</v>
      </c>
      <c r="U1235" s="11">
        <v>0</v>
      </c>
      <c r="V1235" s="11">
        <v>0</v>
      </c>
      <c r="W1235" s="11">
        <v>100000000</v>
      </c>
      <c r="X1235" s="11">
        <v>0</v>
      </c>
      <c r="Y1235" s="11">
        <v>0</v>
      </c>
      <c r="Z1235" s="11">
        <v>0</v>
      </c>
      <c r="AA1235" s="11">
        <v>0</v>
      </c>
      <c r="AB1235" s="11">
        <v>0</v>
      </c>
      <c r="AC1235" s="11">
        <v>50000000</v>
      </c>
      <c r="AD1235" s="11">
        <v>13170000</v>
      </c>
      <c r="AE1235" s="11">
        <v>0</v>
      </c>
      <c r="AF1235" s="11">
        <v>0</v>
      </c>
      <c r="AG1235" s="11">
        <v>0</v>
      </c>
      <c r="AH1235" s="11">
        <v>22325000</v>
      </c>
      <c r="AI1235" s="11">
        <v>0</v>
      </c>
      <c r="AJ1235" s="11">
        <v>0</v>
      </c>
      <c r="AK1235" s="11">
        <v>0</v>
      </c>
      <c r="AL1235" s="11">
        <v>14505000</v>
      </c>
      <c r="AM1235" s="11">
        <v>0</v>
      </c>
      <c r="AN1235" s="11">
        <v>0</v>
      </c>
      <c r="AO12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2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2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35" s="11">
        <f>Table_PBS_SQL_DB2_PBSSQL_PBS_NDP_Tina_CG_QtrlyPerformance_Final[[#This Row],[GOU REL]]+Table_PBS_SQL_DB2_PBSSQL_PBS_NDP_Tina_CG_QtrlyPerformance_Final[[#This Row],[EXT REL]]</f>
        <v>50000000</v>
      </c>
      <c r="AT1235" s="11">
        <f>Table_PBS_SQL_DB2_PBSSQL_PBS_NDP_Tina_CG_QtrlyPerformance_Final[[#This Row],[GOU EXP]]+Table_PBS_SQL_DB2_PBSSQL_PBS_NDP_Tina_CG_QtrlyPerformance_Final[[#This Row],[EXT EXP]]</f>
        <v>50000000</v>
      </c>
      <c r="AU1235" s="11" t="str">
        <f>IF(Table_PBS_SQL_DB2_PBSSQL_PBS_NDP_Tina_CG_QtrlyPerformance_Final[[#This Row],[Item_Code]]&gt;"300000", "Capital", "Recurrent")</f>
        <v>Recurrent</v>
      </c>
    </row>
    <row r="1236" spans="1:47" x14ac:dyDescent="0.25">
      <c r="A1236" t="s">
        <v>33</v>
      </c>
      <c r="B1236" t="s">
        <v>34</v>
      </c>
      <c r="C1236" t="s">
        <v>31</v>
      </c>
      <c r="D1236" t="s">
        <v>1031</v>
      </c>
      <c r="E1236" t="s">
        <v>75</v>
      </c>
      <c r="F1236" t="s">
        <v>1042</v>
      </c>
      <c r="G1236" t="s">
        <v>87</v>
      </c>
      <c r="H1236" t="s">
        <v>1033</v>
      </c>
      <c r="I1236" t="s">
        <v>896</v>
      </c>
      <c r="J1236" t="s">
        <v>897</v>
      </c>
      <c r="K1236" t="s">
        <v>769</v>
      </c>
      <c r="L1236" t="s">
        <v>1073</v>
      </c>
      <c r="M1236" t="s">
        <v>1074</v>
      </c>
      <c r="N1236" t="s">
        <v>1075</v>
      </c>
      <c r="O1236" t="s">
        <v>1016</v>
      </c>
      <c r="P1236" t="s">
        <v>1017</v>
      </c>
      <c r="Q1236" s="11">
        <v>0</v>
      </c>
      <c r="R1236" s="11">
        <v>0</v>
      </c>
      <c r="S1236" s="11">
        <v>0</v>
      </c>
      <c r="T1236" s="11">
        <v>0</v>
      </c>
      <c r="U1236" s="11">
        <v>0</v>
      </c>
      <c r="V1236" s="11">
        <v>0</v>
      </c>
      <c r="W1236" s="11">
        <v>0</v>
      </c>
      <c r="X1236" s="11">
        <v>0</v>
      </c>
      <c r="Y1236" s="11">
        <v>0</v>
      </c>
      <c r="Z1236" s="11">
        <v>0</v>
      </c>
      <c r="AA1236" s="11">
        <v>117399135</v>
      </c>
      <c r="AB1236" s="11">
        <v>93919308</v>
      </c>
      <c r="AC1236" s="11">
        <v>0</v>
      </c>
      <c r="AD1236" s="11">
        <v>0</v>
      </c>
      <c r="AE1236" s="11">
        <v>57399135</v>
      </c>
      <c r="AF1236" s="11">
        <v>45919308</v>
      </c>
      <c r="AG1236" s="11">
        <v>0</v>
      </c>
      <c r="AH1236" s="11">
        <v>0</v>
      </c>
      <c r="AI1236" s="11">
        <v>217399135</v>
      </c>
      <c r="AJ1236" s="11">
        <v>173919308</v>
      </c>
      <c r="AK1236" s="11">
        <v>0</v>
      </c>
      <c r="AL1236" s="11">
        <v>0</v>
      </c>
      <c r="AM1236" s="11">
        <v>0</v>
      </c>
      <c r="AN1236" s="11">
        <v>0</v>
      </c>
      <c r="AO12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392197405</v>
      </c>
      <c r="AQ12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313757924</v>
      </c>
      <c r="AS1236" s="11">
        <f>Table_PBS_SQL_DB2_PBSSQL_PBS_NDP_Tina_CG_QtrlyPerformance_Final[[#This Row],[GOU REL]]+Table_PBS_SQL_DB2_PBSSQL_PBS_NDP_Tina_CG_QtrlyPerformance_Final[[#This Row],[EXT REL]]</f>
        <v>392197405</v>
      </c>
      <c r="AT1236" s="11">
        <f>Table_PBS_SQL_DB2_PBSSQL_PBS_NDP_Tina_CG_QtrlyPerformance_Final[[#This Row],[GOU EXP]]+Table_PBS_SQL_DB2_PBSSQL_PBS_NDP_Tina_CG_QtrlyPerformance_Final[[#This Row],[EXT EXP]]</f>
        <v>313757924</v>
      </c>
      <c r="AU1236" s="11" t="str">
        <f>IF(Table_PBS_SQL_DB2_PBSSQL_PBS_NDP_Tina_CG_QtrlyPerformance_Final[[#This Row],[Item_Code]]&gt;"300000", "Capital", "Recurrent")</f>
        <v>Recurrent</v>
      </c>
    </row>
    <row r="1237" spans="1:47" x14ac:dyDescent="0.25">
      <c r="A1237" t="s">
        <v>33</v>
      </c>
      <c r="B1237" t="s">
        <v>34</v>
      </c>
      <c r="C1237" t="s">
        <v>31</v>
      </c>
      <c r="D1237" t="s">
        <v>1031</v>
      </c>
      <c r="E1237" t="s">
        <v>75</v>
      </c>
      <c r="F1237" t="s">
        <v>1042</v>
      </c>
      <c r="G1237" t="s">
        <v>87</v>
      </c>
      <c r="H1237" t="s">
        <v>1033</v>
      </c>
      <c r="I1237" t="s">
        <v>896</v>
      </c>
      <c r="J1237" t="s">
        <v>897</v>
      </c>
      <c r="K1237" t="s">
        <v>769</v>
      </c>
      <c r="L1237" t="s">
        <v>1073</v>
      </c>
      <c r="M1237" t="s">
        <v>1074</v>
      </c>
      <c r="N1237" t="s">
        <v>1075</v>
      </c>
      <c r="O1237" t="s">
        <v>904</v>
      </c>
      <c r="P1237" t="s">
        <v>905</v>
      </c>
      <c r="Q1237" s="11">
        <v>0</v>
      </c>
      <c r="R1237" s="11">
        <v>0</v>
      </c>
      <c r="S1237" s="11">
        <v>0</v>
      </c>
      <c r="T1237" s="11">
        <v>0</v>
      </c>
      <c r="U1237" s="11">
        <v>0</v>
      </c>
      <c r="V1237" s="11">
        <v>0</v>
      </c>
      <c r="W1237" s="11">
        <v>0</v>
      </c>
      <c r="X1237" s="11">
        <v>0</v>
      </c>
      <c r="Y1237" s="11">
        <v>0</v>
      </c>
      <c r="Z1237" s="11">
        <v>0</v>
      </c>
      <c r="AA1237" s="11">
        <v>8045853</v>
      </c>
      <c r="AB1237" s="11">
        <v>6436682.4000000004</v>
      </c>
      <c r="AC1237" s="11">
        <v>0</v>
      </c>
      <c r="AD1237" s="11">
        <v>0</v>
      </c>
      <c r="AE1237" s="11">
        <v>8045853</v>
      </c>
      <c r="AF1237" s="11">
        <v>6436682.4000000004</v>
      </c>
      <c r="AG1237" s="11">
        <v>0</v>
      </c>
      <c r="AH1237" s="11">
        <v>0</v>
      </c>
      <c r="AI1237" s="11">
        <v>8045853</v>
      </c>
      <c r="AJ1237" s="11">
        <v>6436682.4000000004</v>
      </c>
      <c r="AK1237" s="11">
        <v>0</v>
      </c>
      <c r="AL1237" s="11">
        <v>0</v>
      </c>
      <c r="AM1237" s="11">
        <v>0</v>
      </c>
      <c r="AN1237" s="11">
        <v>0</v>
      </c>
      <c r="AO12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24137559</v>
      </c>
      <c r="AQ12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19310047.200000003</v>
      </c>
      <c r="AS1237" s="11">
        <f>Table_PBS_SQL_DB2_PBSSQL_PBS_NDP_Tina_CG_QtrlyPerformance_Final[[#This Row],[GOU REL]]+Table_PBS_SQL_DB2_PBSSQL_PBS_NDP_Tina_CG_QtrlyPerformance_Final[[#This Row],[EXT REL]]</f>
        <v>24137559</v>
      </c>
      <c r="AT1237" s="11">
        <f>Table_PBS_SQL_DB2_PBSSQL_PBS_NDP_Tina_CG_QtrlyPerformance_Final[[#This Row],[GOU EXP]]+Table_PBS_SQL_DB2_PBSSQL_PBS_NDP_Tina_CG_QtrlyPerformance_Final[[#This Row],[EXT EXP]]</f>
        <v>19310047.200000003</v>
      </c>
      <c r="AU1237" s="11" t="str">
        <f>IF(Table_PBS_SQL_DB2_PBSSQL_PBS_NDP_Tina_CG_QtrlyPerformance_Final[[#This Row],[Item_Code]]&gt;"300000", "Capital", "Recurrent")</f>
        <v>Recurrent</v>
      </c>
    </row>
    <row r="1238" spans="1:47" x14ac:dyDescent="0.25">
      <c r="A1238" t="s">
        <v>33</v>
      </c>
      <c r="B1238" t="s">
        <v>34</v>
      </c>
      <c r="C1238" t="s">
        <v>31</v>
      </c>
      <c r="D1238" t="s">
        <v>1031</v>
      </c>
      <c r="E1238" t="s">
        <v>75</v>
      </c>
      <c r="F1238" t="s">
        <v>1042</v>
      </c>
      <c r="G1238" t="s">
        <v>87</v>
      </c>
      <c r="H1238" t="s">
        <v>1033</v>
      </c>
      <c r="I1238" t="s">
        <v>896</v>
      </c>
      <c r="J1238" t="s">
        <v>897</v>
      </c>
      <c r="K1238" t="s">
        <v>769</v>
      </c>
      <c r="L1238" t="s">
        <v>1073</v>
      </c>
      <c r="M1238" t="s">
        <v>1074</v>
      </c>
      <c r="N1238" t="s">
        <v>1075</v>
      </c>
      <c r="O1238" t="s">
        <v>906</v>
      </c>
      <c r="P1238" t="s">
        <v>907</v>
      </c>
      <c r="Q1238" s="11">
        <v>0</v>
      </c>
      <c r="R1238" s="11">
        <v>0</v>
      </c>
      <c r="S1238" s="11">
        <v>0</v>
      </c>
      <c r="T1238" s="11">
        <v>0</v>
      </c>
      <c r="U1238" s="11">
        <v>0</v>
      </c>
      <c r="V1238" s="11">
        <v>0</v>
      </c>
      <c r="W1238" s="11">
        <v>0</v>
      </c>
      <c r="X1238" s="11">
        <v>0</v>
      </c>
      <c r="Y1238" s="11">
        <v>0</v>
      </c>
      <c r="Z1238" s="11">
        <v>0</v>
      </c>
      <c r="AA1238" s="11">
        <v>70521700.5</v>
      </c>
      <c r="AB1238" s="11">
        <v>56417360.400000006</v>
      </c>
      <c r="AC1238" s="11">
        <v>0</v>
      </c>
      <c r="AD1238" s="11">
        <v>0</v>
      </c>
      <c r="AE1238" s="11">
        <v>70521700.5</v>
      </c>
      <c r="AF1238" s="11">
        <v>56417360.400000006</v>
      </c>
      <c r="AG1238" s="11">
        <v>0</v>
      </c>
      <c r="AH1238" s="11">
        <v>0</v>
      </c>
      <c r="AI1238" s="11">
        <v>70521700.5</v>
      </c>
      <c r="AJ1238" s="11">
        <v>56417360.400000006</v>
      </c>
      <c r="AK1238" s="11">
        <v>0</v>
      </c>
      <c r="AL1238" s="11">
        <v>0</v>
      </c>
      <c r="AM1238" s="11">
        <v>0</v>
      </c>
      <c r="AN1238" s="11">
        <v>0</v>
      </c>
      <c r="AO12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211565101.5</v>
      </c>
      <c r="AQ12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169252081.20000002</v>
      </c>
      <c r="AS1238" s="11">
        <f>Table_PBS_SQL_DB2_PBSSQL_PBS_NDP_Tina_CG_QtrlyPerformance_Final[[#This Row],[GOU REL]]+Table_PBS_SQL_DB2_PBSSQL_PBS_NDP_Tina_CG_QtrlyPerformance_Final[[#This Row],[EXT REL]]</f>
        <v>211565101.5</v>
      </c>
      <c r="AT1238" s="11">
        <f>Table_PBS_SQL_DB2_PBSSQL_PBS_NDP_Tina_CG_QtrlyPerformance_Final[[#This Row],[GOU EXP]]+Table_PBS_SQL_DB2_PBSSQL_PBS_NDP_Tina_CG_QtrlyPerformance_Final[[#This Row],[EXT EXP]]</f>
        <v>169252081.20000002</v>
      </c>
      <c r="AU1238" s="11" t="str">
        <f>IF(Table_PBS_SQL_DB2_PBSSQL_PBS_NDP_Tina_CG_QtrlyPerformance_Final[[#This Row],[Item_Code]]&gt;"300000", "Capital", "Recurrent")</f>
        <v>Recurrent</v>
      </c>
    </row>
    <row r="1239" spans="1:47" x14ac:dyDescent="0.25">
      <c r="A1239" t="s">
        <v>33</v>
      </c>
      <c r="B1239" t="s">
        <v>34</v>
      </c>
      <c r="C1239" t="s">
        <v>31</v>
      </c>
      <c r="D1239" t="s">
        <v>1031</v>
      </c>
      <c r="E1239" t="s">
        <v>75</v>
      </c>
      <c r="F1239" t="s">
        <v>1042</v>
      </c>
      <c r="G1239" t="s">
        <v>87</v>
      </c>
      <c r="H1239" t="s">
        <v>1033</v>
      </c>
      <c r="I1239" t="s">
        <v>896</v>
      </c>
      <c r="J1239" t="s">
        <v>897</v>
      </c>
      <c r="K1239" t="s">
        <v>769</v>
      </c>
      <c r="L1239" t="s">
        <v>1073</v>
      </c>
      <c r="M1239" t="s">
        <v>1074</v>
      </c>
      <c r="N1239" t="s">
        <v>1075</v>
      </c>
      <c r="O1239" t="s">
        <v>1005</v>
      </c>
      <c r="P1239" t="s">
        <v>1006</v>
      </c>
      <c r="Q1239" s="11">
        <v>0</v>
      </c>
      <c r="R1239" s="11">
        <v>0</v>
      </c>
      <c r="S1239" s="11">
        <v>0</v>
      </c>
      <c r="T1239" s="11">
        <v>0</v>
      </c>
      <c r="U1239" s="11">
        <v>0</v>
      </c>
      <c r="V1239" s="11">
        <v>0</v>
      </c>
      <c r="W1239" s="11">
        <v>0</v>
      </c>
      <c r="X1239" s="11">
        <v>0</v>
      </c>
      <c r="Y1239" s="11">
        <v>0</v>
      </c>
      <c r="Z1239" s="11">
        <v>0</v>
      </c>
      <c r="AA1239" s="11">
        <v>664187514.25</v>
      </c>
      <c r="AB1239" s="11">
        <v>531350011.40000004</v>
      </c>
      <c r="AC1239" s="11">
        <v>0</v>
      </c>
      <c r="AD1239" s="11">
        <v>0</v>
      </c>
      <c r="AE1239" s="11">
        <v>64187514.25</v>
      </c>
      <c r="AF1239" s="11">
        <v>51350011.400000006</v>
      </c>
      <c r="AG1239" s="11">
        <v>0</v>
      </c>
      <c r="AH1239" s="11">
        <v>0</v>
      </c>
      <c r="AI1239" s="11">
        <v>664187514.25</v>
      </c>
      <c r="AJ1239" s="11">
        <v>531350011.40000004</v>
      </c>
      <c r="AK1239" s="11">
        <v>0</v>
      </c>
      <c r="AL1239" s="11">
        <v>0</v>
      </c>
      <c r="AM1239" s="11">
        <v>0</v>
      </c>
      <c r="AN1239" s="11">
        <v>0</v>
      </c>
      <c r="AO12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1392562542.75</v>
      </c>
      <c r="AQ12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1114050034.2</v>
      </c>
      <c r="AS1239" s="11">
        <f>Table_PBS_SQL_DB2_PBSSQL_PBS_NDP_Tina_CG_QtrlyPerformance_Final[[#This Row],[GOU REL]]+Table_PBS_SQL_DB2_PBSSQL_PBS_NDP_Tina_CG_QtrlyPerformance_Final[[#This Row],[EXT REL]]</f>
        <v>1392562542.75</v>
      </c>
      <c r="AT1239" s="11">
        <f>Table_PBS_SQL_DB2_PBSSQL_PBS_NDP_Tina_CG_QtrlyPerformance_Final[[#This Row],[GOU EXP]]+Table_PBS_SQL_DB2_PBSSQL_PBS_NDP_Tina_CG_QtrlyPerformance_Final[[#This Row],[EXT EXP]]</f>
        <v>1114050034.2</v>
      </c>
      <c r="AU1239" s="11" t="str">
        <f>IF(Table_PBS_SQL_DB2_PBSSQL_PBS_NDP_Tina_CG_QtrlyPerformance_Final[[#This Row],[Item_Code]]&gt;"300000", "Capital", "Recurrent")</f>
        <v>Recurrent</v>
      </c>
    </row>
    <row r="1240" spans="1:47" x14ac:dyDescent="0.25">
      <c r="A1240" t="s">
        <v>33</v>
      </c>
      <c r="B1240" t="s">
        <v>34</v>
      </c>
      <c r="C1240" t="s">
        <v>31</v>
      </c>
      <c r="D1240" t="s">
        <v>1031</v>
      </c>
      <c r="E1240" t="s">
        <v>75</v>
      </c>
      <c r="F1240" t="s">
        <v>1042</v>
      </c>
      <c r="G1240" t="s">
        <v>87</v>
      </c>
      <c r="H1240" t="s">
        <v>1033</v>
      </c>
      <c r="I1240" t="s">
        <v>493</v>
      </c>
      <c r="J1240" t="s">
        <v>1078</v>
      </c>
      <c r="K1240" t="s">
        <v>1079</v>
      </c>
      <c r="L1240" t="s">
        <v>1080</v>
      </c>
      <c r="M1240" t="s">
        <v>1081</v>
      </c>
      <c r="N1240" t="s">
        <v>1082</v>
      </c>
      <c r="O1240" t="s">
        <v>1062</v>
      </c>
      <c r="P1240" t="s">
        <v>1063</v>
      </c>
      <c r="Q1240" s="11">
        <v>0</v>
      </c>
      <c r="R1240" s="11">
        <v>0</v>
      </c>
      <c r="S1240" s="11">
        <v>0</v>
      </c>
      <c r="T1240" s="11">
        <v>0</v>
      </c>
      <c r="U1240" s="11">
        <v>52200000</v>
      </c>
      <c r="V1240" s="11">
        <v>0</v>
      </c>
      <c r="W1240" s="11">
        <v>52200000</v>
      </c>
      <c r="X1240" s="11">
        <v>0</v>
      </c>
      <c r="Y1240" s="11">
        <v>13050000</v>
      </c>
      <c r="Z1240" s="11">
        <v>12399141</v>
      </c>
      <c r="AA1240" s="11">
        <v>0</v>
      </c>
      <c r="AB1240" s="11">
        <v>0</v>
      </c>
      <c r="AC1240" s="11">
        <v>13409872</v>
      </c>
      <c r="AD1240" s="11">
        <v>13573152</v>
      </c>
      <c r="AE1240" s="11">
        <v>0</v>
      </c>
      <c r="AF1240" s="11">
        <v>0</v>
      </c>
      <c r="AG1240" s="11">
        <v>12690128</v>
      </c>
      <c r="AH1240" s="11">
        <v>0</v>
      </c>
      <c r="AI1240" s="11">
        <v>0</v>
      </c>
      <c r="AJ1240" s="11">
        <v>0</v>
      </c>
      <c r="AK1240" s="11">
        <v>13050000</v>
      </c>
      <c r="AL1240" s="11">
        <v>13177707</v>
      </c>
      <c r="AM1240" s="11">
        <v>0</v>
      </c>
      <c r="AN1240" s="11">
        <v>0</v>
      </c>
      <c r="AO12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52200000</v>
      </c>
      <c r="AP12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39150000</v>
      </c>
      <c r="AR12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40" s="11">
        <f>Table_PBS_SQL_DB2_PBSSQL_PBS_NDP_Tina_CG_QtrlyPerformance_Final[[#This Row],[GOU REL]]+Table_PBS_SQL_DB2_PBSSQL_PBS_NDP_Tina_CG_QtrlyPerformance_Final[[#This Row],[EXT REL]]</f>
        <v>52200000</v>
      </c>
      <c r="AT1240" s="11">
        <f>Table_PBS_SQL_DB2_PBSSQL_PBS_NDP_Tina_CG_QtrlyPerformance_Final[[#This Row],[GOU EXP]]+Table_PBS_SQL_DB2_PBSSQL_PBS_NDP_Tina_CG_QtrlyPerformance_Final[[#This Row],[EXT EXP]]</f>
        <v>39150000</v>
      </c>
      <c r="AU1240" s="11" t="str">
        <f>IF(Table_PBS_SQL_DB2_PBSSQL_PBS_NDP_Tina_CG_QtrlyPerformance_Final[[#This Row],[Item_Code]]&gt;"300000", "Capital", "Recurrent")</f>
        <v>Recurrent</v>
      </c>
    </row>
    <row r="1241" spans="1:47" x14ac:dyDescent="0.25">
      <c r="A1241" t="s">
        <v>33</v>
      </c>
      <c r="B1241" t="s">
        <v>34</v>
      </c>
      <c r="C1241" t="s">
        <v>31</v>
      </c>
      <c r="D1241" t="s">
        <v>1031</v>
      </c>
      <c r="E1241" t="s">
        <v>75</v>
      </c>
      <c r="F1241" t="s">
        <v>1042</v>
      </c>
      <c r="G1241" t="s">
        <v>87</v>
      </c>
      <c r="H1241" t="s">
        <v>1033</v>
      </c>
      <c r="I1241" t="s">
        <v>467</v>
      </c>
      <c r="J1241" t="s">
        <v>1034</v>
      </c>
      <c r="K1241" t="s">
        <v>769</v>
      </c>
      <c r="L1241" t="s">
        <v>1073</v>
      </c>
      <c r="M1241" t="s">
        <v>1074</v>
      </c>
      <c r="N1241" t="s">
        <v>1075</v>
      </c>
      <c r="O1241" t="s">
        <v>1002</v>
      </c>
      <c r="P1241" t="s">
        <v>1003</v>
      </c>
      <c r="Q1241" s="11">
        <v>0</v>
      </c>
      <c r="R1241" s="11">
        <v>0</v>
      </c>
      <c r="S1241" s="11">
        <v>0</v>
      </c>
      <c r="T1241" s="11">
        <v>0</v>
      </c>
      <c r="U1241" s="11">
        <v>0</v>
      </c>
      <c r="V1241" s="11">
        <v>0</v>
      </c>
      <c r="W1241" s="11">
        <v>0</v>
      </c>
      <c r="X1241" s="11">
        <v>17656604</v>
      </c>
      <c r="Y1241" s="11">
        <v>0</v>
      </c>
      <c r="Z1241" s="11">
        <v>0</v>
      </c>
      <c r="AA1241" s="11">
        <v>0</v>
      </c>
      <c r="AB1241" s="11">
        <v>0</v>
      </c>
      <c r="AC1241" s="11">
        <v>0</v>
      </c>
      <c r="AD1241" s="11">
        <v>0</v>
      </c>
      <c r="AE1241" s="11">
        <v>0</v>
      </c>
      <c r="AF1241" s="11">
        <v>0</v>
      </c>
      <c r="AG1241" s="11">
        <v>0</v>
      </c>
      <c r="AH1241" s="11">
        <v>0</v>
      </c>
      <c r="AI1241" s="11">
        <v>0</v>
      </c>
      <c r="AJ1241" s="11">
        <v>0</v>
      </c>
      <c r="AK1241" s="11">
        <v>0</v>
      </c>
      <c r="AL1241" s="11">
        <v>0</v>
      </c>
      <c r="AM1241" s="11">
        <v>0</v>
      </c>
      <c r="AN1241" s="11">
        <v>0</v>
      </c>
      <c r="AO12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41" s="11">
        <f>Table_PBS_SQL_DB2_PBSSQL_PBS_NDP_Tina_CG_QtrlyPerformance_Final[[#This Row],[GOU REL]]+Table_PBS_SQL_DB2_PBSSQL_PBS_NDP_Tina_CG_QtrlyPerformance_Final[[#This Row],[EXT REL]]</f>
        <v>0</v>
      </c>
      <c r="AT1241" s="11">
        <f>Table_PBS_SQL_DB2_PBSSQL_PBS_NDP_Tina_CG_QtrlyPerformance_Final[[#This Row],[GOU EXP]]+Table_PBS_SQL_DB2_PBSSQL_PBS_NDP_Tina_CG_QtrlyPerformance_Final[[#This Row],[EXT EXP]]</f>
        <v>0</v>
      </c>
      <c r="AU1241" s="11" t="str">
        <f>IF(Table_PBS_SQL_DB2_PBSSQL_PBS_NDP_Tina_CG_QtrlyPerformance_Final[[#This Row],[Item_Code]]&gt;"300000", "Capital", "Recurrent")</f>
        <v>Recurrent</v>
      </c>
    </row>
    <row r="1242" spans="1:47" x14ac:dyDescent="0.25">
      <c r="A1242" t="s">
        <v>33</v>
      </c>
      <c r="B1242" t="s">
        <v>34</v>
      </c>
      <c r="C1242" t="s">
        <v>31</v>
      </c>
      <c r="D1242" t="s">
        <v>1031</v>
      </c>
      <c r="E1242" t="s">
        <v>75</v>
      </c>
      <c r="F1242" t="s">
        <v>1042</v>
      </c>
      <c r="G1242" t="s">
        <v>87</v>
      </c>
      <c r="H1242" t="s">
        <v>1033</v>
      </c>
      <c r="I1242" t="s">
        <v>467</v>
      </c>
      <c r="J1242" t="s">
        <v>1034</v>
      </c>
      <c r="K1242" t="s">
        <v>769</v>
      </c>
      <c r="L1242" t="s">
        <v>1073</v>
      </c>
      <c r="M1242" t="s">
        <v>1074</v>
      </c>
      <c r="N1242" t="s">
        <v>1075</v>
      </c>
      <c r="O1242" t="s">
        <v>1005</v>
      </c>
      <c r="P1242" t="s">
        <v>1006</v>
      </c>
      <c r="Q1242" s="11">
        <v>0</v>
      </c>
      <c r="R1242" s="11">
        <v>0</v>
      </c>
      <c r="S1242" s="11">
        <v>0</v>
      </c>
      <c r="T1242" s="11">
        <v>0</v>
      </c>
      <c r="U1242" s="11">
        <v>0</v>
      </c>
      <c r="V1242" s="11">
        <v>0</v>
      </c>
      <c r="W1242" s="11">
        <v>200000000</v>
      </c>
      <c r="X1242" s="11">
        <v>2656750057</v>
      </c>
      <c r="Y1242" s="11">
        <v>0</v>
      </c>
      <c r="Z1242" s="11">
        <v>0</v>
      </c>
      <c r="AA1242" s="11">
        <v>0</v>
      </c>
      <c r="AB1242" s="11">
        <v>0</v>
      </c>
      <c r="AC1242" s="11">
        <v>150000000</v>
      </c>
      <c r="AD1242" s="11">
        <v>157542749</v>
      </c>
      <c r="AE1242" s="11">
        <v>0</v>
      </c>
      <c r="AF1242" s="11">
        <v>0</v>
      </c>
      <c r="AG1242" s="11">
        <v>50000000</v>
      </c>
      <c r="AH1242" s="11">
        <v>42457000</v>
      </c>
      <c r="AI1242" s="11">
        <v>0</v>
      </c>
      <c r="AJ1242" s="11">
        <v>0</v>
      </c>
      <c r="AK1242" s="11">
        <v>0</v>
      </c>
      <c r="AL1242" s="11">
        <v>0</v>
      </c>
      <c r="AM1242" s="11">
        <v>0</v>
      </c>
      <c r="AN1242" s="11">
        <v>0</v>
      </c>
      <c r="AO12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2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199999749</v>
      </c>
      <c r="AR12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42" s="11">
        <f>Table_PBS_SQL_DB2_PBSSQL_PBS_NDP_Tina_CG_QtrlyPerformance_Final[[#This Row],[GOU REL]]+Table_PBS_SQL_DB2_PBSSQL_PBS_NDP_Tina_CG_QtrlyPerformance_Final[[#This Row],[EXT REL]]</f>
        <v>200000000</v>
      </c>
      <c r="AT1242" s="11">
        <f>Table_PBS_SQL_DB2_PBSSQL_PBS_NDP_Tina_CG_QtrlyPerformance_Final[[#This Row],[GOU EXP]]+Table_PBS_SQL_DB2_PBSSQL_PBS_NDP_Tina_CG_QtrlyPerformance_Final[[#This Row],[EXT EXP]]</f>
        <v>199999749</v>
      </c>
      <c r="AU1242" s="11" t="str">
        <f>IF(Table_PBS_SQL_DB2_PBSSQL_PBS_NDP_Tina_CG_QtrlyPerformance_Final[[#This Row],[Item_Code]]&gt;"300000", "Capital", "Recurrent")</f>
        <v>Recurrent</v>
      </c>
    </row>
    <row r="1243" spans="1:47" x14ac:dyDescent="0.25">
      <c r="A1243" t="s">
        <v>33</v>
      </c>
      <c r="B1243" t="s">
        <v>34</v>
      </c>
      <c r="C1243" t="s">
        <v>31</v>
      </c>
      <c r="D1243" t="s">
        <v>1031</v>
      </c>
      <c r="E1243" t="s">
        <v>75</v>
      </c>
      <c r="F1243" t="s">
        <v>1042</v>
      </c>
      <c r="G1243" t="s">
        <v>97</v>
      </c>
      <c r="H1243" t="s">
        <v>1089</v>
      </c>
      <c r="I1243" t="s">
        <v>896</v>
      </c>
      <c r="J1243" t="s">
        <v>897</v>
      </c>
      <c r="K1243" t="s">
        <v>35</v>
      </c>
      <c r="L1243" t="s">
        <v>1090</v>
      </c>
      <c r="M1243" t="s">
        <v>1091</v>
      </c>
      <c r="N1243" t="s">
        <v>1092</v>
      </c>
      <c r="O1243" t="s">
        <v>1064</v>
      </c>
      <c r="P1243" t="s">
        <v>1065</v>
      </c>
      <c r="Q1243" s="11">
        <v>0</v>
      </c>
      <c r="R1243" s="11">
        <v>0</v>
      </c>
      <c r="S1243" s="11">
        <v>0</v>
      </c>
      <c r="T1243" s="11">
        <v>0</v>
      </c>
      <c r="U1243" s="11">
        <v>0</v>
      </c>
      <c r="V1243" s="11">
        <v>0</v>
      </c>
      <c r="W1243" s="11">
        <v>0</v>
      </c>
      <c r="X1243" s="11">
        <v>0</v>
      </c>
      <c r="Y1243" s="11">
        <v>0</v>
      </c>
      <c r="Z1243" s="11">
        <v>0</v>
      </c>
      <c r="AA1243" s="11">
        <v>260000000</v>
      </c>
      <c r="AB1243" s="11">
        <v>208000000</v>
      </c>
      <c r="AC1243" s="11">
        <v>0</v>
      </c>
      <c r="AD1243" s="11">
        <v>0</v>
      </c>
      <c r="AE1243" s="11">
        <v>26000000</v>
      </c>
      <c r="AF1243" s="11">
        <v>20800000</v>
      </c>
      <c r="AG1243" s="11">
        <v>0</v>
      </c>
      <c r="AH1243" s="11">
        <v>0</v>
      </c>
      <c r="AI1243" s="11">
        <v>460000000</v>
      </c>
      <c r="AJ1243" s="11">
        <v>368000000</v>
      </c>
      <c r="AK1243" s="11">
        <v>0</v>
      </c>
      <c r="AL1243" s="11">
        <v>0</v>
      </c>
      <c r="AM1243" s="11">
        <v>0</v>
      </c>
      <c r="AN1243" s="11">
        <v>0</v>
      </c>
      <c r="AO12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746000000</v>
      </c>
      <c r="AQ12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596800000</v>
      </c>
      <c r="AS1243" s="11">
        <f>Table_PBS_SQL_DB2_PBSSQL_PBS_NDP_Tina_CG_QtrlyPerformance_Final[[#This Row],[GOU REL]]+Table_PBS_SQL_DB2_PBSSQL_PBS_NDP_Tina_CG_QtrlyPerformance_Final[[#This Row],[EXT REL]]</f>
        <v>746000000</v>
      </c>
      <c r="AT1243" s="11">
        <f>Table_PBS_SQL_DB2_PBSSQL_PBS_NDP_Tina_CG_QtrlyPerformance_Final[[#This Row],[GOU EXP]]+Table_PBS_SQL_DB2_PBSSQL_PBS_NDP_Tina_CG_QtrlyPerformance_Final[[#This Row],[EXT EXP]]</f>
        <v>596800000</v>
      </c>
      <c r="AU1243" s="11" t="str">
        <f>IF(Table_PBS_SQL_DB2_PBSSQL_PBS_NDP_Tina_CG_QtrlyPerformance_Final[[#This Row],[Item_Code]]&gt;"300000", "Capital", "Recurrent")</f>
        <v>Recurrent</v>
      </c>
    </row>
    <row r="1244" spans="1:47" x14ac:dyDescent="0.25">
      <c r="A1244" t="s">
        <v>371</v>
      </c>
      <c r="B1244" t="s">
        <v>372</v>
      </c>
      <c r="C1244" t="s">
        <v>293</v>
      </c>
      <c r="D1244" t="s">
        <v>1206</v>
      </c>
      <c r="E1244" t="s">
        <v>31</v>
      </c>
      <c r="F1244" t="s">
        <v>1207</v>
      </c>
      <c r="G1244" t="s">
        <v>75</v>
      </c>
      <c r="H1244" t="s">
        <v>1529</v>
      </c>
      <c r="I1244" t="s">
        <v>477</v>
      </c>
      <c r="J1244" t="s">
        <v>1752</v>
      </c>
      <c r="K1244" t="s">
        <v>373</v>
      </c>
      <c r="L1244" t="s">
        <v>1753</v>
      </c>
      <c r="M1244" t="s">
        <v>866</v>
      </c>
      <c r="N1244" t="s">
        <v>867</v>
      </c>
      <c r="O1244" t="s">
        <v>1418</v>
      </c>
      <c r="P1244" t="s">
        <v>1419</v>
      </c>
      <c r="Q1244" s="11">
        <v>0</v>
      </c>
      <c r="R1244" s="11">
        <v>0</v>
      </c>
      <c r="S1244" s="11">
        <v>0</v>
      </c>
      <c r="T1244" s="11">
        <v>0</v>
      </c>
      <c r="U1244" s="11">
        <v>123507938</v>
      </c>
      <c r="V1244" s="11">
        <v>0</v>
      </c>
      <c r="W1244" s="11">
        <v>123507938</v>
      </c>
      <c r="X1244" s="11">
        <v>0</v>
      </c>
      <c r="Y1244" s="11">
        <v>0</v>
      </c>
      <c r="Z1244" s="11">
        <v>0</v>
      </c>
      <c r="AA1244" s="11">
        <v>0</v>
      </c>
      <c r="AB1244" s="11">
        <v>0</v>
      </c>
      <c r="AC1244" s="11">
        <v>0</v>
      </c>
      <c r="AD1244" s="11">
        <v>0</v>
      </c>
      <c r="AE1244" s="11">
        <v>0</v>
      </c>
      <c r="AF1244" s="11">
        <v>0</v>
      </c>
      <c r="AG1244" s="11">
        <v>0</v>
      </c>
      <c r="AH1244" s="11">
        <v>0</v>
      </c>
      <c r="AI1244" s="11">
        <v>0</v>
      </c>
      <c r="AJ1244" s="11">
        <v>0</v>
      </c>
      <c r="AK1244" s="11">
        <v>0</v>
      </c>
      <c r="AL1244" s="11">
        <v>0</v>
      </c>
      <c r="AM1244" s="11">
        <v>0</v>
      </c>
      <c r="AN1244" s="11">
        <v>0</v>
      </c>
      <c r="AO12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44" s="11">
        <f>Table_PBS_SQL_DB2_PBSSQL_PBS_NDP_Tina_CG_QtrlyPerformance_Final[[#This Row],[GOU REL]]+Table_PBS_SQL_DB2_PBSSQL_PBS_NDP_Tina_CG_QtrlyPerformance_Final[[#This Row],[EXT REL]]</f>
        <v>0</v>
      </c>
      <c r="AT1244" s="11">
        <f>Table_PBS_SQL_DB2_PBSSQL_PBS_NDP_Tina_CG_QtrlyPerformance_Final[[#This Row],[GOU EXP]]+Table_PBS_SQL_DB2_PBSSQL_PBS_NDP_Tina_CG_QtrlyPerformance_Final[[#This Row],[EXT EXP]]</f>
        <v>0</v>
      </c>
      <c r="AU1244" s="11" t="str">
        <f>IF(Table_PBS_SQL_DB2_PBSSQL_PBS_NDP_Tina_CG_QtrlyPerformance_Final[[#This Row],[Item_Code]]&gt;"300000", "Capital", "Recurrent")</f>
        <v>Capital</v>
      </c>
    </row>
    <row r="1245" spans="1:47" x14ac:dyDescent="0.25">
      <c r="A1245" t="s">
        <v>375</v>
      </c>
      <c r="B1245" t="s">
        <v>376</v>
      </c>
      <c r="C1245" t="s">
        <v>293</v>
      </c>
      <c r="D1245" t="s">
        <v>1206</v>
      </c>
      <c r="E1245" t="s">
        <v>31</v>
      </c>
      <c r="F1245" t="s">
        <v>1207</v>
      </c>
      <c r="G1245" t="s">
        <v>75</v>
      </c>
      <c r="H1245" t="s">
        <v>1529</v>
      </c>
      <c r="I1245" t="s">
        <v>467</v>
      </c>
      <c r="J1245" t="s">
        <v>1736</v>
      </c>
      <c r="K1245" t="s">
        <v>377</v>
      </c>
      <c r="L1245" t="s">
        <v>1756</v>
      </c>
      <c r="M1245" t="s">
        <v>866</v>
      </c>
      <c r="N1245" t="s">
        <v>867</v>
      </c>
      <c r="O1245" t="s">
        <v>934</v>
      </c>
      <c r="P1245" t="s">
        <v>935</v>
      </c>
      <c r="Q1245" s="11">
        <v>0</v>
      </c>
      <c r="R1245" s="11">
        <v>0</v>
      </c>
      <c r="S1245" s="11">
        <v>0</v>
      </c>
      <c r="T1245" s="11">
        <v>0</v>
      </c>
      <c r="U1245" s="11">
        <v>0</v>
      </c>
      <c r="V1245" s="11">
        <v>0</v>
      </c>
      <c r="W1245" s="11">
        <v>250000000</v>
      </c>
      <c r="X1245" s="11">
        <v>0</v>
      </c>
      <c r="Y1245" s="11">
        <v>0</v>
      </c>
      <c r="Z1245" s="11">
        <v>0</v>
      </c>
      <c r="AA1245" s="11">
        <v>0</v>
      </c>
      <c r="AB1245" s="11">
        <v>0</v>
      </c>
      <c r="AC1245" s="11">
        <v>250000000</v>
      </c>
      <c r="AD1245" s="11">
        <v>0</v>
      </c>
      <c r="AE1245" s="11">
        <v>0</v>
      </c>
      <c r="AF1245" s="11">
        <v>0</v>
      </c>
      <c r="AG1245" s="11">
        <v>0</v>
      </c>
      <c r="AH1245" s="11">
        <v>0</v>
      </c>
      <c r="AI1245" s="11">
        <v>0</v>
      </c>
      <c r="AJ1245" s="11">
        <v>0</v>
      </c>
      <c r="AK1245" s="11">
        <v>0</v>
      </c>
      <c r="AL1245" s="11">
        <v>248693176</v>
      </c>
      <c r="AM1245" s="11">
        <v>0</v>
      </c>
      <c r="AN1245" s="11">
        <v>0</v>
      </c>
      <c r="AO12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12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248693176</v>
      </c>
      <c r="AR12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45" s="11">
        <f>Table_PBS_SQL_DB2_PBSSQL_PBS_NDP_Tina_CG_QtrlyPerformance_Final[[#This Row],[GOU REL]]+Table_PBS_SQL_DB2_PBSSQL_PBS_NDP_Tina_CG_QtrlyPerformance_Final[[#This Row],[EXT REL]]</f>
        <v>250000000</v>
      </c>
      <c r="AT1245" s="11">
        <f>Table_PBS_SQL_DB2_PBSSQL_PBS_NDP_Tina_CG_QtrlyPerformance_Final[[#This Row],[GOU EXP]]+Table_PBS_SQL_DB2_PBSSQL_PBS_NDP_Tina_CG_QtrlyPerformance_Final[[#This Row],[EXT EXP]]</f>
        <v>248693176</v>
      </c>
      <c r="AU1245" s="11" t="str">
        <f>IF(Table_PBS_SQL_DB2_PBSSQL_PBS_NDP_Tina_CG_QtrlyPerformance_Final[[#This Row],[Item_Code]]&gt;"300000", "Capital", "Recurrent")</f>
        <v>Capital</v>
      </c>
    </row>
    <row r="1246" spans="1:47" x14ac:dyDescent="0.25">
      <c r="A1246" t="s">
        <v>375</v>
      </c>
      <c r="B1246" t="s">
        <v>376</v>
      </c>
      <c r="C1246" t="s">
        <v>293</v>
      </c>
      <c r="D1246" t="s">
        <v>1206</v>
      </c>
      <c r="E1246" t="s">
        <v>31</v>
      </c>
      <c r="F1246" t="s">
        <v>1207</v>
      </c>
      <c r="G1246" t="s">
        <v>75</v>
      </c>
      <c r="H1246" t="s">
        <v>1529</v>
      </c>
      <c r="I1246" t="s">
        <v>467</v>
      </c>
      <c r="J1246" t="s">
        <v>1736</v>
      </c>
      <c r="K1246" t="s">
        <v>377</v>
      </c>
      <c r="L1246" t="s">
        <v>1756</v>
      </c>
      <c r="M1246" t="s">
        <v>866</v>
      </c>
      <c r="N1246" t="s">
        <v>867</v>
      </c>
      <c r="O1246" t="s">
        <v>1430</v>
      </c>
      <c r="P1246" t="s">
        <v>1431</v>
      </c>
      <c r="Q1246" s="11">
        <v>0</v>
      </c>
      <c r="R1246" s="11">
        <v>0</v>
      </c>
      <c r="S1246" s="11">
        <v>0</v>
      </c>
      <c r="T1246" s="11">
        <v>0</v>
      </c>
      <c r="U1246" s="11">
        <v>0</v>
      </c>
      <c r="V1246" s="11">
        <v>0</v>
      </c>
      <c r="W1246" s="11">
        <v>30000000</v>
      </c>
      <c r="X1246" s="11">
        <v>0</v>
      </c>
      <c r="Y1246" s="11">
        <v>0</v>
      </c>
      <c r="Z1246" s="11">
        <v>0</v>
      </c>
      <c r="AA1246" s="11">
        <v>0</v>
      </c>
      <c r="AB1246" s="11">
        <v>0</v>
      </c>
      <c r="AC1246" s="11">
        <v>0</v>
      </c>
      <c r="AD1246" s="11">
        <v>0</v>
      </c>
      <c r="AE1246" s="11">
        <v>0</v>
      </c>
      <c r="AF1246" s="11">
        <v>0</v>
      </c>
      <c r="AG1246" s="11">
        <v>0</v>
      </c>
      <c r="AH1246" s="11">
        <v>0</v>
      </c>
      <c r="AI1246" s="11">
        <v>0</v>
      </c>
      <c r="AJ1246" s="11">
        <v>0</v>
      </c>
      <c r="AK1246" s="11">
        <v>0</v>
      </c>
      <c r="AL1246" s="11">
        <v>0</v>
      </c>
      <c r="AM1246" s="11">
        <v>0</v>
      </c>
      <c r="AN1246" s="11">
        <v>0</v>
      </c>
      <c r="AO12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46" s="11">
        <f>Table_PBS_SQL_DB2_PBSSQL_PBS_NDP_Tina_CG_QtrlyPerformance_Final[[#This Row],[GOU REL]]+Table_PBS_SQL_DB2_PBSSQL_PBS_NDP_Tina_CG_QtrlyPerformance_Final[[#This Row],[EXT REL]]</f>
        <v>0</v>
      </c>
      <c r="AT1246" s="11">
        <f>Table_PBS_SQL_DB2_PBSSQL_PBS_NDP_Tina_CG_QtrlyPerformance_Final[[#This Row],[GOU EXP]]+Table_PBS_SQL_DB2_PBSSQL_PBS_NDP_Tina_CG_QtrlyPerformance_Final[[#This Row],[EXT EXP]]</f>
        <v>0</v>
      </c>
      <c r="AU1246" s="11" t="str">
        <f>IF(Table_PBS_SQL_DB2_PBSSQL_PBS_NDP_Tina_CG_QtrlyPerformance_Final[[#This Row],[Item_Code]]&gt;"300000", "Capital", "Recurrent")</f>
        <v>Capital</v>
      </c>
    </row>
    <row r="1247" spans="1:47" x14ac:dyDescent="0.25">
      <c r="A1247" t="s">
        <v>383</v>
      </c>
      <c r="B1247" t="s">
        <v>384</v>
      </c>
      <c r="C1247" t="s">
        <v>293</v>
      </c>
      <c r="D1247" t="s">
        <v>1206</v>
      </c>
      <c r="E1247" t="s">
        <v>31</v>
      </c>
      <c r="F1247" t="s">
        <v>1207</v>
      </c>
      <c r="G1247" t="s">
        <v>75</v>
      </c>
      <c r="H1247" t="s">
        <v>1723</v>
      </c>
      <c r="I1247" t="s">
        <v>666</v>
      </c>
      <c r="J1247" t="s">
        <v>1750</v>
      </c>
      <c r="K1247" t="s">
        <v>2031</v>
      </c>
      <c r="L1247" t="s">
        <v>2032</v>
      </c>
      <c r="M1247" t="s">
        <v>1232</v>
      </c>
      <c r="N1247" t="s">
        <v>1586</v>
      </c>
      <c r="O1247" t="s">
        <v>1155</v>
      </c>
      <c r="P1247" t="s">
        <v>1156</v>
      </c>
      <c r="Q1247" s="11">
        <v>0</v>
      </c>
      <c r="R1247" s="11">
        <v>0</v>
      </c>
      <c r="S1247" s="11">
        <v>0</v>
      </c>
      <c r="T1247" s="11">
        <v>0</v>
      </c>
      <c r="U1247" s="11">
        <v>1161500000</v>
      </c>
      <c r="V1247" s="11">
        <v>0</v>
      </c>
      <c r="W1247" s="11">
        <v>1161500000</v>
      </c>
      <c r="X1247" s="11">
        <v>0</v>
      </c>
      <c r="Y1247" s="11">
        <v>0</v>
      </c>
      <c r="Z1247" s="11">
        <v>0</v>
      </c>
      <c r="AA1247" s="11">
        <v>0</v>
      </c>
      <c r="AB1247" s="11">
        <v>0</v>
      </c>
      <c r="AC1247" s="11">
        <v>0</v>
      </c>
      <c r="AD1247" s="11">
        <v>0</v>
      </c>
      <c r="AE1247" s="11">
        <v>0</v>
      </c>
      <c r="AF1247" s="11">
        <v>0</v>
      </c>
      <c r="AG1247" s="11">
        <v>0</v>
      </c>
      <c r="AH1247" s="11">
        <v>0</v>
      </c>
      <c r="AI1247" s="11">
        <v>0</v>
      </c>
      <c r="AJ1247" s="11">
        <v>0</v>
      </c>
      <c r="AK1247" s="11">
        <v>0</v>
      </c>
      <c r="AL1247" s="11">
        <v>0</v>
      </c>
      <c r="AM1247" s="11">
        <v>0</v>
      </c>
      <c r="AN1247" s="11">
        <v>0</v>
      </c>
      <c r="AO12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47" s="11">
        <f>Table_PBS_SQL_DB2_PBSSQL_PBS_NDP_Tina_CG_QtrlyPerformance_Final[[#This Row],[GOU REL]]+Table_PBS_SQL_DB2_PBSSQL_PBS_NDP_Tina_CG_QtrlyPerformance_Final[[#This Row],[EXT REL]]</f>
        <v>0</v>
      </c>
      <c r="AT1247" s="11">
        <f>Table_PBS_SQL_DB2_PBSSQL_PBS_NDP_Tina_CG_QtrlyPerformance_Final[[#This Row],[GOU EXP]]+Table_PBS_SQL_DB2_PBSSQL_PBS_NDP_Tina_CG_QtrlyPerformance_Final[[#This Row],[EXT EXP]]</f>
        <v>0</v>
      </c>
      <c r="AU1247" s="11" t="str">
        <f>IF(Table_PBS_SQL_DB2_PBSSQL_PBS_NDP_Tina_CG_QtrlyPerformance_Final[[#This Row],[Item_Code]]&gt;"300000", "Capital", "Recurrent")</f>
        <v>Capital</v>
      </c>
    </row>
    <row r="1248" spans="1:47" x14ac:dyDescent="0.25">
      <c r="A1248" t="s">
        <v>383</v>
      </c>
      <c r="B1248" t="s">
        <v>384</v>
      </c>
      <c r="C1248" t="s">
        <v>293</v>
      </c>
      <c r="D1248" t="s">
        <v>1206</v>
      </c>
      <c r="E1248" t="s">
        <v>31</v>
      </c>
      <c r="F1248" t="s">
        <v>1207</v>
      </c>
      <c r="G1248" t="s">
        <v>75</v>
      </c>
      <c r="H1248" t="s">
        <v>1723</v>
      </c>
      <c r="I1248" t="s">
        <v>666</v>
      </c>
      <c r="J1248" t="s">
        <v>1750</v>
      </c>
      <c r="K1248" t="s">
        <v>385</v>
      </c>
      <c r="L1248" t="s">
        <v>1920</v>
      </c>
      <c r="M1248" t="s">
        <v>866</v>
      </c>
      <c r="N1248" t="s">
        <v>867</v>
      </c>
      <c r="O1248" t="s">
        <v>957</v>
      </c>
      <c r="P1248" t="s">
        <v>958</v>
      </c>
      <c r="Q1248" s="11">
        <v>0</v>
      </c>
      <c r="R1248" s="11">
        <v>0</v>
      </c>
      <c r="S1248" s="11">
        <v>0</v>
      </c>
      <c r="T1248" s="11">
        <v>0</v>
      </c>
      <c r="U1248" s="11">
        <v>269199000</v>
      </c>
      <c r="V1248" s="11">
        <v>0</v>
      </c>
      <c r="W1248" s="11">
        <v>269199000</v>
      </c>
      <c r="X1248" s="11">
        <v>0</v>
      </c>
      <c r="Y1248" s="11">
        <v>0</v>
      </c>
      <c r="Z1248" s="11">
        <v>0</v>
      </c>
      <c r="AA1248" s="11">
        <v>0</v>
      </c>
      <c r="AB1248" s="11">
        <v>0</v>
      </c>
      <c r="AC1248" s="11">
        <v>0</v>
      </c>
      <c r="AD1248" s="11">
        <v>0</v>
      </c>
      <c r="AE1248" s="11">
        <v>0</v>
      </c>
      <c r="AF1248" s="11">
        <v>0</v>
      </c>
      <c r="AG1248" s="11">
        <v>86632463</v>
      </c>
      <c r="AH1248" s="11">
        <v>0</v>
      </c>
      <c r="AI1248" s="11">
        <v>0</v>
      </c>
      <c r="AJ1248" s="11">
        <v>0</v>
      </c>
      <c r="AK1248" s="11">
        <v>0</v>
      </c>
      <c r="AL1248" s="11">
        <v>86632463</v>
      </c>
      <c r="AM1248" s="11">
        <v>0</v>
      </c>
      <c r="AN1248" s="11">
        <v>0</v>
      </c>
      <c r="AO12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86632463</v>
      </c>
      <c r="AP12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86632463</v>
      </c>
      <c r="AR12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48" s="11">
        <f>Table_PBS_SQL_DB2_PBSSQL_PBS_NDP_Tina_CG_QtrlyPerformance_Final[[#This Row],[GOU REL]]+Table_PBS_SQL_DB2_PBSSQL_PBS_NDP_Tina_CG_QtrlyPerformance_Final[[#This Row],[EXT REL]]</f>
        <v>86632463</v>
      </c>
      <c r="AT1248" s="11">
        <f>Table_PBS_SQL_DB2_PBSSQL_PBS_NDP_Tina_CG_QtrlyPerformance_Final[[#This Row],[GOU EXP]]+Table_PBS_SQL_DB2_PBSSQL_PBS_NDP_Tina_CG_QtrlyPerformance_Final[[#This Row],[EXT EXP]]</f>
        <v>86632463</v>
      </c>
      <c r="AU1248" s="11" t="str">
        <f>IF(Table_PBS_SQL_DB2_PBSSQL_PBS_NDP_Tina_CG_QtrlyPerformance_Final[[#This Row],[Item_Code]]&gt;"300000", "Capital", "Recurrent")</f>
        <v>Capital</v>
      </c>
    </row>
    <row r="1249" spans="1:47" x14ac:dyDescent="0.25">
      <c r="A1249" t="s">
        <v>594</v>
      </c>
      <c r="B1249" t="s">
        <v>595</v>
      </c>
      <c r="C1249" t="s">
        <v>702</v>
      </c>
      <c r="D1249" t="s">
        <v>1521</v>
      </c>
      <c r="E1249" t="s">
        <v>31</v>
      </c>
      <c r="F1249" t="s">
        <v>862</v>
      </c>
      <c r="G1249" t="s">
        <v>31</v>
      </c>
      <c r="H1249" t="s">
        <v>1768</v>
      </c>
      <c r="I1249" t="s">
        <v>467</v>
      </c>
      <c r="J1249" t="s">
        <v>1769</v>
      </c>
      <c r="K1249" t="s">
        <v>596</v>
      </c>
      <c r="L1249" t="s">
        <v>1770</v>
      </c>
      <c r="M1249" t="s">
        <v>866</v>
      </c>
      <c r="N1249" t="s">
        <v>867</v>
      </c>
      <c r="O1249" t="s">
        <v>982</v>
      </c>
      <c r="P1249" t="s">
        <v>983</v>
      </c>
      <c r="Q1249" s="11">
        <v>0</v>
      </c>
      <c r="R1249" s="11">
        <v>0</v>
      </c>
      <c r="S1249" s="11">
        <v>0</v>
      </c>
      <c r="T1249" s="11">
        <v>0</v>
      </c>
      <c r="U1249" s="11">
        <v>0</v>
      </c>
      <c r="V1249" s="11">
        <v>0</v>
      </c>
      <c r="W1249" s="11">
        <v>1200000000</v>
      </c>
      <c r="X1249" s="11">
        <v>0</v>
      </c>
      <c r="Y1249" s="11">
        <v>0</v>
      </c>
      <c r="Z1249" s="11">
        <v>0</v>
      </c>
      <c r="AA1249" s="11">
        <v>0</v>
      </c>
      <c r="AB1249" s="11">
        <v>0</v>
      </c>
      <c r="AC1249" s="11">
        <v>0</v>
      </c>
      <c r="AD1249" s="11">
        <v>0</v>
      </c>
      <c r="AE1249" s="11">
        <v>0</v>
      </c>
      <c r="AF1249" s="11">
        <v>0</v>
      </c>
      <c r="AG1249" s="11">
        <v>0</v>
      </c>
      <c r="AH1249" s="11">
        <v>0</v>
      </c>
      <c r="AI1249" s="11">
        <v>0</v>
      </c>
      <c r="AJ1249" s="11">
        <v>0</v>
      </c>
      <c r="AK1249" s="11">
        <v>0</v>
      </c>
      <c r="AL1249" s="11">
        <v>0</v>
      </c>
      <c r="AM1249" s="11">
        <v>0</v>
      </c>
      <c r="AN1249" s="11">
        <v>0</v>
      </c>
      <c r="AO12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49" s="11">
        <f>Table_PBS_SQL_DB2_PBSSQL_PBS_NDP_Tina_CG_QtrlyPerformance_Final[[#This Row],[GOU REL]]+Table_PBS_SQL_DB2_PBSSQL_PBS_NDP_Tina_CG_QtrlyPerformance_Final[[#This Row],[EXT REL]]</f>
        <v>0</v>
      </c>
      <c r="AT1249" s="11">
        <f>Table_PBS_SQL_DB2_PBSSQL_PBS_NDP_Tina_CG_QtrlyPerformance_Final[[#This Row],[GOU EXP]]+Table_PBS_SQL_DB2_PBSSQL_PBS_NDP_Tina_CG_QtrlyPerformance_Final[[#This Row],[EXT EXP]]</f>
        <v>0</v>
      </c>
      <c r="AU1249" s="11" t="str">
        <f>IF(Table_PBS_SQL_DB2_PBSSQL_PBS_NDP_Tina_CG_QtrlyPerformance_Final[[#This Row],[Item_Code]]&gt;"300000", "Capital", "Recurrent")</f>
        <v>Capital</v>
      </c>
    </row>
    <row r="1250" spans="1:47" x14ac:dyDescent="0.25">
      <c r="A1250" t="s">
        <v>389</v>
      </c>
      <c r="B1250" t="s">
        <v>1778</v>
      </c>
      <c r="C1250" t="s">
        <v>293</v>
      </c>
      <c r="D1250" t="s">
        <v>1206</v>
      </c>
      <c r="E1250" t="s">
        <v>31</v>
      </c>
      <c r="F1250" t="s">
        <v>1207</v>
      </c>
      <c r="G1250" t="s">
        <v>75</v>
      </c>
      <c r="H1250" t="s">
        <v>1779</v>
      </c>
      <c r="I1250" t="s">
        <v>467</v>
      </c>
      <c r="J1250" t="s">
        <v>1752</v>
      </c>
      <c r="K1250" t="s">
        <v>391</v>
      </c>
      <c r="L1250" t="s">
        <v>1780</v>
      </c>
      <c r="M1250" t="s">
        <v>866</v>
      </c>
      <c r="N1250" t="s">
        <v>867</v>
      </c>
      <c r="O1250" t="s">
        <v>957</v>
      </c>
      <c r="P1250" t="s">
        <v>958</v>
      </c>
      <c r="Q1250" s="11">
        <v>0</v>
      </c>
      <c r="R1250" s="11">
        <v>0</v>
      </c>
      <c r="S1250" s="11">
        <v>0</v>
      </c>
      <c r="T1250" s="11">
        <v>0</v>
      </c>
      <c r="U1250" s="11">
        <v>151300514</v>
      </c>
      <c r="V1250" s="11">
        <v>0</v>
      </c>
      <c r="W1250" s="11">
        <v>151300514</v>
      </c>
      <c r="X1250" s="11">
        <v>0</v>
      </c>
      <c r="Y1250" s="11">
        <v>0</v>
      </c>
      <c r="Z1250" s="11">
        <v>0</v>
      </c>
      <c r="AA1250" s="11">
        <v>0</v>
      </c>
      <c r="AB1250" s="11">
        <v>0</v>
      </c>
      <c r="AC1250" s="11">
        <v>151300514</v>
      </c>
      <c r="AD1250" s="11">
        <v>0</v>
      </c>
      <c r="AE1250" s="11">
        <v>0</v>
      </c>
      <c r="AF1250" s="11">
        <v>0</v>
      </c>
      <c r="AG1250" s="11">
        <v>0</v>
      </c>
      <c r="AH1250" s="11">
        <v>0</v>
      </c>
      <c r="AI1250" s="11">
        <v>0</v>
      </c>
      <c r="AJ1250" s="11">
        <v>0</v>
      </c>
      <c r="AK1250" s="11">
        <v>0</v>
      </c>
      <c r="AL1250" s="11">
        <v>150960000</v>
      </c>
      <c r="AM1250" s="11">
        <v>0</v>
      </c>
      <c r="AN1250" s="11">
        <v>0</v>
      </c>
      <c r="AO12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151300514</v>
      </c>
      <c r="AP12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150960000</v>
      </c>
      <c r="AR12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0" s="11">
        <f>Table_PBS_SQL_DB2_PBSSQL_PBS_NDP_Tina_CG_QtrlyPerformance_Final[[#This Row],[GOU REL]]+Table_PBS_SQL_DB2_PBSSQL_PBS_NDP_Tina_CG_QtrlyPerformance_Final[[#This Row],[EXT REL]]</f>
        <v>151300514</v>
      </c>
      <c r="AT1250" s="11">
        <f>Table_PBS_SQL_DB2_PBSSQL_PBS_NDP_Tina_CG_QtrlyPerformance_Final[[#This Row],[GOU EXP]]+Table_PBS_SQL_DB2_PBSSQL_PBS_NDP_Tina_CG_QtrlyPerformance_Final[[#This Row],[EXT EXP]]</f>
        <v>150960000</v>
      </c>
      <c r="AU1250" s="11" t="str">
        <f>IF(Table_PBS_SQL_DB2_PBSSQL_PBS_NDP_Tina_CG_QtrlyPerformance_Final[[#This Row],[Item_Code]]&gt;"300000", "Capital", "Recurrent")</f>
        <v>Capital</v>
      </c>
    </row>
    <row r="1251" spans="1:47" x14ac:dyDescent="0.25">
      <c r="A1251" t="s">
        <v>393</v>
      </c>
      <c r="B1251" t="s">
        <v>394</v>
      </c>
      <c r="C1251" t="s">
        <v>293</v>
      </c>
      <c r="D1251" t="s">
        <v>1206</v>
      </c>
      <c r="E1251" t="s">
        <v>75</v>
      </c>
      <c r="F1251" t="s">
        <v>1228</v>
      </c>
      <c r="G1251" t="s">
        <v>31</v>
      </c>
      <c r="H1251" t="s">
        <v>1831</v>
      </c>
      <c r="I1251" t="s">
        <v>493</v>
      </c>
      <c r="J1251" t="s">
        <v>1529</v>
      </c>
      <c r="K1251" t="s">
        <v>395</v>
      </c>
      <c r="L1251" t="s">
        <v>1832</v>
      </c>
      <c r="M1251" t="s">
        <v>866</v>
      </c>
      <c r="N1251" t="s">
        <v>867</v>
      </c>
      <c r="O1251" t="s">
        <v>1542</v>
      </c>
      <c r="P1251" t="s">
        <v>1543</v>
      </c>
      <c r="Q1251" s="11">
        <v>0</v>
      </c>
      <c r="R1251" s="11">
        <v>0</v>
      </c>
      <c r="S1251" s="11">
        <v>0</v>
      </c>
      <c r="T1251" s="11">
        <v>0</v>
      </c>
      <c r="U1251" s="11">
        <v>100000000</v>
      </c>
      <c r="V1251" s="11">
        <v>0</v>
      </c>
      <c r="W1251" s="11">
        <v>100000000</v>
      </c>
      <c r="X1251" s="11">
        <v>0</v>
      </c>
      <c r="Y1251" s="11">
        <v>0</v>
      </c>
      <c r="Z1251" s="11">
        <v>0</v>
      </c>
      <c r="AA1251" s="11">
        <v>0</v>
      </c>
      <c r="AB1251" s="11">
        <v>0</v>
      </c>
      <c r="AC1251" s="11">
        <v>0</v>
      </c>
      <c r="AD1251" s="11">
        <v>0</v>
      </c>
      <c r="AE1251" s="11">
        <v>0</v>
      </c>
      <c r="AF1251" s="11">
        <v>0</v>
      </c>
      <c r="AG1251" s="11">
        <v>0</v>
      </c>
      <c r="AH1251" s="11">
        <v>0</v>
      </c>
      <c r="AI1251" s="11">
        <v>0</v>
      </c>
      <c r="AJ1251" s="11">
        <v>0</v>
      </c>
      <c r="AK1251" s="11">
        <v>100000000</v>
      </c>
      <c r="AL1251" s="11">
        <v>99999973</v>
      </c>
      <c r="AM1251" s="11">
        <v>0</v>
      </c>
      <c r="AN1251" s="11">
        <v>0</v>
      </c>
      <c r="AO12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2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99999973</v>
      </c>
      <c r="AR12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1" s="11">
        <f>Table_PBS_SQL_DB2_PBSSQL_PBS_NDP_Tina_CG_QtrlyPerformance_Final[[#This Row],[GOU REL]]+Table_PBS_SQL_DB2_PBSSQL_PBS_NDP_Tina_CG_QtrlyPerformance_Final[[#This Row],[EXT REL]]</f>
        <v>100000000</v>
      </c>
      <c r="AT1251" s="11">
        <f>Table_PBS_SQL_DB2_PBSSQL_PBS_NDP_Tina_CG_QtrlyPerformance_Final[[#This Row],[GOU EXP]]+Table_PBS_SQL_DB2_PBSSQL_PBS_NDP_Tina_CG_QtrlyPerformance_Final[[#This Row],[EXT EXP]]</f>
        <v>99999973</v>
      </c>
      <c r="AU1251" s="11" t="str">
        <f>IF(Table_PBS_SQL_DB2_PBSSQL_PBS_NDP_Tina_CG_QtrlyPerformance_Final[[#This Row],[Item_Code]]&gt;"300000", "Capital", "Recurrent")</f>
        <v>Capital</v>
      </c>
    </row>
    <row r="1252" spans="1:47" x14ac:dyDescent="0.25">
      <c r="A1252" t="s">
        <v>397</v>
      </c>
      <c r="B1252" t="s">
        <v>398</v>
      </c>
      <c r="C1252" t="s">
        <v>293</v>
      </c>
      <c r="D1252" t="s">
        <v>1206</v>
      </c>
      <c r="E1252" t="s">
        <v>75</v>
      </c>
      <c r="F1252" t="s">
        <v>1228</v>
      </c>
      <c r="G1252" t="s">
        <v>31</v>
      </c>
      <c r="H1252" t="s">
        <v>1783</v>
      </c>
      <c r="I1252" t="s">
        <v>666</v>
      </c>
      <c r="J1252" t="s">
        <v>1213</v>
      </c>
      <c r="K1252" t="s">
        <v>399</v>
      </c>
      <c r="L1252" t="s">
        <v>1784</v>
      </c>
      <c r="M1252" t="s">
        <v>866</v>
      </c>
      <c r="N1252" t="s">
        <v>867</v>
      </c>
      <c r="O1252" t="s">
        <v>957</v>
      </c>
      <c r="P1252" t="s">
        <v>958</v>
      </c>
      <c r="Q1252" s="11">
        <v>0</v>
      </c>
      <c r="R1252" s="11">
        <v>0</v>
      </c>
      <c r="S1252" s="11">
        <v>0</v>
      </c>
      <c r="T1252" s="11">
        <v>0</v>
      </c>
      <c r="U1252" s="11">
        <v>0</v>
      </c>
      <c r="V1252" s="11">
        <v>0</v>
      </c>
      <c r="W1252" s="11">
        <v>390000000</v>
      </c>
      <c r="X1252" s="11">
        <v>0</v>
      </c>
      <c r="Y1252" s="11">
        <v>0</v>
      </c>
      <c r="Z1252" s="11">
        <v>0</v>
      </c>
      <c r="AA1252" s="11">
        <v>0</v>
      </c>
      <c r="AB1252" s="11">
        <v>0</v>
      </c>
      <c r="AC1252" s="11">
        <v>261628116</v>
      </c>
      <c r="AD1252" s="11">
        <v>0</v>
      </c>
      <c r="AE1252" s="11">
        <v>0</v>
      </c>
      <c r="AF1252" s="11">
        <v>0</v>
      </c>
      <c r="AG1252" s="11">
        <v>128371884</v>
      </c>
      <c r="AH1252" s="11">
        <v>315519340</v>
      </c>
      <c r="AI1252" s="11">
        <v>0</v>
      </c>
      <c r="AJ1252" s="11">
        <v>0</v>
      </c>
      <c r="AK1252" s="11">
        <v>0</v>
      </c>
      <c r="AL1252" s="11">
        <v>74480660</v>
      </c>
      <c r="AM1252" s="11">
        <v>0</v>
      </c>
      <c r="AN1252" s="11">
        <v>0</v>
      </c>
      <c r="AO12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390000000</v>
      </c>
      <c r="AP12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390000000</v>
      </c>
      <c r="AR12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2" s="11">
        <f>Table_PBS_SQL_DB2_PBSSQL_PBS_NDP_Tina_CG_QtrlyPerformance_Final[[#This Row],[GOU REL]]+Table_PBS_SQL_DB2_PBSSQL_PBS_NDP_Tina_CG_QtrlyPerformance_Final[[#This Row],[EXT REL]]</f>
        <v>390000000</v>
      </c>
      <c r="AT1252" s="11">
        <f>Table_PBS_SQL_DB2_PBSSQL_PBS_NDP_Tina_CG_QtrlyPerformance_Final[[#This Row],[GOU EXP]]+Table_PBS_SQL_DB2_PBSSQL_PBS_NDP_Tina_CG_QtrlyPerformance_Final[[#This Row],[EXT EXP]]</f>
        <v>390000000</v>
      </c>
      <c r="AU1252" s="11" t="str">
        <f>IF(Table_PBS_SQL_DB2_PBSSQL_PBS_NDP_Tina_CG_QtrlyPerformance_Final[[#This Row],[Item_Code]]&gt;"300000", "Capital", "Recurrent")</f>
        <v>Capital</v>
      </c>
    </row>
    <row r="1253" spans="1:47" x14ac:dyDescent="0.25">
      <c r="A1253" t="s">
        <v>425</v>
      </c>
      <c r="B1253" t="s">
        <v>426</v>
      </c>
      <c r="C1253" t="s">
        <v>293</v>
      </c>
      <c r="D1253" t="s">
        <v>1206</v>
      </c>
      <c r="E1253" t="s">
        <v>75</v>
      </c>
      <c r="F1253" t="s">
        <v>1228</v>
      </c>
      <c r="G1253" t="s">
        <v>31</v>
      </c>
      <c r="H1253" t="s">
        <v>1786</v>
      </c>
      <c r="I1253" t="s">
        <v>467</v>
      </c>
      <c r="J1253" t="s">
        <v>1213</v>
      </c>
      <c r="K1253" t="s">
        <v>427</v>
      </c>
      <c r="L1253" t="s">
        <v>1793</v>
      </c>
      <c r="M1253" t="s">
        <v>866</v>
      </c>
      <c r="N1253" t="s">
        <v>867</v>
      </c>
      <c r="O1253" t="s">
        <v>1626</v>
      </c>
      <c r="P1253" t="s">
        <v>1627</v>
      </c>
      <c r="Q1253" s="11">
        <v>0</v>
      </c>
      <c r="R1253" s="11">
        <v>0</v>
      </c>
      <c r="S1253" s="11">
        <v>0</v>
      </c>
      <c r="T1253" s="11">
        <v>0</v>
      </c>
      <c r="U1253" s="11">
        <v>0</v>
      </c>
      <c r="V1253" s="11">
        <v>0</v>
      </c>
      <c r="W1253" s="11">
        <v>3500000000</v>
      </c>
      <c r="X1253" s="11">
        <v>0</v>
      </c>
      <c r="Y1253" s="11">
        <v>0</v>
      </c>
      <c r="Z1253" s="11">
        <v>0</v>
      </c>
      <c r="AA1253" s="11">
        <v>0</v>
      </c>
      <c r="AB1253" s="11">
        <v>0</v>
      </c>
      <c r="AC1253" s="11">
        <v>1272333333</v>
      </c>
      <c r="AD1253" s="11">
        <v>1272333333</v>
      </c>
      <c r="AE1253" s="11">
        <v>0</v>
      </c>
      <c r="AF1253" s="11">
        <v>0</v>
      </c>
      <c r="AG1253" s="11">
        <v>653535867</v>
      </c>
      <c r="AH1253" s="11">
        <v>653535867</v>
      </c>
      <c r="AI1253" s="11">
        <v>0</v>
      </c>
      <c r="AJ1253" s="11">
        <v>0</v>
      </c>
      <c r="AK1253" s="11">
        <v>1574130000</v>
      </c>
      <c r="AL1253" s="11">
        <v>1574130000</v>
      </c>
      <c r="AM1253" s="11">
        <v>0</v>
      </c>
      <c r="AN1253" s="11">
        <v>0</v>
      </c>
      <c r="AO12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3499999200</v>
      </c>
      <c r="AP12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3499999200</v>
      </c>
      <c r="AR12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3" s="11">
        <f>Table_PBS_SQL_DB2_PBSSQL_PBS_NDP_Tina_CG_QtrlyPerformance_Final[[#This Row],[GOU REL]]+Table_PBS_SQL_DB2_PBSSQL_PBS_NDP_Tina_CG_QtrlyPerformance_Final[[#This Row],[EXT REL]]</f>
        <v>3499999200</v>
      </c>
      <c r="AT1253" s="11">
        <f>Table_PBS_SQL_DB2_PBSSQL_PBS_NDP_Tina_CG_QtrlyPerformance_Final[[#This Row],[GOU EXP]]+Table_PBS_SQL_DB2_PBSSQL_PBS_NDP_Tina_CG_QtrlyPerformance_Final[[#This Row],[EXT EXP]]</f>
        <v>3499999200</v>
      </c>
      <c r="AU1253" s="11" t="str">
        <f>IF(Table_PBS_SQL_DB2_PBSSQL_PBS_NDP_Tina_CG_QtrlyPerformance_Final[[#This Row],[Item_Code]]&gt;"300000", "Capital", "Recurrent")</f>
        <v>Capital</v>
      </c>
    </row>
    <row r="1254" spans="1:47" x14ac:dyDescent="0.25">
      <c r="A1254" t="s">
        <v>449</v>
      </c>
      <c r="B1254" t="s">
        <v>450</v>
      </c>
      <c r="C1254" t="s">
        <v>293</v>
      </c>
      <c r="D1254" t="s">
        <v>1206</v>
      </c>
      <c r="E1254" t="s">
        <v>75</v>
      </c>
      <c r="F1254" t="s">
        <v>1228</v>
      </c>
      <c r="G1254" t="s">
        <v>31</v>
      </c>
      <c r="H1254" t="s">
        <v>1786</v>
      </c>
      <c r="I1254" t="s">
        <v>467</v>
      </c>
      <c r="J1254" t="s">
        <v>1213</v>
      </c>
      <c r="K1254" t="s">
        <v>451</v>
      </c>
      <c r="L1254" t="s">
        <v>1801</v>
      </c>
      <c r="M1254" t="s">
        <v>866</v>
      </c>
      <c r="N1254" t="s">
        <v>867</v>
      </c>
      <c r="O1254" t="s">
        <v>2028</v>
      </c>
      <c r="P1254" t="s">
        <v>2029</v>
      </c>
      <c r="Q1254" s="11">
        <v>0</v>
      </c>
      <c r="R1254" s="11">
        <v>0</v>
      </c>
      <c r="S1254" s="11">
        <v>0</v>
      </c>
      <c r="T1254" s="11">
        <v>0</v>
      </c>
      <c r="U1254" s="11">
        <v>20000000</v>
      </c>
      <c r="V1254" s="11">
        <v>0</v>
      </c>
      <c r="W1254" s="11">
        <v>20000000</v>
      </c>
      <c r="X1254" s="11">
        <v>0</v>
      </c>
      <c r="Y1254" s="11">
        <v>0</v>
      </c>
      <c r="Z1254" s="11">
        <v>0</v>
      </c>
      <c r="AA1254" s="11">
        <v>0</v>
      </c>
      <c r="AB1254" s="11">
        <v>0</v>
      </c>
      <c r="AC1254" s="11">
        <v>0</v>
      </c>
      <c r="AD1254" s="11">
        <v>0</v>
      </c>
      <c r="AE1254" s="11">
        <v>0</v>
      </c>
      <c r="AF1254" s="11">
        <v>0</v>
      </c>
      <c r="AG1254" s="11">
        <v>0</v>
      </c>
      <c r="AH1254" s="11">
        <v>0</v>
      </c>
      <c r="AI1254" s="11">
        <v>0</v>
      </c>
      <c r="AJ1254" s="11">
        <v>0</v>
      </c>
      <c r="AK1254" s="11">
        <v>20000000</v>
      </c>
      <c r="AL1254" s="11">
        <v>20000000</v>
      </c>
      <c r="AM1254" s="11">
        <v>0</v>
      </c>
      <c r="AN1254" s="11">
        <v>0</v>
      </c>
      <c r="AO12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2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2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4" s="11">
        <f>Table_PBS_SQL_DB2_PBSSQL_PBS_NDP_Tina_CG_QtrlyPerformance_Final[[#This Row],[GOU REL]]+Table_PBS_SQL_DB2_PBSSQL_PBS_NDP_Tina_CG_QtrlyPerformance_Final[[#This Row],[EXT REL]]</f>
        <v>20000000</v>
      </c>
      <c r="AT1254" s="11">
        <f>Table_PBS_SQL_DB2_PBSSQL_PBS_NDP_Tina_CG_QtrlyPerformance_Final[[#This Row],[GOU EXP]]+Table_PBS_SQL_DB2_PBSSQL_PBS_NDP_Tina_CG_QtrlyPerformance_Final[[#This Row],[EXT EXP]]</f>
        <v>20000000</v>
      </c>
      <c r="AU1254" s="11" t="str">
        <f>IF(Table_PBS_SQL_DB2_PBSSQL_PBS_NDP_Tina_CG_QtrlyPerformance_Final[[#This Row],[Item_Code]]&gt;"300000", "Capital", "Recurrent")</f>
        <v>Capital</v>
      </c>
    </row>
    <row r="1255" spans="1:47" x14ac:dyDescent="0.25">
      <c r="A1255" t="s">
        <v>606</v>
      </c>
      <c r="B1255" t="s">
        <v>607</v>
      </c>
      <c r="C1255" t="s">
        <v>491</v>
      </c>
      <c r="D1255" t="s">
        <v>861</v>
      </c>
      <c r="E1255" t="s">
        <v>31</v>
      </c>
      <c r="F1255" t="s">
        <v>862</v>
      </c>
      <c r="G1255" t="s">
        <v>31</v>
      </c>
      <c r="H1255" t="s">
        <v>1811</v>
      </c>
      <c r="I1255" t="s">
        <v>493</v>
      </c>
      <c r="J1255" t="s">
        <v>2033</v>
      </c>
      <c r="K1255" t="s">
        <v>608</v>
      </c>
      <c r="L1255" t="s">
        <v>2034</v>
      </c>
      <c r="M1255" t="s">
        <v>866</v>
      </c>
      <c r="N1255" t="s">
        <v>867</v>
      </c>
      <c r="O1255" t="s">
        <v>978</v>
      </c>
      <c r="P1255" t="s">
        <v>979</v>
      </c>
      <c r="Q1255" s="11">
        <v>0</v>
      </c>
      <c r="R1255" s="11">
        <v>0</v>
      </c>
      <c r="S1255" s="11">
        <v>0</v>
      </c>
      <c r="T1255" s="11">
        <v>0</v>
      </c>
      <c r="U1255" s="11">
        <v>633000000</v>
      </c>
      <c r="V1255" s="11">
        <v>0</v>
      </c>
      <c r="W1255" s="11">
        <v>633000000</v>
      </c>
      <c r="X1255" s="11">
        <v>0</v>
      </c>
      <c r="Y1255" s="11">
        <v>0</v>
      </c>
      <c r="Z1255" s="11">
        <v>0</v>
      </c>
      <c r="AA1255" s="11">
        <v>0</v>
      </c>
      <c r="AB1255" s="11">
        <v>0</v>
      </c>
      <c r="AC1255" s="11">
        <v>0</v>
      </c>
      <c r="AD1255" s="11">
        <v>0</v>
      </c>
      <c r="AE1255" s="11">
        <v>0</v>
      </c>
      <c r="AF1255" s="11">
        <v>0</v>
      </c>
      <c r="AG1255" s="11">
        <v>0</v>
      </c>
      <c r="AH1255" s="11">
        <v>0</v>
      </c>
      <c r="AI1255" s="11">
        <v>0</v>
      </c>
      <c r="AJ1255" s="11">
        <v>0</v>
      </c>
      <c r="AK1255" s="11">
        <v>0</v>
      </c>
      <c r="AL1255" s="11">
        <v>0</v>
      </c>
      <c r="AM1255" s="11">
        <v>0</v>
      </c>
      <c r="AN1255" s="11">
        <v>0</v>
      </c>
      <c r="AO12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5" s="11">
        <f>Table_PBS_SQL_DB2_PBSSQL_PBS_NDP_Tina_CG_QtrlyPerformance_Final[[#This Row],[GOU REL]]+Table_PBS_SQL_DB2_PBSSQL_PBS_NDP_Tina_CG_QtrlyPerformance_Final[[#This Row],[EXT REL]]</f>
        <v>0</v>
      </c>
      <c r="AT1255" s="11">
        <f>Table_PBS_SQL_DB2_PBSSQL_PBS_NDP_Tina_CG_QtrlyPerformance_Final[[#This Row],[GOU EXP]]+Table_PBS_SQL_DB2_PBSSQL_PBS_NDP_Tina_CG_QtrlyPerformance_Final[[#This Row],[EXT EXP]]</f>
        <v>0</v>
      </c>
      <c r="AU1255" s="11" t="str">
        <f>IF(Table_PBS_SQL_DB2_PBSSQL_PBS_NDP_Tina_CG_QtrlyPerformance_Final[[#This Row],[Item_Code]]&gt;"300000", "Capital", "Recurrent")</f>
        <v>Recurrent</v>
      </c>
    </row>
    <row r="1256" spans="1:47" x14ac:dyDescent="0.25">
      <c r="A1256" t="s">
        <v>1846</v>
      </c>
      <c r="B1256" t="s">
        <v>1847</v>
      </c>
      <c r="C1256" t="s">
        <v>491</v>
      </c>
      <c r="D1256" t="s">
        <v>861</v>
      </c>
      <c r="E1256" t="s">
        <v>31</v>
      </c>
      <c r="F1256" t="s">
        <v>862</v>
      </c>
      <c r="G1256" t="s">
        <v>31</v>
      </c>
      <c r="H1256" t="s">
        <v>1811</v>
      </c>
      <c r="I1256" t="s">
        <v>493</v>
      </c>
      <c r="J1256" t="s">
        <v>1848</v>
      </c>
      <c r="K1256" t="s">
        <v>1849</v>
      </c>
      <c r="L1256" t="s">
        <v>1850</v>
      </c>
      <c r="M1256" t="s">
        <v>866</v>
      </c>
      <c r="N1256" t="s">
        <v>867</v>
      </c>
      <c r="O1256" t="s">
        <v>1155</v>
      </c>
      <c r="P1256" t="s">
        <v>1156</v>
      </c>
      <c r="Q1256" s="11">
        <v>0</v>
      </c>
      <c r="R1256" s="11">
        <v>0</v>
      </c>
      <c r="S1256" s="11">
        <v>0</v>
      </c>
      <c r="T1256" s="11">
        <v>0</v>
      </c>
      <c r="U1256" s="11">
        <v>9664284000</v>
      </c>
      <c r="V1256" s="11">
        <v>0</v>
      </c>
      <c r="W1256" s="11">
        <v>9664284000</v>
      </c>
      <c r="X1256" s="11">
        <v>0</v>
      </c>
      <c r="Y1256" s="11">
        <v>8697855600</v>
      </c>
      <c r="Z1256" s="11">
        <v>3350037784.1254005</v>
      </c>
      <c r="AA1256" s="11">
        <v>0</v>
      </c>
      <c r="AB1256" s="11">
        <v>0</v>
      </c>
      <c r="AC1256" s="11">
        <v>0</v>
      </c>
      <c r="AD1256" s="11">
        <v>1482692471.0587676</v>
      </c>
      <c r="AE1256" s="11">
        <v>0</v>
      </c>
      <c r="AF1256" s="11">
        <v>0</v>
      </c>
      <c r="AG1256" s="11">
        <v>0</v>
      </c>
      <c r="AH1256" s="11">
        <v>1110683041.3101656</v>
      </c>
      <c r="AI1256" s="11">
        <v>0</v>
      </c>
      <c r="AJ1256" s="11">
        <v>0</v>
      </c>
      <c r="AK1256" s="11">
        <v>0</v>
      </c>
      <c r="AL1256" s="11">
        <v>0</v>
      </c>
      <c r="AM1256" s="11">
        <v>0</v>
      </c>
      <c r="AN1256" s="11">
        <v>0</v>
      </c>
      <c r="AO12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8697855600</v>
      </c>
      <c r="AP12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5943413296.4943333</v>
      </c>
      <c r="AR12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6" s="11">
        <f>Table_PBS_SQL_DB2_PBSSQL_PBS_NDP_Tina_CG_QtrlyPerformance_Final[[#This Row],[GOU REL]]+Table_PBS_SQL_DB2_PBSSQL_PBS_NDP_Tina_CG_QtrlyPerformance_Final[[#This Row],[EXT REL]]</f>
        <v>8697855600</v>
      </c>
      <c r="AT1256" s="11">
        <f>Table_PBS_SQL_DB2_PBSSQL_PBS_NDP_Tina_CG_QtrlyPerformance_Final[[#This Row],[GOU EXP]]+Table_PBS_SQL_DB2_PBSSQL_PBS_NDP_Tina_CG_QtrlyPerformance_Final[[#This Row],[EXT EXP]]</f>
        <v>5943413296.4943333</v>
      </c>
      <c r="AU1256" s="11" t="str">
        <f>IF(Table_PBS_SQL_DB2_PBSSQL_PBS_NDP_Tina_CG_QtrlyPerformance_Final[[#This Row],[Item_Code]]&gt;"300000", "Capital", "Recurrent")</f>
        <v>Capital</v>
      </c>
    </row>
    <row r="1257" spans="1:47" x14ac:dyDescent="0.25">
      <c r="A1257" t="s">
        <v>2035</v>
      </c>
      <c r="B1257" t="s">
        <v>2036</v>
      </c>
      <c r="C1257" t="s">
        <v>491</v>
      </c>
      <c r="D1257" t="s">
        <v>861</v>
      </c>
      <c r="E1257" t="s">
        <v>31</v>
      </c>
      <c r="F1257" t="s">
        <v>862</v>
      </c>
      <c r="G1257" t="s">
        <v>31</v>
      </c>
      <c r="H1257" t="s">
        <v>1811</v>
      </c>
      <c r="I1257" t="s">
        <v>493</v>
      </c>
      <c r="J1257" t="s">
        <v>2037</v>
      </c>
      <c r="K1257" t="s">
        <v>2038</v>
      </c>
      <c r="L1257" t="s">
        <v>2039</v>
      </c>
      <c r="M1257" t="s">
        <v>866</v>
      </c>
      <c r="N1257" t="s">
        <v>867</v>
      </c>
      <c r="O1257" t="s">
        <v>934</v>
      </c>
      <c r="P1257" t="s">
        <v>935</v>
      </c>
      <c r="Q1257" s="11">
        <v>0</v>
      </c>
      <c r="R1257" s="11">
        <v>0</v>
      </c>
      <c r="S1257" s="11">
        <v>0</v>
      </c>
      <c r="T1257" s="11">
        <v>0</v>
      </c>
      <c r="U1257" s="11">
        <v>736950000</v>
      </c>
      <c r="V1257" s="11">
        <v>0</v>
      </c>
      <c r="W1257" s="11">
        <v>736950000</v>
      </c>
      <c r="X1257" s="11">
        <v>0</v>
      </c>
      <c r="Y1257" s="11">
        <v>0</v>
      </c>
      <c r="Z1257" s="11">
        <v>0</v>
      </c>
      <c r="AA1257" s="11">
        <v>0</v>
      </c>
      <c r="AB1257" s="11">
        <v>0</v>
      </c>
      <c r="AC1257" s="11">
        <v>0</v>
      </c>
      <c r="AD1257" s="11">
        <v>0</v>
      </c>
      <c r="AE1257" s="11">
        <v>0</v>
      </c>
      <c r="AF1257" s="11">
        <v>0</v>
      </c>
      <c r="AG1257" s="11">
        <v>0</v>
      </c>
      <c r="AH1257" s="11">
        <v>0</v>
      </c>
      <c r="AI1257" s="11">
        <v>0</v>
      </c>
      <c r="AJ1257" s="11">
        <v>0</v>
      </c>
      <c r="AK1257" s="11">
        <v>0</v>
      </c>
      <c r="AL1257" s="11">
        <v>0</v>
      </c>
      <c r="AM1257" s="11">
        <v>0</v>
      </c>
      <c r="AN1257" s="11">
        <v>0</v>
      </c>
      <c r="AO12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7" s="11">
        <f>Table_PBS_SQL_DB2_PBSSQL_PBS_NDP_Tina_CG_QtrlyPerformance_Final[[#This Row],[GOU REL]]+Table_PBS_SQL_DB2_PBSSQL_PBS_NDP_Tina_CG_QtrlyPerformance_Final[[#This Row],[EXT REL]]</f>
        <v>0</v>
      </c>
      <c r="AT1257" s="11">
        <f>Table_PBS_SQL_DB2_PBSSQL_PBS_NDP_Tina_CG_QtrlyPerformance_Final[[#This Row],[GOU EXP]]+Table_PBS_SQL_DB2_PBSSQL_PBS_NDP_Tina_CG_QtrlyPerformance_Final[[#This Row],[EXT EXP]]</f>
        <v>0</v>
      </c>
      <c r="AU1257" s="11" t="str">
        <f>IF(Table_PBS_SQL_DB2_PBSSQL_PBS_NDP_Tina_CG_QtrlyPerformance_Final[[#This Row],[Item_Code]]&gt;"300000", "Capital", "Recurrent")</f>
        <v>Capital</v>
      </c>
    </row>
    <row r="1258" spans="1:47" x14ac:dyDescent="0.25">
      <c r="A1258" t="s">
        <v>634</v>
      </c>
      <c r="B1258" t="s">
        <v>635</v>
      </c>
      <c r="C1258" t="s">
        <v>491</v>
      </c>
      <c r="D1258" t="s">
        <v>861</v>
      </c>
      <c r="E1258" t="s">
        <v>31</v>
      </c>
      <c r="F1258" t="s">
        <v>862</v>
      </c>
      <c r="G1258" t="s">
        <v>31</v>
      </c>
      <c r="H1258" t="s">
        <v>1811</v>
      </c>
      <c r="I1258" t="s">
        <v>493</v>
      </c>
      <c r="J1258" t="s">
        <v>1856</v>
      </c>
      <c r="K1258" t="s">
        <v>636</v>
      </c>
      <c r="L1258" t="s">
        <v>1857</v>
      </c>
      <c r="M1258" t="s">
        <v>866</v>
      </c>
      <c r="N1258" t="s">
        <v>867</v>
      </c>
      <c r="O1258" t="s">
        <v>1215</v>
      </c>
      <c r="P1258" t="s">
        <v>1216</v>
      </c>
      <c r="Q1258" s="11">
        <v>0</v>
      </c>
      <c r="R1258" s="11">
        <v>0</v>
      </c>
      <c r="S1258" s="11">
        <v>0</v>
      </c>
      <c r="T1258" s="11">
        <v>0</v>
      </c>
      <c r="U1258" s="11">
        <v>239000000</v>
      </c>
      <c r="V1258" s="11">
        <v>0</v>
      </c>
      <c r="W1258" s="11">
        <v>239000000</v>
      </c>
      <c r="X1258" s="11">
        <v>0</v>
      </c>
      <c r="Y1258" s="11">
        <v>0</v>
      </c>
      <c r="Z1258" s="11">
        <v>0</v>
      </c>
      <c r="AA1258" s="11">
        <v>0</v>
      </c>
      <c r="AB1258" s="11">
        <v>0</v>
      </c>
      <c r="AC1258" s="11">
        <v>78870000</v>
      </c>
      <c r="AD1258" s="11">
        <v>46987347.730000004</v>
      </c>
      <c r="AE1258" s="11">
        <v>0</v>
      </c>
      <c r="AF1258" s="11">
        <v>0</v>
      </c>
      <c r="AG1258" s="11">
        <v>160130000</v>
      </c>
      <c r="AH1258" s="11">
        <v>160129203.71409872</v>
      </c>
      <c r="AI1258" s="11">
        <v>0</v>
      </c>
      <c r="AJ1258" s="11">
        <v>0</v>
      </c>
      <c r="AK1258" s="11">
        <v>0</v>
      </c>
      <c r="AL1258" s="11">
        <v>31883448.555901259</v>
      </c>
      <c r="AM1258" s="11">
        <v>0</v>
      </c>
      <c r="AN1258" s="11">
        <v>0</v>
      </c>
      <c r="AO12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239000000</v>
      </c>
      <c r="AP12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238999999.99999997</v>
      </c>
      <c r="AR12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8" s="11">
        <f>Table_PBS_SQL_DB2_PBSSQL_PBS_NDP_Tina_CG_QtrlyPerformance_Final[[#This Row],[GOU REL]]+Table_PBS_SQL_DB2_PBSSQL_PBS_NDP_Tina_CG_QtrlyPerformance_Final[[#This Row],[EXT REL]]</f>
        <v>239000000</v>
      </c>
      <c r="AT1258" s="11">
        <f>Table_PBS_SQL_DB2_PBSSQL_PBS_NDP_Tina_CG_QtrlyPerformance_Final[[#This Row],[GOU EXP]]+Table_PBS_SQL_DB2_PBSSQL_PBS_NDP_Tina_CG_QtrlyPerformance_Final[[#This Row],[EXT EXP]]</f>
        <v>238999999.99999997</v>
      </c>
      <c r="AU1258" s="11" t="str">
        <f>IF(Table_PBS_SQL_DB2_PBSSQL_PBS_NDP_Tina_CG_QtrlyPerformance_Final[[#This Row],[Item_Code]]&gt;"300000", "Capital", "Recurrent")</f>
        <v>Capital</v>
      </c>
    </row>
    <row r="1259" spans="1:47" x14ac:dyDescent="0.25">
      <c r="A1259" t="s">
        <v>634</v>
      </c>
      <c r="B1259" t="s">
        <v>635</v>
      </c>
      <c r="C1259" t="s">
        <v>491</v>
      </c>
      <c r="D1259" t="s">
        <v>861</v>
      </c>
      <c r="E1259" t="s">
        <v>31</v>
      </c>
      <c r="F1259" t="s">
        <v>862</v>
      </c>
      <c r="G1259" t="s">
        <v>31</v>
      </c>
      <c r="H1259" t="s">
        <v>1811</v>
      </c>
      <c r="I1259" t="s">
        <v>493</v>
      </c>
      <c r="J1259" t="s">
        <v>1856</v>
      </c>
      <c r="K1259" t="s">
        <v>636</v>
      </c>
      <c r="L1259" t="s">
        <v>1857</v>
      </c>
      <c r="M1259" t="s">
        <v>866</v>
      </c>
      <c r="N1259" t="s">
        <v>867</v>
      </c>
      <c r="O1259" t="s">
        <v>957</v>
      </c>
      <c r="P1259" t="s">
        <v>958</v>
      </c>
      <c r="Q1259" s="11">
        <v>0</v>
      </c>
      <c r="R1259" s="11">
        <v>0</v>
      </c>
      <c r="S1259" s="11">
        <v>0</v>
      </c>
      <c r="T1259" s="11">
        <v>0</v>
      </c>
      <c r="U1259" s="11">
        <v>200000000</v>
      </c>
      <c r="V1259" s="11">
        <v>0</v>
      </c>
      <c r="W1259" s="11">
        <v>200000000</v>
      </c>
      <c r="X1259" s="11">
        <v>0</v>
      </c>
      <c r="Y1259" s="11">
        <v>0</v>
      </c>
      <c r="Z1259" s="11">
        <v>0</v>
      </c>
      <c r="AA1259" s="11">
        <v>0</v>
      </c>
      <c r="AB1259" s="11">
        <v>0</v>
      </c>
      <c r="AC1259" s="11">
        <v>66000000</v>
      </c>
      <c r="AD1259" s="11">
        <v>0</v>
      </c>
      <c r="AE1259" s="11">
        <v>0</v>
      </c>
      <c r="AF1259" s="11">
        <v>0</v>
      </c>
      <c r="AG1259" s="11">
        <v>134000000</v>
      </c>
      <c r="AH1259" s="11">
        <v>134001392.03836222</v>
      </c>
      <c r="AI1259" s="11">
        <v>0</v>
      </c>
      <c r="AJ1259" s="11">
        <v>0</v>
      </c>
      <c r="AK1259" s="11">
        <v>0</v>
      </c>
      <c r="AL1259" s="11">
        <v>65998607.96163778</v>
      </c>
      <c r="AM1259" s="11">
        <v>0</v>
      </c>
      <c r="AN1259" s="11">
        <v>0</v>
      </c>
      <c r="AO12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2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2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59" s="11">
        <f>Table_PBS_SQL_DB2_PBSSQL_PBS_NDP_Tina_CG_QtrlyPerformance_Final[[#This Row],[GOU REL]]+Table_PBS_SQL_DB2_PBSSQL_PBS_NDP_Tina_CG_QtrlyPerformance_Final[[#This Row],[EXT REL]]</f>
        <v>200000000</v>
      </c>
      <c r="AT1259" s="11">
        <f>Table_PBS_SQL_DB2_PBSSQL_PBS_NDP_Tina_CG_QtrlyPerformance_Final[[#This Row],[GOU EXP]]+Table_PBS_SQL_DB2_PBSSQL_PBS_NDP_Tina_CG_QtrlyPerformance_Final[[#This Row],[EXT EXP]]</f>
        <v>200000000</v>
      </c>
      <c r="AU1259" s="11" t="str">
        <f>IF(Table_PBS_SQL_DB2_PBSSQL_PBS_NDP_Tina_CG_QtrlyPerformance_Final[[#This Row],[Item_Code]]&gt;"300000", "Capital", "Recurrent")</f>
        <v>Capital</v>
      </c>
    </row>
    <row r="1260" spans="1:47" x14ac:dyDescent="0.25">
      <c r="A1260" t="s">
        <v>646</v>
      </c>
      <c r="B1260" t="s">
        <v>647</v>
      </c>
      <c r="C1260" t="s">
        <v>491</v>
      </c>
      <c r="D1260" t="s">
        <v>861</v>
      </c>
      <c r="E1260" t="s">
        <v>31</v>
      </c>
      <c r="F1260" t="s">
        <v>862</v>
      </c>
      <c r="G1260" t="s">
        <v>31</v>
      </c>
      <c r="H1260" t="s">
        <v>1811</v>
      </c>
      <c r="I1260" t="s">
        <v>493</v>
      </c>
      <c r="J1260" t="s">
        <v>1819</v>
      </c>
      <c r="K1260" t="s">
        <v>648</v>
      </c>
      <c r="L1260" t="s">
        <v>1820</v>
      </c>
      <c r="M1260" t="s">
        <v>866</v>
      </c>
      <c r="N1260" t="s">
        <v>867</v>
      </c>
      <c r="O1260" t="s">
        <v>957</v>
      </c>
      <c r="P1260" t="s">
        <v>958</v>
      </c>
      <c r="Q1260" s="11">
        <v>0</v>
      </c>
      <c r="R1260" s="11">
        <v>0</v>
      </c>
      <c r="S1260" s="11">
        <v>0</v>
      </c>
      <c r="T1260" s="11">
        <v>0</v>
      </c>
      <c r="U1260" s="11">
        <v>200000000</v>
      </c>
      <c r="V1260" s="11">
        <v>0</v>
      </c>
      <c r="W1260" s="11">
        <v>200000000</v>
      </c>
      <c r="X1260" s="11">
        <v>0</v>
      </c>
      <c r="Y1260" s="11">
        <v>0</v>
      </c>
      <c r="Z1260" s="11">
        <v>0</v>
      </c>
      <c r="AA1260" s="11">
        <v>0</v>
      </c>
      <c r="AB1260" s="11">
        <v>0</v>
      </c>
      <c r="AC1260" s="11">
        <v>0</v>
      </c>
      <c r="AD1260" s="11">
        <v>0</v>
      </c>
      <c r="AE1260" s="11">
        <v>0</v>
      </c>
      <c r="AF1260" s="11">
        <v>0</v>
      </c>
      <c r="AG1260" s="11">
        <v>0</v>
      </c>
      <c r="AH1260" s="11">
        <v>0</v>
      </c>
      <c r="AI1260" s="11">
        <v>0</v>
      </c>
      <c r="AJ1260" s="11">
        <v>0</v>
      </c>
      <c r="AK1260" s="11">
        <v>200000000</v>
      </c>
      <c r="AL1260" s="11">
        <v>0</v>
      </c>
      <c r="AM1260" s="11">
        <v>0</v>
      </c>
      <c r="AN1260" s="11">
        <v>0</v>
      </c>
      <c r="AO12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2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0" s="11">
        <f>Table_PBS_SQL_DB2_PBSSQL_PBS_NDP_Tina_CG_QtrlyPerformance_Final[[#This Row],[GOU REL]]+Table_PBS_SQL_DB2_PBSSQL_PBS_NDP_Tina_CG_QtrlyPerformance_Final[[#This Row],[EXT REL]]</f>
        <v>200000000</v>
      </c>
      <c r="AT1260" s="11">
        <f>Table_PBS_SQL_DB2_PBSSQL_PBS_NDP_Tina_CG_QtrlyPerformance_Final[[#This Row],[GOU EXP]]+Table_PBS_SQL_DB2_PBSSQL_PBS_NDP_Tina_CG_QtrlyPerformance_Final[[#This Row],[EXT EXP]]</f>
        <v>0</v>
      </c>
      <c r="AU1260" s="11" t="str">
        <f>IF(Table_PBS_SQL_DB2_PBSSQL_PBS_NDP_Tina_CG_QtrlyPerformance_Final[[#This Row],[Item_Code]]&gt;"300000", "Capital", "Recurrent")</f>
        <v>Capital</v>
      </c>
    </row>
    <row r="1261" spans="1:47" x14ac:dyDescent="0.25">
      <c r="A1261" t="s">
        <v>2040</v>
      </c>
      <c r="B1261" t="s">
        <v>2041</v>
      </c>
      <c r="C1261" t="s">
        <v>31</v>
      </c>
      <c r="D1261" t="s">
        <v>1031</v>
      </c>
      <c r="E1261" t="s">
        <v>75</v>
      </c>
      <c r="F1261" t="s">
        <v>1042</v>
      </c>
      <c r="G1261" t="s">
        <v>31</v>
      </c>
      <c r="H1261" t="s">
        <v>2042</v>
      </c>
      <c r="I1261" t="s">
        <v>493</v>
      </c>
      <c r="J1261" t="s">
        <v>2043</v>
      </c>
      <c r="K1261" t="s">
        <v>2044</v>
      </c>
      <c r="L1261" t="s">
        <v>2045</v>
      </c>
      <c r="M1261" t="s">
        <v>2046</v>
      </c>
      <c r="N1261" t="s">
        <v>2047</v>
      </c>
      <c r="O1261" t="s">
        <v>878</v>
      </c>
      <c r="P1261" t="s">
        <v>879</v>
      </c>
      <c r="Q1261" s="11">
        <v>0</v>
      </c>
      <c r="R1261" s="11">
        <v>0</v>
      </c>
      <c r="S1261" s="11">
        <v>0</v>
      </c>
      <c r="T1261" s="11">
        <v>0</v>
      </c>
      <c r="U1261" s="11">
        <v>0</v>
      </c>
      <c r="V1261" s="11">
        <v>0</v>
      </c>
      <c r="W1261" s="11">
        <v>30704532832</v>
      </c>
      <c r="X1261" s="11">
        <v>0</v>
      </c>
      <c r="Y1261" s="11">
        <v>0</v>
      </c>
      <c r="Z1261" s="11">
        <v>0</v>
      </c>
      <c r="AA1261" s="11">
        <v>0</v>
      </c>
      <c r="AB1261" s="11">
        <v>0</v>
      </c>
      <c r="AC1261" s="11">
        <v>20469688554</v>
      </c>
      <c r="AD1261" s="11">
        <v>20469688554</v>
      </c>
      <c r="AE1261" s="11">
        <v>0</v>
      </c>
      <c r="AF1261" s="11">
        <v>0</v>
      </c>
      <c r="AG1261" s="11">
        <v>10234844277.333334</v>
      </c>
      <c r="AH1261" s="11">
        <v>10234844277.333334</v>
      </c>
      <c r="AI1261" s="11">
        <v>0</v>
      </c>
      <c r="AJ1261" s="11">
        <v>0</v>
      </c>
      <c r="AK1261" s="11">
        <v>10234844277.333334</v>
      </c>
      <c r="AL1261" s="11">
        <v>10234844277.333334</v>
      </c>
      <c r="AM1261" s="11">
        <v>0</v>
      </c>
      <c r="AN1261" s="11">
        <v>0</v>
      </c>
      <c r="AO12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40939377108.666672</v>
      </c>
      <c r="AP12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40939377108.666672</v>
      </c>
      <c r="AR12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1" s="11">
        <f>Table_PBS_SQL_DB2_PBSSQL_PBS_NDP_Tina_CG_QtrlyPerformance_Final[[#This Row],[GOU REL]]+Table_PBS_SQL_DB2_PBSSQL_PBS_NDP_Tina_CG_QtrlyPerformance_Final[[#This Row],[EXT REL]]</f>
        <v>40939377108.666672</v>
      </c>
      <c r="AT1261" s="11">
        <f>Table_PBS_SQL_DB2_PBSSQL_PBS_NDP_Tina_CG_QtrlyPerformance_Final[[#This Row],[GOU EXP]]+Table_PBS_SQL_DB2_PBSSQL_PBS_NDP_Tina_CG_QtrlyPerformance_Final[[#This Row],[EXT EXP]]</f>
        <v>40939377108.666672</v>
      </c>
      <c r="AU1261" s="11" t="str">
        <f>IF(Table_PBS_SQL_DB2_PBSSQL_PBS_NDP_Tina_CG_QtrlyPerformance_Final[[#This Row],[Item_Code]]&gt;"300000", "Capital", "Recurrent")</f>
        <v>Recurrent</v>
      </c>
    </row>
    <row r="1262" spans="1:47" x14ac:dyDescent="0.25">
      <c r="A1262" t="s">
        <v>1864</v>
      </c>
      <c r="B1262" t="s">
        <v>1865</v>
      </c>
      <c r="C1262" t="s">
        <v>293</v>
      </c>
      <c r="D1262" t="s">
        <v>1206</v>
      </c>
      <c r="E1262" t="s">
        <v>75</v>
      </c>
      <c r="F1262" t="s">
        <v>1228</v>
      </c>
      <c r="G1262" t="s">
        <v>119</v>
      </c>
      <c r="H1262" t="s">
        <v>2048</v>
      </c>
      <c r="I1262" t="s">
        <v>493</v>
      </c>
      <c r="J1262" t="s">
        <v>2049</v>
      </c>
      <c r="K1262" t="s">
        <v>2050</v>
      </c>
      <c r="L1262" t="s">
        <v>2051</v>
      </c>
      <c r="M1262" t="s">
        <v>866</v>
      </c>
      <c r="N1262" t="s">
        <v>867</v>
      </c>
      <c r="O1262" t="s">
        <v>1621</v>
      </c>
      <c r="P1262" t="s">
        <v>1622</v>
      </c>
      <c r="Q1262" s="11">
        <v>0</v>
      </c>
      <c r="R1262" s="11">
        <v>0</v>
      </c>
      <c r="S1262" s="11">
        <v>0</v>
      </c>
      <c r="T1262" s="11">
        <v>0</v>
      </c>
      <c r="U1262" s="11">
        <v>0</v>
      </c>
      <c r="V1262" s="11">
        <v>0</v>
      </c>
      <c r="W1262" s="11">
        <v>145001641455</v>
      </c>
      <c r="X1262" s="11">
        <v>0</v>
      </c>
      <c r="Y1262" s="11">
        <v>0</v>
      </c>
      <c r="Z1262" s="11">
        <v>0</v>
      </c>
      <c r="AA1262" s="11">
        <v>0</v>
      </c>
      <c r="AB1262" s="11">
        <v>0</v>
      </c>
      <c r="AC1262" s="11">
        <v>47083880485</v>
      </c>
      <c r="AD1262" s="11">
        <v>47083880485</v>
      </c>
      <c r="AE1262" s="11">
        <v>0</v>
      </c>
      <c r="AF1262" s="11">
        <v>0</v>
      </c>
      <c r="AG1262" s="11">
        <v>0</v>
      </c>
      <c r="AH1262" s="11">
        <v>0</v>
      </c>
      <c r="AI1262" s="11">
        <v>0</v>
      </c>
      <c r="AJ1262" s="11">
        <v>0</v>
      </c>
      <c r="AK1262" s="11">
        <v>0</v>
      </c>
      <c r="AL1262" s="11">
        <v>0</v>
      </c>
      <c r="AM1262" s="11">
        <v>0</v>
      </c>
      <c r="AN1262" s="11">
        <v>0</v>
      </c>
      <c r="AO12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47083880485</v>
      </c>
      <c r="AP12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47083880485</v>
      </c>
      <c r="AR12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2" s="11">
        <f>Table_PBS_SQL_DB2_PBSSQL_PBS_NDP_Tina_CG_QtrlyPerformance_Final[[#This Row],[GOU REL]]+Table_PBS_SQL_DB2_PBSSQL_PBS_NDP_Tina_CG_QtrlyPerformance_Final[[#This Row],[EXT REL]]</f>
        <v>47083880485</v>
      </c>
      <c r="AT1262" s="11">
        <f>Table_PBS_SQL_DB2_PBSSQL_PBS_NDP_Tina_CG_QtrlyPerformance_Final[[#This Row],[GOU EXP]]+Table_PBS_SQL_DB2_PBSSQL_PBS_NDP_Tina_CG_QtrlyPerformance_Final[[#This Row],[EXT EXP]]</f>
        <v>47083880485</v>
      </c>
      <c r="AU1262" s="11" t="str">
        <f>IF(Table_PBS_SQL_DB2_PBSSQL_PBS_NDP_Tina_CG_QtrlyPerformance_Final[[#This Row],[Item_Code]]&gt;"300000", "Capital", "Recurrent")</f>
        <v>Recurrent</v>
      </c>
    </row>
    <row r="1263" spans="1:47" x14ac:dyDescent="0.25">
      <c r="A1263" t="s">
        <v>220</v>
      </c>
      <c r="B1263" t="s">
        <v>221</v>
      </c>
      <c r="C1263" t="s">
        <v>218</v>
      </c>
      <c r="D1263" t="s">
        <v>1254</v>
      </c>
      <c r="E1263" t="s">
        <v>97</v>
      </c>
      <c r="F1263" t="s">
        <v>1290</v>
      </c>
      <c r="G1263" t="s">
        <v>75</v>
      </c>
      <c r="H1263" t="s">
        <v>1291</v>
      </c>
      <c r="I1263" t="s">
        <v>493</v>
      </c>
      <c r="J1263" t="s">
        <v>1292</v>
      </c>
      <c r="K1263" t="s">
        <v>238</v>
      </c>
      <c r="L1263" t="s">
        <v>1983</v>
      </c>
      <c r="M1263" t="s">
        <v>1984</v>
      </c>
      <c r="N1263" t="s">
        <v>1985</v>
      </c>
      <c r="O1263" t="s">
        <v>922</v>
      </c>
      <c r="P1263" t="s">
        <v>923</v>
      </c>
      <c r="Q1263" s="11">
        <v>0</v>
      </c>
      <c r="R1263" s="11">
        <v>0</v>
      </c>
      <c r="S1263" s="11">
        <v>0</v>
      </c>
      <c r="T1263" s="11">
        <v>0</v>
      </c>
      <c r="U1263" s="11">
        <v>31200000</v>
      </c>
      <c r="V1263" s="11">
        <v>0</v>
      </c>
      <c r="W1263" s="11">
        <v>31200000</v>
      </c>
      <c r="X1263" s="11">
        <v>0</v>
      </c>
      <c r="Y1263" s="11">
        <v>15000000</v>
      </c>
      <c r="Z1263" s="11">
        <v>15000000</v>
      </c>
      <c r="AA1263" s="11">
        <v>0</v>
      </c>
      <c r="AB1263" s="11">
        <v>0</v>
      </c>
      <c r="AC1263" s="11">
        <v>7800000</v>
      </c>
      <c r="AD1263" s="11">
        <v>7800000</v>
      </c>
      <c r="AE1263" s="11">
        <v>0</v>
      </c>
      <c r="AF1263" s="11">
        <v>0</v>
      </c>
      <c r="AG1263" s="11">
        <v>624000</v>
      </c>
      <c r="AH1263" s="11">
        <v>624000</v>
      </c>
      <c r="AI1263" s="11">
        <v>0</v>
      </c>
      <c r="AJ1263" s="11">
        <v>0</v>
      </c>
      <c r="AK1263" s="11">
        <v>7776000</v>
      </c>
      <c r="AL1263" s="11">
        <v>7776000</v>
      </c>
      <c r="AM1263" s="11">
        <v>0</v>
      </c>
      <c r="AN1263" s="11">
        <v>0</v>
      </c>
      <c r="AO12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31200000</v>
      </c>
      <c r="AP12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31200000</v>
      </c>
      <c r="AR12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3" s="11">
        <f>Table_PBS_SQL_DB2_PBSSQL_PBS_NDP_Tina_CG_QtrlyPerformance_Final[[#This Row],[GOU REL]]+Table_PBS_SQL_DB2_PBSSQL_PBS_NDP_Tina_CG_QtrlyPerformance_Final[[#This Row],[EXT REL]]</f>
        <v>31200000</v>
      </c>
      <c r="AT1263" s="11">
        <f>Table_PBS_SQL_DB2_PBSSQL_PBS_NDP_Tina_CG_QtrlyPerformance_Final[[#This Row],[GOU EXP]]+Table_PBS_SQL_DB2_PBSSQL_PBS_NDP_Tina_CG_QtrlyPerformance_Final[[#This Row],[EXT EXP]]</f>
        <v>31200000</v>
      </c>
      <c r="AU1263" s="11" t="str">
        <f>IF(Table_PBS_SQL_DB2_PBSSQL_PBS_NDP_Tina_CG_QtrlyPerformance_Final[[#This Row],[Item_Code]]&gt;"300000", "Capital", "Recurrent")</f>
        <v>Recurrent</v>
      </c>
    </row>
    <row r="1264" spans="1:47" x14ac:dyDescent="0.25">
      <c r="A1264" t="s">
        <v>49</v>
      </c>
      <c r="B1264" t="s">
        <v>1400</v>
      </c>
      <c r="C1264" t="s">
        <v>119</v>
      </c>
      <c r="D1264" t="s">
        <v>885</v>
      </c>
      <c r="E1264" t="s">
        <v>31</v>
      </c>
      <c r="F1264" t="s">
        <v>886</v>
      </c>
      <c r="G1264" t="s">
        <v>31</v>
      </c>
      <c r="H1264" t="s">
        <v>1420</v>
      </c>
      <c r="I1264" t="s">
        <v>499</v>
      </c>
      <c r="J1264" t="s">
        <v>1435</v>
      </c>
      <c r="K1264" t="s">
        <v>121</v>
      </c>
      <c r="L1264" t="s">
        <v>1066</v>
      </c>
      <c r="M1264" t="s">
        <v>1130</v>
      </c>
      <c r="N1264" t="s">
        <v>1131</v>
      </c>
      <c r="O1264" t="s">
        <v>1120</v>
      </c>
      <c r="P1264" t="s">
        <v>1121</v>
      </c>
      <c r="Q1264" s="11">
        <v>0</v>
      </c>
      <c r="R1264" s="11">
        <v>0</v>
      </c>
      <c r="S1264" s="11">
        <v>0</v>
      </c>
      <c r="T1264" s="11">
        <v>0</v>
      </c>
      <c r="U1264" s="11">
        <v>2000000</v>
      </c>
      <c r="V1264" s="11">
        <v>0</v>
      </c>
      <c r="W1264" s="11">
        <v>2000000</v>
      </c>
      <c r="X1264" s="11">
        <v>0</v>
      </c>
      <c r="Y1264" s="11">
        <v>0</v>
      </c>
      <c r="Z1264" s="11">
        <v>0</v>
      </c>
      <c r="AA1264" s="11">
        <v>0</v>
      </c>
      <c r="AB1264" s="11">
        <v>0</v>
      </c>
      <c r="AC1264" s="11">
        <v>500000</v>
      </c>
      <c r="AD1264" s="11">
        <v>0</v>
      </c>
      <c r="AE1264" s="11">
        <v>0</v>
      </c>
      <c r="AF1264" s="11">
        <v>0</v>
      </c>
      <c r="AG1264" s="11">
        <v>500000</v>
      </c>
      <c r="AH1264" s="11">
        <v>1000000</v>
      </c>
      <c r="AI1264" s="11">
        <v>0</v>
      </c>
      <c r="AJ1264" s="11">
        <v>0</v>
      </c>
      <c r="AK1264" s="11">
        <v>0</v>
      </c>
      <c r="AL1264" s="11">
        <v>0</v>
      </c>
      <c r="AM1264" s="11">
        <v>0</v>
      </c>
      <c r="AN1264" s="11">
        <v>0</v>
      </c>
      <c r="AO12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v>
      </c>
      <c r="AP12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v>
      </c>
      <c r="AR12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4" s="11">
        <f>Table_PBS_SQL_DB2_PBSSQL_PBS_NDP_Tina_CG_QtrlyPerformance_Final[[#This Row],[GOU REL]]+Table_PBS_SQL_DB2_PBSSQL_PBS_NDP_Tina_CG_QtrlyPerformance_Final[[#This Row],[EXT REL]]</f>
        <v>1000000</v>
      </c>
      <c r="AT1264" s="11">
        <f>Table_PBS_SQL_DB2_PBSSQL_PBS_NDP_Tina_CG_QtrlyPerformance_Final[[#This Row],[GOU EXP]]+Table_PBS_SQL_DB2_PBSSQL_PBS_NDP_Tina_CG_QtrlyPerformance_Final[[#This Row],[EXT EXP]]</f>
        <v>1000000</v>
      </c>
      <c r="AU1264" s="11" t="str">
        <f>IF(Table_PBS_SQL_DB2_PBSSQL_PBS_NDP_Tina_CG_QtrlyPerformance_Final[[#This Row],[Item_Code]]&gt;"300000", "Capital", "Recurrent")</f>
        <v>Recurrent</v>
      </c>
    </row>
    <row r="1265" spans="1:47" x14ac:dyDescent="0.25">
      <c r="A1265" t="s">
        <v>59</v>
      </c>
      <c r="B1265" t="s">
        <v>1677</v>
      </c>
      <c r="C1265" t="s">
        <v>31</v>
      </c>
      <c r="D1265" t="s">
        <v>1031</v>
      </c>
      <c r="E1265" t="s">
        <v>75</v>
      </c>
      <c r="F1265" t="s">
        <v>1042</v>
      </c>
      <c r="G1265" t="s">
        <v>31</v>
      </c>
      <c r="H1265" t="s">
        <v>1678</v>
      </c>
      <c r="I1265" t="s">
        <v>511</v>
      </c>
      <c r="J1265" t="s">
        <v>1679</v>
      </c>
      <c r="K1265" t="s">
        <v>61</v>
      </c>
      <c r="L1265" t="s">
        <v>1680</v>
      </c>
      <c r="M1265" t="s">
        <v>1681</v>
      </c>
      <c r="N1265" t="s">
        <v>1682</v>
      </c>
      <c r="O1265" t="s">
        <v>1011</v>
      </c>
      <c r="P1265" t="s">
        <v>1012</v>
      </c>
      <c r="Q1265" s="11">
        <v>0</v>
      </c>
      <c r="R1265" s="11">
        <v>0</v>
      </c>
      <c r="S1265" s="11">
        <v>0</v>
      </c>
      <c r="T1265" s="11">
        <v>0</v>
      </c>
      <c r="U1265" s="11">
        <v>135636000</v>
      </c>
      <c r="V1265" s="11">
        <v>0</v>
      </c>
      <c r="W1265" s="11">
        <v>135636000</v>
      </c>
      <c r="X1265" s="11">
        <v>0</v>
      </c>
      <c r="Y1265" s="11">
        <v>0</v>
      </c>
      <c r="Z1265" s="11">
        <v>0</v>
      </c>
      <c r="AA1265" s="11">
        <v>0</v>
      </c>
      <c r="AB1265" s="11">
        <v>0</v>
      </c>
      <c r="AC1265" s="11">
        <v>8500000</v>
      </c>
      <c r="AD1265" s="11">
        <v>6490000</v>
      </c>
      <c r="AE1265" s="11">
        <v>0</v>
      </c>
      <c r="AF1265" s="11">
        <v>0</v>
      </c>
      <c r="AG1265" s="11">
        <v>127136000</v>
      </c>
      <c r="AH1265" s="11">
        <v>109781500</v>
      </c>
      <c r="AI1265" s="11">
        <v>0</v>
      </c>
      <c r="AJ1265" s="11">
        <v>0</v>
      </c>
      <c r="AK1265" s="11">
        <v>0</v>
      </c>
      <c r="AL1265" s="11">
        <v>19364501</v>
      </c>
      <c r="AM1265" s="11">
        <v>0</v>
      </c>
      <c r="AN1265" s="11">
        <v>0</v>
      </c>
      <c r="AO12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135636000</v>
      </c>
      <c r="AP12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135636001</v>
      </c>
      <c r="AR12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5" s="11">
        <f>Table_PBS_SQL_DB2_PBSSQL_PBS_NDP_Tina_CG_QtrlyPerformance_Final[[#This Row],[GOU REL]]+Table_PBS_SQL_DB2_PBSSQL_PBS_NDP_Tina_CG_QtrlyPerformance_Final[[#This Row],[EXT REL]]</f>
        <v>135636000</v>
      </c>
      <c r="AT1265" s="11">
        <f>Table_PBS_SQL_DB2_PBSSQL_PBS_NDP_Tina_CG_QtrlyPerformance_Final[[#This Row],[GOU EXP]]+Table_PBS_SQL_DB2_PBSSQL_PBS_NDP_Tina_CG_QtrlyPerformance_Final[[#This Row],[EXT EXP]]</f>
        <v>135636001</v>
      </c>
      <c r="AU1265" s="11" t="str">
        <f>IF(Table_PBS_SQL_DB2_PBSSQL_PBS_NDP_Tina_CG_QtrlyPerformance_Final[[#This Row],[Item_Code]]&gt;"300000", "Capital", "Recurrent")</f>
        <v>Recurrent</v>
      </c>
    </row>
    <row r="1266" spans="1:47" x14ac:dyDescent="0.25">
      <c r="A1266" t="s">
        <v>123</v>
      </c>
      <c r="B1266" t="s">
        <v>1170</v>
      </c>
      <c r="C1266" t="s">
        <v>119</v>
      </c>
      <c r="D1266" t="s">
        <v>885</v>
      </c>
      <c r="E1266" t="s">
        <v>75</v>
      </c>
      <c r="F1266" t="s">
        <v>1171</v>
      </c>
      <c r="G1266" t="s">
        <v>75</v>
      </c>
      <c r="H1266" t="s">
        <v>1172</v>
      </c>
      <c r="I1266" t="s">
        <v>467</v>
      </c>
      <c r="J1266" t="s">
        <v>1173</v>
      </c>
      <c r="K1266" t="s">
        <v>963</v>
      </c>
      <c r="L1266" t="s">
        <v>964</v>
      </c>
      <c r="M1266" t="s">
        <v>1174</v>
      </c>
      <c r="N1266" t="s">
        <v>1175</v>
      </c>
      <c r="O1266" t="s">
        <v>1062</v>
      </c>
      <c r="P1266" t="s">
        <v>1063</v>
      </c>
      <c r="Q1266" s="11">
        <v>0</v>
      </c>
      <c r="R1266" s="11">
        <v>0</v>
      </c>
      <c r="S1266" s="11">
        <v>0</v>
      </c>
      <c r="T1266" s="11">
        <v>0</v>
      </c>
      <c r="U1266" s="11">
        <v>900000000</v>
      </c>
      <c r="V1266" s="11">
        <v>0</v>
      </c>
      <c r="W1266" s="11">
        <v>0</v>
      </c>
      <c r="X1266" s="11">
        <v>900000000</v>
      </c>
      <c r="Y1266" s="11">
        <v>0</v>
      </c>
      <c r="Z1266" s="11">
        <v>0</v>
      </c>
      <c r="AA1266" s="11">
        <v>0</v>
      </c>
      <c r="AB1266" s="11">
        <v>0</v>
      </c>
      <c r="AC1266" s="11">
        <v>0</v>
      </c>
      <c r="AD1266" s="11">
        <v>0</v>
      </c>
      <c r="AE1266" s="11">
        <v>0</v>
      </c>
      <c r="AF1266" s="11">
        <v>0</v>
      </c>
      <c r="AG1266" s="11">
        <v>0</v>
      </c>
      <c r="AH1266" s="11">
        <v>0</v>
      </c>
      <c r="AI1266" s="11">
        <v>0</v>
      </c>
      <c r="AJ1266" s="11">
        <v>0</v>
      </c>
      <c r="AK1266" s="11">
        <v>0</v>
      </c>
      <c r="AL1266" s="11">
        <v>0</v>
      </c>
      <c r="AM1266" s="11">
        <v>0</v>
      </c>
      <c r="AN1266" s="11">
        <v>0</v>
      </c>
      <c r="AO12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6" s="11">
        <f>Table_PBS_SQL_DB2_PBSSQL_PBS_NDP_Tina_CG_QtrlyPerformance_Final[[#This Row],[GOU REL]]+Table_PBS_SQL_DB2_PBSSQL_PBS_NDP_Tina_CG_QtrlyPerformance_Final[[#This Row],[EXT REL]]</f>
        <v>0</v>
      </c>
      <c r="AT1266" s="11">
        <f>Table_PBS_SQL_DB2_PBSSQL_PBS_NDP_Tina_CG_QtrlyPerformance_Final[[#This Row],[GOU EXP]]+Table_PBS_SQL_DB2_PBSSQL_PBS_NDP_Tina_CG_QtrlyPerformance_Final[[#This Row],[EXT EXP]]</f>
        <v>0</v>
      </c>
      <c r="AU1266" s="11" t="str">
        <f>IF(Table_PBS_SQL_DB2_PBSSQL_PBS_NDP_Tina_CG_QtrlyPerformance_Final[[#This Row],[Item_Code]]&gt;"300000", "Capital", "Recurrent")</f>
        <v>Recurrent</v>
      </c>
    </row>
    <row r="1267" spans="1:47" x14ac:dyDescent="0.25">
      <c r="A1267" t="s">
        <v>49</v>
      </c>
      <c r="B1267" t="s">
        <v>1400</v>
      </c>
      <c r="C1267" t="s">
        <v>119</v>
      </c>
      <c r="D1267" t="s">
        <v>885</v>
      </c>
      <c r="E1267" t="s">
        <v>31</v>
      </c>
      <c r="F1267" t="s">
        <v>886</v>
      </c>
      <c r="G1267" t="s">
        <v>97</v>
      </c>
      <c r="H1267" t="s">
        <v>881</v>
      </c>
      <c r="I1267" t="s">
        <v>467</v>
      </c>
      <c r="J1267" t="s">
        <v>1262</v>
      </c>
      <c r="K1267" t="s">
        <v>139</v>
      </c>
      <c r="L1267" t="s">
        <v>1439</v>
      </c>
      <c r="M1267" t="s">
        <v>1130</v>
      </c>
      <c r="N1267" t="s">
        <v>1131</v>
      </c>
      <c r="O1267" t="s">
        <v>1025</v>
      </c>
      <c r="P1267" t="s">
        <v>1026</v>
      </c>
      <c r="Q1267" s="11">
        <v>0</v>
      </c>
      <c r="R1267" s="11">
        <v>0</v>
      </c>
      <c r="S1267" s="11">
        <v>0</v>
      </c>
      <c r="T1267" s="11">
        <v>0</v>
      </c>
      <c r="U1267" s="11">
        <v>900000000</v>
      </c>
      <c r="V1267" s="11">
        <v>0</v>
      </c>
      <c r="W1267" s="11">
        <v>900000000</v>
      </c>
      <c r="X1267" s="11">
        <v>0</v>
      </c>
      <c r="Y1267" s="11">
        <v>0</v>
      </c>
      <c r="Z1267" s="11">
        <v>0</v>
      </c>
      <c r="AA1267" s="11">
        <v>0</v>
      </c>
      <c r="AB1267" s="11">
        <v>0</v>
      </c>
      <c r="AC1267" s="11">
        <v>450000000</v>
      </c>
      <c r="AD1267" s="11">
        <v>450000000</v>
      </c>
      <c r="AE1267" s="11">
        <v>0</v>
      </c>
      <c r="AF1267" s="11">
        <v>0</v>
      </c>
      <c r="AG1267" s="11">
        <v>400000000</v>
      </c>
      <c r="AH1267" s="11">
        <v>400000000</v>
      </c>
      <c r="AI1267" s="11">
        <v>0</v>
      </c>
      <c r="AJ1267" s="11">
        <v>0</v>
      </c>
      <c r="AK1267" s="11">
        <v>50000000</v>
      </c>
      <c r="AL1267" s="11">
        <v>50000000</v>
      </c>
      <c r="AM1267" s="11">
        <v>0</v>
      </c>
      <c r="AN1267" s="11">
        <v>0</v>
      </c>
      <c r="AO12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900000000</v>
      </c>
      <c r="AP12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900000000</v>
      </c>
      <c r="AR12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7" s="11">
        <f>Table_PBS_SQL_DB2_PBSSQL_PBS_NDP_Tina_CG_QtrlyPerformance_Final[[#This Row],[GOU REL]]+Table_PBS_SQL_DB2_PBSSQL_PBS_NDP_Tina_CG_QtrlyPerformance_Final[[#This Row],[EXT REL]]</f>
        <v>900000000</v>
      </c>
      <c r="AT1267" s="11">
        <f>Table_PBS_SQL_DB2_PBSSQL_PBS_NDP_Tina_CG_QtrlyPerformance_Final[[#This Row],[GOU EXP]]+Table_PBS_SQL_DB2_PBSSQL_PBS_NDP_Tina_CG_QtrlyPerformance_Final[[#This Row],[EXT EXP]]</f>
        <v>900000000</v>
      </c>
      <c r="AU1267" s="11" t="str">
        <f>IF(Table_PBS_SQL_DB2_PBSSQL_PBS_NDP_Tina_CG_QtrlyPerformance_Final[[#This Row],[Item_Code]]&gt;"300000", "Capital", "Recurrent")</f>
        <v>Recurrent</v>
      </c>
    </row>
    <row r="1268" spans="1:47" x14ac:dyDescent="0.25">
      <c r="A1268" t="s">
        <v>321</v>
      </c>
      <c r="B1268" t="s">
        <v>1577</v>
      </c>
      <c r="C1268" t="s">
        <v>293</v>
      </c>
      <c r="D1268" t="s">
        <v>1206</v>
      </c>
      <c r="E1268" t="s">
        <v>75</v>
      </c>
      <c r="F1268" t="s">
        <v>1228</v>
      </c>
      <c r="G1268" t="s">
        <v>31</v>
      </c>
      <c r="H1268" t="s">
        <v>1578</v>
      </c>
      <c r="I1268" t="s">
        <v>493</v>
      </c>
      <c r="J1268" t="s">
        <v>1579</v>
      </c>
      <c r="K1268" t="s">
        <v>1935</v>
      </c>
      <c r="L1268" t="s">
        <v>1936</v>
      </c>
      <c r="M1268" t="s">
        <v>1212</v>
      </c>
      <c r="N1268" t="s">
        <v>1213</v>
      </c>
      <c r="O1268" t="s">
        <v>2052</v>
      </c>
      <c r="P1268" t="s">
        <v>2053</v>
      </c>
      <c r="Q1268" s="11">
        <v>0</v>
      </c>
      <c r="R1268" s="11">
        <v>0</v>
      </c>
      <c r="S1268" s="11">
        <v>0</v>
      </c>
      <c r="T1268" s="11">
        <v>0</v>
      </c>
      <c r="U1268" s="11">
        <v>40000000</v>
      </c>
      <c r="V1268" s="11">
        <v>0</v>
      </c>
      <c r="W1268" s="11">
        <v>40000000</v>
      </c>
      <c r="X1268" s="11">
        <v>0</v>
      </c>
      <c r="Y1268" s="11">
        <v>0</v>
      </c>
      <c r="Z1268" s="11">
        <v>0</v>
      </c>
      <c r="AA1268" s="11">
        <v>0</v>
      </c>
      <c r="AB1268" s="11">
        <v>0</v>
      </c>
      <c r="AC1268" s="11">
        <v>40000000</v>
      </c>
      <c r="AD1268" s="11">
        <v>40000000</v>
      </c>
      <c r="AE1268" s="11">
        <v>0</v>
      </c>
      <c r="AF1268" s="11">
        <v>0</v>
      </c>
      <c r="AG1268" s="11">
        <v>0</v>
      </c>
      <c r="AH1268" s="11">
        <v>0</v>
      </c>
      <c r="AI1268" s="11">
        <v>0</v>
      </c>
      <c r="AJ1268" s="11">
        <v>0</v>
      </c>
      <c r="AK1268" s="11">
        <v>0</v>
      </c>
      <c r="AL1268" s="11">
        <v>0</v>
      </c>
      <c r="AM1268" s="11">
        <v>0</v>
      </c>
      <c r="AN1268" s="11">
        <v>0</v>
      </c>
      <c r="AO12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2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2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8" s="11">
        <f>Table_PBS_SQL_DB2_PBSSQL_PBS_NDP_Tina_CG_QtrlyPerformance_Final[[#This Row],[GOU REL]]+Table_PBS_SQL_DB2_PBSSQL_PBS_NDP_Tina_CG_QtrlyPerformance_Final[[#This Row],[EXT REL]]</f>
        <v>40000000</v>
      </c>
      <c r="AT1268" s="11">
        <f>Table_PBS_SQL_DB2_PBSSQL_PBS_NDP_Tina_CG_QtrlyPerformance_Final[[#This Row],[GOU EXP]]+Table_PBS_SQL_DB2_PBSSQL_PBS_NDP_Tina_CG_QtrlyPerformance_Final[[#This Row],[EXT EXP]]</f>
        <v>40000000</v>
      </c>
      <c r="AU1268" s="11" t="str">
        <f>IF(Table_PBS_SQL_DB2_PBSSQL_PBS_NDP_Tina_CG_QtrlyPerformance_Final[[#This Row],[Item_Code]]&gt;"300000", "Capital", "Recurrent")</f>
        <v>Recurrent</v>
      </c>
    </row>
    <row r="1269" spans="1:47" x14ac:dyDescent="0.25">
      <c r="A1269" t="s">
        <v>59</v>
      </c>
      <c r="B1269" t="s">
        <v>1677</v>
      </c>
      <c r="C1269" t="s">
        <v>31</v>
      </c>
      <c r="D1269" t="s">
        <v>1031</v>
      </c>
      <c r="E1269" t="s">
        <v>75</v>
      </c>
      <c r="F1269" t="s">
        <v>1042</v>
      </c>
      <c r="G1269" t="s">
        <v>31</v>
      </c>
      <c r="H1269" t="s">
        <v>1678</v>
      </c>
      <c r="I1269" t="s">
        <v>305</v>
      </c>
      <c r="J1269" t="s">
        <v>1689</v>
      </c>
      <c r="K1269" t="s">
        <v>1690</v>
      </c>
      <c r="L1269" t="s">
        <v>1691</v>
      </c>
      <c r="M1269" t="s">
        <v>1044</v>
      </c>
      <c r="N1269" t="s">
        <v>1045</v>
      </c>
      <c r="O1269" t="s">
        <v>1052</v>
      </c>
      <c r="P1269" t="s">
        <v>1053</v>
      </c>
      <c r="Q1269" s="11">
        <v>0</v>
      </c>
      <c r="R1269" s="11">
        <v>0</v>
      </c>
      <c r="S1269" s="11">
        <v>0</v>
      </c>
      <c r="T1269" s="11">
        <v>0</v>
      </c>
      <c r="U1269" s="11">
        <v>861680000</v>
      </c>
      <c r="V1269" s="11">
        <v>0</v>
      </c>
      <c r="W1269" s="11">
        <v>861680000</v>
      </c>
      <c r="X1269" s="11">
        <v>0</v>
      </c>
      <c r="Y1269" s="11">
        <v>0</v>
      </c>
      <c r="Z1269" s="11">
        <v>0</v>
      </c>
      <c r="AA1269" s="11">
        <v>0</v>
      </c>
      <c r="AB1269" s="11">
        <v>0</v>
      </c>
      <c r="AC1269" s="11">
        <v>18000000</v>
      </c>
      <c r="AD1269" s="11">
        <v>0</v>
      </c>
      <c r="AE1269" s="11">
        <v>0</v>
      </c>
      <c r="AF1269" s="11">
        <v>0</v>
      </c>
      <c r="AG1269" s="11">
        <v>0</v>
      </c>
      <c r="AH1269" s="11">
        <v>0</v>
      </c>
      <c r="AI1269" s="11">
        <v>0</v>
      </c>
      <c r="AJ1269" s="11">
        <v>0</v>
      </c>
      <c r="AK1269" s="11">
        <v>0</v>
      </c>
      <c r="AL1269" s="11">
        <v>18000000</v>
      </c>
      <c r="AM1269" s="11">
        <v>0</v>
      </c>
      <c r="AN1269" s="11">
        <v>0</v>
      </c>
      <c r="AO12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12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12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69" s="11">
        <f>Table_PBS_SQL_DB2_PBSSQL_PBS_NDP_Tina_CG_QtrlyPerformance_Final[[#This Row],[GOU REL]]+Table_PBS_SQL_DB2_PBSSQL_PBS_NDP_Tina_CG_QtrlyPerformance_Final[[#This Row],[EXT REL]]</f>
        <v>18000000</v>
      </c>
      <c r="AT1269" s="11">
        <f>Table_PBS_SQL_DB2_PBSSQL_PBS_NDP_Tina_CG_QtrlyPerformance_Final[[#This Row],[GOU EXP]]+Table_PBS_SQL_DB2_PBSSQL_PBS_NDP_Tina_CG_QtrlyPerformance_Final[[#This Row],[EXT EXP]]</f>
        <v>18000000</v>
      </c>
      <c r="AU1269" s="11" t="str">
        <f>IF(Table_PBS_SQL_DB2_PBSSQL_PBS_NDP_Tina_CG_QtrlyPerformance_Final[[#This Row],[Item_Code]]&gt;"300000", "Capital", "Recurrent")</f>
        <v>Capital</v>
      </c>
    </row>
    <row r="1270" spans="1:47" x14ac:dyDescent="0.25">
      <c r="A1270" t="s">
        <v>49</v>
      </c>
      <c r="B1270" t="s">
        <v>1400</v>
      </c>
      <c r="C1270" t="s">
        <v>119</v>
      </c>
      <c r="D1270" t="s">
        <v>885</v>
      </c>
      <c r="E1270" t="s">
        <v>31</v>
      </c>
      <c r="F1270" t="s">
        <v>886</v>
      </c>
      <c r="G1270" t="s">
        <v>31</v>
      </c>
      <c r="H1270" t="s">
        <v>1420</v>
      </c>
      <c r="I1270" t="s">
        <v>666</v>
      </c>
      <c r="J1270" t="s">
        <v>1432</v>
      </c>
      <c r="K1270" t="s">
        <v>127</v>
      </c>
      <c r="L1270" t="s">
        <v>1421</v>
      </c>
      <c r="M1270" t="s">
        <v>1422</v>
      </c>
      <c r="N1270" t="s">
        <v>1423</v>
      </c>
      <c r="O1270" t="s">
        <v>1016</v>
      </c>
      <c r="P1270" t="s">
        <v>1017</v>
      </c>
      <c r="Q1270" s="11">
        <v>0</v>
      </c>
      <c r="R1270" s="11">
        <v>0</v>
      </c>
      <c r="S1270" s="11">
        <v>0</v>
      </c>
      <c r="T1270" s="11">
        <v>0</v>
      </c>
      <c r="U1270" s="11">
        <v>530000000</v>
      </c>
      <c r="V1270" s="11">
        <v>0</v>
      </c>
      <c r="W1270" s="11">
        <v>30000000</v>
      </c>
      <c r="X1270" s="11">
        <v>500000000</v>
      </c>
      <c r="Y1270" s="11">
        <v>0</v>
      </c>
      <c r="Z1270" s="11">
        <v>0</v>
      </c>
      <c r="AA1270" s="11">
        <v>0</v>
      </c>
      <c r="AB1270" s="11">
        <v>0</v>
      </c>
      <c r="AC1270" s="11">
        <v>0</v>
      </c>
      <c r="AD1270" s="11">
        <v>0</v>
      </c>
      <c r="AE1270" s="11">
        <v>0</v>
      </c>
      <c r="AF1270" s="11">
        <v>0</v>
      </c>
      <c r="AG1270" s="11">
        <v>7500000</v>
      </c>
      <c r="AH1270" s="11">
        <v>7500000</v>
      </c>
      <c r="AI1270" s="11">
        <v>0</v>
      </c>
      <c r="AJ1270" s="11">
        <v>0</v>
      </c>
      <c r="AK1270" s="11">
        <v>0</v>
      </c>
      <c r="AL1270" s="11">
        <v>0</v>
      </c>
      <c r="AM1270" s="11">
        <v>0</v>
      </c>
      <c r="AN1270" s="11">
        <v>0</v>
      </c>
      <c r="AO12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v>
      </c>
      <c r="AP12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7500000</v>
      </c>
      <c r="AR12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70" s="11">
        <f>Table_PBS_SQL_DB2_PBSSQL_PBS_NDP_Tina_CG_QtrlyPerformance_Final[[#This Row],[GOU REL]]+Table_PBS_SQL_DB2_PBSSQL_PBS_NDP_Tina_CG_QtrlyPerformance_Final[[#This Row],[EXT REL]]</f>
        <v>7500000</v>
      </c>
      <c r="AT1270" s="11">
        <f>Table_PBS_SQL_DB2_PBSSQL_PBS_NDP_Tina_CG_QtrlyPerformance_Final[[#This Row],[GOU EXP]]+Table_PBS_SQL_DB2_PBSSQL_PBS_NDP_Tina_CG_QtrlyPerformance_Final[[#This Row],[EXT EXP]]</f>
        <v>7500000</v>
      </c>
      <c r="AU1270" s="11" t="str">
        <f>IF(Table_PBS_SQL_DB2_PBSSQL_PBS_NDP_Tina_CG_QtrlyPerformance_Final[[#This Row],[Item_Code]]&gt;"300000", "Capital", "Recurrent")</f>
        <v>Recurrent</v>
      </c>
    </row>
    <row r="1271" spans="1:47" x14ac:dyDescent="0.25">
      <c r="A1271" t="s">
        <v>59</v>
      </c>
      <c r="B1271" t="s">
        <v>1677</v>
      </c>
      <c r="C1271" t="s">
        <v>31</v>
      </c>
      <c r="D1271" t="s">
        <v>1031</v>
      </c>
      <c r="E1271" t="s">
        <v>75</v>
      </c>
      <c r="F1271" t="s">
        <v>1042</v>
      </c>
      <c r="G1271" t="s">
        <v>31</v>
      </c>
      <c r="H1271" t="s">
        <v>1678</v>
      </c>
      <c r="I1271" t="s">
        <v>511</v>
      </c>
      <c r="J1271" t="s">
        <v>1679</v>
      </c>
      <c r="K1271" t="s">
        <v>61</v>
      </c>
      <c r="L1271" t="s">
        <v>1680</v>
      </c>
      <c r="M1271" t="s">
        <v>1681</v>
      </c>
      <c r="N1271" t="s">
        <v>1682</v>
      </c>
      <c r="O1271" t="s">
        <v>922</v>
      </c>
      <c r="P1271" t="s">
        <v>923</v>
      </c>
      <c r="Q1271" s="11">
        <v>0</v>
      </c>
      <c r="R1271" s="11">
        <v>0</v>
      </c>
      <c r="S1271" s="11">
        <v>0</v>
      </c>
      <c r="T1271" s="11">
        <v>0</v>
      </c>
      <c r="U1271" s="11">
        <v>216740000</v>
      </c>
      <c r="V1271" s="11">
        <v>0</v>
      </c>
      <c r="W1271" s="11">
        <v>216740000</v>
      </c>
      <c r="X1271" s="11">
        <v>0</v>
      </c>
      <c r="Y1271" s="11">
        <v>50000000</v>
      </c>
      <c r="Z1271" s="11">
        <v>49796400</v>
      </c>
      <c r="AA1271" s="11">
        <v>0</v>
      </c>
      <c r="AB1271" s="11">
        <v>0</v>
      </c>
      <c r="AC1271" s="11">
        <v>119748500</v>
      </c>
      <c r="AD1271" s="11">
        <v>57370000</v>
      </c>
      <c r="AE1271" s="11">
        <v>0</v>
      </c>
      <c r="AF1271" s="11">
        <v>0</v>
      </c>
      <c r="AG1271" s="11">
        <v>46991500</v>
      </c>
      <c r="AH1271" s="11">
        <v>88705000</v>
      </c>
      <c r="AI1271" s="11">
        <v>0</v>
      </c>
      <c r="AJ1271" s="11">
        <v>0</v>
      </c>
      <c r="AK1271" s="11">
        <v>0</v>
      </c>
      <c r="AL1271" s="11">
        <v>20868600</v>
      </c>
      <c r="AM1271" s="11">
        <v>0</v>
      </c>
      <c r="AN1271" s="11">
        <v>0</v>
      </c>
      <c r="AO12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216740000</v>
      </c>
      <c r="AP12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216740000</v>
      </c>
      <c r="AR12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71" s="11">
        <f>Table_PBS_SQL_DB2_PBSSQL_PBS_NDP_Tina_CG_QtrlyPerformance_Final[[#This Row],[GOU REL]]+Table_PBS_SQL_DB2_PBSSQL_PBS_NDP_Tina_CG_QtrlyPerformance_Final[[#This Row],[EXT REL]]</f>
        <v>216740000</v>
      </c>
      <c r="AT1271" s="11">
        <f>Table_PBS_SQL_DB2_PBSSQL_PBS_NDP_Tina_CG_QtrlyPerformance_Final[[#This Row],[GOU EXP]]+Table_PBS_SQL_DB2_PBSSQL_PBS_NDP_Tina_CG_QtrlyPerformance_Final[[#This Row],[EXT EXP]]</f>
        <v>216740000</v>
      </c>
      <c r="AU1271" s="11" t="str">
        <f>IF(Table_PBS_SQL_DB2_PBSSQL_PBS_NDP_Tina_CG_QtrlyPerformance_Final[[#This Row],[Item_Code]]&gt;"300000", "Capital", "Recurrent")</f>
        <v>Recurrent</v>
      </c>
    </row>
    <row r="1272" spans="1:47" x14ac:dyDescent="0.25">
      <c r="A1272" t="s">
        <v>49</v>
      </c>
      <c r="B1272" t="s">
        <v>1400</v>
      </c>
      <c r="C1272" t="s">
        <v>119</v>
      </c>
      <c r="D1272" t="s">
        <v>885</v>
      </c>
      <c r="E1272" t="s">
        <v>87</v>
      </c>
      <c r="F1272" t="s">
        <v>1157</v>
      </c>
      <c r="G1272" t="s">
        <v>75</v>
      </c>
      <c r="H1272" t="s">
        <v>1414</v>
      </c>
      <c r="I1272" t="s">
        <v>666</v>
      </c>
      <c r="J1272" t="s">
        <v>1452</v>
      </c>
      <c r="K1272" t="s">
        <v>1442</v>
      </c>
      <c r="L1272" t="s">
        <v>1443</v>
      </c>
      <c r="M1272" t="s">
        <v>1130</v>
      </c>
      <c r="N1272" t="s">
        <v>1131</v>
      </c>
      <c r="O1272" t="s">
        <v>1005</v>
      </c>
      <c r="P1272" t="s">
        <v>1006</v>
      </c>
      <c r="Q1272" s="11">
        <v>0</v>
      </c>
      <c r="R1272" s="11">
        <v>0</v>
      </c>
      <c r="S1272" s="11">
        <v>0</v>
      </c>
      <c r="T1272" s="11">
        <v>0</v>
      </c>
      <c r="U1272" s="11">
        <v>70000000</v>
      </c>
      <c r="V1272" s="11">
        <v>0</v>
      </c>
      <c r="W1272" s="11">
        <v>0</v>
      </c>
      <c r="X1272" s="11">
        <v>70000000</v>
      </c>
      <c r="Y1272" s="11">
        <v>0</v>
      </c>
      <c r="Z1272" s="11">
        <v>0</v>
      </c>
      <c r="AA1272" s="11">
        <v>0</v>
      </c>
      <c r="AB1272" s="11">
        <v>0</v>
      </c>
      <c r="AC1272" s="11">
        <v>0</v>
      </c>
      <c r="AD1272" s="11">
        <v>0</v>
      </c>
      <c r="AE1272" s="11">
        <v>0</v>
      </c>
      <c r="AF1272" s="11">
        <v>0</v>
      </c>
      <c r="AG1272" s="11">
        <v>0</v>
      </c>
      <c r="AH1272" s="11">
        <v>0</v>
      </c>
      <c r="AI1272" s="11">
        <v>0</v>
      </c>
      <c r="AJ1272" s="11">
        <v>0</v>
      </c>
      <c r="AK1272" s="11">
        <v>0</v>
      </c>
      <c r="AL1272" s="11">
        <v>0</v>
      </c>
      <c r="AM1272" s="11">
        <v>0</v>
      </c>
      <c r="AN1272" s="11">
        <v>0</v>
      </c>
      <c r="AO12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72" s="11">
        <f>Table_PBS_SQL_DB2_PBSSQL_PBS_NDP_Tina_CG_QtrlyPerformance_Final[[#This Row],[GOU REL]]+Table_PBS_SQL_DB2_PBSSQL_PBS_NDP_Tina_CG_QtrlyPerformance_Final[[#This Row],[EXT REL]]</f>
        <v>0</v>
      </c>
      <c r="AT1272" s="11">
        <f>Table_PBS_SQL_DB2_PBSSQL_PBS_NDP_Tina_CG_QtrlyPerformance_Final[[#This Row],[GOU EXP]]+Table_PBS_SQL_DB2_PBSSQL_PBS_NDP_Tina_CG_QtrlyPerformance_Final[[#This Row],[EXT EXP]]</f>
        <v>0</v>
      </c>
      <c r="AU1272" s="11" t="str">
        <f>IF(Table_PBS_SQL_DB2_PBSSQL_PBS_NDP_Tina_CG_QtrlyPerformance_Final[[#This Row],[Item_Code]]&gt;"300000", "Capital", "Recurrent")</f>
        <v>Recurrent</v>
      </c>
    </row>
    <row r="1273" spans="1:47" x14ac:dyDescent="0.25">
      <c r="A1273" t="s">
        <v>59</v>
      </c>
      <c r="B1273" t="s">
        <v>1677</v>
      </c>
      <c r="C1273" t="s">
        <v>31</v>
      </c>
      <c r="D1273" t="s">
        <v>1031</v>
      </c>
      <c r="E1273" t="s">
        <v>75</v>
      </c>
      <c r="F1273" t="s">
        <v>1042</v>
      </c>
      <c r="G1273" t="s">
        <v>31</v>
      </c>
      <c r="H1273" t="s">
        <v>1678</v>
      </c>
      <c r="I1273" t="s">
        <v>511</v>
      </c>
      <c r="J1273" t="s">
        <v>1679</v>
      </c>
      <c r="K1273" t="s">
        <v>61</v>
      </c>
      <c r="L1273" t="s">
        <v>1680</v>
      </c>
      <c r="M1273" t="s">
        <v>1681</v>
      </c>
      <c r="N1273" t="s">
        <v>1682</v>
      </c>
      <c r="O1273" t="s">
        <v>1004</v>
      </c>
      <c r="P1273" t="s">
        <v>868</v>
      </c>
      <c r="Q1273" s="11">
        <v>0</v>
      </c>
      <c r="R1273" s="11">
        <v>0</v>
      </c>
      <c r="S1273" s="11">
        <v>0</v>
      </c>
      <c r="T1273" s="11">
        <v>0</v>
      </c>
      <c r="U1273" s="11">
        <v>60000000</v>
      </c>
      <c r="V1273" s="11">
        <v>0</v>
      </c>
      <c r="W1273" s="11">
        <v>60000000</v>
      </c>
      <c r="X1273" s="11">
        <v>0</v>
      </c>
      <c r="Y1273" s="11">
        <v>0</v>
      </c>
      <c r="Z1273" s="11">
        <v>0</v>
      </c>
      <c r="AA1273" s="11">
        <v>0</v>
      </c>
      <c r="AB1273" s="11">
        <v>0</v>
      </c>
      <c r="AC1273" s="11">
        <v>6000000</v>
      </c>
      <c r="AD1273" s="11">
        <v>6000000</v>
      </c>
      <c r="AE1273" s="11">
        <v>0</v>
      </c>
      <c r="AF1273" s="11">
        <v>0</v>
      </c>
      <c r="AG1273" s="11">
        <v>54000000</v>
      </c>
      <c r="AH1273" s="11">
        <v>53878400</v>
      </c>
      <c r="AI1273" s="11">
        <v>0</v>
      </c>
      <c r="AJ1273" s="11">
        <v>0</v>
      </c>
      <c r="AK1273" s="11">
        <v>0</v>
      </c>
      <c r="AL1273" s="11">
        <v>121600</v>
      </c>
      <c r="AM1273" s="11">
        <v>0</v>
      </c>
      <c r="AN1273" s="11">
        <v>0</v>
      </c>
      <c r="AO12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12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12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73" s="11">
        <f>Table_PBS_SQL_DB2_PBSSQL_PBS_NDP_Tina_CG_QtrlyPerformance_Final[[#This Row],[GOU REL]]+Table_PBS_SQL_DB2_PBSSQL_PBS_NDP_Tina_CG_QtrlyPerformance_Final[[#This Row],[EXT REL]]</f>
        <v>60000000</v>
      </c>
      <c r="AT1273" s="11">
        <f>Table_PBS_SQL_DB2_PBSSQL_PBS_NDP_Tina_CG_QtrlyPerformance_Final[[#This Row],[GOU EXP]]+Table_PBS_SQL_DB2_PBSSQL_PBS_NDP_Tina_CG_QtrlyPerformance_Final[[#This Row],[EXT EXP]]</f>
        <v>60000000</v>
      </c>
      <c r="AU1273" s="11" t="str">
        <f>IF(Table_PBS_SQL_DB2_PBSSQL_PBS_NDP_Tina_CG_QtrlyPerformance_Final[[#This Row],[Item_Code]]&gt;"300000", "Capital", "Recurrent")</f>
        <v>Recurrent</v>
      </c>
    </row>
    <row r="1274" spans="1:47" x14ac:dyDescent="0.25">
      <c r="A1274" t="s">
        <v>49</v>
      </c>
      <c r="B1274" t="s">
        <v>1400</v>
      </c>
      <c r="C1274" t="s">
        <v>119</v>
      </c>
      <c r="D1274" t="s">
        <v>885</v>
      </c>
      <c r="E1274" t="s">
        <v>31</v>
      </c>
      <c r="F1274" t="s">
        <v>886</v>
      </c>
      <c r="G1274" t="s">
        <v>97</v>
      </c>
      <c r="H1274" t="s">
        <v>881</v>
      </c>
      <c r="I1274" t="s">
        <v>666</v>
      </c>
      <c r="J1274" t="s">
        <v>1440</v>
      </c>
      <c r="K1274" t="s">
        <v>1437</v>
      </c>
      <c r="L1274" t="s">
        <v>1438</v>
      </c>
      <c r="M1274" t="s">
        <v>1373</v>
      </c>
      <c r="N1274" t="s">
        <v>1374</v>
      </c>
      <c r="O1274" t="s">
        <v>922</v>
      </c>
      <c r="P1274" t="s">
        <v>923</v>
      </c>
      <c r="Q1274" s="11">
        <v>0</v>
      </c>
      <c r="R1274" s="11">
        <v>0</v>
      </c>
      <c r="S1274" s="11">
        <v>0</v>
      </c>
      <c r="T1274" s="11">
        <v>0</v>
      </c>
      <c r="U1274" s="11">
        <v>715000000</v>
      </c>
      <c r="V1274" s="11">
        <v>0</v>
      </c>
      <c r="W1274" s="11">
        <v>25000000</v>
      </c>
      <c r="X1274" s="11">
        <v>690000000</v>
      </c>
      <c r="Y1274" s="11">
        <v>0</v>
      </c>
      <c r="Z1274" s="11">
        <v>0</v>
      </c>
      <c r="AA1274" s="11">
        <v>0</v>
      </c>
      <c r="AB1274" s="11">
        <v>0</v>
      </c>
      <c r="AC1274" s="11">
        <v>0</v>
      </c>
      <c r="AD1274" s="11">
        <v>0</v>
      </c>
      <c r="AE1274" s="11">
        <v>0</v>
      </c>
      <c r="AF1274" s="11">
        <v>0</v>
      </c>
      <c r="AG1274" s="11">
        <v>6250000</v>
      </c>
      <c r="AH1274" s="11">
        <v>6250000</v>
      </c>
      <c r="AI1274" s="11">
        <v>0</v>
      </c>
      <c r="AJ1274" s="11">
        <v>0</v>
      </c>
      <c r="AK1274" s="11">
        <v>18750000</v>
      </c>
      <c r="AL1274" s="11">
        <v>18750000</v>
      </c>
      <c r="AM1274" s="11">
        <v>0</v>
      </c>
      <c r="AN1274" s="11">
        <v>0</v>
      </c>
      <c r="AO12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2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2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74" s="11">
        <f>Table_PBS_SQL_DB2_PBSSQL_PBS_NDP_Tina_CG_QtrlyPerformance_Final[[#This Row],[GOU REL]]+Table_PBS_SQL_DB2_PBSSQL_PBS_NDP_Tina_CG_QtrlyPerformance_Final[[#This Row],[EXT REL]]</f>
        <v>25000000</v>
      </c>
      <c r="AT1274" s="11">
        <f>Table_PBS_SQL_DB2_PBSSQL_PBS_NDP_Tina_CG_QtrlyPerformance_Final[[#This Row],[GOU EXP]]+Table_PBS_SQL_DB2_PBSSQL_PBS_NDP_Tina_CG_QtrlyPerformance_Final[[#This Row],[EXT EXP]]</f>
        <v>25000000</v>
      </c>
      <c r="AU1274" s="11" t="str">
        <f>IF(Table_PBS_SQL_DB2_PBSSQL_PBS_NDP_Tina_CG_QtrlyPerformance_Final[[#This Row],[Item_Code]]&gt;"300000", "Capital", "Recurrent")</f>
        <v>Recurrent</v>
      </c>
    </row>
    <row r="1275" spans="1:47" x14ac:dyDescent="0.25">
      <c r="A1275" t="s">
        <v>493</v>
      </c>
      <c r="B1275" t="s">
        <v>494</v>
      </c>
      <c r="C1275" t="s">
        <v>491</v>
      </c>
      <c r="D1275" t="s">
        <v>861</v>
      </c>
      <c r="E1275" t="s">
        <v>31</v>
      </c>
      <c r="F1275" t="s">
        <v>862</v>
      </c>
      <c r="G1275" t="s">
        <v>75</v>
      </c>
      <c r="H1275" t="s">
        <v>863</v>
      </c>
      <c r="I1275" t="s">
        <v>493</v>
      </c>
      <c r="J1275" t="s">
        <v>864</v>
      </c>
      <c r="K1275" t="s">
        <v>495</v>
      </c>
      <c r="L1275" t="s">
        <v>865</v>
      </c>
      <c r="M1275" t="s">
        <v>866</v>
      </c>
      <c r="N1275" t="s">
        <v>867</v>
      </c>
      <c r="O1275" t="s">
        <v>975</v>
      </c>
      <c r="P1275" t="s">
        <v>976</v>
      </c>
      <c r="Q1275" s="11">
        <v>0</v>
      </c>
      <c r="R1275" s="11">
        <v>0</v>
      </c>
      <c r="S1275" s="11">
        <v>0</v>
      </c>
      <c r="T1275" s="11">
        <v>0</v>
      </c>
      <c r="U1275" s="11">
        <v>25010000000</v>
      </c>
      <c r="V1275" s="11">
        <v>0</v>
      </c>
      <c r="W1275" s="11">
        <v>25010000000</v>
      </c>
      <c r="X1275" s="11">
        <v>0</v>
      </c>
      <c r="Y1275" s="11">
        <v>5000000000</v>
      </c>
      <c r="Z1275" s="11">
        <v>0</v>
      </c>
      <c r="AA1275" s="11">
        <v>0</v>
      </c>
      <c r="AB1275" s="11">
        <v>0</v>
      </c>
      <c r="AC1275" s="11">
        <v>0</v>
      </c>
      <c r="AD1275" s="11">
        <v>2364996825</v>
      </c>
      <c r="AE1275" s="11">
        <v>0</v>
      </c>
      <c r="AF1275" s="11">
        <v>0</v>
      </c>
      <c r="AG1275" s="11">
        <v>0</v>
      </c>
      <c r="AH1275" s="11">
        <v>0</v>
      </c>
      <c r="AI1275" s="11">
        <v>0</v>
      </c>
      <c r="AJ1275" s="11">
        <v>0</v>
      </c>
      <c r="AK1275" s="11">
        <v>20010000000</v>
      </c>
      <c r="AL1275" s="11">
        <v>22645003175</v>
      </c>
      <c r="AM1275" s="11">
        <v>0</v>
      </c>
      <c r="AN1275" s="11">
        <v>0</v>
      </c>
      <c r="AO12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25010000000</v>
      </c>
      <c r="AP12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25010000000</v>
      </c>
      <c r="AR12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75" s="11">
        <f>Table_PBS_SQL_DB2_PBSSQL_PBS_NDP_Tina_CG_QtrlyPerformance_Final[[#This Row],[GOU REL]]+Table_PBS_SQL_DB2_PBSSQL_PBS_NDP_Tina_CG_QtrlyPerformance_Final[[#This Row],[EXT REL]]</f>
        <v>25010000000</v>
      </c>
      <c r="AT1275" s="11">
        <f>Table_PBS_SQL_DB2_PBSSQL_PBS_NDP_Tina_CG_QtrlyPerformance_Final[[#This Row],[GOU EXP]]+Table_PBS_SQL_DB2_PBSSQL_PBS_NDP_Tina_CG_QtrlyPerformance_Final[[#This Row],[EXT EXP]]</f>
        <v>25010000000</v>
      </c>
      <c r="AU1275" s="11" t="str">
        <f>IF(Table_PBS_SQL_DB2_PBSSQL_PBS_NDP_Tina_CG_QtrlyPerformance_Final[[#This Row],[Item_Code]]&gt;"300000", "Capital", "Recurrent")</f>
        <v>Recurrent</v>
      </c>
    </row>
    <row r="1276" spans="1:47" x14ac:dyDescent="0.25">
      <c r="A1276" t="s">
        <v>493</v>
      </c>
      <c r="B1276" t="s">
        <v>494</v>
      </c>
      <c r="C1276" t="s">
        <v>491</v>
      </c>
      <c r="D1276" t="s">
        <v>861</v>
      </c>
      <c r="E1276" t="s">
        <v>31</v>
      </c>
      <c r="F1276" t="s">
        <v>862</v>
      </c>
      <c r="G1276" t="s">
        <v>75</v>
      </c>
      <c r="H1276" t="s">
        <v>863</v>
      </c>
      <c r="I1276" t="s">
        <v>493</v>
      </c>
      <c r="J1276" t="s">
        <v>864</v>
      </c>
      <c r="K1276" t="s">
        <v>495</v>
      </c>
      <c r="L1276" t="s">
        <v>865</v>
      </c>
      <c r="M1276" t="s">
        <v>866</v>
      </c>
      <c r="N1276" t="s">
        <v>867</v>
      </c>
      <c r="O1276" t="s">
        <v>1754</v>
      </c>
      <c r="P1276" t="s">
        <v>1755</v>
      </c>
      <c r="Q1276" s="11">
        <v>0</v>
      </c>
      <c r="R1276" s="11">
        <v>0</v>
      </c>
      <c r="S1276" s="11">
        <v>0</v>
      </c>
      <c r="T1276" s="11">
        <v>0</v>
      </c>
      <c r="U1276" s="11">
        <v>750000000</v>
      </c>
      <c r="V1276" s="11">
        <v>0</v>
      </c>
      <c r="W1276" s="11">
        <v>750000000</v>
      </c>
      <c r="X1276" s="11">
        <v>0</v>
      </c>
      <c r="Y1276" s="11">
        <v>0</v>
      </c>
      <c r="Z1276" s="11">
        <v>0</v>
      </c>
      <c r="AA1276" s="11">
        <v>0</v>
      </c>
      <c r="AB1276" s="11">
        <v>0</v>
      </c>
      <c r="AC1276" s="11">
        <v>107246803</v>
      </c>
      <c r="AD1276" s="11">
        <v>0</v>
      </c>
      <c r="AE1276" s="11">
        <v>0</v>
      </c>
      <c r="AF1276" s="11">
        <v>0</v>
      </c>
      <c r="AG1276" s="11">
        <v>642753197</v>
      </c>
      <c r="AH1276" s="11">
        <v>0</v>
      </c>
      <c r="AI1276" s="11">
        <v>0</v>
      </c>
      <c r="AJ1276" s="11">
        <v>0</v>
      </c>
      <c r="AK1276" s="11">
        <v>0</v>
      </c>
      <c r="AL1276" s="11">
        <v>732896735</v>
      </c>
      <c r="AM1276" s="11">
        <v>0</v>
      </c>
      <c r="AN1276" s="11">
        <v>0</v>
      </c>
      <c r="AO12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750000000</v>
      </c>
      <c r="AP12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732896735</v>
      </c>
      <c r="AR12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76" s="11">
        <f>Table_PBS_SQL_DB2_PBSSQL_PBS_NDP_Tina_CG_QtrlyPerformance_Final[[#This Row],[GOU REL]]+Table_PBS_SQL_DB2_PBSSQL_PBS_NDP_Tina_CG_QtrlyPerformance_Final[[#This Row],[EXT REL]]</f>
        <v>750000000</v>
      </c>
      <c r="AT1276" s="11">
        <f>Table_PBS_SQL_DB2_PBSSQL_PBS_NDP_Tina_CG_QtrlyPerformance_Final[[#This Row],[GOU EXP]]+Table_PBS_SQL_DB2_PBSSQL_PBS_NDP_Tina_CG_QtrlyPerformance_Final[[#This Row],[EXT EXP]]</f>
        <v>732896735</v>
      </c>
      <c r="AU1276" s="11" t="str">
        <f>IF(Table_PBS_SQL_DB2_PBSSQL_PBS_NDP_Tina_CG_QtrlyPerformance_Final[[#This Row],[Item_Code]]&gt;"300000", "Capital", "Recurrent")</f>
        <v>Capital</v>
      </c>
    </row>
    <row r="1277" spans="1:47" x14ac:dyDescent="0.25">
      <c r="A1277" t="s">
        <v>666</v>
      </c>
      <c r="B1277" t="s">
        <v>667</v>
      </c>
      <c r="C1277" t="s">
        <v>491</v>
      </c>
      <c r="D1277" t="s">
        <v>861</v>
      </c>
      <c r="E1277" t="s">
        <v>177</v>
      </c>
      <c r="F1277" t="s">
        <v>895</v>
      </c>
      <c r="G1277" t="s">
        <v>87</v>
      </c>
      <c r="H1277" t="s">
        <v>887</v>
      </c>
      <c r="I1277" t="s">
        <v>896</v>
      </c>
      <c r="J1277" t="s">
        <v>897</v>
      </c>
      <c r="K1277" t="s">
        <v>898</v>
      </c>
      <c r="L1277" t="s">
        <v>899</v>
      </c>
      <c r="M1277" t="s">
        <v>900</v>
      </c>
      <c r="N1277" t="s">
        <v>901</v>
      </c>
      <c r="O1277" t="s">
        <v>909</v>
      </c>
      <c r="P1277" t="s">
        <v>910</v>
      </c>
      <c r="Q1277" s="11">
        <v>0</v>
      </c>
      <c r="R1277" s="11">
        <v>0</v>
      </c>
      <c r="S1277" s="11">
        <v>0</v>
      </c>
      <c r="T1277" s="11">
        <v>0</v>
      </c>
      <c r="U1277" s="11">
        <v>0</v>
      </c>
      <c r="V1277" s="11">
        <v>0</v>
      </c>
      <c r="W1277" s="11">
        <v>0</v>
      </c>
      <c r="X1277" s="11">
        <v>0</v>
      </c>
      <c r="Y1277" s="11">
        <v>0</v>
      </c>
      <c r="Z1277" s="11">
        <v>0</v>
      </c>
      <c r="AA1277" s="11">
        <v>0</v>
      </c>
      <c r="AB1277" s="11">
        <v>0</v>
      </c>
      <c r="AC1277" s="11">
        <v>0</v>
      </c>
      <c r="AD1277" s="11">
        <v>0</v>
      </c>
      <c r="AE1277" s="11">
        <v>0</v>
      </c>
      <c r="AF1277" s="11">
        <v>0</v>
      </c>
      <c r="AG1277" s="11">
        <v>0</v>
      </c>
      <c r="AH1277" s="11">
        <v>0</v>
      </c>
      <c r="AI1277" s="11">
        <v>279289812</v>
      </c>
      <c r="AJ1277" s="11">
        <v>279289812</v>
      </c>
      <c r="AK1277" s="11">
        <v>0</v>
      </c>
      <c r="AL1277" s="11">
        <v>0</v>
      </c>
      <c r="AM1277" s="11">
        <v>0</v>
      </c>
      <c r="AN1277" s="11">
        <v>0</v>
      </c>
      <c r="AO12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279289812</v>
      </c>
      <c r="AQ12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279289812</v>
      </c>
      <c r="AS1277" s="11">
        <f>Table_PBS_SQL_DB2_PBSSQL_PBS_NDP_Tina_CG_QtrlyPerformance_Final[[#This Row],[GOU REL]]+Table_PBS_SQL_DB2_PBSSQL_PBS_NDP_Tina_CG_QtrlyPerformance_Final[[#This Row],[EXT REL]]</f>
        <v>279289812</v>
      </c>
      <c r="AT1277" s="11">
        <f>Table_PBS_SQL_DB2_PBSSQL_PBS_NDP_Tina_CG_QtrlyPerformance_Final[[#This Row],[GOU EXP]]+Table_PBS_SQL_DB2_PBSSQL_PBS_NDP_Tina_CG_QtrlyPerformance_Final[[#This Row],[EXT EXP]]</f>
        <v>279289812</v>
      </c>
      <c r="AU1277" s="11" t="str">
        <f>IF(Table_PBS_SQL_DB2_PBSSQL_PBS_NDP_Tina_CG_QtrlyPerformance_Final[[#This Row],[Item_Code]]&gt;"300000", "Capital", "Recurrent")</f>
        <v>Recurrent</v>
      </c>
    </row>
    <row r="1278" spans="1:47" x14ac:dyDescent="0.25">
      <c r="A1278" t="s">
        <v>666</v>
      </c>
      <c r="B1278" t="s">
        <v>667</v>
      </c>
      <c r="C1278" t="s">
        <v>491</v>
      </c>
      <c r="D1278" t="s">
        <v>861</v>
      </c>
      <c r="E1278" t="s">
        <v>177</v>
      </c>
      <c r="F1278" t="s">
        <v>895</v>
      </c>
      <c r="G1278" t="s">
        <v>87</v>
      </c>
      <c r="H1278" t="s">
        <v>887</v>
      </c>
      <c r="I1278" t="s">
        <v>896</v>
      </c>
      <c r="J1278" t="s">
        <v>897</v>
      </c>
      <c r="K1278" t="s">
        <v>898</v>
      </c>
      <c r="L1278" t="s">
        <v>899</v>
      </c>
      <c r="M1278" t="s">
        <v>900</v>
      </c>
      <c r="N1278" t="s">
        <v>901</v>
      </c>
      <c r="O1278" t="s">
        <v>1016</v>
      </c>
      <c r="P1278" t="s">
        <v>1017</v>
      </c>
      <c r="Q1278" s="11">
        <v>0</v>
      </c>
      <c r="R1278" s="11">
        <v>0</v>
      </c>
      <c r="S1278" s="11">
        <v>0</v>
      </c>
      <c r="T1278" s="11">
        <v>0</v>
      </c>
      <c r="U1278" s="11">
        <v>0</v>
      </c>
      <c r="V1278" s="11">
        <v>0</v>
      </c>
      <c r="W1278" s="11">
        <v>0</v>
      </c>
      <c r="X1278" s="11">
        <v>0</v>
      </c>
      <c r="Y1278" s="11">
        <v>0</v>
      </c>
      <c r="Z1278" s="11">
        <v>0</v>
      </c>
      <c r="AA1278" s="11">
        <v>106517327</v>
      </c>
      <c r="AB1278" s="11">
        <v>106517327</v>
      </c>
      <c r="AC1278" s="11">
        <v>0</v>
      </c>
      <c r="AD1278" s="11">
        <v>0</v>
      </c>
      <c r="AE1278" s="11">
        <v>162324828</v>
      </c>
      <c r="AF1278" s="11">
        <v>162324828</v>
      </c>
      <c r="AG1278" s="11">
        <v>0</v>
      </c>
      <c r="AH1278" s="11">
        <v>0</v>
      </c>
      <c r="AI1278" s="11">
        <v>101396437</v>
      </c>
      <c r="AJ1278" s="11">
        <v>101396437</v>
      </c>
      <c r="AK1278" s="11">
        <v>0</v>
      </c>
      <c r="AL1278" s="11">
        <v>0</v>
      </c>
      <c r="AM1278" s="11">
        <v>420588380</v>
      </c>
      <c r="AN1278" s="11">
        <v>420588380</v>
      </c>
      <c r="AO12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790826972</v>
      </c>
      <c r="AQ12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790826972</v>
      </c>
      <c r="AS1278" s="11">
        <f>Table_PBS_SQL_DB2_PBSSQL_PBS_NDP_Tina_CG_QtrlyPerformance_Final[[#This Row],[GOU REL]]+Table_PBS_SQL_DB2_PBSSQL_PBS_NDP_Tina_CG_QtrlyPerformance_Final[[#This Row],[EXT REL]]</f>
        <v>790826972</v>
      </c>
      <c r="AT1278" s="11">
        <f>Table_PBS_SQL_DB2_PBSSQL_PBS_NDP_Tina_CG_QtrlyPerformance_Final[[#This Row],[GOU EXP]]+Table_PBS_SQL_DB2_PBSSQL_PBS_NDP_Tina_CG_QtrlyPerformance_Final[[#This Row],[EXT EXP]]</f>
        <v>790826972</v>
      </c>
      <c r="AU1278" s="11" t="str">
        <f>IF(Table_PBS_SQL_DB2_PBSSQL_PBS_NDP_Tina_CG_QtrlyPerformance_Final[[#This Row],[Item_Code]]&gt;"300000", "Capital", "Recurrent")</f>
        <v>Recurrent</v>
      </c>
    </row>
    <row r="1279" spans="1:47" x14ac:dyDescent="0.25">
      <c r="A1279" t="s">
        <v>666</v>
      </c>
      <c r="B1279" t="s">
        <v>667</v>
      </c>
      <c r="C1279" t="s">
        <v>491</v>
      </c>
      <c r="D1279" t="s">
        <v>861</v>
      </c>
      <c r="E1279" t="s">
        <v>177</v>
      </c>
      <c r="F1279" t="s">
        <v>895</v>
      </c>
      <c r="G1279" t="s">
        <v>87</v>
      </c>
      <c r="H1279" t="s">
        <v>887</v>
      </c>
      <c r="I1279" t="s">
        <v>896</v>
      </c>
      <c r="J1279" t="s">
        <v>897</v>
      </c>
      <c r="K1279" t="s">
        <v>898</v>
      </c>
      <c r="L1279" t="s">
        <v>899</v>
      </c>
      <c r="M1279" t="s">
        <v>900</v>
      </c>
      <c r="N1279" t="s">
        <v>901</v>
      </c>
      <c r="O1279" t="s">
        <v>1124</v>
      </c>
      <c r="P1279" t="s">
        <v>1125</v>
      </c>
      <c r="Q1279" s="11">
        <v>0</v>
      </c>
      <c r="R1279" s="11">
        <v>0</v>
      </c>
      <c r="S1279" s="11">
        <v>0</v>
      </c>
      <c r="T1279" s="11">
        <v>0</v>
      </c>
      <c r="U1279" s="11">
        <v>0</v>
      </c>
      <c r="V1279" s="11">
        <v>0</v>
      </c>
      <c r="W1279" s="11">
        <v>0</v>
      </c>
      <c r="X1279" s="11">
        <v>0</v>
      </c>
      <c r="Y1279" s="11">
        <v>0</v>
      </c>
      <c r="Z1279" s="11">
        <v>0</v>
      </c>
      <c r="AA1279" s="11">
        <v>11271828</v>
      </c>
      <c r="AB1279" s="11">
        <v>11271828</v>
      </c>
      <c r="AC1279" s="11">
        <v>0</v>
      </c>
      <c r="AD1279" s="11">
        <v>0</v>
      </c>
      <c r="AE1279" s="11">
        <v>10460310</v>
      </c>
      <c r="AF1279" s="11">
        <v>10460310</v>
      </c>
      <c r="AG1279" s="11">
        <v>0</v>
      </c>
      <c r="AH1279" s="11">
        <v>0</v>
      </c>
      <c r="AI1279" s="11">
        <v>8267862</v>
      </c>
      <c r="AJ1279" s="11">
        <v>8267862</v>
      </c>
      <c r="AK1279" s="11">
        <v>0</v>
      </c>
      <c r="AL1279" s="11">
        <v>0</v>
      </c>
      <c r="AM1279" s="11">
        <v>0</v>
      </c>
      <c r="AN1279" s="11">
        <v>0</v>
      </c>
      <c r="AO12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v>
      </c>
      <c r="AQ12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30000000</v>
      </c>
      <c r="AS1279" s="11">
        <f>Table_PBS_SQL_DB2_PBSSQL_PBS_NDP_Tina_CG_QtrlyPerformance_Final[[#This Row],[GOU REL]]+Table_PBS_SQL_DB2_PBSSQL_PBS_NDP_Tina_CG_QtrlyPerformance_Final[[#This Row],[EXT REL]]</f>
        <v>30000000</v>
      </c>
      <c r="AT1279" s="11">
        <f>Table_PBS_SQL_DB2_PBSSQL_PBS_NDP_Tina_CG_QtrlyPerformance_Final[[#This Row],[GOU EXP]]+Table_PBS_SQL_DB2_PBSSQL_PBS_NDP_Tina_CG_QtrlyPerformance_Final[[#This Row],[EXT EXP]]</f>
        <v>30000000</v>
      </c>
      <c r="AU1279" s="11" t="str">
        <f>IF(Table_PBS_SQL_DB2_PBSSQL_PBS_NDP_Tina_CG_QtrlyPerformance_Final[[#This Row],[Item_Code]]&gt;"300000", "Capital", "Recurrent")</f>
        <v>Recurrent</v>
      </c>
    </row>
    <row r="1280" spans="1:47" x14ac:dyDescent="0.25">
      <c r="A1280" t="s">
        <v>666</v>
      </c>
      <c r="B1280" t="s">
        <v>667</v>
      </c>
      <c r="C1280" t="s">
        <v>491</v>
      </c>
      <c r="D1280" t="s">
        <v>861</v>
      </c>
      <c r="E1280" t="s">
        <v>177</v>
      </c>
      <c r="F1280" t="s">
        <v>895</v>
      </c>
      <c r="G1280" t="s">
        <v>87</v>
      </c>
      <c r="H1280" t="s">
        <v>887</v>
      </c>
      <c r="I1280" t="s">
        <v>896</v>
      </c>
      <c r="J1280" t="s">
        <v>897</v>
      </c>
      <c r="K1280" t="s">
        <v>898</v>
      </c>
      <c r="L1280" t="s">
        <v>899</v>
      </c>
      <c r="M1280" t="s">
        <v>900</v>
      </c>
      <c r="N1280" t="s">
        <v>901</v>
      </c>
      <c r="O1280" t="s">
        <v>911</v>
      </c>
      <c r="P1280" t="s">
        <v>912</v>
      </c>
      <c r="Q1280" s="11">
        <v>0</v>
      </c>
      <c r="R1280" s="11">
        <v>0</v>
      </c>
      <c r="S1280" s="11">
        <v>0</v>
      </c>
      <c r="T1280" s="11">
        <v>0</v>
      </c>
      <c r="U1280" s="11">
        <v>0</v>
      </c>
      <c r="V1280" s="11">
        <v>0</v>
      </c>
      <c r="W1280" s="11">
        <v>0</v>
      </c>
      <c r="X1280" s="11">
        <v>0</v>
      </c>
      <c r="Y1280" s="11">
        <v>0</v>
      </c>
      <c r="Z1280" s="11">
        <v>0</v>
      </c>
      <c r="AA1280" s="11">
        <v>11518044</v>
      </c>
      <c r="AB1280" s="11">
        <v>11518044</v>
      </c>
      <c r="AC1280" s="11">
        <v>0</v>
      </c>
      <c r="AD1280" s="11">
        <v>0</v>
      </c>
      <c r="AE1280" s="11">
        <v>0</v>
      </c>
      <c r="AF1280" s="11">
        <v>0</v>
      </c>
      <c r="AG1280" s="11">
        <v>0</v>
      </c>
      <c r="AH1280" s="11">
        <v>0</v>
      </c>
      <c r="AI1280" s="11">
        <v>74242750</v>
      </c>
      <c r="AJ1280" s="11">
        <v>74242750</v>
      </c>
      <c r="AK1280" s="11">
        <v>0</v>
      </c>
      <c r="AL1280" s="11">
        <v>0</v>
      </c>
      <c r="AM1280" s="11">
        <v>99223640</v>
      </c>
      <c r="AN1280" s="11">
        <v>99223640</v>
      </c>
      <c r="AO12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184984434</v>
      </c>
      <c r="AQ12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184984434</v>
      </c>
      <c r="AS1280" s="11">
        <f>Table_PBS_SQL_DB2_PBSSQL_PBS_NDP_Tina_CG_QtrlyPerformance_Final[[#This Row],[GOU REL]]+Table_PBS_SQL_DB2_PBSSQL_PBS_NDP_Tina_CG_QtrlyPerformance_Final[[#This Row],[EXT REL]]</f>
        <v>184984434</v>
      </c>
      <c r="AT1280" s="11">
        <f>Table_PBS_SQL_DB2_PBSSQL_PBS_NDP_Tina_CG_QtrlyPerformance_Final[[#This Row],[GOU EXP]]+Table_PBS_SQL_DB2_PBSSQL_PBS_NDP_Tina_CG_QtrlyPerformance_Final[[#This Row],[EXT EXP]]</f>
        <v>184984434</v>
      </c>
      <c r="AU1280" s="11" t="str">
        <f>IF(Table_PBS_SQL_DB2_PBSSQL_PBS_NDP_Tina_CG_QtrlyPerformance_Final[[#This Row],[Item_Code]]&gt;"300000", "Capital", "Recurrent")</f>
        <v>Recurrent</v>
      </c>
    </row>
    <row r="1281" spans="1:47" x14ac:dyDescent="0.25">
      <c r="A1281" t="s">
        <v>666</v>
      </c>
      <c r="B1281" t="s">
        <v>667</v>
      </c>
      <c r="C1281" t="s">
        <v>491</v>
      </c>
      <c r="D1281" t="s">
        <v>861</v>
      </c>
      <c r="E1281" t="s">
        <v>177</v>
      </c>
      <c r="F1281" t="s">
        <v>895</v>
      </c>
      <c r="G1281" t="s">
        <v>87</v>
      </c>
      <c r="H1281" t="s">
        <v>887</v>
      </c>
      <c r="I1281" t="s">
        <v>467</v>
      </c>
      <c r="J1281" t="s">
        <v>908</v>
      </c>
      <c r="K1281" t="s">
        <v>898</v>
      </c>
      <c r="L1281" t="s">
        <v>899</v>
      </c>
      <c r="M1281" t="s">
        <v>900</v>
      </c>
      <c r="N1281" t="s">
        <v>901</v>
      </c>
      <c r="O1281" t="s">
        <v>1064</v>
      </c>
      <c r="P1281" t="s">
        <v>1065</v>
      </c>
      <c r="Q1281" s="11">
        <v>0</v>
      </c>
      <c r="R1281" s="11">
        <v>0</v>
      </c>
      <c r="S1281" s="11">
        <v>0</v>
      </c>
      <c r="T1281" s="11">
        <v>0</v>
      </c>
      <c r="U1281" s="11">
        <v>459053740</v>
      </c>
      <c r="V1281" s="11">
        <v>0</v>
      </c>
      <c r="W1281" s="11">
        <v>0</v>
      </c>
      <c r="X1281" s="11">
        <v>459053740</v>
      </c>
      <c r="Y1281" s="11">
        <v>0</v>
      </c>
      <c r="Z1281" s="11">
        <v>0</v>
      </c>
      <c r="AA1281" s="11">
        <v>0</v>
      </c>
      <c r="AB1281" s="11">
        <v>0</v>
      </c>
      <c r="AC1281" s="11">
        <v>0</v>
      </c>
      <c r="AD1281" s="11">
        <v>0</v>
      </c>
      <c r="AE1281" s="11">
        <v>0</v>
      </c>
      <c r="AF1281" s="11">
        <v>0</v>
      </c>
      <c r="AG1281" s="11">
        <v>0</v>
      </c>
      <c r="AH1281" s="11">
        <v>0</v>
      </c>
      <c r="AI1281" s="11">
        <v>0</v>
      </c>
      <c r="AJ1281" s="11">
        <v>0</v>
      </c>
      <c r="AK1281" s="11">
        <v>0</v>
      </c>
      <c r="AL1281" s="11">
        <v>0</v>
      </c>
      <c r="AM1281" s="11">
        <v>0</v>
      </c>
      <c r="AN1281" s="11">
        <v>0</v>
      </c>
      <c r="AO12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81" s="11">
        <f>Table_PBS_SQL_DB2_PBSSQL_PBS_NDP_Tina_CG_QtrlyPerformance_Final[[#This Row],[GOU REL]]+Table_PBS_SQL_DB2_PBSSQL_PBS_NDP_Tina_CG_QtrlyPerformance_Final[[#This Row],[EXT REL]]</f>
        <v>0</v>
      </c>
      <c r="AT1281" s="11">
        <f>Table_PBS_SQL_DB2_PBSSQL_PBS_NDP_Tina_CG_QtrlyPerformance_Final[[#This Row],[GOU EXP]]+Table_PBS_SQL_DB2_PBSSQL_PBS_NDP_Tina_CG_QtrlyPerformance_Final[[#This Row],[EXT EXP]]</f>
        <v>0</v>
      </c>
      <c r="AU1281" s="11" t="str">
        <f>IF(Table_PBS_SQL_DB2_PBSSQL_PBS_NDP_Tina_CG_QtrlyPerformance_Final[[#This Row],[Item_Code]]&gt;"300000", "Capital", "Recurrent")</f>
        <v>Recurrent</v>
      </c>
    </row>
    <row r="1282" spans="1:47" x14ac:dyDescent="0.25">
      <c r="A1282" t="s">
        <v>666</v>
      </c>
      <c r="B1282" t="s">
        <v>667</v>
      </c>
      <c r="C1282" t="s">
        <v>491</v>
      </c>
      <c r="D1282" t="s">
        <v>861</v>
      </c>
      <c r="E1282" t="s">
        <v>177</v>
      </c>
      <c r="F1282" t="s">
        <v>895</v>
      </c>
      <c r="G1282" t="s">
        <v>87</v>
      </c>
      <c r="H1282" t="s">
        <v>887</v>
      </c>
      <c r="I1282" t="s">
        <v>467</v>
      </c>
      <c r="J1282" t="s">
        <v>908</v>
      </c>
      <c r="K1282" t="s">
        <v>898</v>
      </c>
      <c r="L1282" t="s">
        <v>899</v>
      </c>
      <c r="M1282" t="s">
        <v>900</v>
      </c>
      <c r="N1282" t="s">
        <v>901</v>
      </c>
      <c r="O1282" t="s">
        <v>1016</v>
      </c>
      <c r="P1282" t="s">
        <v>1017</v>
      </c>
      <c r="Q1282" s="11">
        <v>0</v>
      </c>
      <c r="R1282" s="11">
        <v>0</v>
      </c>
      <c r="S1282" s="11">
        <v>0</v>
      </c>
      <c r="T1282" s="11">
        <v>0</v>
      </c>
      <c r="U1282" s="11">
        <v>935000000</v>
      </c>
      <c r="V1282" s="11">
        <v>0</v>
      </c>
      <c r="W1282" s="11">
        <v>0</v>
      </c>
      <c r="X1282" s="11">
        <v>935000000</v>
      </c>
      <c r="Y1282" s="11">
        <v>0</v>
      </c>
      <c r="Z1282" s="11">
        <v>0</v>
      </c>
      <c r="AA1282" s="11">
        <v>0</v>
      </c>
      <c r="AB1282" s="11">
        <v>0</v>
      </c>
      <c r="AC1282" s="11">
        <v>0</v>
      </c>
      <c r="AD1282" s="11">
        <v>0</v>
      </c>
      <c r="AE1282" s="11">
        <v>0</v>
      </c>
      <c r="AF1282" s="11">
        <v>0</v>
      </c>
      <c r="AG1282" s="11">
        <v>0</v>
      </c>
      <c r="AH1282" s="11">
        <v>0</v>
      </c>
      <c r="AI1282" s="11">
        <v>0</v>
      </c>
      <c r="AJ1282" s="11">
        <v>0</v>
      </c>
      <c r="AK1282" s="11">
        <v>0</v>
      </c>
      <c r="AL1282" s="11">
        <v>0</v>
      </c>
      <c r="AM1282" s="11">
        <v>0</v>
      </c>
      <c r="AN1282" s="11">
        <v>0</v>
      </c>
      <c r="AO12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82" s="11">
        <f>Table_PBS_SQL_DB2_PBSSQL_PBS_NDP_Tina_CG_QtrlyPerformance_Final[[#This Row],[GOU REL]]+Table_PBS_SQL_DB2_PBSSQL_PBS_NDP_Tina_CG_QtrlyPerformance_Final[[#This Row],[EXT REL]]</f>
        <v>0</v>
      </c>
      <c r="AT1282" s="11">
        <f>Table_PBS_SQL_DB2_PBSSQL_PBS_NDP_Tina_CG_QtrlyPerformance_Final[[#This Row],[GOU EXP]]+Table_PBS_SQL_DB2_PBSSQL_PBS_NDP_Tina_CG_QtrlyPerformance_Final[[#This Row],[EXT EXP]]</f>
        <v>0</v>
      </c>
      <c r="AU1282" s="11" t="str">
        <f>IF(Table_PBS_SQL_DB2_PBSSQL_PBS_NDP_Tina_CG_QtrlyPerformance_Final[[#This Row],[Item_Code]]&gt;"300000", "Capital", "Recurrent")</f>
        <v>Recurrent</v>
      </c>
    </row>
    <row r="1283" spans="1:47" x14ac:dyDescent="0.25">
      <c r="A1283" t="s">
        <v>666</v>
      </c>
      <c r="B1283" t="s">
        <v>667</v>
      </c>
      <c r="C1283" t="s">
        <v>491</v>
      </c>
      <c r="D1283" t="s">
        <v>861</v>
      </c>
      <c r="E1283" t="s">
        <v>177</v>
      </c>
      <c r="F1283" t="s">
        <v>895</v>
      </c>
      <c r="G1283" t="s">
        <v>87</v>
      </c>
      <c r="H1283" t="s">
        <v>887</v>
      </c>
      <c r="I1283" t="s">
        <v>467</v>
      </c>
      <c r="J1283" t="s">
        <v>908</v>
      </c>
      <c r="K1283" t="s">
        <v>898</v>
      </c>
      <c r="L1283" t="s">
        <v>899</v>
      </c>
      <c r="M1283" t="s">
        <v>900</v>
      </c>
      <c r="N1283" t="s">
        <v>901</v>
      </c>
      <c r="O1283" t="s">
        <v>969</v>
      </c>
      <c r="P1283" t="s">
        <v>970</v>
      </c>
      <c r="Q1283" s="11">
        <v>0</v>
      </c>
      <c r="R1283" s="11">
        <v>0</v>
      </c>
      <c r="S1283" s="11">
        <v>0</v>
      </c>
      <c r="T1283" s="11">
        <v>0</v>
      </c>
      <c r="U1283" s="11">
        <v>82840000</v>
      </c>
      <c r="V1283" s="11">
        <v>0</v>
      </c>
      <c r="W1283" s="11">
        <v>0</v>
      </c>
      <c r="X1283" s="11">
        <v>82840000</v>
      </c>
      <c r="Y1283" s="11">
        <v>0</v>
      </c>
      <c r="Z1283" s="11">
        <v>0</v>
      </c>
      <c r="AA1283" s="11">
        <v>0</v>
      </c>
      <c r="AB1283" s="11">
        <v>0</v>
      </c>
      <c r="AC1283" s="11">
        <v>0</v>
      </c>
      <c r="AD1283" s="11">
        <v>0</v>
      </c>
      <c r="AE1283" s="11">
        <v>0</v>
      </c>
      <c r="AF1283" s="11">
        <v>0</v>
      </c>
      <c r="AG1283" s="11">
        <v>0</v>
      </c>
      <c r="AH1283" s="11">
        <v>0</v>
      </c>
      <c r="AI1283" s="11">
        <v>0</v>
      </c>
      <c r="AJ1283" s="11">
        <v>0</v>
      </c>
      <c r="AK1283" s="11">
        <v>0</v>
      </c>
      <c r="AL1283" s="11">
        <v>0</v>
      </c>
      <c r="AM1283" s="11">
        <v>0</v>
      </c>
      <c r="AN1283" s="11">
        <v>0</v>
      </c>
      <c r="AO12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83" s="11">
        <f>Table_PBS_SQL_DB2_PBSSQL_PBS_NDP_Tina_CG_QtrlyPerformance_Final[[#This Row],[GOU REL]]+Table_PBS_SQL_DB2_PBSSQL_PBS_NDP_Tina_CG_QtrlyPerformance_Final[[#This Row],[EXT REL]]</f>
        <v>0</v>
      </c>
      <c r="AT1283" s="11">
        <f>Table_PBS_SQL_DB2_PBSSQL_PBS_NDP_Tina_CG_QtrlyPerformance_Final[[#This Row],[GOU EXP]]+Table_PBS_SQL_DB2_PBSSQL_PBS_NDP_Tina_CG_QtrlyPerformance_Final[[#This Row],[EXT EXP]]</f>
        <v>0</v>
      </c>
      <c r="AU1283" s="11" t="str">
        <f>IF(Table_PBS_SQL_DB2_PBSSQL_PBS_NDP_Tina_CG_QtrlyPerformance_Final[[#This Row],[Item_Code]]&gt;"300000", "Capital", "Recurrent")</f>
        <v>Recurrent</v>
      </c>
    </row>
    <row r="1284" spans="1:47" x14ac:dyDescent="0.25">
      <c r="A1284" t="s">
        <v>666</v>
      </c>
      <c r="B1284" t="s">
        <v>667</v>
      </c>
      <c r="C1284" t="s">
        <v>491</v>
      </c>
      <c r="D1284" t="s">
        <v>861</v>
      </c>
      <c r="E1284" t="s">
        <v>177</v>
      </c>
      <c r="F1284" t="s">
        <v>895</v>
      </c>
      <c r="G1284" t="s">
        <v>87</v>
      </c>
      <c r="H1284" t="s">
        <v>887</v>
      </c>
      <c r="I1284" t="s">
        <v>467</v>
      </c>
      <c r="J1284" t="s">
        <v>908</v>
      </c>
      <c r="K1284" t="s">
        <v>898</v>
      </c>
      <c r="L1284" t="s">
        <v>899</v>
      </c>
      <c r="M1284" t="s">
        <v>900</v>
      </c>
      <c r="N1284" t="s">
        <v>901</v>
      </c>
      <c r="O1284" t="s">
        <v>878</v>
      </c>
      <c r="P1284" t="s">
        <v>879</v>
      </c>
      <c r="Q1284" s="11">
        <v>0</v>
      </c>
      <c r="R1284" s="11">
        <v>0</v>
      </c>
      <c r="S1284" s="11">
        <v>0</v>
      </c>
      <c r="T1284" s="11">
        <v>0</v>
      </c>
      <c r="U1284" s="11">
        <v>63723469895</v>
      </c>
      <c r="V1284" s="11">
        <v>0</v>
      </c>
      <c r="W1284" s="11">
        <v>0</v>
      </c>
      <c r="X1284" s="11">
        <v>63723469895</v>
      </c>
      <c r="Y1284" s="11">
        <v>0</v>
      </c>
      <c r="Z1284" s="11">
        <v>0</v>
      </c>
      <c r="AA1284" s="11">
        <v>0</v>
      </c>
      <c r="AB1284" s="11">
        <v>0</v>
      </c>
      <c r="AC1284" s="11">
        <v>0</v>
      </c>
      <c r="AD1284" s="11">
        <v>0</v>
      </c>
      <c r="AE1284" s="11">
        <v>0</v>
      </c>
      <c r="AF1284" s="11">
        <v>0</v>
      </c>
      <c r="AG1284" s="11">
        <v>0</v>
      </c>
      <c r="AH1284" s="11">
        <v>0</v>
      </c>
      <c r="AI1284" s="11">
        <v>0</v>
      </c>
      <c r="AJ1284" s="11">
        <v>0</v>
      </c>
      <c r="AK1284" s="11">
        <v>0</v>
      </c>
      <c r="AL1284" s="11">
        <v>0</v>
      </c>
      <c r="AM1284" s="11">
        <v>0</v>
      </c>
      <c r="AN1284" s="11">
        <v>0</v>
      </c>
      <c r="AO12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84" s="11">
        <f>Table_PBS_SQL_DB2_PBSSQL_PBS_NDP_Tina_CG_QtrlyPerformance_Final[[#This Row],[GOU REL]]+Table_PBS_SQL_DB2_PBSSQL_PBS_NDP_Tina_CG_QtrlyPerformance_Final[[#This Row],[EXT REL]]</f>
        <v>0</v>
      </c>
      <c r="AT1284" s="11">
        <f>Table_PBS_SQL_DB2_PBSSQL_PBS_NDP_Tina_CG_QtrlyPerformance_Final[[#This Row],[GOU EXP]]+Table_PBS_SQL_DB2_PBSSQL_PBS_NDP_Tina_CG_QtrlyPerformance_Final[[#This Row],[EXT EXP]]</f>
        <v>0</v>
      </c>
      <c r="AU1284" s="11" t="str">
        <f>IF(Table_PBS_SQL_DB2_PBSSQL_PBS_NDP_Tina_CG_QtrlyPerformance_Final[[#This Row],[Item_Code]]&gt;"300000", "Capital", "Recurrent")</f>
        <v>Recurrent</v>
      </c>
    </row>
    <row r="1285" spans="1:47" x14ac:dyDescent="0.25">
      <c r="A1285" t="s">
        <v>666</v>
      </c>
      <c r="B1285" t="s">
        <v>667</v>
      </c>
      <c r="C1285" t="s">
        <v>664</v>
      </c>
      <c r="D1285" t="s">
        <v>913</v>
      </c>
      <c r="E1285" t="s">
        <v>31</v>
      </c>
      <c r="F1285" t="s">
        <v>914</v>
      </c>
      <c r="G1285" t="s">
        <v>75</v>
      </c>
      <c r="H1285" t="s">
        <v>915</v>
      </c>
      <c r="I1285" t="s">
        <v>896</v>
      </c>
      <c r="J1285" t="s">
        <v>897</v>
      </c>
      <c r="K1285" t="s">
        <v>916</v>
      </c>
      <c r="L1285" t="s">
        <v>917</v>
      </c>
      <c r="M1285" t="s">
        <v>918</v>
      </c>
      <c r="N1285" t="s">
        <v>919</v>
      </c>
      <c r="O1285" t="s">
        <v>996</v>
      </c>
      <c r="P1285" t="s">
        <v>997</v>
      </c>
      <c r="Q1285" s="11">
        <v>0</v>
      </c>
      <c r="R1285" s="11">
        <v>0</v>
      </c>
      <c r="S1285" s="11">
        <v>0</v>
      </c>
      <c r="T1285" s="11">
        <v>0</v>
      </c>
      <c r="U1285" s="11">
        <v>0</v>
      </c>
      <c r="V1285" s="11">
        <v>0</v>
      </c>
      <c r="W1285" s="11">
        <v>0</v>
      </c>
      <c r="X1285" s="11">
        <v>0</v>
      </c>
      <c r="Y1285" s="11">
        <v>0</v>
      </c>
      <c r="Z1285" s="11">
        <v>0</v>
      </c>
      <c r="AA1285" s="11">
        <v>610700000</v>
      </c>
      <c r="AB1285" s="11">
        <v>108067008</v>
      </c>
      <c r="AC1285" s="11">
        <v>0</v>
      </c>
      <c r="AD1285" s="11">
        <v>0</v>
      </c>
      <c r="AE1285" s="11">
        <v>114085771</v>
      </c>
      <c r="AF1285" s="11">
        <v>114085771</v>
      </c>
      <c r="AG1285" s="11">
        <v>0</v>
      </c>
      <c r="AH1285" s="11">
        <v>0</v>
      </c>
      <c r="AI1285" s="11">
        <v>260361000</v>
      </c>
      <c r="AJ1285" s="11">
        <v>260361000</v>
      </c>
      <c r="AK1285" s="11">
        <v>0</v>
      </c>
      <c r="AL1285" s="11">
        <v>0</v>
      </c>
      <c r="AM1285" s="11">
        <v>157886000</v>
      </c>
      <c r="AN1285" s="11">
        <v>157886000</v>
      </c>
      <c r="AO12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1143032771</v>
      </c>
      <c r="AQ12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640399779</v>
      </c>
      <c r="AS1285" s="11">
        <f>Table_PBS_SQL_DB2_PBSSQL_PBS_NDP_Tina_CG_QtrlyPerformance_Final[[#This Row],[GOU REL]]+Table_PBS_SQL_DB2_PBSSQL_PBS_NDP_Tina_CG_QtrlyPerformance_Final[[#This Row],[EXT REL]]</f>
        <v>1143032771</v>
      </c>
      <c r="AT1285" s="11">
        <f>Table_PBS_SQL_DB2_PBSSQL_PBS_NDP_Tina_CG_QtrlyPerformance_Final[[#This Row],[GOU EXP]]+Table_PBS_SQL_DB2_PBSSQL_PBS_NDP_Tina_CG_QtrlyPerformance_Final[[#This Row],[EXT EXP]]</f>
        <v>640399779</v>
      </c>
      <c r="AU1285" s="11" t="str">
        <f>IF(Table_PBS_SQL_DB2_PBSSQL_PBS_NDP_Tina_CG_QtrlyPerformance_Final[[#This Row],[Item_Code]]&gt;"300000", "Capital", "Recurrent")</f>
        <v>Recurrent</v>
      </c>
    </row>
    <row r="1286" spans="1:47" x14ac:dyDescent="0.25">
      <c r="A1286" t="s">
        <v>666</v>
      </c>
      <c r="B1286" t="s">
        <v>667</v>
      </c>
      <c r="C1286" t="s">
        <v>664</v>
      </c>
      <c r="D1286" t="s">
        <v>913</v>
      </c>
      <c r="E1286" t="s">
        <v>31</v>
      </c>
      <c r="F1286" t="s">
        <v>914</v>
      </c>
      <c r="G1286" t="s">
        <v>75</v>
      </c>
      <c r="H1286" t="s">
        <v>915</v>
      </c>
      <c r="I1286" t="s">
        <v>896</v>
      </c>
      <c r="J1286" t="s">
        <v>897</v>
      </c>
      <c r="K1286" t="s">
        <v>916</v>
      </c>
      <c r="L1286" t="s">
        <v>917</v>
      </c>
      <c r="M1286" t="s">
        <v>918</v>
      </c>
      <c r="N1286" t="s">
        <v>919</v>
      </c>
      <c r="O1286" t="s">
        <v>1085</v>
      </c>
      <c r="P1286" t="s">
        <v>1086</v>
      </c>
      <c r="Q1286" s="11">
        <v>0</v>
      </c>
      <c r="R1286" s="11">
        <v>0</v>
      </c>
      <c r="S1286" s="11">
        <v>0</v>
      </c>
      <c r="T1286" s="11">
        <v>0</v>
      </c>
      <c r="U1286" s="11">
        <v>0</v>
      </c>
      <c r="V1286" s="11">
        <v>0</v>
      </c>
      <c r="W1286" s="11">
        <v>0</v>
      </c>
      <c r="X1286" s="11">
        <v>0</v>
      </c>
      <c r="Y1286" s="11">
        <v>0</v>
      </c>
      <c r="Z1286" s="11">
        <v>0</v>
      </c>
      <c r="AA1286" s="11">
        <v>50000000</v>
      </c>
      <c r="AB1286" s="11">
        <v>0</v>
      </c>
      <c r="AC1286" s="11">
        <v>0</v>
      </c>
      <c r="AD1286" s="11">
        <v>0</v>
      </c>
      <c r="AE1286" s="11">
        <v>10000000</v>
      </c>
      <c r="AF1286" s="11">
        <v>10000000</v>
      </c>
      <c r="AG1286" s="11">
        <v>0</v>
      </c>
      <c r="AH1286" s="11">
        <v>0</v>
      </c>
      <c r="AI1286" s="11">
        <v>0</v>
      </c>
      <c r="AJ1286" s="11">
        <v>0</v>
      </c>
      <c r="AK1286" s="11">
        <v>0</v>
      </c>
      <c r="AL1286" s="11">
        <v>0</v>
      </c>
      <c r="AM1286" s="11">
        <v>10000000</v>
      </c>
      <c r="AN1286" s="11">
        <v>10000000</v>
      </c>
      <c r="AO12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70000000</v>
      </c>
      <c r="AQ12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20000000</v>
      </c>
      <c r="AS1286" s="11">
        <f>Table_PBS_SQL_DB2_PBSSQL_PBS_NDP_Tina_CG_QtrlyPerformance_Final[[#This Row],[GOU REL]]+Table_PBS_SQL_DB2_PBSSQL_PBS_NDP_Tina_CG_QtrlyPerformance_Final[[#This Row],[EXT REL]]</f>
        <v>70000000</v>
      </c>
      <c r="AT1286" s="11">
        <f>Table_PBS_SQL_DB2_PBSSQL_PBS_NDP_Tina_CG_QtrlyPerformance_Final[[#This Row],[GOU EXP]]+Table_PBS_SQL_DB2_PBSSQL_PBS_NDP_Tina_CG_QtrlyPerformance_Final[[#This Row],[EXT EXP]]</f>
        <v>20000000</v>
      </c>
      <c r="AU1286" s="11" t="str">
        <f>IF(Table_PBS_SQL_DB2_PBSSQL_PBS_NDP_Tina_CG_QtrlyPerformance_Final[[#This Row],[Item_Code]]&gt;"300000", "Capital", "Recurrent")</f>
        <v>Recurrent</v>
      </c>
    </row>
    <row r="1287" spans="1:47" x14ac:dyDescent="0.25">
      <c r="A1287" t="s">
        <v>666</v>
      </c>
      <c r="B1287" t="s">
        <v>667</v>
      </c>
      <c r="C1287" t="s">
        <v>664</v>
      </c>
      <c r="D1287" t="s">
        <v>913</v>
      </c>
      <c r="E1287" t="s">
        <v>31</v>
      </c>
      <c r="F1287" t="s">
        <v>914</v>
      </c>
      <c r="G1287" t="s">
        <v>75</v>
      </c>
      <c r="H1287" t="s">
        <v>915</v>
      </c>
      <c r="I1287" t="s">
        <v>493</v>
      </c>
      <c r="J1287" t="s">
        <v>915</v>
      </c>
      <c r="K1287" t="s">
        <v>926</v>
      </c>
      <c r="L1287" t="s">
        <v>927</v>
      </c>
      <c r="M1287" t="s">
        <v>928</v>
      </c>
      <c r="N1287" t="s">
        <v>929</v>
      </c>
      <c r="O1287" t="s">
        <v>1062</v>
      </c>
      <c r="P1287" t="s">
        <v>1063</v>
      </c>
      <c r="Q1287" s="11">
        <v>0</v>
      </c>
      <c r="R1287" s="11">
        <v>0</v>
      </c>
      <c r="S1287" s="11">
        <v>0</v>
      </c>
      <c r="T1287" s="11">
        <v>0</v>
      </c>
      <c r="U1287" s="11">
        <v>45000000</v>
      </c>
      <c r="V1287" s="11">
        <v>0</v>
      </c>
      <c r="W1287" s="11">
        <v>45000000</v>
      </c>
      <c r="X1287" s="11">
        <v>0</v>
      </c>
      <c r="Y1287" s="11">
        <v>11250000</v>
      </c>
      <c r="Z1287" s="11">
        <v>10824000</v>
      </c>
      <c r="AA1287" s="11">
        <v>0</v>
      </c>
      <c r="AB1287" s="11">
        <v>0</v>
      </c>
      <c r="AC1287" s="11">
        <v>11250000</v>
      </c>
      <c r="AD1287" s="11">
        <v>11676000</v>
      </c>
      <c r="AE1287" s="11">
        <v>0</v>
      </c>
      <c r="AF1287" s="11">
        <v>0</v>
      </c>
      <c r="AG1287" s="11">
        <v>11250000</v>
      </c>
      <c r="AH1287" s="11">
        <v>8381229</v>
      </c>
      <c r="AI1287" s="11">
        <v>0</v>
      </c>
      <c r="AJ1287" s="11">
        <v>0</v>
      </c>
      <c r="AK1287" s="11">
        <v>11250000</v>
      </c>
      <c r="AL1287" s="11">
        <v>13907430</v>
      </c>
      <c r="AM1287" s="11">
        <v>0</v>
      </c>
      <c r="AN1287" s="11">
        <v>0</v>
      </c>
      <c r="AO12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12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44788659</v>
      </c>
      <c r="AR12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87" s="11">
        <f>Table_PBS_SQL_DB2_PBSSQL_PBS_NDP_Tina_CG_QtrlyPerformance_Final[[#This Row],[GOU REL]]+Table_PBS_SQL_DB2_PBSSQL_PBS_NDP_Tina_CG_QtrlyPerformance_Final[[#This Row],[EXT REL]]</f>
        <v>45000000</v>
      </c>
      <c r="AT1287" s="11">
        <f>Table_PBS_SQL_DB2_PBSSQL_PBS_NDP_Tina_CG_QtrlyPerformance_Final[[#This Row],[GOU EXP]]+Table_PBS_SQL_DB2_PBSSQL_PBS_NDP_Tina_CG_QtrlyPerformance_Final[[#This Row],[EXT EXP]]</f>
        <v>44788659</v>
      </c>
      <c r="AU1287" s="11" t="str">
        <f>IF(Table_PBS_SQL_DB2_PBSSQL_PBS_NDP_Tina_CG_QtrlyPerformance_Final[[#This Row],[Item_Code]]&gt;"300000", "Capital", "Recurrent")</f>
        <v>Recurrent</v>
      </c>
    </row>
    <row r="1288" spans="1:47" x14ac:dyDescent="0.25">
      <c r="A1288" t="s">
        <v>666</v>
      </c>
      <c r="B1288" t="s">
        <v>667</v>
      </c>
      <c r="C1288" t="s">
        <v>664</v>
      </c>
      <c r="D1288" t="s">
        <v>913</v>
      </c>
      <c r="E1288" t="s">
        <v>31</v>
      </c>
      <c r="F1288" t="s">
        <v>914</v>
      </c>
      <c r="G1288" t="s">
        <v>75</v>
      </c>
      <c r="H1288" t="s">
        <v>915</v>
      </c>
      <c r="I1288" t="s">
        <v>493</v>
      </c>
      <c r="J1288" t="s">
        <v>915</v>
      </c>
      <c r="K1288" t="s">
        <v>916</v>
      </c>
      <c r="L1288" t="s">
        <v>917</v>
      </c>
      <c r="M1288" t="s">
        <v>918</v>
      </c>
      <c r="N1288" t="s">
        <v>919</v>
      </c>
      <c r="O1288" t="s">
        <v>904</v>
      </c>
      <c r="P1288" t="s">
        <v>905</v>
      </c>
      <c r="Q1288" s="11">
        <v>0</v>
      </c>
      <c r="R1288" s="11">
        <v>0</v>
      </c>
      <c r="S1288" s="11">
        <v>0</v>
      </c>
      <c r="T1288" s="11">
        <v>0</v>
      </c>
      <c r="U1288" s="11">
        <v>74000000</v>
      </c>
      <c r="V1288" s="11">
        <v>0</v>
      </c>
      <c r="W1288" s="11">
        <v>0</v>
      </c>
      <c r="X1288" s="11">
        <v>74000000</v>
      </c>
      <c r="Y1288" s="11">
        <v>0</v>
      </c>
      <c r="Z1288" s="11">
        <v>0</v>
      </c>
      <c r="AA1288" s="11">
        <v>0</v>
      </c>
      <c r="AB1288" s="11">
        <v>0</v>
      </c>
      <c r="AC1288" s="11">
        <v>0</v>
      </c>
      <c r="AD1288" s="11">
        <v>0</v>
      </c>
      <c r="AE1288" s="11">
        <v>0</v>
      </c>
      <c r="AF1288" s="11">
        <v>0</v>
      </c>
      <c r="AG1288" s="11">
        <v>0</v>
      </c>
      <c r="AH1288" s="11">
        <v>0</v>
      </c>
      <c r="AI1288" s="11">
        <v>0</v>
      </c>
      <c r="AJ1288" s="11">
        <v>0</v>
      </c>
      <c r="AK1288" s="11">
        <v>0</v>
      </c>
      <c r="AL1288" s="11">
        <v>0</v>
      </c>
      <c r="AM1288" s="11">
        <v>0</v>
      </c>
      <c r="AN1288" s="11">
        <v>0</v>
      </c>
      <c r="AO12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88" s="11">
        <f>Table_PBS_SQL_DB2_PBSSQL_PBS_NDP_Tina_CG_QtrlyPerformance_Final[[#This Row],[GOU REL]]+Table_PBS_SQL_DB2_PBSSQL_PBS_NDP_Tina_CG_QtrlyPerformance_Final[[#This Row],[EXT REL]]</f>
        <v>0</v>
      </c>
      <c r="AT1288" s="11">
        <f>Table_PBS_SQL_DB2_PBSSQL_PBS_NDP_Tina_CG_QtrlyPerformance_Final[[#This Row],[GOU EXP]]+Table_PBS_SQL_DB2_PBSSQL_PBS_NDP_Tina_CG_QtrlyPerformance_Final[[#This Row],[EXT EXP]]</f>
        <v>0</v>
      </c>
      <c r="AU1288" s="11" t="str">
        <f>IF(Table_PBS_SQL_DB2_PBSSQL_PBS_NDP_Tina_CG_QtrlyPerformance_Final[[#This Row],[Item_Code]]&gt;"300000", "Capital", "Recurrent")</f>
        <v>Recurrent</v>
      </c>
    </row>
    <row r="1289" spans="1:47" x14ac:dyDescent="0.25">
      <c r="A1289" t="s">
        <v>666</v>
      </c>
      <c r="B1289" t="s">
        <v>667</v>
      </c>
      <c r="C1289" t="s">
        <v>676</v>
      </c>
      <c r="D1289" t="s">
        <v>990</v>
      </c>
      <c r="E1289" t="s">
        <v>97</v>
      </c>
      <c r="F1289" t="s">
        <v>1013</v>
      </c>
      <c r="G1289" t="s">
        <v>31</v>
      </c>
      <c r="H1289" t="s">
        <v>1441</v>
      </c>
      <c r="I1289" t="s">
        <v>493</v>
      </c>
      <c r="J1289" t="s">
        <v>864</v>
      </c>
      <c r="K1289" t="s">
        <v>668</v>
      </c>
      <c r="L1289" t="s">
        <v>2015</v>
      </c>
      <c r="M1289" t="s">
        <v>866</v>
      </c>
      <c r="N1289" t="s">
        <v>867</v>
      </c>
      <c r="O1289" t="s">
        <v>1204</v>
      </c>
      <c r="P1289" t="s">
        <v>1205</v>
      </c>
      <c r="Q1289" s="11">
        <v>0</v>
      </c>
      <c r="R1289" s="11">
        <v>180000000</v>
      </c>
      <c r="S1289" s="11">
        <v>0</v>
      </c>
      <c r="T1289" s="11">
        <v>180000000</v>
      </c>
      <c r="U1289" s="11">
        <v>455921257</v>
      </c>
      <c r="V1289" s="11">
        <v>0</v>
      </c>
      <c r="W1289" s="11">
        <v>275921257</v>
      </c>
      <c r="X1289" s="11">
        <v>0</v>
      </c>
      <c r="Y1289" s="11">
        <v>0</v>
      </c>
      <c r="Z1289" s="11">
        <v>0</v>
      </c>
      <c r="AA1289" s="11">
        <v>0</v>
      </c>
      <c r="AB1289" s="11">
        <v>0</v>
      </c>
      <c r="AC1289" s="11">
        <v>275921257</v>
      </c>
      <c r="AD1289" s="11">
        <v>0</v>
      </c>
      <c r="AE1289" s="11">
        <v>0</v>
      </c>
      <c r="AF1289" s="11">
        <v>0</v>
      </c>
      <c r="AG1289" s="11">
        <v>180000000</v>
      </c>
      <c r="AH1289" s="11">
        <v>0</v>
      </c>
      <c r="AI1289" s="11">
        <v>0</v>
      </c>
      <c r="AJ1289" s="11">
        <v>0</v>
      </c>
      <c r="AK1289" s="11">
        <v>0</v>
      </c>
      <c r="AL1289" s="11">
        <v>431890280</v>
      </c>
      <c r="AM1289" s="11">
        <v>0</v>
      </c>
      <c r="AN1289" s="11">
        <v>0</v>
      </c>
      <c r="AO12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455921257</v>
      </c>
      <c r="AP12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431890280</v>
      </c>
      <c r="AR12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89" s="11">
        <f>Table_PBS_SQL_DB2_PBSSQL_PBS_NDP_Tina_CG_QtrlyPerformance_Final[[#This Row],[GOU REL]]+Table_PBS_SQL_DB2_PBSSQL_PBS_NDP_Tina_CG_QtrlyPerformance_Final[[#This Row],[EXT REL]]</f>
        <v>455921257</v>
      </c>
      <c r="AT1289" s="11">
        <f>Table_PBS_SQL_DB2_PBSSQL_PBS_NDP_Tina_CG_QtrlyPerformance_Final[[#This Row],[GOU EXP]]+Table_PBS_SQL_DB2_PBSSQL_PBS_NDP_Tina_CG_QtrlyPerformance_Final[[#This Row],[EXT EXP]]</f>
        <v>431890280</v>
      </c>
      <c r="AU1289" s="11" t="str">
        <f>IF(Table_PBS_SQL_DB2_PBSSQL_PBS_NDP_Tina_CG_QtrlyPerformance_Final[[#This Row],[Item_Code]]&gt;"300000", "Capital", "Recurrent")</f>
        <v>Capital</v>
      </c>
    </row>
    <row r="1290" spans="1:47" x14ac:dyDescent="0.25">
      <c r="A1290" t="s">
        <v>499</v>
      </c>
      <c r="B1290" t="s">
        <v>942</v>
      </c>
      <c r="C1290" t="s">
        <v>491</v>
      </c>
      <c r="D1290" t="s">
        <v>861</v>
      </c>
      <c r="E1290" t="s">
        <v>75</v>
      </c>
      <c r="F1290" t="s">
        <v>943</v>
      </c>
      <c r="G1290" t="s">
        <v>31</v>
      </c>
      <c r="H1290" t="s">
        <v>944</v>
      </c>
      <c r="I1290" t="s">
        <v>493</v>
      </c>
      <c r="J1290" t="s">
        <v>2016</v>
      </c>
      <c r="K1290" t="s">
        <v>2017</v>
      </c>
      <c r="L1290" t="s">
        <v>2018</v>
      </c>
      <c r="M1290" t="s">
        <v>2019</v>
      </c>
      <c r="N1290" t="s">
        <v>2020</v>
      </c>
      <c r="O1290" t="s">
        <v>878</v>
      </c>
      <c r="P1290" t="s">
        <v>879</v>
      </c>
      <c r="Q1290" s="11">
        <v>0</v>
      </c>
      <c r="R1290" s="11">
        <v>0</v>
      </c>
      <c r="S1290" s="11">
        <v>0</v>
      </c>
      <c r="T1290" s="11">
        <v>0</v>
      </c>
      <c r="U1290" s="11">
        <v>2430000000</v>
      </c>
      <c r="V1290" s="11">
        <v>0</v>
      </c>
      <c r="W1290" s="11">
        <v>2430000000</v>
      </c>
      <c r="X1290" s="11">
        <v>0</v>
      </c>
      <c r="Y1290" s="11">
        <v>2430000000</v>
      </c>
      <c r="Z1290" s="11">
        <v>2430000000</v>
      </c>
      <c r="AA1290" s="11">
        <v>0</v>
      </c>
      <c r="AB1290" s="11">
        <v>0</v>
      </c>
      <c r="AC1290" s="11">
        <v>0</v>
      </c>
      <c r="AD1290" s="11">
        <v>0</v>
      </c>
      <c r="AE1290" s="11">
        <v>0</v>
      </c>
      <c r="AF1290" s="11">
        <v>0</v>
      </c>
      <c r="AG1290" s="11">
        <v>0</v>
      </c>
      <c r="AH1290" s="11">
        <v>0</v>
      </c>
      <c r="AI1290" s="11">
        <v>0</v>
      </c>
      <c r="AJ1290" s="11">
        <v>0</v>
      </c>
      <c r="AK1290" s="11">
        <v>0</v>
      </c>
      <c r="AL1290" s="11">
        <v>0</v>
      </c>
      <c r="AM1290" s="11">
        <v>0</v>
      </c>
      <c r="AN1290" s="11">
        <v>0</v>
      </c>
      <c r="AO12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2430000000</v>
      </c>
      <c r="AP12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2430000000</v>
      </c>
      <c r="AR12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90" s="11">
        <f>Table_PBS_SQL_DB2_PBSSQL_PBS_NDP_Tina_CG_QtrlyPerformance_Final[[#This Row],[GOU REL]]+Table_PBS_SQL_DB2_PBSSQL_PBS_NDP_Tina_CG_QtrlyPerformance_Final[[#This Row],[EXT REL]]</f>
        <v>2430000000</v>
      </c>
      <c r="AT1290" s="11">
        <f>Table_PBS_SQL_DB2_PBSSQL_PBS_NDP_Tina_CG_QtrlyPerformance_Final[[#This Row],[GOU EXP]]+Table_PBS_SQL_DB2_PBSSQL_PBS_NDP_Tina_CG_QtrlyPerformance_Final[[#This Row],[EXT EXP]]</f>
        <v>2430000000</v>
      </c>
      <c r="AU1290" s="11" t="str">
        <f>IF(Table_PBS_SQL_DB2_PBSSQL_PBS_NDP_Tina_CG_QtrlyPerformance_Final[[#This Row],[Item_Code]]&gt;"300000", "Capital", "Recurrent")</f>
        <v>Recurrent</v>
      </c>
    </row>
    <row r="1291" spans="1:47" x14ac:dyDescent="0.25">
      <c r="A1291" t="s">
        <v>499</v>
      </c>
      <c r="B1291" t="s">
        <v>942</v>
      </c>
      <c r="C1291" t="s">
        <v>491</v>
      </c>
      <c r="D1291" t="s">
        <v>861</v>
      </c>
      <c r="E1291" t="s">
        <v>75</v>
      </c>
      <c r="F1291" t="s">
        <v>943</v>
      </c>
      <c r="G1291" t="s">
        <v>31</v>
      </c>
      <c r="H1291" t="s">
        <v>944</v>
      </c>
      <c r="I1291" t="s">
        <v>493</v>
      </c>
      <c r="J1291" t="s">
        <v>2016</v>
      </c>
      <c r="K1291" t="s">
        <v>2017</v>
      </c>
      <c r="L1291" t="s">
        <v>2018</v>
      </c>
      <c r="M1291" t="s">
        <v>2019</v>
      </c>
      <c r="N1291" t="s">
        <v>2020</v>
      </c>
      <c r="O1291" t="s">
        <v>893</v>
      </c>
      <c r="P1291" t="s">
        <v>894</v>
      </c>
      <c r="Q1291" s="11">
        <v>0</v>
      </c>
      <c r="R1291" s="11">
        <v>0</v>
      </c>
      <c r="S1291" s="11">
        <v>0</v>
      </c>
      <c r="T1291" s="11">
        <v>0</v>
      </c>
      <c r="U1291" s="11">
        <v>17660890036</v>
      </c>
      <c r="V1291" s="11">
        <v>0</v>
      </c>
      <c r="W1291" s="11">
        <v>17660890036</v>
      </c>
      <c r="X1291" s="11">
        <v>0</v>
      </c>
      <c r="Y1291" s="11">
        <v>17360890036</v>
      </c>
      <c r="Z1291" s="11">
        <v>98737000</v>
      </c>
      <c r="AA1291" s="11">
        <v>0</v>
      </c>
      <c r="AB1291" s="11">
        <v>0</v>
      </c>
      <c r="AC1291" s="11">
        <v>0</v>
      </c>
      <c r="AD1291" s="11">
        <v>6748570104</v>
      </c>
      <c r="AE1291" s="11">
        <v>0</v>
      </c>
      <c r="AF1291" s="11">
        <v>0</v>
      </c>
      <c r="AG1291" s="11">
        <v>150000000</v>
      </c>
      <c r="AH1291" s="11">
        <v>1123454100</v>
      </c>
      <c r="AI1291" s="11">
        <v>0</v>
      </c>
      <c r="AJ1291" s="11">
        <v>0</v>
      </c>
      <c r="AK1291" s="11">
        <v>150000000</v>
      </c>
      <c r="AL1291" s="11">
        <v>9690128831</v>
      </c>
      <c r="AM1291" s="11">
        <v>0</v>
      </c>
      <c r="AN1291" s="11">
        <v>0</v>
      </c>
      <c r="AO12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17660890036</v>
      </c>
      <c r="AP12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17660890035</v>
      </c>
      <c r="AR12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91" s="11">
        <f>Table_PBS_SQL_DB2_PBSSQL_PBS_NDP_Tina_CG_QtrlyPerformance_Final[[#This Row],[GOU REL]]+Table_PBS_SQL_DB2_PBSSQL_PBS_NDP_Tina_CG_QtrlyPerformance_Final[[#This Row],[EXT REL]]</f>
        <v>17660890036</v>
      </c>
      <c r="AT1291" s="11">
        <f>Table_PBS_SQL_DB2_PBSSQL_PBS_NDP_Tina_CG_QtrlyPerformance_Final[[#This Row],[GOU EXP]]+Table_PBS_SQL_DB2_PBSSQL_PBS_NDP_Tina_CG_QtrlyPerformance_Final[[#This Row],[EXT EXP]]</f>
        <v>17660890035</v>
      </c>
      <c r="AU1291" s="11" t="str">
        <f>IF(Table_PBS_SQL_DB2_PBSSQL_PBS_NDP_Tina_CG_QtrlyPerformance_Final[[#This Row],[Item_Code]]&gt;"300000", "Capital", "Recurrent")</f>
        <v>Capital</v>
      </c>
    </row>
    <row r="1292" spans="1:47" x14ac:dyDescent="0.25">
      <c r="A1292" t="s">
        <v>499</v>
      </c>
      <c r="B1292" t="s">
        <v>942</v>
      </c>
      <c r="C1292" t="s">
        <v>491</v>
      </c>
      <c r="D1292" t="s">
        <v>861</v>
      </c>
      <c r="E1292" t="s">
        <v>75</v>
      </c>
      <c r="F1292" t="s">
        <v>943</v>
      </c>
      <c r="G1292" t="s">
        <v>31</v>
      </c>
      <c r="H1292" t="s">
        <v>944</v>
      </c>
      <c r="I1292" t="s">
        <v>499</v>
      </c>
      <c r="J1292" t="s">
        <v>864</v>
      </c>
      <c r="K1292" t="s">
        <v>501</v>
      </c>
      <c r="L1292" t="s">
        <v>945</v>
      </c>
      <c r="M1292" t="s">
        <v>946</v>
      </c>
      <c r="N1292" t="s">
        <v>947</v>
      </c>
      <c r="O1292" t="s">
        <v>1371</v>
      </c>
      <c r="P1292" t="s">
        <v>1372</v>
      </c>
      <c r="Q1292" s="11">
        <v>0</v>
      </c>
      <c r="R1292" s="11">
        <v>0</v>
      </c>
      <c r="S1292" s="11">
        <v>0</v>
      </c>
      <c r="T1292" s="11">
        <v>0</v>
      </c>
      <c r="U1292" s="11">
        <v>966700000</v>
      </c>
      <c r="V1292" s="11">
        <v>0</v>
      </c>
      <c r="W1292" s="11">
        <v>0</v>
      </c>
      <c r="X1292" s="11">
        <v>966700000</v>
      </c>
      <c r="Y1292" s="11">
        <v>0</v>
      </c>
      <c r="Z1292" s="11">
        <v>0</v>
      </c>
      <c r="AA1292" s="11">
        <v>0</v>
      </c>
      <c r="AB1292" s="11">
        <v>0</v>
      </c>
      <c r="AC1292" s="11">
        <v>0</v>
      </c>
      <c r="AD1292" s="11">
        <v>0</v>
      </c>
      <c r="AE1292" s="11">
        <v>0</v>
      </c>
      <c r="AF1292" s="11">
        <v>0</v>
      </c>
      <c r="AG1292" s="11">
        <v>0</v>
      </c>
      <c r="AH1292" s="11">
        <v>0</v>
      </c>
      <c r="AI1292" s="11">
        <v>0</v>
      </c>
      <c r="AJ1292" s="11">
        <v>0</v>
      </c>
      <c r="AK1292" s="11">
        <v>0</v>
      </c>
      <c r="AL1292" s="11">
        <v>0</v>
      </c>
      <c r="AM1292" s="11">
        <v>0</v>
      </c>
      <c r="AN1292" s="11">
        <v>0</v>
      </c>
      <c r="AO12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92" s="11">
        <f>Table_PBS_SQL_DB2_PBSSQL_PBS_NDP_Tina_CG_QtrlyPerformance_Final[[#This Row],[GOU REL]]+Table_PBS_SQL_DB2_PBSSQL_PBS_NDP_Tina_CG_QtrlyPerformance_Final[[#This Row],[EXT REL]]</f>
        <v>0</v>
      </c>
      <c r="AT1292" s="11">
        <f>Table_PBS_SQL_DB2_PBSSQL_PBS_NDP_Tina_CG_QtrlyPerformance_Final[[#This Row],[GOU EXP]]+Table_PBS_SQL_DB2_PBSSQL_PBS_NDP_Tina_CG_QtrlyPerformance_Final[[#This Row],[EXT EXP]]</f>
        <v>0</v>
      </c>
      <c r="AU1292" s="11" t="str">
        <f>IF(Table_PBS_SQL_DB2_PBSSQL_PBS_NDP_Tina_CG_QtrlyPerformance_Final[[#This Row],[Item_Code]]&gt;"300000", "Capital", "Recurrent")</f>
        <v>Recurrent</v>
      </c>
    </row>
    <row r="1293" spans="1:47" x14ac:dyDescent="0.25">
      <c r="A1293" t="s">
        <v>499</v>
      </c>
      <c r="B1293" t="s">
        <v>942</v>
      </c>
      <c r="C1293" t="s">
        <v>491</v>
      </c>
      <c r="D1293" t="s">
        <v>861</v>
      </c>
      <c r="E1293" t="s">
        <v>75</v>
      </c>
      <c r="F1293" t="s">
        <v>943</v>
      </c>
      <c r="G1293" t="s">
        <v>31</v>
      </c>
      <c r="H1293" t="s">
        <v>944</v>
      </c>
      <c r="I1293" t="s">
        <v>499</v>
      </c>
      <c r="J1293" t="s">
        <v>864</v>
      </c>
      <c r="K1293" t="s">
        <v>501</v>
      </c>
      <c r="L1293" t="s">
        <v>945</v>
      </c>
      <c r="M1293" t="s">
        <v>946</v>
      </c>
      <c r="N1293" t="s">
        <v>947</v>
      </c>
      <c r="O1293" t="s">
        <v>2054</v>
      </c>
      <c r="P1293" t="s">
        <v>2055</v>
      </c>
      <c r="Q1293" s="11">
        <v>0</v>
      </c>
      <c r="R1293" s="11">
        <v>0</v>
      </c>
      <c r="S1293" s="11">
        <v>0</v>
      </c>
      <c r="T1293" s="11">
        <v>0</v>
      </c>
      <c r="U1293" s="11">
        <v>32685932354.438</v>
      </c>
      <c r="V1293" s="11">
        <v>0</v>
      </c>
      <c r="W1293" s="11">
        <v>0</v>
      </c>
      <c r="X1293" s="11">
        <v>32685932354.438</v>
      </c>
      <c r="Y1293" s="11">
        <v>0</v>
      </c>
      <c r="Z1293" s="11">
        <v>0</v>
      </c>
      <c r="AA1293" s="11">
        <v>0</v>
      </c>
      <c r="AB1293" s="11">
        <v>0</v>
      </c>
      <c r="AC1293" s="11">
        <v>0</v>
      </c>
      <c r="AD1293" s="11">
        <v>0</v>
      </c>
      <c r="AE1293" s="11">
        <v>0</v>
      </c>
      <c r="AF1293" s="11">
        <v>0</v>
      </c>
      <c r="AG1293" s="11">
        <v>0</v>
      </c>
      <c r="AH1293" s="11">
        <v>0</v>
      </c>
      <c r="AI1293" s="11">
        <v>0</v>
      </c>
      <c r="AJ1293" s="11">
        <v>0</v>
      </c>
      <c r="AK1293" s="11">
        <v>0</v>
      </c>
      <c r="AL1293" s="11">
        <v>0</v>
      </c>
      <c r="AM1293" s="11">
        <v>0</v>
      </c>
      <c r="AN1293" s="11">
        <v>0</v>
      </c>
      <c r="AO12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93" s="11">
        <f>Table_PBS_SQL_DB2_PBSSQL_PBS_NDP_Tina_CG_QtrlyPerformance_Final[[#This Row],[GOU REL]]+Table_PBS_SQL_DB2_PBSSQL_PBS_NDP_Tina_CG_QtrlyPerformance_Final[[#This Row],[EXT REL]]</f>
        <v>0</v>
      </c>
      <c r="AT1293" s="11">
        <f>Table_PBS_SQL_DB2_PBSSQL_PBS_NDP_Tina_CG_QtrlyPerformance_Final[[#This Row],[GOU EXP]]+Table_PBS_SQL_DB2_PBSSQL_PBS_NDP_Tina_CG_QtrlyPerformance_Final[[#This Row],[EXT EXP]]</f>
        <v>0</v>
      </c>
      <c r="AU1293" s="11" t="str">
        <f>IF(Table_PBS_SQL_DB2_PBSSQL_PBS_NDP_Tina_CG_QtrlyPerformance_Final[[#This Row],[Item_Code]]&gt;"300000", "Capital", "Recurrent")</f>
        <v>Recurrent</v>
      </c>
    </row>
    <row r="1294" spans="1:47" x14ac:dyDescent="0.25">
      <c r="A1294" t="s">
        <v>477</v>
      </c>
      <c r="B1294" t="s">
        <v>478</v>
      </c>
      <c r="C1294" t="s">
        <v>475</v>
      </c>
      <c r="D1294" t="s">
        <v>951</v>
      </c>
      <c r="E1294" t="s">
        <v>87</v>
      </c>
      <c r="F1294" t="s">
        <v>952</v>
      </c>
      <c r="G1294" t="s">
        <v>97</v>
      </c>
      <c r="H1294" t="s">
        <v>881</v>
      </c>
      <c r="I1294" t="s">
        <v>467</v>
      </c>
      <c r="J1294" t="s">
        <v>953</v>
      </c>
      <c r="K1294" t="s">
        <v>479</v>
      </c>
      <c r="L1294" t="s">
        <v>954</v>
      </c>
      <c r="M1294" t="s">
        <v>955</v>
      </c>
      <c r="N1294" t="s">
        <v>956</v>
      </c>
      <c r="O1294" t="s">
        <v>1002</v>
      </c>
      <c r="P1294" t="s">
        <v>1003</v>
      </c>
      <c r="Q1294" s="11">
        <v>0</v>
      </c>
      <c r="R1294" s="11">
        <v>0</v>
      </c>
      <c r="S1294" s="11">
        <v>0</v>
      </c>
      <c r="T1294" s="11">
        <v>0</v>
      </c>
      <c r="U1294" s="11">
        <v>500000000</v>
      </c>
      <c r="V1294" s="11">
        <v>0</v>
      </c>
      <c r="W1294" s="11">
        <v>500000000</v>
      </c>
      <c r="X1294" s="11">
        <v>0</v>
      </c>
      <c r="Y1294" s="11">
        <v>0</v>
      </c>
      <c r="Z1294" s="11">
        <v>0</v>
      </c>
      <c r="AA1294" s="11">
        <v>0</v>
      </c>
      <c r="AB1294" s="11">
        <v>0</v>
      </c>
      <c r="AC1294" s="11">
        <v>130000000</v>
      </c>
      <c r="AD1294" s="11">
        <v>105164429</v>
      </c>
      <c r="AE1294" s="11">
        <v>0</v>
      </c>
      <c r="AF1294" s="11">
        <v>0</v>
      </c>
      <c r="AG1294" s="11">
        <v>45338052</v>
      </c>
      <c r="AH1294" s="11">
        <v>67237783</v>
      </c>
      <c r="AI1294" s="11">
        <v>0</v>
      </c>
      <c r="AJ1294" s="11">
        <v>0</v>
      </c>
      <c r="AK1294" s="11">
        <v>120396904</v>
      </c>
      <c r="AL1294" s="11">
        <v>120396904</v>
      </c>
      <c r="AM1294" s="11">
        <v>0</v>
      </c>
      <c r="AN1294" s="11">
        <v>0</v>
      </c>
      <c r="AO12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295734956</v>
      </c>
      <c r="AP12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2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292799116</v>
      </c>
      <c r="AR12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294" s="11">
        <f>Table_PBS_SQL_DB2_PBSSQL_PBS_NDP_Tina_CG_QtrlyPerformance_Final[[#This Row],[GOU REL]]+Table_PBS_SQL_DB2_PBSSQL_PBS_NDP_Tina_CG_QtrlyPerformance_Final[[#This Row],[EXT REL]]</f>
        <v>295734956</v>
      </c>
      <c r="AT1294" s="11">
        <f>Table_PBS_SQL_DB2_PBSSQL_PBS_NDP_Tina_CG_QtrlyPerformance_Final[[#This Row],[GOU EXP]]+Table_PBS_SQL_DB2_PBSSQL_PBS_NDP_Tina_CG_QtrlyPerformance_Final[[#This Row],[EXT EXP]]</f>
        <v>292799116</v>
      </c>
      <c r="AU1294" s="11" t="str">
        <f>IF(Table_PBS_SQL_DB2_PBSSQL_PBS_NDP_Tina_CG_QtrlyPerformance_Final[[#This Row],[Item_Code]]&gt;"300000", "Capital", "Recurrent")</f>
        <v>Recurrent</v>
      </c>
    </row>
    <row r="1295" spans="1:47" x14ac:dyDescent="0.25">
      <c r="A1295" t="s">
        <v>179</v>
      </c>
      <c r="B1295" t="s">
        <v>959</v>
      </c>
      <c r="C1295" t="s">
        <v>177</v>
      </c>
      <c r="D1295" t="s">
        <v>960</v>
      </c>
      <c r="E1295" t="s">
        <v>31</v>
      </c>
      <c r="F1295" t="s">
        <v>961</v>
      </c>
      <c r="G1295" t="s">
        <v>87</v>
      </c>
      <c r="H1295" t="s">
        <v>962</v>
      </c>
      <c r="I1295" t="s">
        <v>896</v>
      </c>
      <c r="J1295" t="s">
        <v>897</v>
      </c>
      <c r="K1295" t="s">
        <v>963</v>
      </c>
      <c r="L1295" t="s">
        <v>964</v>
      </c>
      <c r="M1295" t="s">
        <v>965</v>
      </c>
      <c r="N1295" t="s">
        <v>966</v>
      </c>
      <c r="O1295" t="s">
        <v>996</v>
      </c>
      <c r="P1295" t="s">
        <v>997</v>
      </c>
      <c r="Q1295" s="11">
        <v>0</v>
      </c>
      <c r="R1295" s="11">
        <v>0</v>
      </c>
      <c r="S1295" s="11">
        <v>0</v>
      </c>
      <c r="T1295" s="11">
        <v>0</v>
      </c>
      <c r="U1295" s="11">
        <v>0</v>
      </c>
      <c r="V1295" s="11">
        <v>0</v>
      </c>
      <c r="W1295" s="11">
        <v>0</v>
      </c>
      <c r="X1295" s="11">
        <v>0</v>
      </c>
      <c r="Y1295" s="11">
        <v>0</v>
      </c>
      <c r="Z1295" s="11">
        <v>0</v>
      </c>
      <c r="AA1295" s="11">
        <v>503190000</v>
      </c>
      <c r="AB1295" s="11">
        <v>41235330</v>
      </c>
      <c r="AC1295" s="11">
        <v>0</v>
      </c>
      <c r="AD1295" s="11">
        <v>0</v>
      </c>
      <c r="AE1295" s="11">
        <v>503190000</v>
      </c>
      <c r="AF1295" s="11">
        <v>433285979</v>
      </c>
      <c r="AG1295" s="11">
        <v>0</v>
      </c>
      <c r="AH1295" s="11">
        <v>0</v>
      </c>
      <c r="AI1295" s="11">
        <v>0</v>
      </c>
      <c r="AJ1295" s="11">
        <v>0</v>
      </c>
      <c r="AK1295" s="11">
        <v>0</v>
      </c>
      <c r="AL1295" s="11">
        <v>0</v>
      </c>
      <c r="AM1295" s="11">
        <v>2293040100</v>
      </c>
      <c r="AN1295" s="11">
        <v>2715092509</v>
      </c>
      <c r="AO12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3299420100</v>
      </c>
      <c r="AQ12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3189613818</v>
      </c>
      <c r="AS1295" s="11">
        <f>Table_PBS_SQL_DB2_PBSSQL_PBS_NDP_Tina_CG_QtrlyPerformance_Final[[#This Row],[GOU REL]]+Table_PBS_SQL_DB2_PBSSQL_PBS_NDP_Tina_CG_QtrlyPerformance_Final[[#This Row],[EXT REL]]</f>
        <v>3299420100</v>
      </c>
      <c r="AT1295" s="11">
        <f>Table_PBS_SQL_DB2_PBSSQL_PBS_NDP_Tina_CG_QtrlyPerformance_Final[[#This Row],[GOU EXP]]+Table_PBS_SQL_DB2_PBSSQL_PBS_NDP_Tina_CG_QtrlyPerformance_Final[[#This Row],[EXT EXP]]</f>
        <v>3189613818</v>
      </c>
      <c r="AU1295" s="11" t="str">
        <f>IF(Table_PBS_SQL_DB2_PBSSQL_PBS_NDP_Tina_CG_QtrlyPerformance_Final[[#This Row],[Item_Code]]&gt;"300000", "Capital", "Recurrent")</f>
        <v>Recurrent</v>
      </c>
    </row>
    <row r="1296" spans="1:47" x14ac:dyDescent="0.25">
      <c r="A1296" t="s">
        <v>179</v>
      </c>
      <c r="B1296" t="s">
        <v>959</v>
      </c>
      <c r="C1296" t="s">
        <v>177</v>
      </c>
      <c r="D1296" t="s">
        <v>960</v>
      </c>
      <c r="E1296" t="s">
        <v>31</v>
      </c>
      <c r="F1296" t="s">
        <v>961</v>
      </c>
      <c r="G1296" t="s">
        <v>87</v>
      </c>
      <c r="H1296" t="s">
        <v>962</v>
      </c>
      <c r="I1296" t="s">
        <v>896</v>
      </c>
      <c r="J1296" t="s">
        <v>897</v>
      </c>
      <c r="K1296" t="s">
        <v>963</v>
      </c>
      <c r="L1296" t="s">
        <v>964</v>
      </c>
      <c r="M1296" t="s">
        <v>965</v>
      </c>
      <c r="N1296" t="s">
        <v>966</v>
      </c>
      <c r="O1296" t="s">
        <v>1021</v>
      </c>
      <c r="P1296" t="s">
        <v>1022</v>
      </c>
      <c r="Q1296" s="11">
        <v>0</v>
      </c>
      <c r="R1296" s="11">
        <v>0</v>
      </c>
      <c r="S1296" s="11">
        <v>0</v>
      </c>
      <c r="T1296" s="11">
        <v>0</v>
      </c>
      <c r="U1296" s="11">
        <v>0</v>
      </c>
      <c r="V1296" s="11">
        <v>0</v>
      </c>
      <c r="W1296" s="11">
        <v>0</v>
      </c>
      <c r="X1296" s="11">
        <v>0</v>
      </c>
      <c r="Y1296" s="11">
        <v>0</v>
      </c>
      <c r="Z1296" s="11">
        <v>0</v>
      </c>
      <c r="AA1296" s="11">
        <v>18000000</v>
      </c>
      <c r="AB1296" s="11">
        <v>0</v>
      </c>
      <c r="AC1296" s="11">
        <v>0</v>
      </c>
      <c r="AD1296" s="11">
        <v>0</v>
      </c>
      <c r="AE1296" s="11">
        <v>18000000</v>
      </c>
      <c r="AF1296" s="11">
        <v>0</v>
      </c>
      <c r="AG1296" s="11">
        <v>0</v>
      </c>
      <c r="AH1296" s="11">
        <v>0</v>
      </c>
      <c r="AI1296" s="11">
        <v>0</v>
      </c>
      <c r="AJ1296" s="11">
        <v>0</v>
      </c>
      <c r="AK1296" s="11">
        <v>0</v>
      </c>
      <c r="AL1296" s="11">
        <v>0</v>
      </c>
      <c r="AM1296" s="11">
        <v>54000000</v>
      </c>
      <c r="AN1296" s="11">
        <v>2829266</v>
      </c>
      <c r="AO12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90000000</v>
      </c>
      <c r="AQ12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2829266</v>
      </c>
      <c r="AS1296" s="11">
        <f>Table_PBS_SQL_DB2_PBSSQL_PBS_NDP_Tina_CG_QtrlyPerformance_Final[[#This Row],[GOU REL]]+Table_PBS_SQL_DB2_PBSSQL_PBS_NDP_Tina_CG_QtrlyPerformance_Final[[#This Row],[EXT REL]]</f>
        <v>90000000</v>
      </c>
      <c r="AT1296" s="11">
        <f>Table_PBS_SQL_DB2_PBSSQL_PBS_NDP_Tina_CG_QtrlyPerformance_Final[[#This Row],[GOU EXP]]+Table_PBS_SQL_DB2_PBSSQL_PBS_NDP_Tina_CG_QtrlyPerformance_Final[[#This Row],[EXT EXP]]</f>
        <v>2829266</v>
      </c>
      <c r="AU1296" s="11" t="str">
        <f>IF(Table_PBS_SQL_DB2_PBSSQL_PBS_NDP_Tina_CG_QtrlyPerformance_Final[[#This Row],[Item_Code]]&gt;"300000", "Capital", "Recurrent")</f>
        <v>Recurrent</v>
      </c>
    </row>
    <row r="1297" spans="1:47" x14ac:dyDescent="0.25">
      <c r="A1297" t="s">
        <v>179</v>
      </c>
      <c r="B1297" t="s">
        <v>959</v>
      </c>
      <c r="C1297" t="s">
        <v>177</v>
      </c>
      <c r="D1297" t="s">
        <v>960</v>
      </c>
      <c r="E1297" t="s">
        <v>31</v>
      </c>
      <c r="F1297" t="s">
        <v>961</v>
      </c>
      <c r="G1297" t="s">
        <v>87</v>
      </c>
      <c r="H1297" t="s">
        <v>962</v>
      </c>
      <c r="I1297" t="s">
        <v>896</v>
      </c>
      <c r="J1297" t="s">
        <v>897</v>
      </c>
      <c r="K1297" t="s">
        <v>963</v>
      </c>
      <c r="L1297" t="s">
        <v>964</v>
      </c>
      <c r="M1297" t="s">
        <v>965</v>
      </c>
      <c r="N1297" t="s">
        <v>966</v>
      </c>
      <c r="O1297" t="s">
        <v>1093</v>
      </c>
      <c r="P1297" t="s">
        <v>1094</v>
      </c>
      <c r="Q1297" s="11">
        <v>0</v>
      </c>
      <c r="R1297" s="11">
        <v>0</v>
      </c>
      <c r="S1297" s="11">
        <v>0</v>
      </c>
      <c r="T1297" s="11">
        <v>0</v>
      </c>
      <c r="U1297" s="11">
        <v>0</v>
      </c>
      <c r="V1297" s="11">
        <v>0</v>
      </c>
      <c r="W1297" s="11">
        <v>0</v>
      </c>
      <c r="X1297" s="11">
        <v>0</v>
      </c>
      <c r="Y1297" s="11">
        <v>0</v>
      </c>
      <c r="Z1297" s="11">
        <v>0</v>
      </c>
      <c r="AA1297" s="11">
        <v>10800000</v>
      </c>
      <c r="AB1297" s="11">
        <v>5487000</v>
      </c>
      <c r="AC1297" s="11">
        <v>0</v>
      </c>
      <c r="AD1297" s="11">
        <v>0</v>
      </c>
      <c r="AE1297" s="11">
        <v>32400000</v>
      </c>
      <c r="AF1297" s="11">
        <v>3658000</v>
      </c>
      <c r="AG1297" s="11">
        <v>0</v>
      </c>
      <c r="AH1297" s="11">
        <v>0</v>
      </c>
      <c r="AI1297" s="11">
        <v>0</v>
      </c>
      <c r="AJ1297" s="11">
        <v>0</v>
      </c>
      <c r="AK1297" s="11">
        <v>0</v>
      </c>
      <c r="AL1297" s="11">
        <v>0</v>
      </c>
      <c r="AM1297" s="11">
        <v>32400000</v>
      </c>
      <c r="AN1297" s="11">
        <v>30995013</v>
      </c>
      <c r="AO12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75600000</v>
      </c>
      <c r="AQ12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40140013</v>
      </c>
      <c r="AS1297" s="11">
        <f>Table_PBS_SQL_DB2_PBSSQL_PBS_NDP_Tina_CG_QtrlyPerformance_Final[[#This Row],[GOU REL]]+Table_PBS_SQL_DB2_PBSSQL_PBS_NDP_Tina_CG_QtrlyPerformance_Final[[#This Row],[EXT REL]]</f>
        <v>75600000</v>
      </c>
      <c r="AT1297" s="11">
        <f>Table_PBS_SQL_DB2_PBSSQL_PBS_NDP_Tina_CG_QtrlyPerformance_Final[[#This Row],[GOU EXP]]+Table_PBS_SQL_DB2_PBSSQL_PBS_NDP_Tina_CG_QtrlyPerformance_Final[[#This Row],[EXT EXP]]</f>
        <v>40140013</v>
      </c>
      <c r="AU1297" s="11" t="str">
        <f>IF(Table_PBS_SQL_DB2_PBSSQL_PBS_NDP_Tina_CG_QtrlyPerformance_Final[[#This Row],[Item_Code]]&gt;"300000", "Capital", "Recurrent")</f>
        <v>Recurrent</v>
      </c>
    </row>
    <row r="1298" spans="1:47" x14ac:dyDescent="0.25">
      <c r="A1298" t="s">
        <v>179</v>
      </c>
      <c r="B1298" t="s">
        <v>959</v>
      </c>
      <c r="C1298" t="s">
        <v>177</v>
      </c>
      <c r="D1298" t="s">
        <v>960</v>
      </c>
      <c r="E1298" t="s">
        <v>31</v>
      </c>
      <c r="F1298" t="s">
        <v>961</v>
      </c>
      <c r="G1298" t="s">
        <v>87</v>
      </c>
      <c r="H1298" t="s">
        <v>962</v>
      </c>
      <c r="I1298" t="s">
        <v>896</v>
      </c>
      <c r="J1298" t="s">
        <v>897</v>
      </c>
      <c r="K1298" t="s">
        <v>963</v>
      </c>
      <c r="L1298" t="s">
        <v>964</v>
      </c>
      <c r="M1298" t="s">
        <v>965</v>
      </c>
      <c r="N1298" t="s">
        <v>966</v>
      </c>
      <c r="O1298" t="s">
        <v>1124</v>
      </c>
      <c r="P1298" t="s">
        <v>1125</v>
      </c>
      <c r="Q1298" s="11">
        <v>0</v>
      </c>
      <c r="R1298" s="11">
        <v>0</v>
      </c>
      <c r="S1298" s="11">
        <v>0</v>
      </c>
      <c r="T1298" s="11">
        <v>0</v>
      </c>
      <c r="U1298" s="11">
        <v>0</v>
      </c>
      <c r="V1298" s="11">
        <v>0</v>
      </c>
      <c r="W1298" s="11">
        <v>0</v>
      </c>
      <c r="X1298" s="11">
        <v>0</v>
      </c>
      <c r="Y1298" s="11">
        <v>0</v>
      </c>
      <c r="Z1298" s="11">
        <v>0</v>
      </c>
      <c r="AA1298" s="11">
        <v>6156000</v>
      </c>
      <c r="AB1298" s="11">
        <v>455863</v>
      </c>
      <c r="AC1298" s="11">
        <v>0</v>
      </c>
      <c r="AD1298" s="11">
        <v>0</v>
      </c>
      <c r="AE1298" s="11">
        <v>18468000</v>
      </c>
      <c r="AF1298" s="11">
        <v>0</v>
      </c>
      <c r="AG1298" s="11">
        <v>0</v>
      </c>
      <c r="AH1298" s="11">
        <v>0</v>
      </c>
      <c r="AI1298" s="11">
        <v>0</v>
      </c>
      <c r="AJ1298" s="11">
        <v>0</v>
      </c>
      <c r="AK1298" s="11">
        <v>0</v>
      </c>
      <c r="AL1298" s="11">
        <v>0</v>
      </c>
      <c r="AM1298" s="11">
        <v>18468000</v>
      </c>
      <c r="AN1298" s="11">
        <v>0</v>
      </c>
      <c r="AO12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43092000</v>
      </c>
      <c r="AQ12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455863</v>
      </c>
      <c r="AS1298" s="11">
        <f>Table_PBS_SQL_DB2_PBSSQL_PBS_NDP_Tina_CG_QtrlyPerformance_Final[[#This Row],[GOU REL]]+Table_PBS_SQL_DB2_PBSSQL_PBS_NDP_Tina_CG_QtrlyPerformance_Final[[#This Row],[EXT REL]]</f>
        <v>43092000</v>
      </c>
      <c r="AT1298" s="11">
        <f>Table_PBS_SQL_DB2_PBSSQL_PBS_NDP_Tina_CG_QtrlyPerformance_Final[[#This Row],[GOU EXP]]+Table_PBS_SQL_DB2_PBSSQL_PBS_NDP_Tina_CG_QtrlyPerformance_Final[[#This Row],[EXT EXP]]</f>
        <v>455863</v>
      </c>
      <c r="AU1298" s="11" t="str">
        <f>IF(Table_PBS_SQL_DB2_PBSSQL_PBS_NDP_Tina_CG_QtrlyPerformance_Final[[#This Row],[Item_Code]]&gt;"300000", "Capital", "Recurrent")</f>
        <v>Recurrent</v>
      </c>
    </row>
    <row r="1299" spans="1:47" x14ac:dyDescent="0.25">
      <c r="A1299" t="s">
        <v>179</v>
      </c>
      <c r="B1299" t="s">
        <v>959</v>
      </c>
      <c r="C1299" t="s">
        <v>177</v>
      </c>
      <c r="D1299" t="s">
        <v>960</v>
      </c>
      <c r="E1299" t="s">
        <v>31</v>
      </c>
      <c r="F1299" t="s">
        <v>961</v>
      </c>
      <c r="G1299" t="s">
        <v>87</v>
      </c>
      <c r="H1299" t="s">
        <v>962</v>
      </c>
      <c r="I1299" t="s">
        <v>896</v>
      </c>
      <c r="J1299" t="s">
        <v>897</v>
      </c>
      <c r="K1299" t="s">
        <v>963</v>
      </c>
      <c r="L1299" t="s">
        <v>964</v>
      </c>
      <c r="M1299" t="s">
        <v>965</v>
      </c>
      <c r="N1299" t="s">
        <v>966</v>
      </c>
      <c r="O1299" t="s">
        <v>1085</v>
      </c>
      <c r="P1299" t="s">
        <v>1086</v>
      </c>
      <c r="Q1299" s="11">
        <v>0</v>
      </c>
      <c r="R1299" s="11">
        <v>0</v>
      </c>
      <c r="S1299" s="11">
        <v>0</v>
      </c>
      <c r="T1299" s="11">
        <v>0</v>
      </c>
      <c r="U1299" s="11">
        <v>0</v>
      </c>
      <c r="V1299" s="11">
        <v>0</v>
      </c>
      <c r="W1299" s="11">
        <v>0</v>
      </c>
      <c r="X1299" s="11">
        <v>0</v>
      </c>
      <c r="Y1299" s="11">
        <v>0</v>
      </c>
      <c r="Z1299" s="11">
        <v>0</v>
      </c>
      <c r="AA1299" s="11">
        <v>697939250</v>
      </c>
      <c r="AB1299" s="11">
        <v>697167725</v>
      </c>
      <c r="AC1299" s="11">
        <v>0</v>
      </c>
      <c r="AD1299" s="11">
        <v>0</v>
      </c>
      <c r="AE1299" s="11">
        <v>1395878500</v>
      </c>
      <c r="AF1299" s="11">
        <v>640274499</v>
      </c>
      <c r="AG1299" s="11">
        <v>0</v>
      </c>
      <c r="AH1299" s="11">
        <v>0</v>
      </c>
      <c r="AI1299" s="11">
        <v>0</v>
      </c>
      <c r="AJ1299" s="11">
        <v>0</v>
      </c>
      <c r="AK1299" s="11">
        <v>0</v>
      </c>
      <c r="AL1299" s="11">
        <v>0</v>
      </c>
      <c r="AM1299" s="11">
        <v>2473817750</v>
      </c>
      <c r="AN1299" s="11">
        <v>2408058481</v>
      </c>
      <c r="AO12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2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4567635500</v>
      </c>
      <c r="AQ12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2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3745500705</v>
      </c>
      <c r="AS1299" s="11">
        <f>Table_PBS_SQL_DB2_PBSSQL_PBS_NDP_Tina_CG_QtrlyPerformance_Final[[#This Row],[GOU REL]]+Table_PBS_SQL_DB2_PBSSQL_PBS_NDP_Tina_CG_QtrlyPerformance_Final[[#This Row],[EXT REL]]</f>
        <v>4567635500</v>
      </c>
      <c r="AT1299" s="11">
        <f>Table_PBS_SQL_DB2_PBSSQL_PBS_NDP_Tina_CG_QtrlyPerformance_Final[[#This Row],[GOU EXP]]+Table_PBS_SQL_DB2_PBSSQL_PBS_NDP_Tina_CG_QtrlyPerformance_Final[[#This Row],[EXT EXP]]</f>
        <v>3745500705</v>
      </c>
      <c r="AU1299" s="11" t="str">
        <f>IF(Table_PBS_SQL_DB2_PBSSQL_PBS_NDP_Tina_CG_QtrlyPerformance_Final[[#This Row],[Item_Code]]&gt;"300000", "Capital", "Recurrent")</f>
        <v>Recurrent</v>
      </c>
    </row>
    <row r="1300" spans="1:47" x14ac:dyDescent="0.25">
      <c r="A1300" t="s">
        <v>179</v>
      </c>
      <c r="B1300" t="s">
        <v>959</v>
      </c>
      <c r="C1300" t="s">
        <v>177</v>
      </c>
      <c r="D1300" t="s">
        <v>960</v>
      </c>
      <c r="E1300" t="s">
        <v>31</v>
      </c>
      <c r="F1300" t="s">
        <v>961</v>
      </c>
      <c r="G1300" t="s">
        <v>87</v>
      </c>
      <c r="H1300" t="s">
        <v>962</v>
      </c>
      <c r="I1300" t="s">
        <v>896</v>
      </c>
      <c r="J1300" t="s">
        <v>897</v>
      </c>
      <c r="K1300" t="s">
        <v>963</v>
      </c>
      <c r="L1300" t="s">
        <v>964</v>
      </c>
      <c r="M1300" t="s">
        <v>965</v>
      </c>
      <c r="N1300" t="s">
        <v>966</v>
      </c>
      <c r="O1300" t="s">
        <v>978</v>
      </c>
      <c r="P1300" t="s">
        <v>979</v>
      </c>
      <c r="Q1300" s="11">
        <v>0</v>
      </c>
      <c r="R1300" s="11">
        <v>0</v>
      </c>
      <c r="S1300" s="11">
        <v>0</v>
      </c>
      <c r="T1300" s="11">
        <v>0</v>
      </c>
      <c r="U1300" s="11">
        <v>0</v>
      </c>
      <c r="V1300" s="11">
        <v>0</v>
      </c>
      <c r="W1300" s="11">
        <v>0</v>
      </c>
      <c r="X1300" s="11">
        <v>0</v>
      </c>
      <c r="Y1300" s="11">
        <v>0</v>
      </c>
      <c r="Z1300" s="11">
        <v>0</v>
      </c>
      <c r="AA1300" s="11">
        <v>2604693250</v>
      </c>
      <c r="AB1300" s="11">
        <v>0</v>
      </c>
      <c r="AC1300" s="11">
        <v>0</v>
      </c>
      <c r="AD1300" s="11">
        <v>0</v>
      </c>
      <c r="AE1300" s="11">
        <v>0</v>
      </c>
      <c r="AF1300" s="11">
        <v>771093622</v>
      </c>
      <c r="AG1300" s="11">
        <v>0</v>
      </c>
      <c r="AH1300" s="11">
        <v>0</v>
      </c>
      <c r="AI1300" s="11">
        <v>0</v>
      </c>
      <c r="AJ1300" s="11">
        <v>0</v>
      </c>
      <c r="AK1300" s="11">
        <v>0</v>
      </c>
      <c r="AL1300" s="11">
        <v>0</v>
      </c>
      <c r="AM1300" s="11">
        <v>6772202450</v>
      </c>
      <c r="AN1300" s="11">
        <v>4197684597</v>
      </c>
      <c r="AO13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9376895700</v>
      </c>
      <c r="AQ13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4968778219</v>
      </c>
      <c r="AS1300" s="11">
        <f>Table_PBS_SQL_DB2_PBSSQL_PBS_NDP_Tina_CG_QtrlyPerformance_Final[[#This Row],[GOU REL]]+Table_PBS_SQL_DB2_PBSSQL_PBS_NDP_Tina_CG_QtrlyPerformance_Final[[#This Row],[EXT REL]]</f>
        <v>9376895700</v>
      </c>
      <c r="AT1300" s="11">
        <f>Table_PBS_SQL_DB2_PBSSQL_PBS_NDP_Tina_CG_QtrlyPerformance_Final[[#This Row],[GOU EXP]]+Table_PBS_SQL_DB2_PBSSQL_PBS_NDP_Tina_CG_QtrlyPerformance_Final[[#This Row],[EXT EXP]]</f>
        <v>4968778219</v>
      </c>
      <c r="AU1300" s="11" t="str">
        <f>IF(Table_PBS_SQL_DB2_PBSSQL_PBS_NDP_Tina_CG_QtrlyPerformance_Final[[#This Row],[Item_Code]]&gt;"300000", "Capital", "Recurrent")</f>
        <v>Recurrent</v>
      </c>
    </row>
    <row r="1301" spans="1:47" x14ac:dyDescent="0.25">
      <c r="A1301" t="s">
        <v>179</v>
      </c>
      <c r="B1301" t="s">
        <v>959</v>
      </c>
      <c r="C1301" t="s">
        <v>177</v>
      </c>
      <c r="D1301" t="s">
        <v>960</v>
      </c>
      <c r="E1301" t="s">
        <v>31</v>
      </c>
      <c r="F1301" t="s">
        <v>961</v>
      </c>
      <c r="G1301" t="s">
        <v>87</v>
      </c>
      <c r="H1301" t="s">
        <v>962</v>
      </c>
      <c r="I1301" t="s">
        <v>896</v>
      </c>
      <c r="J1301" t="s">
        <v>897</v>
      </c>
      <c r="K1301" t="s">
        <v>963</v>
      </c>
      <c r="L1301" t="s">
        <v>964</v>
      </c>
      <c r="M1301" t="s">
        <v>965</v>
      </c>
      <c r="N1301" t="s">
        <v>966</v>
      </c>
      <c r="O1301" t="s">
        <v>1025</v>
      </c>
      <c r="P1301" t="s">
        <v>1026</v>
      </c>
      <c r="Q1301" s="11">
        <v>0</v>
      </c>
      <c r="R1301" s="11">
        <v>0</v>
      </c>
      <c r="S1301" s="11">
        <v>0</v>
      </c>
      <c r="T1301" s="11">
        <v>0</v>
      </c>
      <c r="U1301" s="11">
        <v>0</v>
      </c>
      <c r="V1301" s="11">
        <v>0</v>
      </c>
      <c r="W1301" s="11">
        <v>0</v>
      </c>
      <c r="X1301" s="11">
        <v>0</v>
      </c>
      <c r="Y1301" s="11">
        <v>0</v>
      </c>
      <c r="Z1301" s="11">
        <v>0</v>
      </c>
      <c r="AA1301" s="11">
        <v>183744000</v>
      </c>
      <c r="AB1301" s="11">
        <v>75281883</v>
      </c>
      <c r="AC1301" s="11">
        <v>0</v>
      </c>
      <c r="AD1301" s="11">
        <v>0</v>
      </c>
      <c r="AE1301" s="11">
        <v>367488000</v>
      </c>
      <c r="AF1301" s="11">
        <v>110198633</v>
      </c>
      <c r="AG1301" s="11">
        <v>0</v>
      </c>
      <c r="AH1301" s="11">
        <v>0</v>
      </c>
      <c r="AI1301" s="11">
        <v>0</v>
      </c>
      <c r="AJ1301" s="11">
        <v>0</v>
      </c>
      <c r="AK1301" s="11">
        <v>0</v>
      </c>
      <c r="AL1301" s="11">
        <v>0</v>
      </c>
      <c r="AM1301" s="11">
        <v>551232000</v>
      </c>
      <c r="AN1301" s="11">
        <v>634442555</v>
      </c>
      <c r="AO13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1102464000</v>
      </c>
      <c r="AQ13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819923071</v>
      </c>
      <c r="AS1301" s="11">
        <f>Table_PBS_SQL_DB2_PBSSQL_PBS_NDP_Tina_CG_QtrlyPerformance_Final[[#This Row],[GOU REL]]+Table_PBS_SQL_DB2_PBSSQL_PBS_NDP_Tina_CG_QtrlyPerformance_Final[[#This Row],[EXT REL]]</f>
        <v>1102464000</v>
      </c>
      <c r="AT1301" s="11">
        <f>Table_PBS_SQL_DB2_PBSSQL_PBS_NDP_Tina_CG_QtrlyPerformance_Final[[#This Row],[GOU EXP]]+Table_PBS_SQL_DB2_PBSSQL_PBS_NDP_Tina_CG_QtrlyPerformance_Final[[#This Row],[EXT EXP]]</f>
        <v>819923071</v>
      </c>
      <c r="AU1301" s="11" t="str">
        <f>IF(Table_PBS_SQL_DB2_PBSSQL_PBS_NDP_Tina_CG_QtrlyPerformance_Final[[#This Row],[Item_Code]]&gt;"300000", "Capital", "Recurrent")</f>
        <v>Recurrent</v>
      </c>
    </row>
    <row r="1302" spans="1:47" x14ac:dyDescent="0.25">
      <c r="A1302" t="s">
        <v>179</v>
      </c>
      <c r="B1302" t="s">
        <v>959</v>
      </c>
      <c r="C1302" t="s">
        <v>177</v>
      </c>
      <c r="D1302" t="s">
        <v>960</v>
      </c>
      <c r="E1302" t="s">
        <v>31</v>
      </c>
      <c r="F1302" t="s">
        <v>961</v>
      </c>
      <c r="G1302" t="s">
        <v>87</v>
      </c>
      <c r="H1302" t="s">
        <v>962</v>
      </c>
      <c r="I1302" t="s">
        <v>896</v>
      </c>
      <c r="J1302" t="s">
        <v>897</v>
      </c>
      <c r="K1302" t="s">
        <v>963</v>
      </c>
      <c r="L1302" t="s">
        <v>964</v>
      </c>
      <c r="M1302" t="s">
        <v>965</v>
      </c>
      <c r="N1302" t="s">
        <v>966</v>
      </c>
      <c r="O1302" t="s">
        <v>922</v>
      </c>
      <c r="P1302" t="s">
        <v>923</v>
      </c>
      <c r="Q1302" s="11">
        <v>0</v>
      </c>
      <c r="R1302" s="11">
        <v>0</v>
      </c>
      <c r="S1302" s="11">
        <v>0</v>
      </c>
      <c r="T1302" s="11">
        <v>0</v>
      </c>
      <c r="U1302" s="11">
        <v>0</v>
      </c>
      <c r="V1302" s="11">
        <v>0</v>
      </c>
      <c r="W1302" s="11">
        <v>0</v>
      </c>
      <c r="X1302" s="11">
        <v>0</v>
      </c>
      <c r="Y1302" s="11">
        <v>0</v>
      </c>
      <c r="Z1302" s="11">
        <v>0</v>
      </c>
      <c r="AA1302" s="11">
        <v>4500000</v>
      </c>
      <c r="AB1302" s="11">
        <v>4055000</v>
      </c>
      <c r="AC1302" s="11">
        <v>0</v>
      </c>
      <c r="AD1302" s="11">
        <v>0</v>
      </c>
      <c r="AE1302" s="11">
        <v>13500000</v>
      </c>
      <c r="AF1302" s="11">
        <v>0</v>
      </c>
      <c r="AG1302" s="11">
        <v>0</v>
      </c>
      <c r="AH1302" s="11">
        <v>0</v>
      </c>
      <c r="AI1302" s="11">
        <v>0</v>
      </c>
      <c r="AJ1302" s="11">
        <v>0</v>
      </c>
      <c r="AK1302" s="11">
        <v>0</v>
      </c>
      <c r="AL1302" s="11">
        <v>0</v>
      </c>
      <c r="AM1302" s="11">
        <v>13500000</v>
      </c>
      <c r="AN1302" s="11">
        <v>13929000</v>
      </c>
      <c r="AO13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31500000</v>
      </c>
      <c r="AQ13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17984000</v>
      </c>
      <c r="AS1302" s="11">
        <f>Table_PBS_SQL_DB2_PBSSQL_PBS_NDP_Tina_CG_QtrlyPerformance_Final[[#This Row],[GOU REL]]+Table_PBS_SQL_DB2_PBSSQL_PBS_NDP_Tina_CG_QtrlyPerformance_Final[[#This Row],[EXT REL]]</f>
        <v>31500000</v>
      </c>
      <c r="AT1302" s="11">
        <f>Table_PBS_SQL_DB2_PBSSQL_PBS_NDP_Tina_CG_QtrlyPerformance_Final[[#This Row],[GOU EXP]]+Table_PBS_SQL_DB2_PBSSQL_PBS_NDP_Tina_CG_QtrlyPerformance_Final[[#This Row],[EXT EXP]]</f>
        <v>17984000</v>
      </c>
      <c r="AU1302" s="11" t="str">
        <f>IF(Table_PBS_SQL_DB2_PBSSQL_PBS_NDP_Tina_CG_QtrlyPerformance_Final[[#This Row],[Item_Code]]&gt;"300000", "Capital", "Recurrent")</f>
        <v>Recurrent</v>
      </c>
    </row>
    <row r="1303" spans="1:47" x14ac:dyDescent="0.25">
      <c r="A1303" t="s">
        <v>179</v>
      </c>
      <c r="B1303" t="s">
        <v>959</v>
      </c>
      <c r="C1303" t="s">
        <v>177</v>
      </c>
      <c r="D1303" t="s">
        <v>960</v>
      </c>
      <c r="E1303" t="s">
        <v>31</v>
      </c>
      <c r="F1303" t="s">
        <v>961</v>
      </c>
      <c r="G1303" t="s">
        <v>87</v>
      </c>
      <c r="H1303" t="s">
        <v>962</v>
      </c>
      <c r="I1303" t="s">
        <v>896</v>
      </c>
      <c r="J1303" t="s">
        <v>897</v>
      </c>
      <c r="K1303" t="s">
        <v>1223</v>
      </c>
      <c r="L1303" t="s">
        <v>1224</v>
      </c>
      <c r="M1303" t="s">
        <v>2056</v>
      </c>
      <c r="N1303" t="s">
        <v>2057</v>
      </c>
      <c r="O1303" t="s">
        <v>975</v>
      </c>
      <c r="P1303" t="s">
        <v>976</v>
      </c>
      <c r="Q1303" s="11">
        <v>0</v>
      </c>
      <c r="R1303" s="11">
        <v>0</v>
      </c>
      <c r="S1303" s="11">
        <v>0</v>
      </c>
      <c r="T1303" s="11">
        <v>0</v>
      </c>
      <c r="U1303" s="11">
        <v>0</v>
      </c>
      <c r="V1303" s="11">
        <v>0</v>
      </c>
      <c r="W1303" s="11">
        <v>0</v>
      </c>
      <c r="X1303" s="11">
        <v>0</v>
      </c>
      <c r="Y1303" s="11">
        <v>0</v>
      </c>
      <c r="Z1303" s="11">
        <v>0</v>
      </c>
      <c r="AA1303" s="11">
        <v>367800000</v>
      </c>
      <c r="AB1303" s="11">
        <v>177023962</v>
      </c>
      <c r="AC1303" s="11">
        <v>0</v>
      </c>
      <c r="AD1303" s="11">
        <v>0</v>
      </c>
      <c r="AE1303" s="11">
        <v>0</v>
      </c>
      <c r="AF1303" s="11">
        <v>162352667</v>
      </c>
      <c r="AG1303" s="11">
        <v>0</v>
      </c>
      <c r="AH1303" s="11">
        <v>0</v>
      </c>
      <c r="AI1303" s="11">
        <v>0</v>
      </c>
      <c r="AJ1303" s="11">
        <v>0</v>
      </c>
      <c r="AK1303" s="11">
        <v>0</v>
      </c>
      <c r="AL1303" s="11">
        <v>0</v>
      </c>
      <c r="AM1303" s="11">
        <v>0</v>
      </c>
      <c r="AN1303" s="11">
        <v>162717424</v>
      </c>
      <c r="AO13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367800000</v>
      </c>
      <c r="AQ13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502094053</v>
      </c>
      <c r="AS1303" s="11">
        <f>Table_PBS_SQL_DB2_PBSSQL_PBS_NDP_Tina_CG_QtrlyPerformance_Final[[#This Row],[GOU REL]]+Table_PBS_SQL_DB2_PBSSQL_PBS_NDP_Tina_CG_QtrlyPerformance_Final[[#This Row],[EXT REL]]</f>
        <v>367800000</v>
      </c>
      <c r="AT1303" s="11">
        <f>Table_PBS_SQL_DB2_PBSSQL_PBS_NDP_Tina_CG_QtrlyPerformance_Final[[#This Row],[GOU EXP]]+Table_PBS_SQL_DB2_PBSSQL_PBS_NDP_Tina_CG_QtrlyPerformance_Final[[#This Row],[EXT EXP]]</f>
        <v>502094053</v>
      </c>
      <c r="AU1303" s="11" t="str">
        <f>IF(Table_PBS_SQL_DB2_PBSSQL_PBS_NDP_Tina_CG_QtrlyPerformance_Final[[#This Row],[Item_Code]]&gt;"300000", "Capital", "Recurrent")</f>
        <v>Recurrent</v>
      </c>
    </row>
    <row r="1304" spans="1:47" x14ac:dyDescent="0.25">
      <c r="A1304" t="s">
        <v>179</v>
      </c>
      <c r="B1304" t="s">
        <v>959</v>
      </c>
      <c r="C1304" t="s">
        <v>177</v>
      </c>
      <c r="D1304" t="s">
        <v>960</v>
      </c>
      <c r="E1304" t="s">
        <v>31</v>
      </c>
      <c r="F1304" t="s">
        <v>961</v>
      </c>
      <c r="G1304" t="s">
        <v>87</v>
      </c>
      <c r="H1304" t="s">
        <v>962</v>
      </c>
      <c r="I1304" t="s">
        <v>493</v>
      </c>
      <c r="J1304" t="s">
        <v>977</v>
      </c>
      <c r="K1304" t="s">
        <v>963</v>
      </c>
      <c r="L1304" t="s">
        <v>964</v>
      </c>
      <c r="M1304" t="s">
        <v>965</v>
      </c>
      <c r="N1304" t="s">
        <v>966</v>
      </c>
      <c r="O1304" t="s">
        <v>1093</v>
      </c>
      <c r="P1304" t="s">
        <v>1094</v>
      </c>
      <c r="Q1304" s="11">
        <v>0</v>
      </c>
      <c r="R1304" s="11">
        <v>0</v>
      </c>
      <c r="S1304" s="11">
        <v>0</v>
      </c>
      <c r="T1304" s="11">
        <v>0</v>
      </c>
      <c r="U1304" s="11">
        <v>43200000</v>
      </c>
      <c r="V1304" s="11">
        <v>0</v>
      </c>
      <c r="W1304" s="11">
        <v>0</v>
      </c>
      <c r="X1304" s="11">
        <v>43200000</v>
      </c>
      <c r="Y1304" s="11">
        <v>0</v>
      </c>
      <c r="Z1304" s="11">
        <v>0</v>
      </c>
      <c r="AA1304" s="11">
        <v>0</v>
      </c>
      <c r="AB1304" s="11">
        <v>0</v>
      </c>
      <c r="AC1304" s="11">
        <v>0</v>
      </c>
      <c r="AD1304" s="11">
        <v>0</v>
      </c>
      <c r="AE1304" s="11">
        <v>0</v>
      </c>
      <c r="AF1304" s="11">
        <v>0</v>
      </c>
      <c r="AG1304" s="11">
        <v>0</v>
      </c>
      <c r="AH1304" s="11">
        <v>0</v>
      </c>
      <c r="AI1304" s="11">
        <v>0</v>
      </c>
      <c r="AJ1304" s="11">
        <v>0</v>
      </c>
      <c r="AK1304" s="11">
        <v>0</v>
      </c>
      <c r="AL1304" s="11">
        <v>0</v>
      </c>
      <c r="AM1304" s="11">
        <v>0</v>
      </c>
      <c r="AN1304" s="11">
        <v>0</v>
      </c>
      <c r="AO13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04" s="11">
        <f>Table_PBS_SQL_DB2_PBSSQL_PBS_NDP_Tina_CG_QtrlyPerformance_Final[[#This Row],[GOU REL]]+Table_PBS_SQL_DB2_PBSSQL_PBS_NDP_Tina_CG_QtrlyPerformance_Final[[#This Row],[EXT REL]]</f>
        <v>0</v>
      </c>
      <c r="AT1304" s="11">
        <f>Table_PBS_SQL_DB2_PBSSQL_PBS_NDP_Tina_CG_QtrlyPerformance_Final[[#This Row],[GOU EXP]]+Table_PBS_SQL_DB2_PBSSQL_PBS_NDP_Tina_CG_QtrlyPerformance_Final[[#This Row],[EXT EXP]]</f>
        <v>0</v>
      </c>
      <c r="AU1304" s="11" t="str">
        <f>IF(Table_PBS_SQL_DB2_PBSSQL_PBS_NDP_Tina_CG_QtrlyPerformance_Final[[#This Row],[Item_Code]]&gt;"300000", "Capital", "Recurrent")</f>
        <v>Recurrent</v>
      </c>
    </row>
    <row r="1305" spans="1:47" x14ac:dyDescent="0.25">
      <c r="A1305" t="s">
        <v>179</v>
      </c>
      <c r="B1305" t="s">
        <v>959</v>
      </c>
      <c r="C1305" t="s">
        <v>177</v>
      </c>
      <c r="D1305" t="s">
        <v>960</v>
      </c>
      <c r="E1305" t="s">
        <v>31</v>
      </c>
      <c r="F1305" t="s">
        <v>961</v>
      </c>
      <c r="G1305" t="s">
        <v>87</v>
      </c>
      <c r="H1305" t="s">
        <v>962</v>
      </c>
      <c r="I1305" t="s">
        <v>493</v>
      </c>
      <c r="J1305" t="s">
        <v>977</v>
      </c>
      <c r="K1305" t="s">
        <v>963</v>
      </c>
      <c r="L1305" t="s">
        <v>964</v>
      </c>
      <c r="M1305" t="s">
        <v>965</v>
      </c>
      <c r="N1305" t="s">
        <v>966</v>
      </c>
      <c r="O1305" t="s">
        <v>1085</v>
      </c>
      <c r="P1305" t="s">
        <v>1086</v>
      </c>
      <c r="Q1305" s="11">
        <v>0</v>
      </c>
      <c r="R1305" s="11">
        <v>380000000</v>
      </c>
      <c r="S1305" s="11">
        <v>0</v>
      </c>
      <c r="T1305" s="11">
        <v>380000000</v>
      </c>
      <c r="U1305" s="11">
        <v>3171757388</v>
      </c>
      <c r="V1305" s="11">
        <v>0</v>
      </c>
      <c r="W1305" s="11">
        <v>0</v>
      </c>
      <c r="X1305" s="11">
        <v>2791757388</v>
      </c>
      <c r="Y1305" s="11">
        <v>0</v>
      </c>
      <c r="Z1305" s="11">
        <v>0</v>
      </c>
      <c r="AA1305" s="11">
        <v>0</v>
      </c>
      <c r="AB1305" s="11">
        <v>0</v>
      </c>
      <c r="AC1305" s="11">
        <v>0</v>
      </c>
      <c r="AD1305" s="11">
        <v>0</v>
      </c>
      <c r="AE1305" s="11">
        <v>0</v>
      </c>
      <c r="AF1305" s="11">
        <v>0</v>
      </c>
      <c r="AG1305" s="11">
        <v>0</v>
      </c>
      <c r="AH1305" s="11">
        <v>0</v>
      </c>
      <c r="AI1305" s="11">
        <v>0</v>
      </c>
      <c r="AJ1305" s="11">
        <v>0</v>
      </c>
      <c r="AK1305" s="11">
        <v>0</v>
      </c>
      <c r="AL1305" s="11">
        <v>0</v>
      </c>
      <c r="AM1305" s="11">
        <v>0</v>
      </c>
      <c r="AN1305" s="11">
        <v>0</v>
      </c>
      <c r="AO13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05" s="11">
        <f>Table_PBS_SQL_DB2_PBSSQL_PBS_NDP_Tina_CG_QtrlyPerformance_Final[[#This Row],[GOU REL]]+Table_PBS_SQL_DB2_PBSSQL_PBS_NDP_Tina_CG_QtrlyPerformance_Final[[#This Row],[EXT REL]]</f>
        <v>0</v>
      </c>
      <c r="AT1305" s="11">
        <f>Table_PBS_SQL_DB2_PBSSQL_PBS_NDP_Tina_CG_QtrlyPerformance_Final[[#This Row],[GOU EXP]]+Table_PBS_SQL_DB2_PBSSQL_PBS_NDP_Tina_CG_QtrlyPerformance_Final[[#This Row],[EXT EXP]]</f>
        <v>0</v>
      </c>
      <c r="AU1305" s="11" t="str">
        <f>IF(Table_PBS_SQL_DB2_PBSSQL_PBS_NDP_Tina_CG_QtrlyPerformance_Final[[#This Row],[Item_Code]]&gt;"300000", "Capital", "Recurrent")</f>
        <v>Recurrent</v>
      </c>
    </row>
    <row r="1306" spans="1:47" x14ac:dyDescent="0.25">
      <c r="A1306" t="s">
        <v>179</v>
      </c>
      <c r="B1306" t="s">
        <v>959</v>
      </c>
      <c r="C1306" t="s">
        <v>177</v>
      </c>
      <c r="D1306" t="s">
        <v>960</v>
      </c>
      <c r="E1306" t="s">
        <v>31</v>
      </c>
      <c r="F1306" t="s">
        <v>961</v>
      </c>
      <c r="G1306" t="s">
        <v>87</v>
      </c>
      <c r="H1306" t="s">
        <v>962</v>
      </c>
      <c r="I1306" t="s">
        <v>493</v>
      </c>
      <c r="J1306" t="s">
        <v>977</v>
      </c>
      <c r="K1306" t="s">
        <v>963</v>
      </c>
      <c r="L1306" t="s">
        <v>964</v>
      </c>
      <c r="M1306" t="s">
        <v>965</v>
      </c>
      <c r="N1306" t="s">
        <v>966</v>
      </c>
      <c r="O1306" t="s">
        <v>1025</v>
      </c>
      <c r="P1306" t="s">
        <v>1026</v>
      </c>
      <c r="Q1306" s="11">
        <v>0</v>
      </c>
      <c r="R1306" s="11">
        <v>0</v>
      </c>
      <c r="S1306" s="11">
        <v>0</v>
      </c>
      <c r="T1306" s="11">
        <v>0</v>
      </c>
      <c r="U1306" s="11">
        <v>734976006</v>
      </c>
      <c r="V1306" s="11">
        <v>0</v>
      </c>
      <c r="W1306" s="11">
        <v>0</v>
      </c>
      <c r="X1306" s="11">
        <v>734976006</v>
      </c>
      <c r="Y1306" s="11">
        <v>0</v>
      </c>
      <c r="Z1306" s="11">
        <v>0</v>
      </c>
      <c r="AA1306" s="11">
        <v>0</v>
      </c>
      <c r="AB1306" s="11">
        <v>0</v>
      </c>
      <c r="AC1306" s="11">
        <v>0</v>
      </c>
      <c r="AD1306" s="11">
        <v>0</v>
      </c>
      <c r="AE1306" s="11">
        <v>0</v>
      </c>
      <c r="AF1306" s="11">
        <v>0</v>
      </c>
      <c r="AG1306" s="11">
        <v>0</v>
      </c>
      <c r="AH1306" s="11">
        <v>0</v>
      </c>
      <c r="AI1306" s="11">
        <v>0</v>
      </c>
      <c r="AJ1306" s="11">
        <v>0</v>
      </c>
      <c r="AK1306" s="11">
        <v>0</v>
      </c>
      <c r="AL1306" s="11">
        <v>0</v>
      </c>
      <c r="AM1306" s="11">
        <v>0</v>
      </c>
      <c r="AN1306" s="11">
        <v>0</v>
      </c>
      <c r="AO13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06" s="11">
        <f>Table_PBS_SQL_DB2_PBSSQL_PBS_NDP_Tina_CG_QtrlyPerformance_Final[[#This Row],[GOU REL]]+Table_PBS_SQL_DB2_PBSSQL_PBS_NDP_Tina_CG_QtrlyPerformance_Final[[#This Row],[EXT REL]]</f>
        <v>0</v>
      </c>
      <c r="AT1306" s="11">
        <f>Table_PBS_SQL_DB2_PBSSQL_PBS_NDP_Tina_CG_QtrlyPerformance_Final[[#This Row],[GOU EXP]]+Table_PBS_SQL_DB2_PBSSQL_PBS_NDP_Tina_CG_QtrlyPerformance_Final[[#This Row],[EXT EXP]]</f>
        <v>0</v>
      </c>
      <c r="AU1306" s="11" t="str">
        <f>IF(Table_PBS_SQL_DB2_PBSSQL_PBS_NDP_Tina_CG_QtrlyPerformance_Final[[#This Row],[Item_Code]]&gt;"300000", "Capital", "Recurrent")</f>
        <v>Recurrent</v>
      </c>
    </row>
    <row r="1307" spans="1:47" x14ac:dyDescent="0.25">
      <c r="A1307" t="s">
        <v>179</v>
      </c>
      <c r="B1307" t="s">
        <v>959</v>
      </c>
      <c r="C1307" t="s">
        <v>177</v>
      </c>
      <c r="D1307" t="s">
        <v>960</v>
      </c>
      <c r="E1307" t="s">
        <v>31</v>
      </c>
      <c r="F1307" t="s">
        <v>961</v>
      </c>
      <c r="G1307" t="s">
        <v>97</v>
      </c>
      <c r="H1307" t="s">
        <v>984</v>
      </c>
      <c r="I1307" t="s">
        <v>896</v>
      </c>
      <c r="J1307" t="s">
        <v>897</v>
      </c>
      <c r="K1307" t="s">
        <v>985</v>
      </c>
      <c r="L1307" t="s">
        <v>986</v>
      </c>
      <c r="M1307" t="s">
        <v>987</v>
      </c>
      <c r="N1307" t="s">
        <v>988</v>
      </c>
      <c r="O1307" t="s">
        <v>996</v>
      </c>
      <c r="P1307" t="s">
        <v>997</v>
      </c>
      <c r="Q1307" s="11">
        <v>0</v>
      </c>
      <c r="R1307" s="11">
        <v>0</v>
      </c>
      <c r="S1307" s="11">
        <v>0</v>
      </c>
      <c r="T1307" s="11">
        <v>0</v>
      </c>
      <c r="U1307" s="11">
        <v>0</v>
      </c>
      <c r="V1307" s="11">
        <v>0</v>
      </c>
      <c r="W1307" s="11">
        <v>0</v>
      </c>
      <c r="X1307" s="11">
        <v>0</v>
      </c>
      <c r="Y1307" s="11">
        <v>0</v>
      </c>
      <c r="Z1307" s="11">
        <v>0</v>
      </c>
      <c r="AA1307" s="11">
        <v>30000000</v>
      </c>
      <c r="AB1307" s="11">
        <v>5357600</v>
      </c>
      <c r="AC1307" s="11">
        <v>0</v>
      </c>
      <c r="AD1307" s="11">
        <v>0</v>
      </c>
      <c r="AE1307" s="11">
        <v>30000000</v>
      </c>
      <c r="AF1307" s="11">
        <v>32347292</v>
      </c>
      <c r="AG1307" s="11">
        <v>0</v>
      </c>
      <c r="AH1307" s="11">
        <v>0</v>
      </c>
      <c r="AI1307" s="11">
        <v>0</v>
      </c>
      <c r="AJ1307" s="11">
        <v>0</v>
      </c>
      <c r="AK1307" s="11">
        <v>0</v>
      </c>
      <c r="AL1307" s="11">
        <v>0</v>
      </c>
      <c r="AM1307" s="11">
        <v>30000000</v>
      </c>
      <c r="AN1307" s="11">
        <v>32347292</v>
      </c>
      <c r="AO13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90000000</v>
      </c>
      <c r="AQ13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70052184</v>
      </c>
      <c r="AS1307" s="11">
        <f>Table_PBS_SQL_DB2_PBSSQL_PBS_NDP_Tina_CG_QtrlyPerformance_Final[[#This Row],[GOU REL]]+Table_PBS_SQL_DB2_PBSSQL_PBS_NDP_Tina_CG_QtrlyPerformance_Final[[#This Row],[EXT REL]]</f>
        <v>90000000</v>
      </c>
      <c r="AT1307" s="11">
        <f>Table_PBS_SQL_DB2_PBSSQL_PBS_NDP_Tina_CG_QtrlyPerformance_Final[[#This Row],[GOU EXP]]+Table_PBS_SQL_DB2_PBSSQL_PBS_NDP_Tina_CG_QtrlyPerformance_Final[[#This Row],[EXT EXP]]</f>
        <v>70052184</v>
      </c>
      <c r="AU1307" s="11" t="str">
        <f>IF(Table_PBS_SQL_DB2_PBSSQL_PBS_NDP_Tina_CG_QtrlyPerformance_Final[[#This Row],[Item_Code]]&gt;"300000", "Capital", "Recurrent")</f>
        <v>Recurrent</v>
      </c>
    </row>
    <row r="1308" spans="1:47" x14ac:dyDescent="0.25">
      <c r="A1308" t="s">
        <v>179</v>
      </c>
      <c r="B1308" t="s">
        <v>959</v>
      </c>
      <c r="C1308" t="s">
        <v>177</v>
      </c>
      <c r="D1308" t="s">
        <v>960</v>
      </c>
      <c r="E1308" t="s">
        <v>31</v>
      </c>
      <c r="F1308" t="s">
        <v>961</v>
      </c>
      <c r="G1308" t="s">
        <v>97</v>
      </c>
      <c r="H1308" t="s">
        <v>984</v>
      </c>
      <c r="I1308" t="s">
        <v>467</v>
      </c>
      <c r="J1308" t="s">
        <v>989</v>
      </c>
      <c r="K1308" t="s">
        <v>985</v>
      </c>
      <c r="L1308" t="s">
        <v>986</v>
      </c>
      <c r="M1308" t="s">
        <v>987</v>
      </c>
      <c r="N1308" t="s">
        <v>988</v>
      </c>
      <c r="O1308" t="s">
        <v>1002</v>
      </c>
      <c r="P1308" t="s">
        <v>1003</v>
      </c>
      <c r="Q1308" s="11">
        <v>0</v>
      </c>
      <c r="R1308" s="11">
        <v>0</v>
      </c>
      <c r="S1308" s="11">
        <v>0</v>
      </c>
      <c r="T1308" s="11">
        <v>0</v>
      </c>
      <c r="U1308" s="11">
        <v>30000000</v>
      </c>
      <c r="V1308" s="11">
        <v>0</v>
      </c>
      <c r="W1308" s="11">
        <v>30000000</v>
      </c>
      <c r="X1308" s="11">
        <v>0</v>
      </c>
      <c r="Y1308" s="11">
        <v>0</v>
      </c>
      <c r="Z1308" s="11">
        <v>0</v>
      </c>
      <c r="AA1308" s="11">
        <v>0</v>
      </c>
      <c r="AB1308" s="11">
        <v>0</v>
      </c>
      <c r="AC1308" s="11">
        <v>15000000</v>
      </c>
      <c r="AD1308" s="11">
        <v>0</v>
      </c>
      <c r="AE1308" s="11">
        <v>0</v>
      </c>
      <c r="AF1308" s="11">
        <v>0</v>
      </c>
      <c r="AG1308" s="11">
        <v>7500000</v>
      </c>
      <c r="AH1308" s="11">
        <v>21778964</v>
      </c>
      <c r="AI1308" s="11">
        <v>0</v>
      </c>
      <c r="AJ1308" s="11">
        <v>0</v>
      </c>
      <c r="AK1308" s="11">
        <v>7500000</v>
      </c>
      <c r="AL1308" s="11">
        <v>8215317</v>
      </c>
      <c r="AM1308" s="11">
        <v>0</v>
      </c>
      <c r="AN1308" s="11">
        <v>0</v>
      </c>
      <c r="AO13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3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29994281</v>
      </c>
      <c r="AR13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08" s="11">
        <f>Table_PBS_SQL_DB2_PBSSQL_PBS_NDP_Tina_CG_QtrlyPerformance_Final[[#This Row],[GOU REL]]+Table_PBS_SQL_DB2_PBSSQL_PBS_NDP_Tina_CG_QtrlyPerformance_Final[[#This Row],[EXT REL]]</f>
        <v>30000000</v>
      </c>
      <c r="AT1308" s="11">
        <f>Table_PBS_SQL_DB2_PBSSQL_PBS_NDP_Tina_CG_QtrlyPerformance_Final[[#This Row],[GOU EXP]]+Table_PBS_SQL_DB2_PBSSQL_PBS_NDP_Tina_CG_QtrlyPerformance_Final[[#This Row],[EXT EXP]]</f>
        <v>29994281</v>
      </c>
      <c r="AU1308" s="11" t="str">
        <f>IF(Table_PBS_SQL_DB2_PBSSQL_PBS_NDP_Tina_CG_QtrlyPerformance_Final[[#This Row],[Item_Code]]&gt;"300000", "Capital", "Recurrent")</f>
        <v>Recurrent</v>
      </c>
    </row>
    <row r="1309" spans="1:47" x14ac:dyDescent="0.25">
      <c r="A1309" t="s">
        <v>179</v>
      </c>
      <c r="B1309" t="s">
        <v>959</v>
      </c>
      <c r="C1309" t="s">
        <v>177</v>
      </c>
      <c r="D1309" t="s">
        <v>960</v>
      </c>
      <c r="E1309" t="s">
        <v>31</v>
      </c>
      <c r="F1309" t="s">
        <v>961</v>
      </c>
      <c r="G1309" t="s">
        <v>97</v>
      </c>
      <c r="H1309" t="s">
        <v>984</v>
      </c>
      <c r="I1309" t="s">
        <v>467</v>
      </c>
      <c r="J1309" t="s">
        <v>989</v>
      </c>
      <c r="K1309" t="s">
        <v>985</v>
      </c>
      <c r="L1309" t="s">
        <v>986</v>
      </c>
      <c r="M1309" t="s">
        <v>987</v>
      </c>
      <c r="N1309" t="s">
        <v>988</v>
      </c>
      <c r="O1309" t="s">
        <v>967</v>
      </c>
      <c r="P1309" t="s">
        <v>968</v>
      </c>
      <c r="Q1309" s="11">
        <v>0</v>
      </c>
      <c r="R1309" s="11">
        <v>0</v>
      </c>
      <c r="S1309" s="11">
        <v>0</v>
      </c>
      <c r="T1309" s="11">
        <v>0</v>
      </c>
      <c r="U1309" s="11">
        <v>24000000</v>
      </c>
      <c r="V1309" s="11">
        <v>0</v>
      </c>
      <c r="W1309" s="11">
        <v>12000000</v>
      </c>
      <c r="X1309" s="11">
        <v>12000000</v>
      </c>
      <c r="Y1309" s="11">
        <v>12000000</v>
      </c>
      <c r="Z1309" s="11">
        <v>268942</v>
      </c>
      <c r="AA1309" s="11">
        <v>0</v>
      </c>
      <c r="AB1309" s="11">
        <v>0</v>
      </c>
      <c r="AC1309" s="11">
        <v>0</v>
      </c>
      <c r="AD1309" s="11">
        <v>1087849</v>
      </c>
      <c r="AE1309" s="11">
        <v>0</v>
      </c>
      <c r="AF1309" s="11">
        <v>0</v>
      </c>
      <c r="AG1309" s="11">
        <v>0</v>
      </c>
      <c r="AH1309" s="11">
        <v>10304064</v>
      </c>
      <c r="AI1309" s="11">
        <v>0</v>
      </c>
      <c r="AJ1309" s="11">
        <v>0</v>
      </c>
      <c r="AK1309" s="11">
        <v>0</v>
      </c>
      <c r="AL1309" s="11">
        <v>300000</v>
      </c>
      <c r="AM1309" s="11">
        <v>0</v>
      </c>
      <c r="AN1309" s="11">
        <v>0</v>
      </c>
      <c r="AO13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13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11960855</v>
      </c>
      <c r="AR13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09" s="11">
        <f>Table_PBS_SQL_DB2_PBSSQL_PBS_NDP_Tina_CG_QtrlyPerformance_Final[[#This Row],[GOU REL]]+Table_PBS_SQL_DB2_PBSSQL_PBS_NDP_Tina_CG_QtrlyPerformance_Final[[#This Row],[EXT REL]]</f>
        <v>12000000</v>
      </c>
      <c r="AT1309" s="11">
        <f>Table_PBS_SQL_DB2_PBSSQL_PBS_NDP_Tina_CG_QtrlyPerformance_Final[[#This Row],[GOU EXP]]+Table_PBS_SQL_DB2_PBSSQL_PBS_NDP_Tina_CG_QtrlyPerformance_Final[[#This Row],[EXT EXP]]</f>
        <v>11960855</v>
      </c>
      <c r="AU1309" s="11" t="str">
        <f>IF(Table_PBS_SQL_DB2_PBSSQL_PBS_NDP_Tina_CG_QtrlyPerformance_Final[[#This Row],[Item_Code]]&gt;"300000", "Capital", "Recurrent")</f>
        <v>Recurrent</v>
      </c>
    </row>
    <row r="1310" spans="1:47" x14ac:dyDescent="0.25">
      <c r="A1310" t="s">
        <v>179</v>
      </c>
      <c r="B1310" t="s">
        <v>959</v>
      </c>
      <c r="C1310" t="s">
        <v>177</v>
      </c>
      <c r="D1310" t="s">
        <v>960</v>
      </c>
      <c r="E1310" t="s">
        <v>31</v>
      </c>
      <c r="F1310" t="s">
        <v>961</v>
      </c>
      <c r="G1310" t="s">
        <v>97</v>
      </c>
      <c r="H1310" t="s">
        <v>984</v>
      </c>
      <c r="I1310" t="s">
        <v>467</v>
      </c>
      <c r="J1310" t="s">
        <v>989</v>
      </c>
      <c r="K1310" t="s">
        <v>985</v>
      </c>
      <c r="L1310" t="s">
        <v>986</v>
      </c>
      <c r="M1310" t="s">
        <v>987</v>
      </c>
      <c r="N1310" t="s">
        <v>988</v>
      </c>
      <c r="O1310" t="s">
        <v>1005</v>
      </c>
      <c r="P1310" t="s">
        <v>1006</v>
      </c>
      <c r="Q1310" s="11">
        <v>0</v>
      </c>
      <c r="R1310" s="11">
        <v>0</v>
      </c>
      <c r="S1310" s="11">
        <v>0</v>
      </c>
      <c r="T1310" s="11">
        <v>0</v>
      </c>
      <c r="U1310" s="11">
        <v>400000000</v>
      </c>
      <c r="V1310" s="11">
        <v>0</v>
      </c>
      <c r="W1310" s="11">
        <v>200000000</v>
      </c>
      <c r="X1310" s="11">
        <v>200000000</v>
      </c>
      <c r="Y1310" s="11">
        <v>120000000</v>
      </c>
      <c r="Z1310" s="11">
        <v>107462500</v>
      </c>
      <c r="AA1310" s="11">
        <v>0</v>
      </c>
      <c r="AB1310" s="11">
        <v>0</v>
      </c>
      <c r="AC1310" s="11">
        <v>0</v>
      </c>
      <c r="AD1310" s="11">
        <v>12537500</v>
      </c>
      <c r="AE1310" s="11">
        <v>0</v>
      </c>
      <c r="AF1310" s="11">
        <v>0</v>
      </c>
      <c r="AG1310" s="11">
        <v>40000000</v>
      </c>
      <c r="AH1310" s="11">
        <v>39464501</v>
      </c>
      <c r="AI1310" s="11">
        <v>0</v>
      </c>
      <c r="AJ1310" s="11">
        <v>0</v>
      </c>
      <c r="AK1310" s="11">
        <v>40000000</v>
      </c>
      <c r="AL1310" s="11">
        <v>40535107</v>
      </c>
      <c r="AM1310" s="11">
        <v>0</v>
      </c>
      <c r="AN1310" s="11">
        <v>0</v>
      </c>
      <c r="AO13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3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199999608</v>
      </c>
      <c r="AR13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10" s="11">
        <f>Table_PBS_SQL_DB2_PBSSQL_PBS_NDP_Tina_CG_QtrlyPerformance_Final[[#This Row],[GOU REL]]+Table_PBS_SQL_DB2_PBSSQL_PBS_NDP_Tina_CG_QtrlyPerformance_Final[[#This Row],[EXT REL]]</f>
        <v>200000000</v>
      </c>
      <c r="AT1310" s="11">
        <f>Table_PBS_SQL_DB2_PBSSQL_PBS_NDP_Tina_CG_QtrlyPerformance_Final[[#This Row],[GOU EXP]]+Table_PBS_SQL_DB2_PBSSQL_PBS_NDP_Tina_CG_QtrlyPerformance_Final[[#This Row],[EXT EXP]]</f>
        <v>199999608</v>
      </c>
      <c r="AU1310" s="11" t="str">
        <f>IF(Table_PBS_SQL_DB2_PBSSQL_PBS_NDP_Tina_CG_QtrlyPerformance_Final[[#This Row],[Item_Code]]&gt;"300000", "Capital", "Recurrent")</f>
        <v>Recurrent</v>
      </c>
    </row>
    <row r="1311" spans="1:47" x14ac:dyDescent="0.25">
      <c r="A1311" t="s">
        <v>179</v>
      </c>
      <c r="B1311" t="s">
        <v>959</v>
      </c>
      <c r="C1311" t="s">
        <v>177</v>
      </c>
      <c r="D1311" t="s">
        <v>960</v>
      </c>
      <c r="E1311" t="s">
        <v>31</v>
      </c>
      <c r="F1311" t="s">
        <v>961</v>
      </c>
      <c r="G1311" t="s">
        <v>97</v>
      </c>
      <c r="H1311" t="s">
        <v>984</v>
      </c>
      <c r="I1311" t="s">
        <v>467</v>
      </c>
      <c r="J1311" t="s">
        <v>989</v>
      </c>
      <c r="K1311" t="s">
        <v>985</v>
      </c>
      <c r="L1311" t="s">
        <v>986</v>
      </c>
      <c r="M1311" t="s">
        <v>987</v>
      </c>
      <c r="N1311" t="s">
        <v>988</v>
      </c>
      <c r="O1311" t="s">
        <v>1107</v>
      </c>
      <c r="P1311" t="s">
        <v>1108</v>
      </c>
      <c r="Q1311" s="11">
        <v>0</v>
      </c>
      <c r="R1311" s="11">
        <v>0</v>
      </c>
      <c r="S1311" s="11">
        <v>0</v>
      </c>
      <c r="T1311" s="11">
        <v>0</v>
      </c>
      <c r="U1311" s="11">
        <v>400000000</v>
      </c>
      <c r="V1311" s="11">
        <v>0</v>
      </c>
      <c r="W1311" s="11">
        <v>400000000</v>
      </c>
      <c r="X1311" s="11">
        <v>0</v>
      </c>
      <c r="Y1311" s="11">
        <v>100000000</v>
      </c>
      <c r="Z1311" s="11">
        <v>3600000</v>
      </c>
      <c r="AA1311" s="11">
        <v>0</v>
      </c>
      <c r="AB1311" s="11">
        <v>0</v>
      </c>
      <c r="AC1311" s="11">
        <v>100000000</v>
      </c>
      <c r="AD1311" s="11">
        <v>180640658</v>
      </c>
      <c r="AE1311" s="11">
        <v>0</v>
      </c>
      <c r="AF1311" s="11">
        <v>0</v>
      </c>
      <c r="AG1311" s="11">
        <v>100000000</v>
      </c>
      <c r="AH1311" s="11">
        <v>91950440</v>
      </c>
      <c r="AI1311" s="11">
        <v>0</v>
      </c>
      <c r="AJ1311" s="11">
        <v>0</v>
      </c>
      <c r="AK1311" s="11">
        <v>100000000</v>
      </c>
      <c r="AL1311" s="11">
        <v>123798964</v>
      </c>
      <c r="AM1311" s="11">
        <v>0</v>
      </c>
      <c r="AN1311" s="11">
        <v>0</v>
      </c>
      <c r="AO13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13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399990062</v>
      </c>
      <c r="AR13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11" s="11">
        <f>Table_PBS_SQL_DB2_PBSSQL_PBS_NDP_Tina_CG_QtrlyPerformance_Final[[#This Row],[GOU REL]]+Table_PBS_SQL_DB2_PBSSQL_PBS_NDP_Tina_CG_QtrlyPerformance_Final[[#This Row],[EXT REL]]</f>
        <v>400000000</v>
      </c>
      <c r="AT1311" s="11">
        <f>Table_PBS_SQL_DB2_PBSSQL_PBS_NDP_Tina_CG_QtrlyPerformance_Final[[#This Row],[GOU EXP]]+Table_PBS_SQL_DB2_PBSSQL_PBS_NDP_Tina_CG_QtrlyPerformance_Final[[#This Row],[EXT EXP]]</f>
        <v>399990062</v>
      </c>
      <c r="AU1311" s="11" t="str">
        <f>IF(Table_PBS_SQL_DB2_PBSSQL_PBS_NDP_Tina_CG_QtrlyPerformance_Final[[#This Row],[Item_Code]]&gt;"300000", "Capital", "Recurrent")</f>
        <v>Recurrent</v>
      </c>
    </row>
    <row r="1312" spans="1:47" x14ac:dyDescent="0.25">
      <c r="A1312" t="s">
        <v>179</v>
      </c>
      <c r="B1312" t="s">
        <v>959</v>
      </c>
      <c r="C1312" t="s">
        <v>676</v>
      </c>
      <c r="D1312" t="s">
        <v>990</v>
      </c>
      <c r="E1312" t="s">
        <v>31</v>
      </c>
      <c r="F1312" t="s">
        <v>991</v>
      </c>
      <c r="G1312" t="s">
        <v>119</v>
      </c>
      <c r="H1312" t="s">
        <v>992</v>
      </c>
      <c r="I1312" t="s">
        <v>896</v>
      </c>
      <c r="J1312" t="s">
        <v>897</v>
      </c>
      <c r="K1312" t="s">
        <v>678</v>
      </c>
      <c r="L1312" t="s">
        <v>993</v>
      </c>
      <c r="M1312" t="s">
        <v>994</v>
      </c>
      <c r="N1312" t="s">
        <v>995</v>
      </c>
      <c r="O1312" t="s">
        <v>1011</v>
      </c>
      <c r="P1312" t="s">
        <v>1012</v>
      </c>
      <c r="Q1312" s="11">
        <v>0</v>
      </c>
      <c r="R1312" s="11">
        <v>0</v>
      </c>
      <c r="S1312" s="11">
        <v>0</v>
      </c>
      <c r="T1312" s="11">
        <v>0</v>
      </c>
      <c r="U1312" s="11">
        <v>0</v>
      </c>
      <c r="V1312" s="11">
        <v>0</v>
      </c>
      <c r="W1312" s="11">
        <v>0</v>
      </c>
      <c r="X1312" s="11">
        <v>0</v>
      </c>
      <c r="Y1312" s="11">
        <v>0</v>
      </c>
      <c r="Z1312" s="11">
        <v>0</v>
      </c>
      <c r="AA1312" s="11">
        <v>0</v>
      </c>
      <c r="AB1312" s="11">
        <v>0</v>
      </c>
      <c r="AC1312" s="11">
        <v>0</v>
      </c>
      <c r="AD1312" s="11">
        <v>0</v>
      </c>
      <c r="AE1312" s="11">
        <v>25000000</v>
      </c>
      <c r="AF1312" s="11">
        <v>0</v>
      </c>
      <c r="AG1312" s="11">
        <v>0</v>
      </c>
      <c r="AH1312" s="11">
        <v>0</v>
      </c>
      <c r="AI1312" s="11">
        <v>0</v>
      </c>
      <c r="AJ1312" s="11">
        <v>0</v>
      </c>
      <c r="AK1312" s="11">
        <v>0</v>
      </c>
      <c r="AL1312" s="11">
        <v>0</v>
      </c>
      <c r="AM1312" s="11">
        <v>50000000</v>
      </c>
      <c r="AN1312" s="11">
        <v>45000000</v>
      </c>
      <c r="AO13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75000000</v>
      </c>
      <c r="AQ13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45000000</v>
      </c>
      <c r="AS1312" s="11">
        <f>Table_PBS_SQL_DB2_PBSSQL_PBS_NDP_Tina_CG_QtrlyPerformance_Final[[#This Row],[GOU REL]]+Table_PBS_SQL_DB2_PBSSQL_PBS_NDP_Tina_CG_QtrlyPerformance_Final[[#This Row],[EXT REL]]</f>
        <v>75000000</v>
      </c>
      <c r="AT1312" s="11">
        <f>Table_PBS_SQL_DB2_PBSSQL_PBS_NDP_Tina_CG_QtrlyPerformance_Final[[#This Row],[GOU EXP]]+Table_PBS_SQL_DB2_PBSSQL_PBS_NDP_Tina_CG_QtrlyPerformance_Final[[#This Row],[EXT EXP]]</f>
        <v>45000000</v>
      </c>
      <c r="AU1312" s="11" t="str">
        <f>IF(Table_PBS_SQL_DB2_PBSSQL_PBS_NDP_Tina_CG_QtrlyPerformance_Final[[#This Row],[Item_Code]]&gt;"300000", "Capital", "Recurrent")</f>
        <v>Recurrent</v>
      </c>
    </row>
    <row r="1313" spans="1:47" x14ac:dyDescent="0.25">
      <c r="A1313" t="s">
        <v>179</v>
      </c>
      <c r="B1313" t="s">
        <v>959</v>
      </c>
      <c r="C1313" t="s">
        <v>676</v>
      </c>
      <c r="D1313" t="s">
        <v>990</v>
      </c>
      <c r="E1313" t="s">
        <v>75</v>
      </c>
      <c r="F1313" t="s">
        <v>998</v>
      </c>
      <c r="G1313" t="s">
        <v>31</v>
      </c>
      <c r="H1313" t="s">
        <v>999</v>
      </c>
      <c r="I1313" t="s">
        <v>493</v>
      </c>
      <c r="J1313" t="s">
        <v>1007</v>
      </c>
      <c r="K1313" t="s">
        <v>678</v>
      </c>
      <c r="L1313" t="s">
        <v>993</v>
      </c>
      <c r="M1313" t="s">
        <v>1008</v>
      </c>
      <c r="N1313" t="s">
        <v>1009</v>
      </c>
      <c r="O1313" t="s">
        <v>1064</v>
      </c>
      <c r="P1313" t="s">
        <v>1065</v>
      </c>
      <c r="Q1313" s="11">
        <v>0</v>
      </c>
      <c r="R1313" s="11">
        <v>0</v>
      </c>
      <c r="S1313" s="11">
        <v>0</v>
      </c>
      <c r="T1313" s="11">
        <v>0</v>
      </c>
      <c r="U1313" s="11">
        <v>208793173</v>
      </c>
      <c r="V1313" s="11">
        <v>0</v>
      </c>
      <c r="W1313" s="11">
        <v>208793173</v>
      </c>
      <c r="X1313" s="11">
        <v>0</v>
      </c>
      <c r="Y1313" s="11">
        <v>0</v>
      </c>
      <c r="Z1313" s="11">
        <v>0</v>
      </c>
      <c r="AA1313" s="11">
        <v>0</v>
      </c>
      <c r="AB1313" s="11">
        <v>0</v>
      </c>
      <c r="AC1313" s="11">
        <v>156594880</v>
      </c>
      <c r="AD1313" s="11">
        <v>156594880</v>
      </c>
      <c r="AE1313" s="11">
        <v>0</v>
      </c>
      <c r="AF1313" s="11">
        <v>0</v>
      </c>
      <c r="AG1313" s="11">
        <v>52198293</v>
      </c>
      <c r="AH1313" s="11">
        <v>48030713</v>
      </c>
      <c r="AI1313" s="11">
        <v>0</v>
      </c>
      <c r="AJ1313" s="11">
        <v>0</v>
      </c>
      <c r="AK1313" s="11">
        <v>0</v>
      </c>
      <c r="AL1313" s="11">
        <v>3878000</v>
      </c>
      <c r="AM1313" s="11">
        <v>0</v>
      </c>
      <c r="AN1313" s="11">
        <v>0</v>
      </c>
      <c r="AO13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208793173</v>
      </c>
      <c r="AP13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208503593</v>
      </c>
      <c r="AR13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13" s="11">
        <f>Table_PBS_SQL_DB2_PBSSQL_PBS_NDP_Tina_CG_QtrlyPerformance_Final[[#This Row],[GOU REL]]+Table_PBS_SQL_DB2_PBSSQL_PBS_NDP_Tina_CG_QtrlyPerformance_Final[[#This Row],[EXT REL]]</f>
        <v>208793173</v>
      </c>
      <c r="AT1313" s="11">
        <f>Table_PBS_SQL_DB2_PBSSQL_PBS_NDP_Tina_CG_QtrlyPerformance_Final[[#This Row],[GOU EXP]]+Table_PBS_SQL_DB2_PBSSQL_PBS_NDP_Tina_CG_QtrlyPerformance_Final[[#This Row],[EXT EXP]]</f>
        <v>208503593</v>
      </c>
      <c r="AU1313" s="11" t="str">
        <f>IF(Table_PBS_SQL_DB2_PBSSQL_PBS_NDP_Tina_CG_QtrlyPerformance_Final[[#This Row],[Item_Code]]&gt;"300000", "Capital", "Recurrent")</f>
        <v>Recurrent</v>
      </c>
    </row>
    <row r="1314" spans="1:47" x14ac:dyDescent="0.25">
      <c r="A1314" t="s">
        <v>179</v>
      </c>
      <c r="B1314" t="s">
        <v>959</v>
      </c>
      <c r="C1314" t="s">
        <v>676</v>
      </c>
      <c r="D1314" t="s">
        <v>990</v>
      </c>
      <c r="E1314" t="s">
        <v>75</v>
      </c>
      <c r="F1314" t="s">
        <v>998</v>
      </c>
      <c r="G1314" t="s">
        <v>31</v>
      </c>
      <c r="H1314" t="s">
        <v>999</v>
      </c>
      <c r="I1314" t="s">
        <v>493</v>
      </c>
      <c r="J1314" t="s">
        <v>1007</v>
      </c>
      <c r="K1314" t="s">
        <v>678</v>
      </c>
      <c r="L1314" t="s">
        <v>993</v>
      </c>
      <c r="M1314" t="s">
        <v>1008</v>
      </c>
      <c r="N1314" t="s">
        <v>1009</v>
      </c>
      <c r="O1314" t="s">
        <v>1002</v>
      </c>
      <c r="P1314" t="s">
        <v>1003</v>
      </c>
      <c r="Q1314" s="11">
        <v>0</v>
      </c>
      <c r="R1314" s="11">
        <v>0</v>
      </c>
      <c r="S1314" s="11">
        <v>0</v>
      </c>
      <c r="T1314" s="11">
        <v>0</v>
      </c>
      <c r="U1314" s="11">
        <v>214130000</v>
      </c>
      <c r="V1314" s="11">
        <v>0</v>
      </c>
      <c r="W1314" s="11">
        <v>0</v>
      </c>
      <c r="X1314" s="11">
        <v>214130000</v>
      </c>
      <c r="Y1314" s="11">
        <v>0</v>
      </c>
      <c r="Z1314" s="11">
        <v>0</v>
      </c>
      <c r="AA1314" s="11">
        <v>0</v>
      </c>
      <c r="AB1314" s="11">
        <v>0</v>
      </c>
      <c r="AC1314" s="11">
        <v>0</v>
      </c>
      <c r="AD1314" s="11">
        <v>0</v>
      </c>
      <c r="AE1314" s="11">
        <v>0</v>
      </c>
      <c r="AF1314" s="11">
        <v>0</v>
      </c>
      <c r="AG1314" s="11">
        <v>0</v>
      </c>
      <c r="AH1314" s="11">
        <v>0</v>
      </c>
      <c r="AI1314" s="11">
        <v>0</v>
      </c>
      <c r="AJ1314" s="11">
        <v>0</v>
      </c>
      <c r="AK1314" s="11">
        <v>0</v>
      </c>
      <c r="AL1314" s="11">
        <v>0</v>
      </c>
      <c r="AM1314" s="11">
        <v>0</v>
      </c>
      <c r="AN1314" s="11">
        <v>0</v>
      </c>
      <c r="AO13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14" s="11">
        <f>Table_PBS_SQL_DB2_PBSSQL_PBS_NDP_Tina_CG_QtrlyPerformance_Final[[#This Row],[GOU REL]]+Table_PBS_SQL_DB2_PBSSQL_PBS_NDP_Tina_CG_QtrlyPerformance_Final[[#This Row],[EXT REL]]</f>
        <v>0</v>
      </c>
      <c r="AT1314" s="11">
        <f>Table_PBS_SQL_DB2_PBSSQL_PBS_NDP_Tina_CG_QtrlyPerformance_Final[[#This Row],[GOU EXP]]+Table_PBS_SQL_DB2_PBSSQL_PBS_NDP_Tina_CG_QtrlyPerformance_Final[[#This Row],[EXT EXP]]</f>
        <v>0</v>
      </c>
      <c r="AU1314" s="11" t="str">
        <f>IF(Table_PBS_SQL_DB2_PBSSQL_PBS_NDP_Tina_CG_QtrlyPerformance_Final[[#This Row],[Item_Code]]&gt;"300000", "Capital", "Recurrent")</f>
        <v>Recurrent</v>
      </c>
    </row>
    <row r="1315" spans="1:47" x14ac:dyDescent="0.25">
      <c r="A1315" t="s">
        <v>179</v>
      </c>
      <c r="B1315" t="s">
        <v>959</v>
      </c>
      <c r="C1315" t="s">
        <v>676</v>
      </c>
      <c r="D1315" t="s">
        <v>990</v>
      </c>
      <c r="E1315" t="s">
        <v>75</v>
      </c>
      <c r="F1315" t="s">
        <v>998</v>
      </c>
      <c r="G1315" t="s">
        <v>31</v>
      </c>
      <c r="H1315" t="s">
        <v>999</v>
      </c>
      <c r="I1315" t="s">
        <v>493</v>
      </c>
      <c r="J1315" t="s">
        <v>1007</v>
      </c>
      <c r="K1315" t="s">
        <v>678</v>
      </c>
      <c r="L1315" t="s">
        <v>993</v>
      </c>
      <c r="M1315" t="s">
        <v>1008</v>
      </c>
      <c r="N1315" t="s">
        <v>1009</v>
      </c>
      <c r="O1315" t="s">
        <v>1011</v>
      </c>
      <c r="P1315" t="s">
        <v>1012</v>
      </c>
      <c r="Q1315" s="11">
        <v>0</v>
      </c>
      <c r="R1315" s="11">
        <v>0</v>
      </c>
      <c r="S1315" s="11">
        <v>0</v>
      </c>
      <c r="T1315" s="11">
        <v>0</v>
      </c>
      <c r="U1315" s="11">
        <v>40000000</v>
      </c>
      <c r="V1315" s="11">
        <v>0</v>
      </c>
      <c r="W1315" s="11">
        <v>0</v>
      </c>
      <c r="X1315" s="11">
        <v>40000000</v>
      </c>
      <c r="Y1315" s="11">
        <v>0</v>
      </c>
      <c r="Z1315" s="11">
        <v>0</v>
      </c>
      <c r="AA1315" s="11">
        <v>0</v>
      </c>
      <c r="AB1315" s="11">
        <v>0</v>
      </c>
      <c r="AC1315" s="11">
        <v>0</v>
      </c>
      <c r="AD1315" s="11">
        <v>0</v>
      </c>
      <c r="AE1315" s="11">
        <v>0</v>
      </c>
      <c r="AF1315" s="11">
        <v>0</v>
      </c>
      <c r="AG1315" s="11">
        <v>0</v>
      </c>
      <c r="AH1315" s="11">
        <v>0</v>
      </c>
      <c r="AI1315" s="11">
        <v>0</v>
      </c>
      <c r="AJ1315" s="11">
        <v>0</v>
      </c>
      <c r="AK1315" s="11">
        <v>0</v>
      </c>
      <c r="AL1315" s="11">
        <v>0</v>
      </c>
      <c r="AM1315" s="11">
        <v>0</v>
      </c>
      <c r="AN1315" s="11">
        <v>0</v>
      </c>
      <c r="AO13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15" s="11">
        <f>Table_PBS_SQL_DB2_PBSSQL_PBS_NDP_Tina_CG_QtrlyPerformance_Final[[#This Row],[GOU REL]]+Table_PBS_SQL_DB2_PBSSQL_PBS_NDP_Tina_CG_QtrlyPerformance_Final[[#This Row],[EXT REL]]</f>
        <v>0</v>
      </c>
      <c r="AT1315" s="11">
        <f>Table_PBS_SQL_DB2_PBSSQL_PBS_NDP_Tina_CG_QtrlyPerformance_Final[[#This Row],[GOU EXP]]+Table_PBS_SQL_DB2_PBSSQL_PBS_NDP_Tina_CG_QtrlyPerformance_Final[[#This Row],[EXT EXP]]</f>
        <v>0</v>
      </c>
      <c r="AU1315" s="11" t="str">
        <f>IF(Table_PBS_SQL_DB2_PBSSQL_PBS_NDP_Tina_CG_QtrlyPerformance_Final[[#This Row],[Item_Code]]&gt;"300000", "Capital", "Recurrent")</f>
        <v>Recurrent</v>
      </c>
    </row>
    <row r="1316" spans="1:47" x14ac:dyDescent="0.25">
      <c r="A1316" t="s">
        <v>179</v>
      </c>
      <c r="B1316" t="s">
        <v>959</v>
      </c>
      <c r="C1316" t="s">
        <v>676</v>
      </c>
      <c r="D1316" t="s">
        <v>990</v>
      </c>
      <c r="E1316" t="s">
        <v>75</v>
      </c>
      <c r="F1316" t="s">
        <v>998</v>
      </c>
      <c r="G1316" t="s">
        <v>31</v>
      </c>
      <c r="H1316" t="s">
        <v>999</v>
      </c>
      <c r="I1316" t="s">
        <v>493</v>
      </c>
      <c r="J1316" t="s">
        <v>1007</v>
      </c>
      <c r="K1316" t="s">
        <v>678</v>
      </c>
      <c r="L1316" t="s">
        <v>993</v>
      </c>
      <c r="M1316" t="s">
        <v>1008</v>
      </c>
      <c r="N1316" t="s">
        <v>1009</v>
      </c>
      <c r="O1316" t="s">
        <v>1085</v>
      </c>
      <c r="P1316" t="s">
        <v>1086</v>
      </c>
      <c r="Q1316" s="11">
        <v>0</v>
      </c>
      <c r="R1316" s="11">
        <v>0</v>
      </c>
      <c r="S1316" s="11">
        <v>0</v>
      </c>
      <c r="T1316" s="11">
        <v>0</v>
      </c>
      <c r="U1316" s="11">
        <v>826959306</v>
      </c>
      <c r="V1316" s="11">
        <v>0</v>
      </c>
      <c r="W1316" s="11">
        <v>0</v>
      </c>
      <c r="X1316" s="11">
        <v>826959306</v>
      </c>
      <c r="Y1316" s="11">
        <v>0</v>
      </c>
      <c r="Z1316" s="11">
        <v>0</v>
      </c>
      <c r="AA1316" s="11">
        <v>0</v>
      </c>
      <c r="AB1316" s="11">
        <v>0</v>
      </c>
      <c r="AC1316" s="11">
        <v>0</v>
      </c>
      <c r="AD1316" s="11">
        <v>0</v>
      </c>
      <c r="AE1316" s="11">
        <v>0</v>
      </c>
      <c r="AF1316" s="11">
        <v>0</v>
      </c>
      <c r="AG1316" s="11">
        <v>0</v>
      </c>
      <c r="AH1316" s="11">
        <v>0</v>
      </c>
      <c r="AI1316" s="11">
        <v>0</v>
      </c>
      <c r="AJ1316" s="11">
        <v>0</v>
      </c>
      <c r="AK1316" s="11">
        <v>0</v>
      </c>
      <c r="AL1316" s="11">
        <v>0</v>
      </c>
      <c r="AM1316" s="11">
        <v>0</v>
      </c>
      <c r="AN1316" s="11">
        <v>0</v>
      </c>
      <c r="AO13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16" s="11">
        <f>Table_PBS_SQL_DB2_PBSSQL_PBS_NDP_Tina_CG_QtrlyPerformance_Final[[#This Row],[GOU REL]]+Table_PBS_SQL_DB2_PBSSQL_PBS_NDP_Tina_CG_QtrlyPerformance_Final[[#This Row],[EXT REL]]</f>
        <v>0</v>
      </c>
      <c r="AT1316" s="11">
        <f>Table_PBS_SQL_DB2_PBSSQL_PBS_NDP_Tina_CG_QtrlyPerformance_Final[[#This Row],[GOU EXP]]+Table_PBS_SQL_DB2_PBSSQL_PBS_NDP_Tina_CG_QtrlyPerformance_Final[[#This Row],[EXT EXP]]</f>
        <v>0</v>
      </c>
      <c r="AU1316" s="11" t="str">
        <f>IF(Table_PBS_SQL_DB2_PBSSQL_PBS_NDP_Tina_CG_QtrlyPerformance_Final[[#This Row],[Item_Code]]&gt;"300000", "Capital", "Recurrent")</f>
        <v>Recurrent</v>
      </c>
    </row>
    <row r="1317" spans="1:47" x14ac:dyDescent="0.25">
      <c r="A1317" t="s">
        <v>179</v>
      </c>
      <c r="B1317" t="s">
        <v>959</v>
      </c>
      <c r="C1317" t="s">
        <v>676</v>
      </c>
      <c r="D1317" t="s">
        <v>990</v>
      </c>
      <c r="E1317" t="s">
        <v>75</v>
      </c>
      <c r="F1317" t="s">
        <v>998</v>
      </c>
      <c r="G1317" t="s">
        <v>31</v>
      </c>
      <c r="H1317" t="s">
        <v>999</v>
      </c>
      <c r="I1317" t="s">
        <v>493</v>
      </c>
      <c r="J1317" t="s">
        <v>1007</v>
      </c>
      <c r="K1317" t="s">
        <v>678</v>
      </c>
      <c r="L1317" t="s">
        <v>993</v>
      </c>
      <c r="M1317" t="s">
        <v>1000</v>
      </c>
      <c r="N1317" t="s">
        <v>1001</v>
      </c>
      <c r="O1317" t="s">
        <v>1011</v>
      </c>
      <c r="P1317" t="s">
        <v>1012</v>
      </c>
      <c r="Q1317" s="11">
        <v>0</v>
      </c>
      <c r="R1317" s="11">
        <v>0</v>
      </c>
      <c r="S1317" s="11">
        <v>0</v>
      </c>
      <c r="T1317" s="11">
        <v>0</v>
      </c>
      <c r="U1317" s="11">
        <v>1000358000</v>
      </c>
      <c r="V1317" s="11">
        <v>0</v>
      </c>
      <c r="W1317" s="11">
        <v>1000358000</v>
      </c>
      <c r="X1317" s="11">
        <v>0</v>
      </c>
      <c r="Y1317" s="11">
        <v>0</v>
      </c>
      <c r="Z1317" s="11">
        <v>0</v>
      </c>
      <c r="AA1317" s="11">
        <v>0</v>
      </c>
      <c r="AB1317" s="11">
        <v>0</v>
      </c>
      <c r="AC1317" s="11">
        <v>500179000</v>
      </c>
      <c r="AD1317" s="11">
        <v>44260000</v>
      </c>
      <c r="AE1317" s="11">
        <v>0</v>
      </c>
      <c r="AF1317" s="11">
        <v>0</v>
      </c>
      <c r="AG1317" s="11">
        <v>250089500</v>
      </c>
      <c r="AH1317" s="11">
        <v>0</v>
      </c>
      <c r="AI1317" s="11">
        <v>0</v>
      </c>
      <c r="AJ1317" s="11">
        <v>0</v>
      </c>
      <c r="AK1317" s="11">
        <v>250089500</v>
      </c>
      <c r="AL1317" s="11">
        <v>902003283</v>
      </c>
      <c r="AM1317" s="11">
        <v>0</v>
      </c>
      <c r="AN1317" s="11">
        <v>0</v>
      </c>
      <c r="AO13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1000358000</v>
      </c>
      <c r="AP13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946263283</v>
      </c>
      <c r="AR13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17" s="11">
        <f>Table_PBS_SQL_DB2_PBSSQL_PBS_NDP_Tina_CG_QtrlyPerformance_Final[[#This Row],[GOU REL]]+Table_PBS_SQL_DB2_PBSSQL_PBS_NDP_Tina_CG_QtrlyPerformance_Final[[#This Row],[EXT REL]]</f>
        <v>1000358000</v>
      </c>
      <c r="AT1317" s="11">
        <f>Table_PBS_SQL_DB2_PBSSQL_PBS_NDP_Tina_CG_QtrlyPerformance_Final[[#This Row],[GOU EXP]]+Table_PBS_SQL_DB2_PBSSQL_PBS_NDP_Tina_CG_QtrlyPerformance_Final[[#This Row],[EXT EXP]]</f>
        <v>946263283</v>
      </c>
      <c r="AU1317" s="11" t="str">
        <f>IF(Table_PBS_SQL_DB2_PBSSQL_PBS_NDP_Tina_CG_QtrlyPerformance_Final[[#This Row],[Item_Code]]&gt;"300000", "Capital", "Recurrent")</f>
        <v>Recurrent</v>
      </c>
    </row>
    <row r="1318" spans="1:47" x14ac:dyDescent="0.25">
      <c r="A1318" t="s">
        <v>179</v>
      </c>
      <c r="B1318" t="s">
        <v>959</v>
      </c>
      <c r="C1318" t="s">
        <v>676</v>
      </c>
      <c r="D1318" t="s">
        <v>990</v>
      </c>
      <c r="E1318" t="s">
        <v>75</v>
      </c>
      <c r="F1318" t="s">
        <v>998</v>
      </c>
      <c r="G1318" t="s">
        <v>31</v>
      </c>
      <c r="H1318" t="s">
        <v>999</v>
      </c>
      <c r="I1318" t="s">
        <v>493</v>
      </c>
      <c r="J1318" t="s">
        <v>1007</v>
      </c>
      <c r="K1318" t="s">
        <v>678</v>
      </c>
      <c r="L1318" t="s">
        <v>993</v>
      </c>
      <c r="M1318" t="s">
        <v>980</v>
      </c>
      <c r="N1318" t="s">
        <v>981</v>
      </c>
      <c r="O1318" t="s">
        <v>906</v>
      </c>
      <c r="P1318" t="s">
        <v>907</v>
      </c>
      <c r="Q1318" s="11">
        <v>0</v>
      </c>
      <c r="R1318" s="11">
        <v>0</v>
      </c>
      <c r="S1318" s="11">
        <v>0</v>
      </c>
      <c r="T1318" s="11">
        <v>0</v>
      </c>
      <c r="U1318" s="11">
        <v>100000000</v>
      </c>
      <c r="V1318" s="11">
        <v>0</v>
      </c>
      <c r="W1318" s="11">
        <v>0</v>
      </c>
      <c r="X1318" s="11">
        <v>100000000</v>
      </c>
      <c r="Y1318" s="11">
        <v>0</v>
      </c>
      <c r="Z1318" s="11">
        <v>0</v>
      </c>
      <c r="AA1318" s="11">
        <v>0</v>
      </c>
      <c r="AB1318" s="11">
        <v>0</v>
      </c>
      <c r="AC1318" s="11">
        <v>0</v>
      </c>
      <c r="AD1318" s="11">
        <v>0</v>
      </c>
      <c r="AE1318" s="11">
        <v>0</v>
      </c>
      <c r="AF1318" s="11">
        <v>0</v>
      </c>
      <c r="AG1318" s="11">
        <v>0</v>
      </c>
      <c r="AH1318" s="11">
        <v>0</v>
      </c>
      <c r="AI1318" s="11">
        <v>0</v>
      </c>
      <c r="AJ1318" s="11">
        <v>0</v>
      </c>
      <c r="AK1318" s="11">
        <v>0</v>
      </c>
      <c r="AL1318" s="11">
        <v>0</v>
      </c>
      <c r="AM1318" s="11">
        <v>0</v>
      </c>
      <c r="AN1318" s="11">
        <v>0</v>
      </c>
      <c r="AO13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18" s="11">
        <f>Table_PBS_SQL_DB2_PBSSQL_PBS_NDP_Tina_CG_QtrlyPerformance_Final[[#This Row],[GOU REL]]+Table_PBS_SQL_DB2_PBSSQL_PBS_NDP_Tina_CG_QtrlyPerformance_Final[[#This Row],[EXT REL]]</f>
        <v>0</v>
      </c>
      <c r="AT1318" s="11">
        <f>Table_PBS_SQL_DB2_PBSSQL_PBS_NDP_Tina_CG_QtrlyPerformance_Final[[#This Row],[GOU EXP]]+Table_PBS_SQL_DB2_PBSSQL_PBS_NDP_Tina_CG_QtrlyPerformance_Final[[#This Row],[EXT EXP]]</f>
        <v>0</v>
      </c>
      <c r="AU1318" s="11" t="str">
        <f>IF(Table_PBS_SQL_DB2_PBSSQL_PBS_NDP_Tina_CG_QtrlyPerformance_Final[[#This Row],[Item_Code]]&gt;"300000", "Capital", "Recurrent")</f>
        <v>Recurrent</v>
      </c>
    </row>
    <row r="1319" spans="1:47" x14ac:dyDescent="0.25">
      <c r="A1319" t="s">
        <v>179</v>
      </c>
      <c r="B1319" t="s">
        <v>959</v>
      </c>
      <c r="C1319" t="s">
        <v>676</v>
      </c>
      <c r="D1319" t="s">
        <v>990</v>
      </c>
      <c r="E1319" t="s">
        <v>75</v>
      </c>
      <c r="F1319" t="s">
        <v>998</v>
      </c>
      <c r="G1319" t="s">
        <v>75</v>
      </c>
      <c r="H1319" t="s">
        <v>1010</v>
      </c>
      <c r="I1319" t="s">
        <v>896</v>
      </c>
      <c r="J1319" t="s">
        <v>897</v>
      </c>
      <c r="K1319" t="s">
        <v>776</v>
      </c>
      <c r="L1319" t="s">
        <v>777</v>
      </c>
      <c r="M1319" t="s">
        <v>1838</v>
      </c>
      <c r="N1319" t="s">
        <v>1839</v>
      </c>
      <c r="O1319" t="s">
        <v>996</v>
      </c>
      <c r="P1319" t="s">
        <v>997</v>
      </c>
      <c r="Q1319" s="11">
        <v>0</v>
      </c>
      <c r="R1319" s="11">
        <v>0</v>
      </c>
      <c r="S1319" s="11">
        <v>0</v>
      </c>
      <c r="T1319" s="11">
        <v>0</v>
      </c>
      <c r="U1319" s="11">
        <v>0</v>
      </c>
      <c r="V1319" s="11">
        <v>0</v>
      </c>
      <c r="W1319" s="11">
        <v>0</v>
      </c>
      <c r="X1319" s="11">
        <v>0</v>
      </c>
      <c r="Y1319" s="11">
        <v>0</v>
      </c>
      <c r="Z1319" s="11">
        <v>0</v>
      </c>
      <c r="AA1319" s="11">
        <v>10000000</v>
      </c>
      <c r="AB1319" s="11">
        <v>10000000</v>
      </c>
      <c r="AC1319" s="11">
        <v>0</v>
      </c>
      <c r="AD1319" s="11">
        <v>0</v>
      </c>
      <c r="AE1319" s="11">
        <v>10000000</v>
      </c>
      <c r="AF1319" s="11">
        <v>10000000</v>
      </c>
      <c r="AG1319" s="11">
        <v>0</v>
      </c>
      <c r="AH1319" s="11">
        <v>0</v>
      </c>
      <c r="AI1319" s="11">
        <v>0</v>
      </c>
      <c r="AJ1319" s="11">
        <v>0</v>
      </c>
      <c r="AK1319" s="11">
        <v>0</v>
      </c>
      <c r="AL1319" s="11">
        <v>0</v>
      </c>
      <c r="AM1319" s="11">
        <v>40000000</v>
      </c>
      <c r="AN1319" s="11">
        <v>2410800</v>
      </c>
      <c r="AO13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60000000</v>
      </c>
      <c r="AQ13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22410800</v>
      </c>
      <c r="AS1319" s="11">
        <f>Table_PBS_SQL_DB2_PBSSQL_PBS_NDP_Tina_CG_QtrlyPerformance_Final[[#This Row],[GOU REL]]+Table_PBS_SQL_DB2_PBSSQL_PBS_NDP_Tina_CG_QtrlyPerformance_Final[[#This Row],[EXT REL]]</f>
        <v>60000000</v>
      </c>
      <c r="AT1319" s="11">
        <f>Table_PBS_SQL_DB2_PBSSQL_PBS_NDP_Tina_CG_QtrlyPerformance_Final[[#This Row],[GOU EXP]]+Table_PBS_SQL_DB2_PBSSQL_PBS_NDP_Tina_CG_QtrlyPerformance_Final[[#This Row],[EXT EXP]]</f>
        <v>22410800</v>
      </c>
      <c r="AU1319" s="11" t="str">
        <f>IF(Table_PBS_SQL_DB2_PBSSQL_PBS_NDP_Tina_CG_QtrlyPerformance_Final[[#This Row],[Item_Code]]&gt;"300000", "Capital", "Recurrent")</f>
        <v>Recurrent</v>
      </c>
    </row>
    <row r="1320" spans="1:47" x14ac:dyDescent="0.25">
      <c r="A1320" t="s">
        <v>179</v>
      </c>
      <c r="B1320" t="s">
        <v>959</v>
      </c>
      <c r="C1320" t="s">
        <v>676</v>
      </c>
      <c r="D1320" t="s">
        <v>990</v>
      </c>
      <c r="E1320" t="s">
        <v>75</v>
      </c>
      <c r="F1320" t="s">
        <v>998</v>
      </c>
      <c r="G1320" t="s">
        <v>75</v>
      </c>
      <c r="H1320" t="s">
        <v>1010</v>
      </c>
      <c r="I1320" t="s">
        <v>896</v>
      </c>
      <c r="J1320" t="s">
        <v>897</v>
      </c>
      <c r="K1320" t="s">
        <v>776</v>
      </c>
      <c r="L1320" t="s">
        <v>777</v>
      </c>
      <c r="M1320" t="s">
        <v>1838</v>
      </c>
      <c r="N1320" t="s">
        <v>1839</v>
      </c>
      <c r="O1320" t="s">
        <v>1011</v>
      </c>
      <c r="P1320" t="s">
        <v>1012</v>
      </c>
      <c r="Q1320" s="11">
        <v>0</v>
      </c>
      <c r="R1320" s="11">
        <v>0</v>
      </c>
      <c r="S1320" s="11">
        <v>0</v>
      </c>
      <c r="T1320" s="11">
        <v>0</v>
      </c>
      <c r="U1320" s="11">
        <v>0</v>
      </c>
      <c r="V1320" s="11">
        <v>0</v>
      </c>
      <c r="W1320" s="11">
        <v>0</v>
      </c>
      <c r="X1320" s="11">
        <v>0</v>
      </c>
      <c r="Y1320" s="11">
        <v>0</v>
      </c>
      <c r="Z1320" s="11">
        <v>0</v>
      </c>
      <c r="AA1320" s="11">
        <v>5204589</v>
      </c>
      <c r="AB1320" s="11">
        <v>5204589</v>
      </c>
      <c r="AC1320" s="11">
        <v>0</v>
      </c>
      <c r="AD1320" s="11">
        <v>0</v>
      </c>
      <c r="AE1320" s="11">
        <v>5204589</v>
      </c>
      <c r="AF1320" s="11">
        <v>5204589</v>
      </c>
      <c r="AG1320" s="11">
        <v>0</v>
      </c>
      <c r="AH1320" s="11">
        <v>0</v>
      </c>
      <c r="AI1320" s="11">
        <v>0</v>
      </c>
      <c r="AJ1320" s="11">
        <v>0</v>
      </c>
      <c r="AK1320" s="11">
        <v>0</v>
      </c>
      <c r="AL1320" s="11">
        <v>0</v>
      </c>
      <c r="AM1320" s="11">
        <v>20818356</v>
      </c>
      <c r="AN1320" s="11">
        <v>0</v>
      </c>
      <c r="AO13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31227534</v>
      </c>
      <c r="AQ13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10409178</v>
      </c>
      <c r="AS1320" s="11">
        <f>Table_PBS_SQL_DB2_PBSSQL_PBS_NDP_Tina_CG_QtrlyPerformance_Final[[#This Row],[GOU REL]]+Table_PBS_SQL_DB2_PBSSQL_PBS_NDP_Tina_CG_QtrlyPerformance_Final[[#This Row],[EXT REL]]</f>
        <v>31227534</v>
      </c>
      <c r="AT1320" s="11">
        <f>Table_PBS_SQL_DB2_PBSSQL_PBS_NDP_Tina_CG_QtrlyPerformance_Final[[#This Row],[GOU EXP]]+Table_PBS_SQL_DB2_PBSSQL_PBS_NDP_Tina_CG_QtrlyPerformance_Final[[#This Row],[EXT EXP]]</f>
        <v>10409178</v>
      </c>
      <c r="AU1320" s="11" t="str">
        <f>IF(Table_PBS_SQL_DB2_PBSSQL_PBS_NDP_Tina_CG_QtrlyPerformance_Final[[#This Row],[Item_Code]]&gt;"300000", "Capital", "Recurrent")</f>
        <v>Recurrent</v>
      </c>
    </row>
    <row r="1321" spans="1:47" x14ac:dyDescent="0.25">
      <c r="A1321" t="s">
        <v>179</v>
      </c>
      <c r="B1321" t="s">
        <v>959</v>
      </c>
      <c r="C1321" t="s">
        <v>676</v>
      </c>
      <c r="D1321" t="s">
        <v>990</v>
      </c>
      <c r="E1321" t="s">
        <v>75</v>
      </c>
      <c r="F1321" t="s">
        <v>998</v>
      </c>
      <c r="G1321" t="s">
        <v>75</v>
      </c>
      <c r="H1321" t="s">
        <v>1010</v>
      </c>
      <c r="I1321" t="s">
        <v>896</v>
      </c>
      <c r="J1321" t="s">
        <v>897</v>
      </c>
      <c r="K1321" t="s">
        <v>776</v>
      </c>
      <c r="L1321" t="s">
        <v>777</v>
      </c>
      <c r="M1321" t="s">
        <v>1838</v>
      </c>
      <c r="N1321" t="s">
        <v>1839</v>
      </c>
      <c r="O1321" t="s">
        <v>1120</v>
      </c>
      <c r="P1321" t="s">
        <v>1121</v>
      </c>
      <c r="Q1321" s="11">
        <v>0</v>
      </c>
      <c r="R1321" s="11">
        <v>0</v>
      </c>
      <c r="S1321" s="11">
        <v>0</v>
      </c>
      <c r="T1321" s="11">
        <v>0</v>
      </c>
      <c r="U1321" s="11">
        <v>0</v>
      </c>
      <c r="V1321" s="11">
        <v>0</v>
      </c>
      <c r="W1321" s="11">
        <v>0</v>
      </c>
      <c r="X1321" s="11">
        <v>0</v>
      </c>
      <c r="Y1321" s="11">
        <v>0</v>
      </c>
      <c r="Z1321" s="11">
        <v>0</v>
      </c>
      <c r="AA1321" s="11">
        <v>2500000</v>
      </c>
      <c r="AB1321" s="11">
        <v>2500000</v>
      </c>
      <c r="AC1321" s="11">
        <v>0</v>
      </c>
      <c r="AD1321" s="11">
        <v>0</v>
      </c>
      <c r="AE1321" s="11">
        <v>2500000</v>
      </c>
      <c r="AF1321" s="11">
        <v>2500000</v>
      </c>
      <c r="AG1321" s="11">
        <v>0</v>
      </c>
      <c r="AH1321" s="11">
        <v>0</v>
      </c>
      <c r="AI1321" s="11">
        <v>0</v>
      </c>
      <c r="AJ1321" s="11">
        <v>0</v>
      </c>
      <c r="AK1321" s="11">
        <v>0</v>
      </c>
      <c r="AL1321" s="11">
        <v>0</v>
      </c>
      <c r="AM1321" s="11">
        <v>10000000</v>
      </c>
      <c r="AN1321" s="11">
        <v>0</v>
      </c>
      <c r="AO13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15000000</v>
      </c>
      <c r="AQ13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5000000</v>
      </c>
      <c r="AS1321" s="11">
        <f>Table_PBS_SQL_DB2_PBSSQL_PBS_NDP_Tina_CG_QtrlyPerformance_Final[[#This Row],[GOU REL]]+Table_PBS_SQL_DB2_PBSSQL_PBS_NDP_Tina_CG_QtrlyPerformance_Final[[#This Row],[EXT REL]]</f>
        <v>15000000</v>
      </c>
      <c r="AT1321" s="11">
        <f>Table_PBS_SQL_DB2_PBSSQL_PBS_NDP_Tina_CG_QtrlyPerformance_Final[[#This Row],[GOU EXP]]+Table_PBS_SQL_DB2_PBSSQL_PBS_NDP_Tina_CG_QtrlyPerformance_Final[[#This Row],[EXT EXP]]</f>
        <v>5000000</v>
      </c>
      <c r="AU1321" s="11" t="str">
        <f>IF(Table_PBS_SQL_DB2_PBSSQL_PBS_NDP_Tina_CG_QtrlyPerformance_Final[[#This Row],[Item_Code]]&gt;"300000", "Capital", "Recurrent")</f>
        <v>Recurrent</v>
      </c>
    </row>
    <row r="1322" spans="1:47" x14ac:dyDescent="0.25">
      <c r="A1322" t="s">
        <v>179</v>
      </c>
      <c r="B1322" t="s">
        <v>959</v>
      </c>
      <c r="C1322" t="s">
        <v>676</v>
      </c>
      <c r="D1322" t="s">
        <v>990</v>
      </c>
      <c r="E1322" t="s">
        <v>75</v>
      </c>
      <c r="F1322" t="s">
        <v>998</v>
      </c>
      <c r="G1322" t="s">
        <v>75</v>
      </c>
      <c r="H1322" t="s">
        <v>1010</v>
      </c>
      <c r="I1322" t="s">
        <v>666</v>
      </c>
      <c r="J1322" t="s">
        <v>1837</v>
      </c>
      <c r="K1322" t="s">
        <v>776</v>
      </c>
      <c r="L1322" t="s">
        <v>777</v>
      </c>
      <c r="M1322" t="s">
        <v>1838</v>
      </c>
      <c r="N1322" t="s">
        <v>1839</v>
      </c>
      <c r="O1322" t="s">
        <v>1076</v>
      </c>
      <c r="P1322" t="s">
        <v>1077</v>
      </c>
      <c r="Q1322" s="11">
        <v>0</v>
      </c>
      <c r="R1322" s="11">
        <v>0</v>
      </c>
      <c r="S1322" s="11">
        <v>0</v>
      </c>
      <c r="T1322" s="11">
        <v>0</v>
      </c>
      <c r="U1322" s="11">
        <v>5000000</v>
      </c>
      <c r="V1322" s="11">
        <v>0</v>
      </c>
      <c r="W1322" s="11">
        <v>0</v>
      </c>
      <c r="X1322" s="11">
        <v>5000000</v>
      </c>
      <c r="Y1322" s="11">
        <v>0</v>
      </c>
      <c r="Z1322" s="11">
        <v>0</v>
      </c>
      <c r="AA1322" s="11">
        <v>0</v>
      </c>
      <c r="AB1322" s="11">
        <v>0</v>
      </c>
      <c r="AC1322" s="11">
        <v>0</v>
      </c>
      <c r="AD1322" s="11">
        <v>0</v>
      </c>
      <c r="AE1322" s="11">
        <v>0</v>
      </c>
      <c r="AF1322" s="11">
        <v>0</v>
      </c>
      <c r="AG1322" s="11">
        <v>0</v>
      </c>
      <c r="AH1322" s="11">
        <v>0</v>
      </c>
      <c r="AI1322" s="11">
        <v>0</v>
      </c>
      <c r="AJ1322" s="11">
        <v>0</v>
      </c>
      <c r="AK1322" s="11">
        <v>0</v>
      </c>
      <c r="AL1322" s="11">
        <v>0</v>
      </c>
      <c r="AM1322" s="11">
        <v>0</v>
      </c>
      <c r="AN1322" s="11">
        <v>0</v>
      </c>
      <c r="AO13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22" s="11">
        <f>Table_PBS_SQL_DB2_PBSSQL_PBS_NDP_Tina_CG_QtrlyPerformance_Final[[#This Row],[GOU REL]]+Table_PBS_SQL_DB2_PBSSQL_PBS_NDP_Tina_CG_QtrlyPerformance_Final[[#This Row],[EXT REL]]</f>
        <v>0</v>
      </c>
      <c r="AT1322" s="11">
        <f>Table_PBS_SQL_DB2_PBSSQL_PBS_NDP_Tina_CG_QtrlyPerformance_Final[[#This Row],[GOU EXP]]+Table_PBS_SQL_DB2_PBSSQL_PBS_NDP_Tina_CG_QtrlyPerformance_Final[[#This Row],[EXT EXP]]</f>
        <v>0</v>
      </c>
      <c r="AU1322" s="11" t="str">
        <f>IF(Table_PBS_SQL_DB2_PBSSQL_PBS_NDP_Tina_CG_QtrlyPerformance_Final[[#This Row],[Item_Code]]&gt;"300000", "Capital", "Recurrent")</f>
        <v>Recurrent</v>
      </c>
    </row>
    <row r="1323" spans="1:47" x14ac:dyDescent="0.25">
      <c r="A1323" t="s">
        <v>179</v>
      </c>
      <c r="B1323" t="s">
        <v>959</v>
      </c>
      <c r="C1323" t="s">
        <v>676</v>
      </c>
      <c r="D1323" t="s">
        <v>990</v>
      </c>
      <c r="E1323" t="s">
        <v>97</v>
      </c>
      <c r="F1323" t="s">
        <v>1013</v>
      </c>
      <c r="G1323" t="s">
        <v>177</v>
      </c>
      <c r="H1323" t="s">
        <v>881</v>
      </c>
      <c r="I1323" t="s">
        <v>896</v>
      </c>
      <c r="J1323" t="s">
        <v>897</v>
      </c>
      <c r="K1323" t="s">
        <v>678</v>
      </c>
      <c r="L1323" t="s">
        <v>993</v>
      </c>
      <c r="M1323" t="s">
        <v>1014</v>
      </c>
      <c r="N1323" t="s">
        <v>1015</v>
      </c>
      <c r="O1323" t="s">
        <v>1005</v>
      </c>
      <c r="P1323" t="s">
        <v>1006</v>
      </c>
      <c r="Q1323" s="11">
        <v>0</v>
      </c>
      <c r="R1323" s="11">
        <v>0</v>
      </c>
      <c r="S1323" s="11">
        <v>0</v>
      </c>
      <c r="T1323" s="11">
        <v>0</v>
      </c>
      <c r="U1323" s="11">
        <v>0</v>
      </c>
      <c r="V1323" s="11">
        <v>0</v>
      </c>
      <c r="W1323" s="11">
        <v>0</v>
      </c>
      <c r="X1323" s="11">
        <v>0</v>
      </c>
      <c r="Y1323" s="11">
        <v>0</v>
      </c>
      <c r="Z1323" s="11">
        <v>0</v>
      </c>
      <c r="AA1323" s="11">
        <v>0</v>
      </c>
      <c r="AB1323" s="11">
        <v>0</v>
      </c>
      <c r="AC1323" s="11">
        <v>0</v>
      </c>
      <c r="AD1323" s="11">
        <v>0</v>
      </c>
      <c r="AE1323" s="11">
        <v>73500000</v>
      </c>
      <c r="AF1323" s="11">
        <v>0</v>
      </c>
      <c r="AG1323" s="11">
        <v>0</v>
      </c>
      <c r="AH1323" s="11">
        <v>0</v>
      </c>
      <c r="AI1323" s="11">
        <v>0</v>
      </c>
      <c r="AJ1323" s="11">
        <v>0</v>
      </c>
      <c r="AK1323" s="11">
        <v>0</v>
      </c>
      <c r="AL1323" s="11">
        <v>0</v>
      </c>
      <c r="AM1323" s="11">
        <v>147000000</v>
      </c>
      <c r="AN1323" s="11">
        <v>25541800</v>
      </c>
      <c r="AO13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220500000</v>
      </c>
      <c r="AQ13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25541800</v>
      </c>
      <c r="AS1323" s="11">
        <f>Table_PBS_SQL_DB2_PBSSQL_PBS_NDP_Tina_CG_QtrlyPerformance_Final[[#This Row],[GOU REL]]+Table_PBS_SQL_DB2_PBSSQL_PBS_NDP_Tina_CG_QtrlyPerformance_Final[[#This Row],[EXT REL]]</f>
        <v>220500000</v>
      </c>
      <c r="AT1323" s="11">
        <f>Table_PBS_SQL_DB2_PBSSQL_PBS_NDP_Tina_CG_QtrlyPerformance_Final[[#This Row],[GOU EXP]]+Table_PBS_SQL_DB2_PBSSQL_PBS_NDP_Tina_CG_QtrlyPerformance_Final[[#This Row],[EXT EXP]]</f>
        <v>25541800</v>
      </c>
      <c r="AU1323" s="11" t="str">
        <f>IF(Table_PBS_SQL_DB2_PBSSQL_PBS_NDP_Tina_CG_QtrlyPerformance_Final[[#This Row],[Item_Code]]&gt;"300000", "Capital", "Recurrent")</f>
        <v>Recurrent</v>
      </c>
    </row>
    <row r="1324" spans="1:47" x14ac:dyDescent="0.25">
      <c r="A1324" t="s">
        <v>179</v>
      </c>
      <c r="B1324" t="s">
        <v>959</v>
      </c>
      <c r="C1324" t="s">
        <v>676</v>
      </c>
      <c r="D1324" t="s">
        <v>990</v>
      </c>
      <c r="E1324" t="s">
        <v>97</v>
      </c>
      <c r="F1324" t="s">
        <v>1013</v>
      </c>
      <c r="G1324" t="s">
        <v>177</v>
      </c>
      <c r="H1324" t="s">
        <v>881</v>
      </c>
      <c r="I1324" t="s">
        <v>493</v>
      </c>
      <c r="J1324" t="s">
        <v>953</v>
      </c>
      <c r="K1324" t="s">
        <v>680</v>
      </c>
      <c r="L1324" t="s">
        <v>1018</v>
      </c>
      <c r="M1324" t="s">
        <v>1019</v>
      </c>
      <c r="N1324" t="s">
        <v>1020</v>
      </c>
      <c r="O1324" t="s">
        <v>2058</v>
      </c>
      <c r="P1324" t="s">
        <v>2059</v>
      </c>
      <c r="Q1324" s="11">
        <v>0</v>
      </c>
      <c r="R1324" s="11">
        <v>700000000</v>
      </c>
      <c r="S1324" s="11">
        <v>0</v>
      </c>
      <c r="T1324" s="11">
        <v>700000000</v>
      </c>
      <c r="U1324" s="11">
        <v>4100000000</v>
      </c>
      <c r="V1324" s="11">
        <v>0</v>
      </c>
      <c r="W1324" s="11">
        <v>3400000000</v>
      </c>
      <c r="X1324" s="11">
        <v>0</v>
      </c>
      <c r="Y1324" s="11">
        <v>365164500</v>
      </c>
      <c r="Z1324" s="11">
        <v>296248740</v>
      </c>
      <c r="AA1324" s="11">
        <v>0</v>
      </c>
      <c r="AB1324" s="11">
        <v>0</v>
      </c>
      <c r="AC1324" s="11">
        <v>1534835500</v>
      </c>
      <c r="AD1324" s="11">
        <v>1544850045</v>
      </c>
      <c r="AE1324" s="11">
        <v>0</v>
      </c>
      <c r="AF1324" s="11">
        <v>0</v>
      </c>
      <c r="AG1324" s="11">
        <v>1150000000</v>
      </c>
      <c r="AH1324" s="11">
        <v>1165425976</v>
      </c>
      <c r="AI1324" s="11">
        <v>0</v>
      </c>
      <c r="AJ1324" s="11">
        <v>0</v>
      </c>
      <c r="AK1324" s="11">
        <v>1050000000</v>
      </c>
      <c r="AL1324" s="11">
        <v>1067363022</v>
      </c>
      <c r="AM1324" s="11">
        <v>0</v>
      </c>
      <c r="AN1324" s="11">
        <v>0</v>
      </c>
      <c r="AO13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4100000000</v>
      </c>
      <c r="AP13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4073887783</v>
      </c>
      <c r="AR13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24" s="11">
        <f>Table_PBS_SQL_DB2_PBSSQL_PBS_NDP_Tina_CG_QtrlyPerformance_Final[[#This Row],[GOU REL]]+Table_PBS_SQL_DB2_PBSSQL_PBS_NDP_Tina_CG_QtrlyPerformance_Final[[#This Row],[EXT REL]]</f>
        <v>4100000000</v>
      </c>
      <c r="AT1324" s="11">
        <f>Table_PBS_SQL_DB2_PBSSQL_PBS_NDP_Tina_CG_QtrlyPerformance_Final[[#This Row],[GOU EXP]]+Table_PBS_SQL_DB2_PBSSQL_PBS_NDP_Tina_CG_QtrlyPerformance_Final[[#This Row],[EXT EXP]]</f>
        <v>4073887783</v>
      </c>
      <c r="AU1324" s="11" t="str">
        <f>IF(Table_PBS_SQL_DB2_PBSSQL_PBS_NDP_Tina_CG_QtrlyPerformance_Final[[#This Row],[Item_Code]]&gt;"300000", "Capital", "Recurrent")</f>
        <v>Recurrent</v>
      </c>
    </row>
    <row r="1325" spans="1:47" x14ac:dyDescent="0.25">
      <c r="A1325" t="s">
        <v>179</v>
      </c>
      <c r="B1325" t="s">
        <v>959</v>
      </c>
      <c r="C1325" t="s">
        <v>676</v>
      </c>
      <c r="D1325" t="s">
        <v>990</v>
      </c>
      <c r="E1325" t="s">
        <v>97</v>
      </c>
      <c r="F1325" t="s">
        <v>1013</v>
      </c>
      <c r="G1325" t="s">
        <v>202</v>
      </c>
      <c r="H1325" t="s">
        <v>1027</v>
      </c>
      <c r="I1325" t="s">
        <v>493</v>
      </c>
      <c r="J1325" t="s">
        <v>1030</v>
      </c>
      <c r="K1325" t="s">
        <v>678</v>
      </c>
      <c r="L1325" t="s">
        <v>993</v>
      </c>
      <c r="M1325" t="s">
        <v>980</v>
      </c>
      <c r="N1325" t="s">
        <v>981</v>
      </c>
      <c r="O1325" t="s">
        <v>1016</v>
      </c>
      <c r="P1325" t="s">
        <v>1017</v>
      </c>
      <c r="Q1325" s="11">
        <v>0</v>
      </c>
      <c r="R1325" s="11">
        <v>0</v>
      </c>
      <c r="S1325" s="11">
        <v>0</v>
      </c>
      <c r="T1325" s="11">
        <v>0</v>
      </c>
      <c r="U1325" s="11">
        <v>190000000</v>
      </c>
      <c r="V1325" s="11">
        <v>0</v>
      </c>
      <c r="W1325" s="11">
        <v>190000000</v>
      </c>
      <c r="X1325" s="11">
        <v>0</v>
      </c>
      <c r="Y1325" s="11">
        <v>0</v>
      </c>
      <c r="Z1325" s="11">
        <v>0</v>
      </c>
      <c r="AA1325" s="11">
        <v>0</v>
      </c>
      <c r="AB1325" s="11">
        <v>0</v>
      </c>
      <c r="AC1325" s="11">
        <v>95000000</v>
      </c>
      <c r="AD1325" s="11">
        <v>0</v>
      </c>
      <c r="AE1325" s="11">
        <v>0</v>
      </c>
      <c r="AF1325" s="11">
        <v>0</v>
      </c>
      <c r="AG1325" s="11">
        <v>47500000</v>
      </c>
      <c r="AH1325" s="11">
        <v>13354407</v>
      </c>
      <c r="AI1325" s="11">
        <v>0</v>
      </c>
      <c r="AJ1325" s="11">
        <v>0</v>
      </c>
      <c r="AK1325" s="11">
        <v>47500000</v>
      </c>
      <c r="AL1325" s="11">
        <v>122829659</v>
      </c>
      <c r="AM1325" s="11">
        <v>0</v>
      </c>
      <c r="AN1325" s="11">
        <v>0</v>
      </c>
      <c r="AO13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190000000</v>
      </c>
      <c r="AP13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136184066</v>
      </c>
      <c r="AR13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25" s="11">
        <f>Table_PBS_SQL_DB2_PBSSQL_PBS_NDP_Tina_CG_QtrlyPerformance_Final[[#This Row],[GOU REL]]+Table_PBS_SQL_DB2_PBSSQL_PBS_NDP_Tina_CG_QtrlyPerformance_Final[[#This Row],[EXT REL]]</f>
        <v>190000000</v>
      </c>
      <c r="AT1325" s="11">
        <f>Table_PBS_SQL_DB2_PBSSQL_PBS_NDP_Tina_CG_QtrlyPerformance_Final[[#This Row],[GOU EXP]]+Table_PBS_SQL_DB2_PBSSQL_PBS_NDP_Tina_CG_QtrlyPerformance_Final[[#This Row],[EXT EXP]]</f>
        <v>136184066</v>
      </c>
      <c r="AU1325" s="11" t="str">
        <f>IF(Table_PBS_SQL_DB2_PBSSQL_PBS_NDP_Tina_CG_QtrlyPerformance_Final[[#This Row],[Item_Code]]&gt;"300000", "Capital", "Recurrent")</f>
        <v>Recurrent</v>
      </c>
    </row>
    <row r="1326" spans="1:47" x14ac:dyDescent="0.25">
      <c r="A1326" t="s">
        <v>517</v>
      </c>
      <c r="B1326" t="s">
        <v>2060</v>
      </c>
      <c r="C1326" t="s">
        <v>491</v>
      </c>
      <c r="D1326" t="s">
        <v>861</v>
      </c>
      <c r="E1326" t="s">
        <v>31</v>
      </c>
      <c r="F1326" t="s">
        <v>862</v>
      </c>
      <c r="G1326" t="s">
        <v>97</v>
      </c>
      <c r="H1326" t="s">
        <v>881</v>
      </c>
      <c r="I1326" t="s">
        <v>493</v>
      </c>
      <c r="J1326" t="s">
        <v>953</v>
      </c>
      <c r="K1326" t="s">
        <v>519</v>
      </c>
      <c r="L1326" t="s">
        <v>2061</v>
      </c>
      <c r="M1326" t="s">
        <v>866</v>
      </c>
      <c r="N1326" t="s">
        <v>867</v>
      </c>
      <c r="O1326" t="s">
        <v>934</v>
      </c>
      <c r="P1326" t="s">
        <v>935</v>
      </c>
      <c r="Q1326" s="11">
        <v>0</v>
      </c>
      <c r="R1326" s="11">
        <v>0</v>
      </c>
      <c r="S1326" s="11">
        <v>0</v>
      </c>
      <c r="T1326" s="11">
        <v>0</v>
      </c>
      <c r="U1326" s="11">
        <v>1800000000</v>
      </c>
      <c r="V1326" s="11">
        <v>0</v>
      </c>
      <c r="W1326" s="11">
        <v>1800000000</v>
      </c>
      <c r="X1326" s="11">
        <v>0</v>
      </c>
      <c r="Y1326" s="11">
        <v>0</v>
      </c>
      <c r="Z1326" s="11">
        <v>0</v>
      </c>
      <c r="AA1326" s="11">
        <v>0</v>
      </c>
      <c r="AB1326" s="11">
        <v>0</v>
      </c>
      <c r="AC1326" s="11">
        <v>500000000</v>
      </c>
      <c r="AD1326" s="11">
        <v>0</v>
      </c>
      <c r="AE1326" s="11">
        <v>0</v>
      </c>
      <c r="AF1326" s="11">
        <v>0</v>
      </c>
      <c r="AG1326" s="11">
        <v>851018240</v>
      </c>
      <c r="AH1326" s="11">
        <v>0</v>
      </c>
      <c r="AI1326" s="11">
        <v>0</v>
      </c>
      <c r="AJ1326" s="11">
        <v>0</v>
      </c>
      <c r="AK1326" s="11">
        <v>276939486</v>
      </c>
      <c r="AL1326" s="11">
        <v>1627957725</v>
      </c>
      <c r="AM1326" s="11">
        <v>0</v>
      </c>
      <c r="AN1326" s="11">
        <v>0</v>
      </c>
      <c r="AO13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1627957726</v>
      </c>
      <c r="AP13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1627957725</v>
      </c>
      <c r="AR13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26" s="11">
        <f>Table_PBS_SQL_DB2_PBSSQL_PBS_NDP_Tina_CG_QtrlyPerformance_Final[[#This Row],[GOU REL]]+Table_PBS_SQL_DB2_PBSSQL_PBS_NDP_Tina_CG_QtrlyPerformance_Final[[#This Row],[EXT REL]]</f>
        <v>1627957726</v>
      </c>
      <c r="AT1326" s="11">
        <f>Table_PBS_SQL_DB2_PBSSQL_PBS_NDP_Tina_CG_QtrlyPerformance_Final[[#This Row],[GOU EXP]]+Table_PBS_SQL_DB2_PBSSQL_PBS_NDP_Tina_CG_QtrlyPerformance_Final[[#This Row],[EXT EXP]]</f>
        <v>1627957725</v>
      </c>
      <c r="AU1326" s="11" t="str">
        <f>IF(Table_PBS_SQL_DB2_PBSSQL_PBS_NDP_Tina_CG_QtrlyPerformance_Final[[#This Row],[Item_Code]]&gt;"300000", "Capital", "Recurrent")</f>
        <v>Capital</v>
      </c>
    </row>
    <row r="1327" spans="1:47" x14ac:dyDescent="0.25">
      <c r="A1327" t="s">
        <v>517</v>
      </c>
      <c r="B1327" t="s">
        <v>2060</v>
      </c>
      <c r="C1327" t="s">
        <v>491</v>
      </c>
      <c r="D1327" t="s">
        <v>861</v>
      </c>
      <c r="E1327" t="s">
        <v>31</v>
      </c>
      <c r="F1327" t="s">
        <v>862</v>
      </c>
      <c r="G1327" t="s">
        <v>97</v>
      </c>
      <c r="H1327" t="s">
        <v>881</v>
      </c>
      <c r="I1327" t="s">
        <v>493</v>
      </c>
      <c r="J1327" t="s">
        <v>953</v>
      </c>
      <c r="K1327" t="s">
        <v>519</v>
      </c>
      <c r="L1327" t="s">
        <v>2061</v>
      </c>
      <c r="M1327" t="s">
        <v>866</v>
      </c>
      <c r="N1327" t="s">
        <v>867</v>
      </c>
      <c r="O1327" t="s">
        <v>1204</v>
      </c>
      <c r="P1327" t="s">
        <v>1205</v>
      </c>
      <c r="Q1327" s="11">
        <v>0</v>
      </c>
      <c r="R1327" s="11">
        <v>0</v>
      </c>
      <c r="S1327" s="11">
        <v>0</v>
      </c>
      <c r="T1327" s="11">
        <v>0</v>
      </c>
      <c r="U1327" s="11">
        <v>350000000</v>
      </c>
      <c r="V1327" s="11">
        <v>0</v>
      </c>
      <c r="W1327" s="11">
        <v>350000000</v>
      </c>
      <c r="X1327" s="11">
        <v>0</v>
      </c>
      <c r="Y1327" s="11">
        <v>0</v>
      </c>
      <c r="Z1327" s="11">
        <v>0</v>
      </c>
      <c r="AA1327" s="11">
        <v>0</v>
      </c>
      <c r="AB1327" s="11">
        <v>0</v>
      </c>
      <c r="AC1327" s="11">
        <v>120000000</v>
      </c>
      <c r="AD1327" s="11">
        <v>0</v>
      </c>
      <c r="AE1327" s="11">
        <v>0</v>
      </c>
      <c r="AF1327" s="11">
        <v>0</v>
      </c>
      <c r="AG1327" s="11">
        <v>0</v>
      </c>
      <c r="AH1327" s="11">
        <v>0</v>
      </c>
      <c r="AI1327" s="11">
        <v>0</v>
      </c>
      <c r="AJ1327" s="11">
        <v>0</v>
      </c>
      <c r="AK1327" s="11">
        <v>0</v>
      </c>
      <c r="AL1327" s="11">
        <v>109636632</v>
      </c>
      <c r="AM1327" s="11">
        <v>0</v>
      </c>
      <c r="AN1327" s="11">
        <v>0</v>
      </c>
      <c r="AO13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13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109636632</v>
      </c>
      <c r="AR13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27" s="11">
        <f>Table_PBS_SQL_DB2_PBSSQL_PBS_NDP_Tina_CG_QtrlyPerformance_Final[[#This Row],[GOU REL]]+Table_PBS_SQL_DB2_PBSSQL_PBS_NDP_Tina_CG_QtrlyPerformance_Final[[#This Row],[EXT REL]]</f>
        <v>120000000</v>
      </c>
      <c r="AT1327" s="11">
        <f>Table_PBS_SQL_DB2_PBSSQL_PBS_NDP_Tina_CG_QtrlyPerformance_Final[[#This Row],[GOU EXP]]+Table_PBS_SQL_DB2_PBSSQL_PBS_NDP_Tina_CG_QtrlyPerformance_Final[[#This Row],[EXT EXP]]</f>
        <v>109636632</v>
      </c>
      <c r="AU1327" s="11" t="str">
        <f>IF(Table_PBS_SQL_DB2_PBSSQL_PBS_NDP_Tina_CG_QtrlyPerformance_Final[[#This Row],[Item_Code]]&gt;"300000", "Capital", "Recurrent")</f>
        <v>Capital</v>
      </c>
    </row>
    <row r="1328" spans="1:47" x14ac:dyDescent="0.25">
      <c r="A1328" t="s">
        <v>517</v>
      </c>
      <c r="B1328" t="s">
        <v>2060</v>
      </c>
      <c r="C1328" t="s">
        <v>491</v>
      </c>
      <c r="D1328" t="s">
        <v>861</v>
      </c>
      <c r="E1328" t="s">
        <v>31</v>
      </c>
      <c r="F1328" t="s">
        <v>862</v>
      </c>
      <c r="G1328" t="s">
        <v>97</v>
      </c>
      <c r="H1328" t="s">
        <v>881</v>
      </c>
      <c r="I1328" t="s">
        <v>493</v>
      </c>
      <c r="J1328" t="s">
        <v>953</v>
      </c>
      <c r="K1328" t="s">
        <v>519</v>
      </c>
      <c r="L1328" t="s">
        <v>2061</v>
      </c>
      <c r="M1328" t="s">
        <v>866</v>
      </c>
      <c r="N1328" t="s">
        <v>867</v>
      </c>
      <c r="O1328" t="s">
        <v>957</v>
      </c>
      <c r="P1328" t="s">
        <v>958</v>
      </c>
      <c r="Q1328" s="11">
        <v>0</v>
      </c>
      <c r="R1328" s="11">
        <v>0</v>
      </c>
      <c r="S1328" s="11">
        <v>0</v>
      </c>
      <c r="T1328" s="11">
        <v>0</v>
      </c>
      <c r="U1328" s="11">
        <v>150000000</v>
      </c>
      <c r="V1328" s="11">
        <v>0</v>
      </c>
      <c r="W1328" s="11">
        <v>150000000</v>
      </c>
      <c r="X1328" s="11">
        <v>0</v>
      </c>
      <c r="Y1328" s="11">
        <v>0</v>
      </c>
      <c r="Z1328" s="11">
        <v>0</v>
      </c>
      <c r="AA1328" s="11">
        <v>0</v>
      </c>
      <c r="AB1328" s="11">
        <v>0</v>
      </c>
      <c r="AC1328" s="11">
        <v>130000000</v>
      </c>
      <c r="AD1328" s="11">
        <v>0</v>
      </c>
      <c r="AE1328" s="11">
        <v>0</v>
      </c>
      <c r="AF1328" s="11">
        <v>0</v>
      </c>
      <c r="AG1328" s="11">
        <v>0</v>
      </c>
      <c r="AH1328" s="11">
        <v>0</v>
      </c>
      <c r="AI1328" s="11">
        <v>0</v>
      </c>
      <c r="AJ1328" s="11">
        <v>0</v>
      </c>
      <c r="AK1328" s="11">
        <v>0</v>
      </c>
      <c r="AL1328" s="11">
        <v>128773400</v>
      </c>
      <c r="AM1328" s="11">
        <v>0</v>
      </c>
      <c r="AN1328" s="11">
        <v>0</v>
      </c>
      <c r="AO13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v>
      </c>
      <c r="AP13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128773400</v>
      </c>
      <c r="AR13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28" s="11">
        <f>Table_PBS_SQL_DB2_PBSSQL_PBS_NDP_Tina_CG_QtrlyPerformance_Final[[#This Row],[GOU REL]]+Table_PBS_SQL_DB2_PBSSQL_PBS_NDP_Tina_CG_QtrlyPerformance_Final[[#This Row],[EXT REL]]</f>
        <v>130000000</v>
      </c>
      <c r="AT1328" s="11">
        <f>Table_PBS_SQL_DB2_PBSSQL_PBS_NDP_Tina_CG_QtrlyPerformance_Final[[#This Row],[GOU EXP]]+Table_PBS_SQL_DB2_PBSSQL_PBS_NDP_Tina_CG_QtrlyPerformance_Final[[#This Row],[EXT EXP]]</f>
        <v>128773400</v>
      </c>
      <c r="AU1328" s="11" t="str">
        <f>IF(Table_PBS_SQL_DB2_PBSSQL_PBS_NDP_Tina_CG_QtrlyPerformance_Final[[#This Row],[Item_Code]]&gt;"300000", "Capital", "Recurrent")</f>
        <v>Capital</v>
      </c>
    </row>
    <row r="1329" spans="1:47" x14ac:dyDescent="0.25">
      <c r="A1329" t="s">
        <v>33</v>
      </c>
      <c r="B1329" t="s">
        <v>34</v>
      </c>
      <c r="C1329" t="s">
        <v>31</v>
      </c>
      <c r="D1329" t="s">
        <v>1031</v>
      </c>
      <c r="E1329" t="s">
        <v>31</v>
      </c>
      <c r="F1329" t="s">
        <v>1032</v>
      </c>
      <c r="G1329" t="s">
        <v>119</v>
      </c>
      <c r="H1329" t="s">
        <v>881</v>
      </c>
      <c r="I1329" t="s">
        <v>493</v>
      </c>
      <c r="J1329" t="s">
        <v>1137</v>
      </c>
      <c r="K1329" t="s">
        <v>37</v>
      </c>
      <c r="L1329" t="s">
        <v>1039</v>
      </c>
      <c r="M1329" t="s">
        <v>1373</v>
      </c>
      <c r="N1329" t="s">
        <v>1374</v>
      </c>
      <c r="O1329" t="s">
        <v>996</v>
      </c>
      <c r="P1329" t="s">
        <v>997</v>
      </c>
      <c r="Q1329" s="11">
        <v>0</v>
      </c>
      <c r="R1329" s="11">
        <v>0</v>
      </c>
      <c r="S1329" s="11">
        <v>0</v>
      </c>
      <c r="T1329" s="11">
        <v>0</v>
      </c>
      <c r="U1329" s="11">
        <v>150000000</v>
      </c>
      <c r="V1329" s="11">
        <v>0</v>
      </c>
      <c r="W1329" s="11">
        <v>150000000</v>
      </c>
      <c r="X1329" s="11">
        <v>0</v>
      </c>
      <c r="Y1329" s="11">
        <v>0</v>
      </c>
      <c r="Z1329" s="11">
        <v>0</v>
      </c>
      <c r="AA1329" s="11">
        <v>0</v>
      </c>
      <c r="AB1329" s="11">
        <v>0</v>
      </c>
      <c r="AC1329" s="11">
        <v>150000000</v>
      </c>
      <c r="AD1329" s="11">
        <v>148380000</v>
      </c>
      <c r="AE1329" s="11">
        <v>0</v>
      </c>
      <c r="AF1329" s="11">
        <v>0</v>
      </c>
      <c r="AG1329" s="11">
        <v>0</v>
      </c>
      <c r="AH1329" s="11">
        <v>0</v>
      </c>
      <c r="AI1329" s="11">
        <v>0</v>
      </c>
      <c r="AJ1329" s="11">
        <v>0</v>
      </c>
      <c r="AK1329" s="11">
        <v>0</v>
      </c>
      <c r="AL1329" s="11">
        <v>1620000</v>
      </c>
      <c r="AM1329" s="11">
        <v>0</v>
      </c>
      <c r="AN1329" s="11">
        <v>0</v>
      </c>
      <c r="AO13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3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13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29" s="11">
        <f>Table_PBS_SQL_DB2_PBSSQL_PBS_NDP_Tina_CG_QtrlyPerformance_Final[[#This Row],[GOU REL]]+Table_PBS_SQL_DB2_PBSSQL_PBS_NDP_Tina_CG_QtrlyPerformance_Final[[#This Row],[EXT REL]]</f>
        <v>150000000</v>
      </c>
      <c r="AT1329" s="11">
        <f>Table_PBS_SQL_DB2_PBSSQL_PBS_NDP_Tina_CG_QtrlyPerformance_Final[[#This Row],[GOU EXP]]+Table_PBS_SQL_DB2_PBSSQL_PBS_NDP_Tina_CG_QtrlyPerformance_Final[[#This Row],[EXT EXP]]</f>
        <v>150000000</v>
      </c>
      <c r="AU1329" s="11" t="str">
        <f>IF(Table_PBS_SQL_DB2_PBSSQL_PBS_NDP_Tina_CG_QtrlyPerformance_Final[[#This Row],[Item_Code]]&gt;"300000", "Capital", "Recurrent")</f>
        <v>Recurrent</v>
      </c>
    </row>
    <row r="1330" spans="1:47" x14ac:dyDescent="0.25">
      <c r="A1330" t="s">
        <v>33</v>
      </c>
      <c r="B1330" t="s">
        <v>34</v>
      </c>
      <c r="C1330" t="s">
        <v>31</v>
      </c>
      <c r="D1330" t="s">
        <v>1031</v>
      </c>
      <c r="E1330" t="s">
        <v>31</v>
      </c>
      <c r="F1330" t="s">
        <v>1032</v>
      </c>
      <c r="G1330" t="s">
        <v>119</v>
      </c>
      <c r="H1330" t="s">
        <v>881</v>
      </c>
      <c r="I1330" t="s">
        <v>467</v>
      </c>
      <c r="J1330" t="s">
        <v>864</v>
      </c>
      <c r="K1330" t="s">
        <v>37</v>
      </c>
      <c r="L1330" t="s">
        <v>1039</v>
      </c>
      <c r="M1330" t="s">
        <v>866</v>
      </c>
      <c r="N1330" t="s">
        <v>867</v>
      </c>
      <c r="O1330" t="s">
        <v>2058</v>
      </c>
      <c r="P1330" t="s">
        <v>2059</v>
      </c>
      <c r="Q1330" s="11">
        <v>0</v>
      </c>
      <c r="R1330" s="11">
        <v>0</v>
      </c>
      <c r="S1330" s="11">
        <v>0</v>
      </c>
      <c r="T1330" s="11">
        <v>0</v>
      </c>
      <c r="U1330" s="11">
        <v>80000000</v>
      </c>
      <c r="V1330" s="11">
        <v>0</v>
      </c>
      <c r="W1330" s="11">
        <v>80000000</v>
      </c>
      <c r="X1330" s="11">
        <v>0</v>
      </c>
      <c r="Y1330" s="11">
        <v>0</v>
      </c>
      <c r="Z1330" s="11">
        <v>0</v>
      </c>
      <c r="AA1330" s="11">
        <v>0</v>
      </c>
      <c r="AB1330" s="11">
        <v>0</v>
      </c>
      <c r="AC1330" s="11">
        <v>20000000</v>
      </c>
      <c r="AD1330" s="11">
        <v>0</v>
      </c>
      <c r="AE1330" s="11">
        <v>0</v>
      </c>
      <c r="AF1330" s="11">
        <v>0</v>
      </c>
      <c r="AG1330" s="11">
        <v>60000000</v>
      </c>
      <c r="AH1330" s="11">
        <v>0</v>
      </c>
      <c r="AI1330" s="11">
        <v>0</v>
      </c>
      <c r="AJ1330" s="11">
        <v>0</v>
      </c>
      <c r="AK1330" s="11">
        <v>0</v>
      </c>
      <c r="AL1330" s="11">
        <v>76184000</v>
      </c>
      <c r="AM1330" s="11">
        <v>0</v>
      </c>
      <c r="AN1330" s="11">
        <v>0</v>
      </c>
      <c r="AO13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3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76184000</v>
      </c>
      <c r="AR13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30" s="11">
        <f>Table_PBS_SQL_DB2_PBSSQL_PBS_NDP_Tina_CG_QtrlyPerformance_Final[[#This Row],[GOU REL]]+Table_PBS_SQL_DB2_PBSSQL_PBS_NDP_Tina_CG_QtrlyPerformance_Final[[#This Row],[EXT REL]]</f>
        <v>80000000</v>
      </c>
      <c r="AT1330" s="11">
        <f>Table_PBS_SQL_DB2_PBSSQL_PBS_NDP_Tina_CG_QtrlyPerformance_Final[[#This Row],[GOU EXP]]+Table_PBS_SQL_DB2_PBSSQL_PBS_NDP_Tina_CG_QtrlyPerformance_Final[[#This Row],[EXT EXP]]</f>
        <v>76184000</v>
      </c>
      <c r="AU1330" s="11" t="str">
        <f>IF(Table_PBS_SQL_DB2_PBSSQL_PBS_NDP_Tina_CG_QtrlyPerformance_Final[[#This Row],[Item_Code]]&gt;"300000", "Capital", "Recurrent")</f>
        <v>Recurrent</v>
      </c>
    </row>
    <row r="1331" spans="1:47" x14ac:dyDescent="0.25">
      <c r="A1331" t="s">
        <v>33</v>
      </c>
      <c r="B1331" t="s">
        <v>34</v>
      </c>
      <c r="C1331" t="s">
        <v>31</v>
      </c>
      <c r="D1331" t="s">
        <v>1031</v>
      </c>
      <c r="E1331" t="s">
        <v>31</v>
      </c>
      <c r="F1331" t="s">
        <v>1032</v>
      </c>
      <c r="G1331" t="s">
        <v>119</v>
      </c>
      <c r="H1331" t="s">
        <v>881</v>
      </c>
      <c r="I1331" t="s">
        <v>467</v>
      </c>
      <c r="J1331" t="s">
        <v>864</v>
      </c>
      <c r="K1331" t="s">
        <v>37</v>
      </c>
      <c r="L1331" t="s">
        <v>1039</v>
      </c>
      <c r="M1331" t="s">
        <v>2062</v>
      </c>
      <c r="N1331" t="s">
        <v>2063</v>
      </c>
      <c r="O1331" t="s">
        <v>922</v>
      </c>
      <c r="P1331" t="s">
        <v>923</v>
      </c>
      <c r="Q1331" s="11">
        <v>0</v>
      </c>
      <c r="R1331" s="11">
        <v>0</v>
      </c>
      <c r="S1331" s="11">
        <v>0</v>
      </c>
      <c r="T1331" s="11">
        <v>0</v>
      </c>
      <c r="U1331" s="11">
        <v>100000000</v>
      </c>
      <c r="V1331" s="11">
        <v>0</v>
      </c>
      <c r="W1331" s="11">
        <v>100000000</v>
      </c>
      <c r="X1331" s="11">
        <v>0</v>
      </c>
      <c r="Y1331" s="11">
        <v>0</v>
      </c>
      <c r="Z1331" s="11">
        <v>0</v>
      </c>
      <c r="AA1331" s="11">
        <v>0</v>
      </c>
      <c r="AB1331" s="11">
        <v>0</v>
      </c>
      <c r="AC1331" s="11">
        <v>60000000</v>
      </c>
      <c r="AD1331" s="11">
        <v>60000000</v>
      </c>
      <c r="AE1331" s="11">
        <v>0</v>
      </c>
      <c r="AF1331" s="11">
        <v>0</v>
      </c>
      <c r="AG1331" s="11">
        <v>20000000</v>
      </c>
      <c r="AH1331" s="11">
        <v>20000000</v>
      </c>
      <c r="AI1331" s="11">
        <v>0</v>
      </c>
      <c r="AJ1331" s="11">
        <v>0</v>
      </c>
      <c r="AK1331" s="11">
        <v>20000000</v>
      </c>
      <c r="AL1331" s="11">
        <v>19900000</v>
      </c>
      <c r="AM1331" s="11">
        <v>0</v>
      </c>
      <c r="AN1331" s="11">
        <v>0</v>
      </c>
      <c r="AO13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3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99900000</v>
      </c>
      <c r="AR13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31" s="11">
        <f>Table_PBS_SQL_DB2_PBSSQL_PBS_NDP_Tina_CG_QtrlyPerformance_Final[[#This Row],[GOU REL]]+Table_PBS_SQL_DB2_PBSSQL_PBS_NDP_Tina_CG_QtrlyPerformance_Final[[#This Row],[EXT REL]]</f>
        <v>100000000</v>
      </c>
      <c r="AT1331" s="11">
        <f>Table_PBS_SQL_DB2_PBSSQL_PBS_NDP_Tina_CG_QtrlyPerformance_Final[[#This Row],[GOU EXP]]+Table_PBS_SQL_DB2_PBSSQL_PBS_NDP_Tina_CG_QtrlyPerformance_Final[[#This Row],[EXT EXP]]</f>
        <v>99900000</v>
      </c>
      <c r="AU1331" s="11" t="str">
        <f>IF(Table_PBS_SQL_DB2_PBSSQL_PBS_NDP_Tina_CG_QtrlyPerformance_Final[[#This Row],[Item_Code]]&gt;"300000", "Capital", "Recurrent")</f>
        <v>Recurrent</v>
      </c>
    </row>
    <row r="1332" spans="1:47" x14ac:dyDescent="0.25">
      <c r="A1332" t="s">
        <v>33</v>
      </c>
      <c r="B1332" t="s">
        <v>34</v>
      </c>
      <c r="C1332" t="s">
        <v>31</v>
      </c>
      <c r="D1332" t="s">
        <v>1031</v>
      </c>
      <c r="E1332" t="s">
        <v>75</v>
      </c>
      <c r="F1332" t="s">
        <v>1042</v>
      </c>
      <c r="G1332" t="s">
        <v>31</v>
      </c>
      <c r="H1332" t="s">
        <v>2064</v>
      </c>
      <c r="I1332" t="s">
        <v>467</v>
      </c>
      <c r="J1332" t="s">
        <v>2065</v>
      </c>
      <c r="K1332" t="s">
        <v>2066</v>
      </c>
      <c r="L1332" t="s">
        <v>2067</v>
      </c>
      <c r="M1332" t="s">
        <v>1104</v>
      </c>
      <c r="N1332" t="s">
        <v>1105</v>
      </c>
      <c r="O1332" t="s">
        <v>1064</v>
      </c>
      <c r="P1332" t="s">
        <v>1065</v>
      </c>
      <c r="Q1332" s="11">
        <v>0</v>
      </c>
      <c r="R1332" s="11">
        <v>0</v>
      </c>
      <c r="S1332" s="11">
        <v>0</v>
      </c>
      <c r="T1332" s="11">
        <v>0</v>
      </c>
      <c r="U1332" s="11">
        <v>3000000</v>
      </c>
      <c r="V1332" s="11">
        <v>0</v>
      </c>
      <c r="W1332" s="11">
        <v>3000000</v>
      </c>
      <c r="X1332" s="11">
        <v>0</v>
      </c>
      <c r="Y1332" s="11">
        <v>0</v>
      </c>
      <c r="Z1332" s="11">
        <v>0</v>
      </c>
      <c r="AA1332" s="11">
        <v>0</v>
      </c>
      <c r="AB1332" s="11">
        <v>0</v>
      </c>
      <c r="AC1332" s="11">
        <v>0</v>
      </c>
      <c r="AD1332" s="11">
        <v>0</v>
      </c>
      <c r="AE1332" s="11">
        <v>0</v>
      </c>
      <c r="AF1332" s="11">
        <v>0</v>
      </c>
      <c r="AG1332" s="11">
        <v>3000000</v>
      </c>
      <c r="AH1332" s="11">
        <v>0</v>
      </c>
      <c r="AI1332" s="11">
        <v>0</v>
      </c>
      <c r="AJ1332" s="11">
        <v>0</v>
      </c>
      <c r="AK1332" s="11">
        <v>0</v>
      </c>
      <c r="AL1332" s="11">
        <v>0</v>
      </c>
      <c r="AM1332" s="11">
        <v>0</v>
      </c>
      <c r="AN1332" s="11">
        <v>0</v>
      </c>
      <c r="AO13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v>
      </c>
      <c r="AP13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32" s="11">
        <f>Table_PBS_SQL_DB2_PBSSQL_PBS_NDP_Tina_CG_QtrlyPerformance_Final[[#This Row],[GOU REL]]+Table_PBS_SQL_DB2_PBSSQL_PBS_NDP_Tina_CG_QtrlyPerformance_Final[[#This Row],[EXT REL]]</f>
        <v>3000000</v>
      </c>
      <c r="AT1332" s="11">
        <f>Table_PBS_SQL_DB2_PBSSQL_PBS_NDP_Tina_CG_QtrlyPerformance_Final[[#This Row],[GOU EXP]]+Table_PBS_SQL_DB2_PBSSQL_PBS_NDP_Tina_CG_QtrlyPerformance_Final[[#This Row],[EXT EXP]]</f>
        <v>0</v>
      </c>
      <c r="AU1332" s="11" t="str">
        <f>IF(Table_PBS_SQL_DB2_PBSSQL_PBS_NDP_Tina_CG_QtrlyPerformance_Final[[#This Row],[Item_Code]]&gt;"300000", "Capital", "Recurrent")</f>
        <v>Recurrent</v>
      </c>
    </row>
    <row r="1333" spans="1:47" x14ac:dyDescent="0.25">
      <c r="A1333" t="s">
        <v>33</v>
      </c>
      <c r="B1333" t="s">
        <v>34</v>
      </c>
      <c r="C1333" t="s">
        <v>31</v>
      </c>
      <c r="D1333" t="s">
        <v>1031</v>
      </c>
      <c r="E1333" t="s">
        <v>75</v>
      </c>
      <c r="F1333" t="s">
        <v>1042</v>
      </c>
      <c r="G1333" t="s">
        <v>31</v>
      </c>
      <c r="H1333" t="s">
        <v>2064</v>
      </c>
      <c r="I1333" t="s">
        <v>467</v>
      </c>
      <c r="J1333" t="s">
        <v>2065</v>
      </c>
      <c r="K1333" t="s">
        <v>2066</v>
      </c>
      <c r="L1333" t="s">
        <v>2067</v>
      </c>
      <c r="M1333" t="s">
        <v>1104</v>
      </c>
      <c r="N1333" t="s">
        <v>1105</v>
      </c>
      <c r="O1333" t="s">
        <v>922</v>
      </c>
      <c r="P1333" t="s">
        <v>923</v>
      </c>
      <c r="Q1333" s="11">
        <v>0</v>
      </c>
      <c r="R1333" s="11">
        <v>0</v>
      </c>
      <c r="S1333" s="11">
        <v>0</v>
      </c>
      <c r="T1333" s="11">
        <v>0</v>
      </c>
      <c r="U1333" s="11">
        <v>30000000</v>
      </c>
      <c r="V1333" s="11">
        <v>0</v>
      </c>
      <c r="W1333" s="11">
        <v>30000000</v>
      </c>
      <c r="X1333" s="11">
        <v>0</v>
      </c>
      <c r="Y1333" s="11">
        <v>0</v>
      </c>
      <c r="Z1333" s="11">
        <v>0</v>
      </c>
      <c r="AA1333" s="11">
        <v>0</v>
      </c>
      <c r="AB1333" s="11">
        <v>0</v>
      </c>
      <c r="AC1333" s="11">
        <v>10000000</v>
      </c>
      <c r="AD1333" s="11">
        <v>4000000</v>
      </c>
      <c r="AE1333" s="11">
        <v>0</v>
      </c>
      <c r="AF1333" s="11">
        <v>0</v>
      </c>
      <c r="AG1333" s="11">
        <v>10000000</v>
      </c>
      <c r="AH1333" s="11">
        <v>15000000</v>
      </c>
      <c r="AI1333" s="11">
        <v>0</v>
      </c>
      <c r="AJ1333" s="11">
        <v>0</v>
      </c>
      <c r="AK1333" s="11">
        <v>10000000</v>
      </c>
      <c r="AL1333" s="11">
        <v>11000000</v>
      </c>
      <c r="AM1333" s="11">
        <v>0</v>
      </c>
      <c r="AN1333" s="11">
        <v>0</v>
      </c>
      <c r="AO13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3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13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33" s="11">
        <f>Table_PBS_SQL_DB2_PBSSQL_PBS_NDP_Tina_CG_QtrlyPerformance_Final[[#This Row],[GOU REL]]+Table_PBS_SQL_DB2_PBSSQL_PBS_NDP_Tina_CG_QtrlyPerformance_Final[[#This Row],[EXT REL]]</f>
        <v>30000000</v>
      </c>
      <c r="AT1333" s="11">
        <f>Table_PBS_SQL_DB2_PBSSQL_PBS_NDP_Tina_CG_QtrlyPerformance_Final[[#This Row],[GOU EXP]]+Table_PBS_SQL_DB2_PBSSQL_PBS_NDP_Tina_CG_QtrlyPerformance_Final[[#This Row],[EXT EXP]]</f>
        <v>30000000</v>
      </c>
      <c r="AU1333" s="11" t="str">
        <f>IF(Table_PBS_SQL_DB2_PBSSQL_PBS_NDP_Tina_CG_QtrlyPerformance_Final[[#This Row],[Item_Code]]&gt;"300000", "Capital", "Recurrent")</f>
        <v>Recurrent</v>
      </c>
    </row>
    <row r="1334" spans="1:47" x14ac:dyDescent="0.25">
      <c r="A1334" t="s">
        <v>33</v>
      </c>
      <c r="B1334" t="s">
        <v>34</v>
      </c>
      <c r="C1334" t="s">
        <v>31</v>
      </c>
      <c r="D1334" t="s">
        <v>1031</v>
      </c>
      <c r="E1334" t="s">
        <v>75</v>
      </c>
      <c r="F1334" t="s">
        <v>1042</v>
      </c>
      <c r="G1334" t="s">
        <v>31</v>
      </c>
      <c r="H1334" t="s">
        <v>2064</v>
      </c>
      <c r="I1334" t="s">
        <v>467</v>
      </c>
      <c r="J1334" t="s">
        <v>2065</v>
      </c>
      <c r="K1334" t="s">
        <v>2066</v>
      </c>
      <c r="L1334" t="s">
        <v>2067</v>
      </c>
      <c r="M1334" t="s">
        <v>1104</v>
      </c>
      <c r="N1334" t="s">
        <v>1105</v>
      </c>
      <c r="O1334" t="s">
        <v>1004</v>
      </c>
      <c r="P1334" t="s">
        <v>868</v>
      </c>
      <c r="Q1334" s="11">
        <v>0</v>
      </c>
      <c r="R1334" s="11">
        <v>0</v>
      </c>
      <c r="S1334" s="11">
        <v>0</v>
      </c>
      <c r="T1334" s="11">
        <v>0</v>
      </c>
      <c r="U1334" s="11">
        <v>10000000</v>
      </c>
      <c r="V1334" s="11">
        <v>0</v>
      </c>
      <c r="W1334" s="11">
        <v>10000000</v>
      </c>
      <c r="X1334" s="11">
        <v>0</v>
      </c>
      <c r="Y1334" s="11">
        <v>0</v>
      </c>
      <c r="Z1334" s="11">
        <v>0</v>
      </c>
      <c r="AA1334" s="11">
        <v>0</v>
      </c>
      <c r="AB1334" s="11">
        <v>0</v>
      </c>
      <c r="AC1334" s="11">
        <v>4000000</v>
      </c>
      <c r="AD1334" s="11">
        <v>4000000</v>
      </c>
      <c r="AE1334" s="11">
        <v>0</v>
      </c>
      <c r="AF1334" s="11">
        <v>0</v>
      </c>
      <c r="AG1334" s="11">
        <v>3000000</v>
      </c>
      <c r="AH1334" s="11">
        <v>0</v>
      </c>
      <c r="AI1334" s="11">
        <v>0</v>
      </c>
      <c r="AJ1334" s="11">
        <v>0</v>
      </c>
      <c r="AK1334" s="11">
        <v>3000000</v>
      </c>
      <c r="AL1334" s="11">
        <v>6000000</v>
      </c>
      <c r="AM1334" s="11">
        <v>0</v>
      </c>
      <c r="AN1334" s="11">
        <v>0</v>
      </c>
      <c r="AO13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3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3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34" s="11">
        <f>Table_PBS_SQL_DB2_PBSSQL_PBS_NDP_Tina_CG_QtrlyPerformance_Final[[#This Row],[GOU REL]]+Table_PBS_SQL_DB2_PBSSQL_PBS_NDP_Tina_CG_QtrlyPerformance_Final[[#This Row],[EXT REL]]</f>
        <v>10000000</v>
      </c>
      <c r="AT1334" s="11">
        <f>Table_PBS_SQL_DB2_PBSSQL_PBS_NDP_Tina_CG_QtrlyPerformance_Final[[#This Row],[GOU EXP]]+Table_PBS_SQL_DB2_PBSSQL_PBS_NDP_Tina_CG_QtrlyPerformance_Final[[#This Row],[EXT EXP]]</f>
        <v>10000000</v>
      </c>
      <c r="AU1334" s="11" t="str">
        <f>IF(Table_PBS_SQL_DB2_PBSSQL_PBS_NDP_Tina_CG_QtrlyPerformance_Final[[#This Row],[Item_Code]]&gt;"300000", "Capital", "Recurrent")</f>
        <v>Recurrent</v>
      </c>
    </row>
    <row r="1335" spans="1:47" x14ac:dyDescent="0.25">
      <c r="A1335" t="s">
        <v>33</v>
      </c>
      <c r="B1335" t="s">
        <v>34</v>
      </c>
      <c r="C1335" t="s">
        <v>31</v>
      </c>
      <c r="D1335" t="s">
        <v>1031</v>
      </c>
      <c r="E1335" t="s">
        <v>75</v>
      </c>
      <c r="F1335" t="s">
        <v>1042</v>
      </c>
      <c r="G1335" t="s">
        <v>75</v>
      </c>
      <c r="H1335" t="s">
        <v>1043</v>
      </c>
      <c r="I1335" t="s">
        <v>493</v>
      </c>
      <c r="J1335" t="s">
        <v>1072</v>
      </c>
      <c r="K1335" t="s">
        <v>771</v>
      </c>
      <c r="L1335" t="s">
        <v>772</v>
      </c>
      <c r="M1335" t="s">
        <v>1044</v>
      </c>
      <c r="N1335" t="s">
        <v>1045</v>
      </c>
      <c r="O1335" t="s">
        <v>1046</v>
      </c>
      <c r="P1335" t="s">
        <v>1047</v>
      </c>
      <c r="Q1335" s="11">
        <v>0</v>
      </c>
      <c r="R1335" s="11">
        <v>0</v>
      </c>
      <c r="S1335" s="11">
        <v>0</v>
      </c>
      <c r="T1335" s="11">
        <v>0</v>
      </c>
      <c r="U1335" s="11">
        <v>0</v>
      </c>
      <c r="V1335" s="11">
        <v>0</v>
      </c>
      <c r="W1335" s="11">
        <v>0</v>
      </c>
      <c r="X1335" s="11">
        <v>37210000000</v>
      </c>
      <c r="Y1335" s="11">
        <v>0</v>
      </c>
      <c r="Z1335" s="11">
        <v>0</v>
      </c>
      <c r="AA1335" s="11">
        <v>0</v>
      </c>
      <c r="AB1335" s="11">
        <v>0</v>
      </c>
      <c r="AC1335" s="11">
        <v>0</v>
      </c>
      <c r="AD1335" s="11">
        <v>0</v>
      </c>
      <c r="AE1335" s="11">
        <v>0</v>
      </c>
      <c r="AF1335" s="11">
        <v>0</v>
      </c>
      <c r="AG1335" s="11">
        <v>0</v>
      </c>
      <c r="AH1335" s="11">
        <v>0</v>
      </c>
      <c r="AI1335" s="11">
        <v>0</v>
      </c>
      <c r="AJ1335" s="11">
        <v>0</v>
      </c>
      <c r="AK1335" s="11">
        <v>0</v>
      </c>
      <c r="AL1335" s="11">
        <v>0</v>
      </c>
      <c r="AM1335" s="11">
        <v>0</v>
      </c>
      <c r="AN1335" s="11">
        <v>0</v>
      </c>
      <c r="AO13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35" s="11">
        <f>Table_PBS_SQL_DB2_PBSSQL_PBS_NDP_Tina_CG_QtrlyPerformance_Final[[#This Row],[GOU REL]]+Table_PBS_SQL_DB2_PBSSQL_PBS_NDP_Tina_CG_QtrlyPerformance_Final[[#This Row],[EXT REL]]</f>
        <v>0</v>
      </c>
      <c r="AT1335" s="11">
        <f>Table_PBS_SQL_DB2_PBSSQL_PBS_NDP_Tina_CG_QtrlyPerformance_Final[[#This Row],[GOU EXP]]+Table_PBS_SQL_DB2_PBSSQL_PBS_NDP_Tina_CG_QtrlyPerformance_Final[[#This Row],[EXT EXP]]</f>
        <v>0</v>
      </c>
      <c r="AU1335" s="11" t="str">
        <f>IF(Table_PBS_SQL_DB2_PBSSQL_PBS_NDP_Tina_CG_QtrlyPerformance_Final[[#This Row],[Item_Code]]&gt;"300000", "Capital", "Recurrent")</f>
        <v>Capital</v>
      </c>
    </row>
    <row r="1336" spans="1:47" x14ac:dyDescent="0.25">
      <c r="A1336" t="s">
        <v>33</v>
      </c>
      <c r="B1336" t="s">
        <v>34</v>
      </c>
      <c r="C1336" t="s">
        <v>31</v>
      </c>
      <c r="D1336" t="s">
        <v>1031</v>
      </c>
      <c r="E1336" t="s">
        <v>75</v>
      </c>
      <c r="F1336" t="s">
        <v>1042</v>
      </c>
      <c r="G1336" t="s">
        <v>75</v>
      </c>
      <c r="H1336" t="s">
        <v>1043</v>
      </c>
      <c r="I1336" t="s">
        <v>493</v>
      </c>
      <c r="J1336" t="s">
        <v>1072</v>
      </c>
      <c r="K1336" t="s">
        <v>1050</v>
      </c>
      <c r="L1336" t="s">
        <v>1051</v>
      </c>
      <c r="M1336" t="s">
        <v>1060</v>
      </c>
      <c r="N1336" t="s">
        <v>1061</v>
      </c>
      <c r="O1336" t="s">
        <v>1064</v>
      </c>
      <c r="P1336" t="s">
        <v>1065</v>
      </c>
      <c r="Q1336" s="11">
        <v>0</v>
      </c>
      <c r="R1336" s="11">
        <v>0</v>
      </c>
      <c r="S1336" s="11">
        <v>0</v>
      </c>
      <c r="T1336" s="11">
        <v>0</v>
      </c>
      <c r="U1336" s="11">
        <v>0</v>
      </c>
      <c r="V1336" s="11">
        <v>0</v>
      </c>
      <c r="W1336" s="11">
        <v>75000000</v>
      </c>
      <c r="X1336" s="11">
        <v>0</v>
      </c>
      <c r="Y1336" s="11">
        <v>0</v>
      </c>
      <c r="Z1336" s="11">
        <v>0</v>
      </c>
      <c r="AA1336" s="11">
        <v>0</v>
      </c>
      <c r="AB1336" s="11">
        <v>0</v>
      </c>
      <c r="AC1336" s="11">
        <v>0</v>
      </c>
      <c r="AD1336" s="11">
        <v>0</v>
      </c>
      <c r="AE1336" s="11">
        <v>0</v>
      </c>
      <c r="AF1336" s="11">
        <v>0</v>
      </c>
      <c r="AG1336" s="11">
        <v>35000000</v>
      </c>
      <c r="AH1336" s="11">
        <v>0</v>
      </c>
      <c r="AI1336" s="11">
        <v>0</v>
      </c>
      <c r="AJ1336" s="11">
        <v>0</v>
      </c>
      <c r="AK1336" s="11">
        <v>40000000</v>
      </c>
      <c r="AL1336" s="11">
        <v>30950000</v>
      </c>
      <c r="AM1336" s="11">
        <v>0</v>
      </c>
      <c r="AN1336" s="11">
        <v>0</v>
      </c>
      <c r="AO13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v>
      </c>
      <c r="AP13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30950000</v>
      </c>
      <c r="AR13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36" s="11">
        <f>Table_PBS_SQL_DB2_PBSSQL_PBS_NDP_Tina_CG_QtrlyPerformance_Final[[#This Row],[GOU REL]]+Table_PBS_SQL_DB2_PBSSQL_PBS_NDP_Tina_CG_QtrlyPerformance_Final[[#This Row],[EXT REL]]</f>
        <v>75000000</v>
      </c>
      <c r="AT1336" s="11">
        <f>Table_PBS_SQL_DB2_PBSSQL_PBS_NDP_Tina_CG_QtrlyPerformance_Final[[#This Row],[GOU EXP]]+Table_PBS_SQL_DB2_PBSSQL_PBS_NDP_Tina_CG_QtrlyPerformance_Final[[#This Row],[EXT EXP]]</f>
        <v>30950000</v>
      </c>
      <c r="AU1336" s="11" t="str">
        <f>IF(Table_PBS_SQL_DB2_PBSSQL_PBS_NDP_Tina_CG_QtrlyPerformance_Final[[#This Row],[Item_Code]]&gt;"300000", "Capital", "Recurrent")</f>
        <v>Recurrent</v>
      </c>
    </row>
    <row r="1337" spans="1:47" x14ac:dyDescent="0.25">
      <c r="A1337" t="s">
        <v>33</v>
      </c>
      <c r="B1337" t="s">
        <v>34</v>
      </c>
      <c r="C1337" t="s">
        <v>31</v>
      </c>
      <c r="D1337" t="s">
        <v>1031</v>
      </c>
      <c r="E1337" t="s">
        <v>75</v>
      </c>
      <c r="F1337" t="s">
        <v>1042</v>
      </c>
      <c r="G1337" t="s">
        <v>87</v>
      </c>
      <c r="H1337" t="s">
        <v>1033</v>
      </c>
      <c r="I1337" t="s">
        <v>896</v>
      </c>
      <c r="J1337" t="s">
        <v>897</v>
      </c>
      <c r="K1337" t="s">
        <v>769</v>
      </c>
      <c r="L1337" t="s">
        <v>1073</v>
      </c>
      <c r="M1337" t="s">
        <v>1074</v>
      </c>
      <c r="N1337" t="s">
        <v>1075</v>
      </c>
      <c r="O1337" t="s">
        <v>1062</v>
      </c>
      <c r="P1337" t="s">
        <v>1063</v>
      </c>
      <c r="Q1337" s="11">
        <v>0</v>
      </c>
      <c r="R1337" s="11">
        <v>0</v>
      </c>
      <c r="S1337" s="11">
        <v>0</v>
      </c>
      <c r="T1337" s="11">
        <v>0</v>
      </c>
      <c r="U1337" s="11">
        <v>0</v>
      </c>
      <c r="V1337" s="11">
        <v>0</v>
      </c>
      <c r="W1337" s="11">
        <v>0</v>
      </c>
      <c r="X1337" s="11">
        <v>0</v>
      </c>
      <c r="Y1337" s="11">
        <v>0</v>
      </c>
      <c r="Z1337" s="11">
        <v>0</v>
      </c>
      <c r="AA1337" s="11">
        <v>101268436.5</v>
      </c>
      <c r="AB1337" s="11">
        <v>101268436.5</v>
      </c>
      <c r="AC1337" s="11">
        <v>0</v>
      </c>
      <c r="AD1337" s="11">
        <v>0</v>
      </c>
      <c r="AE1337" s="11">
        <v>71268436.5</v>
      </c>
      <c r="AF1337" s="11">
        <v>71268437</v>
      </c>
      <c r="AG1337" s="11">
        <v>0</v>
      </c>
      <c r="AH1337" s="11">
        <v>0</v>
      </c>
      <c r="AI1337" s="11">
        <v>101268436.5</v>
      </c>
      <c r="AJ1337" s="11">
        <v>101268436.5</v>
      </c>
      <c r="AK1337" s="11">
        <v>0</v>
      </c>
      <c r="AL1337" s="11">
        <v>0</v>
      </c>
      <c r="AM1337" s="11">
        <v>0</v>
      </c>
      <c r="AN1337" s="11">
        <v>0</v>
      </c>
      <c r="AO13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273805309.5</v>
      </c>
      <c r="AQ13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273805310</v>
      </c>
      <c r="AS1337" s="11">
        <f>Table_PBS_SQL_DB2_PBSSQL_PBS_NDP_Tina_CG_QtrlyPerformance_Final[[#This Row],[GOU REL]]+Table_PBS_SQL_DB2_PBSSQL_PBS_NDP_Tina_CG_QtrlyPerformance_Final[[#This Row],[EXT REL]]</f>
        <v>273805309.5</v>
      </c>
      <c r="AT1337" s="11">
        <f>Table_PBS_SQL_DB2_PBSSQL_PBS_NDP_Tina_CG_QtrlyPerformance_Final[[#This Row],[GOU EXP]]+Table_PBS_SQL_DB2_PBSSQL_PBS_NDP_Tina_CG_QtrlyPerformance_Final[[#This Row],[EXT EXP]]</f>
        <v>273805310</v>
      </c>
      <c r="AU1337" s="11" t="str">
        <f>IF(Table_PBS_SQL_DB2_PBSSQL_PBS_NDP_Tina_CG_QtrlyPerformance_Final[[#This Row],[Item_Code]]&gt;"300000", "Capital", "Recurrent")</f>
        <v>Recurrent</v>
      </c>
    </row>
    <row r="1338" spans="1:47" x14ac:dyDescent="0.25">
      <c r="A1338" t="s">
        <v>33</v>
      </c>
      <c r="B1338" t="s">
        <v>34</v>
      </c>
      <c r="C1338" t="s">
        <v>31</v>
      </c>
      <c r="D1338" t="s">
        <v>1031</v>
      </c>
      <c r="E1338" t="s">
        <v>75</v>
      </c>
      <c r="F1338" t="s">
        <v>1042</v>
      </c>
      <c r="G1338" t="s">
        <v>87</v>
      </c>
      <c r="H1338" t="s">
        <v>1033</v>
      </c>
      <c r="I1338" t="s">
        <v>896</v>
      </c>
      <c r="J1338" t="s">
        <v>897</v>
      </c>
      <c r="K1338" t="s">
        <v>769</v>
      </c>
      <c r="L1338" t="s">
        <v>1073</v>
      </c>
      <c r="M1338" t="s">
        <v>1074</v>
      </c>
      <c r="N1338" t="s">
        <v>1075</v>
      </c>
      <c r="O1338" t="s">
        <v>1085</v>
      </c>
      <c r="P1338" t="s">
        <v>1086</v>
      </c>
      <c r="Q1338" s="11">
        <v>0</v>
      </c>
      <c r="R1338" s="11">
        <v>0</v>
      </c>
      <c r="S1338" s="11">
        <v>0</v>
      </c>
      <c r="T1338" s="11">
        <v>0</v>
      </c>
      <c r="U1338" s="11">
        <v>0</v>
      </c>
      <c r="V1338" s="11">
        <v>0</v>
      </c>
      <c r="W1338" s="11">
        <v>0</v>
      </c>
      <c r="X1338" s="11">
        <v>0</v>
      </c>
      <c r="Y1338" s="11">
        <v>0</v>
      </c>
      <c r="Z1338" s="11">
        <v>0</v>
      </c>
      <c r="AA1338" s="11">
        <v>674000000</v>
      </c>
      <c r="AB1338" s="11">
        <v>539200000</v>
      </c>
      <c r="AC1338" s="11">
        <v>0</v>
      </c>
      <c r="AD1338" s="11">
        <v>0</v>
      </c>
      <c r="AE1338" s="11">
        <v>74000000</v>
      </c>
      <c r="AF1338" s="11">
        <v>59200000</v>
      </c>
      <c r="AG1338" s="11">
        <v>0</v>
      </c>
      <c r="AH1338" s="11">
        <v>0</v>
      </c>
      <c r="AI1338" s="11">
        <v>674000000</v>
      </c>
      <c r="AJ1338" s="11">
        <v>539200000</v>
      </c>
      <c r="AK1338" s="11">
        <v>0</v>
      </c>
      <c r="AL1338" s="11">
        <v>0</v>
      </c>
      <c r="AM1338" s="11">
        <v>0</v>
      </c>
      <c r="AN1338" s="11">
        <v>0</v>
      </c>
      <c r="AO13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1422000000</v>
      </c>
      <c r="AQ13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1137600000</v>
      </c>
      <c r="AS1338" s="11">
        <f>Table_PBS_SQL_DB2_PBSSQL_PBS_NDP_Tina_CG_QtrlyPerformance_Final[[#This Row],[GOU REL]]+Table_PBS_SQL_DB2_PBSSQL_PBS_NDP_Tina_CG_QtrlyPerformance_Final[[#This Row],[EXT REL]]</f>
        <v>1422000000</v>
      </c>
      <c r="AT1338" s="11">
        <f>Table_PBS_SQL_DB2_PBSSQL_PBS_NDP_Tina_CG_QtrlyPerformance_Final[[#This Row],[GOU EXP]]+Table_PBS_SQL_DB2_PBSSQL_PBS_NDP_Tina_CG_QtrlyPerformance_Final[[#This Row],[EXT EXP]]</f>
        <v>1137600000</v>
      </c>
      <c r="AU1338" s="11" t="str">
        <f>IF(Table_PBS_SQL_DB2_PBSSQL_PBS_NDP_Tina_CG_QtrlyPerformance_Final[[#This Row],[Item_Code]]&gt;"300000", "Capital", "Recurrent")</f>
        <v>Recurrent</v>
      </c>
    </row>
    <row r="1339" spans="1:47" x14ac:dyDescent="0.25">
      <c r="A1339" t="s">
        <v>33</v>
      </c>
      <c r="B1339" t="s">
        <v>34</v>
      </c>
      <c r="C1339" t="s">
        <v>31</v>
      </c>
      <c r="D1339" t="s">
        <v>1031</v>
      </c>
      <c r="E1339" t="s">
        <v>75</v>
      </c>
      <c r="F1339" t="s">
        <v>1042</v>
      </c>
      <c r="G1339" t="s">
        <v>87</v>
      </c>
      <c r="H1339" t="s">
        <v>1033</v>
      </c>
      <c r="I1339" t="s">
        <v>493</v>
      </c>
      <c r="J1339" t="s">
        <v>1078</v>
      </c>
      <c r="K1339" t="s">
        <v>1079</v>
      </c>
      <c r="L1339" t="s">
        <v>1080</v>
      </c>
      <c r="M1339" t="s">
        <v>1081</v>
      </c>
      <c r="N1339" t="s">
        <v>1082</v>
      </c>
      <c r="O1339" t="s">
        <v>922</v>
      </c>
      <c r="P1339" t="s">
        <v>923</v>
      </c>
      <c r="Q1339" s="11">
        <v>0</v>
      </c>
      <c r="R1339" s="11">
        <v>0</v>
      </c>
      <c r="S1339" s="11">
        <v>0</v>
      </c>
      <c r="T1339" s="11">
        <v>0</v>
      </c>
      <c r="U1339" s="11">
        <v>100000000</v>
      </c>
      <c r="V1339" s="11">
        <v>0</v>
      </c>
      <c r="W1339" s="11">
        <v>100000000</v>
      </c>
      <c r="X1339" s="11">
        <v>0</v>
      </c>
      <c r="Y1339" s="11">
        <v>0</v>
      </c>
      <c r="Z1339" s="11">
        <v>0</v>
      </c>
      <c r="AA1339" s="11">
        <v>0</v>
      </c>
      <c r="AB1339" s="11">
        <v>0</v>
      </c>
      <c r="AC1339" s="11">
        <v>40000000</v>
      </c>
      <c r="AD1339" s="11">
        <v>40000000</v>
      </c>
      <c r="AE1339" s="11">
        <v>0</v>
      </c>
      <c r="AF1339" s="11">
        <v>0</v>
      </c>
      <c r="AG1339" s="11">
        <v>20000000</v>
      </c>
      <c r="AH1339" s="11">
        <v>11000000</v>
      </c>
      <c r="AI1339" s="11">
        <v>0</v>
      </c>
      <c r="AJ1339" s="11">
        <v>0</v>
      </c>
      <c r="AK1339" s="11">
        <v>40000000</v>
      </c>
      <c r="AL1339" s="11">
        <v>49000000</v>
      </c>
      <c r="AM1339" s="11">
        <v>0</v>
      </c>
      <c r="AN1339" s="11">
        <v>0</v>
      </c>
      <c r="AO13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3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3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39" s="11">
        <f>Table_PBS_SQL_DB2_PBSSQL_PBS_NDP_Tina_CG_QtrlyPerformance_Final[[#This Row],[GOU REL]]+Table_PBS_SQL_DB2_PBSSQL_PBS_NDP_Tina_CG_QtrlyPerformance_Final[[#This Row],[EXT REL]]</f>
        <v>100000000</v>
      </c>
      <c r="AT1339" s="11">
        <f>Table_PBS_SQL_DB2_PBSSQL_PBS_NDP_Tina_CG_QtrlyPerformance_Final[[#This Row],[GOU EXP]]+Table_PBS_SQL_DB2_PBSSQL_PBS_NDP_Tina_CG_QtrlyPerformance_Final[[#This Row],[EXT EXP]]</f>
        <v>100000000</v>
      </c>
      <c r="AU1339" s="11" t="str">
        <f>IF(Table_PBS_SQL_DB2_PBSSQL_PBS_NDP_Tina_CG_QtrlyPerformance_Final[[#This Row],[Item_Code]]&gt;"300000", "Capital", "Recurrent")</f>
        <v>Recurrent</v>
      </c>
    </row>
    <row r="1340" spans="1:47" x14ac:dyDescent="0.25">
      <c r="A1340" t="s">
        <v>269</v>
      </c>
      <c r="B1340" t="s">
        <v>270</v>
      </c>
      <c r="C1340" t="s">
        <v>31</v>
      </c>
      <c r="D1340" t="s">
        <v>1031</v>
      </c>
      <c r="E1340" t="s">
        <v>75</v>
      </c>
      <c r="F1340" t="s">
        <v>1042</v>
      </c>
      <c r="G1340" t="s">
        <v>281</v>
      </c>
      <c r="H1340" t="s">
        <v>1604</v>
      </c>
      <c r="I1340" t="s">
        <v>507</v>
      </c>
      <c r="J1340" t="s">
        <v>1604</v>
      </c>
      <c r="K1340" t="s">
        <v>273</v>
      </c>
      <c r="L1340" t="s">
        <v>1605</v>
      </c>
      <c r="M1340" t="s">
        <v>866</v>
      </c>
      <c r="N1340" t="s">
        <v>867</v>
      </c>
      <c r="O1340" t="s">
        <v>1371</v>
      </c>
      <c r="P1340" t="s">
        <v>1372</v>
      </c>
      <c r="Q1340" s="11">
        <v>0</v>
      </c>
      <c r="R1340" s="11">
        <v>0</v>
      </c>
      <c r="S1340" s="11">
        <v>50000000</v>
      </c>
      <c r="T1340" s="11">
        <v>-50000000</v>
      </c>
      <c r="U1340" s="11">
        <v>1231000000</v>
      </c>
      <c r="V1340" s="11">
        <v>0</v>
      </c>
      <c r="W1340" s="11">
        <v>1281000000</v>
      </c>
      <c r="X1340" s="11">
        <v>0</v>
      </c>
      <c r="Y1340" s="11">
        <v>0</v>
      </c>
      <c r="Z1340" s="11">
        <v>0</v>
      </c>
      <c r="AA1340" s="11">
        <v>0</v>
      </c>
      <c r="AB1340" s="11">
        <v>0</v>
      </c>
      <c r="AC1340" s="11">
        <v>382000000</v>
      </c>
      <c r="AD1340" s="11">
        <v>254790500</v>
      </c>
      <c r="AE1340" s="11">
        <v>0</v>
      </c>
      <c r="AF1340" s="11">
        <v>0</v>
      </c>
      <c r="AG1340" s="11">
        <v>398050000</v>
      </c>
      <c r="AH1340" s="11">
        <v>106868625</v>
      </c>
      <c r="AI1340" s="11">
        <v>0</v>
      </c>
      <c r="AJ1340" s="11">
        <v>0</v>
      </c>
      <c r="AK1340" s="11">
        <v>450950000</v>
      </c>
      <c r="AL1340" s="11">
        <v>869340875</v>
      </c>
      <c r="AM1340" s="11">
        <v>0</v>
      </c>
      <c r="AN1340" s="11">
        <v>0</v>
      </c>
      <c r="AO13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1231000000</v>
      </c>
      <c r="AP13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1231000000</v>
      </c>
      <c r="AR13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40" s="11">
        <f>Table_PBS_SQL_DB2_PBSSQL_PBS_NDP_Tina_CG_QtrlyPerformance_Final[[#This Row],[GOU REL]]+Table_PBS_SQL_DB2_PBSSQL_PBS_NDP_Tina_CG_QtrlyPerformance_Final[[#This Row],[EXT REL]]</f>
        <v>1231000000</v>
      </c>
      <c r="AT1340" s="11">
        <f>Table_PBS_SQL_DB2_PBSSQL_PBS_NDP_Tina_CG_QtrlyPerformance_Final[[#This Row],[GOU EXP]]+Table_PBS_SQL_DB2_PBSSQL_PBS_NDP_Tina_CG_QtrlyPerformance_Final[[#This Row],[EXT EXP]]</f>
        <v>1231000000</v>
      </c>
      <c r="AU1340" s="11" t="str">
        <f>IF(Table_PBS_SQL_DB2_PBSSQL_PBS_NDP_Tina_CG_QtrlyPerformance_Final[[#This Row],[Item_Code]]&gt;"300000", "Capital", "Recurrent")</f>
        <v>Recurrent</v>
      </c>
    </row>
    <row r="1341" spans="1:47" x14ac:dyDescent="0.25">
      <c r="A1341" t="s">
        <v>269</v>
      </c>
      <c r="B1341" t="s">
        <v>270</v>
      </c>
      <c r="C1341" t="s">
        <v>31</v>
      </c>
      <c r="D1341" t="s">
        <v>1031</v>
      </c>
      <c r="E1341" t="s">
        <v>75</v>
      </c>
      <c r="F1341" t="s">
        <v>1042</v>
      </c>
      <c r="G1341" t="s">
        <v>281</v>
      </c>
      <c r="H1341" t="s">
        <v>1604</v>
      </c>
      <c r="I1341" t="s">
        <v>507</v>
      </c>
      <c r="J1341" t="s">
        <v>1604</v>
      </c>
      <c r="K1341" t="s">
        <v>273</v>
      </c>
      <c r="L1341" t="s">
        <v>1605</v>
      </c>
      <c r="M1341" t="s">
        <v>866</v>
      </c>
      <c r="N1341" t="s">
        <v>867</v>
      </c>
      <c r="O1341" t="s">
        <v>922</v>
      </c>
      <c r="P1341" t="s">
        <v>923</v>
      </c>
      <c r="Q1341" s="11">
        <v>0</v>
      </c>
      <c r="R1341" s="11">
        <v>0</v>
      </c>
      <c r="S1341" s="11">
        <v>0</v>
      </c>
      <c r="T1341" s="11">
        <v>0</v>
      </c>
      <c r="U1341" s="11">
        <v>50000000</v>
      </c>
      <c r="V1341" s="11">
        <v>0</v>
      </c>
      <c r="W1341" s="11">
        <v>50000000</v>
      </c>
      <c r="X1341" s="11">
        <v>0</v>
      </c>
      <c r="Y1341" s="11">
        <v>0</v>
      </c>
      <c r="Z1341" s="11">
        <v>0</v>
      </c>
      <c r="AA1341" s="11">
        <v>0</v>
      </c>
      <c r="AB1341" s="11">
        <v>0</v>
      </c>
      <c r="AC1341" s="11">
        <v>20000000</v>
      </c>
      <c r="AD1341" s="11">
        <v>0</v>
      </c>
      <c r="AE1341" s="11">
        <v>0</v>
      </c>
      <c r="AF1341" s="11">
        <v>0</v>
      </c>
      <c r="AG1341" s="11">
        <v>30000000</v>
      </c>
      <c r="AH1341" s="11">
        <v>50000000</v>
      </c>
      <c r="AI1341" s="11">
        <v>0</v>
      </c>
      <c r="AJ1341" s="11">
        <v>0</v>
      </c>
      <c r="AK1341" s="11">
        <v>0</v>
      </c>
      <c r="AL1341" s="11">
        <v>0</v>
      </c>
      <c r="AM1341" s="11">
        <v>0</v>
      </c>
      <c r="AN1341" s="11">
        <v>0</v>
      </c>
      <c r="AO13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3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3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41" s="11">
        <f>Table_PBS_SQL_DB2_PBSSQL_PBS_NDP_Tina_CG_QtrlyPerformance_Final[[#This Row],[GOU REL]]+Table_PBS_SQL_DB2_PBSSQL_PBS_NDP_Tina_CG_QtrlyPerformance_Final[[#This Row],[EXT REL]]</f>
        <v>50000000</v>
      </c>
      <c r="AT1341" s="11">
        <f>Table_PBS_SQL_DB2_PBSSQL_PBS_NDP_Tina_CG_QtrlyPerformance_Final[[#This Row],[GOU EXP]]+Table_PBS_SQL_DB2_PBSSQL_PBS_NDP_Tina_CG_QtrlyPerformance_Final[[#This Row],[EXT EXP]]</f>
        <v>50000000</v>
      </c>
      <c r="AU1341" s="11" t="str">
        <f>IF(Table_PBS_SQL_DB2_PBSSQL_PBS_NDP_Tina_CG_QtrlyPerformance_Final[[#This Row],[Item_Code]]&gt;"300000", "Capital", "Recurrent")</f>
        <v>Recurrent</v>
      </c>
    </row>
    <row r="1342" spans="1:47" x14ac:dyDescent="0.25">
      <c r="A1342" t="s">
        <v>269</v>
      </c>
      <c r="B1342" t="s">
        <v>270</v>
      </c>
      <c r="C1342" t="s">
        <v>31</v>
      </c>
      <c r="D1342" t="s">
        <v>1031</v>
      </c>
      <c r="E1342" t="s">
        <v>75</v>
      </c>
      <c r="F1342" t="s">
        <v>1042</v>
      </c>
      <c r="G1342" t="s">
        <v>281</v>
      </c>
      <c r="H1342" t="s">
        <v>1604</v>
      </c>
      <c r="I1342" t="s">
        <v>507</v>
      </c>
      <c r="J1342" t="s">
        <v>1604</v>
      </c>
      <c r="K1342" t="s">
        <v>273</v>
      </c>
      <c r="L1342" t="s">
        <v>1605</v>
      </c>
      <c r="M1342" t="s">
        <v>866</v>
      </c>
      <c r="N1342" t="s">
        <v>867</v>
      </c>
      <c r="O1342" t="s">
        <v>1004</v>
      </c>
      <c r="P1342" t="s">
        <v>868</v>
      </c>
      <c r="Q1342" s="11">
        <v>0</v>
      </c>
      <c r="R1342" s="11">
        <v>0</v>
      </c>
      <c r="S1342" s="11">
        <v>0</v>
      </c>
      <c r="T1342" s="11">
        <v>0</v>
      </c>
      <c r="U1342" s="11">
        <v>40000000</v>
      </c>
      <c r="V1342" s="11">
        <v>0</v>
      </c>
      <c r="W1342" s="11">
        <v>40000000</v>
      </c>
      <c r="X1342" s="11">
        <v>0</v>
      </c>
      <c r="Y1342" s="11">
        <v>0</v>
      </c>
      <c r="Z1342" s="11">
        <v>0</v>
      </c>
      <c r="AA1342" s="11">
        <v>0</v>
      </c>
      <c r="AB1342" s="11">
        <v>0</v>
      </c>
      <c r="AC1342" s="11">
        <v>0</v>
      </c>
      <c r="AD1342" s="11">
        <v>0</v>
      </c>
      <c r="AE1342" s="11">
        <v>0</v>
      </c>
      <c r="AF1342" s="11">
        <v>0</v>
      </c>
      <c r="AG1342" s="11">
        <v>40000000</v>
      </c>
      <c r="AH1342" s="11">
        <v>0</v>
      </c>
      <c r="AI1342" s="11">
        <v>0</v>
      </c>
      <c r="AJ1342" s="11">
        <v>0</v>
      </c>
      <c r="AK1342" s="11">
        <v>0</v>
      </c>
      <c r="AL1342" s="11">
        <v>37580345</v>
      </c>
      <c r="AM1342" s="11">
        <v>0</v>
      </c>
      <c r="AN1342" s="11">
        <v>0</v>
      </c>
      <c r="AO13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3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37580345</v>
      </c>
      <c r="AR13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42" s="11">
        <f>Table_PBS_SQL_DB2_PBSSQL_PBS_NDP_Tina_CG_QtrlyPerformance_Final[[#This Row],[GOU REL]]+Table_PBS_SQL_DB2_PBSSQL_PBS_NDP_Tina_CG_QtrlyPerformance_Final[[#This Row],[EXT REL]]</f>
        <v>40000000</v>
      </c>
      <c r="AT1342" s="11">
        <f>Table_PBS_SQL_DB2_PBSSQL_PBS_NDP_Tina_CG_QtrlyPerformance_Final[[#This Row],[GOU EXP]]+Table_PBS_SQL_DB2_PBSSQL_PBS_NDP_Tina_CG_QtrlyPerformance_Final[[#This Row],[EXT EXP]]</f>
        <v>37580345</v>
      </c>
      <c r="AU1342" s="11" t="str">
        <f>IF(Table_PBS_SQL_DB2_PBSSQL_PBS_NDP_Tina_CG_QtrlyPerformance_Final[[#This Row],[Item_Code]]&gt;"300000", "Capital", "Recurrent")</f>
        <v>Recurrent</v>
      </c>
    </row>
    <row r="1343" spans="1:47" x14ac:dyDescent="0.25">
      <c r="A1343" t="s">
        <v>269</v>
      </c>
      <c r="B1343" t="s">
        <v>270</v>
      </c>
      <c r="C1343" t="s">
        <v>218</v>
      </c>
      <c r="D1343" t="s">
        <v>1254</v>
      </c>
      <c r="E1343" t="s">
        <v>87</v>
      </c>
      <c r="F1343" t="s">
        <v>1264</v>
      </c>
      <c r="G1343" t="s">
        <v>465</v>
      </c>
      <c r="H1343" t="s">
        <v>1608</v>
      </c>
      <c r="I1343" t="s">
        <v>896</v>
      </c>
      <c r="J1343" t="s">
        <v>897</v>
      </c>
      <c r="K1343" t="s">
        <v>271</v>
      </c>
      <c r="L1343" t="s">
        <v>1609</v>
      </c>
      <c r="M1343" t="s">
        <v>1300</v>
      </c>
      <c r="N1343" t="s">
        <v>1301</v>
      </c>
      <c r="O1343" t="s">
        <v>1025</v>
      </c>
      <c r="P1343" t="s">
        <v>1026</v>
      </c>
      <c r="Q1343" s="11">
        <v>0</v>
      </c>
      <c r="R1343" s="11">
        <v>0</v>
      </c>
      <c r="S1343" s="11">
        <v>0</v>
      </c>
      <c r="T1343" s="11">
        <v>0</v>
      </c>
      <c r="U1343" s="11">
        <v>0</v>
      </c>
      <c r="V1343" s="11">
        <v>0</v>
      </c>
      <c r="W1343" s="11">
        <v>0</v>
      </c>
      <c r="X1343" s="11">
        <v>0</v>
      </c>
      <c r="Y1343" s="11">
        <v>0</v>
      </c>
      <c r="Z1343" s="11">
        <v>0</v>
      </c>
      <c r="AA1343" s="11">
        <v>800000000</v>
      </c>
      <c r="AB1343" s="11">
        <v>0</v>
      </c>
      <c r="AC1343" s="11">
        <v>0</v>
      </c>
      <c r="AD1343" s="11">
        <v>0</v>
      </c>
      <c r="AE1343" s="11">
        <v>5200000000</v>
      </c>
      <c r="AF1343" s="11">
        <v>0</v>
      </c>
      <c r="AG1343" s="11">
        <v>0</v>
      </c>
      <c r="AH1343" s="11">
        <v>0</v>
      </c>
      <c r="AI1343" s="11">
        <v>0</v>
      </c>
      <c r="AJ1343" s="11">
        <v>1372371912</v>
      </c>
      <c r="AK1343" s="11">
        <v>0</v>
      </c>
      <c r="AL1343" s="11">
        <v>0</v>
      </c>
      <c r="AM1343" s="11">
        <v>0</v>
      </c>
      <c r="AN1343" s="11">
        <v>856589457</v>
      </c>
      <c r="AO13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6000000000</v>
      </c>
      <c r="AQ13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2228961369</v>
      </c>
      <c r="AS1343" s="11">
        <f>Table_PBS_SQL_DB2_PBSSQL_PBS_NDP_Tina_CG_QtrlyPerformance_Final[[#This Row],[GOU REL]]+Table_PBS_SQL_DB2_PBSSQL_PBS_NDP_Tina_CG_QtrlyPerformance_Final[[#This Row],[EXT REL]]</f>
        <v>6000000000</v>
      </c>
      <c r="AT1343" s="11">
        <f>Table_PBS_SQL_DB2_PBSSQL_PBS_NDP_Tina_CG_QtrlyPerformance_Final[[#This Row],[GOU EXP]]+Table_PBS_SQL_DB2_PBSSQL_PBS_NDP_Tina_CG_QtrlyPerformance_Final[[#This Row],[EXT EXP]]</f>
        <v>2228961369</v>
      </c>
      <c r="AU1343" s="11" t="str">
        <f>IF(Table_PBS_SQL_DB2_PBSSQL_PBS_NDP_Tina_CG_QtrlyPerformance_Final[[#This Row],[Item_Code]]&gt;"300000", "Capital", "Recurrent")</f>
        <v>Recurrent</v>
      </c>
    </row>
    <row r="1344" spans="1:47" x14ac:dyDescent="0.25">
      <c r="A1344" t="s">
        <v>269</v>
      </c>
      <c r="B1344" t="s">
        <v>270</v>
      </c>
      <c r="C1344" t="s">
        <v>218</v>
      </c>
      <c r="D1344" t="s">
        <v>1254</v>
      </c>
      <c r="E1344" t="s">
        <v>87</v>
      </c>
      <c r="F1344" t="s">
        <v>1264</v>
      </c>
      <c r="G1344" t="s">
        <v>465</v>
      </c>
      <c r="H1344" t="s">
        <v>1608</v>
      </c>
      <c r="I1344" t="s">
        <v>467</v>
      </c>
      <c r="J1344" t="s">
        <v>1610</v>
      </c>
      <c r="K1344" t="s">
        <v>271</v>
      </c>
      <c r="L1344" t="s">
        <v>1609</v>
      </c>
      <c r="M1344" t="s">
        <v>1044</v>
      </c>
      <c r="N1344" t="s">
        <v>1045</v>
      </c>
      <c r="O1344" t="s">
        <v>1302</v>
      </c>
      <c r="P1344" t="s">
        <v>1303</v>
      </c>
      <c r="Q1344" s="11">
        <v>0</v>
      </c>
      <c r="R1344" s="11">
        <v>0</v>
      </c>
      <c r="S1344" s="11">
        <v>0</v>
      </c>
      <c r="T1344" s="11">
        <v>0</v>
      </c>
      <c r="U1344" s="11">
        <v>10005000000</v>
      </c>
      <c r="V1344" s="11">
        <v>0</v>
      </c>
      <c r="W1344" s="11">
        <v>0</v>
      </c>
      <c r="X1344" s="11">
        <v>10005000000</v>
      </c>
      <c r="Y1344" s="11">
        <v>0</v>
      </c>
      <c r="Z1344" s="11">
        <v>0</v>
      </c>
      <c r="AA1344" s="11">
        <v>0</v>
      </c>
      <c r="AB1344" s="11">
        <v>0</v>
      </c>
      <c r="AC1344" s="11">
        <v>0</v>
      </c>
      <c r="AD1344" s="11">
        <v>0</v>
      </c>
      <c r="AE1344" s="11">
        <v>0</v>
      </c>
      <c r="AF1344" s="11">
        <v>0</v>
      </c>
      <c r="AG1344" s="11">
        <v>0</v>
      </c>
      <c r="AH1344" s="11">
        <v>0</v>
      </c>
      <c r="AI1344" s="11">
        <v>0</v>
      </c>
      <c r="AJ1344" s="11">
        <v>0</v>
      </c>
      <c r="AK1344" s="11">
        <v>0</v>
      </c>
      <c r="AL1344" s="11">
        <v>0</v>
      </c>
      <c r="AM1344" s="11">
        <v>0</v>
      </c>
      <c r="AN1344" s="11">
        <v>0</v>
      </c>
      <c r="AO13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44" s="11">
        <f>Table_PBS_SQL_DB2_PBSSQL_PBS_NDP_Tina_CG_QtrlyPerformance_Final[[#This Row],[GOU REL]]+Table_PBS_SQL_DB2_PBSSQL_PBS_NDP_Tina_CG_QtrlyPerformance_Final[[#This Row],[EXT REL]]</f>
        <v>0</v>
      </c>
      <c r="AT1344" s="11">
        <f>Table_PBS_SQL_DB2_PBSSQL_PBS_NDP_Tina_CG_QtrlyPerformance_Final[[#This Row],[GOU EXP]]+Table_PBS_SQL_DB2_PBSSQL_PBS_NDP_Tina_CG_QtrlyPerformance_Final[[#This Row],[EXT EXP]]</f>
        <v>0</v>
      </c>
      <c r="AU1344" s="11" t="str">
        <f>IF(Table_PBS_SQL_DB2_PBSSQL_PBS_NDP_Tina_CG_QtrlyPerformance_Final[[#This Row],[Item_Code]]&gt;"300000", "Capital", "Recurrent")</f>
        <v>Capital</v>
      </c>
    </row>
    <row r="1345" spans="1:47" x14ac:dyDescent="0.25">
      <c r="A1345" t="s">
        <v>269</v>
      </c>
      <c r="B1345" t="s">
        <v>270</v>
      </c>
      <c r="C1345" t="s">
        <v>218</v>
      </c>
      <c r="D1345" t="s">
        <v>1254</v>
      </c>
      <c r="E1345" t="s">
        <v>97</v>
      </c>
      <c r="F1345" t="s">
        <v>1290</v>
      </c>
      <c r="G1345" t="s">
        <v>465</v>
      </c>
      <c r="H1345" t="s">
        <v>1608</v>
      </c>
      <c r="I1345" t="s">
        <v>896</v>
      </c>
      <c r="J1345" t="s">
        <v>897</v>
      </c>
      <c r="K1345" t="s">
        <v>1611</v>
      </c>
      <c r="L1345" t="s">
        <v>1612</v>
      </c>
      <c r="M1345" t="s">
        <v>1613</v>
      </c>
      <c r="N1345" t="s">
        <v>1614</v>
      </c>
      <c r="O1345" t="s">
        <v>1046</v>
      </c>
      <c r="P1345" t="s">
        <v>1047</v>
      </c>
      <c r="Q1345" s="11">
        <v>0</v>
      </c>
      <c r="R1345" s="11">
        <v>0</v>
      </c>
      <c r="S1345" s="11">
        <v>0</v>
      </c>
      <c r="T1345" s="11">
        <v>0</v>
      </c>
      <c r="U1345" s="11">
        <v>0</v>
      </c>
      <c r="V1345" s="11">
        <v>0</v>
      </c>
      <c r="W1345" s="11">
        <v>0</v>
      </c>
      <c r="X1345" s="11">
        <v>0</v>
      </c>
      <c r="Y1345" s="11">
        <v>0</v>
      </c>
      <c r="Z1345" s="11">
        <v>0</v>
      </c>
      <c r="AA1345" s="11">
        <v>26443558809</v>
      </c>
      <c r="AB1345" s="11">
        <v>0</v>
      </c>
      <c r="AC1345" s="11">
        <v>0</v>
      </c>
      <c r="AD1345" s="11">
        <v>0</v>
      </c>
      <c r="AE1345" s="11">
        <v>0</v>
      </c>
      <c r="AF1345" s="11">
        <v>26076730465</v>
      </c>
      <c r="AG1345" s="11">
        <v>0</v>
      </c>
      <c r="AH1345" s="11">
        <v>0</v>
      </c>
      <c r="AI1345" s="11">
        <v>0</v>
      </c>
      <c r="AJ1345" s="11">
        <v>257197884</v>
      </c>
      <c r="AK1345" s="11">
        <v>0</v>
      </c>
      <c r="AL1345" s="11">
        <v>0</v>
      </c>
      <c r="AM1345" s="11">
        <v>0</v>
      </c>
      <c r="AN1345" s="11">
        <v>0</v>
      </c>
      <c r="AO13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26443558809</v>
      </c>
      <c r="AQ13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26333928349</v>
      </c>
      <c r="AS1345" s="11">
        <f>Table_PBS_SQL_DB2_PBSSQL_PBS_NDP_Tina_CG_QtrlyPerformance_Final[[#This Row],[GOU REL]]+Table_PBS_SQL_DB2_PBSSQL_PBS_NDP_Tina_CG_QtrlyPerformance_Final[[#This Row],[EXT REL]]</f>
        <v>26443558809</v>
      </c>
      <c r="AT1345" s="11">
        <f>Table_PBS_SQL_DB2_PBSSQL_PBS_NDP_Tina_CG_QtrlyPerformance_Final[[#This Row],[GOU EXP]]+Table_PBS_SQL_DB2_PBSSQL_PBS_NDP_Tina_CG_QtrlyPerformance_Final[[#This Row],[EXT EXP]]</f>
        <v>26333928349</v>
      </c>
      <c r="AU1345" s="11" t="str">
        <f>IF(Table_PBS_SQL_DB2_PBSSQL_PBS_NDP_Tina_CG_QtrlyPerformance_Final[[#This Row],[Item_Code]]&gt;"300000", "Capital", "Recurrent")</f>
        <v>Capital</v>
      </c>
    </row>
    <row r="1346" spans="1:47" x14ac:dyDescent="0.25">
      <c r="A1346" t="s">
        <v>269</v>
      </c>
      <c r="B1346" t="s">
        <v>270</v>
      </c>
      <c r="C1346" t="s">
        <v>293</v>
      </c>
      <c r="D1346" t="s">
        <v>1206</v>
      </c>
      <c r="E1346" t="s">
        <v>97</v>
      </c>
      <c r="F1346" t="s">
        <v>1383</v>
      </c>
      <c r="G1346" t="s">
        <v>87</v>
      </c>
      <c r="H1346" t="s">
        <v>1617</v>
      </c>
      <c r="I1346" t="s">
        <v>467</v>
      </c>
      <c r="J1346" t="s">
        <v>1617</v>
      </c>
      <c r="K1346" t="s">
        <v>273</v>
      </c>
      <c r="L1346" t="s">
        <v>1605</v>
      </c>
      <c r="M1346" t="s">
        <v>866</v>
      </c>
      <c r="N1346" t="s">
        <v>867</v>
      </c>
      <c r="O1346" t="s">
        <v>1155</v>
      </c>
      <c r="P1346" t="s">
        <v>1156</v>
      </c>
      <c r="Q1346" s="11">
        <v>0</v>
      </c>
      <c r="R1346" s="11">
        <v>0</v>
      </c>
      <c r="S1346" s="11">
        <v>0</v>
      </c>
      <c r="T1346" s="11">
        <v>0</v>
      </c>
      <c r="U1346" s="11">
        <v>372000347</v>
      </c>
      <c r="V1346" s="11">
        <v>0</v>
      </c>
      <c r="W1346" s="11">
        <v>372000347</v>
      </c>
      <c r="X1346" s="11">
        <v>0</v>
      </c>
      <c r="Y1346" s="11">
        <v>0</v>
      </c>
      <c r="Z1346" s="11">
        <v>0</v>
      </c>
      <c r="AA1346" s="11">
        <v>0</v>
      </c>
      <c r="AB1346" s="11">
        <v>0</v>
      </c>
      <c r="AC1346" s="11">
        <v>92192694</v>
      </c>
      <c r="AD1346" s="11">
        <v>0</v>
      </c>
      <c r="AE1346" s="11">
        <v>0</v>
      </c>
      <c r="AF1346" s="11">
        <v>0</v>
      </c>
      <c r="AG1346" s="11">
        <v>151279320</v>
      </c>
      <c r="AH1346" s="11">
        <v>0</v>
      </c>
      <c r="AI1346" s="11">
        <v>0</v>
      </c>
      <c r="AJ1346" s="11">
        <v>0</v>
      </c>
      <c r="AK1346" s="11">
        <v>128528333</v>
      </c>
      <c r="AL1346" s="11">
        <v>372000346</v>
      </c>
      <c r="AM1346" s="11">
        <v>0</v>
      </c>
      <c r="AN1346" s="11">
        <v>0</v>
      </c>
      <c r="AO13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372000347</v>
      </c>
      <c r="AP13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372000346</v>
      </c>
      <c r="AR13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46" s="11">
        <f>Table_PBS_SQL_DB2_PBSSQL_PBS_NDP_Tina_CG_QtrlyPerformance_Final[[#This Row],[GOU REL]]+Table_PBS_SQL_DB2_PBSSQL_PBS_NDP_Tina_CG_QtrlyPerformance_Final[[#This Row],[EXT REL]]</f>
        <v>372000347</v>
      </c>
      <c r="AT1346" s="11">
        <f>Table_PBS_SQL_DB2_PBSSQL_PBS_NDP_Tina_CG_QtrlyPerformance_Final[[#This Row],[GOU EXP]]+Table_PBS_SQL_DB2_PBSSQL_PBS_NDP_Tina_CG_QtrlyPerformance_Final[[#This Row],[EXT EXP]]</f>
        <v>372000346</v>
      </c>
      <c r="AU1346" s="11" t="str">
        <f>IF(Table_PBS_SQL_DB2_PBSSQL_PBS_NDP_Tina_CG_QtrlyPerformance_Final[[#This Row],[Item_Code]]&gt;"300000", "Capital", "Recurrent")</f>
        <v>Capital</v>
      </c>
    </row>
    <row r="1347" spans="1:47" x14ac:dyDescent="0.25">
      <c r="A1347" t="s">
        <v>269</v>
      </c>
      <c r="B1347" t="s">
        <v>270</v>
      </c>
      <c r="C1347" t="s">
        <v>485</v>
      </c>
      <c r="D1347" t="s">
        <v>1396</v>
      </c>
      <c r="E1347" t="s">
        <v>31</v>
      </c>
      <c r="F1347" t="s">
        <v>1618</v>
      </c>
      <c r="G1347" t="s">
        <v>97</v>
      </c>
      <c r="H1347" t="s">
        <v>1619</v>
      </c>
      <c r="I1347" t="s">
        <v>467</v>
      </c>
      <c r="J1347" t="s">
        <v>1620</v>
      </c>
      <c r="K1347" t="s">
        <v>273</v>
      </c>
      <c r="L1347" t="s">
        <v>1605</v>
      </c>
      <c r="M1347" t="s">
        <v>866</v>
      </c>
      <c r="N1347" t="s">
        <v>867</v>
      </c>
      <c r="O1347" t="s">
        <v>1120</v>
      </c>
      <c r="P1347" t="s">
        <v>1121</v>
      </c>
      <c r="Q1347" s="11">
        <v>0</v>
      </c>
      <c r="R1347" s="11">
        <v>0</v>
      </c>
      <c r="S1347" s="11">
        <v>4200000</v>
      </c>
      <c r="T1347" s="11">
        <v>-4200000</v>
      </c>
      <c r="U1347" s="11">
        <v>37800000</v>
      </c>
      <c r="V1347" s="11">
        <v>0</v>
      </c>
      <c r="W1347" s="11">
        <v>42000000</v>
      </c>
      <c r="X1347" s="11">
        <v>0</v>
      </c>
      <c r="Y1347" s="11">
        <v>0</v>
      </c>
      <c r="Z1347" s="11">
        <v>0</v>
      </c>
      <c r="AA1347" s="11">
        <v>0</v>
      </c>
      <c r="AB1347" s="11">
        <v>0</v>
      </c>
      <c r="AC1347" s="11">
        <v>20000000</v>
      </c>
      <c r="AD1347" s="11">
        <v>0</v>
      </c>
      <c r="AE1347" s="11">
        <v>0</v>
      </c>
      <c r="AF1347" s="11">
        <v>0</v>
      </c>
      <c r="AG1347" s="11">
        <v>0</v>
      </c>
      <c r="AH1347" s="11">
        <v>130000</v>
      </c>
      <c r="AI1347" s="11">
        <v>0</v>
      </c>
      <c r="AJ1347" s="11">
        <v>0</v>
      </c>
      <c r="AK1347" s="11">
        <v>17800000</v>
      </c>
      <c r="AL1347" s="11">
        <v>18553820</v>
      </c>
      <c r="AM1347" s="11">
        <v>0</v>
      </c>
      <c r="AN1347" s="11">
        <v>0</v>
      </c>
      <c r="AO13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37800000</v>
      </c>
      <c r="AP13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18683820</v>
      </c>
      <c r="AR13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47" s="11">
        <f>Table_PBS_SQL_DB2_PBSSQL_PBS_NDP_Tina_CG_QtrlyPerformance_Final[[#This Row],[GOU REL]]+Table_PBS_SQL_DB2_PBSSQL_PBS_NDP_Tina_CG_QtrlyPerformance_Final[[#This Row],[EXT REL]]</f>
        <v>37800000</v>
      </c>
      <c r="AT1347" s="11">
        <f>Table_PBS_SQL_DB2_PBSSQL_PBS_NDP_Tina_CG_QtrlyPerformance_Final[[#This Row],[GOU EXP]]+Table_PBS_SQL_DB2_PBSSQL_PBS_NDP_Tina_CG_QtrlyPerformance_Final[[#This Row],[EXT EXP]]</f>
        <v>18683820</v>
      </c>
      <c r="AU1347" s="11" t="str">
        <f>IF(Table_PBS_SQL_DB2_PBSSQL_PBS_NDP_Tina_CG_QtrlyPerformance_Final[[#This Row],[Item_Code]]&gt;"300000", "Capital", "Recurrent")</f>
        <v>Recurrent</v>
      </c>
    </row>
    <row r="1348" spans="1:47" x14ac:dyDescent="0.25">
      <c r="A1348" t="s">
        <v>269</v>
      </c>
      <c r="B1348" t="s">
        <v>270</v>
      </c>
      <c r="C1348" t="s">
        <v>485</v>
      </c>
      <c r="D1348" t="s">
        <v>1396</v>
      </c>
      <c r="E1348" t="s">
        <v>31</v>
      </c>
      <c r="F1348" t="s">
        <v>1618</v>
      </c>
      <c r="G1348" t="s">
        <v>97</v>
      </c>
      <c r="H1348" t="s">
        <v>1619</v>
      </c>
      <c r="I1348" t="s">
        <v>467</v>
      </c>
      <c r="J1348" t="s">
        <v>1620</v>
      </c>
      <c r="K1348" t="s">
        <v>273</v>
      </c>
      <c r="L1348" t="s">
        <v>1605</v>
      </c>
      <c r="M1348" t="s">
        <v>866</v>
      </c>
      <c r="N1348" t="s">
        <v>867</v>
      </c>
      <c r="O1348" t="s">
        <v>924</v>
      </c>
      <c r="P1348" t="s">
        <v>925</v>
      </c>
      <c r="Q1348" s="11">
        <v>0</v>
      </c>
      <c r="R1348" s="11">
        <v>0</v>
      </c>
      <c r="S1348" s="11">
        <v>7000000</v>
      </c>
      <c r="T1348" s="11">
        <v>-7000000</v>
      </c>
      <c r="U1348" s="11">
        <v>63000000</v>
      </c>
      <c r="V1348" s="11">
        <v>0</v>
      </c>
      <c r="W1348" s="11">
        <v>70000000</v>
      </c>
      <c r="X1348" s="11">
        <v>0</v>
      </c>
      <c r="Y1348" s="11">
        <v>0</v>
      </c>
      <c r="Z1348" s="11">
        <v>0</v>
      </c>
      <c r="AA1348" s="11">
        <v>0</v>
      </c>
      <c r="AB1348" s="11">
        <v>0</v>
      </c>
      <c r="AC1348" s="11">
        <v>30000000</v>
      </c>
      <c r="AD1348" s="11">
        <v>0</v>
      </c>
      <c r="AE1348" s="11">
        <v>0</v>
      </c>
      <c r="AF1348" s="11">
        <v>0</v>
      </c>
      <c r="AG1348" s="11">
        <v>0</v>
      </c>
      <c r="AH1348" s="11">
        <v>0</v>
      </c>
      <c r="AI1348" s="11">
        <v>0</v>
      </c>
      <c r="AJ1348" s="11">
        <v>0</v>
      </c>
      <c r="AK1348" s="11">
        <v>33000000</v>
      </c>
      <c r="AL1348" s="11">
        <v>39898000</v>
      </c>
      <c r="AM1348" s="11">
        <v>0</v>
      </c>
      <c r="AN1348" s="11">
        <v>0</v>
      </c>
      <c r="AO13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63000000</v>
      </c>
      <c r="AP13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39898000</v>
      </c>
      <c r="AR13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48" s="11">
        <f>Table_PBS_SQL_DB2_PBSSQL_PBS_NDP_Tina_CG_QtrlyPerformance_Final[[#This Row],[GOU REL]]+Table_PBS_SQL_DB2_PBSSQL_PBS_NDP_Tina_CG_QtrlyPerformance_Final[[#This Row],[EXT REL]]</f>
        <v>63000000</v>
      </c>
      <c r="AT1348" s="11">
        <f>Table_PBS_SQL_DB2_PBSSQL_PBS_NDP_Tina_CG_QtrlyPerformance_Final[[#This Row],[GOU EXP]]+Table_PBS_SQL_DB2_PBSSQL_PBS_NDP_Tina_CG_QtrlyPerformance_Final[[#This Row],[EXT EXP]]</f>
        <v>39898000</v>
      </c>
      <c r="AU1348" s="11" t="str">
        <f>IF(Table_PBS_SQL_DB2_PBSSQL_PBS_NDP_Tina_CG_QtrlyPerformance_Final[[#This Row],[Item_Code]]&gt;"300000", "Capital", "Recurrent")</f>
        <v>Recurrent</v>
      </c>
    </row>
    <row r="1349" spans="1:47" x14ac:dyDescent="0.25">
      <c r="A1349" t="s">
        <v>269</v>
      </c>
      <c r="B1349" t="s">
        <v>270</v>
      </c>
      <c r="C1349" t="s">
        <v>676</v>
      </c>
      <c r="D1349" t="s">
        <v>990</v>
      </c>
      <c r="E1349" t="s">
        <v>97</v>
      </c>
      <c r="F1349" t="s">
        <v>1013</v>
      </c>
      <c r="G1349" t="s">
        <v>75</v>
      </c>
      <c r="H1349" t="s">
        <v>1943</v>
      </c>
      <c r="I1349" t="s">
        <v>666</v>
      </c>
      <c r="J1349" t="s">
        <v>1945</v>
      </c>
      <c r="K1349" t="s">
        <v>273</v>
      </c>
      <c r="L1349" t="s">
        <v>1605</v>
      </c>
      <c r="M1349" t="s">
        <v>866</v>
      </c>
      <c r="N1349" t="s">
        <v>867</v>
      </c>
      <c r="O1349" t="s">
        <v>1011</v>
      </c>
      <c r="P1349" t="s">
        <v>1012</v>
      </c>
      <c r="Q1349" s="11">
        <v>0</v>
      </c>
      <c r="R1349" s="11">
        <v>0</v>
      </c>
      <c r="S1349" s="11">
        <v>0</v>
      </c>
      <c r="T1349" s="11">
        <v>0</v>
      </c>
      <c r="U1349" s="11">
        <v>36000000</v>
      </c>
      <c r="V1349" s="11">
        <v>0</v>
      </c>
      <c r="W1349" s="11">
        <v>36000000</v>
      </c>
      <c r="X1349" s="11">
        <v>0</v>
      </c>
      <c r="Y1349" s="11">
        <v>0</v>
      </c>
      <c r="Z1349" s="11">
        <v>0</v>
      </c>
      <c r="AA1349" s="11">
        <v>0</v>
      </c>
      <c r="AB1349" s="11">
        <v>0</v>
      </c>
      <c r="AC1349" s="11">
        <v>36000000</v>
      </c>
      <c r="AD1349" s="11">
        <v>0</v>
      </c>
      <c r="AE1349" s="11">
        <v>0</v>
      </c>
      <c r="AF1349" s="11">
        <v>0</v>
      </c>
      <c r="AG1349" s="11">
        <v>0</v>
      </c>
      <c r="AH1349" s="11">
        <v>0</v>
      </c>
      <c r="AI1349" s="11">
        <v>0</v>
      </c>
      <c r="AJ1349" s="11">
        <v>0</v>
      </c>
      <c r="AK1349" s="11">
        <v>0</v>
      </c>
      <c r="AL1349" s="11">
        <v>0</v>
      </c>
      <c r="AM1349" s="11">
        <v>0</v>
      </c>
      <c r="AN1349" s="11">
        <v>0</v>
      </c>
      <c r="AO13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36000000</v>
      </c>
      <c r="AP13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49" s="11">
        <f>Table_PBS_SQL_DB2_PBSSQL_PBS_NDP_Tina_CG_QtrlyPerformance_Final[[#This Row],[GOU REL]]+Table_PBS_SQL_DB2_PBSSQL_PBS_NDP_Tina_CG_QtrlyPerformance_Final[[#This Row],[EXT REL]]</f>
        <v>36000000</v>
      </c>
      <c r="AT1349" s="11">
        <f>Table_PBS_SQL_DB2_PBSSQL_PBS_NDP_Tina_CG_QtrlyPerformance_Final[[#This Row],[GOU EXP]]+Table_PBS_SQL_DB2_PBSSQL_PBS_NDP_Tina_CG_QtrlyPerformance_Final[[#This Row],[EXT EXP]]</f>
        <v>0</v>
      </c>
      <c r="AU1349" s="11" t="str">
        <f>IF(Table_PBS_SQL_DB2_PBSSQL_PBS_NDP_Tina_CG_QtrlyPerformance_Final[[#This Row],[Item_Code]]&gt;"300000", "Capital", "Recurrent")</f>
        <v>Recurrent</v>
      </c>
    </row>
    <row r="1350" spans="1:47" x14ac:dyDescent="0.25">
      <c r="A1350" t="s">
        <v>55</v>
      </c>
      <c r="B1350" t="s">
        <v>56</v>
      </c>
      <c r="C1350" t="s">
        <v>31</v>
      </c>
      <c r="D1350" t="s">
        <v>1031</v>
      </c>
      <c r="E1350" t="s">
        <v>31</v>
      </c>
      <c r="F1350" t="s">
        <v>1032</v>
      </c>
      <c r="G1350" t="s">
        <v>31</v>
      </c>
      <c r="H1350" t="s">
        <v>1623</v>
      </c>
      <c r="I1350" t="s">
        <v>493</v>
      </c>
      <c r="J1350" t="s">
        <v>1624</v>
      </c>
      <c r="K1350" t="s">
        <v>774</v>
      </c>
      <c r="L1350" t="s">
        <v>775</v>
      </c>
      <c r="M1350" t="s">
        <v>1130</v>
      </c>
      <c r="N1350" t="s">
        <v>1131</v>
      </c>
      <c r="O1350" t="s">
        <v>1002</v>
      </c>
      <c r="P1350" t="s">
        <v>1003</v>
      </c>
      <c r="Q1350" s="11">
        <v>0</v>
      </c>
      <c r="R1350" s="11">
        <v>0</v>
      </c>
      <c r="S1350" s="11">
        <v>0</v>
      </c>
      <c r="T1350" s="11">
        <v>0</v>
      </c>
      <c r="U1350" s="11">
        <v>25000000</v>
      </c>
      <c r="V1350" s="11">
        <v>0</v>
      </c>
      <c r="W1350" s="11">
        <v>25000000</v>
      </c>
      <c r="X1350" s="11">
        <v>0</v>
      </c>
      <c r="Y1350" s="11">
        <v>0</v>
      </c>
      <c r="Z1350" s="11">
        <v>0</v>
      </c>
      <c r="AA1350" s="11">
        <v>0</v>
      </c>
      <c r="AB1350" s="11">
        <v>0</v>
      </c>
      <c r="AC1350" s="11">
        <v>0</v>
      </c>
      <c r="AD1350" s="11">
        <v>0</v>
      </c>
      <c r="AE1350" s="11">
        <v>0</v>
      </c>
      <c r="AF1350" s="11">
        <v>0</v>
      </c>
      <c r="AG1350" s="11">
        <v>25000000</v>
      </c>
      <c r="AH1350" s="11">
        <v>25000000</v>
      </c>
      <c r="AI1350" s="11">
        <v>0</v>
      </c>
      <c r="AJ1350" s="11">
        <v>0</v>
      </c>
      <c r="AK1350" s="11">
        <v>0</v>
      </c>
      <c r="AL1350" s="11">
        <v>0</v>
      </c>
      <c r="AM1350" s="11">
        <v>0</v>
      </c>
      <c r="AN1350" s="11">
        <v>0</v>
      </c>
      <c r="AO13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3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3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0" s="11">
        <f>Table_PBS_SQL_DB2_PBSSQL_PBS_NDP_Tina_CG_QtrlyPerformance_Final[[#This Row],[GOU REL]]+Table_PBS_SQL_DB2_PBSSQL_PBS_NDP_Tina_CG_QtrlyPerformance_Final[[#This Row],[EXT REL]]</f>
        <v>25000000</v>
      </c>
      <c r="AT1350" s="11">
        <f>Table_PBS_SQL_DB2_PBSSQL_PBS_NDP_Tina_CG_QtrlyPerformance_Final[[#This Row],[GOU EXP]]+Table_PBS_SQL_DB2_PBSSQL_PBS_NDP_Tina_CG_QtrlyPerformance_Final[[#This Row],[EXT EXP]]</f>
        <v>25000000</v>
      </c>
      <c r="AU1350" s="11" t="str">
        <f>IF(Table_PBS_SQL_DB2_PBSSQL_PBS_NDP_Tina_CG_QtrlyPerformance_Final[[#This Row],[Item_Code]]&gt;"300000", "Capital", "Recurrent")</f>
        <v>Recurrent</v>
      </c>
    </row>
    <row r="1351" spans="1:47" x14ac:dyDescent="0.25">
      <c r="A1351" t="s">
        <v>55</v>
      </c>
      <c r="B1351" t="s">
        <v>56</v>
      </c>
      <c r="C1351" t="s">
        <v>31</v>
      </c>
      <c r="D1351" t="s">
        <v>1031</v>
      </c>
      <c r="E1351" t="s">
        <v>31</v>
      </c>
      <c r="F1351" t="s">
        <v>1032</v>
      </c>
      <c r="G1351" t="s">
        <v>31</v>
      </c>
      <c r="H1351" t="s">
        <v>1623</v>
      </c>
      <c r="I1351" t="s">
        <v>493</v>
      </c>
      <c r="J1351" t="s">
        <v>1624</v>
      </c>
      <c r="K1351" t="s">
        <v>774</v>
      </c>
      <c r="L1351" t="s">
        <v>775</v>
      </c>
      <c r="M1351" t="s">
        <v>1130</v>
      </c>
      <c r="N1351" t="s">
        <v>1131</v>
      </c>
      <c r="O1351" t="s">
        <v>906</v>
      </c>
      <c r="P1351" t="s">
        <v>907</v>
      </c>
      <c r="Q1351" s="11">
        <v>0</v>
      </c>
      <c r="R1351" s="11">
        <v>0</v>
      </c>
      <c r="S1351" s="11">
        <v>0</v>
      </c>
      <c r="T1351" s="11">
        <v>0</v>
      </c>
      <c r="U1351" s="11">
        <v>100000000</v>
      </c>
      <c r="V1351" s="11">
        <v>0</v>
      </c>
      <c r="W1351" s="11">
        <v>100000000</v>
      </c>
      <c r="X1351" s="11">
        <v>0</v>
      </c>
      <c r="Y1351" s="11">
        <v>100000000</v>
      </c>
      <c r="Z1351" s="11">
        <v>0</v>
      </c>
      <c r="AA1351" s="11">
        <v>0</v>
      </c>
      <c r="AB1351" s="11">
        <v>0</v>
      </c>
      <c r="AC1351" s="11">
        <v>0</v>
      </c>
      <c r="AD1351" s="11">
        <v>99953829</v>
      </c>
      <c r="AE1351" s="11">
        <v>0</v>
      </c>
      <c r="AF1351" s="11">
        <v>0</v>
      </c>
      <c r="AG1351" s="11">
        <v>0</v>
      </c>
      <c r="AH1351" s="11">
        <v>46171</v>
      </c>
      <c r="AI1351" s="11">
        <v>0</v>
      </c>
      <c r="AJ1351" s="11">
        <v>0</v>
      </c>
      <c r="AK1351" s="11">
        <v>0</v>
      </c>
      <c r="AL1351" s="11">
        <v>0</v>
      </c>
      <c r="AM1351" s="11">
        <v>0</v>
      </c>
      <c r="AN1351" s="11">
        <v>0</v>
      </c>
      <c r="AO13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3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3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1" s="11">
        <f>Table_PBS_SQL_DB2_PBSSQL_PBS_NDP_Tina_CG_QtrlyPerformance_Final[[#This Row],[GOU REL]]+Table_PBS_SQL_DB2_PBSSQL_PBS_NDP_Tina_CG_QtrlyPerformance_Final[[#This Row],[EXT REL]]</f>
        <v>100000000</v>
      </c>
      <c r="AT1351" s="11">
        <f>Table_PBS_SQL_DB2_PBSSQL_PBS_NDP_Tina_CG_QtrlyPerformance_Final[[#This Row],[GOU EXP]]+Table_PBS_SQL_DB2_PBSSQL_PBS_NDP_Tina_CG_QtrlyPerformance_Final[[#This Row],[EXT EXP]]</f>
        <v>100000000</v>
      </c>
      <c r="AU1351" s="11" t="str">
        <f>IF(Table_PBS_SQL_DB2_PBSSQL_PBS_NDP_Tina_CG_QtrlyPerformance_Final[[#This Row],[Item_Code]]&gt;"300000", "Capital", "Recurrent")</f>
        <v>Recurrent</v>
      </c>
    </row>
    <row r="1352" spans="1:47" x14ac:dyDescent="0.25">
      <c r="A1352" t="s">
        <v>55</v>
      </c>
      <c r="B1352" t="s">
        <v>56</v>
      </c>
      <c r="C1352" t="s">
        <v>31</v>
      </c>
      <c r="D1352" t="s">
        <v>1031</v>
      </c>
      <c r="E1352" t="s">
        <v>31</v>
      </c>
      <c r="F1352" t="s">
        <v>1032</v>
      </c>
      <c r="G1352" t="s">
        <v>31</v>
      </c>
      <c r="H1352" t="s">
        <v>1623</v>
      </c>
      <c r="I1352" t="s">
        <v>493</v>
      </c>
      <c r="J1352" t="s">
        <v>1624</v>
      </c>
      <c r="K1352" t="s">
        <v>774</v>
      </c>
      <c r="L1352" t="s">
        <v>775</v>
      </c>
      <c r="M1352" t="s">
        <v>1130</v>
      </c>
      <c r="N1352" t="s">
        <v>1131</v>
      </c>
      <c r="O1352" t="s">
        <v>1124</v>
      </c>
      <c r="P1352" t="s">
        <v>1125</v>
      </c>
      <c r="Q1352" s="11">
        <v>0</v>
      </c>
      <c r="R1352" s="11">
        <v>0</v>
      </c>
      <c r="S1352" s="11">
        <v>0</v>
      </c>
      <c r="T1352" s="11">
        <v>0</v>
      </c>
      <c r="U1352" s="11">
        <v>190000000</v>
      </c>
      <c r="V1352" s="11">
        <v>0</v>
      </c>
      <c r="W1352" s="11">
        <v>190000000</v>
      </c>
      <c r="X1352" s="11">
        <v>0</v>
      </c>
      <c r="Y1352" s="11">
        <v>60000000</v>
      </c>
      <c r="Z1352" s="11">
        <v>0</v>
      </c>
      <c r="AA1352" s="11">
        <v>0</v>
      </c>
      <c r="AB1352" s="11">
        <v>0</v>
      </c>
      <c r="AC1352" s="11">
        <v>0</v>
      </c>
      <c r="AD1352" s="11">
        <v>60000000</v>
      </c>
      <c r="AE1352" s="11">
        <v>0</v>
      </c>
      <c r="AF1352" s="11">
        <v>0</v>
      </c>
      <c r="AG1352" s="11">
        <v>0</v>
      </c>
      <c r="AH1352" s="11">
        <v>0</v>
      </c>
      <c r="AI1352" s="11">
        <v>0</v>
      </c>
      <c r="AJ1352" s="11">
        <v>0</v>
      </c>
      <c r="AK1352" s="11">
        <v>130000000</v>
      </c>
      <c r="AL1352" s="11">
        <v>130000000</v>
      </c>
      <c r="AM1352" s="11">
        <v>0</v>
      </c>
      <c r="AN1352" s="11">
        <v>0</v>
      </c>
      <c r="AO13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190000000</v>
      </c>
      <c r="AP13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190000000</v>
      </c>
      <c r="AR13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2" s="11">
        <f>Table_PBS_SQL_DB2_PBSSQL_PBS_NDP_Tina_CG_QtrlyPerformance_Final[[#This Row],[GOU REL]]+Table_PBS_SQL_DB2_PBSSQL_PBS_NDP_Tina_CG_QtrlyPerformance_Final[[#This Row],[EXT REL]]</f>
        <v>190000000</v>
      </c>
      <c r="AT1352" s="11">
        <f>Table_PBS_SQL_DB2_PBSSQL_PBS_NDP_Tina_CG_QtrlyPerformance_Final[[#This Row],[GOU EXP]]+Table_PBS_SQL_DB2_PBSSQL_PBS_NDP_Tina_CG_QtrlyPerformance_Final[[#This Row],[EXT EXP]]</f>
        <v>190000000</v>
      </c>
      <c r="AU1352" s="11" t="str">
        <f>IF(Table_PBS_SQL_DB2_PBSSQL_PBS_NDP_Tina_CG_QtrlyPerformance_Final[[#This Row],[Item_Code]]&gt;"300000", "Capital", "Recurrent")</f>
        <v>Recurrent</v>
      </c>
    </row>
    <row r="1353" spans="1:47" x14ac:dyDescent="0.25">
      <c r="A1353" t="s">
        <v>55</v>
      </c>
      <c r="B1353" t="s">
        <v>56</v>
      </c>
      <c r="C1353" t="s">
        <v>31</v>
      </c>
      <c r="D1353" t="s">
        <v>1031</v>
      </c>
      <c r="E1353" t="s">
        <v>75</v>
      </c>
      <c r="F1353" t="s">
        <v>1042</v>
      </c>
      <c r="G1353" t="s">
        <v>31</v>
      </c>
      <c r="H1353" t="s">
        <v>1623</v>
      </c>
      <c r="I1353" t="s">
        <v>493</v>
      </c>
      <c r="J1353" t="s">
        <v>1624</v>
      </c>
      <c r="K1353" t="s">
        <v>774</v>
      </c>
      <c r="L1353" t="s">
        <v>775</v>
      </c>
      <c r="M1353" t="s">
        <v>1232</v>
      </c>
      <c r="N1353" t="s">
        <v>1233</v>
      </c>
      <c r="O1353" t="s">
        <v>1606</v>
      </c>
      <c r="P1353" t="s">
        <v>1607</v>
      </c>
      <c r="Q1353" s="11">
        <v>0</v>
      </c>
      <c r="R1353" s="11">
        <v>0</v>
      </c>
      <c r="S1353" s="11">
        <v>0</v>
      </c>
      <c r="T1353" s="11">
        <v>0</v>
      </c>
      <c r="U1353" s="11">
        <v>500000000</v>
      </c>
      <c r="V1353" s="11">
        <v>0</v>
      </c>
      <c r="W1353" s="11">
        <v>500000000</v>
      </c>
      <c r="X1353" s="11">
        <v>0</v>
      </c>
      <c r="Y1353" s="11">
        <v>500000000</v>
      </c>
      <c r="Z1353" s="11">
        <v>0</v>
      </c>
      <c r="AA1353" s="11">
        <v>0</v>
      </c>
      <c r="AB1353" s="11">
        <v>0</v>
      </c>
      <c r="AC1353" s="11">
        <v>0</v>
      </c>
      <c r="AD1353" s="11">
        <v>500000000</v>
      </c>
      <c r="AE1353" s="11">
        <v>0</v>
      </c>
      <c r="AF1353" s="11">
        <v>0</v>
      </c>
      <c r="AG1353" s="11">
        <v>0</v>
      </c>
      <c r="AH1353" s="11">
        <v>0</v>
      </c>
      <c r="AI1353" s="11">
        <v>0</v>
      </c>
      <c r="AJ1353" s="11">
        <v>0</v>
      </c>
      <c r="AK1353" s="11">
        <v>0</v>
      </c>
      <c r="AL1353" s="11">
        <v>0</v>
      </c>
      <c r="AM1353" s="11">
        <v>0</v>
      </c>
      <c r="AN1353" s="11">
        <v>0</v>
      </c>
      <c r="AO13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3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13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3" s="11">
        <f>Table_PBS_SQL_DB2_PBSSQL_PBS_NDP_Tina_CG_QtrlyPerformance_Final[[#This Row],[GOU REL]]+Table_PBS_SQL_DB2_PBSSQL_PBS_NDP_Tina_CG_QtrlyPerformance_Final[[#This Row],[EXT REL]]</f>
        <v>500000000</v>
      </c>
      <c r="AT1353" s="11">
        <f>Table_PBS_SQL_DB2_PBSSQL_PBS_NDP_Tina_CG_QtrlyPerformance_Final[[#This Row],[GOU EXP]]+Table_PBS_SQL_DB2_PBSSQL_PBS_NDP_Tina_CG_QtrlyPerformance_Final[[#This Row],[EXT EXP]]</f>
        <v>500000000</v>
      </c>
      <c r="AU1353" s="11" t="str">
        <f>IF(Table_PBS_SQL_DB2_PBSSQL_PBS_NDP_Tina_CG_QtrlyPerformance_Final[[#This Row],[Item_Code]]&gt;"300000", "Capital", "Recurrent")</f>
        <v>Recurrent</v>
      </c>
    </row>
    <row r="1354" spans="1:47" x14ac:dyDescent="0.25">
      <c r="A1354" t="s">
        <v>55</v>
      </c>
      <c r="B1354" t="s">
        <v>56</v>
      </c>
      <c r="C1354" t="s">
        <v>31</v>
      </c>
      <c r="D1354" t="s">
        <v>1031</v>
      </c>
      <c r="E1354" t="s">
        <v>75</v>
      </c>
      <c r="F1354" t="s">
        <v>1042</v>
      </c>
      <c r="G1354" t="s">
        <v>31</v>
      </c>
      <c r="H1354" t="s">
        <v>1623</v>
      </c>
      <c r="I1354" t="s">
        <v>493</v>
      </c>
      <c r="J1354" t="s">
        <v>1624</v>
      </c>
      <c r="K1354" t="s">
        <v>774</v>
      </c>
      <c r="L1354" t="s">
        <v>775</v>
      </c>
      <c r="M1354" t="s">
        <v>1232</v>
      </c>
      <c r="N1354" t="s">
        <v>1233</v>
      </c>
      <c r="O1354" t="s">
        <v>1052</v>
      </c>
      <c r="P1354" t="s">
        <v>1053</v>
      </c>
      <c r="Q1354" s="11">
        <v>0</v>
      </c>
      <c r="R1354" s="11">
        <v>0</v>
      </c>
      <c r="S1354" s="11">
        <v>0</v>
      </c>
      <c r="T1354" s="11">
        <v>0</v>
      </c>
      <c r="U1354" s="11">
        <v>4190000000</v>
      </c>
      <c r="V1354" s="11">
        <v>0</v>
      </c>
      <c r="W1354" s="11">
        <v>4190000000</v>
      </c>
      <c r="X1354" s="11">
        <v>0</v>
      </c>
      <c r="Y1354" s="11">
        <v>4190000000</v>
      </c>
      <c r="Z1354" s="11">
        <v>0</v>
      </c>
      <c r="AA1354" s="11">
        <v>0</v>
      </c>
      <c r="AB1354" s="11">
        <v>0</v>
      </c>
      <c r="AC1354" s="11">
        <v>0</v>
      </c>
      <c r="AD1354" s="11">
        <v>3624249000</v>
      </c>
      <c r="AE1354" s="11">
        <v>0</v>
      </c>
      <c r="AF1354" s="11">
        <v>0</v>
      </c>
      <c r="AG1354" s="11">
        <v>0</v>
      </c>
      <c r="AH1354" s="11">
        <v>565751000</v>
      </c>
      <c r="AI1354" s="11">
        <v>0</v>
      </c>
      <c r="AJ1354" s="11">
        <v>0</v>
      </c>
      <c r="AK1354" s="11">
        <v>0</v>
      </c>
      <c r="AL1354" s="11">
        <v>0</v>
      </c>
      <c r="AM1354" s="11">
        <v>0</v>
      </c>
      <c r="AN1354" s="11">
        <v>0</v>
      </c>
      <c r="AO13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4190000000</v>
      </c>
      <c r="AP13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4190000000</v>
      </c>
      <c r="AR13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4" s="11">
        <f>Table_PBS_SQL_DB2_PBSSQL_PBS_NDP_Tina_CG_QtrlyPerformance_Final[[#This Row],[GOU REL]]+Table_PBS_SQL_DB2_PBSSQL_PBS_NDP_Tina_CG_QtrlyPerformance_Final[[#This Row],[EXT REL]]</f>
        <v>4190000000</v>
      </c>
      <c r="AT1354" s="11">
        <f>Table_PBS_SQL_DB2_PBSSQL_PBS_NDP_Tina_CG_QtrlyPerformance_Final[[#This Row],[GOU EXP]]+Table_PBS_SQL_DB2_PBSSQL_PBS_NDP_Tina_CG_QtrlyPerformance_Final[[#This Row],[EXT EXP]]</f>
        <v>4190000000</v>
      </c>
      <c r="AU1354" s="11" t="str">
        <f>IF(Table_PBS_SQL_DB2_PBSSQL_PBS_NDP_Tina_CG_QtrlyPerformance_Final[[#This Row],[Item_Code]]&gt;"300000", "Capital", "Recurrent")</f>
        <v>Capital</v>
      </c>
    </row>
    <row r="1355" spans="1:47" x14ac:dyDescent="0.25">
      <c r="A1355" t="s">
        <v>55</v>
      </c>
      <c r="B1355" t="s">
        <v>56</v>
      </c>
      <c r="C1355" t="s">
        <v>31</v>
      </c>
      <c r="D1355" t="s">
        <v>1031</v>
      </c>
      <c r="E1355" t="s">
        <v>75</v>
      </c>
      <c r="F1355" t="s">
        <v>1042</v>
      </c>
      <c r="G1355" t="s">
        <v>31</v>
      </c>
      <c r="H1355" t="s">
        <v>1623</v>
      </c>
      <c r="I1355" t="s">
        <v>493</v>
      </c>
      <c r="J1355" t="s">
        <v>1624</v>
      </c>
      <c r="K1355" t="s">
        <v>774</v>
      </c>
      <c r="L1355" t="s">
        <v>775</v>
      </c>
      <c r="M1355" t="s">
        <v>1232</v>
      </c>
      <c r="N1355" t="s">
        <v>1233</v>
      </c>
      <c r="O1355" t="s">
        <v>1155</v>
      </c>
      <c r="P1355" t="s">
        <v>1156</v>
      </c>
      <c r="Q1355" s="11">
        <v>0</v>
      </c>
      <c r="R1355" s="11">
        <v>0</v>
      </c>
      <c r="S1355" s="11">
        <v>0</v>
      </c>
      <c r="T1355" s="11">
        <v>0</v>
      </c>
      <c r="U1355" s="11">
        <v>868400000</v>
      </c>
      <c r="V1355" s="11">
        <v>0</v>
      </c>
      <c r="W1355" s="11">
        <v>868400000</v>
      </c>
      <c r="X1355" s="11">
        <v>0</v>
      </c>
      <c r="Y1355" s="11">
        <v>860000000</v>
      </c>
      <c r="Z1355" s="11">
        <v>0</v>
      </c>
      <c r="AA1355" s="11">
        <v>0</v>
      </c>
      <c r="AB1355" s="11">
        <v>0</v>
      </c>
      <c r="AC1355" s="11">
        <v>0</v>
      </c>
      <c r="AD1355" s="11">
        <v>860000000</v>
      </c>
      <c r="AE1355" s="11">
        <v>0</v>
      </c>
      <c r="AF1355" s="11">
        <v>0</v>
      </c>
      <c r="AG1355" s="11">
        <v>8400000</v>
      </c>
      <c r="AH1355" s="11">
        <v>8400000</v>
      </c>
      <c r="AI1355" s="11">
        <v>0</v>
      </c>
      <c r="AJ1355" s="11">
        <v>0</v>
      </c>
      <c r="AK1355" s="11">
        <v>0</v>
      </c>
      <c r="AL1355" s="11">
        <v>0</v>
      </c>
      <c r="AM1355" s="11">
        <v>0</v>
      </c>
      <c r="AN1355" s="11">
        <v>0</v>
      </c>
      <c r="AO13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868400000</v>
      </c>
      <c r="AP13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868400000</v>
      </c>
      <c r="AR13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5" s="11">
        <f>Table_PBS_SQL_DB2_PBSSQL_PBS_NDP_Tina_CG_QtrlyPerformance_Final[[#This Row],[GOU REL]]+Table_PBS_SQL_DB2_PBSSQL_PBS_NDP_Tina_CG_QtrlyPerformance_Final[[#This Row],[EXT REL]]</f>
        <v>868400000</v>
      </c>
      <c r="AT1355" s="11">
        <f>Table_PBS_SQL_DB2_PBSSQL_PBS_NDP_Tina_CG_QtrlyPerformance_Final[[#This Row],[GOU EXP]]+Table_PBS_SQL_DB2_PBSSQL_PBS_NDP_Tina_CG_QtrlyPerformance_Final[[#This Row],[EXT EXP]]</f>
        <v>868400000</v>
      </c>
      <c r="AU1355" s="11" t="str">
        <f>IF(Table_PBS_SQL_DB2_PBSSQL_PBS_NDP_Tina_CG_QtrlyPerformance_Final[[#This Row],[Item_Code]]&gt;"300000", "Capital", "Recurrent")</f>
        <v>Capital</v>
      </c>
    </row>
    <row r="1356" spans="1:47" x14ac:dyDescent="0.25">
      <c r="A1356" t="s">
        <v>55</v>
      </c>
      <c r="B1356" t="s">
        <v>56</v>
      </c>
      <c r="C1356" t="s">
        <v>31</v>
      </c>
      <c r="D1356" t="s">
        <v>1031</v>
      </c>
      <c r="E1356" t="s">
        <v>75</v>
      </c>
      <c r="F1356" t="s">
        <v>1042</v>
      </c>
      <c r="G1356" t="s">
        <v>31</v>
      </c>
      <c r="H1356" t="s">
        <v>1623</v>
      </c>
      <c r="I1356" t="s">
        <v>493</v>
      </c>
      <c r="J1356" t="s">
        <v>1624</v>
      </c>
      <c r="K1356" t="s">
        <v>774</v>
      </c>
      <c r="L1356" t="s">
        <v>775</v>
      </c>
      <c r="M1356" t="s">
        <v>1628</v>
      </c>
      <c r="N1356" t="s">
        <v>1629</v>
      </c>
      <c r="O1356" t="s">
        <v>1005</v>
      </c>
      <c r="P1356" t="s">
        <v>1006</v>
      </c>
      <c r="Q1356" s="11">
        <v>0</v>
      </c>
      <c r="R1356" s="11">
        <v>0</v>
      </c>
      <c r="S1356" s="11">
        <v>0</v>
      </c>
      <c r="T1356" s="11">
        <v>0</v>
      </c>
      <c r="U1356" s="11">
        <v>50000000</v>
      </c>
      <c r="V1356" s="11">
        <v>0</v>
      </c>
      <c r="W1356" s="11">
        <v>50000000</v>
      </c>
      <c r="X1356" s="11">
        <v>0</v>
      </c>
      <c r="Y1356" s="11">
        <v>0</v>
      </c>
      <c r="Z1356" s="11">
        <v>0</v>
      </c>
      <c r="AA1356" s="11">
        <v>0</v>
      </c>
      <c r="AB1356" s="11">
        <v>0</v>
      </c>
      <c r="AC1356" s="11">
        <v>0</v>
      </c>
      <c r="AD1356" s="11">
        <v>0</v>
      </c>
      <c r="AE1356" s="11">
        <v>0</v>
      </c>
      <c r="AF1356" s="11">
        <v>0</v>
      </c>
      <c r="AG1356" s="11">
        <v>50000000</v>
      </c>
      <c r="AH1356" s="11">
        <v>50000000</v>
      </c>
      <c r="AI1356" s="11">
        <v>0</v>
      </c>
      <c r="AJ1356" s="11">
        <v>0</v>
      </c>
      <c r="AK1356" s="11">
        <v>0</v>
      </c>
      <c r="AL1356" s="11">
        <v>0</v>
      </c>
      <c r="AM1356" s="11">
        <v>0</v>
      </c>
      <c r="AN1356" s="11">
        <v>0</v>
      </c>
      <c r="AO13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3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3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6" s="11">
        <f>Table_PBS_SQL_DB2_PBSSQL_PBS_NDP_Tina_CG_QtrlyPerformance_Final[[#This Row],[GOU REL]]+Table_PBS_SQL_DB2_PBSSQL_PBS_NDP_Tina_CG_QtrlyPerformance_Final[[#This Row],[EXT REL]]</f>
        <v>50000000</v>
      </c>
      <c r="AT1356" s="11">
        <f>Table_PBS_SQL_DB2_PBSSQL_PBS_NDP_Tina_CG_QtrlyPerformance_Final[[#This Row],[GOU EXP]]+Table_PBS_SQL_DB2_PBSSQL_PBS_NDP_Tina_CG_QtrlyPerformance_Final[[#This Row],[EXT EXP]]</f>
        <v>50000000</v>
      </c>
      <c r="AU1356" s="11" t="str">
        <f>IF(Table_PBS_SQL_DB2_PBSSQL_PBS_NDP_Tina_CG_QtrlyPerformance_Final[[#This Row],[Item_Code]]&gt;"300000", "Capital", "Recurrent")</f>
        <v>Recurrent</v>
      </c>
    </row>
    <row r="1357" spans="1:47" x14ac:dyDescent="0.25">
      <c r="A1357" t="s">
        <v>55</v>
      </c>
      <c r="B1357" t="s">
        <v>56</v>
      </c>
      <c r="C1357" t="s">
        <v>31</v>
      </c>
      <c r="D1357" t="s">
        <v>1031</v>
      </c>
      <c r="E1357" t="s">
        <v>75</v>
      </c>
      <c r="F1357" t="s">
        <v>1042</v>
      </c>
      <c r="G1357" t="s">
        <v>31</v>
      </c>
      <c r="H1357" t="s">
        <v>1623</v>
      </c>
      <c r="I1357" t="s">
        <v>493</v>
      </c>
      <c r="J1357" t="s">
        <v>1624</v>
      </c>
      <c r="K1357" t="s">
        <v>774</v>
      </c>
      <c r="L1357" t="s">
        <v>775</v>
      </c>
      <c r="M1357" t="s">
        <v>1630</v>
      </c>
      <c r="N1357" t="s">
        <v>1631</v>
      </c>
      <c r="O1357" t="s">
        <v>1021</v>
      </c>
      <c r="P1357" t="s">
        <v>1022</v>
      </c>
      <c r="Q1357" s="11">
        <v>0</v>
      </c>
      <c r="R1357" s="11">
        <v>0</v>
      </c>
      <c r="S1357" s="11">
        <v>0</v>
      </c>
      <c r="T1357" s="11">
        <v>0</v>
      </c>
      <c r="U1357" s="11">
        <v>10500000</v>
      </c>
      <c r="V1357" s="11">
        <v>0</v>
      </c>
      <c r="W1357" s="11">
        <v>10500000</v>
      </c>
      <c r="X1357" s="11">
        <v>0</v>
      </c>
      <c r="Y1357" s="11">
        <v>0</v>
      </c>
      <c r="Z1357" s="11">
        <v>0</v>
      </c>
      <c r="AA1357" s="11">
        <v>0</v>
      </c>
      <c r="AB1357" s="11">
        <v>0</v>
      </c>
      <c r="AC1357" s="11">
        <v>0</v>
      </c>
      <c r="AD1357" s="11">
        <v>0</v>
      </c>
      <c r="AE1357" s="11">
        <v>0</v>
      </c>
      <c r="AF1357" s="11">
        <v>0</v>
      </c>
      <c r="AG1357" s="11">
        <v>10500000</v>
      </c>
      <c r="AH1357" s="11">
        <v>10000000</v>
      </c>
      <c r="AI1357" s="11">
        <v>0</v>
      </c>
      <c r="AJ1357" s="11">
        <v>0</v>
      </c>
      <c r="AK1357" s="11">
        <v>0</v>
      </c>
      <c r="AL1357" s="11">
        <v>500000</v>
      </c>
      <c r="AM1357" s="11">
        <v>0</v>
      </c>
      <c r="AN1357" s="11">
        <v>0</v>
      </c>
      <c r="AO13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10500000</v>
      </c>
      <c r="AP13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10500000</v>
      </c>
      <c r="AR13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7" s="11">
        <f>Table_PBS_SQL_DB2_PBSSQL_PBS_NDP_Tina_CG_QtrlyPerformance_Final[[#This Row],[GOU REL]]+Table_PBS_SQL_DB2_PBSSQL_PBS_NDP_Tina_CG_QtrlyPerformance_Final[[#This Row],[EXT REL]]</f>
        <v>10500000</v>
      </c>
      <c r="AT1357" s="11">
        <f>Table_PBS_SQL_DB2_PBSSQL_PBS_NDP_Tina_CG_QtrlyPerformance_Final[[#This Row],[GOU EXP]]+Table_PBS_SQL_DB2_PBSSQL_PBS_NDP_Tina_CG_QtrlyPerformance_Final[[#This Row],[EXT EXP]]</f>
        <v>10500000</v>
      </c>
      <c r="AU1357" s="11" t="str">
        <f>IF(Table_PBS_SQL_DB2_PBSSQL_PBS_NDP_Tina_CG_QtrlyPerformance_Final[[#This Row],[Item_Code]]&gt;"300000", "Capital", "Recurrent")</f>
        <v>Recurrent</v>
      </c>
    </row>
    <row r="1358" spans="1:47" x14ac:dyDescent="0.25">
      <c r="A1358" t="s">
        <v>55</v>
      </c>
      <c r="B1358" t="s">
        <v>56</v>
      </c>
      <c r="C1358" t="s">
        <v>31</v>
      </c>
      <c r="D1358" t="s">
        <v>1031</v>
      </c>
      <c r="E1358" t="s">
        <v>75</v>
      </c>
      <c r="F1358" t="s">
        <v>1042</v>
      </c>
      <c r="G1358" t="s">
        <v>31</v>
      </c>
      <c r="H1358" t="s">
        <v>1623</v>
      </c>
      <c r="I1358" t="s">
        <v>493</v>
      </c>
      <c r="J1358" t="s">
        <v>1624</v>
      </c>
      <c r="K1358" t="s">
        <v>774</v>
      </c>
      <c r="L1358" t="s">
        <v>775</v>
      </c>
      <c r="M1358" t="s">
        <v>1630</v>
      </c>
      <c r="N1358" t="s">
        <v>1631</v>
      </c>
      <c r="O1358" t="s">
        <v>1124</v>
      </c>
      <c r="P1358" t="s">
        <v>1125</v>
      </c>
      <c r="Q1358" s="11">
        <v>0</v>
      </c>
      <c r="R1358" s="11">
        <v>0</v>
      </c>
      <c r="S1358" s="11">
        <v>0</v>
      </c>
      <c r="T1358" s="11">
        <v>0</v>
      </c>
      <c r="U1358" s="11">
        <v>400000000</v>
      </c>
      <c r="V1358" s="11">
        <v>0</v>
      </c>
      <c r="W1358" s="11">
        <v>400000000</v>
      </c>
      <c r="X1358" s="11">
        <v>0</v>
      </c>
      <c r="Y1358" s="11">
        <v>40000000</v>
      </c>
      <c r="Z1358" s="11">
        <v>0</v>
      </c>
      <c r="AA1358" s="11">
        <v>0</v>
      </c>
      <c r="AB1358" s="11">
        <v>0</v>
      </c>
      <c r="AC1358" s="11">
        <v>0</v>
      </c>
      <c r="AD1358" s="11">
        <v>40000000</v>
      </c>
      <c r="AE1358" s="11">
        <v>0</v>
      </c>
      <c r="AF1358" s="11">
        <v>0</v>
      </c>
      <c r="AG1358" s="11">
        <v>360000000</v>
      </c>
      <c r="AH1358" s="11">
        <v>360000000</v>
      </c>
      <c r="AI1358" s="11">
        <v>0</v>
      </c>
      <c r="AJ1358" s="11">
        <v>0</v>
      </c>
      <c r="AK1358" s="11">
        <v>0</v>
      </c>
      <c r="AL1358" s="11">
        <v>0</v>
      </c>
      <c r="AM1358" s="11">
        <v>0</v>
      </c>
      <c r="AN1358" s="11">
        <v>0</v>
      </c>
      <c r="AO13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13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13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8" s="11">
        <f>Table_PBS_SQL_DB2_PBSSQL_PBS_NDP_Tina_CG_QtrlyPerformance_Final[[#This Row],[GOU REL]]+Table_PBS_SQL_DB2_PBSSQL_PBS_NDP_Tina_CG_QtrlyPerformance_Final[[#This Row],[EXT REL]]</f>
        <v>400000000</v>
      </c>
      <c r="AT1358" s="11">
        <f>Table_PBS_SQL_DB2_PBSSQL_PBS_NDP_Tina_CG_QtrlyPerformance_Final[[#This Row],[GOU EXP]]+Table_PBS_SQL_DB2_PBSSQL_PBS_NDP_Tina_CG_QtrlyPerformance_Final[[#This Row],[EXT EXP]]</f>
        <v>400000000</v>
      </c>
      <c r="AU1358" s="11" t="str">
        <f>IF(Table_PBS_SQL_DB2_PBSSQL_PBS_NDP_Tina_CG_QtrlyPerformance_Final[[#This Row],[Item_Code]]&gt;"300000", "Capital", "Recurrent")</f>
        <v>Recurrent</v>
      </c>
    </row>
    <row r="1359" spans="1:47" x14ac:dyDescent="0.25">
      <c r="A1359" t="s">
        <v>55</v>
      </c>
      <c r="B1359" t="s">
        <v>56</v>
      </c>
      <c r="C1359" t="s">
        <v>31</v>
      </c>
      <c r="D1359" t="s">
        <v>1031</v>
      </c>
      <c r="E1359" t="s">
        <v>75</v>
      </c>
      <c r="F1359" t="s">
        <v>1042</v>
      </c>
      <c r="G1359" t="s">
        <v>31</v>
      </c>
      <c r="H1359" t="s">
        <v>1623</v>
      </c>
      <c r="I1359" t="s">
        <v>493</v>
      </c>
      <c r="J1359" t="s">
        <v>1624</v>
      </c>
      <c r="K1359" t="s">
        <v>774</v>
      </c>
      <c r="L1359" t="s">
        <v>775</v>
      </c>
      <c r="M1359" t="s">
        <v>1630</v>
      </c>
      <c r="N1359" t="s">
        <v>1631</v>
      </c>
      <c r="O1359" t="s">
        <v>920</v>
      </c>
      <c r="P1359" t="s">
        <v>921</v>
      </c>
      <c r="Q1359" s="11">
        <v>0</v>
      </c>
      <c r="R1359" s="11">
        <v>0</v>
      </c>
      <c r="S1359" s="11">
        <v>0</v>
      </c>
      <c r="T1359" s="11">
        <v>0</v>
      </c>
      <c r="U1359" s="11">
        <v>515000000</v>
      </c>
      <c r="V1359" s="11">
        <v>0</v>
      </c>
      <c r="W1359" s="11">
        <v>515000000</v>
      </c>
      <c r="X1359" s="11">
        <v>0</v>
      </c>
      <c r="Y1359" s="11">
        <v>500000000</v>
      </c>
      <c r="Z1359" s="11">
        <v>305000000</v>
      </c>
      <c r="AA1359" s="11">
        <v>0</v>
      </c>
      <c r="AB1359" s="11">
        <v>0</v>
      </c>
      <c r="AC1359" s="11">
        <v>0</v>
      </c>
      <c r="AD1359" s="11">
        <v>190995000</v>
      </c>
      <c r="AE1359" s="11">
        <v>0</v>
      </c>
      <c r="AF1359" s="11">
        <v>0</v>
      </c>
      <c r="AG1359" s="11">
        <v>15000000</v>
      </c>
      <c r="AH1359" s="11">
        <v>18909000</v>
      </c>
      <c r="AI1359" s="11">
        <v>0</v>
      </c>
      <c r="AJ1359" s="11">
        <v>0</v>
      </c>
      <c r="AK1359" s="11">
        <v>0</v>
      </c>
      <c r="AL1359" s="11">
        <v>96000</v>
      </c>
      <c r="AM1359" s="11">
        <v>0</v>
      </c>
      <c r="AN1359" s="11">
        <v>0</v>
      </c>
      <c r="AO13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515000000</v>
      </c>
      <c r="AP13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515000000</v>
      </c>
      <c r="AR13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59" s="11">
        <f>Table_PBS_SQL_DB2_PBSSQL_PBS_NDP_Tina_CG_QtrlyPerformance_Final[[#This Row],[GOU REL]]+Table_PBS_SQL_DB2_PBSSQL_PBS_NDP_Tina_CG_QtrlyPerformance_Final[[#This Row],[EXT REL]]</f>
        <v>515000000</v>
      </c>
      <c r="AT1359" s="11">
        <f>Table_PBS_SQL_DB2_PBSSQL_PBS_NDP_Tina_CG_QtrlyPerformance_Final[[#This Row],[GOU EXP]]+Table_PBS_SQL_DB2_PBSSQL_PBS_NDP_Tina_CG_QtrlyPerformance_Final[[#This Row],[EXT EXP]]</f>
        <v>515000000</v>
      </c>
      <c r="AU1359" s="11" t="str">
        <f>IF(Table_PBS_SQL_DB2_PBSSQL_PBS_NDP_Tina_CG_QtrlyPerformance_Final[[#This Row],[Item_Code]]&gt;"300000", "Capital", "Recurrent")</f>
        <v>Recurrent</v>
      </c>
    </row>
    <row r="1360" spans="1:47" x14ac:dyDescent="0.25">
      <c r="A1360" t="s">
        <v>55</v>
      </c>
      <c r="B1360" t="s">
        <v>56</v>
      </c>
      <c r="C1360" t="s">
        <v>31</v>
      </c>
      <c r="D1360" t="s">
        <v>1031</v>
      </c>
      <c r="E1360" t="s">
        <v>75</v>
      </c>
      <c r="F1360" t="s">
        <v>1042</v>
      </c>
      <c r="G1360" t="s">
        <v>31</v>
      </c>
      <c r="H1360" t="s">
        <v>1623</v>
      </c>
      <c r="I1360" t="s">
        <v>493</v>
      </c>
      <c r="J1360" t="s">
        <v>1624</v>
      </c>
      <c r="K1360" t="s">
        <v>774</v>
      </c>
      <c r="L1360" t="s">
        <v>775</v>
      </c>
      <c r="M1360" t="s">
        <v>1630</v>
      </c>
      <c r="N1360" t="s">
        <v>1631</v>
      </c>
      <c r="O1360" t="s">
        <v>1085</v>
      </c>
      <c r="P1360" t="s">
        <v>1086</v>
      </c>
      <c r="Q1360" s="11">
        <v>0</v>
      </c>
      <c r="R1360" s="11">
        <v>0</v>
      </c>
      <c r="S1360" s="11">
        <v>0</v>
      </c>
      <c r="T1360" s="11">
        <v>0</v>
      </c>
      <c r="U1360" s="11">
        <v>480000000</v>
      </c>
      <c r="V1360" s="11">
        <v>0</v>
      </c>
      <c r="W1360" s="11">
        <v>480000000</v>
      </c>
      <c r="X1360" s="11">
        <v>0</v>
      </c>
      <c r="Y1360" s="11">
        <v>450000000</v>
      </c>
      <c r="Z1360" s="11">
        <v>202371490</v>
      </c>
      <c r="AA1360" s="11">
        <v>0</v>
      </c>
      <c r="AB1360" s="11">
        <v>0</v>
      </c>
      <c r="AC1360" s="11">
        <v>0</v>
      </c>
      <c r="AD1360" s="11">
        <v>122455838</v>
      </c>
      <c r="AE1360" s="11">
        <v>0</v>
      </c>
      <c r="AF1360" s="11">
        <v>0</v>
      </c>
      <c r="AG1360" s="11">
        <v>30000000</v>
      </c>
      <c r="AH1360" s="11">
        <v>126478000</v>
      </c>
      <c r="AI1360" s="11">
        <v>0</v>
      </c>
      <c r="AJ1360" s="11">
        <v>0</v>
      </c>
      <c r="AK1360" s="11">
        <v>0</v>
      </c>
      <c r="AL1360" s="11">
        <v>28694672</v>
      </c>
      <c r="AM1360" s="11">
        <v>0</v>
      </c>
      <c r="AN1360" s="11">
        <v>0</v>
      </c>
      <c r="AO13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480000000</v>
      </c>
      <c r="AP13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480000000</v>
      </c>
      <c r="AR13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0" s="11">
        <f>Table_PBS_SQL_DB2_PBSSQL_PBS_NDP_Tina_CG_QtrlyPerformance_Final[[#This Row],[GOU REL]]+Table_PBS_SQL_DB2_PBSSQL_PBS_NDP_Tina_CG_QtrlyPerformance_Final[[#This Row],[EXT REL]]</f>
        <v>480000000</v>
      </c>
      <c r="AT1360" s="11">
        <f>Table_PBS_SQL_DB2_PBSSQL_PBS_NDP_Tina_CG_QtrlyPerformance_Final[[#This Row],[GOU EXP]]+Table_PBS_SQL_DB2_PBSSQL_PBS_NDP_Tina_CG_QtrlyPerformance_Final[[#This Row],[EXT EXP]]</f>
        <v>480000000</v>
      </c>
      <c r="AU1360" s="11" t="str">
        <f>IF(Table_PBS_SQL_DB2_PBSSQL_PBS_NDP_Tina_CG_QtrlyPerformance_Final[[#This Row],[Item_Code]]&gt;"300000", "Capital", "Recurrent")</f>
        <v>Recurrent</v>
      </c>
    </row>
    <row r="1361" spans="1:47" x14ac:dyDescent="0.25">
      <c r="A1361" t="s">
        <v>55</v>
      </c>
      <c r="B1361" t="s">
        <v>56</v>
      </c>
      <c r="C1361" t="s">
        <v>31</v>
      </c>
      <c r="D1361" t="s">
        <v>1031</v>
      </c>
      <c r="E1361" t="s">
        <v>75</v>
      </c>
      <c r="F1361" t="s">
        <v>1042</v>
      </c>
      <c r="G1361" t="s">
        <v>31</v>
      </c>
      <c r="H1361" t="s">
        <v>1623</v>
      </c>
      <c r="I1361" t="s">
        <v>493</v>
      </c>
      <c r="J1361" t="s">
        <v>1624</v>
      </c>
      <c r="K1361" t="s">
        <v>774</v>
      </c>
      <c r="L1361" t="s">
        <v>775</v>
      </c>
      <c r="M1361" t="s">
        <v>1630</v>
      </c>
      <c r="N1361" t="s">
        <v>1631</v>
      </c>
      <c r="O1361" t="s">
        <v>1589</v>
      </c>
      <c r="P1361" t="s">
        <v>1590</v>
      </c>
      <c r="Q1361" s="11">
        <v>0</v>
      </c>
      <c r="R1361" s="11">
        <v>0</v>
      </c>
      <c r="S1361" s="11">
        <v>0</v>
      </c>
      <c r="T1361" s="11">
        <v>0</v>
      </c>
      <c r="U1361" s="11">
        <v>2394500000</v>
      </c>
      <c r="V1361" s="11">
        <v>0</v>
      </c>
      <c r="W1361" s="11">
        <v>2394500000</v>
      </c>
      <c r="X1361" s="11">
        <v>0</v>
      </c>
      <c r="Y1361" s="11">
        <v>0</v>
      </c>
      <c r="Z1361" s="11">
        <v>0</v>
      </c>
      <c r="AA1361" s="11">
        <v>0</v>
      </c>
      <c r="AB1361" s="11">
        <v>0</v>
      </c>
      <c r="AC1361" s="11">
        <v>0</v>
      </c>
      <c r="AD1361" s="11">
        <v>0</v>
      </c>
      <c r="AE1361" s="11">
        <v>0</v>
      </c>
      <c r="AF1361" s="11">
        <v>0</v>
      </c>
      <c r="AG1361" s="11">
        <v>2394500000</v>
      </c>
      <c r="AH1361" s="11">
        <v>2394500000</v>
      </c>
      <c r="AI1361" s="11">
        <v>0</v>
      </c>
      <c r="AJ1361" s="11">
        <v>0</v>
      </c>
      <c r="AK1361" s="11">
        <v>0</v>
      </c>
      <c r="AL1361" s="11">
        <v>0</v>
      </c>
      <c r="AM1361" s="11">
        <v>0</v>
      </c>
      <c r="AN1361" s="11">
        <v>0</v>
      </c>
      <c r="AO13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2394500000</v>
      </c>
      <c r="AP13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2394500000</v>
      </c>
      <c r="AR13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1" s="11">
        <f>Table_PBS_SQL_DB2_PBSSQL_PBS_NDP_Tina_CG_QtrlyPerformance_Final[[#This Row],[GOU REL]]+Table_PBS_SQL_DB2_PBSSQL_PBS_NDP_Tina_CG_QtrlyPerformance_Final[[#This Row],[EXT REL]]</f>
        <v>2394500000</v>
      </c>
      <c r="AT1361" s="11">
        <f>Table_PBS_SQL_DB2_PBSSQL_PBS_NDP_Tina_CG_QtrlyPerformance_Final[[#This Row],[GOU EXP]]+Table_PBS_SQL_DB2_PBSSQL_PBS_NDP_Tina_CG_QtrlyPerformance_Final[[#This Row],[EXT EXP]]</f>
        <v>2394500000</v>
      </c>
      <c r="AU1361" s="11" t="str">
        <f>IF(Table_PBS_SQL_DB2_PBSSQL_PBS_NDP_Tina_CG_QtrlyPerformance_Final[[#This Row],[Item_Code]]&gt;"300000", "Capital", "Recurrent")</f>
        <v>Capital</v>
      </c>
    </row>
    <row r="1362" spans="1:47" x14ac:dyDescent="0.25">
      <c r="A1362" t="s">
        <v>287</v>
      </c>
      <c r="B1362" t="s">
        <v>1640</v>
      </c>
      <c r="C1362" t="s">
        <v>281</v>
      </c>
      <c r="D1362" t="s">
        <v>1495</v>
      </c>
      <c r="E1362" t="s">
        <v>75</v>
      </c>
      <c r="F1362" t="s">
        <v>1642</v>
      </c>
      <c r="G1362" t="s">
        <v>87</v>
      </c>
      <c r="H1362" t="s">
        <v>1643</v>
      </c>
      <c r="I1362" t="s">
        <v>896</v>
      </c>
      <c r="J1362" t="s">
        <v>897</v>
      </c>
      <c r="K1362" t="s">
        <v>1645</v>
      </c>
      <c r="L1362" t="s">
        <v>1646</v>
      </c>
      <c r="M1362" t="s">
        <v>1647</v>
      </c>
      <c r="N1362" t="s">
        <v>1648</v>
      </c>
      <c r="O1362" t="s">
        <v>1542</v>
      </c>
      <c r="P1362" t="s">
        <v>1543</v>
      </c>
      <c r="Q1362" s="11">
        <v>0</v>
      </c>
      <c r="R1362" s="11">
        <v>0</v>
      </c>
      <c r="S1362" s="11">
        <v>0</v>
      </c>
      <c r="T1362" s="11">
        <v>0</v>
      </c>
      <c r="U1362" s="11">
        <v>0</v>
      </c>
      <c r="V1362" s="11">
        <v>0</v>
      </c>
      <c r="W1362" s="11">
        <v>0</v>
      </c>
      <c r="X1362" s="11">
        <v>0</v>
      </c>
      <c r="Y1362" s="11">
        <v>0</v>
      </c>
      <c r="Z1362" s="11">
        <v>0</v>
      </c>
      <c r="AA1362" s="11">
        <v>0</v>
      </c>
      <c r="AB1362" s="11">
        <v>0</v>
      </c>
      <c r="AC1362" s="11">
        <v>0</v>
      </c>
      <c r="AD1362" s="11">
        <v>0</v>
      </c>
      <c r="AE1362" s="11">
        <v>0</v>
      </c>
      <c r="AF1362" s="11">
        <v>0</v>
      </c>
      <c r="AG1362" s="11">
        <v>0</v>
      </c>
      <c r="AH1362" s="11">
        <v>0</v>
      </c>
      <c r="AI1362" s="11">
        <v>4393522000</v>
      </c>
      <c r="AJ1362" s="11">
        <v>4283332657</v>
      </c>
      <c r="AK1362" s="11">
        <v>0</v>
      </c>
      <c r="AL1362" s="11">
        <v>0</v>
      </c>
      <c r="AM1362" s="11">
        <v>0</v>
      </c>
      <c r="AN1362" s="11">
        <v>0</v>
      </c>
      <c r="AO13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4393522000</v>
      </c>
      <c r="AQ13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4283332657</v>
      </c>
      <c r="AS1362" s="11">
        <f>Table_PBS_SQL_DB2_PBSSQL_PBS_NDP_Tina_CG_QtrlyPerformance_Final[[#This Row],[GOU REL]]+Table_PBS_SQL_DB2_PBSSQL_PBS_NDP_Tina_CG_QtrlyPerformance_Final[[#This Row],[EXT REL]]</f>
        <v>4393522000</v>
      </c>
      <c r="AT1362" s="11">
        <f>Table_PBS_SQL_DB2_PBSSQL_PBS_NDP_Tina_CG_QtrlyPerformance_Final[[#This Row],[GOU EXP]]+Table_PBS_SQL_DB2_PBSSQL_PBS_NDP_Tina_CG_QtrlyPerformance_Final[[#This Row],[EXT EXP]]</f>
        <v>4283332657</v>
      </c>
      <c r="AU1362" s="11" t="str">
        <f>IF(Table_PBS_SQL_DB2_PBSSQL_PBS_NDP_Tina_CG_QtrlyPerformance_Final[[#This Row],[Item_Code]]&gt;"300000", "Capital", "Recurrent")</f>
        <v>Capital</v>
      </c>
    </row>
    <row r="1363" spans="1:47" x14ac:dyDescent="0.25">
      <c r="A1363" t="s">
        <v>331</v>
      </c>
      <c r="B1363" t="s">
        <v>332</v>
      </c>
      <c r="C1363" t="s">
        <v>293</v>
      </c>
      <c r="D1363" t="s">
        <v>1206</v>
      </c>
      <c r="E1363" t="s">
        <v>75</v>
      </c>
      <c r="F1363" t="s">
        <v>1228</v>
      </c>
      <c r="G1363" t="s">
        <v>31</v>
      </c>
      <c r="H1363" t="s">
        <v>1950</v>
      </c>
      <c r="I1363" t="s">
        <v>493</v>
      </c>
      <c r="J1363" t="s">
        <v>1951</v>
      </c>
      <c r="K1363" t="s">
        <v>333</v>
      </c>
      <c r="L1363" t="s">
        <v>1952</v>
      </c>
      <c r="M1363" t="s">
        <v>1232</v>
      </c>
      <c r="N1363" t="s">
        <v>1586</v>
      </c>
      <c r="O1363" t="s">
        <v>978</v>
      </c>
      <c r="P1363" t="s">
        <v>979</v>
      </c>
      <c r="Q1363" s="11">
        <v>0</v>
      </c>
      <c r="R1363" s="11">
        <v>0</v>
      </c>
      <c r="S1363" s="11">
        <v>0</v>
      </c>
      <c r="T1363" s="11">
        <v>0</v>
      </c>
      <c r="U1363" s="11">
        <v>100000000</v>
      </c>
      <c r="V1363" s="11">
        <v>0</v>
      </c>
      <c r="W1363" s="11">
        <v>100000000</v>
      </c>
      <c r="X1363" s="11">
        <v>0</v>
      </c>
      <c r="Y1363" s="11">
        <v>0</v>
      </c>
      <c r="Z1363" s="11">
        <v>0</v>
      </c>
      <c r="AA1363" s="11">
        <v>0</v>
      </c>
      <c r="AB1363" s="11">
        <v>0</v>
      </c>
      <c r="AC1363" s="11">
        <v>25000000</v>
      </c>
      <c r="AD1363" s="11">
        <v>4700000</v>
      </c>
      <c r="AE1363" s="11">
        <v>0</v>
      </c>
      <c r="AF1363" s="11">
        <v>0</v>
      </c>
      <c r="AG1363" s="11">
        <v>75000000</v>
      </c>
      <c r="AH1363" s="11">
        <v>0</v>
      </c>
      <c r="AI1363" s="11">
        <v>0</v>
      </c>
      <c r="AJ1363" s="11">
        <v>0</v>
      </c>
      <c r="AK1363" s="11">
        <v>0</v>
      </c>
      <c r="AL1363" s="11">
        <v>95300000</v>
      </c>
      <c r="AM1363" s="11">
        <v>0</v>
      </c>
      <c r="AN1363" s="11">
        <v>0</v>
      </c>
      <c r="AO13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3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3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3" s="11">
        <f>Table_PBS_SQL_DB2_PBSSQL_PBS_NDP_Tina_CG_QtrlyPerformance_Final[[#This Row],[GOU REL]]+Table_PBS_SQL_DB2_PBSSQL_PBS_NDP_Tina_CG_QtrlyPerformance_Final[[#This Row],[EXT REL]]</f>
        <v>100000000</v>
      </c>
      <c r="AT1363" s="11">
        <f>Table_PBS_SQL_DB2_PBSSQL_PBS_NDP_Tina_CG_QtrlyPerformance_Final[[#This Row],[GOU EXP]]+Table_PBS_SQL_DB2_PBSSQL_PBS_NDP_Tina_CG_QtrlyPerformance_Final[[#This Row],[EXT EXP]]</f>
        <v>100000000</v>
      </c>
      <c r="AU1363" s="11" t="str">
        <f>IF(Table_PBS_SQL_DB2_PBSSQL_PBS_NDP_Tina_CG_QtrlyPerformance_Final[[#This Row],[Item_Code]]&gt;"300000", "Capital", "Recurrent")</f>
        <v>Recurrent</v>
      </c>
    </row>
    <row r="1364" spans="1:47" x14ac:dyDescent="0.25">
      <c r="A1364" t="s">
        <v>335</v>
      </c>
      <c r="B1364" t="s">
        <v>336</v>
      </c>
      <c r="C1364" t="s">
        <v>293</v>
      </c>
      <c r="D1364" t="s">
        <v>1206</v>
      </c>
      <c r="E1364" t="s">
        <v>31</v>
      </c>
      <c r="F1364" t="s">
        <v>1207</v>
      </c>
      <c r="G1364" t="s">
        <v>75</v>
      </c>
      <c r="H1364" t="s">
        <v>1529</v>
      </c>
      <c r="I1364" t="s">
        <v>493</v>
      </c>
      <c r="J1364" t="s">
        <v>1649</v>
      </c>
      <c r="K1364" t="s">
        <v>2068</v>
      </c>
      <c r="L1364" t="s">
        <v>2069</v>
      </c>
      <c r="M1364" t="s">
        <v>1232</v>
      </c>
      <c r="N1364" t="s">
        <v>1586</v>
      </c>
      <c r="O1364" t="s">
        <v>1626</v>
      </c>
      <c r="P1364" t="s">
        <v>1627</v>
      </c>
      <c r="Q1364" s="11">
        <v>0</v>
      </c>
      <c r="R1364" s="11">
        <v>0</v>
      </c>
      <c r="S1364" s="11">
        <v>0</v>
      </c>
      <c r="T1364" s="11">
        <v>0</v>
      </c>
      <c r="U1364" s="11">
        <v>3000000000</v>
      </c>
      <c r="V1364" s="11">
        <v>0</v>
      </c>
      <c r="W1364" s="11">
        <v>3000000000</v>
      </c>
      <c r="X1364" s="11">
        <v>0</v>
      </c>
      <c r="Y1364" s="11">
        <v>0</v>
      </c>
      <c r="Z1364" s="11">
        <v>0</v>
      </c>
      <c r="AA1364" s="11">
        <v>0</v>
      </c>
      <c r="AB1364" s="11">
        <v>0</v>
      </c>
      <c r="AC1364" s="11">
        <v>0</v>
      </c>
      <c r="AD1364" s="11">
        <v>0</v>
      </c>
      <c r="AE1364" s="11">
        <v>0</v>
      </c>
      <c r="AF1364" s="11">
        <v>0</v>
      </c>
      <c r="AG1364" s="11">
        <v>1289400000</v>
      </c>
      <c r="AH1364" s="11">
        <v>0</v>
      </c>
      <c r="AI1364" s="11">
        <v>0</v>
      </c>
      <c r="AJ1364" s="11">
        <v>0</v>
      </c>
      <c r="AK1364" s="11">
        <v>1450000000</v>
      </c>
      <c r="AL1364" s="11">
        <v>2739399999</v>
      </c>
      <c r="AM1364" s="11">
        <v>0</v>
      </c>
      <c r="AN1364" s="11">
        <v>0</v>
      </c>
      <c r="AO13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2739400000</v>
      </c>
      <c r="AP13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2739399999</v>
      </c>
      <c r="AR13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4" s="11">
        <f>Table_PBS_SQL_DB2_PBSSQL_PBS_NDP_Tina_CG_QtrlyPerformance_Final[[#This Row],[GOU REL]]+Table_PBS_SQL_DB2_PBSSQL_PBS_NDP_Tina_CG_QtrlyPerformance_Final[[#This Row],[EXT REL]]</f>
        <v>2739400000</v>
      </c>
      <c r="AT1364" s="11">
        <f>Table_PBS_SQL_DB2_PBSSQL_PBS_NDP_Tina_CG_QtrlyPerformance_Final[[#This Row],[GOU EXP]]+Table_PBS_SQL_DB2_PBSSQL_PBS_NDP_Tina_CG_QtrlyPerformance_Final[[#This Row],[EXT EXP]]</f>
        <v>2739399999</v>
      </c>
      <c r="AU1364" s="11" t="str">
        <f>IF(Table_PBS_SQL_DB2_PBSSQL_PBS_NDP_Tina_CG_QtrlyPerformance_Final[[#This Row],[Item_Code]]&gt;"300000", "Capital", "Recurrent")</f>
        <v>Capital</v>
      </c>
    </row>
    <row r="1365" spans="1:47" x14ac:dyDescent="0.25">
      <c r="A1365" t="s">
        <v>557</v>
      </c>
      <c r="B1365" t="s">
        <v>558</v>
      </c>
      <c r="C1365" t="s">
        <v>491</v>
      </c>
      <c r="D1365" t="s">
        <v>861</v>
      </c>
      <c r="E1365" t="s">
        <v>103</v>
      </c>
      <c r="F1365" t="s">
        <v>1904</v>
      </c>
      <c r="G1365" t="s">
        <v>75</v>
      </c>
      <c r="H1365" t="s">
        <v>1953</v>
      </c>
      <c r="I1365" t="s">
        <v>493</v>
      </c>
      <c r="J1365" t="s">
        <v>1954</v>
      </c>
      <c r="K1365" t="s">
        <v>559</v>
      </c>
      <c r="L1365" t="s">
        <v>1955</v>
      </c>
      <c r="M1365" t="s">
        <v>866</v>
      </c>
      <c r="N1365" t="s">
        <v>867</v>
      </c>
      <c r="O1365" t="s">
        <v>1215</v>
      </c>
      <c r="P1365" t="s">
        <v>1216</v>
      </c>
      <c r="Q1365" s="11">
        <v>1651000000</v>
      </c>
      <c r="R1365" s="11">
        <v>0</v>
      </c>
      <c r="S1365" s="11">
        <v>0</v>
      </c>
      <c r="T1365" s="11">
        <v>0</v>
      </c>
      <c r="U1365" s="11">
        <v>2651000000</v>
      </c>
      <c r="V1365" s="11">
        <v>0</v>
      </c>
      <c r="W1365" s="11">
        <v>1000000000</v>
      </c>
      <c r="X1365" s="11">
        <v>0</v>
      </c>
      <c r="Y1365" s="11">
        <v>0</v>
      </c>
      <c r="Z1365" s="11">
        <v>0</v>
      </c>
      <c r="AA1365" s="11">
        <v>0</v>
      </c>
      <c r="AB1365" s="11">
        <v>0</v>
      </c>
      <c r="AC1365" s="11">
        <v>1000000000</v>
      </c>
      <c r="AD1365" s="11">
        <v>0</v>
      </c>
      <c r="AE1365" s="11">
        <v>0</v>
      </c>
      <c r="AF1365" s="11">
        <v>0</v>
      </c>
      <c r="AG1365" s="11">
        <v>0</v>
      </c>
      <c r="AH1365" s="11">
        <v>0</v>
      </c>
      <c r="AI1365" s="11">
        <v>0</v>
      </c>
      <c r="AJ1365" s="11">
        <v>0</v>
      </c>
      <c r="AK1365" s="11">
        <v>1651000000</v>
      </c>
      <c r="AL1365" s="11">
        <v>2651000001</v>
      </c>
      <c r="AM1365" s="11">
        <v>0</v>
      </c>
      <c r="AN1365" s="11">
        <v>0</v>
      </c>
      <c r="AO13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2651000000</v>
      </c>
      <c r="AP13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2651000001</v>
      </c>
      <c r="AR13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5" s="11">
        <f>Table_PBS_SQL_DB2_PBSSQL_PBS_NDP_Tina_CG_QtrlyPerformance_Final[[#This Row],[GOU REL]]+Table_PBS_SQL_DB2_PBSSQL_PBS_NDP_Tina_CG_QtrlyPerformance_Final[[#This Row],[EXT REL]]</f>
        <v>2651000000</v>
      </c>
      <c r="AT1365" s="11">
        <f>Table_PBS_SQL_DB2_PBSSQL_PBS_NDP_Tina_CG_QtrlyPerformance_Final[[#This Row],[GOU EXP]]+Table_PBS_SQL_DB2_PBSSQL_PBS_NDP_Tina_CG_QtrlyPerformance_Final[[#This Row],[EXT EXP]]</f>
        <v>2651000001</v>
      </c>
      <c r="AU1365" s="11" t="str">
        <f>IF(Table_PBS_SQL_DB2_PBSSQL_PBS_NDP_Tina_CG_QtrlyPerformance_Final[[#This Row],[Item_Code]]&gt;"300000", "Capital", "Recurrent")</f>
        <v>Capital</v>
      </c>
    </row>
    <row r="1366" spans="1:47" x14ac:dyDescent="0.25">
      <c r="A1366" t="s">
        <v>343</v>
      </c>
      <c r="B1366" t="s">
        <v>344</v>
      </c>
      <c r="C1366" t="s">
        <v>293</v>
      </c>
      <c r="D1366" t="s">
        <v>1206</v>
      </c>
      <c r="E1366" t="s">
        <v>75</v>
      </c>
      <c r="F1366" t="s">
        <v>1228</v>
      </c>
      <c r="G1366" t="s">
        <v>31</v>
      </c>
      <c r="H1366" t="s">
        <v>1651</v>
      </c>
      <c r="I1366" t="s">
        <v>493</v>
      </c>
      <c r="J1366" t="s">
        <v>864</v>
      </c>
      <c r="K1366" t="s">
        <v>345</v>
      </c>
      <c r="L1366" t="s">
        <v>1652</v>
      </c>
      <c r="M1366" t="s">
        <v>866</v>
      </c>
      <c r="N1366" t="s">
        <v>867</v>
      </c>
      <c r="O1366" t="s">
        <v>957</v>
      </c>
      <c r="P1366" t="s">
        <v>958</v>
      </c>
      <c r="Q1366" s="11">
        <v>0</v>
      </c>
      <c r="R1366" s="11">
        <v>0</v>
      </c>
      <c r="S1366" s="11">
        <v>0</v>
      </c>
      <c r="T1366" s="11">
        <v>0</v>
      </c>
      <c r="U1366" s="11">
        <v>0</v>
      </c>
      <c r="V1366" s="11">
        <v>0</v>
      </c>
      <c r="W1366" s="11">
        <v>48000000</v>
      </c>
      <c r="X1366" s="11">
        <v>0</v>
      </c>
      <c r="Y1366" s="11">
        <v>0</v>
      </c>
      <c r="Z1366" s="11">
        <v>0</v>
      </c>
      <c r="AA1366" s="11">
        <v>0</v>
      </c>
      <c r="AB1366" s="11">
        <v>0</v>
      </c>
      <c r="AC1366" s="11">
        <v>16000000</v>
      </c>
      <c r="AD1366" s="11">
        <v>0</v>
      </c>
      <c r="AE1366" s="11">
        <v>0</v>
      </c>
      <c r="AF1366" s="11">
        <v>0</v>
      </c>
      <c r="AG1366" s="11">
        <v>11200000</v>
      </c>
      <c r="AH1366" s="11">
        <v>0</v>
      </c>
      <c r="AI1366" s="11">
        <v>0</v>
      </c>
      <c r="AJ1366" s="11">
        <v>0</v>
      </c>
      <c r="AK1366" s="11">
        <v>20740000</v>
      </c>
      <c r="AL1366" s="11">
        <v>47774000</v>
      </c>
      <c r="AM1366" s="11">
        <v>0</v>
      </c>
      <c r="AN1366" s="11">
        <v>0</v>
      </c>
      <c r="AO13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47940000</v>
      </c>
      <c r="AP13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47774000</v>
      </c>
      <c r="AR13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6" s="11">
        <f>Table_PBS_SQL_DB2_PBSSQL_PBS_NDP_Tina_CG_QtrlyPerformance_Final[[#This Row],[GOU REL]]+Table_PBS_SQL_DB2_PBSSQL_PBS_NDP_Tina_CG_QtrlyPerformance_Final[[#This Row],[EXT REL]]</f>
        <v>47940000</v>
      </c>
      <c r="AT1366" s="11">
        <f>Table_PBS_SQL_DB2_PBSSQL_PBS_NDP_Tina_CG_QtrlyPerformance_Final[[#This Row],[GOU EXP]]+Table_PBS_SQL_DB2_PBSSQL_PBS_NDP_Tina_CG_QtrlyPerformance_Final[[#This Row],[EXT EXP]]</f>
        <v>47774000</v>
      </c>
      <c r="AU1366" s="11" t="str">
        <f>IF(Table_PBS_SQL_DB2_PBSSQL_PBS_NDP_Tina_CG_QtrlyPerformance_Final[[#This Row],[Item_Code]]&gt;"300000", "Capital", "Recurrent")</f>
        <v>Capital</v>
      </c>
    </row>
    <row r="1367" spans="1:47" x14ac:dyDescent="0.25">
      <c r="A1367" t="s">
        <v>570</v>
      </c>
      <c r="B1367" t="s">
        <v>1661</v>
      </c>
      <c r="C1367" t="s">
        <v>491</v>
      </c>
      <c r="D1367" t="s">
        <v>861</v>
      </c>
      <c r="E1367" t="s">
        <v>31</v>
      </c>
      <c r="F1367" t="s">
        <v>862</v>
      </c>
      <c r="G1367" t="s">
        <v>75</v>
      </c>
      <c r="H1367" t="s">
        <v>881</v>
      </c>
      <c r="I1367" t="s">
        <v>493</v>
      </c>
      <c r="J1367" t="s">
        <v>1662</v>
      </c>
      <c r="K1367" t="s">
        <v>572</v>
      </c>
      <c r="L1367" t="s">
        <v>1663</v>
      </c>
      <c r="M1367" t="s">
        <v>866</v>
      </c>
      <c r="N1367" t="s">
        <v>867</v>
      </c>
      <c r="O1367" t="s">
        <v>957</v>
      </c>
      <c r="P1367" t="s">
        <v>958</v>
      </c>
      <c r="Q1367" s="11">
        <v>0</v>
      </c>
      <c r="R1367" s="11">
        <v>0</v>
      </c>
      <c r="S1367" s="11">
        <v>0</v>
      </c>
      <c r="T1367" s="11">
        <v>0</v>
      </c>
      <c r="U1367" s="11">
        <v>782000000</v>
      </c>
      <c r="V1367" s="11">
        <v>0</v>
      </c>
      <c r="W1367" s="11">
        <v>782000000</v>
      </c>
      <c r="X1367" s="11">
        <v>0</v>
      </c>
      <c r="Y1367" s="11">
        <v>0</v>
      </c>
      <c r="Z1367" s="11">
        <v>0</v>
      </c>
      <c r="AA1367" s="11">
        <v>0</v>
      </c>
      <c r="AB1367" s="11">
        <v>0</v>
      </c>
      <c r="AC1367" s="11">
        <v>314900000</v>
      </c>
      <c r="AD1367" s="11">
        <v>0</v>
      </c>
      <c r="AE1367" s="11">
        <v>0</v>
      </c>
      <c r="AF1367" s="11">
        <v>0</v>
      </c>
      <c r="AG1367" s="11">
        <v>384400000</v>
      </c>
      <c r="AH1367" s="11">
        <v>185850000</v>
      </c>
      <c r="AI1367" s="11">
        <v>0</v>
      </c>
      <c r="AJ1367" s="11">
        <v>0</v>
      </c>
      <c r="AK1367" s="11">
        <v>0</v>
      </c>
      <c r="AL1367" s="11">
        <v>513449999</v>
      </c>
      <c r="AM1367" s="11">
        <v>0</v>
      </c>
      <c r="AN1367" s="11">
        <v>0</v>
      </c>
      <c r="AO13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699300000</v>
      </c>
      <c r="AP13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699299999</v>
      </c>
      <c r="AR13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7" s="11">
        <f>Table_PBS_SQL_DB2_PBSSQL_PBS_NDP_Tina_CG_QtrlyPerformance_Final[[#This Row],[GOU REL]]+Table_PBS_SQL_DB2_PBSSQL_PBS_NDP_Tina_CG_QtrlyPerformance_Final[[#This Row],[EXT REL]]</f>
        <v>699300000</v>
      </c>
      <c r="AT1367" s="11">
        <f>Table_PBS_SQL_DB2_PBSSQL_PBS_NDP_Tina_CG_QtrlyPerformance_Final[[#This Row],[GOU EXP]]+Table_PBS_SQL_DB2_PBSSQL_PBS_NDP_Tina_CG_QtrlyPerformance_Final[[#This Row],[EXT EXP]]</f>
        <v>699299999</v>
      </c>
      <c r="AU1367" s="11" t="str">
        <f>IF(Table_PBS_SQL_DB2_PBSSQL_PBS_NDP_Tina_CG_QtrlyPerformance_Final[[#This Row],[Item_Code]]&gt;"300000", "Capital", "Recurrent")</f>
        <v>Capital</v>
      </c>
    </row>
    <row r="1368" spans="1:47" x14ac:dyDescent="0.25">
      <c r="A1368" t="s">
        <v>186</v>
      </c>
      <c r="B1368" t="s">
        <v>1664</v>
      </c>
      <c r="C1368" t="s">
        <v>97</v>
      </c>
      <c r="D1368" t="s">
        <v>1665</v>
      </c>
      <c r="E1368" t="s">
        <v>31</v>
      </c>
      <c r="F1368" t="s">
        <v>1666</v>
      </c>
      <c r="G1368" t="s">
        <v>31</v>
      </c>
      <c r="H1368" t="s">
        <v>1667</v>
      </c>
      <c r="I1368" t="s">
        <v>499</v>
      </c>
      <c r="J1368" t="s">
        <v>1668</v>
      </c>
      <c r="K1368" t="s">
        <v>1669</v>
      </c>
      <c r="L1368" t="s">
        <v>1670</v>
      </c>
      <c r="M1368" t="s">
        <v>1671</v>
      </c>
      <c r="N1368" t="s">
        <v>1672</v>
      </c>
      <c r="O1368" t="s">
        <v>1744</v>
      </c>
      <c r="P1368" t="s">
        <v>1745</v>
      </c>
      <c r="Q1368" s="11">
        <v>0</v>
      </c>
      <c r="R1368" s="11">
        <v>0</v>
      </c>
      <c r="S1368" s="11">
        <v>0</v>
      </c>
      <c r="T1368" s="11">
        <v>0</v>
      </c>
      <c r="U1368" s="11">
        <v>20000000000</v>
      </c>
      <c r="V1368" s="11">
        <v>0</v>
      </c>
      <c r="W1368" s="11">
        <v>0</v>
      </c>
      <c r="X1368" s="11">
        <v>20000000000</v>
      </c>
      <c r="Y1368" s="11">
        <v>0</v>
      </c>
      <c r="Z1368" s="11">
        <v>0</v>
      </c>
      <c r="AA1368" s="11">
        <v>0</v>
      </c>
      <c r="AB1368" s="11">
        <v>0</v>
      </c>
      <c r="AC1368" s="11">
        <v>0</v>
      </c>
      <c r="AD1368" s="11">
        <v>0</v>
      </c>
      <c r="AE1368" s="11">
        <v>0</v>
      </c>
      <c r="AF1368" s="11">
        <v>0</v>
      </c>
      <c r="AG1368" s="11">
        <v>0</v>
      </c>
      <c r="AH1368" s="11">
        <v>0</v>
      </c>
      <c r="AI1368" s="11">
        <v>0</v>
      </c>
      <c r="AJ1368" s="11">
        <v>0</v>
      </c>
      <c r="AK1368" s="11">
        <v>0</v>
      </c>
      <c r="AL1368" s="11">
        <v>0</v>
      </c>
      <c r="AM1368" s="11">
        <v>0</v>
      </c>
      <c r="AN1368" s="11">
        <v>0</v>
      </c>
      <c r="AO13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8" s="11">
        <f>Table_PBS_SQL_DB2_PBSSQL_PBS_NDP_Tina_CG_QtrlyPerformance_Final[[#This Row],[GOU REL]]+Table_PBS_SQL_DB2_PBSSQL_PBS_NDP_Tina_CG_QtrlyPerformance_Final[[#This Row],[EXT REL]]</f>
        <v>0</v>
      </c>
      <c r="AT1368" s="11">
        <f>Table_PBS_SQL_DB2_PBSSQL_PBS_NDP_Tina_CG_QtrlyPerformance_Final[[#This Row],[GOU EXP]]+Table_PBS_SQL_DB2_PBSSQL_PBS_NDP_Tina_CG_QtrlyPerformance_Final[[#This Row],[EXT EXP]]</f>
        <v>0</v>
      </c>
      <c r="AU1368" s="11" t="str">
        <f>IF(Table_PBS_SQL_DB2_PBSSQL_PBS_NDP_Tina_CG_QtrlyPerformance_Final[[#This Row],[Item_Code]]&gt;"300000", "Capital", "Recurrent")</f>
        <v>Capital</v>
      </c>
    </row>
    <row r="1369" spans="1:47" x14ac:dyDescent="0.25">
      <c r="A1369" t="s">
        <v>186</v>
      </c>
      <c r="B1369" t="s">
        <v>1664</v>
      </c>
      <c r="C1369" t="s">
        <v>177</v>
      </c>
      <c r="D1369" t="s">
        <v>960</v>
      </c>
      <c r="E1369" t="s">
        <v>31</v>
      </c>
      <c r="F1369" t="s">
        <v>961</v>
      </c>
      <c r="G1369" t="s">
        <v>75</v>
      </c>
      <c r="H1369" t="s">
        <v>1529</v>
      </c>
      <c r="I1369" t="s">
        <v>493</v>
      </c>
      <c r="J1369" t="s">
        <v>864</v>
      </c>
      <c r="K1369" t="s">
        <v>188</v>
      </c>
      <c r="L1369" t="s">
        <v>1673</v>
      </c>
      <c r="M1369" t="s">
        <v>866</v>
      </c>
      <c r="N1369" t="s">
        <v>867</v>
      </c>
      <c r="O1369" t="s">
        <v>934</v>
      </c>
      <c r="P1369" t="s">
        <v>935</v>
      </c>
      <c r="Q1369" s="11">
        <v>0</v>
      </c>
      <c r="R1369" s="11">
        <v>0</v>
      </c>
      <c r="S1369" s="11">
        <v>0</v>
      </c>
      <c r="T1369" s="11">
        <v>0</v>
      </c>
      <c r="U1369" s="11">
        <v>400000000</v>
      </c>
      <c r="V1369" s="11">
        <v>0</v>
      </c>
      <c r="W1369" s="11">
        <v>400000000</v>
      </c>
      <c r="X1369" s="11">
        <v>0</v>
      </c>
      <c r="Y1369" s="11">
        <v>0</v>
      </c>
      <c r="Z1369" s="11">
        <v>0</v>
      </c>
      <c r="AA1369" s="11">
        <v>0</v>
      </c>
      <c r="AB1369" s="11">
        <v>0</v>
      </c>
      <c r="AC1369" s="11">
        <v>200000000</v>
      </c>
      <c r="AD1369" s="11">
        <v>0</v>
      </c>
      <c r="AE1369" s="11">
        <v>0</v>
      </c>
      <c r="AF1369" s="11">
        <v>0</v>
      </c>
      <c r="AG1369" s="11">
        <v>80000000</v>
      </c>
      <c r="AH1369" s="11">
        <v>0</v>
      </c>
      <c r="AI1369" s="11">
        <v>0</v>
      </c>
      <c r="AJ1369" s="11">
        <v>0</v>
      </c>
      <c r="AK1369" s="11">
        <v>120000000</v>
      </c>
      <c r="AL1369" s="11">
        <v>400000000</v>
      </c>
      <c r="AM1369" s="11">
        <v>0</v>
      </c>
      <c r="AN1369" s="11">
        <v>0</v>
      </c>
      <c r="AO13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13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13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69" s="11">
        <f>Table_PBS_SQL_DB2_PBSSQL_PBS_NDP_Tina_CG_QtrlyPerformance_Final[[#This Row],[GOU REL]]+Table_PBS_SQL_DB2_PBSSQL_PBS_NDP_Tina_CG_QtrlyPerformance_Final[[#This Row],[EXT REL]]</f>
        <v>400000000</v>
      </c>
      <c r="AT1369" s="11">
        <f>Table_PBS_SQL_DB2_PBSSQL_PBS_NDP_Tina_CG_QtrlyPerformance_Final[[#This Row],[GOU EXP]]+Table_PBS_SQL_DB2_PBSSQL_PBS_NDP_Tina_CG_QtrlyPerformance_Final[[#This Row],[EXT EXP]]</f>
        <v>400000000</v>
      </c>
      <c r="AU1369" s="11" t="str">
        <f>IF(Table_PBS_SQL_DB2_PBSSQL_PBS_NDP_Tina_CG_QtrlyPerformance_Final[[#This Row],[Item_Code]]&gt;"300000", "Capital", "Recurrent")</f>
        <v>Capital</v>
      </c>
    </row>
    <row r="1370" spans="1:47" x14ac:dyDescent="0.25">
      <c r="A1370" t="s">
        <v>186</v>
      </c>
      <c r="B1370" t="s">
        <v>1664</v>
      </c>
      <c r="C1370" t="s">
        <v>177</v>
      </c>
      <c r="D1370" t="s">
        <v>960</v>
      </c>
      <c r="E1370" t="s">
        <v>31</v>
      </c>
      <c r="F1370" t="s">
        <v>961</v>
      </c>
      <c r="G1370" t="s">
        <v>75</v>
      </c>
      <c r="H1370" t="s">
        <v>1529</v>
      </c>
      <c r="I1370" t="s">
        <v>493</v>
      </c>
      <c r="J1370" t="s">
        <v>864</v>
      </c>
      <c r="K1370" t="s">
        <v>188</v>
      </c>
      <c r="L1370" t="s">
        <v>1673</v>
      </c>
      <c r="M1370" t="s">
        <v>866</v>
      </c>
      <c r="N1370" t="s">
        <v>867</v>
      </c>
      <c r="O1370" t="s">
        <v>957</v>
      </c>
      <c r="P1370" t="s">
        <v>958</v>
      </c>
      <c r="Q1370" s="11">
        <v>0</v>
      </c>
      <c r="R1370" s="11">
        <v>0</v>
      </c>
      <c r="S1370" s="11">
        <v>0</v>
      </c>
      <c r="T1370" s="11">
        <v>0</v>
      </c>
      <c r="U1370" s="11">
        <v>40000000</v>
      </c>
      <c r="V1370" s="11">
        <v>0</v>
      </c>
      <c r="W1370" s="11">
        <v>40000000</v>
      </c>
      <c r="X1370" s="11">
        <v>0</v>
      </c>
      <c r="Y1370" s="11">
        <v>0</v>
      </c>
      <c r="Z1370" s="11">
        <v>0</v>
      </c>
      <c r="AA1370" s="11">
        <v>0</v>
      </c>
      <c r="AB1370" s="11">
        <v>0</v>
      </c>
      <c r="AC1370" s="11">
        <v>40000000</v>
      </c>
      <c r="AD1370" s="11">
        <v>4700000</v>
      </c>
      <c r="AE1370" s="11">
        <v>0</v>
      </c>
      <c r="AF1370" s="11">
        <v>0</v>
      </c>
      <c r="AG1370" s="11">
        <v>0</v>
      </c>
      <c r="AH1370" s="11">
        <v>14550000</v>
      </c>
      <c r="AI1370" s="11">
        <v>0</v>
      </c>
      <c r="AJ1370" s="11">
        <v>0</v>
      </c>
      <c r="AK1370" s="11">
        <v>0</v>
      </c>
      <c r="AL1370" s="11">
        <v>20750000</v>
      </c>
      <c r="AM1370" s="11">
        <v>0</v>
      </c>
      <c r="AN1370" s="11">
        <v>0</v>
      </c>
      <c r="AO13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3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3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0" s="11">
        <f>Table_PBS_SQL_DB2_PBSSQL_PBS_NDP_Tina_CG_QtrlyPerformance_Final[[#This Row],[GOU REL]]+Table_PBS_SQL_DB2_PBSSQL_PBS_NDP_Tina_CG_QtrlyPerformance_Final[[#This Row],[EXT REL]]</f>
        <v>40000000</v>
      </c>
      <c r="AT1370" s="11">
        <f>Table_PBS_SQL_DB2_PBSSQL_PBS_NDP_Tina_CG_QtrlyPerformance_Final[[#This Row],[GOU EXP]]+Table_PBS_SQL_DB2_PBSSQL_PBS_NDP_Tina_CG_QtrlyPerformance_Final[[#This Row],[EXT EXP]]</f>
        <v>40000000</v>
      </c>
      <c r="AU1370" s="11" t="str">
        <f>IF(Table_PBS_SQL_DB2_PBSSQL_PBS_NDP_Tina_CG_QtrlyPerformance_Final[[#This Row],[Item_Code]]&gt;"300000", "Capital", "Recurrent")</f>
        <v>Capital</v>
      </c>
    </row>
    <row r="1371" spans="1:47" x14ac:dyDescent="0.25">
      <c r="A1371" t="s">
        <v>186</v>
      </c>
      <c r="B1371" t="s">
        <v>1664</v>
      </c>
      <c r="C1371" t="s">
        <v>177</v>
      </c>
      <c r="D1371" t="s">
        <v>960</v>
      </c>
      <c r="E1371" t="s">
        <v>31</v>
      </c>
      <c r="F1371" t="s">
        <v>961</v>
      </c>
      <c r="G1371" t="s">
        <v>75</v>
      </c>
      <c r="H1371" t="s">
        <v>1529</v>
      </c>
      <c r="I1371" t="s">
        <v>493</v>
      </c>
      <c r="J1371" t="s">
        <v>864</v>
      </c>
      <c r="K1371" t="s">
        <v>188</v>
      </c>
      <c r="L1371" t="s">
        <v>1673</v>
      </c>
      <c r="M1371" t="s">
        <v>866</v>
      </c>
      <c r="N1371" t="s">
        <v>867</v>
      </c>
      <c r="O1371" t="s">
        <v>1155</v>
      </c>
      <c r="P1371" t="s">
        <v>1156</v>
      </c>
      <c r="Q1371" s="11">
        <v>0</v>
      </c>
      <c r="R1371" s="11">
        <v>0</v>
      </c>
      <c r="S1371" s="11">
        <v>0</v>
      </c>
      <c r="T1371" s="11">
        <v>0</v>
      </c>
      <c r="U1371" s="11">
        <v>60000000</v>
      </c>
      <c r="V1371" s="11">
        <v>0</v>
      </c>
      <c r="W1371" s="11">
        <v>60000000</v>
      </c>
      <c r="X1371" s="11">
        <v>0</v>
      </c>
      <c r="Y1371" s="11">
        <v>0</v>
      </c>
      <c r="Z1371" s="11">
        <v>0</v>
      </c>
      <c r="AA1371" s="11">
        <v>0</v>
      </c>
      <c r="AB1371" s="11">
        <v>0</v>
      </c>
      <c r="AC1371" s="11">
        <v>46171800</v>
      </c>
      <c r="AD1371" s="11">
        <v>0</v>
      </c>
      <c r="AE1371" s="11">
        <v>0</v>
      </c>
      <c r="AF1371" s="11">
        <v>0</v>
      </c>
      <c r="AG1371" s="11">
        <v>13828200</v>
      </c>
      <c r="AH1371" s="11">
        <v>0</v>
      </c>
      <c r="AI1371" s="11">
        <v>0</v>
      </c>
      <c r="AJ1371" s="11">
        <v>0</v>
      </c>
      <c r="AK1371" s="11">
        <v>0</v>
      </c>
      <c r="AL1371" s="11">
        <v>60000000</v>
      </c>
      <c r="AM1371" s="11">
        <v>0</v>
      </c>
      <c r="AN1371" s="11">
        <v>0</v>
      </c>
      <c r="AO13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13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13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1" s="11">
        <f>Table_PBS_SQL_DB2_PBSSQL_PBS_NDP_Tina_CG_QtrlyPerformance_Final[[#This Row],[GOU REL]]+Table_PBS_SQL_DB2_PBSSQL_PBS_NDP_Tina_CG_QtrlyPerformance_Final[[#This Row],[EXT REL]]</f>
        <v>60000000</v>
      </c>
      <c r="AT1371" s="11">
        <f>Table_PBS_SQL_DB2_PBSSQL_PBS_NDP_Tina_CG_QtrlyPerformance_Final[[#This Row],[GOU EXP]]+Table_PBS_SQL_DB2_PBSSQL_PBS_NDP_Tina_CG_QtrlyPerformance_Final[[#This Row],[EXT EXP]]</f>
        <v>60000000</v>
      </c>
      <c r="AU1371" s="11" t="str">
        <f>IF(Table_PBS_SQL_DB2_PBSSQL_PBS_NDP_Tina_CG_QtrlyPerformance_Final[[#This Row],[Item_Code]]&gt;"300000", "Capital", "Recurrent")</f>
        <v>Capital</v>
      </c>
    </row>
    <row r="1372" spans="1:47" x14ac:dyDescent="0.25">
      <c r="A1372" t="s">
        <v>91</v>
      </c>
      <c r="B1372" t="s">
        <v>1674</v>
      </c>
      <c r="C1372" t="s">
        <v>87</v>
      </c>
      <c r="D1372" t="s">
        <v>1320</v>
      </c>
      <c r="E1372" t="s">
        <v>31</v>
      </c>
      <c r="F1372" t="s">
        <v>1321</v>
      </c>
      <c r="G1372" t="s">
        <v>75</v>
      </c>
      <c r="H1372" t="s">
        <v>881</v>
      </c>
      <c r="I1372" t="s">
        <v>467</v>
      </c>
      <c r="J1372" t="s">
        <v>1961</v>
      </c>
      <c r="K1372" t="s">
        <v>93</v>
      </c>
      <c r="L1372" t="s">
        <v>1676</v>
      </c>
      <c r="M1372" t="s">
        <v>1498</v>
      </c>
      <c r="N1372" t="s">
        <v>1499</v>
      </c>
      <c r="O1372" t="s">
        <v>1087</v>
      </c>
      <c r="P1372" t="s">
        <v>1088</v>
      </c>
      <c r="Q1372" s="11">
        <v>0</v>
      </c>
      <c r="R1372" s="11">
        <v>0</v>
      </c>
      <c r="S1372" s="11">
        <v>0</v>
      </c>
      <c r="T1372" s="11">
        <v>0</v>
      </c>
      <c r="U1372" s="11">
        <v>0</v>
      </c>
      <c r="V1372" s="11">
        <v>0</v>
      </c>
      <c r="W1372" s="11">
        <v>3460000000</v>
      </c>
      <c r="X1372" s="11">
        <v>0</v>
      </c>
      <c r="Y1372" s="11">
        <v>0</v>
      </c>
      <c r="Z1372" s="11">
        <v>0</v>
      </c>
      <c r="AA1372" s="11">
        <v>0</v>
      </c>
      <c r="AB1372" s="11">
        <v>0</v>
      </c>
      <c r="AC1372" s="11">
        <v>0</v>
      </c>
      <c r="AD1372" s="11">
        <v>0</v>
      </c>
      <c r="AE1372" s="11">
        <v>0</v>
      </c>
      <c r="AF1372" s="11">
        <v>0</v>
      </c>
      <c r="AG1372" s="11">
        <v>3361556735</v>
      </c>
      <c r="AH1372" s="11">
        <v>0</v>
      </c>
      <c r="AI1372" s="11">
        <v>0</v>
      </c>
      <c r="AJ1372" s="11">
        <v>0</v>
      </c>
      <c r="AK1372" s="11">
        <v>0</v>
      </c>
      <c r="AL1372" s="11">
        <v>3118820231</v>
      </c>
      <c r="AM1372" s="11">
        <v>0</v>
      </c>
      <c r="AN1372" s="11">
        <v>0</v>
      </c>
      <c r="AO13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3361556735</v>
      </c>
      <c r="AP13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3118820231</v>
      </c>
      <c r="AR13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2" s="11">
        <f>Table_PBS_SQL_DB2_PBSSQL_PBS_NDP_Tina_CG_QtrlyPerformance_Final[[#This Row],[GOU REL]]+Table_PBS_SQL_DB2_PBSSQL_PBS_NDP_Tina_CG_QtrlyPerformance_Final[[#This Row],[EXT REL]]</f>
        <v>3361556735</v>
      </c>
      <c r="AT1372" s="11">
        <f>Table_PBS_SQL_DB2_PBSSQL_PBS_NDP_Tina_CG_QtrlyPerformance_Final[[#This Row],[GOU EXP]]+Table_PBS_SQL_DB2_PBSSQL_PBS_NDP_Tina_CG_QtrlyPerformance_Final[[#This Row],[EXT EXP]]</f>
        <v>3118820231</v>
      </c>
      <c r="AU1372" s="11" t="str">
        <f>IF(Table_PBS_SQL_DB2_PBSSQL_PBS_NDP_Tina_CG_QtrlyPerformance_Final[[#This Row],[Item_Code]]&gt;"300000", "Capital", "Recurrent")</f>
        <v>Capital</v>
      </c>
    </row>
    <row r="1373" spans="1:47" x14ac:dyDescent="0.25">
      <c r="A1373" t="s">
        <v>690</v>
      </c>
      <c r="B1373" t="s">
        <v>2070</v>
      </c>
      <c r="C1373" t="s">
        <v>676</v>
      </c>
      <c r="D1373" t="s">
        <v>990</v>
      </c>
      <c r="E1373" t="s">
        <v>75</v>
      </c>
      <c r="F1373" t="s">
        <v>998</v>
      </c>
      <c r="G1373" t="s">
        <v>31</v>
      </c>
      <c r="H1373" t="s">
        <v>1441</v>
      </c>
      <c r="I1373" t="s">
        <v>493</v>
      </c>
      <c r="J1373" t="s">
        <v>1602</v>
      </c>
      <c r="K1373" t="s">
        <v>692</v>
      </c>
      <c r="L1373" t="s">
        <v>2071</v>
      </c>
      <c r="M1373" t="s">
        <v>1044</v>
      </c>
      <c r="N1373" t="s">
        <v>1045</v>
      </c>
      <c r="O1373" t="s">
        <v>1754</v>
      </c>
      <c r="P1373" t="s">
        <v>1755</v>
      </c>
      <c r="Q1373" s="11">
        <v>0</v>
      </c>
      <c r="R1373" s="11">
        <v>0</v>
      </c>
      <c r="S1373" s="11">
        <v>0</v>
      </c>
      <c r="T1373" s="11">
        <v>0</v>
      </c>
      <c r="U1373" s="11">
        <v>7600000000</v>
      </c>
      <c r="V1373" s="11">
        <v>0</v>
      </c>
      <c r="W1373" s="11">
        <v>7600000000</v>
      </c>
      <c r="X1373" s="11">
        <v>0</v>
      </c>
      <c r="Y1373" s="11">
        <v>1900000000</v>
      </c>
      <c r="Z1373" s="11">
        <v>0</v>
      </c>
      <c r="AA1373" s="11">
        <v>0</v>
      </c>
      <c r="AB1373" s="11">
        <v>0</v>
      </c>
      <c r="AC1373" s="11">
        <v>1900000000</v>
      </c>
      <c r="AD1373" s="11">
        <v>728734055</v>
      </c>
      <c r="AE1373" s="11">
        <v>0</v>
      </c>
      <c r="AF1373" s="11">
        <v>0</v>
      </c>
      <c r="AG1373" s="11">
        <v>1900000000</v>
      </c>
      <c r="AH1373" s="11">
        <v>599883036</v>
      </c>
      <c r="AI1373" s="11">
        <v>0</v>
      </c>
      <c r="AJ1373" s="11">
        <v>0</v>
      </c>
      <c r="AK1373" s="11">
        <v>1900000000</v>
      </c>
      <c r="AL1373" s="11">
        <v>3112293011</v>
      </c>
      <c r="AM1373" s="11">
        <v>0</v>
      </c>
      <c r="AN1373" s="11">
        <v>0</v>
      </c>
      <c r="AO13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7600000000</v>
      </c>
      <c r="AP13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4440910102</v>
      </c>
      <c r="AR13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3" s="11">
        <f>Table_PBS_SQL_DB2_PBSSQL_PBS_NDP_Tina_CG_QtrlyPerformance_Final[[#This Row],[GOU REL]]+Table_PBS_SQL_DB2_PBSSQL_PBS_NDP_Tina_CG_QtrlyPerformance_Final[[#This Row],[EXT REL]]</f>
        <v>7600000000</v>
      </c>
      <c r="AT1373" s="11">
        <f>Table_PBS_SQL_DB2_PBSSQL_PBS_NDP_Tina_CG_QtrlyPerformance_Final[[#This Row],[GOU EXP]]+Table_PBS_SQL_DB2_PBSSQL_PBS_NDP_Tina_CG_QtrlyPerformance_Final[[#This Row],[EXT EXP]]</f>
        <v>4440910102</v>
      </c>
      <c r="AU1373" s="11" t="str">
        <f>IF(Table_PBS_SQL_DB2_PBSSQL_PBS_NDP_Tina_CG_QtrlyPerformance_Final[[#This Row],[Item_Code]]&gt;"300000", "Capital", "Recurrent")</f>
        <v>Capital</v>
      </c>
    </row>
    <row r="1374" spans="1:47" x14ac:dyDescent="0.25">
      <c r="A1374" t="s">
        <v>59</v>
      </c>
      <c r="B1374" t="s">
        <v>1677</v>
      </c>
      <c r="C1374" t="s">
        <v>31</v>
      </c>
      <c r="D1374" t="s">
        <v>1031</v>
      </c>
      <c r="E1374" t="s">
        <v>75</v>
      </c>
      <c r="F1374" t="s">
        <v>1042</v>
      </c>
      <c r="G1374" t="s">
        <v>31</v>
      </c>
      <c r="H1374" t="s">
        <v>1678</v>
      </c>
      <c r="I1374" t="s">
        <v>511</v>
      </c>
      <c r="J1374" t="s">
        <v>1679</v>
      </c>
      <c r="K1374" t="s">
        <v>61</v>
      </c>
      <c r="L1374" t="s">
        <v>1680</v>
      </c>
      <c r="M1374" t="s">
        <v>1681</v>
      </c>
      <c r="N1374" t="s">
        <v>1682</v>
      </c>
      <c r="O1374" t="s">
        <v>2072</v>
      </c>
      <c r="P1374" t="s">
        <v>2073</v>
      </c>
      <c r="Q1374" s="11">
        <v>0</v>
      </c>
      <c r="R1374" s="11">
        <v>0</v>
      </c>
      <c r="S1374" s="11">
        <v>0</v>
      </c>
      <c r="T1374" s="11">
        <v>0</v>
      </c>
      <c r="U1374" s="11">
        <v>704200000</v>
      </c>
      <c r="V1374" s="11">
        <v>0</v>
      </c>
      <c r="W1374" s="11">
        <v>704200000</v>
      </c>
      <c r="X1374" s="11">
        <v>0</v>
      </c>
      <c r="Y1374" s="11">
        <v>0</v>
      </c>
      <c r="Z1374" s="11">
        <v>0</v>
      </c>
      <c r="AA1374" s="11">
        <v>0</v>
      </c>
      <c r="AB1374" s="11">
        <v>0</v>
      </c>
      <c r="AC1374" s="11">
        <v>251287450</v>
      </c>
      <c r="AD1374" s="11">
        <v>232192950</v>
      </c>
      <c r="AE1374" s="11">
        <v>0</v>
      </c>
      <c r="AF1374" s="11">
        <v>0</v>
      </c>
      <c r="AG1374" s="11">
        <v>452912550</v>
      </c>
      <c r="AH1374" s="11">
        <v>140126300</v>
      </c>
      <c r="AI1374" s="11">
        <v>0</v>
      </c>
      <c r="AJ1374" s="11">
        <v>0</v>
      </c>
      <c r="AK1374" s="11">
        <v>0</v>
      </c>
      <c r="AL1374" s="11">
        <v>331880750</v>
      </c>
      <c r="AM1374" s="11">
        <v>0</v>
      </c>
      <c r="AN1374" s="11">
        <v>0</v>
      </c>
      <c r="AO13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704200000</v>
      </c>
      <c r="AP13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704200000</v>
      </c>
      <c r="AR13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4" s="11">
        <f>Table_PBS_SQL_DB2_PBSSQL_PBS_NDP_Tina_CG_QtrlyPerformance_Final[[#This Row],[GOU REL]]+Table_PBS_SQL_DB2_PBSSQL_PBS_NDP_Tina_CG_QtrlyPerformance_Final[[#This Row],[EXT REL]]</f>
        <v>704200000</v>
      </c>
      <c r="AT1374" s="11">
        <f>Table_PBS_SQL_DB2_PBSSQL_PBS_NDP_Tina_CG_QtrlyPerformance_Final[[#This Row],[GOU EXP]]+Table_PBS_SQL_DB2_PBSSQL_PBS_NDP_Tina_CG_QtrlyPerformance_Final[[#This Row],[EXT EXP]]</f>
        <v>704200000</v>
      </c>
      <c r="AU1374" s="11" t="str">
        <f>IF(Table_PBS_SQL_DB2_PBSSQL_PBS_NDP_Tina_CG_QtrlyPerformance_Final[[#This Row],[Item_Code]]&gt;"300000", "Capital", "Recurrent")</f>
        <v>Recurrent</v>
      </c>
    </row>
    <row r="1375" spans="1:47" x14ac:dyDescent="0.25">
      <c r="A1375" t="s">
        <v>59</v>
      </c>
      <c r="B1375" t="s">
        <v>1677</v>
      </c>
      <c r="C1375" t="s">
        <v>31</v>
      </c>
      <c r="D1375" t="s">
        <v>1031</v>
      </c>
      <c r="E1375" t="s">
        <v>75</v>
      </c>
      <c r="F1375" t="s">
        <v>1042</v>
      </c>
      <c r="G1375" t="s">
        <v>31</v>
      </c>
      <c r="H1375" t="s">
        <v>1678</v>
      </c>
      <c r="I1375" t="s">
        <v>511</v>
      </c>
      <c r="J1375" t="s">
        <v>1679</v>
      </c>
      <c r="K1375" t="s">
        <v>61</v>
      </c>
      <c r="L1375" t="s">
        <v>1680</v>
      </c>
      <c r="M1375" t="s">
        <v>1681</v>
      </c>
      <c r="N1375" t="s">
        <v>1682</v>
      </c>
      <c r="O1375" t="s">
        <v>1192</v>
      </c>
      <c r="P1375" t="s">
        <v>1193</v>
      </c>
      <c r="Q1375" s="11">
        <v>0</v>
      </c>
      <c r="R1375" s="11">
        <v>0</v>
      </c>
      <c r="S1375" s="11">
        <v>0</v>
      </c>
      <c r="T1375" s="11">
        <v>0</v>
      </c>
      <c r="U1375" s="11">
        <v>100000000</v>
      </c>
      <c r="V1375" s="11">
        <v>0</v>
      </c>
      <c r="W1375" s="11">
        <v>100000000</v>
      </c>
      <c r="X1375" s="11">
        <v>0</v>
      </c>
      <c r="Y1375" s="11">
        <v>0</v>
      </c>
      <c r="Z1375" s="11">
        <v>0</v>
      </c>
      <c r="AA1375" s="11">
        <v>0</v>
      </c>
      <c r="AB1375" s="11">
        <v>0</v>
      </c>
      <c r="AC1375" s="11">
        <v>7000000</v>
      </c>
      <c r="AD1375" s="11">
        <v>0</v>
      </c>
      <c r="AE1375" s="11">
        <v>0</v>
      </c>
      <c r="AF1375" s="11">
        <v>0</v>
      </c>
      <c r="AG1375" s="11">
        <v>93000000</v>
      </c>
      <c r="AH1375" s="11">
        <v>30000000</v>
      </c>
      <c r="AI1375" s="11">
        <v>0</v>
      </c>
      <c r="AJ1375" s="11">
        <v>0</v>
      </c>
      <c r="AK1375" s="11">
        <v>0</v>
      </c>
      <c r="AL1375" s="11">
        <v>70000000</v>
      </c>
      <c r="AM1375" s="11">
        <v>0</v>
      </c>
      <c r="AN1375" s="11">
        <v>0</v>
      </c>
      <c r="AO13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3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3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5" s="11">
        <f>Table_PBS_SQL_DB2_PBSSQL_PBS_NDP_Tina_CG_QtrlyPerformance_Final[[#This Row],[GOU REL]]+Table_PBS_SQL_DB2_PBSSQL_PBS_NDP_Tina_CG_QtrlyPerformance_Final[[#This Row],[EXT REL]]</f>
        <v>100000000</v>
      </c>
      <c r="AT1375" s="11">
        <f>Table_PBS_SQL_DB2_PBSSQL_PBS_NDP_Tina_CG_QtrlyPerformance_Final[[#This Row],[GOU EXP]]+Table_PBS_SQL_DB2_PBSSQL_PBS_NDP_Tina_CG_QtrlyPerformance_Final[[#This Row],[EXT EXP]]</f>
        <v>100000000</v>
      </c>
      <c r="AU1375" s="11" t="str">
        <f>IF(Table_PBS_SQL_DB2_PBSSQL_PBS_NDP_Tina_CG_QtrlyPerformance_Final[[#This Row],[Item_Code]]&gt;"300000", "Capital", "Recurrent")</f>
        <v>Recurrent</v>
      </c>
    </row>
    <row r="1376" spans="1:47" x14ac:dyDescent="0.25">
      <c r="A1376" t="s">
        <v>59</v>
      </c>
      <c r="B1376" t="s">
        <v>1677</v>
      </c>
      <c r="C1376" t="s">
        <v>31</v>
      </c>
      <c r="D1376" t="s">
        <v>1031</v>
      </c>
      <c r="E1376" t="s">
        <v>75</v>
      </c>
      <c r="F1376" t="s">
        <v>1042</v>
      </c>
      <c r="G1376" t="s">
        <v>31</v>
      </c>
      <c r="H1376" t="s">
        <v>1678</v>
      </c>
      <c r="I1376" t="s">
        <v>511</v>
      </c>
      <c r="J1376" t="s">
        <v>1679</v>
      </c>
      <c r="K1376" t="s">
        <v>61</v>
      </c>
      <c r="L1376" t="s">
        <v>1680</v>
      </c>
      <c r="M1376" t="s">
        <v>2074</v>
      </c>
      <c r="N1376" t="s">
        <v>2075</v>
      </c>
      <c r="O1376" t="s">
        <v>2076</v>
      </c>
      <c r="P1376" t="s">
        <v>2077</v>
      </c>
      <c r="Q1376" s="11">
        <v>0</v>
      </c>
      <c r="R1376" s="11">
        <v>0</v>
      </c>
      <c r="S1376" s="11">
        <v>0</v>
      </c>
      <c r="T1376" s="11">
        <v>0</v>
      </c>
      <c r="U1376" s="11">
        <v>1785000000</v>
      </c>
      <c r="V1376" s="11">
        <v>0</v>
      </c>
      <c r="W1376" s="11">
        <v>1785000000</v>
      </c>
      <c r="X1376" s="11">
        <v>0</v>
      </c>
      <c r="Y1376" s="11">
        <v>0</v>
      </c>
      <c r="Z1376" s="11">
        <v>0</v>
      </c>
      <c r="AA1376" s="11">
        <v>0</v>
      </c>
      <c r="AB1376" s="11">
        <v>0</v>
      </c>
      <c r="AC1376" s="11">
        <v>600000000</v>
      </c>
      <c r="AD1376" s="11">
        <v>599867691</v>
      </c>
      <c r="AE1376" s="11">
        <v>0</v>
      </c>
      <c r="AF1376" s="11">
        <v>0</v>
      </c>
      <c r="AG1376" s="11">
        <v>420000000</v>
      </c>
      <c r="AH1376" s="11">
        <v>420001267</v>
      </c>
      <c r="AI1376" s="11">
        <v>0</v>
      </c>
      <c r="AJ1376" s="11">
        <v>0</v>
      </c>
      <c r="AK1376" s="11">
        <v>112000000</v>
      </c>
      <c r="AL1376" s="11">
        <v>112131042</v>
      </c>
      <c r="AM1376" s="11">
        <v>0</v>
      </c>
      <c r="AN1376" s="11">
        <v>0</v>
      </c>
      <c r="AO13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1132000000</v>
      </c>
      <c r="AP13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1132000000</v>
      </c>
      <c r="AR13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6" s="11">
        <f>Table_PBS_SQL_DB2_PBSSQL_PBS_NDP_Tina_CG_QtrlyPerformance_Final[[#This Row],[GOU REL]]+Table_PBS_SQL_DB2_PBSSQL_PBS_NDP_Tina_CG_QtrlyPerformance_Final[[#This Row],[EXT REL]]</f>
        <v>1132000000</v>
      </c>
      <c r="AT1376" s="11">
        <f>Table_PBS_SQL_DB2_PBSSQL_PBS_NDP_Tina_CG_QtrlyPerformance_Final[[#This Row],[GOU EXP]]+Table_PBS_SQL_DB2_PBSSQL_PBS_NDP_Tina_CG_QtrlyPerformance_Final[[#This Row],[EXT EXP]]</f>
        <v>1132000000</v>
      </c>
      <c r="AU1376" s="11" t="str">
        <f>IF(Table_PBS_SQL_DB2_PBSSQL_PBS_NDP_Tina_CG_QtrlyPerformance_Final[[#This Row],[Item_Code]]&gt;"300000", "Capital", "Recurrent")</f>
        <v>Recurrent</v>
      </c>
    </row>
    <row r="1377" spans="1:47" x14ac:dyDescent="0.25">
      <c r="A1377" t="s">
        <v>59</v>
      </c>
      <c r="B1377" t="s">
        <v>1677</v>
      </c>
      <c r="C1377" t="s">
        <v>31</v>
      </c>
      <c r="D1377" t="s">
        <v>1031</v>
      </c>
      <c r="E1377" t="s">
        <v>75</v>
      </c>
      <c r="F1377" t="s">
        <v>1042</v>
      </c>
      <c r="G1377" t="s">
        <v>31</v>
      </c>
      <c r="H1377" t="s">
        <v>1678</v>
      </c>
      <c r="I1377" t="s">
        <v>511</v>
      </c>
      <c r="J1377" t="s">
        <v>1679</v>
      </c>
      <c r="K1377" t="s">
        <v>61</v>
      </c>
      <c r="L1377" t="s">
        <v>1680</v>
      </c>
      <c r="M1377" t="s">
        <v>2074</v>
      </c>
      <c r="N1377" t="s">
        <v>2075</v>
      </c>
      <c r="O1377" t="s">
        <v>2078</v>
      </c>
      <c r="P1377" t="s">
        <v>2079</v>
      </c>
      <c r="Q1377" s="11">
        <v>0</v>
      </c>
      <c r="R1377" s="11">
        <v>0</v>
      </c>
      <c r="S1377" s="11">
        <v>0</v>
      </c>
      <c r="T1377" s="11">
        <v>0</v>
      </c>
      <c r="U1377" s="11">
        <v>15000000</v>
      </c>
      <c r="V1377" s="11">
        <v>0</v>
      </c>
      <c r="W1377" s="11">
        <v>15000000</v>
      </c>
      <c r="X1377" s="11">
        <v>0</v>
      </c>
      <c r="Y1377" s="11">
        <v>0</v>
      </c>
      <c r="Z1377" s="11">
        <v>0</v>
      </c>
      <c r="AA1377" s="11">
        <v>0</v>
      </c>
      <c r="AB1377" s="11">
        <v>0</v>
      </c>
      <c r="AC1377" s="11">
        <v>0</v>
      </c>
      <c r="AD1377" s="11">
        <v>0</v>
      </c>
      <c r="AE1377" s="11">
        <v>0</v>
      </c>
      <c r="AF1377" s="11">
        <v>0</v>
      </c>
      <c r="AG1377" s="11">
        <v>0</v>
      </c>
      <c r="AH1377" s="11">
        <v>0</v>
      </c>
      <c r="AI1377" s="11">
        <v>0</v>
      </c>
      <c r="AJ1377" s="11">
        <v>0</v>
      </c>
      <c r="AK1377" s="11">
        <v>5000000</v>
      </c>
      <c r="AL1377" s="11">
        <v>5000000</v>
      </c>
      <c r="AM1377" s="11">
        <v>0</v>
      </c>
      <c r="AN1377" s="11">
        <v>0</v>
      </c>
      <c r="AO13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13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13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7" s="11">
        <f>Table_PBS_SQL_DB2_PBSSQL_PBS_NDP_Tina_CG_QtrlyPerformance_Final[[#This Row],[GOU REL]]+Table_PBS_SQL_DB2_PBSSQL_PBS_NDP_Tina_CG_QtrlyPerformance_Final[[#This Row],[EXT REL]]</f>
        <v>5000000</v>
      </c>
      <c r="AT1377" s="11">
        <f>Table_PBS_SQL_DB2_PBSSQL_PBS_NDP_Tina_CG_QtrlyPerformance_Final[[#This Row],[GOU EXP]]+Table_PBS_SQL_DB2_PBSSQL_PBS_NDP_Tina_CG_QtrlyPerformance_Final[[#This Row],[EXT EXP]]</f>
        <v>5000000</v>
      </c>
      <c r="AU1377" s="11" t="str">
        <f>IF(Table_PBS_SQL_DB2_PBSSQL_PBS_NDP_Tina_CG_QtrlyPerformance_Final[[#This Row],[Item_Code]]&gt;"300000", "Capital", "Recurrent")</f>
        <v>Recurrent</v>
      </c>
    </row>
    <row r="1378" spans="1:47" x14ac:dyDescent="0.25">
      <c r="A1378" t="s">
        <v>59</v>
      </c>
      <c r="B1378" t="s">
        <v>1677</v>
      </c>
      <c r="C1378" t="s">
        <v>31</v>
      </c>
      <c r="D1378" t="s">
        <v>1031</v>
      </c>
      <c r="E1378" t="s">
        <v>75</v>
      </c>
      <c r="F1378" t="s">
        <v>1042</v>
      </c>
      <c r="G1378" t="s">
        <v>31</v>
      </c>
      <c r="H1378" t="s">
        <v>1678</v>
      </c>
      <c r="I1378" t="s">
        <v>511</v>
      </c>
      <c r="J1378" t="s">
        <v>1679</v>
      </c>
      <c r="K1378" t="s">
        <v>61</v>
      </c>
      <c r="L1378" t="s">
        <v>1680</v>
      </c>
      <c r="M1378" t="s">
        <v>1683</v>
      </c>
      <c r="N1378" t="s">
        <v>1684</v>
      </c>
      <c r="O1378" t="s">
        <v>920</v>
      </c>
      <c r="P1378" t="s">
        <v>921</v>
      </c>
      <c r="Q1378" s="11">
        <v>0</v>
      </c>
      <c r="R1378" s="11">
        <v>0</v>
      </c>
      <c r="S1378" s="11">
        <v>0</v>
      </c>
      <c r="T1378" s="11">
        <v>0</v>
      </c>
      <c r="U1378" s="11">
        <v>1209126000</v>
      </c>
      <c r="V1378" s="11">
        <v>0</v>
      </c>
      <c r="W1378" s="11">
        <v>1209126000</v>
      </c>
      <c r="X1378" s="11">
        <v>0</v>
      </c>
      <c r="Y1378" s="11">
        <v>1000000000</v>
      </c>
      <c r="Z1378" s="11">
        <v>976740000</v>
      </c>
      <c r="AA1378" s="11">
        <v>0</v>
      </c>
      <c r="AB1378" s="11">
        <v>0</v>
      </c>
      <c r="AC1378" s="11">
        <v>209126000</v>
      </c>
      <c r="AD1378" s="11">
        <v>171653986</v>
      </c>
      <c r="AE1378" s="11">
        <v>0</v>
      </c>
      <c r="AF1378" s="11">
        <v>0</v>
      </c>
      <c r="AG1378" s="11">
        <v>0</v>
      </c>
      <c r="AH1378" s="11">
        <v>60732014</v>
      </c>
      <c r="AI1378" s="11">
        <v>0</v>
      </c>
      <c r="AJ1378" s="11">
        <v>0</v>
      </c>
      <c r="AK1378" s="11">
        <v>0</v>
      </c>
      <c r="AL1378" s="11">
        <v>0</v>
      </c>
      <c r="AM1378" s="11">
        <v>0</v>
      </c>
      <c r="AN1378" s="11">
        <v>0</v>
      </c>
      <c r="AO13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1209126000</v>
      </c>
      <c r="AP13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1209126000</v>
      </c>
      <c r="AR13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8" s="11">
        <f>Table_PBS_SQL_DB2_PBSSQL_PBS_NDP_Tina_CG_QtrlyPerformance_Final[[#This Row],[GOU REL]]+Table_PBS_SQL_DB2_PBSSQL_PBS_NDP_Tina_CG_QtrlyPerformance_Final[[#This Row],[EXT REL]]</f>
        <v>1209126000</v>
      </c>
      <c r="AT1378" s="11">
        <f>Table_PBS_SQL_DB2_PBSSQL_PBS_NDP_Tina_CG_QtrlyPerformance_Final[[#This Row],[GOU EXP]]+Table_PBS_SQL_DB2_PBSSQL_PBS_NDP_Tina_CG_QtrlyPerformance_Final[[#This Row],[EXT EXP]]</f>
        <v>1209126000</v>
      </c>
      <c r="AU1378" s="11" t="str">
        <f>IF(Table_PBS_SQL_DB2_PBSSQL_PBS_NDP_Tina_CG_QtrlyPerformance_Final[[#This Row],[Item_Code]]&gt;"300000", "Capital", "Recurrent")</f>
        <v>Recurrent</v>
      </c>
    </row>
    <row r="1379" spans="1:47" x14ac:dyDescent="0.25">
      <c r="A1379" t="s">
        <v>59</v>
      </c>
      <c r="B1379" t="s">
        <v>1677</v>
      </c>
      <c r="C1379" t="s">
        <v>31</v>
      </c>
      <c r="D1379" t="s">
        <v>1031</v>
      </c>
      <c r="E1379" t="s">
        <v>75</v>
      </c>
      <c r="F1379" t="s">
        <v>1042</v>
      </c>
      <c r="G1379" t="s">
        <v>31</v>
      </c>
      <c r="H1379" t="s">
        <v>1678</v>
      </c>
      <c r="I1379" t="s">
        <v>511</v>
      </c>
      <c r="J1379" t="s">
        <v>1679</v>
      </c>
      <c r="K1379" t="s">
        <v>61</v>
      </c>
      <c r="L1379" t="s">
        <v>1680</v>
      </c>
      <c r="M1379" t="s">
        <v>1685</v>
      </c>
      <c r="N1379" t="s">
        <v>1686</v>
      </c>
      <c r="O1379" t="s">
        <v>969</v>
      </c>
      <c r="P1379" t="s">
        <v>970</v>
      </c>
      <c r="Q1379" s="11">
        <v>0</v>
      </c>
      <c r="R1379" s="11">
        <v>0</v>
      </c>
      <c r="S1379" s="11">
        <v>0</v>
      </c>
      <c r="T1379" s="11">
        <v>0</v>
      </c>
      <c r="U1379" s="11">
        <v>1945000</v>
      </c>
      <c r="V1379" s="11">
        <v>0</v>
      </c>
      <c r="W1379" s="11">
        <v>1945000</v>
      </c>
      <c r="X1379" s="11">
        <v>0</v>
      </c>
      <c r="Y1379" s="11">
        <v>0</v>
      </c>
      <c r="Z1379" s="11">
        <v>0</v>
      </c>
      <c r="AA1379" s="11">
        <v>0</v>
      </c>
      <c r="AB1379" s="11">
        <v>0</v>
      </c>
      <c r="AC1379" s="11">
        <v>1945000</v>
      </c>
      <c r="AD1379" s="11">
        <v>0</v>
      </c>
      <c r="AE1379" s="11">
        <v>0</v>
      </c>
      <c r="AF1379" s="11">
        <v>0</v>
      </c>
      <c r="AG1379" s="11">
        <v>0</v>
      </c>
      <c r="AH1379" s="11">
        <v>1945000</v>
      </c>
      <c r="AI1379" s="11">
        <v>0</v>
      </c>
      <c r="AJ1379" s="11">
        <v>0</v>
      </c>
      <c r="AK1379" s="11">
        <v>0</v>
      </c>
      <c r="AL1379" s="11">
        <v>0</v>
      </c>
      <c r="AM1379" s="11">
        <v>0</v>
      </c>
      <c r="AN1379" s="11">
        <v>0</v>
      </c>
      <c r="AO13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1945000</v>
      </c>
      <c r="AP13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1945000</v>
      </c>
      <c r="AR13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79" s="11">
        <f>Table_PBS_SQL_DB2_PBSSQL_PBS_NDP_Tina_CG_QtrlyPerformance_Final[[#This Row],[GOU REL]]+Table_PBS_SQL_DB2_PBSSQL_PBS_NDP_Tina_CG_QtrlyPerformance_Final[[#This Row],[EXT REL]]</f>
        <v>1945000</v>
      </c>
      <c r="AT1379" s="11">
        <f>Table_PBS_SQL_DB2_PBSSQL_PBS_NDP_Tina_CG_QtrlyPerformance_Final[[#This Row],[GOU EXP]]+Table_PBS_SQL_DB2_PBSSQL_PBS_NDP_Tina_CG_QtrlyPerformance_Final[[#This Row],[EXT EXP]]</f>
        <v>1945000</v>
      </c>
      <c r="AU1379" s="11" t="str">
        <f>IF(Table_PBS_SQL_DB2_PBSSQL_PBS_NDP_Tina_CG_QtrlyPerformance_Final[[#This Row],[Item_Code]]&gt;"300000", "Capital", "Recurrent")</f>
        <v>Recurrent</v>
      </c>
    </row>
    <row r="1380" spans="1:47" x14ac:dyDescent="0.25">
      <c r="A1380" t="s">
        <v>59</v>
      </c>
      <c r="B1380" t="s">
        <v>1677</v>
      </c>
      <c r="C1380" t="s">
        <v>31</v>
      </c>
      <c r="D1380" t="s">
        <v>1031</v>
      </c>
      <c r="E1380" t="s">
        <v>75</v>
      </c>
      <c r="F1380" t="s">
        <v>1042</v>
      </c>
      <c r="G1380" t="s">
        <v>31</v>
      </c>
      <c r="H1380" t="s">
        <v>1678</v>
      </c>
      <c r="I1380" t="s">
        <v>305</v>
      </c>
      <c r="J1380" t="s">
        <v>1689</v>
      </c>
      <c r="K1380" t="s">
        <v>1690</v>
      </c>
      <c r="L1380" t="s">
        <v>1691</v>
      </c>
      <c r="M1380" t="s">
        <v>1683</v>
      </c>
      <c r="N1380" t="s">
        <v>1684</v>
      </c>
      <c r="O1380" t="s">
        <v>1011</v>
      </c>
      <c r="P1380" t="s">
        <v>1012</v>
      </c>
      <c r="Q1380" s="11">
        <v>0</v>
      </c>
      <c r="R1380" s="11">
        <v>0</v>
      </c>
      <c r="S1380" s="11">
        <v>0</v>
      </c>
      <c r="T1380" s="11">
        <v>0</v>
      </c>
      <c r="U1380" s="11">
        <v>50000000</v>
      </c>
      <c r="V1380" s="11">
        <v>0</v>
      </c>
      <c r="W1380" s="11">
        <v>50000000</v>
      </c>
      <c r="X1380" s="11">
        <v>0</v>
      </c>
      <c r="Y1380" s="11">
        <v>0</v>
      </c>
      <c r="Z1380" s="11">
        <v>0</v>
      </c>
      <c r="AA1380" s="11">
        <v>0</v>
      </c>
      <c r="AB1380" s="11">
        <v>0</v>
      </c>
      <c r="AC1380" s="11">
        <v>20000000</v>
      </c>
      <c r="AD1380" s="11">
        <v>20000000</v>
      </c>
      <c r="AE1380" s="11">
        <v>0</v>
      </c>
      <c r="AF1380" s="11">
        <v>0</v>
      </c>
      <c r="AG1380" s="11">
        <v>0</v>
      </c>
      <c r="AH1380" s="11">
        <v>0</v>
      </c>
      <c r="AI1380" s="11">
        <v>0</v>
      </c>
      <c r="AJ1380" s="11">
        <v>0</v>
      </c>
      <c r="AK1380" s="11">
        <v>0</v>
      </c>
      <c r="AL1380" s="11">
        <v>0</v>
      </c>
      <c r="AM1380" s="11">
        <v>0</v>
      </c>
      <c r="AN1380" s="11">
        <v>0</v>
      </c>
      <c r="AO13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3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3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0" s="11">
        <f>Table_PBS_SQL_DB2_PBSSQL_PBS_NDP_Tina_CG_QtrlyPerformance_Final[[#This Row],[GOU REL]]+Table_PBS_SQL_DB2_PBSSQL_PBS_NDP_Tina_CG_QtrlyPerformance_Final[[#This Row],[EXT REL]]</f>
        <v>20000000</v>
      </c>
      <c r="AT1380" s="11">
        <f>Table_PBS_SQL_DB2_PBSSQL_PBS_NDP_Tina_CG_QtrlyPerformance_Final[[#This Row],[GOU EXP]]+Table_PBS_SQL_DB2_PBSSQL_PBS_NDP_Tina_CG_QtrlyPerformance_Final[[#This Row],[EXT EXP]]</f>
        <v>20000000</v>
      </c>
      <c r="AU1380" s="11" t="str">
        <f>IF(Table_PBS_SQL_DB2_PBSSQL_PBS_NDP_Tina_CG_QtrlyPerformance_Final[[#This Row],[Item_Code]]&gt;"300000", "Capital", "Recurrent")</f>
        <v>Recurrent</v>
      </c>
    </row>
    <row r="1381" spans="1:47" x14ac:dyDescent="0.25">
      <c r="A1381" t="s">
        <v>59</v>
      </c>
      <c r="B1381" t="s">
        <v>1677</v>
      </c>
      <c r="C1381" t="s">
        <v>31</v>
      </c>
      <c r="D1381" t="s">
        <v>1031</v>
      </c>
      <c r="E1381" t="s">
        <v>75</v>
      </c>
      <c r="F1381" t="s">
        <v>1042</v>
      </c>
      <c r="G1381" t="s">
        <v>31</v>
      </c>
      <c r="H1381" t="s">
        <v>1678</v>
      </c>
      <c r="I1381" t="s">
        <v>305</v>
      </c>
      <c r="J1381" t="s">
        <v>1689</v>
      </c>
      <c r="K1381" t="s">
        <v>1690</v>
      </c>
      <c r="L1381" t="s">
        <v>1691</v>
      </c>
      <c r="M1381" t="s">
        <v>1683</v>
      </c>
      <c r="N1381" t="s">
        <v>1684</v>
      </c>
      <c r="O1381" t="s">
        <v>969</v>
      </c>
      <c r="P1381" t="s">
        <v>970</v>
      </c>
      <c r="Q1381" s="11">
        <v>0</v>
      </c>
      <c r="R1381" s="11">
        <v>0</v>
      </c>
      <c r="S1381" s="11">
        <v>0</v>
      </c>
      <c r="T1381" s="11">
        <v>0</v>
      </c>
      <c r="U1381" s="11">
        <v>213000000</v>
      </c>
      <c r="V1381" s="11">
        <v>0</v>
      </c>
      <c r="W1381" s="11">
        <v>213000000</v>
      </c>
      <c r="X1381" s="11">
        <v>0</v>
      </c>
      <c r="Y1381" s="11">
        <v>0</v>
      </c>
      <c r="Z1381" s="11">
        <v>0</v>
      </c>
      <c r="AA1381" s="11">
        <v>0</v>
      </c>
      <c r="AB1381" s="11">
        <v>0</v>
      </c>
      <c r="AC1381" s="11">
        <v>150000000</v>
      </c>
      <c r="AD1381" s="11">
        <v>100000000</v>
      </c>
      <c r="AE1381" s="11">
        <v>0</v>
      </c>
      <c r="AF1381" s="11">
        <v>0</v>
      </c>
      <c r="AG1381" s="11">
        <v>0</v>
      </c>
      <c r="AH1381" s="11">
        <v>50000000</v>
      </c>
      <c r="AI1381" s="11">
        <v>0</v>
      </c>
      <c r="AJ1381" s="11">
        <v>0</v>
      </c>
      <c r="AK1381" s="11">
        <v>0</v>
      </c>
      <c r="AL1381" s="11">
        <v>0</v>
      </c>
      <c r="AM1381" s="11">
        <v>0</v>
      </c>
      <c r="AN1381" s="11">
        <v>0</v>
      </c>
      <c r="AO13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3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13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1" s="11">
        <f>Table_PBS_SQL_DB2_PBSSQL_PBS_NDP_Tina_CG_QtrlyPerformance_Final[[#This Row],[GOU REL]]+Table_PBS_SQL_DB2_PBSSQL_PBS_NDP_Tina_CG_QtrlyPerformance_Final[[#This Row],[EXT REL]]</f>
        <v>150000000</v>
      </c>
      <c r="AT1381" s="11">
        <f>Table_PBS_SQL_DB2_PBSSQL_PBS_NDP_Tina_CG_QtrlyPerformance_Final[[#This Row],[GOU EXP]]+Table_PBS_SQL_DB2_PBSSQL_PBS_NDP_Tina_CG_QtrlyPerformance_Final[[#This Row],[EXT EXP]]</f>
        <v>150000000</v>
      </c>
      <c r="AU1381" s="11" t="str">
        <f>IF(Table_PBS_SQL_DB2_PBSSQL_PBS_NDP_Tina_CG_QtrlyPerformance_Final[[#This Row],[Item_Code]]&gt;"300000", "Capital", "Recurrent")</f>
        <v>Recurrent</v>
      </c>
    </row>
    <row r="1382" spans="1:47" x14ac:dyDescent="0.25">
      <c r="A1382" t="s">
        <v>694</v>
      </c>
      <c r="B1382" t="s">
        <v>1876</v>
      </c>
      <c r="C1382" t="s">
        <v>676</v>
      </c>
      <c r="D1382" t="s">
        <v>990</v>
      </c>
      <c r="E1382" t="s">
        <v>31</v>
      </c>
      <c r="F1382" t="s">
        <v>991</v>
      </c>
      <c r="G1382" t="s">
        <v>31</v>
      </c>
      <c r="H1382" t="s">
        <v>1602</v>
      </c>
      <c r="I1382" t="s">
        <v>493</v>
      </c>
      <c r="J1382" t="s">
        <v>864</v>
      </c>
      <c r="K1382" t="s">
        <v>696</v>
      </c>
      <c r="L1382" t="s">
        <v>1877</v>
      </c>
      <c r="M1382" t="s">
        <v>866</v>
      </c>
      <c r="N1382" t="s">
        <v>867</v>
      </c>
      <c r="O1382" t="s">
        <v>906</v>
      </c>
      <c r="P1382" t="s">
        <v>907</v>
      </c>
      <c r="Q1382" s="11">
        <v>0</v>
      </c>
      <c r="R1382" s="11">
        <v>0</v>
      </c>
      <c r="S1382" s="11">
        <v>0</v>
      </c>
      <c r="T1382" s="11">
        <v>0</v>
      </c>
      <c r="U1382" s="11">
        <v>247203846</v>
      </c>
      <c r="V1382" s="11">
        <v>0</v>
      </c>
      <c r="W1382" s="11">
        <v>247203846</v>
      </c>
      <c r="X1382" s="11">
        <v>0</v>
      </c>
      <c r="Y1382" s="11">
        <v>0</v>
      </c>
      <c r="Z1382" s="11">
        <v>0</v>
      </c>
      <c r="AA1382" s="11">
        <v>0</v>
      </c>
      <c r="AB1382" s="11">
        <v>0</v>
      </c>
      <c r="AC1382" s="11">
        <v>50000000</v>
      </c>
      <c r="AD1382" s="11">
        <v>0</v>
      </c>
      <c r="AE1382" s="11">
        <v>0</v>
      </c>
      <c r="AF1382" s="11">
        <v>0</v>
      </c>
      <c r="AG1382" s="11">
        <v>90000000</v>
      </c>
      <c r="AH1382" s="11">
        <v>23122400</v>
      </c>
      <c r="AI1382" s="11">
        <v>0</v>
      </c>
      <c r="AJ1382" s="11">
        <v>0</v>
      </c>
      <c r="AK1382" s="11">
        <v>107203846</v>
      </c>
      <c r="AL1382" s="11">
        <v>222477403</v>
      </c>
      <c r="AM1382" s="11">
        <v>0</v>
      </c>
      <c r="AN1382" s="11">
        <v>0</v>
      </c>
      <c r="AO13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247203846</v>
      </c>
      <c r="AP13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245599803</v>
      </c>
      <c r="AR13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2" s="11">
        <f>Table_PBS_SQL_DB2_PBSSQL_PBS_NDP_Tina_CG_QtrlyPerformance_Final[[#This Row],[GOU REL]]+Table_PBS_SQL_DB2_PBSSQL_PBS_NDP_Tina_CG_QtrlyPerformance_Final[[#This Row],[EXT REL]]</f>
        <v>247203846</v>
      </c>
      <c r="AT1382" s="11">
        <f>Table_PBS_SQL_DB2_PBSSQL_PBS_NDP_Tina_CG_QtrlyPerformance_Final[[#This Row],[GOU EXP]]+Table_PBS_SQL_DB2_PBSSQL_PBS_NDP_Tina_CG_QtrlyPerformance_Final[[#This Row],[EXT EXP]]</f>
        <v>245599803</v>
      </c>
      <c r="AU1382" s="11" t="str">
        <f>IF(Table_PBS_SQL_DB2_PBSSQL_PBS_NDP_Tina_CG_QtrlyPerformance_Final[[#This Row],[Item_Code]]&gt;"300000", "Capital", "Recurrent")</f>
        <v>Recurrent</v>
      </c>
    </row>
    <row r="1383" spans="1:47" x14ac:dyDescent="0.25">
      <c r="A1383" t="s">
        <v>578</v>
      </c>
      <c r="B1383" t="s">
        <v>579</v>
      </c>
      <c r="C1383" t="s">
        <v>491</v>
      </c>
      <c r="D1383" t="s">
        <v>861</v>
      </c>
      <c r="E1383" t="s">
        <v>31</v>
      </c>
      <c r="F1383" t="s">
        <v>862</v>
      </c>
      <c r="G1383" t="s">
        <v>31</v>
      </c>
      <c r="H1383" t="s">
        <v>2080</v>
      </c>
      <c r="I1383" t="s">
        <v>493</v>
      </c>
      <c r="J1383" t="s">
        <v>864</v>
      </c>
      <c r="K1383" t="s">
        <v>580</v>
      </c>
      <c r="L1383" t="s">
        <v>2081</v>
      </c>
      <c r="M1383" t="s">
        <v>866</v>
      </c>
      <c r="N1383" t="s">
        <v>867</v>
      </c>
      <c r="O1383" t="s">
        <v>969</v>
      </c>
      <c r="P1383" t="s">
        <v>970</v>
      </c>
      <c r="Q1383" s="11">
        <v>0</v>
      </c>
      <c r="R1383" s="11">
        <v>0</v>
      </c>
      <c r="S1383" s="11">
        <v>0</v>
      </c>
      <c r="T1383" s="11">
        <v>0</v>
      </c>
      <c r="U1383" s="11">
        <v>400000000</v>
      </c>
      <c r="V1383" s="11">
        <v>0</v>
      </c>
      <c r="W1383" s="11">
        <v>400000000</v>
      </c>
      <c r="X1383" s="11">
        <v>0</v>
      </c>
      <c r="Y1383" s="11">
        <v>0</v>
      </c>
      <c r="Z1383" s="11">
        <v>0</v>
      </c>
      <c r="AA1383" s="11">
        <v>0</v>
      </c>
      <c r="AB1383" s="11">
        <v>0</v>
      </c>
      <c r="AC1383" s="11">
        <v>50000000</v>
      </c>
      <c r="AD1383" s="11">
        <v>0</v>
      </c>
      <c r="AE1383" s="11">
        <v>0</v>
      </c>
      <c r="AF1383" s="11">
        <v>0</v>
      </c>
      <c r="AG1383" s="11">
        <v>150000000</v>
      </c>
      <c r="AH1383" s="11">
        <v>0</v>
      </c>
      <c r="AI1383" s="11">
        <v>0</v>
      </c>
      <c r="AJ1383" s="11">
        <v>0</v>
      </c>
      <c r="AK1383" s="11">
        <v>200000000</v>
      </c>
      <c r="AL1383" s="11">
        <v>400000000</v>
      </c>
      <c r="AM1383" s="11">
        <v>0</v>
      </c>
      <c r="AN1383" s="11">
        <v>0</v>
      </c>
      <c r="AO13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13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13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3" s="11">
        <f>Table_PBS_SQL_DB2_PBSSQL_PBS_NDP_Tina_CG_QtrlyPerformance_Final[[#This Row],[GOU REL]]+Table_PBS_SQL_DB2_PBSSQL_PBS_NDP_Tina_CG_QtrlyPerformance_Final[[#This Row],[EXT REL]]</f>
        <v>400000000</v>
      </c>
      <c r="AT1383" s="11">
        <f>Table_PBS_SQL_DB2_PBSSQL_PBS_NDP_Tina_CG_QtrlyPerformance_Final[[#This Row],[GOU EXP]]+Table_PBS_SQL_DB2_PBSSQL_PBS_NDP_Tina_CG_QtrlyPerformance_Final[[#This Row],[EXT EXP]]</f>
        <v>400000000</v>
      </c>
      <c r="AU1383" s="11" t="str">
        <f>IF(Table_PBS_SQL_DB2_PBSSQL_PBS_NDP_Tina_CG_QtrlyPerformance_Final[[#This Row],[Item_Code]]&gt;"300000", "Capital", "Recurrent")</f>
        <v>Recurrent</v>
      </c>
    </row>
    <row r="1384" spans="1:47" x14ac:dyDescent="0.25">
      <c r="A1384" t="s">
        <v>578</v>
      </c>
      <c r="B1384" t="s">
        <v>579</v>
      </c>
      <c r="C1384" t="s">
        <v>491</v>
      </c>
      <c r="D1384" t="s">
        <v>861</v>
      </c>
      <c r="E1384" t="s">
        <v>75</v>
      </c>
      <c r="F1384" t="s">
        <v>943</v>
      </c>
      <c r="G1384" t="s">
        <v>97</v>
      </c>
      <c r="H1384" t="s">
        <v>1695</v>
      </c>
      <c r="I1384" t="s">
        <v>493</v>
      </c>
      <c r="J1384" t="s">
        <v>1389</v>
      </c>
      <c r="K1384" t="s">
        <v>1696</v>
      </c>
      <c r="L1384" t="s">
        <v>1697</v>
      </c>
      <c r="M1384" t="s">
        <v>1698</v>
      </c>
      <c r="N1384" t="s">
        <v>1699</v>
      </c>
      <c r="O1384" t="s">
        <v>924</v>
      </c>
      <c r="P1384" t="s">
        <v>925</v>
      </c>
      <c r="Q1384" s="11">
        <v>0</v>
      </c>
      <c r="R1384" s="11">
        <v>0</v>
      </c>
      <c r="S1384" s="11">
        <v>0</v>
      </c>
      <c r="T1384" s="11">
        <v>0</v>
      </c>
      <c r="U1384" s="11">
        <v>50000000</v>
      </c>
      <c r="V1384" s="11">
        <v>0</v>
      </c>
      <c r="W1384" s="11">
        <v>50000000</v>
      </c>
      <c r="X1384" s="11">
        <v>0</v>
      </c>
      <c r="Y1384" s="11">
        <v>0</v>
      </c>
      <c r="Z1384" s="11">
        <v>0</v>
      </c>
      <c r="AA1384" s="11">
        <v>0</v>
      </c>
      <c r="AB1384" s="11">
        <v>0</v>
      </c>
      <c r="AC1384" s="11">
        <v>30000000</v>
      </c>
      <c r="AD1384" s="11">
        <v>0</v>
      </c>
      <c r="AE1384" s="11">
        <v>0</v>
      </c>
      <c r="AF1384" s="11">
        <v>0</v>
      </c>
      <c r="AG1384" s="11">
        <v>20000000</v>
      </c>
      <c r="AH1384" s="11">
        <v>0</v>
      </c>
      <c r="AI1384" s="11">
        <v>0</v>
      </c>
      <c r="AJ1384" s="11">
        <v>0</v>
      </c>
      <c r="AK1384" s="11">
        <v>0</v>
      </c>
      <c r="AL1384" s="11">
        <v>50000000</v>
      </c>
      <c r="AM1384" s="11">
        <v>0</v>
      </c>
      <c r="AN1384" s="11">
        <v>0</v>
      </c>
      <c r="AO13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3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3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4" s="11">
        <f>Table_PBS_SQL_DB2_PBSSQL_PBS_NDP_Tina_CG_QtrlyPerformance_Final[[#This Row],[GOU REL]]+Table_PBS_SQL_DB2_PBSSQL_PBS_NDP_Tina_CG_QtrlyPerformance_Final[[#This Row],[EXT REL]]</f>
        <v>50000000</v>
      </c>
      <c r="AT1384" s="11">
        <f>Table_PBS_SQL_DB2_PBSSQL_PBS_NDP_Tina_CG_QtrlyPerformance_Final[[#This Row],[GOU EXP]]+Table_PBS_SQL_DB2_PBSSQL_PBS_NDP_Tina_CG_QtrlyPerformance_Final[[#This Row],[EXT EXP]]</f>
        <v>50000000</v>
      </c>
      <c r="AU1384" s="11" t="str">
        <f>IF(Table_PBS_SQL_DB2_PBSSQL_PBS_NDP_Tina_CG_QtrlyPerformance_Final[[#This Row],[Item_Code]]&gt;"300000", "Capital", "Recurrent")</f>
        <v>Recurrent</v>
      </c>
    </row>
    <row r="1385" spans="1:47" x14ac:dyDescent="0.25">
      <c r="A1385" t="s">
        <v>1890</v>
      </c>
      <c r="B1385" t="s">
        <v>1891</v>
      </c>
      <c r="C1385" t="s">
        <v>475</v>
      </c>
      <c r="D1385" t="s">
        <v>951</v>
      </c>
      <c r="E1385" t="s">
        <v>87</v>
      </c>
      <c r="F1385" t="s">
        <v>952</v>
      </c>
      <c r="G1385" t="s">
        <v>31</v>
      </c>
      <c r="H1385" t="s">
        <v>1892</v>
      </c>
      <c r="I1385" t="s">
        <v>467</v>
      </c>
      <c r="J1385" t="s">
        <v>864</v>
      </c>
      <c r="K1385" t="s">
        <v>1893</v>
      </c>
      <c r="L1385" t="s">
        <v>1894</v>
      </c>
      <c r="M1385" t="s">
        <v>866</v>
      </c>
      <c r="N1385" t="s">
        <v>867</v>
      </c>
      <c r="O1385" t="s">
        <v>1204</v>
      </c>
      <c r="P1385" t="s">
        <v>1205</v>
      </c>
      <c r="Q1385" s="11">
        <v>0</v>
      </c>
      <c r="R1385" s="11">
        <v>0</v>
      </c>
      <c r="S1385" s="11">
        <v>0</v>
      </c>
      <c r="T1385" s="11">
        <v>0</v>
      </c>
      <c r="U1385" s="11">
        <v>215000000</v>
      </c>
      <c r="V1385" s="11">
        <v>0</v>
      </c>
      <c r="W1385" s="11">
        <v>215000000</v>
      </c>
      <c r="X1385" s="11">
        <v>0</v>
      </c>
      <c r="Y1385" s="11">
        <v>0</v>
      </c>
      <c r="Z1385" s="11">
        <v>0</v>
      </c>
      <c r="AA1385" s="11">
        <v>0</v>
      </c>
      <c r="AB1385" s="11">
        <v>0</v>
      </c>
      <c r="AC1385" s="11">
        <v>0</v>
      </c>
      <c r="AD1385" s="11">
        <v>0</v>
      </c>
      <c r="AE1385" s="11">
        <v>0</v>
      </c>
      <c r="AF1385" s="11">
        <v>0</v>
      </c>
      <c r="AG1385" s="11">
        <v>0</v>
      </c>
      <c r="AH1385" s="11">
        <v>0</v>
      </c>
      <c r="AI1385" s="11">
        <v>0</v>
      </c>
      <c r="AJ1385" s="11">
        <v>0</v>
      </c>
      <c r="AK1385" s="11">
        <v>215000000</v>
      </c>
      <c r="AL1385" s="11">
        <v>214999001</v>
      </c>
      <c r="AM1385" s="11">
        <v>0</v>
      </c>
      <c r="AN1385" s="11">
        <v>0</v>
      </c>
      <c r="AO13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215000000</v>
      </c>
      <c r="AP13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214999001</v>
      </c>
      <c r="AR13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5" s="11">
        <f>Table_PBS_SQL_DB2_PBSSQL_PBS_NDP_Tina_CG_QtrlyPerformance_Final[[#This Row],[GOU REL]]+Table_PBS_SQL_DB2_PBSSQL_PBS_NDP_Tina_CG_QtrlyPerformance_Final[[#This Row],[EXT REL]]</f>
        <v>215000000</v>
      </c>
      <c r="AT1385" s="11">
        <f>Table_PBS_SQL_DB2_PBSSQL_PBS_NDP_Tina_CG_QtrlyPerformance_Final[[#This Row],[GOU EXP]]+Table_PBS_SQL_DB2_PBSSQL_PBS_NDP_Tina_CG_QtrlyPerformance_Final[[#This Row],[EXT EXP]]</f>
        <v>214999001</v>
      </c>
      <c r="AU1385" s="11" t="str">
        <f>IF(Table_PBS_SQL_DB2_PBSSQL_PBS_NDP_Tina_CG_QtrlyPerformance_Final[[#This Row],[Item_Code]]&gt;"300000", "Capital", "Recurrent")</f>
        <v>Capital</v>
      </c>
    </row>
    <row r="1386" spans="1:47" x14ac:dyDescent="0.25">
      <c r="A1386" t="s">
        <v>63</v>
      </c>
      <c r="B1386" t="s">
        <v>64</v>
      </c>
      <c r="C1386" t="s">
        <v>31</v>
      </c>
      <c r="D1386" t="s">
        <v>1031</v>
      </c>
      <c r="E1386" t="s">
        <v>87</v>
      </c>
      <c r="F1386" t="s">
        <v>1138</v>
      </c>
      <c r="G1386" t="s">
        <v>31</v>
      </c>
      <c r="H1386" t="s">
        <v>1897</v>
      </c>
      <c r="I1386" t="s">
        <v>493</v>
      </c>
      <c r="J1386" t="s">
        <v>1898</v>
      </c>
      <c r="K1386" t="s">
        <v>65</v>
      </c>
      <c r="L1386" t="s">
        <v>1899</v>
      </c>
      <c r="M1386" t="s">
        <v>1902</v>
      </c>
      <c r="N1386" t="s">
        <v>1903</v>
      </c>
      <c r="O1386" t="s">
        <v>1626</v>
      </c>
      <c r="P1386" t="s">
        <v>1627</v>
      </c>
      <c r="Q1386" s="11">
        <v>0</v>
      </c>
      <c r="R1386" s="11">
        <v>0</v>
      </c>
      <c r="S1386" s="11">
        <v>0</v>
      </c>
      <c r="T1386" s="11">
        <v>0</v>
      </c>
      <c r="U1386" s="11">
        <v>1000000000</v>
      </c>
      <c r="V1386" s="11">
        <v>0</v>
      </c>
      <c r="W1386" s="11">
        <v>1000000000</v>
      </c>
      <c r="X1386" s="11">
        <v>0</v>
      </c>
      <c r="Y1386" s="11">
        <v>0</v>
      </c>
      <c r="Z1386" s="11">
        <v>0</v>
      </c>
      <c r="AA1386" s="11">
        <v>0</v>
      </c>
      <c r="AB1386" s="11">
        <v>0</v>
      </c>
      <c r="AC1386" s="11">
        <v>0</v>
      </c>
      <c r="AD1386" s="11">
        <v>0</v>
      </c>
      <c r="AE1386" s="11">
        <v>0</v>
      </c>
      <c r="AF1386" s="11">
        <v>0</v>
      </c>
      <c r="AG1386" s="11">
        <v>300000000</v>
      </c>
      <c r="AH1386" s="11">
        <v>0</v>
      </c>
      <c r="AI1386" s="11">
        <v>0</v>
      </c>
      <c r="AJ1386" s="11">
        <v>0</v>
      </c>
      <c r="AK1386" s="11">
        <v>0</v>
      </c>
      <c r="AL1386" s="11">
        <v>299999998</v>
      </c>
      <c r="AM1386" s="11">
        <v>0</v>
      </c>
      <c r="AN1386" s="11">
        <v>0</v>
      </c>
      <c r="AO13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13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299999998</v>
      </c>
      <c r="AR13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6" s="11">
        <f>Table_PBS_SQL_DB2_PBSSQL_PBS_NDP_Tina_CG_QtrlyPerformance_Final[[#This Row],[GOU REL]]+Table_PBS_SQL_DB2_PBSSQL_PBS_NDP_Tina_CG_QtrlyPerformance_Final[[#This Row],[EXT REL]]</f>
        <v>300000000</v>
      </c>
      <c r="AT1386" s="11">
        <f>Table_PBS_SQL_DB2_PBSSQL_PBS_NDP_Tina_CG_QtrlyPerformance_Final[[#This Row],[GOU EXP]]+Table_PBS_SQL_DB2_PBSSQL_PBS_NDP_Tina_CG_QtrlyPerformance_Final[[#This Row],[EXT EXP]]</f>
        <v>299999998</v>
      </c>
      <c r="AU1386" s="11" t="str">
        <f>IF(Table_PBS_SQL_DB2_PBSSQL_PBS_NDP_Tina_CG_QtrlyPerformance_Final[[#This Row],[Item_Code]]&gt;"300000", "Capital", "Recurrent")</f>
        <v>Capital</v>
      </c>
    </row>
    <row r="1387" spans="1:47" x14ac:dyDescent="0.25">
      <c r="A1387" t="s">
        <v>582</v>
      </c>
      <c r="B1387" t="s">
        <v>583</v>
      </c>
      <c r="C1387" t="s">
        <v>491</v>
      </c>
      <c r="D1387" t="s">
        <v>861</v>
      </c>
      <c r="E1387" t="s">
        <v>103</v>
      </c>
      <c r="F1387" t="s">
        <v>1904</v>
      </c>
      <c r="G1387" t="s">
        <v>75</v>
      </c>
      <c r="H1387" t="s">
        <v>1529</v>
      </c>
      <c r="I1387" t="s">
        <v>467</v>
      </c>
      <c r="J1387" t="s">
        <v>1905</v>
      </c>
      <c r="K1387" t="s">
        <v>584</v>
      </c>
      <c r="L1387" t="s">
        <v>1906</v>
      </c>
      <c r="M1387" t="s">
        <v>866</v>
      </c>
      <c r="N1387" t="s">
        <v>867</v>
      </c>
      <c r="O1387" t="s">
        <v>2082</v>
      </c>
      <c r="P1387" t="s">
        <v>2083</v>
      </c>
      <c r="Q1387" s="11">
        <v>0</v>
      </c>
      <c r="R1387" s="11">
        <v>0</v>
      </c>
      <c r="S1387" s="11">
        <v>0</v>
      </c>
      <c r="T1387" s="11">
        <v>0</v>
      </c>
      <c r="U1387" s="11">
        <v>100000000</v>
      </c>
      <c r="V1387" s="11">
        <v>0</v>
      </c>
      <c r="W1387" s="11">
        <v>100000000</v>
      </c>
      <c r="X1387" s="11">
        <v>0</v>
      </c>
      <c r="Y1387" s="11">
        <v>0</v>
      </c>
      <c r="Z1387" s="11">
        <v>0</v>
      </c>
      <c r="AA1387" s="11">
        <v>0</v>
      </c>
      <c r="AB1387" s="11">
        <v>0</v>
      </c>
      <c r="AC1387" s="11">
        <v>13800000</v>
      </c>
      <c r="AD1387" s="11">
        <v>439000</v>
      </c>
      <c r="AE1387" s="11">
        <v>0</v>
      </c>
      <c r="AF1387" s="11">
        <v>0</v>
      </c>
      <c r="AG1387" s="11">
        <v>0</v>
      </c>
      <c r="AH1387" s="11">
        <v>945100</v>
      </c>
      <c r="AI1387" s="11">
        <v>0</v>
      </c>
      <c r="AJ1387" s="11">
        <v>0</v>
      </c>
      <c r="AK1387" s="11">
        <v>25711646</v>
      </c>
      <c r="AL1387" s="11">
        <v>38566548</v>
      </c>
      <c r="AM1387" s="11">
        <v>0</v>
      </c>
      <c r="AN1387" s="11">
        <v>0</v>
      </c>
      <c r="AO13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39511646</v>
      </c>
      <c r="AP13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39950648</v>
      </c>
      <c r="AR13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7" s="11">
        <f>Table_PBS_SQL_DB2_PBSSQL_PBS_NDP_Tina_CG_QtrlyPerformance_Final[[#This Row],[GOU REL]]+Table_PBS_SQL_DB2_PBSSQL_PBS_NDP_Tina_CG_QtrlyPerformance_Final[[#This Row],[EXT REL]]</f>
        <v>39511646</v>
      </c>
      <c r="AT1387" s="11">
        <f>Table_PBS_SQL_DB2_PBSSQL_PBS_NDP_Tina_CG_QtrlyPerformance_Final[[#This Row],[GOU EXP]]+Table_PBS_SQL_DB2_PBSSQL_PBS_NDP_Tina_CG_QtrlyPerformance_Final[[#This Row],[EXT EXP]]</f>
        <v>39950648</v>
      </c>
      <c r="AU1387" s="11" t="str">
        <f>IF(Table_PBS_SQL_DB2_PBSSQL_PBS_NDP_Tina_CG_QtrlyPerformance_Final[[#This Row],[Item_Code]]&gt;"300000", "Capital", "Recurrent")</f>
        <v>Capital</v>
      </c>
    </row>
    <row r="1388" spans="1:47" x14ac:dyDescent="0.25">
      <c r="A1388" t="s">
        <v>190</v>
      </c>
      <c r="B1388" t="s">
        <v>1704</v>
      </c>
      <c r="C1388" t="s">
        <v>177</v>
      </c>
      <c r="D1388" t="s">
        <v>960</v>
      </c>
      <c r="E1388" t="s">
        <v>31</v>
      </c>
      <c r="F1388" t="s">
        <v>961</v>
      </c>
      <c r="G1388" t="s">
        <v>97</v>
      </c>
      <c r="H1388" t="s">
        <v>1705</v>
      </c>
      <c r="I1388" t="s">
        <v>666</v>
      </c>
      <c r="J1388" t="s">
        <v>864</v>
      </c>
      <c r="K1388" t="s">
        <v>192</v>
      </c>
      <c r="L1388" t="s">
        <v>1706</v>
      </c>
      <c r="M1388" t="s">
        <v>866</v>
      </c>
      <c r="N1388" t="s">
        <v>867</v>
      </c>
      <c r="O1388" t="s">
        <v>1589</v>
      </c>
      <c r="P1388" t="s">
        <v>1590</v>
      </c>
      <c r="Q1388" s="11">
        <v>0</v>
      </c>
      <c r="R1388" s="11">
        <v>0</v>
      </c>
      <c r="S1388" s="11">
        <v>0</v>
      </c>
      <c r="T1388" s="11">
        <v>0</v>
      </c>
      <c r="U1388" s="11">
        <v>1000000000</v>
      </c>
      <c r="V1388" s="11">
        <v>0</v>
      </c>
      <c r="W1388" s="11">
        <v>1000000000</v>
      </c>
      <c r="X1388" s="11">
        <v>0</v>
      </c>
      <c r="Y1388" s="11">
        <v>0</v>
      </c>
      <c r="Z1388" s="11">
        <v>0</v>
      </c>
      <c r="AA1388" s="11">
        <v>0</v>
      </c>
      <c r="AB1388" s="11">
        <v>0</v>
      </c>
      <c r="AC1388" s="11">
        <v>50000000</v>
      </c>
      <c r="AD1388" s="11">
        <v>0</v>
      </c>
      <c r="AE1388" s="11">
        <v>0</v>
      </c>
      <c r="AF1388" s="11">
        <v>0</v>
      </c>
      <c r="AG1388" s="11">
        <v>270242041</v>
      </c>
      <c r="AH1388" s="11">
        <v>0</v>
      </c>
      <c r="AI1388" s="11">
        <v>0</v>
      </c>
      <c r="AJ1388" s="11">
        <v>0</v>
      </c>
      <c r="AK1388" s="11">
        <v>0</v>
      </c>
      <c r="AL1388" s="11">
        <v>320242041</v>
      </c>
      <c r="AM1388" s="11">
        <v>0</v>
      </c>
      <c r="AN1388" s="11">
        <v>0</v>
      </c>
      <c r="AO13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320242041</v>
      </c>
      <c r="AP13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320242041</v>
      </c>
      <c r="AR13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8" s="11">
        <f>Table_PBS_SQL_DB2_PBSSQL_PBS_NDP_Tina_CG_QtrlyPerformance_Final[[#This Row],[GOU REL]]+Table_PBS_SQL_DB2_PBSSQL_PBS_NDP_Tina_CG_QtrlyPerformance_Final[[#This Row],[EXT REL]]</f>
        <v>320242041</v>
      </c>
      <c r="AT1388" s="11">
        <f>Table_PBS_SQL_DB2_PBSSQL_PBS_NDP_Tina_CG_QtrlyPerformance_Final[[#This Row],[GOU EXP]]+Table_PBS_SQL_DB2_PBSSQL_PBS_NDP_Tina_CG_QtrlyPerformance_Final[[#This Row],[EXT EXP]]</f>
        <v>320242041</v>
      </c>
      <c r="AU1388" s="11" t="str">
        <f>IF(Table_PBS_SQL_DB2_PBSSQL_PBS_NDP_Tina_CG_QtrlyPerformance_Final[[#This Row],[Item_Code]]&gt;"300000", "Capital", "Recurrent")</f>
        <v>Capital</v>
      </c>
    </row>
    <row r="1389" spans="1:47" x14ac:dyDescent="0.25">
      <c r="A1389" t="s">
        <v>67</v>
      </c>
      <c r="B1389" t="s">
        <v>68</v>
      </c>
      <c r="C1389" t="s">
        <v>31</v>
      </c>
      <c r="D1389" t="s">
        <v>1031</v>
      </c>
      <c r="E1389" t="s">
        <v>31</v>
      </c>
      <c r="F1389" t="s">
        <v>1032</v>
      </c>
      <c r="G1389" t="s">
        <v>31</v>
      </c>
      <c r="H1389" t="s">
        <v>1907</v>
      </c>
      <c r="I1389" t="s">
        <v>493</v>
      </c>
      <c r="J1389" t="s">
        <v>1908</v>
      </c>
      <c r="K1389" t="s">
        <v>69</v>
      </c>
      <c r="L1389" t="s">
        <v>1909</v>
      </c>
      <c r="M1389" t="s">
        <v>866</v>
      </c>
      <c r="N1389" t="s">
        <v>867</v>
      </c>
      <c r="O1389" t="s">
        <v>2084</v>
      </c>
      <c r="P1389" t="s">
        <v>2085</v>
      </c>
      <c r="Q1389" s="11">
        <v>0</v>
      </c>
      <c r="R1389" s="11">
        <v>0</v>
      </c>
      <c r="S1389" s="11">
        <v>0</v>
      </c>
      <c r="T1389" s="11">
        <v>0</v>
      </c>
      <c r="U1389" s="11">
        <v>117650000</v>
      </c>
      <c r="V1389" s="11">
        <v>0</v>
      </c>
      <c r="W1389" s="11">
        <v>117650000</v>
      </c>
      <c r="X1389" s="11">
        <v>0</v>
      </c>
      <c r="Y1389" s="11">
        <v>0</v>
      </c>
      <c r="Z1389" s="11">
        <v>0</v>
      </c>
      <c r="AA1389" s="11">
        <v>0</v>
      </c>
      <c r="AB1389" s="11">
        <v>0</v>
      </c>
      <c r="AC1389" s="11">
        <v>0</v>
      </c>
      <c r="AD1389" s="11">
        <v>0</v>
      </c>
      <c r="AE1389" s="11">
        <v>0</v>
      </c>
      <c r="AF1389" s="11">
        <v>0</v>
      </c>
      <c r="AG1389" s="11">
        <v>0</v>
      </c>
      <c r="AH1389" s="11">
        <v>0</v>
      </c>
      <c r="AI1389" s="11">
        <v>0</v>
      </c>
      <c r="AJ1389" s="11">
        <v>0</v>
      </c>
      <c r="AK1389" s="11">
        <v>0</v>
      </c>
      <c r="AL1389" s="11">
        <v>0</v>
      </c>
      <c r="AM1389" s="11">
        <v>0</v>
      </c>
      <c r="AN1389" s="11">
        <v>0</v>
      </c>
      <c r="AO13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3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3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89" s="11">
        <f>Table_PBS_SQL_DB2_PBSSQL_PBS_NDP_Tina_CG_QtrlyPerformance_Final[[#This Row],[GOU REL]]+Table_PBS_SQL_DB2_PBSSQL_PBS_NDP_Tina_CG_QtrlyPerformance_Final[[#This Row],[EXT REL]]</f>
        <v>0</v>
      </c>
      <c r="AT1389" s="11">
        <f>Table_PBS_SQL_DB2_PBSSQL_PBS_NDP_Tina_CG_QtrlyPerformance_Final[[#This Row],[GOU EXP]]+Table_PBS_SQL_DB2_PBSSQL_PBS_NDP_Tina_CG_QtrlyPerformance_Final[[#This Row],[EXT EXP]]</f>
        <v>0</v>
      </c>
      <c r="AU1389" s="11" t="str">
        <f>IF(Table_PBS_SQL_DB2_PBSSQL_PBS_NDP_Tina_CG_QtrlyPerformance_Final[[#This Row],[Item_Code]]&gt;"300000", "Capital", "Recurrent")</f>
        <v>Capital</v>
      </c>
    </row>
    <row r="1390" spans="1:47" x14ac:dyDescent="0.25">
      <c r="A1390" t="s">
        <v>169</v>
      </c>
      <c r="B1390" t="s">
        <v>1709</v>
      </c>
      <c r="C1390" t="s">
        <v>119</v>
      </c>
      <c r="D1390" t="s">
        <v>885</v>
      </c>
      <c r="E1390" t="s">
        <v>75</v>
      </c>
      <c r="F1390" t="s">
        <v>1171</v>
      </c>
      <c r="G1390" t="s">
        <v>31</v>
      </c>
      <c r="H1390" t="s">
        <v>1529</v>
      </c>
      <c r="I1390" t="s">
        <v>493</v>
      </c>
      <c r="J1390" t="s">
        <v>1710</v>
      </c>
      <c r="K1390" t="s">
        <v>171</v>
      </c>
      <c r="L1390" t="s">
        <v>1711</v>
      </c>
      <c r="M1390" t="s">
        <v>866</v>
      </c>
      <c r="N1390" t="s">
        <v>867</v>
      </c>
      <c r="O1390" t="s">
        <v>982</v>
      </c>
      <c r="P1390" t="s">
        <v>983</v>
      </c>
      <c r="Q1390" s="11">
        <v>0</v>
      </c>
      <c r="R1390" s="11">
        <v>0</v>
      </c>
      <c r="S1390" s="11">
        <v>0</v>
      </c>
      <c r="T1390" s="11">
        <v>0</v>
      </c>
      <c r="U1390" s="11">
        <v>500000000</v>
      </c>
      <c r="V1390" s="11">
        <v>0</v>
      </c>
      <c r="W1390" s="11">
        <v>500000000</v>
      </c>
      <c r="X1390" s="11">
        <v>0</v>
      </c>
      <c r="Y1390" s="11">
        <v>0</v>
      </c>
      <c r="Z1390" s="11">
        <v>0</v>
      </c>
      <c r="AA1390" s="11">
        <v>0</v>
      </c>
      <c r="AB1390" s="11">
        <v>0</v>
      </c>
      <c r="AC1390" s="11">
        <v>50000000</v>
      </c>
      <c r="AD1390" s="11">
        <v>0</v>
      </c>
      <c r="AE1390" s="11">
        <v>0</v>
      </c>
      <c r="AF1390" s="11">
        <v>0</v>
      </c>
      <c r="AG1390" s="11">
        <v>150000000</v>
      </c>
      <c r="AH1390" s="11">
        <v>17499400</v>
      </c>
      <c r="AI1390" s="11">
        <v>0</v>
      </c>
      <c r="AJ1390" s="11">
        <v>0</v>
      </c>
      <c r="AK1390" s="11">
        <v>300000000</v>
      </c>
      <c r="AL1390" s="11">
        <v>448202520</v>
      </c>
      <c r="AM1390" s="11">
        <v>0</v>
      </c>
      <c r="AN1390" s="11">
        <v>0</v>
      </c>
      <c r="AO13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3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465701920</v>
      </c>
      <c r="AR13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0" s="11">
        <f>Table_PBS_SQL_DB2_PBSSQL_PBS_NDP_Tina_CG_QtrlyPerformance_Final[[#This Row],[GOU REL]]+Table_PBS_SQL_DB2_PBSSQL_PBS_NDP_Tina_CG_QtrlyPerformance_Final[[#This Row],[EXT REL]]</f>
        <v>500000000</v>
      </c>
      <c r="AT1390" s="11">
        <f>Table_PBS_SQL_DB2_PBSSQL_PBS_NDP_Tina_CG_QtrlyPerformance_Final[[#This Row],[GOU EXP]]+Table_PBS_SQL_DB2_PBSSQL_PBS_NDP_Tina_CG_QtrlyPerformance_Final[[#This Row],[EXT EXP]]</f>
        <v>465701920</v>
      </c>
      <c r="AU1390" s="11" t="str">
        <f>IF(Table_PBS_SQL_DB2_PBSSQL_PBS_NDP_Tina_CG_QtrlyPerformance_Final[[#This Row],[Item_Code]]&gt;"300000", "Capital", "Recurrent")</f>
        <v>Capital</v>
      </c>
    </row>
    <row r="1391" spans="1:47" x14ac:dyDescent="0.25">
      <c r="A1391" t="s">
        <v>169</v>
      </c>
      <c r="B1391" t="s">
        <v>1709</v>
      </c>
      <c r="C1391" t="s">
        <v>119</v>
      </c>
      <c r="D1391" t="s">
        <v>885</v>
      </c>
      <c r="E1391" t="s">
        <v>75</v>
      </c>
      <c r="F1391" t="s">
        <v>1171</v>
      </c>
      <c r="G1391" t="s">
        <v>31</v>
      </c>
      <c r="H1391" t="s">
        <v>1529</v>
      </c>
      <c r="I1391" t="s">
        <v>493</v>
      </c>
      <c r="J1391" t="s">
        <v>1710</v>
      </c>
      <c r="K1391" t="s">
        <v>171</v>
      </c>
      <c r="L1391" t="s">
        <v>1711</v>
      </c>
      <c r="M1391" t="s">
        <v>1712</v>
      </c>
      <c r="N1391" t="s">
        <v>1713</v>
      </c>
      <c r="O1391" t="s">
        <v>909</v>
      </c>
      <c r="P1391" t="s">
        <v>910</v>
      </c>
      <c r="Q1391" s="11">
        <v>0</v>
      </c>
      <c r="R1391" s="11">
        <v>0</v>
      </c>
      <c r="S1391" s="11">
        <v>0</v>
      </c>
      <c r="T1391" s="11">
        <v>0</v>
      </c>
      <c r="U1391" s="11">
        <v>54400000</v>
      </c>
      <c r="V1391" s="11">
        <v>0</v>
      </c>
      <c r="W1391" s="11">
        <v>54400000</v>
      </c>
      <c r="X1391" s="11">
        <v>0</v>
      </c>
      <c r="Y1391" s="11">
        <v>0</v>
      </c>
      <c r="Z1391" s="11">
        <v>0</v>
      </c>
      <c r="AA1391" s="11">
        <v>0</v>
      </c>
      <c r="AB1391" s="11">
        <v>0</v>
      </c>
      <c r="AC1391" s="11">
        <v>27200000</v>
      </c>
      <c r="AD1391" s="11">
        <v>0</v>
      </c>
      <c r="AE1391" s="11">
        <v>0</v>
      </c>
      <c r="AF1391" s="11">
        <v>0</v>
      </c>
      <c r="AG1391" s="11">
        <v>13600000</v>
      </c>
      <c r="AH1391" s="11">
        <v>0</v>
      </c>
      <c r="AI1391" s="11">
        <v>0</v>
      </c>
      <c r="AJ1391" s="11">
        <v>0</v>
      </c>
      <c r="AK1391" s="11">
        <v>12000000</v>
      </c>
      <c r="AL1391" s="11">
        <v>52800000</v>
      </c>
      <c r="AM1391" s="11">
        <v>0</v>
      </c>
      <c r="AN1391" s="11">
        <v>0</v>
      </c>
      <c r="AO13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52800000</v>
      </c>
      <c r="AP13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52800000</v>
      </c>
      <c r="AR13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1" s="11">
        <f>Table_PBS_SQL_DB2_PBSSQL_PBS_NDP_Tina_CG_QtrlyPerformance_Final[[#This Row],[GOU REL]]+Table_PBS_SQL_DB2_PBSSQL_PBS_NDP_Tina_CG_QtrlyPerformance_Final[[#This Row],[EXT REL]]</f>
        <v>52800000</v>
      </c>
      <c r="AT1391" s="11">
        <f>Table_PBS_SQL_DB2_PBSSQL_PBS_NDP_Tina_CG_QtrlyPerformance_Final[[#This Row],[GOU EXP]]+Table_PBS_SQL_DB2_PBSSQL_PBS_NDP_Tina_CG_QtrlyPerformance_Final[[#This Row],[EXT EXP]]</f>
        <v>52800000</v>
      </c>
      <c r="AU1391" s="11" t="str">
        <f>IF(Table_PBS_SQL_DB2_PBSSQL_PBS_NDP_Tina_CG_QtrlyPerformance_Final[[#This Row],[Item_Code]]&gt;"300000", "Capital", "Recurrent")</f>
        <v>Recurrent</v>
      </c>
    </row>
    <row r="1392" spans="1:47" x14ac:dyDescent="0.25">
      <c r="A1392" t="s">
        <v>169</v>
      </c>
      <c r="B1392" t="s">
        <v>1709</v>
      </c>
      <c r="C1392" t="s">
        <v>119</v>
      </c>
      <c r="D1392" t="s">
        <v>885</v>
      </c>
      <c r="E1392" t="s">
        <v>75</v>
      </c>
      <c r="F1392" t="s">
        <v>1171</v>
      </c>
      <c r="G1392" t="s">
        <v>31</v>
      </c>
      <c r="H1392" t="s">
        <v>1529</v>
      </c>
      <c r="I1392" t="s">
        <v>493</v>
      </c>
      <c r="J1392" t="s">
        <v>1710</v>
      </c>
      <c r="K1392" t="s">
        <v>171</v>
      </c>
      <c r="L1392" t="s">
        <v>1711</v>
      </c>
      <c r="M1392" t="s">
        <v>1712</v>
      </c>
      <c r="N1392" t="s">
        <v>1713</v>
      </c>
      <c r="O1392" t="s">
        <v>1011</v>
      </c>
      <c r="P1392" t="s">
        <v>1012</v>
      </c>
      <c r="Q1392" s="11">
        <v>0</v>
      </c>
      <c r="R1392" s="11">
        <v>0</v>
      </c>
      <c r="S1392" s="11">
        <v>0</v>
      </c>
      <c r="T1392" s="11">
        <v>0</v>
      </c>
      <c r="U1392" s="11">
        <v>280400000</v>
      </c>
      <c r="V1392" s="11">
        <v>0</v>
      </c>
      <c r="W1392" s="11">
        <v>280400000</v>
      </c>
      <c r="X1392" s="11">
        <v>0</v>
      </c>
      <c r="Y1392" s="11">
        <v>0</v>
      </c>
      <c r="Z1392" s="11">
        <v>0</v>
      </c>
      <c r="AA1392" s="11">
        <v>0</v>
      </c>
      <c r="AB1392" s="11">
        <v>0</v>
      </c>
      <c r="AC1392" s="11">
        <v>50000000</v>
      </c>
      <c r="AD1392" s="11">
        <v>0</v>
      </c>
      <c r="AE1392" s="11">
        <v>0</v>
      </c>
      <c r="AF1392" s="11">
        <v>0</v>
      </c>
      <c r="AG1392" s="11">
        <v>0</v>
      </c>
      <c r="AH1392" s="11">
        <v>32128000</v>
      </c>
      <c r="AI1392" s="11">
        <v>0</v>
      </c>
      <c r="AJ1392" s="11">
        <v>0</v>
      </c>
      <c r="AK1392" s="11">
        <v>10000000</v>
      </c>
      <c r="AL1392" s="11">
        <v>27872000</v>
      </c>
      <c r="AM1392" s="11">
        <v>0</v>
      </c>
      <c r="AN1392" s="11">
        <v>0</v>
      </c>
      <c r="AO13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13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13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2" s="11">
        <f>Table_PBS_SQL_DB2_PBSSQL_PBS_NDP_Tina_CG_QtrlyPerformance_Final[[#This Row],[GOU REL]]+Table_PBS_SQL_DB2_PBSSQL_PBS_NDP_Tina_CG_QtrlyPerformance_Final[[#This Row],[EXT REL]]</f>
        <v>60000000</v>
      </c>
      <c r="AT1392" s="11">
        <f>Table_PBS_SQL_DB2_PBSSQL_PBS_NDP_Tina_CG_QtrlyPerformance_Final[[#This Row],[GOU EXP]]+Table_PBS_SQL_DB2_PBSSQL_PBS_NDP_Tina_CG_QtrlyPerformance_Final[[#This Row],[EXT EXP]]</f>
        <v>60000000</v>
      </c>
      <c r="AU1392" s="11" t="str">
        <f>IF(Table_PBS_SQL_DB2_PBSSQL_PBS_NDP_Tina_CG_QtrlyPerformance_Final[[#This Row],[Item_Code]]&gt;"300000", "Capital", "Recurrent")</f>
        <v>Recurrent</v>
      </c>
    </row>
    <row r="1393" spans="1:47" x14ac:dyDescent="0.25">
      <c r="A1393" t="s">
        <v>169</v>
      </c>
      <c r="B1393" t="s">
        <v>1709</v>
      </c>
      <c r="C1393" t="s">
        <v>119</v>
      </c>
      <c r="D1393" t="s">
        <v>885</v>
      </c>
      <c r="E1393" t="s">
        <v>75</v>
      </c>
      <c r="F1393" t="s">
        <v>1171</v>
      </c>
      <c r="G1393" t="s">
        <v>31</v>
      </c>
      <c r="H1393" t="s">
        <v>1529</v>
      </c>
      <c r="I1393" t="s">
        <v>493</v>
      </c>
      <c r="J1393" t="s">
        <v>1710</v>
      </c>
      <c r="K1393" t="s">
        <v>171</v>
      </c>
      <c r="L1393" t="s">
        <v>1711</v>
      </c>
      <c r="M1393" t="s">
        <v>1712</v>
      </c>
      <c r="N1393" t="s">
        <v>1713</v>
      </c>
      <c r="O1393" t="s">
        <v>1004</v>
      </c>
      <c r="P1393" t="s">
        <v>868</v>
      </c>
      <c r="Q1393" s="11">
        <v>0</v>
      </c>
      <c r="R1393" s="11">
        <v>0</v>
      </c>
      <c r="S1393" s="11">
        <v>0</v>
      </c>
      <c r="T1393" s="11">
        <v>0</v>
      </c>
      <c r="U1393" s="11">
        <v>91000000</v>
      </c>
      <c r="V1393" s="11">
        <v>0</v>
      </c>
      <c r="W1393" s="11">
        <v>91000000</v>
      </c>
      <c r="X1393" s="11">
        <v>0</v>
      </c>
      <c r="Y1393" s="11">
        <v>0</v>
      </c>
      <c r="Z1393" s="11">
        <v>0</v>
      </c>
      <c r="AA1393" s="11">
        <v>0</v>
      </c>
      <c r="AB1393" s="11">
        <v>0</v>
      </c>
      <c r="AC1393" s="11">
        <v>45500000</v>
      </c>
      <c r="AD1393" s="11">
        <v>0</v>
      </c>
      <c r="AE1393" s="11">
        <v>0</v>
      </c>
      <c r="AF1393" s="11">
        <v>0</v>
      </c>
      <c r="AG1393" s="11">
        <v>20000000</v>
      </c>
      <c r="AH1393" s="11">
        <v>48403600</v>
      </c>
      <c r="AI1393" s="11">
        <v>0</v>
      </c>
      <c r="AJ1393" s="11">
        <v>0</v>
      </c>
      <c r="AK1393" s="11">
        <v>25000000</v>
      </c>
      <c r="AL1393" s="11">
        <v>42096400</v>
      </c>
      <c r="AM1393" s="11">
        <v>0</v>
      </c>
      <c r="AN1393" s="11">
        <v>0</v>
      </c>
      <c r="AO13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90500000</v>
      </c>
      <c r="AP13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90500000</v>
      </c>
      <c r="AR13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3" s="11">
        <f>Table_PBS_SQL_DB2_PBSSQL_PBS_NDP_Tina_CG_QtrlyPerformance_Final[[#This Row],[GOU REL]]+Table_PBS_SQL_DB2_PBSSQL_PBS_NDP_Tina_CG_QtrlyPerformance_Final[[#This Row],[EXT REL]]</f>
        <v>90500000</v>
      </c>
      <c r="AT1393" s="11">
        <f>Table_PBS_SQL_DB2_PBSSQL_PBS_NDP_Tina_CG_QtrlyPerformance_Final[[#This Row],[GOU EXP]]+Table_PBS_SQL_DB2_PBSSQL_PBS_NDP_Tina_CG_QtrlyPerformance_Final[[#This Row],[EXT EXP]]</f>
        <v>90500000</v>
      </c>
      <c r="AU1393" s="11" t="str">
        <f>IF(Table_PBS_SQL_DB2_PBSSQL_PBS_NDP_Tina_CG_QtrlyPerformance_Final[[#This Row],[Item_Code]]&gt;"300000", "Capital", "Recurrent")</f>
        <v>Recurrent</v>
      </c>
    </row>
    <row r="1394" spans="1:47" x14ac:dyDescent="0.25">
      <c r="A1394" t="s">
        <v>169</v>
      </c>
      <c r="B1394" t="s">
        <v>1709</v>
      </c>
      <c r="C1394" t="s">
        <v>119</v>
      </c>
      <c r="D1394" t="s">
        <v>885</v>
      </c>
      <c r="E1394" t="s">
        <v>75</v>
      </c>
      <c r="F1394" t="s">
        <v>1171</v>
      </c>
      <c r="G1394" t="s">
        <v>31</v>
      </c>
      <c r="H1394" t="s">
        <v>1529</v>
      </c>
      <c r="I1394" t="s">
        <v>493</v>
      </c>
      <c r="J1394" t="s">
        <v>1710</v>
      </c>
      <c r="K1394" t="s">
        <v>171</v>
      </c>
      <c r="L1394" t="s">
        <v>1711</v>
      </c>
      <c r="M1394" t="s">
        <v>1040</v>
      </c>
      <c r="N1394" t="s">
        <v>1041</v>
      </c>
      <c r="O1394" t="s">
        <v>904</v>
      </c>
      <c r="P1394" t="s">
        <v>905</v>
      </c>
      <c r="Q1394" s="11">
        <v>0</v>
      </c>
      <c r="R1394" s="11">
        <v>0</v>
      </c>
      <c r="S1394" s="11">
        <v>0</v>
      </c>
      <c r="T1394" s="11">
        <v>0</v>
      </c>
      <c r="U1394" s="11">
        <v>60000000</v>
      </c>
      <c r="V1394" s="11">
        <v>0</v>
      </c>
      <c r="W1394" s="11">
        <v>60000000</v>
      </c>
      <c r="X1394" s="11">
        <v>0</v>
      </c>
      <c r="Y1394" s="11">
        <v>0</v>
      </c>
      <c r="Z1394" s="11">
        <v>0</v>
      </c>
      <c r="AA1394" s="11">
        <v>0</v>
      </c>
      <c r="AB1394" s="11">
        <v>0</v>
      </c>
      <c r="AC1394" s="11">
        <v>30000000</v>
      </c>
      <c r="AD1394" s="11">
        <v>30000000</v>
      </c>
      <c r="AE1394" s="11">
        <v>0</v>
      </c>
      <c r="AF1394" s="11">
        <v>0</v>
      </c>
      <c r="AG1394" s="11">
        <v>15000000</v>
      </c>
      <c r="AH1394" s="11">
        <v>0</v>
      </c>
      <c r="AI1394" s="11">
        <v>0</v>
      </c>
      <c r="AJ1394" s="11">
        <v>0</v>
      </c>
      <c r="AK1394" s="11">
        <v>0</v>
      </c>
      <c r="AL1394" s="11">
        <v>15000000</v>
      </c>
      <c r="AM1394" s="11">
        <v>0</v>
      </c>
      <c r="AN1394" s="11">
        <v>0</v>
      </c>
      <c r="AO13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13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13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4" s="11">
        <f>Table_PBS_SQL_DB2_PBSSQL_PBS_NDP_Tina_CG_QtrlyPerformance_Final[[#This Row],[GOU REL]]+Table_PBS_SQL_DB2_PBSSQL_PBS_NDP_Tina_CG_QtrlyPerformance_Final[[#This Row],[EXT REL]]</f>
        <v>45000000</v>
      </c>
      <c r="AT1394" s="11">
        <f>Table_PBS_SQL_DB2_PBSSQL_PBS_NDP_Tina_CG_QtrlyPerformance_Final[[#This Row],[GOU EXP]]+Table_PBS_SQL_DB2_PBSSQL_PBS_NDP_Tina_CG_QtrlyPerformance_Final[[#This Row],[EXT EXP]]</f>
        <v>45000000</v>
      </c>
      <c r="AU1394" s="11" t="str">
        <f>IF(Table_PBS_SQL_DB2_PBSSQL_PBS_NDP_Tina_CG_QtrlyPerformance_Final[[#This Row],[Item_Code]]&gt;"300000", "Capital", "Recurrent")</f>
        <v>Recurrent</v>
      </c>
    </row>
    <row r="1395" spans="1:47" x14ac:dyDescent="0.25">
      <c r="A1395" t="s">
        <v>169</v>
      </c>
      <c r="B1395" t="s">
        <v>1709</v>
      </c>
      <c r="C1395" t="s">
        <v>119</v>
      </c>
      <c r="D1395" t="s">
        <v>885</v>
      </c>
      <c r="E1395" t="s">
        <v>75</v>
      </c>
      <c r="F1395" t="s">
        <v>1171</v>
      </c>
      <c r="G1395" t="s">
        <v>31</v>
      </c>
      <c r="H1395" t="s">
        <v>1529</v>
      </c>
      <c r="I1395" t="s">
        <v>493</v>
      </c>
      <c r="J1395" t="s">
        <v>1710</v>
      </c>
      <c r="K1395" t="s">
        <v>171</v>
      </c>
      <c r="L1395" t="s">
        <v>1711</v>
      </c>
      <c r="M1395" t="s">
        <v>1910</v>
      </c>
      <c r="N1395" t="s">
        <v>1911</v>
      </c>
      <c r="O1395" t="s">
        <v>996</v>
      </c>
      <c r="P1395" t="s">
        <v>997</v>
      </c>
      <c r="Q1395" s="11">
        <v>0</v>
      </c>
      <c r="R1395" s="11">
        <v>0</v>
      </c>
      <c r="S1395" s="11">
        <v>0</v>
      </c>
      <c r="T1395" s="11">
        <v>0</v>
      </c>
      <c r="U1395" s="11">
        <v>50000000</v>
      </c>
      <c r="V1395" s="11">
        <v>0</v>
      </c>
      <c r="W1395" s="11">
        <v>50000000</v>
      </c>
      <c r="X1395" s="11">
        <v>0</v>
      </c>
      <c r="Y1395" s="11">
        <v>0</v>
      </c>
      <c r="Z1395" s="11">
        <v>0</v>
      </c>
      <c r="AA1395" s="11">
        <v>0</v>
      </c>
      <c r="AB1395" s="11">
        <v>0</v>
      </c>
      <c r="AC1395" s="11">
        <v>25000000</v>
      </c>
      <c r="AD1395" s="11">
        <v>0</v>
      </c>
      <c r="AE1395" s="11">
        <v>0</v>
      </c>
      <c r="AF1395" s="11">
        <v>0</v>
      </c>
      <c r="AG1395" s="11">
        <v>10000000</v>
      </c>
      <c r="AH1395" s="11">
        <v>35000000</v>
      </c>
      <c r="AI1395" s="11">
        <v>0</v>
      </c>
      <c r="AJ1395" s="11">
        <v>0</v>
      </c>
      <c r="AK1395" s="11">
        <v>15000000</v>
      </c>
      <c r="AL1395" s="11">
        <v>15000000</v>
      </c>
      <c r="AM1395" s="11">
        <v>0</v>
      </c>
      <c r="AN1395" s="11">
        <v>0</v>
      </c>
      <c r="AO13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3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3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5" s="11">
        <f>Table_PBS_SQL_DB2_PBSSQL_PBS_NDP_Tina_CG_QtrlyPerformance_Final[[#This Row],[GOU REL]]+Table_PBS_SQL_DB2_PBSSQL_PBS_NDP_Tina_CG_QtrlyPerformance_Final[[#This Row],[EXT REL]]</f>
        <v>50000000</v>
      </c>
      <c r="AT1395" s="11">
        <f>Table_PBS_SQL_DB2_PBSSQL_PBS_NDP_Tina_CG_QtrlyPerformance_Final[[#This Row],[GOU EXP]]+Table_PBS_SQL_DB2_PBSSQL_PBS_NDP_Tina_CG_QtrlyPerformance_Final[[#This Row],[EXT EXP]]</f>
        <v>50000000</v>
      </c>
      <c r="AU1395" s="11" t="str">
        <f>IF(Table_PBS_SQL_DB2_PBSSQL_PBS_NDP_Tina_CG_QtrlyPerformance_Final[[#This Row],[Item_Code]]&gt;"300000", "Capital", "Recurrent")</f>
        <v>Recurrent</v>
      </c>
    </row>
    <row r="1396" spans="1:47" x14ac:dyDescent="0.25">
      <c r="A1396" t="s">
        <v>169</v>
      </c>
      <c r="B1396" t="s">
        <v>1709</v>
      </c>
      <c r="C1396" t="s">
        <v>119</v>
      </c>
      <c r="D1396" t="s">
        <v>885</v>
      </c>
      <c r="E1396" t="s">
        <v>75</v>
      </c>
      <c r="F1396" t="s">
        <v>1171</v>
      </c>
      <c r="G1396" t="s">
        <v>31</v>
      </c>
      <c r="H1396" t="s">
        <v>1529</v>
      </c>
      <c r="I1396" t="s">
        <v>493</v>
      </c>
      <c r="J1396" t="s">
        <v>1710</v>
      </c>
      <c r="K1396" t="s">
        <v>171</v>
      </c>
      <c r="L1396" t="s">
        <v>1711</v>
      </c>
      <c r="M1396" t="s">
        <v>1910</v>
      </c>
      <c r="N1396" t="s">
        <v>1911</v>
      </c>
      <c r="O1396" t="s">
        <v>1974</v>
      </c>
      <c r="P1396" t="s">
        <v>1975</v>
      </c>
      <c r="Q1396" s="11">
        <v>0</v>
      </c>
      <c r="R1396" s="11">
        <v>0</v>
      </c>
      <c r="S1396" s="11">
        <v>0</v>
      </c>
      <c r="T1396" s="11">
        <v>0</v>
      </c>
      <c r="U1396" s="11">
        <v>50000000</v>
      </c>
      <c r="V1396" s="11">
        <v>0</v>
      </c>
      <c r="W1396" s="11">
        <v>50000000</v>
      </c>
      <c r="X1396" s="11">
        <v>0</v>
      </c>
      <c r="Y1396" s="11">
        <v>0</v>
      </c>
      <c r="Z1396" s="11">
        <v>0</v>
      </c>
      <c r="AA1396" s="11">
        <v>0</v>
      </c>
      <c r="AB1396" s="11">
        <v>0</v>
      </c>
      <c r="AC1396" s="11">
        <v>0</v>
      </c>
      <c r="AD1396" s="11">
        <v>0</v>
      </c>
      <c r="AE1396" s="11">
        <v>0</v>
      </c>
      <c r="AF1396" s="11">
        <v>0</v>
      </c>
      <c r="AG1396" s="11">
        <v>0</v>
      </c>
      <c r="AH1396" s="11">
        <v>0</v>
      </c>
      <c r="AI1396" s="11">
        <v>0</v>
      </c>
      <c r="AJ1396" s="11">
        <v>0</v>
      </c>
      <c r="AK1396" s="11">
        <v>20000000</v>
      </c>
      <c r="AL1396" s="11">
        <v>20000001</v>
      </c>
      <c r="AM1396" s="11">
        <v>0</v>
      </c>
      <c r="AN1396" s="11">
        <v>0</v>
      </c>
      <c r="AO13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3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20000001</v>
      </c>
      <c r="AR13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6" s="11">
        <f>Table_PBS_SQL_DB2_PBSSQL_PBS_NDP_Tina_CG_QtrlyPerformance_Final[[#This Row],[GOU REL]]+Table_PBS_SQL_DB2_PBSSQL_PBS_NDP_Tina_CG_QtrlyPerformance_Final[[#This Row],[EXT REL]]</f>
        <v>20000000</v>
      </c>
      <c r="AT1396" s="11">
        <f>Table_PBS_SQL_DB2_PBSSQL_PBS_NDP_Tina_CG_QtrlyPerformance_Final[[#This Row],[GOU EXP]]+Table_PBS_SQL_DB2_PBSSQL_PBS_NDP_Tina_CG_QtrlyPerformance_Final[[#This Row],[EXT EXP]]</f>
        <v>20000001</v>
      </c>
      <c r="AU1396" s="11" t="str">
        <f>IF(Table_PBS_SQL_DB2_PBSSQL_PBS_NDP_Tina_CG_QtrlyPerformance_Final[[#This Row],[Item_Code]]&gt;"300000", "Capital", "Recurrent")</f>
        <v>Recurrent</v>
      </c>
    </row>
    <row r="1397" spans="1:47" x14ac:dyDescent="0.25">
      <c r="A1397" t="s">
        <v>173</v>
      </c>
      <c r="B1397" t="s">
        <v>174</v>
      </c>
      <c r="C1397" t="s">
        <v>119</v>
      </c>
      <c r="D1397" t="s">
        <v>885</v>
      </c>
      <c r="E1397" t="s">
        <v>31</v>
      </c>
      <c r="F1397" t="s">
        <v>886</v>
      </c>
      <c r="G1397" t="s">
        <v>75</v>
      </c>
      <c r="H1397" t="s">
        <v>1912</v>
      </c>
      <c r="I1397" t="s">
        <v>493</v>
      </c>
      <c r="J1397" t="s">
        <v>1913</v>
      </c>
      <c r="K1397" t="s">
        <v>175</v>
      </c>
      <c r="L1397" t="s">
        <v>1914</v>
      </c>
      <c r="M1397" t="s">
        <v>866</v>
      </c>
      <c r="N1397" t="s">
        <v>867</v>
      </c>
      <c r="O1397" t="s">
        <v>920</v>
      </c>
      <c r="P1397" t="s">
        <v>921</v>
      </c>
      <c r="Q1397" s="11">
        <v>0</v>
      </c>
      <c r="R1397" s="11">
        <v>0</v>
      </c>
      <c r="S1397" s="11">
        <v>0</v>
      </c>
      <c r="T1397" s="11">
        <v>0</v>
      </c>
      <c r="U1397" s="11">
        <v>570000000</v>
      </c>
      <c r="V1397" s="11">
        <v>0</v>
      </c>
      <c r="W1397" s="11">
        <v>570000000</v>
      </c>
      <c r="X1397" s="11">
        <v>0</v>
      </c>
      <c r="Y1397" s="11">
        <v>0</v>
      </c>
      <c r="Z1397" s="11">
        <v>0</v>
      </c>
      <c r="AA1397" s="11">
        <v>0</v>
      </c>
      <c r="AB1397" s="11">
        <v>0</v>
      </c>
      <c r="AC1397" s="11">
        <v>185000000</v>
      </c>
      <c r="AD1397" s="11">
        <v>0</v>
      </c>
      <c r="AE1397" s="11">
        <v>0</v>
      </c>
      <c r="AF1397" s="11">
        <v>0</v>
      </c>
      <c r="AG1397" s="11">
        <v>142500000</v>
      </c>
      <c r="AH1397" s="11">
        <v>166660000</v>
      </c>
      <c r="AI1397" s="11">
        <v>0</v>
      </c>
      <c r="AJ1397" s="11">
        <v>0</v>
      </c>
      <c r="AK1397" s="11">
        <v>0</v>
      </c>
      <c r="AL1397" s="11">
        <v>159340000</v>
      </c>
      <c r="AM1397" s="11">
        <v>0</v>
      </c>
      <c r="AN1397" s="11">
        <v>0</v>
      </c>
      <c r="AO13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327500000</v>
      </c>
      <c r="AP13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326000000</v>
      </c>
      <c r="AR13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7" s="11">
        <f>Table_PBS_SQL_DB2_PBSSQL_PBS_NDP_Tina_CG_QtrlyPerformance_Final[[#This Row],[GOU REL]]+Table_PBS_SQL_DB2_PBSSQL_PBS_NDP_Tina_CG_QtrlyPerformance_Final[[#This Row],[EXT REL]]</f>
        <v>327500000</v>
      </c>
      <c r="AT1397" s="11">
        <f>Table_PBS_SQL_DB2_PBSSQL_PBS_NDP_Tina_CG_QtrlyPerformance_Final[[#This Row],[GOU EXP]]+Table_PBS_SQL_DB2_PBSSQL_PBS_NDP_Tina_CG_QtrlyPerformance_Final[[#This Row],[EXT EXP]]</f>
        <v>326000000</v>
      </c>
      <c r="AU1397" s="11" t="str">
        <f>IF(Table_PBS_SQL_DB2_PBSSQL_PBS_NDP_Tina_CG_QtrlyPerformance_Final[[#This Row],[Item_Code]]&gt;"300000", "Capital", "Recurrent")</f>
        <v>Recurrent</v>
      </c>
    </row>
    <row r="1398" spans="1:47" x14ac:dyDescent="0.25">
      <c r="A1398" t="s">
        <v>586</v>
      </c>
      <c r="B1398" t="s">
        <v>587</v>
      </c>
      <c r="C1398" t="s">
        <v>491</v>
      </c>
      <c r="D1398" t="s">
        <v>861</v>
      </c>
      <c r="E1398" t="s">
        <v>75</v>
      </c>
      <c r="F1398" t="s">
        <v>943</v>
      </c>
      <c r="G1398" t="s">
        <v>31</v>
      </c>
      <c r="H1398" t="s">
        <v>1915</v>
      </c>
      <c r="I1398" t="s">
        <v>493</v>
      </c>
      <c r="J1398" t="s">
        <v>1916</v>
      </c>
      <c r="K1398" t="s">
        <v>588</v>
      </c>
      <c r="L1398" t="s">
        <v>1917</v>
      </c>
      <c r="M1398" t="s">
        <v>866</v>
      </c>
      <c r="N1398" t="s">
        <v>867</v>
      </c>
      <c r="O1398" t="s">
        <v>1215</v>
      </c>
      <c r="P1398" t="s">
        <v>1216</v>
      </c>
      <c r="Q1398" s="11">
        <v>0</v>
      </c>
      <c r="R1398" s="11">
        <v>0</v>
      </c>
      <c r="S1398" s="11">
        <v>0</v>
      </c>
      <c r="T1398" s="11">
        <v>0</v>
      </c>
      <c r="U1398" s="11">
        <v>3000000000</v>
      </c>
      <c r="V1398" s="11">
        <v>0</v>
      </c>
      <c r="W1398" s="11">
        <v>3000000000</v>
      </c>
      <c r="X1398" s="11">
        <v>0</v>
      </c>
      <c r="Y1398" s="11">
        <v>1117000000</v>
      </c>
      <c r="Z1398" s="11">
        <v>0</v>
      </c>
      <c r="AA1398" s="11">
        <v>0</v>
      </c>
      <c r="AB1398" s="11">
        <v>0</v>
      </c>
      <c r="AC1398" s="11">
        <v>0</v>
      </c>
      <c r="AD1398" s="11">
        <v>1117000000</v>
      </c>
      <c r="AE1398" s="11">
        <v>0</v>
      </c>
      <c r="AF1398" s="11">
        <v>0</v>
      </c>
      <c r="AG1398" s="11">
        <v>1883000000</v>
      </c>
      <c r="AH1398" s="11">
        <v>1883000000</v>
      </c>
      <c r="AI1398" s="11">
        <v>0</v>
      </c>
      <c r="AJ1398" s="11">
        <v>0</v>
      </c>
      <c r="AK1398" s="11">
        <v>0</v>
      </c>
      <c r="AL1398" s="11">
        <v>0</v>
      </c>
      <c r="AM1398" s="11">
        <v>0</v>
      </c>
      <c r="AN1398" s="11">
        <v>0</v>
      </c>
      <c r="AO13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3000000000</v>
      </c>
      <c r="AP13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3000000000</v>
      </c>
      <c r="AR13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8" s="11">
        <f>Table_PBS_SQL_DB2_PBSSQL_PBS_NDP_Tina_CG_QtrlyPerformance_Final[[#This Row],[GOU REL]]+Table_PBS_SQL_DB2_PBSSQL_PBS_NDP_Tina_CG_QtrlyPerformance_Final[[#This Row],[EXT REL]]</f>
        <v>3000000000</v>
      </c>
      <c r="AT1398" s="11">
        <f>Table_PBS_SQL_DB2_PBSSQL_PBS_NDP_Tina_CG_QtrlyPerformance_Final[[#This Row],[GOU EXP]]+Table_PBS_SQL_DB2_PBSSQL_PBS_NDP_Tina_CG_QtrlyPerformance_Final[[#This Row],[EXT EXP]]</f>
        <v>3000000000</v>
      </c>
      <c r="AU1398" s="11" t="str">
        <f>IF(Table_PBS_SQL_DB2_PBSSQL_PBS_NDP_Tina_CG_QtrlyPerformance_Final[[#This Row],[Item_Code]]&gt;"300000", "Capital", "Recurrent")</f>
        <v>Capital</v>
      </c>
    </row>
    <row r="1399" spans="1:47" x14ac:dyDescent="0.25">
      <c r="A1399" t="s">
        <v>194</v>
      </c>
      <c r="B1399" t="s">
        <v>195</v>
      </c>
      <c r="C1399" t="s">
        <v>177</v>
      </c>
      <c r="D1399" t="s">
        <v>960</v>
      </c>
      <c r="E1399" t="s">
        <v>31</v>
      </c>
      <c r="F1399" t="s">
        <v>961</v>
      </c>
      <c r="G1399" t="s">
        <v>87</v>
      </c>
      <c r="H1399" t="s">
        <v>1529</v>
      </c>
      <c r="I1399" t="s">
        <v>467</v>
      </c>
      <c r="J1399" t="s">
        <v>1718</v>
      </c>
      <c r="K1399" t="s">
        <v>196</v>
      </c>
      <c r="L1399" t="s">
        <v>1719</v>
      </c>
      <c r="M1399" t="s">
        <v>1232</v>
      </c>
      <c r="N1399" t="s">
        <v>1586</v>
      </c>
      <c r="O1399" t="s">
        <v>1016</v>
      </c>
      <c r="P1399" t="s">
        <v>1017</v>
      </c>
      <c r="Q1399" s="11">
        <v>0</v>
      </c>
      <c r="R1399" s="11">
        <v>0</v>
      </c>
      <c r="S1399" s="11">
        <v>0</v>
      </c>
      <c r="T1399" s="11">
        <v>0</v>
      </c>
      <c r="U1399" s="11">
        <v>65000000</v>
      </c>
      <c r="V1399" s="11">
        <v>0</v>
      </c>
      <c r="W1399" s="11">
        <v>65000000</v>
      </c>
      <c r="X1399" s="11">
        <v>0</v>
      </c>
      <c r="Y1399" s="11">
        <v>0</v>
      </c>
      <c r="Z1399" s="11">
        <v>0</v>
      </c>
      <c r="AA1399" s="11">
        <v>0</v>
      </c>
      <c r="AB1399" s="11">
        <v>0</v>
      </c>
      <c r="AC1399" s="11">
        <v>65000000</v>
      </c>
      <c r="AD1399" s="11">
        <v>33201000</v>
      </c>
      <c r="AE1399" s="11">
        <v>0</v>
      </c>
      <c r="AF1399" s="11">
        <v>0</v>
      </c>
      <c r="AG1399" s="11">
        <v>0</v>
      </c>
      <c r="AH1399" s="11">
        <v>31799000</v>
      </c>
      <c r="AI1399" s="11">
        <v>0</v>
      </c>
      <c r="AJ1399" s="11">
        <v>0</v>
      </c>
      <c r="AK1399" s="11">
        <v>0</v>
      </c>
      <c r="AL1399" s="11">
        <v>0</v>
      </c>
      <c r="AM1399" s="11">
        <v>0</v>
      </c>
      <c r="AN1399" s="11">
        <v>0</v>
      </c>
      <c r="AO13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v>
      </c>
      <c r="AP13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3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65000000</v>
      </c>
      <c r="AR13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399" s="11">
        <f>Table_PBS_SQL_DB2_PBSSQL_PBS_NDP_Tina_CG_QtrlyPerformance_Final[[#This Row],[GOU REL]]+Table_PBS_SQL_DB2_PBSSQL_PBS_NDP_Tina_CG_QtrlyPerformance_Final[[#This Row],[EXT REL]]</f>
        <v>65000000</v>
      </c>
      <c r="AT1399" s="11">
        <f>Table_PBS_SQL_DB2_PBSSQL_PBS_NDP_Tina_CG_QtrlyPerformance_Final[[#This Row],[GOU EXP]]+Table_PBS_SQL_DB2_PBSSQL_PBS_NDP_Tina_CG_QtrlyPerformance_Final[[#This Row],[EXT EXP]]</f>
        <v>65000000</v>
      </c>
      <c r="AU1399" s="11" t="str">
        <f>IF(Table_PBS_SQL_DB2_PBSSQL_PBS_NDP_Tina_CG_QtrlyPerformance_Final[[#This Row],[Item_Code]]&gt;"300000", "Capital", "Recurrent")</f>
        <v>Recurrent</v>
      </c>
    </row>
    <row r="1400" spans="1:47" x14ac:dyDescent="0.25">
      <c r="A1400" t="s">
        <v>355</v>
      </c>
      <c r="B1400" t="s">
        <v>356</v>
      </c>
      <c r="C1400" t="s">
        <v>293</v>
      </c>
      <c r="D1400" t="s">
        <v>1206</v>
      </c>
      <c r="E1400" t="s">
        <v>31</v>
      </c>
      <c r="F1400" t="s">
        <v>1207</v>
      </c>
      <c r="G1400" t="s">
        <v>75</v>
      </c>
      <c r="H1400" t="s">
        <v>1731</v>
      </c>
      <c r="I1400" t="s">
        <v>666</v>
      </c>
      <c r="J1400" t="s">
        <v>1732</v>
      </c>
      <c r="K1400" t="s">
        <v>357</v>
      </c>
      <c r="L1400" t="s">
        <v>1733</v>
      </c>
      <c r="M1400" t="s">
        <v>1232</v>
      </c>
      <c r="N1400" t="s">
        <v>1586</v>
      </c>
      <c r="O1400" t="s">
        <v>1512</v>
      </c>
      <c r="P1400" t="s">
        <v>1513</v>
      </c>
      <c r="Q1400" s="11">
        <v>0</v>
      </c>
      <c r="R1400" s="11">
        <v>0</v>
      </c>
      <c r="S1400" s="11">
        <v>0</v>
      </c>
      <c r="T1400" s="11">
        <v>0</v>
      </c>
      <c r="U1400" s="11">
        <v>633209712</v>
      </c>
      <c r="V1400" s="11">
        <v>0</v>
      </c>
      <c r="W1400" s="11">
        <v>633209712</v>
      </c>
      <c r="X1400" s="11">
        <v>0</v>
      </c>
      <c r="Y1400" s="11">
        <v>0</v>
      </c>
      <c r="Z1400" s="11">
        <v>0</v>
      </c>
      <c r="AA1400" s="11">
        <v>0</v>
      </c>
      <c r="AB1400" s="11">
        <v>0</v>
      </c>
      <c r="AC1400" s="11">
        <v>328000000</v>
      </c>
      <c r="AD1400" s="11">
        <v>0</v>
      </c>
      <c r="AE1400" s="11">
        <v>0</v>
      </c>
      <c r="AF1400" s="11">
        <v>0</v>
      </c>
      <c r="AG1400" s="11">
        <v>0</v>
      </c>
      <c r="AH1400" s="11">
        <v>0</v>
      </c>
      <c r="AI1400" s="11">
        <v>0</v>
      </c>
      <c r="AJ1400" s="11">
        <v>0</v>
      </c>
      <c r="AK1400" s="11">
        <v>209310839</v>
      </c>
      <c r="AL1400" s="11">
        <v>537310839</v>
      </c>
      <c r="AM1400" s="11">
        <v>0</v>
      </c>
      <c r="AN1400" s="11">
        <v>0</v>
      </c>
      <c r="AO14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537310839</v>
      </c>
      <c r="AP14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537310839</v>
      </c>
      <c r="AR14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0" s="11">
        <f>Table_PBS_SQL_DB2_PBSSQL_PBS_NDP_Tina_CG_QtrlyPerformance_Final[[#This Row],[GOU REL]]+Table_PBS_SQL_DB2_PBSSQL_PBS_NDP_Tina_CG_QtrlyPerformance_Final[[#This Row],[EXT REL]]</f>
        <v>537310839</v>
      </c>
      <c r="AT1400" s="11">
        <f>Table_PBS_SQL_DB2_PBSSQL_PBS_NDP_Tina_CG_QtrlyPerformance_Final[[#This Row],[GOU EXP]]+Table_PBS_SQL_DB2_PBSSQL_PBS_NDP_Tina_CG_QtrlyPerformance_Final[[#This Row],[EXT EXP]]</f>
        <v>537310839</v>
      </c>
      <c r="AU1400" s="11" t="str">
        <f>IF(Table_PBS_SQL_DB2_PBSSQL_PBS_NDP_Tina_CG_QtrlyPerformance_Final[[#This Row],[Item_Code]]&gt;"300000", "Capital", "Recurrent")</f>
        <v>Capital</v>
      </c>
    </row>
    <row r="1401" spans="1:47" x14ac:dyDescent="0.25">
      <c r="A1401" t="s">
        <v>355</v>
      </c>
      <c r="B1401" t="s">
        <v>356</v>
      </c>
      <c r="C1401" t="s">
        <v>293</v>
      </c>
      <c r="D1401" t="s">
        <v>1206</v>
      </c>
      <c r="E1401" t="s">
        <v>31</v>
      </c>
      <c r="F1401" t="s">
        <v>1207</v>
      </c>
      <c r="G1401" t="s">
        <v>75</v>
      </c>
      <c r="H1401" t="s">
        <v>1731</v>
      </c>
      <c r="I1401" t="s">
        <v>666</v>
      </c>
      <c r="J1401" t="s">
        <v>1732</v>
      </c>
      <c r="K1401" t="s">
        <v>357</v>
      </c>
      <c r="L1401" t="s">
        <v>1733</v>
      </c>
      <c r="M1401" t="s">
        <v>866</v>
      </c>
      <c r="N1401" t="s">
        <v>867</v>
      </c>
      <c r="O1401" t="s">
        <v>934</v>
      </c>
      <c r="P1401" t="s">
        <v>935</v>
      </c>
      <c r="Q1401" s="11">
        <v>0</v>
      </c>
      <c r="R1401" s="11">
        <v>0</v>
      </c>
      <c r="S1401" s="11">
        <v>0</v>
      </c>
      <c r="T1401" s="11">
        <v>0</v>
      </c>
      <c r="U1401" s="11">
        <v>0</v>
      </c>
      <c r="V1401" s="11">
        <v>0</v>
      </c>
      <c r="W1401" s="11">
        <v>0</v>
      </c>
      <c r="X1401" s="11">
        <v>0</v>
      </c>
      <c r="Y1401" s="11">
        <v>0</v>
      </c>
      <c r="Z1401" s="11">
        <v>0</v>
      </c>
      <c r="AA1401" s="11">
        <v>0</v>
      </c>
      <c r="AB1401" s="11">
        <v>0</v>
      </c>
      <c r="AC1401" s="11">
        <v>0</v>
      </c>
      <c r="AD1401" s="11">
        <v>0</v>
      </c>
      <c r="AE1401" s="11">
        <v>0</v>
      </c>
      <c r="AF1401" s="11">
        <v>0</v>
      </c>
      <c r="AG1401" s="11">
        <v>0</v>
      </c>
      <c r="AH1401" s="11">
        <v>0</v>
      </c>
      <c r="AI1401" s="11">
        <v>0</v>
      </c>
      <c r="AJ1401" s="11">
        <v>0</v>
      </c>
      <c r="AK1401" s="11">
        <v>600000000</v>
      </c>
      <c r="AL1401" s="11">
        <v>600000000</v>
      </c>
      <c r="AM1401" s="11">
        <v>0</v>
      </c>
      <c r="AN1401" s="11">
        <v>0</v>
      </c>
      <c r="AO14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14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14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1" s="11">
        <f>Table_PBS_SQL_DB2_PBSSQL_PBS_NDP_Tina_CG_QtrlyPerformance_Final[[#This Row],[GOU REL]]+Table_PBS_SQL_DB2_PBSSQL_PBS_NDP_Tina_CG_QtrlyPerformance_Final[[#This Row],[EXT REL]]</f>
        <v>600000000</v>
      </c>
      <c r="AT1401" s="11">
        <f>Table_PBS_SQL_DB2_PBSSQL_PBS_NDP_Tina_CG_QtrlyPerformance_Final[[#This Row],[GOU EXP]]+Table_PBS_SQL_DB2_PBSSQL_PBS_NDP_Tina_CG_QtrlyPerformance_Final[[#This Row],[EXT EXP]]</f>
        <v>600000000</v>
      </c>
      <c r="AU1401" s="11" t="str">
        <f>IF(Table_PBS_SQL_DB2_PBSSQL_PBS_NDP_Tina_CG_QtrlyPerformance_Final[[#This Row],[Item_Code]]&gt;"300000", "Capital", "Recurrent")</f>
        <v>Capital</v>
      </c>
    </row>
    <row r="1402" spans="1:47" x14ac:dyDescent="0.25">
      <c r="A1402" t="s">
        <v>359</v>
      </c>
      <c r="B1402" t="s">
        <v>360</v>
      </c>
      <c r="C1402" t="s">
        <v>293</v>
      </c>
      <c r="D1402" t="s">
        <v>1206</v>
      </c>
      <c r="E1402" t="s">
        <v>31</v>
      </c>
      <c r="F1402" t="s">
        <v>1207</v>
      </c>
      <c r="G1402" t="s">
        <v>75</v>
      </c>
      <c r="H1402" t="s">
        <v>1529</v>
      </c>
      <c r="I1402" t="s">
        <v>493</v>
      </c>
      <c r="J1402" t="s">
        <v>1736</v>
      </c>
      <c r="K1402" t="s">
        <v>361</v>
      </c>
      <c r="L1402" t="s">
        <v>1743</v>
      </c>
      <c r="M1402" t="s">
        <v>866</v>
      </c>
      <c r="N1402" t="s">
        <v>867</v>
      </c>
      <c r="O1402" t="s">
        <v>1746</v>
      </c>
      <c r="P1402" t="s">
        <v>1747</v>
      </c>
      <c r="Q1402" s="11">
        <v>0</v>
      </c>
      <c r="R1402" s="11">
        <v>0</v>
      </c>
      <c r="S1402" s="11">
        <v>0</v>
      </c>
      <c r="T1402" s="11">
        <v>0</v>
      </c>
      <c r="U1402" s="11">
        <v>0</v>
      </c>
      <c r="V1402" s="11">
        <v>0</v>
      </c>
      <c r="W1402" s="11">
        <v>18800000</v>
      </c>
      <c r="X1402" s="11">
        <v>0</v>
      </c>
      <c r="Y1402" s="11">
        <v>0</v>
      </c>
      <c r="Z1402" s="11">
        <v>0</v>
      </c>
      <c r="AA1402" s="11">
        <v>0</v>
      </c>
      <c r="AB1402" s="11">
        <v>0</v>
      </c>
      <c r="AC1402" s="11">
        <v>0</v>
      </c>
      <c r="AD1402" s="11">
        <v>0</v>
      </c>
      <c r="AE1402" s="11">
        <v>0</v>
      </c>
      <c r="AF1402" s="11">
        <v>0</v>
      </c>
      <c r="AG1402" s="11">
        <v>0</v>
      </c>
      <c r="AH1402" s="11">
        <v>0</v>
      </c>
      <c r="AI1402" s="11">
        <v>0</v>
      </c>
      <c r="AJ1402" s="11">
        <v>0</v>
      </c>
      <c r="AK1402" s="11">
        <v>8171359</v>
      </c>
      <c r="AL1402" s="11">
        <v>8094800</v>
      </c>
      <c r="AM1402" s="11">
        <v>0</v>
      </c>
      <c r="AN1402" s="11">
        <v>0</v>
      </c>
      <c r="AO14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8171359</v>
      </c>
      <c r="AP14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8094800</v>
      </c>
      <c r="AR14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2" s="11">
        <f>Table_PBS_SQL_DB2_PBSSQL_PBS_NDP_Tina_CG_QtrlyPerformance_Final[[#This Row],[GOU REL]]+Table_PBS_SQL_DB2_PBSSQL_PBS_NDP_Tina_CG_QtrlyPerformance_Final[[#This Row],[EXT REL]]</f>
        <v>8171359</v>
      </c>
      <c r="AT1402" s="11">
        <f>Table_PBS_SQL_DB2_PBSSQL_PBS_NDP_Tina_CG_QtrlyPerformance_Final[[#This Row],[GOU EXP]]+Table_PBS_SQL_DB2_PBSSQL_PBS_NDP_Tina_CG_QtrlyPerformance_Final[[#This Row],[EXT EXP]]</f>
        <v>8094800</v>
      </c>
      <c r="AU1402" s="11" t="str">
        <f>IF(Table_PBS_SQL_DB2_PBSSQL_PBS_NDP_Tina_CG_QtrlyPerformance_Final[[#This Row],[Item_Code]]&gt;"300000", "Capital", "Recurrent")</f>
        <v>Capital</v>
      </c>
    </row>
    <row r="1403" spans="1:47" x14ac:dyDescent="0.25">
      <c r="A1403" t="s">
        <v>49</v>
      </c>
      <c r="B1403" t="s">
        <v>1400</v>
      </c>
      <c r="C1403" t="s">
        <v>293</v>
      </c>
      <c r="D1403" t="s">
        <v>1206</v>
      </c>
      <c r="E1403" t="s">
        <v>75</v>
      </c>
      <c r="F1403" t="s">
        <v>1228</v>
      </c>
      <c r="G1403" t="s">
        <v>87</v>
      </c>
      <c r="H1403" t="s">
        <v>1401</v>
      </c>
      <c r="I1403" t="s">
        <v>467</v>
      </c>
      <c r="J1403" t="s">
        <v>1474</v>
      </c>
      <c r="K1403" t="s">
        <v>131</v>
      </c>
      <c r="L1403" t="s">
        <v>1469</v>
      </c>
      <c r="M1403" t="s">
        <v>866</v>
      </c>
      <c r="N1403" t="s">
        <v>867</v>
      </c>
      <c r="O1403" t="s">
        <v>1004</v>
      </c>
      <c r="P1403" t="s">
        <v>868</v>
      </c>
      <c r="Q1403" s="11">
        <v>0</v>
      </c>
      <c r="R1403" s="11">
        <v>0</v>
      </c>
      <c r="S1403" s="11">
        <v>0</v>
      </c>
      <c r="T1403" s="11">
        <v>0</v>
      </c>
      <c r="U1403" s="11">
        <v>112000000</v>
      </c>
      <c r="V1403" s="11">
        <v>0</v>
      </c>
      <c r="W1403" s="11">
        <v>112000000</v>
      </c>
      <c r="X1403" s="11">
        <v>0</v>
      </c>
      <c r="Y1403" s="11">
        <v>0</v>
      </c>
      <c r="Z1403" s="11">
        <v>0</v>
      </c>
      <c r="AA1403" s="11">
        <v>0</v>
      </c>
      <c r="AB1403" s="11">
        <v>0</v>
      </c>
      <c r="AC1403" s="11">
        <v>28000000</v>
      </c>
      <c r="AD1403" s="11">
        <v>28000000</v>
      </c>
      <c r="AE1403" s="11">
        <v>0</v>
      </c>
      <c r="AF1403" s="11">
        <v>0</v>
      </c>
      <c r="AG1403" s="11">
        <v>28000000</v>
      </c>
      <c r="AH1403" s="11">
        <v>28000000</v>
      </c>
      <c r="AI1403" s="11">
        <v>0</v>
      </c>
      <c r="AJ1403" s="11">
        <v>0</v>
      </c>
      <c r="AK1403" s="11">
        <v>25000000</v>
      </c>
      <c r="AL1403" s="11">
        <v>25000000</v>
      </c>
      <c r="AM1403" s="11">
        <v>0</v>
      </c>
      <c r="AN1403" s="11">
        <v>0</v>
      </c>
      <c r="AO14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81000000</v>
      </c>
      <c r="AP14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81000000</v>
      </c>
      <c r="AR14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3" s="11">
        <f>Table_PBS_SQL_DB2_PBSSQL_PBS_NDP_Tina_CG_QtrlyPerformance_Final[[#This Row],[GOU REL]]+Table_PBS_SQL_DB2_PBSSQL_PBS_NDP_Tina_CG_QtrlyPerformance_Final[[#This Row],[EXT REL]]</f>
        <v>81000000</v>
      </c>
      <c r="AT1403" s="11">
        <f>Table_PBS_SQL_DB2_PBSSQL_PBS_NDP_Tina_CG_QtrlyPerformance_Final[[#This Row],[GOU EXP]]+Table_PBS_SQL_DB2_PBSSQL_PBS_NDP_Tina_CG_QtrlyPerformance_Final[[#This Row],[EXT EXP]]</f>
        <v>81000000</v>
      </c>
      <c r="AU1403" s="11" t="str">
        <f>IF(Table_PBS_SQL_DB2_PBSSQL_PBS_NDP_Tina_CG_QtrlyPerformance_Final[[#This Row],[Item_Code]]&gt;"300000", "Capital", "Recurrent")</f>
        <v>Recurrent</v>
      </c>
    </row>
    <row r="1404" spans="1:47" x14ac:dyDescent="0.25">
      <c r="A1404" t="s">
        <v>49</v>
      </c>
      <c r="B1404" t="s">
        <v>1400</v>
      </c>
      <c r="C1404" t="s">
        <v>293</v>
      </c>
      <c r="D1404" t="s">
        <v>1206</v>
      </c>
      <c r="E1404" t="s">
        <v>75</v>
      </c>
      <c r="F1404" t="s">
        <v>1228</v>
      </c>
      <c r="G1404" t="s">
        <v>87</v>
      </c>
      <c r="H1404" t="s">
        <v>1401</v>
      </c>
      <c r="I1404" t="s">
        <v>467</v>
      </c>
      <c r="J1404" t="s">
        <v>1474</v>
      </c>
      <c r="K1404" t="s">
        <v>133</v>
      </c>
      <c r="L1404" t="s">
        <v>1490</v>
      </c>
      <c r="M1404" t="s">
        <v>866</v>
      </c>
      <c r="N1404" t="s">
        <v>867</v>
      </c>
      <c r="O1404" t="s">
        <v>1064</v>
      </c>
      <c r="P1404" t="s">
        <v>1065</v>
      </c>
      <c r="Q1404" s="11">
        <v>0</v>
      </c>
      <c r="R1404" s="11">
        <v>0</v>
      </c>
      <c r="S1404" s="11">
        <v>0</v>
      </c>
      <c r="T1404" s="11">
        <v>0</v>
      </c>
      <c r="U1404" s="11">
        <v>2500000</v>
      </c>
      <c r="V1404" s="11">
        <v>0</v>
      </c>
      <c r="W1404" s="11">
        <v>2500000</v>
      </c>
      <c r="X1404" s="11">
        <v>0</v>
      </c>
      <c r="Y1404" s="11">
        <v>0</v>
      </c>
      <c r="Z1404" s="11">
        <v>0</v>
      </c>
      <c r="AA1404" s="11">
        <v>0</v>
      </c>
      <c r="AB1404" s="11">
        <v>0</v>
      </c>
      <c r="AC1404" s="11">
        <v>625000</v>
      </c>
      <c r="AD1404" s="11">
        <v>0</v>
      </c>
      <c r="AE1404" s="11">
        <v>0</v>
      </c>
      <c r="AF1404" s="11">
        <v>0</v>
      </c>
      <c r="AG1404" s="11">
        <v>625000</v>
      </c>
      <c r="AH1404" s="11">
        <v>352437</v>
      </c>
      <c r="AI1404" s="11">
        <v>0</v>
      </c>
      <c r="AJ1404" s="11">
        <v>0</v>
      </c>
      <c r="AK1404" s="11">
        <v>1250000</v>
      </c>
      <c r="AL1404" s="11">
        <v>2147563</v>
      </c>
      <c r="AM1404" s="11">
        <v>0</v>
      </c>
      <c r="AN1404" s="11">
        <v>0</v>
      </c>
      <c r="AO14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14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14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4" s="11">
        <f>Table_PBS_SQL_DB2_PBSSQL_PBS_NDP_Tina_CG_QtrlyPerformance_Final[[#This Row],[GOU REL]]+Table_PBS_SQL_DB2_PBSSQL_PBS_NDP_Tina_CG_QtrlyPerformance_Final[[#This Row],[EXT REL]]</f>
        <v>2500000</v>
      </c>
      <c r="AT1404" s="11">
        <f>Table_PBS_SQL_DB2_PBSSQL_PBS_NDP_Tina_CG_QtrlyPerformance_Final[[#This Row],[GOU EXP]]+Table_PBS_SQL_DB2_PBSSQL_PBS_NDP_Tina_CG_QtrlyPerformance_Final[[#This Row],[EXT EXP]]</f>
        <v>2500000</v>
      </c>
      <c r="AU1404" s="11" t="str">
        <f>IF(Table_PBS_SQL_DB2_PBSSQL_PBS_NDP_Tina_CG_QtrlyPerformance_Final[[#This Row],[Item_Code]]&gt;"300000", "Capital", "Recurrent")</f>
        <v>Recurrent</v>
      </c>
    </row>
    <row r="1405" spans="1:47" x14ac:dyDescent="0.25">
      <c r="A1405" t="s">
        <v>49</v>
      </c>
      <c r="B1405" t="s">
        <v>1400</v>
      </c>
      <c r="C1405" t="s">
        <v>293</v>
      </c>
      <c r="D1405" t="s">
        <v>1206</v>
      </c>
      <c r="E1405" t="s">
        <v>75</v>
      </c>
      <c r="F1405" t="s">
        <v>1228</v>
      </c>
      <c r="G1405" t="s">
        <v>87</v>
      </c>
      <c r="H1405" t="s">
        <v>1401</v>
      </c>
      <c r="I1405" t="s">
        <v>467</v>
      </c>
      <c r="J1405" t="s">
        <v>1474</v>
      </c>
      <c r="K1405" t="s">
        <v>133</v>
      </c>
      <c r="L1405" t="s">
        <v>1490</v>
      </c>
      <c r="M1405" t="s">
        <v>866</v>
      </c>
      <c r="N1405" t="s">
        <v>867</v>
      </c>
      <c r="O1405" t="s">
        <v>1005</v>
      </c>
      <c r="P1405" t="s">
        <v>1006</v>
      </c>
      <c r="Q1405" s="11">
        <v>0</v>
      </c>
      <c r="R1405" s="11">
        <v>0</v>
      </c>
      <c r="S1405" s="11">
        <v>0</v>
      </c>
      <c r="T1405" s="11">
        <v>0</v>
      </c>
      <c r="U1405" s="11">
        <v>52500000</v>
      </c>
      <c r="V1405" s="11">
        <v>0</v>
      </c>
      <c r="W1405" s="11">
        <v>52500000</v>
      </c>
      <c r="X1405" s="11">
        <v>0</v>
      </c>
      <c r="Y1405" s="11">
        <v>0</v>
      </c>
      <c r="Z1405" s="11">
        <v>0</v>
      </c>
      <c r="AA1405" s="11">
        <v>0</v>
      </c>
      <c r="AB1405" s="11">
        <v>0</v>
      </c>
      <c r="AC1405" s="11">
        <v>13125000</v>
      </c>
      <c r="AD1405" s="11">
        <v>12712500</v>
      </c>
      <c r="AE1405" s="11">
        <v>0</v>
      </c>
      <c r="AF1405" s="11">
        <v>0</v>
      </c>
      <c r="AG1405" s="11">
        <v>13125000</v>
      </c>
      <c r="AH1405" s="11">
        <v>13537500</v>
      </c>
      <c r="AI1405" s="11">
        <v>0</v>
      </c>
      <c r="AJ1405" s="11">
        <v>0</v>
      </c>
      <c r="AK1405" s="11">
        <v>26250000</v>
      </c>
      <c r="AL1405" s="11">
        <v>26250000</v>
      </c>
      <c r="AM1405" s="11">
        <v>0</v>
      </c>
      <c r="AN1405" s="11">
        <v>0</v>
      </c>
      <c r="AO14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52500000</v>
      </c>
      <c r="AP14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52500000</v>
      </c>
      <c r="AR14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5" s="11">
        <f>Table_PBS_SQL_DB2_PBSSQL_PBS_NDP_Tina_CG_QtrlyPerformance_Final[[#This Row],[GOU REL]]+Table_PBS_SQL_DB2_PBSSQL_PBS_NDP_Tina_CG_QtrlyPerformance_Final[[#This Row],[EXT REL]]</f>
        <v>52500000</v>
      </c>
      <c r="AT1405" s="11">
        <f>Table_PBS_SQL_DB2_PBSSQL_PBS_NDP_Tina_CG_QtrlyPerformance_Final[[#This Row],[GOU EXP]]+Table_PBS_SQL_DB2_PBSSQL_PBS_NDP_Tina_CG_QtrlyPerformance_Final[[#This Row],[EXT EXP]]</f>
        <v>52500000</v>
      </c>
      <c r="AU1405" s="11" t="str">
        <f>IF(Table_PBS_SQL_DB2_PBSSQL_PBS_NDP_Tina_CG_QtrlyPerformance_Final[[#This Row],[Item_Code]]&gt;"300000", "Capital", "Recurrent")</f>
        <v>Recurrent</v>
      </c>
    </row>
    <row r="1406" spans="1:47" x14ac:dyDescent="0.25">
      <c r="A1406" t="s">
        <v>49</v>
      </c>
      <c r="B1406" t="s">
        <v>1400</v>
      </c>
      <c r="C1406" t="s">
        <v>293</v>
      </c>
      <c r="D1406" t="s">
        <v>1206</v>
      </c>
      <c r="E1406" t="s">
        <v>75</v>
      </c>
      <c r="F1406" t="s">
        <v>1228</v>
      </c>
      <c r="G1406" t="s">
        <v>87</v>
      </c>
      <c r="H1406" t="s">
        <v>1401</v>
      </c>
      <c r="I1406" t="s">
        <v>467</v>
      </c>
      <c r="J1406" t="s">
        <v>1474</v>
      </c>
      <c r="K1406" t="s">
        <v>145</v>
      </c>
      <c r="L1406" t="s">
        <v>1413</v>
      </c>
      <c r="M1406" t="s">
        <v>1044</v>
      </c>
      <c r="N1406" t="s">
        <v>1045</v>
      </c>
      <c r="O1406" t="s">
        <v>1005</v>
      </c>
      <c r="P1406" t="s">
        <v>1006</v>
      </c>
      <c r="Q1406" s="11">
        <v>0</v>
      </c>
      <c r="R1406" s="11">
        <v>0</v>
      </c>
      <c r="S1406" s="11">
        <v>0</v>
      </c>
      <c r="T1406" s="11">
        <v>0</v>
      </c>
      <c r="U1406" s="11">
        <v>180000000</v>
      </c>
      <c r="V1406" s="11">
        <v>0</v>
      </c>
      <c r="W1406" s="11">
        <v>180000000</v>
      </c>
      <c r="X1406" s="11">
        <v>0</v>
      </c>
      <c r="Y1406" s="11">
        <v>0</v>
      </c>
      <c r="Z1406" s="11">
        <v>0</v>
      </c>
      <c r="AA1406" s="11">
        <v>0</v>
      </c>
      <c r="AB1406" s="11">
        <v>0</v>
      </c>
      <c r="AC1406" s="11">
        <v>0</v>
      </c>
      <c r="AD1406" s="11">
        <v>0</v>
      </c>
      <c r="AE1406" s="11">
        <v>0</v>
      </c>
      <c r="AF1406" s="11">
        <v>0</v>
      </c>
      <c r="AG1406" s="11">
        <v>0</v>
      </c>
      <c r="AH1406" s="11">
        <v>0</v>
      </c>
      <c r="AI1406" s="11">
        <v>0</v>
      </c>
      <c r="AJ1406" s="11">
        <v>0</v>
      </c>
      <c r="AK1406" s="11">
        <v>0</v>
      </c>
      <c r="AL1406" s="11">
        <v>0</v>
      </c>
      <c r="AM1406" s="11">
        <v>0</v>
      </c>
      <c r="AN1406" s="11">
        <v>0</v>
      </c>
      <c r="AO14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6" s="11">
        <f>Table_PBS_SQL_DB2_PBSSQL_PBS_NDP_Tina_CG_QtrlyPerformance_Final[[#This Row],[GOU REL]]+Table_PBS_SQL_DB2_PBSSQL_PBS_NDP_Tina_CG_QtrlyPerformance_Final[[#This Row],[EXT REL]]</f>
        <v>0</v>
      </c>
      <c r="AT1406" s="11">
        <f>Table_PBS_SQL_DB2_PBSSQL_PBS_NDP_Tina_CG_QtrlyPerformance_Final[[#This Row],[GOU EXP]]+Table_PBS_SQL_DB2_PBSSQL_PBS_NDP_Tina_CG_QtrlyPerformance_Final[[#This Row],[EXT EXP]]</f>
        <v>0</v>
      </c>
      <c r="AU1406" s="11" t="str">
        <f>IF(Table_PBS_SQL_DB2_PBSSQL_PBS_NDP_Tina_CG_QtrlyPerformance_Final[[#This Row],[Item_Code]]&gt;"300000", "Capital", "Recurrent")</f>
        <v>Recurrent</v>
      </c>
    </row>
    <row r="1407" spans="1:47" x14ac:dyDescent="0.25">
      <c r="A1407" t="s">
        <v>49</v>
      </c>
      <c r="B1407" t="s">
        <v>1400</v>
      </c>
      <c r="C1407" t="s">
        <v>293</v>
      </c>
      <c r="D1407" t="s">
        <v>1206</v>
      </c>
      <c r="E1407" t="s">
        <v>75</v>
      </c>
      <c r="F1407" t="s">
        <v>1228</v>
      </c>
      <c r="G1407" t="s">
        <v>87</v>
      </c>
      <c r="H1407" t="s">
        <v>1401</v>
      </c>
      <c r="I1407" t="s">
        <v>467</v>
      </c>
      <c r="J1407" t="s">
        <v>1474</v>
      </c>
      <c r="K1407" t="s">
        <v>145</v>
      </c>
      <c r="L1407" t="s">
        <v>1413</v>
      </c>
      <c r="M1407" t="s">
        <v>1044</v>
      </c>
      <c r="N1407" t="s">
        <v>1045</v>
      </c>
      <c r="O1407" t="s">
        <v>922</v>
      </c>
      <c r="P1407" t="s">
        <v>923</v>
      </c>
      <c r="Q1407" s="11">
        <v>0</v>
      </c>
      <c r="R1407" s="11">
        <v>0</v>
      </c>
      <c r="S1407" s="11">
        <v>0</v>
      </c>
      <c r="T1407" s="11">
        <v>0</v>
      </c>
      <c r="U1407" s="11">
        <v>80000000</v>
      </c>
      <c r="V1407" s="11">
        <v>0</v>
      </c>
      <c r="W1407" s="11">
        <v>80000000</v>
      </c>
      <c r="X1407" s="11">
        <v>0</v>
      </c>
      <c r="Y1407" s="11">
        <v>0</v>
      </c>
      <c r="Z1407" s="11">
        <v>0</v>
      </c>
      <c r="AA1407" s="11">
        <v>0</v>
      </c>
      <c r="AB1407" s="11">
        <v>0</v>
      </c>
      <c r="AC1407" s="11">
        <v>0</v>
      </c>
      <c r="AD1407" s="11">
        <v>0</v>
      </c>
      <c r="AE1407" s="11">
        <v>0</v>
      </c>
      <c r="AF1407" s="11">
        <v>0</v>
      </c>
      <c r="AG1407" s="11">
        <v>0</v>
      </c>
      <c r="AH1407" s="11">
        <v>0</v>
      </c>
      <c r="AI1407" s="11">
        <v>0</v>
      </c>
      <c r="AJ1407" s="11">
        <v>0</v>
      </c>
      <c r="AK1407" s="11">
        <v>0</v>
      </c>
      <c r="AL1407" s="11">
        <v>0</v>
      </c>
      <c r="AM1407" s="11">
        <v>0</v>
      </c>
      <c r="AN1407" s="11">
        <v>0</v>
      </c>
      <c r="AO14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7" s="11">
        <f>Table_PBS_SQL_DB2_PBSSQL_PBS_NDP_Tina_CG_QtrlyPerformance_Final[[#This Row],[GOU REL]]+Table_PBS_SQL_DB2_PBSSQL_PBS_NDP_Tina_CG_QtrlyPerformance_Final[[#This Row],[EXT REL]]</f>
        <v>0</v>
      </c>
      <c r="AT1407" s="11">
        <f>Table_PBS_SQL_DB2_PBSSQL_PBS_NDP_Tina_CG_QtrlyPerformance_Final[[#This Row],[GOU EXP]]+Table_PBS_SQL_DB2_PBSSQL_PBS_NDP_Tina_CG_QtrlyPerformance_Final[[#This Row],[EXT EXP]]</f>
        <v>0</v>
      </c>
      <c r="AU1407" s="11" t="str">
        <f>IF(Table_PBS_SQL_DB2_PBSSQL_PBS_NDP_Tina_CG_QtrlyPerformance_Final[[#This Row],[Item_Code]]&gt;"300000", "Capital", "Recurrent")</f>
        <v>Recurrent</v>
      </c>
    </row>
    <row r="1408" spans="1:47" x14ac:dyDescent="0.25">
      <c r="A1408" t="s">
        <v>49</v>
      </c>
      <c r="B1408" t="s">
        <v>1400</v>
      </c>
      <c r="C1408" t="s">
        <v>293</v>
      </c>
      <c r="D1408" t="s">
        <v>1206</v>
      </c>
      <c r="E1408" t="s">
        <v>75</v>
      </c>
      <c r="F1408" t="s">
        <v>1228</v>
      </c>
      <c r="G1408" t="s">
        <v>87</v>
      </c>
      <c r="H1408" t="s">
        <v>1401</v>
      </c>
      <c r="I1408" t="s">
        <v>467</v>
      </c>
      <c r="J1408" t="s">
        <v>1474</v>
      </c>
      <c r="K1408" t="s">
        <v>153</v>
      </c>
      <c r="L1408" t="s">
        <v>1492</v>
      </c>
      <c r="M1408" t="s">
        <v>866</v>
      </c>
      <c r="N1408" t="s">
        <v>867</v>
      </c>
      <c r="O1408" t="s">
        <v>1064</v>
      </c>
      <c r="P1408" t="s">
        <v>1065</v>
      </c>
      <c r="Q1408" s="11">
        <v>0</v>
      </c>
      <c r="R1408" s="11">
        <v>0</v>
      </c>
      <c r="S1408" s="11">
        <v>0</v>
      </c>
      <c r="T1408" s="11">
        <v>0</v>
      </c>
      <c r="U1408" s="11">
        <v>75200000</v>
      </c>
      <c r="V1408" s="11">
        <v>0</v>
      </c>
      <c r="W1408" s="11">
        <v>75200000</v>
      </c>
      <c r="X1408" s="11">
        <v>0</v>
      </c>
      <c r="Y1408" s="11">
        <v>0</v>
      </c>
      <c r="Z1408" s="11">
        <v>0</v>
      </c>
      <c r="AA1408" s="11">
        <v>0</v>
      </c>
      <c r="AB1408" s="11">
        <v>0</v>
      </c>
      <c r="AC1408" s="11">
        <v>18800000</v>
      </c>
      <c r="AD1408" s="11">
        <v>18800000</v>
      </c>
      <c r="AE1408" s="11">
        <v>0</v>
      </c>
      <c r="AF1408" s="11">
        <v>0</v>
      </c>
      <c r="AG1408" s="11">
        <v>18800000</v>
      </c>
      <c r="AH1408" s="11">
        <v>18800000</v>
      </c>
      <c r="AI1408" s="11">
        <v>0</v>
      </c>
      <c r="AJ1408" s="11">
        <v>0</v>
      </c>
      <c r="AK1408" s="11">
        <v>37600000</v>
      </c>
      <c r="AL1408" s="11">
        <v>37600000</v>
      </c>
      <c r="AM1408" s="11">
        <v>0</v>
      </c>
      <c r="AN1408" s="11">
        <v>0</v>
      </c>
      <c r="AO14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75200000</v>
      </c>
      <c r="AP14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75200000</v>
      </c>
      <c r="AR14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8" s="11">
        <f>Table_PBS_SQL_DB2_PBSSQL_PBS_NDP_Tina_CG_QtrlyPerformance_Final[[#This Row],[GOU REL]]+Table_PBS_SQL_DB2_PBSSQL_PBS_NDP_Tina_CG_QtrlyPerformance_Final[[#This Row],[EXT REL]]</f>
        <v>75200000</v>
      </c>
      <c r="AT1408" s="11">
        <f>Table_PBS_SQL_DB2_PBSSQL_PBS_NDP_Tina_CG_QtrlyPerformance_Final[[#This Row],[GOU EXP]]+Table_PBS_SQL_DB2_PBSSQL_PBS_NDP_Tina_CG_QtrlyPerformance_Final[[#This Row],[EXT EXP]]</f>
        <v>75200000</v>
      </c>
      <c r="AU1408" s="11" t="str">
        <f>IF(Table_PBS_SQL_DB2_PBSSQL_PBS_NDP_Tina_CG_QtrlyPerformance_Final[[#This Row],[Item_Code]]&gt;"300000", "Capital", "Recurrent")</f>
        <v>Recurrent</v>
      </c>
    </row>
    <row r="1409" spans="1:47" x14ac:dyDescent="0.25">
      <c r="A1409" t="s">
        <v>49</v>
      </c>
      <c r="B1409" t="s">
        <v>1400</v>
      </c>
      <c r="C1409" t="s">
        <v>293</v>
      </c>
      <c r="D1409" t="s">
        <v>1206</v>
      </c>
      <c r="E1409" t="s">
        <v>75</v>
      </c>
      <c r="F1409" t="s">
        <v>1228</v>
      </c>
      <c r="G1409" t="s">
        <v>87</v>
      </c>
      <c r="H1409" t="s">
        <v>1401</v>
      </c>
      <c r="I1409" t="s">
        <v>467</v>
      </c>
      <c r="J1409" t="s">
        <v>1474</v>
      </c>
      <c r="K1409" t="s">
        <v>153</v>
      </c>
      <c r="L1409" t="s">
        <v>1492</v>
      </c>
      <c r="M1409" t="s">
        <v>866</v>
      </c>
      <c r="N1409" t="s">
        <v>867</v>
      </c>
      <c r="O1409" t="s">
        <v>967</v>
      </c>
      <c r="P1409" t="s">
        <v>968</v>
      </c>
      <c r="Q1409" s="11">
        <v>0</v>
      </c>
      <c r="R1409" s="11">
        <v>0</v>
      </c>
      <c r="S1409" s="11">
        <v>0</v>
      </c>
      <c r="T1409" s="11">
        <v>0</v>
      </c>
      <c r="U1409" s="11">
        <v>800000</v>
      </c>
      <c r="V1409" s="11">
        <v>0</v>
      </c>
      <c r="W1409" s="11">
        <v>800000</v>
      </c>
      <c r="X1409" s="11">
        <v>0</v>
      </c>
      <c r="Y1409" s="11">
        <v>0</v>
      </c>
      <c r="Z1409" s="11">
        <v>0</v>
      </c>
      <c r="AA1409" s="11">
        <v>0</v>
      </c>
      <c r="AB1409" s="11">
        <v>0</v>
      </c>
      <c r="AC1409" s="11">
        <v>200000</v>
      </c>
      <c r="AD1409" s="11">
        <v>200000</v>
      </c>
      <c r="AE1409" s="11">
        <v>0</v>
      </c>
      <c r="AF1409" s="11">
        <v>0</v>
      </c>
      <c r="AG1409" s="11">
        <v>500000</v>
      </c>
      <c r="AH1409" s="11">
        <v>500000</v>
      </c>
      <c r="AI1409" s="11">
        <v>0</v>
      </c>
      <c r="AJ1409" s="11">
        <v>0</v>
      </c>
      <c r="AK1409" s="11">
        <v>100000</v>
      </c>
      <c r="AL1409" s="11">
        <v>100000</v>
      </c>
      <c r="AM1409" s="11">
        <v>0</v>
      </c>
      <c r="AN1409" s="11">
        <v>0</v>
      </c>
      <c r="AO14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v>
      </c>
      <c r="AP14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v>
      </c>
      <c r="AR14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09" s="11">
        <f>Table_PBS_SQL_DB2_PBSSQL_PBS_NDP_Tina_CG_QtrlyPerformance_Final[[#This Row],[GOU REL]]+Table_PBS_SQL_DB2_PBSSQL_PBS_NDP_Tina_CG_QtrlyPerformance_Final[[#This Row],[EXT REL]]</f>
        <v>800000</v>
      </c>
      <c r="AT1409" s="11">
        <f>Table_PBS_SQL_DB2_PBSSQL_PBS_NDP_Tina_CG_QtrlyPerformance_Final[[#This Row],[GOU EXP]]+Table_PBS_SQL_DB2_PBSSQL_PBS_NDP_Tina_CG_QtrlyPerformance_Final[[#This Row],[EXT EXP]]</f>
        <v>800000</v>
      </c>
      <c r="AU1409" s="11" t="str">
        <f>IF(Table_PBS_SQL_DB2_PBSSQL_PBS_NDP_Tina_CG_QtrlyPerformance_Final[[#This Row],[Item_Code]]&gt;"300000", "Capital", "Recurrent")</f>
        <v>Recurrent</v>
      </c>
    </row>
    <row r="1410" spans="1:47" x14ac:dyDescent="0.25">
      <c r="A1410" t="s">
        <v>49</v>
      </c>
      <c r="B1410" t="s">
        <v>1400</v>
      </c>
      <c r="C1410" t="s">
        <v>293</v>
      </c>
      <c r="D1410" t="s">
        <v>1206</v>
      </c>
      <c r="E1410" t="s">
        <v>75</v>
      </c>
      <c r="F1410" t="s">
        <v>1228</v>
      </c>
      <c r="G1410" t="s">
        <v>87</v>
      </c>
      <c r="H1410" t="s">
        <v>1401</v>
      </c>
      <c r="I1410" t="s">
        <v>467</v>
      </c>
      <c r="J1410" t="s">
        <v>1474</v>
      </c>
      <c r="K1410" t="s">
        <v>153</v>
      </c>
      <c r="L1410" t="s">
        <v>1492</v>
      </c>
      <c r="M1410" t="s">
        <v>866</v>
      </c>
      <c r="N1410" t="s">
        <v>867</v>
      </c>
      <c r="O1410" t="s">
        <v>1025</v>
      </c>
      <c r="P1410" t="s">
        <v>1026</v>
      </c>
      <c r="Q1410" s="11">
        <v>0</v>
      </c>
      <c r="R1410" s="11">
        <v>0</v>
      </c>
      <c r="S1410" s="11">
        <v>0</v>
      </c>
      <c r="T1410" s="11">
        <v>0</v>
      </c>
      <c r="U1410" s="11">
        <v>80000000</v>
      </c>
      <c r="V1410" s="11">
        <v>0</v>
      </c>
      <c r="W1410" s="11">
        <v>80000000</v>
      </c>
      <c r="X1410" s="11">
        <v>0</v>
      </c>
      <c r="Y1410" s="11">
        <v>0</v>
      </c>
      <c r="Z1410" s="11">
        <v>0</v>
      </c>
      <c r="AA1410" s="11">
        <v>0</v>
      </c>
      <c r="AB1410" s="11">
        <v>0</v>
      </c>
      <c r="AC1410" s="11">
        <v>20000000</v>
      </c>
      <c r="AD1410" s="11">
        <v>20000000</v>
      </c>
      <c r="AE1410" s="11">
        <v>0</v>
      </c>
      <c r="AF1410" s="11">
        <v>0</v>
      </c>
      <c r="AG1410" s="11">
        <v>20000000</v>
      </c>
      <c r="AH1410" s="11">
        <v>20000000</v>
      </c>
      <c r="AI1410" s="11">
        <v>0</v>
      </c>
      <c r="AJ1410" s="11">
        <v>0</v>
      </c>
      <c r="AK1410" s="11">
        <v>0</v>
      </c>
      <c r="AL1410" s="11">
        <v>0</v>
      </c>
      <c r="AM1410" s="11">
        <v>0</v>
      </c>
      <c r="AN1410" s="11">
        <v>0</v>
      </c>
      <c r="AO14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4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4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0" s="11">
        <f>Table_PBS_SQL_DB2_PBSSQL_PBS_NDP_Tina_CG_QtrlyPerformance_Final[[#This Row],[GOU REL]]+Table_PBS_SQL_DB2_PBSSQL_PBS_NDP_Tina_CG_QtrlyPerformance_Final[[#This Row],[EXT REL]]</f>
        <v>40000000</v>
      </c>
      <c r="AT1410" s="11">
        <f>Table_PBS_SQL_DB2_PBSSQL_PBS_NDP_Tina_CG_QtrlyPerformance_Final[[#This Row],[GOU EXP]]+Table_PBS_SQL_DB2_PBSSQL_PBS_NDP_Tina_CG_QtrlyPerformance_Final[[#This Row],[EXT EXP]]</f>
        <v>40000000</v>
      </c>
      <c r="AU1410" s="11" t="str">
        <f>IF(Table_PBS_SQL_DB2_PBSSQL_PBS_NDP_Tina_CG_QtrlyPerformance_Final[[#This Row],[Item_Code]]&gt;"300000", "Capital", "Recurrent")</f>
        <v>Recurrent</v>
      </c>
    </row>
    <row r="1411" spans="1:47" x14ac:dyDescent="0.25">
      <c r="A1411" t="s">
        <v>49</v>
      </c>
      <c r="B1411" t="s">
        <v>1400</v>
      </c>
      <c r="C1411" t="s">
        <v>293</v>
      </c>
      <c r="D1411" t="s">
        <v>1206</v>
      </c>
      <c r="E1411" t="s">
        <v>75</v>
      </c>
      <c r="F1411" t="s">
        <v>1228</v>
      </c>
      <c r="G1411" t="s">
        <v>87</v>
      </c>
      <c r="H1411" t="s">
        <v>1401</v>
      </c>
      <c r="I1411" t="s">
        <v>467</v>
      </c>
      <c r="J1411" t="s">
        <v>1474</v>
      </c>
      <c r="K1411" t="s">
        <v>153</v>
      </c>
      <c r="L1411" t="s">
        <v>1492</v>
      </c>
      <c r="M1411" t="s">
        <v>866</v>
      </c>
      <c r="N1411" t="s">
        <v>867</v>
      </c>
      <c r="O1411" t="s">
        <v>969</v>
      </c>
      <c r="P1411" t="s">
        <v>970</v>
      </c>
      <c r="Q1411" s="11">
        <v>0</v>
      </c>
      <c r="R1411" s="11">
        <v>0</v>
      </c>
      <c r="S1411" s="11">
        <v>0</v>
      </c>
      <c r="T1411" s="11">
        <v>0</v>
      </c>
      <c r="U1411" s="11">
        <v>3000000</v>
      </c>
      <c r="V1411" s="11">
        <v>0</v>
      </c>
      <c r="W1411" s="11">
        <v>3000000</v>
      </c>
      <c r="X1411" s="11">
        <v>0</v>
      </c>
      <c r="Y1411" s="11">
        <v>0</v>
      </c>
      <c r="Z1411" s="11">
        <v>0</v>
      </c>
      <c r="AA1411" s="11">
        <v>0</v>
      </c>
      <c r="AB1411" s="11">
        <v>0</v>
      </c>
      <c r="AC1411" s="11">
        <v>750000</v>
      </c>
      <c r="AD1411" s="11">
        <v>750000</v>
      </c>
      <c r="AE1411" s="11">
        <v>0</v>
      </c>
      <c r="AF1411" s="11">
        <v>0</v>
      </c>
      <c r="AG1411" s="11">
        <v>750000</v>
      </c>
      <c r="AH1411" s="11">
        <v>750000</v>
      </c>
      <c r="AI1411" s="11">
        <v>0</v>
      </c>
      <c r="AJ1411" s="11">
        <v>0</v>
      </c>
      <c r="AK1411" s="11">
        <v>1500000</v>
      </c>
      <c r="AL1411" s="11">
        <v>1500000</v>
      </c>
      <c r="AM1411" s="11">
        <v>0</v>
      </c>
      <c r="AN1411" s="11">
        <v>0</v>
      </c>
      <c r="AO14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v>
      </c>
      <c r="AP14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v>
      </c>
      <c r="AR14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1" s="11">
        <f>Table_PBS_SQL_DB2_PBSSQL_PBS_NDP_Tina_CG_QtrlyPerformance_Final[[#This Row],[GOU REL]]+Table_PBS_SQL_DB2_PBSSQL_PBS_NDP_Tina_CG_QtrlyPerformance_Final[[#This Row],[EXT REL]]</f>
        <v>3000000</v>
      </c>
      <c r="AT1411" s="11">
        <f>Table_PBS_SQL_DB2_PBSSQL_PBS_NDP_Tina_CG_QtrlyPerformance_Final[[#This Row],[GOU EXP]]+Table_PBS_SQL_DB2_PBSSQL_PBS_NDP_Tina_CG_QtrlyPerformance_Final[[#This Row],[EXT EXP]]</f>
        <v>3000000</v>
      </c>
      <c r="AU1411" s="11" t="str">
        <f>IF(Table_PBS_SQL_DB2_PBSSQL_PBS_NDP_Tina_CG_QtrlyPerformance_Final[[#This Row],[Item_Code]]&gt;"300000", "Capital", "Recurrent")</f>
        <v>Recurrent</v>
      </c>
    </row>
    <row r="1412" spans="1:47" x14ac:dyDescent="0.25">
      <c r="A1412" t="s">
        <v>49</v>
      </c>
      <c r="B1412" t="s">
        <v>1400</v>
      </c>
      <c r="C1412" t="s">
        <v>293</v>
      </c>
      <c r="D1412" t="s">
        <v>1206</v>
      </c>
      <c r="E1412" t="s">
        <v>75</v>
      </c>
      <c r="F1412" t="s">
        <v>1228</v>
      </c>
      <c r="G1412" t="s">
        <v>87</v>
      </c>
      <c r="H1412" t="s">
        <v>1401</v>
      </c>
      <c r="I1412" t="s">
        <v>467</v>
      </c>
      <c r="J1412" t="s">
        <v>1474</v>
      </c>
      <c r="K1412" t="s">
        <v>153</v>
      </c>
      <c r="L1412" t="s">
        <v>1492</v>
      </c>
      <c r="M1412" t="s">
        <v>1044</v>
      </c>
      <c r="N1412" t="s">
        <v>1045</v>
      </c>
      <c r="O1412" t="s">
        <v>1005</v>
      </c>
      <c r="P1412" t="s">
        <v>1006</v>
      </c>
      <c r="Q1412" s="11">
        <v>0</v>
      </c>
      <c r="R1412" s="11">
        <v>0</v>
      </c>
      <c r="S1412" s="11">
        <v>0</v>
      </c>
      <c r="T1412" s="11">
        <v>0</v>
      </c>
      <c r="U1412" s="11">
        <v>90000000</v>
      </c>
      <c r="V1412" s="11">
        <v>0</v>
      </c>
      <c r="W1412" s="11">
        <v>90000000</v>
      </c>
      <c r="X1412" s="11">
        <v>0</v>
      </c>
      <c r="Y1412" s="11">
        <v>0</v>
      </c>
      <c r="Z1412" s="11">
        <v>0</v>
      </c>
      <c r="AA1412" s="11">
        <v>0</v>
      </c>
      <c r="AB1412" s="11">
        <v>0</v>
      </c>
      <c r="AC1412" s="11">
        <v>22500000</v>
      </c>
      <c r="AD1412" s="11">
        <v>22500000</v>
      </c>
      <c r="AE1412" s="11">
        <v>0</v>
      </c>
      <c r="AF1412" s="11">
        <v>0</v>
      </c>
      <c r="AG1412" s="11">
        <v>22500000</v>
      </c>
      <c r="AH1412" s="11">
        <v>22500000</v>
      </c>
      <c r="AI1412" s="11">
        <v>0</v>
      </c>
      <c r="AJ1412" s="11">
        <v>0</v>
      </c>
      <c r="AK1412" s="11">
        <v>0</v>
      </c>
      <c r="AL1412" s="11">
        <v>0</v>
      </c>
      <c r="AM1412" s="11">
        <v>0</v>
      </c>
      <c r="AN1412" s="11">
        <v>0</v>
      </c>
      <c r="AO14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14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14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2" s="11">
        <f>Table_PBS_SQL_DB2_PBSSQL_PBS_NDP_Tina_CG_QtrlyPerformance_Final[[#This Row],[GOU REL]]+Table_PBS_SQL_DB2_PBSSQL_PBS_NDP_Tina_CG_QtrlyPerformance_Final[[#This Row],[EXT REL]]</f>
        <v>45000000</v>
      </c>
      <c r="AT1412" s="11">
        <f>Table_PBS_SQL_DB2_PBSSQL_PBS_NDP_Tina_CG_QtrlyPerformance_Final[[#This Row],[GOU EXP]]+Table_PBS_SQL_DB2_PBSSQL_PBS_NDP_Tina_CG_QtrlyPerformance_Final[[#This Row],[EXT EXP]]</f>
        <v>45000000</v>
      </c>
      <c r="AU1412" s="11" t="str">
        <f>IF(Table_PBS_SQL_DB2_PBSSQL_PBS_NDP_Tina_CG_QtrlyPerformance_Final[[#This Row],[Item_Code]]&gt;"300000", "Capital", "Recurrent")</f>
        <v>Recurrent</v>
      </c>
    </row>
    <row r="1413" spans="1:47" x14ac:dyDescent="0.25">
      <c r="A1413" t="s">
        <v>49</v>
      </c>
      <c r="B1413" t="s">
        <v>1400</v>
      </c>
      <c r="C1413" t="s">
        <v>293</v>
      </c>
      <c r="D1413" t="s">
        <v>1206</v>
      </c>
      <c r="E1413" t="s">
        <v>75</v>
      </c>
      <c r="F1413" t="s">
        <v>1228</v>
      </c>
      <c r="G1413" t="s">
        <v>87</v>
      </c>
      <c r="H1413" t="s">
        <v>1401</v>
      </c>
      <c r="I1413" t="s">
        <v>666</v>
      </c>
      <c r="J1413" t="s">
        <v>1493</v>
      </c>
      <c r="K1413" t="s">
        <v>141</v>
      </c>
      <c r="L1413" t="s">
        <v>1494</v>
      </c>
      <c r="M1413" t="s">
        <v>866</v>
      </c>
      <c r="N1413" t="s">
        <v>867</v>
      </c>
      <c r="O1413" t="s">
        <v>1016</v>
      </c>
      <c r="P1413" t="s">
        <v>1017</v>
      </c>
      <c r="Q1413" s="11">
        <v>0</v>
      </c>
      <c r="R1413" s="11">
        <v>0</v>
      </c>
      <c r="S1413" s="11">
        <v>0</v>
      </c>
      <c r="T1413" s="11">
        <v>0</v>
      </c>
      <c r="U1413" s="11">
        <v>20000000</v>
      </c>
      <c r="V1413" s="11">
        <v>0</v>
      </c>
      <c r="W1413" s="11">
        <v>20000000</v>
      </c>
      <c r="X1413" s="11">
        <v>0</v>
      </c>
      <c r="Y1413" s="11">
        <v>0</v>
      </c>
      <c r="Z1413" s="11">
        <v>0</v>
      </c>
      <c r="AA1413" s="11">
        <v>0</v>
      </c>
      <c r="AB1413" s="11">
        <v>0</v>
      </c>
      <c r="AC1413" s="11">
        <v>5000000</v>
      </c>
      <c r="AD1413" s="11">
        <v>0</v>
      </c>
      <c r="AE1413" s="11">
        <v>0</v>
      </c>
      <c r="AF1413" s="11">
        <v>0</v>
      </c>
      <c r="AG1413" s="11">
        <v>5000000</v>
      </c>
      <c r="AH1413" s="11">
        <v>3750000</v>
      </c>
      <c r="AI1413" s="11">
        <v>0</v>
      </c>
      <c r="AJ1413" s="11">
        <v>0</v>
      </c>
      <c r="AK1413" s="11">
        <v>0</v>
      </c>
      <c r="AL1413" s="11">
        <v>6250000</v>
      </c>
      <c r="AM1413" s="11">
        <v>0</v>
      </c>
      <c r="AN1413" s="11">
        <v>0</v>
      </c>
      <c r="AO14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4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4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3" s="11">
        <f>Table_PBS_SQL_DB2_PBSSQL_PBS_NDP_Tina_CG_QtrlyPerformance_Final[[#This Row],[GOU REL]]+Table_PBS_SQL_DB2_PBSSQL_PBS_NDP_Tina_CG_QtrlyPerformance_Final[[#This Row],[EXT REL]]</f>
        <v>10000000</v>
      </c>
      <c r="AT1413" s="11">
        <f>Table_PBS_SQL_DB2_PBSSQL_PBS_NDP_Tina_CG_QtrlyPerformance_Final[[#This Row],[GOU EXP]]+Table_PBS_SQL_DB2_PBSSQL_PBS_NDP_Tina_CG_QtrlyPerformance_Final[[#This Row],[EXT EXP]]</f>
        <v>10000000</v>
      </c>
      <c r="AU1413" s="11" t="str">
        <f>IF(Table_PBS_SQL_DB2_PBSSQL_PBS_NDP_Tina_CG_QtrlyPerformance_Final[[#This Row],[Item_Code]]&gt;"300000", "Capital", "Recurrent")</f>
        <v>Recurrent</v>
      </c>
    </row>
    <row r="1414" spans="1:47" x14ac:dyDescent="0.25">
      <c r="A1414" t="s">
        <v>49</v>
      </c>
      <c r="B1414" t="s">
        <v>1400</v>
      </c>
      <c r="C1414" t="s">
        <v>293</v>
      </c>
      <c r="D1414" t="s">
        <v>1206</v>
      </c>
      <c r="E1414" t="s">
        <v>75</v>
      </c>
      <c r="F1414" t="s">
        <v>1228</v>
      </c>
      <c r="G1414" t="s">
        <v>87</v>
      </c>
      <c r="H1414" t="s">
        <v>1401</v>
      </c>
      <c r="I1414" t="s">
        <v>666</v>
      </c>
      <c r="J1414" t="s">
        <v>1493</v>
      </c>
      <c r="K1414" t="s">
        <v>141</v>
      </c>
      <c r="L1414" t="s">
        <v>1494</v>
      </c>
      <c r="M1414" t="s">
        <v>866</v>
      </c>
      <c r="N1414" t="s">
        <v>867</v>
      </c>
      <c r="O1414" t="s">
        <v>922</v>
      </c>
      <c r="P1414" t="s">
        <v>923</v>
      </c>
      <c r="Q1414" s="11">
        <v>0</v>
      </c>
      <c r="R1414" s="11">
        <v>0</v>
      </c>
      <c r="S1414" s="11">
        <v>0</v>
      </c>
      <c r="T1414" s="11">
        <v>0</v>
      </c>
      <c r="U1414" s="11">
        <v>232700000</v>
      </c>
      <c r="V1414" s="11">
        <v>0</v>
      </c>
      <c r="W1414" s="11">
        <v>232700000</v>
      </c>
      <c r="X1414" s="11">
        <v>0</v>
      </c>
      <c r="Y1414" s="11">
        <v>0</v>
      </c>
      <c r="Z1414" s="11">
        <v>0</v>
      </c>
      <c r="AA1414" s="11">
        <v>0</v>
      </c>
      <c r="AB1414" s="11">
        <v>0</v>
      </c>
      <c r="AC1414" s="11">
        <v>58175000</v>
      </c>
      <c r="AD1414" s="11">
        <v>58175000</v>
      </c>
      <c r="AE1414" s="11">
        <v>0</v>
      </c>
      <c r="AF1414" s="11">
        <v>0</v>
      </c>
      <c r="AG1414" s="11">
        <v>58175000</v>
      </c>
      <c r="AH1414" s="11">
        <v>58175000</v>
      </c>
      <c r="AI1414" s="11">
        <v>0</v>
      </c>
      <c r="AJ1414" s="11">
        <v>0</v>
      </c>
      <c r="AK1414" s="11">
        <v>20000000</v>
      </c>
      <c r="AL1414" s="11">
        <v>20000000</v>
      </c>
      <c r="AM1414" s="11">
        <v>0</v>
      </c>
      <c r="AN1414" s="11">
        <v>0</v>
      </c>
      <c r="AO14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136350000</v>
      </c>
      <c r="AP14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136350000</v>
      </c>
      <c r="AR14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4" s="11">
        <f>Table_PBS_SQL_DB2_PBSSQL_PBS_NDP_Tina_CG_QtrlyPerformance_Final[[#This Row],[GOU REL]]+Table_PBS_SQL_DB2_PBSSQL_PBS_NDP_Tina_CG_QtrlyPerformance_Final[[#This Row],[EXT REL]]</f>
        <v>136350000</v>
      </c>
      <c r="AT1414" s="11">
        <f>Table_PBS_SQL_DB2_PBSSQL_PBS_NDP_Tina_CG_QtrlyPerformance_Final[[#This Row],[GOU EXP]]+Table_PBS_SQL_DB2_PBSSQL_PBS_NDP_Tina_CG_QtrlyPerformance_Final[[#This Row],[EXT EXP]]</f>
        <v>136350000</v>
      </c>
      <c r="AU1414" s="11" t="str">
        <f>IF(Table_PBS_SQL_DB2_PBSSQL_PBS_NDP_Tina_CG_QtrlyPerformance_Final[[#This Row],[Item_Code]]&gt;"300000", "Capital", "Recurrent")</f>
        <v>Recurrent</v>
      </c>
    </row>
    <row r="1415" spans="1:47" x14ac:dyDescent="0.25">
      <c r="A1415" t="s">
        <v>49</v>
      </c>
      <c r="B1415" t="s">
        <v>1400</v>
      </c>
      <c r="C1415" t="s">
        <v>293</v>
      </c>
      <c r="D1415" t="s">
        <v>1206</v>
      </c>
      <c r="E1415" t="s">
        <v>75</v>
      </c>
      <c r="F1415" t="s">
        <v>1228</v>
      </c>
      <c r="G1415" t="s">
        <v>87</v>
      </c>
      <c r="H1415" t="s">
        <v>1401</v>
      </c>
      <c r="I1415" t="s">
        <v>666</v>
      </c>
      <c r="J1415" t="s">
        <v>1493</v>
      </c>
      <c r="K1415" t="s">
        <v>141</v>
      </c>
      <c r="L1415" t="s">
        <v>1494</v>
      </c>
      <c r="M1415" t="s">
        <v>1044</v>
      </c>
      <c r="N1415" t="s">
        <v>1045</v>
      </c>
      <c r="O1415" t="s">
        <v>1002</v>
      </c>
      <c r="P1415" t="s">
        <v>1003</v>
      </c>
      <c r="Q1415" s="11">
        <v>0</v>
      </c>
      <c r="R1415" s="11">
        <v>0</v>
      </c>
      <c r="S1415" s="11">
        <v>0</v>
      </c>
      <c r="T1415" s="11">
        <v>0</v>
      </c>
      <c r="U1415" s="11">
        <v>320310000</v>
      </c>
      <c r="V1415" s="11">
        <v>0</v>
      </c>
      <c r="W1415" s="11">
        <v>320310000</v>
      </c>
      <c r="X1415" s="11">
        <v>0</v>
      </c>
      <c r="Y1415" s="11">
        <v>0</v>
      </c>
      <c r="Z1415" s="11">
        <v>0</v>
      </c>
      <c r="AA1415" s="11">
        <v>0</v>
      </c>
      <c r="AB1415" s="11">
        <v>0</v>
      </c>
      <c r="AC1415" s="11">
        <v>0</v>
      </c>
      <c r="AD1415" s="11">
        <v>0</v>
      </c>
      <c r="AE1415" s="11">
        <v>0</v>
      </c>
      <c r="AF1415" s="11">
        <v>0</v>
      </c>
      <c r="AG1415" s="11">
        <v>80077500</v>
      </c>
      <c r="AH1415" s="11">
        <v>30000000</v>
      </c>
      <c r="AI1415" s="11">
        <v>0</v>
      </c>
      <c r="AJ1415" s="11">
        <v>0</v>
      </c>
      <c r="AK1415" s="11">
        <v>0</v>
      </c>
      <c r="AL1415" s="11">
        <v>50077500</v>
      </c>
      <c r="AM1415" s="11">
        <v>0</v>
      </c>
      <c r="AN1415" s="11">
        <v>0</v>
      </c>
      <c r="AO14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80077500</v>
      </c>
      <c r="AP14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80077500</v>
      </c>
      <c r="AR14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5" s="11">
        <f>Table_PBS_SQL_DB2_PBSSQL_PBS_NDP_Tina_CG_QtrlyPerformance_Final[[#This Row],[GOU REL]]+Table_PBS_SQL_DB2_PBSSQL_PBS_NDP_Tina_CG_QtrlyPerformance_Final[[#This Row],[EXT REL]]</f>
        <v>80077500</v>
      </c>
      <c r="AT1415" s="11">
        <f>Table_PBS_SQL_DB2_PBSSQL_PBS_NDP_Tina_CG_QtrlyPerformance_Final[[#This Row],[GOU EXP]]+Table_PBS_SQL_DB2_PBSSQL_PBS_NDP_Tina_CG_QtrlyPerformance_Final[[#This Row],[EXT EXP]]</f>
        <v>80077500</v>
      </c>
      <c r="AU1415" s="11" t="str">
        <f>IF(Table_PBS_SQL_DB2_PBSSQL_PBS_NDP_Tina_CG_QtrlyPerformance_Final[[#This Row],[Item_Code]]&gt;"300000", "Capital", "Recurrent")</f>
        <v>Recurrent</v>
      </c>
    </row>
    <row r="1416" spans="1:47" x14ac:dyDescent="0.25">
      <c r="A1416" t="s">
        <v>49</v>
      </c>
      <c r="B1416" t="s">
        <v>1400</v>
      </c>
      <c r="C1416" t="s">
        <v>293</v>
      </c>
      <c r="D1416" t="s">
        <v>1206</v>
      </c>
      <c r="E1416" t="s">
        <v>75</v>
      </c>
      <c r="F1416" t="s">
        <v>1228</v>
      </c>
      <c r="G1416" t="s">
        <v>87</v>
      </c>
      <c r="H1416" t="s">
        <v>1401</v>
      </c>
      <c r="I1416" t="s">
        <v>666</v>
      </c>
      <c r="J1416" t="s">
        <v>1493</v>
      </c>
      <c r="K1416" t="s">
        <v>141</v>
      </c>
      <c r="L1416" t="s">
        <v>1494</v>
      </c>
      <c r="M1416" t="s">
        <v>1044</v>
      </c>
      <c r="N1416" t="s">
        <v>1045</v>
      </c>
      <c r="O1416" t="s">
        <v>1626</v>
      </c>
      <c r="P1416" t="s">
        <v>1627</v>
      </c>
      <c r="Q1416" s="11">
        <v>0</v>
      </c>
      <c r="R1416" s="11">
        <v>0</v>
      </c>
      <c r="S1416" s="11">
        <v>0</v>
      </c>
      <c r="T1416" s="11">
        <v>0</v>
      </c>
      <c r="U1416" s="11">
        <v>7000000000</v>
      </c>
      <c r="V1416" s="11">
        <v>0</v>
      </c>
      <c r="W1416" s="11">
        <v>7000000000</v>
      </c>
      <c r="X1416" s="11">
        <v>0</v>
      </c>
      <c r="Y1416" s="11">
        <v>0</v>
      </c>
      <c r="Z1416" s="11">
        <v>0</v>
      </c>
      <c r="AA1416" s="11">
        <v>0</v>
      </c>
      <c r="AB1416" s="11">
        <v>0</v>
      </c>
      <c r="AC1416" s="11">
        <v>4010000000</v>
      </c>
      <c r="AD1416" s="11">
        <v>2699100526</v>
      </c>
      <c r="AE1416" s="11">
        <v>0</v>
      </c>
      <c r="AF1416" s="11">
        <v>0</v>
      </c>
      <c r="AG1416" s="11">
        <v>1000000000</v>
      </c>
      <c r="AH1416" s="11">
        <v>2094150000</v>
      </c>
      <c r="AI1416" s="11">
        <v>0</v>
      </c>
      <c r="AJ1416" s="11">
        <v>0</v>
      </c>
      <c r="AK1416" s="11">
        <v>800000000</v>
      </c>
      <c r="AL1416" s="11">
        <v>1016444117</v>
      </c>
      <c r="AM1416" s="11">
        <v>0</v>
      </c>
      <c r="AN1416" s="11">
        <v>0</v>
      </c>
      <c r="AO14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5810000000</v>
      </c>
      <c r="AP14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5809694643</v>
      </c>
      <c r="AR14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6" s="11">
        <f>Table_PBS_SQL_DB2_PBSSQL_PBS_NDP_Tina_CG_QtrlyPerformance_Final[[#This Row],[GOU REL]]+Table_PBS_SQL_DB2_PBSSQL_PBS_NDP_Tina_CG_QtrlyPerformance_Final[[#This Row],[EXT REL]]</f>
        <v>5810000000</v>
      </c>
      <c r="AT1416" s="11">
        <f>Table_PBS_SQL_DB2_PBSSQL_PBS_NDP_Tina_CG_QtrlyPerformance_Final[[#This Row],[GOU EXP]]+Table_PBS_SQL_DB2_PBSSQL_PBS_NDP_Tina_CG_QtrlyPerformance_Final[[#This Row],[EXT EXP]]</f>
        <v>5809694643</v>
      </c>
      <c r="AU1416" s="11" t="str">
        <f>IF(Table_PBS_SQL_DB2_PBSSQL_PBS_NDP_Tina_CG_QtrlyPerformance_Final[[#This Row],[Item_Code]]&gt;"300000", "Capital", "Recurrent")</f>
        <v>Capital</v>
      </c>
    </row>
    <row r="1417" spans="1:47" x14ac:dyDescent="0.25">
      <c r="A1417" t="s">
        <v>283</v>
      </c>
      <c r="B1417" t="s">
        <v>284</v>
      </c>
      <c r="C1417" t="s">
        <v>281</v>
      </c>
      <c r="D1417" t="s">
        <v>1495</v>
      </c>
      <c r="E1417" t="s">
        <v>87</v>
      </c>
      <c r="F1417" t="s">
        <v>1496</v>
      </c>
      <c r="G1417" t="s">
        <v>87</v>
      </c>
      <c r="H1417" t="s">
        <v>881</v>
      </c>
      <c r="I1417" t="s">
        <v>666</v>
      </c>
      <c r="J1417" t="s">
        <v>864</v>
      </c>
      <c r="K1417" t="s">
        <v>285</v>
      </c>
      <c r="L1417" t="s">
        <v>1497</v>
      </c>
      <c r="M1417" t="s">
        <v>1498</v>
      </c>
      <c r="N1417" t="s">
        <v>1499</v>
      </c>
      <c r="O1417" t="s">
        <v>1002</v>
      </c>
      <c r="P1417" t="s">
        <v>1003</v>
      </c>
      <c r="Q1417" s="11">
        <v>0</v>
      </c>
      <c r="R1417" s="11">
        <v>0</v>
      </c>
      <c r="S1417" s="11">
        <v>0</v>
      </c>
      <c r="T1417" s="11">
        <v>0</v>
      </c>
      <c r="U1417" s="11">
        <v>30000000</v>
      </c>
      <c r="V1417" s="11">
        <v>0</v>
      </c>
      <c r="W1417" s="11">
        <v>30000000</v>
      </c>
      <c r="X1417" s="11">
        <v>0</v>
      </c>
      <c r="Y1417" s="11">
        <v>0</v>
      </c>
      <c r="Z1417" s="11">
        <v>0</v>
      </c>
      <c r="AA1417" s="11">
        <v>0</v>
      </c>
      <c r="AB1417" s="11">
        <v>0</v>
      </c>
      <c r="AC1417" s="11">
        <v>10000000</v>
      </c>
      <c r="AD1417" s="11">
        <v>10000000</v>
      </c>
      <c r="AE1417" s="11">
        <v>0</v>
      </c>
      <c r="AF1417" s="11">
        <v>0</v>
      </c>
      <c r="AG1417" s="11">
        <v>10000000</v>
      </c>
      <c r="AH1417" s="11">
        <v>9436770</v>
      </c>
      <c r="AI1417" s="11">
        <v>0</v>
      </c>
      <c r="AJ1417" s="11">
        <v>0</v>
      </c>
      <c r="AK1417" s="11">
        <v>0</v>
      </c>
      <c r="AL1417" s="11">
        <v>413230</v>
      </c>
      <c r="AM1417" s="11">
        <v>0</v>
      </c>
      <c r="AN1417" s="11">
        <v>0</v>
      </c>
      <c r="AO14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4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19850000</v>
      </c>
      <c r="AR14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7" s="11">
        <f>Table_PBS_SQL_DB2_PBSSQL_PBS_NDP_Tina_CG_QtrlyPerformance_Final[[#This Row],[GOU REL]]+Table_PBS_SQL_DB2_PBSSQL_PBS_NDP_Tina_CG_QtrlyPerformance_Final[[#This Row],[EXT REL]]</f>
        <v>20000000</v>
      </c>
      <c r="AT1417" s="11">
        <f>Table_PBS_SQL_DB2_PBSSQL_PBS_NDP_Tina_CG_QtrlyPerformance_Final[[#This Row],[GOU EXP]]+Table_PBS_SQL_DB2_PBSSQL_PBS_NDP_Tina_CG_QtrlyPerformance_Final[[#This Row],[EXT EXP]]</f>
        <v>19850000</v>
      </c>
      <c r="AU1417" s="11" t="str">
        <f>IF(Table_PBS_SQL_DB2_PBSSQL_PBS_NDP_Tina_CG_QtrlyPerformance_Final[[#This Row],[Item_Code]]&gt;"300000", "Capital", "Recurrent")</f>
        <v>Recurrent</v>
      </c>
    </row>
    <row r="1418" spans="1:47" x14ac:dyDescent="0.25">
      <c r="A1418" t="s">
        <v>283</v>
      </c>
      <c r="B1418" t="s">
        <v>284</v>
      </c>
      <c r="C1418" t="s">
        <v>281</v>
      </c>
      <c r="D1418" t="s">
        <v>1495</v>
      </c>
      <c r="E1418" t="s">
        <v>87</v>
      </c>
      <c r="F1418" t="s">
        <v>1496</v>
      </c>
      <c r="G1418" t="s">
        <v>87</v>
      </c>
      <c r="H1418" t="s">
        <v>881</v>
      </c>
      <c r="I1418" t="s">
        <v>666</v>
      </c>
      <c r="J1418" t="s">
        <v>864</v>
      </c>
      <c r="K1418" t="s">
        <v>285</v>
      </c>
      <c r="L1418" t="s">
        <v>1497</v>
      </c>
      <c r="M1418" t="s">
        <v>1498</v>
      </c>
      <c r="N1418" t="s">
        <v>1499</v>
      </c>
      <c r="O1418" t="s">
        <v>1085</v>
      </c>
      <c r="P1418" t="s">
        <v>1086</v>
      </c>
      <c r="Q1418" s="11">
        <v>0</v>
      </c>
      <c r="R1418" s="11">
        <v>0</v>
      </c>
      <c r="S1418" s="11">
        <v>0</v>
      </c>
      <c r="T1418" s="11">
        <v>0</v>
      </c>
      <c r="U1418" s="11">
        <v>650000000</v>
      </c>
      <c r="V1418" s="11">
        <v>0</v>
      </c>
      <c r="W1418" s="11">
        <v>650000000</v>
      </c>
      <c r="X1418" s="11">
        <v>0</v>
      </c>
      <c r="Y1418" s="11">
        <v>0</v>
      </c>
      <c r="Z1418" s="11">
        <v>0</v>
      </c>
      <c r="AA1418" s="11">
        <v>0</v>
      </c>
      <c r="AB1418" s="11">
        <v>0</v>
      </c>
      <c r="AC1418" s="11">
        <v>400000000</v>
      </c>
      <c r="AD1418" s="11">
        <v>399943795</v>
      </c>
      <c r="AE1418" s="11">
        <v>0</v>
      </c>
      <c r="AF1418" s="11">
        <v>0</v>
      </c>
      <c r="AG1418" s="11">
        <v>125000000</v>
      </c>
      <c r="AH1418" s="11">
        <v>125001000</v>
      </c>
      <c r="AI1418" s="11">
        <v>0</v>
      </c>
      <c r="AJ1418" s="11">
        <v>0</v>
      </c>
      <c r="AK1418" s="11">
        <v>0</v>
      </c>
      <c r="AL1418" s="11">
        <v>55205</v>
      </c>
      <c r="AM1418" s="11">
        <v>0</v>
      </c>
      <c r="AN1418" s="11">
        <v>0</v>
      </c>
      <c r="AO14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525000000</v>
      </c>
      <c r="AP14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525000000</v>
      </c>
      <c r="AR14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8" s="11">
        <f>Table_PBS_SQL_DB2_PBSSQL_PBS_NDP_Tina_CG_QtrlyPerformance_Final[[#This Row],[GOU REL]]+Table_PBS_SQL_DB2_PBSSQL_PBS_NDP_Tina_CG_QtrlyPerformance_Final[[#This Row],[EXT REL]]</f>
        <v>525000000</v>
      </c>
      <c r="AT1418" s="11">
        <f>Table_PBS_SQL_DB2_PBSSQL_PBS_NDP_Tina_CG_QtrlyPerformance_Final[[#This Row],[GOU EXP]]+Table_PBS_SQL_DB2_PBSSQL_PBS_NDP_Tina_CG_QtrlyPerformance_Final[[#This Row],[EXT EXP]]</f>
        <v>525000000</v>
      </c>
      <c r="AU1418" s="11" t="str">
        <f>IF(Table_PBS_SQL_DB2_PBSSQL_PBS_NDP_Tina_CG_QtrlyPerformance_Final[[#This Row],[Item_Code]]&gt;"300000", "Capital", "Recurrent")</f>
        <v>Recurrent</v>
      </c>
    </row>
    <row r="1419" spans="1:47" x14ac:dyDescent="0.25">
      <c r="A1419" t="s">
        <v>283</v>
      </c>
      <c r="B1419" t="s">
        <v>284</v>
      </c>
      <c r="C1419" t="s">
        <v>281</v>
      </c>
      <c r="D1419" t="s">
        <v>1495</v>
      </c>
      <c r="E1419" t="s">
        <v>87</v>
      </c>
      <c r="F1419" t="s">
        <v>1496</v>
      </c>
      <c r="G1419" t="s">
        <v>87</v>
      </c>
      <c r="H1419" t="s">
        <v>881</v>
      </c>
      <c r="I1419" t="s">
        <v>666</v>
      </c>
      <c r="J1419" t="s">
        <v>864</v>
      </c>
      <c r="K1419" t="s">
        <v>285</v>
      </c>
      <c r="L1419" t="s">
        <v>1497</v>
      </c>
      <c r="M1419" t="s">
        <v>2086</v>
      </c>
      <c r="N1419" t="s">
        <v>2087</v>
      </c>
      <c r="O1419" t="s">
        <v>922</v>
      </c>
      <c r="P1419" t="s">
        <v>923</v>
      </c>
      <c r="Q1419" s="11">
        <v>0</v>
      </c>
      <c r="R1419" s="11">
        <v>0</v>
      </c>
      <c r="S1419" s="11">
        <v>0</v>
      </c>
      <c r="T1419" s="11">
        <v>0</v>
      </c>
      <c r="U1419" s="11">
        <v>85000000</v>
      </c>
      <c r="V1419" s="11">
        <v>0</v>
      </c>
      <c r="W1419" s="11">
        <v>85000000</v>
      </c>
      <c r="X1419" s="11">
        <v>0</v>
      </c>
      <c r="Y1419" s="11">
        <v>0</v>
      </c>
      <c r="Z1419" s="11">
        <v>0</v>
      </c>
      <c r="AA1419" s="11">
        <v>0</v>
      </c>
      <c r="AB1419" s="11">
        <v>0</v>
      </c>
      <c r="AC1419" s="11">
        <v>38000000</v>
      </c>
      <c r="AD1419" s="11">
        <v>37980000</v>
      </c>
      <c r="AE1419" s="11">
        <v>0</v>
      </c>
      <c r="AF1419" s="11">
        <v>0</v>
      </c>
      <c r="AG1419" s="11">
        <v>20000000</v>
      </c>
      <c r="AH1419" s="11">
        <v>20020000</v>
      </c>
      <c r="AI1419" s="11">
        <v>0</v>
      </c>
      <c r="AJ1419" s="11">
        <v>0</v>
      </c>
      <c r="AK1419" s="11">
        <v>0</v>
      </c>
      <c r="AL1419" s="11">
        <v>0</v>
      </c>
      <c r="AM1419" s="11">
        <v>0</v>
      </c>
      <c r="AN1419" s="11">
        <v>0</v>
      </c>
      <c r="AO14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58000000</v>
      </c>
      <c r="AP14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58000000</v>
      </c>
      <c r="AR14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19" s="11">
        <f>Table_PBS_SQL_DB2_PBSSQL_PBS_NDP_Tina_CG_QtrlyPerformance_Final[[#This Row],[GOU REL]]+Table_PBS_SQL_DB2_PBSSQL_PBS_NDP_Tina_CG_QtrlyPerformance_Final[[#This Row],[EXT REL]]</f>
        <v>58000000</v>
      </c>
      <c r="AT1419" s="11">
        <f>Table_PBS_SQL_DB2_PBSSQL_PBS_NDP_Tina_CG_QtrlyPerformance_Final[[#This Row],[GOU EXP]]+Table_PBS_SQL_DB2_PBSSQL_PBS_NDP_Tina_CG_QtrlyPerformance_Final[[#This Row],[EXT EXP]]</f>
        <v>58000000</v>
      </c>
      <c r="AU1419" s="11" t="str">
        <f>IF(Table_PBS_SQL_DB2_PBSSQL_PBS_NDP_Tina_CG_QtrlyPerformance_Final[[#This Row],[Item_Code]]&gt;"300000", "Capital", "Recurrent")</f>
        <v>Recurrent</v>
      </c>
    </row>
    <row r="1420" spans="1:47" x14ac:dyDescent="0.25">
      <c r="A1420" t="s">
        <v>283</v>
      </c>
      <c r="B1420" t="s">
        <v>284</v>
      </c>
      <c r="C1420" t="s">
        <v>281</v>
      </c>
      <c r="D1420" t="s">
        <v>1495</v>
      </c>
      <c r="E1420" t="s">
        <v>97</v>
      </c>
      <c r="F1420" t="s">
        <v>1500</v>
      </c>
      <c r="G1420" t="s">
        <v>87</v>
      </c>
      <c r="H1420" t="s">
        <v>881</v>
      </c>
      <c r="I1420" t="s">
        <v>666</v>
      </c>
      <c r="J1420" t="s">
        <v>864</v>
      </c>
      <c r="K1420" t="s">
        <v>285</v>
      </c>
      <c r="L1420" t="s">
        <v>1497</v>
      </c>
      <c r="M1420" t="s">
        <v>866</v>
      </c>
      <c r="N1420" t="s">
        <v>867</v>
      </c>
      <c r="O1420" t="s">
        <v>1002</v>
      </c>
      <c r="P1420" t="s">
        <v>1003</v>
      </c>
      <c r="Q1420" s="11">
        <v>0</v>
      </c>
      <c r="R1420" s="11">
        <v>0</v>
      </c>
      <c r="S1420" s="11">
        <v>0</v>
      </c>
      <c r="T1420" s="11">
        <v>0</v>
      </c>
      <c r="U1420" s="11">
        <v>165000000</v>
      </c>
      <c r="V1420" s="11">
        <v>0</v>
      </c>
      <c r="W1420" s="11">
        <v>165000000</v>
      </c>
      <c r="X1420" s="11">
        <v>0</v>
      </c>
      <c r="Y1420" s="11">
        <v>0</v>
      </c>
      <c r="Z1420" s="11">
        <v>0</v>
      </c>
      <c r="AA1420" s="11">
        <v>0</v>
      </c>
      <c r="AB1420" s="11">
        <v>0</v>
      </c>
      <c r="AC1420" s="11">
        <v>55000000</v>
      </c>
      <c r="AD1420" s="11">
        <v>55000000</v>
      </c>
      <c r="AE1420" s="11">
        <v>0</v>
      </c>
      <c r="AF1420" s="11">
        <v>0</v>
      </c>
      <c r="AG1420" s="11">
        <v>60000000</v>
      </c>
      <c r="AH1420" s="11">
        <v>59850000</v>
      </c>
      <c r="AI1420" s="11">
        <v>0</v>
      </c>
      <c r="AJ1420" s="11">
        <v>0</v>
      </c>
      <c r="AK1420" s="11">
        <v>0</v>
      </c>
      <c r="AL1420" s="11">
        <v>150000</v>
      </c>
      <c r="AM1420" s="11">
        <v>0</v>
      </c>
      <c r="AN1420" s="11">
        <v>0</v>
      </c>
      <c r="AO14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115000000</v>
      </c>
      <c r="AP14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115000000</v>
      </c>
      <c r="AR14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0" s="11">
        <f>Table_PBS_SQL_DB2_PBSSQL_PBS_NDP_Tina_CG_QtrlyPerformance_Final[[#This Row],[GOU REL]]+Table_PBS_SQL_DB2_PBSSQL_PBS_NDP_Tina_CG_QtrlyPerformance_Final[[#This Row],[EXT REL]]</f>
        <v>115000000</v>
      </c>
      <c r="AT1420" s="11">
        <f>Table_PBS_SQL_DB2_PBSSQL_PBS_NDP_Tina_CG_QtrlyPerformance_Final[[#This Row],[GOU EXP]]+Table_PBS_SQL_DB2_PBSSQL_PBS_NDP_Tina_CG_QtrlyPerformance_Final[[#This Row],[EXT EXP]]</f>
        <v>115000000</v>
      </c>
      <c r="AU1420" s="11" t="str">
        <f>IF(Table_PBS_SQL_DB2_PBSSQL_PBS_NDP_Tina_CG_QtrlyPerformance_Final[[#This Row],[Item_Code]]&gt;"300000", "Capital", "Recurrent")</f>
        <v>Recurrent</v>
      </c>
    </row>
    <row r="1421" spans="1:47" x14ac:dyDescent="0.25">
      <c r="A1421" t="s">
        <v>105</v>
      </c>
      <c r="B1421" t="s">
        <v>106</v>
      </c>
      <c r="C1421" t="s">
        <v>103</v>
      </c>
      <c r="D1421" t="s">
        <v>1501</v>
      </c>
      <c r="E1421" t="s">
        <v>75</v>
      </c>
      <c r="F1421" t="s">
        <v>1502</v>
      </c>
      <c r="G1421" t="s">
        <v>31</v>
      </c>
      <c r="H1421" t="s">
        <v>881</v>
      </c>
      <c r="I1421" t="s">
        <v>467</v>
      </c>
      <c r="J1421" t="s">
        <v>1503</v>
      </c>
      <c r="K1421" t="s">
        <v>111</v>
      </c>
      <c r="L1421" t="s">
        <v>1504</v>
      </c>
      <c r="M1421" t="s">
        <v>1505</v>
      </c>
      <c r="N1421" t="s">
        <v>1506</v>
      </c>
      <c r="O1421" t="s">
        <v>922</v>
      </c>
      <c r="P1421" t="s">
        <v>923</v>
      </c>
      <c r="Q1421" s="11">
        <v>0</v>
      </c>
      <c r="R1421" s="11">
        <v>0</v>
      </c>
      <c r="S1421" s="11">
        <v>0</v>
      </c>
      <c r="T1421" s="11">
        <v>0</v>
      </c>
      <c r="U1421" s="11">
        <v>8600000</v>
      </c>
      <c r="V1421" s="11">
        <v>0</v>
      </c>
      <c r="W1421" s="11">
        <v>8600000</v>
      </c>
      <c r="X1421" s="11">
        <v>0</v>
      </c>
      <c r="Y1421" s="11">
        <v>0</v>
      </c>
      <c r="Z1421" s="11">
        <v>0</v>
      </c>
      <c r="AA1421" s="11">
        <v>0</v>
      </c>
      <c r="AB1421" s="11">
        <v>0</v>
      </c>
      <c r="AC1421" s="11">
        <v>0</v>
      </c>
      <c r="AD1421" s="11">
        <v>0</v>
      </c>
      <c r="AE1421" s="11">
        <v>0</v>
      </c>
      <c r="AF1421" s="11">
        <v>0</v>
      </c>
      <c r="AG1421" s="11">
        <v>8600000</v>
      </c>
      <c r="AH1421" s="11">
        <v>0</v>
      </c>
      <c r="AI1421" s="11">
        <v>0</v>
      </c>
      <c r="AJ1421" s="11">
        <v>0</v>
      </c>
      <c r="AK1421" s="11">
        <v>0</v>
      </c>
      <c r="AL1421" s="11">
        <v>8600000</v>
      </c>
      <c r="AM1421" s="11">
        <v>0</v>
      </c>
      <c r="AN1421" s="11">
        <v>0</v>
      </c>
      <c r="AO14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8600000</v>
      </c>
      <c r="AP14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8600000</v>
      </c>
      <c r="AR14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1" s="11">
        <f>Table_PBS_SQL_DB2_PBSSQL_PBS_NDP_Tina_CG_QtrlyPerformance_Final[[#This Row],[GOU REL]]+Table_PBS_SQL_DB2_PBSSQL_PBS_NDP_Tina_CG_QtrlyPerformance_Final[[#This Row],[EXT REL]]</f>
        <v>8600000</v>
      </c>
      <c r="AT1421" s="11">
        <f>Table_PBS_SQL_DB2_PBSSQL_PBS_NDP_Tina_CG_QtrlyPerformance_Final[[#This Row],[GOU EXP]]+Table_PBS_SQL_DB2_PBSSQL_PBS_NDP_Tina_CG_QtrlyPerformance_Final[[#This Row],[EXT EXP]]</f>
        <v>8600000</v>
      </c>
      <c r="AU1421" s="11" t="str">
        <f>IF(Table_PBS_SQL_DB2_PBSSQL_PBS_NDP_Tina_CG_QtrlyPerformance_Final[[#This Row],[Item_Code]]&gt;"300000", "Capital", "Recurrent")</f>
        <v>Recurrent</v>
      </c>
    </row>
    <row r="1422" spans="1:47" x14ac:dyDescent="0.25">
      <c r="A1422" t="s">
        <v>105</v>
      </c>
      <c r="B1422" t="s">
        <v>106</v>
      </c>
      <c r="C1422" t="s">
        <v>103</v>
      </c>
      <c r="D1422" t="s">
        <v>1501</v>
      </c>
      <c r="E1422" t="s">
        <v>75</v>
      </c>
      <c r="F1422" t="s">
        <v>1502</v>
      </c>
      <c r="G1422" t="s">
        <v>31</v>
      </c>
      <c r="H1422" t="s">
        <v>881</v>
      </c>
      <c r="I1422" t="s">
        <v>467</v>
      </c>
      <c r="J1422" t="s">
        <v>1503</v>
      </c>
      <c r="K1422" t="s">
        <v>111</v>
      </c>
      <c r="L1422" t="s">
        <v>1504</v>
      </c>
      <c r="M1422" t="s">
        <v>1505</v>
      </c>
      <c r="N1422" t="s">
        <v>1506</v>
      </c>
      <c r="O1422" t="s">
        <v>1516</v>
      </c>
      <c r="P1422" t="s">
        <v>1517</v>
      </c>
      <c r="Q1422" s="11">
        <v>0</v>
      </c>
      <c r="R1422" s="11">
        <v>0</v>
      </c>
      <c r="S1422" s="11">
        <v>0</v>
      </c>
      <c r="T1422" s="11">
        <v>0</v>
      </c>
      <c r="U1422" s="11">
        <v>1530000000</v>
      </c>
      <c r="V1422" s="11">
        <v>0</v>
      </c>
      <c r="W1422" s="11">
        <v>1530000000</v>
      </c>
      <c r="X1422" s="11">
        <v>0</v>
      </c>
      <c r="Y1422" s="11">
        <v>0</v>
      </c>
      <c r="Z1422" s="11">
        <v>0</v>
      </c>
      <c r="AA1422" s="11">
        <v>0</v>
      </c>
      <c r="AB1422" s="11">
        <v>0</v>
      </c>
      <c r="AC1422" s="11">
        <v>1419323895</v>
      </c>
      <c r="AD1422" s="11">
        <v>0</v>
      </c>
      <c r="AE1422" s="11">
        <v>0</v>
      </c>
      <c r="AF1422" s="11">
        <v>0</v>
      </c>
      <c r="AG1422" s="11">
        <v>0</v>
      </c>
      <c r="AH1422" s="11">
        <v>48632809</v>
      </c>
      <c r="AI1422" s="11">
        <v>0</v>
      </c>
      <c r="AJ1422" s="11">
        <v>0</v>
      </c>
      <c r="AK1422" s="11">
        <v>0</v>
      </c>
      <c r="AL1422" s="11">
        <v>1370691086</v>
      </c>
      <c r="AM1422" s="11">
        <v>0</v>
      </c>
      <c r="AN1422" s="11">
        <v>0</v>
      </c>
      <c r="AO14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1419323895</v>
      </c>
      <c r="AP14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1419323895</v>
      </c>
      <c r="AR14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2" s="11">
        <f>Table_PBS_SQL_DB2_PBSSQL_PBS_NDP_Tina_CG_QtrlyPerformance_Final[[#This Row],[GOU REL]]+Table_PBS_SQL_DB2_PBSSQL_PBS_NDP_Tina_CG_QtrlyPerformance_Final[[#This Row],[EXT REL]]</f>
        <v>1419323895</v>
      </c>
      <c r="AT1422" s="11">
        <f>Table_PBS_SQL_DB2_PBSSQL_PBS_NDP_Tina_CG_QtrlyPerformance_Final[[#This Row],[GOU EXP]]+Table_PBS_SQL_DB2_PBSSQL_PBS_NDP_Tina_CG_QtrlyPerformance_Final[[#This Row],[EXT EXP]]</f>
        <v>1419323895</v>
      </c>
      <c r="AU1422" s="11" t="str">
        <f>IF(Table_PBS_SQL_DB2_PBSSQL_PBS_NDP_Tina_CG_QtrlyPerformance_Final[[#This Row],[Item_Code]]&gt;"300000", "Capital", "Recurrent")</f>
        <v>Capital</v>
      </c>
    </row>
    <row r="1423" spans="1:47" x14ac:dyDescent="0.25">
      <c r="A1423" t="s">
        <v>105</v>
      </c>
      <c r="B1423" t="s">
        <v>106</v>
      </c>
      <c r="C1423" t="s">
        <v>103</v>
      </c>
      <c r="D1423" t="s">
        <v>1501</v>
      </c>
      <c r="E1423" t="s">
        <v>75</v>
      </c>
      <c r="F1423" t="s">
        <v>1502</v>
      </c>
      <c r="G1423" t="s">
        <v>75</v>
      </c>
      <c r="H1423" t="s">
        <v>1507</v>
      </c>
      <c r="I1423" t="s">
        <v>467</v>
      </c>
      <c r="J1423" t="s">
        <v>1514</v>
      </c>
      <c r="K1423" t="s">
        <v>113</v>
      </c>
      <c r="L1423" t="s">
        <v>1515</v>
      </c>
      <c r="M1423" t="s">
        <v>1505</v>
      </c>
      <c r="N1423" t="s">
        <v>1506</v>
      </c>
      <c r="O1423" t="s">
        <v>1025</v>
      </c>
      <c r="P1423" t="s">
        <v>1026</v>
      </c>
      <c r="Q1423" s="11">
        <v>0</v>
      </c>
      <c r="R1423" s="11">
        <v>0</v>
      </c>
      <c r="S1423" s="11">
        <v>0</v>
      </c>
      <c r="T1423" s="11">
        <v>0</v>
      </c>
      <c r="U1423" s="11">
        <v>290000000</v>
      </c>
      <c r="V1423" s="11">
        <v>0</v>
      </c>
      <c r="W1423" s="11">
        <v>290000000</v>
      </c>
      <c r="X1423" s="11">
        <v>0</v>
      </c>
      <c r="Y1423" s="11">
        <v>0</v>
      </c>
      <c r="Z1423" s="11">
        <v>0</v>
      </c>
      <c r="AA1423" s="11">
        <v>0</v>
      </c>
      <c r="AB1423" s="11">
        <v>0</v>
      </c>
      <c r="AC1423" s="11">
        <v>107500000</v>
      </c>
      <c r="AD1423" s="11">
        <v>107410000</v>
      </c>
      <c r="AE1423" s="11">
        <v>0</v>
      </c>
      <c r="AF1423" s="11">
        <v>0</v>
      </c>
      <c r="AG1423" s="11">
        <v>182500000</v>
      </c>
      <c r="AH1423" s="11">
        <v>66632506</v>
      </c>
      <c r="AI1423" s="11">
        <v>0</v>
      </c>
      <c r="AJ1423" s="11">
        <v>0</v>
      </c>
      <c r="AK1423" s="11">
        <v>0</v>
      </c>
      <c r="AL1423" s="11">
        <v>88912193</v>
      </c>
      <c r="AM1423" s="11">
        <v>0</v>
      </c>
      <c r="AN1423" s="11">
        <v>0</v>
      </c>
      <c r="AO14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290000000</v>
      </c>
      <c r="AP14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262954699</v>
      </c>
      <c r="AR14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3" s="11">
        <f>Table_PBS_SQL_DB2_PBSSQL_PBS_NDP_Tina_CG_QtrlyPerformance_Final[[#This Row],[GOU REL]]+Table_PBS_SQL_DB2_PBSSQL_PBS_NDP_Tina_CG_QtrlyPerformance_Final[[#This Row],[EXT REL]]</f>
        <v>290000000</v>
      </c>
      <c r="AT1423" s="11">
        <f>Table_PBS_SQL_DB2_PBSSQL_PBS_NDP_Tina_CG_QtrlyPerformance_Final[[#This Row],[GOU EXP]]+Table_PBS_SQL_DB2_PBSSQL_PBS_NDP_Tina_CG_QtrlyPerformance_Final[[#This Row],[EXT EXP]]</f>
        <v>262954699</v>
      </c>
      <c r="AU1423" s="11" t="str">
        <f>IF(Table_PBS_SQL_DB2_PBSSQL_PBS_NDP_Tina_CG_QtrlyPerformance_Final[[#This Row],[Item_Code]]&gt;"300000", "Capital", "Recurrent")</f>
        <v>Recurrent</v>
      </c>
    </row>
    <row r="1424" spans="1:47" x14ac:dyDescent="0.25">
      <c r="A1424" t="s">
        <v>105</v>
      </c>
      <c r="B1424" t="s">
        <v>106</v>
      </c>
      <c r="C1424" t="s">
        <v>103</v>
      </c>
      <c r="D1424" t="s">
        <v>1501</v>
      </c>
      <c r="E1424" t="s">
        <v>75</v>
      </c>
      <c r="F1424" t="s">
        <v>1502</v>
      </c>
      <c r="G1424" t="s">
        <v>75</v>
      </c>
      <c r="H1424" t="s">
        <v>1507</v>
      </c>
      <c r="I1424" t="s">
        <v>467</v>
      </c>
      <c r="J1424" t="s">
        <v>1514</v>
      </c>
      <c r="K1424" t="s">
        <v>113</v>
      </c>
      <c r="L1424" t="s">
        <v>1515</v>
      </c>
      <c r="M1424" t="s">
        <v>1505</v>
      </c>
      <c r="N1424" t="s">
        <v>1506</v>
      </c>
      <c r="O1424" t="s">
        <v>869</v>
      </c>
      <c r="P1424" t="s">
        <v>870</v>
      </c>
      <c r="Q1424" s="11">
        <v>0</v>
      </c>
      <c r="R1424" s="11">
        <v>0</v>
      </c>
      <c r="S1424" s="11">
        <v>0</v>
      </c>
      <c r="T1424" s="11">
        <v>0</v>
      </c>
      <c r="U1424" s="11">
        <v>350000000</v>
      </c>
      <c r="V1424" s="11">
        <v>0</v>
      </c>
      <c r="W1424" s="11">
        <v>350000000</v>
      </c>
      <c r="X1424" s="11">
        <v>0</v>
      </c>
      <c r="Y1424" s="11">
        <v>0</v>
      </c>
      <c r="Z1424" s="11">
        <v>0</v>
      </c>
      <c r="AA1424" s="11">
        <v>0</v>
      </c>
      <c r="AB1424" s="11">
        <v>0</v>
      </c>
      <c r="AC1424" s="11">
        <v>350000000</v>
      </c>
      <c r="AD1424" s="11">
        <v>0</v>
      </c>
      <c r="AE1424" s="11">
        <v>0</v>
      </c>
      <c r="AF1424" s="11">
        <v>0</v>
      </c>
      <c r="AG1424" s="11">
        <v>0</v>
      </c>
      <c r="AH1424" s="11">
        <v>0</v>
      </c>
      <c r="AI1424" s="11">
        <v>0</v>
      </c>
      <c r="AJ1424" s="11">
        <v>0</v>
      </c>
      <c r="AK1424" s="11">
        <v>0</v>
      </c>
      <c r="AL1424" s="11">
        <v>345500000</v>
      </c>
      <c r="AM1424" s="11">
        <v>0</v>
      </c>
      <c r="AN1424" s="11">
        <v>0</v>
      </c>
      <c r="AO14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14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345500000</v>
      </c>
      <c r="AR14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4" s="11">
        <f>Table_PBS_SQL_DB2_PBSSQL_PBS_NDP_Tina_CG_QtrlyPerformance_Final[[#This Row],[GOU REL]]+Table_PBS_SQL_DB2_PBSSQL_PBS_NDP_Tina_CG_QtrlyPerformance_Final[[#This Row],[EXT REL]]</f>
        <v>350000000</v>
      </c>
      <c r="AT1424" s="11">
        <f>Table_PBS_SQL_DB2_PBSSQL_PBS_NDP_Tina_CG_QtrlyPerformance_Final[[#This Row],[GOU EXP]]+Table_PBS_SQL_DB2_PBSSQL_PBS_NDP_Tina_CG_QtrlyPerformance_Final[[#This Row],[EXT EXP]]</f>
        <v>345500000</v>
      </c>
      <c r="AU1424" s="11" t="str">
        <f>IF(Table_PBS_SQL_DB2_PBSSQL_PBS_NDP_Tina_CG_QtrlyPerformance_Final[[#This Row],[Item_Code]]&gt;"300000", "Capital", "Recurrent")</f>
        <v>Capital</v>
      </c>
    </row>
    <row r="1425" spans="1:47" x14ac:dyDescent="0.25">
      <c r="A1425" t="s">
        <v>704</v>
      </c>
      <c r="B1425" t="s">
        <v>1520</v>
      </c>
      <c r="C1425" t="s">
        <v>702</v>
      </c>
      <c r="D1425" t="s">
        <v>1521</v>
      </c>
      <c r="E1425" t="s">
        <v>31</v>
      </c>
      <c r="F1425" t="s">
        <v>862</v>
      </c>
      <c r="G1425" t="s">
        <v>75</v>
      </c>
      <c r="H1425" t="s">
        <v>1522</v>
      </c>
      <c r="I1425" t="s">
        <v>47</v>
      </c>
      <c r="J1425" t="s">
        <v>864</v>
      </c>
      <c r="K1425" t="s">
        <v>708</v>
      </c>
      <c r="L1425" t="s">
        <v>1523</v>
      </c>
      <c r="M1425" t="s">
        <v>866</v>
      </c>
      <c r="N1425" t="s">
        <v>867</v>
      </c>
      <c r="O1425" t="s">
        <v>1776</v>
      </c>
      <c r="P1425" t="s">
        <v>1777</v>
      </c>
      <c r="Q1425" s="11">
        <v>0</v>
      </c>
      <c r="R1425" s="11">
        <v>0</v>
      </c>
      <c r="S1425" s="11">
        <v>0</v>
      </c>
      <c r="T1425" s="11">
        <v>0</v>
      </c>
      <c r="U1425" s="11">
        <v>2682000000</v>
      </c>
      <c r="V1425" s="11">
        <v>0</v>
      </c>
      <c r="W1425" s="11">
        <v>2682000000</v>
      </c>
      <c r="X1425" s="11">
        <v>0</v>
      </c>
      <c r="Y1425" s="11">
        <v>0</v>
      </c>
      <c r="Z1425" s="11">
        <v>0</v>
      </c>
      <c r="AA1425" s="11">
        <v>0</v>
      </c>
      <c r="AB1425" s="11">
        <v>0</v>
      </c>
      <c r="AC1425" s="11">
        <v>675000000</v>
      </c>
      <c r="AD1425" s="11">
        <v>0</v>
      </c>
      <c r="AE1425" s="11">
        <v>0</v>
      </c>
      <c r="AF1425" s="11">
        <v>0</v>
      </c>
      <c r="AG1425" s="11">
        <v>260000000</v>
      </c>
      <c r="AH1425" s="11">
        <v>653971849</v>
      </c>
      <c r="AI1425" s="11">
        <v>0</v>
      </c>
      <c r="AJ1425" s="11">
        <v>0</v>
      </c>
      <c r="AK1425" s="11">
        <v>0</v>
      </c>
      <c r="AL1425" s="11">
        <v>281028152</v>
      </c>
      <c r="AM1425" s="11">
        <v>0</v>
      </c>
      <c r="AN1425" s="11">
        <v>0</v>
      </c>
      <c r="AO14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935000000</v>
      </c>
      <c r="AP14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935000001</v>
      </c>
      <c r="AR14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5" s="11">
        <f>Table_PBS_SQL_DB2_PBSSQL_PBS_NDP_Tina_CG_QtrlyPerformance_Final[[#This Row],[GOU REL]]+Table_PBS_SQL_DB2_PBSSQL_PBS_NDP_Tina_CG_QtrlyPerformance_Final[[#This Row],[EXT REL]]</f>
        <v>935000000</v>
      </c>
      <c r="AT1425" s="11">
        <f>Table_PBS_SQL_DB2_PBSSQL_PBS_NDP_Tina_CG_QtrlyPerformance_Final[[#This Row],[GOU EXP]]+Table_PBS_SQL_DB2_PBSSQL_PBS_NDP_Tina_CG_QtrlyPerformance_Final[[#This Row],[EXT EXP]]</f>
        <v>935000001</v>
      </c>
      <c r="AU1425" s="11" t="str">
        <f>IF(Table_PBS_SQL_DB2_PBSSQL_PBS_NDP_Tina_CG_QtrlyPerformance_Final[[#This Row],[Item_Code]]&gt;"300000", "Capital", "Recurrent")</f>
        <v>Capital</v>
      </c>
    </row>
    <row r="1426" spans="1:47" x14ac:dyDescent="0.25">
      <c r="A1426" t="s">
        <v>704</v>
      </c>
      <c r="B1426" t="s">
        <v>1520</v>
      </c>
      <c r="C1426" t="s">
        <v>702</v>
      </c>
      <c r="D1426" t="s">
        <v>1521</v>
      </c>
      <c r="E1426" t="s">
        <v>31</v>
      </c>
      <c r="F1426" t="s">
        <v>862</v>
      </c>
      <c r="G1426" t="s">
        <v>75</v>
      </c>
      <c r="H1426" t="s">
        <v>1522</v>
      </c>
      <c r="I1426" t="s">
        <v>220</v>
      </c>
      <c r="J1426" t="s">
        <v>2088</v>
      </c>
      <c r="K1426" t="s">
        <v>706</v>
      </c>
      <c r="L1426" t="s">
        <v>2089</v>
      </c>
      <c r="M1426" t="s">
        <v>1044</v>
      </c>
      <c r="N1426" t="s">
        <v>1045</v>
      </c>
      <c r="O1426" t="s">
        <v>1626</v>
      </c>
      <c r="P1426" t="s">
        <v>1627</v>
      </c>
      <c r="Q1426" s="11">
        <v>0</v>
      </c>
      <c r="R1426" s="11">
        <v>0</v>
      </c>
      <c r="S1426" s="11">
        <v>0</v>
      </c>
      <c r="T1426" s="11">
        <v>0</v>
      </c>
      <c r="U1426" s="11">
        <v>32606784137</v>
      </c>
      <c r="V1426" s="11">
        <v>0</v>
      </c>
      <c r="W1426" s="11">
        <v>32606784137</v>
      </c>
      <c r="X1426" s="11">
        <v>0</v>
      </c>
      <c r="Y1426" s="11">
        <v>1500000000</v>
      </c>
      <c r="Z1426" s="11">
        <v>0</v>
      </c>
      <c r="AA1426" s="11">
        <v>0</v>
      </c>
      <c r="AB1426" s="11">
        <v>0</v>
      </c>
      <c r="AC1426" s="11">
        <v>6455985333</v>
      </c>
      <c r="AD1426" s="11">
        <v>6603759166</v>
      </c>
      <c r="AE1426" s="11">
        <v>0</v>
      </c>
      <c r="AF1426" s="11">
        <v>0</v>
      </c>
      <c r="AG1426" s="11">
        <v>24650798804</v>
      </c>
      <c r="AH1426" s="11">
        <v>5752707385</v>
      </c>
      <c r="AI1426" s="11">
        <v>0</v>
      </c>
      <c r="AJ1426" s="11">
        <v>0</v>
      </c>
      <c r="AK1426" s="11">
        <v>0</v>
      </c>
      <c r="AL1426" s="11">
        <v>20250317587</v>
      </c>
      <c r="AM1426" s="11">
        <v>0</v>
      </c>
      <c r="AN1426" s="11">
        <v>0</v>
      </c>
      <c r="AO14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32606784137</v>
      </c>
      <c r="AP14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32606784138</v>
      </c>
      <c r="AR14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6" s="11">
        <f>Table_PBS_SQL_DB2_PBSSQL_PBS_NDP_Tina_CG_QtrlyPerformance_Final[[#This Row],[GOU REL]]+Table_PBS_SQL_DB2_PBSSQL_PBS_NDP_Tina_CG_QtrlyPerformance_Final[[#This Row],[EXT REL]]</f>
        <v>32606784137</v>
      </c>
      <c r="AT1426" s="11">
        <f>Table_PBS_SQL_DB2_PBSSQL_PBS_NDP_Tina_CG_QtrlyPerformance_Final[[#This Row],[GOU EXP]]+Table_PBS_SQL_DB2_PBSSQL_PBS_NDP_Tina_CG_QtrlyPerformance_Final[[#This Row],[EXT EXP]]</f>
        <v>32606784138</v>
      </c>
      <c r="AU1426" s="11" t="str">
        <f>IF(Table_PBS_SQL_DB2_PBSSQL_PBS_NDP_Tina_CG_QtrlyPerformance_Final[[#This Row],[Item_Code]]&gt;"300000", "Capital", "Recurrent")</f>
        <v>Capital</v>
      </c>
    </row>
    <row r="1427" spans="1:47" x14ac:dyDescent="0.25">
      <c r="A1427" t="s">
        <v>529</v>
      </c>
      <c r="B1427" t="s">
        <v>530</v>
      </c>
      <c r="C1427" t="s">
        <v>491</v>
      </c>
      <c r="D1427" t="s">
        <v>861</v>
      </c>
      <c r="E1427" t="s">
        <v>31</v>
      </c>
      <c r="F1427" t="s">
        <v>862</v>
      </c>
      <c r="G1427" t="s">
        <v>75</v>
      </c>
      <c r="H1427" t="s">
        <v>1529</v>
      </c>
      <c r="I1427" t="s">
        <v>493</v>
      </c>
      <c r="J1427" t="s">
        <v>864</v>
      </c>
      <c r="K1427" t="s">
        <v>531</v>
      </c>
      <c r="L1427" t="s">
        <v>2090</v>
      </c>
      <c r="M1427" t="s">
        <v>866</v>
      </c>
      <c r="N1427" t="s">
        <v>867</v>
      </c>
      <c r="O1427" t="s">
        <v>934</v>
      </c>
      <c r="P1427" t="s">
        <v>935</v>
      </c>
      <c r="Q1427" s="11">
        <v>0</v>
      </c>
      <c r="R1427" s="11">
        <v>0</v>
      </c>
      <c r="S1427" s="11">
        <v>0</v>
      </c>
      <c r="T1427" s="11">
        <v>0</v>
      </c>
      <c r="U1427" s="11">
        <v>1700000000</v>
      </c>
      <c r="V1427" s="11">
        <v>0</v>
      </c>
      <c r="W1427" s="11">
        <v>0</v>
      </c>
      <c r="X1427" s="11">
        <v>0</v>
      </c>
      <c r="Y1427" s="11">
        <v>0</v>
      </c>
      <c r="Z1427" s="11">
        <v>0</v>
      </c>
      <c r="AA1427" s="11">
        <v>0</v>
      </c>
      <c r="AB1427" s="11">
        <v>0</v>
      </c>
      <c r="AC1427" s="11">
        <v>0</v>
      </c>
      <c r="AD1427" s="11">
        <v>0</v>
      </c>
      <c r="AE1427" s="11">
        <v>0</v>
      </c>
      <c r="AF1427" s="11">
        <v>0</v>
      </c>
      <c r="AG1427" s="11">
        <v>1700000000</v>
      </c>
      <c r="AH1427" s="11">
        <v>0</v>
      </c>
      <c r="AI1427" s="11">
        <v>0</v>
      </c>
      <c r="AJ1427" s="11">
        <v>0</v>
      </c>
      <c r="AK1427" s="11">
        <v>0</v>
      </c>
      <c r="AL1427" s="11">
        <v>0</v>
      </c>
      <c r="AM1427" s="11">
        <v>0</v>
      </c>
      <c r="AN1427" s="11">
        <v>0</v>
      </c>
      <c r="AO14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1700000000</v>
      </c>
      <c r="AP14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7" s="11">
        <f>Table_PBS_SQL_DB2_PBSSQL_PBS_NDP_Tina_CG_QtrlyPerformance_Final[[#This Row],[GOU REL]]+Table_PBS_SQL_DB2_PBSSQL_PBS_NDP_Tina_CG_QtrlyPerformance_Final[[#This Row],[EXT REL]]</f>
        <v>1700000000</v>
      </c>
      <c r="AT1427" s="11">
        <f>Table_PBS_SQL_DB2_PBSSQL_PBS_NDP_Tina_CG_QtrlyPerformance_Final[[#This Row],[GOU EXP]]+Table_PBS_SQL_DB2_PBSSQL_PBS_NDP_Tina_CG_QtrlyPerformance_Final[[#This Row],[EXT EXP]]</f>
        <v>0</v>
      </c>
      <c r="AU1427" s="11" t="str">
        <f>IF(Table_PBS_SQL_DB2_PBSSQL_PBS_NDP_Tina_CG_QtrlyPerformance_Final[[#This Row],[Item_Code]]&gt;"300000", "Capital", "Recurrent")</f>
        <v>Capital</v>
      </c>
    </row>
    <row r="1428" spans="1:47" x14ac:dyDescent="0.25">
      <c r="A1428" t="s">
        <v>529</v>
      </c>
      <c r="B1428" t="s">
        <v>530</v>
      </c>
      <c r="C1428" t="s">
        <v>491</v>
      </c>
      <c r="D1428" t="s">
        <v>861</v>
      </c>
      <c r="E1428" t="s">
        <v>31</v>
      </c>
      <c r="F1428" t="s">
        <v>862</v>
      </c>
      <c r="G1428" t="s">
        <v>75</v>
      </c>
      <c r="H1428" t="s">
        <v>1529</v>
      </c>
      <c r="I1428" t="s">
        <v>493</v>
      </c>
      <c r="J1428" t="s">
        <v>864</v>
      </c>
      <c r="K1428" t="s">
        <v>531</v>
      </c>
      <c r="L1428" t="s">
        <v>2090</v>
      </c>
      <c r="M1428" t="s">
        <v>866</v>
      </c>
      <c r="N1428" t="s">
        <v>867</v>
      </c>
      <c r="O1428" t="s">
        <v>934</v>
      </c>
      <c r="P1428" t="s">
        <v>935</v>
      </c>
      <c r="Q1428" s="11">
        <v>0</v>
      </c>
      <c r="R1428" s="11">
        <v>0</v>
      </c>
      <c r="S1428" s="11">
        <v>0</v>
      </c>
      <c r="T1428" s="11">
        <v>0</v>
      </c>
      <c r="U1428" s="11">
        <v>1700000000</v>
      </c>
      <c r="V1428" s="11">
        <v>0</v>
      </c>
      <c r="W1428" s="11">
        <v>1700000000</v>
      </c>
      <c r="X1428" s="11">
        <v>0</v>
      </c>
      <c r="Y1428" s="11">
        <v>0</v>
      </c>
      <c r="Z1428" s="11">
        <v>0</v>
      </c>
      <c r="AA1428" s="11">
        <v>0</v>
      </c>
      <c r="AB1428" s="11">
        <v>0</v>
      </c>
      <c r="AC1428" s="11">
        <v>0</v>
      </c>
      <c r="AD1428" s="11">
        <v>0</v>
      </c>
      <c r="AE1428" s="11">
        <v>0</v>
      </c>
      <c r="AF1428" s="11">
        <v>0</v>
      </c>
      <c r="AG1428" s="11">
        <v>1700000000</v>
      </c>
      <c r="AH1428" s="11">
        <v>1169812324</v>
      </c>
      <c r="AI1428" s="11">
        <v>0</v>
      </c>
      <c r="AJ1428" s="11">
        <v>0</v>
      </c>
      <c r="AK1428" s="11">
        <v>0</v>
      </c>
      <c r="AL1428" s="11">
        <v>530187676</v>
      </c>
      <c r="AM1428" s="11">
        <v>0</v>
      </c>
      <c r="AN1428" s="11">
        <v>0</v>
      </c>
      <c r="AO14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1700000000</v>
      </c>
      <c r="AP14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1700000000</v>
      </c>
      <c r="AR14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8" s="11">
        <f>Table_PBS_SQL_DB2_PBSSQL_PBS_NDP_Tina_CG_QtrlyPerformance_Final[[#This Row],[GOU REL]]+Table_PBS_SQL_DB2_PBSSQL_PBS_NDP_Tina_CG_QtrlyPerformance_Final[[#This Row],[EXT REL]]</f>
        <v>1700000000</v>
      </c>
      <c r="AT1428" s="11">
        <f>Table_PBS_SQL_DB2_PBSSQL_PBS_NDP_Tina_CG_QtrlyPerformance_Final[[#This Row],[GOU EXP]]+Table_PBS_SQL_DB2_PBSSQL_PBS_NDP_Tina_CG_QtrlyPerformance_Final[[#This Row],[EXT EXP]]</f>
        <v>1700000000</v>
      </c>
      <c r="AU1428" s="11" t="str">
        <f>IF(Table_PBS_SQL_DB2_PBSSQL_PBS_NDP_Tina_CG_QtrlyPerformance_Final[[#This Row],[Item_Code]]&gt;"300000", "Capital", "Recurrent")</f>
        <v>Capital</v>
      </c>
    </row>
    <row r="1429" spans="1:47" x14ac:dyDescent="0.25">
      <c r="A1429" t="s">
        <v>716</v>
      </c>
      <c r="B1429" t="s">
        <v>717</v>
      </c>
      <c r="C1429" t="s">
        <v>714</v>
      </c>
      <c r="D1429" t="s">
        <v>1964</v>
      </c>
      <c r="E1429" t="s">
        <v>97</v>
      </c>
      <c r="F1429" t="s">
        <v>1965</v>
      </c>
      <c r="G1429" t="s">
        <v>75</v>
      </c>
      <c r="H1429" t="s">
        <v>1966</v>
      </c>
      <c r="I1429" t="s">
        <v>493</v>
      </c>
      <c r="J1429" t="s">
        <v>1966</v>
      </c>
      <c r="K1429" t="s">
        <v>718</v>
      </c>
      <c r="L1429" t="s">
        <v>2091</v>
      </c>
      <c r="M1429" t="s">
        <v>1044</v>
      </c>
      <c r="N1429" t="s">
        <v>1045</v>
      </c>
      <c r="O1429" t="s">
        <v>1626</v>
      </c>
      <c r="P1429" t="s">
        <v>1627</v>
      </c>
      <c r="Q1429" s="11">
        <v>0</v>
      </c>
      <c r="R1429" s="11">
        <v>0</v>
      </c>
      <c r="S1429" s="11">
        <v>1626594600</v>
      </c>
      <c r="T1429" s="11">
        <v>-1626594600</v>
      </c>
      <c r="U1429" s="11">
        <v>43743185400</v>
      </c>
      <c r="V1429" s="11">
        <v>0</v>
      </c>
      <c r="W1429" s="11">
        <v>45369780000</v>
      </c>
      <c r="X1429" s="11">
        <v>0</v>
      </c>
      <c r="Y1429" s="11">
        <v>0</v>
      </c>
      <c r="Z1429" s="11">
        <v>0</v>
      </c>
      <c r="AA1429" s="11">
        <v>0</v>
      </c>
      <c r="AB1429" s="11">
        <v>0</v>
      </c>
      <c r="AC1429" s="11">
        <v>2375780000</v>
      </c>
      <c r="AD1429" s="11">
        <v>40752767</v>
      </c>
      <c r="AE1429" s="11">
        <v>0</v>
      </c>
      <c r="AF1429" s="11">
        <v>0</v>
      </c>
      <c r="AG1429" s="11">
        <v>0</v>
      </c>
      <c r="AH1429" s="11">
        <v>1406389914</v>
      </c>
      <c r="AI1429" s="11">
        <v>0</v>
      </c>
      <c r="AJ1429" s="11">
        <v>0</v>
      </c>
      <c r="AK1429" s="11">
        <v>41367405400</v>
      </c>
      <c r="AL1429" s="11">
        <v>42209547628</v>
      </c>
      <c r="AM1429" s="11">
        <v>0</v>
      </c>
      <c r="AN1429" s="11">
        <v>0</v>
      </c>
      <c r="AO14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43743185400</v>
      </c>
      <c r="AP14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43656690309</v>
      </c>
      <c r="AR14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29" s="11">
        <f>Table_PBS_SQL_DB2_PBSSQL_PBS_NDP_Tina_CG_QtrlyPerformance_Final[[#This Row],[GOU REL]]+Table_PBS_SQL_DB2_PBSSQL_PBS_NDP_Tina_CG_QtrlyPerformance_Final[[#This Row],[EXT REL]]</f>
        <v>43743185400</v>
      </c>
      <c r="AT1429" s="11">
        <f>Table_PBS_SQL_DB2_PBSSQL_PBS_NDP_Tina_CG_QtrlyPerformance_Final[[#This Row],[GOU EXP]]+Table_PBS_SQL_DB2_PBSSQL_PBS_NDP_Tina_CG_QtrlyPerformance_Final[[#This Row],[EXT EXP]]</f>
        <v>43656690309</v>
      </c>
      <c r="AU1429" s="11" t="str">
        <f>IF(Table_PBS_SQL_DB2_PBSSQL_PBS_NDP_Tina_CG_QtrlyPerformance_Final[[#This Row],[Item_Code]]&gt;"300000", "Capital", "Recurrent")</f>
        <v>Capital</v>
      </c>
    </row>
    <row r="1430" spans="1:47" x14ac:dyDescent="0.25">
      <c r="A1430" t="s">
        <v>537</v>
      </c>
      <c r="B1430" t="s">
        <v>1528</v>
      </c>
      <c r="C1430" t="s">
        <v>491</v>
      </c>
      <c r="D1430" t="s">
        <v>861</v>
      </c>
      <c r="E1430" t="s">
        <v>31</v>
      </c>
      <c r="F1430" t="s">
        <v>862</v>
      </c>
      <c r="G1430" t="s">
        <v>31</v>
      </c>
      <c r="H1430" t="s">
        <v>1529</v>
      </c>
      <c r="I1430" t="s">
        <v>493</v>
      </c>
      <c r="J1430" t="s">
        <v>1530</v>
      </c>
      <c r="K1430" t="s">
        <v>539</v>
      </c>
      <c r="L1430" t="s">
        <v>1531</v>
      </c>
      <c r="M1430" t="s">
        <v>866</v>
      </c>
      <c r="N1430" t="s">
        <v>867</v>
      </c>
      <c r="O1430" t="s">
        <v>1215</v>
      </c>
      <c r="P1430" t="s">
        <v>1216</v>
      </c>
      <c r="Q1430" s="11">
        <v>0</v>
      </c>
      <c r="R1430" s="11">
        <v>0</v>
      </c>
      <c r="S1430" s="11">
        <v>0</v>
      </c>
      <c r="T1430" s="11">
        <v>0</v>
      </c>
      <c r="U1430" s="11">
        <v>67000000</v>
      </c>
      <c r="V1430" s="11">
        <v>0</v>
      </c>
      <c r="W1430" s="11">
        <v>67000000</v>
      </c>
      <c r="X1430" s="11">
        <v>0</v>
      </c>
      <c r="Y1430" s="11">
        <v>0</v>
      </c>
      <c r="Z1430" s="11">
        <v>0</v>
      </c>
      <c r="AA1430" s="11">
        <v>0</v>
      </c>
      <c r="AB1430" s="11">
        <v>0</v>
      </c>
      <c r="AC1430" s="11">
        <v>0</v>
      </c>
      <c r="AD1430" s="11">
        <v>0</v>
      </c>
      <c r="AE1430" s="11">
        <v>0</v>
      </c>
      <c r="AF1430" s="11">
        <v>0</v>
      </c>
      <c r="AG1430" s="11">
        <v>67000000</v>
      </c>
      <c r="AH1430" s="11">
        <v>0</v>
      </c>
      <c r="AI1430" s="11">
        <v>0</v>
      </c>
      <c r="AJ1430" s="11">
        <v>0</v>
      </c>
      <c r="AK1430" s="11">
        <v>0</v>
      </c>
      <c r="AL1430" s="11">
        <v>66996200</v>
      </c>
      <c r="AM1430" s="11">
        <v>0</v>
      </c>
      <c r="AN1430" s="11">
        <v>0</v>
      </c>
      <c r="AO14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67000000</v>
      </c>
      <c r="AP14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66996200</v>
      </c>
      <c r="AR14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0" s="11">
        <f>Table_PBS_SQL_DB2_PBSSQL_PBS_NDP_Tina_CG_QtrlyPerformance_Final[[#This Row],[GOU REL]]+Table_PBS_SQL_DB2_PBSSQL_PBS_NDP_Tina_CG_QtrlyPerformance_Final[[#This Row],[EXT REL]]</f>
        <v>67000000</v>
      </c>
      <c r="AT1430" s="11">
        <f>Table_PBS_SQL_DB2_PBSSQL_PBS_NDP_Tina_CG_QtrlyPerformance_Final[[#This Row],[GOU EXP]]+Table_PBS_SQL_DB2_PBSSQL_PBS_NDP_Tina_CG_QtrlyPerformance_Final[[#This Row],[EXT EXP]]</f>
        <v>66996200</v>
      </c>
      <c r="AU1430" s="11" t="str">
        <f>IF(Table_PBS_SQL_DB2_PBSSQL_PBS_NDP_Tina_CG_QtrlyPerformance_Final[[#This Row],[Item_Code]]&gt;"300000", "Capital", "Recurrent")</f>
        <v>Capital</v>
      </c>
    </row>
    <row r="1431" spans="1:47" x14ac:dyDescent="0.25">
      <c r="A1431" t="s">
        <v>537</v>
      </c>
      <c r="B1431" t="s">
        <v>1528</v>
      </c>
      <c r="C1431" t="s">
        <v>491</v>
      </c>
      <c r="D1431" t="s">
        <v>861</v>
      </c>
      <c r="E1431" t="s">
        <v>31</v>
      </c>
      <c r="F1431" t="s">
        <v>862</v>
      </c>
      <c r="G1431" t="s">
        <v>31</v>
      </c>
      <c r="H1431" t="s">
        <v>1529</v>
      </c>
      <c r="I1431" t="s">
        <v>493</v>
      </c>
      <c r="J1431" t="s">
        <v>1530</v>
      </c>
      <c r="K1431" t="s">
        <v>539</v>
      </c>
      <c r="L1431" t="s">
        <v>1531</v>
      </c>
      <c r="M1431" t="s">
        <v>866</v>
      </c>
      <c r="N1431" t="s">
        <v>867</v>
      </c>
      <c r="O1431" t="s">
        <v>982</v>
      </c>
      <c r="P1431" t="s">
        <v>983</v>
      </c>
      <c r="Q1431" s="11">
        <v>0</v>
      </c>
      <c r="R1431" s="11">
        <v>0</v>
      </c>
      <c r="S1431" s="11">
        <v>0</v>
      </c>
      <c r="T1431" s="11">
        <v>0</v>
      </c>
      <c r="U1431" s="11">
        <v>13000000</v>
      </c>
      <c r="V1431" s="11">
        <v>0</v>
      </c>
      <c r="W1431" s="11">
        <v>13000000</v>
      </c>
      <c r="X1431" s="11">
        <v>0</v>
      </c>
      <c r="Y1431" s="11">
        <v>0</v>
      </c>
      <c r="Z1431" s="11">
        <v>0</v>
      </c>
      <c r="AA1431" s="11">
        <v>0</v>
      </c>
      <c r="AB1431" s="11">
        <v>0</v>
      </c>
      <c r="AC1431" s="11">
        <v>0</v>
      </c>
      <c r="AD1431" s="11">
        <v>0</v>
      </c>
      <c r="AE1431" s="11">
        <v>0</v>
      </c>
      <c r="AF1431" s="11">
        <v>0</v>
      </c>
      <c r="AG1431" s="11">
        <v>13000000</v>
      </c>
      <c r="AH1431" s="11">
        <v>0</v>
      </c>
      <c r="AI1431" s="11">
        <v>0</v>
      </c>
      <c r="AJ1431" s="11">
        <v>0</v>
      </c>
      <c r="AK1431" s="11">
        <v>0</v>
      </c>
      <c r="AL1431" s="11">
        <v>13000000</v>
      </c>
      <c r="AM1431" s="11">
        <v>0</v>
      </c>
      <c r="AN1431" s="11">
        <v>0</v>
      </c>
      <c r="AO14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v>
      </c>
      <c r="AP14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v>
      </c>
      <c r="AR14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1" s="11">
        <f>Table_PBS_SQL_DB2_PBSSQL_PBS_NDP_Tina_CG_QtrlyPerformance_Final[[#This Row],[GOU REL]]+Table_PBS_SQL_DB2_PBSSQL_PBS_NDP_Tina_CG_QtrlyPerformance_Final[[#This Row],[EXT REL]]</f>
        <v>13000000</v>
      </c>
      <c r="AT1431" s="11">
        <f>Table_PBS_SQL_DB2_PBSSQL_PBS_NDP_Tina_CG_QtrlyPerformance_Final[[#This Row],[GOU EXP]]+Table_PBS_SQL_DB2_PBSSQL_PBS_NDP_Tina_CG_QtrlyPerformance_Final[[#This Row],[EXT EXP]]</f>
        <v>13000000</v>
      </c>
      <c r="AU1431" s="11" t="str">
        <f>IF(Table_PBS_SQL_DB2_PBSSQL_PBS_NDP_Tina_CG_QtrlyPerformance_Final[[#This Row],[Item_Code]]&gt;"300000", "Capital", "Recurrent")</f>
        <v>Capital</v>
      </c>
    </row>
    <row r="1432" spans="1:47" x14ac:dyDescent="0.25">
      <c r="A1432" t="s">
        <v>313</v>
      </c>
      <c r="B1432" t="s">
        <v>314</v>
      </c>
      <c r="C1432" t="s">
        <v>293</v>
      </c>
      <c r="D1432" t="s">
        <v>1206</v>
      </c>
      <c r="E1432" t="s">
        <v>75</v>
      </c>
      <c r="F1432" t="s">
        <v>1228</v>
      </c>
      <c r="G1432" t="s">
        <v>31</v>
      </c>
      <c r="H1432" t="s">
        <v>1532</v>
      </c>
      <c r="I1432" t="s">
        <v>499</v>
      </c>
      <c r="J1432" t="s">
        <v>1533</v>
      </c>
      <c r="K1432" t="s">
        <v>315</v>
      </c>
      <c r="L1432" t="s">
        <v>1534</v>
      </c>
      <c r="M1432" t="s">
        <v>866</v>
      </c>
      <c r="N1432" t="s">
        <v>867</v>
      </c>
      <c r="O1432" t="s">
        <v>982</v>
      </c>
      <c r="P1432" t="s">
        <v>983</v>
      </c>
      <c r="Q1432" s="11">
        <v>0</v>
      </c>
      <c r="R1432" s="11">
        <v>0</v>
      </c>
      <c r="S1432" s="11">
        <v>0</v>
      </c>
      <c r="T1432" s="11">
        <v>0</v>
      </c>
      <c r="U1432" s="11">
        <v>30000000</v>
      </c>
      <c r="V1432" s="11">
        <v>0</v>
      </c>
      <c r="W1432" s="11">
        <v>30000000</v>
      </c>
      <c r="X1432" s="11">
        <v>0</v>
      </c>
      <c r="Y1432" s="11">
        <v>0</v>
      </c>
      <c r="Z1432" s="11">
        <v>0</v>
      </c>
      <c r="AA1432" s="11">
        <v>0</v>
      </c>
      <c r="AB1432" s="11">
        <v>0</v>
      </c>
      <c r="AC1432" s="11">
        <v>30000000</v>
      </c>
      <c r="AD1432" s="11">
        <v>0</v>
      </c>
      <c r="AE1432" s="11">
        <v>0</v>
      </c>
      <c r="AF1432" s="11">
        <v>0</v>
      </c>
      <c r="AG1432" s="11">
        <v>0</v>
      </c>
      <c r="AH1432" s="11">
        <v>0</v>
      </c>
      <c r="AI1432" s="11">
        <v>0</v>
      </c>
      <c r="AJ1432" s="11">
        <v>0</v>
      </c>
      <c r="AK1432" s="11">
        <v>0</v>
      </c>
      <c r="AL1432" s="11">
        <v>29900000</v>
      </c>
      <c r="AM1432" s="11">
        <v>0</v>
      </c>
      <c r="AN1432" s="11">
        <v>0</v>
      </c>
      <c r="AO14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4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29900000</v>
      </c>
      <c r="AR14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2" s="11">
        <f>Table_PBS_SQL_DB2_PBSSQL_PBS_NDP_Tina_CG_QtrlyPerformance_Final[[#This Row],[GOU REL]]+Table_PBS_SQL_DB2_PBSSQL_PBS_NDP_Tina_CG_QtrlyPerformance_Final[[#This Row],[EXT REL]]</f>
        <v>30000000</v>
      </c>
      <c r="AT1432" s="11">
        <f>Table_PBS_SQL_DB2_PBSSQL_PBS_NDP_Tina_CG_QtrlyPerformance_Final[[#This Row],[GOU EXP]]+Table_PBS_SQL_DB2_PBSSQL_PBS_NDP_Tina_CG_QtrlyPerformance_Final[[#This Row],[EXT EXP]]</f>
        <v>29900000</v>
      </c>
      <c r="AU1432" s="11" t="str">
        <f>IF(Table_PBS_SQL_DB2_PBSSQL_PBS_NDP_Tina_CG_QtrlyPerformance_Final[[#This Row],[Item_Code]]&gt;"300000", "Capital", "Recurrent")</f>
        <v>Capital</v>
      </c>
    </row>
    <row r="1433" spans="1:47" x14ac:dyDescent="0.25">
      <c r="A1433" t="s">
        <v>682</v>
      </c>
      <c r="B1433" t="s">
        <v>1968</v>
      </c>
      <c r="C1433" t="s">
        <v>475</v>
      </c>
      <c r="D1433" t="s">
        <v>951</v>
      </c>
      <c r="E1433" t="s">
        <v>75</v>
      </c>
      <c r="F1433" t="s">
        <v>1969</v>
      </c>
      <c r="G1433" t="s">
        <v>87</v>
      </c>
      <c r="H1433" t="s">
        <v>1526</v>
      </c>
      <c r="I1433" t="s">
        <v>493</v>
      </c>
      <c r="J1433" t="s">
        <v>1970</v>
      </c>
      <c r="K1433" t="s">
        <v>684</v>
      </c>
      <c r="L1433" t="s">
        <v>1971</v>
      </c>
      <c r="M1433" t="s">
        <v>866</v>
      </c>
      <c r="N1433" t="s">
        <v>867</v>
      </c>
      <c r="O1433" t="s">
        <v>911</v>
      </c>
      <c r="P1433" t="s">
        <v>912</v>
      </c>
      <c r="Q1433" s="11">
        <v>0</v>
      </c>
      <c r="R1433" s="11">
        <v>0</v>
      </c>
      <c r="S1433" s="11">
        <v>0</v>
      </c>
      <c r="T1433" s="11">
        <v>0</v>
      </c>
      <c r="U1433" s="11">
        <v>120000000</v>
      </c>
      <c r="V1433" s="11">
        <v>0</v>
      </c>
      <c r="W1433" s="11">
        <v>120000000</v>
      </c>
      <c r="X1433" s="11">
        <v>0</v>
      </c>
      <c r="Y1433" s="11">
        <v>0</v>
      </c>
      <c r="Z1433" s="11">
        <v>0</v>
      </c>
      <c r="AA1433" s="11">
        <v>0</v>
      </c>
      <c r="AB1433" s="11">
        <v>0</v>
      </c>
      <c r="AC1433" s="11">
        <v>0</v>
      </c>
      <c r="AD1433" s="11">
        <v>0</v>
      </c>
      <c r="AE1433" s="11">
        <v>0</v>
      </c>
      <c r="AF1433" s="11">
        <v>0</v>
      </c>
      <c r="AG1433" s="11">
        <v>0</v>
      </c>
      <c r="AH1433" s="11">
        <v>0</v>
      </c>
      <c r="AI1433" s="11">
        <v>0</v>
      </c>
      <c r="AJ1433" s="11">
        <v>0</v>
      </c>
      <c r="AK1433" s="11">
        <v>120000000</v>
      </c>
      <c r="AL1433" s="11">
        <v>119988280</v>
      </c>
      <c r="AM1433" s="11">
        <v>0</v>
      </c>
      <c r="AN1433" s="11">
        <v>0</v>
      </c>
      <c r="AO14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14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119988280</v>
      </c>
      <c r="AR14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3" s="11">
        <f>Table_PBS_SQL_DB2_PBSSQL_PBS_NDP_Tina_CG_QtrlyPerformance_Final[[#This Row],[GOU REL]]+Table_PBS_SQL_DB2_PBSSQL_PBS_NDP_Tina_CG_QtrlyPerformance_Final[[#This Row],[EXT REL]]</f>
        <v>120000000</v>
      </c>
      <c r="AT1433" s="11">
        <f>Table_PBS_SQL_DB2_PBSSQL_PBS_NDP_Tina_CG_QtrlyPerformance_Final[[#This Row],[GOU EXP]]+Table_PBS_SQL_DB2_PBSSQL_PBS_NDP_Tina_CG_QtrlyPerformance_Final[[#This Row],[EXT EXP]]</f>
        <v>119988280</v>
      </c>
      <c r="AU1433" s="11" t="str">
        <f>IF(Table_PBS_SQL_DB2_PBSSQL_PBS_NDP_Tina_CG_QtrlyPerformance_Final[[#This Row],[Item_Code]]&gt;"300000", "Capital", "Recurrent")</f>
        <v>Recurrent</v>
      </c>
    </row>
    <row r="1434" spans="1:47" x14ac:dyDescent="0.25">
      <c r="A1434" t="s">
        <v>161</v>
      </c>
      <c r="B1434" t="s">
        <v>1535</v>
      </c>
      <c r="C1434" t="s">
        <v>119</v>
      </c>
      <c r="D1434" t="s">
        <v>885</v>
      </c>
      <c r="E1434" t="s">
        <v>31</v>
      </c>
      <c r="F1434" t="s">
        <v>886</v>
      </c>
      <c r="G1434" t="s">
        <v>31</v>
      </c>
      <c r="H1434" t="s">
        <v>1536</v>
      </c>
      <c r="I1434" t="s">
        <v>467</v>
      </c>
      <c r="J1434" t="s">
        <v>953</v>
      </c>
      <c r="K1434" t="s">
        <v>163</v>
      </c>
      <c r="L1434" t="s">
        <v>1537</v>
      </c>
      <c r="M1434" t="s">
        <v>955</v>
      </c>
      <c r="N1434" t="s">
        <v>956</v>
      </c>
      <c r="O1434" t="s">
        <v>1002</v>
      </c>
      <c r="P1434" t="s">
        <v>1003</v>
      </c>
      <c r="Q1434" s="11">
        <v>0</v>
      </c>
      <c r="R1434" s="11">
        <v>0</v>
      </c>
      <c r="S1434" s="11">
        <v>0</v>
      </c>
      <c r="T1434" s="11">
        <v>0</v>
      </c>
      <c r="U1434" s="11">
        <v>48100000</v>
      </c>
      <c r="V1434" s="11">
        <v>0</v>
      </c>
      <c r="W1434" s="11">
        <v>48100000</v>
      </c>
      <c r="X1434" s="11">
        <v>0</v>
      </c>
      <c r="Y1434" s="11">
        <v>0</v>
      </c>
      <c r="Z1434" s="11">
        <v>0</v>
      </c>
      <c r="AA1434" s="11">
        <v>0</v>
      </c>
      <c r="AB1434" s="11">
        <v>0</v>
      </c>
      <c r="AC1434" s="11">
        <v>18100000</v>
      </c>
      <c r="AD1434" s="11">
        <v>3610000</v>
      </c>
      <c r="AE1434" s="11">
        <v>0</v>
      </c>
      <c r="AF1434" s="11">
        <v>0</v>
      </c>
      <c r="AG1434" s="11">
        <v>10000000</v>
      </c>
      <c r="AH1434" s="11">
        <v>762000</v>
      </c>
      <c r="AI1434" s="11">
        <v>0</v>
      </c>
      <c r="AJ1434" s="11">
        <v>0</v>
      </c>
      <c r="AK1434" s="11">
        <v>0</v>
      </c>
      <c r="AL1434" s="11">
        <v>23728000</v>
      </c>
      <c r="AM1434" s="11">
        <v>0</v>
      </c>
      <c r="AN1434" s="11">
        <v>0</v>
      </c>
      <c r="AO14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28100000</v>
      </c>
      <c r="AP14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28100000</v>
      </c>
      <c r="AR14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4" s="11">
        <f>Table_PBS_SQL_DB2_PBSSQL_PBS_NDP_Tina_CG_QtrlyPerformance_Final[[#This Row],[GOU REL]]+Table_PBS_SQL_DB2_PBSSQL_PBS_NDP_Tina_CG_QtrlyPerformance_Final[[#This Row],[EXT REL]]</f>
        <v>28100000</v>
      </c>
      <c r="AT1434" s="11">
        <f>Table_PBS_SQL_DB2_PBSSQL_PBS_NDP_Tina_CG_QtrlyPerformance_Final[[#This Row],[GOU EXP]]+Table_PBS_SQL_DB2_PBSSQL_PBS_NDP_Tina_CG_QtrlyPerformance_Final[[#This Row],[EXT EXP]]</f>
        <v>28100000</v>
      </c>
      <c r="AU1434" s="11" t="str">
        <f>IF(Table_PBS_SQL_DB2_PBSSQL_PBS_NDP_Tina_CG_QtrlyPerformance_Final[[#This Row],[Item_Code]]&gt;"300000", "Capital", "Recurrent")</f>
        <v>Recurrent</v>
      </c>
    </row>
    <row r="1435" spans="1:47" x14ac:dyDescent="0.25">
      <c r="A1435" t="s">
        <v>161</v>
      </c>
      <c r="B1435" t="s">
        <v>1535</v>
      </c>
      <c r="C1435" t="s">
        <v>119</v>
      </c>
      <c r="D1435" t="s">
        <v>885</v>
      </c>
      <c r="E1435" t="s">
        <v>31</v>
      </c>
      <c r="F1435" t="s">
        <v>886</v>
      </c>
      <c r="G1435" t="s">
        <v>31</v>
      </c>
      <c r="H1435" t="s">
        <v>1536</v>
      </c>
      <c r="I1435" t="s">
        <v>467</v>
      </c>
      <c r="J1435" t="s">
        <v>953</v>
      </c>
      <c r="K1435" t="s">
        <v>163</v>
      </c>
      <c r="L1435" t="s">
        <v>1537</v>
      </c>
      <c r="M1435" t="s">
        <v>1544</v>
      </c>
      <c r="N1435" t="s">
        <v>1545</v>
      </c>
      <c r="O1435" t="s">
        <v>2054</v>
      </c>
      <c r="P1435" t="s">
        <v>2055</v>
      </c>
      <c r="Q1435" s="11">
        <v>0</v>
      </c>
      <c r="R1435" s="11">
        <v>0</v>
      </c>
      <c r="S1435" s="11">
        <v>0</v>
      </c>
      <c r="T1435" s="11">
        <v>0</v>
      </c>
      <c r="U1435" s="11">
        <v>18500000</v>
      </c>
      <c r="V1435" s="11">
        <v>0</v>
      </c>
      <c r="W1435" s="11">
        <v>18500000</v>
      </c>
      <c r="X1435" s="11">
        <v>0</v>
      </c>
      <c r="Y1435" s="11">
        <v>0</v>
      </c>
      <c r="Z1435" s="11">
        <v>0</v>
      </c>
      <c r="AA1435" s="11">
        <v>0</v>
      </c>
      <c r="AB1435" s="11">
        <v>0</v>
      </c>
      <c r="AC1435" s="11">
        <v>0</v>
      </c>
      <c r="AD1435" s="11">
        <v>0</v>
      </c>
      <c r="AE1435" s="11">
        <v>0</v>
      </c>
      <c r="AF1435" s="11">
        <v>0</v>
      </c>
      <c r="AG1435" s="11">
        <v>18500000</v>
      </c>
      <c r="AH1435" s="11">
        <v>0</v>
      </c>
      <c r="AI1435" s="11">
        <v>0</v>
      </c>
      <c r="AJ1435" s="11">
        <v>0</v>
      </c>
      <c r="AK1435" s="11">
        <v>0</v>
      </c>
      <c r="AL1435" s="11">
        <v>18187500</v>
      </c>
      <c r="AM1435" s="11">
        <v>0</v>
      </c>
      <c r="AN1435" s="11">
        <v>0</v>
      </c>
      <c r="AO14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18500000</v>
      </c>
      <c r="AP14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18187500</v>
      </c>
      <c r="AR14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5" s="11">
        <f>Table_PBS_SQL_DB2_PBSSQL_PBS_NDP_Tina_CG_QtrlyPerformance_Final[[#This Row],[GOU REL]]+Table_PBS_SQL_DB2_PBSSQL_PBS_NDP_Tina_CG_QtrlyPerformance_Final[[#This Row],[EXT REL]]</f>
        <v>18500000</v>
      </c>
      <c r="AT1435" s="11">
        <f>Table_PBS_SQL_DB2_PBSSQL_PBS_NDP_Tina_CG_QtrlyPerformance_Final[[#This Row],[GOU EXP]]+Table_PBS_SQL_DB2_PBSSQL_PBS_NDP_Tina_CG_QtrlyPerformance_Final[[#This Row],[EXT EXP]]</f>
        <v>18187500</v>
      </c>
      <c r="AU1435" s="11" t="str">
        <f>IF(Table_PBS_SQL_DB2_PBSSQL_PBS_NDP_Tina_CG_QtrlyPerformance_Final[[#This Row],[Item_Code]]&gt;"300000", "Capital", "Recurrent")</f>
        <v>Recurrent</v>
      </c>
    </row>
    <row r="1436" spans="1:47" x14ac:dyDescent="0.25">
      <c r="A1436" t="s">
        <v>161</v>
      </c>
      <c r="B1436" t="s">
        <v>1535</v>
      </c>
      <c r="C1436" t="s">
        <v>119</v>
      </c>
      <c r="D1436" t="s">
        <v>885</v>
      </c>
      <c r="E1436" t="s">
        <v>31</v>
      </c>
      <c r="F1436" t="s">
        <v>886</v>
      </c>
      <c r="G1436" t="s">
        <v>31</v>
      </c>
      <c r="H1436" t="s">
        <v>1536</v>
      </c>
      <c r="I1436" t="s">
        <v>467</v>
      </c>
      <c r="J1436" t="s">
        <v>953</v>
      </c>
      <c r="K1436" t="s">
        <v>163</v>
      </c>
      <c r="L1436" t="s">
        <v>1537</v>
      </c>
      <c r="M1436" t="s">
        <v>1544</v>
      </c>
      <c r="N1436" t="s">
        <v>1545</v>
      </c>
      <c r="O1436" t="s">
        <v>1180</v>
      </c>
      <c r="P1436" t="s">
        <v>1181</v>
      </c>
      <c r="Q1436" s="11">
        <v>0</v>
      </c>
      <c r="R1436" s="11">
        <v>0</v>
      </c>
      <c r="S1436" s="11">
        <v>0</v>
      </c>
      <c r="T1436" s="11">
        <v>0</v>
      </c>
      <c r="U1436" s="11">
        <v>24240000</v>
      </c>
      <c r="V1436" s="11">
        <v>0</v>
      </c>
      <c r="W1436" s="11">
        <v>24240000</v>
      </c>
      <c r="X1436" s="11">
        <v>0</v>
      </c>
      <c r="Y1436" s="11">
        <v>0</v>
      </c>
      <c r="Z1436" s="11">
        <v>0</v>
      </c>
      <c r="AA1436" s="11">
        <v>0</v>
      </c>
      <c r="AB1436" s="11">
        <v>0</v>
      </c>
      <c r="AC1436" s="11">
        <v>0</v>
      </c>
      <c r="AD1436" s="11">
        <v>0</v>
      </c>
      <c r="AE1436" s="11">
        <v>0</v>
      </c>
      <c r="AF1436" s="11">
        <v>0</v>
      </c>
      <c r="AG1436" s="11">
        <v>3870000</v>
      </c>
      <c r="AH1436" s="11">
        <v>0</v>
      </c>
      <c r="AI1436" s="11">
        <v>0</v>
      </c>
      <c r="AJ1436" s="11">
        <v>0</v>
      </c>
      <c r="AK1436" s="11">
        <v>0</v>
      </c>
      <c r="AL1436" s="11">
        <v>3870000</v>
      </c>
      <c r="AM1436" s="11">
        <v>0</v>
      </c>
      <c r="AN1436" s="11">
        <v>0</v>
      </c>
      <c r="AO14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3870000</v>
      </c>
      <c r="AP14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3870000</v>
      </c>
      <c r="AR14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6" s="11">
        <f>Table_PBS_SQL_DB2_PBSSQL_PBS_NDP_Tina_CG_QtrlyPerformance_Final[[#This Row],[GOU REL]]+Table_PBS_SQL_DB2_PBSSQL_PBS_NDP_Tina_CG_QtrlyPerformance_Final[[#This Row],[EXT REL]]</f>
        <v>3870000</v>
      </c>
      <c r="AT1436" s="11">
        <f>Table_PBS_SQL_DB2_PBSSQL_PBS_NDP_Tina_CG_QtrlyPerformance_Final[[#This Row],[GOU EXP]]+Table_PBS_SQL_DB2_PBSSQL_PBS_NDP_Tina_CG_QtrlyPerformance_Final[[#This Row],[EXT EXP]]</f>
        <v>3870000</v>
      </c>
      <c r="AU1436" s="11" t="str">
        <f>IF(Table_PBS_SQL_DB2_PBSSQL_PBS_NDP_Tina_CG_QtrlyPerformance_Final[[#This Row],[Item_Code]]&gt;"300000", "Capital", "Recurrent")</f>
        <v>Recurrent</v>
      </c>
    </row>
    <row r="1437" spans="1:47" x14ac:dyDescent="0.25">
      <c r="A1437" t="s">
        <v>161</v>
      </c>
      <c r="B1437" t="s">
        <v>1535</v>
      </c>
      <c r="C1437" t="s">
        <v>119</v>
      </c>
      <c r="D1437" t="s">
        <v>885</v>
      </c>
      <c r="E1437" t="s">
        <v>31</v>
      </c>
      <c r="F1437" t="s">
        <v>886</v>
      </c>
      <c r="G1437" t="s">
        <v>31</v>
      </c>
      <c r="H1437" t="s">
        <v>1536</v>
      </c>
      <c r="I1437" t="s">
        <v>467</v>
      </c>
      <c r="J1437" t="s">
        <v>953</v>
      </c>
      <c r="K1437" t="s">
        <v>163</v>
      </c>
      <c r="L1437" t="s">
        <v>1537</v>
      </c>
      <c r="M1437" t="s">
        <v>1544</v>
      </c>
      <c r="N1437" t="s">
        <v>1545</v>
      </c>
      <c r="O1437" t="s">
        <v>911</v>
      </c>
      <c r="P1437" t="s">
        <v>912</v>
      </c>
      <c r="Q1437" s="11">
        <v>0</v>
      </c>
      <c r="R1437" s="11">
        <v>0</v>
      </c>
      <c r="S1437" s="11">
        <v>0</v>
      </c>
      <c r="T1437" s="11">
        <v>0</v>
      </c>
      <c r="U1437" s="11">
        <v>180000000</v>
      </c>
      <c r="V1437" s="11">
        <v>0</v>
      </c>
      <c r="W1437" s="11">
        <v>180000000</v>
      </c>
      <c r="X1437" s="11">
        <v>0</v>
      </c>
      <c r="Y1437" s="11">
        <v>0</v>
      </c>
      <c r="Z1437" s="11">
        <v>0</v>
      </c>
      <c r="AA1437" s="11">
        <v>0</v>
      </c>
      <c r="AB1437" s="11">
        <v>0</v>
      </c>
      <c r="AC1437" s="11">
        <v>0</v>
      </c>
      <c r="AD1437" s="11">
        <v>0</v>
      </c>
      <c r="AE1437" s="11">
        <v>0</v>
      </c>
      <c r="AF1437" s="11">
        <v>0</v>
      </c>
      <c r="AG1437" s="11">
        <v>0</v>
      </c>
      <c r="AH1437" s="11">
        <v>0</v>
      </c>
      <c r="AI1437" s="11">
        <v>0</v>
      </c>
      <c r="AJ1437" s="11">
        <v>0</v>
      </c>
      <c r="AK1437" s="11">
        <v>0</v>
      </c>
      <c r="AL1437" s="11">
        <v>0</v>
      </c>
      <c r="AM1437" s="11">
        <v>0</v>
      </c>
      <c r="AN1437" s="11">
        <v>0</v>
      </c>
      <c r="AO14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7" s="11">
        <f>Table_PBS_SQL_DB2_PBSSQL_PBS_NDP_Tina_CG_QtrlyPerformance_Final[[#This Row],[GOU REL]]+Table_PBS_SQL_DB2_PBSSQL_PBS_NDP_Tina_CG_QtrlyPerformance_Final[[#This Row],[EXT REL]]</f>
        <v>0</v>
      </c>
      <c r="AT1437" s="11">
        <f>Table_PBS_SQL_DB2_PBSSQL_PBS_NDP_Tina_CG_QtrlyPerformance_Final[[#This Row],[GOU EXP]]+Table_PBS_SQL_DB2_PBSSQL_PBS_NDP_Tina_CG_QtrlyPerformance_Final[[#This Row],[EXT EXP]]</f>
        <v>0</v>
      </c>
      <c r="AU1437" s="11" t="str">
        <f>IF(Table_PBS_SQL_DB2_PBSSQL_PBS_NDP_Tina_CG_QtrlyPerformance_Final[[#This Row],[Item_Code]]&gt;"300000", "Capital", "Recurrent")</f>
        <v>Recurrent</v>
      </c>
    </row>
    <row r="1438" spans="1:47" x14ac:dyDescent="0.25">
      <c r="A1438" t="s">
        <v>161</v>
      </c>
      <c r="B1438" t="s">
        <v>1535</v>
      </c>
      <c r="C1438" t="s">
        <v>119</v>
      </c>
      <c r="D1438" t="s">
        <v>885</v>
      </c>
      <c r="E1438" t="s">
        <v>31</v>
      </c>
      <c r="F1438" t="s">
        <v>886</v>
      </c>
      <c r="G1438" t="s">
        <v>31</v>
      </c>
      <c r="H1438" t="s">
        <v>1536</v>
      </c>
      <c r="I1438" t="s">
        <v>467</v>
      </c>
      <c r="J1438" t="s">
        <v>953</v>
      </c>
      <c r="K1438" t="s">
        <v>163</v>
      </c>
      <c r="L1438" t="s">
        <v>1537</v>
      </c>
      <c r="M1438" t="s">
        <v>1921</v>
      </c>
      <c r="N1438" t="s">
        <v>1922</v>
      </c>
      <c r="O1438" t="s">
        <v>1180</v>
      </c>
      <c r="P1438" t="s">
        <v>1181</v>
      </c>
      <c r="Q1438" s="11">
        <v>0</v>
      </c>
      <c r="R1438" s="11">
        <v>0</v>
      </c>
      <c r="S1438" s="11">
        <v>0</v>
      </c>
      <c r="T1438" s="11">
        <v>0</v>
      </c>
      <c r="U1438" s="11">
        <v>40000000</v>
      </c>
      <c r="V1438" s="11">
        <v>0</v>
      </c>
      <c r="W1438" s="11">
        <v>40000000</v>
      </c>
      <c r="X1438" s="11">
        <v>0</v>
      </c>
      <c r="Y1438" s="11">
        <v>0</v>
      </c>
      <c r="Z1438" s="11">
        <v>0</v>
      </c>
      <c r="AA1438" s="11">
        <v>0</v>
      </c>
      <c r="AB1438" s="11">
        <v>0</v>
      </c>
      <c r="AC1438" s="11">
        <v>0</v>
      </c>
      <c r="AD1438" s="11">
        <v>0</v>
      </c>
      <c r="AE1438" s="11">
        <v>0</v>
      </c>
      <c r="AF1438" s="11">
        <v>0</v>
      </c>
      <c r="AG1438" s="11">
        <v>0</v>
      </c>
      <c r="AH1438" s="11">
        <v>0</v>
      </c>
      <c r="AI1438" s="11">
        <v>0</v>
      </c>
      <c r="AJ1438" s="11">
        <v>0</v>
      </c>
      <c r="AK1438" s="11">
        <v>0</v>
      </c>
      <c r="AL1438" s="11">
        <v>0</v>
      </c>
      <c r="AM1438" s="11">
        <v>0</v>
      </c>
      <c r="AN1438" s="11">
        <v>0</v>
      </c>
      <c r="AO14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8" s="11">
        <f>Table_PBS_SQL_DB2_PBSSQL_PBS_NDP_Tina_CG_QtrlyPerformance_Final[[#This Row],[GOU REL]]+Table_PBS_SQL_DB2_PBSSQL_PBS_NDP_Tina_CG_QtrlyPerformance_Final[[#This Row],[EXT REL]]</f>
        <v>0</v>
      </c>
      <c r="AT1438" s="11">
        <f>Table_PBS_SQL_DB2_PBSSQL_PBS_NDP_Tina_CG_QtrlyPerformance_Final[[#This Row],[GOU EXP]]+Table_PBS_SQL_DB2_PBSSQL_PBS_NDP_Tina_CG_QtrlyPerformance_Final[[#This Row],[EXT EXP]]</f>
        <v>0</v>
      </c>
      <c r="AU1438" s="11" t="str">
        <f>IF(Table_PBS_SQL_DB2_PBSSQL_PBS_NDP_Tina_CG_QtrlyPerformance_Final[[#This Row],[Item_Code]]&gt;"300000", "Capital", "Recurrent")</f>
        <v>Recurrent</v>
      </c>
    </row>
    <row r="1439" spans="1:47" x14ac:dyDescent="0.25">
      <c r="A1439" t="s">
        <v>161</v>
      </c>
      <c r="B1439" t="s">
        <v>1535</v>
      </c>
      <c r="C1439" t="s">
        <v>119</v>
      </c>
      <c r="D1439" t="s">
        <v>885</v>
      </c>
      <c r="E1439" t="s">
        <v>31</v>
      </c>
      <c r="F1439" t="s">
        <v>886</v>
      </c>
      <c r="G1439" t="s">
        <v>31</v>
      </c>
      <c r="H1439" t="s">
        <v>1536</v>
      </c>
      <c r="I1439" t="s">
        <v>467</v>
      </c>
      <c r="J1439" t="s">
        <v>953</v>
      </c>
      <c r="K1439" t="s">
        <v>163</v>
      </c>
      <c r="L1439" t="s">
        <v>1537</v>
      </c>
      <c r="M1439" t="s">
        <v>1921</v>
      </c>
      <c r="N1439" t="s">
        <v>1922</v>
      </c>
      <c r="O1439" t="s">
        <v>969</v>
      </c>
      <c r="P1439" t="s">
        <v>970</v>
      </c>
      <c r="Q1439" s="11">
        <v>0</v>
      </c>
      <c r="R1439" s="11">
        <v>0</v>
      </c>
      <c r="S1439" s="11">
        <v>0</v>
      </c>
      <c r="T1439" s="11">
        <v>0</v>
      </c>
      <c r="U1439" s="11">
        <v>40000000</v>
      </c>
      <c r="V1439" s="11">
        <v>0</v>
      </c>
      <c r="W1439" s="11">
        <v>40000000</v>
      </c>
      <c r="X1439" s="11">
        <v>0</v>
      </c>
      <c r="Y1439" s="11">
        <v>0</v>
      </c>
      <c r="Z1439" s="11">
        <v>0</v>
      </c>
      <c r="AA1439" s="11">
        <v>0</v>
      </c>
      <c r="AB1439" s="11">
        <v>0</v>
      </c>
      <c r="AC1439" s="11">
        <v>0</v>
      </c>
      <c r="AD1439" s="11">
        <v>0</v>
      </c>
      <c r="AE1439" s="11">
        <v>0</v>
      </c>
      <c r="AF1439" s="11">
        <v>0</v>
      </c>
      <c r="AG1439" s="11">
        <v>40000000</v>
      </c>
      <c r="AH1439" s="11">
        <v>0</v>
      </c>
      <c r="AI1439" s="11">
        <v>0</v>
      </c>
      <c r="AJ1439" s="11">
        <v>0</v>
      </c>
      <c r="AK1439" s="11">
        <v>0</v>
      </c>
      <c r="AL1439" s="11">
        <v>39999998</v>
      </c>
      <c r="AM1439" s="11">
        <v>0</v>
      </c>
      <c r="AN1439" s="11">
        <v>0</v>
      </c>
      <c r="AO14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4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39999998</v>
      </c>
      <c r="AR14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39" s="11">
        <f>Table_PBS_SQL_DB2_PBSSQL_PBS_NDP_Tina_CG_QtrlyPerformance_Final[[#This Row],[GOU REL]]+Table_PBS_SQL_DB2_PBSSQL_PBS_NDP_Tina_CG_QtrlyPerformance_Final[[#This Row],[EXT REL]]</f>
        <v>40000000</v>
      </c>
      <c r="AT1439" s="11">
        <f>Table_PBS_SQL_DB2_PBSSQL_PBS_NDP_Tina_CG_QtrlyPerformance_Final[[#This Row],[GOU EXP]]+Table_PBS_SQL_DB2_PBSSQL_PBS_NDP_Tina_CG_QtrlyPerformance_Final[[#This Row],[EXT EXP]]</f>
        <v>39999998</v>
      </c>
      <c r="AU1439" s="11" t="str">
        <f>IF(Table_PBS_SQL_DB2_PBSSQL_PBS_NDP_Tina_CG_QtrlyPerformance_Final[[#This Row],[Item_Code]]&gt;"300000", "Capital", "Recurrent")</f>
        <v>Recurrent</v>
      </c>
    </row>
    <row r="1440" spans="1:47" x14ac:dyDescent="0.25">
      <c r="A1440" t="s">
        <v>471</v>
      </c>
      <c r="B1440" t="s">
        <v>472</v>
      </c>
      <c r="C1440" t="s">
        <v>465</v>
      </c>
      <c r="D1440" t="s">
        <v>871</v>
      </c>
      <c r="E1440" t="s">
        <v>87</v>
      </c>
      <c r="F1440" t="s">
        <v>872</v>
      </c>
      <c r="G1440" t="s">
        <v>31</v>
      </c>
      <c r="H1440" t="s">
        <v>1923</v>
      </c>
      <c r="I1440" t="s">
        <v>493</v>
      </c>
      <c r="J1440" t="s">
        <v>1649</v>
      </c>
      <c r="K1440" t="s">
        <v>473</v>
      </c>
      <c r="L1440" t="s">
        <v>1924</v>
      </c>
      <c r="M1440" t="s">
        <v>1044</v>
      </c>
      <c r="N1440" t="s">
        <v>1045</v>
      </c>
      <c r="O1440" t="s">
        <v>1204</v>
      </c>
      <c r="P1440" t="s">
        <v>1205</v>
      </c>
      <c r="Q1440" s="11">
        <v>0</v>
      </c>
      <c r="R1440" s="11">
        <v>0</v>
      </c>
      <c r="S1440" s="11">
        <v>0</v>
      </c>
      <c r="T1440" s="11">
        <v>0</v>
      </c>
      <c r="U1440" s="11">
        <v>100000000</v>
      </c>
      <c r="V1440" s="11">
        <v>0</v>
      </c>
      <c r="W1440" s="11">
        <v>100000000</v>
      </c>
      <c r="X1440" s="11">
        <v>0</v>
      </c>
      <c r="Y1440" s="11">
        <v>0</v>
      </c>
      <c r="Z1440" s="11">
        <v>0</v>
      </c>
      <c r="AA1440" s="11">
        <v>0</v>
      </c>
      <c r="AB1440" s="11">
        <v>0</v>
      </c>
      <c r="AC1440" s="11">
        <v>25000000</v>
      </c>
      <c r="AD1440" s="11">
        <v>24999999</v>
      </c>
      <c r="AE1440" s="11">
        <v>0</v>
      </c>
      <c r="AF1440" s="11">
        <v>0</v>
      </c>
      <c r="AG1440" s="11">
        <v>25000000</v>
      </c>
      <c r="AH1440" s="11">
        <v>20130300</v>
      </c>
      <c r="AI1440" s="11">
        <v>0</v>
      </c>
      <c r="AJ1440" s="11">
        <v>0</v>
      </c>
      <c r="AK1440" s="11">
        <v>50000000</v>
      </c>
      <c r="AL1440" s="11">
        <v>54869700</v>
      </c>
      <c r="AM1440" s="11">
        <v>0</v>
      </c>
      <c r="AN1440" s="11">
        <v>0</v>
      </c>
      <c r="AO14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4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99999999</v>
      </c>
      <c r="AR14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40" s="11">
        <f>Table_PBS_SQL_DB2_PBSSQL_PBS_NDP_Tina_CG_QtrlyPerformance_Final[[#This Row],[GOU REL]]+Table_PBS_SQL_DB2_PBSSQL_PBS_NDP_Tina_CG_QtrlyPerformance_Final[[#This Row],[EXT REL]]</f>
        <v>100000000</v>
      </c>
      <c r="AT1440" s="11">
        <f>Table_PBS_SQL_DB2_PBSSQL_PBS_NDP_Tina_CG_QtrlyPerformance_Final[[#This Row],[GOU EXP]]+Table_PBS_SQL_DB2_PBSSQL_PBS_NDP_Tina_CG_QtrlyPerformance_Final[[#This Row],[EXT EXP]]</f>
        <v>99999999</v>
      </c>
      <c r="AU1440" s="11" t="str">
        <f>IF(Table_PBS_SQL_DB2_PBSSQL_PBS_NDP_Tina_CG_QtrlyPerformance_Final[[#This Row],[Item_Code]]&gt;"300000", "Capital", "Recurrent")</f>
        <v>Capital</v>
      </c>
    </row>
    <row r="1441" spans="1:47" x14ac:dyDescent="0.25">
      <c r="A1441" t="s">
        <v>242</v>
      </c>
      <c r="B1441" t="s">
        <v>1548</v>
      </c>
      <c r="C1441" t="s">
        <v>218</v>
      </c>
      <c r="D1441" t="s">
        <v>1254</v>
      </c>
      <c r="E1441" t="s">
        <v>75</v>
      </c>
      <c r="F1441" t="s">
        <v>1261</v>
      </c>
      <c r="G1441" t="s">
        <v>31</v>
      </c>
      <c r="H1441" t="s">
        <v>1549</v>
      </c>
      <c r="I1441" t="s">
        <v>493</v>
      </c>
      <c r="J1441" t="s">
        <v>1556</v>
      </c>
      <c r="K1441" t="s">
        <v>267</v>
      </c>
      <c r="L1441" t="s">
        <v>1925</v>
      </c>
      <c r="M1441" t="s">
        <v>1286</v>
      </c>
      <c r="N1441" t="s">
        <v>1287</v>
      </c>
      <c r="O1441" t="s">
        <v>1002</v>
      </c>
      <c r="P1441" t="s">
        <v>1003</v>
      </c>
      <c r="Q1441" s="11">
        <v>0</v>
      </c>
      <c r="R1441" s="11">
        <v>0</v>
      </c>
      <c r="S1441" s="11">
        <v>0</v>
      </c>
      <c r="T1441" s="11">
        <v>0</v>
      </c>
      <c r="U1441" s="11">
        <v>75000000</v>
      </c>
      <c r="V1441" s="11">
        <v>0</v>
      </c>
      <c r="W1441" s="11">
        <v>75000000</v>
      </c>
      <c r="X1441" s="11">
        <v>0</v>
      </c>
      <c r="Y1441" s="11">
        <v>0</v>
      </c>
      <c r="Z1441" s="11">
        <v>0</v>
      </c>
      <c r="AA1441" s="11">
        <v>0</v>
      </c>
      <c r="AB1441" s="11">
        <v>0</v>
      </c>
      <c r="AC1441" s="11">
        <v>0</v>
      </c>
      <c r="AD1441" s="11">
        <v>0</v>
      </c>
      <c r="AE1441" s="11">
        <v>0</v>
      </c>
      <c r="AF1441" s="11">
        <v>0</v>
      </c>
      <c r="AG1441" s="11">
        <v>0</v>
      </c>
      <c r="AH1441" s="11">
        <v>0</v>
      </c>
      <c r="AI1441" s="11">
        <v>0</v>
      </c>
      <c r="AJ1441" s="11">
        <v>0</v>
      </c>
      <c r="AK1441" s="11">
        <v>0</v>
      </c>
      <c r="AL1441" s="11">
        <v>0</v>
      </c>
      <c r="AM1441" s="11">
        <v>0</v>
      </c>
      <c r="AN1441" s="11">
        <v>0</v>
      </c>
      <c r="AO14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41" s="11">
        <f>Table_PBS_SQL_DB2_PBSSQL_PBS_NDP_Tina_CG_QtrlyPerformance_Final[[#This Row],[GOU REL]]+Table_PBS_SQL_DB2_PBSSQL_PBS_NDP_Tina_CG_QtrlyPerformance_Final[[#This Row],[EXT REL]]</f>
        <v>0</v>
      </c>
      <c r="AT1441" s="11">
        <f>Table_PBS_SQL_DB2_PBSSQL_PBS_NDP_Tina_CG_QtrlyPerformance_Final[[#This Row],[GOU EXP]]+Table_PBS_SQL_DB2_PBSSQL_PBS_NDP_Tina_CG_QtrlyPerformance_Final[[#This Row],[EXT EXP]]</f>
        <v>0</v>
      </c>
      <c r="AU1441" s="11" t="str">
        <f>IF(Table_PBS_SQL_DB2_PBSSQL_PBS_NDP_Tina_CG_QtrlyPerformance_Final[[#This Row],[Item_Code]]&gt;"300000", "Capital", "Recurrent")</f>
        <v>Recurrent</v>
      </c>
    </row>
    <row r="1442" spans="1:47" x14ac:dyDescent="0.25">
      <c r="A1442" t="s">
        <v>242</v>
      </c>
      <c r="B1442" t="s">
        <v>1548</v>
      </c>
      <c r="C1442" t="s">
        <v>218</v>
      </c>
      <c r="D1442" t="s">
        <v>1254</v>
      </c>
      <c r="E1442" t="s">
        <v>75</v>
      </c>
      <c r="F1442" t="s">
        <v>1261</v>
      </c>
      <c r="G1442" t="s">
        <v>31</v>
      </c>
      <c r="H1442" t="s">
        <v>1549</v>
      </c>
      <c r="I1442" t="s">
        <v>493</v>
      </c>
      <c r="J1442" t="s">
        <v>1556</v>
      </c>
      <c r="K1442" t="s">
        <v>267</v>
      </c>
      <c r="L1442" t="s">
        <v>1925</v>
      </c>
      <c r="M1442" t="s">
        <v>1286</v>
      </c>
      <c r="N1442" t="s">
        <v>1287</v>
      </c>
      <c r="O1442" t="s">
        <v>2052</v>
      </c>
      <c r="P1442" t="s">
        <v>2053</v>
      </c>
      <c r="Q1442" s="11">
        <v>0</v>
      </c>
      <c r="R1442" s="11">
        <v>0</v>
      </c>
      <c r="S1442" s="11">
        <v>100000000</v>
      </c>
      <c r="T1442" s="11">
        <v>-100000000</v>
      </c>
      <c r="U1442" s="11">
        <v>900000000</v>
      </c>
      <c r="V1442" s="11">
        <v>0</v>
      </c>
      <c r="W1442" s="11">
        <v>1000000000</v>
      </c>
      <c r="X1442" s="11">
        <v>0</v>
      </c>
      <c r="Y1442" s="11">
        <v>0</v>
      </c>
      <c r="Z1442" s="11">
        <v>0</v>
      </c>
      <c r="AA1442" s="11">
        <v>0</v>
      </c>
      <c r="AB1442" s="11">
        <v>0</v>
      </c>
      <c r="AC1442" s="11">
        <v>0</v>
      </c>
      <c r="AD1442" s="11">
        <v>0</v>
      </c>
      <c r="AE1442" s="11">
        <v>0</v>
      </c>
      <c r="AF1442" s="11">
        <v>0</v>
      </c>
      <c r="AG1442" s="11">
        <v>0</v>
      </c>
      <c r="AH1442" s="11">
        <v>0</v>
      </c>
      <c r="AI1442" s="11">
        <v>0</v>
      </c>
      <c r="AJ1442" s="11">
        <v>0</v>
      </c>
      <c r="AK1442" s="11">
        <v>0</v>
      </c>
      <c r="AL1442" s="11">
        <v>0</v>
      </c>
      <c r="AM1442" s="11">
        <v>0</v>
      </c>
      <c r="AN1442" s="11">
        <v>0</v>
      </c>
      <c r="AO14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42" s="11">
        <f>Table_PBS_SQL_DB2_PBSSQL_PBS_NDP_Tina_CG_QtrlyPerformance_Final[[#This Row],[GOU REL]]+Table_PBS_SQL_DB2_PBSSQL_PBS_NDP_Tina_CG_QtrlyPerformance_Final[[#This Row],[EXT REL]]</f>
        <v>0</v>
      </c>
      <c r="AT1442" s="11">
        <f>Table_PBS_SQL_DB2_PBSSQL_PBS_NDP_Tina_CG_QtrlyPerformance_Final[[#This Row],[GOU EXP]]+Table_PBS_SQL_DB2_PBSSQL_PBS_NDP_Tina_CG_QtrlyPerformance_Final[[#This Row],[EXT EXP]]</f>
        <v>0</v>
      </c>
      <c r="AU1442" s="11" t="str">
        <f>IF(Table_PBS_SQL_DB2_PBSSQL_PBS_NDP_Tina_CG_QtrlyPerformance_Final[[#This Row],[Item_Code]]&gt;"300000", "Capital", "Recurrent")</f>
        <v>Recurrent</v>
      </c>
    </row>
    <row r="1443" spans="1:47" x14ac:dyDescent="0.25">
      <c r="A1443" t="s">
        <v>242</v>
      </c>
      <c r="B1443" t="s">
        <v>1548</v>
      </c>
      <c r="C1443" t="s">
        <v>218</v>
      </c>
      <c r="D1443" t="s">
        <v>1254</v>
      </c>
      <c r="E1443" t="s">
        <v>75</v>
      </c>
      <c r="F1443" t="s">
        <v>1261</v>
      </c>
      <c r="G1443" t="s">
        <v>31</v>
      </c>
      <c r="H1443" t="s">
        <v>1549</v>
      </c>
      <c r="I1443" t="s">
        <v>493</v>
      </c>
      <c r="J1443" t="s">
        <v>1556</v>
      </c>
      <c r="K1443" t="s">
        <v>267</v>
      </c>
      <c r="L1443" t="s">
        <v>1925</v>
      </c>
      <c r="M1443" t="s">
        <v>1286</v>
      </c>
      <c r="N1443" t="s">
        <v>1287</v>
      </c>
      <c r="O1443" t="s">
        <v>1516</v>
      </c>
      <c r="P1443" t="s">
        <v>1517</v>
      </c>
      <c r="Q1443" s="11">
        <v>0</v>
      </c>
      <c r="R1443" s="11">
        <v>0</v>
      </c>
      <c r="S1443" s="11">
        <v>300000000</v>
      </c>
      <c r="T1443" s="11">
        <v>-300000000</v>
      </c>
      <c r="U1443" s="11">
        <v>2700000000</v>
      </c>
      <c r="V1443" s="11">
        <v>0</v>
      </c>
      <c r="W1443" s="11">
        <v>3000000000</v>
      </c>
      <c r="X1443" s="11">
        <v>0</v>
      </c>
      <c r="Y1443" s="11">
        <v>0</v>
      </c>
      <c r="Z1443" s="11">
        <v>0</v>
      </c>
      <c r="AA1443" s="11">
        <v>0</v>
      </c>
      <c r="AB1443" s="11">
        <v>0</v>
      </c>
      <c r="AC1443" s="11">
        <v>0</v>
      </c>
      <c r="AD1443" s="11">
        <v>0</v>
      </c>
      <c r="AE1443" s="11">
        <v>0</v>
      </c>
      <c r="AF1443" s="11">
        <v>0</v>
      </c>
      <c r="AG1443" s="11">
        <v>0</v>
      </c>
      <c r="AH1443" s="11">
        <v>0</v>
      </c>
      <c r="AI1443" s="11">
        <v>0</v>
      </c>
      <c r="AJ1443" s="11">
        <v>0</v>
      </c>
      <c r="AK1443" s="11">
        <v>0</v>
      </c>
      <c r="AL1443" s="11">
        <v>0</v>
      </c>
      <c r="AM1443" s="11">
        <v>0</v>
      </c>
      <c r="AN1443" s="11">
        <v>0</v>
      </c>
      <c r="AO14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43" s="11">
        <f>Table_PBS_SQL_DB2_PBSSQL_PBS_NDP_Tina_CG_QtrlyPerformance_Final[[#This Row],[GOU REL]]+Table_PBS_SQL_DB2_PBSSQL_PBS_NDP_Tina_CG_QtrlyPerformance_Final[[#This Row],[EXT REL]]</f>
        <v>0</v>
      </c>
      <c r="AT1443" s="11">
        <f>Table_PBS_SQL_DB2_PBSSQL_PBS_NDP_Tina_CG_QtrlyPerformance_Final[[#This Row],[GOU EXP]]+Table_PBS_SQL_DB2_PBSSQL_PBS_NDP_Tina_CG_QtrlyPerformance_Final[[#This Row],[EXT EXP]]</f>
        <v>0</v>
      </c>
      <c r="AU1443" s="11" t="str">
        <f>IF(Table_PBS_SQL_DB2_PBSSQL_PBS_NDP_Tina_CG_QtrlyPerformance_Final[[#This Row],[Item_Code]]&gt;"300000", "Capital", "Recurrent")</f>
        <v>Capital</v>
      </c>
    </row>
    <row r="1444" spans="1:47" x14ac:dyDescent="0.25">
      <c r="A1444" t="s">
        <v>242</v>
      </c>
      <c r="B1444" t="s">
        <v>1548</v>
      </c>
      <c r="C1444" t="s">
        <v>218</v>
      </c>
      <c r="D1444" t="s">
        <v>1254</v>
      </c>
      <c r="E1444" t="s">
        <v>87</v>
      </c>
      <c r="F1444" t="s">
        <v>1264</v>
      </c>
      <c r="G1444" t="s">
        <v>31</v>
      </c>
      <c r="H1444" t="s">
        <v>1549</v>
      </c>
      <c r="I1444" t="s">
        <v>896</v>
      </c>
      <c r="J1444" t="s">
        <v>897</v>
      </c>
      <c r="K1444" t="s">
        <v>2092</v>
      </c>
      <c r="L1444" t="s">
        <v>2093</v>
      </c>
      <c r="M1444" t="s">
        <v>2094</v>
      </c>
      <c r="N1444" t="s">
        <v>2095</v>
      </c>
      <c r="O1444" t="s">
        <v>1302</v>
      </c>
      <c r="P1444" t="s">
        <v>1303</v>
      </c>
      <c r="Q1444" s="11">
        <v>0</v>
      </c>
      <c r="R1444" s="11">
        <v>0</v>
      </c>
      <c r="S1444" s="11">
        <v>0</v>
      </c>
      <c r="T1444" s="11">
        <v>0</v>
      </c>
      <c r="U1444" s="11">
        <v>0</v>
      </c>
      <c r="V1444" s="11">
        <v>0</v>
      </c>
      <c r="W1444" s="11">
        <v>0</v>
      </c>
      <c r="X1444" s="11">
        <v>0</v>
      </c>
      <c r="Y1444" s="11">
        <v>0</v>
      </c>
      <c r="Z1444" s="11">
        <v>0</v>
      </c>
      <c r="AA1444" s="11">
        <v>0</v>
      </c>
      <c r="AB1444" s="11">
        <v>0</v>
      </c>
      <c r="AC1444" s="11">
        <v>0</v>
      </c>
      <c r="AD1444" s="11">
        <v>0</v>
      </c>
      <c r="AE1444" s="11">
        <v>3600000000</v>
      </c>
      <c r="AF1444" s="11">
        <v>3596921611.587285</v>
      </c>
      <c r="AG1444" s="11">
        <v>0</v>
      </c>
      <c r="AH1444" s="11">
        <v>0</v>
      </c>
      <c r="AI1444" s="11">
        <v>0</v>
      </c>
      <c r="AJ1444" s="11">
        <v>0</v>
      </c>
      <c r="AK1444" s="11">
        <v>0</v>
      </c>
      <c r="AL1444" s="11">
        <v>0</v>
      </c>
      <c r="AM1444" s="11">
        <v>25732660298.937519</v>
      </c>
      <c r="AN1444" s="11">
        <v>25732660298.937519</v>
      </c>
      <c r="AO14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29332660298.937519</v>
      </c>
      <c r="AQ14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29329581910.524803</v>
      </c>
      <c r="AS1444" s="11">
        <f>Table_PBS_SQL_DB2_PBSSQL_PBS_NDP_Tina_CG_QtrlyPerformance_Final[[#This Row],[GOU REL]]+Table_PBS_SQL_DB2_PBSSQL_PBS_NDP_Tina_CG_QtrlyPerformance_Final[[#This Row],[EXT REL]]</f>
        <v>29332660298.937519</v>
      </c>
      <c r="AT1444" s="11">
        <f>Table_PBS_SQL_DB2_PBSSQL_PBS_NDP_Tina_CG_QtrlyPerformance_Final[[#This Row],[GOU EXP]]+Table_PBS_SQL_DB2_PBSSQL_PBS_NDP_Tina_CG_QtrlyPerformance_Final[[#This Row],[EXT EXP]]</f>
        <v>29329581910.524803</v>
      </c>
      <c r="AU1444" s="11" t="str">
        <f>IF(Table_PBS_SQL_DB2_PBSSQL_PBS_NDP_Tina_CG_QtrlyPerformance_Final[[#This Row],[Item_Code]]&gt;"300000", "Capital", "Recurrent")</f>
        <v>Capital</v>
      </c>
    </row>
    <row r="1445" spans="1:47" x14ac:dyDescent="0.25">
      <c r="A1445" t="s">
        <v>242</v>
      </c>
      <c r="B1445" t="s">
        <v>1548</v>
      </c>
      <c r="C1445" t="s">
        <v>218</v>
      </c>
      <c r="D1445" t="s">
        <v>1254</v>
      </c>
      <c r="E1445" t="s">
        <v>87</v>
      </c>
      <c r="F1445" t="s">
        <v>1264</v>
      </c>
      <c r="G1445" t="s">
        <v>31</v>
      </c>
      <c r="H1445" t="s">
        <v>1549</v>
      </c>
      <c r="I1445" t="s">
        <v>896</v>
      </c>
      <c r="J1445" t="s">
        <v>897</v>
      </c>
      <c r="K1445" t="s">
        <v>248</v>
      </c>
      <c r="L1445" t="s">
        <v>2096</v>
      </c>
      <c r="M1445" t="s">
        <v>1300</v>
      </c>
      <c r="N1445" t="s">
        <v>1301</v>
      </c>
      <c r="O1445" t="s">
        <v>1025</v>
      </c>
      <c r="P1445" t="s">
        <v>1026</v>
      </c>
      <c r="Q1445" s="11">
        <v>0</v>
      </c>
      <c r="R1445" s="11">
        <v>0</v>
      </c>
      <c r="S1445" s="11">
        <v>0</v>
      </c>
      <c r="T1445" s="11">
        <v>0</v>
      </c>
      <c r="U1445" s="11">
        <v>0</v>
      </c>
      <c r="V1445" s="11">
        <v>0</v>
      </c>
      <c r="W1445" s="11">
        <v>0</v>
      </c>
      <c r="X1445" s="11">
        <v>0</v>
      </c>
      <c r="Y1445" s="11">
        <v>0</v>
      </c>
      <c r="Z1445" s="11">
        <v>0</v>
      </c>
      <c r="AA1445" s="11">
        <v>900000000</v>
      </c>
      <c r="AB1445" s="11">
        <v>900000000</v>
      </c>
      <c r="AC1445" s="11">
        <v>0</v>
      </c>
      <c r="AD1445" s="11">
        <v>0</v>
      </c>
      <c r="AE1445" s="11">
        <v>1336400000</v>
      </c>
      <c r="AF1445" s="11">
        <v>1268970374.5830002</v>
      </c>
      <c r="AG1445" s="11">
        <v>0</v>
      </c>
      <c r="AH1445" s="11">
        <v>0</v>
      </c>
      <c r="AI1445" s="11">
        <v>0</v>
      </c>
      <c r="AJ1445" s="11">
        <v>0</v>
      </c>
      <c r="AK1445" s="11">
        <v>0</v>
      </c>
      <c r="AL1445" s="11">
        <v>0</v>
      </c>
      <c r="AM1445" s="11">
        <v>2671689433.9169998</v>
      </c>
      <c r="AN1445" s="11">
        <v>2671689433.9169998</v>
      </c>
      <c r="AO14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4908089433.9169998</v>
      </c>
      <c r="AQ14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4840659808.5</v>
      </c>
      <c r="AS1445" s="11">
        <f>Table_PBS_SQL_DB2_PBSSQL_PBS_NDP_Tina_CG_QtrlyPerformance_Final[[#This Row],[GOU REL]]+Table_PBS_SQL_DB2_PBSSQL_PBS_NDP_Tina_CG_QtrlyPerformance_Final[[#This Row],[EXT REL]]</f>
        <v>4908089433.9169998</v>
      </c>
      <c r="AT1445" s="11">
        <f>Table_PBS_SQL_DB2_PBSSQL_PBS_NDP_Tina_CG_QtrlyPerformance_Final[[#This Row],[GOU EXP]]+Table_PBS_SQL_DB2_PBSSQL_PBS_NDP_Tina_CG_QtrlyPerformance_Final[[#This Row],[EXT EXP]]</f>
        <v>4840659808.5</v>
      </c>
      <c r="AU1445" s="11" t="str">
        <f>IF(Table_PBS_SQL_DB2_PBSSQL_PBS_NDP_Tina_CG_QtrlyPerformance_Final[[#This Row],[Item_Code]]&gt;"300000", "Capital", "Recurrent")</f>
        <v>Recurrent</v>
      </c>
    </row>
    <row r="1446" spans="1:47" x14ac:dyDescent="0.25">
      <c r="A1446" t="s">
        <v>242</v>
      </c>
      <c r="B1446" t="s">
        <v>1548</v>
      </c>
      <c r="C1446" t="s">
        <v>218</v>
      </c>
      <c r="D1446" t="s">
        <v>1254</v>
      </c>
      <c r="E1446" t="s">
        <v>87</v>
      </c>
      <c r="F1446" t="s">
        <v>1264</v>
      </c>
      <c r="G1446" t="s">
        <v>31</v>
      </c>
      <c r="H1446" t="s">
        <v>1549</v>
      </c>
      <c r="I1446" t="s">
        <v>493</v>
      </c>
      <c r="J1446" t="s">
        <v>1556</v>
      </c>
      <c r="K1446" t="s">
        <v>1930</v>
      </c>
      <c r="L1446" t="s">
        <v>1931</v>
      </c>
      <c r="M1446" t="s">
        <v>1300</v>
      </c>
      <c r="N1446" t="s">
        <v>1301</v>
      </c>
      <c r="O1446" t="s">
        <v>1025</v>
      </c>
      <c r="P1446" t="s">
        <v>1026</v>
      </c>
      <c r="Q1446" s="11">
        <v>0</v>
      </c>
      <c r="R1446" s="11">
        <v>1999999999</v>
      </c>
      <c r="S1446" s="11">
        <v>0</v>
      </c>
      <c r="T1446" s="11">
        <v>1999999999</v>
      </c>
      <c r="U1446" s="11">
        <v>8073999999</v>
      </c>
      <c r="V1446" s="11">
        <v>0</v>
      </c>
      <c r="W1446" s="11">
        <v>6074000000</v>
      </c>
      <c r="X1446" s="11">
        <v>0</v>
      </c>
      <c r="Y1446" s="11">
        <v>0</v>
      </c>
      <c r="Z1446" s="11">
        <v>0</v>
      </c>
      <c r="AA1446" s="11">
        <v>0</v>
      </c>
      <c r="AB1446" s="11">
        <v>0</v>
      </c>
      <c r="AC1446" s="11">
        <v>4825365146</v>
      </c>
      <c r="AD1446" s="11">
        <v>4825052722</v>
      </c>
      <c r="AE1446" s="11">
        <v>0</v>
      </c>
      <c r="AF1446" s="11">
        <v>0</v>
      </c>
      <c r="AG1446" s="11">
        <v>2313818810</v>
      </c>
      <c r="AH1446" s="11">
        <v>2009167359</v>
      </c>
      <c r="AI1446" s="11">
        <v>0</v>
      </c>
      <c r="AJ1446" s="11">
        <v>0</v>
      </c>
      <c r="AK1446" s="11">
        <v>934816043</v>
      </c>
      <c r="AL1446" s="11">
        <v>1048309917</v>
      </c>
      <c r="AM1446" s="11">
        <v>0</v>
      </c>
      <c r="AN1446" s="11">
        <v>0</v>
      </c>
      <c r="AO14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8073999999</v>
      </c>
      <c r="AP14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7882529998</v>
      </c>
      <c r="AR14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46" s="11">
        <f>Table_PBS_SQL_DB2_PBSSQL_PBS_NDP_Tina_CG_QtrlyPerformance_Final[[#This Row],[GOU REL]]+Table_PBS_SQL_DB2_PBSSQL_PBS_NDP_Tina_CG_QtrlyPerformance_Final[[#This Row],[EXT REL]]</f>
        <v>8073999999</v>
      </c>
      <c r="AT1446" s="11">
        <f>Table_PBS_SQL_DB2_PBSSQL_PBS_NDP_Tina_CG_QtrlyPerformance_Final[[#This Row],[GOU EXP]]+Table_PBS_SQL_DB2_PBSSQL_PBS_NDP_Tina_CG_QtrlyPerformance_Final[[#This Row],[EXT EXP]]</f>
        <v>7882529998</v>
      </c>
      <c r="AU1446" s="11" t="str">
        <f>IF(Table_PBS_SQL_DB2_PBSSQL_PBS_NDP_Tina_CG_QtrlyPerformance_Final[[#This Row],[Item_Code]]&gt;"300000", "Capital", "Recurrent")</f>
        <v>Recurrent</v>
      </c>
    </row>
    <row r="1447" spans="1:47" x14ac:dyDescent="0.25">
      <c r="A1447" t="s">
        <v>242</v>
      </c>
      <c r="B1447" t="s">
        <v>1548</v>
      </c>
      <c r="C1447" t="s">
        <v>218</v>
      </c>
      <c r="D1447" t="s">
        <v>1254</v>
      </c>
      <c r="E1447" t="s">
        <v>87</v>
      </c>
      <c r="F1447" t="s">
        <v>1264</v>
      </c>
      <c r="G1447" t="s">
        <v>31</v>
      </c>
      <c r="H1447" t="s">
        <v>1549</v>
      </c>
      <c r="I1447" t="s">
        <v>493</v>
      </c>
      <c r="J1447" t="s">
        <v>1556</v>
      </c>
      <c r="K1447" t="s">
        <v>2097</v>
      </c>
      <c r="L1447" t="s">
        <v>2098</v>
      </c>
      <c r="M1447" t="s">
        <v>1300</v>
      </c>
      <c r="N1447" t="s">
        <v>1301</v>
      </c>
      <c r="O1447" t="s">
        <v>1025</v>
      </c>
      <c r="P1447" t="s">
        <v>1026</v>
      </c>
      <c r="Q1447" s="11">
        <v>0</v>
      </c>
      <c r="R1447" s="11">
        <v>0</v>
      </c>
      <c r="S1447" s="11">
        <v>0</v>
      </c>
      <c r="T1447" s="11">
        <v>0</v>
      </c>
      <c r="U1447" s="11">
        <v>30000000</v>
      </c>
      <c r="V1447" s="11">
        <v>0</v>
      </c>
      <c r="W1447" s="11">
        <v>30000000</v>
      </c>
      <c r="X1447" s="11">
        <v>0</v>
      </c>
      <c r="Y1447" s="11">
        <v>0</v>
      </c>
      <c r="Z1447" s="11">
        <v>0</v>
      </c>
      <c r="AA1447" s="11">
        <v>0</v>
      </c>
      <c r="AB1447" s="11">
        <v>0</v>
      </c>
      <c r="AC1447" s="11">
        <v>30000000</v>
      </c>
      <c r="AD1447" s="11">
        <v>9483996</v>
      </c>
      <c r="AE1447" s="11">
        <v>0</v>
      </c>
      <c r="AF1447" s="11">
        <v>0</v>
      </c>
      <c r="AG1447" s="11">
        <v>0</v>
      </c>
      <c r="AH1447" s="11">
        <v>315000</v>
      </c>
      <c r="AI1447" s="11">
        <v>0</v>
      </c>
      <c r="AJ1447" s="11">
        <v>0</v>
      </c>
      <c r="AK1447" s="11">
        <v>0</v>
      </c>
      <c r="AL1447" s="11">
        <v>2751004</v>
      </c>
      <c r="AM1447" s="11">
        <v>0</v>
      </c>
      <c r="AN1447" s="11">
        <v>0</v>
      </c>
      <c r="AO14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4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12550000</v>
      </c>
      <c r="AR14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47" s="11">
        <f>Table_PBS_SQL_DB2_PBSSQL_PBS_NDP_Tina_CG_QtrlyPerformance_Final[[#This Row],[GOU REL]]+Table_PBS_SQL_DB2_PBSSQL_PBS_NDP_Tina_CG_QtrlyPerformance_Final[[#This Row],[EXT REL]]</f>
        <v>30000000</v>
      </c>
      <c r="AT1447" s="11">
        <f>Table_PBS_SQL_DB2_PBSSQL_PBS_NDP_Tina_CG_QtrlyPerformance_Final[[#This Row],[GOU EXP]]+Table_PBS_SQL_DB2_PBSSQL_PBS_NDP_Tina_CG_QtrlyPerformance_Final[[#This Row],[EXT EXP]]</f>
        <v>12550000</v>
      </c>
      <c r="AU1447" s="11" t="str">
        <f>IF(Table_PBS_SQL_DB2_PBSSQL_PBS_NDP_Tina_CG_QtrlyPerformance_Final[[#This Row],[Item_Code]]&gt;"300000", "Capital", "Recurrent")</f>
        <v>Recurrent</v>
      </c>
    </row>
    <row r="1448" spans="1:47" x14ac:dyDescent="0.25">
      <c r="A1448" t="s">
        <v>242</v>
      </c>
      <c r="B1448" t="s">
        <v>1548</v>
      </c>
      <c r="C1448" t="s">
        <v>218</v>
      </c>
      <c r="D1448" t="s">
        <v>1254</v>
      </c>
      <c r="E1448" t="s">
        <v>87</v>
      </c>
      <c r="F1448" t="s">
        <v>1264</v>
      </c>
      <c r="G1448" t="s">
        <v>31</v>
      </c>
      <c r="H1448" t="s">
        <v>1549</v>
      </c>
      <c r="I1448" t="s">
        <v>493</v>
      </c>
      <c r="J1448" t="s">
        <v>1556</v>
      </c>
      <c r="K1448" t="s">
        <v>2099</v>
      </c>
      <c r="L1448" t="s">
        <v>2100</v>
      </c>
      <c r="M1448" t="s">
        <v>1300</v>
      </c>
      <c r="N1448" t="s">
        <v>2101</v>
      </c>
      <c r="O1448" t="s">
        <v>1302</v>
      </c>
      <c r="P1448" t="s">
        <v>1303</v>
      </c>
      <c r="Q1448" s="11">
        <v>0</v>
      </c>
      <c r="R1448" s="11">
        <v>0</v>
      </c>
      <c r="S1448" s="11">
        <v>0</v>
      </c>
      <c r="T1448" s="11">
        <v>0</v>
      </c>
      <c r="U1448" s="11">
        <v>28131055196</v>
      </c>
      <c r="V1448" s="11">
        <v>0</v>
      </c>
      <c r="W1448" s="11">
        <v>28131055196</v>
      </c>
      <c r="X1448" s="11">
        <v>0</v>
      </c>
      <c r="Y1448" s="11">
        <v>0</v>
      </c>
      <c r="Z1448" s="11">
        <v>0</v>
      </c>
      <c r="AA1448" s="11">
        <v>0</v>
      </c>
      <c r="AB1448" s="11">
        <v>0</v>
      </c>
      <c r="AC1448" s="11">
        <v>20028410695</v>
      </c>
      <c r="AD1448" s="11">
        <v>20028031623</v>
      </c>
      <c r="AE1448" s="11">
        <v>0</v>
      </c>
      <c r="AF1448" s="11">
        <v>0</v>
      </c>
      <c r="AG1448" s="11">
        <v>8102644501</v>
      </c>
      <c r="AH1448" s="11">
        <v>6280838955</v>
      </c>
      <c r="AI1448" s="11">
        <v>0</v>
      </c>
      <c r="AJ1448" s="11">
        <v>0</v>
      </c>
      <c r="AK1448" s="11">
        <v>0</v>
      </c>
      <c r="AL1448" s="11">
        <v>0</v>
      </c>
      <c r="AM1448" s="11">
        <v>0</v>
      </c>
      <c r="AN1448" s="11">
        <v>0</v>
      </c>
      <c r="AO14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28131055196</v>
      </c>
      <c r="AP14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26308870578</v>
      </c>
      <c r="AR14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48" s="11">
        <f>Table_PBS_SQL_DB2_PBSSQL_PBS_NDP_Tina_CG_QtrlyPerformance_Final[[#This Row],[GOU REL]]+Table_PBS_SQL_DB2_PBSSQL_PBS_NDP_Tina_CG_QtrlyPerformance_Final[[#This Row],[EXT REL]]</f>
        <v>28131055196</v>
      </c>
      <c r="AT1448" s="11">
        <f>Table_PBS_SQL_DB2_PBSSQL_PBS_NDP_Tina_CG_QtrlyPerformance_Final[[#This Row],[GOU EXP]]+Table_PBS_SQL_DB2_PBSSQL_PBS_NDP_Tina_CG_QtrlyPerformance_Final[[#This Row],[EXT EXP]]</f>
        <v>26308870578</v>
      </c>
      <c r="AU1448" s="11" t="str">
        <f>IF(Table_PBS_SQL_DB2_PBSSQL_PBS_NDP_Tina_CG_QtrlyPerformance_Final[[#This Row],[Item_Code]]&gt;"300000", "Capital", "Recurrent")</f>
        <v>Capital</v>
      </c>
    </row>
    <row r="1449" spans="1:47" x14ac:dyDescent="0.25">
      <c r="A1449" t="s">
        <v>242</v>
      </c>
      <c r="B1449" t="s">
        <v>1548</v>
      </c>
      <c r="C1449" t="s">
        <v>218</v>
      </c>
      <c r="D1449" t="s">
        <v>1254</v>
      </c>
      <c r="E1449" t="s">
        <v>87</v>
      </c>
      <c r="F1449" t="s">
        <v>1264</v>
      </c>
      <c r="G1449" t="s">
        <v>31</v>
      </c>
      <c r="H1449" t="s">
        <v>1549</v>
      </c>
      <c r="I1449" t="s">
        <v>493</v>
      </c>
      <c r="J1449" t="s">
        <v>1556</v>
      </c>
      <c r="K1449" t="s">
        <v>1552</v>
      </c>
      <c r="L1449" t="s">
        <v>1553</v>
      </c>
      <c r="M1449" t="s">
        <v>1300</v>
      </c>
      <c r="N1449" t="s">
        <v>1301</v>
      </c>
      <c r="O1449" t="s">
        <v>1025</v>
      </c>
      <c r="P1449" t="s">
        <v>1026</v>
      </c>
      <c r="Q1449" s="11">
        <v>0</v>
      </c>
      <c r="R1449" s="11">
        <v>0</v>
      </c>
      <c r="S1449" s="11">
        <v>0</v>
      </c>
      <c r="T1449" s="11">
        <v>0</v>
      </c>
      <c r="U1449" s="11">
        <v>232000000</v>
      </c>
      <c r="V1449" s="11">
        <v>0</v>
      </c>
      <c r="W1449" s="11">
        <v>32000000</v>
      </c>
      <c r="X1449" s="11">
        <v>200000000</v>
      </c>
      <c r="Y1449" s="11">
        <v>0</v>
      </c>
      <c r="Z1449" s="11">
        <v>0</v>
      </c>
      <c r="AA1449" s="11">
        <v>0</v>
      </c>
      <c r="AB1449" s="11">
        <v>0</v>
      </c>
      <c r="AC1449" s="11">
        <v>32000000</v>
      </c>
      <c r="AD1449" s="11">
        <v>31840000</v>
      </c>
      <c r="AE1449" s="11">
        <v>0</v>
      </c>
      <c r="AF1449" s="11">
        <v>0</v>
      </c>
      <c r="AG1449" s="11">
        <v>0</v>
      </c>
      <c r="AH1449" s="11">
        <v>0</v>
      </c>
      <c r="AI1449" s="11">
        <v>0</v>
      </c>
      <c r="AJ1449" s="11">
        <v>0</v>
      </c>
      <c r="AK1449" s="11">
        <v>0</v>
      </c>
      <c r="AL1449" s="11">
        <v>160000</v>
      </c>
      <c r="AM1449" s="11">
        <v>0</v>
      </c>
      <c r="AN1449" s="11">
        <v>0</v>
      </c>
      <c r="AO14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32000000</v>
      </c>
      <c r="AP14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32000000</v>
      </c>
      <c r="AR14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49" s="11">
        <f>Table_PBS_SQL_DB2_PBSSQL_PBS_NDP_Tina_CG_QtrlyPerformance_Final[[#This Row],[GOU REL]]+Table_PBS_SQL_DB2_PBSSQL_PBS_NDP_Tina_CG_QtrlyPerformance_Final[[#This Row],[EXT REL]]</f>
        <v>32000000</v>
      </c>
      <c r="AT1449" s="11">
        <f>Table_PBS_SQL_DB2_PBSSQL_PBS_NDP_Tina_CG_QtrlyPerformance_Final[[#This Row],[GOU EXP]]+Table_PBS_SQL_DB2_PBSSQL_PBS_NDP_Tina_CG_QtrlyPerformance_Final[[#This Row],[EXT EXP]]</f>
        <v>32000000</v>
      </c>
      <c r="AU1449" s="11" t="str">
        <f>IF(Table_PBS_SQL_DB2_PBSSQL_PBS_NDP_Tina_CG_QtrlyPerformance_Final[[#This Row],[Item_Code]]&gt;"300000", "Capital", "Recurrent")</f>
        <v>Recurrent</v>
      </c>
    </row>
    <row r="1450" spans="1:47" x14ac:dyDescent="0.25">
      <c r="A1450" t="s">
        <v>242</v>
      </c>
      <c r="B1450" t="s">
        <v>1548</v>
      </c>
      <c r="C1450" t="s">
        <v>218</v>
      </c>
      <c r="D1450" t="s">
        <v>1254</v>
      </c>
      <c r="E1450" t="s">
        <v>87</v>
      </c>
      <c r="F1450" t="s">
        <v>1264</v>
      </c>
      <c r="G1450" t="s">
        <v>31</v>
      </c>
      <c r="H1450" t="s">
        <v>1549</v>
      </c>
      <c r="I1450" t="s">
        <v>493</v>
      </c>
      <c r="J1450" t="s">
        <v>1556</v>
      </c>
      <c r="K1450" t="s">
        <v>2102</v>
      </c>
      <c r="L1450" t="s">
        <v>2103</v>
      </c>
      <c r="M1450" t="s">
        <v>1300</v>
      </c>
      <c r="N1450" t="s">
        <v>1301</v>
      </c>
      <c r="O1450" t="s">
        <v>1302</v>
      </c>
      <c r="P1450" t="s">
        <v>1303</v>
      </c>
      <c r="Q1450" s="11">
        <v>0</v>
      </c>
      <c r="R1450" s="11">
        <v>0</v>
      </c>
      <c r="S1450" s="11">
        <v>0</v>
      </c>
      <c r="T1450" s="11">
        <v>0</v>
      </c>
      <c r="U1450" s="11">
        <v>57584362402</v>
      </c>
      <c r="V1450" s="11">
        <v>0</v>
      </c>
      <c r="W1450" s="11">
        <v>0</v>
      </c>
      <c r="X1450" s="11">
        <v>57584362402</v>
      </c>
      <c r="Y1450" s="11">
        <v>0</v>
      </c>
      <c r="Z1450" s="11">
        <v>0</v>
      </c>
      <c r="AA1450" s="11">
        <v>0</v>
      </c>
      <c r="AB1450" s="11">
        <v>0</v>
      </c>
      <c r="AC1450" s="11">
        <v>0</v>
      </c>
      <c r="AD1450" s="11">
        <v>0</v>
      </c>
      <c r="AE1450" s="11">
        <v>0</v>
      </c>
      <c r="AF1450" s="11">
        <v>0</v>
      </c>
      <c r="AG1450" s="11">
        <v>0</v>
      </c>
      <c r="AH1450" s="11">
        <v>0</v>
      </c>
      <c r="AI1450" s="11">
        <v>0</v>
      </c>
      <c r="AJ1450" s="11">
        <v>0</v>
      </c>
      <c r="AK1450" s="11">
        <v>0</v>
      </c>
      <c r="AL1450" s="11">
        <v>0</v>
      </c>
      <c r="AM1450" s="11">
        <v>0</v>
      </c>
      <c r="AN1450" s="11">
        <v>0</v>
      </c>
      <c r="AO14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0" s="11">
        <f>Table_PBS_SQL_DB2_PBSSQL_PBS_NDP_Tina_CG_QtrlyPerformance_Final[[#This Row],[GOU REL]]+Table_PBS_SQL_DB2_PBSSQL_PBS_NDP_Tina_CG_QtrlyPerformance_Final[[#This Row],[EXT REL]]</f>
        <v>0</v>
      </c>
      <c r="AT1450" s="11">
        <f>Table_PBS_SQL_DB2_PBSSQL_PBS_NDP_Tina_CG_QtrlyPerformance_Final[[#This Row],[GOU EXP]]+Table_PBS_SQL_DB2_PBSSQL_PBS_NDP_Tina_CG_QtrlyPerformance_Final[[#This Row],[EXT EXP]]</f>
        <v>0</v>
      </c>
      <c r="AU1450" s="11" t="str">
        <f>IF(Table_PBS_SQL_DB2_PBSSQL_PBS_NDP_Tina_CG_QtrlyPerformance_Final[[#This Row],[Item_Code]]&gt;"300000", "Capital", "Recurrent")</f>
        <v>Capital</v>
      </c>
    </row>
    <row r="1451" spans="1:47" x14ac:dyDescent="0.25">
      <c r="A1451" t="s">
        <v>242</v>
      </c>
      <c r="B1451" t="s">
        <v>1548</v>
      </c>
      <c r="C1451" t="s">
        <v>218</v>
      </c>
      <c r="D1451" t="s">
        <v>1254</v>
      </c>
      <c r="E1451" t="s">
        <v>87</v>
      </c>
      <c r="F1451" t="s">
        <v>1264</v>
      </c>
      <c r="G1451" t="s">
        <v>31</v>
      </c>
      <c r="H1451" t="s">
        <v>1549</v>
      </c>
      <c r="I1451" t="s">
        <v>493</v>
      </c>
      <c r="J1451" t="s">
        <v>1556</v>
      </c>
      <c r="K1451" t="s">
        <v>256</v>
      </c>
      <c r="L1451" t="s">
        <v>1932</v>
      </c>
      <c r="M1451" t="s">
        <v>1300</v>
      </c>
      <c r="N1451" t="s">
        <v>1301</v>
      </c>
      <c r="O1451" t="s">
        <v>1025</v>
      </c>
      <c r="P1451" t="s">
        <v>1026</v>
      </c>
      <c r="Q1451" s="11">
        <v>0</v>
      </c>
      <c r="R1451" s="11">
        <v>0</v>
      </c>
      <c r="S1451" s="11">
        <v>24000000</v>
      </c>
      <c r="T1451" s="11">
        <v>-24000000</v>
      </c>
      <c r="U1451" s="11">
        <v>6216000000</v>
      </c>
      <c r="V1451" s="11">
        <v>0</v>
      </c>
      <c r="W1451" s="11">
        <v>240000000</v>
      </c>
      <c r="X1451" s="11">
        <v>6000000000</v>
      </c>
      <c r="Y1451" s="11">
        <v>0</v>
      </c>
      <c r="Z1451" s="11">
        <v>0</v>
      </c>
      <c r="AA1451" s="11">
        <v>0</v>
      </c>
      <c r="AB1451" s="11">
        <v>0</v>
      </c>
      <c r="AC1451" s="11">
        <v>31270000</v>
      </c>
      <c r="AD1451" s="11">
        <v>24675000</v>
      </c>
      <c r="AE1451" s="11">
        <v>0</v>
      </c>
      <c r="AF1451" s="11">
        <v>0</v>
      </c>
      <c r="AG1451" s="11">
        <v>30000000</v>
      </c>
      <c r="AH1451" s="11">
        <v>2390000</v>
      </c>
      <c r="AI1451" s="11">
        <v>0</v>
      </c>
      <c r="AJ1451" s="11">
        <v>0</v>
      </c>
      <c r="AK1451" s="11">
        <v>0</v>
      </c>
      <c r="AL1451" s="11">
        <v>2650000</v>
      </c>
      <c r="AM1451" s="11">
        <v>0</v>
      </c>
      <c r="AN1451" s="11">
        <v>0</v>
      </c>
      <c r="AO14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61270000</v>
      </c>
      <c r="AP14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29715000</v>
      </c>
      <c r="AR14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1" s="11">
        <f>Table_PBS_SQL_DB2_PBSSQL_PBS_NDP_Tina_CG_QtrlyPerformance_Final[[#This Row],[GOU REL]]+Table_PBS_SQL_DB2_PBSSQL_PBS_NDP_Tina_CG_QtrlyPerformance_Final[[#This Row],[EXT REL]]</f>
        <v>61270000</v>
      </c>
      <c r="AT1451" s="11">
        <f>Table_PBS_SQL_DB2_PBSSQL_PBS_NDP_Tina_CG_QtrlyPerformance_Final[[#This Row],[GOU EXP]]+Table_PBS_SQL_DB2_PBSSQL_PBS_NDP_Tina_CG_QtrlyPerformance_Final[[#This Row],[EXT EXP]]</f>
        <v>29715000</v>
      </c>
      <c r="AU1451" s="11" t="str">
        <f>IF(Table_PBS_SQL_DB2_PBSSQL_PBS_NDP_Tina_CG_QtrlyPerformance_Final[[#This Row],[Item_Code]]&gt;"300000", "Capital", "Recurrent")</f>
        <v>Recurrent</v>
      </c>
    </row>
    <row r="1452" spans="1:47" x14ac:dyDescent="0.25">
      <c r="A1452" t="s">
        <v>242</v>
      </c>
      <c r="B1452" t="s">
        <v>1548</v>
      </c>
      <c r="C1452" t="s">
        <v>218</v>
      </c>
      <c r="D1452" t="s">
        <v>1254</v>
      </c>
      <c r="E1452" t="s">
        <v>87</v>
      </c>
      <c r="F1452" t="s">
        <v>1264</v>
      </c>
      <c r="G1452" t="s">
        <v>31</v>
      </c>
      <c r="H1452" t="s">
        <v>1549</v>
      </c>
      <c r="I1452" t="s">
        <v>499</v>
      </c>
      <c r="J1452" t="s">
        <v>1561</v>
      </c>
      <c r="K1452" t="s">
        <v>254</v>
      </c>
      <c r="L1452" t="s">
        <v>1562</v>
      </c>
      <c r="M1452" t="s">
        <v>866</v>
      </c>
      <c r="N1452" t="s">
        <v>867</v>
      </c>
      <c r="O1452" t="s">
        <v>1083</v>
      </c>
      <c r="P1452" t="s">
        <v>1084</v>
      </c>
      <c r="Q1452" s="11">
        <v>0</v>
      </c>
      <c r="R1452" s="11">
        <v>0</v>
      </c>
      <c r="S1452" s="11">
        <v>363192309</v>
      </c>
      <c r="T1452" s="11">
        <v>-363192309</v>
      </c>
      <c r="U1452" s="11">
        <v>3268730784</v>
      </c>
      <c r="V1452" s="11">
        <v>0</v>
      </c>
      <c r="W1452" s="11">
        <v>3631923093</v>
      </c>
      <c r="X1452" s="11">
        <v>0</v>
      </c>
      <c r="Y1452" s="11">
        <v>0</v>
      </c>
      <c r="Z1452" s="11">
        <v>0</v>
      </c>
      <c r="AA1452" s="11">
        <v>0</v>
      </c>
      <c r="AB1452" s="11">
        <v>0</v>
      </c>
      <c r="AC1452" s="11">
        <v>1000000000</v>
      </c>
      <c r="AD1452" s="11">
        <v>42636379</v>
      </c>
      <c r="AE1452" s="11">
        <v>0</v>
      </c>
      <c r="AF1452" s="11">
        <v>0</v>
      </c>
      <c r="AG1452" s="11">
        <v>700000000</v>
      </c>
      <c r="AH1452" s="11">
        <v>40000000</v>
      </c>
      <c r="AI1452" s="11">
        <v>0</v>
      </c>
      <c r="AJ1452" s="11">
        <v>0</v>
      </c>
      <c r="AK1452" s="11">
        <v>0</v>
      </c>
      <c r="AL1452" s="11">
        <v>194301071</v>
      </c>
      <c r="AM1452" s="11">
        <v>0</v>
      </c>
      <c r="AN1452" s="11">
        <v>0</v>
      </c>
      <c r="AO14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1700000000</v>
      </c>
      <c r="AP14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276937450</v>
      </c>
      <c r="AR14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2" s="11">
        <f>Table_PBS_SQL_DB2_PBSSQL_PBS_NDP_Tina_CG_QtrlyPerformance_Final[[#This Row],[GOU REL]]+Table_PBS_SQL_DB2_PBSSQL_PBS_NDP_Tina_CG_QtrlyPerformance_Final[[#This Row],[EXT REL]]</f>
        <v>1700000000</v>
      </c>
      <c r="AT1452" s="11">
        <f>Table_PBS_SQL_DB2_PBSSQL_PBS_NDP_Tina_CG_QtrlyPerformance_Final[[#This Row],[GOU EXP]]+Table_PBS_SQL_DB2_PBSSQL_PBS_NDP_Tina_CG_QtrlyPerformance_Final[[#This Row],[EXT EXP]]</f>
        <v>276937450</v>
      </c>
      <c r="AU1452" s="11" t="str">
        <f>IF(Table_PBS_SQL_DB2_PBSSQL_PBS_NDP_Tina_CG_QtrlyPerformance_Final[[#This Row],[Item_Code]]&gt;"300000", "Capital", "Recurrent")</f>
        <v>Recurrent</v>
      </c>
    </row>
    <row r="1453" spans="1:47" x14ac:dyDescent="0.25">
      <c r="A1453" t="s">
        <v>321</v>
      </c>
      <c r="B1453" t="s">
        <v>1577</v>
      </c>
      <c r="C1453" t="s">
        <v>293</v>
      </c>
      <c r="D1453" t="s">
        <v>1206</v>
      </c>
      <c r="E1453" t="s">
        <v>75</v>
      </c>
      <c r="F1453" t="s">
        <v>1228</v>
      </c>
      <c r="G1453" t="s">
        <v>31</v>
      </c>
      <c r="H1453" t="s">
        <v>1578</v>
      </c>
      <c r="I1453" t="s">
        <v>493</v>
      </c>
      <c r="J1453" t="s">
        <v>1579</v>
      </c>
      <c r="K1453" t="s">
        <v>1935</v>
      </c>
      <c r="L1453" t="s">
        <v>1936</v>
      </c>
      <c r="M1453" t="s">
        <v>1212</v>
      </c>
      <c r="N1453" t="s">
        <v>1213</v>
      </c>
      <c r="O1453" t="s">
        <v>922</v>
      </c>
      <c r="P1453" t="s">
        <v>923</v>
      </c>
      <c r="Q1453" s="11">
        <v>0</v>
      </c>
      <c r="R1453" s="11">
        <v>0</v>
      </c>
      <c r="S1453" s="11">
        <v>0</v>
      </c>
      <c r="T1453" s="11">
        <v>0</v>
      </c>
      <c r="U1453" s="11">
        <v>80000000</v>
      </c>
      <c r="V1453" s="11">
        <v>0</v>
      </c>
      <c r="W1453" s="11">
        <v>80000000</v>
      </c>
      <c r="X1453" s="11">
        <v>0</v>
      </c>
      <c r="Y1453" s="11">
        <v>0</v>
      </c>
      <c r="Z1453" s="11">
        <v>0</v>
      </c>
      <c r="AA1453" s="11">
        <v>0</v>
      </c>
      <c r="AB1453" s="11">
        <v>0</v>
      </c>
      <c r="AC1453" s="11">
        <v>40000000</v>
      </c>
      <c r="AD1453" s="11">
        <v>40000000</v>
      </c>
      <c r="AE1453" s="11">
        <v>0</v>
      </c>
      <c r="AF1453" s="11">
        <v>0</v>
      </c>
      <c r="AG1453" s="11">
        <v>20000000</v>
      </c>
      <c r="AH1453" s="11">
        <v>20000000</v>
      </c>
      <c r="AI1453" s="11">
        <v>0</v>
      </c>
      <c r="AJ1453" s="11">
        <v>0</v>
      </c>
      <c r="AK1453" s="11">
        <v>20000000</v>
      </c>
      <c r="AL1453" s="11">
        <v>20000000</v>
      </c>
      <c r="AM1453" s="11">
        <v>0</v>
      </c>
      <c r="AN1453" s="11">
        <v>0</v>
      </c>
      <c r="AO14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4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14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3" s="11">
        <f>Table_PBS_SQL_DB2_PBSSQL_PBS_NDP_Tina_CG_QtrlyPerformance_Final[[#This Row],[GOU REL]]+Table_PBS_SQL_DB2_PBSSQL_PBS_NDP_Tina_CG_QtrlyPerformance_Final[[#This Row],[EXT REL]]</f>
        <v>80000000</v>
      </c>
      <c r="AT1453" s="11">
        <f>Table_PBS_SQL_DB2_PBSSQL_PBS_NDP_Tina_CG_QtrlyPerformance_Final[[#This Row],[GOU EXP]]+Table_PBS_SQL_DB2_PBSSQL_PBS_NDP_Tina_CG_QtrlyPerformance_Final[[#This Row],[EXT EXP]]</f>
        <v>80000000</v>
      </c>
      <c r="AU1453" s="11" t="str">
        <f>IF(Table_PBS_SQL_DB2_PBSSQL_PBS_NDP_Tina_CG_QtrlyPerformance_Final[[#This Row],[Item_Code]]&gt;"300000", "Capital", "Recurrent")</f>
        <v>Recurrent</v>
      </c>
    </row>
    <row r="1454" spans="1:47" x14ac:dyDescent="0.25">
      <c r="A1454" t="s">
        <v>321</v>
      </c>
      <c r="B1454" t="s">
        <v>1577</v>
      </c>
      <c r="C1454" t="s">
        <v>293</v>
      </c>
      <c r="D1454" t="s">
        <v>1206</v>
      </c>
      <c r="E1454" t="s">
        <v>75</v>
      </c>
      <c r="F1454" t="s">
        <v>1228</v>
      </c>
      <c r="G1454" t="s">
        <v>31</v>
      </c>
      <c r="H1454" t="s">
        <v>1578</v>
      </c>
      <c r="I1454" t="s">
        <v>493</v>
      </c>
      <c r="J1454" t="s">
        <v>1579</v>
      </c>
      <c r="K1454" t="s">
        <v>323</v>
      </c>
      <c r="L1454" t="s">
        <v>2104</v>
      </c>
      <c r="M1454" t="s">
        <v>866</v>
      </c>
      <c r="N1454" t="s">
        <v>867</v>
      </c>
      <c r="O1454" t="s">
        <v>1589</v>
      </c>
      <c r="P1454" t="s">
        <v>1590</v>
      </c>
      <c r="Q1454" s="11">
        <v>0</v>
      </c>
      <c r="R1454" s="11">
        <v>0</v>
      </c>
      <c r="S1454" s="11">
        <v>0</v>
      </c>
      <c r="T1454" s="11">
        <v>0</v>
      </c>
      <c r="U1454" s="11">
        <v>250000000</v>
      </c>
      <c r="V1454" s="11">
        <v>0</v>
      </c>
      <c r="W1454" s="11">
        <v>250000000</v>
      </c>
      <c r="X1454" s="11">
        <v>0</v>
      </c>
      <c r="Y1454" s="11">
        <v>0</v>
      </c>
      <c r="Z1454" s="11">
        <v>0</v>
      </c>
      <c r="AA1454" s="11">
        <v>0</v>
      </c>
      <c r="AB1454" s="11">
        <v>0</v>
      </c>
      <c r="AC1454" s="11">
        <v>125000000</v>
      </c>
      <c r="AD1454" s="11">
        <v>47520000</v>
      </c>
      <c r="AE1454" s="11">
        <v>0</v>
      </c>
      <c r="AF1454" s="11">
        <v>0</v>
      </c>
      <c r="AG1454" s="11">
        <v>72265450</v>
      </c>
      <c r="AH1454" s="11">
        <v>149745450</v>
      </c>
      <c r="AI1454" s="11">
        <v>0</v>
      </c>
      <c r="AJ1454" s="11">
        <v>0</v>
      </c>
      <c r="AK1454" s="11">
        <v>52734550</v>
      </c>
      <c r="AL1454" s="11">
        <v>52734550</v>
      </c>
      <c r="AM1454" s="11">
        <v>0</v>
      </c>
      <c r="AN1454" s="11">
        <v>0</v>
      </c>
      <c r="AO14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14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14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4" s="11">
        <f>Table_PBS_SQL_DB2_PBSSQL_PBS_NDP_Tina_CG_QtrlyPerformance_Final[[#This Row],[GOU REL]]+Table_PBS_SQL_DB2_PBSSQL_PBS_NDP_Tina_CG_QtrlyPerformance_Final[[#This Row],[EXT REL]]</f>
        <v>250000000</v>
      </c>
      <c r="AT1454" s="11">
        <f>Table_PBS_SQL_DB2_PBSSQL_PBS_NDP_Tina_CG_QtrlyPerformance_Final[[#This Row],[GOU EXP]]+Table_PBS_SQL_DB2_PBSSQL_PBS_NDP_Tina_CG_QtrlyPerformance_Final[[#This Row],[EXT EXP]]</f>
        <v>250000000</v>
      </c>
      <c r="AU1454" s="11" t="str">
        <f>IF(Table_PBS_SQL_DB2_PBSSQL_PBS_NDP_Tina_CG_QtrlyPerformance_Final[[#This Row],[Item_Code]]&gt;"300000", "Capital", "Recurrent")</f>
        <v>Capital</v>
      </c>
    </row>
    <row r="1455" spans="1:47" x14ac:dyDescent="0.25">
      <c r="A1455" t="s">
        <v>321</v>
      </c>
      <c r="B1455" t="s">
        <v>1577</v>
      </c>
      <c r="C1455" t="s">
        <v>293</v>
      </c>
      <c r="D1455" t="s">
        <v>1206</v>
      </c>
      <c r="E1455" t="s">
        <v>75</v>
      </c>
      <c r="F1455" t="s">
        <v>1228</v>
      </c>
      <c r="G1455" t="s">
        <v>31</v>
      </c>
      <c r="H1455" t="s">
        <v>1578</v>
      </c>
      <c r="I1455" t="s">
        <v>493</v>
      </c>
      <c r="J1455" t="s">
        <v>1579</v>
      </c>
      <c r="K1455" t="s">
        <v>323</v>
      </c>
      <c r="L1455" t="s">
        <v>2104</v>
      </c>
      <c r="M1455" t="s">
        <v>866</v>
      </c>
      <c r="N1455" t="s">
        <v>867</v>
      </c>
      <c r="O1455" t="s">
        <v>1734</v>
      </c>
      <c r="P1455" t="s">
        <v>1735</v>
      </c>
      <c r="Q1455" s="11">
        <v>0</v>
      </c>
      <c r="R1455" s="11">
        <v>0</v>
      </c>
      <c r="S1455" s="11">
        <v>0</v>
      </c>
      <c r="T1455" s="11">
        <v>0</v>
      </c>
      <c r="U1455" s="11">
        <v>328600000</v>
      </c>
      <c r="V1455" s="11">
        <v>0</v>
      </c>
      <c r="W1455" s="11">
        <v>328600000</v>
      </c>
      <c r="X1455" s="11">
        <v>0</v>
      </c>
      <c r="Y1455" s="11">
        <v>0</v>
      </c>
      <c r="Z1455" s="11">
        <v>0</v>
      </c>
      <c r="AA1455" s="11">
        <v>0</v>
      </c>
      <c r="AB1455" s="11">
        <v>0</v>
      </c>
      <c r="AC1455" s="11">
        <v>164300000</v>
      </c>
      <c r="AD1455" s="11">
        <v>164300000</v>
      </c>
      <c r="AE1455" s="11">
        <v>0</v>
      </c>
      <c r="AF1455" s="11">
        <v>0</v>
      </c>
      <c r="AG1455" s="11">
        <v>94985707</v>
      </c>
      <c r="AH1455" s="11">
        <v>55000000</v>
      </c>
      <c r="AI1455" s="11">
        <v>0</v>
      </c>
      <c r="AJ1455" s="11">
        <v>0</v>
      </c>
      <c r="AK1455" s="11">
        <v>69314293</v>
      </c>
      <c r="AL1455" s="11">
        <v>109300000</v>
      </c>
      <c r="AM1455" s="11">
        <v>0</v>
      </c>
      <c r="AN1455" s="11">
        <v>0</v>
      </c>
      <c r="AO14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328600000</v>
      </c>
      <c r="AP14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328600000</v>
      </c>
      <c r="AR14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5" s="11">
        <f>Table_PBS_SQL_DB2_PBSSQL_PBS_NDP_Tina_CG_QtrlyPerformance_Final[[#This Row],[GOU REL]]+Table_PBS_SQL_DB2_PBSSQL_PBS_NDP_Tina_CG_QtrlyPerformance_Final[[#This Row],[EXT REL]]</f>
        <v>328600000</v>
      </c>
      <c r="AT1455" s="11">
        <f>Table_PBS_SQL_DB2_PBSSQL_PBS_NDP_Tina_CG_QtrlyPerformance_Final[[#This Row],[GOU EXP]]+Table_PBS_SQL_DB2_PBSSQL_PBS_NDP_Tina_CG_QtrlyPerformance_Final[[#This Row],[EXT EXP]]</f>
        <v>328600000</v>
      </c>
      <c r="AU1455" s="11" t="str">
        <f>IF(Table_PBS_SQL_DB2_PBSSQL_PBS_NDP_Tina_CG_QtrlyPerformance_Final[[#This Row],[Item_Code]]&gt;"300000", "Capital", "Recurrent")</f>
        <v>Capital</v>
      </c>
    </row>
    <row r="1456" spans="1:47" x14ac:dyDescent="0.25">
      <c r="A1456" t="s">
        <v>325</v>
      </c>
      <c r="B1456" t="s">
        <v>1582</v>
      </c>
      <c r="C1456" t="s">
        <v>293</v>
      </c>
      <c r="D1456" t="s">
        <v>1206</v>
      </c>
      <c r="E1456" t="s">
        <v>75</v>
      </c>
      <c r="F1456" t="s">
        <v>1228</v>
      </c>
      <c r="G1456" t="s">
        <v>31</v>
      </c>
      <c r="H1456" t="s">
        <v>1583</v>
      </c>
      <c r="I1456" t="s">
        <v>467</v>
      </c>
      <c r="J1456" t="s">
        <v>1213</v>
      </c>
      <c r="K1456" t="s">
        <v>1584</v>
      </c>
      <c r="L1456" t="s">
        <v>1585</v>
      </c>
      <c r="M1456" t="s">
        <v>1232</v>
      </c>
      <c r="N1456" t="s">
        <v>1586</v>
      </c>
      <c r="O1456" t="s">
        <v>902</v>
      </c>
      <c r="P1456" t="s">
        <v>903</v>
      </c>
      <c r="Q1456" s="11">
        <v>0</v>
      </c>
      <c r="R1456" s="11">
        <v>0</v>
      </c>
      <c r="S1456" s="11">
        <v>0</v>
      </c>
      <c r="T1456" s="11">
        <v>0</v>
      </c>
      <c r="U1456" s="11">
        <v>275625000</v>
      </c>
      <c r="V1456" s="11">
        <v>0</v>
      </c>
      <c r="W1456" s="11">
        <v>275625000</v>
      </c>
      <c r="X1456" s="11">
        <v>0</v>
      </c>
      <c r="Y1456" s="11">
        <v>0</v>
      </c>
      <c r="Z1456" s="11">
        <v>0</v>
      </c>
      <c r="AA1456" s="11">
        <v>0</v>
      </c>
      <c r="AB1456" s="11">
        <v>0</v>
      </c>
      <c r="AC1456" s="11">
        <v>0</v>
      </c>
      <c r="AD1456" s="11">
        <v>0</v>
      </c>
      <c r="AE1456" s="11">
        <v>0</v>
      </c>
      <c r="AF1456" s="11">
        <v>0</v>
      </c>
      <c r="AG1456" s="11">
        <v>0</v>
      </c>
      <c r="AH1456" s="11">
        <v>0</v>
      </c>
      <c r="AI1456" s="11">
        <v>0</v>
      </c>
      <c r="AJ1456" s="11">
        <v>0</v>
      </c>
      <c r="AK1456" s="11">
        <v>0</v>
      </c>
      <c r="AL1456" s="11">
        <v>0</v>
      </c>
      <c r="AM1456" s="11">
        <v>0</v>
      </c>
      <c r="AN1456" s="11">
        <v>0</v>
      </c>
      <c r="AO14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6" s="11">
        <f>Table_PBS_SQL_DB2_PBSSQL_PBS_NDP_Tina_CG_QtrlyPerformance_Final[[#This Row],[GOU REL]]+Table_PBS_SQL_DB2_PBSSQL_PBS_NDP_Tina_CG_QtrlyPerformance_Final[[#This Row],[EXT REL]]</f>
        <v>0</v>
      </c>
      <c r="AT1456" s="11">
        <f>Table_PBS_SQL_DB2_PBSSQL_PBS_NDP_Tina_CG_QtrlyPerformance_Final[[#This Row],[GOU EXP]]+Table_PBS_SQL_DB2_PBSSQL_PBS_NDP_Tina_CG_QtrlyPerformance_Final[[#This Row],[EXT EXP]]</f>
        <v>0</v>
      </c>
      <c r="AU1456" s="11" t="str">
        <f>IF(Table_PBS_SQL_DB2_PBSSQL_PBS_NDP_Tina_CG_QtrlyPerformance_Final[[#This Row],[Item_Code]]&gt;"300000", "Capital", "Recurrent")</f>
        <v>Recurrent</v>
      </c>
    </row>
    <row r="1457" spans="1:47" x14ac:dyDescent="0.25">
      <c r="A1457" t="s">
        <v>325</v>
      </c>
      <c r="B1457" t="s">
        <v>1582</v>
      </c>
      <c r="C1457" t="s">
        <v>293</v>
      </c>
      <c r="D1457" t="s">
        <v>1206</v>
      </c>
      <c r="E1457" t="s">
        <v>75</v>
      </c>
      <c r="F1457" t="s">
        <v>1228</v>
      </c>
      <c r="G1457" t="s">
        <v>31</v>
      </c>
      <c r="H1457" t="s">
        <v>1583</v>
      </c>
      <c r="I1457" t="s">
        <v>467</v>
      </c>
      <c r="J1457" t="s">
        <v>1213</v>
      </c>
      <c r="K1457" t="s">
        <v>1584</v>
      </c>
      <c r="L1457" t="s">
        <v>1585</v>
      </c>
      <c r="M1457" t="s">
        <v>1232</v>
      </c>
      <c r="N1457" t="s">
        <v>1586</v>
      </c>
      <c r="O1457" t="s">
        <v>1011</v>
      </c>
      <c r="P1457" t="s">
        <v>1012</v>
      </c>
      <c r="Q1457" s="11">
        <v>0</v>
      </c>
      <c r="R1457" s="11">
        <v>0</v>
      </c>
      <c r="S1457" s="11">
        <v>0</v>
      </c>
      <c r="T1457" s="11">
        <v>0</v>
      </c>
      <c r="U1457" s="11">
        <v>67500000</v>
      </c>
      <c r="V1457" s="11">
        <v>0</v>
      </c>
      <c r="W1457" s="11">
        <v>67500000</v>
      </c>
      <c r="X1457" s="11">
        <v>0</v>
      </c>
      <c r="Y1457" s="11">
        <v>0</v>
      </c>
      <c r="Z1457" s="11">
        <v>0</v>
      </c>
      <c r="AA1457" s="11">
        <v>0</v>
      </c>
      <c r="AB1457" s="11">
        <v>0</v>
      </c>
      <c r="AC1457" s="11">
        <v>67500000</v>
      </c>
      <c r="AD1457" s="11">
        <v>0</v>
      </c>
      <c r="AE1457" s="11">
        <v>0</v>
      </c>
      <c r="AF1457" s="11">
        <v>0</v>
      </c>
      <c r="AG1457" s="11">
        <v>0</v>
      </c>
      <c r="AH1457" s="11">
        <v>0</v>
      </c>
      <c r="AI1457" s="11">
        <v>0</v>
      </c>
      <c r="AJ1457" s="11">
        <v>0</v>
      </c>
      <c r="AK1457" s="11">
        <v>0</v>
      </c>
      <c r="AL1457" s="11">
        <v>67005020</v>
      </c>
      <c r="AM1457" s="11">
        <v>0</v>
      </c>
      <c r="AN1457" s="11">
        <v>0</v>
      </c>
      <c r="AO14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67500000</v>
      </c>
      <c r="AP14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67005020</v>
      </c>
      <c r="AR14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7" s="11">
        <f>Table_PBS_SQL_DB2_PBSSQL_PBS_NDP_Tina_CG_QtrlyPerformance_Final[[#This Row],[GOU REL]]+Table_PBS_SQL_DB2_PBSSQL_PBS_NDP_Tina_CG_QtrlyPerformance_Final[[#This Row],[EXT REL]]</f>
        <v>67500000</v>
      </c>
      <c r="AT1457" s="11">
        <f>Table_PBS_SQL_DB2_PBSSQL_PBS_NDP_Tina_CG_QtrlyPerformance_Final[[#This Row],[GOU EXP]]+Table_PBS_SQL_DB2_PBSSQL_PBS_NDP_Tina_CG_QtrlyPerformance_Final[[#This Row],[EXT EXP]]</f>
        <v>67005020</v>
      </c>
      <c r="AU1457" s="11" t="str">
        <f>IF(Table_PBS_SQL_DB2_PBSSQL_PBS_NDP_Tina_CG_QtrlyPerformance_Final[[#This Row],[Item_Code]]&gt;"300000", "Capital", "Recurrent")</f>
        <v>Recurrent</v>
      </c>
    </row>
    <row r="1458" spans="1:47" x14ac:dyDescent="0.25">
      <c r="A1458" t="s">
        <v>325</v>
      </c>
      <c r="B1458" t="s">
        <v>1582</v>
      </c>
      <c r="C1458" t="s">
        <v>293</v>
      </c>
      <c r="D1458" t="s">
        <v>1206</v>
      </c>
      <c r="E1458" t="s">
        <v>75</v>
      </c>
      <c r="F1458" t="s">
        <v>1228</v>
      </c>
      <c r="G1458" t="s">
        <v>31</v>
      </c>
      <c r="H1458" t="s">
        <v>1583</v>
      </c>
      <c r="I1458" t="s">
        <v>467</v>
      </c>
      <c r="J1458" t="s">
        <v>1213</v>
      </c>
      <c r="K1458" t="s">
        <v>1584</v>
      </c>
      <c r="L1458" t="s">
        <v>1585</v>
      </c>
      <c r="M1458" t="s">
        <v>1232</v>
      </c>
      <c r="N1458" t="s">
        <v>1586</v>
      </c>
      <c r="O1458" t="s">
        <v>967</v>
      </c>
      <c r="P1458" t="s">
        <v>968</v>
      </c>
      <c r="Q1458" s="11">
        <v>0</v>
      </c>
      <c r="R1458" s="11">
        <v>0</v>
      </c>
      <c r="S1458" s="11">
        <v>0</v>
      </c>
      <c r="T1458" s="11">
        <v>0</v>
      </c>
      <c r="U1458" s="11">
        <v>16800000</v>
      </c>
      <c r="V1458" s="11">
        <v>0</v>
      </c>
      <c r="W1458" s="11">
        <v>16800000</v>
      </c>
      <c r="X1458" s="11">
        <v>0</v>
      </c>
      <c r="Y1458" s="11">
        <v>0</v>
      </c>
      <c r="Z1458" s="11">
        <v>0</v>
      </c>
      <c r="AA1458" s="11">
        <v>0</v>
      </c>
      <c r="AB1458" s="11">
        <v>0</v>
      </c>
      <c r="AC1458" s="11">
        <v>3200000</v>
      </c>
      <c r="AD1458" s="11">
        <v>0</v>
      </c>
      <c r="AE1458" s="11">
        <v>0</v>
      </c>
      <c r="AF1458" s="11">
        <v>0</v>
      </c>
      <c r="AG1458" s="11">
        <v>5000000</v>
      </c>
      <c r="AH1458" s="11">
        <v>8100000</v>
      </c>
      <c r="AI1458" s="11">
        <v>0</v>
      </c>
      <c r="AJ1458" s="11">
        <v>0</v>
      </c>
      <c r="AK1458" s="11">
        <v>8600000</v>
      </c>
      <c r="AL1458" s="11">
        <v>900000</v>
      </c>
      <c r="AM1458" s="11">
        <v>0</v>
      </c>
      <c r="AN1458" s="11">
        <v>0</v>
      </c>
      <c r="AO14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16800000</v>
      </c>
      <c r="AP14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v>
      </c>
      <c r="AR14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8" s="11">
        <f>Table_PBS_SQL_DB2_PBSSQL_PBS_NDP_Tina_CG_QtrlyPerformance_Final[[#This Row],[GOU REL]]+Table_PBS_SQL_DB2_PBSSQL_PBS_NDP_Tina_CG_QtrlyPerformance_Final[[#This Row],[EXT REL]]</f>
        <v>16800000</v>
      </c>
      <c r="AT1458" s="11">
        <f>Table_PBS_SQL_DB2_PBSSQL_PBS_NDP_Tina_CG_QtrlyPerformance_Final[[#This Row],[GOU EXP]]+Table_PBS_SQL_DB2_PBSSQL_PBS_NDP_Tina_CG_QtrlyPerformance_Final[[#This Row],[EXT EXP]]</f>
        <v>9000000</v>
      </c>
      <c r="AU1458" s="11" t="str">
        <f>IF(Table_PBS_SQL_DB2_PBSSQL_PBS_NDP_Tina_CG_QtrlyPerformance_Final[[#This Row],[Item_Code]]&gt;"300000", "Capital", "Recurrent")</f>
        <v>Recurrent</v>
      </c>
    </row>
    <row r="1459" spans="1:47" x14ac:dyDescent="0.25">
      <c r="A1459" t="s">
        <v>325</v>
      </c>
      <c r="B1459" t="s">
        <v>1582</v>
      </c>
      <c r="C1459" t="s">
        <v>293</v>
      </c>
      <c r="D1459" t="s">
        <v>1206</v>
      </c>
      <c r="E1459" t="s">
        <v>75</v>
      </c>
      <c r="F1459" t="s">
        <v>1228</v>
      </c>
      <c r="G1459" t="s">
        <v>31</v>
      </c>
      <c r="H1459" t="s">
        <v>1583</v>
      </c>
      <c r="I1459" t="s">
        <v>467</v>
      </c>
      <c r="J1459" t="s">
        <v>1213</v>
      </c>
      <c r="K1459" t="s">
        <v>1584</v>
      </c>
      <c r="L1459" t="s">
        <v>1585</v>
      </c>
      <c r="M1459" t="s">
        <v>1232</v>
      </c>
      <c r="N1459" t="s">
        <v>1586</v>
      </c>
      <c r="O1459" t="s">
        <v>1479</v>
      </c>
      <c r="P1459" t="s">
        <v>1480</v>
      </c>
      <c r="Q1459" s="11">
        <v>0</v>
      </c>
      <c r="R1459" s="11">
        <v>0</v>
      </c>
      <c r="S1459" s="11">
        <v>0</v>
      </c>
      <c r="T1459" s="11">
        <v>0</v>
      </c>
      <c r="U1459" s="11">
        <v>12000000</v>
      </c>
      <c r="V1459" s="11">
        <v>0</v>
      </c>
      <c r="W1459" s="11">
        <v>12000000</v>
      </c>
      <c r="X1459" s="11">
        <v>0</v>
      </c>
      <c r="Y1459" s="11">
        <v>0</v>
      </c>
      <c r="Z1459" s="11">
        <v>0</v>
      </c>
      <c r="AA1459" s="11">
        <v>0</v>
      </c>
      <c r="AB1459" s="11">
        <v>0</v>
      </c>
      <c r="AC1459" s="11">
        <v>1000000</v>
      </c>
      <c r="AD1459" s="11">
        <v>0</v>
      </c>
      <c r="AE1459" s="11">
        <v>0</v>
      </c>
      <c r="AF1459" s="11">
        <v>0</v>
      </c>
      <c r="AG1459" s="11">
        <v>500000</v>
      </c>
      <c r="AH1459" s="11">
        <v>0</v>
      </c>
      <c r="AI1459" s="11">
        <v>0</v>
      </c>
      <c r="AJ1459" s="11">
        <v>0</v>
      </c>
      <c r="AK1459" s="11">
        <v>10500000</v>
      </c>
      <c r="AL1459" s="11">
        <v>11360509</v>
      </c>
      <c r="AM1459" s="11">
        <v>0</v>
      </c>
      <c r="AN1459" s="11">
        <v>0</v>
      </c>
      <c r="AO14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14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11360509</v>
      </c>
      <c r="AR14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59" s="11">
        <f>Table_PBS_SQL_DB2_PBSSQL_PBS_NDP_Tina_CG_QtrlyPerformance_Final[[#This Row],[GOU REL]]+Table_PBS_SQL_DB2_PBSSQL_PBS_NDP_Tina_CG_QtrlyPerformance_Final[[#This Row],[EXT REL]]</f>
        <v>12000000</v>
      </c>
      <c r="AT1459" s="11">
        <f>Table_PBS_SQL_DB2_PBSSQL_PBS_NDP_Tina_CG_QtrlyPerformance_Final[[#This Row],[GOU EXP]]+Table_PBS_SQL_DB2_PBSSQL_PBS_NDP_Tina_CG_QtrlyPerformance_Final[[#This Row],[EXT EXP]]</f>
        <v>11360509</v>
      </c>
      <c r="AU1459" s="11" t="str">
        <f>IF(Table_PBS_SQL_DB2_PBSSQL_PBS_NDP_Tina_CG_QtrlyPerformance_Final[[#This Row],[Item_Code]]&gt;"300000", "Capital", "Recurrent")</f>
        <v>Recurrent</v>
      </c>
    </row>
    <row r="1460" spans="1:47" x14ac:dyDescent="0.25">
      <c r="A1460" t="s">
        <v>325</v>
      </c>
      <c r="B1460" t="s">
        <v>1582</v>
      </c>
      <c r="C1460" t="s">
        <v>293</v>
      </c>
      <c r="D1460" t="s">
        <v>1206</v>
      </c>
      <c r="E1460" t="s">
        <v>75</v>
      </c>
      <c r="F1460" t="s">
        <v>1228</v>
      </c>
      <c r="G1460" t="s">
        <v>31</v>
      </c>
      <c r="H1460" t="s">
        <v>1583</v>
      </c>
      <c r="I1460" t="s">
        <v>467</v>
      </c>
      <c r="J1460" t="s">
        <v>1213</v>
      </c>
      <c r="K1460" t="s">
        <v>1584</v>
      </c>
      <c r="L1460" t="s">
        <v>1585</v>
      </c>
      <c r="M1460" t="s">
        <v>1232</v>
      </c>
      <c r="N1460" t="s">
        <v>1586</v>
      </c>
      <c r="O1460" t="s">
        <v>940</v>
      </c>
      <c r="P1460" t="s">
        <v>941</v>
      </c>
      <c r="Q1460" s="11">
        <v>0</v>
      </c>
      <c r="R1460" s="11">
        <v>0</v>
      </c>
      <c r="S1460" s="11">
        <v>0</v>
      </c>
      <c r="T1460" s="11">
        <v>0</v>
      </c>
      <c r="U1460" s="11">
        <v>1200000</v>
      </c>
      <c r="V1460" s="11">
        <v>0</v>
      </c>
      <c r="W1460" s="11">
        <v>1200000</v>
      </c>
      <c r="X1460" s="11">
        <v>0</v>
      </c>
      <c r="Y1460" s="11">
        <v>0</v>
      </c>
      <c r="Z1460" s="11">
        <v>0</v>
      </c>
      <c r="AA1460" s="11">
        <v>0</v>
      </c>
      <c r="AB1460" s="11">
        <v>0</v>
      </c>
      <c r="AC1460" s="11">
        <v>300000</v>
      </c>
      <c r="AD1460" s="11">
        <v>0</v>
      </c>
      <c r="AE1460" s="11">
        <v>0</v>
      </c>
      <c r="AF1460" s="11">
        <v>0</v>
      </c>
      <c r="AG1460" s="11">
        <v>300000</v>
      </c>
      <c r="AH1460" s="11">
        <v>0</v>
      </c>
      <c r="AI1460" s="11">
        <v>0</v>
      </c>
      <c r="AJ1460" s="11">
        <v>0</v>
      </c>
      <c r="AK1460" s="11">
        <v>600000</v>
      </c>
      <c r="AL1460" s="11">
        <v>216000</v>
      </c>
      <c r="AM1460" s="11">
        <v>0</v>
      </c>
      <c r="AN1460" s="11">
        <v>0</v>
      </c>
      <c r="AO14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v>
      </c>
      <c r="AP14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216000</v>
      </c>
      <c r="AR14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0" s="11">
        <f>Table_PBS_SQL_DB2_PBSSQL_PBS_NDP_Tina_CG_QtrlyPerformance_Final[[#This Row],[GOU REL]]+Table_PBS_SQL_DB2_PBSSQL_PBS_NDP_Tina_CG_QtrlyPerformance_Final[[#This Row],[EXT REL]]</f>
        <v>1200000</v>
      </c>
      <c r="AT1460" s="11">
        <f>Table_PBS_SQL_DB2_PBSSQL_PBS_NDP_Tina_CG_QtrlyPerformance_Final[[#This Row],[GOU EXP]]+Table_PBS_SQL_DB2_PBSSQL_PBS_NDP_Tina_CG_QtrlyPerformance_Final[[#This Row],[EXT EXP]]</f>
        <v>216000</v>
      </c>
      <c r="AU1460" s="11" t="str">
        <f>IF(Table_PBS_SQL_DB2_PBSSQL_PBS_NDP_Tina_CG_QtrlyPerformance_Final[[#This Row],[Item_Code]]&gt;"300000", "Capital", "Recurrent")</f>
        <v>Recurrent</v>
      </c>
    </row>
    <row r="1461" spans="1:47" x14ac:dyDescent="0.25">
      <c r="A1461" t="s">
        <v>325</v>
      </c>
      <c r="B1461" t="s">
        <v>1582</v>
      </c>
      <c r="C1461" t="s">
        <v>293</v>
      </c>
      <c r="D1461" t="s">
        <v>1206</v>
      </c>
      <c r="E1461" t="s">
        <v>75</v>
      </c>
      <c r="F1461" t="s">
        <v>1228</v>
      </c>
      <c r="G1461" t="s">
        <v>31</v>
      </c>
      <c r="H1461" t="s">
        <v>1583</v>
      </c>
      <c r="I1461" t="s">
        <v>467</v>
      </c>
      <c r="J1461" t="s">
        <v>1213</v>
      </c>
      <c r="K1461" t="s">
        <v>1584</v>
      </c>
      <c r="L1461" t="s">
        <v>1585</v>
      </c>
      <c r="M1461" t="s">
        <v>1232</v>
      </c>
      <c r="N1461" t="s">
        <v>1586</v>
      </c>
      <c r="O1461" t="s">
        <v>869</v>
      </c>
      <c r="P1461" t="s">
        <v>870</v>
      </c>
      <c r="Q1461" s="11">
        <v>0</v>
      </c>
      <c r="R1461" s="11">
        <v>0</v>
      </c>
      <c r="S1461" s="11">
        <v>0</v>
      </c>
      <c r="T1461" s="11">
        <v>0</v>
      </c>
      <c r="U1461" s="11">
        <v>187500000</v>
      </c>
      <c r="V1461" s="11">
        <v>0</v>
      </c>
      <c r="W1461" s="11">
        <v>187500000</v>
      </c>
      <c r="X1461" s="11">
        <v>0</v>
      </c>
      <c r="Y1461" s="11">
        <v>0</v>
      </c>
      <c r="Z1461" s="11">
        <v>0</v>
      </c>
      <c r="AA1461" s="11">
        <v>0</v>
      </c>
      <c r="AB1461" s="11">
        <v>0</v>
      </c>
      <c r="AC1461" s="11">
        <v>187500000</v>
      </c>
      <c r="AD1461" s="11">
        <v>0</v>
      </c>
      <c r="AE1461" s="11">
        <v>0</v>
      </c>
      <c r="AF1461" s="11">
        <v>0</v>
      </c>
      <c r="AG1461" s="11">
        <v>0</v>
      </c>
      <c r="AH1461" s="11">
        <v>0</v>
      </c>
      <c r="AI1461" s="11">
        <v>0</v>
      </c>
      <c r="AJ1461" s="11">
        <v>0</v>
      </c>
      <c r="AK1461" s="11">
        <v>0</v>
      </c>
      <c r="AL1461" s="11">
        <v>167940630</v>
      </c>
      <c r="AM1461" s="11">
        <v>0</v>
      </c>
      <c r="AN1461" s="11">
        <v>0</v>
      </c>
      <c r="AO14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187500000</v>
      </c>
      <c r="AP14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167940630</v>
      </c>
      <c r="AR14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1" s="11">
        <f>Table_PBS_SQL_DB2_PBSSQL_PBS_NDP_Tina_CG_QtrlyPerformance_Final[[#This Row],[GOU REL]]+Table_PBS_SQL_DB2_PBSSQL_PBS_NDP_Tina_CG_QtrlyPerformance_Final[[#This Row],[EXT REL]]</f>
        <v>187500000</v>
      </c>
      <c r="AT1461" s="11">
        <f>Table_PBS_SQL_DB2_PBSSQL_PBS_NDP_Tina_CG_QtrlyPerformance_Final[[#This Row],[GOU EXP]]+Table_PBS_SQL_DB2_PBSSQL_PBS_NDP_Tina_CG_QtrlyPerformance_Final[[#This Row],[EXT EXP]]</f>
        <v>167940630</v>
      </c>
      <c r="AU1461" s="11" t="str">
        <f>IF(Table_PBS_SQL_DB2_PBSSQL_PBS_NDP_Tina_CG_QtrlyPerformance_Final[[#This Row],[Item_Code]]&gt;"300000", "Capital", "Recurrent")</f>
        <v>Capital</v>
      </c>
    </row>
    <row r="1462" spans="1:47" x14ac:dyDescent="0.25">
      <c r="A1462" t="s">
        <v>549</v>
      </c>
      <c r="B1462" t="s">
        <v>1598</v>
      </c>
      <c r="C1462" t="s">
        <v>491</v>
      </c>
      <c r="D1462" t="s">
        <v>861</v>
      </c>
      <c r="E1462" t="s">
        <v>31</v>
      </c>
      <c r="F1462" t="s">
        <v>862</v>
      </c>
      <c r="G1462" t="s">
        <v>75</v>
      </c>
      <c r="H1462" t="s">
        <v>1599</v>
      </c>
      <c r="I1462" t="s">
        <v>493</v>
      </c>
      <c r="J1462" t="s">
        <v>864</v>
      </c>
      <c r="K1462" t="s">
        <v>551</v>
      </c>
      <c r="L1462" t="s">
        <v>1600</v>
      </c>
      <c r="M1462" t="s">
        <v>1044</v>
      </c>
      <c r="N1462" t="s">
        <v>1045</v>
      </c>
      <c r="O1462" t="s">
        <v>1707</v>
      </c>
      <c r="P1462" t="s">
        <v>1708</v>
      </c>
      <c r="Q1462" s="11">
        <v>0</v>
      </c>
      <c r="R1462" s="11">
        <v>0</v>
      </c>
      <c r="S1462" s="11">
        <v>0</v>
      </c>
      <c r="T1462" s="11">
        <v>0</v>
      </c>
      <c r="U1462" s="11">
        <v>100500000</v>
      </c>
      <c r="V1462" s="11">
        <v>0</v>
      </c>
      <c r="W1462" s="11">
        <v>100500000</v>
      </c>
      <c r="X1462" s="11">
        <v>0</v>
      </c>
      <c r="Y1462" s="11">
        <v>0</v>
      </c>
      <c r="Z1462" s="11">
        <v>0</v>
      </c>
      <c r="AA1462" s="11">
        <v>0</v>
      </c>
      <c r="AB1462" s="11">
        <v>0</v>
      </c>
      <c r="AC1462" s="11">
        <v>100500000</v>
      </c>
      <c r="AD1462" s="11">
        <v>0</v>
      </c>
      <c r="AE1462" s="11">
        <v>0</v>
      </c>
      <c r="AF1462" s="11">
        <v>0</v>
      </c>
      <c r="AG1462" s="11">
        <v>0</v>
      </c>
      <c r="AH1462" s="11">
        <v>0</v>
      </c>
      <c r="AI1462" s="11">
        <v>0</v>
      </c>
      <c r="AJ1462" s="11">
        <v>0</v>
      </c>
      <c r="AK1462" s="11">
        <v>0</v>
      </c>
      <c r="AL1462" s="11">
        <v>100500000</v>
      </c>
      <c r="AM1462" s="11">
        <v>0</v>
      </c>
      <c r="AN1462" s="11">
        <v>0</v>
      </c>
      <c r="AO14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100500000</v>
      </c>
      <c r="AP14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100500000</v>
      </c>
      <c r="AR14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2" s="11">
        <f>Table_PBS_SQL_DB2_PBSSQL_PBS_NDP_Tina_CG_QtrlyPerformance_Final[[#This Row],[GOU REL]]+Table_PBS_SQL_DB2_PBSSQL_PBS_NDP_Tina_CG_QtrlyPerformance_Final[[#This Row],[EXT REL]]</f>
        <v>100500000</v>
      </c>
      <c r="AT1462" s="11">
        <f>Table_PBS_SQL_DB2_PBSSQL_PBS_NDP_Tina_CG_QtrlyPerformance_Final[[#This Row],[GOU EXP]]+Table_PBS_SQL_DB2_PBSSQL_PBS_NDP_Tina_CG_QtrlyPerformance_Final[[#This Row],[EXT EXP]]</f>
        <v>100500000</v>
      </c>
      <c r="AU1462" s="11" t="str">
        <f>IF(Table_PBS_SQL_DB2_PBSSQL_PBS_NDP_Tina_CG_QtrlyPerformance_Final[[#This Row],[Item_Code]]&gt;"300000", "Capital", "Recurrent")</f>
        <v>Capital</v>
      </c>
    </row>
    <row r="1463" spans="1:47" x14ac:dyDescent="0.25">
      <c r="A1463" t="s">
        <v>549</v>
      </c>
      <c r="B1463" t="s">
        <v>1598</v>
      </c>
      <c r="C1463" t="s">
        <v>491</v>
      </c>
      <c r="D1463" t="s">
        <v>861</v>
      </c>
      <c r="E1463" t="s">
        <v>31</v>
      </c>
      <c r="F1463" t="s">
        <v>862</v>
      </c>
      <c r="G1463" t="s">
        <v>75</v>
      </c>
      <c r="H1463" t="s">
        <v>1599</v>
      </c>
      <c r="I1463" t="s">
        <v>493</v>
      </c>
      <c r="J1463" t="s">
        <v>864</v>
      </c>
      <c r="K1463" t="s">
        <v>551</v>
      </c>
      <c r="L1463" t="s">
        <v>1600</v>
      </c>
      <c r="M1463" t="s">
        <v>2006</v>
      </c>
      <c r="N1463" t="s">
        <v>2007</v>
      </c>
      <c r="O1463" t="s">
        <v>934</v>
      </c>
      <c r="P1463" t="s">
        <v>935</v>
      </c>
      <c r="Q1463" s="11">
        <v>0</v>
      </c>
      <c r="R1463" s="11">
        <v>0</v>
      </c>
      <c r="S1463" s="11">
        <v>0</v>
      </c>
      <c r="T1463" s="11">
        <v>0</v>
      </c>
      <c r="U1463" s="11">
        <v>1650000000</v>
      </c>
      <c r="V1463" s="11">
        <v>0</v>
      </c>
      <c r="W1463" s="11">
        <v>1650000000</v>
      </c>
      <c r="X1463" s="11">
        <v>0</v>
      </c>
      <c r="Y1463" s="11">
        <v>0</v>
      </c>
      <c r="Z1463" s="11">
        <v>0</v>
      </c>
      <c r="AA1463" s="11">
        <v>0</v>
      </c>
      <c r="AB1463" s="11">
        <v>0</v>
      </c>
      <c r="AC1463" s="11">
        <v>1000000000</v>
      </c>
      <c r="AD1463" s="11">
        <v>0</v>
      </c>
      <c r="AE1463" s="11">
        <v>0</v>
      </c>
      <c r="AF1463" s="11">
        <v>0</v>
      </c>
      <c r="AG1463" s="11">
        <v>0</v>
      </c>
      <c r="AH1463" s="11">
        <v>0</v>
      </c>
      <c r="AI1463" s="11">
        <v>0</v>
      </c>
      <c r="AJ1463" s="11">
        <v>0</v>
      </c>
      <c r="AK1463" s="11">
        <v>0</v>
      </c>
      <c r="AL1463" s="11">
        <v>998880042</v>
      </c>
      <c r="AM1463" s="11">
        <v>0</v>
      </c>
      <c r="AN1463" s="11">
        <v>0</v>
      </c>
      <c r="AO14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14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998880042</v>
      </c>
      <c r="AR14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3" s="11">
        <f>Table_PBS_SQL_DB2_PBSSQL_PBS_NDP_Tina_CG_QtrlyPerformance_Final[[#This Row],[GOU REL]]+Table_PBS_SQL_DB2_PBSSQL_PBS_NDP_Tina_CG_QtrlyPerformance_Final[[#This Row],[EXT REL]]</f>
        <v>1000000000</v>
      </c>
      <c r="AT1463" s="11">
        <f>Table_PBS_SQL_DB2_PBSSQL_PBS_NDP_Tina_CG_QtrlyPerformance_Final[[#This Row],[GOU EXP]]+Table_PBS_SQL_DB2_PBSSQL_PBS_NDP_Tina_CG_QtrlyPerformance_Final[[#This Row],[EXT EXP]]</f>
        <v>998880042</v>
      </c>
      <c r="AU1463" s="11" t="str">
        <f>IF(Table_PBS_SQL_DB2_PBSSQL_PBS_NDP_Tina_CG_QtrlyPerformance_Final[[#This Row],[Item_Code]]&gt;"300000", "Capital", "Recurrent")</f>
        <v>Capital</v>
      </c>
    </row>
    <row r="1464" spans="1:47" x14ac:dyDescent="0.25">
      <c r="A1464" t="s">
        <v>549</v>
      </c>
      <c r="B1464" t="s">
        <v>1598</v>
      </c>
      <c r="C1464" t="s">
        <v>491</v>
      </c>
      <c r="D1464" t="s">
        <v>861</v>
      </c>
      <c r="E1464" t="s">
        <v>31</v>
      </c>
      <c r="F1464" t="s">
        <v>862</v>
      </c>
      <c r="G1464" t="s">
        <v>75</v>
      </c>
      <c r="H1464" t="s">
        <v>1599</v>
      </c>
      <c r="I1464" t="s">
        <v>493</v>
      </c>
      <c r="J1464" t="s">
        <v>864</v>
      </c>
      <c r="K1464" t="s">
        <v>551</v>
      </c>
      <c r="L1464" t="s">
        <v>1600</v>
      </c>
      <c r="M1464" t="s">
        <v>2006</v>
      </c>
      <c r="N1464" t="s">
        <v>2007</v>
      </c>
      <c r="O1464" t="s">
        <v>957</v>
      </c>
      <c r="P1464" t="s">
        <v>958</v>
      </c>
      <c r="Q1464" s="11">
        <v>0</v>
      </c>
      <c r="R1464" s="11">
        <v>0</v>
      </c>
      <c r="S1464" s="11">
        <v>0</v>
      </c>
      <c r="T1464" s="11">
        <v>0</v>
      </c>
      <c r="U1464" s="11">
        <v>371094169</v>
      </c>
      <c r="V1464" s="11">
        <v>0</v>
      </c>
      <c r="W1464" s="11">
        <v>371094169</v>
      </c>
      <c r="X1464" s="11">
        <v>0</v>
      </c>
      <c r="Y1464" s="11">
        <v>0</v>
      </c>
      <c r="Z1464" s="11">
        <v>0</v>
      </c>
      <c r="AA1464" s="11">
        <v>0</v>
      </c>
      <c r="AB1464" s="11">
        <v>0</v>
      </c>
      <c r="AC1464" s="11">
        <v>250000000</v>
      </c>
      <c r="AD1464" s="11">
        <v>143551177</v>
      </c>
      <c r="AE1464" s="11">
        <v>0</v>
      </c>
      <c r="AF1464" s="11">
        <v>0</v>
      </c>
      <c r="AG1464" s="11">
        <v>0</v>
      </c>
      <c r="AH1464" s="11">
        <v>0</v>
      </c>
      <c r="AI1464" s="11">
        <v>0</v>
      </c>
      <c r="AJ1464" s="11">
        <v>0</v>
      </c>
      <c r="AK1464" s="11">
        <v>121094169</v>
      </c>
      <c r="AL1464" s="11">
        <v>227542992</v>
      </c>
      <c r="AM1464" s="11">
        <v>0</v>
      </c>
      <c r="AN1464" s="11">
        <v>0</v>
      </c>
      <c r="AO14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371094169</v>
      </c>
      <c r="AP14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371094169</v>
      </c>
      <c r="AR14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4" s="11">
        <f>Table_PBS_SQL_DB2_PBSSQL_PBS_NDP_Tina_CG_QtrlyPerformance_Final[[#This Row],[GOU REL]]+Table_PBS_SQL_DB2_PBSSQL_PBS_NDP_Tina_CG_QtrlyPerformance_Final[[#This Row],[EXT REL]]</f>
        <v>371094169</v>
      </c>
      <c r="AT1464" s="11">
        <f>Table_PBS_SQL_DB2_PBSSQL_PBS_NDP_Tina_CG_QtrlyPerformance_Final[[#This Row],[GOU EXP]]+Table_PBS_SQL_DB2_PBSSQL_PBS_NDP_Tina_CG_QtrlyPerformance_Final[[#This Row],[EXT EXP]]</f>
        <v>371094169</v>
      </c>
      <c r="AU1464" s="11" t="str">
        <f>IF(Table_PBS_SQL_DB2_PBSSQL_PBS_NDP_Tina_CG_QtrlyPerformance_Final[[#This Row],[Item_Code]]&gt;"300000", "Capital", "Recurrent")</f>
        <v>Capital</v>
      </c>
    </row>
    <row r="1465" spans="1:47" x14ac:dyDescent="0.25">
      <c r="A1465" t="s">
        <v>51</v>
      </c>
      <c r="B1465" t="s">
        <v>52</v>
      </c>
      <c r="C1465" t="s">
        <v>31</v>
      </c>
      <c r="D1465" t="s">
        <v>1031</v>
      </c>
      <c r="E1465" t="s">
        <v>31</v>
      </c>
      <c r="F1465" t="s">
        <v>1032</v>
      </c>
      <c r="G1465" t="s">
        <v>31</v>
      </c>
      <c r="H1465" t="s">
        <v>1601</v>
      </c>
      <c r="I1465" t="s">
        <v>666</v>
      </c>
      <c r="J1465" t="s">
        <v>1602</v>
      </c>
      <c r="K1465" t="s">
        <v>53</v>
      </c>
      <c r="L1465" t="s">
        <v>1603</v>
      </c>
      <c r="M1465" t="s">
        <v>866</v>
      </c>
      <c r="N1465" t="s">
        <v>867</v>
      </c>
      <c r="O1465" t="s">
        <v>1120</v>
      </c>
      <c r="P1465" t="s">
        <v>1121</v>
      </c>
      <c r="Q1465" s="11">
        <v>0</v>
      </c>
      <c r="R1465" s="11">
        <v>0</v>
      </c>
      <c r="S1465" s="11">
        <v>0</v>
      </c>
      <c r="T1465" s="11">
        <v>0</v>
      </c>
      <c r="U1465" s="11">
        <v>450000</v>
      </c>
      <c r="V1465" s="11">
        <v>0</v>
      </c>
      <c r="W1465" s="11">
        <v>450000</v>
      </c>
      <c r="X1465" s="11">
        <v>0</v>
      </c>
      <c r="Y1465" s="11">
        <v>0</v>
      </c>
      <c r="Z1465" s="11">
        <v>0</v>
      </c>
      <c r="AA1465" s="11">
        <v>0</v>
      </c>
      <c r="AB1465" s="11">
        <v>0</v>
      </c>
      <c r="AC1465" s="11">
        <v>450000</v>
      </c>
      <c r="AD1465" s="11">
        <v>0</v>
      </c>
      <c r="AE1465" s="11">
        <v>0</v>
      </c>
      <c r="AF1465" s="11">
        <v>0</v>
      </c>
      <c r="AG1465" s="11">
        <v>0</v>
      </c>
      <c r="AH1465" s="11">
        <v>0</v>
      </c>
      <c r="AI1465" s="11">
        <v>0</v>
      </c>
      <c r="AJ1465" s="11">
        <v>0</v>
      </c>
      <c r="AK1465" s="11">
        <v>0</v>
      </c>
      <c r="AL1465" s="11">
        <v>0</v>
      </c>
      <c r="AM1465" s="11">
        <v>0</v>
      </c>
      <c r="AN1465" s="11">
        <v>0</v>
      </c>
      <c r="AO14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v>
      </c>
      <c r="AP14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5" s="11">
        <f>Table_PBS_SQL_DB2_PBSSQL_PBS_NDP_Tina_CG_QtrlyPerformance_Final[[#This Row],[GOU REL]]+Table_PBS_SQL_DB2_PBSSQL_PBS_NDP_Tina_CG_QtrlyPerformance_Final[[#This Row],[EXT REL]]</f>
        <v>450000</v>
      </c>
      <c r="AT1465" s="11">
        <f>Table_PBS_SQL_DB2_PBSSQL_PBS_NDP_Tina_CG_QtrlyPerformance_Final[[#This Row],[GOU EXP]]+Table_PBS_SQL_DB2_PBSSQL_PBS_NDP_Tina_CG_QtrlyPerformance_Final[[#This Row],[EXT EXP]]</f>
        <v>0</v>
      </c>
      <c r="AU1465" s="11" t="str">
        <f>IF(Table_PBS_SQL_DB2_PBSSQL_PBS_NDP_Tina_CG_QtrlyPerformance_Final[[#This Row],[Item_Code]]&gt;"300000", "Capital", "Recurrent")</f>
        <v>Recurrent</v>
      </c>
    </row>
    <row r="1466" spans="1:47" x14ac:dyDescent="0.25">
      <c r="A1466" t="s">
        <v>269</v>
      </c>
      <c r="B1466" t="s">
        <v>270</v>
      </c>
      <c r="C1466" t="s">
        <v>31</v>
      </c>
      <c r="D1466" t="s">
        <v>1031</v>
      </c>
      <c r="E1466" t="s">
        <v>75</v>
      </c>
      <c r="F1466" t="s">
        <v>1042</v>
      </c>
      <c r="G1466" t="s">
        <v>281</v>
      </c>
      <c r="H1466" t="s">
        <v>1604</v>
      </c>
      <c r="I1466" t="s">
        <v>507</v>
      </c>
      <c r="J1466" t="s">
        <v>1604</v>
      </c>
      <c r="K1466" t="s">
        <v>273</v>
      </c>
      <c r="L1466" t="s">
        <v>1605</v>
      </c>
      <c r="M1466" t="s">
        <v>866</v>
      </c>
      <c r="N1466" t="s">
        <v>867</v>
      </c>
      <c r="O1466" t="s">
        <v>996</v>
      </c>
      <c r="P1466" t="s">
        <v>997</v>
      </c>
      <c r="Q1466" s="11">
        <v>0</v>
      </c>
      <c r="R1466" s="11">
        <v>0</v>
      </c>
      <c r="S1466" s="11">
        <v>0</v>
      </c>
      <c r="T1466" s="11">
        <v>0</v>
      </c>
      <c r="U1466" s="11">
        <v>437600000</v>
      </c>
      <c r="V1466" s="11">
        <v>0</v>
      </c>
      <c r="W1466" s="11">
        <v>437600000</v>
      </c>
      <c r="X1466" s="11">
        <v>0</v>
      </c>
      <c r="Y1466" s="11">
        <v>0</v>
      </c>
      <c r="Z1466" s="11">
        <v>0</v>
      </c>
      <c r="AA1466" s="11">
        <v>0</v>
      </c>
      <c r="AB1466" s="11">
        <v>0</v>
      </c>
      <c r="AC1466" s="11">
        <v>216887220</v>
      </c>
      <c r="AD1466" s="11">
        <v>82551258</v>
      </c>
      <c r="AE1466" s="11">
        <v>0</v>
      </c>
      <c r="AF1466" s="11">
        <v>0</v>
      </c>
      <c r="AG1466" s="11">
        <v>0</v>
      </c>
      <c r="AH1466" s="11">
        <v>34663852</v>
      </c>
      <c r="AI1466" s="11">
        <v>0</v>
      </c>
      <c r="AJ1466" s="11">
        <v>0</v>
      </c>
      <c r="AK1466" s="11">
        <v>220712780</v>
      </c>
      <c r="AL1466" s="11">
        <v>290002814</v>
      </c>
      <c r="AM1466" s="11">
        <v>0</v>
      </c>
      <c r="AN1466" s="11">
        <v>0</v>
      </c>
      <c r="AO14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437600000</v>
      </c>
      <c r="AP14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407217924</v>
      </c>
      <c r="AR14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6" s="11">
        <f>Table_PBS_SQL_DB2_PBSSQL_PBS_NDP_Tina_CG_QtrlyPerformance_Final[[#This Row],[GOU REL]]+Table_PBS_SQL_DB2_PBSSQL_PBS_NDP_Tina_CG_QtrlyPerformance_Final[[#This Row],[EXT REL]]</f>
        <v>437600000</v>
      </c>
      <c r="AT1466" s="11">
        <f>Table_PBS_SQL_DB2_PBSSQL_PBS_NDP_Tina_CG_QtrlyPerformance_Final[[#This Row],[GOU EXP]]+Table_PBS_SQL_DB2_PBSSQL_PBS_NDP_Tina_CG_QtrlyPerformance_Final[[#This Row],[EXT EXP]]</f>
        <v>407217924</v>
      </c>
      <c r="AU1466" s="11" t="str">
        <f>IF(Table_PBS_SQL_DB2_PBSSQL_PBS_NDP_Tina_CG_QtrlyPerformance_Final[[#This Row],[Item_Code]]&gt;"300000", "Capital", "Recurrent")</f>
        <v>Recurrent</v>
      </c>
    </row>
    <row r="1467" spans="1:47" x14ac:dyDescent="0.25">
      <c r="A1467" t="s">
        <v>49</v>
      </c>
      <c r="B1467" t="s">
        <v>1400</v>
      </c>
      <c r="C1467" t="s">
        <v>119</v>
      </c>
      <c r="D1467" t="s">
        <v>885</v>
      </c>
      <c r="E1467" t="s">
        <v>31</v>
      </c>
      <c r="F1467" t="s">
        <v>886</v>
      </c>
      <c r="G1467" t="s">
        <v>31</v>
      </c>
      <c r="H1467" t="s">
        <v>1420</v>
      </c>
      <c r="I1467" t="s">
        <v>666</v>
      </c>
      <c r="J1467" t="s">
        <v>1432</v>
      </c>
      <c r="K1467" t="s">
        <v>127</v>
      </c>
      <c r="L1467" t="s">
        <v>1421</v>
      </c>
      <c r="M1467" t="s">
        <v>1433</v>
      </c>
      <c r="N1467" t="s">
        <v>1434</v>
      </c>
      <c r="O1467" t="s">
        <v>1016</v>
      </c>
      <c r="P1467" t="s">
        <v>1017</v>
      </c>
      <c r="Q1467" s="11">
        <v>0</v>
      </c>
      <c r="R1467" s="11">
        <v>0</v>
      </c>
      <c r="S1467" s="11">
        <v>0</v>
      </c>
      <c r="T1467" s="11">
        <v>0</v>
      </c>
      <c r="U1467" s="11">
        <v>400000000</v>
      </c>
      <c r="V1467" s="11">
        <v>0</v>
      </c>
      <c r="W1467" s="11">
        <v>50000000</v>
      </c>
      <c r="X1467" s="11">
        <v>350000000</v>
      </c>
      <c r="Y1467" s="11">
        <v>0</v>
      </c>
      <c r="Z1467" s="11">
        <v>0</v>
      </c>
      <c r="AA1467" s="11">
        <v>0</v>
      </c>
      <c r="AB1467" s="11">
        <v>0</v>
      </c>
      <c r="AC1467" s="11">
        <v>12500000</v>
      </c>
      <c r="AD1467" s="11">
        <v>2231641</v>
      </c>
      <c r="AE1467" s="11">
        <v>0</v>
      </c>
      <c r="AF1467" s="11">
        <v>0</v>
      </c>
      <c r="AG1467" s="11">
        <v>12500000</v>
      </c>
      <c r="AH1467" s="11">
        <v>21875000</v>
      </c>
      <c r="AI1467" s="11">
        <v>0</v>
      </c>
      <c r="AJ1467" s="11">
        <v>0</v>
      </c>
      <c r="AK1467" s="11">
        <v>0</v>
      </c>
      <c r="AL1467" s="11">
        <v>893359</v>
      </c>
      <c r="AM1467" s="11">
        <v>0</v>
      </c>
      <c r="AN1467" s="11">
        <v>0</v>
      </c>
      <c r="AO14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4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4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7" s="11">
        <f>Table_PBS_SQL_DB2_PBSSQL_PBS_NDP_Tina_CG_QtrlyPerformance_Final[[#This Row],[GOU REL]]+Table_PBS_SQL_DB2_PBSSQL_PBS_NDP_Tina_CG_QtrlyPerformance_Final[[#This Row],[EXT REL]]</f>
        <v>25000000</v>
      </c>
      <c r="AT1467" s="11">
        <f>Table_PBS_SQL_DB2_PBSSQL_PBS_NDP_Tina_CG_QtrlyPerformance_Final[[#This Row],[GOU EXP]]+Table_PBS_SQL_DB2_PBSSQL_PBS_NDP_Tina_CG_QtrlyPerformance_Final[[#This Row],[EXT EXP]]</f>
        <v>25000000</v>
      </c>
      <c r="AU1467" s="11" t="str">
        <f>IF(Table_PBS_SQL_DB2_PBSSQL_PBS_NDP_Tina_CG_QtrlyPerformance_Final[[#This Row],[Item_Code]]&gt;"300000", "Capital", "Recurrent")</f>
        <v>Recurrent</v>
      </c>
    </row>
    <row r="1468" spans="1:47" x14ac:dyDescent="0.25">
      <c r="A1468" t="s">
        <v>49</v>
      </c>
      <c r="B1468" t="s">
        <v>1400</v>
      </c>
      <c r="C1468" t="s">
        <v>119</v>
      </c>
      <c r="D1468" t="s">
        <v>885</v>
      </c>
      <c r="E1468" t="s">
        <v>31</v>
      </c>
      <c r="F1468" t="s">
        <v>886</v>
      </c>
      <c r="G1468" t="s">
        <v>31</v>
      </c>
      <c r="H1468" t="s">
        <v>1420</v>
      </c>
      <c r="I1468" t="s">
        <v>666</v>
      </c>
      <c r="J1468" t="s">
        <v>1432</v>
      </c>
      <c r="K1468" t="s">
        <v>127</v>
      </c>
      <c r="L1468" t="s">
        <v>1421</v>
      </c>
      <c r="M1468" t="s">
        <v>1433</v>
      </c>
      <c r="N1468" t="s">
        <v>1434</v>
      </c>
      <c r="O1468" t="s">
        <v>922</v>
      </c>
      <c r="P1468" t="s">
        <v>923</v>
      </c>
      <c r="Q1468" s="11">
        <v>0</v>
      </c>
      <c r="R1468" s="11">
        <v>0</v>
      </c>
      <c r="S1468" s="11">
        <v>0</v>
      </c>
      <c r="T1468" s="11">
        <v>0</v>
      </c>
      <c r="U1468" s="11">
        <v>400000000</v>
      </c>
      <c r="V1468" s="11">
        <v>0</v>
      </c>
      <c r="W1468" s="11">
        <v>100000000</v>
      </c>
      <c r="X1468" s="11">
        <v>300000000</v>
      </c>
      <c r="Y1468" s="11">
        <v>0</v>
      </c>
      <c r="Z1468" s="11">
        <v>0</v>
      </c>
      <c r="AA1468" s="11">
        <v>0</v>
      </c>
      <c r="AB1468" s="11">
        <v>0</v>
      </c>
      <c r="AC1468" s="11">
        <v>10000000</v>
      </c>
      <c r="AD1468" s="11">
        <v>2500000</v>
      </c>
      <c r="AE1468" s="11">
        <v>0</v>
      </c>
      <c r="AF1468" s="11">
        <v>0</v>
      </c>
      <c r="AG1468" s="11">
        <v>25000000</v>
      </c>
      <c r="AH1468" s="11">
        <v>32500000</v>
      </c>
      <c r="AI1468" s="11">
        <v>0</v>
      </c>
      <c r="AJ1468" s="11">
        <v>0</v>
      </c>
      <c r="AK1468" s="11">
        <v>10000000</v>
      </c>
      <c r="AL1468" s="11">
        <v>10000000</v>
      </c>
      <c r="AM1468" s="11">
        <v>0</v>
      </c>
      <c r="AN1468" s="11">
        <v>0</v>
      </c>
      <c r="AO14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14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14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8" s="11">
        <f>Table_PBS_SQL_DB2_PBSSQL_PBS_NDP_Tina_CG_QtrlyPerformance_Final[[#This Row],[GOU REL]]+Table_PBS_SQL_DB2_PBSSQL_PBS_NDP_Tina_CG_QtrlyPerformance_Final[[#This Row],[EXT REL]]</f>
        <v>45000000</v>
      </c>
      <c r="AT1468" s="11">
        <f>Table_PBS_SQL_DB2_PBSSQL_PBS_NDP_Tina_CG_QtrlyPerformance_Final[[#This Row],[GOU EXP]]+Table_PBS_SQL_DB2_PBSSQL_PBS_NDP_Tina_CG_QtrlyPerformance_Final[[#This Row],[EXT EXP]]</f>
        <v>45000000</v>
      </c>
      <c r="AU1468" s="11" t="str">
        <f>IF(Table_PBS_SQL_DB2_PBSSQL_PBS_NDP_Tina_CG_QtrlyPerformance_Final[[#This Row],[Item_Code]]&gt;"300000", "Capital", "Recurrent")</f>
        <v>Recurrent</v>
      </c>
    </row>
    <row r="1469" spans="1:47" x14ac:dyDescent="0.25">
      <c r="A1469" t="s">
        <v>49</v>
      </c>
      <c r="B1469" t="s">
        <v>1400</v>
      </c>
      <c r="C1469" t="s">
        <v>119</v>
      </c>
      <c r="D1469" t="s">
        <v>885</v>
      </c>
      <c r="E1469" t="s">
        <v>31</v>
      </c>
      <c r="F1469" t="s">
        <v>886</v>
      </c>
      <c r="G1469" t="s">
        <v>31</v>
      </c>
      <c r="H1469" t="s">
        <v>1420</v>
      </c>
      <c r="I1469" t="s">
        <v>499</v>
      </c>
      <c r="J1469" t="s">
        <v>1435</v>
      </c>
      <c r="K1469" t="s">
        <v>121</v>
      </c>
      <c r="L1469" t="s">
        <v>1066</v>
      </c>
      <c r="M1469" t="s">
        <v>1130</v>
      </c>
      <c r="N1469" t="s">
        <v>1131</v>
      </c>
      <c r="O1469" t="s">
        <v>1028</v>
      </c>
      <c r="P1469" t="s">
        <v>1029</v>
      </c>
      <c r="Q1469" s="11">
        <v>0</v>
      </c>
      <c r="R1469" s="11">
        <v>0</v>
      </c>
      <c r="S1469" s="11">
        <v>0</v>
      </c>
      <c r="T1469" s="11">
        <v>0</v>
      </c>
      <c r="U1469" s="11">
        <v>6000000</v>
      </c>
      <c r="V1469" s="11">
        <v>0</v>
      </c>
      <c r="W1469" s="11">
        <v>6000000</v>
      </c>
      <c r="X1469" s="11">
        <v>0</v>
      </c>
      <c r="Y1469" s="11">
        <v>0</v>
      </c>
      <c r="Z1469" s="11">
        <v>0</v>
      </c>
      <c r="AA1469" s="11">
        <v>0</v>
      </c>
      <c r="AB1469" s="11">
        <v>0</v>
      </c>
      <c r="AC1469" s="11">
        <v>1500000</v>
      </c>
      <c r="AD1469" s="11">
        <v>1500000</v>
      </c>
      <c r="AE1469" s="11">
        <v>0</v>
      </c>
      <c r="AF1469" s="11">
        <v>0</v>
      </c>
      <c r="AG1469" s="11">
        <v>1500000</v>
      </c>
      <c r="AH1469" s="11">
        <v>0</v>
      </c>
      <c r="AI1469" s="11">
        <v>0</v>
      </c>
      <c r="AJ1469" s="11">
        <v>0</v>
      </c>
      <c r="AK1469" s="11">
        <v>3000000</v>
      </c>
      <c r="AL1469" s="11">
        <v>4500000</v>
      </c>
      <c r="AM1469" s="11">
        <v>0</v>
      </c>
      <c r="AN1469" s="11">
        <v>0</v>
      </c>
      <c r="AO14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14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14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69" s="11">
        <f>Table_PBS_SQL_DB2_PBSSQL_PBS_NDP_Tina_CG_QtrlyPerformance_Final[[#This Row],[GOU REL]]+Table_PBS_SQL_DB2_PBSSQL_PBS_NDP_Tina_CG_QtrlyPerformance_Final[[#This Row],[EXT REL]]</f>
        <v>6000000</v>
      </c>
      <c r="AT1469" s="11">
        <f>Table_PBS_SQL_DB2_PBSSQL_PBS_NDP_Tina_CG_QtrlyPerformance_Final[[#This Row],[GOU EXP]]+Table_PBS_SQL_DB2_PBSSQL_PBS_NDP_Tina_CG_QtrlyPerformance_Final[[#This Row],[EXT EXP]]</f>
        <v>6000000</v>
      </c>
      <c r="AU1469" s="11" t="str">
        <f>IF(Table_PBS_SQL_DB2_PBSSQL_PBS_NDP_Tina_CG_QtrlyPerformance_Final[[#This Row],[Item_Code]]&gt;"300000", "Capital", "Recurrent")</f>
        <v>Recurrent</v>
      </c>
    </row>
    <row r="1470" spans="1:47" x14ac:dyDescent="0.25">
      <c r="A1470" t="s">
        <v>49</v>
      </c>
      <c r="B1470" t="s">
        <v>1400</v>
      </c>
      <c r="C1470" t="s">
        <v>119</v>
      </c>
      <c r="D1470" t="s">
        <v>885</v>
      </c>
      <c r="E1470" t="s">
        <v>31</v>
      </c>
      <c r="F1470" t="s">
        <v>886</v>
      </c>
      <c r="G1470" t="s">
        <v>31</v>
      </c>
      <c r="H1470" t="s">
        <v>1420</v>
      </c>
      <c r="I1470" t="s">
        <v>499</v>
      </c>
      <c r="J1470" t="s">
        <v>1435</v>
      </c>
      <c r="K1470" t="s">
        <v>121</v>
      </c>
      <c r="L1470" t="s">
        <v>1066</v>
      </c>
      <c r="M1470" t="s">
        <v>1130</v>
      </c>
      <c r="N1470" t="s">
        <v>1131</v>
      </c>
      <c r="O1470" t="s">
        <v>1021</v>
      </c>
      <c r="P1470" t="s">
        <v>1022</v>
      </c>
      <c r="Q1470" s="11">
        <v>0</v>
      </c>
      <c r="R1470" s="11">
        <v>0</v>
      </c>
      <c r="S1470" s="11">
        <v>0</v>
      </c>
      <c r="T1470" s="11">
        <v>0</v>
      </c>
      <c r="U1470" s="11">
        <v>5000000</v>
      </c>
      <c r="V1470" s="11">
        <v>0</v>
      </c>
      <c r="W1470" s="11">
        <v>5000000</v>
      </c>
      <c r="X1470" s="11">
        <v>0</v>
      </c>
      <c r="Y1470" s="11">
        <v>0</v>
      </c>
      <c r="Z1470" s="11">
        <v>0</v>
      </c>
      <c r="AA1470" s="11">
        <v>0</v>
      </c>
      <c r="AB1470" s="11">
        <v>0</v>
      </c>
      <c r="AC1470" s="11">
        <v>1250000</v>
      </c>
      <c r="AD1470" s="11">
        <v>0</v>
      </c>
      <c r="AE1470" s="11">
        <v>0</v>
      </c>
      <c r="AF1470" s="11">
        <v>0</v>
      </c>
      <c r="AG1470" s="11">
        <v>1250000</v>
      </c>
      <c r="AH1470" s="11">
        <v>0</v>
      </c>
      <c r="AI1470" s="11">
        <v>0</v>
      </c>
      <c r="AJ1470" s="11">
        <v>0</v>
      </c>
      <c r="AK1470" s="11">
        <v>2500000</v>
      </c>
      <c r="AL1470" s="11">
        <v>4997871</v>
      </c>
      <c r="AM1470" s="11">
        <v>0</v>
      </c>
      <c r="AN1470" s="11">
        <v>0</v>
      </c>
      <c r="AO14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14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4997871</v>
      </c>
      <c r="AR14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0" s="11">
        <f>Table_PBS_SQL_DB2_PBSSQL_PBS_NDP_Tina_CG_QtrlyPerformance_Final[[#This Row],[GOU REL]]+Table_PBS_SQL_DB2_PBSSQL_PBS_NDP_Tina_CG_QtrlyPerformance_Final[[#This Row],[EXT REL]]</f>
        <v>5000000</v>
      </c>
      <c r="AT1470" s="11">
        <f>Table_PBS_SQL_DB2_PBSSQL_PBS_NDP_Tina_CG_QtrlyPerformance_Final[[#This Row],[GOU EXP]]+Table_PBS_SQL_DB2_PBSSQL_PBS_NDP_Tina_CG_QtrlyPerformance_Final[[#This Row],[EXT EXP]]</f>
        <v>4997871</v>
      </c>
      <c r="AU1470" s="11" t="str">
        <f>IF(Table_PBS_SQL_DB2_PBSSQL_PBS_NDP_Tina_CG_QtrlyPerformance_Final[[#This Row],[Item_Code]]&gt;"300000", "Capital", "Recurrent")</f>
        <v>Recurrent</v>
      </c>
    </row>
    <row r="1471" spans="1:47" x14ac:dyDescent="0.25">
      <c r="A1471" t="s">
        <v>49</v>
      </c>
      <c r="B1471" t="s">
        <v>1400</v>
      </c>
      <c r="C1471" t="s">
        <v>119</v>
      </c>
      <c r="D1471" t="s">
        <v>885</v>
      </c>
      <c r="E1471" t="s">
        <v>31</v>
      </c>
      <c r="F1471" t="s">
        <v>886</v>
      </c>
      <c r="G1471" t="s">
        <v>31</v>
      </c>
      <c r="H1471" t="s">
        <v>1420</v>
      </c>
      <c r="I1471" t="s">
        <v>499</v>
      </c>
      <c r="J1471" t="s">
        <v>1435</v>
      </c>
      <c r="K1471" t="s">
        <v>121</v>
      </c>
      <c r="L1471" t="s">
        <v>1066</v>
      </c>
      <c r="M1471" t="s">
        <v>1130</v>
      </c>
      <c r="N1471" t="s">
        <v>1131</v>
      </c>
      <c r="O1471" t="s">
        <v>1005</v>
      </c>
      <c r="P1471" t="s">
        <v>1006</v>
      </c>
      <c r="Q1471" s="11">
        <v>0</v>
      </c>
      <c r="R1471" s="11">
        <v>0</v>
      </c>
      <c r="S1471" s="11">
        <v>0</v>
      </c>
      <c r="T1471" s="11">
        <v>0</v>
      </c>
      <c r="U1471" s="11">
        <v>22000000</v>
      </c>
      <c r="V1471" s="11">
        <v>0</v>
      </c>
      <c r="W1471" s="11">
        <v>22000000</v>
      </c>
      <c r="X1471" s="11">
        <v>0</v>
      </c>
      <c r="Y1471" s="11">
        <v>0</v>
      </c>
      <c r="Z1471" s="11">
        <v>0</v>
      </c>
      <c r="AA1471" s="11">
        <v>0</v>
      </c>
      <c r="AB1471" s="11">
        <v>0</v>
      </c>
      <c r="AC1471" s="11">
        <v>5500000</v>
      </c>
      <c r="AD1471" s="11">
        <v>5115000</v>
      </c>
      <c r="AE1471" s="11">
        <v>0</v>
      </c>
      <c r="AF1471" s="11">
        <v>0</v>
      </c>
      <c r="AG1471" s="11">
        <v>5500000</v>
      </c>
      <c r="AH1471" s="11">
        <v>3611350</v>
      </c>
      <c r="AI1471" s="11">
        <v>0</v>
      </c>
      <c r="AJ1471" s="11">
        <v>0</v>
      </c>
      <c r="AK1471" s="11">
        <v>0</v>
      </c>
      <c r="AL1471" s="11">
        <v>2273650</v>
      </c>
      <c r="AM1471" s="11">
        <v>0</v>
      </c>
      <c r="AN1471" s="11">
        <v>0</v>
      </c>
      <c r="AO14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v>
      </c>
      <c r="AP14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v>
      </c>
      <c r="AR14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1" s="11">
        <f>Table_PBS_SQL_DB2_PBSSQL_PBS_NDP_Tina_CG_QtrlyPerformance_Final[[#This Row],[GOU REL]]+Table_PBS_SQL_DB2_PBSSQL_PBS_NDP_Tina_CG_QtrlyPerformance_Final[[#This Row],[EXT REL]]</f>
        <v>11000000</v>
      </c>
      <c r="AT1471" s="11">
        <f>Table_PBS_SQL_DB2_PBSSQL_PBS_NDP_Tina_CG_QtrlyPerformance_Final[[#This Row],[GOU EXP]]+Table_PBS_SQL_DB2_PBSSQL_PBS_NDP_Tina_CG_QtrlyPerformance_Final[[#This Row],[EXT EXP]]</f>
        <v>11000000</v>
      </c>
      <c r="AU1471" s="11" t="str">
        <f>IF(Table_PBS_SQL_DB2_PBSSQL_PBS_NDP_Tina_CG_QtrlyPerformance_Final[[#This Row],[Item_Code]]&gt;"300000", "Capital", "Recurrent")</f>
        <v>Recurrent</v>
      </c>
    </row>
    <row r="1472" spans="1:47" x14ac:dyDescent="0.25">
      <c r="A1472" t="s">
        <v>49</v>
      </c>
      <c r="B1472" t="s">
        <v>1400</v>
      </c>
      <c r="C1472" t="s">
        <v>119</v>
      </c>
      <c r="D1472" t="s">
        <v>885</v>
      </c>
      <c r="E1472" t="s">
        <v>31</v>
      </c>
      <c r="F1472" t="s">
        <v>886</v>
      </c>
      <c r="G1472" t="s">
        <v>31</v>
      </c>
      <c r="H1472" t="s">
        <v>1420</v>
      </c>
      <c r="I1472" t="s">
        <v>499</v>
      </c>
      <c r="J1472" t="s">
        <v>1435</v>
      </c>
      <c r="K1472" t="s">
        <v>147</v>
      </c>
      <c r="L1472" t="s">
        <v>1436</v>
      </c>
      <c r="M1472" t="s">
        <v>1130</v>
      </c>
      <c r="N1472" t="s">
        <v>1131</v>
      </c>
      <c r="O1472" t="s">
        <v>1005</v>
      </c>
      <c r="P1472" t="s">
        <v>1006</v>
      </c>
      <c r="Q1472" s="11">
        <v>0</v>
      </c>
      <c r="R1472" s="11">
        <v>0</v>
      </c>
      <c r="S1472" s="11">
        <v>0</v>
      </c>
      <c r="T1472" s="11">
        <v>0</v>
      </c>
      <c r="U1472" s="11">
        <v>210000000</v>
      </c>
      <c r="V1472" s="11">
        <v>0</v>
      </c>
      <c r="W1472" s="11">
        <v>210000000</v>
      </c>
      <c r="X1472" s="11">
        <v>0</v>
      </c>
      <c r="Y1472" s="11">
        <v>0</v>
      </c>
      <c r="Z1472" s="11">
        <v>0</v>
      </c>
      <c r="AA1472" s="11">
        <v>0</v>
      </c>
      <c r="AB1472" s="11">
        <v>0</v>
      </c>
      <c r="AC1472" s="11">
        <v>30000000</v>
      </c>
      <c r="AD1472" s="11">
        <v>28725000</v>
      </c>
      <c r="AE1472" s="11">
        <v>0</v>
      </c>
      <c r="AF1472" s="11">
        <v>0</v>
      </c>
      <c r="AG1472" s="11">
        <v>52500000</v>
      </c>
      <c r="AH1472" s="11">
        <v>53775000</v>
      </c>
      <c r="AI1472" s="11">
        <v>0</v>
      </c>
      <c r="AJ1472" s="11">
        <v>0</v>
      </c>
      <c r="AK1472" s="11">
        <v>0</v>
      </c>
      <c r="AL1472" s="11">
        <v>0</v>
      </c>
      <c r="AM1472" s="11">
        <v>0</v>
      </c>
      <c r="AN1472" s="11">
        <v>0</v>
      </c>
      <c r="AO14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82500000</v>
      </c>
      <c r="AP14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82500000</v>
      </c>
      <c r="AR14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2" s="11">
        <f>Table_PBS_SQL_DB2_PBSSQL_PBS_NDP_Tina_CG_QtrlyPerformance_Final[[#This Row],[GOU REL]]+Table_PBS_SQL_DB2_PBSSQL_PBS_NDP_Tina_CG_QtrlyPerformance_Final[[#This Row],[EXT REL]]</f>
        <v>82500000</v>
      </c>
      <c r="AT1472" s="11">
        <f>Table_PBS_SQL_DB2_PBSSQL_PBS_NDP_Tina_CG_QtrlyPerformance_Final[[#This Row],[GOU EXP]]+Table_PBS_SQL_DB2_PBSSQL_PBS_NDP_Tina_CG_QtrlyPerformance_Final[[#This Row],[EXT EXP]]</f>
        <v>82500000</v>
      </c>
      <c r="AU1472" s="11" t="str">
        <f>IF(Table_PBS_SQL_DB2_PBSSQL_PBS_NDP_Tina_CG_QtrlyPerformance_Final[[#This Row],[Item_Code]]&gt;"300000", "Capital", "Recurrent")</f>
        <v>Recurrent</v>
      </c>
    </row>
    <row r="1473" spans="1:47" x14ac:dyDescent="0.25">
      <c r="A1473" t="s">
        <v>49</v>
      </c>
      <c r="B1473" t="s">
        <v>1400</v>
      </c>
      <c r="C1473" t="s">
        <v>119</v>
      </c>
      <c r="D1473" t="s">
        <v>885</v>
      </c>
      <c r="E1473" t="s">
        <v>31</v>
      </c>
      <c r="F1473" t="s">
        <v>886</v>
      </c>
      <c r="G1473" t="s">
        <v>31</v>
      </c>
      <c r="H1473" t="s">
        <v>1420</v>
      </c>
      <c r="I1473" t="s">
        <v>499</v>
      </c>
      <c r="J1473" t="s">
        <v>1435</v>
      </c>
      <c r="K1473" t="s">
        <v>147</v>
      </c>
      <c r="L1473" t="s">
        <v>1436</v>
      </c>
      <c r="M1473" t="s">
        <v>1422</v>
      </c>
      <c r="N1473" t="s">
        <v>1423</v>
      </c>
      <c r="O1473" t="s">
        <v>1028</v>
      </c>
      <c r="P1473" t="s">
        <v>1029</v>
      </c>
      <c r="Q1473" s="11">
        <v>0</v>
      </c>
      <c r="R1473" s="11">
        <v>0</v>
      </c>
      <c r="S1473" s="11">
        <v>0</v>
      </c>
      <c r="T1473" s="11">
        <v>0</v>
      </c>
      <c r="U1473" s="11">
        <v>30000000</v>
      </c>
      <c r="V1473" s="11">
        <v>0</v>
      </c>
      <c r="W1473" s="11">
        <v>30000000</v>
      </c>
      <c r="X1473" s="11">
        <v>0</v>
      </c>
      <c r="Y1473" s="11">
        <v>0</v>
      </c>
      <c r="Z1473" s="11">
        <v>0</v>
      </c>
      <c r="AA1473" s="11">
        <v>0</v>
      </c>
      <c r="AB1473" s="11">
        <v>0</v>
      </c>
      <c r="AC1473" s="11">
        <v>7500000</v>
      </c>
      <c r="AD1473" s="11">
        <v>7500000</v>
      </c>
      <c r="AE1473" s="11">
        <v>0</v>
      </c>
      <c r="AF1473" s="11">
        <v>0</v>
      </c>
      <c r="AG1473" s="11">
        <v>7500000</v>
      </c>
      <c r="AH1473" s="11">
        <v>4089250</v>
      </c>
      <c r="AI1473" s="11">
        <v>0</v>
      </c>
      <c r="AJ1473" s="11">
        <v>0</v>
      </c>
      <c r="AK1473" s="11">
        <v>0</v>
      </c>
      <c r="AL1473" s="11">
        <v>3410750</v>
      </c>
      <c r="AM1473" s="11">
        <v>0</v>
      </c>
      <c r="AN1473" s="11">
        <v>0</v>
      </c>
      <c r="AO14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4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14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3" s="11">
        <f>Table_PBS_SQL_DB2_PBSSQL_PBS_NDP_Tina_CG_QtrlyPerformance_Final[[#This Row],[GOU REL]]+Table_PBS_SQL_DB2_PBSSQL_PBS_NDP_Tina_CG_QtrlyPerformance_Final[[#This Row],[EXT REL]]</f>
        <v>15000000</v>
      </c>
      <c r="AT1473" s="11">
        <f>Table_PBS_SQL_DB2_PBSSQL_PBS_NDP_Tina_CG_QtrlyPerformance_Final[[#This Row],[GOU EXP]]+Table_PBS_SQL_DB2_PBSSQL_PBS_NDP_Tina_CG_QtrlyPerformance_Final[[#This Row],[EXT EXP]]</f>
        <v>15000000</v>
      </c>
      <c r="AU1473" s="11" t="str">
        <f>IF(Table_PBS_SQL_DB2_PBSSQL_PBS_NDP_Tina_CG_QtrlyPerformance_Final[[#This Row],[Item_Code]]&gt;"300000", "Capital", "Recurrent")</f>
        <v>Recurrent</v>
      </c>
    </row>
    <row r="1474" spans="1:47" x14ac:dyDescent="0.25">
      <c r="A1474" t="s">
        <v>49</v>
      </c>
      <c r="B1474" t="s">
        <v>1400</v>
      </c>
      <c r="C1474" t="s">
        <v>119</v>
      </c>
      <c r="D1474" t="s">
        <v>885</v>
      </c>
      <c r="E1474" t="s">
        <v>31</v>
      </c>
      <c r="F1474" t="s">
        <v>886</v>
      </c>
      <c r="G1474" t="s">
        <v>31</v>
      </c>
      <c r="H1474" t="s">
        <v>1420</v>
      </c>
      <c r="I1474" t="s">
        <v>499</v>
      </c>
      <c r="J1474" t="s">
        <v>1435</v>
      </c>
      <c r="K1474" t="s">
        <v>147</v>
      </c>
      <c r="L1474" t="s">
        <v>1436</v>
      </c>
      <c r="M1474" t="s">
        <v>1422</v>
      </c>
      <c r="N1474" t="s">
        <v>1423</v>
      </c>
      <c r="O1474" t="s">
        <v>1005</v>
      </c>
      <c r="P1474" t="s">
        <v>1006</v>
      </c>
      <c r="Q1474" s="11">
        <v>0</v>
      </c>
      <c r="R1474" s="11">
        <v>0</v>
      </c>
      <c r="S1474" s="11">
        <v>0</v>
      </c>
      <c r="T1474" s="11">
        <v>0</v>
      </c>
      <c r="U1474" s="11">
        <v>30000000</v>
      </c>
      <c r="V1474" s="11">
        <v>0</v>
      </c>
      <c r="W1474" s="11">
        <v>30000000</v>
      </c>
      <c r="X1474" s="11">
        <v>0</v>
      </c>
      <c r="Y1474" s="11">
        <v>0</v>
      </c>
      <c r="Z1474" s="11">
        <v>0</v>
      </c>
      <c r="AA1474" s="11">
        <v>0</v>
      </c>
      <c r="AB1474" s="11">
        <v>0</v>
      </c>
      <c r="AC1474" s="11">
        <v>7500000</v>
      </c>
      <c r="AD1474" s="11">
        <v>7315000</v>
      </c>
      <c r="AE1474" s="11">
        <v>0</v>
      </c>
      <c r="AF1474" s="11">
        <v>0</v>
      </c>
      <c r="AG1474" s="11">
        <v>7500000</v>
      </c>
      <c r="AH1474" s="11">
        <v>7685000</v>
      </c>
      <c r="AI1474" s="11">
        <v>0</v>
      </c>
      <c r="AJ1474" s="11">
        <v>0</v>
      </c>
      <c r="AK1474" s="11">
        <v>10000000</v>
      </c>
      <c r="AL1474" s="11">
        <v>9591040</v>
      </c>
      <c r="AM1474" s="11">
        <v>0</v>
      </c>
      <c r="AN1474" s="11">
        <v>0</v>
      </c>
      <c r="AO14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4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24591040</v>
      </c>
      <c r="AR14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4" s="11">
        <f>Table_PBS_SQL_DB2_PBSSQL_PBS_NDP_Tina_CG_QtrlyPerformance_Final[[#This Row],[GOU REL]]+Table_PBS_SQL_DB2_PBSSQL_PBS_NDP_Tina_CG_QtrlyPerformance_Final[[#This Row],[EXT REL]]</f>
        <v>25000000</v>
      </c>
      <c r="AT1474" s="11">
        <f>Table_PBS_SQL_DB2_PBSSQL_PBS_NDP_Tina_CG_QtrlyPerformance_Final[[#This Row],[GOU EXP]]+Table_PBS_SQL_DB2_PBSSQL_PBS_NDP_Tina_CG_QtrlyPerformance_Final[[#This Row],[EXT EXP]]</f>
        <v>24591040</v>
      </c>
      <c r="AU1474" s="11" t="str">
        <f>IF(Table_PBS_SQL_DB2_PBSSQL_PBS_NDP_Tina_CG_QtrlyPerformance_Final[[#This Row],[Item_Code]]&gt;"300000", "Capital", "Recurrent")</f>
        <v>Recurrent</v>
      </c>
    </row>
    <row r="1475" spans="1:47" x14ac:dyDescent="0.25">
      <c r="A1475" t="s">
        <v>49</v>
      </c>
      <c r="B1475" t="s">
        <v>1400</v>
      </c>
      <c r="C1475" t="s">
        <v>119</v>
      </c>
      <c r="D1475" t="s">
        <v>885</v>
      </c>
      <c r="E1475" t="s">
        <v>31</v>
      </c>
      <c r="F1475" t="s">
        <v>886</v>
      </c>
      <c r="G1475" t="s">
        <v>31</v>
      </c>
      <c r="H1475" t="s">
        <v>1420</v>
      </c>
      <c r="I1475" t="s">
        <v>499</v>
      </c>
      <c r="J1475" t="s">
        <v>1435</v>
      </c>
      <c r="K1475" t="s">
        <v>147</v>
      </c>
      <c r="L1475" t="s">
        <v>1436</v>
      </c>
      <c r="M1475" t="s">
        <v>1422</v>
      </c>
      <c r="N1475" t="s">
        <v>1423</v>
      </c>
      <c r="O1475" t="s">
        <v>922</v>
      </c>
      <c r="P1475" t="s">
        <v>923</v>
      </c>
      <c r="Q1475" s="11">
        <v>0</v>
      </c>
      <c r="R1475" s="11">
        <v>0</v>
      </c>
      <c r="S1475" s="11">
        <v>0</v>
      </c>
      <c r="T1475" s="11">
        <v>0</v>
      </c>
      <c r="U1475" s="11">
        <v>25000000</v>
      </c>
      <c r="V1475" s="11">
        <v>0</v>
      </c>
      <c r="W1475" s="11">
        <v>25000000</v>
      </c>
      <c r="X1475" s="11">
        <v>0</v>
      </c>
      <c r="Y1475" s="11">
        <v>0</v>
      </c>
      <c r="Z1475" s="11">
        <v>0</v>
      </c>
      <c r="AA1475" s="11">
        <v>0</v>
      </c>
      <c r="AB1475" s="11">
        <v>0</v>
      </c>
      <c r="AC1475" s="11">
        <v>6250000</v>
      </c>
      <c r="AD1475" s="11">
        <v>6250000</v>
      </c>
      <c r="AE1475" s="11">
        <v>0</v>
      </c>
      <c r="AF1475" s="11">
        <v>0</v>
      </c>
      <c r="AG1475" s="11">
        <v>6250000</v>
      </c>
      <c r="AH1475" s="11">
        <v>6250000</v>
      </c>
      <c r="AI1475" s="11">
        <v>0</v>
      </c>
      <c r="AJ1475" s="11">
        <v>0</v>
      </c>
      <c r="AK1475" s="11">
        <v>10000000</v>
      </c>
      <c r="AL1475" s="11">
        <v>10000000</v>
      </c>
      <c r="AM1475" s="11">
        <v>0</v>
      </c>
      <c r="AN1475" s="11">
        <v>0</v>
      </c>
      <c r="AO14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22500000</v>
      </c>
      <c r="AP14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22500000</v>
      </c>
      <c r="AR14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5" s="11">
        <f>Table_PBS_SQL_DB2_PBSSQL_PBS_NDP_Tina_CG_QtrlyPerformance_Final[[#This Row],[GOU REL]]+Table_PBS_SQL_DB2_PBSSQL_PBS_NDP_Tina_CG_QtrlyPerformance_Final[[#This Row],[EXT REL]]</f>
        <v>22500000</v>
      </c>
      <c r="AT1475" s="11">
        <f>Table_PBS_SQL_DB2_PBSSQL_PBS_NDP_Tina_CG_QtrlyPerformance_Final[[#This Row],[GOU EXP]]+Table_PBS_SQL_DB2_PBSSQL_PBS_NDP_Tina_CG_QtrlyPerformance_Final[[#This Row],[EXT EXP]]</f>
        <v>22500000</v>
      </c>
      <c r="AU1475" s="11" t="str">
        <f>IF(Table_PBS_SQL_DB2_PBSSQL_PBS_NDP_Tina_CG_QtrlyPerformance_Final[[#This Row],[Item_Code]]&gt;"300000", "Capital", "Recurrent")</f>
        <v>Recurrent</v>
      </c>
    </row>
    <row r="1476" spans="1:47" x14ac:dyDescent="0.25">
      <c r="A1476" t="s">
        <v>49</v>
      </c>
      <c r="B1476" t="s">
        <v>1400</v>
      </c>
      <c r="C1476" t="s">
        <v>119</v>
      </c>
      <c r="D1476" t="s">
        <v>885</v>
      </c>
      <c r="E1476" t="s">
        <v>31</v>
      </c>
      <c r="F1476" t="s">
        <v>886</v>
      </c>
      <c r="G1476" t="s">
        <v>31</v>
      </c>
      <c r="H1476" t="s">
        <v>1420</v>
      </c>
      <c r="I1476" t="s">
        <v>499</v>
      </c>
      <c r="J1476" t="s">
        <v>1435</v>
      </c>
      <c r="K1476" t="s">
        <v>147</v>
      </c>
      <c r="L1476" t="s">
        <v>1436</v>
      </c>
      <c r="M1476" t="s">
        <v>1433</v>
      </c>
      <c r="N1476" t="s">
        <v>1434</v>
      </c>
      <c r="O1476" t="s">
        <v>1093</v>
      </c>
      <c r="P1476" t="s">
        <v>1094</v>
      </c>
      <c r="Q1476" s="11">
        <v>0</v>
      </c>
      <c r="R1476" s="11">
        <v>0</v>
      </c>
      <c r="S1476" s="11">
        <v>0</v>
      </c>
      <c r="T1476" s="11">
        <v>0</v>
      </c>
      <c r="U1476" s="11">
        <v>3957000000</v>
      </c>
      <c r="V1476" s="11">
        <v>0</v>
      </c>
      <c r="W1476" s="11">
        <v>3957000000</v>
      </c>
      <c r="X1476" s="11">
        <v>0</v>
      </c>
      <c r="Y1476" s="11">
        <v>0</v>
      </c>
      <c r="Z1476" s="11">
        <v>0</v>
      </c>
      <c r="AA1476" s="11">
        <v>0</v>
      </c>
      <c r="AB1476" s="11">
        <v>0</v>
      </c>
      <c r="AC1476" s="11">
        <v>400000000</v>
      </c>
      <c r="AD1476" s="11">
        <v>356650000</v>
      </c>
      <c r="AE1476" s="11">
        <v>0</v>
      </c>
      <c r="AF1476" s="11">
        <v>0</v>
      </c>
      <c r="AG1476" s="11">
        <v>669250000</v>
      </c>
      <c r="AH1476" s="11">
        <v>181248000</v>
      </c>
      <c r="AI1476" s="11">
        <v>0</v>
      </c>
      <c r="AJ1476" s="11">
        <v>0</v>
      </c>
      <c r="AK1476" s="11">
        <v>739783876</v>
      </c>
      <c r="AL1476" s="11">
        <v>1271135876</v>
      </c>
      <c r="AM1476" s="11">
        <v>0</v>
      </c>
      <c r="AN1476" s="11">
        <v>0</v>
      </c>
      <c r="AO14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1809033876</v>
      </c>
      <c r="AP14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1809033876</v>
      </c>
      <c r="AR14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6" s="11">
        <f>Table_PBS_SQL_DB2_PBSSQL_PBS_NDP_Tina_CG_QtrlyPerformance_Final[[#This Row],[GOU REL]]+Table_PBS_SQL_DB2_PBSSQL_PBS_NDP_Tina_CG_QtrlyPerformance_Final[[#This Row],[EXT REL]]</f>
        <v>1809033876</v>
      </c>
      <c r="AT1476" s="11">
        <f>Table_PBS_SQL_DB2_PBSSQL_PBS_NDP_Tina_CG_QtrlyPerformance_Final[[#This Row],[GOU EXP]]+Table_PBS_SQL_DB2_PBSSQL_PBS_NDP_Tina_CG_QtrlyPerformance_Final[[#This Row],[EXT EXP]]</f>
        <v>1809033876</v>
      </c>
      <c r="AU1476" s="11" t="str">
        <f>IF(Table_PBS_SQL_DB2_PBSSQL_PBS_NDP_Tina_CG_QtrlyPerformance_Final[[#This Row],[Item_Code]]&gt;"300000", "Capital", "Recurrent")</f>
        <v>Recurrent</v>
      </c>
    </row>
    <row r="1477" spans="1:47" x14ac:dyDescent="0.25">
      <c r="A1477" t="s">
        <v>49</v>
      </c>
      <c r="B1477" t="s">
        <v>1400</v>
      </c>
      <c r="C1477" t="s">
        <v>119</v>
      </c>
      <c r="D1477" t="s">
        <v>885</v>
      </c>
      <c r="E1477" t="s">
        <v>31</v>
      </c>
      <c r="F1477" t="s">
        <v>886</v>
      </c>
      <c r="G1477" t="s">
        <v>97</v>
      </c>
      <c r="H1477" t="s">
        <v>881</v>
      </c>
      <c r="I1477" t="s">
        <v>896</v>
      </c>
      <c r="J1477" t="s">
        <v>897</v>
      </c>
      <c r="K1477" t="s">
        <v>1437</v>
      </c>
      <c r="L1477" t="s">
        <v>1438</v>
      </c>
      <c r="M1477" t="s">
        <v>1168</v>
      </c>
      <c r="N1477" t="s">
        <v>2105</v>
      </c>
      <c r="O1477" t="s">
        <v>1083</v>
      </c>
      <c r="P1477" t="s">
        <v>1084</v>
      </c>
      <c r="Q1477" s="11">
        <v>0</v>
      </c>
      <c r="R1477" s="11">
        <v>0</v>
      </c>
      <c r="S1477" s="11">
        <v>0</v>
      </c>
      <c r="T1477" s="11">
        <v>0</v>
      </c>
      <c r="U1477" s="11">
        <v>0</v>
      </c>
      <c r="V1477" s="11">
        <v>0</v>
      </c>
      <c r="W1477" s="11">
        <v>0</v>
      </c>
      <c r="X1477" s="11">
        <v>0</v>
      </c>
      <c r="Y1477" s="11">
        <v>0</v>
      </c>
      <c r="Z1477" s="11">
        <v>0</v>
      </c>
      <c r="AA1477" s="11">
        <v>306269878</v>
      </c>
      <c r="AB1477" s="11">
        <v>0</v>
      </c>
      <c r="AC1477" s="11">
        <v>0</v>
      </c>
      <c r="AD1477" s="11">
        <v>0</v>
      </c>
      <c r="AE1477" s="11">
        <v>282500000</v>
      </c>
      <c r="AF1477" s="11">
        <v>20587000</v>
      </c>
      <c r="AG1477" s="11">
        <v>0</v>
      </c>
      <c r="AH1477" s="11">
        <v>0</v>
      </c>
      <c r="AI1477" s="11">
        <v>0</v>
      </c>
      <c r="AJ1477" s="11">
        <v>0</v>
      </c>
      <c r="AK1477" s="11">
        <v>0</v>
      </c>
      <c r="AL1477" s="11">
        <v>0</v>
      </c>
      <c r="AM1477" s="11">
        <v>0</v>
      </c>
      <c r="AN1477" s="11">
        <v>0</v>
      </c>
      <c r="AO14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588769878</v>
      </c>
      <c r="AQ14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20587000</v>
      </c>
      <c r="AS1477" s="11">
        <f>Table_PBS_SQL_DB2_PBSSQL_PBS_NDP_Tina_CG_QtrlyPerformance_Final[[#This Row],[GOU REL]]+Table_PBS_SQL_DB2_PBSSQL_PBS_NDP_Tina_CG_QtrlyPerformance_Final[[#This Row],[EXT REL]]</f>
        <v>588769878</v>
      </c>
      <c r="AT1477" s="11">
        <f>Table_PBS_SQL_DB2_PBSSQL_PBS_NDP_Tina_CG_QtrlyPerformance_Final[[#This Row],[GOU EXP]]+Table_PBS_SQL_DB2_PBSSQL_PBS_NDP_Tina_CG_QtrlyPerformance_Final[[#This Row],[EXT EXP]]</f>
        <v>20587000</v>
      </c>
      <c r="AU1477" s="11" t="str">
        <f>IF(Table_PBS_SQL_DB2_PBSSQL_PBS_NDP_Tina_CG_QtrlyPerformance_Final[[#This Row],[Item_Code]]&gt;"300000", "Capital", "Recurrent")</f>
        <v>Recurrent</v>
      </c>
    </row>
    <row r="1478" spans="1:47" x14ac:dyDescent="0.25">
      <c r="A1478" t="s">
        <v>49</v>
      </c>
      <c r="B1478" t="s">
        <v>1400</v>
      </c>
      <c r="C1478" t="s">
        <v>119</v>
      </c>
      <c r="D1478" t="s">
        <v>885</v>
      </c>
      <c r="E1478" t="s">
        <v>31</v>
      </c>
      <c r="F1478" t="s">
        <v>886</v>
      </c>
      <c r="G1478" t="s">
        <v>97</v>
      </c>
      <c r="H1478" t="s">
        <v>881</v>
      </c>
      <c r="I1478" t="s">
        <v>467</v>
      </c>
      <c r="J1478" t="s">
        <v>1262</v>
      </c>
      <c r="K1478" t="s">
        <v>139</v>
      </c>
      <c r="L1478" t="s">
        <v>1439</v>
      </c>
      <c r="M1478" t="s">
        <v>1369</v>
      </c>
      <c r="N1478" t="s">
        <v>1370</v>
      </c>
      <c r="O1478" t="s">
        <v>1002</v>
      </c>
      <c r="P1478" t="s">
        <v>1003</v>
      </c>
      <c r="Q1478" s="11">
        <v>0</v>
      </c>
      <c r="R1478" s="11">
        <v>0</v>
      </c>
      <c r="S1478" s="11">
        <v>0</v>
      </c>
      <c r="T1478" s="11">
        <v>0</v>
      </c>
      <c r="U1478" s="11">
        <v>45000000</v>
      </c>
      <c r="V1478" s="11">
        <v>0</v>
      </c>
      <c r="W1478" s="11">
        <v>45000000</v>
      </c>
      <c r="X1478" s="11">
        <v>0</v>
      </c>
      <c r="Y1478" s="11">
        <v>0</v>
      </c>
      <c r="Z1478" s="11">
        <v>0</v>
      </c>
      <c r="AA1478" s="11">
        <v>0</v>
      </c>
      <c r="AB1478" s="11">
        <v>0</v>
      </c>
      <c r="AC1478" s="11">
        <v>22500000</v>
      </c>
      <c r="AD1478" s="11">
        <v>22500000</v>
      </c>
      <c r="AE1478" s="11">
        <v>0</v>
      </c>
      <c r="AF1478" s="11">
        <v>0</v>
      </c>
      <c r="AG1478" s="11">
        <v>11250000</v>
      </c>
      <c r="AH1478" s="11">
        <v>11250000</v>
      </c>
      <c r="AI1478" s="11">
        <v>0</v>
      </c>
      <c r="AJ1478" s="11">
        <v>0</v>
      </c>
      <c r="AK1478" s="11">
        <v>11250000</v>
      </c>
      <c r="AL1478" s="11">
        <v>11250000</v>
      </c>
      <c r="AM1478" s="11">
        <v>0</v>
      </c>
      <c r="AN1478" s="11">
        <v>0</v>
      </c>
      <c r="AO14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14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14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8" s="11">
        <f>Table_PBS_SQL_DB2_PBSSQL_PBS_NDP_Tina_CG_QtrlyPerformance_Final[[#This Row],[GOU REL]]+Table_PBS_SQL_DB2_PBSSQL_PBS_NDP_Tina_CG_QtrlyPerformance_Final[[#This Row],[EXT REL]]</f>
        <v>45000000</v>
      </c>
      <c r="AT1478" s="11">
        <f>Table_PBS_SQL_DB2_PBSSQL_PBS_NDP_Tina_CG_QtrlyPerformance_Final[[#This Row],[GOU EXP]]+Table_PBS_SQL_DB2_PBSSQL_PBS_NDP_Tina_CG_QtrlyPerformance_Final[[#This Row],[EXT EXP]]</f>
        <v>45000000</v>
      </c>
      <c r="AU1478" s="11" t="str">
        <f>IF(Table_PBS_SQL_DB2_PBSSQL_PBS_NDP_Tina_CG_QtrlyPerformance_Final[[#This Row],[Item_Code]]&gt;"300000", "Capital", "Recurrent")</f>
        <v>Recurrent</v>
      </c>
    </row>
    <row r="1479" spans="1:47" x14ac:dyDescent="0.25">
      <c r="A1479" t="s">
        <v>49</v>
      </c>
      <c r="B1479" t="s">
        <v>1400</v>
      </c>
      <c r="C1479" t="s">
        <v>119</v>
      </c>
      <c r="D1479" t="s">
        <v>885</v>
      </c>
      <c r="E1479" t="s">
        <v>31</v>
      </c>
      <c r="F1479" t="s">
        <v>886</v>
      </c>
      <c r="G1479" t="s">
        <v>97</v>
      </c>
      <c r="H1479" t="s">
        <v>881</v>
      </c>
      <c r="I1479" t="s">
        <v>467</v>
      </c>
      <c r="J1479" t="s">
        <v>1262</v>
      </c>
      <c r="K1479" t="s">
        <v>139</v>
      </c>
      <c r="L1479" t="s">
        <v>1439</v>
      </c>
      <c r="M1479" t="s">
        <v>2106</v>
      </c>
      <c r="N1479" t="s">
        <v>2107</v>
      </c>
      <c r="O1479" t="s">
        <v>924</v>
      </c>
      <c r="P1479" t="s">
        <v>925</v>
      </c>
      <c r="Q1479" s="11">
        <v>0</v>
      </c>
      <c r="R1479" s="11">
        <v>0</v>
      </c>
      <c r="S1479" s="11">
        <v>0</v>
      </c>
      <c r="T1479" s="11">
        <v>0</v>
      </c>
      <c r="U1479" s="11">
        <v>40000000</v>
      </c>
      <c r="V1479" s="11">
        <v>0</v>
      </c>
      <c r="W1479" s="11">
        <v>40000000</v>
      </c>
      <c r="X1479" s="11">
        <v>0</v>
      </c>
      <c r="Y1479" s="11">
        <v>0</v>
      </c>
      <c r="Z1479" s="11">
        <v>0</v>
      </c>
      <c r="AA1479" s="11">
        <v>0</v>
      </c>
      <c r="AB1479" s="11">
        <v>0</v>
      </c>
      <c r="AC1479" s="11">
        <v>20000000</v>
      </c>
      <c r="AD1479" s="11">
        <v>20000000</v>
      </c>
      <c r="AE1479" s="11">
        <v>0</v>
      </c>
      <c r="AF1479" s="11">
        <v>0</v>
      </c>
      <c r="AG1479" s="11">
        <v>10000000</v>
      </c>
      <c r="AH1479" s="11">
        <v>15250000</v>
      </c>
      <c r="AI1479" s="11">
        <v>0</v>
      </c>
      <c r="AJ1479" s="11">
        <v>0</v>
      </c>
      <c r="AK1479" s="11">
        <v>10000000</v>
      </c>
      <c r="AL1479" s="11">
        <v>24750000</v>
      </c>
      <c r="AM1479" s="11">
        <v>0</v>
      </c>
      <c r="AN1479" s="11">
        <v>0</v>
      </c>
      <c r="AO14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4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14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79" s="11">
        <f>Table_PBS_SQL_DB2_PBSSQL_PBS_NDP_Tina_CG_QtrlyPerformance_Final[[#This Row],[GOU REL]]+Table_PBS_SQL_DB2_PBSSQL_PBS_NDP_Tina_CG_QtrlyPerformance_Final[[#This Row],[EXT REL]]</f>
        <v>40000000</v>
      </c>
      <c r="AT1479" s="11">
        <f>Table_PBS_SQL_DB2_PBSSQL_PBS_NDP_Tina_CG_QtrlyPerformance_Final[[#This Row],[GOU EXP]]+Table_PBS_SQL_DB2_PBSSQL_PBS_NDP_Tina_CG_QtrlyPerformance_Final[[#This Row],[EXT EXP]]</f>
        <v>60000000</v>
      </c>
      <c r="AU1479" s="11" t="str">
        <f>IF(Table_PBS_SQL_DB2_PBSSQL_PBS_NDP_Tina_CG_QtrlyPerformance_Final[[#This Row],[Item_Code]]&gt;"300000", "Capital", "Recurrent")</f>
        <v>Recurrent</v>
      </c>
    </row>
    <row r="1480" spans="1:47" x14ac:dyDescent="0.25">
      <c r="A1480" t="s">
        <v>49</v>
      </c>
      <c r="B1480" t="s">
        <v>1400</v>
      </c>
      <c r="C1480" t="s">
        <v>119</v>
      </c>
      <c r="D1480" t="s">
        <v>885</v>
      </c>
      <c r="E1480" t="s">
        <v>31</v>
      </c>
      <c r="F1480" t="s">
        <v>886</v>
      </c>
      <c r="G1480" t="s">
        <v>97</v>
      </c>
      <c r="H1480" t="s">
        <v>881</v>
      </c>
      <c r="I1480" t="s">
        <v>666</v>
      </c>
      <c r="J1480" t="s">
        <v>1440</v>
      </c>
      <c r="K1480" t="s">
        <v>1437</v>
      </c>
      <c r="L1480" t="s">
        <v>1438</v>
      </c>
      <c r="M1480" t="s">
        <v>1130</v>
      </c>
      <c r="N1480" t="s">
        <v>1441</v>
      </c>
      <c r="O1480" t="s">
        <v>1083</v>
      </c>
      <c r="P1480" t="s">
        <v>1084</v>
      </c>
      <c r="Q1480" s="11">
        <v>0</v>
      </c>
      <c r="R1480" s="11">
        <v>0</v>
      </c>
      <c r="S1480" s="11">
        <v>0</v>
      </c>
      <c r="T1480" s="11">
        <v>0</v>
      </c>
      <c r="U1480" s="11">
        <v>2000000000</v>
      </c>
      <c r="V1480" s="11">
        <v>0</v>
      </c>
      <c r="W1480" s="11">
        <v>500000000</v>
      </c>
      <c r="X1480" s="11">
        <v>1500000000</v>
      </c>
      <c r="Y1480" s="11">
        <v>0</v>
      </c>
      <c r="Z1480" s="11">
        <v>0</v>
      </c>
      <c r="AA1480" s="11">
        <v>0</v>
      </c>
      <c r="AB1480" s="11">
        <v>0</v>
      </c>
      <c r="AC1480" s="11">
        <v>0</v>
      </c>
      <c r="AD1480" s="11">
        <v>0</v>
      </c>
      <c r="AE1480" s="11">
        <v>0</v>
      </c>
      <c r="AF1480" s="11">
        <v>0</v>
      </c>
      <c r="AG1480" s="11">
        <v>125000000</v>
      </c>
      <c r="AH1480" s="11">
        <v>93435135</v>
      </c>
      <c r="AI1480" s="11">
        <v>0</v>
      </c>
      <c r="AJ1480" s="11">
        <v>0</v>
      </c>
      <c r="AK1480" s="11">
        <v>170000000</v>
      </c>
      <c r="AL1480" s="11">
        <v>201564865</v>
      </c>
      <c r="AM1480" s="11">
        <v>0</v>
      </c>
      <c r="AN1480" s="11">
        <v>0</v>
      </c>
      <c r="AO14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295000000</v>
      </c>
      <c r="AP14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295000000</v>
      </c>
      <c r="AR14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0" s="11">
        <f>Table_PBS_SQL_DB2_PBSSQL_PBS_NDP_Tina_CG_QtrlyPerformance_Final[[#This Row],[GOU REL]]+Table_PBS_SQL_DB2_PBSSQL_PBS_NDP_Tina_CG_QtrlyPerformance_Final[[#This Row],[EXT REL]]</f>
        <v>295000000</v>
      </c>
      <c r="AT1480" s="11">
        <f>Table_PBS_SQL_DB2_PBSSQL_PBS_NDP_Tina_CG_QtrlyPerformance_Final[[#This Row],[GOU EXP]]+Table_PBS_SQL_DB2_PBSSQL_PBS_NDP_Tina_CG_QtrlyPerformance_Final[[#This Row],[EXT EXP]]</f>
        <v>295000000</v>
      </c>
      <c r="AU1480" s="11" t="str">
        <f>IF(Table_PBS_SQL_DB2_PBSSQL_PBS_NDP_Tina_CG_QtrlyPerformance_Final[[#This Row],[Item_Code]]&gt;"300000", "Capital", "Recurrent")</f>
        <v>Recurrent</v>
      </c>
    </row>
    <row r="1481" spans="1:47" x14ac:dyDescent="0.25">
      <c r="A1481" t="s">
        <v>49</v>
      </c>
      <c r="B1481" t="s">
        <v>1400</v>
      </c>
      <c r="C1481" t="s">
        <v>119</v>
      </c>
      <c r="D1481" t="s">
        <v>885</v>
      </c>
      <c r="E1481" t="s">
        <v>31</v>
      </c>
      <c r="F1481" t="s">
        <v>886</v>
      </c>
      <c r="G1481" t="s">
        <v>97</v>
      </c>
      <c r="H1481" t="s">
        <v>881</v>
      </c>
      <c r="I1481" t="s">
        <v>666</v>
      </c>
      <c r="J1481" t="s">
        <v>1440</v>
      </c>
      <c r="K1481" t="s">
        <v>1437</v>
      </c>
      <c r="L1481" t="s">
        <v>1438</v>
      </c>
      <c r="M1481" t="s">
        <v>1168</v>
      </c>
      <c r="N1481" t="s">
        <v>2105</v>
      </c>
      <c r="O1481" t="s">
        <v>1005</v>
      </c>
      <c r="P1481" t="s">
        <v>1006</v>
      </c>
      <c r="Q1481" s="11">
        <v>0</v>
      </c>
      <c r="R1481" s="11">
        <v>0</v>
      </c>
      <c r="S1481" s="11">
        <v>0</v>
      </c>
      <c r="T1481" s="11">
        <v>0</v>
      </c>
      <c r="U1481" s="11">
        <v>40000000</v>
      </c>
      <c r="V1481" s="11">
        <v>0</v>
      </c>
      <c r="W1481" s="11">
        <v>40000000</v>
      </c>
      <c r="X1481" s="11">
        <v>0</v>
      </c>
      <c r="Y1481" s="11">
        <v>0</v>
      </c>
      <c r="Z1481" s="11">
        <v>0</v>
      </c>
      <c r="AA1481" s="11">
        <v>0</v>
      </c>
      <c r="AB1481" s="11">
        <v>0</v>
      </c>
      <c r="AC1481" s="11">
        <v>0</v>
      </c>
      <c r="AD1481" s="11">
        <v>0</v>
      </c>
      <c r="AE1481" s="11">
        <v>0</v>
      </c>
      <c r="AF1481" s="11">
        <v>0</v>
      </c>
      <c r="AG1481" s="11">
        <v>10000000</v>
      </c>
      <c r="AH1481" s="11">
        <v>9752750</v>
      </c>
      <c r="AI1481" s="11">
        <v>0</v>
      </c>
      <c r="AJ1481" s="11">
        <v>0</v>
      </c>
      <c r="AK1481" s="11">
        <v>30000000</v>
      </c>
      <c r="AL1481" s="11">
        <v>30247250</v>
      </c>
      <c r="AM1481" s="11">
        <v>0</v>
      </c>
      <c r="AN1481" s="11">
        <v>0</v>
      </c>
      <c r="AO14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4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4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1" s="11">
        <f>Table_PBS_SQL_DB2_PBSSQL_PBS_NDP_Tina_CG_QtrlyPerformance_Final[[#This Row],[GOU REL]]+Table_PBS_SQL_DB2_PBSSQL_PBS_NDP_Tina_CG_QtrlyPerformance_Final[[#This Row],[EXT REL]]</f>
        <v>40000000</v>
      </c>
      <c r="AT1481" s="11">
        <f>Table_PBS_SQL_DB2_PBSSQL_PBS_NDP_Tina_CG_QtrlyPerformance_Final[[#This Row],[GOU EXP]]+Table_PBS_SQL_DB2_PBSSQL_PBS_NDP_Tina_CG_QtrlyPerformance_Final[[#This Row],[EXT EXP]]</f>
        <v>40000000</v>
      </c>
      <c r="AU1481" s="11" t="str">
        <f>IF(Table_PBS_SQL_DB2_PBSSQL_PBS_NDP_Tina_CG_QtrlyPerformance_Final[[#This Row],[Item_Code]]&gt;"300000", "Capital", "Recurrent")</f>
        <v>Recurrent</v>
      </c>
    </row>
    <row r="1482" spans="1:47" x14ac:dyDescent="0.25">
      <c r="A1482" t="s">
        <v>49</v>
      </c>
      <c r="B1482" t="s">
        <v>1400</v>
      </c>
      <c r="C1482" t="s">
        <v>119</v>
      </c>
      <c r="D1482" t="s">
        <v>885</v>
      </c>
      <c r="E1482" t="s">
        <v>87</v>
      </c>
      <c r="F1482" t="s">
        <v>1157</v>
      </c>
      <c r="G1482" t="s">
        <v>75</v>
      </c>
      <c r="H1482" t="s">
        <v>1414</v>
      </c>
      <c r="I1482" t="s">
        <v>896</v>
      </c>
      <c r="J1482" t="s">
        <v>897</v>
      </c>
      <c r="K1482" t="s">
        <v>1442</v>
      </c>
      <c r="L1482" t="s">
        <v>1443</v>
      </c>
      <c r="M1482" t="s">
        <v>1130</v>
      </c>
      <c r="N1482" t="s">
        <v>1131</v>
      </c>
      <c r="O1482" t="s">
        <v>922</v>
      </c>
      <c r="P1482" t="s">
        <v>923</v>
      </c>
      <c r="Q1482" s="11">
        <v>0</v>
      </c>
      <c r="R1482" s="11">
        <v>0</v>
      </c>
      <c r="S1482" s="11">
        <v>0</v>
      </c>
      <c r="T1482" s="11">
        <v>0</v>
      </c>
      <c r="U1482" s="11">
        <v>0</v>
      </c>
      <c r="V1482" s="11">
        <v>0</v>
      </c>
      <c r="W1482" s="11">
        <v>0</v>
      </c>
      <c r="X1482" s="11">
        <v>0</v>
      </c>
      <c r="Y1482" s="11">
        <v>0</v>
      </c>
      <c r="Z1482" s="11">
        <v>0</v>
      </c>
      <c r="AA1482" s="11">
        <v>60000000</v>
      </c>
      <c r="AB1482" s="11">
        <v>150000000</v>
      </c>
      <c r="AC1482" s="11">
        <v>0</v>
      </c>
      <c r="AD1482" s="11">
        <v>0</v>
      </c>
      <c r="AE1482" s="11">
        <v>0</v>
      </c>
      <c r="AF1482" s="11">
        <v>0</v>
      </c>
      <c r="AG1482" s="11">
        <v>0</v>
      </c>
      <c r="AH1482" s="11">
        <v>0</v>
      </c>
      <c r="AI1482" s="11">
        <v>0</v>
      </c>
      <c r="AJ1482" s="11">
        <v>0</v>
      </c>
      <c r="AK1482" s="11">
        <v>0</v>
      </c>
      <c r="AL1482" s="11">
        <v>0</v>
      </c>
      <c r="AM1482" s="11">
        <v>0</v>
      </c>
      <c r="AN1482" s="11">
        <v>0</v>
      </c>
      <c r="AO14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60000000</v>
      </c>
      <c r="AQ14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150000000</v>
      </c>
      <c r="AS1482" s="11">
        <f>Table_PBS_SQL_DB2_PBSSQL_PBS_NDP_Tina_CG_QtrlyPerformance_Final[[#This Row],[GOU REL]]+Table_PBS_SQL_DB2_PBSSQL_PBS_NDP_Tina_CG_QtrlyPerformance_Final[[#This Row],[EXT REL]]</f>
        <v>60000000</v>
      </c>
      <c r="AT1482" s="11">
        <f>Table_PBS_SQL_DB2_PBSSQL_PBS_NDP_Tina_CG_QtrlyPerformance_Final[[#This Row],[GOU EXP]]+Table_PBS_SQL_DB2_PBSSQL_PBS_NDP_Tina_CG_QtrlyPerformance_Final[[#This Row],[EXT EXP]]</f>
        <v>150000000</v>
      </c>
      <c r="AU1482" s="11" t="str">
        <f>IF(Table_PBS_SQL_DB2_PBSSQL_PBS_NDP_Tina_CG_QtrlyPerformance_Final[[#This Row],[Item_Code]]&gt;"300000", "Capital", "Recurrent")</f>
        <v>Recurrent</v>
      </c>
    </row>
    <row r="1483" spans="1:47" x14ac:dyDescent="0.25">
      <c r="A1483" t="s">
        <v>49</v>
      </c>
      <c r="B1483" t="s">
        <v>1400</v>
      </c>
      <c r="C1483" t="s">
        <v>119</v>
      </c>
      <c r="D1483" t="s">
        <v>885</v>
      </c>
      <c r="E1483" t="s">
        <v>87</v>
      </c>
      <c r="F1483" t="s">
        <v>1157</v>
      </c>
      <c r="G1483" t="s">
        <v>75</v>
      </c>
      <c r="H1483" t="s">
        <v>1414</v>
      </c>
      <c r="I1483" t="s">
        <v>467</v>
      </c>
      <c r="J1483" t="s">
        <v>1448</v>
      </c>
      <c r="K1483" t="s">
        <v>1449</v>
      </c>
      <c r="L1483" t="s">
        <v>1450</v>
      </c>
      <c r="M1483" t="s">
        <v>1130</v>
      </c>
      <c r="N1483" t="s">
        <v>1131</v>
      </c>
      <c r="O1483" t="s">
        <v>1011</v>
      </c>
      <c r="P1483" t="s">
        <v>1012</v>
      </c>
      <c r="Q1483" s="11">
        <v>0</v>
      </c>
      <c r="R1483" s="11">
        <v>0</v>
      </c>
      <c r="S1483" s="11">
        <v>0</v>
      </c>
      <c r="T1483" s="11">
        <v>0</v>
      </c>
      <c r="U1483" s="11">
        <v>40000000</v>
      </c>
      <c r="V1483" s="11">
        <v>0</v>
      </c>
      <c r="W1483" s="11">
        <v>40000000</v>
      </c>
      <c r="X1483" s="11">
        <v>0</v>
      </c>
      <c r="Y1483" s="11">
        <v>0</v>
      </c>
      <c r="Z1483" s="11">
        <v>0</v>
      </c>
      <c r="AA1483" s="11">
        <v>0</v>
      </c>
      <c r="AB1483" s="11">
        <v>0</v>
      </c>
      <c r="AC1483" s="11">
        <v>0</v>
      </c>
      <c r="AD1483" s="11">
        <v>0</v>
      </c>
      <c r="AE1483" s="11">
        <v>0</v>
      </c>
      <c r="AF1483" s="11">
        <v>0</v>
      </c>
      <c r="AG1483" s="11">
        <v>10000000</v>
      </c>
      <c r="AH1483" s="11">
        <v>2277000</v>
      </c>
      <c r="AI1483" s="11">
        <v>0</v>
      </c>
      <c r="AJ1483" s="11">
        <v>0</v>
      </c>
      <c r="AK1483" s="11">
        <v>0</v>
      </c>
      <c r="AL1483" s="11">
        <v>7723000</v>
      </c>
      <c r="AM1483" s="11">
        <v>0</v>
      </c>
      <c r="AN1483" s="11">
        <v>0</v>
      </c>
      <c r="AO14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4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4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3" s="11">
        <f>Table_PBS_SQL_DB2_PBSSQL_PBS_NDP_Tina_CG_QtrlyPerformance_Final[[#This Row],[GOU REL]]+Table_PBS_SQL_DB2_PBSSQL_PBS_NDP_Tina_CG_QtrlyPerformance_Final[[#This Row],[EXT REL]]</f>
        <v>10000000</v>
      </c>
      <c r="AT1483" s="11">
        <f>Table_PBS_SQL_DB2_PBSSQL_PBS_NDP_Tina_CG_QtrlyPerformance_Final[[#This Row],[GOU EXP]]+Table_PBS_SQL_DB2_PBSSQL_PBS_NDP_Tina_CG_QtrlyPerformance_Final[[#This Row],[EXT EXP]]</f>
        <v>10000000</v>
      </c>
      <c r="AU1483" s="11" t="str">
        <f>IF(Table_PBS_SQL_DB2_PBSSQL_PBS_NDP_Tina_CG_QtrlyPerformance_Final[[#This Row],[Item_Code]]&gt;"300000", "Capital", "Recurrent")</f>
        <v>Recurrent</v>
      </c>
    </row>
    <row r="1484" spans="1:47" x14ac:dyDescent="0.25">
      <c r="A1484" t="s">
        <v>49</v>
      </c>
      <c r="B1484" t="s">
        <v>1400</v>
      </c>
      <c r="C1484" t="s">
        <v>119</v>
      </c>
      <c r="D1484" t="s">
        <v>885</v>
      </c>
      <c r="E1484" t="s">
        <v>87</v>
      </c>
      <c r="F1484" t="s">
        <v>1157</v>
      </c>
      <c r="G1484" t="s">
        <v>75</v>
      </c>
      <c r="H1484" t="s">
        <v>1414</v>
      </c>
      <c r="I1484" t="s">
        <v>467</v>
      </c>
      <c r="J1484" t="s">
        <v>1448</v>
      </c>
      <c r="K1484" t="s">
        <v>1449</v>
      </c>
      <c r="L1484" t="s">
        <v>1450</v>
      </c>
      <c r="M1484" t="s">
        <v>1130</v>
      </c>
      <c r="N1484" t="s">
        <v>1131</v>
      </c>
      <c r="O1484" t="s">
        <v>940</v>
      </c>
      <c r="P1484" t="s">
        <v>941</v>
      </c>
      <c r="Q1484" s="11">
        <v>0</v>
      </c>
      <c r="R1484" s="11">
        <v>0</v>
      </c>
      <c r="S1484" s="11">
        <v>0</v>
      </c>
      <c r="T1484" s="11">
        <v>0</v>
      </c>
      <c r="U1484" s="11">
        <v>4000000</v>
      </c>
      <c r="V1484" s="11">
        <v>0</v>
      </c>
      <c r="W1484" s="11">
        <v>4000000</v>
      </c>
      <c r="X1484" s="11">
        <v>0</v>
      </c>
      <c r="Y1484" s="11">
        <v>0</v>
      </c>
      <c r="Z1484" s="11">
        <v>0</v>
      </c>
      <c r="AA1484" s="11">
        <v>0</v>
      </c>
      <c r="AB1484" s="11">
        <v>0</v>
      </c>
      <c r="AC1484" s="11">
        <v>1000000</v>
      </c>
      <c r="AD1484" s="11">
        <v>1000000</v>
      </c>
      <c r="AE1484" s="11">
        <v>0</v>
      </c>
      <c r="AF1484" s="11">
        <v>0</v>
      </c>
      <c r="AG1484" s="11">
        <v>1000000</v>
      </c>
      <c r="AH1484" s="11">
        <v>0</v>
      </c>
      <c r="AI1484" s="11">
        <v>0</v>
      </c>
      <c r="AJ1484" s="11">
        <v>0</v>
      </c>
      <c r="AK1484" s="11">
        <v>2000000</v>
      </c>
      <c r="AL1484" s="11">
        <v>4000000</v>
      </c>
      <c r="AM1484" s="11">
        <v>0</v>
      </c>
      <c r="AN1484" s="11">
        <v>0</v>
      </c>
      <c r="AO14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14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14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4" s="11">
        <f>Table_PBS_SQL_DB2_PBSSQL_PBS_NDP_Tina_CG_QtrlyPerformance_Final[[#This Row],[GOU REL]]+Table_PBS_SQL_DB2_PBSSQL_PBS_NDP_Tina_CG_QtrlyPerformance_Final[[#This Row],[EXT REL]]</f>
        <v>4000000</v>
      </c>
      <c r="AT1484" s="11">
        <f>Table_PBS_SQL_DB2_PBSSQL_PBS_NDP_Tina_CG_QtrlyPerformance_Final[[#This Row],[GOU EXP]]+Table_PBS_SQL_DB2_PBSSQL_PBS_NDP_Tina_CG_QtrlyPerformance_Final[[#This Row],[EXT EXP]]</f>
        <v>5000000</v>
      </c>
      <c r="AU1484" s="11" t="str">
        <f>IF(Table_PBS_SQL_DB2_PBSSQL_PBS_NDP_Tina_CG_QtrlyPerformance_Final[[#This Row],[Item_Code]]&gt;"300000", "Capital", "Recurrent")</f>
        <v>Recurrent</v>
      </c>
    </row>
    <row r="1485" spans="1:47" x14ac:dyDescent="0.25">
      <c r="A1485" t="s">
        <v>49</v>
      </c>
      <c r="B1485" t="s">
        <v>1400</v>
      </c>
      <c r="C1485" t="s">
        <v>119</v>
      </c>
      <c r="D1485" t="s">
        <v>885</v>
      </c>
      <c r="E1485" t="s">
        <v>87</v>
      </c>
      <c r="F1485" t="s">
        <v>1157</v>
      </c>
      <c r="G1485" t="s">
        <v>75</v>
      </c>
      <c r="H1485" t="s">
        <v>1414</v>
      </c>
      <c r="I1485" t="s">
        <v>467</v>
      </c>
      <c r="J1485" t="s">
        <v>1448</v>
      </c>
      <c r="K1485" t="s">
        <v>1449</v>
      </c>
      <c r="L1485" t="s">
        <v>1450</v>
      </c>
      <c r="M1485" t="s">
        <v>1044</v>
      </c>
      <c r="N1485" t="s">
        <v>1045</v>
      </c>
      <c r="O1485" t="s">
        <v>1083</v>
      </c>
      <c r="P1485" t="s">
        <v>1084</v>
      </c>
      <c r="Q1485" s="11">
        <v>0</v>
      </c>
      <c r="R1485" s="11">
        <v>0</v>
      </c>
      <c r="S1485" s="11">
        <v>0</v>
      </c>
      <c r="T1485" s="11">
        <v>0</v>
      </c>
      <c r="U1485" s="11">
        <v>700000000</v>
      </c>
      <c r="V1485" s="11">
        <v>0</v>
      </c>
      <c r="W1485" s="11">
        <v>700000000</v>
      </c>
      <c r="X1485" s="11">
        <v>0</v>
      </c>
      <c r="Y1485" s="11">
        <v>0</v>
      </c>
      <c r="Z1485" s="11">
        <v>0</v>
      </c>
      <c r="AA1485" s="11">
        <v>0</v>
      </c>
      <c r="AB1485" s="11">
        <v>0</v>
      </c>
      <c r="AC1485" s="11">
        <v>100000000</v>
      </c>
      <c r="AD1485" s="11">
        <v>100000000</v>
      </c>
      <c r="AE1485" s="11">
        <v>0</v>
      </c>
      <c r="AF1485" s="11">
        <v>0</v>
      </c>
      <c r="AG1485" s="11">
        <v>600000000</v>
      </c>
      <c r="AH1485" s="11">
        <v>138800000</v>
      </c>
      <c r="AI1485" s="11">
        <v>0</v>
      </c>
      <c r="AJ1485" s="11">
        <v>0</v>
      </c>
      <c r="AK1485" s="11">
        <v>0</v>
      </c>
      <c r="AL1485" s="11">
        <v>461200000</v>
      </c>
      <c r="AM1485" s="11">
        <v>0</v>
      </c>
      <c r="AN1485" s="11">
        <v>0</v>
      </c>
      <c r="AO14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14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700000000</v>
      </c>
      <c r="AR14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5" s="11">
        <f>Table_PBS_SQL_DB2_PBSSQL_PBS_NDP_Tina_CG_QtrlyPerformance_Final[[#This Row],[GOU REL]]+Table_PBS_SQL_DB2_PBSSQL_PBS_NDP_Tina_CG_QtrlyPerformance_Final[[#This Row],[EXT REL]]</f>
        <v>700000000</v>
      </c>
      <c r="AT1485" s="11">
        <f>Table_PBS_SQL_DB2_PBSSQL_PBS_NDP_Tina_CG_QtrlyPerformance_Final[[#This Row],[GOU EXP]]+Table_PBS_SQL_DB2_PBSSQL_PBS_NDP_Tina_CG_QtrlyPerformance_Final[[#This Row],[EXT EXP]]</f>
        <v>700000000</v>
      </c>
      <c r="AU1485" s="11" t="str">
        <f>IF(Table_PBS_SQL_DB2_PBSSQL_PBS_NDP_Tina_CG_QtrlyPerformance_Final[[#This Row],[Item_Code]]&gt;"300000", "Capital", "Recurrent")</f>
        <v>Recurrent</v>
      </c>
    </row>
    <row r="1486" spans="1:47" x14ac:dyDescent="0.25">
      <c r="A1486" t="s">
        <v>49</v>
      </c>
      <c r="B1486" t="s">
        <v>1400</v>
      </c>
      <c r="C1486" t="s">
        <v>119</v>
      </c>
      <c r="D1486" t="s">
        <v>885</v>
      </c>
      <c r="E1486" t="s">
        <v>87</v>
      </c>
      <c r="F1486" t="s">
        <v>1157</v>
      </c>
      <c r="G1486" t="s">
        <v>75</v>
      </c>
      <c r="H1486" t="s">
        <v>1414</v>
      </c>
      <c r="I1486" t="s">
        <v>467</v>
      </c>
      <c r="J1486" t="s">
        <v>1448</v>
      </c>
      <c r="K1486" t="s">
        <v>1449</v>
      </c>
      <c r="L1486" t="s">
        <v>1450</v>
      </c>
      <c r="M1486" t="s">
        <v>1044</v>
      </c>
      <c r="N1486" t="s">
        <v>1045</v>
      </c>
      <c r="O1486" t="s">
        <v>922</v>
      </c>
      <c r="P1486" t="s">
        <v>923</v>
      </c>
      <c r="Q1486" s="11">
        <v>0</v>
      </c>
      <c r="R1486" s="11">
        <v>0</v>
      </c>
      <c r="S1486" s="11">
        <v>0</v>
      </c>
      <c r="T1486" s="11">
        <v>0</v>
      </c>
      <c r="U1486" s="11">
        <v>40000000</v>
      </c>
      <c r="V1486" s="11">
        <v>0</v>
      </c>
      <c r="W1486" s="11">
        <v>40000000</v>
      </c>
      <c r="X1486" s="11">
        <v>0</v>
      </c>
      <c r="Y1486" s="11">
        <v>0</v>
      </c>
      <c r="Z1486" s="11">
        <v>0</v>
      </c>
      <c r="AA1486" s="11">
        <v>0</v>
      </c>
      <c r="AB1486" s="11">
        <v>0</v>
      </c>
      <c r="AC1486" s="11">
        <v>10000000</v>
      </c>
      <c r="AD1486" s="11">
        <v>10000000</v>
      </c>
      <c r="AE1486" s="11">
        <v>0</v>
      </c>
      <c r="AF1486" s="11">
        <v>0</v>
      </c>
      <c r="AG1486" s="11">
        <v>10000000</v>
      </c>
      <c r="AH1486" s="11">
        <v>10000000</v>
      </c>
      <c r="AI1486" s="11">
        <v>0</v>
      </c>
      <c r="AJ1486" s="11">
        <v>0</v>
      </c>
      <c r="AK1486" s="11">
        <v>20000000</v>
      </c>
      <c r="AL1486" s="11">
        <v>20000000</v>
      </c>
      <c r="AM1486" s="11">
        <v>0</v>
      </c>
      <c r="AN1486" s="11">
        <v>0</v>
      </c>
      <c r="AO14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4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4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6" s="11">
        <f>Table_PBS_SQL_DB2_PBSSQL_PBS_NDP_Tina_CG_QtrlyPerformance_Final[[#This Row],[GOU REL]]+Table_PBS_SQL_DB2_PBSSQL_PBS_NDP_Tina_CG_QtrlyPerformance_Final[[#This Row],[EXT REL]]</f>
        <v>40000000</v>
      </c>
      <c r="AT1486" s="11">
        <f>Table_PBS_SQL_DB2_PBSSQL_PBS_NDP_Tina_CG_QtrlyPerformance_Final[[#This Row],[GOU EXP]]+Table_PBS_SQL_DB2_PBSSQL_PBS_NDP_Tina_CG_QtrlyPerformance_Final[[#This Row],[EXT EXP]]</f>
        <v>40000000</v>
      </c>
      <c r="AU1486" s="11" t="str">
        <f>IF(Table_PBS_SQL_DB2_PBSSQL_PBS_NDP_Tina_CG_QtrlyPerformance_Final[[#This Row],[Item_Code]]&gt;"300000", "Capital", "Recurrent")</f>
        <v>Recurrent</v>
      </c>
    </row>
    <row r="1487" spans="1:47" x14ac:dyDescent="0.25">
      <c r="A1487" t="s">
        <v>49</v>
      </c>
      <c r="B1487" t="s">
        <v>1400</v>
      </c>
      <c r="C1487" t="s">
        <v>119</v>
      </c>
      <c r="D1487" t="s">
        <v>885</v>
      </c>
      <c r="E1487" t="s">
        <v>87</v>
      </c>
      <c r="F1487" t="s">
        <v>1157</v>
      </c>
      <c r="G1487" t="s">
        <v>75</v>
      </c>
      <c r="H1487" t="s">
        <v>1414</v>
      </c>
      <c r="I1487" t="s">
        <v>467</v>
      </c>
      <c r="J1487" t="s">
        <v>1448</v>
      </c>
      <c r="K1487" t="s">
        <v>1449</v>
      </c>
      <c r="L1487" t="s">
        <v>1450</v>
      </c>
      <c r="M1487" t="s">
        <v>1453</v>
      </c>
      <c r="N1487" t="s">
        <v>1454</v>
      </c>
      <c r="O1487" t="s">
        <v>1004</v>
      </c>
      <c r="P1487" t="s">
        <v>868</v>
      </c>
      <c r="Q1487" s="11">
        <v>0</v>
      </c>
      <c r="R1487" s="11">
        <v>0</v>
      </c>
      <c r="S1487" s="11">
        <v>0</v>
      </c>
      <c r="T1487" s="11">
        <v>0</v>
      </c>
      <c r="U1487" s="11">
        <v>1537612</v>
      </c>
      <c r="V1487" s="11">
        <v>0</v>
      </c>
      <c r="W1487" s="11">
        <v>1537612</v>
      </c>
      <c r="X1487" s="11">
        <v>0</v>
      </c>
      <c r="Y1487" s="11">
        <v>0</v>
      </c>
      <c r="Z1487" s="11">
        <v>0</v>
      </c>
      <c r="AA1487" s="11">
        <v>0</v>
      </c>
      <c r="AB1487" s="11">
        <v>0</v>
      </c>
      <c r="AC1487" s="11">
        <v>384500</v>
      </c>
      <c r="AD1487" s="11">
        <v>192250</v>
      </c>
      <c r="AE1487" s="11">
        <v>0</v>
      </c>
      <c r="AF1487" s="11">
        <v>0</v>
      </c>
      <c r="AG1487" s="11">
        <v>0</v>
      </c>
      <c r="AH1487" s="11">
        <v>192250</v>
      </c>
      <c r="AI1487" s="11">
        <v>0</v>
      </c>
      <c r="AJ1487" s="11">
        <v>0</v>
      </c>
      <c r="AK1487" s="11">
        <v>0</v>
      </c>
      <c r="AL1487" s="11">
        <v>384000</v>
      </c>
      <c r="AM1487" s="11">
        <v>0</v>
      </c>
      <c r="AN1487" s="11">
        <v>0</v>
      </c>
      <c r="AO14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384500</v>
      </c>
      <c r="AP14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768500</v>
      </c>
      <c r="AR14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7" s="11">
        <f>Table_PBS_SQL_DB2_PBSSQL_PBS_NDP_Tina_CG_QtrlyPerformance_Final[[#This Row],[GOU REL]]+Table_PBS_SQL_DB2_PBSSQL_PBS_NDP_Tina_CG_QtrlyPerformance_Final[[#This Row],[EXT REL]]</f>
        <v>384500</v>
      </c>
      <c r="AT1487" s="11">
        <f>Table_PBS_SQL_DB2_PBSSQL_PBS_NDP_Tina_CG_QtrlyPerformance_Final[[#This Row],[GOU EXP]]+Table_PBS_SQL_DB2_PBSSQL_PBS_NDP_Tina_CG_QtrlyPerformance_Final[[#This Row],[EXT EXP]]</f>
        <v>768500</v>
      </c>
      <c r="AU1487" s="11" t="str">
        <f>IF(Table_PBS_SQL_DB2_PBSSQL_PBS_NDP_Tina_CG_QtrlyPerformance_Final[[#This Row],[Item_Code]]&gt;"300000", "Capital", "Recurrent")</f>
        <v>Recurrent</v>
      </c>
    </row>
    <row r="1488" spans="1:47" x14ac:dyDescent="0.25">
      <c r="A1488" t="s">
        <v>49</v>
      </c>
      <c r="B1488" t="s">
        <v>1400</v>
      </c>
      <c r="C1488" t="s">
        <v>119</v>
      </c>
      <c r="D1488" t="s">
        <v>885</v>
      </c>
      <c r="E1488" t="s">
        <v>87</v>
      </c>
      <c r="F1488" t="s">
        <v>1157</v>
      </c>
      <c r="G1488" t="s">
        <v>75</v>
      </c>
      <c r="H1488" t="s">
        <v>1414</v>
      </c>
      <c r="I1488" t="s">
        <v>467</v>
      </c>
      <c r="J1488" t="s">
        <v>1448</v>
      </c>
      <c r="K1488" t="s">
        <v>151</v>
      </c>
      <c r="L1488" t="s">
        <v>1451</v>
      </c>
      <c r="M1488" t="s">
        <v>1168</v>
      </c>
      <c r="N1488" t="s">
        <v>1169</v>
      </c>
      <c r="O1488" t="s">
        <v>1120</v>
      </c>
      <c r="P1488" t="s">
        <v>1121</v>
      </c>
      <c r="Q1488" s="11">
        <v>0</v>
      </c>
      <c r="R1488" s="11">
        <v>0</v>
      </c>
      <c r="S1488" s="11">
        <v>0</v>
      </c>
      <c r="T1488" s="11">
        <v>0</v>
      </c>
      <c r="U1488" s="11">
        <v>7000000</v>
      </c>
      <c r="V1488" s="11">
        <v>0</v>
      </c>
      <c r="W1488" s="11">
        <v>7000000</v>
      </c>
      <c r="X1488" s="11">
        <v>0</v>
      </c>
      <c r="Y1488" s="11">
        <v>0</v>
      </c>
      <c r="Z1488" s="11">
        <v>0</v>
      </c>
      <c r="AA1488" s="11">
        <v>0</v>
      </c>
      <c r="AB1488" s="11">
        <v>0</v>
      </c>
      <c r="AC1488" s="11">
        <v>1750000</v>
      </c>
      <c r="AD1488" s="11">
        <v>1750000</v>
      </c>
      <c r="AE1488" s="11">
        <v>0</v>
      </c>
      <c r="AF1488" s="11">
        <v>0</v>
      </c>
      <c r="AG1488" s="11">
        <v>1750000</v>
      </c>
      <c r="AH1488" s="11">
        <v>1500000</v>
      </c>
      <c r="AI1488" s="11">
        <v>0</v>
      </c>
      <c r="AJ1488" s="11">
        <v>0</v>
      </c>
      <c r="AK1488" s="11">
        <v>3500000</v>
      </c>
      <c r="AL1488" s="11">
        <v>3750000</v>
      </c>
      <c r="AM1488" s="11">
        <v>0</v>
      </c>
      <c r="AN1488" s="11">
        <v>0</v>
      </c>
      <c r="AO14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v>
      </c>
      <c r="AP14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v>
      </c>
      <c r="AR14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8" s="11">
        <f>Table_PBS_SQL_DB2_PBSSQL_PBS_NDP_Tina_CG_QtrlyPerformance_Final[[#This Row],[GOU REL]]+Table_PBS_SQL_DB2_PBSSQL_PBS_NDP_Tina_CG_QtrlyPerformance_Final[[#This Row],[EXT REL]]</f>
        <v>7000000</v>
      </c>
      <c r="AT1488" s="11">
        <f>Table_PBS_SQL_DB2_PBSSQL_PBS_NDP_Tina_CG_QtrlyPerformance_Final[[#This Row],[GOU EXP]]+Table_PBS_SQL_DB2_PBSSQL_PBS_NDP_Tina_CG_QtrlyPerformance_Final[[#This Row],[EXT EXP]]</f>
        <v>7000000</v>
      </c>
      <c r="AU1488" s="11" t="str">
        <f>IF(Table_PBS_SQL_DB2_PBSSQL_PBS_NDP_Tina_CG_QtrlyPerformance_Final[[#This Row],[Item_Code]]&gt;"300000", "Capital", "Recurrent")</f>
        <v>Recurrent</v>
      </c>
    </row>
    <row r="1489" spans="1:47" x14ac:dyDescent="0.25">
      <c r="A1489" t="s">
        <v>49</v>
      </c>
      <c r="B1489" t="s">
        <v>1400</v>
      </c>
      <c r="C1489" t="s">
        <v>119</v>
      </c>
      <c r="D1489" t="s">
        <v>885</v>
      </c>
      <c r="E1489" t="s">
        <v>87</v>
      </c>
      <c r="F1489" t="s">
        <v>1157</v>
      </c>
      <c r="G1489" t="s">
        <v>75</v>
      </c>
      <c r="H1489" t="s">
        <v>1414</v>
      </c>
      <c r="I1489" t="s">
        <v>467</v>
      </c>
      <c r="J1489" t="s">
        <v>1448</v>
      </c>
      <c r="K1489" t="s">
        <v>151</v>
      </c>
      <c r="L1489" t="s">
        <v>1451</v>
      </c>
      <c r="M1489" t="s">
        <v>1168</v>
      </c>
      <c r="N1489" t="s">
        <v>1169</v>
      </c>
      <c r="O1489" t="s">
        <v>1004</v>
      </c>
      <c r="P1489" t="s">
        <v>868</v>
      </c>
      <c r="Q1489" s="11">
        <v>0</v>
      </c>
      <c r="R1489" s="11">
        <v>0</v>
      </c>
      <c r="S1489" s="11">
        <v>0</v>
      </c>
      <c r="T1489" s="11">
        <v>0</v>
      </c>
      <c r="U1489" s="11">
        <v>50000000</v>
      </c>
      <c r="V1489" s="11">
        <v>0</v>
      </c>
      <c r="W1489" s="11">
        <v>50000000</v>
      </c>
      <c r="X1489" s="11">
        <v>0</v>
      </c>
      <c r="Y1489" s="11">
        <v>0</v>
      </c>
      <c r="Z1489" s="11">
        <v>0</v>
      </c>
      <c r="AA1489" s="11">
        <v>0</v>
      </c>
      <c r="AB1489" s="11">
        <v>0</v>
      </c>
      <c r="AC1489" s="11">
        <v>0</v>
      </c>
      <c r="AD1489" s="11">
        <v>0</v>
      </c>
      <c r="AE1489" s="11">
        <v>0</v>
      </c>
      <c r="AF1489" s="11">
        <v>0</v>
      </c>
      <c r="AG1489" s="11">
        <v>12500000</v>
      </c>
      <c r="AH1489" s="11">
        <v>8262500</v>
      </c>
      <c r="AI1489" s="11">
        <v>0</v>
      </c>
      <c r="AJ1489" s="11">
        <v>0</v>
      </c>
      <c r="AK1489" s="11">
        <v>37500000</v>
      </c>
      <c r="AL1489" s="11">
        <v>41737500</v>
      </c>
      <c r="AM1489" s="11">
        <v>0</v>
      </c>
      <c r="AN1489" s="11">
        <v>0</v>
      </c>
      <c r="AO14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4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4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89" s="11">
        <f>Table_PBS_SQL_DB2_PBSSQL_PBS_NDP_Tina_CG_QtrlyPerformance_Final[[#This Row],[GOU REL]]+Table_PBS_SQL_DB2_PBSSQL_PBS_NDP_Tina_CG_QtrlyPerformance_Final[[#This Row],[EXT REL]]</f>
        <v>50000000</v>
      </c>
      <c r="AT1489" s="11">
        <f>Table_PBS_SQL_DB2_PBSSQL_PBS_NDP_Tina_CG_QtrlyPerformance_Final[[#This Row],[GOU EXP]]+Table_PBS_SQL_DB2_PBSSQL_PBS_NDP_Tina_CG_QtrlyPerformance_Final[[#This Row],[EXT EXP]]</f>
        <v>50000000</v>
      </c>
      <c r="AU1489" s="11" t="str">
        <f>IF(Table_PBS_SQL_DB2_PBSSQL_PBS_NDP_Tina_CG_QtrlyPerformance_Final[[#This Row],[Item_Code]]&gt;"300000", "Capital", "Recurrent")</f>
        <v>Recurrent</v>
      </c>
    </row>
    <row r="1490" spans="1:47" x14ac:dyDescent="0.25">
      <c r="A1490" t="s">
        <v>49</v>
      </c>
      <c r="B1490" t="s">
        <v>1400</v>
      </c>
      <c r="C1490" t="s">
        <v>119</v>
      </c>
      <c r="D1490" t="s">
        <v>885</v>
      </c>
      <c r="E1490" t="s">
        <v>87</v>
      </c>
      <c r="F1490" t="s">
        <v>1157</v>
      </c>
      <c r="G1490" t="s">
        <v>75</v>
      </c>
      <c r="H1490" t="s">
        <v>1414</v>
      </c>
      <c r="I1490" t="s">
        <v>467</v>
      </c>
      <c r="J1490" t="s">
        <v>1448</v>
      </c>
      <c r="K1490" t="s">
        <v>151</v>
      </c>
      <c r="L1490" t="s">
        <v>1451</v>
      </c>
      <c r="M1490" t="s">
        <v>1044</v>
      </c>
      <c r="N1490" t="s">
        <v>1045</v>
      </c>
      <c r="O1490" t="s">
        <v>1005</v>
      </c>
      <c r="P1490" t="s">
        <v>1006</v>
      </c>
      <c r="Q1490" s="11">
        <v>0</v>
      </c>
      <c r="R1490" s="11">
        <v>0</v>
      </c>
      <c r="S1490" s="11">
        <v>0</v>
      </c>
      <c r="T1490" s="11">
        <v>0</v>
      </c>
      <c r="U1490" s="11">
        <v>20000000</v>
      </c>
      <c r="V1490" s="11">
        <v>0</v>
      </c>
      <c r="W1490" s="11">
        <v>20000000</v>
      </c>
      <c r="X1490" s="11">
        <v>0</v>
      </c>
      <c r="Y1490" s="11">
        <v>0</v>
      </c>
      <c r="Z1490" s="11">
        <v>0</v>
      </c>
      <c r="AA1490" s="11">
        <v>0</v>
      </c>
      <c r="AB1490" s="11">
        <v>0</v>
      </c>
      <c r="AC1490" s="11">
        <v>5000000</v>
      </c>
      <c r="AD1490" s="11">
        <v>5000000</v>
      </c>
      <c r="AE1490" s="11">
        <v>0</v>
      </c>
      <c r="AF1490" s="11">
        <v>0</v>
      </c>
      <c r="AG1490" s="11">
        <v>5000000</v>
      </c>
      <c r="AH1490" s="11">
        <v>3883500</v>
      </c>
      <c r="AI1490" s="11">
        <v>0</v>
      </c>
      <c r="AJ1490" s="11">
        <v>0</v>
      </c>
      <c r="AK1490" s="11">
        <v>10000000</v>
      </c>
      <c r="AL1490" s="11">
        <v>11116500</v>
      </c>
      <c r="AM1490" s="11">
        <v>0</v>
      </c>
      <c r="AN1490" s="11">
        <v>0</v>
      </c>
      <c r="AO14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4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4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90" s="11">
        <f>Table_PBS_SQL_DB2_PBSSQL_PBS_NDP_Tina_CG_QtrlyPerformance_Final[[#This Row],[GOU REL]]+Table_PBS_SQL_DB2_PBSSQL_PBS_NDP_Tina_CG_QtrlyPerformance_Final[[#This Row],[EXT REL]]</f>
        <v>20000000</v>
      </c>
      <c r="AT1490" s="11">
        <f>Table_PBS_SQL_DB2_PBSSQL_PBS_NDP_Tina_CG_QtrlyPerformance_Final[[#This Row],[GOU EXP]]+Table_PBS_SQL_DB2_PBSSQL_PBS_NDP_Tina_CG_QtrlyPerformance_Final[[#This Row],[EXT EXP]]</f>
        <v>20000000</v>
      </c>
      <c r="AU1490" s="11" t="str">
        <f>IF(Table_PBS_SQL_DB2_PBSSQL_PBS_NDP_Tina_CG_QtrlyPerformance_Final[[#This Row],[Item_Code]]&gt;"300000", "Capital", "Recurrent")</f>
        <v>Recurrent</v>
      </c>
    </row>
    <row r="1491" spans="1:47" x14ac:dyDescent="0.25">
      <c r="A1491" t="s">
        <v>49</v>
      </c>
      <c r="B1491" t="s">
        <v>1400</v>
      </c>
      <c r="C1491" t="s">
        <v>119</v>
      </c>
      <c r="D1491" t="s">
        <v>885</v>
      </c>
      <c r="E1491" t="s">
        <v>87</v>
      </c>
      <c r="F1491" t="s">
        <v>1157</v>
      </c>
      <c r="G1491" t="s">
        <v>75</v>
      </c>
      <c r="H1491" t="s">
        <v>1414</v>
      </c>
      <c r="I1491" t="s">
        <v>499</v>
      </c>
      <c r="J1491" t="s">
        <v>1455</v>
      </c>
      <c r="K1491" t="s">
        <v>149</v>
      </c>
      <c r="L1491" t="s">
        <v>1976</v>
      </c>
      <c r="M1491" t="s">
        <v>1168</v>
      </c>
      <c r="N1491" t="s">
        <v>1169</v>
      </c>
      <c r="O1491" t="s">
        <v>1062</v>
      </c>
      <c r="P1491" t="s">
        <v>1063</v>
      </c>
      <c r="Q1491" s="11">
        <v>0</v>
      </c>
      <c r="R1491" s="11">
        <v>0</v>
      </c>
      <c r="S1491" s="11">
        <v>0</v>
      </c>
      <c r="T1491" s="11">
        <v>0</v>
      </c>
      <c r="U1491" s="11">
        <v>150000000</v>
      </c>
      <c r="V1491" s="11">
        <v>0</v>
      </c>
      <c r="W1491" s="11">
        <v>150000000</v>
      </c>
      <c r="X1491" s="11">
        <v>0</v>
      </c>
      <c r="Y1491" s="11">
        <v>37500000</v>
      </c>
      <c r="Z1491" s="11">
        <v>32986776</v>
      </c>
      <c r="AA1491" s="11">
        <v>0</v>
      </c>
      <c r="AB1491" s="11">
        <v>0</v>
      </c>
      <c r="AC1491" s="11">
        <v>37500000</v>
      </c>
      <c r="AD1491" s="11">
        <v>41412576</v>
      </c>
      <c r="AE1491" s="11">
        <v>0</v>
      </c>
      <c r="AF1491" s="11">
        <v>0</v>
      </c>
      <c r="AG1491" s="11">
        <v>37500000</v>
      </c>
      <c r="AH1491" s="11">
        <v>14553282</v>
      </c>
      <c r="AI1491" s="11">
        <v>0</v>
      </c>
      <c r="AJ1491" s="11">
        <v>0</v>
      </c>
      <c r="AK1491" s="11">
        <v>37500000</v>
      </c>
      <c r="AL1491" s="11">
        <v>61047366</v>
      </c>
      <c r="AM1491" s="11">
        <v>0</v>
      </c>
      <c r="AN1491" s="11">
        <v>0</v>
      </c>
      <c r="AO14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4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14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91" s="11">
        <f>Table_PBS_SQL_DB2_PBSSQL_PBS_NDP_Tina_CG_QtrlyPerformance_Final[[#This Row],[GOU REL]]+Table_PBS_SQL_DB2_PBSSQL_PBS_NDP_Tina_CG_QtrlyPerformance_Final[[#This Row],[EXT REL]]</f>
        <v>150000000</v>
      </c>
      <c r="AT1491" s="11">
        <f>Table_PBS_SQL_DB2_PBSSQL_PBS_NDP_Tina_CG_QtrlyPerformance_Final[[#This Row],[GOU EXP]]+Table_PBS_SQL_DB2_PBSSQL_PBS_NDP_Tina_CG_QtrlyPerformance_Final[[#This Row],[EXT EXP]]</f>
        <v>150000000</v>
      </c>
      <c r="AU1491" s="11" t="str">
        <f>IF(Table_PBS_SQL_DB2_PBSSQL_PBS_NDP_Tina_CG_QtrlyPerformance_Final[[#This Row],[Item_Code]]&gt;"300000", "Capital", "Recurrent")</f>
        <v>Recurrent</v>
      </c>
    </row>
    <row r="1492" spans="1:47" x14ac:dyDescent="0.25">
      <c r="A1492" t="s">
        <v>49</v>
      </c>
      <c r="B1492" t="s">
        <v>1400</v>
      </c>
      <c r="C1492" t="s">
        <v>119</v>
      </c>
      <c r="D1492" t="s">
        <v>885</v>
      </c>
      <c r="E1492" t="s">
        <v>87</v>
      </c>
      <c r="F1492" t="s">
        <v>1157</v>
      </c>
      <c r="G1492" t="s">
        <v>75</v>
      </c>
      <c r="H1492" t="s">
        <v>1414</v>
      </c>
      <c r="I1492" t="s">
        <v>499</v>
      </c>
      <c r="J1492" t="s">
        <v>1455</v>
      </c>
      <c r="K1492" t="s">
        <v>149</v>
      </c>
      <c r="L1492" t="s">
        <v>1976</v>
      </c>
      <c r="M1492" t="s">
        <v>1168</v>
      </c>
      <c r="N1492" t="s">
        <v>1169</v>
      </c>
      <c r="O1492" t="s">
        <v>1064</v>
      </c>
      <c r="P1492" t="s">
        <v>1065</v>
      </c>
      <c r="Q1492" s="11">
        <v>0</v>
      </c>
      <c r="R1492" s="11">
        <v>0</v>
      </c>
      <c r="S1492" s="11">
        <v>0</v>
      </c>
      <c r="T1492" s="11">
        <v>0</v>
      </c>
      <c r="U1492" s="11">
        <v>15000000</v>
      </c>
      <c r="V1492" s="11">
        <v>0</v>
      </c>
      <c r="W1492" s="11">
        <v>15000000</v>
      </c>
      <c r="X1492" s="11">
        <v>0</v>
      </c>
      <c r="Y1492" s="11">
        <v>0</v>
      </c>
      <c r="Z1492" s="11">
        <v>0</v>
      </c>
      <c r="AA1492" s="11">
        <v>0</v>
      </c>
      <c r="AB1492" s="11">
        <v>0</v>
      </c>
      <c r="AC1492" s="11">
        <v>3750000</v>
      </c>
      <c r="AD1492" s="11">
        <v>0</v>
      </c>
      <c r="AE1492" s="11">
        <v>0</v>
      </c>
      <c r="AF1492" s="11">
        <v>0</v>
      </c>
      <c r="AG1492" s="11">
        <v>3750000</v>
      </c>
      <c r="AH1492" s="11">
        <v>3750000</v>
      </c>
      <c r="AI1492" s="11">
        <v>0</v>
      </c>
      <c r="AJ1492" s="11">
        <v>0</v>
      </c>
      <c r="AK1492" s="11">
        <v>7500000</v>
      </c>
      <c r="AL1492" s="11">
        <v>11250000</v>
      </c>
      <c r="AM1492" s="11">
        <v>0</v>
      </c>
      <c r="AN1492" s="11">
        <v>0</v>
      </c>
      <c r="AO14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4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14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92" s="11">
        <f>Table_PBS_SQL_DB2_PBSSQL_PBS_NDP_Tina_CG_QtrlyPerformance_Final[[#This Row],[GOU REL]]+Table_PBS_SQL_DB2_PBSSQL_PBS_NDP_Tina_CG_QtrlyPerformance_Final[[#This Row],[EXT REL]]</f>
        <v>15000000</v>
      </c>
      <c r="AT1492" s="11">
        <f>Table_PBS_SQL_DB2_PBSSQL_PBS_NDP_Tina_CG_QtrlyPerformance_Final[[#This Row],[GOU EXP]]+Table_PBS_SQL_DB2_PBSSQL_PBS_NDP_Tina_CG_QtrlyPerformance_Final[[#This Row],[EXT EXP]]</f>
        <v>15000000</v>
      </c>
      <c r="AU1492" s="11" t="str">
        <f>IF(Table_PBS_SQL_DB2_PBSSQL_PBS_NDP_Tina_CG_QtrlyPerformance_Final[[#This Row],[Item_Code]]&gt;"300000", "Capital", "Recurrent")</f>
        <v>Recurrent</v>
      </c>
    </row>
    <row r="1493" spans="1:47" x14ac:dyDescent="0.25">
      <c r="A1493" t="s">
        <v>49</v>
      </c>
      <c r="B1493" t="s">
        <v>1400</v>
      </c>
      <c r="C1493" t="s">
        <v>119</v>
      </c>
      <c r="D1493" t="s">
        <v>885</v>
      </c>
      <c r="E1493" t="s">
        <v>87</v>
      </c>
      <c r="F1493" t="s">
        <v>1157</v>
      </c>
      <c r="G1493" t="s">
        <v>75</v>
      </c>
      <c r="H1493" t="s">
        <v>1414</v>
      </c>
      <c r="I1493" t="s">
        <v>499</v>
      </c>
      <c r="J1493" t="s">
        <v>1455</v>
      </c>
      <c r="K1493" t="s">
        <v>149</v>
      </c>
      <c r="L1493" t="s">
        <v>1976</v>
      </c>
      <c r="M1493" t="s">
        <v>1168</v>
      </c>
      <c r="N1493" t="s">
        <v>1169</v>
      </c>
      <c r="O1493" t="s">
        <v>1004</v>
      </c>
      <c r="P1493" t="s">
        <v>868</v>
      </c>
      <c r="Q1493" s="11">
        <v>0</v>
      </c>
      <c r="R1493" s="11">
        <v>0</v>
      </c>
      <c r="S1493" s="11">
        <v>0</v>
      </c>
      <c r="T1493" s="11">
        <v>0</v>
      </c>
      <c r="U1493" s="11">
        <v>12000000</v>
      </c>
      <c r="V1493" s="11">
        <v>0</v>
      </c>
      <c r="W1493" s="11">
        <v>12000000</v>
      </c>
      <c r="X1493" s="11">
        <v>0</v>
      </c>
      <c r="Y1493" s="11">
        <v>0</v>
      </c>
      <c r="Z1493" s="11">
        <v>0</v>
      </c>
      <c r="AA1493" s="11">
        <v>0</v>
      </c>
      <c r="AB1493" s="11">
        <v>0</v>
      </c>
      <c r="AC1493" s="11">
        <v>3000000</v>
      </c>
      <c r="AD1493" s="11">
        <v>1500000</v>
      </c>
      <c r="AE1493" s="11">
        <v>0</v>
      </c>
      <c r="AF1493" s="11">
        <v>0</v>
      </c>
      <c r="AG1493" s="11">
        <v>3000000</v>
      </c>
      <c r="AH1493" s="11">
        <v>5641800</v>
      </c>
      <c r="AI1493" s="11">
        <v>0</v>
      </c>
      <c r="AJ1493" s="11">
        <v>0</v>
      </c>
      <c r="AK1493" s="11">
        <v>6000000</v>
      </c>
      <c r="AL1493" s="11">
        <v>6358200</v>
      </c>
      <c r="AM1493" s="11">
        <v>0</v>
      </c>
      <c r="AN1493" s="11">
        <v>0</v>
      </c>
      <c r="AO14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14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13500000</v>
      </c>
      <c r="AR14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93" s="11">
        <f>Table_PBS_SQL_DB2_PBSSQL_PBS_NDP_Tina_CG_QtrlyPerformance_Final[[#This Row],[GOU REL]]+Table_PBS_SQL_DB2_PBSSQL_PBS_NDP_Tina_CG_QtrlyPerformance_Final[[#This Row],[EXT REL]]</f>
        <v>12000000</v>
      </c>
      <c r="AT1493" s="11">
        <f>Table_PBS_SQL_DB2_PBSSQL_PBS_NDP_Tina_CG_QtrlyPerformance_Final[[#This Row],[GOU EXP]]+Table_PBS_SQL_DB2_PBSSQL_PBS_NDP_Tina_CG_QtrlyPerformance_Final[[#This Row],[EXT EXP]]</f>
        <v>13500000</v>
      </c>
      <c r="AU1493" s="11" t="str">
        <f>IF(Table_PBS_SQL_DB2_PBSSQL_PBS_NDP_Tina_CG_QtrlyPerformance_Final[[#This Row],[Item_Code]]&gt;"300000", "Capital", "Recurrent")</f>
        <v>Recurrent</v>
      </c>
    </row>
    <row r="1494" spans="1:47" x14ac:dyDescent="0.25">
      <c r="A1494" t="s">
        <v>49</v>
      </c>
      <c r="B1494" t="s">
        <v>1400</v>
      </c>
      <c r="C1494" t="s">
        <v>119</v>
      </c>
      <c r="D1494" t="s">
        <v>885</v>
      </c>
      <c r="E1494" t="s">
        <v>87</v>
      </c>
      <c r="F1494" t="s">
        <v>1157</v>
      </c>
      <c r="G1494" t="s">
        <v>75</v>
      </c>
      <c r="H1494" t="s">
        <v>1414</v>
      </c>
      <c r="I1494" t="s">
        <v>499</v>
      </c>
      <c r="J1494" t="s">
        <v>1455</v>
      </c>
      <c r="K1494" t="s">
        <v>149</v>
      </c>
      <c r="L1494" t="s">
        <v>1976</v>
      </c>
      <c r="M1494" t="s">
        <v>1453</v>
      </c>
      <c r="N1494" t="s">
        <v>1454</v>
      </c>
      <c r="O1494" t="s">
        <v>1085</v>
      </c>
      <c r="P1494" t="s">
        <v>1086</v>
      </c>
      <c r="Q1494" s="11">
        <v>0</v>
      </c>
      <c r="R1494" s="11">
        <v>0</v>
      </c>
      <c r="S1494" s="11">
        <v>0</v>
      </c>
      <c r="T1494" s="11">
        <v>0</v>
      </c>
      <c r="U1494" s="11">
        <v>138750000</v>
      </c>
      <c r="V1494" s="11">
        <v>0</v>
      </c>
      <c r="W1494" s="11">
        <v>0</v>
      </c>
      <c r="X1494" s="11">
        <v>138750000</v>
      </c>
      <c r="Y1494" s="11">
        <v>0</v>
      </c>
      <c r="Z1494" s="11">
        <v>0</v>
      </c>
      <c r="AA1494" s="11">
        <v>0</v>
      </c>
      <c r="AB1494" s="11">
        <v>0</v>
      </c>
      <c r="AC1494" s="11">
        <v>0</v>
      </c>
      <c r="AD1494" s="11">
        <v>0</v>
      </c>
      <c r="AE1494" s="11">
        <v>0</v>
      </c>
      <c r="AF1494" s="11">
        <v>0</v>
      </c>
      <c r="AG1494" s="11">
        <v>0</v>
      </c>
      <c r="AH1494" s="11">
        <v>0</v>
      </c>
      <c r="AI1494" s="11">
        <v>0</v>
      </c>
      <c r="AJ1494" s="11">
        <v>0</v>
      </c>
      <c r="AK1494" s="11">
        <v>0</v>
      </c>
      <c r="AL1494" s="11">
        <v>0</v>
      </c>
      <c r="AM1494" s="11">
        <v>0</v>
      </c>
      <c r="AN1494" s="11">
        <v>0</v>
      </c>
      <c r="AO14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94" s="11">
        <f>Table_PBS_SQL_DB2_PBSSQL_PBS_NDP_Tina_CG_QtrlyPerformance_Final[[#This Row],[GOU REL]]+Table_PBS_SQL_DB2_PBSSQL_PBS_NDP_Tina_CG_QtrlyPerformance_Final[[#This Row],[EXT REL]]</f>
        <v>0</v>
      </c>
      <c r="AT1494" s="11">
        <f>Table_PBS_SQL_DB2_PBSSQL_PBS_NDP_Tina_CG_QtrlyPerformance_Final[[#This Row],[GOU EXP]]+Table_PBS_SQL_DB2_PBSSQL_PBS_NDP_Tina_CG_QtrlyPerformance_Final[[#This Row],[EXT EXP]]</f>
        <v>0</v>
      </c>
      <c r="AU1494" s="11" t="str">
        <f>IF(Table_PBS_SQL_DB2_PBSSQL_PBS_NDP_Tina_CG_QtrlyPerformance_Final[[#This Row],[Item_Code]]&gt;"300000", "Capital", "Recurrent")</f>
        <v>Recurrent</v>
      </c>
    </row>
    <row r="1495" spans="1:47" x14ac:dyDescent="0.25">
      <c r="A1495" t="s">
        <v>49</v>
      </c>
      <c r="B1495" t="s">
        <v>1400</v>
      </c>
      <c r="C1495" t="s">
        <v>119</v>
      </c>
      <c r="D1495" t="s">
        <v>885</v>
      </c>
      <c r="E1495" t="s">
        <v>87</v>
      </c>
      <c r="F1495" t="s">
        <v>1157</v>
      </c>
      <c r="G1495" t="s">
        <v>75</v>
      </c>
      <c r="H1495" t="s">
        <v>1414</v>
      </c>
      <c r="I1495" t="s">
        <v>507</v>
      </c>
      <c r="J1495" t="s">
        <v>1457</v>
      </c>
      <c r="K1495" t="s">
        <v>143</v>
      </c>
      <c r="L1495" t="s">
        <v>1458</v>
      </c>
      <c r="M1495" t="s">
        <v>1044</v>
      </c>
      <c r="N1495" t="s">
        <v>1045</v>
      </c>
      <c r="O1495" t="s">
        <v>1626</v>
      </c>
      <c r="P1495" t="s">
        <v>1627</v>
      </c>
      <c r="Q1495" s="11">
        <v>0</v>
      </c>
      <c r="R1495" s="11">
        <v>0</v>
      </c>
      <c r="S1495" s="11">
        <v>0</v>
      </c>
      <c r="T1495" s="11">
        <v>0</v>
      </c>
      <c r="U1495" s="11">
        <v>214395000</v>
      </c>
      <c r="V1495" s="11">
        <v>0</v>
      </c>
      <c r="W1495" s="11">
        <v>214395000</v>
      </c>
      <c r="X1495" s="11">
        <v>0</v>
      </c>
      <c r="Y1495" s="11">
        <v>0</v>
      </c>
      <c r="Z1495" s="11">
        <v>0</v>
      </c>
      <c r="AA1495" s="11">
        <v>0</v>
      </c>
      <c r="AB1495" s="11">
        <v>0</v>
      </c>
      <c r="AC1495" s="11">
        <v>53598750</v>
      </c>
      <c r="AD1495" s="11">
        <v>53598750</v>
      </c>
      <c r="AE1495" s="11">
        <v>0</v>
      </c>
      <c r="AF1495" s="11">
        <v>0</v>
      </c>
      <c r="AG1495" s="11">
        <v>37598750</v>
      </c>
      <c r="AH1495" s="11">
        <v>37598750</v>
      </c>
      <c r="AI1495" s="11">
        <v>0</v>
      </c>
      <c r="AJ1495" s="11">
        <v>0</v>
      </c>
      <c r="AK1495" s="11">
        <v>0</v>
      </c>
      <c r="AL1495" s="11">
        <v>0</v>
      </c>
      <c r="AM1495" s="11">
        <v>0</v>
      </c>
      <c r="AN1495" s="11">
        <v>0</v>
      </c>
      <c r="AO14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91197500</v>
      </c>
      <c r="AP14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91197500</v>
      </c>
      <c r="AR14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95" s="11">
        <f>Table_PBS_SQL_DB2_PBSSQL_PBS_NDP_Tina_CG_QtrlyPerformance_Final[[#This Row],[GOU REL]]+Table_PBS_SQL_DB2_PBSSQL_PBS_NDP_Tina_CG_QtrlyPerformance_Final[[#This Row],[EXT REL]]</f>
        <v>91197500</v>
      </c>
      <c r="AT1495" s="11">
        <f>Table_PBS_SQL_DB2_PBSSQL_PBS_NDP_Tina_CG_QtrlyPerformance_Final[[#This Row],[GOU EXP]]+Table_PBS_SQL_DB2_PBSSQL_PBS_NDP_Tina_CG_QtrlyPerformance_Final[[#This Row],[EXT EXP]]</f>
        <v>91197500</v>
      </c>
      <c r="AU1495" s="11" t="str">
        <f>IF(Table_PBS_SQL_DB2_PBSSQL_PBS_NDP_Tina_CG_QtrlyPerformance_Final[[#This Row],[Item_Code]]&gt;"300000", "Capital", "Recurrent")</f>
        <v>Capital</v>
      </c>
    </row>
    <row r="1496" spans="1:47" x14ac:dyDescent="0.25">
      <c r="A1496" t="s">
        <v>49</v>
      </c>
      <c r="B1496" t="s">
        <v>1400</v>
      </c>
      <c r="C1496" t="s">
        <v>119</v>
      </c>
      <c r="D1496" t="s">
        <v>885</v>
      </c>
      <c r="E1496" t="s">
        <v>87</v>
      </c>
      <c r="F1496" t="s">
        <v>1157</v>
      </c>
      <c r="G1496" t="s">
        <v>75</v>
      </c>
      <c r="H1496" t="s">
        <v>1414</v>
      </c>
      <c r="I1496" t="s">
        <v>507</v>
      </c>
      <c r="J1496" t="s">
        <v>1457</v>
      </c>
      <c r="K1496" t="s">
        <v>143</v>
      </c>
      <c r="L1496" t="s">
        <v>1458</v>
      </c>
      <c r="M1496" t="s">
        <v>1453</v>
      </c>
      <c r="N1496" t="s">
        <v>1454</v>
      </c>
      <c r="O1496" t="s">
        <v>1064</v>
      </c>
      <c r="P1496" t="s">
        <v>1065</v>
      </c>
      <c r="Q1496" s="11">
        <v>0</v>
      </c>
      <c r="R1496" s="11">
        <v>0</v>
      </c>
      <c r="S1496" s="11">
        <v>0</v>
      </c>
      <c r="T1496" s="11">
        <v>0</v>
      </c>
      <c r="U1496" s="11">
        <v>41639947</v>
      </c>
      <c r="V1496" s="11">
        <v>0</v>
      </c>
      <c r="W1496" s="11">
        <v>41639947</v>
      </c>
      <c r="X1496" s="11">
        <v>0</v>
      </c>
      <c r="Y1496" s="11">
        <v>0</v>
      </c>
      <c r="Z1496" s="11">
        <v>0</v>
      </c>
      <c r="AA1496" s="11">
        <v>0</v>
      </c>
      <c r="AB1496" s="11">
        <v>0</v>
      </c>
      <c r="AC1496" s="11">
        <v>10410000</v>
      </c>
      <c r="AD1496" s="11">
        <v>0</v>
      </c>
      <c r="AE1496" s="11">
        <v>0</v>
      </c>
      <c r="AF1496" s="11">
        <v>0</v>
      </c>
      <c r="AG1496" s="11">
        <v>10410000</v>
      </c>
      <c r="AH1496" s="11">
        <v>10323522</v>
      </c>
      <c r="AI1496" s="11">
        <v>0</v>
      </c>
      <c r="AJ1496" s="11">
        <v>0</v>
      </c>
      <c r="AK1496" s="11">
        <v>20819947</v>
      </c>
      <c r="AL1496" s="11">
        <v>31316425</v>
      </c>
      <c r="AM1496" s="11">
        <v>0</v>
      </c>
      <c r="AN1496" s="11">
        <v>0</v>
      </c>
      <c r="AO14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41639947</v>
      </c>
      <c r="AP14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4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41639947</v>
      </c>
      <c r="AR14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496" s="11">
        <f>Table_PBS_SQL_DB2_PBSSQL_PBS_NDP_Tina_CG_QtrlyPerformance_Final[[#This Row],[GOU REL]]+Table_PBS_SQL_DB2_PBSSQL_PBS_NDP_Tina_CG_QtrlyPerformance_Final[[#This Row],[EXT REL]]</f>
        <v>41639947</v>
      </c>
      <c r="AT1496" s="11">
        <f>Table_PBS_SQL_DB2_PBSSQL_PBS_NDP_Tina_CG_QtrlyPerformance_Final[[#This Row],[GOU EXP]]+Table_PBS_SQL_DB2_PBSSQL_PBS_NDP_Tina_CG_QtrlyPerformance_Final[[#This Row],[EXT EXP]]</f>
        <v>41639947</v>
      </c>
      <c r="AU1496" s="11" t="str">
        <f>IF(Table_PBS_SQL_DB2_PBSSQL_PBS_NDP_Tina_CG_QtrlyPerformance_Final[[#This Row],[Item_Code]]&gt;"300000", "Capital", "Recurrent")</f>
        <v>Recurrent</v>
      </c>
    </row>
    <row r="1497" spans="1:47" x14ac:dyDescent="0.25">
      <c r="A1497" t="s">
        <v>49</v>
      </c>
      <c r="B1497" t="s">
        <v>1400</v>
      </c>
      <c r="C1497" t="s">
        <v>293</v>
      </c>
      <c r="D1497" t="s">
        <v>1206</v>
      </c>
      <c r="E1497" t="s">
        <v>75</v>
      </c>
      <c r="F1497" t="s">
        <v>1228</v>
      </c>
      <c r="G1497" t="s">
        <v>87</v>
      </c>
      <c r="H1497" t="s">
        <v>1401</v>
      </c>
      <c r="I1497" t="s">
        <v>896</v>
      </c>
      <c r="J1497" t="s">
        <v>897</v>
      </c>
      <c r="K1497" t="s">
        <v>1437</v>
      </c>
      <c r="L1497" t="s">
        <v>1438</v>
      </c>
      <c r="M1497" t="s">
        <v>1044</v>
      </c>
      <c r="N1497" t="s">
        <v>1045</v>
      </c>
      <c r="O1497" t="s">
        <v>1025</v>
      </c>
      <c r="P1497" t="s">
        <v>1026</v>
      </c>
      <c r="Q1497" s="11">
        <v>0</v>
      </c>
      <c r="R1497" s="11">
        <v>0</v>
      </c>
      <c r="S1497" s="11">
        <v>0</v>
      </c>
      <c r="T1497" s="11">
        <v>0</v>
      </c>
      <c r="U1497" s="11">
        <v>0</v>
      </c>
      <c r="V1497" s="11">
        <v>0</v>
      </c>
      <c r="W1497" s="11">
        <v>0</v>
      </c>
      <c r="X1497" s="11">
        <v>0</v>
      </c>
      <c r="Y1497" s="11">
        <v>0</v>
      </c>
      <c r="Z1497" s="11">
        <v>0</v>
      </c>
      <c r="AA1497" s="11">
        <v>210752148</v>
      </c>
      <c r="AB1497" s="11">
        <v>376795086</v>
      </c>
      <c r="AC1497" s="11">
        <v>0</v>
      </c>
      <c r="AD1497" s="11">
        <v>0</v>
      </c>
      <c r="AE1497" s="11">
        <v>136122087.5</v>
      </c>
      <c r="AF1497" s="11">
        <v>181667609</v>
      </c>
      <c r="AG1497" s="11">
        <v>0</v>
      </c>
      <c r="AH1497" s="11">
        <v>0</v>
      </c>
      <c r="AI1497" s="11">
        <v>0</v>
      </c>
      <c r="AJ1497" s="11">
        <v>0</v>
      </c>
      <c r="AK1497" s="11">
        <v>0</v>
      </c>
      <c r="AL1497" s="11">
        <v>0</v>
      </c>
      <c r="AM1497" s="11">
        <v>0</v>
      </c>
      <c r="AN1497" s="11">
        <v>0</v>
      </c>
      <c r="AO14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346874235.5</v>
      </c>
      <c r="AQ14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558462695</v>
      </c>
      <c r="AS1497" s="11">
        <f>Table_PBS_SQL_DB2_PBSSQL_PBS_NDP_Tina_CG_QtrlyPerformance_Final[[#This Row],[GOU REL]]+Table_PBS_SQL_DB2_PBSSQL_PBS_NDP_Tina_CG_QtrlyPerformance_Final[[#This Row],[EXT REL]]</f>
        <v>346874235.5</v>
      </c>
      <c r="AT1497" s="11">
        <f>Table_PBS_SQL_DB2_PBSSQL_PBS_NDP_Tina_CG_QtrlyPerformance_Final[[#This Row],[GOU EXP]]+Table_PBS_SQL_DB2_PBSSQL_PBS_NDP_Tina_CG_QtrlyPerformance_Final[[#This Row],[EXT EXP]]</f>
        <v>558462695</v>
      </c>
      <c r="AU1497" s="11" t="str">
        <f>IF(Table_PBS_SQL_DB2_PBSSQL_PBS_NDP_Tina_CG_QtrlyPerformance_Final[[#This Row],[Item_Code]]&gt;"300000", "Capital", "Recurrent")</f>
        <v>Recurrent</v>
      </c>
    </row>
    <row r="1498" spans="1:47" x14ac:dyDescent="0.25">
      <c r="A1498" t="s">
        <v>49</v>
      </c>
      <c r="B1498" t="s">
        <v>1400</v>
      </c>
      <c r="C1498" t="s">
        <v>293</v>
      </c>
      <c r="D1498" t="s">
        <v>1206</v>
      </c>
      <c r="E1498" t="s">
        <v>75</v>
      </c>
      <c r="F1498" t="s">
        <v>1228</v>
      </c>
      <c r="G1498" t="s">
        <v>87</v>
      </c>
      <c r="H1498" t="s">
        <v>1401</v>
      </c>
      <c r="I1498" t="s">
        <v>896</v>
      </c>
      <c r="J1498" t="s">
        <v>897</v>
      </c>
      <c r="K1498" t="s">
        <v>131</v>
      </c>
      <c r="L1498" t="s">
        <v>1469</v>
      </c>
      <c r="M1498" t="s">
        <v>1044</v>
      </c>
      <c r="N1498" t="s">
        <v>1045</v>
      </c>
      <c r="O1498" t="s">
        <v>1083</v>
      </c>
      <c r="P1498" t="s">
        <v>1084</v>
      </c>
      <c r="Q1498" s="11">
        <v>0</v>
      </c>
      <c r="R1498" s="11">
        <v>0</v>
      </c>
      <c r="S1498" s="11">
        <v>0</v>
      </c>
      <c r="T1498" s="11">
        <v>0</v>
      </c>
      <c r="U1498" s="11">
        <v>0</v>
      </c>
      <c r="V1498" s="11">
        <v>0</v>
      </c>
      <c r="W1498" s="11">
        <v>0</v>
      </c>
      <c r="X1498" s="11">
        <v>0</v>
      </c>
      <c r="Y1498" s="11">
        <v>0</v>
      </c>
      <c r="Z1498" s="11">
        <v>0</v>
      </c>
      <c r="AA1498" s="11">
        <v>2787232356</v>
      </c>
      <c r="AB1498" s="11">
        <v>394431019</v>
      </c>
      <c r="AC1498" s="11">
        <v>0</v>
      </c>
      <c r="AD1498" s="11">
        <v>0</v>
      </c>
      <c r="AE1498" s="11">
        <v>0</v>
      </c>
      <c r="AF1498" s="11">
        <v>398347880</v>
      </c>
      <c r="AG1498" s="11">
        <v>0</v>
      </c>
      <c r="AH1498" s="11">
        <v>0</v>
      </c>
      <c r="AI1498" s="11">
        <v>0</v>
      </c>
      <c r="AJ1498" s="11">
        <v>185038454</v>
      </c>
      <c r="AK1498" s="11">
        <v>0</v>
      </c>
      <c r="AL1498" s="11">
        <v>0</v>
      </c>
      <c r="AM1498" s="11">
        <v>0</v>
      </c>
      <c r="AN1498" s="11">
        <v>0</v>
      </c>
      <c r="AO14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2787232356</v>
      </c>
      <c r="AQ14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977817353</v>
      </c>
      <c r="AS1498" s="11">
        <f>Table_PBS_SQL_DB2_PBSSQL_PBS_NDP_Tina_CG_QtrlyPerformance_Final[[#This Row],[GOU REL]]+Table_PBS_SQL_DB2_PBSSQL_PBS_NDP_Tina_CG_QtrlyPerformance_Final[[#This Row],[EXT REL]]</f>
        <v>2787232356</v>
      </c>
      <c r="AT1498" s="11">
        <f>Table_PBS_SQL_DB2_PBSSQL_PBS_NDP_Tina_CG_QtrlyPerformance_Final[[#This Row],[GOU EXP]]+Table_PBS_SQL_DB2_PBSSQL_PBS_NDP_Tina_CG_QtrlyPerformance_Final[[#This Row],[EXT EXP]]</f>
        <v>977817353</v>
      </c>
      <c r="AU1498" s="11" t="str">
        <f>IF(Table_PBS_SQL_DB2_PBSSQL_PBS_NDP_Tina_CG_QtrlyPerformance_Final[[#This Row],[Item_Code]]&gt;"300000", "Capital", "Recurrent")</f>
        <v>Recurrent</v>
      </c>
    </row>
    <row r="1499" spans="1:47" x14ac:dyDescent="0.25">
      <c r="A1499" t="s">
        <v>49</v>
      </c>
      <c r="B1499" t="s">
        <v>1400</v>
      </c>
      <c r="C1499" t="s">
        <v>293</v>
      </c>
      <c r="D1499" t="s">
        <v>1206</v>
      </c>
      <c r="E1499" t="s">
        <v>75</v>
      </c>
      <c r="F1499" t="s">
        <v>1228</v>
      </c>
      <c r="G1499" t="s">
        <v>87</v>
      </c>
      <c r="H1499" t="s">
        <v>1401</v>
      </c>
      <c r="I1499" t="s">
        <v>896</v>
      </c>
      <c r="J1499" t="s">
        <v>897</v>
      </c>
      <c r="K1499" t="s">
        <v>131</v>
      </c>
      <c r="L1499" t="s">
        <v>1469</v>
      </c>
      <c r="M1499" t="s">
        <v>1044</v>
      </c>
      <c r="N1499" t="s">
        <v>1045</v>
      </c>
      <c r="O1499" t="s">
        <v>1025</v>
      </c>
      <c r="P1499" t="s">
        <v>1026</v>
      </c>
      <c r="Q1499" s="11">
        <v>0</v>
      </c>
      <c r="R1499" s="11">
        <v>0</v>
      </c>
      <c r="S1499" s="11">
        <v>0</v>
      </c>
      <c r="T1499" s="11">
        <v>0</v>
      </c>
      <c r="U1499" s="11">
        <v>0</v>
      </c>
      <c r="V1499" s="11">
        <v>0</v>
      </c>
      <c r="W1499" s="11">
        <v>0</v>
      </c>
      <c r="X1499" s="11">
        <v>0</v>
      </c>
      <c r="Y1499" s="11">
        <v>0</v>
      </c>
      <c r="Z1499" s="11">
        <v>0</v>
      </c>
      <c r="AA1499" s="11">
        <v>458750000</v>
      </c>
      <c r="AB1499" s="11">
        <v>275319183</v>
      </c>
      <c r="AC1499" s="11">
        <v>0</v>
      </c>
      <c r="AD1499" s="11">
        <v>0</v>
      </c>
      <c r="AE1499" s="11">
        <v>0</v>
      </c>
      <c r="AF1499" s="11">
        <v>318007539</v>
      </c>
      <c r="AG1499" s="11">
        <v>0</v>
      </c>
      <c r="AH1499" s="11">
        <v>0</v>
      </c>
      <c r="AI1499" s="11">
        <v>0</v>
      </c>
      <c r="AJ1499" s="11">
        <v>0</v>
      </c>
      <c r="AK1499" s="11">
        <v>0</v>
      </c>
      <c r="AL1499" s="11">
        <v>0</v>
      </c>
      <c r="AM1499" s="11">
        <v>0</v>
      </c>
      <c r="AN1499" s="11">
        <v>0</v>
      </c>
      <c r="AO14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4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458750000</v>
      </c>
      <c r="AQ14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4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593326722</v>
      </c>
      <c r="AS1499" s="11">
        <f>Table_PBS_SQL_DB2_PBSSQL_PBS_NDP_Tina_CG_QtrlyPerformance_Final[[#This Row],[GOU REL]]+Table_PBS_SQL_DB2_PBSSQL_PBS_NDP_Tina_CG_QtrlyPerformance_Final[[#This Row],[EXT REL]]</f>
        <v>458750000</v>
      </c>
      <c r="AT1499" s="11">
        <f>Table_PBS_SQL_DB2_PBSSQL_PBS_NDP_Tina_CG_QtrlyPerformance_Final[[#This Row],[GOU EXP]]+Table_PBS_SQL_DB2_PBSSQL_PBS_NDP_Tina_CG_QtrlyPerformance_Final[[#This Row],[EXT EXP]]</f>
        <v>593326722</v>
      </c>
      <c r="AU1499" s="11" t="str">
        <f>IF(Table_PBS_SQL_DB2_PBSSQL_PBS_NDP_Tina_CG_QtrlyPerformance_Final[[#This Row],[Item_Code]]&gt;"300000", "Capital", "Recurrent")</f>
        <v>Recurrent</v>
      </c>
    </row>
    <row r="1500" spans="1:47" x14ac:dyDescent="0.25">
      <c r="A1500" t="s">
        <v>49</v>
      </c>
      <c r="B1500" t="s">
        <v>1400</v>
      </c>
      <c r="C1500" t="s">
        <v>293</v>
      </c>
      <c r="D1500" t="s">
        <v>1206</v>
      </c>
      <c r="E1500" t="s">
        <v>75</v>
      </c>
      <c r="F1500" t="s">
        <v>1228</v>
      </c>
      <c r="G1500" t="s">
        <v>87</v>
      </c>
      <c r="H1500" t="s">
        <v>1401</v>
      </c>
      <c r="I1500" t="s">
        <v>493</v>
      </c>
      <c r="J1500" t="s">
        <v>1470</v>
      </c>
      <c r="K1500" t="s">
        <v>1471</v>
      </c>
      <c r="L1500" t="s">
        <v>1472</v>
      </c>
      <c r="M1500" t="s">
        <v>866</v>
      </c>
      <c r="N1500" t="s">
        <v>867</v>
      </c>
      <c r="O1500" t="s">
        <v>1016</v>
      </c>
      <c r="P1500" t="s">
        <v>1017</v>
      </c>
      <c r="Q1500" s="11">
        <v>0</v>
      </c>
      <c r="R1500" s="11">
        <v>0</v>
      </c>
      <c r="S1500" s="11">
        <v>0</v>
      </c>
      <c r="T1500" s="11">
        <v>0</v>
      </c>
      <c r="U1500" s="11">
        <v>33000000</v>
      </c>
      <c r="V1500" s="11">
        <v>0</v>
      </c>
      <c r="W1500" s="11">
        <v>33000000</v>
      </c>
      <c r="X1500" s="11">
        <v>0</v>
      </c>
      <c r="Y1500" s="11">
        <v>0</v>
      </c>
      <c r="Z1500" s="11">
        <v>0</v>
      </c>
      <c r="AA1500" s="11">
        <v>0</v>
      </c>
      <c r="AB1500" s="11">
        <v>0</v>
      </c>
      <c r="AC1500" s="11">
        <v>8250000</v>
      </c>
      <c r="AD1500" s="11">
        <v>2062500</v>
      </c>
      <c r="AE1500" s="11">
        <v>0</v>
      </c>
      <c r="AF1500" s="11">
        <v>0</v>
      </c>
      <c r="AG1500" s="11">
        <v>8250000</v>
      </c>
      <c r="AH1500" s="11">
        <v>14437500</v>
      </c>
      <c r="AI1500" s="11">
        <v>0</v>
      </c>
      <c r="AJ1500" s="11">
        <v>0</v>
      </c>
      <c r="AK1500" s="11">
        <v>0</v>
      </c>
      <c r="AL1500" s="11">
        <v>0</v>
      </c>
      <c r="AM1500" s="11">
        <v>0</v>
      </c>
      <c r="AN1500" s="11">
        <v>0</v>
      </c>
      <c r="AO15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16500000</v>
      </c>
      <c r="AP15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16500000</v>
      </c>
      <c r="AR15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0" s="11">
        <f>Table_PBS_SQL_DB2_PBSSQL_PBS_NDP_Tina_CG_QtrlyPerformance_Final[[#This Row],[GOU REL]]+Table_PBS_SQL_DB2_PBSSQL_PBS_NDP_Tina_CG_QtrlyPerformance_Final[[#This Row],[EXT REL]]</f>
        <v>16500000</v>
      </c>
      <c r="AT1500" s="11">
        <f>Table_PBS_SQL_DB2_PBSSQL_PBS_NDP_Tina_CG_QtrlyPerformance_Final[[#This Row],[GOU EXP]]+Table_PBS_SQL_DB2_PBSSQL_PBS_NDP_Tina_CG_QtrlyPerformance_Final[[#This Row],[EXT EXP]]</f>
        <v>16500000</v>
      </c>
      <c r="AU1500" s="11" t="str">
        <f>IF(Table_PBS_SQL_DB2_PBSSQL_PBS_NDP_Tina_CG_QtrlyPerformance_Final[[#This Row],[Item_Code]]&gt;"300000", "Capital", "Recurrent")</f>
        <v>Recurrent</v>
      </c>
    </row>
    <row r="1501" spans="1:47" x14ac:dyDescent="0.25">
      <c r="A1501" t="s">
        <v>49</v>
      </c>
      <c r="B1501" t="s">
        <v>1400</v>
      </c>
      <c r="C1501" t="s">
        <v>293</v>
      </c>
      <c r="D1501" t="s">
        <v>1206</v>
      </c>
      <c r="E1501" t="s">
        <v>75</v>
      </c>
      <c r="F1501" t="s">
        <v>1228</v>
      </c>
      <c r="G1501" t="s">
        <v>87</v>
      </c>
      <c r="H1501" t="s">
        <v>1401</v>
      </c>
      <c r="I1501" t="s">
        <v>493</v>
      </c>
      <c r="J1501" t="s">
        <v>1470</v>
      </c>
      <c r="K1501" t="s">
        <v>1471</v>
      </c>
      <c r="L1501" t="s">
        <v>1472</v>
      </c>
      <c r="M1501" t="s">
        <v>866</v>
      </c>
      <c r="N1501" t="s">
        <v>867</v>
      </c>
      <c r="O1501" t="s">
        <v>1083</v>
      </c>
      <c r="P1501" t="s">
        <v>1084</v>
      </c>
      <c r="Q1501" s="11">
        <v>0</v>
      </c>
      <c r="R1501" s="11">
        <v>0</v>
      </c>
      <c r="S1501" s="11">
        <v>0</v>
      </c>
      <c r="T1501" s="11">
        <v>0</v>
      </c>
      <c r="U1501" s="11">
        <v>148210000</v>
      </c>
      <c r="V1501" s="11">
        <v>0</v>
      </c>
      <c r="W1501" s="11">
        <v>148210000</v>
      </c>
      <c r="X1501" s="11">
        <v>0</v>
      </c>
      <c r="Y1501" s="11">
        <v>0</v>
      </c>
      <c r="Z1501" s="11">
        <v>0</v>
      </c>
      <c r="AA1501" s="11">
        <v>0</v>
      </c>
      <c r="AB1501" s="11">
        <v>0</v>
      </c>
      <c r="AC1501" s="11">
        <v>0</v>
      </c>
      <c r="AD1501" s="11">
        <v>0</v>
      </c>
      <c r="AE1501" s="11">
        <v>0</v>
      </c>
      <c r="AF1501" s="11">
        <v>0</v>
      </c>
      <c r="AG1501" s="11">
        <v>37052500</v>
      </c>
      <c r="AH1501" s="11">
        <v>8800000</v>
      </c>
      <c r="AI1501" s="11">
        <v>0</v>
      </c>
      <c r="AJ1501" s="11">
        <v>0</v>
      </c>
      <c r="AK1501" s="11">
        <v>0</v>
      </c>
      <c r="AL1501" s="11">
        <v>28252500</v>
      </c>
      <c r="AM1501" s="11">
        <v>0</v>
      </c>
      <c r="AN1501" s="11">
        <v>0</v>
      </c>
      <c r="AO15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37052500</v>
      </c>
      <c r="AP15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37052500</v>
      </c>
      <c r="AR15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1" s="11">
        <f>Table_PBS_SQL_DB2_PBSSQL_PBS_NDP_Tina_CG_QtrlyPerformance_Final[[#This Row],[GOU REL]]+Table_PBS_SQL_DB2_PBSSQL_PBS_NDP_Tina_CG_QtrlyPerformance_Final[[#This Row],[EXT REL]]</f>
        <v>37052500</v>
      </c>
      <c r="AT1501" s="11">
        <f>Table_PBS_SQL_DB2_PBSSQL_PBS_NDP_Tina_CG_QtrlyPerformance_Final[[#This Row],[GOU EXP]]+Table_PBS_SQL_DB2_PBSSQL_PBS_NDP_Tina_CG_QtrlyPerformance_Final[[#This Row],[EXT EXP]]</f>
        <v>37052500</v>
      </c>
      <c r="AU1501" s="11" t="str">
        <f>IF(Table_PBS_SQL_DB2_PBSSQL_PBS_NDP_Tina_CG_QtrlyPerformance_Final[[#This Row],[Item_Code]]&gt;"300000", "Capital", "Recurrent")</f>
        <v>Recurrent</v>
      </c>
    </row>
    <row r="1502" spans="1:47" x14ac:dyDescent="0.25">
      <c r="A1502" t="s">
        <v>49</v>
      </c>
      <c r="B1502" t="s">
        <v>1400</v>
      </c>
      <c r="C1502" t="s">
        <v>293</v>
      </c>
      <c r="D1502" t="s">
        <v>1206</v>
      </c>
      <c r="E1502" t="s">
        <v>75</v>
      </c>
      <c r="F1502" t="s">
        <v>1228</v>
      </c>
      <c r="G1502" t="s">
        <v>87</v>
      </c>
      <c r="H1502" t="s">
        <v>1401</v>
      </c>
      <c r="I1502" t="s">
        <v>493</v>
      </c>
      <c r="J1502" t="s">
        <v>1470</v>
      </c>
      <c r="K1502" t="s">
        <v>1437</v>
      </c>
      <c r="L1502" t="s">
        <v>1438</v>
      </c>
      <c r="M1502" t="s">
        <v>866</v>
      </c>
      <c r="N1502" t="s">
        <v>867</v>
      </c>
      <c r="O1502" t="s">
        <v>922</v>
      </c>
      <c r="P1502" t="s">
        <v>923</v>
      </c>
      <c r="Q1502" s="11">
        <v>0</v>
      </c>
      <c r="R1502" s="11">
        <v>0</v>
      </c>
      <c r="S1502" s="11">
        <v>0</v>
      </c>
      <c r="T1502" s="11">
        <v>0</v>
      </c>
      <c r="U1502" s="11">
        <v>32000000</v>
      </c>
      <c r="V1502" s="11">
        <v>0</v>
      </c>
      <c r="W1502" s="11">
        <v>32000000</v>
      </c>
      <c r="X1502" s="11">
        <v>0</v>
      </c>
      <c r="Y1502" s="11">
        <v>0</v>
      </c>
      <c r="Z1502" s="11">
        <v>0</v>
      </c>
      <c r="AA1502" s="11">
        <v>0</v>
      </c>
      <c r="AB1502" s="11">
        <v>0</v>
      </c>
      <c r="AC1502" s="11">
        <v>12000000</v>
      </c>
      <c r="AD1502" s="11">
        <v>12000000</v>
      </c>
      <c r="AE1502" s="11">
        <v>0</v>
      </c>
      <c r="AF1502" s="11">
        <v>0</v>
      </c>
      <c r="AG1502" s="11">
        <v>8000000</v>
      </c>
      <c r="AH1502" s="11">
        <v>8000000</v>
      </c>
      <c r="AI1502" s="11">
        <v>0</v>
      </c>
      <c r="AJ1502" s="11">
        <v>0</v>
      </c>
      <c r="AK1502" s="11">
        <v>12000000</v>
      </c>
      <c r="AL1502" s="11">
        <v>12000000</v>
      </c>
      <c r="AM1502" s="11">
        <v>0</v>
      </c>
      <c r="AN1502" s="11">
        <v>0</v>
      </c>
      <c r="AO15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32000000</v>
      </c>
      <c r="AP15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32000000</v>
      </c>
      <c r="AR15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2" s="11">
        <f>Table_PBS_SQL_DB2_PBSSQL_PBS_NDP_Tina_CG_QtrlyPerformance_Final[[#This Row],[GOU REL]]+Table_PBS_SQL_DB2_PBSSQL_PBS_NDP_Tina_CG_QtrlyPerformance_Final[[#This Row],[EXT REL]]</f>
        <v>32000000</v>
      </c>
      <c r="AT1502" s="11">
        <f>Table_PBS_SQL_DB2_PBSSQL_PBS_NDP_Tina_CG_QtrlyPerformance_Final[[#This Row],[GOU EXP]]+Table_PBS_SQL_DB2_PBSSQL_PBS_NDP_Tina_CG_QtrlyPerformance_Final[[#This Row],[EXT EXP]]</f>
        <v>32000000</v>
      </c>
      <c r="AU1502" s="11" t="str">
        <f>IF(Table_PBS_SQL_DB2_PBSSQL_PBS_NDP_Tina_CG_QtrlyPerformance_Final[[#This Row],[Item_Code]]&gt;"300000", "Capital", "Recurrent")</f>
        <v>Recurrent</v>
      </c>
    </row>
    <row r="1503" spans="1:47" x14ac:dyDescent="0.25">
      <c r="A1503" t="s">
        <v>49</v>
      </c>
      <c r="B1503" t="s">
        <v>1400</v>
      </c>
      <c r="C1503" t="s">
        <v>293</v>
      </c>
      <c r="D1503" t="s">
        <v>1206</v>
      </c>
      <c r="E1503" t="s">
        <v>75</v>
      </c>
      <c r="F1503" t="s">
        <v>1228</v>
      </c>
      <c r="G1503" t="s">
        <v>87</v>
      </c>
      <c r="H1503" t="s">
        <v>1401</v>
      </c>
      <c r="I1503" t="s">
        <v>493</v>
      </c>
      <c r="J1503" t="s">
        <v>1470</v>
      </c>
      <c r="K1503" t="s">
        <v>1437</v>
      </c>
      <c r="L1503" t="s">
        <v>1438</v>
      </c>
      <c r="M1503" t="s">
        <v>866</v>
      </c>
      <c r="N1503" t="s">
        <v>867</v>
      </c>
      <c r="O1503" t="s">
        <v>1004</v>
      </c>
      <c r="P1503" t="s">
        <v>868</v>
      </c>
      <c r="Q1503" s="11">
        <v>0</v>
      </c>
      <c r="R1503" s="11">
        <v>0</v>
      </c>
      <c r="S1503" s="11">
        <v>0</v>
      </c>
      <c r="T1503" s="11">
        <v>0</v>
      </c>
      <c r="U1503" s="11">
        <v>35000000</v>
      </c>
      <c r="V1503" s="11">
        <v>0</v>
      </c>
      <c r="W1503" s="11">
        <v>35000000</v>
      </c>
      <c r="X1503" s="11">
        <v>0</v>
      </c>
      <c r="Y1503" s="11">
        <v>0</v>
      </c>
      <c r="Z1503" s="11">
        <v>0</v>
      </c>
      <c r="AA1503" s="11">
        <v>0</v>
      </c>
      <c r="AB1503" s="11">
        <v>0</v>
      </c>
      <c r="AC1503" s="11">
        <v>8750000</v>
      </c>
      <c r="AD1503" s="11">
        <v>4050000</v>
      </c>
      <c r="AE1503" s="11">
        <v>0</v>
      </c>
      <c r="AF1503" s="11">
        <v>0</v>
      </c>
      <c r="AG1503" s="11">
        <v>8750000</v>
      </c>
      <c r="AH1503" s="11">
        <v>8462408</v>
      </c>
      <c r="AI1503" s="11">
        <v>0</v>
      </c>
      <c r="AJ1503" s="11">
        <v>0</v>
      </c>
      <c r="AK1503" s="11">
        <v>17500000</v>
      </c>
      <c r="AL1503" s="11">
        <v>22487592</v>
      </c>
      <c r="AM1503" s="11">
        <v>0</v>
      </c>
      <c r="AN1503" s="11">
        <v>0</v>
      </c>
      <c r="AO15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v>
      </c>
      <c r="AP15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v>
      </c>
      <c r="AR15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3" s="11">
        <f>Table_PBS_SQL_DB2_PBSSQL_PBS_NDP_Tina_CG_QtrlyPerformance_Final[[#This Row],[GOU REL]]+Table_PBS_SQL_DB2_PBSSQL_PBS_NDP_Tina_CG_QtrlyPerformance_Final[[#This Row],[EXT REL]]</f>
        <v>35000000</v>
      </c>
      <c r="AT1503" s="11">
        <f>Table_PBS_SQL_DB2_PBSSQL_PBS_NDP_Tina_CG_QtrlyPerformance_Final[[#This Row],[GOU EXP]]+Table_PBS_SQL_DB2_PBSSQL_PBS_NDP_Tina_CG_QtrlyPerformance_Final[[#This Row],[EXT EXP]]</f>
        <v>35000000</v>
      </c>
      <c r="AU1503" s="11" t="str">
        <f>IF(Table_PBS_SQL_DB2_PBSSQL_PBS_NDP_Tina_CG_QtrlyPerformance_Final[[#This Row],[Item_Code]]&gt;"300000", "Capital", "Recurrent")</f>
        <v>Recurrent</v>
      </c>
    </row>
    <row r="1504" spans="1:47" x14ac:dyDescent="0.25">
      <c r="A1504" t="s">
        <v>49</v>
      </c>
      <c r="B1504" t="s">
        <v>1400</v>
      </c>
      <c r="C1504" t="s">
        <v>293</v>
      </c>
      <c r="D1504" t="s">
        <v>1206</v>
      </c>
      <c r="E1504" t="s">
        <v>75</v>
      </c>
      <c r="F1504" t="s">
        <v>1228</v>
      </c>
      <c r="G1504" t="s">
        <v>87</v>
      </c>
      <c r="H1504" t="s">
        <v>1401</v>
      </c>
      <c r="I1504" t="s">
        <v>493</v>
      </c>
      <c r="J1504" t="s">
        <v>1470</v>
      </c>
      <c r="K1504" t="s">
        <v>137</v>
      </c>
      <c r="L1504" t="s">
        <v>1473</v>
      </c>
      <c r="M1504" t="s">
        <v>866</v>
      </c>
      <c r="N1504" t="s">
        <v>867</v>
      </c>
      <c r="O1504" t="s">
        <v>1028</v>
      </c>
      <c r="P1504" t="s">
        <v>1029</v>
      </c>
      <c r="Q1504" s="11">
        <v>0</v>
      </c>
      <c r="R1504" s="11">
        <v>0</v>
      </c>
      <c r="S1504" s="11">
        <v>0</v>
      </c>
      <c r="T1504" s="11">
        <v>0</v>
      </c>
      <c r="U1504" s="11">
        <v>208800000</v>
      </c>
      <c r="V1504" s="11">
        <v>0</v>
      </c>
      <c r="W1504" s="11">
        <v>208800000</v>
      </c>
      <c r="X1504" s="11">
        <v>0</v>
      </c>
      <c r="Y1504" s="11">
        <v>0</v>
      </c>
      <c r="Z1504" s="11">
        <v>0</v>
      </c>
      <c r="AA1504" s="11">
        <v>0</v>
      </c>
      <c r="AB1504" s="11">
        <v>0</v>
      </c>
      <c r="AC1504" s="11">
        <v>20000000</v>
      </c>
      <c r="AD1504" s="11">
        <v>20000000</v>
      </c>
      <c r="AE1504" s="11">
        <v>0</v>
      </c>
      <c r="AF1504" s="11">
        <v>0</v>
      </c>
      <c r="AG1504" s="11">
        <v>52200000</v>
      </c>
      <c r="AH1504" s="11">
        <v>44965000</v>
      </c>
      <c r="AI1504" s="11">
        <v>0</v>
      </c>
      <c r="AJ1504" s="11">
        <v>0</v>
      </c>
      <c r="AK1504" s="11">
        <v>136600000</v>
      </c>
      <c r="AL1504" s="11">
        <v>143835000</v>
      </c>
      <c r="AM1504" s="11">
        <v>0</v>
      </c>
      <c r="AN1504" s="11">
        <v>0</v>
      </c>
      <c r="AO15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208800000</v>
      </c>
      <c r="AP15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208800000</v>
      </c>
      <c r="AR15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4" s="11">
        <f>Table_PBS_SQL_DB2_PBSSQL_PBS_NDP_Tina_CG_QtrlyPerformance_Final[[#This Row],[GOU REL]]+Table_PBS_SQL_DB2_PBSSQL_PBS_NDP_Tina_CG_QtrlyPerformance_Final[[#This Row],[EXT REL]]</f>
        <v>208800000</v>
      </c>
      <c r="AT1504" s="11">
        <f>Table_PBS_SQL_DB2_PBSSQL_PBS_NDP_Tina_CG_QtrlyPerformance_Final[[#This Row],[GOU EXP]]+Table_PBS_SQL_DB2_PBSSQL_PBS_NDP_Tina_CG_QtrlyPerformance_Final[[#This Row],[EXT EXP]]</f>
        <v>208800000</v>
      </c>
      <c r="AU1504" s="11" t="str">
        <f>IF(Table_PBS_SQL_DB2_PBSSQL_PBS_NDP_Tina_CG_QtrlyPerformance_Final[[#This Row],[Item_Code]]&gt;"300000", "Capital", "Recurrent")</f>
        <v>Recurrent</v>
      </c>
    </row>
    <row r="1505" spans="1:47" x14ac:dyDescent="0.25">
      <c r="A1505" t="s">
        <v>49</v>
      </c>
      <c r="B1505" t="s">
        <v>1400</v>
      </c>
      <c r="C1505" t="s">
        <v>293</v>
      </c>
      <c r="D1505" t="s">
        <v>1206</v>
      </c>
      <c r="E1505" t="s">
        <v>75</v>
      </c>
      <c r="F1505" t="s">
        <v>1228</v>
      </c>
      <c r="G1505" t="s">
        <v>87</v>
      </c>
      <c r="H1505" t="s">
        <v>1401</v>
      </c>
      <c r="I1505" t="s">
        <v>493</v>
      </c>
      <c r="J1505" t="s">
        <v>1470</v>
      </c>
      <c r="K1505" t="s">
        <v>137</v>
      </c>
      <c r="L1505" t="s">
        <v>1473</v>
      </c>
      <c r="M1505" t="s">
        <v>866</v>
      </c>
      <c r="N1505" t="s">
        <v>867</v>
      </c>
      <c r="O1505" t="s">
        <v>1120</v>
      </c>
      <c r="P1505" t="s">
        <v>1121</v>
      </c>
      <c r="Q1505" s="11">
        <v>0</v>
      </c>
      <c r="R1505" s="11">
        <v>0</v>
      </c>
      <c r="S1505" s="11">
        <v>0</v>
      </c>
      <c r="T1505" s="11">
        <v>0</v>
      </c>
      <c r="U1505" s="11">
        <v>25000000</v>
      </c>
      <c r="V1505" s="11">
        <v>0</v>
      </c>
      <c r="W1505" s="11">
        <v>25000000</v>
      </c>
      <c r="X1505" s="11">
        <v>0</v>
      </c>
      <c r="Y1505" s="11">
        <v>0</v>
      </c>
      <c r="Z1505" s="11">
        <v>0</v>
      </c>
      <c r="AA1505" s="11">
        <v>0</v>
      </c>
      <c r="AB1505" s="11">
        <v>0</v>
      </c>
      <c r="AC1505" s="11">
        <v>6250000</v>
      </c>
      <c r="AD1505" s="11">
        <v>6250000</v>
      </c>
      <c r="AE1505" s="11">
        <v>0</v>
      </c>
      <c r="AF1505" s="11">
        <v>0</v>
      </c>
      <c r="AG1505" s="11">
        <v>6250000</v>
      </c>
      <c r="AH1505" s="11">
        <v>0</v>
      </c>
      <c r="AI1505" s="11">
        <v>0</v>
      </c>
      <c r="AJ1505" s="11">
        <v>0</v>
      </c>
      <c r="AK1505" s="11">
        <v>12500000</v>
      </c>
      <c r="AL1505" s="11">
        <v>18632621</v>
      </c>
      <c r="AM1505" s="11">
        <v>0</v>
      </c>
      <c r="AN1505" s="11">
        <v>0</v>
      </c>
      <c r="AO15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5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24882621</v>
      </c>
      <c r="AR15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5" s="11">
        <f>Table_PBS_SQL_DB2_PBSSQL_PBS_NDP_Tina_CG_QtrlyPerformance_Final[[#This Row],[GOU REL]]+Table_PBS_SQL_DB2_PBSSQL_PBS_NDP_Tina_CG_QtrlyPerformance_Final[[#This Row],[EXT REL]]</f>
        <v>25000000</v>
      </c>
      <c r="AT1505" s="11">
        <f>Table_PBS_SQL_DB2_PBSSQL_PBS_NDP_Tina_CG_QtrlyPerformance_Final[[#This Row],[GOU EXP]]+Table_PBS_SQL_DB2_PBSSQL_PBS_NDP_Tina_CG_QtrlyPerformance_Final[[#This Row],[EXT EXP]]</f>
        <v>24882621</v>
      </c>
      <c r="AU1505" s="11" t="str">
        <f>IF(Table_PBS_SQL_DB2_PBSSQL_PBS_NDP_Tina_CG_QtrlyPerformance_Final[[#This Row],[Item_Code]]&gt;"300000", "Capital", "Recurrent")</f>
        <v>Recurrent</v>
      </c>
    </row>
    <row r="1506" spans="1:47" x14ac:dyDescent="0.25">
      <c r="A1506" t="s">
        <v>49</v>
      </c>
      <c r="B1506" t="s">
        <v>1400</v>
      </c>
      <c r="C1506" t="s">
        <v>293</v>
      </c>
      <c r="D1506" t="s">
        <v>1206</v>
      </c>
      <c r="E1506" t="s">
        <v>75</v>
      </c>
      <c r="F1506" t="s">
        <v>1228</v>
      </c>
      <c r="G1506" t="s">
        <v>87</v>
      </c>
      <c r="H1506" t="s">
        <v>1401</v>
      </c>
      <c r="I1506" t="s">
        <v>493</v>
      </c>
      <c r="J1506" t="s">
        <v>1470</v>
      </c>
      <c r="K1506" t="s">
        <v>137</v>
      </c>
      <c r="L1506" t="s">
        <v>1473</v>
      </c>
      <c r="M1506" t="s">
        <v>866</v>
      </c>
      <c r="N1506" t="s">
        <v>867</v>
      </c>
      <c r="O1506" t="s">
        <v>893</v>
      </c>
      <c r="P1506" t="s">
        <v>894</v>
      </c>
      <c r="Q1506" s="11">
        <v>0</v>
      </c>
      <c r="R1506" s="11">
        <v>0</v>
      </c>
      <c r="S1506" s="11">
        <v>0</v>
      </c>
      <c r="T1506" s="11">
        <v>0</v>
      </c>
      <c r="U1506" s="11">
        <v>631940000</v>
      </c>
      <c r="V1506" s="11">
        <v>0</v>
      </c>
      <c r="W1506" s="11">
        <v>631940000</v>
      </c>
      <c r="X1506" s="11">
        <v>0</v>
      </c>
      <c r="Y1506" s="11">
        <v>0</v>
      </c>
      <c r="Z1506" s="11">
        <v>0</v>
      </c>
      <c r="AA1506" s="11">
        <v>0</v>
      </c>
      <c r="AB1506" s="11">
        <v>0</v>
      </c>
      <c r="AC1506" s="11">
        <v>0</v>
      </c>
      <c r="AD1506" s="11">
        <v>0</v>
      </c>
      <c r="AE1506" s="11">
        <v>0</v>
      </c>
      <c r="AF1506" s="11">
        <v>0</v>
      </c>
      <c r="AG1506" s="11">
        <v>157985000</v>
      </c>
      <c r="AH1506" s="11">
        <v>157985000</v>
      </c>
      <c r="AI1506" s="11">
        <v>0</v>
      </c>
      <c r="AJ1506" s="11">
        <v>0</v>
      </c>
      <c r="AK1506" s="11">
        <v>150000000</v>
      </c>
      <c r="AL1506" s="11">
        <v>150000000</v>
      </c>
      <c r="AM1506" s="11">
        <v>0</v>
      </c>
      <c r="AN1506" s="11">
        <v>0</v>
      </c>
      <c r="AO15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307985000</v>
      </c>
      <c r="AP15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307985000</v>
      </c>
      <c r="AR15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6" s="11">
        <f>Table_PBS_SQL_DB2_PBSSQL_PBS_NDP_Tina_CG_QtrlyPerformance_Final[[#This Row],[GOU REL]]+Table_PBS_SQL_DB2_PBSSQL_PBS_NDP_Tina_CG_QtrlyPerformance_Final[[#This Row],[EXT REL]]</f>
        <v>307985000</v>
      </c>
      <c r="AT1506" s="11">
        <f>Table_PBS_SQL_DB2_PBSSQL_PBS_NDP_Tina_CG_QtrlyPerformance_Final[[#This Row],[GOU EXP]]+Table_PBS_SQL_DB2_PBSSQL_PBS_NDP_Tina_CG_QtrlyPerformance_Final[[#This Row],[EXT EXP]]</f>
        <v>307985000</v>
      </c>
      <c r="AU1506" s="11" t="str">
        <f>IF(Table_PBS_SQL_DB2_PBSSQL_PBS_NDP_Tina_CG_QtrlyPerformance_Final[[#This Row],[Item_Code]]&gt;"300000", "Capital", "Recurrent")</f>
        <v>Capital</v>
      </c>
    </row>
    <row r="1507" spans="1:47" x14ac:dyDescent="0.25">
      <c r="A1507" t="s">
        <v>49</v>
      </c>
      <c r="B1507" t="s">
        <v>1400</v>
      </c>
      <c r="C1507" t="s">
        <v>293</v>
      </c>
      <c r="D1507" t="s">
        <v>1206</v>
      </c>
      <c r="E1507" t="s">
        <v>75</v>
      </c>
      <c r="F1507" t="s">
        <v>1228</v>
      </c>
      <c r="G1507" t="s">
        <v>87</v>
      </c>
      <c r="H1507" t="s">
        <v>1401</v>
      </c>
      <c r="I1507" t="s">
        <v>493</v>
      </c>
      <c r="J1507" t="s">
        <v>1470</v>
      </c>
      <c r="K1507" t="s">
        <v>145</v>
      </c>
      <c r="L1507" t="s">
        <v>1413</v>
      </c>
      <c r="M1507" t="s">
        <v>1044</v>
      </c>
      <c r="N1507" t="s">
        <v>1045</v>
      </c>
      <c r="O1507" t="s">
        <v>1343</v>
      </c>
      <c r="P1507" t="s">
        <v>1344</v>
      </c>
      <c r="Q1507" s="11">
        <v>0</v>
      </c>
      <c r="R1507" s="11">
        <v>0</v>
      </c>
      <c r="S1507" s="11">
        <v>0</v>
      </c>
      <c r="T1507" s="11">
        <v>0</v>
      </c>
      <c r="U1507" s="11">
        <v>14875706710</v>
      </c>
      <c r="V1507" s="11">
        <v>0</v>
      </c>
      <c r="W1507" s="11">
        <v>2375706710</v>
      </c>
      <c r="X1507" s="11">
        <v>12500000000</v>
      </c>
      <c r="Y1507" s="11">
        <v>0</v>
      </c>
      <c r="Z1507" s="11">
        <v>0</v>
      </c>
      <c r="AA1507" s="11">
        <v>0</v>
      </c>
      <c r="AB1507" s="11">
        <v>0</v>
      </c>
      <c r="AC1507" s="11">
        <v>500000000</v>
      </c>
      <c r="AD1507" s="11">
        <v>103666138</v>
      </c>
      <c r="AE1507" s="11">
        <v>0</v>
      </c>
      <c r="AF1507" s="11">
        <v>0</v>
      </c>
      <c r="AG1507" s="11">
        <v>975000000</v>
      </c>
      <c r="AH1507" s="11">
        <v>1371333862</v>
      </c>
      <c r="AI1507" s="11">
        <v>0</v>
      </c>
      <c r="AJ1507" s="11">
        <v>0</v>
      </c>
      <c r="AK1507" s="11">
        <v>0</v>
      </c>
      <c r="AL1507" s="11">
        <v>0</v>
      </c>
      <c r="AM1507" s="11">
        <v>0</v>
      </c>
      <c r="AN1507" s="11">
        <v>0</v>
      </c>
      <c r="AO15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1475000000</v>
      </c>
      <c r="AP15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1475000000</v>
      </c>
      <c r="AR15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7" s="11">
        <f>Table_PBS_SQL_DB2_PBSSQL_PBS_NDP_Tina_CG_QtrlyPerformance_Final[[#This Row],[GOU REL]]+Table_PBS_SQL_DB2_PBSSQL_PBS_NDP_Tina_CG_QtrlyPerformance_Final[[#This Row],[EXT REL]]</f>
        <v>1475000000</v>
      </c>
      <c r="AT1507" s="11">
        <f>Table_PBS_SQL_DB2_PBSSQL_PBS_NDP_Tina_CG_QtrlyPerformance_Final[[#This Row],[GOU EXP]]+Table_PBS_SQL_DB2_PBSSQL_PBS_NDP_Tina_CG_QtrlyPerformance_Final[[#This Row],[EXT EXP]]</f>
        <v>1475000000</v>
      </c>
      <c r="AU1507" s="11" t="str">
        <f>IF(Table_PBS_SQL_DB2_PBSSQL_PBS_NDP_Tina_CG_QtrlyPerformance_Final[[#This Row],[Item_Code]]&gt;"300000", "Capital", "Recurrent")</f>
        <v>Capital</v>
      </c>
    </row>
    <row r="1508" spans="1:47" x14ac:dyDescent="0.25">
      <c r="A1508" t="s">
        <v>49</v>
      </c>
      <c r="B1508" t="s">
        <v>1400</v>
      </c>
      <c r="C1508" t="s">
        <v>293</v>
      </c>
      <c r="D1508" t="s">
        <v>1206</v>
      </c>
      <c r="E1508" t="s">
        <v>75</v>
      </c>
      <c r="F1508" t="s">
        <v>1228</v>
      </c>
      <c r="G1508" t="s">
        <v>87</v>
      </c>
      <c r="H1508" t="s">
        <v>1401</v>
      </c>
      <c r="I1508" t="s">
        <v>467</v>
      </c>
      <c r="J1508" t="s">
        <v>1474</v>
      </c>
      <c r="K1508" t="s">
        <v>1475</v>
      </c>
      <c r="L1508" t="s">
        <v>1476</v>
      </c>
      <c r="M1508" t="s">
        <v>866</v>
      </c>
      <c r="N1508" t="s">
        <v>867</v>
      </c>
      <c r="O1508" t="s">
        <v>1085</v>
      </c>
      <c r="P1508" t="s">
        <v>1086</v>
      </c>
      <c r="Q1508" s="11">
        <v>0</v>
      </c>
      <c r="R1508" s="11">
        <v>0</v>
      </c>
      <c r="S1508" s="11">
        <v>0</v>
      </c>
      <c r="T1508" s="11">
        <v>0</v>
      </c>
      <c r="U1508" s="11">
        <v>1200000000</v>
      </c>
      <c r="V1508" s="11">
        <v>0</v>
      </c>
      <c r="W1508" s="11">
        <v>1200000000</v>
      </c>
      <c r="X1508" s="11">
        <v>0</v>
      </c>
      <c r="Y1508" s="11">
        <v>0</v>
      </c>
      <c r="Z1508" s="11">
        <v>0</v>
      </c>
      <c r="AA1508" s="11">
        <v>0</v>
      </c>
      <c r="AB1508" s="11">
        <v>0</v>
      </c>
      <c r="AC1508" s="11">
        <v>1000000000</v>
      </c>
      <c r="AD1508" s="11">
        <v>1000000000</v>
      </c>
      <c r="AE1508" s="11">
        <v>0</v>
      </c>
      <c r="AF1508" s="11">
        <v>0</v>
      </c>
      <c r="AG1508" s="11">
        <v>200000000</v>
      </c>
      <c r="AH1508" s="11">
        <v>200000000</v>
      </c>
      <c r="AI1508" s="11">
        <v>0</v>
      </c>
      <c r="AJ1508" s="11">
        <v>0</v>
      </c>
      <c r="AK1508" s="11">
        <v>0</v>
      </c>
      <c r="AL1508" s="11">
        <v>0</v>
      </c>
      <c r="AM1508" s="11">
        <v>0</v>
      </c>
      <c r="AN1508" s="11">
        <v>0</v>
      </c>
      <c r="AO15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1200000000</v>
      </c>
      <c r="AP15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1200000000</v>
      </c>
      <c r="AR15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8" s="11">
        <f>Table_PBS_SQL_DB2_PBSSQL_PBS_NDP_Tina_CG_QtrlyPerformance_Final[[#This Row],[GOU REL]]+Table_PBS_SQL_DB2_PBSSQL_PBS_NDP_Tina_CG_QtrlyPerformance_Final[[#This Row],[EXT REL]]</f>
        <v>1200000000</v>
      </c>
      <c r="AT1508" s="11">
        <f>Table_PBS_SQL_DB2_PBSSQL_PBS_NDP_Tina_CG_QtrlyPerformance_Final[[#This Row],[GOU EXP]]+Table_PBS_SQL_DB2_PBSSQL_PBS_NDP_Tina_CG_QtrlyPerformance_Final[[#This Row],[EXT EXP]]</f>
        <v>1200000000</v>
      </c>
      <c r="AU1508" s="11" t="str">
        <f>IF(Table_PBS_SQL_DB2_PBSSQL_PBS_NDP_Tina_CG_QtrlyPerformance_Final[[#This Row],[Item_Code]]&gt;"300000", "Capital", "Recurrent")</f>
        <v>Recurrent</v>
      </c>
    </row>
    <row r="1509" spans="1:47" x14ac:dyDescent="0.25">
      <c r="A1509" t="s">
        <v>49</v>
      </c>
      <c r="B1509" t="s">
        <v>1400</v>
      </c>
      <c r="C1509" t="s">
        <v>293</v>
      </c>
      <c r="D1509" t="s">
        <v>1206</v>
      </c>
      <c r="E1509" t="s">
        <v>75</v>
      </c>
      <c r="F1509" t="s">
        <v>1228</v>
      </c>
      <c r="G1509" t="s">
        <v>87</v>
      </c>
      <c r="H1509" t="s">
        <v>1401</v>
      </c>
      <c r="I1509" t="s">
        <v>467</v>
      </c>
      <c r="J1509" t="s">
        <v>1474</v>
      </c>
      <c r="K1509" t="s">
        <v>1475</v>
      </c>
      <c r="L1509" t="s">
        <v>1476</v>
      </c>
      <c r="M1509" t="s">
        <v>1044</v>
      </c>
      <c r="N1509" t="s">
        <v>1045</v>
      </c>
      <c r="O1509" t="s">
        <v>1204</v>
      </c>
      <c r="P1509" t="s">
        <v>1205</v>
      </c>
      <c r="Q1509" s="11">
        <v>0</v>
      </c>
      <c r="R1509" s="11">
        <v>0</v>
      </c>
      <c r="S1509" s="11">
        <v>0</v>
      </c>
      <c r="T1509" s="11">
        <v>0</v>
      </c>
      <c r="U1509" s="11">
        <v>0</v>
      </c>
      <c r="V1509" s="11">
        <v>0</v>
      </c>
      <c r="W1509" s="11">
        <v>0</v>
      </c>
      <c r="X1509" s="11">
        <v>0</v>
      </c>
      <c r="Y1509" s="11">
        <v>0</v>
      </c>
      <c r="Z1509" s="11">
        <v>0</v>
      </c>
      <c r="AA1509" s="11">
        <v>0</v>
      </c>
      <c r="AB1509" s="11">
        <v>0</v>
      </c>
      <c r="AC1509" s="11">
        <v>0</v>
      </c>
      <c r="AD1509" s="11">
        <v>0</v>
      </c>
      <c r="AE1509" s="11">
        <v>0</v>
      </c>
      <c r="AF1509" s="11">
        <v>0</v>
      </c>
      <c r="AG1509" s="11">
        <v>0</v>
      </c>
      <c r="AH1509" s="11">
        <v>0</v>
      </c>
      <c r="AI1509" s="11">
        <v>0</v>
      </c>
      <c r="AJ1509" s="11">
        <v>0</v>
      </c>
      <c r="AK1509" s="11">
        <v>0</v>
      </c>
      <c r="AL1509" s="11">
        <v>0</v>
      </c>
      <c r="AM1509" s="11">
        <v>0</v>
      </c>
      <c r="AN1509" s="11">
        <v>0</v>
      </c>
      <c r="AO15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09" s="11">
        <f>Table_PBS_SQL_DB2_PBSSQL_PBS_NDP_Tina_CG_QtrlyPerformance_Final[[#This Row],[GOU REL]]+Table_PBS_SQL_DB2_PBSSQL_PBS_NDP_Tina_CG_QtrlyPerformance_Final[[#This Row],[EXT REL]]</f>
        <v>0</v>
      </c>
      <c r="AT1509" s="11">
        <f>Table_PBS_SQL_DB2_PBSSQL_PBS_NDP_Tina_CG_QtrlyPerformance_Final[[#This Row],[GOU EXP]]+Table_PBS_SQL_DB2_PBSSQL_PBS_NDP_Tina_CG_QtrlyPerformance_Final[[#This Row],[EXT EXP]]</f>
        <v>0</v>
      </c>
      <c r="AU1509" s="11" t="str">
        <f>IF(Table_PBS_SQL_DB2_PBSSQL_PBS_NDP_Tina_CG_QtrlyPerformance_Final[[#This Row],[Item_Code]]&gt;"300000", "Capital", "Recurrent")</f>
        <v>Capital</v>
      </c>
    </row>
    <row r="1510" spans="1:47" x14ac:dyDescent="0.25">
      <c r="A1510" t="s">
        <v>49</v>
      </c>
      <c r="B1510" t="s">
        <v>1400</v>
      </c>
      <c r="C1510" t="s">
        <v>293</v>
      </c>
      <c r="D1510" t="s">
        <v>1206</v>
      </c>
      <c r="E1510" t="s">
        <v>75</v>
      </c>
      <c r="F1510" t="s">
        <v>1228</v>
      </c>
      <c r="G1510" t="s">
        <v>87</v>
      </c>
      <c r="H1510" t="s">
        <v>1401</v>
      </c>
      <c r="I1510" t="s">
        <v>467</v>
      </c>
      <c r="J1510" t="s">
        <v>1474</v>
      </c>
      <c r="K1510" t="s">
        <v>1477</v>
      </c>
      <c r="L1510" t="s">
        <v>1478</v>
      </c>
      <c r="M1510" t="s">
        <v>866</v>
      </c>
      <c r="N1510" t="s">
        <v>867</v>
      </c>
      <c r="O1510" t="s">
        <v>1016</v>
      </c>
      <c r="P1510" t="s">
        <v>1017</v>
      </c>
      <c r="Q1510" s="11">
        <v>0</v>
      </c>
      <c r="R1510" s="11">
        <v>0</v>
      </c>
      <c r="S1510" s="11">
        <v>0</v>
      </c>
      <c r="T1510" s="11">
        <v>0</v>
      </c>
      <c r="U1510" s="11">
        <v>40000000</v>
      </c>
      <c r="V1510" s="11">
        <v>0</v>
      </c>
      <c r="W1510" s="11">
        <v>40000000</v>
      </c>
      <c r="X1510" s="11">
        <v>0</v>
      </c>
      <c r="Y1510" s="11">
        <v>0</v>
      </c>
      <c r="Z1510" s="11">
        <v>0</v>
      </c>
      <c r="AA1510" s="11">
        <v>0</v>
      </c>
      <c r="AB1510" s="11">
        <v>0</v>
      </c>
      <c r="AC1510" s="11">
        <v>5000000</v>
      </c>
      <c r="AD1510" s="11">
        <v>0</v>
      </c>
      <c r="AE1510" s="11">
        <v>0</v>
      </c>
      <c r="AF1510" s="11">
        <v>0</v>
      </c>
      <c r="AG1510" s="11">
        <v>10000000</v>
      </c>
      <c r="AH1510" s="11">
        <v>13750000</v>
      </c>
      <c r="AI1510" s="11">
        <v>0</v>
      </c>
      <c r="AJ1510" s="11">
        <v>0</v>
      </c>
      <c r="AK1510" s="11">
        <v>25000000</v>
      </c>
      <c r="AL1510" s="11">
        <v>26250000</v>
      </c>
      <c r="AM1510" s="11">
        <v>0</v>
      </c>
      <c r="AN1510" s="11">
        <v>0</v>
      </c>
      <c r="AO15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5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5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0" s="11">
        <f>Table_PBS_SQL_DB2_PBSSQL_PBS_NDP_Tina_CG_QtrlyPerformance_Final[[#This Row],[GOU REL]]+Table_PBS_SQL_DB2_PBSSQL_PBS_NDP_Tina_CG_QtrlyPerformance_Final[[#This Row],[EXT REL]]</f>
        <v>40000000</v>
      </c>
      <c r="AT1510" s="11">
        <f>Table_PBS_SQL_DB2_PBSSQL_PBS_NDP_Tina_CG_QtrlyPerformance_Final[[#This Row],[GOU EXP]]+Table_PBS_SQL_DB2_PBSSQL_PBS_NDP_Tina_CG_QtrlyPerformance_Final[[#This Row],[EXT EXP]]</f>
        <v>40000000</v>
      </c>
      <c r="AU1510" s="11" t="str">
        <f>IF(Table_PBS_SQL_DB2_PBSSQL_PBS_NDP_Tina_CG_QtrlyPerformance_Final[[#This Row],[Item_Code]]&gt;"300000", "Capital", "Recurrent")</f>
        <v>Recurrent</v>
      </c>
    </row>
    <row r="1511" spans="1:47" x14ac:dyDescent="0.25">
      <c r="A1511" t="s">
        <v>49</v>
      </c>
      <c r="B1511" t="s">
        <v>1400</v>
      </c>
      <c r="C1511" t="s">
        <v>293</v>
      </c>
      <c r="D1511" t="s">
        <v>1206</v>
      </c>
      <c r="E1511" t="s">
        <v>75</v>
      </c>
      <c r="F1511" t="s">
        <v>1228</v>
      </c>
      <c r="G1511" t="s">
        <v>87</v>
      </c>
      <c r="H1511" t="s">
        <v>1401</v>
      </c>
      <c r="I1511" t="s">
        <v>467</v>
      </c>
      <c r="J1511" t="s">
        <v>1474</v>
      </c>
      <c r="K1511" t="s">
        <v>1477</v>
      </c>
      <c r="L1511" t="s">
        <v>1478</v>
      </c>
      <c r="M1511" t="s">
        <v>866</v>
      </c>
      <c r="N1511" t="s">
        <v>867</v>
      </c>
      <c r="O1511" t="s">
        <v>1124</v>
      </c>
      <c r="P1511" t="s">
        <v>1125</v>
      </c>
      <c r="Q1511" s="11">
        <v>0</v>
      </c>
      <c r="R1511" s="11">
        <v>0</v>
      </c>
      <c r="S1511" s="11">
        <v>0</v>
      </c>
      <c r="T1511" s="11">
        <v>0</v>
      </c>
      <c r="U1511" s="11">
        <v>24000000</v>
      </c>
      <c r="V1511" s="11">
        <v>0</v>
      </c>
      <c r="W1511" s="11">
        <v>24000000</v>
      </c>
      <c r="X1511" s="11">
        <v>0</v>
      </c>
      <c r="Y1511" s="11">
        <v>0</v>
      </c>
      <c r="Z1511" s="11">
        <v>0</v>
      </c>
      <c r="AA1511" s="11">
        <v>0</v>
      </c>
      <c r="AB1511" s="11">
        <v>0</v>
      </c>
      <c r="AC1511" s="11">
        <v>6000000</v>
      </c>
      <c r="AD1511" s="11">
        <v>6000000</v>
      </c>
      <c r="AE1511" s="11">
        <v>0</v>
      </c>
      <c r="AF1511" s="11">
        <v>0</v>
      </c>
      <c r="AG1511" s="11">
        <v>6000000</v>
      </c>
      <c r="AH1511" s="11">
        <v>6000000</v>
      </c>
      <c r="AI1511" s="11">
        <v>0</v>
      </c>
      <c r="AJ1511" s="11">
        <v>0</v>
      </c>
      <c r="AK1511" s="11">
        <v>12000000</v>
      </c>
      <c r="AL1511" s="11">
        <v>12000000</v>
      </c>
      <c r="AM1511" s="11">
        <v>0</v>
      </c>
      <c r="AN1511" s="11">
        <v>0</v>
      </c>
      <c r="AO15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15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15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1" s="11">
        <f>Table_PBS_SQL_DB2_PBSSQL_PBS_NDP_Tina_CG_QtrlyPerformance_Final[[#This Row],[GOU REL]]+Table_PBS_SQL_DB2_PBSSQL_PBS_NDP_Tina_CG_QtrlyPerformance_Final[[#This Row],[EXT REL]]</f>
        <v>24000000</v>
      </c>
      <c r="AT1511" s="11">
        <f>Table_PBS_SQL_DB2_PBSSQL_PBS_NDP_Tina_CG_QtrlyPerformance_Final[[#This Row],[GOU EXP]]+Table_PBS_SQL_DB2_PBSSQL_PBS_NDP_Tina_CG_QtrlyPerformance_Final[[#This Row],[EXT EXP]]</f>
        <v>24000000</v>
      </c>
      <c r="AU1511" s="11" t="str">
        <f>IF(Table_PBS_SQL_DB2_PBSSQL_PBS_NDP_Tina_CG_QtrlyPerformance_Final[[#This Row],[Item_Code]]&gt;"300000", "Capital", "Recurrent")</f>
        <v>Recurrent</v>
      </c>
    </row>
    <row r="1512" spans="1:47" x14ac:dyDescent="0.25">
      <c r="A1512" t="s">
        <v>49</v>
      </c>
      <c r="B1512" t="s">
        <v>1400</v>
      </c>
      <c r="C1512" t="s">
        <v>293</v>
      </c>
      <c r="D1512" t="s">
        <v>1206</v>
      </c>
      <c r="E1512" t="s">
        <v>75</v>
      </c>
      <c r="F1512" t="s">
        <v>1228</v>
      </c>
      <c r="G1512" t="s">
        <v>87</v>
      </c>
      <c r="H1512" t="s">
        <v>1401</v>
      </c>
      <c r="I1512" t="s">
        <v>467</v>
      </c>
      <c r="J1512" t="s">
        <v>1474</v>
      </c>
      <c r="K1512" t="s">
        <v>1477</v>
      </c>
      <c r="L1512" t="s">
        <v>1478</v>
      </c>
      <c r="M1512" t="s">
        <v>866</v>
      </c>
      <c r="N1512" t="s">
        <v>867</v>
      </c>
      <c r="O1512" t="s">
        <v>2054</v>
      </c>
      <c r="P1512" t="s">
        <v>2055</v>
      </c>
      <c r="Q1512" s="11">
        <v>0</v>
      </c>
      <c r="R1512" s="11">
        <v>0</v>
      </c>
      <c r="S1512" s="11">
        <v>0</v>
      </c>
      <c r="T1512" s="11">
        <v>0</v>
      </c>
      <c r="U1512" s="11">
        <v>20000000</v>
      </c>
      <c r="V1512" s="11">
        <v>0</v>
      </c>
      <c r="W1512" s="11">
        <v>20000000</v>
      </c>
      <c r="X1512" s="11">
        <v>0</v>
      </c>
      <c r="Y1512" s="11">
        <v>0</v>
      </c>
      <c r="Z1512" s="11">
        <v>0</v>
      </c>
      <c r="AA1512" s="11">
        <v>0</v>
      </c>
      <c r="AB1512" s="11">
        <v>0</v>
      </c>
      <c r="AC1512" s="11">
        <v>5000000</v>
      </c>
      <c r="AD1512" s="11">
        <v>5000000</v>
      </c>
      <c r="AE1512" s="11">
        <v>0</v>
      </c>
      <c r="AF1512" s="11">
        <v>0</v>
      </c>
      <c r="AG1512" s="11">
        <v>5000000</v>
      </c>
      <c r="AH1512" s="11">
        <v>5000000</v>
      </c>
      <c r="AI1512" s="11">
        <v>0</v>
      </c>
      <c r="AJ1512" s="11">
        <v>0</v>
      </c>
      <c r="AK1512" s="11">
        <v>0</v>
      </c>
      <c r="AL1512" s="11">
        <v>0</v>
      </c>
      <c r="AM1512" s="11">
        <v>0</v>
      </c>
      <c r="AN1512" s="11">
        <v>0</v>
      </c>
      <c r="AO15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5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5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2" s="11">
        <f>Table_PBS_SQL_DB2_PBSSQL_PBS_NDP_Tina_CG_QtrlyPerformance_Final[[#This Row],[GOU REL]]+Table_PBS_SQL_DB2_PBSSQL_PBS_NDP_Tina_CG_QtrlyPerformance_Final[[#This Row],[EXT REL]]</f>
        <v>10000000</v>
      </c>
      <c r="AT1512" s="11">
        <f>Table_PBS_SQL_DB2_PBSSQL_PBS_NDP_Tina_CG_QtrlyPerformance_Final[[#This Row],[GOU EXP]]+Table_PBS_SQL_DB2_PBSSQL_PBS_NDP_Tina_CG_QtrlyPerformance_Final[[#This Row],[EXT EXP]]</f>
        <v>10000000</v>
      </c>
      <c r="AU1512" s="11" t="str">
        <f>IF(Table_PBS_SQL_DB2_PBSSQL_PBS_NDP_Tina_CG_QtrlyPerformance_Final[[#This Row],[Item_Code]]&gt;"300000", "Capital", "Recurrent")</f>
        <v>Recurrent</v>
      </c>
    </row>
    <row r="1513" spans="1:47" x14ac:dyDescent="0.25">
      <c r="A1513" t="s">
        <v>49</v>
      </c>
      <c r="B1513" t="s">
        <v>1400</v>
      </c>
      <c r="C1513" t="s">
        <v>293</v>
      </c>
      <c r="D1513" t="s">
        <v>1206</v>
      </c>
      <c r="E1513" t="s">
        <v>75</v>
      </c>
      <c r="F1513" t="s">
        <v>1228</v>
      </c>
      <c r="G1513" t="s">
        <v>87</v>
      </c>
      <c r="H1513" t="s">
        <v>1401</v>
      </c>
      <c r="I1513" t="s">
        <v>467</v>
      </c>
      <c r="J1513" t="s">
        <v>1474</v>
      </c>
      <c r="K1513" t="s">
        <v>1477</v>
      </c>
      <c r="L1513" t="s">
        <v>1478</v>
      </c>
      <c r="M1513" t="s">
        <v>1044</v>
      </c>
      <c r="N1513" t="s">
        <v>1045</v>
      </c>
      <c r="O1513" t="s">
        <v>893</v>
      </c>
      <c r="P1513" t="s">
        <v>894</v>
      </c>
      <c r="Q1513" s="11">
        <v>0</v>
      </c>
      <c r="R1513" s="11">
        <v>0</v>
      </c>
      <c r="S1513" s="11">
        <v>0</v>
      </c>
      <c r="T1513" s="11">
        <v>0</v>
      </c>
      <c r="U1513" s="11">
        <v>40000000</v>
      </c>
      <c r="V1513" s="11">
        <v>0</v>
      </c>
      <c r="W1513" s="11">
        <v>40000000</v>
      </c>
      <c r="X1513" s="11">
        <v>0</v>
      </c>
      <c r="Y1513" s="11">
        <v>0</v>
      </c>
      <c r="Z1513" s="11">
        <v>0</v>
      </c>
      <c r="AA1513" s="11">
        <v>0</v>
      </c>
      <c r="AB1513" s="11">
        <v>0</v>
      </c>
      <c r="AC1513" s="11">
        <v>0</v>
      </c>
      <c r="AD1513" s="11">
        <v>0</v>
      </c>
      <c r="AE1513" s="11">
        <v>0</v>
      </c>
      <c r="AF1513" s="11">
        <v>0</v>
      </c>
      <c r="AG1513" s="11">
        <v>10000000</v>
      </c>
      <c r="AH1513" s="11">
        <v>10000000</v>
      </c>
      <c r="AI1513" s="11">
        <v>0</v>
      </c>
      <c r="AJ1513" s="11">
        <v>0</v>
      </c>
      <c r="AK1513" s="11">
        <v>30000000</v>
      </c>
      <c r="AL1513" s="11">
        <v>30000000</v>
      </c>
      <c r="AM1513" s="11">
        <v>0</v>
      </c>
      <c r="AN1513" s="11">
        <v>0</v>
      </c>
      <c r="AO15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5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5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3" s="11">
        <f>Table_PBS_SQL_DB2_PBSSQL_PBS_NDP_Tina_CG_QtrlyPerformance_Final[[#This Row],[GOU REL]]+Table_PBS_SQL_DB2_PBSSQL_PBS_NDP_Tina_CG_QtrlyPerformance_Final[[#This Row],[EXT REL]]</f>
        <v>40000000</v>
      </c>
      <c r="AT1513" s="11">
        <f>Table_PBS_SQL_DB2_PBSSQL_PBS_NDP_Tina_CG_QtrlyPerformance_Final[[#This Row],[GOU EXP]]+Table_PBS_SQL_DB2_PBSSQL_PBS_NDP_Tina_CG_QtrlyPerformance_Final[[#This Row],[EXT EXP]]</f>
        <v>40000000</v>
      </c>
      <c r="AU1513" s="11" t="str">
        <f>IF(Table_PBS_SQL_DB2_PBSSQL_PBS_NDP_Tina_CG_QtrlyPerformance_Final[[#This Row],[Item_Code]]&gt;"300000", "Capital", "Recurrent")</f>
        <v>Capital</v>
      </c>
    </row>
    <row r="1514" spans="1:47" x14ac:dyDescent="0.25">
      <c r="A1514" t="s">
        <v>49</v>
      </c>
      <c r="B1514" t="s">
        <v>1400</v>
      </c>
      <c r="C1514" t="s">
        <v>293</v>
      </c>
      <c r="D1514" t="s">
        <v>1206</v>
      </c>
      <c r="E1514" t="s">
        <v>75</v>
      </c>
      <c r="F1514" t="s">
        <v>1228</v>
      </c>
      <c r="G1514" t="s">
        <v>87</v>
      </c>
      <c r="H1514" t="s">
        <v>1401</v>
      </c>
      <c r="I1514" t="s">
        <v>467</v>
      </c>
      <c r="J1514" t="s">
        <v>1474</v>
      </c>
      <c r="K1514" t="s">
        <v>1481</v>
      </c>
      <c r="L1514" t="s">
        <v>1482</v>
      </c>
      <c r="M1514" t="s">
        <v>866</v>
      </c>
      <c r="N1514" t="s">
        <v>867</v>
      </c>
      <c r="O1514" t="s">
        <v>940</v>
      </c>
      <c r="P1514" t="s">
        <v>941</v>
      </c>
      <c r="Q1514" s="11">
        <v>0</v>
      </c>
      <c r="R1514" s="11">
        <v>0</v>
      </c>
      <c r="S1514" s="11">
        <v>0</v>
      </c>
      <c r="T1514" s="11">
        <v>0</v>
      </c>
      <c r="U1514" s="11">
        <v>14000000</v>
      </c>
      <c r="V1514" s="11">
        <v>0</v>
      </c>
      <c r="W1514" s="11">
        <v>14000000</v>
      </c>
      <c r="X1514" s="11">
        <v>0</v>
      </c>
      <c r="Y1514" s="11">
        <v>0</v>
      </c>
      <c r="Z1514" s="11">
        <v>0</v>
      </c>
      <c r="AA1514" s="11">
        <v>0</v>
      </c>
      <c r="AB1514" s="11">
        <v>0</v>
      </c>
      <c r="AC1514" s="11">
        <v>3500000</v>
      </c>
      <c r="AD1514" s="11">
        <v>3500000</v>
      </c>
      <c r="AE1514" s="11">
        <v>0</v>
      </c>
      <c r="AF1514" s="11">
        <v>0</v>
      </c>
      <c r="AG1514" s="11">
        <v>3500000</v>
      </c>
      <c r="AH1514" s="11">
        <v>3500000</v>
      </c>
      <c r="AI1514" s="11">
        <v>0</v>
      </c>
      <c r="AJ1514" s="11">
        <v>0</v>
      </c>
      <c r="AK1514" s="11">
        <v>7000000</v>
      </c>
      <c r="AL1514" s="11">
        <v>7000000</v>
      </c>
      <c r="AM1514" s="11">
        <v>0</v>
      </c>
      <c r="AN1514" s="11">
        <v>0</v>
      </c>
      <c r="AO15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v>
      </c>
      <c r="AP15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v>
      </c>
      <c r="AR15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4" s="11">
        <f>Table_PBS_SQL_DB2_PBSSQL_PBS_NDP_Tina_CG_QtrlyPerformance_Final[[#This Row],[GOU REL]]+Table_PBS_SQL_DB2_PBSSQL_PBS_NDP_Tina_CG_QtrlyPerformance_Final[[#This Row],[EXT REL]]</f>
        <v>14000000</v>
      </c>
      <c r="AT1514" s="11">
        <f>Table_PBS_SQL_DB2_PBSSQL_PBS_NDP_Tina_CG_QtrlyPerformance_Final[[#This Row],[GOU EXP]]+Table_PBS_SQL_DB2_PBSSQL_PBS_NDP_Tina_CG_QtrlyPerformance_Final[[#This Row],[EXT EXP]]</f>
        <v>14000000</v>
      </c>
      <c r="AU1514" s="11" t="str">
        <f>IF(Table_PBS_SQL_DB2_PBSSQL_PBS_NDP_Tina_CG_QtrlyPerformance_Final[[#This Row],[Item_Code]]&gt;"300000", "Capital", "Recurrent")</f>
        <v>Recurrent</v>
      </c>
    </row>
    <row r="1515" spans="1:47" x14ac:dyDescent="0.25">
      <c r="A1515" t="s">
        <v>49</v>
      </c>
      <c r="B1515" t="s">
        <v>1400</v>
      </c>
      <c r="C1515" t="s">
        <v>293</v>
      </c>
      <c r="D1515" t="s">
        <v>1206</v>
      </c>
      <c r="E1515" t="s">
        <v>75</v>
      </c>
      <c r="F1515" t="s">
        <v>1228</v>
      </c>
      <c r="G1515" t="s">
        <v>87</v>
      </c>
      <c r="H1515" t="s">
        <v>1401</v>
      </c>
      <c r="I1515" t="s">
        <v>467</v>
      </c>
      <c r="J1515" t="s">
        <v>1474</v>
      </c>
      <c r="K1515" t="s">
        <v>1481</v>
      </c>
      <c r="L1515" t="s">
        <v>1482</v>
      </c>
      <c r="M1515" t="s">
        <v>866</v>
      </c>
      <c r="N1515" t="s">
        <v>867</v>
      </c>
      <c r="O1515" t="s">
        <v>2108</v>
      </c>
      <c r="P1515" t="s">
        <v>2109</v>
      </c>
      <c r="Q1515" s="11">
        <v>0</v>
      </c>
      <c r="R1515" s="11">
        <v>0</v>
      </c>
      <c r="S1515" s="11">
        <v>0</v>
      </c>
      <c r="T1515" s="11">
        <v>0</v>
      </c>
      <c r="U1515" s="11">
        <v>4000000</v>
      </c>
      <c r="V1515" s="11">
        <v>0</v>
      </c>
      <c r="W1515" s="11">
        <v>4000000</v>
      </c>
      <c r="X1515" s="11">
        <v>0</v>
      </c>
      <c r="Y1515" s="11">
        <v>0</v>
      </c>
      <c r="Z1515" s="11">
        <v>0</v>
      </c>
      <c r="AA1515" s="11">
        <v>0</v>
      </c>
      <c r="AB1515" s="11">
        <v>0</v>
      </c>
      <c r="AC1515" s="11">
        <v>1000000</v>
      </c>
      <c r="AD1515" s="11">
        <v>1000000</v>
      </c>
      <c r="AE1515" s="11">
        <v>0</v>
      </c>
      <c r="AF1515" s="11">
        <v>0</v>
      </c>
      <c r="AG1515" s="11">
        <v>1000000</v>
      </c>
      <c r="AH1515" s="11">
        <v>1000000</v>
      </c>
      <c r="AI1515" s="11">
        <v>0</v>
      </c>
      <c r="AJ1515" s="11">
        <v>0</v>
      </c>
      <c r="AK1515" s="11">
        <v>2000000</v>
      </c>
      <c r="AL1515" s="11">
        <v>2000000</v>
      </c>
      <c r="AM1515" s="11">
        <v>0</v>
      </c>
      <c r="AN1515" s="11">
        <v>0</v>
      </c>
      <c r="AO15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15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15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5" s="11">
        <f>Table_PBS_SQL_DB2_PBSSQL_PBS_NDP_Tina_CG_QtrlyPerformance_Final[[#This Row],[GOU REL]]+Table_PBS_SQL_DB2_PBSSQL_PBS_NDP_Tina_CG_QtrlyPerformance_Final[[#This Row],[EXT REL]]</f>
        <v>4000000</v>
      </c>
      <c r="AT1515" s="11">
        <f>Table_PBS_SQL_DB2_PBSSQL_PBS_NDP_Tina_CG_QtrlyPerformance_Final[[#This Row],[GOU EXP]]+Table_PBS_SQL_DB2_PBSSQL_PBS_NDP_Tina_CG_QtrlyPerformance_Final[[#This Row],[EXT EXP]]</f>
        <v>4000000</v>
      </c>
      <c r="AU1515" s="11" t="str">
        <f>IF(Table_PBS_SQL_DB2_PBSSQL_PBS_NDP_Tina_CG_QtrlyPerformance_Final[[#This Row],[Item_Code]]&gt;"300000", "Capital", "Recurrent")</f>
        <v>Recurrent</v>
      </c>
    </row>
    <row r="1516" spans="1:47" x14ac:dyDescent="0.25">
      <c r="A1516" t="s">
        <v>49</v>
      </c>
      <c r="B1516" t="s">
        <v>1400</v>
      </c>
      <c r="C1516" t="s">
        <v>293</v>
      </c>
      <c r="D1516" t="s">
        <v>1206</v>
      </c>
      <c r="E1516" t="s">
        <v>75</v>
      </c>
      <c r="F1516" t="s">
        <v>1228</v>
      </c>
      <c r="G1516" t="s">
        <v>87</v>
      </c>
      <c r="H1516" t="s">
        <v>1401</v>
      </c>
      <c r="I1516" t="s">
        <v>467</v>
      </c>
      <c r="J1516" t="s">
        <v>1474</v>
      </c>
      <c r="K1516" t="s">
        <v>1481</v>
      </c>
      <c r="L1516" t="s">
        <v>1482</v>
      </c>
      <c r="M1516" t="s">
        <v>866</v>
      </c>
      <c r="N1516" t="s">
        <v>867</v>
      </c>
      <c r="O1516" t="s">
        <v>1004</v>
      </c>
      <c r="P1516" t="s">
        <v>868</v>
      </c>
      <c r="Q1516" s="11">
        <v>0</v>
      </c>
      <c r="R1516" s="11">
        <v>0</v>
      </c>
      <c r="S1516" s="11">
        <v>0</v>
      </c>
      <c r="T1516" s="11">
        <v>0</v>
      </c>
      <c r="U1516" s="11">
        <v>116000000</v>
      </c>
      <c r="V1516" s="11">
        <v>0</v>
      </c>
      <c r="W1516" s="11">
        <v>116000000</v>
      </c>
      <c r="X1516" s="11">
        <v>0</v>
      </c>
      <c r="Y1516" s="11">
        <v>0</v>
      </c>
      <c r="Z1516" s="11">
        <v>0</v>
      </c>
      <c r="AA1516" s="11">
        <v>0</v>
      </c>
      <c r="AB1516" s="11">
        <v>0</v>
      </c>
      <c r="AC1516" s="11">
        <v>29000000</v>
      </c>
      <c r="AD1516" s="11">
        <v>29000000</v>
      </c>
      <c r="AE1516" s="11">
        <v>0</v>
      </c>
      <c r="AF1516" s="11">
        <v>0</v>
      </c>
      <c r="AG1516" s="11">
        <v>29000000</v>
      </c>
      <c r="AH1516" s="11">
        <v>29000000</v>
      </c>
      <c r="AI1516" s="11">
        <v>0</v>
      </c>
      <c r="AJ1516" s="11">
        <v>0</v>
      </c>
      <c r="AK1516" s="11">
        <v>58000000</v>
      </c>
      <c r="AL1516" s="11">
        <v>58000000</v>
      </c>
      <c r="AM1516" s="11">
        <v>0</v>
      </c>
      <c r="AN1516" s="11">
        <v>0</v>
      </c>
      <c r="AO15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116000000</v>
      </c>
      <c r="AP15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116000000</v>
      </c>
      <c r="AR15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6" s="11">
        <f>Table_PBS_SQL_DB2_PBSSQL_PBS_NDP_Tina_CG_QtrlyPerformance_Final[[#This Row],[GOU REL]]+Table_PBS_SQL_DB2_PBSSQL_PBS_NDP_Tina_CG_QtrlyPerformance_Final[[#This Row],[EXT REL]]</f>
        <v>116000000</v>
      </c>
      <c r="AT1516" s="11">
        <f>Table_PBS_SQL_DB2_PBSSQL_PBS_NDP_Tina_CG_QtrlyPerformance_Final[[#This Row],[GOU EXP]]+Table_PBS_SQL_DB2_PBSSQL_PBS_NDP_Tina_CG_QtrlyPerformance_Final[[#This Row],[EXT EXP]]</f>
        <v>116000000</v>
      </c>
      <c r="AU1516" s="11" t="str">
        <f>IF(Table_PBS_SQL_DB2_PBSSQL_PBS_NDP_Tina_CG_QtrlyPerformance_Final[[#This Row],[Item_Code]]&gt;"300000", "Capital", "Recurrent")</f>
        <v>Recurrent</v>
      </c>
    </row>
    <row r="1517" spans="1:47" x14ac:dyDescent="0.25">
      <c r="A1517" t="s">
        <v>49</v>
      </c>
      <c r="B1517" t="s">
        <v>1400</v>
      </c>
      <c r="C1517" t="s">
        <v>293</v>
      </c>
      <c r="D1517" t="s">
        <v>1206</v>
      </c>
      <c r="E1517" t="s">
        <v>75</v>
      </c>
      <c r="F1517" t="s">
        <v>1228</v>
      </c>
      <c r="G1517" t="s">
        <v>87</v>
      </c>
      <c r="H1517" t="s">
        <v>1401</v>
      </c>
      <c r="I1517" t="s">
        <v>467</v>
      </c>
      <c r="J1517" t="s">
        <v>1474</v>
      </c>
      <c r="K1517" t="s">
        <v>1481</v>
      </c>
      <c r="L1517" t="s">
        <v>1482</v>
      </c>
      <c r="M1517" t="s">
        <v>1044</v>
      </c>
      <c r="N1517" t="s">
        <v>1045</v>
      </c>
      <c r="O1517" t="s">
        <v>922</v>
      </c>
      <c r="P1517" t="s">
        <v>923</v>
      </c>
      <c r="Q1517" s="11">
        <v>0</v>
      </c>
      <c r="R1517" s="11">
        <v>0</v>
      </c>
      <c r="S1517" s="11">
        <v>0</v>
      </c>
      <c r="T1517" s="11">
        <v>0</v>
      </c>
      <c r="U1517" s="11">
        <v>120000000</v>
      </c>
      <c r="V1517" s="11">
        <v>0</v>
      </c>
      <c r="W1517" s="11">
        <v>120000000</v>
      </c>
      <c r="X1517" s="11">
        <v>0</v>
      </c>
      <c r="Y1517" s="11">
        <v>0</v>
      </c>
      <c r="Z1517" s="11">
        <v>0</v>
      </c>
      <c r="AA1517" s="11">
        <v>0</v>
      </c>
      <c r="AB1517" s="11">
        <v>0</v>
      </c>
      <c r="AC1517" s="11">
        <v>30000000</v>
      </c>
      <c r="AD1517" s="11">
        <v>30000000</v>
      </c>
      <c r="AE1517" s="11">
        <v>0</v>
      </c>
      <c r="AF1517" s="11">
        <v>0</v>
      </c>
      <c r="AG1517" s="11">
        <v>30000000</v>
      </c>
      <c r="AH1517" s="11">
        <v>30000000</v>
      </c>
      <c r="AI1517" s="11">
        <v>0</v>
      </c>
      <c r="AJ1517" s="11">
        <v>0</v>
      </c>
      <c r="AK1517" s="11">
        <v>60000000</v>
      </c>
      <c r="AL1517" s="11">
        <v>60000000</v>
      </c>
      <c r="AM1517" s="11">
        <v>0</v>
      </c>
      <c r="AN1517" s="11">
        <v>0</v>
      </c>
      <c r="AO15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15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15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7" s="11">
        <f>Table_PBS_SQL_DB2_PBSSQL_PBS_NDP_Tina_CG_QtrlyPerformance_Final[[#This Row],[GOU REL]]+Table_PBS_SQL_DB2_PBSSQL_PBS_NDP_Tina_CG_QtrlyPerformance_Final[[#This Row],[EXT REL]]</f>
        <v>120000000</v>
      </c>
      <c r="AT1517" s="11">
        <f>Table_PBS_SQL_DB2_PBSSQL_PBS_NDP_Tina_CG_QtrlyPerformance_Final[[#This Row],[GOU EXP]]+Table_PBS_SQL_DB2_PBSSQL_PBS_NDP_Tina_CG_QtrlyPerformance_Final[[#This Row],[EXT EXP]]</f>
        <v>120000000</v>
      </c>
      <c r="AU1517" s="11" t="str">
        <f>IF(Table_PBS_SQL_DB2_PBSSQL_PBS_NDP_Tina_CG_QtrlyPerformance_Final[[#This Row],[Item_Code]]&gt;"300000", "Capital", "Recurrent")</f>
        <v>Recurrent</v>
      </c>
    </row>
    <row r="1518" spans="1:47" x14ac:dyDescent="0.25">
      <c r="A1518" t="s">
        <v>49</v>
      </c>
      <c r="B1518" t="s">
        <v>1400</v>
      </c>
      <c r="C1518" t="s">
        <v>293</v>
      </c>
      <c r="D1518" t="s">
        <v>1206</v>
      </c>
      <c r="E1518" t="s">
        <v>75</v>
      </c>
      <c r="F1518" t="s">
        <v>1228</v>
      </c>
      <c r="G1518" t="s">
        <v>87</v>
      </c>
      <c r="H1518" t="s">
        <v>1401</v>
      </c>
      <c r="I1518" t="s">
        <v>467</v>
      </c>
      <c r="J1518" t="s">
        <v>1474</v>
      </c>
      <c r="K1518" t="s">
        <v>1481</v>
      </c>
      <c r="L1518" t="s">
        <v>1482</v>
      </c>
      <c r="M1518" t="s">
        <v>1044</v>
      </c>
      <c r="N1518" t="s">
        <v>1045</v>
      </c>
      <c r="O1518" t="s">
        <v>1155</v>
      </c>
      <c r="P1518" t="s">
        <v>1156</v>
      </c>
      <c r="Q1518" s="11">
        <v>0</v>
      </c>
      <c r="R1518" s="11">
        <v>0</v>
      </c>
      <c r="S1518" s="11">
        <v>0</v>
      </c>
      <c r="T1518" s="11">
        <v>0</v>
      </c>
      <c r="U1518" s="11">
        <v>600000000</v>
      </c>
      <c r="V1518" s="11">
        <v>0</v>
      </c>
      <c r="W1518" s="11">
        <v>600000000</v>
      </c>
      <c r="X1518" s="11">
        <v>0</v>
      </c>
      <c r="Y1518" s="11">
        <v>0</v>
      </c>
      <c r="Z1518" s="11">
        <v>0</v>
      </c>
      <c r="AA1518" s="11">
        <v>0</v>
      </c>
      <c r="AB1518" s="11">
        <v>0</v>
      </c>
      <c r="AC1518" s="11">
        <v>200000000</v>
      </c>
      <c r="AD1518" s="11">
        <v>200000000</v>
      </c>
      <c r="AE1518" s="11">
        <v>0</v>
      </c>
      <c r="AF1518" s="11">
        <v>0</v>
      </c>
      <c r="AG1518" s="11">
        <v>150000000</v>
      </c>
      <c r="AH1518" s="11">
        <v>150000000</v>
      </c>
      <c r="AI1518" s="11">
        <v>0</v>
      </c>
      <c r="AJ1518" s="11">
        <v>0</v>
      </c>
      <c r="AK1518" s="11">
        <v>0</v>
      </c>
      <c r="AL1518" s="11">
        <v>0</v>
      </c>
      <c r="AM1518" s="11">
        <v>0</v>
      </c>
      <c r="AN1518" s="11">
        <v>0</v>
      </c>
      <c r="AO15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15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15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8" s="11">
        <f>Table_PBS_SQL_DB2_PBSSQL_PBS_NDP_Tina_CG_QtrlyPerformance_Final[[#This Row],[GOU REL]]+Table_PBS_SQL_DB2_PBSSQL_PBS_NDP_Tina_CG_QtrlyPerformance_Final[[#This Row],[EXT REL]]</f>
        <v>350000000</v>
      </c>
      <c r="AT1518" s="11">
        <f>Table_PBS_SQL_DB2_PBSSQL_PBS_NDP_Tina_CG_QtrlyPerformance_Final[[#This Row],[GOU EXP]]+Table_PBS_SQL_DB2_PBSSQL_PBS_NDP_Tina_CG_QtrlyPerformance_Final[[#This Row],[EXT EXP]]</f>
        <v>350000000</v>
      </c>
      <c r="AU1518" s="11" t="str">
        <f>IF(Table_PBS_SQL_DB2_PBSSQL_PBS_NDP_Tina_CG_QtrlyPerformance_Final[[#This Row],[Item_Code]]&gt;"300000", "Capital", "Recurrent")</f>
        <v>Capital</v>
      </c>
    </row>
    <row r="1519" spans="1:47" x14ac:dyDescent="0.25">
      <c r="A1519" t="s">
        <v>49</v>
      </c>
      <c r="B1519" t="s">
        <v>1400</v>
      </c>
      <c r="C1519" t="s">
        <v>293</v>
      </c>
      <c r="D1519" t="s">
        <v>1206</v>
      </c>
      <c r="E1519" t="s">
        <v>75</v>
      </c>
      <c r="F1519" t="s">
        <v>1228</v>
      </c>
      <c r="G1519" t="s">
        <v>87</v>
      </c>
      <c r="H1519" t="s">
        <v>1401</v>
      </c>
      <c r="I1519" t="s">
        <v>467</v>
      </c>
      <c r="J1519" t="s">
        <v>1474</v>
      </c>
      <c r="K1519" t="s">
        <v>1467</v>
      </c>
      <c r="L1519" t="s">
        <v>1468</v>
      </c>
      <c r="M1519" t="s">
        <v>866</v>
      </c>
      <c r="N1519" t="s">
        <v>867</v>
      </c>
      <c r="O1519" t="s">
        <v>1002</v>
      </c>
      <c r="P1519" t="s">
        <v>1003</v>
      </c>
      <c r="Q1519" s="11">
        <v>0</v>
      </c>
      <c r="R1519" s="11">
        <v>0</v>
      </c>
      <c r="S1519" s="11">
        <v>0</v>
      </c>
      <c r="T1519" s="11">
        <v>0</v>
      </c>
      <c r="U1519" s="11">
        <v>140000000</v>
      </c>
      <c r="V1519" s="11">
        <v>0</v>
      </c>
      <c r="W1519" s="11">
        <v>0</v>
      </c>
      <c r="X1519" s="11">
        <v>140000000</v>
      </c>
      <c r="Y1519" s="11">
        <v>0</v>
      </c>
      <c r="Z1519" s="11">
        <v>0</v>
      </c>
      <c r="AA1519" s="11">
        <v>0</v>
      </c>
      <c r="AB1519" s="11">
        <v>0</v>
      </c>
      <c r="AC1519" s="11">
        <v>0</v>
      </c>
      <c r="AD1519" s="11">
        <v>0</v>
      </c>
      <c r="AE1519" s="11">
        <v>0</v>
      </c>
      <c r="AF1519" s="11">
        <v>0</v>
      </c>
      <c r="AG1519" s="11">
        <v>0</v>
      </c>
      <c r="AH1519" s="11">
        <v>0</v>
      </c>
      <c r="AI1519" s="11">
        <v>0</v>
      </c>
      <c r="AJ1519" s="11">
        <v>0</v>
      </c>
      <c r="AK1519" s="11">
        <v>0</v>
      </c>
      <c r="AL1519" s="11">
        <v>0</v>
      </c>
      <c r="AM1519" s="11">
        <v>0</v>
      </c>
      <c r="AN1519" s="11">
        <v>0</v>
      </c>
      <c r="AO15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19" s="11">
        <f>Table_PBS_SQL_DB2_PBSSQL_PBS_NDP_Tina_CG_QtrlyPerformance_Final[[#This Row],[GOU REL]]+Table_PBS_SQL_DB2_PBSSQL_PBS_NDP_Tina_CG_QtrlyPerformance_Final[[#This Row],[EXT REL]]</f>
        <v>0</v>
      </c>
      <c r="AT1519" s="11">
        <f>Table_PBS_SQL_DB2_PBSSQL_PBS_NDP_Tina_CG_QtrlyPerformance_Final[[#This Row],[GOU EXP]]+Table_PBS_SQL_DB2_PBSSQL_PBS_NDP_Tina_CG_QtrlyPerformance_Final[[#This Row],[EXT EXP]]</f>
        <v>0</v>
      </c>
      <c r="AU1519" s="11" t="str">
        <f>IF(Table_PBS_SQL_DB2_PBSSQL_PBS_NDP_Tina_CG_QtrlyPerformance_Final[[#This Row],[Item_Code]]&gt;"300000", "Capital", "Recurrent")</f>
        <v>Recurrent</v>
      </c>
    </row>
    <row r="1520" spans="1:47" x14ac:dyDescent="0.25">
      <c r="A1520" t="s">
        <v>49</v>
      </c>
      <c r="B1520" t="s">
        <v>1400</v>
      </c>
      <c r="C1520" t="s">
        <v>293</v>
      </c>
      <c r="D1520" t="s">
        <v>1206</v>
      </c>
      <c r="E1520" t="s">
        <v>75</v>
      </c>
      <c r="F1520" t="s">
        <v>1228</v>
      </c>
      <c r="G1520" t="s">
        <v>87</v>
      </c>
      <c r="H1520" t="s">
        <v>1401</v>
      </c>
      <c r="I1520" t="s">
        <v>467</v>
      </c>
      <c r="J1520" t="s">
        <v>1474</v>
      </c>
      <c r="K1520" t="s">
        <v>1467</v>
      </c>
      <c r="L1520" t="s">
        <v>1468</v>
      </c>
      <c r="M1520" t="s">
        <v>866</v>
      </c>
      <c r="N1520" t="s">
        <v>867</v>
      </c>
      <c r="O1520" t="s">
        <v>906</v>
      </c>
      <c r="P1520" t="s">
        <v>907</v>
      </c>
      <c r="Q1520" s="11">
        <v>0</v>
      </c>
      <c r="R1520" s="11">
        <v>0</v>
      </c>
      <c r="S1520" s="11">
        <v>0</v>
      </c>
      <c r="T1520" s="11">
        <v>0</v>
      </c>
      <c r="U1520" s="11">
        <v>20000000</v>
      </c>
      <c r="V1520" s="11">
        <v>0</v>
      </c>
      <c r="W1520" s="11">
        <v>20000000</v>
      </c>
      <c r="X1520" s="11">
        <v>0</v>
      </c>
      <c r="Y1520" s="11">
        <v>0</v>
      </c>
      <c r="Z1520" s="11">
        <v>0</v>
      </c>
      <c r="AA1520" s="11">
        <v>0</v>
      </c>
      <c r="AB1520" s="11">
        <v>0</v>
      </c>
      <c r="AC1520" s="11">
        <v>5000000</v>
      </c>
      <c r="AD1520" s="11">
        <v>4050000</v>
      </c>
      <c r="AE1520" s="11">
        <v>0</v>
      </c>
      <c r="AF1520" s="11">
        <v>0</v>
      </c>
      <c r="AG1520" s="11">
        <v>5000000</v>
      </c>
      <c r="AH1520" s="11">
        <v>2315000</v>
      </c>
      <c r="AI1520" s="11">
        <v>0</v>
      </c>
      <c r="AJ1520" s="11">
        <v>0</v>
      </c>
      <c r="AK1520" s="11">
        <v>10000000</v>
      </c>
      <c r="AL1520" s="11">
        <v>15950000</v>
      </c>
      <c r="AM1520" s="11">
        <v>0</v>
      </c>
      <c r="AN1520" s="11">
        <v>0</v>
      </c>
      <c r="AO15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5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22315000</v>
      </c>
      <c r="AR15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0" s="11">
        <f>Table_PBS_SQL_DB2_PBSSQL_PBS_NDP_Tina_CG_QtrlyPerformance_Final[[#This Row],[GOU REL]]+Table_PBS_SQL_DB2_PBSSQL_PBS_NDP_Tina_CG_QtrlyPerformance_Final[[#This Row],[EXT REL]]</f>
        <v>20000000</v>
      </c>
      <c r="AT1520" s="11">
        <f>Table_PBS_SQL_DB2_PBSSQL_PBS_NDP_Tina_CG_QtrlyPerformance_Final[[#This Row],[GOU EXP]]+Table_PBS_SQL_DB2_PBSSQL_PBS_NDP_Tina_CG_QtrlyPerformance_Final[[#This Row],[EXT EXP]]</f>
        <v>22315000</v>
      </c>
      <c r="AU1520" s="11" t="str">
        <f>IF(Table_PBS_SQL_DB2_PBSSQL_PBS_NDP_Tina_CG_QtrlyPerformance_Final[[#This Row],[Item_Code]]&gt;"300000", "Capital", "Recurrent")</f>
        <v>Recurrent</v>
      </c>
    </row>
    <row r="1521" spans="1:47" x14ac:dyDescent="0.25">
      <c r="A1521" t="s">
        <v>49</v>
      </c>
      <c r="B1521" t="s">
        <v>1400</v>
      </c>
      <c r="C1521" t="s">
        <v>293</v>
      </c>
      <c r="D1521" t="s">
        <v>1206</v>
      </c>
      <c r="E1521" t="s">
        <v>75</v>
      </c>
      <c r="F1521" t="s">
        <v>1228</v>
      </c>
      <c r="G1521" t="s">
        <v>87</v>
      </c>
      <c r="H1521" t="s">
        <v>1401</v>
      </c>
      <c r="I1521" t="s">
        <v>467</v>
      </c>
      <c r="J1521" t="s">
        <v>1474</v>
      </c>
      <c r="K1521" t="s">
        <v>1467</v>
      </c>
      <c r="L1521" t="s">
        <v>1468</v>
      </c>
      <c r="M1521" t="s">
        <v>866</v>
      </c>
      <c r="N1521" t="s">
        <v>867</v>
      </c>
      <c r="O1521" t="s">
        <v>1004</v>
      </c>
      <c r="P1521" t="s">
        <v>868</v>
      </c>
      <c r="Q1521" s="11">
        <v>0</v>
      </c>
      <c r="R1521" s="11">
        <v>0</v>
      </c>
      <c r="S1521" s="11">
        <v>0</v>
      </c>
      <c r="T1521" s="11">
        <v>0</v>
      </c>
      <c r="U1521" s="11">
        <v>80000000</v>
      </c>
      <c r="V1521" s="11">
        <v>0</v>
      </c>
      <c r="W1521" s="11">
        <v>80000000</v>
      </c>
      <c r="X1521" s="11">
        <v>0</v>
      </c>
      <c r="Y1521" s="11">
        <v>0</v>
      </c>
      <c r="Z1521" s="11">
        <v>0</v>
      </c>
      <c r="AA1521" s="11">
        <v>0</v>
      </c>
      <c r="AB1521" s="11">
        <v>0</v>
      </c>
      <c r="AC1521" s="11">
        <v>0</v>
      </c>
      <c r="AD1521" s="11">
        <v>0</v>
      </c>
      <c r="AE1521" s="11">
        <v>0</v>
      </c>
      <c r="AF1521" s="11">
        <v>0</v>
      </c>
      <c r="AG1521" s="11">
        <v>20000000</v>
      </c>
      <c r="AH1521" s="11">
        <v>19920000</v>
      </c>
      <c r="AI1521" s="11">
        <v>0</v>
      </c>
      <c r="AJ1521" s="11">
        <v>0</v>
      </c>
      <c r="AK1521" s="11">
        <v>60000000</v>
      </c>
      <c r="AL1521" s="11">
        <v>59480000</v>
      </c>
      <c r="AM1521" s="11">
        <v>0</v>
      </c>
      <c r="AN1521" s="11">
        <v>0</v>
      </c>
      <c r="AO15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5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79400000</v>
      </c>
      <c r="AR15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1" s="11">
        <f>Table_PBS_SQL_DB2_PBSSQL_PBS_NDP_Tina_CG_QtrlyPerformance_Final[[#This Row],[GOU REL]]+Table_PBS_SQL_DB2_PBSSQL_PBS_NDP_Tina_CG_QtrlyPerformance_Final[[#This Row],[EXT REL]]</f>
        <v>80000000</v>
      </c>
      <c r="AT1521" s="11">
        <f>Table_PBS_SQL_DB2_PBSSQL_PBS_NDP_Tina_CG_QtrlyPerformance_Final[[#This Row],[GOU EXP]]+Table_PBS_SQL_DB2_PBSSQL_PBS_NDP_Tina_CG_QtrlyPerformance_Final[[#This Row],[EXT EXP]]</f>
        <v>79400000</v>
      </c>
      <c r="AU1521" s="11" t="str">
        <f>IF(Table_PBS_SQL_DB2_PBSSQL_PBS_NDP_Tina_CG_QtrlyPerformance_Final[[#This Row],[Item_Code]]&gt;"300000", "Capital", "Recurrent")</f>
        <v>Recurrent</v>
      </c>
    </row>
    <row r="1522" spans="1:47" x14ac:dyDescent="0.25">
      <c r="A1522" t="s">
        <v>49</v>
      </c>
      <c r="B1522" t="s">
        <v>1400</v>
      </c>
      <c r="C1522" t="s">
        <v>293</v>
      </c>
      <c r="D1522" t="s">
        <v>1206</v>
      </c>
      <c r="E1522" t="s">
        <v>75</v>
      </c>
      <c r="F1522" t="s">
        <v>1228</v>
      </c>
      <c r="G1522" t="s">
        <v>87</v>
      </c>
      <c r="H1522" t="s">
        <v>1401</v>
      </c>
      <c r="I1522" t="s">
        <v>467</v>
      </c>
      <c r="J1522" t="s">
        <v>1474</v>
      </c>
      <c r="K1522" t="s">
        <v>1437</v>
      </c>
      <c r="L1522" t="s">
        <v>1438</v>
      </c>
      <c r="M1522" t="s">
        <v>866</v>
      </c>
      <c r="N1522" t="s">
        <v>867</v>
      </c>
      <c r="O1522" t="s">
        <v>1028</v>
      </c>
      <c r="P1522" t="s">
        <v>1029</v>
      </c>
      <c r="Q1522" s="11">
        <v>0</v>
      </c>
      <c r="R1522" s="11">
        <v>0</v>
      </c>
      <c r="S1522" s="11">
        <v>0</v>
      </c>
      <c r="T1522" s="11">
        <v>0</v>
      </c>
      <c r="U1522" s="11">
        <v>12000000</v>
      </c>
      <c r="V1522" s="11">
        <v>0</v>
      </c>
      <c r="W1522" s="11">
        <v>12000000</v>
      </c>
      <c r="X1522" s="11">
        <v>0</v>
      </c>
      <c r="Y1522" s="11">
        <v>0</v>
      </c>
      <c r="Z1522" s="11">
        <v>0</v>
      </c>
      <c r="AA1522" s="11">
        <v>0</v>
      </c>
      <c r="AB1522" s="11">
        <v>0</v>
      </c>
      <c r="AC1522" s="11">
        <v>0</v>
      </c>
      <c r="AD1522" s="11">
        <v>0</v>
      </c>
      <c r="AE1522" s="11">
        <v>0</v>
      </c>
      <c r="AF1522" s="11">
        <v>0</v>
      </c>
      <c r="AG1522" s="11">
        <v>0</v>
      </c>
      <c r="AH1522" s="11">
        <v>0</v>
      </c>
      <c r="AI1522" s="11">
        <v>0</v>
      </c>
      <c r="AJ1522" s="11">
        <v>0</v>
      </c>
      <c r="AK1522" s="11">
        <v>12000000</v>
      </c>
      <c r="AL1522" s="11">
        <v>11588900</v>
      </c>
      <c r="AM1522" s="11">
        <v>0</v>
      </c>
      <c r="AN1522" s="11">
        <v>0</v>
      </c>
      <c r="AO15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15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11588900</v>
      </c>
      <c r="AR15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2" s="11">
        <f>Table_PBS_SQL_DB2_PBSSQL_PBS_NDP_Tina_CG_QtrlyPerformance_Final[[#This Row],[GOU REL]]+Table_PBS_SQL_DB2_PBSSQL_PBS_NDP_Tina_CG_QtrlyPerformance_Final[[#This Row],[EXT REL]]</f>
        <v>12000000</v>
      </c>
      <c r="AT1522" s="11">
        <f>Table_PBS_SQL_DB2_PBSSQL_PBS_NDP_Tina_CG_QtrlyPerformance_Final[[#This Row],[GOU EXP]]+Table_PBS_SQL_DB2_PBSSQL_PBS_NDP_Tina_CG_QtrlyPerformance_Final[[#This Row],[EXT EXP]]</f>
        <v>11588900</v>
      </c>
      <c r="AU1522" s="11" t="str">
        <f>IF(Table_PBS_SQL_DB2_PBSSQL_PBS_NDP_Tina_CG_QtrlyPerformance_Final[[#This Row],[Item_Code]]&gt;"300000", "Capital", "Recurrent")</f>
        <v>Recurrent</v>
      </c>
    </row>
    <row r="1523" spans="1:47" x14ac:dyDescent="0.25">
      <c r="A1523" t="s">
        <v>49</v>
      </c>
      <c r="B1523" t="s">
        <v>1400</v>
      </c>
      <c r="C1523" t="s">
        <v>293</v>
      </c>
      <c r="D1523" t="s">
        <v>1206</v>
      </c>
      <c r="E1523" t="s">
        <v>75</v>
      </c>
      <c r="F1523" t="s">
        <v>1228</v>
      </c>
      <c r="G1523" t="s">
        <v>87</v>
      </c>
      <c r="H1523" t="s">
        <v>1401</v>
      </c>
      <c r="I1523" t="s">
        <v>467</v>
      </c>
      <c r="J1523" t="s">
        <v>1474</v>
      </c>
      <c r="K1523" t="s">
        <v>1437</v>
      </c>
      <c r="L1523" t="s">
        <v>1438</v>
      </c>
      <c r="M1523" t="s">
        <v>866</v>
      </c>
      <c r="N1523" t="s">
        <v>867</v>
      </c>
      <c r="O1523" t="s">
        <v>906</v>
      </c>
      <c r="P1523" t="s">
        <v>907</v>
      </c>
      <c r="Q1523" s="11">
        <v>0</v>
      </c>
      <c r="R1523" s="11">
        <v>0</v>
      </c>
      <c r="S1523" s="11">
        <v>0</v>
      </c>
      <c r="T1523" s="11">
        <v>0</v>
      </c>
      <c r="U1523" s="11">
        <v>20000000</v>
      </c>
      <c r="V1523" s="11">
        <v>0</v>
      </c>
      <c r="W1523" s="11">
        <v>20000000</v>
      </c>
      <c r="X1523" s="11">
        <v>0</v>
      </c>
      <c r="Y1523" s="11">
        <v>0</v>
      </c>
      <c r="Z1523" s="11">
        <v>0</v>
      </c>
      <c r="AA1523" s="11">
        <v>0</v>
      </c>
      <c r="AB1523" s="11">
        <v>0</v>
      </c>
      <c r="AC1523" s="11">
        <v>0</v>
      </c>
      <c r="AD1523" s="11">
        <v>0</v>
      </c>
      <c r="AE1523" s="11">
        <v>0</v>
      </c>
      <c r="AF1523" s="11">
        <v>0</v>
      </c>
      <c r="AG1523" s="11">
        <v>0</v>
      </c>
      <c r="AH1523" s="11">
        <v>0</v>
      </c>
      <c r="AI1523" s="11">
        <v>0</v>
      </c>
      <c r="AJ1523" s="11">
        <v>0</v>
      </c>
      <c r="AK1523" s="11">
        <v>0</v>
      </c>
      <c r="AL1523" s="11">
        <v>0</v>
      </c>
      <c r="AM1523" s="11">
        <v>0</v>
      </c>
      <c r="AN1523" s="11">
        <v>0</v>
      </c>
      <c r="AO15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3" s="11">
        <f>Table_PBS_SQL_DB2_PBSSQL_PBS_NDP_Tina_CG_QtrlyPerformance_Final[[#This Row],[GOU REL]]+Table_PBS_SQL_DB2_PBSSQL_PBS_NDP_Tina_CG_QtrlyPerformance_Final[[#This Row],[EXT REL]]</f>
        <v>0</v>
      </c>
      <c r="AT1523" s="11">
        <f>Table_PBS_SQL_DB2_PBSSQL_PBS_NDP_Tina_CG_QtrlyPerformance_Final[[#This Row],[GOU EXP]]+Table_PBS_SQL_DB2_PBSSQL_PBS_NDP_Tina_CG_QtrlyPerformance_Final[[#This Row],[EXT EXP]]</f>
        <v>0</v>
      </c>
      <c r="AU1523" s="11" t="str">
        <f>IF(Table_PBS_SQL_DB2_PBSSQL_PBS_NDP_Tina_CG_QtrlyPerformance_Final[[#This Row],[Item_Code]]&gt;"300000", "Capital", "Recurrent")</f>
        <v>Recurrent</v>
      </c>
    </row>
    <row r="1524" spans="1:47" x14ac:dyDescent="0.25">
      <c r="A1524" t="s">
        <v>49</v>
      </c>
      <c r="B1524" t="s">
        <v>1400</v>
      </c>
      <c r="C1524" t="s">
        <v>293</v>
      </c>
      <c r="D1524" t="s">
        <v>1206</v>
      </c>
      <c r="E1524" t="s">
        <v>75</v>
      </c>
      <c r="F1524" t="s">
        <v>1228</v>
      </c>
      <c r="G1524" t="s">
        <v>87</v>
      </c>
      <c r="H1524" t="s">
        <v>1401</v>
      </c>
      <c r="I1524" t="s">
        <v>467</v>
      </c>
      <c r="J1524" t="s">
        <v>1474</v>
      </c>
      <c r="K1524" t="s">
        <v>1483</v>
      </c>
      <c r="L1524" t="s">
        <v>1484</v>
      </c>
      <c r="M1524" t="s">
        <v>866</v>
      </c>
      <c r="N1524" t="s">
        <v>867</v>
      </c>
      <c r="O1524" t="s">
        <v>1204</v>
      </c>
      <c r="P1524" t="s">
        <v>1205</v>
      </c>
      <c r="Q1524" s="11">
        <v>0</v>
      </c>
      <c r="R1524" s="11">
        <v>0</v>
      </c>
      <c r="S1524" s="11">
        <v>0</v>
      </c>
      <c r="T1524" s="11">
        <v>0</v>
      </c>
      <c r="U1524" s="11">
        <v>0</v>
      </c>
      <c r="V1524" s="11">
        <v>0</v>
      </c>
      <c r="W1524" s="11">
        <v>30000000</v>
      </c>
      <c r="X1524" s="11">
        <v>0</v>
      </c>
      <c r="Y1524" s="11">
        <v>0</v>
      </c>
      <c r="Z1524" s="11">
        <v>0</v>
      </c>
      <c r="AA1524" s="11">
        <v>0</v>
      </c>
      <c r="AB1524" s="11">
        <v>0</v>
      </c>
      <c r="AC1524" s="11">
        <v>7500000</v>
      </c>
      <c r="AD1524" s="11">
        <v>7500000</v>
      </c>
      <c r="AE1524" s="11">
        <v>0</v>
      </c>
      <c r="AF1524" s="11">
        <v>0</v>
      </c>
      <c r="AG1524" s="11">
        <v>7500000</v>
      </c>
      <c r="AH1524" s="11">
        <v>0</v>
      </c>
      <c r="AI1524" s="11">
        <v>0</v>
      </c>
      <c r="AJ1524" s="11">
        <v>0</v>
      </c>
      <c r="AK1524" s="11">
        <v>15000000</v>
      </c>
      <c r="AL1524" s="11">
        <v>22500000</v>
      </c>
      <c r="AM1524" s="11">
        <v>0</v>
      </c>
      <c r="AN1524" s="11">
        <v>0</v>
      </c>
      <c r="AO15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5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15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4" s="11">
        <f>Table_PBS_SQL_DB2_PBSSQL_PBS_NDP_Tina_CG_QtrlyPerformance_Final[[#This Row],[GOU REL]]+Table_PBS_SQL_DB2_PBSSQL_PBS_NDP_Tina_CG_QtrlyPerformance_Final[[#This Row],[EXT REL]]</f>
        <v>30000000</v>
      </c>
      <c r="AT1524" s="11">
        <f>Table_PBS_SQL_DB2_PBSSQL_PBS_NDP_Tina_CG_QtrlyPerformance_Final[[#This Row],[GOU EXP]]+Table_PBS_SQL_DB2_PBSSQL_PBS_NDP_Tina_CG_QtrlyPerformance_Final[[#This Row],[EXT EXP]]</f>
        <v>30000000</v>
      </c>
      <c r="AU1524" s="11" t="str">
        <f>IF(Table_PBS_SQL_DB2_PBSSQL_PBS_NDP_Tina_CG_QtrlyPerformance_Final[[#This Row],[Item_Code]]&gt;"300000", "Capital", "Recurrent")</f>
        <v>Capital</v>
      </c>
    </row>
    <row r="1525" spans="1:47" x14ac:dyDescent="0.25">
      <c r="A1525" t="s">
        <v>49</v>
      </c>
      <c r="B1525" t="s">
        <v>1400</v>
      </c>
      <c r="C1525" t="s">
        <v>293</v>
      </c>
      <c r="D1525" t="s">
        <v>1206</v>
      </c>
      <c r="E1525" t="s">
        <v>75</v>
      </c>
      <c r="F1525" t="s">
        <v>1228</v>
      </c>
      <c r="G1525" t="s">
        <v>87</v>
      </c>
      <c r="H1525" t="s">
        <v>1401</v>
      </c>
      <c r="I1525" t="s">
        <v>467</v>
      </c>
      <c r="J1525" t="s">
        <v>1474</v>
      </c>
      <c r="K1525" t="s">
        <v>129</v>
      </c>
      <c r="L1525" t="s">
        <v>1489</v>
      </c>
      <c r="M1525" t="s">
        <v>866</v>
      </c>
      <c r="N1525" t="s">
        <v>867</v>
      </c>
      <c r="O1525" t="s">
        <v>1016</v>
      </c>
      <c r="P1525" t="s">
        <v>1017</v>
      </c>
      <c r="Q1525" s="11">
        <v>0</v>
      </c>
      <c r="R1525" s="11">
        <v>0</v>
      </c>
      <c r="S1525" s="11">
        <v>0</v>
      </c>
      <c r="T1525" s="11">
        <v>0</v>
      </c>
      <c r="U1525" s="11">
        <v>20000000</v>
      </c>
      <c r="V1525" s="11">
        <v>0</v>
      </c>
      <c r="W1525" s="11">
        <v>20000000</v>
      </c>
      <c r="X1525" s="11">
        <v>0</v>
      </c>
      <c r="Y1525" s="11">
        <v>0</v>
      </c>
      <c r="Z1525" s="11">
        <v>0</v>
      </c>
      <c r="AA1525" s="11">
        <v>0</v>
      </c>
      <c r="AB1525" s="11">
        <v>0</v>
      </c>
      <c r="AC1525" s="11">
        <v>5000000</v>
      </c>
      <c r="AD1525" s="11">
        <v>5000000</v>
      </c>
      <c r="AE1525" s="11">
        <v>0</v>
      </c>
      <c r="AF1525" s="11">
        <v>0</v>
      </c>
      <c r="AG1525" s="11">
        <v>5000000</v>
      </c>
      <c r="AH1525" s="11">
        <v>5000000</v>
      </c>
      <c r="AI1525" s="11">
        <v>0</v>
      </c>
      <c r="AJ1525" s="11">
        <v>0</v>
      </c>
      <c r="AK1525" s="11">
        <v>10000000</v>
      </c>
      <c r="AL1525" s="11">
        <v>10000000</v>
      </c>
      <c r="AM1525" s="11">
        <v>0</v>
      </c>
      <c r="AN1525" s="11">
        <v>0</v>
      </c>
      <c r="AO15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5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5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5" s="11">
        <f>Table_PBS_SQL_DB2_PBSSQL_PBS_NDP_Tina_CG_QtrlyPerformance_Final[[#This Row],[GOU REL]]+Table_PBS_SQL_DB2_PBSSQL_PBS_NDP_Tina_CG_QtrlyPerformance_Final[[#This Row],[EXT REL]]</f>
        <v>20000000</v>
      </c>
      <c r="AT1525" s="11">
        <f>Table_PBS_SQL_DB2_PBSSQL_PBS_NDP_Tina_CG_QtrlyPerformance_Final[[#This Row],[GOU EXP]]+Table_PBS_SQL_DB2_PBSSQL_PBS_NDP_Tina_CG_QtrlyPerformance_Final[[#This Row],[EXT EXP]]</f>
        <v>20000000</v>
      </c>
      <c r="AU1525" s="11" t="str">
        <f>IF(Table_PBS_SQL_DB2_PBSSQL_PBS_NDP_Tina_CG_QtrlyPerformance_Final[[#This Row],[Item_Code]]&gt;"300000", "Capital", "Recurrent")</f>
        <v>Recurrent</v>
      </c>
    </row>
    <row r="1526" spans="1:47" x14ac:dyDescent="0.25">
      <c r="A1526" t="s">
        <v>49</v>
      </c>
      <c r="B1526" t="s">
        <v>1400</v>
      </c>
      <c r="C1526" t="s">
        <v>293</v>
      </c>
      <c r="D1526" t="s">
        <v>1206</v>
      </c>
      <c r="E1526" t="s">
        <v>75</v>
      </c>
      <c r="F1526" t="s">
        <v>1228</v>
      </c>
      <c r="G1526" t="s">
        <v>87</v>
      </c>
      <c r="H1526" t="s">
        <v>1401</v>
      </c>
      <c r="I1526" t="s">
        <v>467</v>
      </c>
      <c r="J1526" t="s">
        <v>1474</v>
      </c>
      <c r="K1526" t="s">
        <v>129</v>
      </c>
      <c r="L1526" t="s">
        <v>1489</v>
      </c>
      <c r="M1526" t="s">
        <v>866</v>
      </c>
      <c r="N1526" t="s">
        <v>867</v>
      </c>
      <c r="O1526" t="s">
        <v>1093</v>
      </c>
      <c r="P1526" t="s">
        <v>1094</v>
      </c>
      <c r="Q1526" s="11">
        <v>0</v>
      </c>
      <c r="R1526" s="11">
        <v>0</v>
      </c>
      <c r="S1526" s="11">
        <v>0</v>
      </c>
      <c r="T1526" s="11">
        <v>0</v>
      </c>
      <c r="U1526" s="11">
        <v>72000000</v>
      </c>
      <c r="V1526" s="11">
        <v>0</v>
      </c>
      <c r="W1526" s="11">
        <v>72000000</v>
      </c>
      <c r="X1526" s="11">
        <v>0</v>
      </c>
      <c r="Y1526" s="11">
        <v>0</v>
      </c>
      <c r="Z1526" s="11">
        <v>0</v>
      </c>
      <c r="AA1526" s="11">
        <v>0</v>
      </c>
      <c r="AB1526" s="11">
        <v>0</v>
      </c>
      <c r="AC1526" s="11">
        <v>18000000</v>
      </c>
      <c r="AD1526" s="11">
        <v>18000000</v>
      </c>
      <c r="AE1526" s="11">
        <v>0</v>
      </c>
      <c r="AF1526" s="11">
        <v>0</v>
      </c>
      <c r="AG1526" s="11">
        <v>18000000</v>
      </c>
      <c r="AH1526" s="11">
        <v>18000000</v>
      </c>
      <c r="AI1526" s="11">
        <v>0</v>
      </c>
      <c r="AJ1526" s="11">
        <v>0</v>
      </c>
      <c r="AK1526" s="11">
        <v>12000000</v>
      </c>
      <c r="AL1526" s="11">
        <v>12000000</v>
      </c>
      <c r="AM1526" s="11">
        <v>0</v>
      </c>
      <c r="AN1526" s="11">
        <v>0</v>
      </c>
      <c r="AO15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48000000</v>
      </c>
      <c r="AP15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48000000</v>
      </c>
      <c r="AR15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6" s="11">
        <f>Table_PBS_SQL_DB2_PBSSQL_PBS_NDP_Tina_CG_QtrlyPerformance_Final[[#This Row],[GOU REL]]+Table_PBS_SQL_DB2_PBSSQL_PBS_NDP_Tina_CG_QtrlyPerformance_Final[[#This Row],[EXT REL]]</f>
        <v>48000000</v>
      </c>
      <c r="AT1526" s="11">
        <f>Table_PBS_SQL_DB2_PBSSQL_PBS_NDP_Tina_CG_QtrlyPerformance_Final[[#This Row],[GOU EXP]]+Table_PBS_SQL_DB2_PBSSQL_PBS_NDP_Tina_CG_QtrlyPerformance_Final[[#This Row],[EXT EXP]]</f>
        <v>48000000</v>
      </c>
      <c r="AU1526" s="11" t="str">
        <f>IF(Table_PBS_SQL_DB2_PBSSQL_PBS_NDP_Tina_CG_QtrlyPerformance_Final[[#This Row],[Item_Code]]&gt;"300000", "Capital", "Recurrent")</f>
        <v>Recurrent</v>
      </c>
    </row>
    <row r="1527" spans="1:47" x14ac:dyDescent="0.25">
      <c r="A1527" t="s">
        <v>49</v>
      </c>
      <c r="B1527" t="s">
        <v>1400</v>
      </c>
      <c r="C1527" t="s">
        <v>293</v>
      </c>
      <c r="D1527" t="s">
        <v>1206</v>
      </c>
      <c r="E1527" t="s">
        <v>75</v>
      </c>
      <c r="F1527" t="s">
        <v>1228</v>
      </c>
      <c r="G1527" t="s">
        <v>87</v>
      </c>
      <c r="H1527" t="s">
        <v>1401</v>
      </c>
      <c r="I1527" t="s">
        <v>467</v>
      </c>
      <c r="J1527" t="s">
        <v>1474</v>
      </c>
      <c r="K1527" t="s">
        <v>129</v>
      </c>
      <c r="L1527" t="s">
        <v>1489</v>
      </c>
      <c r="M1527" t="s">
        <v>866</v>
      </c>
      <c r="N1527" t="s">
        <v>867</v>
      </c>
      <c r="O1527" t="s">
        <v>922</v>
      </c>
      <c r="P1527" t="s">
        <v>923</v>
      </c>
      <c r="Q1527" s="11">
        <v>0</v>
      </c>
      <c r="R1527" s="11">
        <v>0</v>
      </c>
      <c r="S1527" s="11">
        <v>0</v>
      </c>
      <c r="T1527" s="11">
        <v>0</v>
      </c>
      <c r="U1527" s="11">
        <v>200000000</v>
      </c>
      <c r="V1527" s="11">
        <v>0</v>
      </c>
      <c r="W1527" s="11">
        <v>200000000</v>
      </c>
      <c r="X1527" s="11">
        <v>0</v>
      </c>
      <c r="Y1527" s="11">
        <v>0</v>
      </c>
      <c r="Z1527" s="11">
        <v>0</v>
      </c>
      <c r="AA1527" s="11">
        <v>0</v>
      </c>
      <c r="AB1527" s="11">
        <v>0</v>
      </c>
      <c r="AC1527" s="11">
        <v>5000000</v>
      </c>
      <c r="AD1527" s="11">
        <v>5000000</v>
      </c>
      <c r="AE1527" s="11">
        <v>0</v>
      </c>
      <c r="AF1527" s="11">
        <v>0</v>
      </c>
      <c r="AG1527" s="11">
        <v>5000000</v>
      </c>
      <c r="AH1527" s="11">
        <v>5000000</v>
      </c>
      <c r="AI1527" s="11">
        <v>0</v>
      </c>
      <c r="AJ1527" s="11">
        <v>0</v>
      </c>
      <c r="AK1527" s="11">
        <v>10000000</v>
      </c>
      <c r="AL1527" s="11">
        <v>10000000</v>
      </c>
      <c r="AM1527" s="11">
        <v>0</v>
      </c>
      <c r="AN1527" s="11">
        <v>0</v>
      </c>
      <c r="AO15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5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5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7" s="11">
        <f>Table_PBS_SQL_DB2_PBSSQL_PBS_NDP_Tina_CG_QtrlyPerformance_Final[[#This Row],[GOU REL]]+Table_PBS_SQL_DB2_PBSSQL_PBS_NDP_Tina_CG_QtrlyPerformance_Final[[#This Row],[EXT REL]]</f>
        <v>20000000</v>
      </c>
      <c r="AT1527" s="11">
        <f>Table_PBS_SQL_DB2_PBSSQL_PBS_NDP_Tina_CG_QtrlyPerformance_Final[[#This Row],[GOU EXP]]+Table_PBS_SQL_DB2_PBSSQL_PBS_NDP_Tina_CG_QtrlyPerformance_Final[[#This Row],[EXT EXP]]</f>
        <v>20000000</v>
      </c>
      <c r="AU1527" s="11" t="str">
        <f>IF(Table_PBS_SQL_DB2_PBSSQL_PBS_NDP_Tina_CG_QtrlyPerformance_Final[[#This Row],[Item_Code]]&gt;"300000", "Capital", "Recurrent")</f>
        <v>Recurrent</v>
      </c>
    </row>
    <row r="1528" spans="1:47" x14ac:dyDescent="0.25">
      <c r="A1528" t="s">
        <v>49</v>
      </c>
      <c r="B1528" t="s">
        <v>1400</v>
      </c>
      <c r="C1528" t="s">
        <v>293</v>
      </c>
      <c r="D1528" t="s">
        <v>1206</v>
      </c>
      <c r="E1528" t="s">
        <v>75</v>
      </c>
      <c r="F1528" t="s">
        <v>1228</v>
      </c>
      <c r="G1528" t="s">
        <v>87</v>
      </c>
      <c r="H1528" t="s">
        <v>1401</v>
      </c>
      <c r="I1528" t="s">
        <v>467</v>
      </c>
      <c r="J1528" t="s">
        <v>1474</v>
      </c>
      <c r="K1528" t="s">
        <v>129</v>
      </c>
      <c r="L1528" t="s">
        <v>1489</v>
      </c>
      <c r="M1528" t="s">
        <v>1044</v>
      </c>
      <c r="N1528" t="s">
        <v>1045</v>
      </c>
      <c r="O1528" t="s">
        <v>1064</v>
      </c>
      <c r="P1528" t="s">
        <v>1065</v>
      </c>
      <c r="Q1528" s="11">
        <v>0</v>
      </c>
      <c r="R1528" s="11">
        <v>0</v>
      </c>
      <c r="S1528" s="11">
        <v>0</v>
      </c>
      <c r="T1528" s="11">
        <v>0</v>
      </c>
      <c r="U1528" s="11">
        <v>3500000</v>
      </c>
      <c r="V1528" s="11">
        <v>0</v>
      </c>
      <c r="W1528" s="11">
        <v>3500000</v>
      </c>
      <c r="X1528" s="11">
        <v>0</v>
      </c>
      <c r="Y1528" s="11">
        <v>0</v>
      </c>
      <c r="Z1528" s="11">
        <v>0</v>
      </c>
      <c r="AA1528" s="11">
        <v>0</v>
      </c>
      <c r="AB1528" s="11">
        <v>0</v>
      </c>
      <c r="AC1528" s="11">
        <v>875000</v>
      </c>
      <c r="AD1528" s="11">
        <v>875000</v>
      </c>
      <c r="AE1528" s="11">
        <v>0</v>
      </c>
      <c r="AF1528" s="11">
        <v>0</v>
      </c>
      <c r="AG1528" s="11">
        <v>875000</v>
      </c>
      <c r="AH1528" s="11">
        <v>875000</v>
      </c>
      <c r="AI1528" s="11">
        <v>0</v>
      </c>
      <c r="AJ1528" s="11">
        <v>0</v>
      </c>
      <c r="AK1528" s="11">
        <v>1750000</v>
      </c>
      <c r="AL1528" s="11">
        <v>1750000</v>
      </c>
      <c r="AM1528" s="11">
        <v>0</v>
      </c>
      <c r="AN1528" s="11">
        <v>0</v>
      </c>
      <c r="AO15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v>
      </c>
      <c r="AP15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v>
      </c>
      <c r="AR15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8" s="11">
        <f>Table_PBS_SQL_DB2_PBSSQL_PBS_NDP_Tina_CG_QtrlyPerformance_Final[[#This Row],[GOU REL]]+Table_PBS_SQL_DB2_PBSSQL_PBS_NDP_Tina_CG_QtrlyPerformance_Final[[#This Row],[EXT REL]]</f>
        <v>3500000</v>
      </c>
      <c r="AT1528" s="11">
        <f>Table_PBS_SQL_DB2_PBSSQL_PBS_NDP_Tina_CG_QtrlyPerformance_Final[[#This Row],[GOU EXP]]+Table_PBS_SQL_DB2_PBSSQL_PBS_NDP_Tina_CG_QtrlyPerformance_Final[[#This Row],[EXT EXP]]</f>
        <v>3500000</v>
      </c>
      <c r="AU1528" s="11" t="str">
        <f>IF(Table_PBS_SQL_DB2_PBSSQL_PBS_NDP_Tina_CG_QtrlyPerformance_Final[[#This Row],[Item_Code]]&gt;"300000", "Capital", "Recurrent")</f>
        <v>Recurrent</v>
      </c>
    </row>
    <row r="1529" spans="1:47" x14ac:dyDescent="0.25">
      <c r="A1529" t="s">
        <v>49</v>
      </c>
      <c r="B1529" t="s">
        <v>1400</v>
      </c>
      <c r="C1529" t="s">
        <v>293</v>
      </c>
      <c r="D1529" t="s">
        <v>1206</v>
      </c>
      <c r="E1529" t="s">
        <v>75</v>
      </c>
      <c r="F1529" t="s">
        <v>1228</v>
      </c>
      <c r="G1529" t="s">
        <v>87</v>
      </c>
      <c r="H1529" t="s">
        <v>1401</v>
      </c>
      <c r="I1529" t="s">
        <v>467</v>
      </c>
      <c r="J1529" t="s">
        <v>1474</v>
      </c>
      <c r="K1529" t="s">
        <v>129</v>
      </c>
      <c r="L1529" t="s">
        <v>1489</v>
      </c>
      <c r="M1529" t="s">
        <v>1044</v>
      </c>
      <c r="N1529" t="s">
        <v>1045</v>
      </c>
      <c r="O1529" t="s">
        <v>1005</v>
      </c>
      <c r="P1529" t="s">
        <v>1006</v>
      </c>
      <c r="Q1529" s="11">
        <v>0</v>
      </c>
      <c r="R1529" s="11">
        <v>0</v>
      </c>
      <c r="S1529" s="11">
        <v>0</v>
      </c>
      <c r="T1529" s="11">
        <v>0</v>
      </c>
      <c r="U1529" s="11">
        <v>121200000</v>
      </c>
      <c r="V1529" s="11">
        <v>0</v>
      </c>
      <c r="W1529" s="11">
        <v>121200000</v>
      </c>
      <c r="X1529" s="11">
        <v>0</v>
      </c>
      <c r="Y1529" s="11">
        <v>0</v>
      </c>
      <c r="Z1529" s="11">
        <v>0</v>
      </c>
      <c r="AA1529" s="11">
        <v>0</v>
      </c>
      <c r="AB1529" s="11">
        <v>0</v>
      </c>
      <c r="AC1529" s="11">
        <v>0</v>
      </c>
      <c r="AD1529" s="11">
        <v>0</v>
      </c>
      <c r="AE1529" s="11">
        <v>0</v>
      </c>
      <c r="AF1529" s="11">
        <v>0</v>
      </c>
      <c r="AG1529" s="11">
        <v>30300000</v>
      </c>
      <c r="AH1529" s="11">
        <v>30300000</v>
      </c>
      <c r="AI1529" s="11">
        <v>0</v>
      </c>
      <c r="AJ1529" s="11">
        <v>0</v>
      </c>
      <c r="AK1529" s="11">
        <v>0</v>
      </c>
      <c r="AL1529" s="11">
        <v>0</v>
      </c>
      <c r="AM1529" s="11">
        <v>0</v>
      </c>
      <c r="AN1529" s="11">
        <v>0</v>
      </c>
      <c r="AO15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30300000</v>
      </c>
      <c r="AP15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30300000</v>
      </c>
      <c r="AR15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29" s="11">
        <f>Table_PBS_SQL_DB2_PBSSQL_PBS_NDP_Tina_CG_QtrlyPerformance_Final[[#This Row],[GOU REL]]+Table_PBS_SQL_DB2_PBSSQL_PBS_NDP_Tina_CG_QtrlyPerformance_Final[[#This Row],[EXT REL]]</f>
        <v>30300000</v>
      </c>
      <c r="AT1529" s="11">
        <f>Table_PBS_SQL_DB2_PBSSQL_PBS_NDP_Tina_CG_QtrlyPerformance_Final[[#This Row],[GOU EXP]]+Table_PBS_SQL_DB2_PBSSQL_PBS_NDP_Tina_CG_QtrlyPerformance_Final[[#This Row],[EXT EXP]]</f>
        <v>30300000</v>
      </c>
      <c r="AU1529" s="11" t="str">
        <f>IF(Table_PBS_SQL_DB2_PBSSQL_PBS_NDP_Tina_CG_QtrlyPerformance_Final[[#This Row],[Item_Code]]&gt;"300000", "Capital", "Recurrent")</f>
        <v>Recurrent</v>
      </c>
    </row>
    <row r="1530" spans="1:47" x14ac:dyDescent="0.25">
      <c r="A1530" t="s">
        <v>49</v>
      </c>
      <c r="B1530" t="s">
        <v>1400</v>
      </c>
      <c r="C1530" t="s">
        <v>293</v>
      </c>
      <c r="D1530" t="s">
        <v>1206</v>
      </c>
      <c r="E1530" t="s">
        <v>75</v>
      </c>
      <c r="F1530" t="s">
        <v>1228</v>
      </c>
      <c r="G1530" t="s">
        <v>87</v>
      </c>
      <c r="H1530" t="s">
        <v>1401</v>
      </c>
      <c r="I1530" t="s">
        <v>467</v>
      </c>
      <c r="J1530" t="s">
        <v>1474</v>
      </c>
      <c r="K1530" t="s">
        <v>131</v>
      </c>
      <c r="L1530" t="s">
        <v>1469</v>
      </c>
      <c r="M1530" t="s">
        <v>866</v>
      </c>
      <c r="N1530" t="s">
        <v>867</v>
      </c>
      <c r="O1530" t="s">
        <v>1011</v>
      </c>
      <c r="P1530" t="s">
        <v>1012</v>
      </c>
      <c r="Q1530" s="11">
        <v>0</v>
      </c>
      <c r="R1530" s="11">
        <v>0</v>
      </c>
      <c r="S1530" s="11">
        <v>0</v>
      </c>
      <c r="T1530" s="11">
        <v>0</v>
      </c>
      <c r="U1530" s="11">
        <v>88000000</v>
      </c>
      <c r="V1530" s="11">
        <v>0</v>
      </c>
      <c r="W1530" s="11">
        <v>88000000</v>
      </c>
      <c r="X1530" s="11">
        <v>0</v>
      </c>
      <c r="Y1530" s="11">
        <v>0</v>
      </c>
      <c r="Z1530" s="11">
        <v>0</v>
      </c>
      <c r="AA1530" s="11">
        <v>0</v>
      </c>
      <c r="AB1530" s="11">
        <v>0</v>
      </c>
      <c r="AC1530" s="11">
        <v>22000000</v>
      </c>
      <c r="AD1530" s="11">
        <v>22000000</v>
      </c>
      <c r="AE1530" s="11">
        <v>0</v>
      </c>
      <c r="AF1530" s="11">
        <v>0</v>
      </c>
      <c r="AG1530" s="11">
        <v>22000000</v>
      </c>
      <c r="AH1530" s="11">
        <v>22000000</v>
      </c>
      <c r="AI1530" s="11">
        <v>0</v>
      </c>
      <c r="AJ1530" s="11">
        <v>0</v>
      </c>
      <c r="AK1530" s="11">
        <v>14000000</v>
      </c>
      <c r="AL1530" s="11">
        <v>14000000</v>
      </c>
      <c r="AM1530" s="11">
        <v>0</v>
      </c>
      <c r="AN1530" s="11">
        <v>0</v>
      </c>
      <c r="AO15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58000000</v>
      </c>
      <c r="AP15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58000000</v>
      </c>
      <c r="AR15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0" s="11">
        <f>Table_PBS_SQL_DB2_PBSSQL_PBS_NDP_Tina_CG_QtrlyPerformance_Final[[#This Row],[GOU REL]]+Table_PBS_SQL_DB2_PBSSQL_PBS_NDP_Tina_CG_QtrlyPerformance_Final[[#This Row],[EXT REL]]</f>
        <v>58000000</v>
      </c>
      <c r="AT1530" s="11">
        <f>Table_PBS_SQL_DB2_PBSSQL_PBS_NDP_Tina_CG_QtrlyPerformance_Final[[#This Row],[GOU EXP]]+Table_PBS_SQL_DB2_PBSSQL_PBS_NDP_Tina_CG_QtrlyPerformance_Final[[#This Row],[EXT EXP]]</f>
        <v>58000000</v>
      </c>
      <c r="AU1530" s="11" t="str">
        <f>IF(Table_PBS_SQL_DB2_PBSSQL_PBS_NDP_Tina_CG_QtrlyPerformance_Final[[#This Row],[Item_Code]]&gt;"300000", "Capital", "Recurrent")</f>
        <v>Recurrent</v>
      </c>
    </row>
    <row r="1531" spans="1:47" x14ac:dyDescent="0.25">
      <c r="A1531" t="s">
        <v>77</v>
      </c>
      <c r="B1531" t="s">
        <v>78</v>
      </c>
      <c r="C1531" t="s">
        <v>87</v>
      </c>
      <c r="D1531" t="s">
        <v>1320</v>
      </c>
      <c r="E1531" t="s">
        <v>31</v>
      </c>
      <c r="F1531" t="s">
        <v>1321</v>
      </c>
      <c r="G1531" t="s">
        <v>97</v>
      </c>
      <c r="H1531" t="s">
        <v>1322</v>
      </c>
      <c r="I1531" t="s">
        <v>467</v>
      </c>
      <c r="J1531" t="s">
        <v>1323</v>
      </c>
      <c r="K1531" t="s">
        <v>89</v>
      </c>
      <c r="L1531" t="s">
        <v>1324</v>
      </c>
      <c r="M1531" t="s">
        <v>1334</v>
      </c>
      <c r="N1531" t="s">
        <v>1335</v>
      </c>
      <c r="O1531" t="s">
        <v>1004</v>
      </c>
      <c r="P1531" t="s">
        <v>868</v>
      </c>
      <c r="Q1531" s="11">
        <v>0</v>
      </c>
      <c r="R1531" s="11">
        <v>0</v>
      </c>
      <c r="S1531" s="11">
        <v>0</v>
      </c>
      <c r="T1531" s="11">
        <v>0</v>
      </c>
      <c r="U1531" s="11">
        <v>140000000</v>
      </c>
      <c r="V1531" s="11">
        <v>0</v>
      </c>
      <c r="W1531" s="11">
        <v>140000000</v>
      </c>
      <c r="X1531" s="11">
        <v>0</v>
      </c>
      <c r="Y1531" s="11">
        <v>0</v>
      </c>
      <c r="Z1531" s="11">
        <v>0</v>
      </c>
      <c r="AA1531" s="11">
        <v>0</v>
      </c>
      <c r="AB1531" s="11">
        <v>0</v>
      </c>
      <c r="AC1531" s="11">
        <v>35000000</v>
      </c>
      <c r="AD1531" s="11">
        <v>0</v>
      </c>
      <c r="AE1531" s="11">
        <v>0</v>
      </c>
      <c r="AF1531" s="11">
        <v>0</v>
      </c>
      <c r="AG1531" s="11">
        <v>0</v>
      </c>
      <c r="AH1531" s="11">
        <v>0</v>
      </c>
      <c r="AI1531" s="11">
        <v>0</v>
      </c>
      <c r="AJ1531" s="11">
        <v>0</v>
      </c>
      <c r="AK1531" s="11">
        <v>0</v>
      </c>
      <c r="AL1531" s="11">
        <v>35000000</v>
      </c>
      <c r="AM1531" s="11">
        <v>0</v>
      </c>
      <c r="AN1531" s="11">
        <v>0</v>
      </c>
      <c r="AO15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v>
      </c>
      <c r="AP15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v>
      </c>
      <c r="AR15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1" s="11">
        <f>Table_PBS_SQL_DB2_PBSSQL_PBS_NDP_Tina_CG_QtrlyPerformance_Final[[#This Row],[GOU REL]]+Table_PBS_SQL_DB2_PBSSQL_PBS_NDP_Tina_CG_QtrlyPerformance_Final[[#This Row],[EXT REL]]</f>
        <v>35000000</v>
      </c>
      <c r="AT1531" s="11">
        <f>Table_PBS_SQL_DB2_PBSSQL_PBS_NDP_Tina_CG_QtrlyPerformance_Final[[#This Row],[GOU EXP]]+Table_PBS_SQL_DB2_PBSSQL_PBS_NDP_Tina_CG_QtrlyPerformance_Final[[#This Row],[EXT EXP]]</f>
        <v>35000000</v>
      </c>
      <c r="AU1531" s="11" t="str">
        <f>IF(Table_PBS_SQL_DB2_PBSSQL_PBS_NDP_Tina_CG_QtrlyPerformance_Final[[#This Row],[Item_Code]]&gt;"300000", "Capital", "Recurrent")</f>
        <v>Recurrent</v>
      </c>
    </row>
    <row r="1532" spans="1:47" x14ac:dyDescent="0.25">
      <c r="A1532" t="s">
        <v>77</v>
      </c>
      <c r="B1532" t="s">
        <v>78</v>
      </c>
      <c r="C1532" t="s">
        <v>87</v>
      </c>
      <c r="D1532" t="s">
        <v>1320</v>
      </c>
      <c r="E1532" t="s">
        <v>31</v>
      </c>
      <c r="F1532" t="s">
        <v>1321</v>
      </c>
      <c r="G1532" t="s">
        <v>97</v>
      </c>
      <c r="H1532" t="s">
        <v>1322</v>
      </c>
      <c r="I1532" t="s">
        <v>467</v>
      </c>
      <c r="J1532" t="s">
        <v>1323</v>
      </c>
      <c r="K1532" t="s">
        <v>89</v>
      </c>
      <c r="L1532" t="s">
        <v>1324</v>
      </c>
      <c r="M1532" t="s">
        <v>2110</v>
      </c>
      <c r="N1532" t="s">
        <v>2111</v>
      </c>
      <c r="O1532" t="s">
        <v>1085</v>
      </c>
      <c r="P1532" t="s">
        <v>1086</v>
      </c>
      <c r="Q1532" s="11">
        <v>0</v>
      </c>
      <c r="R1532" s="11">
        <v>0</v>
      </c>
      <c r="S1532" s="11">
        <v>0</v>
      </c>
      <c r="T1532" s="11">
        <v>0</v>
      </c>
      <c r="U1532" s="11">
        <v>400000000</v>
      </c>
      <c r="V1532" s="11">
        <v>0</v>
      </c>
      <c r="W1532" s="11">
        <v>400000000</v>
      </c>
      <c r="X1532" s="11">
        <v>0</v>
      </c>
      <c r="Y1532" s="11">
        <v>0</v>
      </c>
      <c r="Z1532" s="11">
        <v>0</v>
      </c>
      <c r="AA1532" s="11">
        <v>0</v>
      </c>
      <c r="AB1532" s="11">
        <v>0</v>
      </c>
      <c r="AC1532" s="11">
        <v>50000000</v>
      </c>
      <c r="AD1532" s="11">
        <v>0</v>
      </c>
      <c r="AE1532" s="11">
        <v>0</v>
      </c>
      <c r="AF1532" s="11">
        <v>0</v>
      </c>
      <c r="AG1532" s="11">
        <v>0</v>
      </c>
      <c r="AH1532" s="11">
        <v>0</v>
      </c>
      <c r="AI1532" s="11">
        <v>0</v>
      </c>
      <c r="AJ1532" s="11">
        <v>0</v>
      </c>
      <c r="AK1532" s="11">
        <v>0</v>
      </c>
      <c r="AL1532" s="11">
        <v>50000000</v>
      </c>
      <c r="AM1532" s="11">
        <v>0</v>
      </c>
      <c r="AN1532" s="11">
        <v>0</v>
      </c>
      <c r="AO15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5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5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2" s="11">
        <f>Table_PBS_SQL_DB2_PBSSQL_PBS_NDP_Tina_CG_QtrlyPerformance_Final[[#This Row],[GOU REL]]+Table_PBS_SQL_DB2_PBSSQL_PBS_NDP_Tina_CG_QtrlyPerformance_Final[[#This Row],[EXT REL]]</f>
        <v>50000000</v>
      </c>
      <c r="AT1532" s="11">
        <f>Table_PBS_SQL_DB2_PBSSQL_PBS_NDP_Tina_CG_QtrlyPerformance_Final[[#This Row],[GOU EXP]]+Table_PBS_SQL_DB2_PBSSQL_PBS_NDP_Tina_CG_QtrlyPerformance_Final[[#This Row],[EXT EXP]]</f>
        <v>50000000</v>
      </c>
      <c r="AU1532" s="11" t="str">
        <f>IF(Table_PBS_SQL_DB2_PBSSQL_PBS_NDP_Tina_CG_QtrlyPerformance_Final[[#This Row],[Item_Code]]&gt;"300000", "Capital", "Recurrent")</f>
        <v>Recurrent</v>
      </c>
    </row>
    <row r="1533" spans="1:47" x14ac:dyDescent="0.25">
      <c r="A1533" t="s">
        <v>77</v>
      </c>
      <c r="B1533" t="s">
        <v>78</v>
      </c>
      <c r="C1533" t="s">
        <v>87</v>
      </c>
      <c r="D1533" t="s">
        <v>1320</v>
      </c>
      <c r="E1533" t="s">
        <v>75</v>
      </c>
      <c r="F1533" t="s">
        <v>1329</v>
      </c>
      <c r="G1533" t="s">
        <v>97</v>
      </c>
      <c r="H1533" t="s">
        <v>1322</v>
      </c>
      <c r="I1533" t="s">
        <v>499</v>
      </c>
      <c r="J1533" t="s">
        <v>1330</v>
      </c>
      <c r="K1533" t="s">
        <v>1331</v>
      </c>
      <c r="L1533" t="s">
        <v>1332</v>
      </c>
      <c r="M1533" t="s">
        <v>1327</v>
      </c>
      <c r="N1533" t="s">
        <v>1333</v>
      </c>
      <c r="O1533" t="s">
        <v>1002</v>
      </c>
      <c r="P1533" t="s">
        <v>1003</v>
      </c>
      <c r="Q1533" s="11">
        <v>0</v>
      </c>
      <c r="R1533" s="11">
        <v>0</v>
      </c>
      <c r="S1533" s="11">
        <v>0</v>
      </c>
      <c r="T1533" s="11">
        <v>0</v>
      </c>
      <c r="U1533" s="11">
        <v>350000000</v>
      </c>
      <c r="V1533" s="11">
        <v>0</v>
      </c>
      <c r="W1533" s="11">
        <v>350000000</v>
      </c>
      <c r="X1533" s="11">
        <v>0</v>
      </c>
      <c r="Y1533" s="11">
        <v>0</v>
      </c>
      <c r="Z1533" s="11">
        <v>0</v>
      </c>
      <c r="AA1533" s="11">
        <v>0</v>
      </c>
      <c r="AB1533" s="11">
        <v>0</v>
      </c>
      <c r="AC1533" s="11">
        <v>180000000</v>
      </c>
      <c r="AD1533" s="11">
        <v>176830272</v>
      </c>
      <c r="AE1533" s="11">
        <v>0</v>
      </c>
      <c r="AF1533" s="11">
        <v>0</v>
      </c>
      <c r="AG1533" s="11">
        <v>170000000</v>
      </c>
      <c r="AH1533" s="11">
        <v>86098234</v>
      </c>
      <c r="AI1533" s="11">
        <v>0</v>
      </c>
      <c r="AJ1533" s="11">
        <v>0</v>
      </c>
      <c r="AK1533" s="11">
        <v>0</v>
      </c>
      <c r="AL1533" s="11">
        <v>87071494</v>
      </c>
      <c r="AM1533" s="11">
        <v>0</v>
      </c>
      <c r="AN1533" s="11">
        <v>0</v>
      </c>
      <c r="AO15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15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15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3" s="11">
        <f>Table_PBS_SQL_DB2_PBSSQL_PBS_NDP_Tina_CG_QtrlyPerformance_Final[[#This Row],[GOU REL]]+Table_PBS_SQL_DB2_PBSSQL_PBS_NDP_Tina_CG_QtrlyPerformance_Final[[#This Row],[EXT REL]]</f>
        <v>350000000</v>
      </c>
      <c r="AT1533" s="11">
        <f>Table_PBS_SQL_DB2_PBSSQL_PBS_NDP_Tina_CG_QtrlyPerformance_Final[[#This Row],[GOU EXP]]+Table_PBS_SQL_DB2_PBSSQL_PBS_NDP_Tina_CG_QtrlyPerformance_Final[[#This Row],[EXT EXP]]</f>
        <v>350000000</v>
      </c>
      <c r="AU1533" s="11" t="str">
        <f>IF(Table_PBS_SQL_DB2_PBSSQL_PBS_NDP_Tina_CG_QtrlyPerformance_Final[[#This Row],[Item_Code]]&gt;"300000", "Capital", "Recurrent")</f>
        <v>Recurrent</v>
      </c>
    </row>
    <row r="1534" spans="1:47" x14ac:dyDescent="0.25">
      <c r="A1534" t="s">
        <v>77</v>
      </c>
      <c r="B1534" t="s">
        <v>78</v>
      </c>
      <c r="C1534" t="s">
        <v>87</v>
      </c>
      <c r="D1534" t="s">
        <v>1320</v>
      </c>
      <c r="E1534" t="s">
        <v>75</v>
      </c>
      <c r="F1534" t="s">
        <v>1329</v>
      </c>
      <c r="G1534" t="s">
        <v>97</v>
      </c>
      <c r="H1534" t="s">
        <v>1322</v>
      </c>
      <c r="I1534" t="s">
        <v>499</v>
      </c>
      <c r="J1534" t="s">
        <v>1330</v>
      </c>
      <c r="K1534" t="s">
        <v>1331</v>
      </c>
      <c r="L1534" t="s">
        <v>1332</v>
      </c>
      <c r="M1534" t="s">
        <v>1334</v>
      </c>
      <c r="N1534" t="s">
        <v>1335</v>
      </c>
      <c r="O1534" t="s">
        <v>1016</v>
      </c>
      <c r="P1534" t="s">
        <v>1017</v>
      </c>
      <c r="Q1534" s="11">
        <v>0</v>
      </c>
      <c r="R1534" s="11">
        <v>0</v>
      </c>
      <c r="S1534" s="11">
        <v>0</v>
      </c>
      <c r="T1534" s="11">
        <v>0</v>
      </c>
      <c r="U1534" s="11">
        <v>100000000</v>
      </c>
      <c r="V1534" s="11">
        <v>0</v>
      </c>
      <c r="W1534" s="11">
        <v>100000000</v>
      </c>
      <c r="X1534" s="11">
        <v>0</v>
      </c>
      <c r="Y1534" s="11">
        <v>0</v>
      </c>
      <c r="Z1534" s="11">
        <v>0</v>
      </c>
      <c r="AA1534" s="11">
        <v>0</v>
      </c>
      <c r="AB1534" s="11">
        <v>0</v>
      </c>
      <c r="AC1534" s="11">
        <v>25000000</v>
      </c>
      <c r="AD1534" s="11">
        <v>0</v>
      </c>
      <c r="AE1534" s="11">
        <v>0</v>
      </c>
      <c r="AF1534" s="11">
        <v>0</v>
      </c>
      <c r="AG1534" s="11">
        <v>0</v>
      </c>
      <c r="AH1534" s="11">
        <v>0</v>
      </c>
      <c r="AI1534" s="11">
        <v>0</v>
      </c>
      <c r="AJ1534" s="11">
        <v>0</v>
      </c>
      <c r="AK1534" s="11">
        <v>0</v>
      </c>
      <c r="AL1534" s="11">
        <v>25000000</v>
      </c>
      <c r="AM1534" s="11">
        <v>0</v>
      </c>
      <c r="AN1534" s="11">
        <v>0</v>
      </c>
      <c r="AO15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5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5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4" s="11">
        <f>Table_PBS_SQL_DB2_PBSSQL_PBS_NDP_Tina_CG_QtrlyPerformance_Final[[#This Row],[GOU REL]]+Table_PBS_SQL_DB2_PBSSQL_PBS_NDP_Tina_CG_QtrlyPerformance_Final[[#This Row],[EXT REL]]</f>
        <v>25000000</v>
      </c>
      <c r="AT1534" s="11">
        <f>Table_PBS_SQL_DB2_PBSSQL_PBS_NDP_Tina_CG_QtrlyPerformance_Final[[#This Row],[GOU EXP]]+Table_PBS_SQL_DB2_PBSSQL_PBS_NDP_Tina_CG_QtrlyPerformance_Final[[#This Row],[EXT EXP]]</f>
        <v>25000000</v>
      </c>
      <c r="AU1534" s="11" t="str">
        <f>IF(Table_PBS_SQL_DB2_PBSSQL_PBS_NDP_Tina_CG_QtrlyPerformance_Final[[#This Row],[Item_Code]]&gt;"300000", "Capital", "Recurrent")</f>
        <v>Recurrent</v>
      </c>
    </row>
    <row r="1535" spans="1:47" x14ac:dyDescent="0.25">
      <c r="A1535" t="s">
        <v>77</v>
      </c>
      <c r="B1535" t="s">
        <v>78</v>
      </c>
      <c r="C1535" t="s">
        <v>87</v>
      </c>
      <c r="D1535" t="s">
        <v>1320</v>
      </c>
      <c r="E1535" t="s">
        <v>75</v>
      </c>
      <c r="F1535" t="s">
        <v>1329</v>
      </c>
      <c r="G1535" t="s">
        <v>97</v>
      </c>
      <c r="H1535" t="s">
        <v>1322</v>
      </c>
      <c r="I1535" t="s">
        <v>499</v>
      </c>
      <c r="J1535" t="s">
        <v>1330</v>
      </c>
      <c r="K1535" t="s">
        <v>1331</v>
      </c>
      <c r="L1535" t="s">
        <v>1332</v>
      </c>
      <c r="M1535" t="s">
        <v>1334</v>
      </c>
      <c r="N1535" t="s">
        <v>1335</v>
      </c>
      <c r="O1535" t="s">
        <v>1004</v>
      </c>
      <c r="P1535" t="s">
        <v>868</v>
      </c>
      <c r="Q1535" s="11">
        <v>0</v>
      </c>
      <c r="R1535" s="11">
        <v>0</v>
      </c>
      <c r="S1535" s="11">
        <v>0</v>
      </c>
      <c r="T1535" s="11">
        <v>0</v>
      </c>
      <c r="U1535" s="11">
        <v>100000000</v>
      </c>
      <c r="V1535" s="11">
        <v>0</v>
      </c>
      <c r="W1535" s="11">
        <v>100000000</v>
      </c>
      <c r="X1535" s="11">
        <v>0</v>
      </c>
      <c r="Y1535" s="11">
        <v>0</v>
      </c>
      <c r="Z1535" s="11">
        <v>0</v>
      </c>
      <c r="AA1535" s="11">
        <v>0</v>
      </c>
      <c r="AB1535" s="11">
        <v>0</v>
      </c>
      <c r="AC1535" s="11">
        <v>60000000</v>
      </c>
      <c r="AD1535" s="11">
        <v>0</v>
      </c>
      <c r="AE1535" s="11">
        <v>0</v>
      </c>
      <c r="AF1535" s="11">
        <v>0</v>
      </c>
      <c r="AG1535" s="11">
        <v>40000000</v>
      </c>
      <c r="AH1535" s="11">
        <v>10778039</v>
      </c>
      <c r="AI1535" s="11">
        <v>0</v>
      </c>
      <c r="AJ1535" s="11">
        <v>0</v>
      </c>
      <c r="AK1535" s="11">
        <v>0</v>
      </c>
      <c r="AL1535" s="11">
        <v>79421962</v>
      </c>
      <c r="AM1535" s="11">
        <v>0</v>
      </c>
      <c r="AN1535" s="11">
        <v>0</v>
      </c>
      <c r="AO15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5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90200001</v>
      </c>
      <c r="AR15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5" s="11">
        <f>Table_PBS_SQL_DB2_PBSSQL_PBS_NDP_Tina_CG_QtrlyPerformance_Final[[#This Row],[GOU REL]]+Table_PBS_SQL_DB2_PBSSQL_PBS_NDP_Tina_CG_QtrlyPerformance_Final[[#This Row],[EXT REL]]</f>
        <v>100000000</v>
      </c>
      <c r="AT1535" s="11">
        <f>Table_PBS_SQL_DB2_PBSSQL_PBS_NDP_Tina_CG_QtrlyPerformance_Final[[#This Row],[GOU EXP]]+Table_PBS_SQL_DB2_PBSSQL_PBS_NDP_Tina_CG_QtrlyPerformance_Final[[#This Row],[EXT EXP]]</f>
        <v>90200001</v>
      </c>
      <c r="AU1535" s="11" t="str">
        <f>IF(Table_PBS_SQL_DB2_PBSSQL_PBS_NDP_Tina_CG_QtrlyPerformance_Final[[#This Row],[Item_Code]]&gt;"300000", "Capital", "Recurrent")</f>
        <v>Recurrent</v>
      </c>
    </row>
    <row r="1536" spans="1:47" x14ac:dyDescent="0.25">
      <c r="A1536" t="s">
        <v>77</v>
      </c>
      <c r="B1536" t="s">
        <v>78</v>
      </c>
      <c r="C1536" t="s">
        <v>87</v>
      </c>
      <c r="D1536" t="s">
        <v>1320</v>
      </c>
      <c r="E1536" t="s">
        <v>75</v>
      </c>
      <c r="F1536" t="s">
        <v>1329</v>
      </c>
      <c r="G1536" t="s">
        <v>97</v>
      </c>
      <c r="H1536" t="s">
        <v>1322</v>
      </c>
      <c r="I1536" t="s">
        <v>499</v>
      </c>
      <c r="J1536" t="s">
        <v>1330</v>
      </c>
      <c r="K1536" t="s">
        <v>1331</v>
      </c>
      <c r="L1536" t="s">
        <v>1332</v>
      </c>
      <c r="M1536" t="s">
        <v>1334</v>
      </c>
      <c r="N1536" t="s">
        <v>1335</v>
      </c>
      <c r="O1536" t="s">
        <v>934</v>
      </c>
      <c r="P1536" t="s">
        <v>935</v>
      </c>
      <c r="Q1536" s="11">
        <v>0</v>
      </c>
      <c r="R1536" s="11">
        <v>0</v>
      </c>
      <c r="S1536" s="11">
        <v>0</v>
      </c>
      <c r="T1536" s="11">
        <v>0</v>
      </c>
      <c r="U1536" s="11">
        <v>750000000</v>
      </c>
      <c r="V1536" s="11">
        <v>0</v>
      </c>
      <c r="W1536" s="11">
        <v>750000000</v>
      </c>
      <c r="X1536" s="11">
        <v>0</v>
      </c>
      <c r="Y1536" s="11">
        <v>0</v>
      </c>
      <c r="Z1536" s="11">
        <v>0</v>
      </c>
      <c r="AA1536" s="11">
        <v>0</v>
      </c>
      <c r="AB1536" s="11">
        <v>0</v>
      </c>
      <c r="AC1536" s="11">
        <v>0</v>
      </c>
      <c r="AD1536" s="11">
        <v>0</v>
      </c>
      <c r="AE1536" s="11">
        <v>0</v>
      </c>
      <c r="AF1536" s="11">
        <v>0</v>
      </c>
      <c r="AG1536" s="11">
        <v>0</v>
      </c>
      <c r="AH1536" s="11">
        <v>0</v>
      </c>
      <c r="AI1536" s="11">
        <v>0</v>
      </c>
      <c r="AJ1536" s="11">
        <v>0</v>
      </c>
      <c r="AK1536" s="11">
        <v>750000000</v>
      </c>
      <c r="AL1536" s="11">
        <v>750000000</v>
      </c>
      <c r="AM1536" s="11">
        <v>0</v>
      </c>
      <c r="AN1536" s="11">
        <v>0</v>
      </c>
      <c r="AO15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750000000</v>
      </c>
      <c r="AP15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750000000</v>
      </c>
      <c r="AR15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6" s="11">
        <f>Table_PBS_SQL_DB2_PBSSQL_PBS_NDP_Tina_CG_QtrlyPerformance_Final[[#This Row],[GOU REL]]+Table_PBS_SQL_DB2_PBSSQL_PBS_NDP_Tina_CG_QtrlyPerformance_Final[[#This Row],[EXT REL]]</f>
        <v>750000000</v>
      </c>
      <c r="AT1536" s="11">
        <f>Table_PBS_SQL_DB2_PBSSQL_PBS_NDP_Tina_CG_QtrlyPerformance_Final[[#This Row],[GOU EXP]]+Table_PBS_SQL_DB2_PBSSQL_PBS_NDP_Tina_CG_QtrlyPerformance_Final[[#This Row],[EXT EXP]]</f>
        <v>750000000</v>
      </c>
      <c r="AU1536" s="11" t="str">
        <f>IF(Table_PBS_SQL_DB2_PBSSQL_PBS_NDP_Tina_CG_QtrlyPerformance_Final[[#This Row],[Item_Code]]&gt;"300000", "Capital", "Recurrent")</f>
        <v>Capital</v>
      </c>
    </row>
    <row r="1537" spans="1:47" x14ac:dyDescent="0.25">
      <c r="A1537" t="s">
        <v>77</v>
      </c>
      <c r="B1537" t="s">
        <v>78</v>
      </c>
      <c r="C1537" t="s">
        <v>202</v>
      </c>
      <c r="D1537" t="s">
        <v>1336</v>
      </c>
      <c r="E1537" t="s">
        <v>31</v>
      </c>
      <c r="F1537" t="s">
        <v>1337</v>
      </c>
      <c r="G1537" t="s">
        <v>75</v>
      </c>
      <c r="H1537" t="s">
        <v>1338</v>
      </c>
      <c r="I1537" t="s">
        <v>493</v>
      </c>
      <c r="J1537" t="s">
        <v>1345</v>
      </c>
      <c r="K1537" t="s">
        <v>204</v>
      </c>
      <c r="L1537" t="s">
        <v>2112</v>
      </c>
      <c r="M1537" t="s">
        <v>1341</v>
      </c>
      <c r="N1537" t="s">
        <v>1348</v>
      </c>
      <c r="O1537" t="s">
        <v>1025</v>
      </c>
      <c r="P1537" t="s">
        <v>1026</v>
      </c>
      <c r="Q1537" s="11">
        <v>0</v>
      </c>
      <c r="R1537" s="11">
        <v>0</v>
      </c>
      <c r="S1537" s="11">
        <v>0</v>
      </c>
      <c r="T1537" s="11">
        <v>0</v>
      </c>
      <c r="U1537" s="11">
        <v>1000000000</v>
      </c>
      <c r="V1537" s="11">
        <v>0</v>
      </c>
      <c r="W1537" s="11">
        <v>1000000000</v>
      </c>
      <c r="X1537" s="11">
        <v>0</v>
      </c>
      <c r="Y1537" s="11">
        <v>0</v>
      </c>
      <c r="Z1537" s="11">
        <v>0</v>
      </c>
      <c r="AA1537" s="11">
        <v>0</v>
      </c>
      <c r="AB1537" s="11">
        <v>0</v>
      </c>
      <c r="AC1537" s="11">
        <v>1000000000</v>
      </c>
      <c r="AD1537" s="11">
        <v>806107000</v>
      </c>
      <c r="AE1537" s="11">
        <v>0</v>
      </c>
      <c r="AF1537" s="11">
        <v>0</v>
      </c>
      <c r="AG1537" s="11">
        <v>0</v>
      </c>
      <c r="AH1537" s="11">
        <v>0</v>
      </c>
      <c r="AI1537" s="11">
        <v>0</v>
      </c>
      <c r="AJ1537" s="11">
        <v>0</v>
      </c>
      <c r="AK1537" s="11">
        <v>0</v>
      </c>
      <c r="AL1537" s="11">
        <v>193893000</v>
      </c>
      <c r="AM1537" s="11">
        <v>0</v>
      </c>
      <c r="AN1537" s="11">
        <v>0</v>
      </c>
      <c r="AO15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15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15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7" s="11">
        <f>Table_PBS_SQL_DB2_PBSSQL_PBS_NDP_Tina_CG_QtrlyPerformance_Final[[#This Row],[GOU REL]]+Table_PBS_SQL_DB2_PBSSQL_PBS_NDP_Tina_CG_QtrlyPerformance_Final[[#This Row],[EXT REL]]</f>
        <v>1000000000</v>
      </c>
      <c r="AT1537" s="11">
        <f>Table_PBS_SQL_DB2_PBSSQL_PBS_NDP_Tina_CG_QtrlyPerformance_Final[[#This Row],[GOU EXP]]+Table_PBS_SQL_DB2_PBSSQL_PBS_NDP_Tina_CG_QtrlyPerformance_Final[[#This Row],[EXT EXP]]</f>
        <v>1000000000</v>
      </c>
      <c r="AU1537" s="11" t="str">
        <f>IF(Table_PBS_SQL_DB2_PBSSQL_PBS_NDP_Tina_CG_QtrlyPerformance_Final[[#This Row],[Item_Code]]&gt;"300000", "Capital", "Recurrent")</f>
        <v>Recurrent</v>
      </c>
    </row>
    <row r="1538" spans="1:47" x14ac:dyDescent="0.25">
      <c r="A1538" t="s">
        <v>77</v>
      </c>
      <c r="B1538" t="s">
        <v>78</v>
      </c>
      <c r="C1538" t="s">
        <v>202</v>
      </c>
      <c r="D1538" t="s">
        <v>1336</v>
      </c>
      <c r="E1538" t="s">
        <v>31</v>
      </c>
      <c r="F1538" t="s">
        <v>1337</v>
      </c>
      <c r="G1538" t="s">
        <v>75</v>
      </c>
      <c r="H1538" t="s">
        <v>1338</v>
      </c>
      <c r="I1538" t="s">
        <v>493</v>
      </c>
      <c r="J1538" t="s">
        <v>1345</v>
      </c>
      <c r="K1538" t="s">
        <v>1346</v>
      </c>
      <c r="L1538" t="s">
        <v>1347</v>
      </c>
      <c r="M1538" t="s">
        <v>1341</v>
      </c>
      <c r="N1538" t="s">
        <v>1348</v>
      </c>
      <c r="O1538" t="s">
        <v>1005</v>
      </c>
      <c r="P1538" t="s">
        <v>1006</v>
      </c>
      <c r="Q1538" s="11">
        <v>0</v>
      </c>
      <c r="R1538" s="11">
        <v>0</v>
      </c>
      <c r="S1538" s="11">
        <v>0</v>
      </c>
      <c r="T1538" s="11">
        <v>0</v>
      </c>
      <c r="U1538" s="11">
        <v>300000000</v>
      </c>
      <c r="V1538" s="11">
        <v>0</v>
      </c>
      <c r="W1538" s="11">
        <v>300000000</v>
      </c>
      <c r="X1538" s="11">
        <v>0</v>
      </c>
      <c r="Y1538" s="11">
        <v>0</v>
      </c>
      <c r="Z1538" s="11">
        <v>0</v>
      </c>
      <c r="AA1538" s="11">
        <v>0</v>
      </c>
      <c r="AB1538" s="11">
        <v>0</v>
      </c>
      <c r="AC1538" s="11">
        <v>30000000</v>
      </c>
      <c r="AD1538" s="11">
        <v>0</v>
      </c>
      <c r="AE1538" s="11">
        <v>0</v>
      </c>
      <c r="AF1538" s="11">
        <v>0</v>
      </c>
      <c r="AG1538" s="11">
        <v>30000000</v>
      </c>
      <c r="AH1538" s="11">
        <v>60000000</v>
      </c>
      <c r="AI1538" s="11">
        <v>0</v>
      </c>
      <c r="AJ1538" s="11">
        <v>0</v>
      </c>
      <c r="AK1538" s="11">
        <v>60000000</v>
      </c>
      <c r="AL1538" s="11">
        <v>61650000</v>
      </c>
      <c r="AM1538" s="11">
        <v>0</v>
      </c>
      <c r="AN1538" s="11">
        <v>0</v>
      </c>
      <c r="AO15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15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121650000</v>
      </c>
      <c r="AR15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8" s="11">
        <f>Table_PBS_SQL_DB2_PBSSQL_PBS_NDP_Tina_CG_QtrlyPerformance_Final[[#This Row],[GOU REL]]+Table_PBS_SQL_DB2_PBSSQL_PBS_NDP_Tina_CG_QtrlyPerformance_Final[[#This Row],[EXT REL]]</f>
        <v>120000000</v>
      </c>
      <c r="AT1538" s="11">
        <f>Table_PBS_SQL_DB2_PBSSQL_PBS_NDP_Tina_CG_QtrlyPerformance_Final[[#This Row],[GOU EXP]]+Table_PBS_SQL_DB2_PBSSQL_PBS_NDP_Tina_CG_QtrlyPerformance_Final[[#This Row],[EXT EXP]]</f>
        <v>121650000</v>
      </c>
      <c r="AU1538" s="11" t="str">
        <f>IF(Table_PBS_SQL_DB2_PBSSQL_PBS_NDP_Tina_CG_QtrlyPerformance_Final[[#This Row],[Item_Code]]&gt;"300000", "Capital", "Recurrent")</f>
        <v>Recurrent</v>
      </c>
    </row>
    <row r="1539" spans="1:47" x14ac:dyDescent="0.25">
      <c r="A1539" t="s">
        <v>77</v>
      </c>
      <c r="B1539" t="s">
        <v>78</v>
      </c>
      <c r="C1539" t="s">
        <v>202</v>
      </c>
      <c r="D1539" t="s">
        <v>1336</v>
      </c>
      <c r="E1539" t="s">
        <v>31</v>
      </c>
      <c r="F1539" t="s">
        <v>1337</v>
      </c>
      <c r="G1539" t="s">
        <v>75</v>
      </c>
      <c r="H1539" t="s">
        <v>1338</v>
      </c>
      <c r="I1539" t="s">
        <v>493</v>
      </c>
      <c r="J1539" t="s">
        <v>1345</v>
      </c>
      <c r="K1539" t="s">
        <v>208</v>
      </c>
      <c r="L1539" t="s">
        <v>2113</v>
      </c>
      <c r="M1539" t="s">
        <v>1341</v>
      </c>
      <c r="N1539" t="s">
        <v>1348</v>
      </c>
      <c r="O1539" t="s">
        <v>1005</v>
      </c>
      <c r="P1539" t="s">
        <v>1006</v>
      </c>
      <c r="Q1539" s="11">
        <v>0</v>
      </c>
      <c r="R1539" s="11">
        <v>0</v>
      </c>
      <c r="S1539" s="11">
        <v>0</v>
      </c>
      <c r="T1539" s="11">
        <v>0</v>
      </c>
      <c r="U1539" s="11">
        <v>450000000</v>
      </c>
      <c r="V1539" s="11">
        <v>0</v>
      </c>
      <c r="W1539" s="11">
        <v>450000000</v>
      </c>
      <c r="X1539" s="11">
        <v>0</v>
      </c>
      <c r="Y1539" s="11">
        <v>0</v>
      </c>
      <c r="Z1539" s="11">
        <v>0</v>
      </c>
      <c r="AA1539" s="11">
        <v>0</v>
      </c>
      <c r="AB1539" s="11">
        <v>0</v>
      </c>
      <c r="AC1539" s="11">
        <v>0</v>
      </c>
      <c r="AD1539" s="11">
        <v>0</v>
      </c>
      <c r="AE1539" s="11">
        <v>0</v>
      </c>
      <c r="AF1539" s="11">
        <v>0</v>
      </c>
      <c r="AG1539" s="11">
        <v>450000000</v>
      </c>
      <c r="AH1539" s="11">
        <v>450000000</v>
      </c>
      <c r="AI1539" s="11">
        <v>0</v>
      </c>
      <c r="AJ1539" s="11">
        <v>0</v>
      </c>
      <c r="AK1539" s="11">
        <v>0</v>
      </c>
      <c r="AL1539" s="11">
        <v>0</v>
      </c>
      <c r="AM1539" s="11">
        <v>0</v>
      </c>
      <c r="AN1539" s="11">
        <v>0</v>
      </c>
      <c r="AO15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v>
      </c>
      <c r="AP15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450000000</v>
      </c>
      <c r="AR15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39" s="11">
        <f>Table_PBS_SQL_DB2_PBSSQL_PBS_NDP_Tina_CG_QtrlyPerformance_Final[[#This Row],[GOU REL]]+Table_PBS_SQL_DB2_PBSSQL_PBS_NDP_Tina_CG_QtrlyPerformance_Final[[#This Row],[EXT REL]]</f>
        <v>450000000</v>
      </c>
      <c r="AT1539" s="11">
        <f>Table_PBS_SQL_DB2_PBSSQL_PBS_NDP_Tina_CG_QtrlyPerformance_Final[[#This Row],[GOU EXP]]+Table_PBS_SQL_DB2_PBSSQL_PBS_NDP_Tina_CG_QtrlyPerformance_Final[[#This Row],[EXT EXP]]</f>
        <v>450000000</v>
      </c>
      <c r="AU1539" s="11" t="str">
        <f>IF(Table_PBS_SQL_DB2_PBSSQL_PBS_NDP_Tina_CG_QtrlyPerformance_Final[[#This Row],[Item_Code]]&gt;"300000", "Capital", "Recurrent")</f>
        <v>Recurrent</v>
      </c>
    </row>
    <row r="1540" spans="1:47" x14ac:dyDescent="0.25">
      <c r="A1540" t="s">
        <v>77</v>
      </c>
      <c r="B1540" t="s">
        <v>78</v>
      </c>
      <c r="C1540" t="s">
        <v>202</v>
      </c>
      <c r="D1540" t="s">
        <v>1336</v>
      </c>
      <c r="E1540" t="s">
        <v>31</v>
      </c>
      <c r="F1540" t="s">
        <v>1337</v>
      </c>
      <c r="G1540" t="s">
        <v>75</v>
      </c>
      <c r="H1540" t="s">
        <v>1338</v>
      </c>
      <c r="I1540" t="s">
        <v>493</v>
      </c>
      <c r="J1540" t="s">
        <v>1345</v>
      </c>
      <c r="K1540" t="s">
        <v>208</v>
      </c>
      <c r="L1540" t="s">
        <v>2113</v>
      </c>
      <c r="M1540" t="s">
        <v>1341</v>
      </c>
      <c r="N1540" t="s">
        <v>1348</v>
      </c>
      <c r="O1540" t="s">
        <v>975</v>
      </c>
      <c r="P1540" t="s">
        <v>976</v>
      </c>
      <c r="Q1540" s="11">
        <v>0</v>
      </c>
      <c r="R1540" s="11">
        <v>0</v>
      </c>
      <c r="S1540" s="11">
        <v>0</v>
      </c>
      <c r="T1540" s="11">
        <v>0</v>
      </c>
      <c r="U1540" s="11">
        <v>11050000000</v>
      </c>
      <c r="V1540" s="11">
        <v>0</v>
      </c>
      <c r="W1540" s="11">
        <v>11050000000</v>
      </c>
      <c r="X1540" s="11">
        <v>0</v>
      </c>
      <c r="Y1540" s="11">
        <v>0</v>
      </c>
      <c r="Z1540" s="11">
        <v>0</v>
      </c>
      <c r="AA1540" s="11">
        <v>0</v>
      </c>
      <c r="AB1540" s="11">
        <v>0</v>
      </c>
      <c r="AC1540" s="11">
        <v>5525000000</v>
      </c>
      <c r="AD1540" s="11">
        <v>5525000000</v>
      </c>
      <c r="AE1540" s="11">
        <v>0</v>
      </c>
      <c r="AF1540" s="11">
        <v>0</v>
      </c>
      <c r="AG1540" s="11">
        <v>5525000000</v>
      </c>
      <c r="AH1540" s="11">
        <v>5525000000</v>
      </c>
      <c r="AI1540" s="11">
        <v>0</v>
      </c>
      <c r="AJ1540" s="11">
        <v>0</v>
      </c>
      <c r="AK1540" s="11">
        <v>0</v>
      </c>
      <c r="AL1540" s="11">
        <v>0</v>
      </c>
      <c r="AM1540" s="11">
        <v>0</v>
      </c>
      <c r="AN1540" s="11">
        <v>0</v>
      </c>
      <c r="AO15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11050000000</v>
      </c>
      <c r="AP15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11050000000</v>
      </c>
      <c r="AR15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0" s="11">
        <f>Table_PBS_SQL_DB2_PBSSQL_PBS_NDP_Tina_CG_QtrlyPerformance_Final[[#This Row],[GOU REL]]+Table_PBS_SQL_DB2_PBSSQL_PBS_NDP_Tina_CG_QtrlyPerformance_Final[[#This Row],[EXT REL]]</f>
        <v>11050000000</v>
      </c>
      <c r="AT1540" s="11">
        <f>Table_PBS_SQL_DB2_PBSSQL_PBS_NDP_Tina_CG_QtrlyPerformance_Final[[#This Row],[GOU EXP]]+Table_PBS_SQL_DB2_PBSSQL_PBS_NDP_Tina_CG_QtrlyPerformance_Final[[#This Row],[EXT EXP]]</f>
        <v>11050000000</v>
      </c>
      <c r="AU1540" s="11" t="str">
        <f>IF(Table_PBS_SQL_DB2_PBSSQL_PBS_NDP_Tina_CG_QtrlyPerformance_Final[[#This Row],[Item_Code]]&gt;"300000", "Capital", "Recurrent")</f>
        <v>Recurrent</v>
      </c>
    </row>
    <row r="1541" spans="1:47" x14ac:dyDescent="0.25">
      <c r="A1541" t="s">
        <v>77</v>
      </c>
      <c r="B1541" t="s">
        <v>78</v>
      </c>
      <c r="C1541" t="s">
        <v>202</v>
      </c>
      <c r="D1541" t="s">
        <v>1336</v>
      </c>
      <c r="E1541" t="s">
        <v>75</v>
      </c>
      <c r="F1541" t="s">
        <v>1349</v>
      </c>
      <c r="G1541" t="s">
        <v>75</v>
      </c>
      <c r="H1541" t="s">
        <v>1338</v>
      </c>
      <c r="I1541" t="s">
        <v>896</v>
      </c>
      <c r="J1541" t="s">
        <v>897</v>
      </c>
      <c r="K1541" t="s">
        <v>1993</v>
      </c>
      <c r="L1541" t="s">
        <v>1994</v>
      </c>
      <c r="M1541" t="s">
        <v>1352</v>
      </c>
      <c r="N1541" t="s">
        <v>1382</v>
      </c>
      <c r="O1541" t="s">
        <v>975</v>
      </c>
      <c r="P1541" t="s">
        <v>976</v>
      </c>
      <c r="Q1541" s="11">
        <v>0</v>
      </c>
      <c r="R1541" s="11">
        <v>0</v>
      </c>
      <c r="S1541" s="11">
        <v>0</v>
      </c>
      <c r="T1541" s="11">
        <v>0</v>
      </c>
      <c r="U1541" s="11">
        <v>0</v>
      </c>
      <c r="V1541" s="11">
        <v>0</v>
      </c>
      <c r="W1541" s="11">
        <v>0</v>
      </c>
      <c r="X1541" s="11">
        <v>0</v>
      </c>
      <c r="Y1541" s="11">
        <v>0</v>
      </c>
      <c r="Z1541" s="11">
        <v>0</v>
      </c>
      <c r="AA1541" s="11">
        <v>0</v>
      </c>
      <c r="AB1541" s="11">
        <v>0</v>
      </c>
      <c r="AC1541" s="11">
        <v>0</v>
      </c>
      <c r="AD1541" s="11">
        <v>0</v>
      </c>
      <c r="AE1541" s="11">
        <v>0</v>
      </c>
      <c r="AF1541" s="11">
        <v>0</v>
      </c>
      <c r="AG1541" s="11">
        <v>0</v>
      </c>
      <c r="AH1541" s="11">
        <v>0</v>
      </c>
      <c r="AI1541" s="11">
        <v>0</v>
      </c>
      <c r="AJ1541" s="11">
        <v>0</v>
      </c>
      <c r="AK1541" s="11">
        <v>0</v>
      </c>
      <c r="AL1541" s="11">
        <v>0</v>
      </c>
      <c r="AM1541" s="11">
        <v>36408717015</v>
      </c>
      <c r="AN1541" s="11">
        <v>36408717015</v>
      </c>
      <c r="AO15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36408717015</v>
      </c>
      <c r="AQ15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36408717015</v>
      </c>
      <c r="AS1541" s="11">
        <f>Table_PBS_SQL_DB2_PBSSQL_PBS_NDP_Tina_CG_QtrlyPerformance_Final[[#This Row],[GOU REL]]+Table_PBS_SQL_DB2_PBSSQL_PBS_NDP_Tina_CG_QtrlyPerformance_Final[[#This Row],[EXT REL]]</f>
        <v>36408717015</v>
      </c>
      <c r="AT1541" s="11">
        <f>Table_PBS_SQL_DB2_PBSSQL_PBS_NDP_Tina_CG_QtrlyPerformance_Final[[#This Row],[GOU EXP]]+Table_PBS_SQL_DB2_PBSSQL_PBS_NDP_Tina_CG_QtrlyPerformance_Final[[#This Row],[EXT EXP]]</f>
        <v>36408717015</v>
      </c>
      <c r="AU1541" s="11" t="str">
        <f>IF(Table_PBS_SQL_DB2_PBSSQL_PBS_NDP_Tina_CG_QtrlyPerformance_Final[[#This Row],[Item_Code]]&gt;"300000", "Capital", "Recurrent")</f>
        <v>Recurrent</v>
      </c>
    </row>
    <row r="1542" spans="1:47" x14ac:dyDescent="0.25">
      <c r="A1542" t="s">
        <v>77</v>
      </c>
      <c r="B1542" t="s">
        <v>78</v>
      </c>
      <c r="C1542" t="s">
        <v>202</v>
      </c>
      <c r="D1542" t="s">
        <v>1336</v>
      </c>
      <c r="E1542" t="s">
        <v>75</v>
      </c>
      <c r="F1542" t="s">
        <v>1349</v>
      </c>
      <c r="G1542" t="s">
        <v>75</v>
      </c>
      <c r="H1542" t="s">
        <v>1338</v>
      </c>
      <c r="I1542" t="s">
        <v>493</v>
      </c>
      <c r="J1542" t="s">
        <v>1345</v>
      </c>
      <c r="K1542" t="s">
        <v>2114</v>
      </c>
      <c r="L1542" t="s">
        <v>2115</v>
      </c>
      <c r="M1542" t="s">
        <v>1352</v>
      </c>
      <c r="N1542" t="s">
        <v>1353</v>
      </c>
      <c r="O1542" t="s">
        <v>1192</v>
      </c>
      <c r="P1542" t="s">
        <v>1193</v>
      </c>
      <c r="Q1542" s="11">
        <v>0</v>
      </c>
      <c r="R1542" s="11">
        <v>0</v>
      </c>
      <c r="S1542" s="11">
        <v>0</v>
      </c>
      <c r="T1542" s="11">
        <v>0</v>
      </c>
      <c r="U1542" s="11">
        <v>300000000</v>
      </c>
      <c r="V1542" s="11">
        <v>0</v>
      </c>
      <c r="W1542" s="11">
        <v>300000000</v>
      </c>
      <c r="X1542" s="11">
        <v>0</v>
      </c>
      <c r="Y1542" s="11">
        <v>0</v>
      </c>
      <c r="Z1542" s="11">
        <v>0</v>
      </c>
      <c r="AA1542" s="11">
        <v>0</v>
      </c>
      <c r="AB1542" s="11">
        <v>0</v>
      </c>
      <c r="AC1542" s="11">
        <v>100000000</v>
      </c>
      <c r="AD1542" s="11">
        <v>11875000</v>
      </c>
      <c r="AE1542" s="11">
        <v>0</v>
      </c>
      <c r="AF1542" s="11">
        <v>0</v>
      </c>
      <c r="AG1542" s="11">
        <v>20000000</v>
      </c>
      <c r="AH1542" s="11">
        <v>20000000</v>
      </c>
      <c r="AI1542" s="11">
        <v>0</v>
      </c>
      <c r="AJ1542" s="11">
        <v>0</v>
      </c>
      <c r="AK1542" s="11">
        <v>0</v>
      </c>
      <c r="AL1542" s="11">
        <v>88125000</v>
      </c>
      <c r="AM1542" s="11">
        <v>0</v>
      </c>
      <c r="AN1542" s="11">
        <v>0</v>
      </c>
      <c r="AO15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15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15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2" s="11">
        <f>Table_PBS_SQL_DB2_PBSSQL_PBS_NDP_Tina_CG_QtrlyPerformance_Final[[#This Row],[GOU REL]]+Table_PBS_SQL_DB2_PBSSQL_PBS_NDP_Tina_CG_QtrlyPerformance_Final[[#This Row],[EXT REL]]</f>
        <v>120000000</v>
      </c>
      <c r="AT1542" s="11">
        <f>Table_PBS_SQL_DB2_PBSSQL_PBS_NDP_Tina_CG_QtrlyPerformance_Final[[#This Row],[GOU EXP]]+Table_PBS_SQL_DB2_PBSSQL_PBS_NDP_Tina_CG_QtrlyPerformance_Final[[#This Row],[EXT EXP]]</f>
        <v>120000000</v>
      </c>
      <c r="AU1542" s="11" t="str">
        <f>IF(Table_PBS_SQL_DB2_PBSSQL_PBS_NDP_Tina_CG_QtrlyPerformance_Final[[#This Row],[Item_Code]]&gt;"300000", "Capital", "Recurrent")</f>
        <v>Recurrent</v>
      </c>
    </row>
    <row r="1543" spans="1:47" x14ac:dyDescent="0.25">
      <c r="A1543" t="s">
        <v>77</v>
      </c>
      <c r="B1543" t="s">
        <v>78</v>
      </c>
      <c r="C1543" t="s">
        <v>202</v>
      </c>
      <c r="D1543" t="s">
        <v>1336</v>
      </c>
      <c r="E1543" t="s">
        <v>75</v>
      </c>
      <c r="F1543" t="s">
        <v>1349</v>
      </c>
      <c r="G1543" t="s">
        <v>75</v>
      </c>
      <c r="H1543" t="s">
        <v>1338</v>
      </c>
      <c r="I1543" t="s">
        <v>493</v>
      </c>
      <c r="J1543" t="s">
        <v>1345</v>
      </c>
      <c r="K1543" t="s">
        <v>1829</v>
      </c>
      <c r="L1543" t="s">
        <v>1830</v>
      </c>
      <c r="M1543" t="s">
        <v>1365</v>
      </c>
      <c r="N1543" t="s">
        <v>1366</v>
      </c>
      <c r="O1543" t="s">
        <v>1002</v>
      </c>
      <c r="P1543" t="s">
        <v>1003</v>
      </c>
      <c r="Q1543" s="11">
        <v>0</v>
      </c>
      <c r="R1543" s="11">
        <v>0</v>
      </c>
      <c r="S1543" s="11">
        <v>0</v>
      </c>
      <c r="T1543" s="11">
        <v>0</v>
      </c>
      <c r="U1543" s="11">
        <v>100000000</v>
      </c>
      <c r="V1543" s="11">
        <v>0</v>
      </c>
      <c r="W1543" s="11">
        <v>100000000</v>
      </c>
      <c r="X1543" s="11">
        <v>0</v>
      </c>
      <c r="Y1543" s="11">
        <v>0</v>
      </c>
      <c r="Z1543" s="11">
        <v>0</v>
      </c>
      <c r="AA1543" s="11">
        <v>0</v>
      </c>
      <c r="AB1543" s="11">
        <v>0</v>
      </c>
      <c r="AC1543" s="11">
        <v>0</v>
      </c>
      <c r="AD1543" s="11">
        <v>0</v>
      </c>
      <c r="AE1543" s="11">
        <v>0</v>
      </c>
      <c r="AF1543" s="11">
        <v>0</v>
      </c>
      <c r="AG1543" s="11">
        <v>50000000</v>
      </c>
      <c r="AH1543" s="11">
        <v>50000000</v>
      </c>
      <c r="AI1543" s="11">
        <v>0</v>
      </c>
      <c r="AJ1543" s="11">
        <v>0</v>
      </c>
      <c r="AK1543" s="11">
        <v>0</v>
      </c>
      <c r="AL1543" s="11">
        <v>0</v>
      </c>
      <c r="AM1543" s="11">
        <v>0</v>
      </c>
      <c r="AN1543" s="11">
        <v>0</v>
      </c>
      <c r="AO15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5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5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3" s="11">
        <f>Table_PBS_SQL_DB2_PBSSQL_PBS_NDP_Tina_CG_QtrlyPerformance_Final[[#This Row],[GOU REL]]+Table_PBS_SQL_DB2_PBSSQL_PBS_NDP_Tina_CG_QtrlyPerformance_Final[[#This Row],[EXT REL]]</f>
        <v>50000000</v>
      </c>
      <c r="AT1543" s="11">
        <f>Table_PBS_SQL_DB2_PBSSQL_PBS_NDP_Tina_CG_QtrlyPerformance_Final[[#This Row],[GOU EXP]]+Table_PBS_SQL_DB2_PBSSQL_PBS_NDP_Tina_CG_QtrlyPerformance_Final[[#This Row],[EXT EXP]]</f>
        <v>50000000</v>
      </c>
      <c r="AU1543" s="11" t="str">
        <f>IF(Table_PBS_SQL_DB2_PBSSQL_PBS_NDP_Tina_CG_QtrlyPerformance_Final[[#This Row],[Item_Code]]&gt;"300000", "Capital", "Recurrent")</f>
        <v>Recurrent</v>
      </c>
    </row>
    <row r="1544" spans="1:47" x14ac:dyDescent="0.25">
      <c r="A1544" t="s">
        <v>77</v>
      </c>
      <c r="B1544" t="s">
        <v>78</v>
      </c>
      <c r="C1544" t="s">
        <v>202</v>
      </c>
      <c r="D1544" t="s">
        <v>1336</v>
      </c>
      <c r="E1544" t="s">
        <v>75</v>
      </c>
      <c r="F1544" t="s">
        <v>1349</v>
      </c>
      <c r="G1544" t="s">
        <v>75</v>
      </c>
      <c r="H1544" t="s">
        <v>1338</v>
      </c>
      <c r="I1544" t="s">
        <v>493</v>
      </c>
      <c r="J1544" t="s">
        <v>1345</v>
      </c>
      <c r="K1544" t="s">
        <v>1829</v>
      </c>
      <c r="L1544" t="s">
        <v>1830</v>
      </c>
      <c r="M1544" t="s">
        <v>1365</v>
      </c>
      <c r="N1544" t="s">
        <v>1366</v>
      </c>
      <c r="O1544" t="s">
        <v>1005</v>
      </c>
      <c r="P1544" t="s">
        <v>1006</v>
      </c>
      <c r="Q1544" s="11">
        <v>0</v>
      </c>
      <c r="R1544" s="11">
        <v>0</v>
      </c>
      <c r="S1544" s="11">
        <v>0</v>
      </c>
      <c r="T1544" s="11">
        <v>0</v>
      </c>
      <c r="U1544" s="11">
        <v>744000000</v>
      </c>
      <c r="V1544" s="11">
        <v>0</v>
      </c>
      <c r="W1544" s="11">
        <v>744000000</v>
      </c>
      <c r="X1544" s="11">
        <v>0</v>
      </c>
      <c r="Y1544" s="11">
        <v>0</v>
      </c>
      <c r="Z1544" s="11">
        <v>0</v>
      </c>
      <c r="AA1544" s="11">
        <v>0</v>
      </c>
      <c r="AB1544" s="11">
        <v>0</v>
      </c>
      <c r="AC1544" s="11">
        <v>0</v>
      </c>
      <c r="AD1544" s="11">
        <v>0</v>
      </c>
      <c r="AE1544" s="11">
        <v>0</v>
      </c>
      <c r="AF1544" s="11">
        <v>0</v>
      </c>
      <c r="AG1544" s="11">
        <v>0</v>
      </c>
      <c r="AH1544" s="11">
        <v>0</v>
      </c>
      <c r="AI1544" s="11">
        <v>0</v>
      </c>
      <c r="AJ1544" s="11">
        <v>0</v>
      </c>
      <c r="AK1544" s="11">
        <v>50000000</v>
      </c>
      <c r="AL1544" s="11">
        <v>50000000</v>
      </c>
      <c r="AM1544" s="11">
        <v>0</v>
      </c>
      <c r="AN1544" s="11">
        <v>0</v>
      </c>
      <c r="AO15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5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5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4" s="11">
        <f>Table_PBS_SQL_DB2_PBSSQL_PBS_NDP_Tina_CG_QtrlyPerformance_Final[[#This Row],[GOU REL]]+Table_PBS_SQL_DB2_PBSSQL_PBS_NDP_Tina_CG_QtrlyPerformance_Final[[#This Row],[EXT REL]]</f>
        <v>50000000</v>
      </c>
      <c r="AT1544" s="11">
        <f>Table_PBS_SQL_DB2_PBSSQL_PBS_NDP_Tina_CG_QtrlyPerformance_Final[[#This Row],[GOU EXP]]+Table_PBS_SQL_DB2_PBSSQL_PBS_NDP_Tina_CG_QtrlyPerformance_Final[[#This Row],[EXT EXP]]</f>
        <v>50000000</v>
      </c>
      <c r="AU1544" s="11" t="str">
        <f>IF(Table_PBS_SQL_DB2_PBSSQL_PBS_NDP_Tina_CG_QtrlyPerformance_Final[[#This Row],[Item_Code]]&gt;"300000", "Capital", "Recurrent")</f>
        <v>Recurrent</v>
      </c>
    </row>
    <row r="1545" spans="1:47" x14ac:dyDescent="0.25">
      <c r="A1545" t="s">
        <v>77</v>
      </c>
      <c r="B1545" t="s">
        <v>78</v>
      </c>
      <c r="C1545" t="s">
        <v>202</v>
      </c>
      <c r="D1545" t="s">
        <v>1336</v>
      </c>
      <c r="E1545" t="s">
        <v>75</v>
      </c>
      <c r="F1545" t="s">
        <v>1349</v>
      </c>
      <c r="G1545" t="s">
        <v>75</v>
      </c>
      <c r="H1545" t="s">
        <v>1338</v>
      </c>
      <c r="I1545" t="s">
        <v>493</v>
      </c>
      <c r="J1545" t="s">
        <v>1345</v>
      </c>
      <c r="K1545" t="s">
        <v>1354</v>
      </c>
      <c r="L1545" t="s">
        <v>1355</v>
      </c>
      <c r="M1545" t="s">
        <v>1352</v>
      </c>
      <c r="N1545" t="s">
        <v>1353</v>
      </c>
      <c r="O1545" t="s">
        <v>1025</v>
      </c>
      <c r="P1545" t="s">
        <v>1026</v>
      </c>
      <c r="Q1545" s="11">
        <v>0</v>
      </c>
      <c r="R1545" s="11">
        <v>0</v>
      </c>
      <c r="S1545" s="11">
        <v>0</v>
      </c>
      <c r="T1545" s="11">
        <v>0</v>
      </c>
      <c r="U1545" s="11">
        <v>500000000</v>
      </c>
      <c r="V1545" s="11">
        <v>0</v>
      </c>
      <c r="W1545" s="11">
        <v>500000000</v>
      </c>
      <c r="X1545" s="11">
        <v>0</v>
      </c>
      <c r="Y1545" s="11">
        <v>0</v>
      </c>
      <c r="Z1545" s="11">
        <v>0</v>
      </c>
      <c r="AA1545" s="11">
        <v>0</v>
      </c>
      <c r="AB1545" s="11">
        <v>0</v>
      </c>
      <c r="AC1545" s="11">
        <v>0</v>
      </c>
      <c r="AD1545" s="11">
        <v>0</v>
      </c>
      <c r="AE1545" s="11">
        <v>0</v>
      </c>
      <c r="AF1545" s="11">
        <v>0</v>
      </c>
      <c r="AG1545" s="11">
        <v>50000000</v>
      </c>
      <c r="AH1545" s="11">
        <v>50000000</v>
      </c>
      <c r="AI1545" s="11">
        <v>0</v>
      </c>
      <c r="AJ1545" s="11">
        <v>0</v>
      </c>
      <c r="AK1545" s="11">
        <v>130000000</v>
      </c>
      <c r="AL1545" s="11">
        <v>130000000</v>
      </c>
      <c r="AM1545" s="11">
        <v>0</v>
      </c>
      <c r="AN1545" s="11">
        <v>0</v>
      </c>
      <c r="AO15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15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15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5" s="11">
        <f>Table_PBS_SQL_DB2_PBSSQL_PBS_NDP_Tina_CG_QtrlyPerformance_Final[[#This Row],[GOU REL]]+Table_PBS_SQL_DB2_PBSSQL_PBS_NDP_Tina_CG_QtrlyPerformance_Final[[#This Row],[EXT REL]]</f>
        <v>180000000</v>
      </c>
      <c r="AT1545" s="11">
        <f>Table_PBS_SQL_DB2_PBSSQL_PBS_NDP_Tina_CG_QtrlyPerformance_Final[[#This Row],[GOU EXP]]+Table_PBS_SQL_DB2_PBSSQL_PBS_NDP_Tina_CG_QtrlyPerformance_Final[[#This Row],[EXT EXP]]</f>
        <v>180000000</v>
      </c>
      <c r="AU1545" s="11" t="str">
        <f>IF(Table_PBS_SQL_DB2_PBSSQL_PBS_NDP_Tina_CG_QtrlyPerformance_Final[[#This Row],[Item_Code]]&gt;"300000", "Capital", "Recurrent")</f>
        <v>Recurrent</v>
      </c>
    </row>
    <row r="1546" spans="1:47" x14ac:dyDescent="0.25">
      <c r="A1546" t="s">
        <v>77</v>
      </c>
      <c r="B1546" t="s">
        <v>78</v>
      </c>
      <c r="C1546" t="s">
        <v>202</v>
      </c>
      <c r="D1546" t="s">
        <v>1336</v>
      </c>
      <c r="E1546" t="s">
        <v>75</v>
      </c>
      <c r="F1546" t="s">
        <v>1349</v>
      </c>
      <c r="G1546" t="s">
        <v>75</v>
      </c>
      <c r="H1546" t="s">
        <v>1338</v>
      </c>
      <c r="I1546" t="s">
        <v>493</v>
      </c>
      <c r="J1546" t="s">
        <v>1345</v>
      </c>
      <c r="K1546" t="s">
        <v>2116</v>
      </c>
      <c r="L1546" t="s">
        <v>2117</v>
      </c>
      <c r="M1546" t="s">
        <v>1352</v>
      </c>
      <c r="N1546" t="s">
        <v>1353</v>
      </c>
      <c r="O1546" t="s">
        <v>1192</v>
      </c>
      <c r="P1546" t="s">
        <v>1193</v>
      </c>
      <c r="Q1546" s="11">
        <v>0</v>
      </c>
      <c r="R1546" s="11">
        <v>0</v>
      </c>
      <c r="S1546" s="11">
        <v>0</v>
      </c>
      <c r="T1546" s="11">
        <v>0</v>
      </c>
      <c r="U1546" s="11">
        <v>500000000</v>
      </c>
      <c r="V1546" s="11">
        <v>0</v>
      </c>
      <c r="W1546" s="11">
        <v>500000000</v>
      </c>
      <c r="X1546" s="11">
        <v>0</v>
      </c>
      <c r="Y1546" s="11">
        <v>0</v>
      </c>
      <c r="Z1546" s="11">
        <v>0</v>
      </c>
      <c r="AA1546" s="11">
        <v>0</v>
      </c>
      <c r="AB1546" s="11">
        <v>0</v>
      </c>
      <c r="AC1546" s="11">
        <v>200000000</v>
      </c>
      <c r="AD1546" s="11">
        <v>23750000</v>
      </c>
      <c r="AE1546" s="11">
        <v>0</v>
      </c>
      <c r="AF1546" s="11">
        <v>0</v>
      </c>
      <c r="AG1546" s="11">
        <v>10000000</v>
      </c>
      <c r="AH1546" s="11">
        <v>10000000</v>
      </c>
      <c r="AI1546" s="11">
        <v>0</v>
      </c>
      <c r="AJ1546" s="11">
        <v>0</v>
      </c>
      <c r="AK1546" s="11">
        <v>78145000</v>
      </c>
      <c r="AL1546" s="11">
        <v>254395000</v>
      </c>
      <c r="AM1546" s="11">
        <v>0</v>
      </c>
      <c r="AN1546" s="11">
        <v>0</v>
      </c>
      <c r="AO15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288145000</v>
      </c>
      <c r="AP15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288145000</v>
      </c>
      <c r="AR15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6" s="11">
        <f>Table_PBS_SQL_DB2_PBSSQL_PBS_NDP_Tina_CG_QtrlyPerformance_Final[[#This Row],[GOU REL]]+Table_PBS_SQL_DB2_PBSSQL_PBS_NDP_Tina_CG_QtrlyPerformance_Final[[#This Row],[EXT REL]]</f>
        <v>288145000</v>
      </c>
      <c r="AT1546" s="11">
        <f>Table_PBS_SQL_DB2_PBSSQL_PBS_NDP_Tina_CG_QtrlyPerformance_Final[[#This Row],[GOU EXP]]+Table_PBS_SQL_DB2_PBSSQL_PBS_NDP_Tina_CG_QtrlyPerformance_Final[[#This Row],[EXT EXP]]</f>
        <v>288145000</v>
      </c>
      <c r="AU1546" s="11" t="str">
        <f>IF(Table_PBS_SQL_DB2_PBSSQL_PBS_NDP_Tina_CG_QtrlyPerformance_Final[[#This Row],[Item_Code]]&gt;"300000", "Capital", "Recurrent")</f>
        <v>Recurrent</v>
      </c>
    </row>
    <row r="1547" spans="1:47" x14ac:dyDescent="0.25">
      <c r="A1547" t="s">
        <v>77</v>
      </c>
      <c r="B1547" t="s">
        <v>78</v>
      </c>
      <c r="C1547" t="s">
        <v>202</v>
      </c>
      <c r="D1547" t="s">
        <v>1336</v>
      </c>
      <c r="E1547" t="s">
        <v>75</v>
      </c>
      <c r="F1547" t="s">
        <v>1349</v>
      </c>
      <c r="G1547" t="s">
        <v>75</v>
      </c>
      <c r="H1547" t="s">
        <v>1338</v>
      </c>
      <c r="I1547" t="s">
        <v>493</v>
      </c>
      <c r="J1547" t="s">
        <v>1345</v>
      </c>
      <c r="K1547" t="s">
        <v>2116</v>
      </c>
      <c r="L1547" t="s">
        <v>2117</v>
      </c>
      <c r="M1547" t="s">
        <v>1352</v>
      </c>
      <c r="N1547" t="s">
        <v>1353</v>
      </c>
      <c r="O1547" t="s">
        <v>1025</v>
      </c>
      <c r="P1547" t="s">
        <v>1026</v>
      </c>
      <c r="Q1547" s="11">
        <v>0</v>
      </c>
      <c r="R1547" s="11">
        <v>0</v>
      </c>
      <c r="S1547" s="11">
        <v>0</v>
      </c>
      <c r="T1547" s="11">
        <v>0</v>
      </c>
      <c r="U1547" s="11">
        <v>1766000000</v>
      </c>
      <c r="V1547" s="11">
        <v>0</v>
      </c>
      <c r="W1547" s="11">
        <v>1766000000</v>
      </c>
      <c r="X1547" s="11">
        <v>0</v>
      </c>
      <c r="Y1547" s="11">
        <v>0</v>
      </c>
      <c r="Z1547" s="11">
        <v>0</v>
      </c>
      <c r="AA1547" s="11">
        <v>0</v>
      </c>
      <c r="AB1547" s="11">
        <v>0</v>
      </c>
      <c r="AC1547" s="11">
        <v>300000000</v>
      </c>
      <c r="AD1547" s="11">
        <v>38170000</v>
      </c>
      <c r="AE1547" s="11">
        <v>0</v>
      </c>
      <c r="AF1547" s="11">
        <v>0</v>
      </c>
      <c r="AG1547" s="11">
        <v>166600000</v>
      </c>
      <c r="AH1547" s="11">
        <v>166600000</v>
      </c>
      <c r="AI1547" s="11">
        <v>0</v>
      </c>
      <c r="AJ1547" s="11">
        <v>0</v>
      </c>
      <c r="AK1547" s="11">
        <v>200000000</v>
      </c>
      <c r="AL1547" s="11">
        <v>461830000</v>
      </c>
      <c r="AM1547" s="11">
        <v>0</v>
      </c>
      <c r="AN1547" s="11">
        <v>0</v>
      </c>
      <c r="AO15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666600000</v>
      </c>
      <c r="AP15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666600000</v>
      </c>
      <c r="AR15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7" s="11">
        <f>Table_PBS_SQL_DB2_PBSSQL_PBS_NDP_Tina_CG_QtrlyPerformance_Final[[#This Row],[GOU REL]]+Table_PBS_SQL_DB2_PBSSQL_PBS_NDP_Tina_CG_QtrlyPerformance_Final[[#This Row],[EXT REL]]</f>
        <v>666600000</v>
      </c>
      <c r="AT1547" s="11">
        <f>Table_PBS_SQL_DB2_PBSSQL_PBS_NDP_Tina_CG_QtrlyPerformance_Final[[#This Row],[GOU EXP]]+Table_PBS_SQL_DB2_PBSSQL_PBS_NDP_Tina_CG_QtrlyPerformance_Final[[#This Row],[EXT EXP]]</f>
        <v>666600000</v>
      </c>
      <c r="AU1547" s="11" t="str">
        <f>IF(Table_PBS_SQL_DB2_PBSSQL_PBS_NDP_Tina_CG_QtrlyPerformance_Final[[#This Row],[Item_Code]]&gt;"300000", "Capital", "Recurrent")</f>
        <v>Recurrent</v>
      </c>
    </row>
    <row r="1548" spans="1:47" x14ac:dyDescent="0.25">
      <c r="A1548" t="s">
        <v>77</v>
      </c>
      <c r="B1548" t="s">
        <v>78</v>
      </c>
      <c r="C1548" t="s">
        <v>202</v>
      </c>
      <c r="D1548" t="s">
        <v>1336</v>
      </c>
      <c r="E1548" t="s">
        <v>75</v>
      </c>
      <c r="F1548" t="s">
        <v>1349</v>
      </c>
      <c r="G1548" t="s">
        <v>75</v>
      </c>
      <c r="H1548" t="s">
        <v>1338</v>
      </c>
      <c r="I1548" t="s">
        <v>507</v>
      </c>
      <c r="J1548" t="s">
        <v>1357</v>
      </c>
      <c r="K1548" t="s">
        <v>1358</v>
      </c>
      <c r="L1548" t="s">
        <v>1359</v>
      </c>
      <c r="M1548" t="s">
        <v>2118</v>
      </c>
      <c r="N1548" t="s">
        <v>2119</v>
      </c>
      <c r="O1548" t="s">
        <v>1941</v>
      </c>
      <c r="P1548" t="s">
        <v>1942</v>
      </c>
      <c r="Q1548" s="11">
        <v>0</v>
      </c>
      <c r="R1548" s="11">
        <v>0</v>
      </c>
      <c r="S1548" s="11">
        <v>0</v>
      </c>
      <c r="T1548" s="11">
        <v>0</v>
      </c>
      <c r="U1548" s="11">
        <v>1226000000</v>
      </c>
      <c r="V1548" s="11">
        <v>0</v>
      </c>
      <c r="W1548" s="11">
        <v>1226000000</v>
      </c>
      <c r="X1548" s="11">
        <v>0</v>
      </c>
      <c r="Y1548" s="11">
        <v>0</v>
      </c>
      <c r="Z1548" s="11">
        <v>0</v>
      </c>
      <c r="AA1548" s="11">
        <v>0</v>
      </c>
      <c r="AB1548" s="11">
        <v>0</v>
      </c>
      <c r="AC1548" s="11">
        <v>1226000000</v>
      </c>
      <c r="AD1548" s="11">
        <v>1226000000</v>
      </c>
      <c r="AE1548" s="11">
        <v>0</v>
      </c>
      <c r="AF1548" s="11">
        <v>0</v>
      </c>
      <c r="AG1548" s="11">
        <v>0</v>
      </c>
      <c r="AH1548" s="11">
        <v>0</v>
      </c>
      <c r="AI1548" s="11">
        <v>0</v>
      </c>
      <c r="AJ1548" s="11">
        <v>0</v>
      </c>
      <c r="AK1548" s="11">
        <v>0</v>
      </c>
      <c r="AL1548" s="11">
        <v>0</v>
      </c>
      <c r="AM1548" s="11">
        <v>0</v>
      </c>
      <c r="AN1548" s="11">
        <v>0</v>
      </c>
      <c r="AO15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1226000000</v>
      </c>
      <c r="AP15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1226000000</v>
      </c>
      <c r="AR15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8" s="11">
        <f>Table_PBS_SQL_DB2_PBSSQL_PBS_NDP_Tina_CG_QtrlyPerformance_Final[[#This Row],[GOU REL]]+Table_PBS_SQL_DB2_PBSSQL_PBS_NDP_Tina_CG_QtrlyPerformance_Final[[#This Row],[EXT REL]]</f>
        <v>1226000000</v>
      </c>
      <c r="AT1548" s="11">
        <f>Table_PBS_SQL_DB2_PBSSQL_PBS_NDP_Tina_CG_QtrlyPerformance_Final[[#This Row],[GOU EXP]]+Table_PBS_SQL_DB2_PBSSQL_PBS_NDP_Tina_CG_QtrlyPerformance_Final[[#This Row],[EXT EXP]]</f>
        <v>1226000000</v>
      </c>
      <c r="AU1548" s="11" t="str">
        <f>IF(Table_PBS_SQL_DB2_PBSSQL_PBS_NDP_Tina_CG_QtrlyPerformance_Final[[#This Row],[Item_Code]]&gt;"300000", "Capital", "Recurrent")</f>
        <v>Recurrent</v>
      </c>
    </row>
    <row r="1549" spans="1:47" x14ac:dyDescent="0.25">
      <c r="A1549" t="s">
        <v>77</v>
      </c>
      <c r="B1549" t="s">
        <v>78</v>
      </c>
      <c r="C1549" t="s">
        <v>202</v>
      </c>
      <c r="D1549" t="s">
        <v>1336</v>
      </c>
      <c r="E1549" t="s">
        <v>75</v>
      </c>
      <c r="F1549" t="s">
        <v>1349</v>
      </c>
      <c r="G1549" t="s">
        <v>75</v>
      </c>
      <c r="H1549" t="s">
        <v>1338</v>
      </c>
      <c r="I1549" t="s">
        <v>507</v>
      </c>
      <c r="J1549" t="s">
        <v>1357</v>
      </c>
      <c r="K1549" t="s">
        <v>1358</v>
      </c>
      <c r="L1549" t="s">
        <v>1359</v>
      </c>
      <c r="M1549" t="s">
        <v>2118</v>
      </c>
      <c r="N1549" t="s">
        <v>2119</v>
      </c>
      <c r="O1549" t="s">
        <v>1343</v>
      </c>
      <c r="P1549" t="s">
        <v>1344</v>
      </c>
      <c r="Q1549" s="11">
        <v>0</v>
      </c>
      <c r="R1549" s="11">
        <v>0</v>
      </c>
      <c r="S1549" s="11">
        <v>0</v>
      </c>
      <c r="T1549" s="11">
        <v>0</v>
      </c>
      <c r="U1549" s="11">
        <v>111858000000</v>
      </c>
      <c r="V1549" s="11">
        <v>0</v>
      </c>
      <c r="W1549" s="11">
        <v>111858000000</v>
      </c>
      <c r="X1549" s="11">
        <v>0</v>
      </c>
      <c r="Y1549" s="11">
        <v>0</v>
      </c>
      <c r="Z1549" s="11">
        <v>0</v>
      </c>
      <c r="AA1549" s="11">
        <v>0</v>
      </c>
      <c r="AB1549" s="11">
        <v>0</v>
      </c>
      <c r="AC1549" s="11">
        <v>18296000000</v>
      </c>
      <c r="AD1549" s="11">
        <v>8621074205</v>
      </c>
      <c r="AE1549" s="11">
        <v>0</v>
      </c>
      <c r="AF1549" s="11">
        <v>0</v>
      </c>
      <c r="AG1549" s="11">
        <v>14820000000</v>
      </c>
      <c r="AH1549" s="11">
        <v>12732327502</v>
      </c>
      <c r="AI1549" s="11">
        <v>0</v>
      </c>
      <c r="AJ1549" s="11">
        <v>0</v>
      </c>
      <c r="AK1549" s="11">
        <v>6865057754</v>
      </c>
      <c r="AL1549" s="11">
        <v>18627655970</v>
      </c>
      <c r="AM1549" s="11">
        <v>0</v>
      </c>
      <c r="AN1549" s="11">
        <v>0</v>
      </c>
      <c r="AO15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39981057754</v>
      </c>
      <c r="AP15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39981057677</v>
      </c>
      <c r="AR15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49" s="11">
        <f>Table_PBS_SQL_DB2_PBSSQL_PBS_NDP_Tina_CG_QtrlyPerformance_Final[[#This Row],[GOU REL]]+Table_PBS_SQL_DB2_PBSSQL_PBS_NDP_Tina_CG_QtrlyPerformance_Final[[#This Row],[EXT REL]]</f>
        <v>39981057754</v>
      </c>
      <c r="AT1549" s="11">
        <f>Table_PBS_SQL_DB2_PBSSQL_PBS_NDP_Tina_CG_QtrlyPerformance_Final[[#This Row],[GOU EXP]]+Table_PBS_SQL_DB2_PBSSQL_PBS_NDP_Tina_CG_QtrlyPerformance_Final[[#This Row],[EXT EXP]]</f>
        <v>39981057677</v>
      </c>
      <c r="AU1549" s="11" t="str">
        <f>IF(Table_PBS_SQL_DB2_PBSSQL_PBS_NDP_Tina_CG_QtrlyPerformance_Final[[#This Row],[Item_Code]]&gt;"300000", "Capital", "Recurrent")</f>
        <v>Capital</v>
      </c>
    </row>
    <row r="1550" spans="1:47" x14ac:dyDescent="0.25">
      <c r="A1550" t="s">
        <v>77</v>
      </c>
      <c r="B1550" t="s">
        <v>78</v>
      </c>
      <c r="C1550" t="s">
        <v>202</v>
      </c>
      <c r="D1550" t="s">
        <v>1336</v>
      </c>
      <c r="E1550" t="s">
        <v>75</v>
      </c>
      <c r="F1550" t="s">
        <v>1349</v>
      </c>
      <c r="G1550" t="s">
        <v>87</v>
      </c>
      <c r="H1550" t="s">
        <v>881</v>
      </c>
      <c r="I1550" t="s">
        <v>467</v>
      </c>
      <c r="J1550" t="s">
        <v>1367</v>
      </c>
      <c r="K1550" t="s">
        <v>80</v>
      </c>
      <c r="L1550" t="s">
        <v>1368</v>
      </c>
      <c r="M1550" t="s">
        <v>866</v>
      </c>
      <c r="N1550" t="s">
        <v>867</v>
      </c>
      <c r="O1550" t="s">
        <v>1093</v>
      </c>
      <c r="P1550" t="s">
        <v>1094</v>
      </c>
      <c r="Q1550" s="11">
        <v>0</v>
      </c>
      <c r="R1550" s="11">
        <v>0</v>
      </c>
      <c r="S1550" s="11">
        <v>0</v>
      </c>
      <c r="T1550" s="11">
        <v>0</v>
      </c>
      <c r="U1550" s="11">
        <v>160000000</v>
      </c>
      <c r="V1550" s="11">
        <v>0</v>
      </c>
      <c r="W1550" s="11">
        <v>160000000</v>
      </c>
      <c r="X1550" s="11">
        <v>0</v>
      </c>
      <c r="Y1550" s="11">
        <v>0</v>
      </c>
      <c r="Z1550" s="11">
        <v>0</v>
      </c>
      <c r="AA1550" s="11">
        <v>0</v>
      </c>
      <c r="AB1550" s="11">
        <v>0</v>
      </c>
      <c r="AC1550" s="11">
        <v>80000000</v>
      </c>
      <c r="AD1550" s="11">
        <v>23033538</v>
      </c>
      <c r="AE1550" s="11">
        <v>0</v>
      </c>
      <c r="AF1550" s="11">
        <v>0</v>
      </c>
      <c r="AG1550" s="11">
        <v>80000000</v>
      </c>
      <c r="AH1550" s="11">
        <v>69020420</v>
      </c>
      <c r="AI1550" s="11">
        <v>0</v>
      </c>
      <c r="AJ1550" s="11">
        <v>0</v>
      </c>
      <c r="AK1550" s="11">
        <v>0</v>
      </c>
      <c r="AL1550" s="11">
        <v>61603000</v>
      </c>
      <c r="AM1550" s="11">
        <v>0</v>
      </c>
      <c r="AN1550" s="11">
        <v>0</v>
      </c>
      <c r="AO15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15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153656958</v>
      </c>
      <c r="AR15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0" s="11">
        <f>Table_PBS_SQL_DB2_PBSSQL_PBS_NDP_Tina_CG_QtrlyPerformance_Final[[#This Row],[GOU REL]]+Table_PBS_SQL_DB2_PBSSQL_PBS_NDP_Tina_CG_QtrlyPerformance_Final[[#This Row],[EXT REL]]</f>
        <v>160000000</v>
      </c>
      <c r="AT1550" s="11">
        <f>Table_PBS_SQL_DB2_PBSSQL_PBS_NDP_Tina_CG_QtrlyPerformance_Final[[#This Row],[GOU EXP]]+Table_PBS_SQL_DB2_PBSSQL_PBS_NDP_Tina_CG_QtrlyPerformance_Final[[#This Row],[EXT EXP]]</f>
        <v>153656958</v>
      </c>
      <c r="AU1550" s="11" t="str">
        <f>IF(Table_PBS_SQL_DB2_PBSSQL_PBS_NDP_Tina_CG_QtrlyPerformance_Final[[#This Row],[Item_Code]]&gt;"300000", "Capital", "Recurrent")</f>
        <v>Recurrent</v>
      </c>
    </row>
    <row r="1551" spans="1:47" x14ac:dyDescent="0.25">
      <c r="A1551" t="s">
        <v>77</v>
      </c>
      <c r="B1551" t="s">
        <v>78</v>
      </c>
      <c r="C1551" t="s">
        <v>202</v>
      </c>
      <c r="D1551" t="s">
        <v>1336</v>
      </c>
      <c r="E1551" t="s">
        <v>75</v>
      </c>
      <c r="F1551" t="s">
        <v>1349</v>
      </c>
      <c r="G1551" t="s">
        <v>87</v>
      </c>
      <c r="H1551" t="s">
        <v>881</v>
      </c>
      <c r="I1551" t="s">
        <v>467</v>
      </c>
      <c r="J1551" t="s">
        <v>1367</v>
      </c>
      <c r="K1551" t="s">
        <v>80</v>
      </c>
      <c r="L1551" t="s">
        <v>1368</v>
      </c>
      <c r="M1551" t="s">
        <v>866</v>
      </c>
      <c r="N1551" t="s">
        <v>867</v>
      </c>
      <c r="O1551" t="s">
        <v>1124</v>
      </c>
      <c r="P1551" t="s">
        <v>1125</v>
      </c>
      <c r="Q1551" s="11">
        <v>0</v>
      </c>
      <c r="R1551" s="11">
        <v>0</v>
      </c>
      <c r="S1551" s="11">
        <v>0</v>
      </c>
      <c r="T1551" s="11">
        <v>0</v>
      </c>
      <c r="U1551" s="11">
        <v>600000000</v>
      </c>
      <c r="V1551" s="11">
        <v>0</v>
      </c>
      <c r="W1551" s="11">
        <v>600000000</v>
      </c>
      <c r="X1551" s="11">
        <v>0</v>
      </c>
      <c r="Y1551" s="11">
        <v>0</v>
      </c>
      <c r="Z1551" s="11">
        <v>0</v>
      </c>
      <c r="AA1551" s="11">
        <v>0</v>
      </c>
      <c r="AB1551" s="11">
        <v>0</v>
      </c>
      <c r="AC1551" s="11">
        <v>250000000</v>
      </c>
      <c r="AD1551" s="11">
        <v>250000000</v>
      </c>
      <c r="AE1551" s="11">
        <v>0</v>
      </c>
      <c r="AF1551" s="11">
        <v>0</v>
      </c>
      <c r="AG1551" s="11">
        <v>80000000</v>
      </c>
      <c r="AH1551" s="11">
        <v>0</v>
      </c>
      <c r="AI1551" s="11">
        <v>0</v>
      </c>
      <c r="AJ1551" s="11">
        <v>0</v>
      </c>
      <c r="AK1551" s="11">
        <v>0</v>
      </c>
      <c r="AL1551" s="11">
        <v>80000000</v>
      </c>
      <c r="AM1551" s="11">
        <v>0</v>
      </c>
      <c r="AN1551" s="11">
        <v>0</v>
      </c>
      <c r="AO15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330000000</v>
      </c>
      <c r="AP15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330000000</v>
      </c>
      <c r="AR15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1" s="11">
        <f>Table_PBS_SQL_DB2_PBSSQL_PBS_NDP_Tina_CG_QtrlyPerformance_Final[[#This Row],[GOU REL]]+Table_PBS_SQL_DB2_PBSSQL_PBS_NDP_Tina_CG_QtrlyPerformance_Final[[#This Row],[EXT REL]]</f>
        <v>330000000</v>
      </c>
      <c r="AT1551" s="11">
        <f>Table_PBS_SQL_DB2_PBSSQL_PBS_NDP_Tina_CG_QtrlyPerformance_Final[[#This Row],[GOU EXP]]+Table_PBS_SQL_DB2_PBSSQL_PBS_NDP_Tina_CG_QtrlyPerformance_Final[[#This Row],[EXT EXP]]</f>
        <v>330000000</v>
      </c>
      <c r="AU1551" s="11" t="str">
        <f>IF(Table_PBS_SQL_DB2_PBSSQL_PBS_NDP_Tina_CG_QtrlyPerformance_Final[[#This Row],[Item_Code]]&gt;"300000", "Capital", "Recurrent")</f>
        <v>Recurrent</v>
      </c>
    </row>
    <row r="1552" spans="1:47" x14ac:dyDescent="0.25">
      <c r="A1552" t="s">
        <v>77</v>
      </c>
      <c r="B1552" t="s">
        <v>78</v>
      </c>
      <c r="C1552" t="s">
        <v>202</v>
      </c>
      <c r="D1552" t="s">
        <v>1336</v>
      </c>
      <c r="E1552" t="s">
        <v>75</v>
      </c>
      <c r="F1552" t="s">
        <v>1349</v>
      </c>
      <c r="G1552" t="s">
        <v>87</v>
      </c>
      <c r="H1552" t="s">
        <v>881</v>
      </c>
      <c r="I1552" t="s">
        <v>467</v>
      </c>
      <c r="J1552" t="s">
        <v>1367</v>
      </c>
      <c r="K1552" t="s">
        <v>80</v>
      </c>
      <c r="L1552" t="s">
        <v>1368</v>
      </c>
      <c r="M1552" t="s">
        <v>1369</v>
      </c>
      <c r="N1552" t="s">
        <v>1370</v>
      </c>
      <c r="O1552" t="s">
        <v>1062</v>
      </c>
      <c r="P1552" t="s">
        <v>1063</v>
      </c>
      <c r="Q1552" s="11">
        <v>0</v>
      </c>
      <c r="R1552" s="11">
        <v>0</v>
      </c>
      <c r="S1552" s="11">
        <v>0</v>
      </c>
      <c r="T1552" s="11">
        <v>0</v>
      </c>
      <c r="U1552" s="11">
        <v>300000000</v>
      </c>
      <c r="V1552" s="11">
        <v>0</v>
      </c>
      <c r="W1552" s="11">
        <v>300000000</v>
      </c>
      <c r="X1552" s="11">
        <v>0</v>
      </c>
      <c r="Y1552" s="11">
        <v>119117647</v>
      </c>
      <c r="Z1552" s="11">
        <v>106197718</v>
      </c>
      <c r="AA1552" s="11">
        <v>0</v>
      </c>
      <c r="AB1552" s="11">
        <v>0</v>
      </c>
      <c r="AC1552" s="11">
        <v>119117647</v>
      </c>
      <c r="AD1552" s="11">
        <v>117222898</v>
      </c>
      <c r="AE1552" s="11">
        <v>0</v>
      </c>
      <c r="AF1552" s="11">
        <v>0</v>
      </c>
      <c r="AG1552" s="11">
        <v>30882353</v>
      </c>
      <c r="AH1552" s="11">
        <v>9191600</v>
      </c>
      <c r="AI1552" s="11">
        <v>0</v>
      </c>
      <c r="AJ1552" s="11">
        <v>0</v>
      </c>
      <c r="AK1552" s="11">
        <v>30882353</v>
      </c>
      <c r="AL1552" s="11">
        <v>42316992</v>
      </c>
      <c r="AM1552" s="11">
        <v>0</v>
      </c>
      <c r="AN1552" s="11">
        <v>0</v>
      </c>
      <c r="AO15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15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274929208</v>
      </c>
      <c r="AR15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2" s="11">
        <f>Table_PBS_SQL_DB2_PBSSQL_PBS_NDP_Tina_CG_QtrlyPerformance_Final[[#This Row],[GOU REL]]+Table_PBS_SQL_DB2_PBSSQL_PBS_NDP_Tina_CG_QtrlyPerformance_Final[[#This Row],[EXT REL]]</f>
        <v>300000000</v>
      </c>
      <c r="AT1552" s="11">
        <f>Table_PBS_SQL_DB2_PBSSQL_PBS_NDP_Tina_CG_QtrlyPerformance_Final[[#This Row],[GOU EXP]]+Table_PBS_SQL_DB2_PBSSQL_PBS_NDP_Tina_CG_QtrlyPerformance_Final[[#This Row],[EXT EXP]]</f>
        <v>274929208</v>
      </c>
      <c r="AU1552" s="11" t="str">
        <f>IF(Table_PBS_SQL_DB2_PBSSQL_PBS_NDP_Tina_CG_QtrlyPerformance_Final[[#This Row],[Item_Code]]&gt;"300000", "Capital", "Recurrent")</f>
        <v>Recurrent</v>
      </c>
    </row>
    <row r="1553" spans="1:47" x14ac:dyDescent="0.25">
      <c r="A1553" t="s">
        <v>77</v>
      </c>
      <c r="B1553" t="s">
        <v>78</v>
      </c>
      <c r="C1553" t="s">
        <v>202</v>
      </c>
      <c r="D1553" t="s">
        <v>1336</v>
      </c>
      <c r="E1553" t="s">
        <v>75</v>
      </c>
      <c r="F1553" t="s">
        <v>1349</v>
      </c>
      <c r="G1553" t="s">
        <v>87</v>
      </c>
      <c r="H1553" t="s">
        <v>881</v>
      </c>
      <c r="I1553" t="s">
        <v>467</v>
      </c>
      <c r="J1553" t="s">
        <v>1367</v>
      </c>
      <c r="K1553" t="s">
        <v>80</v>
      </c>
      <c r="L1553" t="s">
        <v>1368</v>
      </c>
      <c r="M1553" t="s">
        <v>1369</v>
      </c>
      <c r="N1553" t="s">
        <v>1370</v>
      </c>
      <c r="O1553" t="s">
        <v>1064</v>
      </c>
      <c r="P1553" t="s">
        <v>1065</v>
      </c>
      <c r="Q1553" s="11">
        <v>0</v>
      </c>
      <c r="R1553" s="11">
        <v>0</v>
      </c>
      <c r="S1553" s="11">
        <v>0</v>
      </c>
      <c r="T1553" s="11">
        <v>0</v>
      </c>
      <c r="U1553" s="11">
        <v>70000000</v>
      </c>
      <c r="V1553" s="11">
        <v>0</v>
      </c>
      <c r="W1553" s="11">
        <v>70000000</v>
      </c>
      <c r="X1553" s="11">
        <v>0</v>
      </c>
      <c r="Y1553" s="11">
        <v>0</v>
      </c>
      <c r="Z1553" s="11">
        <v>0</v>
      </c>
      <c r="AA1553" s="11">
        <v>0</v>
      </c>
      <c r="AB1553" s="11">
        <v>0</v>
      </c>
      <c r="AC1553" s="11">
        <v>0</v>
      </c>
      <c r="AD1553" s="11">
        <v>0</v>
      </c>
      <c r="AE1553" s="11">
        <v>0</v>
      </c>
      <c r="AF1553" s="11">
        <v>0</v>
      </c>
      <c r="AG1553" s="11">
        <v>0</v>
      </c>
      <c r="AH1553" s="11">
        <v>0</v>
      </c>
      <c r="AI1553" s="11">
        <v>0</v>
      </c>
      <c r="AJ1553" s="11">
        <v>0</v>
      </c>
      <c r="AK1553" s="11">
        <v>0</v>
      </c>
      <c r="AL1553" s="11">
        <v>0</v>
      </c>
      <c r="AM1553" s="11">
        <v>0</v>
      </c>
      <c r="AN1553" s="11">
        <v>0</v>
      </c>
      <c r="AO15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3" s="11">
        <f>Table_PBS_SQL_DB2_PBSSQL_PBS_NDP_Tina_CG_QtrlyPerformance_Final[[#This Row],[GOU REL]]+Table_PBS_SQL_DB2_PBSSQL_PBS_NDP_Tina_CG_QtrlyPerformance_Final[[#This Row],[EXT REL]]</f>
        <v>0</v>
      </c>
      <c r="AT1553" s="11">
        <f>Table_PBS_SQL_DB2_PBSSQL_PBS_NDP_Tina_CG_QtrlyPerformance_Final[[#This Row],[GOU EXP]]+Table_PBS_SQL_DB2_PBSSQL_PBS_NDP_Tina_CG_QtrlyPerformance_Final[[#This Row],[EXT EXP]]</f>
        <v>0</v>
      </c>
      <c r="AU1553" s="11" t="str">
        <f>IF(Table_PBS_SQL_DB2_PBSSQL_PBS_NDP_Tina_CG_QtrlyPerformance_Final[[#This Row],[Item_Code]]&gt;"300000", "Capital", "Recurrent")</f>
        <v>Recurrent</v>
      </c>
    </row>
    <row r="1554" spans="1:47" x14ac:dyDescent="0.25">
      <c r="A1554" t="s">
        <v>77</v>
      </c>
      <c r="B1554" t="s">
        <v>78</v>
      </c>
      <c r="C1554" t="s">
        <v>202</v>
      </c>
      <c r="D1554" t="s">
        <v>1336</v>
      </c>
      <c r="E1554" t="s">
        <v>75</v>
      </c>
      <c r="F1554" t="s">
        <v>1349</v>
      </c>
      <c r="G1554" t="s">
        <v>87</v>
      </c>
      <c r="H1554" t="s">
        <v>881</v>
      </c>
      <c r="I1554" t="s">
        <v>467</v>
      </c>
      <c r="J1554" t="s">
        <v>1367</v>
      </c>
      <c r="K1554" t="s">
        <v>80</v>
      </c>
      <c r="L1554" t="s">
        <v>1368</v>
      </c>
      <c r="M1554" t="s">
        <v>1369</v>
      </c>
      <c r="N1554" t="s">
        <v>1370</v>
      </c>
      <c r="O1554" t="s">
        <v>904</v>
      </c>
      <c r="P1554" t="s">
        <v>905</v>
      </c>
      <c r="Q1554" s="11">
        <v>0</v>
      </c>
      <c r="R1554" s="11">
        <v>0</v>
      </c>
      <c r="S1554" s="11">
        <v>0</v>
      </c>
      <c r="T1554" s="11">
        <v>0</v>
      </c>
      <c r="U1554" s="11">
        <v>32000000</v>
      </c>
      <c r="V1554" s="11">
        <v>0</v>
      </c>
      <c r="W1554" s="11">
        <v>32000000</v>
      </c>
      <c r="X1554" s="11">
        <v>0</v>
      </c>
      <c r="Y1554" s="11">
        <v>0</v>
      </c>
      <c r="Z1554" s="11">
        <v>0</v>
      </c>
      <c r="AA1554" s="11">
        <v>0</v>
      </c>
      <c r="AB1554" s="11">
        <v>0</v>
      </c>
      <c r="AC1554" s="11">
        <v>16000000</v>
      </c>
      <c r="AD1554" s="11">
        <v>16000000</v>
      </c>
      <c r="AE1554" s="11">
        <v>0</v>
      </c>
      <c r="AF1554" s="11">
        <v>0</v>
      </c>
      <c r="AG1554" s="11">
        <v>6600000</v>
      </c>
      <c r="AH1554" s="11">
        <v>6600000</v>
      </c>
      <c r="AI1554" s="11">
        <v>0</v>
      </c>
      <c r="AJ1554" s="11">
        <v>0</v>
      </c>
      <c r="AK1554" s="11">
        <v>0</v>
      </c>
      <c r="AL1554" s="11">
        <v>0</v>
      </c>
      <c r="AM1554" s="11">
        <v>0</v>
      </c>
      <c r="AN1554" s="11">
        <v>0</v>
      </c>
      <c r="AO15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22600000</v>
      </c>
      <c r="AP15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22600000</v>
      </c>
      <c r="AR15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4" s="11">
        <f>Table_PBS_SQL_DB2_PBSSQL_PBS_NDP_Tina_CG_QtrlyPerformance_Final[[#This Row],[GOU REL]]+Table_PBS_SQL_DB2_PBSSQL_PBS_NDP_Tina_CG_QtrlyPerformance_Final[[#This Row],[EXT REL]]</f>
        <v>22600000</v>
      </c>
      <c r="AT1554" s="11">
        <f>Table_PBS_SQL_DB2_PBSSQL_PBS_NDP_Tina_CG_QtrlyPerformance_Final[[#This Row],[GOU EXP]]+Table_PBS_SQL_DB2_PBSSQL_PBS_NDP_Tina_CG_QtrlyPerformance_Final[[#This Row],[EXT EXP]]</f>
        <v>22600000</v>
      </c>
      <c r="AU1554" s="11" t="str">
        <f>IF(Table_PBS_SQL_DB2_PBSSQL_PBS_NDP_Tina_CG_QtrlyPerformance_Final[[#This Row],[Item_Code]]&gt;"300000", "Capital", "Recurrent")</f>
        <v>Recurrent</v>
      </c>
    </row>
    <row r="1555" spans="1:47" x14ac:dyDescent="0.25">
      <c r="A1555" t="s">
        <v>77</v>
      </c>
      <c r="B1555" t="s">
        <v>78</v>
      </c>
      <c r="C1555" t="s">
        <v>202</v>
      </c>
      <c r="D1555" t="s">
        <v>1336</v>
      </c>
      <c r="E1555" t="s">
        <v>75</v>
      </c>
      <c r="F1555" t="s">
        <v>1349</v>
      </c>
      <c r="G1555" t="s">
        <v>87</v>
      </c>
      <c r="H1555" t="s">
        <v>881</v>
      </c>
      <c r="I1555" t="s">
        <v>467</v>
      </c>
      <c r="J1555" t="s">
        <v>1367</v>
      </c>
      <c r="K1555" t="s">
        <v>80</v>
      </c>
      <c r="L1555" t="s">
        <v>1368</v>
      </c>
      <c r="M1555" t="s">
        <v>1377</v>
      </c>
      <c r="N1555" t="s">
        <v>1378</v>
      </c>
      <c r="O1555" t="s">
        <v>922</v>
      </c>
      <c r="P1555" t="s">
        <v>923</v>
      </c>
      <c r="Q1555" s="11">
        <v>0</v>
      </c>
      <c r="R1555" s="11">
        <v>0</v>
      </c>
      <c r="S1555" s="11">
        <v>0</v>
      </c>
      <c r="T1555" s="11">
        <v>0</v>
      </c>
      <c r="U1555" s="11">
        <v>20000000</v>
      </c>
      <c r="V1555" s="11">
        <v>0</v>
      </c>
      <c r="W1555" s="11">
        <v>20000000</v>
      </c>
      <c r="X1555" s="11">
        <v>0</v>
      </c>
      <c r="Y1555" s="11">
        <v>0</v>
      </c>
      <c r="Z1555" s="11">
        <v>0</v>
      </c>
      <c r="AA1555" s="11">
        <v>0</v>
      </c>
      <c r="AB1555" s="11">
        <v>0</v>
      </c>
      <c r="AC1555" s="11">
        <v>10000000</v>
      </c>
      <c r="AD1555" s="11">
        <v>10000000</v>
      </c>
      <c r="AE1555" s="11">
        <v>0</v>
      </c>
      <c r="AF1555" s="11">
        <v>0</v>
      </c>
      <c r="AG1555" s="11">
        <v>5000000</v>
      </c>
      <c r="AH1555" s="11">
        <v>5000000</v>
      </c>
      <c r="AI1555" s="11">
        <v>0</v>
      </c>
      <c r="AJ1555" s="11">
        <v>0</v>
      </c>
      <c r="AK1555" s="11">
        <v>5000000</v>
      </c>
      <c r="AL1555" s="11">
        <v>5000000</v>
      </c>
      <c r="AM1555" s="11">
        <v>0</v>
      </c>
      <c r="AN1555" s="11">
        <v>0</v>
      </c>
      <c r="AO15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5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5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5" s="11">
        <f>Table_PBS_SQL_DB2_PBSSQL_PBS_NDP_Tina_CG_QtrlyPerformance_Final[[#This Row],[GOU REL]]+Table_PBS_SQL_DB2_PBSSQL_PBS_NDP_Tina_CG_QtrlyPerformance_Final[[#This Row],[EXT REL]]</f>
        <v>20000000</v>
      </c>
      <c r="AT1555" s="11">
        <f>Table_PBS_SQL_DB2_PBSSQL_PBS_NDP_Tina_CG_QtrlyPerformance_Final[[#This Row],[GOU EXP]]+Table_PBS_SQL_DB2_PBSSQL_PBS_NDP_Tina_CG_QtrlyPerformance_Final[[#This Row],[EXT EXP]]</f>
        <v>20000000</v>
      </c>
      <c r="AU1555" s="11" t="str">
        <f>IF(Table_PBS_SQL_DB2_PBSSQL_PBS_NDP_Tina_CG_QtrlyPerformance_Final[[#This Row],[Item_Code]]&gt;"300000", "Capital", "Recurrent")</f>
        <v>Recurrent</v>
      </c>
    </row>
    <row r="1556" spans="1:47" x14ac:dyDescent="0.25">
      <c r="A1556" t="s">
        <v>77</v>
      </c>
      <c r="B1556" t="s">
        <v>78</v>
      </c>
      <c r="C1556" t="s">
        <v>202</v>
      </c>
      <c r="D1556" t="s">
        <v>1336</v>
      </c>
      <c r="E1556" t="s">
        <v>75</v>
      </c>
      <c r="F1556" t="s">
        <v>1349</v>
      </c>
      <c r="G1556" t="s">
        <v>87</v>
      </c>
      <c r="H1556" t="s">
        <v>881</v>
      </c>
      <c r="I1556" t="s">
        <v>467</v>
      </c>
      <c r="J1556" t="s">
        <v>1367</v>
      </c>
      <c r="K1556" t="s">
        <v>80</v>
      </c>
      <c r="L1556" t="s">
        <v>1368</v>
      </c>
      <c r="M1556" t="s">
        <v>2120</v>
      </c>
      <c r="N1556" t="s">
        <v>2121</v>
      </c>
      <c r="O1556" t="s">
        <v>1192</v>
      </c>
      <c r="P1556" t="s">
        <v>1193</v>
      </c>
      <c r="Q1556" s="11">
        <v>0</v>
      </c>
      <c r="R1556" s="11">
        <v>0</v>
      </c>
      <c r="S1556" s="11">
        <v>0</v>
      </c>
      <c r="T1556" s="11">
        <v>0</v>
      </c>
      <c r="U1556" s="11">
        <v>100000000</v>
      </c>
      <c r="V1556" s="11">
        <v>0</v>
      </c>
      <c r="W1556" s="11">
        <v>100000000</v>
      </c>
      <c r="X1556" s="11">
        <v>0</v>
      </c>
      <c r="Y1556" s="11">
        <v>0</v>
      </c>
      <c r="Z1556" s="11">
        <v>0</v>
      </c>
      <c r="AA1556" s="11">
        <v>0</v>
      </c>
      <c r="AB1556" s="11">
        <v>0</v>
      </c>
      <c r="AC1556" s="11">
        <v>30000000</v>
      </c>
      <c r="AD1556" s="11">
        <v>23462547</v>
      </c>
      <c r="AE1556" s="11">
        <v>0</v>
      </c>
      <c r="AF1556" s="11">
        <v>0</v>
      </c>
      <c r="AG1556" s="11">
        <v>40000000</v>
      </c>
      <c r="AH1556" s="11">
        <v>46537453</v>
      </c>
      <c r="AI1556" s="11">
        <v>0</v>
      </c>
      <c r="AJ1556" s="11">
        <v>0</v>
      </c>
      <c r="AK1556" s="11">
        <v>30000000</v>
      </c>
      <c r="AL1556" s="11">
        <v>30000000</v>
      </c>
      <c r="AM1556" s="11">
        <v>0</v>
      </c>
      <c r="AN1556" s="11">
        <v>0</v>
      </c>
      <c r="AO15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5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5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6" s="11">
        <f>Table_PBS_SQL_DB2_PBSSQL_PBS_NDP_Tina_CG_QtrlyPerformance_Final[[#This Row],[GOU REL]]+Table_PBS_SQL_DB2_PBSSQL_PBS_NDP_Tina_CG_QtrlyPerformance_Final[[#This Row],[EXT REL]]</f>
        <v>100000000</v>
      </c>
      <c r="AT1556" s="11">
        <f>Table_PBS_SQL_DB2_PBSSQL_PBS_NDP_Tina_CG_QtrlyPerformance_Final[[#This Row],[GOU EXP]]+Table_PBS_SQL_DB2_PBSSQL_PBS_NDP_Tina_CG_QtrlyPerformance_Final[[#This Row],[EXT EXP]]</f>
        <v>100000000</v>
      </c>
      <c r="AU1556" s="11" t="str">
        <f>IF(Table_PBS_SQL_DB2_PBSSQL_PBS_NDP_Tina_CG_QtrlyPerformance_Final[[#This Row],[Item_Code]]&gt;"300000", "Capital", "Recurrent")</f>
        <v>Recurrent</v>
      </c>
    </row>
    <row r="1557" spans="1:47" x14ac:dyDescent="0.25">
      <c r="A1557" t="s">
        <v>77</v>
      </c>
      <c r="B1557" t="s">
        <v>78</v>
      </c>
      <c r="C1557" t="s">
        <v>202</v>
      </c>
      <c r="D1557" t="s">
        <v>1336</v>
      </c>
      <c r="E1557" t="s">
        <v>75</v>
      </c>
      <c r="F1557" t="s">
        <v>1349</v>
      </c>
      <c r="G1557" t="s">
        <v>87</v>
      </c>
      <c r="H1557" t="s">
        <v>881</v>
      </c>
      <c r="I1557" t="s">
        <v>467</v>
      </c>
      <c r="J1557" t="s">
        <v>1367</v>
      </c>
      <c r="K1557" t="s">
        <v>80</v>
      </c>
      <c r="L1557" t="s">
        <v>1368</v>
      </c>
      <c r="M1557" t="s">
        <v>1997</v>
      </c>
      <c r="N1557" t="s">
        <v>1998</v>
      </c>
      <c r="O1557" t="s">
        <v>969</v>
      </c>
      <c r="P1557" t="s">
        <v>970</v>
      </c>
      <c r="Q1557" s="11">
        <v>0</v>
      </c>
      <c r="R1557" s="11">
        <v>0</v>
      </c>
      <c r="S1557" s="11">
        <v>0</v>
      </c>
      <c r="T1557" s="11">
        <v>0</v>
      </c>
      <c r="U1557" s="11">
        <v>28000000</v>
      </c>
      <c r="V1557" s="11">
        <v>0</v>
      </c>
      <c r="W1557" s="11">
        <v>28000000</v>
      </c>
      <c r="X1557" s="11">
        <v>0</v>
      </c>
      <c r="Y1557" s="11">
        <v>0</v>
      </c>
      <c r="Z1557" s="11">
        <v>0</v>
      </c>
      <c r="AA1557" s="11">
        <v>0</v>
      </c>
      <c r="AB1557" s="11">
        <v>0</v>
      </c>
      <c r="AC1557" s="11">
        <v>15000000</v>
      </c>
      <c r="AD1557" s="11">
        <v>7587000</v>
      </c>
      <c r="AE1557" s="11">
        <v>0</v>
      </c>
      <c r="AF1557" s="11">
        <v>0</v>
      </c>
      <c r="AG1557" s="11">
        <v>1300000</v>
      </c>
      <c r="AH1557" s="11">
        <v>8713000</v>
      </c>
      <c r="AI1557" s="11">
        <v>0</v>
      </c>
      <c r="AJ1557" s="11">
        <v>0</v>
      </c>
      <c r="AK1557" s="11">
        <v>0</v>
      </c>
      <c r="AL1557" s="11">
        <v>0</v>
      </c>
      <c r="AM1557" s="11">
        <v>0</v>
      </c>
      <c r="AN1557" s="11">
        <v>0</v>
      </c>
      <c r="AO15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16300000</v>
      </c>
      <c r="AP15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16300000</v>
      </c>
      <c r="AR15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7" s="11">
        <f>Table_PBS_SQL_DB2_PBSSQL_PBS_NDP_Tina_CG_QtrlyPerformance_Final[[#This Row],[GOU REL]]+Table_PBS_SQL_DB2_PBSSQL_PBS_NDP_Tina_CG_QtrlyPerformance_Final[[#This Row],[EXT REL]]</f>
        <v>16300000</v>
      </c>
      <c r="AT1557" s="11">
        <f>Table_PBS_SQL_DB2_PBSSQL_PBS_NDP_Tina_CG_QtrlyPerformance_Final[[#This Row],[GOU EXP]]+Table_PBS_SQL_DB2_PBSSQL_PBS_NDP_Tina_CG_QtrlyPerformance_Final[[#This Row],[EXT EXP]]</f>
        <v>16300000</v>
      </c>
      <c r="AU1557" s="11" t="str">
        <f>IF(Table_PBS_SQL_DB2_PBSSQL_PBS_NDP_Tina_CG_QtrlyPerformance_Final[[#This Row],[Item_Code]]&gt;"300000", "Capital", "Recurrent")</f>
        <v>Recurrent</v>
      </c>
    </row>
    <row r="1558" spans="1:47" x14ac:dyDescent="0.25">
      <c r="A1558" t="s">
        <v>487</v>
      </c>
      <c r="B1558" t="s">
        <v>488</v>
      </c>
      <c r="C1558" t="s">
        <v>485</v>
      </c>
      <c r="D1558" t="s">
        <v>1396</v>
      </c>
      <c r="E1558" t="s">
        <v>75</v>
      </c>
      <c r="F1558" t="s">
        <v>1397</v>
      </c>
      <c r="G1558" t="s">
        <v>31</v>
      </c>
      <c r="H1558" t="s">
        <v>1398</v>
      </c>
      <c r="I1558" t="s">
        <v>499</v>
      </c>
      <c r="J1558" t="s">
        <v>1262</v>
      </c>
      <c r="K1558" t="s">
        <v>489</v>
      </c>
      <c r="L1558" t="s">
        <v>1399</v>
      </c>
      <c r="M1558" t="s">
        <v>866</v>
      </c>
      <c r="N1558" t="s">
        <v>867</v>
      </c>
      <c r="O1558" t="s">
        <v>996</v>
      </c>
      <c r="P1558" t="s">
        <v>997</v>
      </c>
      <c r="Q1558" s="11">
        <v>896034286</v>
      </c>
      <c r="R1558" s="11">
        <v>0</v>
      </c>
      <c r="S1558" s="11">
        <v>0</v>
      </c>
      <c r="T1558" s="11">
        <v>0</v>
      </c>
      <c r="U1558" s="11">
        <v>896034286</v>
      </c>
      <c r="V1558" s="11">
        <v>0</v>
      </c>
      <c r="W1558" s="11">
        <v>0</v>
      </c>
      <c r="X1558" s="11">
        <v>0</v>
      </c>
      <c r="Y1558" s="11">
        <v>0</v>
      </c>
      <c r="Z1558" s="11">
        <v>0</v>
      </c>
      <c r="AA1558" s="11">
        <v>0</v>
      </c>
      <c r="AB1558" s="11">
        <v>0</v>
      </c>
      <c r="AC1558" s="11">
        <v>0</v>
      </c>
      <c r="AD1558" s="11">
        <v>0</v>
      </c>
      <c r="AE1558" s="11">
        <v>0</v>
      </c>
      <c r="AF1558" s="11">
        <v>0</v>
      </c>
      <c r="AG1558" s="11">
        <v>0</v>
      </c>
      <c r="AH1558" s="11">
        <v>0</v>
      </c>
      <c r="AI1558" s="11">
        <v>0</v>
      </c>
      <c r="AJ1558" s="11">
        <v>0</v>
      </c>
      <c r="AK1558" s="11">
        <v>448017143</v>
      </c>
      <c r="AL1558" s="11">
        <v>448017143</v>
      </c>
      <c r="AM1558" s="11">
        <v>0</v>
      </c>
      <c r="AN1558" s="11">
        <v>0</v>
      </c>
      <c r="AO15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448017143</v>
      </c>
      <c r="AP15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448017143</v>
      </c>
      <c r="AR15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8" s="11">
        <f>Table_PBS_SQL_DB2_PBSSQL_PBS_NDP_Tina_CG_QtrlyPerformance_Final[[#This Row],[GOU REL]]+Table_PBS_SQL_DB2_PBSSQL_PBS_NDP_Tina_CG_QtrlyPerformance_Final[[#This Row],[EXT REL]]</f>
        <v>448017143</v>
      </c>
      <c r="AT1558" s="11">
        <f>Table_PBS_SQL_DB2_PBSSQL_PBS_NDP_Tina_CG_QtrlyPerformance_Final[[#This Row],[GOU EXP]]+Table_PBS_SQL_DB2_PBSSQL_PBS_NDP_Tina_CG_QtrlyPerformance_Final[[#This Row],[EXT EXP]]</f>
        <v>448017143</v>
      </c>
      <c r="AU1558" s="11" t="str">
        <f>IF(Table_PBS_SQL_DB2_PBSSQL_PBS_NDP_Tina_CG_QtrlyPerformance_Final[[#This Row],[Item_Code]]&gt;"300000", "Capital", "Recurrent")</f>
        <v>Recurrent</v>
      </c>
    </row>
    <row r="1559" spans="1:47" x14ac:dyDescent="0.25">
      <c r="A1559" t="s">
        <v>49</v>
      </c>
      <c r="B1559" t="s">
        <v>1400</v>
      </c>
      <c r="C1559" t="s">
        <v>31</v>
      </c>
      <c r="D1559" t="s">
        <v>1031</v>
      </c>
      <c r="E1559" t="s">
        <v>75</v>
      </c>
      <c r="F1559" t="s">
        <v>1042</v>
      </c>
      <c r="G1559" t="s">
        <v>87</v>
      </c>
      <c r="H1559" t="s">
        <v>1401</v>
      </c>
      <c r="I1559" t="s">
        <v>896</v>
      </c>
      <c r="J1559" t="s">
        <v>897</v>
      </c>
      <c r="K1559" t="s">
        <v>1411</v>
      </c>
      <c r="L1559" t="s">
        <v>1412</v>
      </c>
      <c r="M1559" t="s">
        <v>1044</v>
      </c>
      <c r="N1559" t="s">
        <v>1045</v>
      </c>
      <c r="O1559" t="s">
        <v>996</v>
      </c>
      <c r="P1559" t="s">
        <v>997</v>
      </c>
      <c r="Q1559" s="11">
        <v>0</v>
      </c>
      <c r="R1559" s="11">
        <v>0</v>
      </c>
      <c r="S1559" s="11">
        <v>0</v>
      </c>
      <c r="T1559" s="11">
        <v>0</v>
      </c>
      <c r="U1559" s="11">
        <v>0</v>
      </c>
      <c r="V1559" s="11">
        <v>0</v>
      </c>
      <c r="W1559" s="11">
        <v>0</v>
      </c>
      <c r="X1559" s="11">
        <v>0</v>
      </c>
      <c r="Y1559" s="11">
        <v>0</v>
      </c>
      <c r="Z1559" s="11">
        <v>0</v>
      </c>
      <c r="AA1559" s="11">
        <v>0</v>
      </c>
      <c r="AB1559" s="11">
        <v>0</v>
      </c>
      <c r="AC1559" s="11">
        <v>0</v>
      </c>
      <c r="AD1559" s="11">
        <v>0</v>
      </c>
      <c r="AE1559" s="11">
        <v>0</v>
      </c>
      <c r="AF1559" s="11">
        <v>0</v>
      </c>
      <c r="AG1559" s="11">
        <v>0</v>
      </c>
      <c r="AH1559" s="11">
        <v>0</v>
      </c>
      <c r="AI1559" s="11">
        <v>176860000</v>
      </c>
      <c r="AJ1559" s="11">
        <v>0</v>
      </c>
      <c r="AK1559" s="11">
        <v>0</v>
      </c>
      <c r="AL1559" s="11">
        <v>0</v>
      </c>
      <c r="AM1559" s="11">
        <v>0</v>
      </c>
      <c r="AN1559" s="11">
        <v>0</v>
      </c>
      <c r="AO15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176860000</v>
      </c>
      <c r="AQ15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59" s="11">
        <f>Table_PBS_SQL_DB2_PBSSQL_PBS_NDP_Tina_CG_QtrlyPerformance_Final[[#This Row],[GOU REL]]+Table_PBS_SQL_DB2_PBSSQL_PBS_NDP_Tina_CG_QtrlyPerformance_Final[[#This Row],[EXT REL]]</f>
        <v>176860000</v>
      </c>
      <c r="AT1559" s="11">
        <f>Table_PBS_SQL_DB2_PBSSQL_PBS_NDP_Tina_CG_QtrlyPerformance_Final[[#This Row],[GOU EXP]]+Table_PBS_SQL_DB2_PBSSQL_PBS_NDP_Tina_CG_QtrlyPerformance_Final[[#This Row],[EXT EXP]]</f>
        <v>0</v>
      </c>
      <c r="AU1559" s="11" t="str">
        <f>IF(Table_PBS_SQL_DB2_PBSSQL_PBS_NDP_Tina_CG_QtrlyPerformance_Final[[#This Row],[Item_Code]]&gt;"300000", "Capital", "Recurrent")</f>
        <v>Recurrent</v>
      </c>
    </row>
    <row r="1560" spans="1:47" x14ac:dyDescent="0.25">
      <c r="A1560" t="s">
        <v>49</v>
      </c>
      <c r="B1560" t="s">
        <v>1400</v>
      </c>
      <c r="C1560" t="s">
        <v>31</v>
      </c>
      <c r="D1560" t="s">
        <v>1031</v>
      </c>
      <c r="E1560" t="s">
        <v>75</v>
      </c>
      <c r="F1560" t="s">
        <v>1042</v>
      </c>
      <c r="G1560" t="s">
        <v>87</v>
      </c>
      <c r="H1560" t="s">
        <v>1401</v>
      </c>
      <c r="I1560" t="s">
        <v>896</v>
      </c>
      <c r="J1560" t="s">
        <v>897</v>
      </c>
      <c r="K1560" t="s">
        <v>40</v>
      </c>
      <c r="L1560" t="s">
        <v>1069</v>
      </c>
      <c r="M1560" t="s">
        <v>1044</v>
      </c>
      <c r="N1560" t="s">
        <v>1045</v>
      </c>
      <c r="O1560" t="s">
        <v>1062</v>
      </c>
      <c r="P1560" t="s">
        <v>1063</v>
      </c>
      <c r="Q1560" s="11">
        <v>0</v>
      </c>
      <c r="R1560" s="11">
        <v>0</v>
      </c>
      <c r="S1560" s="11">
        <v>0</v>
      </c>
      <c r="T1560" s="11">
        <v>0</v>
      </c>
      <c r="U1560" s="11">
        <v>0</v>
      </c>
      <c r="V1560" s="11">
        <v>0</v>
      </c>
      <c r="W1560" s="11">
        <v>0</v>
      </c>
      <c r="X1560" s="11">
        <v>0</v>
      </c>
      <c r="Y1560" s="11">
        <v>0</v>
      </c>
      <c r="Z1560" s="11">
        <v>0</v>
      </c>
      <c r="AA1560" s="11">
        <v>975591144.27739739</v>
      </c>
      <c r="AB1560" s="11">
        <v>326569268.09999996</v>
      </c>
      <c r="AC1560" s="11">
        <v>0</v>
      </c>
      <c r="AD1560" s="11">
        <v>0</v>
      </c>
      <c r="AE1560" s="11">
        <v>580777500</v>
      </c>
      <c r="AF1560" s="11">
        <v>269463207</v>
      </c>
      <c r="AG1560" s="11">
        <v>0</v>
      </c>
      <c r="AH1560" s="11">
        <v>0</v>
      </c>
      <c r="AI1560" s="11">
        <v>0</v>
      </c>
      <c r="AJ1560" s="11">
        <v>0</v>
      </c>
      <c r="AK1560" s="11">
        <v>0</v>
      </c>
      <c r="AL1560" s="11">
        <v>0</v>
      </c>
      <c r="AM1560" s="11">
        <v>0</v>
      </c>
      <c r="AN1560" s="11">
        <v>0</v>
      </c>
      <c r="AO15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1556368644.2773974</v>
      </c>
      <c r="AQ15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596032475.0999999</v>
      </c>
      <c r="AS1560" s="11">
        <f>Table_PBS_SQL_DB2_PBSSQL_PBS_NDP_Tina_CG_QtrlyPerformance_Final[[#This Row],[GOU REL]]+Table_PBS_SQL_DB2_PBSSQL_PBS_NDP_Tina_CG_QtrlyPerformance_Final[[#This Row],[EXT REL]]</f>
        <v>1556368644.2773974</v>
      </c>
      <c r="AT1560" s="11">
        <f>Table_PBS_SQL_DB2_PBSSQL_PBS_NDP_Tina_CG_QtrlyPerformance_Final[[#This Row],[GOU EXP]]+Table_PBS_SQL_DB2_PBSSQL_PBS_NDP_Tina_CG_QtrlyPerformance_Final[[#This Row],[EXT EXP]]</f>
        <v>596032475.0999999</v>
      </c>
      <c r="AU1560" s="11" t="str">
        <f>IF(Table_PBS_SQL_DB2_PBSSQL_PBS_NDP_Tina_CG_QtrlyPerformance_Final[[#This Row],[Item_Code]]&gt;"300000", "Capital", "Recurrent")</f>
        <v>Recurrent</v>
      </c>
    </row>
    <row r="1561" spans="1:47" x14ac:dyDescent="0.25">
      <c r="A1561" t="s">
        <v>49</v>
      </c>
      <c r="B1561" t="s">
        <v>1400</v>
      </c>
      <c r="C1561" t="s">
        <v>31</v>
      </c>
      <c r="D1561" t="s">
        <v>1031</v>
      </c>
      <c r="E1561" t="s">
        <v>75</v>
      </c>
      <c r="F1561" t="s">
        <v>1042</v>
      </c>
      <c r="G1561" t="s">
        <v>87</v>
      </c>
      <c r="H1561" t="s">
        <v>1401</v>
      </c>
      <c r="I1561" t="s">
        <v>896</v>
      </c>
      <c r="J1561" t="s">
        <v>897</v>
      </c>
      <c r="K1561" t="s">
        <v>40</v>
      </c>
      <c r="L1561" t="s">
        <v>1069</v>
      </c>
      <c r="M1561" t="s">
        <v>1044</v>
      </c>
      <c r="N1561" t="s">
        <v>1045</v>
      </c>
      <c r="O1561" t="s">
        <v>1085</v>
      </c>
      <c r="P1561" t="s">
        <v>1086</v>
      </c>
      <c r="Q1561" s="11">
        <v>0</v>
      </c>
      <c r="R1561" s="11">
        <v>0</v>
      </c>
      <c r="S1561" s="11">
        <v>0</v>
      </c>
      <c r="T1561" s="11">
        <v>0</v>
      </c>
      <c r="U1561" s="11">
        <v>0</v>
      </c>
      <c r="V1561" s="11">
        <v>0</v>
      </c>
      <c r="W1561" s="11">
        <v>0</v>
      </c>
      <c r="X1561" s="11">
        <v>0</v>
      </c>
      <c r="Y1561" s="11">
        <v>0</v>
      </c>
      <c r="Z1561" s="11">
        <v>0</v>
      </c>
      <c r="AA1561" s="11">
        <v>138646648.79544351</v>
      </c>
      <c r="AB1561" s="11">
        <v>0</v>
      </c>
      <c r="AC1561" s="11">
        <v>0</v>
      </c>
      <c r="AD1561" s="11">
        <v>0</v>
      </c>
      <c r="AE1561" s="11">
        <v>82537500</v>
      </c>
      <c r="AF1561" s="11">
        <v>12703051</v>
      </c>
      <c r="AG1561" s="11">
        <v>0</v>
      </c>
      <c r="AH1561" s="11">
        <v>0</v>
      </c>
      <c r="AI1561" s="11">
        <v>0</v>
      </c>
      <c r="AJ1561" s="11">
        <v>0</v>
      </c>
      <c r="AK1561" s="11">
        <v>0</v>
      </c>
      <c r="AL1561" s="11">
        <v>0</v>
      </c>
      <c r="AM1561" s="11">
        <v>0</v>
      </c>
      <c r="AN1561" s="11">
        <v>0</v>
      </c>
      <c r="AO15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221184148.79544351</v>
      </c>
      <c r="AQ15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12703051</v>
      </c>
      <c r="AS1561" s="11">
        <f>Table_PBS_SQL_DB2_PBSSQL_PBS_NDP_Tina_CG_QtrlyPerformance_Final[[#This Row],[GOU REL]]+Table_PBS_SQL_DB2_PBSSQL_PBS_NDP_Tina_CG_QtrlyPerformance_Final[[#This Row],[EXT REL]]</f>
        <v>221184148.79544351</v>
      </c>
      <c r="AT1561" s="11">
        <f>Table_PBS_SQL_DB2_PBSSQL_PBS_NDP_Tina_CG_QtrlyPerformance_Final[[#This Row],[GOU EXP]]+Table_PBS_SQL_DB2_PBSSQL_PBS_NDP_Tina_CG_QtrlyPerformance_Final[[#This Row],[EXT EXP]]</f>
        <v>12703051</v>
      </c>
      <c r="AU1561" s="11" t="str">
        <f>IF(Table_PBS_SQL_DB2_PBSSQL_PBS_NDP_Tina_CG_QtrlyPerformance_Final[[#This Row],[Item_Code]]&gt;"300000", "Capital", "Recurrent")</f>
        <v>Recurrent</v>
      </c>
    </row>
    <row r="1562" spans="1:47" x14ac:dyDescent="0.25">
      <c r="A1562" t="s">
        <v>49</v>
      </c>
      <c r="B1562" t="s">
        <v>1400</v>
      </c>
      <c r="C1562" t="s">
        <v>31</v>
      </c>
      <c r="D1562" t="s">
        <v>1031</v>
      </c>
      <c r="E1562" t="s">
        <v>75</v>
      </c>
      <c r="F1562" t="s">
        <v>1042</v>
      </c>
      <c r="G1562" t="s">
        <v>87</v>
      </c>
      <c r="H1562" t="s">
        <v>1401</v>
      </c>
      <c r="I1562" t="s">
        <v>896</v>
      </c>
      <c r="J1562" t="s">
        <v>897</v>
      </c>
      <c r="K1562" t="s">
        <v>40</v>
      </c>
      <c r="L1562" t="s">
        <v>1069</v>
      </c>
      <c r="M1562" t="s">
        <v>1044</v>
      </c>
      <c r="N1562" t="s">
        <v>1045</v>
      </c>
      <c r="O1562" t="s">
        <v>1025</v>
      </c>
      <c r="P1562" t="s">
        <v>1026</v>
      </c>
      <c r="Q1562" s="11">
        <v>0</v>
      </c>
      <c r="R1562" s="11">
        <v>0</v>
      </c>
      <c r="S1562" s="11">
        <v>0</v>
      </c>
      <c r="T1562" s="11">
        <v>0</v>
      </c>
      <c r="U1562" s="11">
        <v>0</v>
      </c>
      <c r="V1562" s="11">
        <v>0</v>
      </c>
      <c r="W1562" s="11">
        <v>0</v>
      </c>
      <c r="X1562" s="11">
        <v>0</v>
      </c>
      <c r="Y1562" s="11">
        <v>0</v>
      </c>
      <c r="Z1562" s="11">
        <v>0</v>
      </c>
      <c r="AA1562" s="11">
        <v>2236735508.0170369</v>
      </c>
      <c r="AB1562" s="11">
        <v>532219230.02999997</v>
      </c>
      <c r="AC1562" s="11">
        <v>0</v>
      </c>
      <c r="AD1562" s="11">
        <v>0</v>
      </c>
      <c r="AE1562" s="11">
        <v>1331547200</v>
      </c>
      <c r="AF1562" s="11">
        <v>160952020</v>
      </c>
      <c r="AG1562" s="11">
        <v>0</v>
      </c>
      <c r="AH1562" s="11">
        <v>0</v>
      </c>
      <c r="AI1562" s="11">
        <v>0</v>
      </c>
      <c r="AJ1562" s="11">
        <v>0</v>
      </c>
      <c r="AK1562" s="11">
        <v>0</v>
      </c>
      <c r="AL1562" s="11">
        <v>0</v>
      </c>
      <c r="AM1562" s="11">
        <v>0</v>
      </c>
      <c r="AN1562" s="11">
        <v>0</v>
      </c>
      <c r="AO15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3568282708.0170369</v>
      </c>
      <c r="AQ15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693171250.02999997</v>
      </c>
      <c r="AS1562" s="11">
        <f>Table_PBS_SQL_DB2_PBSSQL_PBS_NDP_Tina_CG_QtrlyPerformance_Final[[#This Row],[GOU REL]]+Table_PBS_SQL_DB2_PBSSQL_PBS_NDP_Tina_CG_QtrlyPerformance_Final[[#This Row],[EXT REL]]</f>
        <v>3568282708.0170369</v>
      </c>
      <c r="AT1562" s="11">
        <f>Table_PBS_SQL_DB2_PBSSQL_PBS_NDP_Tina_CG_QtrlyPerformance_Final[[#This Row],[GOU EXP]]+Table_PBS_SQL_DB2_PBSSQL_PBS_NDP_Tina_CG_QtrlyPerformance_Final[[#This Row],[EXT EXP]]</f>
        <v>693171250.02999997</v>
      </c>
      <c r="AU1562" s="11" t="str">
        <f>IF(Table_PBS_SQL_DB2_PBSSQL_PBS_NDP_Tina_CG_QtrlyPerformance_Final[[#This Row],[Item_Code]]&gt;"300000", "Capital", "Recurrent")</f>
        <v>Recurrent</v>
      </c>
    </row>
    <row r="1563" spans="1:47" x14ac:dyDescent="0.25">
      <c r="A1563" t="s">
        <v>49</v>
      </c>
      <c r="B1563" t="s">
        <v>1400</v>
      </c>
      <c r="C1563" t="s">
        <v>31</v>
      </c>
      <c r="D1563" t="s">
        <v>1031</v>
      </c>
      <c r="E1563" t="s">
        <v>75</v>
      </c>
      <c r="F1563" t="s">
        <v>1042</v>
      </c>
      <c r="G1563" t="s">
        <v>87</v>
      </c>
      <c r="H1563" t="s">
        <v>1401</v>
      </c>
      <c r="I1563" t="s">
        <v>499</v>
      </c>
      <c r="J1563" t="s">
        <v>1402</v>
      </c>
      <c r="K1563" t="s">
        <v>1405</v>
      </c>
      <c r="L1563" t="s">
        <v>1406</v>
      </c>
      <c r="M1563" t="s">
        <v>1044</v>
      </c>
      <c r="N1563" t="s">
        <v>1045</v>
      </c>
      <c r="O1563" t="s">
        <v>1005</v>
      </c>
      <c r="P1563" t="s">
        <v>1006</v>
      </c>
      <c r="Q1563" s="11">
        <v>0</v>
      </c>
      <c r="R1563" s="11">
        <v>0</v>
      </c>
      <c r="S1563" s="11">
        <v>0</v>
      </c>
      <c r="T1563" s="11">
        <v>0</v>
      </c>
      <c r="U1563" s="11">
        <v>285200000</v>
      </c>
      <c r="V1563" s="11">
        <v>0</v>
      </c>
      <c r="W1563" s="11">
        <v>285200000</v>
      </c>
      <c r="X1563" s="11">
        <v>0</v>
      </c>
      <c r="Y1563" s="11">
        <v>0</v>
      </c>
      <c r="Z1563" s="11">
        <v>0</v>
      </c>
      <c r="AA1563" s="11">
        <v>0</v>
      </c>
      <c r="AB1563" s="11">
        <v>0</v>
      </c>
      <c r="AC1563" s="11">
        <v>220000000</v>
      </c>
      <c r="AD1563" s="11">
        <v>220000000</v>
      </c>
      <c r="AE1563" s="11">
        <v>0</v>
      </c>
      <c r="AF1563" s="11">
        <v>0</v>
      </c>
      <c r="AG1563" s="11">
        <v>65200000</v>
      </c>
      <c r="AH1563" s="11">
        <v>65200000</v>
      </c>
      <c r="AI1563" s="11">
        <v>0</v>
      </c>
      <c r="AJ1563" s="11">
        <v>0</v>
      </c>
      <c r="AK1563" s="11">
        <v>0</v>
      </c>
      <c r="AL1563" s="11">
        <v>0</v>
      </c>
      <c r="AM1563" s="11">
        <v>0</v>
      </c>
      <c r="AN1563" s="11">
        <v>0</v>
      </c>
      <c r="AO15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285200000</v>
      </c>
      <c r="AP15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285200000</v>
      </c>
      <c r="AR15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63" s="11">
        <f>Table_PBS_SQL_DB2_PBSSQL_PBS_NDP_Tina_CG_QtrlyPerformance_Final[[#This Row],[GOU REL]]+Table_PBS_SQL_DB2_PBSSQL_PBS_NDP_Tina_CG_QtrlyPerformance_Final[[#This Row],[EXT REL]]</f>
        <v>285200000</v>
      </c>
      <c r="AT1563" s="11">
        <f>Table_PBS_SQL_DB2_PBSSQL_PBS_NDP_Tina_CG_QtrlyPerformance_Final[[#This Row],[GOU EXP]]+Table_PBS_SQL_DB2_PBSSQL_PBS_NDP_Tina_CG_QtrlyPerformance_Final[[#This Row],[EXT EXP]]</f>
        <v>285200000</v>
      </c>
      <c r="AU1563" s="11" t="str">
        <f>IF(Table_PBS_SQL_DB2_PBSSQL_PBS_NDP_Tina_CG_QtrlyPerformance_Final[[#This Row],[Item_Code]]&gt;"300000", "Capital", "Recurrent")</f>
        <v>Recurrent</v>
      </c>
    </row>
    <row r="1564" spans="1:47" x14ac:dyDescent="0.25">
      <c r="A1564" t="s">
        <v>49</v>
      </c>
      <c r="B1564" t="s">
        <v>1400</v>
      </c>
      <c r="C1564" t="s">
        <v>31</v>
      </c>
      <c r="D1564" t="s">
        <v>1031</v>
      </c>
      <c r="E1564" t="s">
        <v>75</v>
      </c>
      <c r="F1564" t="s">
        <v>1042</v>
      </c>
      <c r="G1564" t="s">
        <v>87</v>
      </c>
      <c r="H1564" t="s">
        <v>1401</v>
      </c>
      <c r="I1564" t="s">
        <v>499</v>
      </c>
      <c r="J1564" t="s">
        <v>1402</v>
      </c>
      <c r="K1564" t="s">
        <v>1407</v>
      </c>
      <c r="L1564" t="s">
        <v>1408</v>
      </c>
      <c r="M1564" t="s">
        <v>866</v>
      </c>
      <c r="N1564" t="s">
        <v>867</v>
      </c>
      <c r="O1564" t="s">
        <v>1011</v>
      </c>
      <c r="P1564" t="s">
        <v>1012</v>
      </c>
      <c r="Q1564" s="11">
        <v>0</v>
      </c>
      <c r="R1564" s="11">
        <v>0</v>
      </c>
      <c r="S1564" s="11">
        <v>0</v>
      </c>
      <c r="T1564" s="11">
        <v>0</v>
      </c>
      <c r="U1564" s="11">
        <v>15000000</v>
      </c>
      <c r="V1564" s="11">
        <v>0</v>
      </c>
      <c r="W1564" s="11">
        <v>15000000</v>
      </c>
      <c r="X1564" s="11">
        <v>0</v>
      </c>
      <c r="Y1564" s="11">
        <v>0</v>
      </c>
      <c r="Z1564" s="11">
        <v>0</v>
      </c>
      <c r="AA1564" s="11">
        <v>0</v>
      </c>
      <c r="AB1564" s="11">
        <v>0</v>
      </c>
      <c r="AC1564" s="11">
        <v>3750000</v>
      </c>
      <c r="AD1564" s="11">
        <v>0</v>
      </c>
      <c r="AE1564" s="11">
        <v>0</v>
      </c>
      <c r="AF1564" s="11">
        <v>0</v>
      </c>
      <c r="AG1564" s="11">
        <v>3750000</v>
      </c>
      <c r="AH1564" s="11">
        <v>7500000</v>
      </c>
      <c r="AI1564" s="11">
        <v>0</v>
      </c>
      <c r="AJ1564" s="11">
        <v>0</v>
      </c>
      <c r="AK1564" s="11">
        <v>7500000</v>
      </c>
      <c r="AL1564" s="11">
        <v>7500000</v>
      </c>
      <c r="AM1564" s="11">
        <v>0</v>
      </c>
      <c r="AN1564" s="11">
        <v>0</v>
      </c>
      <c r="AO15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5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15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64" s="11">
        <f>Table_PBS_SQL_DB2_PBSSQL_PBS_NDP_Tina_CG_QtrlyPerformance_Final[[#This Row],[GOU REL]]+Table_PBS_SQL_DB2_PBSSQL_PBS_NDP_Tina_CG_QtrlyPerformance_Final[[#This Row],[EXT REL]]</f>
        <v>15000000</v>
      </c>
      <c r="AT1564" s="11">
        <f>Table_PBS_SQL_DB2_PBSSQL_PBS_NDP_Tina_CG_QtrlyPerformance_Final[[#This Row],[GOU EXP]]+Table_PBS_SQL_DB2_PBSSQL_PBS_NDP_Tina_CG_QtrlyPerformance_Final[[#This Row],[EXT EXP]]</f>
        <v>15000000</v>
      </c>
      <c r="AU1564" s="11" t="str">
        <f>IF(Table_PBS_SQL_DB2_PBSSQL_PBS_NDP_Tina_CG_QtrlyPerformance_Final[[#This Row],[Item_Code]]&gt;"300000", "Capital", "Recurrent")</f>
        <v>Recurrent</v>
      </c>
    </row>
    <row r="1565" spans="1:47" x14ac:dyDescent="0.25">
      <c r="A1565" t="s">
        <v>49</v>
      </c>
      <c r="B1565" t="s">
        <v>1400</v>
      </c>
      <c r="C1565" t="s">
        <v>31</v>
      </c>
      <c r="D1565" t="s">
        <v>1031</v>
      </c>
      <c r="E1565" t="s">
        <v>75</v>
      </c>
      <c r="F1565" t="s">
        <v>1042</v>
      </c>
      <c r="G1565" t="s">
        <v>87</v>
      </c>
      <c r="H1565" t="s">
        <v>1401</v>
      </c>
      <c r="I1565" t="s">
        <v>499</v>
      </c>
      <c r="J1565" t="s">
        <v>1402</v>
      </c>
      <c r="K1565" t="s">
        <v>1407</v>
      </c>
      <c r="L1565" t="s">
        <v>1408</v>
      </c>
      <c r="M1565" t="s">
        <v>866</v>
      </c>
      <c r="N1565" t="s">
        <v>867</v>
      </c>
      <c r="O1565" t="s">
        <v>940</v>
      </c>
      <c r="P1565" t="s">
        <v>941</v>
      </c>
      <c r="Q1565" s="11">
        <v>0</v>
      </c>
      <c r="R1565" s="11">
        <v>0</v>
      </c>
      <c r="S1565" s="11">
        <v>0</v>
      </c>
      <c r="T1565" s="11">
        <v>0</v>
      </c>
      <c r="U1565" s="11">
        <v>14400400</v>
      </c>
      <c r="V1565" s="11">
        <v>0</v>
      </c>
      <c r="W1565" s="11">
        <v>14400400</v>
      </c>
      <c r="X1565" s="11">
        <v>0</v>
      </c>
      <c r="Y1565" s="11">
        <v>0</v>
      </c>
      <c r="Z1565" s="11">
        <v>0</v>
      </c>
      <c r="AA1565" s="11">
        <v>0</v>
      </c>
      <c r="AB1565" s="11">
        <v>0</v>
      </c>
      <c r="AC1565" s="11">
        <v>3600000</v>
      </c>
      <c r="AD1565" s="11">
        <v>3600000</v>
      </c>
      <c r="AE1565" s="11">
        <v>0</v>
      </c>
      <c r="AF1565" s="11">
        <v>0</v>
      </c>
      <c r="AG1565" s="11">
        <v>3600000</v>
      </c>
      <c r="AH1565" s="11">
        <v>3600000</v>
      </c>
      <c r="AI1565" s="11">
        <v>0</v>
      </c>
      <c r="AJ1565" s="11">
        <v>0</v>
      </c>
      <c r="AK1565" s="11">
        <v>7200000</v>
      </c>
      <c r="AL1565" s="11">
        <v>7200000</v>
      </c>
      <c r="AM1565" s="11">
        <v>0</v>
      </c>
      <c r="AN1565" s="11">
        <v>0</v>
      </c>
      <c r="AO15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14400000</v>
      </c>
      <c r="AP15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14400000</v>
      </c>
      <c r="AR15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65" s="11">
        <f>Table_PBS_SQL_DB2_PBSSQL_PBS_NDP_Tina_CG_QtrlyPerformance_Final[[#This Row],[GOU REL]]+Table_PBS_SQL_DB2_PBSSQL_PBS_NDP_Tina_CG_QtrlyPerformance_Final[[#This Row],[EXT REL]]</f>
        <v>14400000</v>
      </c>
      <c r="AT1565" s="11">
        <f>Table_PBS_SQL_DB2_PBSSQL_PBS_NDP_Tina_CG_QtrlyPerformance_Final[[#This Row],[GOU EXP]]+Table_PBS_SQL_DB2_PBSSQL_PBS_NDP_Tina_CG_QtrlyPerformance_Final[[#This Row],[EXT EXP]]</f>
        <v>14400000</v>
      </c>
      <c r="AU1565" s="11" t="str">
        <f>IF(Table_PBS_SQL_DB2_PBSSQL_PBS_NDP_Tina_CG_QtrlyPerformance_Final[[#This Row],[Item_Code]]&gt;"300000", "Capital", "Recurrent")</f>
        <v>Recurrent</v>
      </c>
    </row>
    <row r="1566" spans="1:47" x14ac:dyDescent="0.25">
      <c r="A1566" t="s">
        <v>49</v>
      </c>
      <c r="B1566" t="s">
        <v>1400</v>
      </c>
      <c r="C1566" t="s">
        <v>31</v>
      </c>
      <c r="D1566" t="s">
        <v>1031</v>
      </c>
      <c r="E1566" t="s">
        <v>75</v>
      </c>
      <c r="F1566" t="s">
        <v>1042</v>
      </c>
      <c r="G1566" t="s">
        <v>87</v>
      </c>
      <c r="H1566" t="s">
        <v>1401</v>
      </c>
      <c r="I1566" t="s">
        <v>499</v>
      </c>
      <c r="J1566" t="s">
        <v>1402</v>
      </c>
      <c r="K1566" t="s">
        <v>1409</v>
      </c>
      <c r="L1566" t="s">
        <v>1410</v>
      </c>
      <c r="M1566" t="s">
        <v>866</v>
      </c>
      <c r="N1566" t="s">
        <v>867</v>
      </c>
      <c r="O1566" t="s">
        <v>1120</v>
      </c>
      <c r="P1566" t="s">
        <v>1121</v>
      </c>
      <c r="Q1566" s="11">
        <v>0</v>
      </c>
      <c r="R1566" s="11">
        <v>0</v>
      </c>
      <c r="S1566" s="11">
        <v>0</v>
      </c>
      <c r="T1566" s="11">
        <v>0</v>
      </c>
      <c r="U1566" s="11">
        <v>9085200</v>
      </c>
      <c r="V1566" s="11">
        <v>0</v>
      </c>
      <c r="W1566" s="11">
        <v>9085200</v>
      </c>
      <c r="X1566" s="11">
        <v>0</v>
      </c>
      <c r="Y1566" s="11">
        <v>0</v>
      </c>
      <c r="Z1566" s="11">
        <v>0</v>
      </c>
      <c r="AA1566" s="11">
        <v>0</v>
      </c>
      <c r="AB1566" s="11">
        <v>0</v>
      </c>
      <c r="AC1566" s="11">
        <v>2271250</v>
      </c>
      <c r="AD1566" s="11">
        <v>2271250</v>
      </c>
      <c r="AE1566" s="11">
        <v>0</v>
      </c>
      <c r="AF1566" s="11">
        <v>0</v>
      </c>
      <c r="AG1566" s="11">
        <v>2271250</v>
      </c>
      <c r="AH1566" s="11">
        <v>914000</v>
      </c>
      <c r="AI1566" s="11">
        <v>0</v>
      </c>
      <c r="AJ1566" s="11">
        <v>0</v>
      </c>
      <c r="AK1566" s="11">
        <v>0</v>
      </c>
      <c r="AL1566" s="11">
        <v>1350000</v>
      </c>
      <c r="AM1566" s="11">
        <v>0</v>
      </c>
      <c r="AN1566" s="11">
        <v>0</v>
      </c>
      <c r="AO15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4542500</v>
      </c>
      <c r="AP15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4535250</v>
      </c>
      <c r="AR15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66" s="11">
        <f>Table_PBS_SQL_DB2_PBSSQL_PBS_NDP_Tina_CG_QtrlyPerformance_Final[[#This Row],[GOU REL]]+Table_PBS_SQL_DB2_PBSSQL_PBS_NDP_Tina_CG_QtrlyPerformance_Final[[#This Row],[EXT REL]]</f>
        <v>4542500</v>
      </c>
      <c r="AT1566" s="11">
        <f>Table_PBS_SQL_DB2_PBSSQL_PBS_NDP_Tina_CG_QtrlyPerformance_Final[[#This Row],[GOU EXP]]+Table_PBS_SQL_DB2_PBSSQL_PBS_NDP_Tina_CG_QtrlyPerformance_Final[[#This Row],[EXT EXP]]</f>
        <v>4535250</v>
      </c>
      <c r="AU1566" s="11" t="str">
        <f>IF(Table_PBS_SQL_DB2_PBSSQL_PBS_NDP_Tina_CG_QtrlyPerformance_Final[[#This Row],[Item_Code]]&gt;"300000", "Capital", "Recurrent")</f>
        <v>Recurrent</v>
      </c>
    </row>
    <row r="1567" spans="1:47" x14ac:dyDescent="0.25">
      <c r="A1567" t="s">
        <v>49</v>
      </c>
      <c r="B1567" t="s">
        <v>1400</v>
      </c>
      <c r="C1567" t="s">
        <v>31</v>
      </c>
      <c r="D1567" t="s">
        <v>1031</v>
      </c>
      <c r="E1567" t="s">
        <v>75</v>
      </c>
      <c r="F1567" t="s">
        <v>1042</v>
      </c>
      <c r="G1567" t="s">
        <v>87</v>
      </c>
      <c r="H1567" t="s">
        <v>1401</v>
      </c>
      <c r="I1567" t="s">
        <v>499</v>
      </c>
      <c r="J1567" t="s">
        <v>1402</v>
      </c>
      <c r="K1567" t="s">
        <v>1409</v>
      </c>
      <c r="L1567" t="s">
        <v>1410</v>
      </c>
      <c r="M1567" t="s">
        <v>866</v>
      </c>
      <c r="N1567" t="s">
        <v>867</v>
      </c>
      <c r="O1567" t="s">
        <v>1004</v>
      </c>
      <c r="P1567" t="s">
        <v>868</v>
      </c>
      <c r="Q1567" s="11">
        <v>0</v>
      </c>
      <c r="R1567" s="11">
        <v>0</v>
      </c>
      <c r="S1567" s="11">
        <v>0</v>
      </c>
      <c r="T1567" s="11">
        <v>0</v>
      </c>
      <c r="U1567" s="11">
        <v>136000000</v>
      </c>
      <c r="V1567" s="11">
        <v>0</v>
      </c>
      <c r="W1567" s="11">
        <v>136000000</v>
      </c>
      <c r="X1567" s="11">
        <v>0</v>
      </c>
      <c r="Y1567" s="11">
        <v>0</v>
      </c>
      <c r="Z1567" s="11">
        <v>0</v>
      </c>
      <c r="AA1567" s="11">
        <v>0</v>
      </c>
      <c r="AB1567" s="11">
        <v>0</v>
      </c>
      <c r="AC1567" s="11">
        <v>34000000</v>
      </c>
      <c r="AD1567" s="11">
        <v>34000000</v>
      </c>
      <c r="AE1567" s="11">
        <v>0</v>
      </c>
      <c r="AF1567" s="11">
        <v>0</v>
      </c>
      <c r="AG1567" s="11">
        <v>34000000</v>
      </c>
      <c r="AH1567" s="11">
        <v>23024884</v>
      </c>
      <c r="AI1567" s="11">
        <v>0</v>
      </c>
      <c r="AJ1567" s="11">
        <v>0</v>
      </c>
      <c r="AK1567" s="11">
        <v>19800000</v>
      </c>
      <c r="AL1567" s="11">
        <v>30775116</v>
      </c>
      <c r="AM1567" s="11">
        <v>0</v>
      </c>
      <c r="AN1567" s="11">
        <v>0</v>
      </c>
      <c r="AO15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87800000</v>
      </c>
      <c r="AP15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87800000</v>
      </c>
      <c r="AR15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67" s="11">
        <f>Table_PBS_SQL_DB2_PBSSQL_PBS_NDP_Tina_CG_QtrlyPerformance_Final[[#This Row],[GOU REL]]+Table_PBS_SQL_DB2_PBSSQL_PBS_NDP_Tina_CG_QtrlyPerformance_Final[[#This Row],[EXT REL]]</f>
        <v>87800000</v>
      </c>
      <c r="AT1567" s="11">
        <f>Table_PBS_SQL_DB2_PBSSQL_PBS_NDP_Tina_CG_QtrlyPerformance_Final[[#This Row],[GOU EXP]]+Table_PBS_SQL_DB2_PBSSQL_PBS_NDP_Tina_CG_QtrlyPerformance_Final[[#This Row],[EXT EXP]]</f>
        <v>87800000</v>
      </c>
      <c r="AU1567" s="11" t="str">
        <f>IF(Table_PBS_SQL_DB2_PBSSQL_PBS_NDP_Tina_CG_QtrlyPerformance_Final[[#This Row],[Item_Code]]&gt;"300000", "Capital", "Recurrent")</f>
        <v>Recurrent</v>
      </c>
    </row>
    <row r="1568" spans="1:47" x14ac:dyDescent="0.25">
      <c r="A1568" t="s">
        <v>49</v>
      </c>
      <c r="B1568" t="s">
        <v>1400</v>
      </c>
      <c r="C1568" t="s">
        <v>31</v>
      </c>
      <c r="D1568" t="s">
        <v>1031</v>
      </c>
      <c r="E1568" t="s">
        <v>75</v>
      </c>
      <c r="F1568" t="s">
        <v>1042</v>
      </c>
      <c r="G1568" t="s">
        <v>87</v>
      </c>
      <c r="H1568" t="s">
        <v>1401</v>
      </c>
      <c r="I1568" t="s">
        <v>499</v>
      </c>
      <c r="J1568" t="s">
        <v>1402</v>
      </c>
      <c r="K1568" t="s">
        <v>1409</v>
      </c>
      <c r="L1568" t="s">
        <v>1410</v>
      </c>
      <c r="M1568" t="s">
        <v>1044</v>
      </c>
      <c r="N1568" t="s">
        <v>1045</v>
      </c>
      <c r="O1568" t="s">
        <v>1025</v>
      </c>
      <c r="P1568" t="s">
        <v>1026</v>
      </c>
      <c r="Q1568" s="11">
        <v>0</v>
      </c>
      <c r="R1568" s="11">
        <v>0</v>
      </c>
      <c r="S1568" s="11">
        <v>0</v>
      </c>
      <c r="T1568" s="11">
        <v>0</v>
      </c>
      <c r="U1568" s="11">
        <v>245200000</v>
      </c>
      <c r="V1568" s="11">
        <v>0</v>
      </c>
      <c r="W1568" s="11">
        <v>245200000</v>
      </c>
      <c r="X1568" s="11">
        <v>0</v>
      </c>
      <c r="Y1568" s="11">
        <v>0</v>
      </c>
      <c r="Z1568" s="11">
        <v>0</v>
      </c>
      <c r="AA1568" s="11">
        <v>0</v>
      </c>
      <c r="AB1568" s="11">
        <v>0</v>
      </c>
      <c r="AC1568" s="11">
        <v>61300000</v>
      </c>
      <c r="AD1568" s="11">
        <v>38809580</v>
      </c>
      <c r="AE1568" s="11">
        <v>0</v>
      </c>
      <c r="AF1568" s="11">
        <v>0</v>
      </c>
      <c r="AG1568" s="11">
        <v>61300000</v>
      </c>
      <c r="AH1568" s="11">
        <v>83339000</v>
      </c>
      <c r="AI1568" s="11">
        <v>0</v>
      </c>
      <c r="AJ1568" s="11">
        <v>0</v>
      </c>
      <c r="AK1568" s="11">
        <v>0</v>
      </c>
      <c r="AL1568" s="11">
        <v>451420</v>
      </c>
      <c r="AM1568" s="11">
        <v>0</v>
      </c>
      <c r="AN1568" s="11">
        <v>0</v>
      </c>
      <c r="AO15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122600000</v>
      </c>
      <c r="AP15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122600000</v>
      </c>
      <c r="AR15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68" s="11">
        <f>Table_PBS_SQL_DB2_PBSSQL_PBS_NDP_Tina_CG_QtrlyPerformance_Final[[#This Row],[GOU REL]]+Table_PBS_SQL_DB2_PBSSQL_PBS_NDP_Tina_CG_QtrlyPerformance_Final[[#This Row],[EXT REL]]</f>
        <v>122600000</v>
      </c>
      <c r="AT1568" s="11">
        <f>Table_PBS_SQL_DB2_PBSSQL_PBS_NDP_Tina_CG_QtrlyPerformance_Final[[#This Row],[GOU EXP]]+Table_PBS_SQL_DB2_PBSSQL_PBS_NDP_Tina_CG_QtrlyPerformance_Final[[#This Row],[EXT EXP]]</f>
        <v>122600000</v>
      </c>
      <c r="AU1568" s="11" t="str">
        <f>IF(Table_PBS_SQL_DB2_PBSSQL_PBS_NDP_Tina_CG_QtrlyPerformance_Final[[#This Row],[Item_Code]]&gt;"300000", "Capital", "Recurrent")</f>
        <v>Recurrent</v>
      </c>
    </row>
    <row r="1569" spans="1:47" x14ac:dyDescent="0.25">
      <c r="A1569" t="s">
        <v>49</v>
      </c>
      <c r="B1569" t="s">
        <v>1400</v>
      </c>
      <c r="C1569" t="s">
        <v>31</v>
      </c>
      <c r="D1569" t="s">
        <v>1031</v>
      </c>
      <c r="E1569" t="s">
        <v>75</v>
      </c>
      <c r="F1569" t="s">
        <v>1042</v>
      </c>
      <c r="G1569" t="s">
        <v>87</v>
      </c>
      <c r="H1569" t="s">
        <v>1401</v>
      </c>
      <c r="I1569" t="s">
        <v>499</v>
      </c>
      <c r="J1569" t="s">
        <v>1402</v>
      </c>
      <c r="K1569" t="s">
        <v>1409</v>
      </c>
      <c r="L1569" t="s">
        <v>1410</v>
      </c>
      <c r="M1569" t="s">
        <v>1044</v>
      </c>
      <c r="N1569" t="s">
        <v>1045</v>
      </c>
      <c r="O1569" t="s">
        <v>922</v>
      </c>
      <c r="P1569" t="s">
        <v>923</v>
      </c>
      <c r="Q1569" s="11">
        <v>0</v>
      </c>
      <c r="R1569" s="11">
        <v>0</v>
      </c>
      <c r="S1569" s="11">
        <v>0</v>
      </c>
      <c r="T1569" s="11">
        <v>0</v>
      </c>
      <c r="U1569" s="11">
        <v>93625000</v>
      </c>
      <c r="V1569" s="11">
        <v>0</v>
      </c>
      <c r="W1569" s="11">
        <v>93625000</v>
      </c>
      <c r="X1569" s="11">
        <v>0</v>
      </c>
      <c r="Y1569" s="11">
        <v>0</v>
      </c>
      <c r="Z1569" s="11">
        <v>0</v>
      </c>
      <c r="AA1569" s="11">
        <v>0</v>
      </c>
      <c r="AB1569" s="11">
        <v>0</v>
      </c>
      <c r="AC1569" s="11">
        <v>23406250</v>
      </c>
      <c r="AD1569" s="11">
        <v>23406250</v>
      </c>
      <c r="AE1569" s="11">
        <v>0</v>
      </c>
      <c r="AF1569" s="11">
        <v>0</v>
      </c>
      <c r="AG1569" s="11">
        <v>23406250</v>
      </c>
      <c r="AH1569" s="11">
        <v>23406250</v>
      </c>
      <c r="AI1569" s="11">
        <v>0</v>
      </c>
      <c r="AJ1569" s="11">
        <v>0</v>
      </c>
      <c r="AK1569" s="11">
        <v>46812500</v>
      </c>
      <c r="AL1569" s="11">
        <v>46812500</v>
      </c>
      <c r="AM1569" s="11">
        <v>0</v>
      </c>
      <c r="AN1569" s="11">
        <v>0</v>
      </c>
      <c r="AO15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93625000</v>
      </c>
      <c r="AP15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93625000</v>
      </c>
      <c r="AR15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69" s="11">
        <f>Table_PBS_SQL_DB2_PBSSQL_PBS_NDP_Tina_CG_QtrlyPerformance_Final[[#This Row],[GOU REL]]+Table_PBS_SQL_DB2_PBSSQL_PBS_NDP_Tina_CG_QtrlyPerformance_Final[[#This Row],[EXT REL]]</f>
        <v>93625000</v>
      </c>
      <c r="AT1569" s="11">
        <f>Table_PBS_SQL_DB2_PBSSQL_PBS_NDP_Tina_CG_QtrlyPerformance_Final[[#This Row],[GOU EXP]]+Table_PBS_SQL_DB2_PBSSQL_PBS_NDP_Tina_CG_QtrlyPerformance_Final[[#This Row],[EXT EXP]]</f>
        <v>93625000</v>
      </c>
      <c r="AU1569" s="11" t="str">
        <f>IF(Table_PBS_SQL_DB2_PBSSQL_PBS_NDP_Tina_CG_QtrlyPerformance_Final[[#This Row],[Item_Code]]&gt;"300000", "Capital", "Recurrent")</f>
        <v>Recurrent</v>
      </c>
    </row>
    <row r="1570" spans="1:47" x14ac:dyDescent="0.25">
      <c r="A1570" t="s">
        <v>49</v>
      </c>
      <c r="B1570" t="s">
        <v>1400</v>
      </c>
      <c r="C1570" t="s">
        <v>31</v>
      </c>
      <c r="D1570" t="s">
        <v>1031</v>
      </c>
      <c r="E1570" t="s">
        <v>75</v>
      </c>
      <c r="F1570" t="s">
        <v>1042</v>
      </c>
      <c r="G1570" t="s">
        <v>87</v>
      </c>
      <c r="H1570" t="s">
        <v>1401</v>
      </c>
      <c r="I1570" t="s">
        <v>499</v>
      </c>
      <c r="J1570" t="s">
        <v>1402</v>
      </c>
      <c r="K1570" t="s">
        <v>1411</v>
      </c>
      <c r="L1570" t="s">
        <v>1412</v>
      </c>
      <c r="M1570" t="s">
        <v>866</v>
      </c>
      <c r="N1570" t="s">
        <v>867</v>
      </c>
      <c r="O1570" t="s">
        <v>1122</v>
      </c>
      <c r="P1570" t="s">
        <v>1123</v>
      </c>
      <c r="Q1570" s="11">
        <v>0</v>
      </c>
      <c r="R1570" s="11">
        <v>0</v>
      </c>
      <c r="S1570" s="11">
        <v>0</v>
      </c>
      <c r="T1570" s="11">
        <v>0</v>
      </c>
      <c r="U1570" s="11">
        <v>24000000</v>
      </c>
      <c r="V1570" s="11">
        <v>0</v>
      </c>
      <c r="W1570" s="11">
        <v>24000000</v>
      </c>
      <c r="X1570" s="11">
        <v>0</v>
      </c>
      <c r="Y1570" s="11">
        <v>0</v>
      </c>
      <c r="Z1570" s="11">
        <v>0</v>
      </c>
      <c r="AA1570" s="11">
        <v>0</v>
      </c>
      <c r="AB1570" s="11">
        <v>0</v>
      </c>
      <c r="AC1570" s="11">
        <v>6000000</v>
      </c>
      <c r="AD1570" s="11">
        <v>6000000</v>
      </c>
      <c r="AE1570" s="11">
        <v>0</v>
      </c>
      <c r="AF1570" s="11">
        <v>0</v>
      </c>
      <c r="AG1570" s="11">
        <v>6000000</v>
      </c>
      <c r="AH1570" s="11">
        <v>6000000</v>
      </c>
      <c r="AI1570" s="11">
        <v>0</v>
      </c>
      <c r="AJ1570" s="11">
        <v>0</v>
      </c>
      <c r="AK1570" s="11">
        <v>12000000</v>
      </c>
      <c r="AL1570" s="11">
        <v>12000000</v>
      </c>
      <c r="AM1570" s="11">
        <v>0</v>
      </c>
      <c r="AN1570" s="11">
        <v>0</v>
      </c>
      <c r="AO15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15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15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70" s="11">
        <f>Table_PBS_SQL_DB2_PBSSQL_PBS_NDP_Tina_CG_QtrlyPerformance_Final[[#This Row],[GOU REL]]+Table_PBS_SQL_DB2_PBSSQL_PBS_NDP_Tina_CG_QtrlyPerformance_Final[[#This Row],[EXT REL]]</f>
        <v>24000000</v>
      </c>
      <c r="AT1570" s="11">
        <f>Table_PBS_SQL_DB2_PBSSQL_PBS_NDP_Tina_CG_QtrlyPerformance_Final[[#This Row],[GOU EXP]]+Table_PBS_SQL_DB2_PBSSQL_PBS_NDP_Tina_CG_QtrlyPerformance_Final[[#This Row],[EXT EXP]]</f>
        <v>24000000</v>
      </c>
      <c r="AU1570" s="11" t="str">
        <f>IF(Table_PBS_SQL_DB2_PBSSQL_PBS_NDP_Tina_CG_QtrlyPerformance_Final[[#This Row],[Item_Code]]&gt;"300000", "Capital", "Recurrent")</f>
        <v>Recurrent</v>
      </c>
    </row>
    <row r="1571" spans="1:47" x14ac:dyDescent="0.25">
      <c r="A1571" t="s">
        <v>49</v>
      </c>
      <c r="B1571" t="s">
        <v>1400</v>
      </c>
      <c r="C1571" t="s">
        <v>31</v>
      </c>
      <c r="D1571" t="s">
        <v>1031</v>
      </c>
      <c r="E1571" t="s">
        <v>75</v>
      </c>
      <c r="F1571" t="s">
        <v>1042</v>
      </c>
      <c r="G1571" t="s">
        <v>87</v>
      </c>
      <c r="H1571" t="s">
        <v>1401</v>
      </c>
      <c r="I1571" t="s">
        <v>499</v>
      </c>
      <c r="J1571" t="s">
        <v>1402</v>
      </c>
      <c r="K1571" t="s">
        <v>1411</v>
      </c>
      <c r="L1571" t="s">
        <v>1412</v>
      </c>
      <c r="M1571" t="s">
        <v>866</v>
      </c>
      <c r="N1571" t="s">
        <v>867</v>
      </c>
      <c r="O1571" t="s">
        <v>940</v>
      </c>
      <c r="P1571" t="s">
        <v>941</v>
      </c>
      <c r="Q1571" s="11">
        <v>0</v>
      </c>
      <c r="R1571" s="11">
        <v>0</v>
      </c>
      <c r="S1571" s="11">
        <v>0</v>
      </c>
      <c r="T1571" s="11">
        <v>0</v>
      </c>
      <c r="U1571" s="11">
        <v>4000000</v>
      </c>
      <c r="V1571" s="11">
        <v>0</v>
      </c>
      <c r="W1571" s="11">
        <v>4000000</v>
      </c>
      <c r="X1571" s="11">
        <v>0</v>
      </c>
      <c r="Y1571" s="11">
        <v>0</v>
      </c>
      <c r="Z1571" s="11">
        <v>0</v>
      </c>
      <c r="AA1571" s="11">
        <v>0</v>
      </c>
      <c r="AB1571" s="11">
        <v>0</v>
      </c>
      <c r="AC1571" s="11">
        <v>1000000</v>
      </c>
      <c r="AD1571" s="11">
        <v>1000000</v>
      </c>
      <c r="AE1571" s="11">
        <v>0</v>
      </c>
      <c r="AF1571" s="11">
        <v>0</v>
      </c>
      <c r="AG1571" s="11">
        <v>1000000</v>
      </c>
      <c r="AH1571" s="11">
        <v>1000000</v>
      </c>
      <c r="AI1571" s="11">
        <v>0</v>
      </c>
      <c r="AJ1571" s="11">
        <v>0</v>
      </c>
      <c r="AK1571" s="11">
        <v>2000000</v>
      </c>
      <c r="AL1571" s="11">
        <v>3000000</v>
      </c>
      <c r="AM1571" s="11">
        <v>0</v>
      </c>
      <c r="AN1571" s="11">
        <v>0</v>
      </c>
      <c r="AO15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15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15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71" s="11">
        <f>Table_PBS_SQL_DB2_PBSSQL_PBS_NDP_Tina_CG_QtrlyPerformance_Final[[#This Row],[GOU REL]]+Table_PBS_SQL_DB2_PBSSQL_PBS_NDP_Tina_CG_QtrlyPerformance_Final[[#This Row],[EXT REL]]</f>
        <v>4000000</v>
      </c>
      <c r="AT1571" s="11">
        <f>Table_PBS_SQL_DB2_PBSSQL_PBS_NDP_Tina_CG_QtrlyPerformance_Final[[#This Row],[GOU EXP]]+Table_PBS_SQL_DB2_PBSSQL_PBS_NDP_Tina_CG_QtrlyPerformance_Final[[#This Row],[EXT EXP]]</f>
        <v>5000000</v>
      </c>
      <c r="AU1571" s="11" t="str">
        <f>IF(Table_PBS_SQL_DB2_PBSSQL_PBS_NDP_Tina_CG_QtrlyPerformance_Final[[#This Row],[Item_Code]]&gt;"300000", "Capital", "Recurrent")</f>
        <v>Recurrent</v>
      </c>
    </row>
    <row r="1572" spans="1:47" x14ac:dyDescent="0.25">
      <c r="A1572" t="s">
        <v>49</v>
      </c>
      <c r="B1572" t="s">
        <v>1400</v>
      </c>
      <c r="C1572" t="s">
        <v>31</v>
      </c>
      <c r="D1572" t="s">
        <v>1031</v>
      </c>
      <c r="E1572" t="s">
        <v>75</v>
      </c>
      <c r="F1572" t="s">
        <v>1042</v>
      </c>
      <c r="G1572" t="s">
        <v>87</v>
      </c>
      <c r="H1572" t="s">
        <v>1401</v>
      </c>
      <c r="I1572" t="s">
        <v>499</v>
      </c>
      <c r="J1572" t="s">
        <v>1402</v>
      </c>
      <c r="K1572" t="s">
        <v>1411</v>
      </c>
      <c r="L1572" t="s">
        <v>1412</v>
      </c>
      <c r="M1572" t="s">
        <v>866</v>
      </c>
      <c r="N1572" t="s">
        <v>867</v>
      </c>
      <c r="O1572" t="s">
        <v>1085</v>
      </c>
      <c r="P1572" t="s">
        <v>1086</v>
      </c>
      <c r="Q1572" s="11">
        <v>0</v>
      </c>
      <c r="R1572" s="11">
        <v>0</v>
      </c>
      <c r="S1572" s="11">
        <v>0</v>
      </c>
      <c r="T1572" s="11">
        <v>0</v>
      </c>
      <c r="U1572" s="11">
        <v>180000000</v>
      </c>
      <c r="V1572" s="11">
        <v>0</v>
      </c>
      <c r="W1572" s="11">
        <v>180000000</v>
      </c>
      <c r="X1572" s="11">
        <v>0</v>
      </c>
      <c r="Y1572" s="11">
        <v>0</v>
      </c>
      <c r="Z1572" s="11">
        <v>0</v>
      </c>
      <c r="AA1572" s="11">
        <v>0</v>
      </c>
      <c r="AB1572" s="11">
        <v>0</v>
      </c>
      <c r="AC1572" s="11">
        <v>0</v>
      </c>
      <c r="AD1572" s="11">
        <v>0</v>
      </c>
      <c r="AE1572" s="11">
        <v>0</v>
      </c>
      <c r="AF1572" s="11">
        <v>0</v>
      </c>
      <c r="AG1572" s="11">
        <v>45000000</v>
      </c>
      <c r="AH1572" s="11">
        <v>45000000</v>
      </c>
      <c r="AI1572" s="11">
        <v>0</v>
      </c>
      <c r="AJ1572" s="11">
        <v>0</v>
      </c>
      <c r="AK1572" s="11">
        <v>135000000</v>
      </c>
      <c r="AL1572" s="11">
        <v>135000000</v>
      </c>
      <c r="AM1572" s="11">
        <v>0</v>
      </c>
      <c r="AN1572" s="11">
        <v>0</v>
      </c>
      <c r="AO15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15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15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72" s="11">
        <f>Table_PBS_SQL_DB2_PBSSQL_PBS_NDP_Tina_CG_QtrlyPerformance_Final[[#This Row],[GOU REL]]+Table_PBS_SQL_DB2_PBSSQL_PBS_NDP_Tina_CG_QtrlyPerformance_Final[[#This Row],[EXT REL]]</f>
        <v>180000000</v>
      </c>
      <c r="AT1572" s="11">
        <f>Table_PBS_SQL_DB2_PBSSQL_PBS_NDP_Tina_CG_QtrlyPerformance_Final[[#This Row],[GOU EXP]]+Table_PBS_SQL_DB2_PBSSQL_PBS_NDP_Tina_CG_QtrlyPerformance_Final[[#This Row],[EXT EXP]]</f>
        <v>180000000</v>
      </c>
      <c r="AU1572" s="11" t="str">
        <f>IF(Table_PBS_SQL_DB2_PBSSQL_PBS_NDP_Tina_CG_QtrlyPerformance_Final[[#This Row],[Item_Code]]&gt;"300000", "Capital", "Recurrent")</f>
        <v>Recurrent</v>
      </c>
    </row>
    <row r="1573" spans="1:47" x14ac:dyDescent="0.25">
      <c r="A1573" t="s">
        <v>49</v>
      </c>
      <c r="B1573" t="s">
        <v>1400</v>
      </c>
      <c r="C1573" t="s">
        <v>31</v>
      </c>
      <c r="D1573" t="s">
        <v>1031</v>
      </c>
      <c r="E1573" t="s">
        <v>75</v>
      </c>
      <c r="F1573" t="s">
        <v>1042</v>
      </c>
      <c r="G1573" t="s">
        <v>87</v>
      </c>
      <c r="H1573" t="s">
        <v>1401</v>
      </c>
      <c r="I1573" t="s">
        <v>499</v>
      </c>
      <c r="J1573" t="s">
        <v>1402</v>
      </c>
      <c r="K1573" t="s">
        <v>1411</v>
      </c>
      <c r="L1573" t="s">
        <v>1412</v>
      </c>
      <c r="M1573" t="s">
        <v>1044</v>
      </c>
      <c r="N1573" t="s">
        <v>1045</v>
      </c>
      <c r="O1573" t="s">
        <v>1052</v>
      </c>
      <c r="P1573" t="s">
        <v>1053</v>
      </c>
      <c r="Q1573" s="11">
        <v>0</v>
      </c>
      <c r="R1573" s="11">
        <v>0</v>
      </c>
      <c r="S1573" s="11">
        <v>0</v>
      </c>
      <c r="T1573" s="11">
        <v>0</v>
      </c>
      <c r="U1573" s="11">
        <v>2574459050</v>
      </c>
      <c r="V1573" s="11">
        <v>0</v>
      </c>
      <c r="W1573" s="11">
        <v>2574459050</v>
      </c>
      <c r="X1573" s="11">
        <v>0</v>
      </c>
      <c r="Y1573" s="11">
        <v>0</v>
      </c>
      <c r="Z1573" s="11">
        <v>0</v>
      </c>
      <c r="AA1573" s="11">
        <v>0</v>
      </c>
      <c r="AB1573" s="11">
        <v>0</v>
      </c>
      <c r="AC1573" s="11">
        <v>943614750</v>
      </c>
      <c r="AD1573" s="11">
        <v>943614750</v>
      </c>
      <c r="AE1573" s="11">
        <v>0</v>
      </c>
      <c r="AF1573" s="11">
        <v>0</v>
      </c>
      <c r="AG1573" s="11">
        <v>643614750</v>
      </c>
      <c r="AH1573" s="11">
        <v>643614750</v>
      </c>
      <c r="AI1573" s="11">
        <v>0</v>
      </c>
      <c r="AJ1573" s="11">
        <v>0</v>
      </c>
      <c r="AK1573" s="11">
        <v>987229550</v>
      </c>
      <c r="AL1573" s="11">
        <v>987229550</v>
      </c>
      <c r="AM1573" s="11">
        <v>0</v>
      </c>
      <c r="AN1573" s="11">
        <v>0</v>
      </c>
      <c r="AO15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2574459050</v>
      </c>
      <c r="AP15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2574459050</v>
      </c>
      <c r="AR15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73" s="11">
        <f>Table_PBS_SQL_DB2_PBSSQL_PBS_NDP_Tina_CG_QtrlyPerformance_Final[[#This Row],[GOU REL]]+Table_PBS_SQL_DB2_PBSSQL_PBS_NDP_Tina_CG_QtrlyPerformance_Final[[#This Row],[EXT REL]]</f>
        <v>2574459050</v>
      </c>
      <c r="AT1573" s="11">
        <f>Table_PBS_SQL_DB2_PBSSQL_PBS_NDP_Tina_CG_QtrlyPerformance_Final[[#This Row],[GOU EXP]]+Table_PBS_SQL_DB2_PBSSQL_PBS_NDP_Tina_CG_QtrlyPerformance_Final[[#This Row],[EXT EXP]]</f>
        <v>2574459050</v>
      </c>
      <c r="AU1573" s="11" t="str">
        <f>IF(Table_PBS_SQL_DB2_PBSSQL_PBS_NDP_Tina_CG_QtrlyPerformance_Final[[#This Row],[Item_Code]]&gt;"300000", "Capital", "Recurrent")</f>
        <v>Capital</v>
      </c>
    </row>
    <row r="1574" spans="1:47" x14ac:dyDescent="0.25">
      <c r="A1574" t="s">
        <v>49</v>
      </c>
      <c r="B1574" t="s">
        <v>1400</v>
      </c>
      <c r="C1574" t="s">
        <v>31</v>
      </c>
      <c r="D1574" t="s">
        <v>1031</v>
      </c>
      <c r="E1574" t="s">
        <v>75</v>
      </c>
      <c r="F1574" t="s">
        <v>1042</v>
      </c>
      <c r="G1574" t="s">
        <v>87</v>
      </c>
      <c r="H1574" t="s">
        <v>1401</v>
      </c>
      <c r="I1574" t="s">
        <v>499</v>
      </c>
      <c r="J1574" t="s">
        <v>1402</v>
      </c>
      <c r="K1574" t="s">
        <v>40</v>
      </c>
      <c r="L1574" t="s">
        <v>1069</v>
      </c>
      <c r="M1574" t="s">
        <v>866</v>
      </c>
      <c r="N1574" t="s">
        <v>867</v>
      </c>
      <c r="O1574" t="s">
        <v>1028</v>
      </c>
      <c r="P1574" t="s">
        <v>1029</v>
      </c>
      <c r="Q1574" s="11">
        <v>0</v>
      </c>
      <c r="R1574" s="11">
        <v>0</v>
      </c>
      <c r="S1574" s="11">
        <v>0</v>
      </c>
      <c r="T1574" s="11">
        <v>0</v>
      </c>
      <c r="U1574" s="11">
        <v>368725999</v>
      </c>
      <c r="V1574" s="11">
        <v>0</v>
      </c>
      <c r="W1574" s="11">
        <v>63000000</v>
      </c>
      <c r="X1574" s="11">
        <v>305725999</v>
      </c>
      <c r="Y1574" s="11">
        <v>0</v>
      </c>
      <c r="Z1574" s="11">
        <v>0</v>
      </c>
      <c r="AA1574" s="11">
        <v>0</v>
      </c>
      <c r="AB1574" s="11">
        <v>0</v>
      </c>
      <c r="AC1574" s="11">
        <v>15750000</v>
      </c>
      <c r="AD1574" s="11">
        <v>11016000</v>
      </c>
      <c r="AE1574" s="11">
        <v>0</v>
      </c>
      <c r="AF1574" s="11">
        <v>0</v>
      </c>
      <c r="AG1574" s="11">
        <v>15750000</v>
      </c>
      <c r="AH1574" s="11">
        <v>18816392</v>
      </c>
      <c r="AI1574" s="11">
        <v>0</v>
      </c>
      <c r="AJ1574" s="11">
        <v>0</v>
      </c>
      <c r="AK1574" s="11">
        <v>31500000</v>
      </c>
      <c r="AL1574" s="11">
        <v>33167608</v>
      </c>
      <c r="AM1574" s="11">
        <v>0</v>
      </c>
      <c r="AN1574" s="11">
        <v>0</v>
      </c>
      <c r="AO15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63000000</v>
      </c>
      <c r="AP15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63000000</v>
      </c>
      <c r="AR15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74" s="11">
        <f>Table_PBS_SQL_DB2_PBSSQL_PBS_NDP_Tina_CG_QtrlyPerformance_Final[[#This Row],[GOU REL]]+Table_PBS_SQL_DB2_PBSSQL_PBS_NDP_Tina_CG_QtrlyPerformance_Final[[#This Row],[EXT REL]]</f>
        <v>63000000</v>
      </c>
      <c r="AT1574" s="11">
        <f>Table_PBS_SQL_DB2_PBSSQL_PBS_NDP_Tina_CG_QtrlyPerformance_Final[[#This Row],[GOU EXP]]+Table_PBS_SQL_DB2_PBSSQL_PBS_NDP_Tina_CG_QtrlyPerformance_Final[[#This Row],[EXT EXP]]</f>
        <v>63000000</v>
      </c>
      <c r="AU1574" s="11" t="str">
        <f>IF(Table_PBS_SQL_DB2_PBSSQL_PBS_NDP_Tina_CG_QtrlyPerformance_Final[[#This Row],[Item_Code]]&gt;"300000", "Capital", "Recurrent")</f>
        <v>Recurrent</v>
      </c>
    </row>
    <row r="1575" spans="1:47" x14ac:dyDescent="0.25">
      <c r="A1575" t="s">
        <v>49</v>
      </c>
      <c r="B1575" t="s">
        <v>1400</v>
      </c>
      <c r="C1575" t="s">
        <v>31</v>
      </c>
      <c r="D1575" t="s">
        <v>1031</v>
      </c>
      <c r="E1575" t="s">
        <v>75</v>
      </c>
      <c r="F1575" t="s">
        <v>1042</v>
      </c>
      <c r="G1575" t="s">
        <v>87</v>
      </c>
      <c r="H1575" t="s">
        <v>1401</v>
      </c>
      <c r="I1575" t="s">
        <v>499</v>
      </c>
      <c r="J1575" t="s">
        <v>1402</v>
      </c>
      <c r="K1575" t="s">
        <v>40</v>
      </c>
      <c r="L1575" t="s">
        <v>1069</v>
      </c>
      <c r="M1575" t="s">
        <v>866</v>
      </c>
      <c r="N1575" t="s">
        <v>867</v>
      </c>
      <c r="O1575" t="s">
        <v>922</v>
      </c>
      <c r="P1575" t="s">
        <v>923</v>
      </c>
      <c r="Q1575" s="11">
        <v>0</v>
      </c>
      <c r="R1575" s="11">
        <v>0</v>
      </c>
      <c r="S1575" s="11">
        <v>0</v>
      </c>
      <c r="T1575" s="11">
        <v>0</v>
      </c>
      <c r="U1575" s="11">
        <v>125200000</v>
      </c>
      <c r="V1575" s="11">
        <v>0</v>
      </c>
      <c r="W1575" s="11">
        <v>75000000</v>
      </c>
      <c r="X1575" s="11">
        <v>50200000</v>
      </c>
      <c r="Y1575" s="11">
        <v>0</v>
      </c>
      <c r="Z1575" s="11">
        <v>0</v>
      </c>
      <c r="AA1575" s="11">
        <v>0</v>
      </c>
      <c r="AB1575" s="11">
        <v>0</v>
      </c>
      <c r="AC1575" s="11">
        <v>18750000</v>
      </c>
      <c r="AD1575" s="11">
        <v>18750000</v>
      </c>
      <c r="AE1575" s="11">
        <v>0</v>
      </c>
      <c r="AF1575" s="11">
        <v>0</v>
      </c>
      <c r="AG1575" s="11">
        <v>18750000</v>
      </c>
      <c r="AH1575" s="11">
        <v>18750000</v>
      </c>
      <c r="AI1575" s="11">
        <v>0</v>
      </c>
      <c r="AJ1575" s="11">
        <v>0</v>
      </c>
      <c r="AK1575" s="11">
        <v>10000000</v>
      </c>
      <c r="AL1575" s="11">
        <v>10000000</v>
      </c>
      <c r="AM1575" s="11">
        <v>0</v>
      </c>
      <c r="AN1575" s="11">
        <v>0</v>
      </c>
      <c r="AO15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47500000</v>
      </c>
      <c r="AP15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47500000</v>
      </c>
      <c r="AR15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75" s="11">
        <f>Table_PBS_SQL_DB2_PBSSQL_PBS_NDP_Tina_CG_QtrlyPerformance_Final[[#This Row],[GOU REL]]+Table_PBS_SQL_DB2_PBSSQL_PBS_NDP_Tina_CG_QtrlyPerformance_Final[[#This Row],[EXT REL]]</f>
        <v>47500000</v>
      </c>
      <c r="AT1575" s="11">
        <f>Table_PBS_SQL_DB2_PBSSQL_PBS_NDP_Tina_CG_QtrlyPerformance_Final[[#This Row],[GOU EXP]]+Table_PBS_SQL_DB2_PBSSQL_PBS_NDP_Tina_CG_QtrlyPerformance_Final[[#This Row],[EXT EXP]]</f>
        <v>47500000</v>
      </c>
      <c r="AU1575" s="11" t="str">
        <f>IF(Table_PBS_SQL_DB2_PBSSQL_PBS_NDP_Tina_CG_QtrlyPerformance_Final[[#This Row],[Item_Code]]&gt;"300000", "Capital", "Recurrent")</f>
        <v>Recurrent</v>
      </c>
    </row>
    <row r="1576" spans="1:47" x14ac:dyDescent="0.25">
      <c r="A1576" t="s">
        <v>49</v>
      </c>
      <c r="B1576" t="s">
        <v>1400</v>
      </c>
      <c r="C1576" t="s">
        <v>31</v>
      </c>
      <c r="D1576" t="s">
        <v>1031</v>
      </c>
      <c r="E1576" t="s">
        <v>75</v>
      </c>
      <c r="F1576" t="s">
        <v>1042</v>
      </c>
      <c r="G1576" t="s">
        <v>87</v>
      </c>
      <c r="H1576" t="s">
        <v>1401</v>
      </c>
      <c r="I1576" t="s">
        <v>499</v>
      </c>
      <c r="J1576" t="s">
        <v>1402</v>
      </c>
      <c r="K1576" t="s">
        <v>145</v>
      </c>
      <c r="L1576" t="s">
        <v>1413</v>
      </c>
      <c r="M1576" t="s">
        <v>1044</v>
      </c>
      <c r="N1576" t="s">
        <v>1045</v>
      </c>
      <c r="O1576" t="s">
        <v>906</v>
      </c>
      <c r="P1576" t="s">
        <v>907</v>
      </c>
      <c r="Q1576" s="11">
        <v>0</v>
      </c>
      <c r="R1576" s="11">
        <v>0</v>
      </c>
      <c r="S1576" s="11">
        <v>0</v>
      </c>
      <c r="T1576" s="11">
        <v>0</v>
      </c>
      <c r="U1576" s="11">
        <v>8000000</v>
      </c>
      <c r="V1576" s="11">
        <v>0</v>
      </c>
      <c r="W1576" s="11">
        <v>8000000</v>
      </c>
      <c r="X1576" s="11">
        <v>0</v>
      </c>
      <c r="Y1576" s="11">
        <v>0</v>
      </c>
      <c r="Z1576" s="11">
        <v>0</v>
      </c>
      <c r="AA1576" s="11">
        <v>0</v>
      </c>
      <c r="AB1576" s="11">
        <v>0</v>
      </c>
      <c r="AC1576" s="11">
        <v>0</v>
      </c>
      <c r="AD1576" s="11">
        <v>0</v>
      </c>
      <c r="AE1576" s="11">
        <v>0</v>
      </c>
      <c r="AF1576" s="11">
        <v>0</v>
      </c>
      <c r="AG1576" s="11">
        <v>2000000</v>
      </c>
      <c r="AH1576" s="11">
        <v>926000</v>
      </c>
      <c r="AI1576" s="11">
        <v>0</v>
      </c>
      <c r="AJ1576" s="11">
        <v>0</v>
      </c>
      <c r="AK1576" s="11">
        <v>0</v>
      </c>
      <c r="AL1576" s="11">
        <v>2000000</v>
      </c>
      <c r="AM1576" s="11">
        <v>0</v>
      </c>
      <c r="AN1576" s="11">
        <v>0</v>
      </c>
      <c r="AO15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15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2926000</v>
      </c>
      <c r="AR15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76" s="11">
        <f>Table_PBS_SQL_DB2_PBSSQL_PBS_NDP_Tina_CG_QtrlyPerformance_Final[[#This Row],[GOU REL]]+Table_PBS_SQL_DB2_PBSSQL_PBS_NDP_Tina_CG_QtrlyPerformance_Final[[#This Row],[EXT REL]]</f>
        <v>2000000</v>
      </c>
      <c r="AT1576" s="11">
        <f>Table_PBS_SQL_DB2_PBSSQL_PBS_NDP_Tina_CG_QtrlyPerformance_Final[[#This Row],[GOU EXP]]+Table_PBS_SQL_DB2_PBSSQL_PBS_NDP_Tina_CG_QtrlyPerformance_Final[[#This Row],[EXT EXP]]</f>
        <v>2926000</v>
      </c>
      <c r="AU1576" s="11" t="str">
        <f>IF(Table_PBS_SQL_DB2_PBSSQL_PBS_NDP_Tina_CG_QtrlyPerformance_Final[[#This Row],[Item_Code]]&gt;"300000", "Capital", "Recurrent")</f>
        <v>Recurrent</v>
      </c>
    </row>
    <row r="1577" spans="1:47" x14ac:dyDescent="0.25">
      <c r="A1577" t="s">
        <v>49</v>
      </c>
      <c r="B1577" t="s">
        <v>1400</v>
      </c>
      <c r="C1577" t="s">
        <v>31</v>
      </c>
      <c r="D1577" t="s">
        <v>1031</v>
      </c>
      <c r="E1577" t="s">
        <v>75</v>
      </c>
      <c r="F1577" t="s">
        <v>1042</v>
      </c>
      <c r="G1577" t="s">
        <v>87</v>
      </c>
      <c r="H1577" t="s">
        <v>1401</v>
      </c>
      <c r="I1577" t="s">
        <v>499</v>
      </c>
      <c r="J1577" t="s">
        <v>1402</v>
      </c>
      <c r="K1577" t="s">
        <v>145</v>
      </c>
      <c r="L1577" t="s">
        <v>1413</v>
      </c>
      <c r="M1577" t="s">
        <v>1044</v>
      </c>
      <c r="N1577" t="s">
        <v>1045</v>
      </c>
      <c r="O1577" t="s">
        <v>1052</v>
      </c>
      <c r="P1577" t="s">
        <v>1053</v>
      </c>
      <c r="Q1577" s="11">
        <v>0</v>
      </c>
      <c r="R1577" s="11">
        <v>0</v>
      </c>
      <c r="S1577" s="11">
        <v>0</v>
      </c>
      <c r="T1577" s="11">
        <v>0</v>
      </c>
      <c r="U1577" s="11">
        <v>29758251449</v>
      </c>
      <c r="V1577" s="11">
        <v>0</v>
      </c>
      <c r="W1577" s="11">
        <v>1615595402</v>
      </c>
      <c r="X1577" s="11">
        <v>28142656047</v>
      </c>
      <c r="Y1577" s="11">
        <v>0</v>
      </c>
      <c r="Z1577" s="11">
        <v>0</v>
      </c>
      <c r="AA1577" s="11">
        <v>0</v>
      </c>
      <c r="AB1577" s="11">
        <v>0</v>
      </c>
      <c r="AC1577" s="11">
        <v>600595000</v>
      </c>
      <c r="AD1577" s="11">
        <v>127058932</v>
      </c>
      <c r="AE1577" s="11">
        <v>0</v>
      </c>
      <c r="AF1577" s="11">
        <v>0</v>
      </c>
      <c r="AG1577" s="11">
        <v>0</v>
      </c>
      <c r="AH1577" s="11">
        <v>441154054</v>
      </c>
      <c r="AI1577" s="11">
        <v>0</v>
      </c>
      <c r="AJ1577" s="11">
        <v>0</v>
      </c>
      <c r="AK1577" s="11">
        <v>450000000</v>
      </c>
      <c r="AL1577" s="11">
        <v>482382014</v>
      </c>
      <c r="AM1577" s="11">
        <v>0</v>
      </c>
      <c r="AN1577" s="11">
        <v>0</v>
      </c>
      <c r="AO15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1050595000</v>
      </c>
      <c r="AP15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1050595000</v>
      </c>
      <c r="AR15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77" s="11">
        <f>Table_PBS_SQL_DB2_PBSSQL_PBS_NDP_Tina_CG_QtrlyPerformance_Final[[#This Row],[GOU REL]]+Table_PBS_SQL_DB2_PBSSQL_PBS_NDP_Tina_CG_QtrlyPerformance_Final[[#This Row],[EXT REL]]</f>
        <v>1050595000</v>
      </c>
      <c r="AT1577" s="11">
        <f>Table_PBS_SQL_DB2_PBSSQL_PBS_NDP_Tina_CG_QtrlyPerformance_Final[[#This Row],[GOU EXP]]+Table_PBS_SQL_DB2_PBSSQL_PBS_NDP_Tina_CG_QtrlyPerformance_Final[[#This Row],[EXT EXP]]</f>
        <v>1050595000</v>
      </c>
      <c r="AU1577" s="11" t="str">
        <f>IF(Table_PBS_SQL_DB2_PBSSQL_PBS_NDP_Tina_CG_QtrlyPerformance_Final[[#This Row],[Item_Code]]&gt;"300000", "Capital", "Recurrent")</f>
        <v>Capital</v>
      </c>
    </row>
    <row r="1578" spans="1:47" x14ac:dyDescent="0.25">
      <c r="A1578" t="s">
        <v>49</v>
      </c>
      <c r="B1578" t="s">
        <v>1400</v>
      </c>
      <c r="C1578" t="s">
        <v>119</v>
      </c>
      <c r="D1578" t="s">
        <v>885</v>
      </c>
      <c r="E1578" t="s">
        <v>31</v>
      </c>
      <c r="F1578" t="s">
        <v>886</v>
      </c>
      <c r="G1578" t="s">
        <v>31</v>
      </c>
      <c r="H1578" t="s">
        <v>1420</v>
      </c>
      <c r="I1578" t="s">
        <v>896</v>
      </c>
      <c r="J1578" t="s">
        <v>897</v>
      </c>
      <c r="K1578" t="s">
        <v>127</v>
      </c>
      <c r="L1578" t="s">
        <v>1421</v>
      </c>
      <c r="M1578" t="s">
        <v>866</v>
      </c>
      <c r="N1578" t="s">
        <v>867</v>
      </c>
      <c r="O1578" t="s">
        <v>1028</v>
      </c>
      <c r="P1578" t="s">
        <v>1029</v>
      </c>
      <c r="Q1578" s="11">
        <v>0</v>
      </c>
      <c r="R1578" s="11">
        <v>0</v>
      </c>
      <c r="S1578" s="11">
        <v>0</v>
      </c>
      <c r="T1578" s="11">
        <v>0</v>
      </c>
      <c r="U1578" s="11">
        <v>0</v>
      </c>
      <c r="V1578" s="11">
        <v>0</v>
      </c>
      <c r="W1578" s="11">
        <v>0</v>
      </c>
      <c r="X1578" s="11">
        <v>0</v>
      </c>
      <c r="Y1578" s="11">
        <v>0</v>
      </c>
      <c r="Z1578" s="11">
        <v>0</v>
      </c>
      <c r="AA1578" s="11">
        <v>0</v>
      </c>
      <c r="AB1578" s="11">
        <v>0</v>
      </c>
      <c r="AC1578" s="11">
        <v>0</v>
      </c>
      <c r="AD1578" s="11">
        <v>0</v>
      </c>
      <c r="AE1578" s="11">
        <v>0</v>
      </c>
      <c r="AF1578" s="11">
        <v>0</v>
      </c>
      <c r="AG1578" s="11">
        <v>0</v>
      </c>
      <c r="AH1578" s="11">
        <v>0</v>
      </c>
      <c r="AI1578" s="11">
        <v>49710000</v>
      </c>
      <c r="AJ1578" s="11">
        <v>49710000</v>
      </c>
      <c r="AK1578" s="11">
        <v>0</v>
      </c>
      <c r="AL1578" s="11">
        <v>0</v>
      </c>
      <c r="AM1578" s="11">
        <v>0</v>
      </c>
      <c r="AN1578" s="11">
        <v>0</v>
      </c>
      <c r="AO15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49710000</v>
      </c>
      <c r="AQ15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49710000</v>
      </c>
      <c r="AS1578" s="11">
        <f>Table_PBS_SQL_DB2_PBSSQL_PBS_NDP_Tina_CG_QtrlyPerformance_Final[[#This Row],[GOU REL]]+Table_PBS_SQL_DB2_PBSSQL_PBS_NDP_Tina_CG_QtrlyPerformance_Final[[#This Row],[EXT REL]]</f>
        <v>49710000</v>
      </c>
      <c r="AT1578" s="11">
        <f>Table_PBS_SQL_DB2_PBSSQL_PBS_NDP_Tina_CG_QtrlyPerformance_Final[[#This Row],[GOU EXP]]+Table_PBS_SQL_DB2_PBSSQL_PBS_NDP_Tina_CG_QtrlyPerformance_Final[[#This Row],[EXT EXP]]</f>
        <v>49710000</v>
      </c>
      <c r="AU1578" s="11" t="str">
        <f>IF(Table_PBS_SQL_DB2_PBSSQL_PBS_NDP_Tina_CG_QtrlyPerformance_Final[[#This Row],[Item_Code]]&gt;"300000", "Capital", "Recurrent")</f>
        <v>Recurrent</v>
      </c>
    </row>
    <row r="1579" spans="1:47" x14ac:dyDescent="0.25">
      <c r="A1579" t="s">
        <v>49</v>
      </c>
      <c r="B1579" t="s">
        <v>1400</v>
      </c>
      <c r="C1579" t="s">
        <v>119</v>
      </c>
      <c r="D1579" t="s">
        <v>885</v>
      </c>
      <c r="E1579" t="s">
        <v>31</v>
      </c>
      <c r="F1579" t="s">
        <v>886</v>
      </c>
      <c r="G1579" t="s">
        <v>31</v>
      </c>
      <c r="H1579" t="s">
        <v>1420</v>
      </c>
      <c r="I1579" t="s">
        <v>896</v>
      </c>
      <c r="J1579" t="s">
        <v>897</v>
      </c>
      <c r="K1579" t="s">
        <v>127</v>
      </c>
      <c r="L1579" t="s">
        <v>1421</v>
      </c>
      <c r="M1579" t="s">
        <v>1168</v>
      </c>
      <c r="N1579" t="s">
        <v>1169</v>
      </c>
      <c r="O1579" t="s">
        <v>1028</v>
      </c>
      <c r="P1579" t="s">
        <v>1029</v>
      </c>
      <c r="Q1579" s="11">
        <v>0</v>
      </c>
      <c r="R1579" s="11">
        <v>0</v>
      </c>
      <c r="S1579" s="11">
        <v>0</v>
      </c>
      <c r="T1579" s="11">
        <v>0</v>
      </c>
      <c r="U1579" s="11">
        <v>0</v>
      </c>
      <c r="V1579" s="11">
        <v>0</v>
      </c>
      <c r="W1579" s="11">
        <v>0</v>
      </c>
      <c r="X1579" s="11">
        <v>0</v>
      </c>
      <c r="Y1579" s="11">
        <v>0</v>
      </c>
      <c r="Z1579" s="11">
        <v>0</v>
      </c>
      <c r="AA1579" s="11">
        <v>18135000</v>
      </c>
      <c r="AB1579" s="11">
        <v>18135000</v>
      </c>
      <c r="AC1579" s="11">
        <v>0</v>
      </c>
      <c r="AD1579" s="11">
        <v>0</v>
      </c>
      <c r="AE1579" s="11">
        <v>205210000</v>
      </c>
      <c r="AF1579" s="11">
        <v>205210000</v>
      </c>
      <c r="AG1579" s="11">
        <v>0</v>
      </c>
      <c r="AH1579" s="11">
        <v>0</v>
      </c>
      <c r="AI1579" s="11">
        <v>131616155</v>
      </c>
      <c r="AJ1579" s="11">
        <v>131616155</v>
      </c>
      <c r="AK1579" s="11">
        <v>0</v>
      </c>
      <c r="AL1579" s="11">
        <v>0</v>
      </c>
      <c r="AM1579" s="11">
        <v>0</v>
      </c>
      <c r="AN1579" s="11">
        <v>0</v>
      </c>
      <c r="AO15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354961155</v>
      </c>
      <c r="AQ15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354961155</v>
      </c>
      <c r="AS1579" s="11">
        <f>Table_PBS_SQL_DB2_PBSSQL_PBS_NDP_Tina_CG_QtrlyPerformance_Final[[#This Row],[GOU REL]]+Table_PBS_SQL_DB2_PBSSQL_PBS_NDP_Tina_CG_QtrlyPerformance_Final[[#This Row],[EXT REL]]</f>
        <v>354961155</v>
      </c>
      <c r="AT1579" s="11">
        <f>Table_PBS_SQL_DB2_PBSSQL_PBS_NDP_Tina_CG_QtrlyPerformance_Final[[#This Row],[GOU EXP]]+Table_PBS_SQL_DB2_PBSSQL_PBS_NDP_Tina_CG_QtrlyPerformance_Final[[#This Row],[EXT EXP]]</f>
        <v>354961155</v>
      </c>
      <c r="AU1579" s="11" t="str">
        <f>IF(Table_PBS_SQL_DB2_PBSSQL_PBS_NDP_Tina_CG_QtrlyPerformance_Final[[#This Row],[Item_Code]]&gt;"300000", "Capital", "Recurrent")</f>
        <v>Recurrent</v>
      </c>
    </row>
    <row r="1580" spans="1:47" x14ac:dyDescent="0.25">
      <c r="A1580" t="s">
        <v>49</v>
      </c>
      <c r="B1580" t="s">
        <v>1400</v>
      </c>
      <c r="C1580" t="s">
        <v>119</v>
      </c>
      <c r="D1580" t="s">
        <v>885</v>
      </c>
      <c r="E1580" t="s">
        <v>31</v>
      </c>
      <c r="F1580" t="s">
        <v>886</v>
      </c>
      <c r="G1580" t="s">
        <v>31</v>
      </c>
      <c r="H1580" t="s">
        <v>1420</v>
      </c>
      <c r="I1580" t="s">
        <v>896</v>
      </c>
      <c r="J1580" t="s">
        <v>897</v>
      </c>
      <c r="K1580" t="s">
        <v>127</v>
      </c>
      <c r="L1580" t="s">
        <v>1421</v>
      </c>
      <c r="M1580" t="s">
        <v>1377</v>
      </c>
      <c r="N1580" t="s">
        <v>1378</v>
      </c>
      <c r="O1580" t="s">
        <v>996</v>
      </c>
      <c r="P1580" t="s">
        <v>997</v>
      </c>
      <c r="Q1580" s="11">
        <v>0</v>
      </c>
      <c r="R1580" s="11">
        <v>0</v>
      </c>
      <c r="S1580" s="11">
        <v>0</v>
      </c>
      <c r="T1580" s="11">
        <v>0</v>
      </c>
      <c r="U1580" s="11">
        <v>0</v>
      </c>
      <c r="V1580" s="11">
        <v>0</v>
      </c>
      <c r="W1580" s="11">
        <v>0</v>
      </c>
      <c r="X1580" s="11">
        <v>0</v>
      </c>
      <c r="Y1580" s="11">
        <v>0</v>
      </c>
      <c r="Z1580" s="11">
        <v>0</v>
      </c>
      <c r="AA1580" s="11">
        <v>128636500</v>
      </c>
      <c r="AB1580" s="11">
        <v>128636500</v>
      </c>
      <c r="AC1580" s="11">
        <v>0</v>
      </c>
      <c r="AD1580" s="11">
        <v>0</v>
      </c>
      <c r="AE1580" s="11">
        <v>130036000</v>
      </c>
      <c r="AF1580" s="11">
        <v>130036000</v>
      </c>
      <c r="AG1580" s="11">
        <v>0</v>
      </c>
      <c r="AH1580" s="11">
        <v>0</v>
      </c>
      <c r="AI1580" s="11">
        <v>313351000</v>
      </c>
      <c r="AJ1580" s="11">
        <v>313351000</v>
      </c>
      <c r="AK1580" s="11">
        <v>0</v>
      </c>
      <c r="AL1580" s="11">
        <v>0</v>
      </c>
      <c r="AM1580" s="11">
        <v>0</v>
      </c>
      <c r="AN1580" s="11">
        <v>0</v>
      </c>
      <c r="AO15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572023500</v>
      </c>
      <c r="AQ15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572023500</v>
      </c>
      <c r="AS1580" s="11">
        <f>Table_PBS_SQL_DB2_PBSSQL_PBS_NDP_Tina_CG_QtrlyPerformance_Final[[#This Row],[GOU REL]]+Table_PBS_SQL_DB2_PBSSQL_PBS_NDP_Tina_CG_QtrlyPerformance_Final[[#This Row],[EXT REL]]</f>
        <v>572023500</v>
      </c>
      <c r="AT1580" s="11">
        <f>Table_PBS_SQL_DB2_PBSSQL_PBS_NDP_Tina_CG_QtrlyPerformance_Final[[#This Row],[GOU EXP]]+Table_PBS_SQL_DB2_PBSSQL_PBS_NDP_Tina_CG_QtrlyPerformance_Final[[#This Row],[EXT EXP]]</f>
        <v>572023500</v>
      </c>
      <c r="AU1580" s="11" t="str">
        <f>IF(Table_PBS_SQL_DB2_PBSSQL_PBS_NDP_Tina_CG_QtrlyPerformance_Final[[#This Row],[Item_Code]]&gt;"300000", "Capital", "Recurrent")</f>
        <v>Recurrent</v>
      </c>
    </row>
    <row r="1581" spans="1:47" x14ac:dyDescent="0.25">
      <c r="A1581" t="s">
        <v>49</v>
      </c>
      <c r="B1581" t="s">
        <v>1400</v>
      </c>
      <c r="C1581" t="s">
        <v>119</v>
      </c>
      <c r="D1581" t="s">
        <v>885</v>
      </c>
      <c r="E1581" t="s">
        <v>31</v>
      </c>
      <c r="F1581" t="s">
        <v>886</v>
      </c>
      <c r="G1581" t="s">
        <v>31</v>
      </c>
      <c r="H1581" t="s">
        <v>1420</v>
      </c>
      <c r="I1581" t="s">
        <v>896</v>
      </c>
      <c r="J1581" t="s">
        <v>897</v>
      </c>
      <c r="K1581" t="s">
        <v>127</v>
      </c>
      <c r="L1581" t="s">
        <v>1421</v>
      </c>
      <c r="M1581" t="s">
        <v>1422</v>
      </c>
      <c r="N1581" t="s">
        <v>1423</v>
      </c>
      <c r="O1581" t="s">
        <v>1085</v>
      </c>
      <c r="P1581" t="s">
        <v>1086</v>
      </c>
      <c r="Q1581" s="11">
        <v>0</v>
      </c>
      <c r="R1581" s="11">
        <v>0</v>
      </c>
      <c r="S1581" s="11">
        <v>0</v>
      </c>
      <c r="T1581" s="11">
        <v>0</v>
      </c>
      <c r="U1581" s="11">
        <v>0</v>
      </c>
      <c r="V1581" s="11">
        <v>0</v>
      </c>
      <c r="W1581" s="11">
        <v>0</v>
      </c>
      <c r="X1581" s="11">
        <v>0</v>
      </c>
      <c r="Y1581" s="11">
        <v>0</v>
      </c>
      <c r="Z1581" s="11">
        <v>0</v>
      </c>
      <c r="AA1581" s="11">
        <v>1199902333</v>
      </c>
      <c r="AB1581" s="11">
        <v>1199902333</v>
      </c>
      <c r="AC1581" s="11">
        <v>0</v>
      </c>
      <c r="AD1581" s="11">
        <v>0</v>
      </c>
      <c r="AE1581" s="11">
        <v>464761392</v>
      </c>
      <c r="AF1581" s="11">
        <v>464761392</v>
      </c>
      <c r="AG1581" s="11">
        <v>0</v>
      </c>
      <c r="AH1581" s="11">
        <v>0</v>
      </c>
      <c r="AI1581" s="11">
        <v>65729375</v>
      </c>
      <c r="AJ1581" s="11">
        <v>65729375</v>
      </c>
      <c r="AK1581" s="11">
        <v>0</v>
      </c>
      <c r="AL1581" s="11">
        <v>0</v>
      </c>
      <c r="AM1581" s="11">
        <v>0</v>
      </c>
      <c r="AN1581" s="11">
        <v>0</v>
      </c>
      <c r="AO15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1730393100</v>
      </c>
      <c r="AQ15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1730393100</v>
      </c>
      <c r="AS1581" s="11">
        <f>Table_PBS_SQL_DB2_PBSSQL_PBS_NDP_Tina_CG_QtrlyPerformance_Final[[#This Row],[GOU REL]]+Table_PBS_SQL_DB2_PBSSQL_PBS_NDP_Tina_CG_QtrlyPerformance_Final[[#This Row],[EXT REL]]</f>
        <v>1730393100</v>
      </c>
      <c r="AT1581" s="11">
        <f>Table_PBS_SQL_DB2_PBSSQL_PBS_NDP_Tina_CG_QtrlyPerformance_Final[[#This Row],[GOU EXP]]+Table_PBS_SQL_DB2_PBSSQL_PBS_NDP_Tina_CG_QtrlyPerformance_Final[[#This Row],[EXT EXP]]</f>
        <v>1730393100</v>
      </c>
      <c r="AU1581" s="11" t="str">
        <f>IF(Table_PBS_SQL_DB2_PBSSQL_PBS_NDP_Tina_CG_QtrlyPerformance_Final[[#This Row],[Item_Code]]&gt;"300000", "Capital", "Recurrent")</f>
        <v>Recurrent</v>
      </c>
    </row>
    <row r="1582" spans="1:47" x14ac:dyDescent="0.25">
      <c r="A1582" t="s">
        <v>49</v>
      </c>
      <c r="B1582" t="s">
        <v>1400</v>
      </c>
      <c r="C1582" t="s">
        <v>119</v>
      </c>
      <c r="D1582" t="s">
        <v>885</v>
      </c>
      <c r="E1582" t="s">
        <v>31</v>
      </c>
      <c r="F1582" t="s">
        <v>886</v>
      </c>
      <c r="G1582" t="s">
        <v>31</v>
      </c>
      <c r="H1582" t="s">
        <v>1420</v>
      </c>
      <c r="I1582" t="s">
        <v>896</v>
      </c>
      <c r="J1582" t="s">
        <v>897</v>
      </c>
      <c r="K1582" t="s">
        <v>135</v>
      </c>
      <c r="L1582" t="s">
        <v>1429</v>
      </c>
      <c r="M1582" t="s">
        <v>1168</v>
      </c>
      <c r="N1582" t="s">
        <v>1169</v>
      </c>
      <c r="O1582" t="s">
        <v>1005</v>
      </c>
      <c r="P1582" t="s">
        <v>1006</v>
      </c>
      <c r="Q1582" s="11">
        <v>0</v>
      </c>
      <c r="R1582" s="11">
        <v>0</v>
      </c>
      <c r="S1582" s="11">
        <v>0</v>
      </c>
      <c r="T1582" s="11">
        <v>0</v>
      </c>
      <c r="U1582" s="11">
        <v>0</v>
      </c>
      <c r="V1582" s="11">
        <v>0</v>
      </c>
      <c r="W1582" s="11">
        <v>0</v>
      </c>
      <c r="X1582" s="11">
        <v>0</v>
      </c>
      <c r="Y1582" s="11">
        <v>0</v>
      </c>
      <c r="Z1582" s="11">
        <v>0</v>
      </c>
      <c r="AA1582" s="11">
        <v>0</v>
      </c>
      <c r="AB1582" s="11">
        <v>0</v>
      </c>
      <c r="AC1582" s="11">
        <v>0</v>
      </c>
      <c r="AD1582" s="11">
        <v>0</v>
      </c>
      <c r="AE1582" s="11">
        <v>100000000</v>
      </c>
      <c r="AF1582" s="11">
        <v>21235000</v>
      </c>
      <c r="AG1582" s="11">
        <v>0</v>
      </c>
      <c r="AH1582" s="11">
        <v>0</v>
      </c>
      <c r="AI1582" s="11">
        <v>0</v>
      </c>
      <c r="AJ1582" s="11">
        <v>0</v>
      </c>
      <c r="AK1582" s="11">
        <v>0</v>
      </c>
      <c r="AL1582" s="11">
        <v>0</v>
      </c>
      <c r="AM1582" s="11">
        <v>0</v>
      </c>
      <c r="AN1582" s="11">
        <v>0</v>
      </c>
      <c r="AO15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100000000</v>
      </c>
      <c r="AQ15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21235000</v>
      </c>
      <c r="AS1582" s="11">
        <f>Table_PBS_SQL_DB2_PBSSQL_PBS_NDP_Tina_CG_QtrlyPerformance_Final[[#This Row],[GOU REL]]+Table_PBS_SQL_DB2_PBSSQL_PBS_NDP_Tina_CG_QtrlyPerformance_Final[[#This Row],[EXT REL]]</f>
        <v>100000000</v>
      </c>
      <c r="AT1582" s="11">
        <f>Table_PBS_SQL_DB2_PBSSQL_PBS_NDP_Tina_CG_QtrlyPerformance_Final[[#This Row],[GOU EXP]]+Table_PBS_SQL_DB2_PBSSQL_PBS_NDP_Tina_CG_QtrlyPerformance_Final[[#This Row],[EXT EXP]]</f>
        <v>21235000</v>
      </c>
      <c r="AU1582" s="11" t="str">
        <f>IF(Table_PBS_SQL_DB2_PBSSQL_PBS_NDP_Tina_CG_QtrlyPerformance_Final[[#This Row],[Item_Code]]&gt;"300000", "Capital", "Recurrent")</f>
        <v>Recurrent</v>
      </c>
    </row>
    <row r="1583" spans="1:47" x14ac:dyDescent="0.25">
      <c r="A1583" t="s">
        <v>49</v>
      </c>
      <c r="B1583" t="s">
        <v>1400</v>
      </c>
      <c r="C1583" t="s">
        <v>119</v>
      </c>
      <c r="D1583" t="s">
        <v>885</v>
      </c>
      <c r="E1583" t="s">
        <v>31</v>
      </c>
      <c r="F1583" t="s">
        <v>886</v>
      </c>
      <c r="G1583" t="s">
        <v>31</v>
      </c>
      <c r="H1583" t="s">
        <v>1420</v>
      </c>
      <c r="I1583" t="s">
        <v>896</v>
      </c>
      <c r="J1583" t="s">
        <v>897</v>
      </c>
      <c r="K1583" t="s">
        <v>135</v>
      </c>
      <c r="L1583" t="s">
        <v>1429</v>
      </c>
      <c r="M1583" t="s">
        <v>1168</v>
      </c>
      <c r="N1583" t="s">
        <v>1169</v>
      </c>
      <c r="O1583" t="s">
        <v>922</v>
      </c>
      <c r="P1583" t="s">
        <v>923</v>
      </c>
      <c r="Q1583" s="11">
        <v>0</v>
      </c>
      <c r="R1583" s="11">
        <v>0</v>
      </c>
      <c r="S1583" s="11">
        <v>0</v>
      </c>
      <c r="T1583" s="11">
        <v>0</v>
      </c>
      <c r="U1583" s="11">
        <v>0</v>
      </c>
      <c r="V1583" s="11">
        <v>0</v>
      </c>
      <c r="W1583" s="11">
        <v>0</v>
      </c>
      <c r="X1583" s="11">
        <v>0</v>
      </c>
      <c r="Y1583" s="11">
        <v>0</v>
      </c>
      <c r="Z1583" s="11">
        <v>0</v>
      </c>
      <c r="AA1583" s="11">
        <v>0</v>
      </c>
      <c r="AB1583" s="11">
        <v>0</v>
      </c>
      <c r="AC1583" s="11">
        <v>0</v>
      </c>
      <c r="AD1583" s="11">
        <v>0</v>
      </c>
      <c r="AE1583" s="11">
        <v>23000000</v>
      </c>
      <c r="AF1583" s="11">
        <v>0</v>
      </c>
      <c r="AG1583" s="11">
        <v>0</v>
      </c>
      <c r="AH1583" s="11">
        <v>0</v>
      </c>
      <c r="AI1583" s="11">
        <v>0</v>
      </c>
      <c r="AJ1583" s="11">
        <v>0</v>
      </c>
      <c r="AK1583" s="11">
        <v>0</v>
      </c>
      <c r="AL1583" s="11">
        <v>0</v>
      </c>
      <c r="AM1583" s="11">
        <v>0</v>
      </c>
      <c r="AN1583" s="11">
        <v>0</v>
      </c>
      <c r="AO15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23000000</v>
      </c>
      <c r="AQ15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83" s="11">
        <f>Table_PBS_SQL_DB2_PBSSQL_PBS_NDP_Tina_CG_QtrlyPerformance_Final[[#This Row],[GOU REL]]+Table_PBS_SQL_DB2_PBSSQL_PBS_NDP_Tina_CG_QtrlyPerformance_Final[[#This Row],[EXT REL]]</f>
        <v>23000000</v>
      </c>
      <c r="AT1583" s="11">
        <f>Table_PBS_SQL_DB2_PBSSQL_PBS_NDP_Tina_CG_QtrlyPerformance_Final[[#This Row],[GOU EXP]]+Table_PBS_SQL_DB2_PBSSQL_PBS_NDP_Tina_CG_QtrlyPerformance_Final[[#This Row],[EXT EXP]]</f>
        <v>0</v>
      </c>
      <c r="AU1583" s="11" t="str">
        <f>IF(Table_PBS_SQL_DB2_PBSSQL_PBS_NDP_Tina_CG_QtrlyPerformance_Final[[#This Row],[Item_Code]]&gt;"300000", "Capital", "Recurrent")</f>
        <v>Recurrent</v>
      </c>
    </row>
    <row r="1584" spans="1:47" x14ac:dyDescent="0.25">
      <c r="A1584" t="s">
        <v>49</v>
      </c>
      <c r="B1584" t="s">
        <v>1400</v>
      </c>
      <c r="C1584" t="s">
        <v>119</v>
      </c>
      <c r="D1584" t="s">
        <v>885</v>
      </c>
      <c r="E1584" t="s">
        <v>31</v>
      </c>
      <c r="F1584" t="s">
        <v>886</v>
      </c>
      <c r="G1584" t="s">
        <v>31</v>
      </c>
      <c r="H1584" t="s">
        <v>1420</v>
      </c>
      <c r="I1584" t="s">
        <v>896</v>
      </c>
      <c r="J1584" t="s">
        <v>897</v>
      </c>
      <c r="K1584" t="s">
        <v>135</v>
      </c>
      <c r="L1584" t="s">
        <v>1429</v>
      </c>
      <c r="M1584" t="s">
        <v>1377</v>
      </c>
      <c r="N1584" t="s">
        <v>1378</v>
      </c>
      <c r="O1584" t="s">
        <v>1028</v>
      </c>
      <c r="P1584" t="s">
        <v>1029</v>
      </c>
      <c r="Q1584" s="11">
        <v>0</v>
      </c>
      <c r="R1584" s="11">
        <v>0</v>
      </c>
      <c r="S1584" s="11">
        <v>0</v>
      </c>
      <c r="T1584" s="11">
        <v>0</v>
      </c>
      <c r="U1584" s="11">
        <v>0</v>
      </c>
      <c r="V1584" s="11">
        <v>0</v>
      </c>
      <c r="W1584" s="11">
        <v>0</v>
      </c>
      <c r="X1584" s="11">
        <v>0</v>
      </c>
      <c r="Y1584" s="11">
        <v>0</v>
      </c>
      <c r="Z1584" s="11">
        <v>0</v>
      </c>
      <c r="AA1584" s="11">
        <v>0</v>
      </c>
      <c r="AB1584" s="11">
        <v>0</v>
      </c>
      <c r="AC1584" s="11">
        <v>0</v>
      </c>
      <c r="AD1584" s="11">
        <v>0</v>
      </c>
      <c r="AE1584" s="11">
        <v>5000000</v>
      </c>
      <c r="AF1584" s="11">
        <v>2500000</v>
      </c>
      <c r="AG1584" s="11">
        <v>0</v>
      </c>
      <c r="AH1584" s="11">
        <v>0</v>
      </c>
      <c r="AI1584" s="11">
        <v>0</v>
      </c>
      <c r="AJ1584" s="11">
        <v>0</v>
      </c>
      <c r="AK1584" s="11">
        <v>0</v>
      </c>
      <c r="AL1584" s="11">
        <v>0</v>
      </c>
      <c r="AM1584" s="11">
        <v>0</v>
      </c>
      <c r="AN1584" s="11">
        <v>0</v>
      </c>
      <c r="AO15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5000000</v>
      </c>
      <c r="AQ15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2500000</v>
      </c>
      <c r="AS1584" s="11">
        <f>Table_PBS_SQL_DB2_PBSSQL_PBS_NDP_Tina_CG_QtrlyPerformance_Final[[#This Row],[GOU REL]]+Table_PBS_SQL_DB2_PBSSQL_PBS_NDP_Tina_CG_QtrlyPerformance_Final[[#This Row],[EXT REL]]</f>
        <v>5000000</v>
      </c>
      <c r="AT1584" s="11">
        <f>Table_PBS_SQL_DB2_PBSSQL_PBS_NDP_Tina_CG_QtrlyPerformance_Final[[#This Row],[GOU EXP]]+Table_PBS_SQL_DB2_PBSSQL_PBS_NDP_Tina_CG_QtrlyPerformance_Final[[#This Row],[EXT EXP]]</f>
        <v>2500000</v>
      </c>
      <c r="AU1584" s="11" t="str">
        <f>IF(Table_PBS_SQL_DB2_PBSSQL_PBS_NDP_Tina_CG_QtrlyPerformance_Final[[#This Row],[Item_Code]]&gt;"300000", "Capital", "Recurrent")</f>
        <v>Recurrent</v>
      </c>
    </row>
    <row r="1585" spans="1:47" x14ac:dyDescent="0.25">
      <c r="A1585" t="s">
        <v>49</v>
      </c>
      <c r="B1585" t="s">
        <v>1400</v>
      </c>
      <c r="C1585" t="s">
        <v>119</v>
      </c>
      <c r="D1585" t="s">
        <v>885</v>
      </c>
      <c r="E1585" t="s">
        <v>31</v>
      </c>
      <c r="F1585" t="s">
        <v>886</v>
      </c>
      <c r="G1585" t="s">
        <v>31</v>
      </c>
      <c r="H1585" t="s">
        <v>1420</v>
      </c>
      <c r="I1585" t="s">
        <v>493</v>
      </c>
      <c r="J1585" t="s">
        <v>1428</v>
      </c>
      <c r="K1585" t="s">
        <v>135</v>
      </c>
      <c r="L1585" t="s">
        <v>1429</v>
      </c>
      <c r="M1585" t="s">
        <v>1130</v>
      </c>
      <c r="N1585" t="s">
        <v>1131</v>
      </c>
      <c r="O1585" t="s">
        <v>904</v>
      </c>
      <c r="P1585" t="s">
        <v>905</v>
      </c>
      <c r="Q1585" s="11">
        <v>0</v>
      </c>
      <c r="R1585" s="11">
        <v>0</v>
      </c>
      <c r="S1585" s="11">
        <v>0</v>
      </c>
      <c r="T1585" s="11">
        <v>0</v>
      </c>
      <c r="U1585" s="11">
        <v>36000000</v>
      </c>
      <c r="V1585" s="11">
        <v>0</v>
      </c>
      <c r="W1585" s="11">
        <v>16000000</v>
      </c>
      <c r="X1585" s="11">
        <v>20000000</v>
      </c>
      <c r="Y1585" s="11">
        <v>0</v>
      </c>
      <c r="Z1585" s="11">
        <v>0</v>
      </c>
      <c r="AA1585" s="11">
        <v>0</v>
      </c>
      <c r="AB1585" s="11">
        <v>0</v>
      </c>
      <c r="AC1585" s="11">
        <v>4000000</v>
      </c>
      <c r="AD1585" s="11">
        <v>4000000</v>
      </c>
      <c r="AE1585" s="11">
        <v>0</v>
      </c>
      <c r="AF1585" s="11">
        <v>0</v>
      </c>
      <c r="AG1585" s="11">
        <v>4000000</v>
      </c>
      <c r="AH1585" s="11">
        <v>4000000</v>
      </c>
      <c r="AI1585" s="11">
        <v>0</v>
      </c>
      <c r="AJ1585" s="11">
        <v>0</v>
      </c>
      <c r="AK1585" s="11">
        <v>0</v>
      </c>
      <c r="AL1585" s="11">
        <v>0</v>
      </c>
      <c r="AM1585" s="11">
        <v>0</v>
      </c>
      <c r="AN1585" s="11">
        <v>0</v>
      </c>
      <c r="AO15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15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15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85" s="11">
        <f>Table_PBS_SQL_DB2_PBSSQL_PBS_NDP_Tina_CG_QtrlyPerformance_Final[[#This Row],[GOU REL]]+Table_PBS_SQL_DB2_PBSSQL_PBS_NDP_Tina_CG_QtrlyPerformance_Final[[#This Row],[EXT REL]]</f>
        <v>8000000</v>
      </c>
      <c r="AT1585" s="11">
        <f>Table_PBS_SQL_DB2_PBSSQL_PBS_NDP_Tina_CG_QtrlyPerformance_Final[[#This Row],[GOU EXP]]+Table_PBS_SQL_DB2_PBSSQL_PBS_NDP_Tina_CG_QtrlyPerformance_Final[[#This Row],[EXT EXP]]</f>
        <v>8000000</v>
      </c>
      <c r="AU1585" s="11" t="str">
        <f>IF(Table_PBS_SQL_DB2_PBSSQL_PBS_NDP_Tina_CG_QtrlyPerformance_Final[[#This Row],[Item_Code]]&gt;"300000", "Capital", "Recurrent")</f>
        <v>Recurrent</v>
      </c>
    </row>
    <row r="1586" spans="1:47" x14ac:dyDescent="0.25">
      <c r="A1586" t="s">
        <v>49</v>
      </c>
      <c r="B1586" t="s">
        <v>1400</v>
      </c>
      <c r="C1586" t="s">
        <v>119</v>
      </c>
      <c r="D1586" t="s">
        <v>885</v>
      </c>
      <c r="E1586" t="s">
        <v>31</v>
      </c>
      <c r="F1586" t="s">
        <v>886</v>
      </c>
      <c r="G1586" t="s">
        <v>31</v>
      </c>
      <c r="H1586" t="s">
        <v>1420</v>
      </c>
      <c r="I1586" t="s">
        <v>493</v>
      </c>
      <c r="J1586" t="s">
        <v>1428</v>
      </c>
      <c r="K1586" t="s">
        <v>135</v>
      </c>
      <c r="L1586" t="s">
        <v>1429</v>
      </c>
      <c r="M1586" t="s">
        <v>1130</v>
      </c>
      <c r="N1586" t="s">
        <v>1131</v>
      </c>
      <c r="O1586" t="s">
        <v>906</v>
      </c>
      <c r="P1586" t="s">
        <v>907</v>
      </c>
      <c r="Q1586" s="11">
        <v>0</v>
      </c>
      <c r="R1586" s="11">
        <v>0</v>
      </c>
      <c r="S1586" s="11">
        <v>0</v>
      </c>
      <c r="T1586" s="11">
        <v>0</v>
      </c>
      <c r="U1586" s="11">
        <v>50000000</v>
      </c>
      <c r="V1586" s="11">
        <v>0</v>
      </c>
      <c r="W1586" s="11">
        <v>10000000</v>
      </c>
      <c r="X1586" s="11">
        <v>40000000</v>
      </c>
      <c r="Y1586" s="11">
        <v>0</v>
      </c>
      <c r="Z1586" s="11">
        <v>0</v>
      </c>
      <c r="AA1586" s="11">
        <v>0</v>
      </c>
      <c r="AB1586" s="11">
        <v>0</v>
      </c>
      <c r="AC1586" s="11">
        <v>2500000</v>
      </c>
      <c r="AD1586" s="11">
        <v>0</v>
      </c>
      <c r="AE1586" s="11">
        <v>0</v>
      </c>
      <c r="AF1586" s="11">
        <v>0</v>
      </c>
      <c r="AG1586" s="11">
        <v>2500000</v>
      </c>
      <c r="AH1586" s="11">
        <v>3742500</v>
      </c>
      <c r="AI1586" s="11">
        <v>0</v>
      </c>
      <c r="AJ1586" s="11">
        <v>0</v>
      </c>
      <c r="AK1586" s="11">
        <v>5000000</v>
      </c>
      <c r="AL1586" s="11">
        <v>6257500</v>
      </c>
      <c r="AM1586" s="11">
        <v>0</v>
      </c>
      <c r="AN1586" s="11">
        <v>0</v>
      </c>
      <c r="AO15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5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5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86" s="11">
        <f>Table_PBS_SQL_DB2_PBSSQL_PBS_NDP_Tina_CG_QtrlyPerformance_Final[[#This Row],[GOU REL]]+Table_PBS_SQL_DB2_PBSSQL_PBS_NDP_Tina_CG_QtrlyPerformance_Final[[#This Row],[EXT REL]]</f>
        <v>10000000</v>
      </c>
      <c r="AT1586" s="11">
        <f>Table_PBS_SQL_DB2_PBSSQL_PBS_NDP_Tina_CG_QtrlyPerformance_Final[[#This Row],[GOU EXP]]+Table_PBS_SQL_DB2_PBSSQL_PBS_NDP_Tina_CG_QtrlyPerformance_Final[[#This Row],[EXT EXP]]</f>
        <v>10000000</v>
      </c>
      <c r="AU1586" s="11" t="str">
        <f>IF(Table_PBS_SQL_DB2_PBSSQL_PBS_NDP_Tina_CG_QtrlyPerformance_Final[[#This Row],[Item_Code]]&gt;"300000", "Capital", "Recurrent")</f>
        <v>Recurrent</v>
      </c>
    </row>
    <row r="1587" spans="1:47" x14ac:dyDescent="0.25">
      <c r="A1587" t="s">
        <v>49</v>
      </c>
      <c r="B1587" t="s">
        <v>1400</v>
      </c>
      <c r="C1587" t="s">
        <v>119</v>
      </c>
      <c r="D1587" t="s">
        <v>885</v>
      </c>
      <c r="E1587" t="s">
        <v>31</v>
      </c>
      <c r="F1587" t="s">
        <v>886</v>
      </c>
      <c r="G1587" t="s">
        <v>31</v>
      </c>
      <c r="H1587" t="s">
        <v>1420</v>
      </c>
      <c r="I1587" t="s">
        <v>493</v>
      </c>
      <c r="J1587" t="s">
        <v>1428</v>
      </c>
      <c r="K1587" t="s">
        <v>135</v>
      </c>
      <c r="L1587" t="s">
        <v>1429</v>
      </c>
      <c r="M1587" t="s">
        <v>1130</v>
      </c>
      <c r="N1587" t="s">
        <v>1131</v>
      </c>
      <c r="O1587" t="s">
        <v>967</v>
      </c>
      <c r="P1587" t="s">
        <v>968</v>
      </c>
      <c r="Q1587" s="11">
        <v>0</v>
      </c>
      <c r="R1587" s="11">
        <v>0</v>
      </c>
      <c r="S1587" s="11">
        <v>0</v>
      </c>
      <c r="T1587" s="11">
        <v>0</v>
      </c>
      <c r="U1587" s="11">
        <v>4000000</v>
      </c>
      <c r="V1587" s="11">
        <v>0</v>
      </c>
      <c r="W1587" s="11">
        <v>4000000</v>
      </c>
      <c r="X1587" s="11">
        <v>0</v>
      </c>
      <c r="Y1587" s="11">
        <v>0</v>
      </c>
      <c r="Z1587" s="11">
        <v>0</v>
      </c>
      <c r="AA1587" s="11">
        <v>0</v>
      </c>
      <c r="AB1587" s="11">
        <v>0</v>
      </c>
      <c r="AC1587" s="11">
        <v>0</v>
      </c>
      <c r="AD1587" s="11">
        <v>0</v>
      </c>
      <c r="AE1587" s="11">
        <v>0</v>
      </c>
      <c r="AF1587" s="11">
        <v>0</v>
      </c>
      <c r="AG1587" s="11">
        <v>1000000</v>
      </c>
      <c r="AH1587" s="11">
        <v>1000000</v>
      </c>
      <c r="AI1587" s="11">
        <v>0</v>
      </c>
      <c r="AJ1587" s="11">
        <v>0</v>
      </c>
      <c r="AK1587" s="11">
        <v>3000000</v>
      </c>
      <c r="AL1587" s="11">
        <v>3000000</v>
      </c>
      <c r="AM1587" s="11">
        <v>0</v>
      </c>
      <c r="AN1587" s="11">
        <v>0</v>
      </c>
      <c r="AO15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15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15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87" s="11">
        <f>Table_PBS_SQL_DB2_PBSSQL_PBS_NDP_Tina_CG_QtrlyPerformance_Final[[#This Row],[GOU REL]]+Table_PBS_SQL_DB2_PBSSQL_PBS_NDP_Tina_CG_QtrlyPerformance_Final[[#This Row],[EXT REL]]</f>
        <v>4000000</v>
      </c>
      <c r="AT1587" s="11">
        <f>Table_PBS_SQL_DB2_PBSSQL_PBS_NDP_Tina_CG_QtrlyPerformance_Final[[#This Row],[GOU EXP]]+Table_PBS_SQL_DB2_PBSSQL_PBS_NDP_Tina_CG_QtrlyPerformance_Final[[#This Row],[EXT EXP]]</f>
        <v>4000000</v>
      </c>
      <c r="AU1587" s="11" t="str">
        <f>IF(Table_PBS_SQL_DB2_PBSSQL_PBS_NDP_Tina_CG_QtrlyPerformance_Final[[#This Row],[Item_Code]]&gt;"300000", "Capital", "Recurrent")</f>
        <v>Recurrent</v>
      </c>
    </row>
    <row r="1588" spans="1:47" x14ac:dyDescent="0.25">
      <c r="A1588" t="s">
        <v>49</v>
      </c>
      <c r="B1588" t="s">
        <v>1400</v>
      </c>
      <c r="C1588" t="s">
        <v>119</v>
      </c>
      <c r="D1588" t="s">
        <v>885</v>
      </c>
      <c r="E1588" t="s">
        <v>31</v>
      </c>
      <c r="F1588" t="s">
        <v>886</v>
      </c>
      <c r="G1588" t="s">
        <v>31</v>
      </c>
      <c r="H1588" t="s">
        <v>1420</v>
      </c>
      <c r="I1588" t="s">
        <v>493</v>
      </c>
      <c r="J1588" t="s">
        <v>1428</v>
      </c>
      <c r="K1588" t="s">
        <v>135</v>
      </c>
      <c r="L1588" t="s">
        <v>1429</v>
      </c>
      <c r="M1588" t="s">
        <v>1130</v>
      </c>
      <c r="N1588" t="s">
        <v>1131</v>
      </c>
      <c r="O1588" t="s">
        <v>940</v>
      </c>
      <c r="P1588" t="s">
        <v>941</v>
      </c>
      <c r="Q1588" s="11">
        <v>0</v>
      </c>
      <c r="R1588" s="11">
        <v>0</v>
      </c>
      <c r="S1588" s="11">
        <v>0</v>
      </c>
      <c r="T1588" s="11">
        <v>0</v>
      </c>
      <c r="U1588" s="11">
        <v>4000000</v>
      </c>
      <c r="V1588" s="11">
        <v>0</v>
      </c>
      <c r="W1588" s="11">
        <v>4000000</v>
      </c>
      <c r="X1588" s="11">
        <v>0</v>
      </c>
      <c r="Y1588" s="11">
        <v>0</v>
      </c>
      <c r="Z1588" s="11">
        <v>0</v>
      </c>
      <c r="AA1588" s="11">
        <v>0</v>
      </c>
      <c r="AB1588" s="11">
        <v>0</v>
      </c>
      <c r="AC1588" s="11">
        <v>1000000</v>
      </c>
      <c r="AD1588" s="11">
        <v>1000000</v>
      </c>
      <c r="AE1588" s="11">
        <v>0</v>
      </c>
      <c r="AF1588" s="11">
        <v>0</v>
      </c>
      <c r="AG1588" s="11">
        <v>1000000</v>
      </c>
      <c r="AH1588" s="11">
        <v>0</v>
      </c>
      <c r="AI1588" s="11">
        <v>0</v>
      </c>
      <c r="AJ1588" s="11">
        <v>0</v>
      </c>
      <c r="AK1588" s="11">
        <v>2000000</v>
      </c>
      <c r="AL1588" s="11">
        <v>4000000</v>
      </c>
      <c r="AM1588" s="11">
        <v>0</v>
      </c>
      <c r="AN1588" s="11">
        <v>0</v>
      </c>
      <c r="AO15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15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15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88" s="11">
        <f>Table_PBS_SQL_DB2_PBSSQL_PBS_NDP_Tina_CG_QtrlyPerformance_Final[[#This Row],[GOU REL]]+Table_PBS_SQL_DB2_PBSSQL_PBS_NDP_Tina_CG_QtrlyPerformance_Final[[#This Row],[EXT REL]]</f>
        <v>4000000</v>
      </c>
      <c r="AT1588" s="11">
        <f>Table_PBS_SQL_DB2_PBSSQL_PBS_NDP_Tina_CG_QtrlyPerformance_Final[[#This Row],[GOU EXP]]+Table_PBS_SQL_DB2_PBSSQL_PBS_NDP_Tina_CG_QtrlyPerformance_Final[[#This Row],[EXT EXP]]</f>
        <v>5000000</v>
      </c>
      <c r="AU1588" s="11" t="str">
        <f>IF(Table_PBS_SQL_DB2_PBSSQL_PBS_NDP_Tina_CG_QtrlyPerformance_Final[[#This Row],[Item_Code]]&gt;"300000", "Capital", "Recurrent")</f>
        <v>Recurrent</v>
      </c>
    </row>
    <row r="1589" spans="1:47" x14ac:dyDescent="0.25">
      <c r="A1589" t="s">
        <v>49</v>
      </c>
      <c r="B1589" t="s">
        <v>1400</v>
      </c>
      <c r="C1589" t="s">
        <v>119</v>
      </c>
      <c r="D1589" t="s">
        <v>885</v>
      </c>
      <c r="E1589" t="s">
        <v>31</v>
      </c>
      <c r="F1589" t="s">
        <v>886</v>
      </c>
      <c r="G1589" t="s">
        <v>31</v>
      </c>
      <c r="H1589" t="s">
        <v>1420</v>
      </c>
      <c r="I1589" t="s">
        <v>493</v>
      </c>
      <c r="J1589" t="s">
        <v>1428</v>
      </c>
      <c r="K1589" t="s">
        <v>135</v>
      </c>
      <c r="L1589" t="s">
        <v>1429</v>
      </c>
      <c r="M1589" t="s">
        <v>1433</v>
      </c>
      <c r="N1589" t="s">
        <v>1434</v>
      </c>
      <c r="O1589" t="s">
        <v>1005</v>
      </c>
      <c r="P1589" t="s">
        <v>1006</v>
      </c>
      <c r="Q1589" s="11">
        <v>0</v>
      </c>
      <c r="R1589" s="11">
        <v>0</v>
      </c>
      <c r="S1589" s="11">
        <v>0</v>
      </c>
      <c r="T1589" s="11">
        <v>0</v>
      </c>
      <c r="U1589" s="11">
        <v>140000000</v>
      </c>
      <c r="V1589" s="11">
        <v>0</v>
      </c>
      <c r="W1589" s="11">
        <v>100000000</v>
      </c>
      <c r="X1589" s="11">
        <v>40000000</v>
      </c>
      <c r="Y1589" s="11">
        <v>0</v>
      </c>
      <c r="Z1589" s="11">
        <v>0</v>
      </c>
      <c r="AA1589" s="11">
        <v>0</v>
      </c>
      <c r="AB1589" s="11">
        <v>0</v>
      </c>
      <c r="AC1589" s="11">
        <v>25000000</v>
      </c>
      <c r="AD1589" s="11">
        <v>24450000</v>
      </c>
      <c r="AE1589" s="11">
        <v>0</v>
      </c>
      <c r="AF1589" s="11">
        <v>0</v>
      </c>
      <c r="AG1589" s="11">
        <v>25000000</v>
      </c>
      <c r="AH1589" s="11">
        <v>21750000</v>
      </c>
      <c r="AI1589" s="11">
        <v>0</v>
      </c>
      <c r="AJ1589" s="11">
        <v>0</v>
      </c>
      <c r="AK1589" s="11">
        <v>50000000</v>
      </c>
      <c r="AL1589" s="11">
        <v>53800000</v>
      </c>
      <c r="AM1589" s="11">
        <v>0</v>
      </c>
      <c r="AN1589" s="11">
        <v>0</v>
      </c>
      <c r="AO15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5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5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89" s="11">
        <f>Table_PBS_SQL_DB2_PBSSQL_PBS_NDP_Tina_CG_QtrlyPerformance_Final[[#This Row],[GOU REL]]+Table_PBS_SQL_DB2_PBSSQL_PBS_NDP_Tina_CG_QtrlyPerformance_Final[[#This Row],[EXT REL]]</f>
        <v>100000000</v>
      </c>
      <c r="AT1589" s="11">
        <f>Table_PBS_SQL_DB2_PBSSQL_PBS_NDP_Tina_CG_QtrlyPerformance_Final[[#This Row],[GOU EXP]]+Table_PBS_SQL_DB2_PBSSQL_PBS_NDP_Tina_CG_QtrlyPerformance_Final[[#This Row],[EXT EXP]]</f>
        <v>100000000</v>
      </c>
      <c r="AU1589" s="11" t="str">
        <f>IF(Table_PBS_SQL_DB2_PBSSQL_PBS_NDP_Tina_CG_QtrlyPerformance_Final[[#This Row],[Item_Code]]&gt;"300000", "Capital", "Recurrent")</f>
        <v>Recurrent</v>
      </c>
    </row>
    <row r="1590" spans="1:47" x14ac:dyDescent="0.25">
      <c r="A1590" t="s">
        <v>49</v>
      </c>
      <c r="B1590" t="s">
        <v>1400</v>
      </c>
      <c r="C1590" t="s">
        <v>119</v>
      </c>
      <c r="D1590" t="s">
        <v>885</v>
      </c>
      <c r="E1590" t="s">
        <v>31</v>
      </c>
      <c r="F1590" t="s">
        <v>886</v>
      </c>
      <c r="G1590" t="s">
        <v>31</v>
      </c>
      <c r="H1590" t="s">
        <v>1420</v>
      </c>
      <c r="I1590" t="s">
        <v>666</v>
      </c>
      <c r="J1590" t="s">
        <v>1432</v>
      </c>
      <c r="K1590" t="s">
        <v>127</v>
      </c>
      <c r="L1590" t="s">
        <v>1421</v>
      </c>
      <c r="M1590" t="s">
        <v>866</v>
      </c>
      <c r="N1590" t="s">
        <v>867</v>
      </c>
      <c r="O1590" t="s">
        <v>1085</v>
      </c>
      <c r="P1590" t="s">
        <v>1086</v>
      </c>
      <c r="Q1590" s="11">
        <v>0</v>
      </c>
      <c r="R1590" s="11">
        <v>0</v>
      </c>
      <c r="S1590" s="11">
        <v>0</v>
      </c>
      <c r="T1590" s="11">
        <v>0</v>
      </c>
      <c r="U1590" s="11">
        <v>1500000000</v>
      </c>
      <c r="V1590" s="11">
        <v>0</v>
      </c>
      <c r="W1590" s="11">
        <v>300000000</v>
      </c>
      <c r="X1590" s="11">
        <v>1200000000</v>
      </c>
      <c r="Y1590" s="11">
        <v>0</v>
      </c>
      <c r="Z1590" s="11">
        <v>0</v>
      </c>
      <c r="AA1590" s="11">
        <v>0</v>
      </c>
      <c r="AB1590" s="11">
        <v>0</v>
      </c>
      <c r="AC1590" s="11">
        <v>0</v>
      </c>
      <c r="AD1590" s="11">
        <v>0</v>
      </c>
      <c r="AE1590" s="11">
        <v>0</v>
      </c>
      <c r="AF1590" s="11">
        <v>0</v>
      </c>
      <c r="AG1590" s="11">
        <v>10000000</v>
      </c>
      <c r="AH1590" s="11">
        <v>0</v>
      </c>
      <c r="AI1590" s="11">
        <v>0</v>
      </c>
      <c r="AJ1590" s="11">
        <v>0</v>
      </c>
      <c r="AK1590" s="11">
        <v>0</v>
      </c>
      <c r="AL1590" s="11">
        <v>10000000</v>
      </c>
      <c r="AM1590" s="11">
        <v>0</v>
      </c>
      <c r="AN1590" s="11">
        <v>0</v>
      </c>
      <c r="AO15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5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5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0" s="11">
        <f>Table_PBS_SQL_DB2_PBSSQL_PBS_NDP_Tina_CG_QtrlyPerformance_Final[[#This Row],[GOU REL]]+Table_PBS_SQL_DB2_PBSSQL_PBS_NDP_Tina_CG_QtrlyPerformance_Final[[#This Row],[EXT REL]]</f>
        <v>10000000</v>
      </c>
      <c r="AT1590" s="11">
        <f>Table_PBS_SQL_DB2_PBSSQL_PBS_NDP_Tina_CG_QtrlyPerformance_Final[[#This Row],[GOU EXP]]+Table_PBS_SQL_DB2_PBSSQL_PBS_NDP_Tina_CG_QtrlyPerformance_Final[[#This Row],[EXT EXP]]</f>
        <v>10000000</v>
      </c>
      <c r="AU1590" s="11" t="str">
        <f>IF(Table_PBS_SQL_DB2_PBSSQL_PBS_NDP_Tina_CG_QtrlyPerformance_Final[[#This Row],[Item_Code]]&gt;"300000", "Capital", "Recurrent")</f>
        <v>Recurrent</v>
      </c>
    </row>
    <row r="1591" spans="1:47" x14ac:dyDescent="0.25">
      <c r="A1591" t="s">
        <v>49</v>
      </c>
      <c r="B1591" t="s">
        <v>1400</v>
      </c>
      <c r="C1591" t="s">
        <v>119</v>
      </c>
      <c r="D1591" t="s">
        <v>885</v>
      </c>
      <c r="E1591" t="s">
        <v>31</v>
      </c>
      <c r="F1591" t="s">
        <v>886</v>
      </c>
      <c r="G1591" t="s">
        <v>31</v>
      </c>
      <c r="H1591" t="s">
        <v>1420</v>
      </c>
      <c r="I1591" t="s">
        <v>666</v>
      </c>
      <c r="J1591" t="s">
        <v>1432</v>
      </c>
      <c r="K1591" t="s">
        <v>127</v>
      </c>
      <c r="L1591" t="s">
        <v>1421</v>
      </c>
      <c r="M1591" t="s">
        <v>1130</v>
      </c>
      <c r="N1591" t="s">
        <v>1131</v>
      </c>
      <c r="O1591" t="s">
        <v>996</v>
      </c>
      <c r="P1591" t="s">
        <v>997</v>
      </c>
      <c r="Q1591" s="11">
        <v>0</v>
      </c>
      <c r="R1591" s="11">
        <v>0</v>
      </c>
      <c r="S1591" s="11">
        <v>0</v>
      </c>
      <c r="T1591" s="11">
        <v>0</v>
      </c>
      <c r="U1591" s="11">
        <v>370000000</v>
      </c>
      <c r="V1591" s="11">
        <v>0</v>
      </c>
      <c r="W1591" s="11">
        <v>120000000</v>
      </c>
      <c r="X1591" s="11">
        <v>250000000</v>
      </c>
      <c r="Y1591" s="11">
        <v>0</v>
      </c>
      <c r="Z1591" s="11">
        <v>0</v>
      </c>
      <c r="AA1591" s="11">
        <v>0</v>
      </c>
      <c r="AB1591" s="11">
        <v>0</v>
      </c>
      <c r="AC1591" s="11">
        <v>0</v>
      </c>
      <c r="AD1591" s="11">
        <v>0</v>
      </c>
      <c r="AE1591" s="11">
        <v>0</v>
      </c>
      <c r="AF1591" s="11">
        <v>0</v>
      </c>
      <c r="AG1591" s="11">
        <v>0</v>
      </c>
      <c r="AH1591" s="11">
        <v>0</v>
      </c>
      <c r="AI1591" s="11">
        <v>0</v>
      </c>
      <c r="AJ1591" s="11">
        <v>0</v>
      </c>
      <c r="AK1591" s="11">
        <v>0</v>
      </c>
      <c r="AL1591" s="11">
        <v>0</v>
      </c>
      <c r="AM1591" s="11">
        <v>0</v>
      </c>
      <c r="AN1591" s="11">
        <v>0</v>
      </c>
      <c r="AO15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1" s="11">
        <f>Table_PBS_SQL_DB2_PBSSQL_PBS_NDP_Tina_CG_QtrlyPerformance_Final[[#This Row],[GOU REL]]+Table_PBS_SQL_DB2_PBSSQL_PBS_NDP_Tina_CG_QtrlyPerformance_Final[[#This Row],[EXT REL]]</f>
        <v>0</v>
      </c>
      <c r="AT1591" s="11">
        <f>Table_PBS_SQL_DB2_PBSSQL_PBS_NDP_Tina_CG_QtrlyPerformance_Final[[#This Row],[GOU EXP]]+Table_PBS_SQL_DB2_PBSSQL_PBS_NDP_Tina_CG_QtrlyPerformance_Final[[#This Row],[EXT EXP]]</f>
        <v>0</v>
      </c>
      <c r="AU1591" s="11" t="str">
        <f>IF(Table_PBS_SQL_DB2_PBSSQL_PBS_NDP_Tina_CG_QtrlyPerformance_Final[[#This Row],[Item_Code]]&gt;"300000", "Capital", "Recurrent")</f>
        <v>Recurrent</v>
      </c>
    </row>
    <row r="1592" spans="1:47" x14ac:dyDescent="0.25">
      <c r="A1592" t="s">
        <v>49</v>
      </c>
      <c r="B1592" t="s">
        <v>1400</v>
      </c>
      <c r="C1592" t="s">
        <v>119</v>
      </c>
      <c r="D1592" t="s">
        <v>885</v>
      </c>
      <c r="E1592" t="s">
        <v>31</v>
      </c>
      <c r="F1592" t="s">
        <v>886</v>
      </c>
      <c r="G1592" t="s">
        <v>31</v>
      </c>
      <c r="H1592" t="s">
        <v>1420</v>
      </c>
      <c r="I1592" t="s">
        <v>666</v>
      </c>
      <c r="J1592" t="s">
        <v>1432</v>
      </c>
      <c r="K1592" t="s">
        <v>127</v>
      </c>
      <c r="L1592" t="s">
        <v>1421</v>
      </c>
      <c r="M1592" t="s">
        <v>1168</v>
      </c>
      <c r="N1592" t="s">
        <v>1169</v>
      </c>
      <c r="O1592" t="s">
        <v>1028</v>
      </c>
      <c r="P1592" t="s">
        <v>1029</v>
      </c>
      <c r="Q1592" s="11">
        <v>0</v>
      </c>
      <c r="R1592" s="11">
        <v>0</v>
      </c>
      <c r="S1592" s="11">
        <v>0</v>
      </c>
      <c r="T1592" s="11">
        <v>0</v>
      </c>
      <c r="U1592" s="11">
        <v>800000000</v>
      </c>
      <c r="V1592" s="11">
        <v>0</v>
      </c>
      <c r="W1592" s="11">
        <v>200000000</v>
      </c>
      <c r="X1592" s="11">
        <v>600000000</v>
      </c>
      <c r="Y1592" s="11">
        <v>0</v>
      </c>
      <c r="Z1592" s="11">
        <v>0</v>
      </c>
      <c r="AA1592" s="11">
        <v>0</v>
      </c>
      <c r="AB1592" s="11">
        <v>0</v>
      </c>
      <c r="AC1592" s="11">
        <v>30000000</v>
      </c>
      <c r="AD1592" s="11">
        <v>29985000</v>
      </c>
      <c r="AE1592" s="11">
        <v>0</v>
      </c>
      <c r="AF1592" s="11">
        <v>0</v>
      </c>
      <c r="AG1592" s="11">
        <v>20000000</v>
      </c>
      <c r="AH1592" s="11">
        <v>20015000</v>
      </c>
      <c r="AI1592" s="11">
        <v>0</v>
      </c>
      <c r="AJ1592" s="11">
        <v>0</v>
      </c>
      <c r="AK1592" s="11">
        <v>0</v>
      </c>
      <c r="AL1592" s="11">
        <v>0</v>
      </c>
      <c r="AM1592" s="11">
        <v>0</v>
      </c>
      <c r="AN1592" s="11">
        <v>0</v>
      </c>
      <c r="AO15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5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5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2" s="11">
        <f>Table_PBS_SQL_DB2_PBSSQL_PBS_NDP_Tina_CG_QtrlyPerformance_Final[[#This Row],[GOU REL]]+Table_PBS_SQL_DB2_PBSSQL_PBS_NDP_Tina_CG_QtrlyPerformance_Final[[#This Row],[EXT REL]]</f>
        <v>50000000</v>
      </c>
      <c r="AT1592" s="11">
        <f>Table_PBS_SQL_DB2_PBSSQL_PBS_NDP_Tina_CG_QtrlyPerformance_Final[[#This Row],[GOU EXP]]+Table_PBS_SQL_DB2_PBSSQL_PBS_NDP_Tina_CG_QtrlyPerformance_Final[[#This Row],[EXT EXP]]</f>
        <v>50000000</v>
      </c>
      <c r="AU1592" s="11" t="str">
        <f>IF(Table_PBS_SQL_DB2_PBSSQL_PBS_NDP_Tina_CG_QtrlyPerformance_Final[[#This Row],[Item_Code]]&gt;"300000", "Capital", "Recurrent")</f>
        <v>Recurrent</v>
      </c>
    </row>
    <row r="1593" spans="1:47" x14ac:dyDescent="0.25">
      <c r="A1593" t="s">
        <v>49</v>
      </c>
      <c r="B1593" t="s">
        <v>1400</v>
      </c>
      <c r="C1593" t="s">
        <v>119</v>
      </c>
      <c r="D1593" t="s">
        <v>885</v>
      </c>
      <c r="E1593" t="s">
        <v>31</v>
      </c>
      <c r="F1593" t="s">
        <v>886</v>
      </c>
      <c r="G1593" t="s">
        <v>31</v>
      </c>
      <c r="H1593" t="s">
        <v>1420</v>
      </c>
      <c r="I1593" t="s">
        <v>666</v>
      </c>
      <c r="J1593" t="s">
        <v>1432</v>
      </c>
      <c r="K1593" t="s">
        <v>127</v>
      </c>
      <c r="L1593" t="s">
        <v>1421</v>
      </c>
      <c r="M1593" t="s">
        <v>1377</v>
      </c>
      <c r="N1593" t="s">
        <v>1378</v>
      </c>
      <c r="O1593" t="s">
        <v>1016</v>
      </c>
      <c r="P1593" t="s">
        <v>1017</v>
      </c>
      <c r="Q1593" s="11">
        <v>0</v>
      </c>
      <c r="R1593" s="11">
        <v>0</v>
      </c>
      <c r="S1593" s="11">
        <v>0</v>
      </c>
      <c r="T1593" s="11">
        <v>0</v>
      </c>
      <c r="U1593" s="11">
        <v>350000000</v>
      </c>
      <c r="V1593" s="11">
        <v>0</v>
      </c>
      <c r="W1593" s="11">
        <v>50000000</v>
      </c>
      <c r="X1593" s="11">
        <v>300000000</v>
      </c>
      <c r="Y1593" s="11">
        <v>0</v>
      </c>
      <c r="Z1593" s="11">
        <v>0</v>
      </c>
      <c r="AA1593" s="11">
        <v>0</v>
      </c>
      <c r="AB1593" s="11">
        <v>0</v>
      </c>
      <c r="AC1593" s="11">
        <v>12500000</v>
      </c>
      <c r="AD1593" s="11">
        <v>2575000</v>
      </c>
      <c r="AE1593" s="11">
        <v>0</v>
      </c>
      <c r="AF1593" s="11">
        <v>0</v>
      </c>
      <c r="AG1593" s="11">
        <v>12500000</v>
      </c>
      <c r="AH1593" s="11">
        <v>21875000</v>
      </c>
      <c r="AI1593" s="11">
        <v>0</v>
      </c>
      <c r="AJ1593" s="11">
        <v>0</v>
      </c>
      <c r="AK1593" s="11">
        <v>0</v>
      </c>
      <c r="AL1593" s="11">
        <v>550000</v>
      </c>
      <c r="AM1593" s="11">
        <v>0</v>
      </c>
      <c r="AN1593" s="11">
        <v>0</v>
      </c>
      <c r="AO15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5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5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3" s="11">
        <f>Table_PBS_SQL_DB2_PBSSQL_PBS_NDP_Tina_CG_QtrlyPerformance_Final[[#This Row],[GOU REL]]+Table_PBS_SQL_DB2_PBSSQL_PBS_NDP_Tina_CG_QtrlyPerformance_Final[[#This Row],[EXT REL]]</f>
        <v>25000000</v>
      </c>
      <c r="AT1593" s="11">
        <f>Table_PBS_SQL_DB2_PBSSQL_PBS_NDP_Tina_CG_QtrlyPerformance_Final[[#This Row],[GOU EXP]]+Table_PBS_SQL_DB2_PBSSQL_PBS_NDP_Tina_CG_QtrlyPerformance_Final[[#This Row],[EXT EXP]]</f>
        <v>25000000</v>
      </c>
      <c r="AU1593" s="11" t="str">
        <f>IF(Table_PBS_SQL_DB2_PBSSQL_PBS_NDP_Tina_CG_QtrlyPerformance_Final[[#This Row],[Item_Code]]&gt;"300000", "Capital", "Recurrent")</f>
        <v>Recurrent</v>
      </c>
    </row>
    <row r="1594" spans="1:47" x14ac:dyDescent="0.25">
      <c r="A1594" t="s">
        <v>49</v>
      </c>
      <c r="B1594" t="s">
        <v>1400</v>
      </c>
      <c r="C1594" t="s">
        <v>119</v>
      </c>
      <c r="D1594" t="s">
        <v>885</v>
      </c>
      <c r="E1594" t="s">
        <v>31</v>
      </c>
      <c r="F1594" t="s">
        <v>886</v>
      </c>
      <c r="G1594" t="s">
        <v>31</v>
      </c>
      <c r="H1594" t="s">
        <v>1420</v>
      </c>
      <c r="I1594" t="s">
        <v>666</v>
      </c>
      <c r="J1594" t="s">
        <v>1432</v>
      </c>
      <c r="K1594" t="s">
        <v>127</v>
      </c>
      <c r="L1594" t="s">
        <v>1421</v>
      </c>
      <c r="M1594" t="s">
        <v>1422</v>
      </c>
      <c r="N1594" t="s">
        <v>1423</v>
      </c>
      <c r="O1594" t="s">
        <v>1083</v>
      </c>
      <c r="P1594" t="s">
        <v>1084</v>
      </c>
      <c r="Q1594" s="11">
        <v>0</v>
      </c>
      <c r="R1594" s="11">
        <v>0</v>
      </c>
      <c r="S1594" s="11">
        <v>0</v>
      </c>
      <c r="T1594" s="11">
        <v>0</v>
      </c>
      <c r="U1594" s="11">
        <v>1060000000</v>
      </c>
      <c r="V1594" s="11">
        <v>0</v>
      </c>
      <c r="W1594" s="11">
        <v>0</v>
      </c>
      <c r="X1594" s="11">
        <v>1060000000</v>
      </c>
      <c r="Y1594" s="11">
        <v>0</v>
      </c>
      <c r="Z1594" s="11">
        <v>0</v>
      </c>
      <c r="AA1594" s="11">
        <v>0</v>
      </c>
      <c r="AB1594" s="11">
        <v>0</v>
      </c>
      <c r="AC1594" s="11">
        <v>0</v>
      </c>
      <c r="AD1594" s="11">
        <v>0</v>
      </c>
      <c r="AE1594" s="11">
        <v>0</v>
      </c>
      <c r="AF1594" s="11">
        <v>0</v>
      </c>
      <c r="AG1594" s="11">
        <v>0</v>
      </c>
      <c r="AH1594" s="11">
        <v>0</v>
      </c>
      <c r="AI1594" s="11">
        <v>0</v>
      </c>
      <c r="AJ1594" s="11">
        <v>0</v>
      </c>
      <c r="AK1594" s="11">
        <v>0</v>
      </c>
      <c r="AL1594" s="11">
        <v>0</v>
      </c>
      <c r="AM1594" s="11">
        <v>0</v>
      </c>
      <c r="AN1594" s="11">
        <v>0</v>
      </c>
      <c r="AO15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5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5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4" s="11">
        <f>Table_PBS_SQL_DB2_PBSSQL_PBS_NDP_Tina_CG_QtrlyPerformance_Final[[#This Row],[GOU REL]]+Table_PBS_SQL_DB2_PBSSQL_PBS_NDP_Tina_CG_QtrlyPerformance_Final[[#This Row],[EXT REL]]</f>
        <v>0</v>
      </c>
      <c r="AT1594" s="11">
        <f>Table_PBS_SQL_DB2_PBSSQL_PBS_NDP_Tina_CG_QtrlyPerformance_Final[[#This Row],[GOU EXP]]+Table_PBS_SQL_DB2_PBSSQL_PBS_NDP_Tina_CG_QtrlyPerformance_Final[[#This Row],[EXT EXP]]</f>
        <v>0</v>
      </c>
      <c r="AU1594" s="11" t="str">
        <f>IF(Table_PBS_SQL_DB2_PBSSQL_PBS_NDP_Tina_CG_QtrlyPerformance_Final[[#This Row],[Item_Code]]&gt;"300000", "Capital", "Recurrent")</f>
        <v>Recurrent</v>
      </c>
    </row>
    <row r="1595" spans="1:47" x14ac:dyDescent="0.25">
      <c r="A1595" t="s">
        <v>305</v>
      </c>
      <c r="B1595" t="s">
        <v>306</v>
      </c>
      <c r="C1595" t="s">
        <v>293</v>
      </c>
      <c r="D1595" t="s">
        <v>1206</v>
      </c>
      <c r="E1595" t="s">
        <v>75</v>
      </c>
      <c r="F1595" t="s">
        <v>1228</v>
      </c>
      <c r="G1595" t="s">
        <v>75</v>
      </c>
      <c r="H1595" t="s">
        <v>1229</v>
      </c>
      <c r="I1595" t="s">
        <v>493</v>
      </c>
      <c r="J1595" t="s">
        <v>1236</v>
      </c>
      <c r="K1595" t="s">
        <v>307</v>
      </c>
      <c r="L1595" t="s">
        <v>2122</v>
      </c>
      <c r="M1595" t="s">
        <v>1232</v>
      </c>
      <c r="N1595" t="s">
        <v>1233</v>
      </c>
      <c r="O1595" t="s">
        <v>1062</v>
      </c>
      <c r="P1595" t="s">
        <v>1063</v>
      </c>
      <c r="Q1595" s="11">
        <v>0</v>
      </c>
      <c r="R1595" s="11">
        <v>0</v>
      </c>
      <c r="S1595" s="11">
        <v>0</v>
      </c>
      <c r="T1595" s="11">
        <v>0</v>
      </c>
      <c r="U1595" s="11">
        <v>216000000</v>
      </c>
      <c r="V1595" s="11">
        <v>0</v>
      </c>
      <c r="W1595" s="11">
        <v>216000000</v>
      </c>
      <c r="X1595" s="11">
        <v>0</v>
      </c>
      <c r="Y1595" s="11">
        <v>54000000</v>
      </c>
      <c r="Z1595" s="11">
        <v>0</v>
      </c>
      <c r="AA1595" s="11">
        <v>0</v>
      </c>
      <c r="AB1595" s="11">
        <v>0</v>
      </c>
      <c r="AC1595" s="11">
        <v>54000000</v>
      </c>
      <c r="AD1595" s="11">
        <v>0</v>
      </c>
      <c r="AE1595" s="11">
        <v>0</v>
      </c>
      <c r="AF1595" s="11">
        <v>0</v>
      </c>
      <c r="AG1595" s="11">
        <v>54000000</v>
      </c>
      <c r="AH1595" s="11">
        <v>0</v>
      </c>
      <c r="AI1595" s="11">
        <v>0</v>
      </c>
      <c r="AJ1595" s="11">
        <v>0</v>
      </c>
      <c r="AK1595" s="11">
        <v>54000000</v>
      </c>
      <c r="AL1595" s="11">
        <v>106920000</v>
      </c>
      <c r="AM1595" s="11">
        <v>0</v>
      </c>
      <c r="AN1595" s="11">
        <v>0</v>
      </c>
      <c r="AO15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216000000</v>
      </c>
      <c r="AP15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106920000</v>
      </c>
      <c r="AR15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5" s="11">
        <f>Table_PBS_SQL_DB2_PBSSQL_PBS_NDP_Tina_CG_QtrlyPerformance_Final[[#This Row],[GOU REL]]+Table_PBS_SQL_DB2_PBSSQL_PBS_NDP_Tina_CG_QtrlyPerformance_Final[[#This Row],[EXT REL]]</f>
        <v>216000000</v>
      </c>
      <c r="AT1595" s="11">
        <f>Table_PBS_SQL_DB2_PBSSQL_PBS_NDP_Tina_CG_QtrlyPerformance_Final[[#This Row],[GOU EXP]]+Table_PBS_SQL_DB2_PBSSQL_PBS_NDP_Tina_CG_QtrlyPerformance_Final[[#This Row],[EXT EXP]]</f>
        <v>106920000</v>
      </c>
      <c r="AU1595" s="11" t="str">
        <f>IF(Table_PBS_SQL_DB2_PBSSQL_PBS_NDP_Tina_CG_QtrlyPerformance_Final[[#This Row],[Item_Code]]&gt;"300000", "Capital", "Recurrent")</f>
        <v>Recurrent</v>
      </c>
    </row>
    <row r="1596" spans="1:47" x14ac:dyDescent="0.25">
      <c r="A1596" t="s">
        <v>305</v>
      </c>
      <c r="B1596" t="s">
        <v>306</v>
      </c>
      <c r="C1596" t="s">
        <v>293</v>
      </c>
      <c r="D1596" t="s">
        <v>1206</v>
      </c>
      <c r="E1596" t="s">
        <v>75</v>
      </c>
      <c r="F1596" t="s">
        <v>1228</v>
      </c>
      <c r="G1596" t="s">
        <v>75</v>
      </c>
      <c r="H1596" t="s">
        <v>1229</v>
      </c>
      <c r="I1596" t="s">
        <v>493</v>
      </c>
      <c r="J1596" t="s">
        <v>1236</v>
      </c>
      <c r="K1596" t="s">
        <v>307</v>
      </c>
      <c r="L1596" t="s">
        <v>2122</v>
      </c>
      <c r="M1596" t="s">
        <v>1232</v>
      </c>
      <c r="N1596" t="s">
        <v>1233</v>
      </c>
      <c r="O1596" t="s">
        <v>1028</v>
      </c>
      <c r="P1596" t="s">
        <v>1029</v>
      </c>
      <c r="Q1596" s="11">
        <v>0</v>
      </c>
      <c r="R1596" s="11">
        <v>0</v>
      </c>
      <c r="S1596" s="11">
        <v>0</v>
      </c>
      <c r="T1596" s="11">
        <v>0</v>
      </c>
      <c r="U1596" s="11">
        <v>80000000</v>
      </c>
      <c r="V1596" s="11">
        <v>0</v>
      </c>
      <c r="W1596" s="11">
        <v>80000000</v>
      </c>
      <c r="X1596" s="11">
        <v>0</v>
      </c>
      <c r="Y1596" s="11">
        <v>0</v>
      </c>
      <c r="Z1596" s="11">
        <v>0</v>
      </c>
      <c r="AA1596" s="11">
        <v>0</v>
      </c>
      <c r="AB1596" s="11">
        <v>0</v>
      </c>
      <c r="AC1596" s="11">
        <v>8000000</v>
      </c>
      <c r="AD1596" s="11">
        <v>0</v>
      </c>
      <c r="AE1596" s="11">
        <v>0</v>
      </c>
      <c r="AF1596" s="11">
        <v>0</v>
      </c>
      <c r="AG1596" s="11">
        <v>20400000</v>
      </c>
      <c r="AH1596" s="11">
        <v>21549300</v>
      </c>
      <c r="AI1596" s="11">
        <v>0</v>
      </c>
      <c r="AJ1596" s="11">
        <v>0</v>
      </c>
      <c r="AK1596" s="11">
        <v>5000000</v>
      </c>
      <c r="AL1596" s="11">
        <v>11787960</v>
      </c>
      <c r="AM1596" s="11">
        <v>0</v>
      </c>
      <c r="AN1596" s="11">
        <v>0</v>
      </c>
      <c r="AO15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33400000</v>
      </c>
      <c r="AP15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33337260</v>
      </c>
      <c r="AR15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6" s="11">
        <f>Table_PBS_SQL_DB2_PBSSQL_PBS_NDP_Tina_CG_QtrlyPerformance_Final[[#This Row],[GOU REL]]+Table_PBS_SQL_DB2_PBSSQL_PBS_NDP_Tina_CG_QtrlyPerformance_Final[[#This Row],[EXT REL]]</f>
        <v>33400000</v>
      </c>
      <c r="AT1596" s="11">
        <f>Table_PBS_SQL_DB2_PBSSQL_PBS_NDP_Tina_CG_QtrlyPerformance_Final[[#This Row],[GOU EXP]]+Table_PBS_SQL_DB2_PBSSQL_PBS_NDP_Tina_CG_QtrlyPerformance_Final[[#This Row],[EXT EXP]]</f>
        <v>33337260</v>
      </c>
      <c r="AU1596" s="11" t="str">
        <f>IF(Table_PBS_SQL_DB2_PBSSQL_PBS_NDP_Tina_CG_QtrlyPerformance_Final[[#This Row],[Item_Code]]&gt;"300000", "Capital", "Recurrent")</f>
        <v>Recurrent</v>
      </c>
    </row>
    <row r="1597" spans="1:47" x14ac:dyDescent="0.25">
      <c r="A1597" t="s">
        <v>305</v>
      </c>
      <c r="B1597" t="s">
        <v>306</v>
      </c>
      <c r="C1597" t="s">
        <v>293</v>
      </c>
      <c r="D1597" t="s">
        <v>1206</v>
      </c>
      <c r="E1597" t="s">
        <v>75</v>
      </c>
      <c r="F1597" t="s">
        <v>1228</v>
      </c>
      <c r="G1597" t="s">
        <v>75</v>
      </c>
      <c r="H1597" t="s">
        <v>1229</v>
      </c>
      <c r="I1597" t="s">
        <v>493</v>
      </c>
      <c r="J1597" t="s">
        <v>1236</v>
      </c>
      <c r="K1597" t="s">
        <v>307</v>
      </c>
      <c r="L1597" t="s">
        <v>2122</v>
      </c>
      <c r="M1597" t="s">
        <v>1232</v>
      </c>
      <c r="N1597" t="s">
        <v>1233</v>
      </c>
      <c r="O1597" t="s">
        <v>904</v>
      </c>
      <c r="P1597" t="s">
        <v>905</v>
      </c>
      <c r="Q1597" s="11">
        <v>0</v>
      </c>
      <c r="R1597" s="11">
        <v>0</v>
      </c>
      <c r="S1597" s="11">
        <v>0</v>
      </c>
      <c r="T1597" s="11">
        <v>0</v>
      </c>
      <c r="U1597" s="11">
        <v>8000000</v>
      </c>
      <c r="V1597" s="11">
        <v>0</v>
      </c>
      <c r="W1597" s="11">
        <v>8000000</v>
      </c>
      <c r="X1597" s="11">
        <v>0</v>
      </c>
      <c r="Y1597" s="11">
        <v>0</v>
      </c>
      <c r="Z1597" s="11">
        <v>0</v>
      </c>
      <c r="AA1597" s="11">
        <v>0</v>
      </c>
      <c r="AB1597" s="11">
        <v>0</v>
      </c>
      <c r="AC1597" s="11">
        <v>800000</v>
      </c>
      <c r="AD1597" s="11">
        <v>0</v>
      </c>
      <c r="AE1597" s="11">
        <v>0</v>
      </c>
      <c r="AF1597" s="11">
        <v>0</v>
      </c>
      <c r="AG1597" s="11">
        <v>1040000</v>
      </c>
      <c r="AH1597" s="11">
        <v>576000</v>
      </c>
      <c r="AI1597" s="11">
        <v>0</v>
      </c>
      <c r="AJ1597" s="11">
        <v>0</v>
      </c>
      <c r="AK1597" s="11">
        <v>2000000</v>
      </c>
      <c r="AL1597" s="11">
        <v>3255000</v>
      </c>
      <c r="AM1597" s="11">
        <v>0</v>
      </c>
      <c r="AN1597" s="11">
        <v>0</v>
      </c>
      <c r="AO15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3840000</v>
      </c>
      <c r="AP15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3831000</v>
      </c>
      <c r="AR15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7" s="11">
        <f>Table_PBS_SQL_DB2_PBSSQL_PBS_NDP_Tina_CG_QtrlyPerformance_Final[[#This Row],[GOU REL]]+Table_PBS_SQL_DB2_PBSSQL_PBS_NDP_Tina_CG_QtrlyPerformance_Final[[#This Row],[EXT REL]]</f>
        <v>3840000</v>
      </c>
      <c r="AT1597" s="11">
        <f>Table_PBS_SQL_DB2_PBSSQL_PBS_NDP_Tina_CG_QtrlyPerformance_Final[[#This Row],[GOU EXP]]+Table_PBS_SQL_DB2_PBSSQL_PBS_NDP_Tina_CG_QtrlyPerformance_Final[[#This Row],[EXT EXP]]</f>
        <v>3831000</v>
      </c>
      <c r="AU1597" s="11" t="str">
        <f>IF(Table_PBS_SQL_DB2_PBSSQL_PBS_NDP_Tina_CG_QtrlyPerformance_Final[[#This Row],[Item_Code]]&gt;"300000", "Capital", "Recurrent")</f>
        <v>Recurrent</v>
      </c>
    </row>
    <row r="1598" spans="1:47" x14ac:dyDescent="0.25">
      <c r="A1598" t="s">
        <v>305</v>
      </c>
      <c r="B1598" t="s">
        <v>306</v>
      </c>
      <c r="C1598" t="s">
        <v>293</v>
      </c>
      <c r="D1598" t="s">
        <v>1206</v>
      </c>
      <c r="E1598" t="s">
        <v>75</v>
      </c>
      <c r="F1598" t="s">
        <v>1228</v>
      </c>
      <c r="G1598" t="s">
        <v>75</v>
      </c>
      <c r="H1598" t="s">
        <v>1229</v>
      </c>
      <c r="I1598" t="s">
        <v>493</v>
      </c>
      <c r="J1598" t="s">
        <v>1236</v>
      </c>
      <c r="K1598" t="s">
        <v>307</v>
      </c>
      <c r="L1598" t="s">
        <v>2122</v>
      </c>
      <c r="M1598" t="s">
        <v>1232</v>
      </c>
      <c r="N1598" t="s">
        <v>1233</v>
      </c>
      <c r="O1598" t="s">
        <v>934</v>
      </c>
      <c r="P1598" t="s">
        <v>935</v>
      </c>
      <c r="Q1598" s="11">
        <v>0</v>
      </c>
      <c r="R1598" s="11">
        <v>0</v>
      </c>
      <c r="S1598" s="11">
        <v>0</v>
      </c>
      <c r="T1598" s="11">
        <v>0</v>
      </c>
      <c r="U1598" s="11">
        <v>250000000</v>
      </c>
      <c r="V1598" s="11">
        <v>0</v>
      </c>
      <c r="W1598" s="11">
        <v>250000000</v>
      </c>
      <c r="X1598" s="11">
        <v>0</v>
      </c>
      <c r="Y1598" s="11">
        <v>0</v>
      </c>
      <c r="Z1598" s="11">
        <v>0</v>
      </c>
      <c r="AA1598" s="11">
        <v>0</v>
      </c>
      <c r="AB1598" s="11">
        <v>0</v>
      </c>
      <c r="AC1598" s="11">
        <v>250000000</v>
      </c>
      <c r="AD1598" s="11">
        <v>0</v>
      </c>
      <c r="AE1598" s="11">
        <v>0</v>
      </c>
      <c r="AF1598" s="11">
        <v>0</v>
      </c>
      <c r="AG1598" s="11">
        <v>0</v>
      </c>
      <c r="AH1598" s="11">
        <v>0</v>
      </c>
      <c r="AI1598" s="11">
        <v>0</v>
      </c>
      <c r="AJ1598" s="11">
        <v>0</v>
      </c>
      <c r="AK1598" s="11">
        <v>0</v>
      </c>
      <c r="AL1598" s="11">
        <v>250000000</v>
      </c>
      <c r="AM1598" s="11">
        <v>0</v>
      </c>
      <c r="AN1598" s="11">
        <v>0</v>
      </c>
      <c r="AO15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15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15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8" s="11">
        <f>Table_PBS_SQL_DB2_PBSSQL_PBS_NDP_Tina_CG_QtrlyPerformance_Final[[#This Row],[GOU REL]]+Table_PBS_SQL_DB2_PBSSQL_PBS_NDP_Tina_CG_QtrlyPerformance_Final[[#This Row],[EXT REL]]</f>
        <v>250000000</v>
      </c>
      <c r="AT1598" s="11">
        <f>Table_PBS_SQL_DB2_PBSSQL_PBS_NDP_Tina_CG_QtrlyPerformance_Final[[#This Row],[GOU EXP]]+Table_PBS_SQL_DB2_PBSSQL_PBS_NDP_Tina_CG_QtrlyPerformance_Final[[#This Row],[EXT EXP]]</f>
        <v>250000000</v>
      </c>
      <c r="AU1598" s="11" t="str">
        <f>IF(Table_PBS_SQL_DB2_PBSSQL_PBS_NDP_Tina_CG_QtrlyPerformance_Final[[#This Row],[Item_Code]]&gt;"300000", "Capital", "Recurrent")</f>
        <v>Capital</v>
      </c>
    </row>
    <row r="1599" spans="1:47" x14ac:dyDescent="0.25">
      <c r="A1599" t="s">
        <v>305</v>
      </c>
      <c r="B1599" t="s">
        <v>306</v>
      </c>
      <c r="C1599" t="s">
        <v>293</v>
      </c>
      <c r="D1599" t="s">
        <v>1206</v>
      </c>
      <c r="E1599" t="s">
        <v>75</v>
      </c>
      <c r="F1599" t="s">
        <v>1228</v>
      </c>
      <c r="G1599" t="s">
        <v>75</v>
      </c>
      <c r="H1599" t="s">
        <v>1229</v>
      </c>
      <c r="I1599" t="s">
        <v>493</v>
      </c>
      <c r="J1599" t="s">
        <v>1236</v>
      </c>
      <c r="K1599" t="s">
        <v>1237</v>
      </c>
      <c r="L1599" t="s">
        <v>1238</v>
      </c>
      <c r="M1599" t="s">
        <v>1232</v>
      </c>
      <c r="N1599" t="s">
        <v>1233</v>
      </c>
      <c r="O1599" t="s">
        <v>906</v>
      </c>
      <c r="P1599" t="s">
        <v>907</v>
      </c>
      <c r="Q1599" s="11">
        <v>0</v>
      </c>
      <c r="R1599" s="11">
        <v>0</v>
      </c>
      <c r="S1599" s="11">
        <v>0</v>
      </c>
      <c r="T1599" s="11">
        <v>0</v>
      </c>
      <c r="U1599" s="11">
        <v>40000000</v>
      </c>
      <c r="V1599" s="11">
        <v>0</v>
      </c>
      <c r="W1599" s="11">
        <v>10000000</v>
      </c>
      <c r="X1599" s="11">
        <v>30000000</v>
      </c>
      <c r="Y1599" s="11">
        <v>0</v>
      </c>
      <c r="Z1599" s="11">
        <v>0</v>
      </c>
      <c r="AA1599" s="11">
        <v>0</v>
      </c>
      <c r="AB1599" s="11">
        <v>0</v>
      </c>
      <c r="AC1599" s="11">
        <v>0</v>
      </c>
      <c r="AD1599" s="11">
        <v>0</v>
      </c>
      <c r="AE1599" s="11">
        <v>0</v>
      </c>
      <c r="AF1599" s="11">
        <v>0</v>
      </c>
      <c r="AG1599" s="11">
        <v>1500000</v>
      </c>
      <c r="AH1599" s="11">
        <v>1500000</v>
      </c>
      <c r="AI1599" s="11">
        <v>0</v>
      </c>
      <c r="AJ1599" s="11">
        <v>0</v>
      </c>
      <c r="AK1599" s="11">
        <v>0</v>
      </c>
      <c r="AL1599" s="11">
        <v>0</v>
      </c>
      <c r="AM1599" s="11">
        <v>0</v>
      </c>
      <c r="AN1599" s="11">
        <v>0</v>
      </c>
      <c r="AO15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v>
      </c>
      <c r="AP15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5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v>
      </c>
      <c r="AR15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599" s="11">
        <f>Table_PBS_SQL_DB2_PBSSQL_PBS_NDP_Tina_CG_QtrlyPerformance_Final[[#This Row],[GOU REL]]+Table_PBS_SQL_DB2_PBSSQL_PBS_NDP_Tina_CG_QtrlyPerformance_Final[[#This Row],[EXT REL]]</f>
        <v>1500000</v>
      </c>
      <c r="AT1599" s="11">
        <f>Table_PBS_SQL_DB2_PBSSQL_PBS_NDP_Tina_CG_QtrlyPerformance_Final[[#This Row],[GOU EXP]]+Table_PBS_SQL_DB2_PBSSQL_PBS_NDP_Tina_CG_QtrlyPerformance_Final[[#This Row],[EXT EXP]]</f>
        <v>1500000</v>
      </c>
      <c r="AU1599" s="11" t="str">
        <f>IF(Table_PBS_SQL_DB2_PBSSQL_PBS_NDP_Tina_CG_QtrlyPerformance_Final[[#This Row],[Item_Code]]&gt;"300000", "Capital", "Recurrent")</f>
        <v>Recurrent</v>
      </c>
    </row>
    <row r="1600" spans="1:47" x14ac:dyDescent="0.25">
      <c r="A1600" t="s">
        <v>305</v>
      </c>
      <c r="B1600" t="s">
        <v>306</v>
      </c>
      <c r="C1600" t="s">
        <v>293</v>
      </c>
      <c r="D1600" t="s">
        <v>1206</v>
      </c>
      <c r="E1600" t="s">
        <v>75</v>
      </c>
      <c r="F1600" t="s">
        <v>1228</v>
      </c>
      <c r="G1600" t="s">
        <v>75</v>
      </c>
      <c r="H1600" t="s">
        <v>1229</v>
      </c>
      <c r="I1600" t="s">
        <v>467</v>
      </c>
      <c r="J1600" t="s">
        <v>1239</v>
      </c>
      <c r="K1600" t="s">
        <v>1230</v>
      </c>
      <c r="L1600" t="s">
        <v>1231</v>
      </c>
      <c r="M1600" t="s">
        <v>866</v>
      </c>
      <c r="N1600" t="s">
        <v>867</v>
      </c>
      <c r="O1600" t="s">
        <v>1776</v>
      </c>
      <c r="P1600" t="s">
        <v>1777</v>
      </c>
      <c r="Q1600" s="11">
        <v>0</v>
      </c>
      <c r="R1600" s="11">
        <v>0</v>
      </c>
      <c r="S1600" s="11">
        <v>0</v>
      </c>
      <c r="T1600" s="11">
        <v>0</v>
      </c>
      <c r="U1600" s="11">
        <v>28800939500</v>
      </c>
      <c r="V1600" s="11">
        <v>0</v>
      </c>
      <c r="W1600" s="11">
        <v>0</v>
      </c>
      <c r="X1600" s="11">
        <v>28800939500</v>
      </c>
      <c r="Y1600" s="11">
        <v>0</v>
      </c>
      <c r="Z1600" s="11">
        <v>0</v>
      </c>
      <c r="AA1600" s="11">
        <v>0</v>
      </c>
      <c r="AB1600" s="11">
        <v>0</v>
      </c>
      <c r="AC1600" s="11">
        <v>0</v>
      </c>
      <c r="AD1600" s="11">
        <v>0</v>
      </c>
      <c r="AE1600" s="11">
        <v>0</v>
      </c>
      <c r="AF1600" s="11">
        <v>0</v>
      </c>
      <c r="AG1600" s="11">
        <v>0</v>
      </c>
      <c r="AH1600" s="11">
        <v>0</v>
      </c>
      <c r="AI1600" s="11">
        <v>0</v>
      </c>
      <c r="AJ1600" s="11">
        <v>0</v>
      </c>
      <c r="AK1600" s="11">
        <v>0</v>
      </c>
      <c r="AL1600" s="11">
        <v>0</v>
      </c>
      <c r="AM1600" s="11">
        <v>0</v>
      </c>
      <c r="AN1600" s="11">
        <v>0</v>
      </c>
      <c r="AO16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00" s="11">
        <f>Table_PBS_SQL_DB2_PBSSQL_PBS_NDP_Tina_CG_QtrlyPerformance_Final[[#This Row],[GOU REL]]+Table_PBS_SQL_DB2_PBSSQL_PBS_NDP_Tina_CG_QtrlyPerformance_Final[[#This Row],[EXT REL]]</f>
        <v>0</v>
      </c>
      <c r="AT1600" s="11">
        <f>Table_PBS_SQL_DB2_PBSSQL_PBS_NDP_Tina_CG_QtrlyPerformance_Final[[#This Row],[GOU EXP]]+Table_PBS_SQL_DB2_PBSSQL_PBS_NDP_Tina_CG_QtrlyPerformance_Final[[#This Row],[EXT EXP]]</f>
        <v>0</v>
      </c>
      <c r="AU1600" s="11" t="str">
        <f>IF(Table_PBS_SQL_DB2_PBSSQL_PBS_NDP_Tina_CG_QtrlyPerformance_Final[[#This Row],[Item_Code]]&gt;"300000", "Capital", "Recurrent")</f>
        <v>Capital</v>
      </c>
    </row>
    <row r="1601" spans="1:47" x14ac:dyDescent="0.25">
      <c r="A1601" t="s">
        <v>305</v>
      </c>
      <c r="B1601" t="s">
        <v>306</v>
      </c>
      <c r="C1601" t="s">
        <v>293</v>
      </c>
      <c r="D1601" t="s">
        <v>1206</v>
      </c>
      <c r="E1601" t="s">
        <v>75</v>
      </c>
      <c r="F1601" t="s">
        <v>1228</v>
      </c>
      <c r="G1601" t="s">
        <v>75</v>
      </c>
      <c r="H1601" t="s">
        <v>1229</v>
      </c>
      <c r="I1601" t="s">
        <v>467</v>
      </c>
      <c r="J1601" t="s">
        <v>1239</v>
      </c>
      <c r="K1601" t="s">
        <v>1230</v>
      </c>
      <c r="L1601" t="s">
        <v>1231</v>
      </c>
      <c r="M1601" t="s">
        <v>866</v>
      </c>
      <c r="N1601" t="s">
        <v>867</v>
      </c>
      <c r="O1601" t="s">
        <v>1155</v>
      </c>
      <c r="P1601" t="s">
        <v>1156</v>
      </c>
      <c r="Q1601" s="11">
        <v>0</v>
      </c>
      <c r="R1601" s="11">
        <v>0</v>
      </c>
      <c r="S1601" s="11">
        <v>0</v>
      </c>
      <c r="T1601" s="11">
        <v>0</v>
      </c>
      <c r="U1601" s="11">
        <v>51129060500</v>
      </c>
      <c r="V1601" s="11">
        <v>0</v>
      </c>
      <c r="W1601" s="11">
        <v>0</v>
      </c>
      <c r="X1601" s="11">
        <v>51129060500</v>
      </c>
      <c r="Y1601" s="11">
        <v>0</v>
      </c>
      <c r="Z1601" s="11">
        <v>0</v>
      </c>
      <c r="AA1601" s="11">
        <v>0</v>
      </c>
      <c r="AB1601" s="11">
        <v>0</v>
      </c>
      <c r="AC1601" s="11">
        <v>0</v>
      </c>
      <c r="AD1601" s="11">
        <v>0</v>
      </c>
      <c r="AE1601" s="11">
        <v>0</v>
      </c>
      <c r="AF1601" s="11">
        <v>0</v>
      </c>
      <c r="AG1601" s="11">
        <v>0</v>
      </c>
      <c r="AH1601" s="11">
        <v>0</v>
      </c>
      <c r="AI1601" s="11">
        <v>0</v>
      </c>
      <c r="AJ1601" s="11">
        <v>0</v>
      </c>
      <c r="AK1601" s="11">
        <v>0</v>
      </c>
      <c r="AL1601" s="11">
        <v>0</v>
      </c>
      <c r="AM1601" s="11">
        <v>0</v>
      </c>
      <c r="AN1601" s="11">
        <v>0</v>
      </c>
      <c r="AO16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01" s="11">
        <f>Table_PBS_SQL_DB2_PBSSQL_PBS_NDP_Tina_CG_QtrlyPerformance_Final[[#This Row],[GOU REL]]+Table_PBS_SQL_DB2_PBSSQL_PBS_NDP_Tina_CG_QtrlyPerformance_Final[[#This Row],[EXT REL]]</f>
        <v>0</v>
      </c>
      <c r="AT1601" s="11">
        <f>Table_PBS_SQL_DB2_PBSSQL_PBS_NDP_Tina_CG_QtrlyPerformance_Final[[#This Row],[GOU EXP]]+Table_PBS_SQL_DB2_PBSSQL_PBS_NDP_Tina_CG_QtrlyPerformance_Final[[#This Row],[EXT EXP]]</f>
        <v>0</v>
      </c>
      <c r="AU1601" s="11" t="str">
        <f>IF(Table_PBS_SQL_DB2_PBSSQL_PBS_NDP_Tina_CG_QtrlyPerformance_Final[[#This Row],[Item_Code]]&gt;"300000", "Capital", "Recurrent")</f>
        <v>Capital</v>
      </c>
    </row>
    <row r="1602" spans="1:47" x14ac:dyDescent="0.25">
      <c r="A1602" t="s">
        <v>305</v>
      </c>
      <c r="B1602" t="s">
        <v>306</v>
      </c>
      <c r="C1602" t="s">
        <v>293</v>
      </c>
      <c r="D1602" t="s">
        <v>1206</v>
      </c>
      <c r="E1602" t="s">
        <v>75</v>
      </c>
      <c r="F1602" t="s">
        <v>1228</v>
      </c>
      <c r="G1602" t="s">
        <v>75</v>
      </c>
      <c r="H1602" t="s">
        <v>1229</v>
      </c>
      <c r="I1602" t="s">
        <v>467</v>
      </c>
      <c r="J1602" t="s">
        <v>1239</v>
      </c>
      <c r="K1602" t="s">
        <v>1230</v>
      </c>
      <c r="L1602" t="s">
        <v>1231</v>
      </c>
      <c r="M1602" t="s">
        <v>1234</v>
      </c>
      <c r="N1602" t="s">
        <v>1235</v>
      </c>
      <c r="O1602" t="s">
        <v>975</v>
      </c>
      <c r="P1602" t="s">
        <v>976</v>
      </c>
      <c r="Q1602" s="11">
        <v>0</v>
      </c>
      <c r="R1602" s="11">
        <v>0</v>
      </c>
      <c r="S1602" s="11">
        <v>0</v>
      </c>
      <c r="T1602" s="11">
        <v>0</v>
      </c>
      <c r="U1602" s="11">
        <v>34150000000</v>
      </c>
      <c r="V1602" s="11">
        <v>0</v>
      </c>
      <c r="W1602" s="11">
        <v>0</v>
      </c>
      <c r="X1602" s="11">
        <v>34150000000</v>
      </c>
      <c r="Y1602" s="11">
        <v>0</v>
      </c>
      <c r="Z1602" s="11">
        <v>0</v>
      </c>
      <c r="AA1602" s="11">
        <v>0</v>
      </c>
      <c r="AB1602" s="11">
        <v>0</v>
      </c>
      <c r="AC1602" s="11">
        <v>0</v>
      </c>
      <c r="AD1602" s="11">
        <v>0</v>
      </c>
      <c r="AE1602" s="11">
        <v>0</v>
      </c>
      <c r="AF1602" s="11">
        <v>0</v>
      </c>
      <c r="AG1602" s="11">
        <v>0</v>
      </c>
      <c r="AH1602" s="11">
        <v>0</v>
      </c>
      <c r="AI1602" s="11">
        <v>0</v>
      </c>
      <c r="AJ1602" s="11">
        <v>0</v>
      </c>
      <c r="AK1602" s="11">
        <v>0</v>
      </c>
      <c r="AL1602" s="11">
        <v>0</v>
      </c>
      <c r="AM1602" s="11">
        <v>0</v>
      </c>
      <c r="AN1602" s="11">
        <v>0</v>
      </c>
      <c r="AO16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02" s="11">
        <f>Table_PBS_SQL_DB2_PBSSQL_PBS_NDP_Tina_CG_QtrlyPerformance_Final[[#This Row],[GOU REL]]+Table_PBS_SQL_DB2_PBSSQL_PBS_NDP_Tina_CG_QtrlyPerformance_Final[[#This Row],[EXT REL]]</f>
        <v>0</v>
      </c>
      <c r="AT1602" s="11">
        <f>Table_PBS_SQL_DB2_PBSSQL_PBS_NDP_Tina_CG_QtrlyPerformance_Final[[#This Row],[GOU EXP]]+Table_PBS_SQL_DB2_PBSSQL_PBS_NDP_Tina_CG_QtrlyPerformance_Final[[#This Row],[EXT EXP]]</f>
        <v>0</v>
      </c>
      <c r="AU1602" s="11" t="str">
        <f>IF(Table_PBS_SQL_DB2_PBSSQL_PBS_NDP_Tina_CG_QtrlyPerformance_Final[[#This Row],[Item_Code]]&gt;"300000", "Capital", "Recurrent")</f>
        <v>Recurrent</v>
      </c>
    </row>
    <row r="1603" spans="1:47" x14ac:dyDescent="0.25">
      <c r="A1603" t="s">
        <v>305</v>
      </c>
      <c r="B1603" t="s">
        <v>306</v>
      </c>
      <c r="C1603" t="s">
        <v>293</v>
      </c>
      <c r="D1603" t="s">
        <v>1206</v>
      </c>
      <c r="E1603" t="s">
        <v>75</v>
      </c>
      <c r="F1603" t="s">
        <v>1228</v>
      </c>
      <c r="G1603" t="s">
        <v>103</v>
      </c>
      <c r="H1603" t="s">
        <v>1242</v>
      </c>
      <c r="I1603" t="s">
        <v>896</v>
      </c>
      <c r="J1603" t="s">
        <v>897</v>
      </c>
      <c r="K1603" t="s">
        <v>1243</v>
      </c>
      <c r="L1603" t="s">
        <v>1244</v>
      </c>
      <c r="M1603" t="s">
        <v>866</v>
      </c>
      <c r="N1603" t="s">
        <v>867</v>
      </c>
      <c r="O1603" t="s">
        <v>1371</v>
      </c>
      <c r="P1603" t="s">
        <v>1372</v>
      </c>
      <c r="Q1603" s="11">
        <v>0</v>
      </c>
      <c r="R1603" s="11">
        <v>0</v>
      </c>
      <c r="S1603" s="11">
        <v>0</v>
      </c>
      <c r="T1603" s="11">
        <v>0</v>
      </c>
      <c r="U1603" s="11">
        <v>0</v>
      </c>
      <c r="V1603" s="11">
        <v>0</v>
      </c>
      <c r="W1603" s="11">
        <v>0</v>
      </c>
      <c r="X1603" s="11">
        <v>0</v>
      </c>
      <c r="Y1603" s="11">
        <v>0</v>
      </c>
      <c r="Z1603" s="11">
        <v>0</v>
      </c>
      <c r="AA1603" s="11">
        <v>183051937349</v>
      </c>
      <c r="AB1603" s="11">
        <v>522444724</v>
      </c>
      <c r="AC1603" s="11">
        <v>0</v>
      </c>
      <c r="AD1603" s="11">
        <v>0</v>
      </c>
      <c r="AE1603" s="11">
        <v>150853362045</v>
      </c>
      <c r="AF1603" s="11">
        <v>107932849754</v>
      </c>
      <c r="AG1603" s="11">
        <v>0</v>
      </c>
      <c r="AH1603" s="11">
        <v>0</v>
      </c>
      <c r="AI1603" s="11">
        <v>189584728147.34058</v>
      </c>
      <c r="AJ1603" s="11">
        <v>9417409161</v>
      </c>
      <c r="AK1603" s="11">
        <v>0</v>
      </c>
      <c r="AL1603" s="11">
        <v>0</v>
      </c>
      <c r="AM1603" s="11">
        <v>0</v>
      </c>
      <c r="AN1603" s="11">
        <v>0</v>
      </c>
      <c r="AO16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523490027541.34058</v>
      </c>
      <c r="AQ16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117872703639</v>
      </c>
      <c r="AS1603" s="11">
        <f>Table_PBS_SQL_DB2_PBSSQL_PBS_NDP_Tina_CG_QtrlyPerformance_Final[[#This Row],[GOU REL]]+Table_PBS_SQL_DB2_PBSSQL_PBS_NDP_Tina_CG_QtrlyPerformance_Final[[#This Row],[EXT REL]]</f>
        <v>523490027541.34058</v>
      </c>
      <c r="AT1603" s="11">
        <f>Table_PBS_SQL_DB2_PBSSQL_PBS_NDP_Tina_CG_QtrlyPerformance_Final[[#This Row],[GOU EXP]]+Table_PBS_SQL_DB2_PBSSQL_PBS_NDP_Tina_CG_QtrlyPerformance_Final[[#This Row],[EXT EXP]]</f>
        <v>117872703639</v>
      </c>
      <c r="AU1603" s="11" t="str">
        <f>IF(Table_PBS_SQL_DB2_PBSSQL_PBS_NDP_Tina_CG_QtrlyPerformance_Final[[#This Row],[Item_Code]]&gt;"300000", "Capital", "Recurrent")</f>
        <v>Recurrent</v>
      </c>
    </row>
    <row r="1604" spans="1:47" x14ac:dyDescent="0.25">
      <c r="A1604" t="s">
        <v>305</v>
      </c>
      <c r="B1604" t="s">
        <v>306</v>
      </c>
      <c r="C1604" t="s">
        <v>293</v>
      </c>
      <c r="D1604" t="s">
        <v>1206</v>
      </c>
      <c r="E1604" t="s">
        <v>75</v>
      </c>
      <c r="F1604" t="s">
        <v>1228</v>
      </c>
      <c r="G1604" t="s">
        <v>103</v>
      </c>
      <c r="H1604" t="s">
        <v>1242</v>
      </c>
      <c r="I1604" t="s">
        <v>896</v>
      </c>
      <c r="J1604" t="s">
        <v>897</v>
      </c>
      <c r="K1604" t="s">
        <v>1243</v>
      </c>
      <c r="L1604" t="s">
        <v>1244</v>
      </c>
      <c r="M1604" t="s">
        <v>866</v>
      </c>
      <c r="N1604" t="s">
        <v>867</v>
      </c>
      <c r="O1604" t="s">
        <v>975</v>
      </c>
      <c r="P1604" t="s">
        <v>976</v>
      </c>
      <c r="Q1604" s="11">
        <v>0</v>
      </c>
      <c r="R1604" s="11">
        <v>0</v>
      </c>
      <c r="S1604" s="11">
        <v>0</v>
      </c>
      <c r="T1604" s="11">
        <v>0</v>
      </c>
      <c r="U1604" s="11">
        <v>0</v>
      </c>
      <c r="V1604" s="11">
        <v>0</v>
      </c>
      <c r="W1604" s="11">
        <v>0</v>
      </c>
      <c r="X1604" s="11">
        <v>0</v>
      </c>
      <c r="Y1604" s="11">
        <v>0</v>
      </c>
      <c r="Z1604" s="11">
        <v>0</v>
      </c>
      <c r="AA1604" s="11">
        <v>3737569010</v>
      </c>
      <c r="AB1604" s="11">
        <v>689850000</v>
      </c>
      <c r="AC1604" s="11">
        <v>0</v>
      </c>
      <c r="AD1604" s="11">
        <v>0</v>
      </c>
      <c r="AE1604" s="11">
        <v>0</v>
      </c>
      <c r="AF1604" s="11">
        <v>392077534</v>
      </c>
      <c r="AG1604" s="11">
        <v>0</v>
      </c>
      <c r="AH1604" s="11">
        <v>0</v>
      </c>
      <c r="AI1604" s="11">
        <v>3481649967</v>
      </c>
      <c r="AJ1604" s="11">
        <v>3259334498</v>
      </c>
      <c r="AK1604" s="11">
        <v>0</v>
      </c>
      <c r="AL1604" s="11">
        <v>0</v>
      </c>
      <c r="AM1604" s="11">
        <v>0</v>
      </c>
      <c r="AN1604" s="11">
        <v>0</v>
      </c>
      <c r="AO16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7219218977</v>
      </c>
      <c r="AQ16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4341262032</v>
      </c>
      <c r="AS1604" s="11">
        <f>Table_PBS_SQL_DB2_PBSSQL_PBS_NDP_Tina_CG_QtrlyPerformance_Final[[#This Row],[GOU REL]]+Table_PBS_SQL_DB2_PBSSQL_PBS_NDP_Tina_CG_QtrlyPerformance_Final[[#This Row],[EXT REL]]</f>
        <v>7219218977</v>
      </c>
      <c r="AT1604" s="11">
        <f>Table_PBS_SQL_DB2_PBSSQL_PBS_NDP_Tina_CG_QtrlyPerformance_Final[[#This Row],[GOU EXP]]+Table_PBS_SQL_DB2_PBSSQL_PBS_NDP_Tina_CG_QtrlyPerformance_Final[[#This Row],[EXT EXP]]</f>
        <v>4341262032</v>
      </c>
      <c r="AU1604" s="11" t="str">
        <f>IF(Table_PBS_SQL_DB2_PBSSQL_PBS_NDP_Tina_CG_QtrlyPerformance_Final[[#This Row],[Item_Code]]&gt;"300000", "Capital", "Recurrent")</f>
        <v>Recurrent</v>
      </c>
    </row>
    <row r="1605" spans="1:47" x14ac:dyDescent="0.25">
      <c r="A1605" t="s">
        <v>305</v>
      </c>
      <c r="B1605" t="s">
        <v>306</v>
      </c>
      <c r="C1605" t="s">
        <v>293</v>
      </c>
      <c r="D1605" t="s">
        <v>1206</v>
      </c>
      <c r="E1605" t="s">
        <v>75</v>
      </c>
      <c r="F1605" t="s">
        <v>1228</v>
      </c>
      <c r="G1605" t="s">
        <v>103</v>
      </c>
      <c r="H1605" t="s">
        <v>1242</v>
      </c>
      <c r="I1605" t="s">
        <v>896</v>
      </c>
      <c r="J1605" t="s">
        <v>897</v>
      </c>
      <c r="K1605" t="s">
        <v>1245</v>
      </c>
      <c r="L1605" t="s">
        <v>1246</v>
      </c>
      <c r="M1605" t="s">
        <v>1168</v>
      </c>
      <c r="N1605" t="s">
        <v>1169</v>
      </c>
      <c r="O1605" t="s">
        <v>1064</v>
      </c>
      <c r="P1605" t="s">
        <v>1065</v>
      </c>
      <c r="Q1605" s="11">
        <v>0</v>
      </c>
      <c r="R1605" s="11">
        <v>0</v>
      </c>
      <c r="S1605" s="11">
        <v>0</v>
      </c>
      <c r="T1605" s="11">
        <v>0</v>
      </c>
      <c r="U1605" s="11">
        <v>0</v>
      </c>
      <c r="V1605" s="11">
        <v>0</v>
      </c>
      <c r="W1605" s="11">
        <v>0</v>
      </c>
      <c r="X1605" s="11">
        <v>0</v>
      </c>
      <c r="Y1605" s="11">
        <v>0</v>
      </c>
      <c r="Z1605" s="11">
        <v>0</v>
      </c>
      <c r="AA1605" s="11">
        <v>164538000</v>
      </c>
      <c r="AB1605" s="11">
        <v>13661713</v>
      </c>
      <c r="AC1605" s="11">
        <v>0</v>
      </c>
      <c r="AD1605" s="11">
        <v>0</v>
      </c>
      <c r="AE1605" s="11">
        <v>0</v>
      </c>
      <c r="AF1605" s="11">
        <v>78433565</v>
      </c>
      <c r="AG1605" s="11">
        <v>0</v>
      </c>
      <c r="AH1605" s="11">
        <v>0</v>
      </c>
      <c r="AI1605" s="11">
        <v>0</v>
      </c>
      <c r="AJ1605" s="11">
        <v>42110139</v>
      </c>
      <c r="AK1605" s="11">
        <v>0</v>
      </c>
      <c r="AL1605" s="11">
        <v>0</v>
      </c>
      <c r="AM1605" s="11">
        <v>0</v>
      </c>
      <c r="AN1605" s="11">
        <v>18031899</v>
      </c>
      <c r="AO16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164538000</v>
      </c>
      <c r="AQ16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152237316</v>
      </c>
      <c r="AS1605" s="11">
        <f>Table_PBS_SQL_DB2_PBSSQL_PBS_NDP_Tina_CG_QtrlyPerformance_Final[[#This Row],[GOU REL]]+Table_PBS_SQL_DB2_PBSSQL_PBS_NDP_Tina_CG_QtrlyPerformance_Final[[#This Row],[EXT REL]]</f>
        <v>164538000</v>
      </c>
      <c r="AT1605" s="11">
        <f>Table_PBS_SQL_DB2_PBSSQL_PBS_NDP_Tina_CG_QtrlyPerformance_Final[[#This Row],[GOU EXP]]+Table_PBS_SQL_DB2_PBSSQL_PBS_NDP_Tina_CG_QtrlyPerformance_Final[[#This Row],[EXT EXP]]</f>
        <v>152237316</v>
      </c>
      <c r="AU1605" s="11" t="str">
        <f>IF(Table_PBS_SQL_DB2_PBSSQL_PBS_NDP_Tina_CG_QtrlyPerformance_Final[[#This Row],[Item_Code]]&gt;"300000", "Capital", "Recurrent")</f>
        <v>Recurrent</v>
      </c>
    </row>
    <row r="1606" spans="1:47" x14ac:dyDescent="0.25">
      <c r="A1606" t="s">
        <v>305</v>
      </c>
      <c r="B1606" t="s">
        <v>306</v>
      </c>
      <c r="C1606" t="s">
        <v>293</v>
      </c>
      <c r="D1606" t="s">
        <v>1206</v>
      </c>
      <c r="E1606" t="s">
        <v>75</v>
      </c>
      <c r="F1606" t="s">
        <v>1228</v>
      </c>
      <c r="G1606" t="s">
        <v>103</v>
      </c>
      <c r="H1606" t="s">
        <v>1242</v>
      </c>
      <c r="I1606" t="s">
        <v>896</v>
      </c>
      <c r="J1606" t="s">
        <v>897</v>
      </c>
      <c r="K1606" t="s">
        <v>1245</v>
      </c>
      <c r="L1606" t="s">
        <v>1246</v>
      </c>
      <c r="M1606" t="s">
        <v>1168</v>
      </c>
      <c r="N1606" t="s">
        <v>1169</v>
      </c>
      <c r="O1606" t="s">
        <v>906</v>
      </c>
      <c r="P1606" t="s">
        <v>907</v>
      </c>
      <c r="Q1606" s="11">
        <v>0</v>
      </c>
      <c r="R1606" s="11">
        <v>0</v>
      </c>
      <c r="S1606" s="11">
        <v>0</v>
      </c>
      <c r="T1606" s="11">
        <v>0</v>
      </c>
      <c r="U1606" s="11">
        <v>0</v>
      </c>
      <c r="V1606" s="11">
        <v>0</v>
      </c>
      <c r="W1606" s="11">
        <v>0</v>
      </c>
      <c r="X1606" s="11">
        <v>0</v>
      </c>
      <c r="Y1606" s="11">
        <v>0</v>
      </c>
      <c r="Z1606" s="11">
        <v>0</v>
      </c>
      <c r="AA1606" s="11">
        <v>20364200</v>
      </c>
      <c r="AB1606" s="11">
        <v>0</v>
      </c>
      <c r="AC1606" s="11">
        <v>0</v>
      </c>
      <c r="AD1606" s="11">
        <v>0</v>
      </c>
      <c r="AE1606" s="11">
        <v>0</v>
      </c>
      <c r="AF1606" s="11">
        <v>16283000</v>
      </c>
      <c r="AG1606" s="11">
        <v>0</v>
      </c>
      <c r="AH1606" s="11">
        <v>0</v>
      </c>
      <c r="AI1606" s="11">
        <v>0</v>
      </c>
      <c r="AJ1606" s="11">
        <v>0</v>
      </c>
      <c r="AK1606" s="11">
        <v>0</v>
      </c>
      <c r="AL1606" s="11">
        <v>0</v>
      </c>
      <c r="AM1606" s="11">
        <v>0</v>
      </c>
      <c r="AN1606" s="11">
        <v>10951697</v>
      </c>
      <c r="AO16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20364200</v>
      </c>
      <c r="AQ16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27234697</v>
      </c>
      <c r="AS1606" s="11">
        <f>Table_PBS_SQL_DB2_PBSSQL_PBS_NDP_Tina_CG_QtrlyPerformance_Final[[#This Row],[GOU REL]]+Table_PBS_SQL_DB2_PBSSQL_PBS_NDP_Tina_CG_QtrlyPerformance_Final[[#This Row],[EXT REL]]</f>
        <v>20364200</v>
      </c>
      <c r="AT1606" s="11">
        <f>Table_PBS_SQL_DB2_PBSSQL_PBS_NDP_Tina_CG_QtrlyPerformance_Final[[#This Row],[GOU EXP]]+Table_PBS_SQL_DB2_PBSSQL_PBS_NDP_Tina_CG_QtrlyPerformance_Final[[#This Row],[EXT EXP]]</f>
        <v>27234697</v>
      </c>
      <c r="AU1606" s="11" t="str">
        <f>IF(Table_PBS_SQL_DB2_PBSSQL_PBS_NDP_Tina_CG_QtrlyPerformance_Final[[#This Row],[Item_Code]]&gt;"300000", "Capital", "Recurrent")</f>
        <v>Recurrent</v>
      </c>
    </row>
    <row r="1607" spans="1:47" x14ac:dyDescent="0.25">
      <c r="A1607" t="s">
        <v>305</v>
      </c>
      <c r="B1607" t="s">
        <v>306</v>
      </c>
      <c r="C1607" t="s">
        <v>293</v>
      </c>
      <c r="D1607" t="s">
        <v>1206</v>
      </c>
      <c r="E1607" t="s">
        <v>75</v>
      </c>
      <c r="F1607" t="s">
        <v>1228</v>
      </c>
      <c r="G1607" t="s">
        <v>103</v>
      </c>
      <c r="H1607" t="s">
        <v>1242</v>
      </c>
      <c r="I1607" t="s">
        <v>896</v>
      </c>
      <c r="J1607" t="s">
        <v>897</v>
      </c>
      <c r="K1607" t="s">
        <v>311</v>
      </c>
      <c r="L1607" t="s">
        <v>1247</v>
      </c>
      <c r="M1607" t="s">
        <v>866</v>
      </c>
      <c r="N1607" t="s">
        <v>867</v>
      </c>
      <c r="O1607" t="s">
        <v>969</v>
      </c>
      <c r="P1607" t="s">
        <v>970</v>
      </c>
      <c r="Q1607" s="11">
        <v>0</v>
      </c>
      <c r="R1607" s="11">
        <v>0</v>
      </c>
      <c r="S1607" s="11">
        <v>0</v>
      </c>
      <c r="T1607" s="11">
        <v>0</v>
      </c>
      <c r="U1607" s="11">
        <v>0</v>
      </c>
      <c r="V1607" s="11">
        <v>0</v>
      </c>
      <c r="W1607" s="11">
        <v>0</v>
      </c>
      <c r="X1607" s="11">
        <v>0</v>
      </c>
      <c r="Y1607" s="11">
        <v>0</v>
      </c>
      <c r="Z1607" s="11">
        <v>0</v>
      </c>
      <c r="AA1607" s="11">
        <v>0</v>
      </c>
      <c r="AB1607" s="11">
        <v>0</v>
      </c>
      <c r="AC1607" s="11">
        <v>0</v>
      </c>
      <c r="AD1607" s="11">
        <v>0</v>
      </c>
      <c r="AE1607" s="11">
        <v>54000000</v>
      </c>
      <c r="AF1607" s="11">
        <v>0</v>
      </c>
      <c r="AG1607" s="11">
        <v>0</v>
      </c>
      <c r="AH1607" s="11">
        <v>0</v>
      </c>
      <c r="AI1607" s="11">
        <v>39960000</v>
      </c>
      <c r="AJ1607" s="11">
        <v>59345620</v>
      </c>
      <c r="AK1607" s="11">
        <v>0</v>
      </c>
      <c r="AL1607" s="11">
        <v>0</v>
      </c>
      <c r="AM1607" s="11">
        <v>25920000</v>
      </c>
      <c r="AN1607" s="11">
        <v>532000</v>
      </c>
      <c r="AO16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119880000</v>
      </c>
      <c r="AQ16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59877620</v>
      </c>
      <c r="AS1607" s="11">
        <f>Table_PBS_SQL_DB2_PBSSQL_PBS_NDP_Tina_CG_QtrlyPerformance_Final[[#This Row],[GOU REL]]+Table_PBS_SQL_DB2_PBSSQL_PBS_NDP_Tina_CG_QtrlyPerformance_Final[[#This Row],[EXT REL]]</f>
        <v>119880000</v>
      </c>
      <c r="AT1607" s="11">
        <f>Table_PBS_SQL_DB2_PBSSQL_PBS_NDP_Tina_CG_QtrlyPerformance_Final[[#This Row],[GOU EXP]]+Table_PBS_SQL_DB2_PBSSQL_PBS_NDP_Tina_CG_QtrlyPerformance_Final[[#This Row],[EXT EXP]]</f>
        <v>59877620</v>
      </c>
      <c r="AU1607" s="11" t="str">
        <f>IF(Table_PBS_SQL_DB2_PBSSQL_PBS_NDP_Tina_CG_QtrlyPerformance_Final[[#This Row],[Item_Code]]&gt;"300000", "Capital", "Recurrent")</f>
        <v>Recurrent</v>
      </c>
    </row>
    <row r="1608" spans="1:47" x14ac:dyDescent="0.25">
      <c r="A1608" t="s">
        <v>305</v>
      </c>
      <c r="B1608" t="s">
        <v>306</v>
      </c>
      <c r="C1608" t="s">
        <v>293</v>
      </c>
      <c r="D1608" t="s">
        <v>1206</v>
      </c>
      <c r="E1608" t="s">
        <v>75</v>
      </c>
      <c r="F1608" t="s">
        <v>1228</v>
      </c>
      <c r="G1608" t="s">
        <v>103</v>
      </c>
      <c r="H1608" t="s">
        <v>1242</v>
      </c>
      <c r="I1608" t="s">
        <v>896</v>
      </c>
      <c r="J1608" t="s">
        <v>897</v>
      </c>
      <c r="K1608" t="s">
        <v>311</v>
      </c>
      <c r="L1608" t="s">
        <v>1247</v>
      </c>
      <c r="M1608" t="s">
        <v>866</v>
      </c>
      <c r="N1608" t="s">
        <v>867</v>
      </c>
      <c r="O1608" t="s">
        <v>934</v>
      </c>
      <c r="P1608" t="s">
        <v>935</v>
      </c>
      <c r="Q1608" s="11">
        <v>0</v>
      </c>
      <c r="R1608" s="11">
        <v>0</v>
      </c>
      <c r="S1608" s="11">
        <v>0</v>
      </c>
      <c r="T1608" s="11">
        <v>0</v>
      </c>
      <c r="U1608" s="11">
        <v>0</v>
      </c>
      <c r="V1608" s="11">
        <v>0</v>
      </c>
      <c r="W1608" s="11">
        <v>0</v>
      </c>
      <c r="X1608" s="11">
        <v>0</v>
      </c>
      <c r="Y1608" s="11">
        <v>0</v>
      </c>
      <c r="Z1608" s="11">
        <v>0</v>
      </c>
      <c r="AA1608" s="11">
        <v>0</v>
      </c>
      <c r="AB1608" s="11">
        <v>0</v>
      </c>
      <c r="AC1608" s="11">
        <v>0</v>
      </c>
      <c r="AD1608" s="11">
        <v>0</v>
      </c>
      <c r="AE1608" s="11">
        <v>6472483200</v>
      </c>
      <c r="AF1608" s="11">
        <v>0</v>
      </c>
      <c r="AG1608" s="11">
        <v>0</v>
      </c>
      <c r="AH1608" s="11">
        <v>0</v>
      </c>
      <c r="AI1608" s="11">
        <v>4789637568</v>
      </c>
      <c r="AJ1608" s="11">
        <v>0</v>
      </c>
      <c r="AK1608" s="11">
        <v>0</v>
      </c>
      <c r="AL1608" s="11">
        <v>0</v>
      </c>
      <c r="AM1608" s="11">
        <v>3106791936</v>
      </c>
      <c r="AN1608" s="11">
        <v>12079124266</v>
      </c>
      <c r="AO16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14368912704</v>
      </c>
      <c r="AQ16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12079124266</v>
      </c>
      <c r="AS1608" s="11">
        <f>Table_PBS_SQL_DB2_PBSSQL_PBS_NDP_Tina_CG_QtrlyPerformance_Final[[#This Row],[GOU REL]]+Table_PBS_SQL_DB2_PBSSQL_PBS_NDP_Tina_CG_QtrlyPerformance_Final[[#This Row],[EXT REL]]</f>
        <v>14368912704</v>
      </c>
      <c r="AT1608" s="11">
        <f>Table_PBS_SQL_DB2_PBSSQL_PBS_NDP_Tina_CG_QtrlyPerformance_Final[[#This Row],[GOU EXP]]+Table_PBS_SQL_DB2_PBSSQL_PBS_NDP_Tina_CG_QtrlyPerformance_Final[[#This Row],[EXT EXP]]</f>
        <v>12079124266</v>
      </c>
      <c r="AU1608" s="11" t="str">
        <f>IF(Table_PBS_SQL_DB2_PBSSQL_PBS_NDP_Tina_CG_QtrlyPerformance_Final[[#This Row],[Item_Code]]&gt;"300000", "Capital", "Recurrent")</f>
        <v>Capital</v>
      </c>
    </row>
    <row r="1609" spans="1:47" x14ac:dyDescent="0.25">
      <c r="A1609" t="s">
        <v>305</v>
      </c>
      <c r="B1609" t="s">
        <v>306</v>
      </c>
      <c r="C1609" t="s">
        <v>293</v>
      </c>
      <c r="D1609" t="s">
        <v>1206</v>
      </c>
      <c r="E1609" t="s">
        <v>75</v>
      </c>
      <c r="F1609" t="s">
        <v>1228</v>
      </c>
      <c r="G1609" t="s">
        <v>103</v>
      </c>
      <c r="H1609" t="s">
        <v>1242</v>
      </c>
      <c r="I1609" t="s">
        <v>896</v>
      </c>
      <c r="J1609" t="s">
        <v>897</v>
      </c>
      <c r="K1609" t="s">
        <v>311</v>
      </c>
      <c r="L1609" t="s">
        <v>1247</v>
      </c>
      <c r="M1609" t="s">
        <v>866</v>
      </c>
      <c r="N1609" t="s">
        <v>867</v>
      </c>
      <c r="O1609" t="s">
        <v>957</v>
      </c>
      <c r="P1609" t="s">
        <v>958</v>
      </c>
      <c r="Q1609" s="11">
        <v>0</v>
      </c>
      <c r="R1609" s="11">
        <v>0</v>
      </c>
      <c r="S1609" s="11">
        <v>0</v>
      </c>
      <c r="T1609" s="11">
        <v>0</v>
      </c>
      <c r="U1609" s="11">
        <v>0</v>
      </c>
      <c r="V1609" s="11">
        <v>0</v>
      </c>
      <c r="W1609" s="11">
        <v>0</v>
      </c>
      <c r="X1609" s="11">
        <v>0</v>
      </c>
      <c r="Y1609" s="11">
        <v>0</v>
      </c>
      <c r="Z1609" s="11">
        <v>0</v>
      </c>
      <c r="AA1609" s="11">
        <v>0</v>
      </c>
      <c r="AB1609" s="11">
        <v>0</v>
      </c>
      <c r="AC1609" s="11">
        <v>0</v>
      </c>
      <c r="AD1609" s="11">
        <v>0</v>
      </c>
      <c r="AE1609" s="11">
        <v>624600000</v>
      </c>
      <c r="AF1609" s="11">
        <v>3855932</v>
      </c>
      <c r="AG1609" s="11">
        <v>0</v>
      </c>
      <c r="AH1609" s="11">
        <v>0</v>
      </c>
      <c r="AI1609" s="11">
        <v>462204000</v>
      </c>
      <c r="AJ1609" s="11">
        <v>139390686</v>
      </c>
      <c r="AK1609" s="11">
        <v>0</v>
      </c>
      <c r="AL1609" s="11">
        <v>0</v>
      </c>
      <c r="AM1609" s="11">
        <v>299808000</v>
      </c>
      <c r="AN1609" s="11">
        <v>20754236</v>
      </c>
      <c r="AO16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1386612000</v>
      </c>
      <c r="AQ16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164000854</v>
      </c>
      <c r="AS1609" s="11">
        <f>Table_PBS_SQL_DB2_PBSSQL_PBS_NDP_Tina_CG_QtrlyPerformance_Final[[#This Row],[GOU REL]]+Table_PBS_SQL_DB2_PBSSQL_PBS_NDP_Tina_CG_QtrlyPerformance_Final[[#This Row],[EXT REL]]</f>
        <v>1386612000</v>
      </c>
      <c r="AT1609" s="11">
        <f>Table_PBS_SQL_DB2_PBSSQL_PBS_NDP_Tina_CG_QtrlyPerformance_Final[[#This Row],[GOU EXP]]+Table_PBS_SQL_DB2_PBSSQL_PBS_NDP_Tina_CG_QtrlyPerformance_Final[[#This Row],[EXT EXP]]</f>
        <v>164000854</v>
      </c>
      <c r="AU1609" s="11" t="str">
        <f>IF(Table_PBS_SQL_DB2_PBSSQL_PBS_NDP_Tina_CG_QtrlyPerformance_Final[[#This Row],[Item_Code]]&gt;"300000", "Capital", "Recurrent")</f>
        <v>Capital</v>
      </c>
    </row>
    <row r="1610" spans="1:47" x14ac:dyDescent="0.25">
      <c r="A1610" t="s">
        <v>305</v>
      </c>
      <c r="B1610" t="s">
        <v>306</v>
      </c>
      <c r="C1610" t="s">
        <v>293</v>
      </c>
      <c r="D1610" t="s">
        <v>1206</v>
      </c>
      <c r="E1610" t="s">
        <v>75</v>
      </c>
      <c r="F1610" t="s">
        <v>1228</v>
      </c>
      <c r="G1610" t="s">
        <v>103</v>
      </c>
      <c r="H1610" t="s">
        <v>1242</v>
      </c>
      <c r="I1610" t="s">
        <v>896</v>
      </c>
      <c r="J1610" t="s">
        <v>897</v>
      </c>
      <c r="K1610" t="s">
        <v>311</v>
      </c>
      <c r="L1610" t="s">
        <v>1247</v>
      </c>
      <c r="M1610" t="s">
        <v>1168</v>
      </c>
      <c r="N1610" t="s">
        <v>1169</v>
      </c>
      <c r="O1610" t="s">
        <v>1064</v>
      </c>
      <c r="P1610" t="s">
        <v>1065</v>
      </c>
      <c r="Q1610" s="11">
        <v>0</v>
      </c>
      <c r="R1610" s="11">
        <v>0</v>
      </c>
      <c r="S1610" s="11">
        <v>0</v>
      </c>
      <c r="T1610" s="11">
        <v>0</v>
      </c>
      <c r="U1610" s="11">
        <v>0</v>
      </c>
      <c r="V1610" s="11">
        <v>0</v>
      </c>
      <c r="W1610" s="11">
        <v>0</v>
      </c>
      <c r="X1610" s="11">
        <v>0</v>
      </c>
      <c r="Y1610" s="11">
        <v>0</v>
      </c>
      <c r="Z1610" s="11">
        <v>0</v>
      </c>
      <c r="AA1610" s="11">
        <v>0</v>
      </c>
      <c r="AB1610" s="11">
        <v>0</v>
      </c>
      <c r="AC1610" s="11">
        <v>0</v>
      </c>
      <c r="AD1610" s="11">
        <v>0</v>
      </c>
      <c r="AE1610" s="11">
        <v>0</v>
      </c>
      <c r="AF1610" s="11">
        <v>0</v>
      </c>
      <c r="AG1610" s="11">
        <v>0</v>
      </c>
      <c r="AH1610" s="11">
        <v>0</v>
      </c>
      <c r="AI1610" s="11">
        <v>141178680</v>
      </c>
      <c r="AJ1610" s="11">
        <v>92678580</v>
      </c>
      <c r="AK1610" s="11">
        <v>0</v>
      </c>
      <c r="AL1610" s="11">
        <v>0</v>
      </c>
      <c r="AM1610" s="11">
        <v>91575360</v>
      </c>
      <c r="AN1610" s="11">
        <v>160632540</v>
      </c>
      <c r="AO16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232754040</v>
      </c>
      <c r="AQ16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253311120</v>
      </c>
      <c r="AS1610" s="11">
        <f>Table_PBS_SQL_DB2_PBSSQL_PBS_NDP_Tina_CG_QtrlyPerformance_Final[[#This Row],[GOU REL]]+Table_PBS_SQL_DB2_PBSSQL_PBS_NDP_Tina_CG_QtrlyPerformance_Final[[#This Row],[EXT REL]]</f>
        <v>232754040</v>
      </c>
      <c r="AT1610" s="11">
        <f>Table_PBS_SQL_DB2_PBSSQL_PBS_NDP_Tina_CG_QtrlyPerformance_Final[[#This Row],[GOU EXP]]+Table_PBS_SQL_DB2_PBSSQL_PBS_NDP_Tina_CG_QtrlyPerformance_Final[[#This Row],[EXT EXP]]</f>
        <v>253311120</v>
      </c>
      <c r="AU1610" s="11" t="str">
        <f>IF(Table_PBS_SQL_DB2_PBSSQL_PBS_NDP_Tina_CG_QtrlyPerformance_Final[[#This Row],[Item_Code]]&gt;"300000", "Capital", "Recurrent")</f>
        <v>Recurrent</v>
      </c>
    </row>
    <row r="1611" spans="1:47" x14ac:dyDescent="0.25">
      <c r="A1611" t="s">
        <v>305</v>
      </c>
      <c r="B1611" t="s">
        <v>306</v>
      </c>
      <c r="C1611" t="s">
        <v>293</v>
      </c>
      <c r="D1611" t="s">
        <v>1206</v>
      </c>
      <c r="E1611" t="s">
        <v>75</v>
      </c>
      <c r="F1611" t="s">
        <v>1228</v>
      </c>
      <c r="G1611" t="s">
        <v>103</v>
      </c>
      <c r="H1611" t="s">
        <v>1242</v>
      </c>
      <c r="I1611" t="s">
        <v>896</v>
      </c>
      <c r="J1611" t="s">
        <v>897</v>
      </c>
      <c r="K1611" t="s">
        <v>311</v>
      </c>
      <c r="L1611" t="s">
        <v>1247</v>
      </c>
      <c r="M1611" t="s">
        <v>1168</v>
      </c>
      <c r="N1611" t="s">
        <v>1169</v>
      </c>
      <c r="O1611" t="s">
        <v>906</v>
      </c>
      <c r="P1611" t="s">
        <v>907</v>
      </c>
      <c r="Q1611" s="11">
        <v>0</v>
      </c>
      <c r="R1611" s="11">
        <v>0</v>
      </c>
      <c r="S1611" s="11">
        <v>0</v>
      </c>
      <c r="T1611" s="11">
        <v>0</v>
      </c>
      <c r="U1611" s="11">
        <v>0</v>
      </c>
      <c r="V1611" s="11">
        <v>0</v>
      </c>
      <c r="W1611" s="11">
        <v>0</v>
      </c>
      <c r="X1611" s="11">
        <v>0</v>
      </c>
      <c r="Y1611" s="11">
        <v>0</v>
      </c>
      <c r="Z1611" s="11">
        <v>0</v>
      </c>
      <c r="AA1611" s="11">
        <v>0</v>
      </c>
      <c r="AB1611" s="11">
        <v>0</v>
      </c>
      <c r="AC1611" s="11">
        <v>0</v>
      </c>
      <c r="AD1611" s="11">
        <v>0</v>
      </c>
      <c r="AE1611" s="11">
        <v>277146000</v>
      </c>
      <c r="AF1611" s="11">
        <v>137718802</v>
      </c>
      <c r="AG1611" s="11">
        <v>0</v>
      </c>
      <c r="AH1611" s="11">
        <v>0</v>
      </c>
      <c r="AI1611" s="11">
        <v>205088040</v>
      </c>
      <c r="AJ1611" s="11">
        <v>47164964</v>
      </c>
      <c r="AK1611" s="11">
        <v>0</v>
      </c>
      <c r="AL1611" s="11">
        <v>0</v>
      </c>
      <c r="AM1611" s="11">
        <v>133030080</v>
      </c>
      <c r="AN1611" s="11">
        <v>32794406</v>
      </c>
      <c r="AO16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615264120</v>
      </c>
      <c r="AQ16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217678172</v>
      </c>
      <c r="AS1611" s="11">
        <f>Table_PBS_SQL_DB2_PBSSQL_PBS_NDP_Tina_CG_QtrlyPerformance_Final[[#This Row],[GOU REL]]+Table_PBS_SQL_DB2_PBSSQL_PBS_NDP_Tina_CG_QtrlyPerformance_Final[[#This Row],[EXT REL]]</f>
        <v>615264120</v>
      </c>
      <c r="AT1611" s="11">
        <f>Table_PBS_SQL_DB2_PBSSQL_PBS_NDP_Tina_CG_QtrlyPerformance_Final[[#This Row],[GOU EXP]]+Table_PBS_SQL_DB2_PBSSQL_PBS_NDP_Tina_CG_QtrlyPerformance_Final[[#This Row],[EXT EXP]]</f>
        <v>217678172</v>
      </c>
      <c r="AU1611" s="11" t="str">
        <f>IF(Table_PBS_SQL_DB2_PBSSQL_PBS_NDP_Tina_CG_QtrlyPerformance_Final[[#This Row],[Item_Code]]&gt;"300000", "Capital", "Recurrent")</f>
        <v>Recurrent</v>
      </c>
    </row>
    <row r="1612" spans="1:47" x14ac:dyDescent="0.25">
      <c r="A1612" t="s">
        <v>305</v>
      </c>
      <c r="B1612" t="s">
        <v>306</v>
      </c>
      <c r="C1612" t="s">
        <v>293</v>
      </c>
      <c r="D1612" t="s">
        <v>1206</v>
      </c>
      <c r="E1612" t="s">
        <v>75</v>
      </c>
      <c r="F1612" t="s">
        <v>1228</v>
      </c>
      <c r="G1612" t="s">
        <v>103</v>
      </c>
      <c r="H1612" t="s">
        <v>1242</v>
      </c>
      <c r="I1612" t="s">
        <v>896</v>
      </c>
      <c r="J1612" t="s">
        <v>897</v>
      </c>
      <c r="K1612" t="s">
        <v>311</v>
      </c>
      <c r="L1612" t="s">
        <v>1247</v>
      </c>
      <c r="M1612" t="s">
        <v>1168</v>
      </c>
      <c r="N1612" t="s">
        <v>1169</v>
      </c>
      <c r="O1612" t="s">
        <v>967</v>
      </c>
      <c r="P1612" t="s">
        <v>968</v>
      </c>
      <c r="Q1612" s="11">
        <v>0</v>
      </c>
      <c r="R1612" s="11">
        <v>0</v>
      </c>
      <c r="S1612" s="11">
        <v>0</v>
      </c>
      <c r="T1612" s="11">
        <v>0</v>
      </c>
      <c r="U1612" s="11">
        <v>0</v>
      </c>
      <c r="V1612" s="11">
        <v>0</v>
      </c>
      <c r="W1612" s="11">
        <v>0</v>
      </c>
      <c r="X1612" s="11">
        <v>0</v>
      </c>
      <c r="Y1612" s="11">
        <v>0</v>
      </c>
      <c r="Z1612" s="11">
        <v>0</v>
      </c>
      <c r="AA1612" s="11">
        <v>0</v>
      </c>
      <c r="AB1612" s="11">
        <v>0</v>
      </c>
      <c r="AC1612" s="11">
        <v>0</v>
      </c>
      <c r="AD1612" s="11">
        <v>0</v>
      </c>
      <c r="AE1612" s="11">
        <v>18000000</v>
      </c>
      <c r="AF1612" s="11">
        <v>0</v>
      </c>
      <c r="AG1612" s="11">
        <v>0</v>
      </c>
      <c r="AH1612" s="11">
        <v>0</v>
      </c>
      <c r="AI1612" s="11">
        <v>13320000</v>
      </c>
      <c r="AJ1612" s="11">
        <v>2300000</v>
      </c>
      <c r="AK1612" s="11">
        <v>0</v>
      </c>
      <c r="AL1612" s="11">
        <v>0</v>
      </c>
      <c r="AM1612" s="11">
        <v>8640000</v>
      </c>
      <c r="AN1612" s="11">
        <v>25847457</v>
      </c>
      <c r="AO16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39960000</v>
      </c>
      <c r="AQ16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28147457</v>
      </c>
      <c r="AS1612" s="11">
        <f>Table_PBS_SQL_DB2_PBSSQL_PBS_NDP_Tina_CG_QtrlyPerformance_Final[[#This Row],[GOU REL]]+Table_PBS_SQL_DB2_PBSSQL_PBS_NDP_Tina_CG_QtrlyPerformance_Final[[#This Row],[EXT REL]]</f>
        <v>39960000</v>
      </c>
      <c r="AT1612" s="11">
        <f>Table_PBS_SQL_DB2_PBSSQL_PBS_NDP_Tina_CG_QtrlyPerformance_Final[[#This Row],[GOU EXP]]+Table_PBS_SQL_DB2_PBSSQL_PBS_NDP_Tina_CG_QtrlyPerformance_Final[[#This Row],[EXT EXP]]</f>
        <v>28147457</v>
      </c>
      <c r="AU1612" s="11" t="str">
        <f>IF(Table_PBS_SQL_DB2_PBSSQL_PBS_NDP_Tina_CG_QtrlyPerformance_Final[[#This Row],[Item_Code]]&gt;"300000", "Capital", "Recurrent")</f>
        <v>Recurrent</v>
      </c>
    </row>
    <row r="1613" spans="1:47" x14ac:dyDescent="0.25">
      <c r="A1613" t="s">
        <v>305</v>
      </c>
      <c r="B1613" t="s">
        <v>306</v>
      </c>
      <c r="C1613" t="s">
        <v>293</v>
      </c>
      <c r="D1613" t="s">
        <v>1206</v>
      </c>
      <c r="E1613" t="s">
        <v>75</v>
      </c>
      <c r="F1613" t="s">
        <v>1228</v>
      </c>
      <c r="G1613" t="s">
        <v>103</v>
      </c>
      <c r="H1613" t="s">
        <v>1242</v>
      </c>
      <c r="I1613" t="s">
        <v>493</v>
      </c>
      <c r="J1613" t="s">
        <v>1248</v>
      </c>
      <c r="K1613" t="s">
        <v>1243</v>
      </c>
      <c r="L1613" t="s">
        <v>1244</v>
      </c>
      <c r="M1613" t="s">
        <v>866</v>
      </c>
      <c r="N1613" t="s">
        <v>867</v>
      </c>
      <c r="O1613" t="s">
        <v>1016</v>
      </c>
      <c r="P1613" t="s">
        <v>1017</v>
      </c>
      <c r="Q1613" s="11">
        <v>0</v>
      </c>
      <c r="R1613" s="11">
        <v>0</v>
      </c>
      <c r="S1613" s="11">
        <v>0</v>
      </c>
      <c r="T1613" s="11">
        <v>0</v>
      </c>
      <c r="U1613" s="11">
        <v>5139956144</v>
      </c>
      <c r="V1613" s="11">
        <v>0</v>
      </c>
      <c r="W1613" s="11">
        <v>20000000</v>
      </c>
      <c r="X1613" s="11">
        <v>5119956144</v>
      </c>
      <c r="Y1613" s="11">
        <v>0</v>
      </c>
      <c r="Z1613" s="11">
        <v>0</v>
      </c>
      <c r="AA1613" s="11">
        <v>0</v>
      </c>
      <c r="AB1613" s="11">
        <v>0</v>
      </c>
      <c r="AC1613" s="11">
        <v>0</v>
      </c>
      <c r="AD1613" s="11">
        <v>0</v>
      </c>
      <c r="AE1613" s="11">
        <v>0</v>
      </c>
      <c r="AF1613" s="11">
        <v>0</v>
      </c>
      <c r="AG1613" s="11">
        <v>10000000</v>
      </c>
      <c r="AH1613" s="11">
        <v>0</v>
      </c>
      <c r="AI1613" s="11">
        <v>0</v>
      </c>
      <c r="AJ1613" s="11">
        <v>0</v>
      </c>
      <c r="AK1613" s="11">
        <v>10000000</v>
      </c>
      <c r="AL1613" s="11">
        <v>17219370</v>
      </c>
      <c r="AM1613" s="11">
        <v>0</v>
      </c>
      <c r="AN1613" s="11">
        <v>0</v>
      </c>
      <c r="AO16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6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17219370</v>
      </c>
      <c r="AR16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13" s="11">
        <f>Table_PBS_SQL_DB2_PBSSQL_PBS_NDP_Tina_CG_QtrlyPerformance_Final[[#This Row],[GOU REL]]+Table_PBS_SQL_DB2_PBSSQL_PBS_NDP_Tina_CG_QtrlyPerformance_Final[[#This Row],[EXT REL]]</f>
        <v>20000000</v>
      </c>
      <c r="AT1613" s="11">
        <f>Table_PBS_SQL_DB2_PBSSQL_PBS_NDP_Tina_CG_QtrlyPerformance_Final[[#This Row],[GOU EXP]]+Table_PBS_SQL_DB2_PBSSQL_PBS_NDP_Tina_CG_QtrlyPerformance_Final[[#This Row],[EXT EXP]]</f>
        <v>17219370</v>
      </c>
      <c r="AU1613" s="11" t="str">
        <f>IF(Table_PBS_SQL_DB2_PBSSQL_PBS_NDP_Tina_CG_QtrlyPerformance_Final[[#This Row],[Item_Code]]&gt;"300000", "Capital", "Recurrent")</f>
        <v>Recurrent</v>
      </c>
    </row>
    <row r="1614" spans="1:47" x14ac:dyDescent="0.25">
      <c r="A1614" t="s">
        <v>305</v>
      </c>
      <c r="B1614" t="s">
        <v>306</v>
      </c>
      <c r="C1614" t="s">
        <v>293</v>
      </c>
      <c r="D1614" t="s">
        <v>1206</v>
      </c>
      <c r="E1614" t="s">
        <v>75</v>
      </c>
      <c r="F1614" t="s">
        <v>1228</v>
      </c>
      <c r="G1614" t="s">
        <v>103</v>
      </c>
      <c r="H1614" t="s">
        <v>1242</v>
      </c>
      <c r="I1614" t="s">
        <v>493</v>
      </c>
      <c r="J1614" t="s">
        <v>1248</v>
      </c>
      <c r="K1614" t="s">
        <v>1243</v>
      </c>
      <c r="L1614" t="s">
        <v>1244</v>
      </c>
      <c r="M1614" t="s">
        <v>866</v>
      </c>
      <c r="N1614" t="s">
        <v>867</v>
      </c>
      <c r="O1614" t="s">
        <v>969</v>
      </c>
      <c r="P1614" t="s">
        <v>970</v>
      </c>
      <c r="Q1614" s="11">
        <v>0</v>
      </c>
      <c r="R1614" s="11">
        <v>0</v>
      </c>
      <c r="S1614" s="11">
        <v>0</v>
      </c>
      <c r="T1614" s="11">
        <v>0</v>
      </c>
      <c r="U1614" s="11">
        <v>3942634836</v>
      </c>
      <c r="V1614" s="11">
        <v>0</v>
      </c>
      <c r="W1614" s="11">
        <v>20000000</v>
      </c>
      <c r="X1614" s="11">
        <v>3922634836</v>
      </c>
      <c r="Y1614" s="11">
        <v>0</v>
      </c>
      <c r="Z1614" s="11">
        <v>0</v>
      </c>
      <c r="AA1614" s="11">
        <v>0</v>
      </c>
      <c r="AB1614" s="11">
        <v>0</v>
      </c>
      <c r="AC1614" s="11">
        <v>0</v>
      </c>
      <c r="AD1614" s="11">
        <v>0</v>
      </c>
      <c r="AE1614" s="11">
        <v>0</v>
      </c>
      <c r="AF1614" s="11">
        <v>0</v>
      </c>
      <c r="AG1614" s="11">
        <v>0</v>
      </c>
      <c r="AH1614" s="11">
        <v>0</v>
      </c>
      <c r="AI1614" s="11">
        <v>0</v>
      </c>
      <c r="AJ1614" s="11">
        <v>0</v>
      </c>
      <c r="AK1614" s="11">
        <v>20000000</v>
      </c>
      <c r="AL1614" s="11">
        <v>20000000</v>
      </c>
      <c r="AM1614" s="11">
        <v>0</v>
      </c>
      <c r="AN1614" s="11">
        <v>0</v>
      </c>
      <c r="AO16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6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6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14" s="11">
        <f>Table_PBS_SQL_DB2_PBSSQL_PBS_NDP_Tina_CG_QtrlyPerformance_Final[[#This Row],[GOU REL]]+Table_PBS_SQL_DB2_PBSSQL_PBS_NDP_Tina_CG_QtrlyPerformance_Final[[#This Row],[EXT REL]]</f>
        <v>20000000</v>
      </c>
      <c r="AT1614" s="11">
        <f>Table_PBS_SQL_DB2_PBSSQL_PBS_NDP_Tina_CG_QtrlyPerformance_Final[[#This Row],[GOU EXP]]+Table_PBS_SQL_DB2_PBSSQL_PBS_NDP_Tina_CG_QtrlyPerformance_Final[[#This Row],[EXT EXP]]</f>
        <v>20000000</v>
      </c>
      <c r="AU1614" s="11" t="str">
        <f>IF(Table_PBS_SQL_DB2_PBSSQL_PBS_NDP_Tina_CG_QtrlyPerformance_Final[[#This Row],[Item_Code]]&gt;"300000", "Capital", "Recurrent")</f>
        <v>Recurrent</v>
      </c>
    </row>
    <row r="1615" spans="1:47" x14ac:dyDescent="0.25">
      <c r="A1615" t="s">
        <v>305</v>
      </c>
      <c r="B1615" t="s">
        <v>306</v>
      </c>
      <c r="C1615" t="s">
        <v>293</v>
      </c>
      <c r="D1615" t="s">
        <v>1206</v>
      </c>
      <c r="E1615" t="s">
        <v>75</v>
      </c>
      <c r="F1615" t="s">
        <v>1228</v>
      </c>
      <c r="G1615" t="s">
        <v>103</v>
      </c>
      <c r="H1615" t="s">
        <v>1242</v>
      </c>
      <c r="I1615" t="s">
        <v>493</v>
      </c>
      <c r="J1615" t="s">
        <v>1248</v>
      </c>
      <c r="K1615" t="s">
        <v>1243</v>
      </c>
      <c r="L1615" t="s">
        <v>1244</v>
      </c>
      <c r="M1615" t="s">
        <v>866</v>
      </c>
      <c r="N1615" t="s">
        <v>867</v>
      </c>
      <c r="O1615" t="s">
        <v>1589</v>
      </c>
      <c r="P1615" t="s">
        <v>1590</v>
      </c>
      <c r="Q1615" s="11">
        <v>0</v>
      </c>
      <c r="R1615" s="11">
        <v>0</v>
      </c>
      <c r="S1615" s="11">
        <v>1556722460</v>
      </c>
      <c r="T1615" s="11">
        <v>-1556722460</v>
      </c>
      <c r="U1615" s="11">
        <v>30376045963</v>
      </c>
      <c r="V1615" s="11">
        <v>0</v>
      </c>
      <c r="W1615" s="11">
        <v>0</v>
      </c>
      <c r="X1615" s="11">
        <v>31932768423</v>
      </c>
      <c r="Y1615" s="11">
        <v>0</v>
      </c>
      <c r="Z1615" s="11">
        <v>0</v>
      </c>
      <c r="AA1615" s="11">
        <v>0</v>
      </c>
      <c r="AB1615" s="11">
        <v>0</v>
      </c>
      <c r="AC1615" s="11">
        <v>0</v>
      </c>
      <c r="AD1615" s="11">
        <v>0</v>
      </c>
      <c r="AE1615" s="11">
        <v>0</v>
      </c>
      <c r="AF1615" s="11">
        <v>0</v>
      </c>
      <c r="AG1615" s="11">
        <v>0</v>
      </c>
      <c r="AH1615" s="11">
        <v>0</v>
      </c>
      <c r="AI1615" s="11">
        <v>0</v>
      </c>
      <c r="AJ1615" s="11">
        <v>0</v>
      </c>
      <c r="AK1615" s="11">
        <v>0</v>
      </c>
      <c r="AL1615" s="11">
        <v>0</v>
      </c>
      <c r="AM1615" s="11">
        <v>0</v>
      </c>
      <c r="AN1615" s="11">
        <v>0</v>
      </c>
      <c r="AO16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15" s="11">
        <f>Table_PBS_SQL_DB2_PBSSQL_PBS_NDP_Tina_CG_QtrlyPerformance_Final[[#This Row],[GOU REL]]+Table_PBS_SQL_DB2_PBSSQL_PBS_NDP_Tina_CG_QtrlyPerformance_Final[[#This Row],[EXT REL]]</f>
        <v>0</v>
      </c>
      <c r="AT1615" s="11">
        <f>Table_PBS_SQL_DB2_PBSSQL_PBS_NDP_Tina_CG_QtrlyPerformance_Final[[#This Row],[GOU EXP]]+Table_PBS_SQL_DB2_PBSSQL_PBS_NDP_Tina_CG_QtrlyPerformance_Final[[#This Row],[EXT EXP]]</f>
        <v>0</v>
      </c>
      <c r="AU1615" s="11" t="str">
        <f>IF(Table_PBS_SQL_DB2_PBSSQL_PBS_NDP_Tina_CG_QtrlyPerformance_Final[[#This Row],[Item_Code]]&gt;"300000", "Capital", "Recurrent")</f>
        <v>Capital</v>
      </c>
    </row>
    <row r="1616" spans="1:47" x14ac:dyDescent="0.25">
      <c r="A1616" t="s">
        <v>305</v>
      </c>
      <c r="B1616" t="s">
        <v>306</v>
      </c>
      <c r="C1616" t="s">
        <v>293</v>
      </c>
      <c r="D1616" t="s">
        <v>1206</v>
      </c>
      <c r="E1616" t="s">
        <v>75</v>
      </c>
      <c r="F1616" t="s">
        <v>1228</v>
      </c>
      <c r="G1616" t="s">
        <v>103</v>
      </c>
      <c r="H1616" t="s">
        <v>1242</v>
      </c>
      <c r="I1616" t="s">
        <v>493</v>
      </c>
      <c r="J1616" t="s">
        <v>1248</v>
      </c>
      <c r="K1616" t="s">
        <v>1245</v>
      </c>
      <c r="L1616" t="s">
        <v>1246</v>
      </c>
      <c r="M1616" t="s">
        <v>2123</v>
      </c>
      <c r="N1616" t="s">
        <v>2124</v>
      </c>
      <c r="O1616" t="s">
        <v>906</v>
      </c>
      <c r="P1616" t="s">
        <v>907</v>
      </c>
      <c r="Q1616" s="11">
        <v>0</v>
      </c>
      <c r="R1616" s="11">
        <v>0</v>
      </c>
      <c r="S1616" s="11">
        <v>0</v>
      </c>
      <c r="T1616" s="11">
        <v>0</v>
      </c>
      <c r="U1616" s="11">
        <v>66109003</v>
      </c>
      <c r="V1616" s="11">
        <v>0</v>
      </c>
      <c r="W1616" s="11">
        <v>0</v>
      </c>
      <c r="X1616" s="11">
        <v>66109003</v>
      </c>
      <c r="Y1616" s="11">
        <v>0</v>
      </c>
      <c r="Z1616" s="11">
        <v>0</v>
      </c>
      <c r="AA1616" s="11">
        <v>0</v>
      </c>
      <c r="AB1616" s="11">
        <v>0</v>
      </c>
      <c r="AC1616" s="11">
        <v>0</v>
      </c>
      <c r="AD1616" s="11">
        <v>0</v>
      </c>
      <c r="AE1616" s="11">
        <v>0</v>
      </c>
      <c r="AF1616" s="11">
        <v>0</v>
      </c>
      <c r="AG1616" s="11">
        <v>0</v>
      </c>
      <c r="AH1616" s="11">
        <v>0</v>
      </c>
      <c r="AI1616" s="11">
        <v>0</v>
      </c>
      <c r="AJ1616" s="11">
        <v>0</v>
      </c>
      <c r="AK1616" s="11">
        <v>0</v>
      </c>
      <c r="AL1616" s="11">
        <v>0</v>
      </c>
      <c r="AM1616" s="11">
        <v>0</v>
      </c>
      <c r="AN1616" s="11">
        <v>0</v>
      </c>
      <c r="AO16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16" s="11">
        <f>Table_PBS_SQL_DB2_PBSSQL_PBS_NDP_Tina_CG_QtrlyPerformance_Final[[#This Row],[GOU REL]]+Table_PBS_SQL_DB2_PBSSQL_PBS_NDP_Tina_CG_QtrlyPerformance_Final[[#This Row],[EXT REL]]</f>
        <v>0</v>
      </c>
      <c r="AT1616" s="11">
        <f>Table_PBS_SQL_DB2_PBSSQL_PBS_NDP_Tina_CG_QtrlyPerformance_Final[[#This Row],[GOU EXP]]+Table_PBS_SQL_DB2_PBSSQL_PBS_NDP_Tina_CG_QtrlyPerformance_Final[[#This Row],[EXT EXP]]</f>
        <v>0</v>
      </c>
      <c r="AU1616" s="11" t="str">
        <f>IF(Table_PBS_SQL_DB2_PBSSQL_PBS_NDP_Tina_CG_QtrlyPerformance_Final[[#This Row],[Item_Code]]&gt;"300000", "Capital", "Recurrent")</f>
        <v>Recurrent</v>
      </c>
    </row>
    <row r="1617" spans="1:47" x14ac:dyDescent="0.25">
      <c r="A1617" t="s">
        <v>305</v>
      </c>
      <c r="B1617" t="s">
        <v>306</v>
      </c>
      <c r="C1617" t="s">
        <v>293</v>
      </c>
      <c r="D1617" t="s">
        <v>1206</v>
      </c>
      <c r="E1617" t="s">
        <v>75</v>
      </c>
      <c r="F1617" t="s">
        <v>1228</v>
      </c>
      <c r="G1617" t="s">
        <v>103</v>
      </c>
      <c r="H1617" t="s">
        <v>1242</v>
      </c>
      <c r="I1617" t="s">
        <v>493</v>
      </c>
      <c r="J1617" t="s">
        <v>1248</v>
      </c>
      <c r="K1617" t="s">
        <v>311</v>
      </c>
      <c r="L1617" t="s">
        <v>1247</v>
      </c>
      <c r="M1617" t="s">
        <v>866</v>
      </c>
      <c r="N1617" t="s">
        <v>867</v>
      </c>
      <c r="O1617" t="s">
        <v>1004</v>
      </c>
      <c r="P1617" t="s">
        <v>868</v>
      </c>
      <c r="Q1617" s="11">
        <v>0</v>
      </c>
      <c r="R1617" s="11">
        <v>0</v>
      </c>
      <c r="S1617" s="11">
        <v>0</v>
      </c>
      <c r="T1617" s="11">
        <v>0</v>
      </c>
      <c r="U1617" s="11">
        <v>1059714000</v>
      </c>
      <c r="V1617" s="11">
        <v>0</v>
      </c>
      <c r="W1617" s="11">
        <v>0</v>
      </c>
      <c r="X1617" s="11">
        <v>1059714000</v>
      </c>
      <c r="Y1617" s="11">
        <v>0</v>
      </c>
      <c r="Z1617" s="11">
        <v>0</v>
      </c>
      <c r="AA1617" s="11">
        <v>0</v>
      </c>
      <c r="AB1617" s="11">
        <v>0</v>
      </c>
      <c r="AC1617" s="11">
        <v>0</v>
      </c>
      <c r="AD1617" s="11">
        <v>0</v>
      </c>
      <c r="AE1617" s="11">
        <v>0</v>
      </c>
      <c r="AF1617" s="11">
        <v>0</v>
      </c>
      <c r="AG1617" s="11">
        <v>0</v>
      </c>
      <c r="AH1617" s="11">
        <v>0</v>
      </c>
      <c r="AI1617" s="11">
        <v>0</v>
      </c>
      <c r="AJ1617" s="11">
        <v>0</v>
      </c>
      <c r="AK1617" s="11">
        <v>0</v>
      </c>
      <c r="AL1617" s="11">
        <v>0</v>
      </c>
      <c r="AM1617" s="11">
        <v>0</v>
      </c>
      <c r="AN1617" s="11">
        <v>0</v>
      </c>
      <c r="AO16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17" s="11">
        <f>Table_PBS_SQL_DB2_PBSSQL_PBS_NDP_Tina_CG_QtrlyPerformance_Final[[#This Row],[GOU REL]]+Table_PBS_SQL_DB2_PBSSQL_PBS_NDP_Tina_CG_QtrlyPerformance_Final[[#This Row],[EXT REL]]</f>
        <v>0</v>
      </c>
      <c r="AT1617" s="11">
        <f>Table_PBS_SQL_DB2_PBSSQL_PBS_NDP_Tina_CG_QtrlyPerformance_Final[[#This Row],[GOU EXP]]+Table_PBS_SQL_DB2_PBSSQL_PBS_NDP_Tina_CG_QtrlyPerformance_Final[[#This Row],[EXT EXP]]</f>
        <v>0</v>
      </c>
      <c r="AU1617" s="11" t="str">
        <f>IF(Table_PBS_SQL_DB2_PBSSQL_PBS_NDP_Tina_CG_QtrlyPerformance_Final[[#This Row],[Item_Code]]&gt;"300000", "Capital", "Recurrent")</f>
        <v>Recurrent</v>
      </c>
    </row>
    <row r="1618" spans="1:47" x14ac:dyDescent="0.25">
      <c r="A1618" t="s">
        <v>305</v>
      </c>
      <c r="B1618" t="s">
        <v>306</v>
      </c>
      <c r="C1618" t="s">
        <v>293</v>
      </c>
      <c r="D1618" t="s">
        <v>1206</v>
      </c>
      <c r="E1618" t="s">
        <v>75</v>
      </c>
      <c r="F1618" t="s">
        <v>1228</v>
      </c>
      <c r="G1618" t="s">
        <v>103</v>
      </c>
      <c r="H1618" t="s">
        <v>1242</v>
      </c>
      <c r="I1618" t="s">
        <v>493</v>
      </c>
      <c r="J1618" t="s">
        <v>1248</v>
      </c>
      <c r="K1618" t="s">
        <v>311</v>
      </c>
      <c r="L1618" t="s">
        <v>1247</v>
      </c>
      <c r="M1618" t="s">
        <v>1168</v>
      </c>
      <c r="N1618" t="s">
        <v>1169</v>
      </c>
      <c r="O1618" t="s">
        <v>967</v>
      </c>
      <c r="P1618" t="s">
        <v>968</v>
      </c>
      <c r="Q1618" s="11">
        <v>0</v>
      </c>
      <c r="R1618" s="11">
        <v>0</v>
      </c>
      <c r="S1618" s="11">
        <v>0</v>
      </c>
      <c r="T1618" s="11">
        <v>0</v>
      </c>
      <c r="U1618" s="11">
        <v>36000000</v>
      </c>
      <c r="V1618" s="11">
        <v>0</v>
      </c>
      <c r="W1618" s="11">
        <v>0</v>
      </c>
      <c r="X1618" s="11">
        <v>36000000</v>
      </c>
      <c r="Y1618" s="11">
        <v>0</v>
      </c>
      <c r="Z1618" s="11">
        <v>0</v>
      </c>
      <c r="AA1618" s="11">
        <v>0</v>
      </c>
      <c r="AB1618" s="11">
        <v>0</v>
      </c>
      <c r="AC1618" s="11">
        <v>0</v>
      </c>
      <c r="AD1618" s="11">
        <v>0</v>
      </c>
      <c r="AE1618" s="11">
        <v>0</v>
      </c>
      <c r="AF1618" s="11">
        <v>0</v>
      </c>
      <c r="AG1618" s="11">
        <v>0</v>
      </c>
      <c r="AH1618" s="11">
        <v>0</v>
      </c>
      <c r="AI1618" s="11">
        <v>0</v>
      </c>
      <c r="AJ1618" s="11">
        <v>0</v>
      </c>
      <c r="AK1618" s="11">
        <v>0</v>
      </c>
      <c r="AL1618" s="11">
        <v>0</v>
      </c>
      <c r="AM1618" s="11">
        <v>0</v>
      </c>
      <c r="AN1618" s="11">
        <v>0</v>
      </c>
      <c r="AO16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18" s="11">
        <f>Table_PBS_SQL_DB2_PBSSQL_PBS_NDP_Tina_CG_QtrlyPerformance_Final[[#This Row],[GOU REL]]+Table_PBS_SQL_DB2_PBSSQL_PBS_NDP_Tina_CG_QtrlyPerformance_Final[[#This Row],[EXT REL]]</f>
        <v>0</v>
      </c>
      <c r="AT1618" s="11">
        <f>Table_PBS_SQL_DB2_PBSSQL_PBS_NDP_Tina_CG_QtrlyPerformance_Final[[#This Row],[GOU EXP]]+Table_PBS_SQL_DB2_PBSSQL_PBS_NDP_Tina_CG_QtrlyPerformance_Final[[#This Row],[EXT EXP]]</f>
        <v>0</v>
      </c>
      <c r="AU1618" s="11" t="str">
        <f>IF(Table_PBS_SQL_DB2_PBSSQL_PBS_NDP_Tina_CG_QtrlyPerformance_Final[[#This Row],[Item_Code]]&gt;"300000", "Capital", "Recurrent")</f>
        <v>Recurrent</v>
      </c>
    </row>
    <row r="1619" spans="1:47" x14ac:dyDescent="0.25">
      <c r="A1619" t="s">
        <v>305</v>
      </c>
      <c r="B1619" t="s">
        <v>306</v>
      </c>
      <c r="C1619" t="s">
        <v>293</v>
      </c>
      <c r="D1619" t="s">
        <v>1206</v>
      </c>
      <c r="E1619" t="s">
        <v>75</v>
      </c>
      <c r="F1619" t="s">
        <v>1228</v>
      </c>
      <c r="G1619" t="s">
        <v>103</v>
      </c>
      <c r="H1619" t="s">
        <v>1242</v>
      </c>
      <c r="I1619" t="s">
        <v>493</v>
      </c>
      <c r="J1619" t="s">
        <v>1248</v>
      </c>
      <c r="K1619" t="s">
        <v>311</v>
      </c>
      <c r="L1619" t="s">
        <v>1247</v>
      </c>
      <c r="M1619" t="s">
        <v>1249</v>
      </c>
      <c r="N1619" t="s">
        <v>1253</v>
      </c>
      <c r="O1619" t="s">
        <v>2125</v>
      </c>
      <c r="P1619" t="s">
        <v>2126</v>
      </c>
      <c r="Q1619" s="11">
        <v>0</v>
      </c>
      <c r="R1619" s="11">
        <v>0</v>
      </c>
      <c r="S1619" s="11">
        <v>0</v>
      </c>
      <c r="T1619" s="11">
        <v>0</v>
      </c>
      <c r="U1619" s="11">
        <v>16128929075</v>
      </c>
      <c r="V1619" s="11">
        <v>0</v>
      </c>
      <c r="W1619" s="11">
        <v>0</v>
      </c>
      <c r="X1619" s="11">
        <v>16128929075</v>
      </c>
      <c r="Y1619" s="11">
        <v>0</v>
      </c>
      <c r="Z1619" s="11">
        <v>0</v>
      </c>
      <c r="AA1619" s="11">
        <v>0</v>
      </c>
      <c r="AB1619" s="11">
        <v>0</v>
      </c>
      <c r="AC1619" s="11">
        <v>0</v>
      </c>
      <c r="AD1619" s="11">
        <v>0</v>
      </c>
      <c r="AE1619" s="11">
        <v>0</v>
      </c>
      <c r="AF1619" s="11">
        <v>0</v>
      </c>
      <c r="AG1619" s="11">
        <v>0</v>
      </c>
      <c r="AH1619" s="11">
        <v>0</v>
      </c>
      <c r="AI1619" s="11">
        <v>0</v>
      </c>
      <c r="AJ1619" s="11">
        <v>0</v>
      </c>
      <c r="AK1619" s="11">
        <v>0</v>
      </c>
      <c r="AL1619" s="11">
        <v>0</v>
      </c>
      <c r="AM1619" s="11">
        <v>0</v>
      </c>
      <c r="AN1619" s="11">
        <v>0</v>
      </c>
      <c r="AO16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19" s="11">
        <f>Table_PBS_SQL_DB2_PBSSQL_PBS_NDP_Tina_CG_QtrlyPerformance_Final[[#This Row],[GOU REL]]+Table_PBS_SQL_DB2_PBSSQL_PBS_NDP_Tina_CG_QtrlyPerformance_Final[[#This Row],[EXT REL]]</f>
        <v>0</v>
      </c>
      <c r="AT1619" s="11">
        <f>Table_PBS_SQL_DB2_PBSSQL_PBS_NDP_Tina_CG_QtrlyPerformance_Final[[#This Row],[GOU EXP]]+Table_PBS_SQL_DB2_PBSSQL_PBS_NDP_Tina_CG_QtrlyPerformance_Final[[#This Row],[EXT EXP]]</f>
        <v>0</v>
      </c>
      <c r="AU1619" s="11" t="str">
        <f>IF(Table_PBS_SQL_DB2_PBSSQL_PBS_NDP_Tina_CG_QtrlyPerformance_Final[[#This Row],[Item_Code]]&gt;"300000", "Capital", "Recurrent")</f>
        <v>Recurrent</v>
      </c>
    </row>
    <row r="1620" spans="1:47" x14ac:dyDescent="0.25">
      <c r="A1620" t="s">
        <v>99</v>
      </c>
      <c r="B1620" t="s">
        <v>2009</v>
      </c>
      <c r="C1620" t="s">
        <v>97</v>
      </c>
      <c r="D1620" t="s">
        <v>1665</v>
      </c>
      <c r="E1620" t="s">
        <v>87</v>
      </c>
      <c r="F1620" t="s">
        <v>961</v>
      </c>
      <c r="G1620" t="s">
        <v>97</v>
      </c>
      <c r="H1620" t="s">
        <v>1666</v>
      </c>
      <c r="I1620" t="s">
        <v>493</v>
      </c>
      <c r="J1620" t="s">
        <v>2010</v>
      </c>
      <c r="K1620" t="s">
        <v>2011</v>
      </c>
      <c r="L1620" t="s">
        <v>2012</v>
      </c>
      <c r="M1620" t="s">
        <v>1377</v>
      </c>
      <c r="N1620" t="s">
        <v>1378</v>
      </c>
      <c r="O1620" t="s">
        <v>1016</v>
      </c>
      <c r="P1620" t="s">
        <v>1017</v>
      </c>
      <c r="Q1620" s="11">
        <v>0</v>
      </c>
      <c r="R1620" s="11">
        <v>0</v>
      </c>
      <c r="S1620" s="11">
        <v>0</v>
      </c>
      <c r="T1620" s="11">
        <v>0</v>
      </c>
      <c r="U1620" s="11">
        <v>5000000</v>
      </c>
      <c r="V1620" s="11">
        <v>0</v>
      </c>
      <c r="W1620" s="11">
        <v>5000000</v>
      </c>
      <c r="X1620" s="11">
        <v>0</v>
      </c>
      <c r="Y1620" s="11">
        <v>0</v>
      </c>
      <c r="Z1620" s="11">
        <v>0</v>
      </c>
      <c r="AA1620" s="11">
        <v>0</v>
      </c>
      <c r="AB1620" s="11">
        <v>0</v>
      </c>
      <c r="AC1620" s="11">
        <v>2500000</v>
      </c>
      <c r="AD1620" s="11">
        <v>0</v>
      </c>
      <c r="AE1620" s="11">
        <v>0</v>
      </c>
      <c r="AF1620" s="11">
        <v>0</v>
      </c>
      <c r="AG1620" s="11">
        <v>1250000</v>
      </c>
      <c r="AH1620" s="11">
        <v>0</v>
      </c>
      <c r="AI1620" s="11">
        <v>0</v>
      </c>
      <c r="AJ1620" s="11">
        <v>0</v>
      </c>
      <c r="AK1620" s="11">
        <v>0</v>
      </c>
      <c r="AL1620" s="11">
        <v>2508680</v>
      </c>
      <c r="AM1620" s="11">
        <v>0</v>
      </c>
      <c r="AN1620" s="11">
        <v>0</v>
      </c>
      <c r="AO16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v>
      </c>
      <c r="AP16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2508680</v>
      </c>
      <c r="AR16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20" s="11">
        <f>Table_PBS_SQL_DB2_PBSSQL_PBS_NDP_Tina_CG_QtrlyPerformance_Final[[#This Row],[GOU REL]]+Table_PBS_SQL_DB2_PBSSQL_PBS_NDP_Tina_CG_QtrlyPerformance_Final[[#This Row],[EXT REL]]</f>
        <v>3750000</v>
      </c>
      <c r="AT1620" s="11">
        <f>Table_PBS_SQL_DB2_PBSSQL_PBS_NDP_Tina_CG_QtrlyPerformance_Final[[#This Row],[GOU EXP]]+Table_PBS_SQL_DB2_PBSSQL_PBS_NDP_Tina_CG_QtrlyPerformance_Final[[#This Row],[EXT EXP]]</f>
        <v>2508680</v>
      </c>
      <c r="AU1620" s="11" t="str">
        <f>IF(Table_PBS_SQL_DB2_PBSSQL_PBS_NDP_Tina_CG_QtrlyPerformance_Final[[#This Row],[Item_Code]]&gt;"300000", "Capital", "Recurrent")</f>
        <v>Recurrent</v>
      </c>
    </row>
    <row r="1621" spans="1:47" x14ac:dyDescent="0.25">
      <c r="A1621" t="s">
        <v>99</v>
      </c>
      <c r="B1621" t="s">
        <v>2009</v>
      </c>
      <c r="C1621" t="s">
        <v>97</v>
      </c>
      <c r="D1621" t="s">
        <v>1665</v>
      </c>
      <c r="E1621" t="s">
        <v>87</v>
      </c>
      <c r="F1621" t="s">
        <v>961</v>
      </c>
      <c r="G1621" t="s">
        <v>97</v>
      </c>
      <c r="H1621" t="s">
        <v>1666</v>
      </c>
      <c r="I1621" t="s">
        <v>493</v>
      </c>
      <c r="J1621" t="s">
        <v>2010</v>
      </c>
      <c r="K1621" t="s">
        <v>2011</v>
      </c>
      <c r="L1621" t="s">
        <v>2012</v>
      </c>
      <c r="M1621" t="s">
        <v>1377</v>
      </c>
      <c r="N1621" t="s">
        <v>1378</v>
      </c>
      <c r="O1621" t="s">
        <v>967</v>
      </c>
      <c r="P1621" t="s">
        <v>968</v>
      </c>
      <c r="Q1621" s="11">
        <v>0</v>
      </c>
      <c r="R1621" s="11">
        <v>0</v>
      </c>
      <c r="S1621" s="11">
        <v>0</v>
      </c>
      <c r="T1621" s="11">
        <v>0</v>
      </c>
      <c r="U1621" s="11">
        <v>36600000</v>
      </c>
      <c r="V1621" s="11">
        <v>0</v>
      </c>
      <c r="W1621" s="11">
        <v>36600000</v>
      </c>
      <c r="X1621" s="11">
        <v>0</v>
      </c>
      <c r="Y1621" s="11">
        <v>0</v>
      </c>
      <c r="Z1621" s="11">
        <v>0</v>
      </c>
      <c r="AA1621" s="11">
        <v>0</v>
      </c>
      <c r="AB1621" s="11">
        <v>0</v>
      </c>
      <c r="AC1621" s="11">
        <v>18300000</v>
      </c>
      <c r="AD1621" s="11">
        <v>0</v>
      </c>
      <c r="AE1621" s="11">
        <v>0</v>
      </c>
      <c r="AF1621" s="11">
        <v>0</v>
      </c>
      <c r="AG1621" s="11">
        <v>9150000</v>
      </c>
      <c r="AH1621" s="11">
        <v>0</v>
      </c>
      <c r="AI1621" s="11">
        <v>0</v>
      </c>
      <c r="AJ1621" s="11">
        <v>0</v>
      </c>
      <c r="AK1621" s="11">
        <v>280000</v>
      </c>
      <c r="AL1621" s="11">
        <v>27730000</v>
      </c>
      <c r="AM1621" s="11">
        <v>0</v>
      </c>
      <c r="AN1621" s="11">
        <v>0</v>
      </c>
      <c r="AO16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27730000</v>
      </c>
      <c r="AP16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27730000</v>
      </c>
      <c r="AR16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21" s="11">
        <f>Table_PBS_SQL_DB2_PBSSQL_PBS_NDP_Tina_CG_QtrlyPerformance_Final[[#This Row],[GOU REL]]+Table_PBS_SQL_DB2_PBSSQL_PBS_NDP_Tina_CG_QtrlyPerformance_Final[[#This Row],[EXT REL]]</f>
        <v>27730000</v>
      </c>
      <c r="AT1621" s="11">
        <f>Table_PBS_SQL_DB2_PBSSQL_PBS_NDP_Tina_CG_QtrlyPerformance_Final[[#This Row],[GOU EXP]]+Table_PBS_SQL_DB2_PBSSQL_PBS_NDP_Tina_CG_QtrlyPerformance_Final[[#This Row],[EXT EXP]]</f>
        <v>27730000</v>
      </c>
      <c r="AU1621" s="11" t="str">
        <f>IF(Table_PBS_SQL_DB2_PBSSQL_PBS_NDP_Tina_CG_QtrlyPerformance_Final[[#This Row],[Item_Code]]&gt;"300000", "Capital", "Recurrent")</f>
        <v>Recurrent</v>
      </c>
    </row>
    <row r="1622" spans="1:47" x14ac:dyDescent="0.25">
      <c r="A1622" t="s">
        <v>220</v>
      </c>
      <c r="B1622" t="s">
        <v>221</v>
      </c>
      <c r="C1622" t="s">
        <v>218</v>
      </c>
      <c r="D1622" t="s">
        <v>1254</v>
      </c>
      <c r="E1622" t="s">
        <v>87</v>
      </c>
      <c r="F1622" t="s">
        <v>1264</v>
      </c>
      <c r="G1622" t="s">
        <v>31</v>
      </c>
      <c r="H1622" t="s">
        <v>1265</v>
      </c>
      <c r="I1622" t="s">
        <v>493</v>
      </c>
      <c r="J1622" t="s">
        <v>1266</v>
      </c>
      <c r="K1622" t="s">
        <v>224</v>
      </c>
      <c r="L1622" t="s">
        <v>1267</v>
      </c>
      <c r="M1622" t="s">
        <v>1305</v>
      </c>
      <c r="N1622" t="s">
        <v>1306</v>
      </c>
      <c r="O1622" t="s">
        <v>1028</v>
      </c>
      <c r="P1622" t="s">
        <v>1029</v>
      </c>
      <c r="Q1622" s="11">
        <v>0</v>
      </c>
      <c r="R1622" s="11">
        <v>0</v>
      </c>
      <c r="S1622" s="11">
        <v>0</v>
      </c>
      <c r="T1622" s="11">
        <v>0</v>
      </c>
      <c r="U1622" s="11">
        <v>200000000</v>
      </c>
      <c r="V1622" s="11">
        <v>0</v>
      </c>
      <c r="W1622" s="11">
        <v>200000000</v>
      </c>
      <c r="X1622" s="11">
        <v>0</v>
      </c>
      <c r="Y1622" s="11">
        <v>50000000</v>
      </c>
      <c r="Z1622" s="11">
        <v>48805000</v>
      </c>
      <c r="AA1622" s="11">
        <v>0</v>
      </c>
      <c r="AB1622" s="11">
        <v>0</v>
      </c>
      <c r="AC1622" s="11">
        <v>50000000</v>
      </c>
      <c r="AD1622" s="11">
        <v>50129450</v>
      </c>
      <c r="AE1622" s="11">
        <v>0</v>
      </c>
      <c r="AF1622" s="11">
        <v>0</v>
      </c>
      <c r="AG1622" s="11">
        <v>50000000</v>
      </c>
      <c r="AH1622" s="11">
        <v>51029956</v>
      </c>
      <c r="AI1622" s="11">
        <v>0</v>
      </c>
      <c r="AJ1622" s="11">
        <v>0</v>
      </c>
      <c r="AK1622" s="11">
        <v>50000000</v>
      </c>
      <c r="AL1622" s="11">
        <v>50035594</v>
      </c>
      <c r="AM1622" s="11">
        <v>0</v>
      </c>
      <c r="AN1622" s="11">
        <v>0</v>
      </c>
      <c r="AO16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6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6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22" s="11">
        <f>Table_PBS_SQL_DB2_PBSSQL_PBS_NDP_Tina_CG_QtrlyPerformance_Final[[#This Row],[GOU REL]]+Table_PBS_SQL_DB2_PBSSQL_PBS_NDP_Tina_CG_QtrlyPerformance_Final[[#This Row],[EXT REL]]</f>
        <v>200000000</v>
      </c>
      <c r="AT1622" s="11">
        <f>Table_PBS_SQL_DB2_PBSSQL_PBS_NDP_Tina_CG_QtrlyPerformance_Final[[#This Row],[GOU EXP]]+Table_PBS_SQL_DB2_PBSSQL_PBS_NDP_Tina_CG_QtrlyPerformance_Final[[#This Row],[EXT EXP]]</f>
        <v>200000000</v>
      </c>
      <c r="AU1622" s="11" t="str">
        <f>IF(Table_PBS_SQL_DB2_PBSSQL_PBS_NDP_Tina_CG_QtrlyPerformance_Final[[#This Row],[Item_Code]]&gt;"300000", "Capital", "Recurrent")</f>
        <v>Recurrent</v>
      </c>
    </row>
    <row r="1623" spans="1:47" x14ac:dyDescent="0.25">
      <c r="A1623" t="s">
        <v>220</v>
      </c>
      <c r="B1623" t="s">
        <v>221</v>
      </c>
      <c r="C1623" t="s">
        <v>218</v>
      </c>
      <c r="D1623" t="s">
        <v>1254</v>
      </c>
      <c r="E1623" t="s">
        <v>87</v>
      </c>
      <c r="F1623" t="s">
        <v>1264</v>
      </c>
      <c r="G1623" t="s">
        <v>31</v>
      </c>
      <c r="H1623" t="s">
        <v>1265</v>
      </c>
      <c r="I1623" t="s">
        <v>493</v>
      </c>
      <c r="J1623" t="s">
        <v>1266</v>
      </c>
      <c r="K1623" t="s">
        <v>224</v>
      </c>
      <c r="L1623" t="s">
        <v>1267</v>
      </c>
      <c r="M1623" t="s">
        <v>1268</v>
      </c>
      <c r="N1623" t="s">
        <v>1269</v>
      </c>
      <c r="O1623" t="s">
        <v>922</v>
      </c>
      <c r="P1623" t="s">
        <v>923</v>
      </c>
      <c r="Q1623" s="11">
        <v>0</v>
      </c>
      <c r="R1623" s="11">
        <v>0</v>
      </c>
      <c r="S1623" s="11">
        <v>0</v>
      </c>
      <c r="T1623" s="11">
        <v>0</v>
      </c>
      <c r="U1623" s="11">
        <v>200000000</v>
      </c>
      <c r="V1623" s="11">
        <v>0</v>
      </c>
      <c r="W1623" s="11">
        <v>200000000</v>
      </c>
      <c r="X1623" s="11">
        <v>0</v>
      </c>
      <c r="Y1623" s="11">
        <v>25000000</v>
      </c>
      <c r="Z1623" s="11">
        <v>25000000</v>
      </c>
      <c r="AA1623" s="11">
        <v>0</v>
      </c>
      <c r="AB1623" s="11">
        <v>0</v>
      </c>
      <c r="AC1623" s="11">
        <v>66000000</v>
      </c>
      <c r="AD1623" s="11">
        <v>66000000</v>
      </c>
      <c r="AE1623" s="11">
        <v>0</v>
      </c>
      <c r="AF1623" s="11">
        <v>0</v>
      </c>
      <c r="AG1623" s="11">
        <v>32000000</v>
      </c>
      <c r="AH1623" s="11">
        <v>32000000</v>
      </c>
      <c r="AI1623" s="11">
        <v>0</v>
      </c>
      <c r="AJ1623" s="11">
        <v>0</v>
      </c>
      <c r="AK1623" s="11">
        <v>77000000</v>
      </c>
      <c r="AL1623" s="11">
        <v>77000000</v>
      </c>
      <c r="AM1623" s="11">
        <v>0</v>
      </c>
      <c r="AN1623" s="11">
        <v>0</v>
      </c>
      <c r="AO16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6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6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23" s="11">
        <f>Table_PBS_SQL_DB2_PBSSQL_PBS_NDP_Tina_CG_QtrlyPerformance_Final[[#This Row],[GOU REL]]+Table_PBS_SQL_DB2_PBSSQL_PBS_NDP_Tina_CG_QtrlyPerformance_Final[[#This Row],[EXT REL]]</f>
        <v>200000000</v>
      </c>
      <c r="AT1623" s="11">
        <f>Table_PBS_SQL_DB2_PBSSQL_PBS_NDP_Tina_CG_QtrlyPerformance_Final[[#This Row],[GOU EXP]]+Table_PBS_SQL_DB2_PBSSQL_PBS_NDP_Tina_CG_QtrlyPerformance_Final[[#This Row],[EXT EXP]]</f>
        <v>200000000</v>
      </c>
      <c r="AU1623" s="11" t="str">
        <f>IF(Table_PBS_SQL_DB2_PBSSQL_PBS_NDP_Tina_CG_QtrlyPerformance_Final[[#This Row],[Item_Code]]&gt;"300000", "Capital", "Recurrent")</f>
        <v>Recurrent</v>
      </c>
    </row>
    <row r="1624" spans="1:47" x14ac:dyDescent="0.25">
      <c r="A1624" t="s">
        <v>220</v>
      </c>
      <c r="B1624" t="s">
        <v>221</v>
      </c>
      <c r="C1624" t="s">
        <v>218</v>
      </c>
      <c r="D1624" t="s">
        <v>1254</v>
      </c>
      <c r="E1624" t="s">
        <v>87</v>
      </c>
      <c r="F1624" t="s">
        <v>1264</v>
      </c>
      <c r="G1624" t="s">
        <v>103</v>
      </c>
      <c r="H1624" t="s">
        <v>1256</v>
      </c>
      <c r="I1624" t="s">
        <v>896</v>
      </c>
      <c r="J1624" t="s">
        <v>897</v>
      </c>
      <c r="K1624" t="s">
        <v>226</v>
      </c>
      <c r="L1624" t="s">
        <v>1274</v>
      </c>
      <c r="M1624" t="s">
        <v>1044</v>
      </c>
      <c r="N1624" t="s">
        <v>1045</v>
      </c>
      <c r="O1624" t="s">
        <v>1626</v>
      </c>
      <c r="P1624" t="s">
        <v>1627</v>
      </c>
      <c r="Q1624" s="11">
        <v>0</v>
      </c>
      <c r="R1624" s="11">
        <v>0</v>
      </c>
      <c r="S1624" s="11">
        <v>0</v>
      </c>
      <c r="T1624" s="11">
        <v>0</v>
      </c>
      <c r="U1624" s="11">
        <v>0</v>
      </c>
      <c r="V1624" s="11">
        <v>0</v>
      </c>
      <c r="W1624" s="11">
        <v>0</v>
      </c>
      <c r="X1624" s="11">
        <v>0</v>
      </c>
      <c r="Y1624" s="11">
        <v>0</v>
      </c>
      <c r="Z1624" s="11">
        <v>0</v>
      </c>
      <c r="AA1624" s="11">
        <v>0</v>
      </c>
      <c r="AB1624" s="11">
        <v>0</v>
      </c>
      <c r="AC1624" s="11">
        <v>0</v>
      </c>
      <c r="AD1624" s="11">
        <v>0</v>
      </c>
      <c r="AE1624" s="11">
        <v>0</v>
      </c>
      <c r="AF1624" s="11">
        <v>0</v>
      </c>
      <c r="AG1624" s="11">
        <v>0</v>
      </c>
      <c r="AH1624" s="11">
        <v>0</v>
      </c>
      <c r="AI1624" s="11">
        <v>0</v>
      </c>
      <c r="AJ1624" s="11">
        <v>0</v>
      </c>
      <c r="AK1624" s="11">
        <v>0</v>
      </c>
      <c r="AL1624" s="11">
        <v>0</v>
      </c>
      <c r="AM1624" s="11">
        <v>1091829915</v>
      </c>
      <c r="AN1624" s="11">
        <v>1091829915</v>
      </c>
      <c r="AO16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1091829915</v>
      </c>
      <c r="AQ16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1091829915</v>
      </c>
      <c r="AS1624" s="11">
        <f>Table_PBS_SQL_DB2_PBSSQL_PBS_NDP_Tina_CG_QtrlyPerformance_Final[[#This Row],[GOU REL]]+Table_PBS_SQL_DB2_PBSSQL_PBS_NDP_Tina_CG_QtrlyPerformance_Final[[#This Row],[EXT REL]]</f>
        <v>1091829915</v>
      </c>
      <c r="AT1624" s="11">
        <f>Table_PBS_SQL_DB2_PBSSQL_PBS_NDP_Tina_CG_QtrlyPerformance_Final[[#This Row],[GOU EXP]]+Table_PBS_SQL_DB2_PBSSQL_PBS_NDP_Tina_CG_QtrlyPerformance_Final[[#This Row],[EXT EXP]]</f>
        <v>1091829915</v>
      </c>
      <c r="AU1624" s="11" t="str">
        <f>IF(Table_PBS_SQL_DB2_PBSSQL_PBS_NDP_Tina_CG_QtrlyPerformance_Final[[#This Row],[Item_Code]]&gt;"300000", "Capital", "Recurrent")</f>
        <v>Capital</v>
      </c>
    </row>
    <row r="1625" spans="1:47" x14ac:dyDescent="0.25">
      <c r="A1625" t="s">
        <v>220</v>
      </c>
      <c r="B1625" t="s">
        <v>221</v>
      </c>
      <c r="C1625" t="s">
        <v>218</v>
      </c>
      <c r="D1625" t="s">
        <v>1254</v>
      </c>
      <c r="E1625" t="s">
        <v>87</v>
      </c>
      <c r="F1625" t="s">
        <v>1264</v>
      </c>
      <c r="G1625" t="s">
        <v>103</v>
      </c>
      <c r="H1625" t="s">
        <v>1256</v>
      </c>
      <c r="I1625" t="s">
        <v>493</v>
      </c>
      <c r="J1625" t="s">
        <v>1273</v>
      </c>
      <c r="K1625" t="s">
        <v>226</v>
      </c>
      <c r="L1625" t="s">
        <v>1274</v>
      </c>
      <c r="M1625" t="s">
        <v>1275</v>
      </c>
      <c r="N1625" t="s">
        <v>1276</v>
      </c>
      <c r="O1625" t="s">
        <v>1062</v>
      </c>
      <c r="P1625" t="s">
        <v>1063</v>
      </c>
      <c r="Q1625" s="11">
        <v>0</v>
      </c>
      <c r="R1625" s="11">
        <v>0</v>
      </c>
      <c r="S1625" s="11">
        <v>0</v>
      </c>
      <c r="T1625" s="11">
        <v>0</v>
      </c>
      <c r="U1625" s="11">
        <v>200000000</v>
      </c>
      <c r="V1625" s="11">
        <v>0</v>
      </c>
      <c r="W1625" s="11">
        <v>200000000</v>
      </c>
      <c r="X1625" s="11">
        <v>0</v>
      </c>
      <c r="Y1625" s="11">
        <v>50000000</v>
      </c>
      <c r="Z1625" s="11">
        <v>15770000</v>
      </c>
      <c r="AA1625" s="11">
        <v>0</v>
      </c>
      <c r="AB1625" s="11">
        <v>0</v>
      </c>
      <c r="AC1625" s="11">
        <v>50000000</v>
      </c>
      <c r="AD1625" s="11">
        <v>9960000</v>
      </c>
      <c r="AE1625" s="11">
        <v>0</v>
      </c>
      <c r="AF1625" s="11">
        <v>0</v>
      </c>
      <c r="AG1625" s="11">
        <v>50000000</v>
      </c>
      <c r="AH1625" s="11">
        <v>6459000</v>
      </c>
      <c r="AI1625" s="11">
        <v>0</v>
      </c>
      <c r="AJ1625" s="11">
        <v>0</v>
      </c>
      <c r="AK1625" s="11">
        <v>50000000</v>
      </c>
      <c r="AL1625" s="11">
        <v>167811000</v>
      </c>
      <c r="AM1625" s="11">
        <v>0</v>
      </c>
      <c r="AN1625" s="11">
        <v>0</v>
      </c>
      <c r="AO16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6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6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25" s="11">
        <f>Table_PBS_SQL_DB2_PBSSQL_PBS_NDP_Tina_CG_QtrlyPerformance_Final[[#This Row],[GOU REL]]+Table_PBS_SQL_DB2_PBSSQL_PBS_NDP_Tina_CG_QtrlyPerformance_Final[[#This Row],[EXT REL]]</f>
        <v>200000000</v>
      </c>
      <c r="AT1625" s="11">
        <f>Table_PBS_SQL_DB2_PBSSQL_PBS_NDP_Tina_CG_QtrlyPerformance_Final[[#This Row],[GOU EXP]]+Table_PBS_SQL_DB2_PBSSQL_PBS_NDP_Tina_CG_QtrlyPerformance_Final[[#This Row],[EXT EXP]]</f>
        <v>200000000</v>
      </c>
      <c r="AU1625" s="11" t="str">
        <f>IF(Table_PBS_SQL_DB2_PBSSQL_PBS_NDP_Tina_CG_QtrlyPerformance_Final[[#This Row],[Item_Code]]&gt;"300000", "Capital", "Recurrent")</f>
        <v>Recurrent</v>
      </c>
    </row>
    <row r="1626" spans="1:47" x14ac:dyDescent="0.25">
      <c r="A1626" t="s">
        <v>220</v>
      </c>
      <c r="B1626" t="s">
        <v>221</v>
      </c>
      <c r="C1626" t="s">
        <v>218</v>
      </c>
      <c r="D1626" t="s">
        <v>1254</v>
      </c>
      <c r="E1626" t="s">
        <v>87</v>
      </c>
      <c r="F1626" t="s">
        <v>1264</v>
      </c>
      <c r="G1626" t="s">
        <v>103</v>
      </c>
      <c r="H1626" t="s">
        <v>1256</v>
      </c>
      <c r="I1626" t="s">
        <v>493</v>
      </c>
      <c r="J1626" t="s">
        <v>1273</v>
      </c>
      <c r="K1626" t="s">
        <v>226</v>
      </c>
      <c r="L1626" t="s">
        <v>1274</v>
      </c>
      <c r="M1626" t="s">
        <v>1275</v>
      </c>
      <c r="N1626" t="s">
        <v>1276</v>
      </c>
      <c r="O1626" t="s">
        <v>1016</v>
      </c>
      <c r="P1626" t="s">
        <v>1017</v>
      </c>
      <c r="Q1626" s="11">
        <v>0</v>
      </c>
      <c r="R1626" s="11">
        <v>0</v>
      </c>
      <c r="S1626" s="11">
        <v>0</v>
      </c>
      <c r="T1626" s="11">
        <v>0</v>
      </c>
      <c r="U1626" s="11">
        <v>7500000</v>
      </c>
      <c r="V1626" s="11">
        <v>0</v>
      </c>
      <c r="W1626" s="11">
        <v>7500000</v>
      </c>
      <c r="X1626" s="11">
        <v>0</v>
      </c>
      <c r="Y1626" s="11">
        <v>0</v>
      </c>
      <c r="Z1626" s="11">
        <v>0</v>
      </c>
      <c r="AA1626" s="11">
        <v>0</v>
      </c>
      <c r="AB1626" s="11">
        <v>0</v>
      </c>
      <c r="AC1626" s="11">
        <v>2475000</v>
      </c>
      <c r="AD1626" s="11">
        <v>0</v>
      </c>
      <c r="AE1626" s="11">
        <v>0</v>
      </c>
      <c r="AF1626" s="11">
        <v>0</v>
      </c>
      <c r="AG1626" s="11">
        <v>1200000</v>
      </c>
      <c r="AH1626" s="11">
        <v>0</v>
      </c>
      <c r="AI1626" s="11">
        <v>0</v>
      </c>
      <c r="AJ1626" s="11">
        <v>0</v>
      </c>
      <c r="AK1626" s="11">
        <v>0</v>
      </c>
      <c r="AL1626" s="11">
        <v>2200000</v>
      </c>
      <c r="AM1626" s="11">
        <v>0</v>
      </c>
      <c r="AN1626" s="11">
        <v>0</v>
      </c>
      <c r="AO16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3675000</v>
      </c>
      <c r="AP16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2200000</v>
      </c>
      <c r="AR16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26" s="11">
        <f>Table_PBS_SQL_DB2_PBSSQL_PBS_NDP_Tina_CG_QtrlyPerformance_Final[[#This Row],[GOU REL]]+Table_PBS_SQL_DB2_PBSSQL_PBS_NDP_Tina_CG_QtrlyPerformance_Final[[#This Row],[EXT REL]]</f>
        <v>3675000</v>
      </c>
      <c r="AT1626" s="11">
        <f>Table_PBS_SQL_DB2_PBSSQL_PBS_NDP_Tina_CG_QtrlyPerformance_Final[[#This Row],[GOU EXP]]+Table_PBS_SQL_DB2_PBSSQL_PBS_NDP_Tina_CG_QtrlyPerformance_Final[[#This Row],[EXT EXP]]</f>
        <v>2200000</v>
      </c>
      <c r="AU1626" s="11" t="str">
        <f>IF(Table_PBS_SQL_DB2_PBSSQL_PBS_NDP_Tina_CG_QtrlyPerformance_Final[[#This Row],[Item_Code]]&gt;"300000", "Capital", "Recurrent")</f>
        <v>Recurrent</v>
      </c>
    </row>
    <row r="1627" spans="1:47" x14ac:dyDescent="0.25">
      <c r="A1627" t="s">
        <v>220</v>
      </c>
      <c r="B1627" t="s">
        <v>221</v>
      </c>
      <c r="C1627" t="s">
        <v>218</v>
      </c>
      <c r="D1627" t="s">
        <v>1254</v>
      </c>
      <c r="E1627" t="s">
        <v>87</v>
      </c>
      <c r="F1627" t="s">
        <v>1264</v>
      </c>
      <c r="G1627" t="s">
        <v>103</v>
      </c>
      <c r="H1627" t="s">
        <v>1256</v>
      </c>
      <c r="I1627" t="s">
        <v>493</v>
      </c>
      <c r="J1627" t="s">
        <v>1273</v>
      </c>
      <c r="K1627" t="s">
        <v>226</v>
      </c>
      <c r="L1627" t="s">
        <v>1274</v>
      </c>
      <c r="M1627" t="s">
        <v>1275</v>
      </c>
      <c r="N1627" t="s">
        <v>1276</v>
      </c>
      <c r="O1627" t="s">
        <v>1004</v>
      </c>
      <c r="P1627" t="s">
        <v>868</v>
      </c>
      <c r="Q1627" s="11">
        <v>0</v>
      </c>
      <c r="R1627" s="11">
        <v>0</v>
      </c>
      <c r="S1627" s="11">
        <v>0</v>
      </c>
      <c r="T1627" s="11">
        <v>0</v>
      </c>
      <c r="U1627" s="11">
        <v>20000000</v>
      </c>
      <c r="V1627" s="11">
        <v>0</v>
      </c>
      <c r="W1627" s="11">
        <v>20000000</v>
      </c>
      <c r="X1627" s="11">
        <v>0</v>
      </c>
      <c r="Y1627" s="11">
        <v>0</v>
      </c>
      <c r="Z1627" s="11">
        <v>0</v>
      </c>
      <c r="AA1627" s="11">
        <v>0</v>
      </c>
      <c r="AB1627" s="11">
        <v>0</v>
      </c>
      <c r="AC1627" s="11">
        <v>10000000</v>
      </c>
      <c r="AD1627" s="11">
        <v>1845000</v>
      </c>
      <c r="AE1627" s="11">
        <v>0</v>
      </c>
      <c r="AF1627" s="11">
        <v>0</v>
      </c>
      <c r="AG1627" s="11">
        <v>5000000</v>
      </c>
      <c r="AH1627" s="11">
        <v>300000</v>
      </c>
      <c r="AI1627" s="11">
        <v>0</v>
      </c>
      <c r="AJ1627" s="11">
        <v>0</v>
      </c>
      <c r="AK1627" s="11">
        <v>0</v>
      </c>
      <c r="AL1627" s="11">
        <v>10079150</v>
      </c>
      <c r="AM1627" s="11">
        <v>0</v>
      </c>
      <c r="AN1627" s="11">
        <v>0</v>
      </c>
      <c r="AO16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6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12224150</v>
      </c>
      <c r="AR16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27" s="11">
        <f>Table_PBS_SQL_DB2_PBSSQL_PBS_NDP_Tina_CG_QtrlyPerformance_Final[[#This Row],[GOU REL]]+Table_PBS_SQL_DB2_PBSSQL_PBS_NDP_Tina_CG_QtrlyPerformance_Final[[#This Row],[EXT REL]]</f>
        <v>15000000</v>
      </c>
      <c r="AT1627" s="11">
        <f>Table_PBS_SQL_DB2_PBSSQL_PBS_NDP_Tina_CG_QtrlyPerformance_Final[[#This Row],[GOU EXP]]+Table_PBS_SQL_DB2_PBSSQL_PBS_NDP_Tina_CG_QtrlyPerformance_Final[[#This Row],[EXT EXP]]</f>
        <v>12224150</v>
      </c>
      <c r="AU1627" s="11" t="str">
        <f>IF(Table_PBS_SQL_DB2_PBSSQL_PBS_NDP_Tina_CG_QtrlyPerformance_Final[[#This Row],[Item_Code]]&gt;"300000", "Capital", "Recurrent")</f>
        <v>Recurrent</v>
      </c>
    </row>
    <row r="1628" spans="1:47" x14ac:dyDescent="0.25">
      <c r="A1628" t="s">
        <v>220</v>
      </c>
      <c r="B1628" t="s">
        <v>221</v>
      </c>
      <c r="C1628" t="s">
        <v>218</v>
      </c>
      <c r="D1628" t="s">
        <v>1254</v>
      </c>
      <c r="E1628" t="s">
        <v>87</v>
      </c>
      <c r="F1628" t="s">
        <v>1264</v>
      </c>
      <c r="G1628" t="s">
        <v>119</v>
      </c>
      <c r="H1628" t="s">
        <v>1279</v>
      </c>
      <c r="I1628" t="s">
        <v>896</v>
      </c>
      <c r="J1628" t="s">
        <v>897</v>
      </c>
      <c r="K1628" t="s">
        <v>228</v>
      </c>
      <c r="L1628" t="s">
        <v>2127</v>
      </c>
      <c r="M1628" t="s">
        <v>1288</v>
      </c>
      <c r="N1628" t="s">
        <v>1289</v>
      </c>
      <c r="O1628" t="s">
        <v>1002</v>
      </c>
      <c r="P1628" t="s">
        <v>1003</v>
      </c>
      <c r="Q1628" s="11">
        <v>0</v>
      </c>
      <c r="R1628" s="11">
        <v>0</v>
      </c>
      <c r="S1628" s="11">
        <v>0</v>
      </c>
      <c r="T1628" s="11">
        <v>0</v>
      </c>
      <c r="U1628" s="11">
        <v>0</v>
      </c>
      <c r="V1628" s="11">
        <v>0</v>
      </c>
      <c r="W1628" s="11">
        <v>0</v>
      </c>
      <c r="X1628" s="11">
        <v>0</v>
      </c>
      <c r="Y1628" s="11">
        <v>0</v>
      </c>
      <c r="Z1628" s="11">
        <v>0</v>
      </c>
      <c r="AA1628" s="11">
        <v>0</v>
      </c>
      <c r="AB1628" s="11">
        <v>0</v>
      </c>
      <c r="AC1628" s="11">
        <v>0</v>
      </c>
      <c r="AD1628" s="11">
        <v>0</v>
      </c>
      <c r="AE1628" s="11">
        <v>2554279693</v>
      </c>
      <c r="AF1628" s="11">
        <v>2554279693</v>
      </c>
      <c r="AG1628" s="11">
        <v>0</v>
      </c>
      <c r="AH1628" s="11">
        <v>0</v>
      </c>
      <c r="AI1628" s="11">
        <v>0</v>
      </c>
      <c r="AJ1628" s="11">
        <v>0</v>
      </c>
      <c r="AK1628" s="11">
        <v>0</v>
      </c>
      <c r="AL1628" s="11">
        <v>0</v>
      </c>
      <c r="AM1628" s="11">
        <v>2352293179</v>
      </c>
      <c r="AN1628" s="11">
        <v>2352293179</v>
      </c>
      <c r="AO16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4906572872</v>
      </c>
      <c r="AQ16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4906572872</v>
      </c>
      <c r="AS1628" s="11">
        <f>Table_PBS_SQL_DB2_PBSSQL_PBS_NDP_Tina_CG_QtrlyPerformance_Final[[#This Row],[GOU REL]]+Table_PBS_SQL_DB2_PBSSQL_PBS_NDP_Tina_CG_QtrlyPerformance_Final[[#This Row],[EXT REL]]</f>
        <v>4906572872</v>
      </c>
      <c r="AT1628" s="11">
        <f>Table_PBS_SQL_DB2_PBSSQL_PBS_NDP_Tina_CG_QtrlyPerformance_Final[[#This Row],[GOU EXP]]+Table_PBS_SQL_DB2_PBSSQL_PBS_NDP_Tina_CG_QtrlyPerformance_Final[[#This Row],[EXT EXP]]</f>
        <v>4906572872</v>
      </c>
      <c r="AU1628" s="11" t="str">
        <f>IF(Table_PBS_SQL_DB2_PBSSQL_PBS_NDP_Tina_CG_QtrlyPerformance_Final[[#This Row],[Item_Code]]&gt;"300000", "Capital", "Recurrent")</f>
        <v>Recurrent</v>
      </c>
    </row>
    <row r="1629" spans="1:47" x14ac:dyDescent="0.25">
      <c r="A1629" t="s">
        <v>220</v>
      </c>
      <c r="B1629" t="s">
        <v>221</v>
      </c>
      <c r="C1629" t="s">
        <v>218</v>
      </c>
      <c r="D1629" t="s">
        <v>1254</v>
      </c>
      <c r="E1629" t="s">
        <v>87</v>
      </c>
      <c r="F1629" t="s">
        <v>1264</v>
      </c>
      <c r="G1629" t="s">
        <v>119</v>
      </c>
      <c r="H1629" t="s">
        <v>1279</v>
      </c>
      <c r="I1629" t="s">
        <v>493</v>
      </c>
      <c r="J1629" t="s">
        <v>1280</v>
      </c>
      <c r="K1629" t="s">
        <v>1281</v>
      </c>
      <c r="L1629" t="s">
        <v>1282</v>
      </c>
      <c r="M1629" t="s">
        <v>1044</v>
      </c>
      <c r="N1629" t="s">
        <v>1045</v>
      </c>
      <c r="O1629" t="s">
        <v>1062</v>
      </c>
      <c r="P1629" t="s">
        <v>1063</v>
      </c>
      <c r="Q1629" s="11">
        <v>0</v>
      </c>
      <c r="R1629" s="11">
        <v>0</v>
      </c>
      <c r="S1629" s="11">
        <v>0</v>
      </c>
      <c r="T1629" s="11">
        <v>0</v>
      </c>
      <c r="U1629" s="11">
        <v>4901673000</v>
      </c>
      <c r="V1629" s="11">
        <v>0</v>
      </c>
      <c r="W1629" s="11">
        <v>4901673000</v>
      </c>
      <c r="X1629" s="11">
        <v>0</v>
      </c>
      <c r="Y1629" s="11">
        <v>1225418250</v>
      </c>
      <c r="Z1629" s="11">
        <v>1225418250</v>
      </c>
      <c r="AA1629" s="11">
        <v>0</v>
      </c>
      <c r="AB1629" s="11">
        <v>0</v>
      </c>
      <c r="AC1629" s="11">
        <v>1127418254</v>
      </c>
      <c r="AD1629" s="11">
        <v>1127418254</v>
      </c>
      <c r="AE1629" s="11">
        <v>0</v>
      </c>
      <c r="AF1629" s="11">
        <v>0</v>
      </c>
      <c r="AG1629" s="11">
        <v>1225418250</v>
      </c>
      <c r="AH1629" s="11">
        <v>1225418250</v>
      </c>
      <c r="AI1629" s="11">
        <v>0</v>
      </c>
      <c r="AJ1629" s="11">
        <v>0</v>
      </c>
      <c r="AK1629" s="11">
        <v>1323418246</v>
      </c>
      <c r="AL1629" s="11">
        <v>1323418246</v>
      </c>
      <c r="AM1629" s="11">
        <v>0</v>
      </c>
      <c r="AN1629" s="11">
        <v>0</v>
      </c>
      <c r="AO16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4901673000</v>
      </c>
      <c r="AP16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4901673000</v>
      </c>
      <c r="AR16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29" s="11">
        <f>Table_PBS_SQL_DB2_PBSSQL_PBS_NDP_Tina_CG_QtrlyPerformance_Final[[#This Row],[GOU REL]]+Table_PBS_SQL_DB2_PBSSQL_PBS_NDP_Tina_CG_QtrlyPerformance_Final[[#This Row],[EXT REL]]</f>
        <v>4901673000</v>
      </c>
      <c r="AT1629" s="11">
        <f>Table_PBS_SQL_DB2_PBSSQL_PBS_NDP_Tina_CG_QtrlyPerformance_Final[[#This Row],[GOU EXP]]+Table_PBS_SQL_DB2_PBSSQL_PBS_NDP_Tina_CG_QtrlyPerformance_Final[[#This Row],[EXT EXP]]</f>
        <v>4901673000</v>
      </c>
      <c r="AU1629" s="11" t="str">
        <f>IF(Table_PBS_SQL_DB2_PBSSQL_PBS_NDP_Tina_CG_QtrlyPerformance_Final[[#This Row],[Item_Code]]&gt;"300000", "Capital", "Recurrent")</f>
        <v>Recurrent</v>
      </c>
    </row>
    <row r="1630" spans="1:47" x14ac:dyDescent="0.25">
      <c r="A1630" t="s">
        <v>220</v>
      </c>
      <c r="B1630" t="s">
        <v>221</v>
      </c>
      <c r="C1630" t="s">
        <v>218</v>
      </c>
      <c r="D1630" t="s">
        <v>1254</v>
      </c>
      <c r="E1630" t="s">
        <v>87</v>
      </c>
      <c r="F1630" t="s">
        <v>1264</v>
      </c>
      <c r="G1630" t="s">
        <v>119</v>
      </c>
      <c r="H1630" t="s">
        <v>1279</v>
      </c>
      <c r="I1630" t="s">
        <v>493</v>
      </c>
      <c r="J1630" t="s">
        <v>1280</v>
      </c>
      <c r="K1630" t="s">
        <v>1281</v>
      </c>
      <c r="L1630" t="s">
        <v>1282</v>
      </c>
      <c r="M1630" t="s">
        <v>1044</v>
      </c>
      <c r="N1630" t="s">
        <v>1045</v>
      </c>
      <c r="O1630" t="s">
        <v>1064</v>
      </c>
      <c r="P1630" t="s">
        <v>1065</v>
      </c>
      <c r="Q1630" s="11">
        <v>0</v>
      </c>
      <c r="R1630" s="11">
        <v>0</v>
      </c>
      <c r="S1630" s="11">
        <v>0</v>
      </c>
      <c r="T1630" s="11">
        <v>0</v>
      </c>
      <c r="U1630" s="11">
        <v>490167300</v>
      </c>
      <c r="V1630" s="11">
        <v>0</v>
      </c>
      <c r="W1630" s="11">
        <v>490167300</v>
      </c>
      <c r="X1630" s="11">
        <v>0</v>
      </c>
      <c r="Y1630" s="11">
        <v>0</v>
      </c>
      <c r="Z1630" s="11">
        <v>0</v>
      </c>
      <c r="AA1630" s="11">
        <v>0</v>
      </c>
      <c r="AB1630" s="11">
        <v>0</v>
      </c>
      <c r="AC1630" s="11">
        <v>245083500</v>
      </c>
      <c r="AD1630" s="11">
        <v>245083500</v>
      </c>
      <c r="AE1630" s="11">
        <v>0</v>
      </c>
      <c r="AF1630" s="11">
        <v>0</v>
      </c>
      <c r="AG1630" s="11">
        <v>122541825</v>
      </c>
      <c r="AH1630" s="11">
        <v>122541825</v>
      </c>
      <c r="AI1630" s="11">
        <v>0</v>
      </c>
      <c r="AJ1630" s="11">
        <v>0</v>
      </c>
      <c r="AK1630" s="11">
        <v>122541975</v>
      </c>
      <c r="AL1630" s="11">
        <v>122541975</v>
      </c>
      <c r="AM1630" s="11">
        <v>0</v>
      </c>
      <c r="AN1630" s="11">
        <v>0</v>
      </c>
      <c r="AO16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490167300</v>
      </c>
      <c r="AP16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490167300</v>
      </c>
      <c r="AR16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0" s="11">
        <f>Table_PBS_SQL_DB2_PBSSQL_PBS_NDP_Tina_CG_QtrlyPerformance_Final[[#This Row],[GOU REL]]+Table_PBS_SQL_DB2_PBSSQL_PBS_NDP_Tina_CG_QtrlyPerformance_Final[[#This Row],[EXT REL]]</f>
        <v>490167300</v>
      </c>
      <c r="AT1630" s="11">
        <f>Table_PBS_SQL_DB2_PBSSQL_PBS_NDP_Tina_CG_QtrlyPerformance_Final[[#This Row],[GOU EXP]]+Table_PBS_SQL_DB2_PBSSQL_PBS_NDP_Tina_CG_QtrlyPerformance_Final[[#This Row],[EXT EXP]]</f>
        <v>490167300</v>
      </c>
      <c r="AU1630" s="11" t="str">
        <f>IF(Table_PBS_SQL_DB2_PBSSQL_PBS_NDP_Tina_CG_QtrlyPerformance_Final[[#This Row],[Item_Code]]&gt;"300000", "Capital", "Recurrent")</f>
        <v>Recurrent</v>
      </c>
    </row>
    <row r="1631" spans="1:47" x14ac:dyDescent="0.25">
      <c r="A1631" t="s">
        <v>220</v>
      </c>
      <c r="B1631" t="s">
        <v>221</v>
      </c>
      <c r="C1631" t="s">
        <v>218</v>
      </c>
      <c r="D1631" t="s">
        <v>1254</v>
      </c>
      <c r="E1631" t="s">
        <v>87</v>
      </c>
      <c r="F1631" t="s">
        <v>1264</v>
      </c>
      <c r="G1631" t="s">
        <v>119</v>
      </c>
      <c r="H1631" t="s">
        <v>1279</v>
      </c>
      <c r="I1631" t="s">
        <v>493</v>
      </c>
      <c r="J1631" t="s">
        <v>1280</v>
      </c>
      <c r="K1631" t="s">
        <v>1281</v>
      </c>
      <c r="L1631" t="s">
        <v>1282</v>
      </c>
      <c r="M1631" t="s">
        <v>1044</v>
      </c>
      <c r="N1631" t="s">
        <v>1045</v>
      </c>
      <c r="O1631" t="s">
        <v>1021</v>
      </c>
      <c r="P1631" t="s">
        <v>1022</v>
      </c>
      <c r="Q1631" s="11">
        <v>0</v>
      </c>
      <c r="R1631" s="11">
        <v>0</v>
      </c>
      <c r="S1631" s="11">
        <v>0</v>
      </c>
      <c r="T1631" s="11">
        <v>0</v>
      </c>
      <c r="U1631" s="11">
        <v>90190000</v>
      </c>
      <c r="V1631" s="11">
        <v>0</v>
      </c>
      <c r="W1631" s="11">
        <v>90190000</v>
      </c>
      <c r="X1631" s="11">
        <v>0</v>
      </c>
      <c r="Y1631" s="11">
        <v>0</v>
      </c>
      <c r="Z1631" s="11">
        <v>0</v>
      </c>
      <c r="AA1631" s="11">
        <v>0</v>
      </c>
      <c r="AB1631" s="11">
        <v>0</v>
      </c>
      <c r="AC1631" s="11">
        <v>29762700</v>
      </c>
      <c r="AD1631" s="11">
        <v>29762700</v>
      </c>
      <c r="AE1631" s="11">
        <v>0</v>
      </c>
      <c r="AF1631" s="11">
        <v>0</v>
      </c>
      <c r="AG1631" s="11">
        <v>37879800</v>
      </c>
      <c r="AH1631" s="11">
        <v>37879800</v>
      </c>
      <c r="AI1631" s="11">
        <v>0</v>
      </c>
      <c r="AJ1631" s="11">
        <v>0</v>
      </c>
      <c r="AK1631" s="11">
        <v>22547500</v>
      </c>
      <c r="AL1631" s="11">
        <v>22547500</v>
      </c>
      <c r="AM1631" s="11">
        <v>0</v>
      </c>
      <c r="AN1631" s="11">
        <v>0</v>
      </c>
      <c r="AO16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90190000</v>
      </c>
      <c r="AP16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90190000</v>
      </c>
      <c r="AR16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1" s="11">
        <f>Table_PBS_SQL_DB2_PBSSQL_PBS_NDP_Tina_CG_QtrlyPerformance_Final[[#This Row],[GOU REL]]+Table_PBS_SQL_DB2_PBSSQL_PBS_NDP_Tina_CG_QtrlyPerformance_Final[[#This Row],[EXT REL]]</f>
        <v>90190000</v>
      </c>
      <c r="AT1631" s="11">
        <f>Table_PBS_SQL_DB2_PBSSQL_PBS_NDP_Tina_CG_QtrlyPerformance_Final[[#This Row],[GOU EXP]]+Table_PBS_SQL_DB2_PBSSQL_PBS_NDP_Tina_CG_QtrlyPerformance_Final[[#This Row],[EXT EXP]]</f>
        <v>90190000</v>
      </c>
      <c r="AU1631" s="11" t="str">
        <f>IF(Table_PBS_SQL_DB2_PBSSQL_PBS_NDP_Tina_CG_QtrlyPerformance_Final[[#This Row],[Item_Code]]&gt;"300000", "Capital", "Recurrent")</f>
        <v>Recurrent</v>
      </c>
    </row>
    <row r="1632" spans="1:47" x14ac:dyDescent="0.25">
      <c r="A1632" t="s">
        <v>220</v>
      </c>
      <c r="B1632" t="s">
        <v>221</v>
      </c>
      <c r="C1632" t="s">
        <v>218</v>
      </c>
      <c r="D1632" t="s">
        <v>1254</v>
      </c>
      <c r="E1632" t="s">
        <v>87</v>
      </c>
      <c r="F1632" t="s">
        <v>1264</v>
      </c>
      <c r="G1632" t="s">
        <v>119</v>
      </c>
      <c r="H1632" t="s">
        <v>1279</v>
      </c>
      <c r="I1632" t="s">
        <v>493</v>
      </c>
      <c r="J1632" t="s">
        <v>1280</v>
      </c>
      <c r="K1632" t="s">
        <v>1281</v>
      </c>
      <c r="L1632" t="s">
        <v>1282</v>
      </c>
      <c r="M1632" t="s">
        <v>1044</v>
      </c>
      <c r="N1632" t="s">
        <v>1045</v>
      </c>
      <c r="O1632" t="s">
        <v>1392</v>
      </c>
      <c r="P1632" t="s">
        <v>1393</v>
      </c>
      <c r="Q1632" s="11">
        <v>0</v>
      </c>
      <c r="R1632" s="11">
        <v>0</v>
      </c>
      <c r="S1632" s="11">
        <v>0</v>
      </c>
      <c r="T1632" s="11">
        <v>0</v>
      </c>
      <c r="U1632" s="11">
        <v>916860000</v>
      </c>
      <c r="V1632" s="11">
        <v>0</v>
      </c>
      <c r="W1632" s="11">
        <v>916860000</v>
      </c>
      <c r="X1632" s="11">
        <v>0</v>
      </c>
      <c r="Y1632" s="11">
        <v>0</v>
      </c>
      <c r="Z1632" s="11">
        <v>0</v>
      </c>
      <c r="AA1632" s="11">
        <v>0</v>
      </c>
      <c r="AB1632" s="11">
        <v>0</v>
      </c>
      <c r="AC1632" s="11">
        <v>302563800</v>
      </c>
      <c r="AD1632" s="11">
        <v>302563800</v>
      </c>
      <c r="AE1632" s="11">
        <v>0</v>
      </c>
      <c r="AF1632" s="11">
        <v>0</v>
      </c>
      <c r="AG1632" s="11">
        <v>385081200</v>
      </c>
      <c r="AH1632" s="11">
        <v>385081200</v>
      </c>
      <c r="AI1632" s="11">
        <v>0</v>
      </c>
      <c r="AJ1632" s="11">
        <v>0</v>
      </c>
      <c r="AK1632" s="11">
        <v>229215000</v>
      </c>
      <c r="AL1632" s="11">
        <v>229215000</v>
      </c>
      <c r="AM1632" s="11">
        <v>0</v>
      </c>
      <c r="AN1632" s="11">
        <v>0</v>
      </c>
      <c r="AO16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916860000</v>
      </c>
      <c r="AP16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916860000</v>
      </c>
      <c r="AR16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2" s="11">
        <f>Table_PBS_SQL_DB2_PBSSQL_PBS_NDP_Tina_CG_QtrlyPerformance_Final[[#This Row],[GOU REL]]+Table_PBS_SQL_DB2_PBSSQL_PBS_NDP_Tina_CG_QtrlyPerformance_Final[[#This Row],[EXT REL]]</f>
        <v>916860000</v>
      </c>
      <c r="AT1632" s="11">
        <f>Table_PBS_SQL_DB2_PBSSQL_PBS_NDP_Tina_CG_QtrlyPerformance_Final[[#This Row],[GOU EXP]]+Table_PBS_SQL_DB2_PBSSQL_PBS_NDP_Tina_CG_QtrlyPerformance_Final[[#This Row],[EXT EXP]]</f>
        <v>916860000</v>
      </c>
      <c r="AU1632" s="11" t="str">
        <f>IF(Table_PBS_SQL_DB2_PBSSQL_PBS_NDP_Tina_CG_QtrlyPerformance_Final[[#This Row],[Item_Code]]&gt;"300000", "Capital", "Recurrent")</f>
        <v>Recurrent</v>
      </c>
    </row>
    <row r="1633" spans="1:47" x14ac:dyDescent="0.25">
      <c r="A1633" t="s">
        <v>220</v>
      </c>
      <c r="B1633" t="s">
        <v>221</v>
      </c>
      <c r="C1633" t="s">
        <v>218</v>
      </c>
      <c r="D1633" t="s">
        <v>1254</v>
      </c>
      <c r="E1633" t="s">
        <v>87</v>
      </c>
      <c r="F1633" t="s">
        <v>1264</v>
      </c>
      <c r="G1633" t="s">
        <v>119</v>
      </c>
      <c r="H1633" t="s">
        <v>1279</v>
      </c>
      <c r="I1633" t="s">
        <v>493</v>
      </c>
      <c r="J1633" t="s">
        <v>1280</v>
      </c>
      <c r="K1633" t="s">
        <v>1981</v>
      </c>
      <c r="L1633" t="s">
        <v>1982</v>
      </c>
      <c r="M1633" t="s">
        <v>1044</v>
      </c>
      <c r="N1633" t="s">
        <v>1045</v>
      </c>
      <c r="O1633" t="s">
        <v>1028</v>
      </c>
      <c r="P1633" t="s">
        <v>1029</v>
      </c>
      <c r="Q1633" s="11">
        <v>0</v>
      </c>
      <c r="R1633" s="11">
        <v>0</v>
      </c>
      <c r="S1633" s="11">
        <v>0</v>
      </c>
      <c r="T1633" s="11">
        <v>0</v>
      </c>
      <c r="U1633" s="11">
        <v>200000000</v>
      </c>
      <c r="V1633" s="11">
        <v>0</v>
      </c>
      <c r="W1633" s="11">
        <v>200000000</v>
      </c>
      <c r="X1633" s="11">
        <v>0</v>
      </c>
      <c r="Y1633" s="11">
        <v>50000000</v>
      </c>
      <c r="Z1633" s="11">
        <v>48954000</v>
      </c>
      <c r="AA1633" s="11">
        <v>0</v>
      </c>
      <c r="AB1633" s="11">
        <v>0</v>
      </c>
      <c r="AC1633" s="11">
        <v>50000000</v>
      </c>
      <c r="AD1633" s="11">
        <v>49412020</v>
      </c>
      <c r="AE1633" s="11">
        <v>0</v>
      </c>
      <c r="AF1633" s="11">
        <v>0</v>
      </c>
      <c r="AG1633" s="11">
        <v>50000000</v>
      </c>
      <c r="AH1633" s="11">
        <v>50433590</v>
      </c>
      <c r="AI1633" s="11">
        <v>0</v>
      </c>
      <c r="AJ1633" s="11">
        <v>0</v>
      </c>
      <c r="AK1633" s="11">
        <v>50000000</v>
      </c>
      <c r="AL1633" s="11">
        <v>50000390</v>
      </c>
      <c r="AM1633" s="11">
        <v>0</v>
      </c>
      <c r="AN1633" s="11">
        <v>0</v>
      </c>
      <c r="AO16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6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198800000</v>
      </c>
      <c r="AR16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3" s="11">
        <f>Table_PBS_SQL_DB2_PBSSQL_PBS_NDP_Tina_CG_QtrlyPerformance_Final[[#This Row],[GOU REL]]+Table_PBS_SQL_DB2_PBSSQL_PBS_NDP_Tina_CG_QtrlyPerformance_Final[[#This Row],[EXT REL]]</f>
        <v>200000000</v>
      </c>
      <c r="AT1633" s="11">
        <f>Table_PBS_SQL_DB2_PBSSQL_PBS_NDP_Tina_CG_QtrlyPerformance_Final[[#This Row],[GOU EXP]]+Table_PBS_SQL_DB2_PBSSQL_PBS_NDP_Tina_CG_QtrlyPerformance_Final[[#This Row],[EXT EXP]]</f>
        <v>198800000</v>
      </c>
      <c r="AU1633" s="11" t="str">
        <f>IF(Table_PBS_SQL_DB2_PBSSQL_PBS_NDP_Tina_CG_QtrlyPerformance_Final[[#This Row],[Item_Code]]&gt;"300000", "Capital", "Recurrent")</f>
        <v>Recurrent</v>
      </c>
    </row>
    <row r="1634" spans="1:47" x14ac:dyDescent="0.25">
      <c r="A1634" t="s">
        <v>220</v>
      </c>
      <c r="B1634" t="s">
        <v>221</v>
      </c>
      <c r="C1634" t="s">
        <v>218</v>
      </c>
      <c r="D1634" t="s">
        <v>1254</v>
      </c>
      <c r="E1634" t="s">
        <v>87</v>
      </c>
      <c r="F1634" t="s">
        <v>1264</v>
      </c>
      <c r="G1634" t="s">
        <v>119</v>
      </c>
      <c r="H1634" t="s">
        <v>1279</v>
      </c>
      <c r="I1634" t="s">
        <v>493</v>
      </c>
      <c r="J1634" t="s">
        <v>1280</v>
      </c>
      <c r="K1634" t="s">
        <v>1981</v>
      </c>
      <c r="L1634" t="s">
        <v>1982</v>
      </c>
      <c r="M1634" t="s">
        <v>1044</v>
      </c>
      <c r="N1634" t="s">
        <v>1045</v>
      </c>
      <c r="O1634" t="s">
        <v>1005</v>
      </c>
      <c r="P1634" t="s">
        <v>1006</v>
      </c>
      <c r="Q1634" s="11">
        <v>0</v>
      </c>
      <c r="R1634" s="11">
        <v>0</v>
      </c>
      <c r="S1634" s="11">
        <v>0</v>
      </c>
      <c r="T1634" s="11">
        <v>0</v>
      </c>
      <c r="U1634" s="11">
        <v>300000000</v>
      </c>
      <c r="V1634" s="11">
        <v>0</v>
      </c>
      <c r="W1634" s="11">
        <v>300000000</v>
      </c>
      <c r="X1634" s="11">
        <v>0</v>
      </c>
      <c r="Y1634" s="11">
        <v>10000000</v>
      </c>
      <c r="Z1634" s="11">
        <v>7500000</v>
      </c>
      <c r="AA1634" s="11">
        <v>0</v>
      </c>
      <c r="AB1634" s="11">
        <v>0</v>
      </c>
      <c r="AC1634" s="11">
        <v>15000000</v>
      </c>
      <c r="AD1634" s="11">
        <v>12550000</v>
      </c>
      <c r="AE1634" s="11">
        <v>0</v>
      </c>
      <c r="AF1634" s="11">
        <v>0</v>
      </c>
      <c r="AG1634" s="11">
        <v>81000000</v>
      </c>
      <c r="AH1634" s="11">
        <v>83037550</v>
      </c>
      <c r="AI1634" s="11">
        <v>0</v>
      </c>
      <c r="AJ1634" s="11">
        <v>0</v>
      </c>
      <c r="AK1634" s="11">
        <v>194000000</v>
      </c>
      <c r="AL1634" s="11">
        <v>194412450</v>
      </c>
      <c r="AM1634" s="11">
        <v>0</v>
      </c>
      <c r="AN1634" s="11">
        <v>0</v>
      </c>
      <c r="AO16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16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297500000</v>
      </c>
      <c r="AR16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4" s="11">
        <f>Table_PBS_SQL_DB2_PBSSQL_PBS_NDP_Tina_CG_QtrlyPerformance_Final[[#This Row],[GOU REL]]+Table_PBS_SQL_DB2_PBSSQL_PBS_NDP_Tina_CG_QtrlyPerformance_Final[[#This Row],[EXT REL]]</f>
        <v>300000000</v>
      </c>
      <c r="AT1634" s="11">
        <f>Table_PBS_SQL_DB2_PBSSQL_PBS_NDP_Tina_CG_QtrlyPerformance_Final[[#This Row],[GOU EXP]]+Table_PBS_SQL_DB2_PBSSQL_PBS_NDP_Tina_CG_QtrlyPerformance_Final[[#This Row],[EXT EXP]]</f>
        <v>297500000</v>
      </c>
      <c r="AU1634" s="11" t="str">
        <f>IF(Table_PBS_SQL_DB2_PBSSQL_PBS_NDP_Tina_CG_QtrlyPerformance_Final[[#This Row],[Item_Code]]&gt;"300000", "Capital", "Recurrent")</f>
        <v>Recurrent</v>
      </c>
    </row>
    <row r="1635" spans="1:47" x14ac:dyDescent="0.25">
      <c r="A1635" t="s">
        <v>220</v>
      </c>
      <c r="B1635" t="s">
        <v>221</v>
      </c>
      <c r="C1635" t="s">
        <v>218</v>
      </c>
      <c r="D1635" t="s">
        <v>1254</v>
      </c>
      <c r="E1635" t="s">
        <v>87</v>
      </c>
      <c r="F1635" t="s">
        <v>1264</v>
      </c>
      <c r="G1635" t="s">
        <v>119</v>
      </c>
      <c r="H1635" t="s">
        <v>1279</v>
      </c>
      <c r="I1635" t="s">
        <v>493</v>
      </c>
      <c r="J1635" t="s">
        <v>1280</v>
      </c>
      <c r="K1635" t="s">
        <v>222</v>
      </c>
      <c r="L1635" t="s">
        <v>2128</v>
      </c>
      <c r="M1635" t="s">
        <v>1044</v>
      </c>
      <c r="N1635" t="s">
        <v>1045</v>
      </c>
      <c r="O1635" t="s">
        <v>975</v>
      </c>
      <c r="P1635" t="s">
        <v>976</v>
      </c>
      <c r="Q1635" s="11">
        <v>0</v>
      </c>
      <c r="R1635" s="11">
        <v>0</v>
      </c>
      <c r="S1635" s="11">
        <v>0</v>
      </c>
      <c r="T1635" s="11">
        <v>0</v>
      </c>
      <c r="U1635" s="11">
        <v>92187760080</v>
      </c>
      <c r="V1635" s="11">
        <v>0</v>
      </c>
      <c r="W1635" s="11">
        <v>0</v>
      </c>
      <c r="X1635" s="11">
        <v>92187760080</v>
      </c>
      <c r="Y1635" s="11">
        <v>0</v>
      </c>
      <c r="Z1635" s="11">
        <v>0</v>
      </c>
      <c r="AA1635" s="11">
        <v>0</v>
      </c>
      <c r="AB1635" s="11">
        <v>0</v>
      </c>
      <c r="AC1635" s="11">
        <v>0</v>
      </c>
      <c r="AD1635" s="11">
        <v>0</v>
      </c>
      <c r="AE1635" s="11">
        <v>0</v>
      </c>
      <c r="AF1635" s="11">
        <v>0</v>
      </c>
      <c r="AG1635" s="11">
        <v>0</v>
      </c>
      <c r="AH1635" s="11">
        <v>0</v>
      </c>
      <c r="AI1635" s="11">
        <v>0</v>
      </c>
      <c r="AJ1635" s="11">
        <v>0</v>
      </c>
      <c r="AK1635" s="11">
        <v>0</v>
      </c>
      <c r="AL1635" s="11">
        <v>0</v>
      </c>
      <c r="AM1635" s="11">
        <v>0</v>
      </c>
      <c r="AN1635" s="11">
        <v>0</v>
      </c>
      <c r="AO16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5" s="11">
        <f>Table_PBS_SQL_DB2_PBSSQL_PBS_NDP_Tina_CG_QtrlyPerformance_Final[[#This Row],[GOU REL]]+Table_PBS_SQL_DB2_PBSSQL_PBS_NDP_Tina_CG_QtrlyPerformance_Final[[#This Row],[EXT REL]]</f>
        <v>0</v>
      </c>
      <c r="AT1635" s="11">
        <f>Table_PBS_SQL_DB2_PBSSQL_PBS_NDP_Tina_CG_QtrlyPerformance_Final[[#This Row],[GOU EXP]]+Table_PBS_SQL_DB2_PBSSQL_PBS_NDP_Tina_CG_QtrlyPerformance_Final[[#This Row],[EXT EXP]]</f>
        <v>0</v>
      </c>
      <c r="AU1635" s="11" t="str">
        <f>IF(Table_PBS_SQL_DB2_PBSSQL_PBS_NDP_Tina_CG_QtrlyPerformance_Final[[#This Row],[Item_Code]]&gt;"300000", "Capital", "Recurrent")</f>
        <v>Recurrent</v>
      </c>
    </row>
    <row r="1636" spans="1:47" x14ac:dyDescent="0.25">
      <c r="A1636" t="s">
        <v>220</v>
      </c>
      <c r="B1636" t="s">
        <v>221</v>
      </c>
      <c r="C1636" t="s">
        <v>218</v>
      </c>
      <c r="D1636" t="s">
        <v>1254</v>
      </c>
      <c r="E1636" t="s">
        <v>87</v>
      </c>
      <c r="F1636" t="s">
        <v>1264</v>
      </c>
      <c r="G1636" t="s">
        <v>119</v>
      </c>
      <c r="H1636" t="s">
        <v>1279</v>
      </c>
      <c r="I1636" t="s">
        <v>493</v>
      </c>
      <c r="J1636" t="s">
        <v>1280</v>
      </c>
      <c r="K1636" t="s">
        <v>1283</v>
      </c>
      <c r="L1636" t="s">
        <v>1284</v>
      </c>
      <c r="M1636" t="s">
        <v>1044</v>
      </c>
      <c r="N1636" t="s">
        <v>1045</v>
      </c>
      <c r="O1636" t="s">
        <v>1028</v>
      </c>
      <c r="P1636" t="s">
        <v>1029</v>
      </c>
      <c r="Q1636" s="11">
        <v>0</v>
      </c>
      <c r="R1636" s="11">
        <v>0</v>
      </c>
      <c r="S1636" s="11">
        <v>0</v>
      </c>
      <c r="T1636" s="11">
        <v>0</v>
      </c>
      <c r="U1636" s="11">
        <v>150000000</v>
      </c>
      <c r="V1636" s="11">
        <v>0</v>
      </c>
      <c r="W1636" s="11">
        <v>150000000</v>
      </c>
      <c r="X1636" s="11">
        <v>0</v>
      </c>
      <c r="Y1636" s="11">
        <v>37500000</v>
      </c>
      <c r="Z1636" s="11">
        <v>35000000</v>
      </c>
      <c r="AA1636" s="11">
        <v>0</v>
      </c>
      <c r="AB1636" s="11">
        <v>0</v>
      </c>
      <c r="AC1636" s="11">
        <v>25000000</v>
      </c>
      <c r="AD1636" s="11">
        <v>23359165</v>
      </c>
      <c r="AE1636" s="11">
        <v>0</v>
      </c>
      <c r="AF1636" s="11">
        <v>0</v>
      </c>
      <c r="AG1636" s="11">
        <v>49500000</v>
      </c>
      <c r="AH1636" s="11">
        <v>51140835</v>
      </c>
      <c r="AI1636" s="11">
        <v>0</v>
      </c>
      <c r="AJ1636" s="11">
        <v>0</v>
      </c>
      <c r="AK1636" s="11">
        <v>38000000</v>
      </c>
      <c r="AL1636" s="11">
        <v>38000000</v>
      </c>
      <c r="AM1636" s="11">
        <v>0</v>
      </c>
      <c r="AN1636" s="11">
        <v>0</v>
      </c>
      <c r="AO16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6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147500000</v>
      </c>
      <c r="AR16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6" s="11">
        <f>Table_PBS_SQL_DB2_PBSSQL_PBS_NDP_Tina_CG_QtrlyPerformance_Final[[#This Row],[GOU REL]]+Table_PBS_SQL_DB2_PBSSQL_PBS_NDP_Tina_CG_QtrlyPerformance_Final[[#This Row],[EXT REL]]</f>
        <v>150000000</v>
      </c>
      <c r="AT1636" s="11">
        <f>Table_PBS_SQL_DB2_PBSSQL_PBS_NDP_Tina_CG_QtrlyPerformance_Final[[#This Row],[GOU EXP]]+Table_PBS_SQL_DB2_PBSSQL_PBS_NDP_Tina_CG_QtrlyPerformance_Final[[#This Row],[EXT EXP]]</f>
        <v>147500000</v>
      </c>
      <c r="AU1636" s="11" t="str">
        <f>IF(Table_PBS_SQL_DB2_PBSSQL_PBS_NDP_Tina_CG_QtrlyPerformance_Final[[#This Row],[Item_Code]]&gt;"300000", "Capital", "Recurrent")</f>
        <v>Recurrent</v>
      </c>
    </row>
    <row r="1637" spans="1:47" x14ac:dyDescent="0.25">
      <c r="A1637" t="s">
        <v>220</v>
      </c>
      <c r="B1637" t="s">
        <v>221</v>
      </c>
      <c r="C1637" t="s">
        <v>218</v>
      </c>
      <c r="D1637" t="s">
        <v>1254</v>
      </c>
      <c r="E1637" t="s">
        <v>87</v>
      </c>
      <c r="F1637" t="s">
        <v>1264</v>
      </c>
      <c r="G1637" t="s">
        <v>119</v>
      </c>
      <c r="H1637" t="s">
        <v>1279</v>
      </c>
      <c r="I1637" t="s">
        <v>493</v>
      </c>
      <c r="J1637" t="s">
        <v>1280</v>
      </c>
      <c r="K1637" t="s">
        <v>1283</v>
      </c>
      <c r="L1637" t="s">
        <v>1284</v>
      </c>
      <c r="M1637" t="s">
        <v>1044</v>
      </c>
      <c r="N1637" t="s">
        <v>1045</v>
      </c>
      <c r="O1637" t="s">
        <v>922</v>
      </c>
      <c r="P1637" t="s">
        <v>923</v>
      </c>
      <c r="Q1637" s="11">
        <v>0</v>
      </c>
      <c r="R1637" s="11">
        <v>0</v>
      </c>
      <c r="S1637" s="11">
        <v>0</v>
      </c>
      <c r="T1637" s="11">
        <v>0</v>
      </c>
      <c r="U1637" s="11">
        <v>100000000</v>
      </c>
      <c r="V1637" s="11">
        <v>0</v>
      </c>
      <c r="W1637" s="11">
        <v>100000000</v>
      </c>
      <c r="X1637" s="11">
        <v>0</v>
      </c>
      <c r="Y1637" s="11">
        <v>15000000</v>
      </c>
      <c r="Z1637" s="11">
        <v>15000000</v>
      </c>
      <c r="AA1637" s="11">
        <v>0</v>
      </c>
      <c r="AB1637" s="11">
        <v>0</v>
      </c>
      <c r="AC1637" s="11">
        <v>5000000</v>
      </c>
      <c r="AD1637" s="11">
        <v>4646000</v>
      </c>
      <c r="AE1637" s="11">
        <v>0</v>
      </c>
      <c r="AF1637" s="11">
        <v>0</v>
      </c>
      <c r="AG1637" s="11">
        <v>55000000</v>
      </c>
      <c r="AH1637" s="11">
        <v>45171650</v>
      </c>
      <c r="AI1637" s="11">
        <v>0</v>
      </c>
      <c r="AJ1637" s="11">
        <v>0</v>
      </c>
      <c r="AK1637" s="11">
        <v>25000000</v>
      </c>
      <c r="AL1637" s="11">
        <v>35182350</v>
      </c>
      <c r="AM1637" s="11">
        <v>0</v>
      </c>
      <c r="AN1637" s="11">
        <v>0</v>
      </c>
      <c r="AO16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6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6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7" s="11">
        <f>Table_PBS_SQL_DB2_PBSSQL_PBS_NDP_Tina_CG_QtrlyPerformance_Final[[#This Row],[GOU REL]]+Table_PBS_SQL_DB2_PBSSQL_PBS_NDP_Tina_CG_QtrlyPerformance_Final[[#This Row],[EXT REL]]</f>
        <v>100000000</v>
      </c>
      <c r="AT1637" s="11">
        <f>Table_PBS_SQL_DB2_PBSSQL_PBS_NDP_Tina_CG_QtrlyPerformance_Final[[#This Row],[GOU EXP]]+Table_PBS_SQL_DB2_PBSSQL_PBS_NDP_Tina_CG_QtrlyPerformance_Final[[#This Row],[EXT EXP]]</f>
        <v>100000000</v>
      </c>
      <c r="AU1637" s="11" t="str">
        <f>IF(Table_PBS_SQL_DB2_PBSSQL_PBS_NDP_Tina_CG_QtrlyPerformance_Final[[#This Row],[Item_Code]]&gt;"300000", "Capital", "Recurrent")</f>
        <v>Recurrent</v>
      </c>
    </row>
    <row r="1638" spans="1:47" x14ac:dyDescent="0.25">
      <c r="A1638" t="s">
        <v>220</v>
      </c>
      <c r="B1638" t="s">
        <v>221</v>
      </c>
      <c r="C1638" t="s">
        <v>218</v>
      </c>
      <c r="D1638" t="s">
        <v>1254</v>
      </c>
      <c r="E1638" t="s">
        <v>87</v>
      </c>
      <c r="F1638" t="s">
        <v>1264</v>
      </c>
      <c r="G1638" t="s">
        <v>119</v>
      </c>
      <c r="H1638" t="s">
        <v>1279</v>
      </c>
      <c r="I1638" t="s">
        <v>493</v>
      </c>
      <c r="J1638" t="s">
        <v>1280</v>
      </c>
      <c r="K1638" t="s">
        <v>228</v>
      </c>
      <c r="L1638" t="s">
        <v>2127</v>
      </c>
      <c r="M1638" t="s">
        <v>1288</v>
      </c>
      <c r="N1638" t="s">
        <v>1289</v>
      </c>
      <c r="O1638" t="s">
        <v>2129</v>
      </c>
      <c r="P1638" t="s">
        <v>2130</v>
      </c>
      <c r="Q1638" s="11">
        <v>0</v>
      </c>
      <c r="R1638" s="11">
        <v>0</v>
      </c>
      <c r="S1638" s="11">
        <v>0</v>
      </c>
      <c r="T1638" s="11">
        <v>0</v>
      </c>
      <c r="U1638" s="11">
        <v>15686488414</v>
      </c>
      <c r="V1638" s="11">
        <v>0</v>
      </c>
      <c r="W1638" s="11">
        <v>0</v>
      </c>
      <c r="X1638" s="11">
        <v>15686488414</v>
      </c>
      <c r="Y1638" s="11">
        <v>0</v>
      </c>
      <c r="Z1638" s="11">
        <v>0</v>
      </c>
      <c r="AA1638" s="11">
        <v>0</v>
      </c>
      <c r="AB1638" s="11">
        <v>0</v>
      </c>
      <c r="AC1638" s="11">
        <v>0</v>
      </c>
      <c r="AD1638" s="11">
        <v>0</v>
      </c>
      <c r="AE1638" s="11">
        <v>0</v>
      </c>
      <c r="AF1638" s="11">
        <v>0</v>
      </c>
      <c r="AG1638" s="11">
        <v>0</v>
      </c>
      <c r="AH1638" s="11">
        <v>0</v>
      </c>
      <c r="AI1638" s="11">
        <v>0</v>
      </c>
      <c r="AJ1638" s="11">
        <v>0</v>
      </c>
      <c r="AK1638" s="11">
        <v>0</v>
      </c>
      <c r="AL1638" s="11">
        <v>0</v>
      </c>
      <c r="AM1638" s="11">
        <v>0</v>
      </c>
      <c r="AN1638" s="11">
        <v>0</v>
      </c>
      <c r="AO16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8" s="11">
        <f>Table_PBS_SQL_DB2_PBSSQL_PBS_NDP_Tina_CG_QtrlyPerformance_Final[[#This Row],[GOU REL]]+Table_PBS_SQL_DB2_PBSSQL_PBS_NDP_Tina_CG_QtrlyPerformance_Final[[#This Row],[EXT REL]]</f>
        <v>0</v>
      </c>
      <c r="AT1638" s="11">
        <f>Table_PBS_SQL_DB2_PBSSQL_PBS_NDP_Tina_CG_QtrlyPerformance_Final[[#This Row],[GOU EXP]]+Table_PBS_SQL_DB2_PBSSQL_PBS_NDP_Tina_CG_QtrlyPerformance_Final[[#This Row],[EXT EXP]]</f>
        <v>0</v>
      </c>
      <c r="AU1638" s="11" t="str">
        <f>IF(Table_PBS_SQL_DB2_PBSSQL_PBS_NDP_Tina_CG_QtrlyPerformance_Final[[#This Row],[Item_Code]]&gt;"300000", "Capital", "Recurrent")</f>
        <v>Capital</v>
      </c>
    </row>
    <row r="1639" spans="1:47" x14ac:dyDescent="0.25">
      <c r="A1639" t="s">
        <v>220</v>
      </c>
      <c r="B1639" t="s">
        <v>221</v>
      </c>
      <c r="C1639" t="s">
        <v>218</v>
      </c>
      <c r="D1639" t="s">
        <v>1254</v>
      </c>
      <c r="E1639" t="s">
        <v>87</v>
      </c>
      <c r="F1639" t="s">
        <v>1264</v>
      </c>
      <c r="G1639" t="s">
        <v>119</v>
      </c>
      <c r="H1639" t="s">
        <v>1279</v>
      </c>
      <c r="I1639" t="s">
        <v>493</v>
      </c>
      <c r="J1639" t="s">
        <v>1280</v>
      </c>
      <c r="K1639" t="s">
        <v>234</v>
      </c>
      <c r="L1639" t="s">
        <v>1285</v>
      </c>
      <c r="M1639" t="s">
        <v>1286</v>
      </c>
      <c r="N1639" t="s">
        <v>1287</v>
      </c>
      <c r="O1639" t="s">
        <v>1028</v>
      </c>
      <c r="P1639" t="s">
        <v>1029</v>
      </c>
      <c r="Q1639" s="11">
        <v>0</v>
      </c>
      <c r="R1639" s="11">
        <v>0</v>
      </c>
      <c r="S1639" s="11">
        <v>0</v>
      </c>
      <c r="T1639" s="11">
        <v>0</v>
      </c>
      <c r="U1639" s="11">
        <v>10000000</v>
      </c>
      <c r="V1639" s="11">
        <v>0</v>
      </c>
      <c r="W1639" s="11">
        <v>10000000</v>
      </c>
      <c r="X1639" s="11">
        <v>0</v>
      </c>
      <c r="Y1639" s="11">
        <v>2500000</v>
      </c>
      <c r="Z1639" s="11">
        <v>2445000</v>
      </c>
      <c r="AA1639" s="11">
        <v>0</v>
      </c>
      <c r="AB1639" s="11">
        <v>0</v>
      </c>
      <c r="AC1639" s="11">
        <v>2500000</v>
      </c>
      <c r="AD1639" s="11">
        <v>1240000</v>
      </c>
      <c r="AE1639" s="11">
        <v>0</v>
      </c>
      <c r="AF1639" s="11">
        <v>0</v>
      </c>
      <c r="AG1639" s="11">
        <v>2500000</v>
      </c>
      <c r="AH1639" s="11">
        <v>3815000</v>
      </c>
      <c r="AI1639" s="11">
        <v>0</v>
      </c>
      <c r="AJ1639" s="11">
        <v>0</v>
      </c>
      <c r="AK1639" s="11">
        <v>2500000</v>
      </c>
      <c r="AL1639" s="11">
        <v>2500000</v>
      </c>
      <c r="AM1639" s="11">
        <v>0</v>
      </c>
      <c r="AN1639" s="11">
        <v>0</v>
      </c>
      <c r="AO16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6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6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39" s="11">
        <f>Table_PBS_SQL_DB2_PBSSQL_PBS_NDP_Tina_CG_QtrlyPerformance_Final[[#This Row],[GOU REL]]+Table_PBS_SQL_DB2_PBSSQL_PBS_NDP_Tina_CG_QtrlyPerformance_Final[[#This Row],[EXT REL]]</f>
        <v>10000000</v>
      </c>
      <c r="AT1639" s="11">
        <f>Table_PBS_SQL_DB2_PBSSQL_PBS_NDP_Tina_CG_QtrlyPerformance_Final[[#This Row],[GOU EXP]]+Table_PBS_SQL_DB2_PBSSQL_PBS_NDP_Tina_CG_QtrlyPerformance_Final[[#This Row],[EXT EXP]]</f>
        <v>10000000</v>
      </c>
      <c r="AU1639" s="11" t="str">
        <f>IF(Table_PBS_SQL_DB2_PBSSQL_PBS_NDP_Tina_CG_QtrlyPerformance_Final[[#This Row],[Item_Code]]&gt;"300000", "Capital", "Recurrent")</f>
        <v>Recurrent</v>
      </c>
    </row>
    <row r="1640" spans="1:47" x14ac:dyDescent="0.25">
      <c r="A1640" t="s">
        <v>220</v>
      </c>
      <c r="B1640" t="s">
        <v>221</v>
      </c>
      <c r="C1640" t="s">
        <v>218</v>
      </c>
      <c r="D1640" t="s">
        <v>1254</v>
      </c>
      <c r="E1640" t="s">
        <v>87</v>
      </c>
      <c r="F1640" t="s">
        <v>1264</v>
      </c>
      <c r="G1640" t="s">
        <v>119</v>
      </c>
      <c r="H1640" t="s">
        <v>1279</v>
      </c>
      <c r="I1640" t="s">
        <v>493</v>
      </c>
      <c r="J1640" t="s">
        <v>1280</v>
      </c>
      <c r="K1640" t="s">
        <v>234</v>
      </c>
      <c r="L1640" t="s">
        <v>1285</v>
      </c>
      <c r="M1640" t="s">
        <v>1288</v>
      </c>
      <c r="N1640" t="s">
        <v>1289</v>
      </c>
      <c r="O1640" t="s">
        <v>1025</v>
      </c>
      <c r="P1640" t="s">
        <v>1026</v>
      </c>
      <c r="Q1640" s="11">
        <v>0</v>
      </c>
      <c r="R1640" s="11">
        <v>0</v>
      </c>
      <c r="S1640" s="11">
        <v>0</v>
      </c>
      <c r="T1640" s="11">
        <v>0</v>
      </c>
      <c r="U1640" s="11">
        <v>4582473567</v>
      </c>
      <c r="V1640" s="11">
        <v>0</v>
      </c>
      <c r="W1640" s="11">
        <v>3082473567</v>
      </c>
      <c r="X1640" s="11">
        <v>1500000000</v>
      </c>
      <c r="Y1640" s="11">
        <v>50000000</v>
      </c>
      <c r="Z1640" s="11">
        <v>17000000</v>
      </c>
      <c r="AA1640" s="11">
        <v>0</v>
      </c>
      <c r="AB1640" s="11">
        <v>0</v>
      </c>
      <c r="AC1640" s="11">
        <v>1551237000</v>
      </c>
      <c r="AD1640" s="11">
        <v>1049583000</v>
      </c>
      <c r="AE1640" s="11">
        <v>0</v>
      </c>
      <c r="AF1640" s="11">
        <v>0</v>
      </c>
      <c r="AG1640" s="11">
        <v>708968920</v>
      </c>
      <c r="AH1640" s="11">
        <v>703275806</v>
      </c>
      <c r="AI1640" s="11">
        <v>0</v>
      </c>
      <c r="AJ1640" s="11">
        <v>0</v>
      </c>
      <c r="AK1640" s="11">
        <v>772267647</v>
      </c>
      <c r="AL1640" s="11">
        <v>1246779761</v>
      </c>
      <c r="AM1640" s="11">
        <v>0</v>
      </c>
      <c r="AN1640" s="11">
        <v>0</v>
      </c>
      <c r="AO16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3082473567</v>
      </c>
      <c r="AP16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3016638567</v>
      </c>
      <c r="AR16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0" s="11">
        <f>Table_PBS_SQL_DB2_PBSSQL_PBS_NDP_Tina_CG_QtrlyPerformance_Final[[#This Row],[GOU REL]]+Table_PBS_SQL_DB2_PBSSQL_PBS_NDP_Tina_CG_QtrlyPerformance_Final[[#This Row],[EXT REL]]</f>
        <v>3082473567</v>
      </c>
      <c r="AT1640" s="11">
        <f>Table_PBS_SQL_DB2_PBSSQL_PBS_NDP_Tina_CG_QtrlyPerformance_Final[[#This Row],[GOU EXP]]+Table_PBS_SQL_DB2_PBSSQL_PBS_NDP_Tina_CG_QtrlyPerformance_Final[[#This Row],[EXT EXP]]</f>
        <v>3016638567</v>
      </c>
      <c r="AU1640" s="11" t="str">
        <f>IF(Table_PBS_SQL_DB2_PBSSQL_PBS_NDP_Tina_CG_QtrlyPerformance_Final[[#This Row],[Item_Code]]&gt;"300000", "Capital", "Recurrent")</f>
        <v>Recurrent</v>
      </c>
    </row>
    <row r="1641" spans="1:47" x14ac:dyDescent="0.25">
      <c r="A1641" t="s">
        <v>220</v>
      </c>
      <c r="B1641" t="s">
        <v>221</v>
      </c>
      <c r="C1641" t="s">
        <v>218</v>
      </c>
      <c r="D1641" t="s">
        <v>1254</v>
      </c>
      <c r="E1641" t="s">
        <v>97</v>
      </c>
      <c r="F1641" t="s">
        <v>1290</v>
      </c>
      <c r="G1641" t="s">
        <v>75</v>
      </c>
      <c r="H1641" t="s">
        <v>1291</v>
      </c>
      <c r="I1641" t="s">
        <v>493</v>
      </c>
      <c r="J1641" t="s">
        <v>1292</v>
      </c>
      <c r="K1641" t="s">
        <v>1293</v>
      </c>
      <c r="L1641" t="s">
        <v>1294</v>
      </c>
      <c r="M1641" t="s">
        <v>1044</v>
      </c>
      <c r="N1641" t="s">
        <v>1045</v>
      </c>
      <c r="O1641" t="s">
        <v>1005</v>
      </c>
      <c r="P1641" t="s">
        <v>1006</v>
      </c>
      <c r="Q1641" s="11">
        <v>0</v>
      </c>
      <c r="R1641" s="11">
        <v>0</v>
      </c>
      <c r="S1641" s="11">
        <v>0</v>
      </c>
      <c r="T1641" s="11">
        <v>0</v>
      </c>
      <c r="U1641" s="11">
        <v>68000000</v>
      </c>
      <c r="V1641" s="11">
        <v>0</v>
      </c>
      <c r="W1641" s="11">
        <v>68000000</v>
      </c>
      <c r="X1641" s="11">
        <v>0</v>
      </c>
      <c r="Y1641" s="11">
        <v>17000000</v>
      </c>
      <c r="Z1641" s="11">
        <v>17000000</v>
      </c>
      <c r="AA1641" s="11">
        <v>0</v>
      </c>
      <c r="AB1641" s="11">
        <v>0</v>
      </c>
      <c r="AC1641" s="11">
        <v>17000000</v>
      </c>
      <c r="AD1641" s="11">
        <v>17000000</v>
      </c>
      <c r="AE1641" s="11">
        <v>0</v>
      </c>
      <c r="AF1641" s="11">
        <v>0</v>
      </c>
      <c r="AG1641" s="11">
        <v>17000000</v>
      </c>
      <c r="AH1641" s="11">
        <v>16717000</v>
      </c>
      <c r="AI1641" s="11">
        <v>0</v>
      </c>
      <c r="AJ1641" s="11">
        <v>0</v>
      </c>
      <c r="AK1641" s="11">
        <v>17000000</v>
      </c>
      <c r="AL1641" s="11">
        <v>17138207</v>
      </c>
      <c r="AM1641" s="11">
        <v>0</v>
      </c>
      <c r="AN1641" s="11">
        <v>0</v>
      </c>
      <c r="AO16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68000000</v>
      </c>
      <c r="AP16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67855207</v>
      </c>
      <c r="AR16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1" s="11">
        <f>Table_PBS_SQL_DB2_PBSSQL_PBS_NDP_Tina_CG_QtrlyPerformance_Final[[#This Row],[GOU REL]]+Table_PBS_SQL_DB2_PBSSQL_PBS_NDP_Tina_CG_QtrlyPerformance_Final[[#This Row],[EXT REL]]</f>
        <v>68000000</v>
      </c>
      <c r="AT1641" s="11">
        <f>Table_PBS_SQL_DB2_PBSSQL_PBS_NDP_Tina_CG_QtrlyPerformance_Final[[#This Row],[GOU EXP]]+Table_PBS_SQL_DB2_PBSSQL_PBS_NDP_Tina_CG_QtrlyPerformance_Final[[#This Row],[EXT EXP]]</f>
        <v>67855207</v>
      </c>
      <c r="AU1641" s="11" t="str">
        <f>IF(Table_PBS_SQL_DB2_PBSSQL_PBS_NDP_Tina_CG_QtrlyPerformance_Final[[#This Row],[Item_Code]]&gt;"300000", "Capital", "Recurrent")</f>
        <v>Recurrent</v>
      </c>
    </row>
    <row r="1642" spans="1:47" x14ac:dyDescent="0.25">
      <c r="A1642" t="s">
        <v>220</v>
      </c>
      <c r="B1642" t="s">
        <v>221</v>
      </c>
      <c r="C1642" t="s">
        <v>218</v>
      </c>
      <c r="D1642" t="s">
        <v>1254</v>
      </c>
      <c r="E1642" t="s">
        <v>97</v>
      </c>
      <c r="F1642" t="s">
        <v>1290</v>
      </c>
      <c r="G1642" t="s">
        <v>75</v>
      </c>
      <c r="H1642" t="s">
        <v>1291</v>
      </c>
      <c r="I1642" t="s">
        <v>493</v>
      </c>
      <c r="J1642" t="s">
        <v>1292</v>
      </c>
      <c r="K1642" t="s">
        <v>1293</v>
      </c>
      <c r="L1642" t="s">
        <v>1294</v>
      </c>
      <c r="M1642" t="s">
        <v>1565</v>
      </c>
      <c r="N1642" t="s">
        <v>1566</v>
      </c>
      <c r="O1642" t="s">
        <v>1302</v>
      </c>
      <c r="P1642" t="s">
        <v>1303</v>
      </c>
      <c r="Q1642" s="11">
        <v>0</v>
      </c>
      <c r="R1642" s="11">
        <v>0</v>
      </c>
      <c r="S1642" s="11">
        <v>0</v>
      </c>
      <c r="T1642" s="11">
        <v>0</v>
      </c>
      <c r="U1642" s="11">
        <v>500000000</v>
      </c>
      <c r="V1642" s="11">
        <v>0</v>
      </c>
      <c r="W1642" s="11">
        <v>500000000</v>
      </c>
      <c r="X1642" s="11">
        <v>0</v>
      </c>
      <c r="Y1642" s="11">
        <v>0</v>
      </c>
      <c r="Z1642" s="11">
        <v>0</v>
      </c>
      <c r="AA1642" s="11">
        <v>0</v>
      </c>
      <c r="AB1642" s="11">
        <v>0</v>
      </c>
      <c r="AC1642" s="11">
        <v>165000000</v>
      </c>
      <c r="AD1642" s="11">
        <v>165000000</v>
      </c>
      <c r="AE1642" s="11">
        <v>0</v>
      </c>
      <c r="AF1642" s="11">
        <v>0</v>
      </c>
      <c r="AG1642" s="11">
        <v>80000000</v>
      </c>
      <c r="AH1642" s="11">
        <v>0</v>
      </c>
      <c r="AI1642" s="11">
        <v>0</v>
      </c>
      <c r="AJ1642" s="11">
        <v>0</v>
      </c>
      <c r="AK1642" s="11">
        <v>0</v>
      </c>
      <c r="AL1642" s="11">
        <v>80000000</v>
      </c>
      <c r="AM1642" s="11">
        <v>0</v>
      </c>
      <c r="AN1642" s="11">
        <v>0</v>
      </c>
      <c r="AO16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245000000</v>
      </c>
      <c r="AP16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245000000</v>
      </c>
      <c r="AR16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2" s="11">
        <f>Table_PBS_SQL_DB2_PBSSQL_PBS_NDP_Tina_CG_QtrlyPerformance_Final[[#This Row],[GOU REL]]+Table_PBS_SQL_DB2_PBSSQL_PBS_NDP_Tina_CG_QtrlyPerformance_Final[[#This Row],[EXT REL]]</f>
        <v>245000000</v>
      </c>
      <c r="AT1642" s="11">
        <f>Table_PBS_SQL_DB2_PBSSQL_PBS_NDP_Tina_CG_QtrlyPerformance_Final[[#This Row],[GOU EXP]]+Table_PBS_SQL_DB2_PBSSQL_PBS_NDP_Tina_CG_QtrlyPerformance_Final[[#This Row],[EXT EXP]]</f>
        <v>245000000</v>
      </c>
      <c r="AU1642" s="11" t="str">
        <f>IF(Table_PBS_SQL_DB2_PBSSQL_PBS_NDP_Tina_CG_QtrlyPerformance_Final[[#This Row],[Item_Code]]&gt;"300000", "Capital", "Recurrent")</f>
        <v>Capital</v>
      </c>
    </row>
    <row r="1643" spans="1:47" x14ac:dyDescent="0.25">
      <c r="A1643" t="s">
        <v>220</v>
      </c>
      <c r="B1643" t="s">
        <v>221</v>
      </c>
      <c r="C1643" t="s">
        <v>218</v>
      </c>
      <c r="D1643" t="s">
        <v>1254</v>
      </c>
      <c r="E1643" t="s">
        <v>97</v>
      </c>
      <c r="F1643" t="s">
        <v>1290</v>
      </c>
      <c r="G1643" t="s">
        <v>75</v>
      </c>
      <c r="H1643" t="s">
        <v>1291</v>
      </c>
      <c r="I1643" t="s">
        <v>493</v>
      </c>
      <c r="J1643" t="s">
        <v>1292</v>
      </c>
      <c r="K1643" t="s">
        <v>230</v>
      </c>
      <c r="L1643" t="s">
        <v>1299</v>
      </c>
      <c r="M1643" t="s">
        <v>1300</v>
      </c>
      <c r="N1643" t="s">
        <v>1301</v>
      </c>
      <c r="O1643" t="s">
        <v>1120</v>
      </c>
      <c r="P1643" t="s">
        <v>1121</v>
      </c>
      <c r="Q1643" s="11">
        <v>0</v>
      </c>
      <c r="R1643" s="11">
        <v>0</v>
      </c>
      <c r="S1643" s="11">
        <v>0</v>
      </c>
      <c r="T1643" s="11">
        <v>0</v>
      </c>
      <c r="U1643" s="11">
        <v>100000000</v>
      </c>
      <c r="V1643" s="11">
        <v>0</v>
      </c>
      <c r="W1643" s="11">
        <v>100000000</v>
      </c>
      <c r="X1643" s="11">
        <v>0</v>
      </c>
      <c r="Y1643" s="11">
        <v>0</v>
      </c>
      <c r="Z1643" s="11">
        <v>0</v>
      </c>
      <c r="AA1643" s="11">
        <v>0</v>
      </c>
      <c r="AB1643" s="11">
        <v>0</v>
      </c>
      <c r="AC1643" s="11">
        <v>33000000</v>
      </c>
      <c r="AD1643" s="11">
        <v>0</v>
      </c>
      <c r="AE1643" s="11">
        <v>0</v>
      </c>
      <c r="AF1643" s="11">
        <v>0</v>
      </c>
      <c r="AG1643" s="11">
        <v>16000000</v>
      </c>
      <c r="AH1643" s="11">
        <v>11780000</v>
      </c>
      <c r="AI1643" s="11">
        <v>0</v>
      </c>
      <c r="AJ1643" s="11">
        <v>0</v>
      </c>
      <c r="AK1643" s="11">
        <v>0</v>
      </c>
      <c r="AL1643" s="11">
        <v>37220001</v>
      </c>
      <c r="AM1643" s="11">
        <v>0</v>
      </c>
      <c r="AN1643" s="11">
        <v>0</v>
      </c>
      <c r="AO16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49000000</v>
      </c>
      <c r="AP16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49000001</v>
      </c>
      <c r="AR16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3" s="11">
        <f>Table_PBS_SQL_DB2_PBSSQL_PBS_NDP_Tina_CG_QtrlyPerformance_Final[[#This Row],[GOU REL]]+Table_PBS_SQL_DB2_PBSSQL_PBS_NDP_Tina_CG_QtrlyPerformance_Final[[#This Row],[EXT REL]]</f>
        <v>49000000</v>
      </c>
      <c r="AT1643" s="11">
        <f>Table_PBS_SQL_DB2_PBSSQL_PBS_NDP_Tina_CG_QtrlyPerformance_Final[[#This Row],[GOU EXP]]+Table_PBS_SQL_DB2_PBSSQL_PBS_NDP_Tina_CG_QtrlyPerformance_Final[[#This Row],[EXT EXP]]</f>
        <v>49000001</v>
      </c>
      <c r="AU1643" s="11" t="str">
        <f>IF(Table_PBS_SQL_DB2_PBSSQL_PBS_NDP_Tina_CG_QtrlyPerformance_Final[[#This Row],[Item_Code]]&gt;"300000", "Capital", "Recurrent")</f>
        <v>Recurrent</v>
      </c>
    </row>
    <row r="1644" spans="1:47" x14ac:dyDescent="0.25">
      <c r="A1644" t="s">
        <v>220</v>
      </c>
      <c r="B1644" t="s">
        <v>221</v>
      </c>
      <c r="C1644" t="s">
        <v>218</v>
      </c>
      <c r="D1644" t="s">
        <v>1254</v>
      </c>
      <c r="E1644" t="s">
        <v>97</v>
      </c>
      <c r="F1644" t="s">
        <v>1290</v>
      </c>
      <c r="G1644" t="s">
        <v>75</v>
      </c>
      <c r="H1644" t="s">
        <v>1291</v>
      </c>
      <c r="I1644" t="s">
        <v>493</v>
      </c>
      <c r="J1644" t="s">
        <v>1292</v>
      </c>
      <c r="K1644" t="s">
        <v>236</v>
      </c>
      <c r="L1644" t="s">
        <v>1304</v>
      </c>
      <c r="M1644" t="s">
        <v>1305</v>
      </c>
      <c r="N1644" t="s">
        <v>1306</v>
      </c>
      <c r="O1644" t="s">
        <v>1025</v>
      </c>
      <c r="P1644" t="s">
        <v>1026</v>
      </c>
      <c r="Q1644" s="11">
        <v>0</v>
      </c>
      <c r="R1644" s="11">
        <v>0</v>
      </c>
      <c r="S1644" s="11">
        <v>0</v>
      </c>
      <c r="T1644" s="11">
        <v>0</v>
      </c>
      <c r="U1644" s="11">
        <v>50000000</v>
      </c>
      <c r="V1644" s="11">
        <v>0</v>
      </c>
      <c r="W1644" s="11">
        <v>50000000</v>
      </c>
      <c r="X1644" s="11">
        <v>0</v>
      </c>
      <c r="Y1644" s="11">
        <v>0</v>
      </c>
      <c r="Z1644" s="11">
        <v>0</v>
      </c>
      <c r="AA1644" s="11">
        <v>0</v>
      </c>
      <c r="AB1644" s="11">
        <v>0</v>
      </c>
      <c r="AC1644" s="11">
        <v>25000000</v>
      </c>
      <c r="AD1644" s="11">
        <v>25000000</v>
      </c>
      <c r="AE1644" s="11">
        <v>0</v>
      </c>
      <c r="AF1644" s="11">
        <v>0</v>
      </c>
      <c r="AG1644" s="11">
        <v>12500000</v>
      </c>
      <c r="AH1644" s="11">
        <v>12500000</v>
      </c>
      <c r="AI1644" s="11">
        <v>0</v>
      </c>
      <c r="AJ1644" s="11">
        <v>0</v>
      </c>
      <c r="AK1644" s="11">
        <v>12500000</v>
      </c>
      <c r="AL1644" s="11">
        <v>12500000</v>
      </c>
      <c r="AM1644" s="11">
        <v>0</v>
      </c>
      <c r="AN1644" s="11">
        <v>0</v>
      </c>
      <c r="AO16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6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6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4" s="11">
        <f>Table_PBS_SQL_DB2_PBSSQL_PBS_NDP_Tina_CG_QtrlyPerformance_Final[[#This Row],[GOU REL]]+Table_PBS_SQL_DB2_PBSSQL_PBS_NDP_Tina_CG_QtrlyPerformance_Final[[#This Row],[EXT REL]]</f>
        <v>50000000</v>
      </c>
      <c r="AT1644" s="11">
        <f>Table_PBS_SQL_DB2_PBSSQL_PBS_NDP_Tina_CG_QtrlyPerformance_Final[[#This Row],[GOU EXP]]+Table_PBS_SQL_DB2_PBSSQL_PBS_NDP_Tina_CG_QtrlyPerformance_Final[[#This Row],[EXT EXP]]</f>
        <v>50000000</v>
      </c>
      <c r="AU1644" s="11" t="str">
        <f>IF(Table_PBS_SQL_DB2_PBSSQL_PBS_NDP_Tina_CG_QtrlyPerformance_Final[[#This Row],[Item_Code]]&gt;"300000", "Capital", "Recurrent")</f>
        <v>Recurrent</v>
      </c>
    </row>
    <row r="1645" spans="1:47" x14ac:dyDescent="0.25">
      <c r="A1645" t="s">
        <v>220</v>
      </c>
      <c r="B1645" t="s">
        <v>221</v>
      </c>
      <c r="C1645" t="s">
        <v>218</v>
      </c>
      <c r="D1645" t="s">
        <v>1254</v>
      </c>
      <c r="E1645" t="s">
        <v>97</v>
      </c>
      <c r="F1645" t="s">
        <v>1290</v>
      </c>
      <c r="G1645" t="s">
        <v>75</v>
      </c>
      <c r="H1645" t="s">
        <v>1291</v>
      </c>
      <c r="I1645" t="s">
        <v>493</v>
      </c>
      <c r="J1645" t="s">
        <v>1292</v>
      </c>
      <c r="K1645" t="s">
        <v>236</v>
      </c>
      <c r="L1645" t="s">
        <v>1304</v>
      </c>
      <c r="M1645" t="s">
        <v>1305</v>
      </c>
      <c r="N1645" t="s">
        <v>1306</v>
      </c>
      <c r="O1645" t="s">
        <v>922</v>
      </c>
      <c r="P1645" t="s">
        <v>923</v>
      </c>
      <c r="Q1645" s="11">
        <v>0</v>
      </c>
      <c r="R1645" s="11">
        <v>0</v>
      </c>
      <c r="S1645" s="11">
        <v>0</v>
      </c>
      <c r="T1645" s="11">
        <v>0</v>
      </c>
      <c r="U1645" s="11">
        <v>180000000</v>
      </c>
      <c r="V1645" s="11">
        <v>0</v>
      </c>
      <c r="W1645" s="11">
        <v>180000000</v>
      </c>
      <c r="X1645" s="11">
        <v>0</v>
      </c>
      <c r="Y1645" s="11">
        <v>20000000</v>
      </c>
      <c r="Z1645" s="11">
        <v>20000000</v>
      </c>
      <c r="AA1645" s="11">
        <v>0</v>
      </c>
      <c r="AB1645" s="11">
        <v>0</v>
      </c>
      <c r="AC1645" s="11">
        <v>45000000</v>
      </c>
      <c r="AD1645" s="11">
        <v>45000000</v>
      </c>
      <c r="AE1645" s="11">
        <v>0</v>
      </c>
      <c r="AF1645" s="11">
        <v>0</v>
      </c>
      <c r="AG1645" s="11">
        <v>45000000</v>
      </c>
      <c r="AH1645" s="11">
        <v>44717980</v>
      </c>
      <c r="AI1645" s="11">
        <v>0</v>
      </c>
      <c r="AJ1645" s="11">
        <v>0</v>
      </c>
      <c r="AK1645" s="11">
        <v>70000000</v>
      </c>
      <c r="AL1645" s="11">
        <v>70282020</v>
      </c>
      <c r="AM1645" s="11">
        <v>0</v>
      </c>
      <c r="AN1645" s="11">
        <v>0</v>
      </c>
      <c r="AO16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16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16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5" s="11">
        <f>Table_PBS_SQL_DB2_PBSSQL_PBS_NDP_Tina_CG_QtrlyPerformance_Final[[#This Row],[GOU REL]]+Table_PBS_SQL_DB2_PBSSQL_PBS_NDP_Tina_CG_QtrlyPerformance_Final[[#This Row],[EXT REL]]</f>
        <v>180000000</v>
      </c>
      <c r="AT1645" s="11">
        <f>Table_PBS_SQL_DB2_PBSSQL_PBS_NDP_Tina_CG_QtrlyPerformance_Final[[#This Row],[GOU EXP]]+Table_PBS_SQL_DB2_PBSSQL_PBS_NDP_Tina_CG_QtrlyPerformance_Final[[#This Row],[EXT EXP]]</f>
        <v>180000000</v>
      </c>
      <c r="AU1645" s="11" t="str">
        <f>IF(Table_PBS_SQL_DB2_PBSSQL_PBS_NDP_Tina_CG_QtrlyPerformance_Final[[#This Row],[Item_Code]]&gt;"300000", "Capital", "Recurrent")</f>
        <v>Recurrent</v>
      </c>
    </row>
    <row r="1646" spans="1:47" x14ac:dyDescent="0.25">
      <c r="A1646" t="s">
        <v>220</v>
      </c>
      <c r="B1646" t="s">
        <v>221</v>
      </c>
      <c r="C1646" t="s">
        <v>218</v>
      </c>
      <c r="D1646" t="s">
        <v>1254</v>
      </c>
      <c r="E1646" t="s">
        <v>97</v>
      </c>
      <c r="F1646" t="s">
        <v>1290</v>
      </c>
      <c r="G1646" t="s">
        <v>75</v>
      </c>
      <c r="H1646" t="s">
        <v>1291</v>
      </c>
      <c r="I1646" t="s">
        <v>493</v>
      </c>
      <c r="J1646" t="s">
        <v>1292</v>
      </c>
      <c r="K1646" t="s">
        <v>236</v>
      </c>
      <c r="L1646" t="s">
        <v>1304</v>
      </c>
      <c r="M1646" t="s">
        <v>1300</v>
      </c>
      <c r="N1646" t="s">
        <v>1301</v>
      </c>
      <c r="O1646" t="s">
        <v>975</v>
      </c>
      <c r="P1646" t="s">
        <v>976</v>
      </c>
      <c r="Q1646" s="11">
        <v>0</v>
      </c>
      <c r="R1646" s="11">
        <v>0</v>
      </c>
      <c r="S1646" s="11">
        <v>0</v>
      </c>
      <c r="T1646" s="11">
        <v>0</v>
      </c>
      <c r="U1646" s="11">
        <v>9000000000</v>
      </c>
      <c r="V1646" s="11">
        <v>0</v>
      </c>
      <c r="W1646" s="11">
        <v>9000000000</v>
      </c>
      <c r="X1646" s="11">
        <v>0</v>
      </c>
      <c r="Y1646" s="11">
        <v>500000000</v>
      </c>
      <c r="Z1646" s="11">
        <v>500000000</v>
      </c>
      <c r="AA1646" s="11">
        <v>0</v>
      </c>
      <c r="AB1646" s="11">
        <v>0</v>
      </c>
      <c r="AC1646" s="11">
        <v>0</v>
      </c>
      <c r="AD1646" s="11">
        <v>0</v>
      </c>
      <c r="AE1646" s="11">
        <v>0</v>
      </c>
      <c r="AF1646" s="11">
        <v>0</v>
      </c>
      <c r="AG1646" s="11">
        <v>0</v>
      </c>
      <c r="AH1646" s="11">
        <v>0</v>
      </c>
      <c r="AI1646" s="11">
        <v>0</v>
      </c>
      <c r="AJ1646" s="11">
        <v>0</v>
      </c>
      <c r="AK1646" s="11">
        <v>4913333333</v>
      </c>
      <c r="AL1646" s="11">
        <v>4913333333</v>
      </c>
      <c r="AM1646" s="11">
        <v>0</v>
      </c>
      <c r="AN1646" s="11">
        <v>0</v>
      </c>
      <c r="AO16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5413333333</v>
      </c>
      <c r="AP16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5413333333</v>
      </c>
      <c r="AR16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6" s="11">
        <f>Table_PBS_SQL_DB2_PBSSQL_PBS_NDP_Tina_CG_QtrlyPerformance_Final[[#This Row],[GOU REL]]+Table_PBS_SQL_DB2_PBSSQL_PBS_NDP_Tina_CG_QtrlyPerformance_Final[[#This Row],[EXT REL]]</f>
        <v>5413333333</v>
      </c>
      <c r="AT1646" s="11">
        <f>Table_PBS_SQL_DB2_PBSSQL_PBS_NDP_Tina_CG_QtrlyPerformance_Final[[#This Row],[GOU EXP]]+Table_PBS_SQL_DB2_PBSSQL_PBS_NDP_Tina_CG_QtrlyPerformance_Final[[#This Row],[EXT EXP]]</f>
        <v>5413333333</v>
      </c>
      <c r="AU1646" s="11" t="str">
        <f>IF(Table_PBS_SQL_DB2_PBSSQL_PBS_NDP_Tina_CG_QtrlyPerformance_Final[[#This Row],[Item_Code]]&gt;"300000", "Capital", "Recurrent")</f>
        <v>Recurrent</v>
      </c>
    </row>
    <row r="1647" spans="1:47" x14ac:dyDescent="0.25">
      <c r="A1647" t="s">
        <v>220</v>
      </c>
      <c r="B1647" t="s">
        <v>221</v>
      </c>
      <c r="C1647" t="s">
        <v>218</v>
      </c>
      <c r="D1647" t="s">
        <v>1254</v>
      </c>
      <c r="E1647" t="s">
        <v>97</v>
      </c>
      <c r="F1647" t="s">
        <v>1290</v>
      </c>
      <c r="G1647" t="s">
        <v>75</v>
      </c>
      <c r="H1647" t="s">
        <v>1291</v>
      </c>
      <c r="I1647" t="s">
        <v>493</v>
      </c>
      <c r="J1647" t="s">
        <v>1292</v>
      </c>
      <c r="K1647" t="s">
        <v>236</v>
      </c>
      <c r="L1647" t="s">
        <v>1304</v>
      </c>
      <c r="M1647" t="s">
        <v>1825</v>
      </c>
      <c r="N1647" t="s">
        <v>1826</v>
      </c>
      <c r="O1647" t="s">
        <v>906</v>
      </c>
      <c r="P1647" t="s">
        <v>907</v>
      </c>
      <c r="Q1647" s="11">
        <v>0</v>
      </c>
      <c r="R1647" s="11">
        <v>0</v>
      </c>
      <c r="S1647" s="11">
        <v>0</v>
      </c>
      <c r="T1647" s="11">
        <v>0</v>
      </c>
      <c r="U1647" s="11">
        <v>50000000</v>
      </c>
      <c r="V1647" s="11">
        <v>0</v>
      </c>
      <c r="W1647" s="11">
        <v>50000000</v>
      </c>
      <c r="X1647" s="11">
        <v>0</v>
      </c>
      <c r="Y1647" s="11">
        <v>15000000</v>
      </c>
      <c r="Z1647" s="11">
        <v>0</v>
      </c>
      <c r="AA1647" s="11">
        <v>0</v>
      </c>
      <c r="AB1647" s="11">
        <v>0</v>
      </c>
      <c r="AC1647" s="11">
        <v>12500000</v>
      </c>
      <c r="AD1647" s="11">
        <v>7974943</v>
      </c>
      <c r="AE1647" s="11">
        <v>0</v>
      </c>
      <c r="AF1647" s="11">
        <v>0</v>
      </c>
      <c r="AG1647" s="11">
        <v>10000000</v>
      </c>
      <c r="AH1647" s="11">
        <v>5900000</v>
      </c>
      <c r="AI1647" s="11">
        <v>0</v>
      </c>
      <c r="AJ1647" s="11">
        <v>0</v>
      </c>
      <c r="AK1647" s="11">
        <v>0</v>
      </c>
      <c r="AL1647" s="11">
        <v>23625057</v>
      </c>
      <c r="AM1647" s="11">
        <v>0</v>
      </c>
      <c r="AN1647" s="11">
        <v>0</v>
      </c>
      <c r="AO16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37500000</v>
      </c>
      <c r="AP16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37500000</v>
      </c>
      <c r="AR16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7" s="11">
        <f>Table_PBS_SQL_DB2_PBSSQL_PBS_NDP_Tina_CG_QtrlyPerformance_Final[[#This Row],[GOU REL]]+Table_PBS_SQL_DB2_PBSSQL_PBS_NDP_Tina_CG_QtrlyPerformance_Final[[#This Row],[EXT REL]]</f>
        <v>37500000</v>
      </c>
      <c r="AT1647" s="11">
        <f>Table_PBS_SQL_DB2_PBSSQL_PBS_NDP_Tina_CG_QtrlyPerformance_Final[[#This Row],[GOU EXP]]+Table_PBS_SQL_DB2_PBSSQL_PBS_NDP_Tina_CG_QtrlyPerformance_Final[[#This Row],[EXT EXP]]</f>
        <v>37500000</v>
      </c>
      <c r="AU1647" s="11" t="str">
        <f>IF(Table_PBS_SQL_DB2_PBSSQL_PBS_NDP_Tina_CG_QtrlyPerformance_Final[[#This Row],[Item_Code]]&gt;"300000", "Capital", "Recurrent")</f>
        <v>Recurrent</v>
      </c>
    </row>
    <row r="1648" spans="1:47" x14ac:dyDescent="0.25">
      <c r="A1648" t="s">
        <v>220</v>
      </c>
      <c r="B1648" t="s">
        <v>221</v>
      </c>
      <c r="C1648" t="s">
        <v>218</v>
      </c>
      <c r="D1648" t="s">
        <v>1254</v>
      </c>
      <c r="E1648" t="s">
        <v>97</v>
      </c>
      <c r="F1648" t="s">
        <v>1290</v>
      </c>
      <c r="G1648" t="s">
        <v>75</v>
      </c>
      <c r="H1648" t="s">
        <v>1291</v>
      </c>
      <c r="I1648" t="s">
        <v>493</v>
      </c>
      <c r="J1648" t="s">
        <v>1292</v>
      </c>
      <c r="K1648" t="s">
        <v>238</v>
      </c>
      <c r="L1648" t="s">
        <v>1983</v>
      </c>
      <c r="M1648" t="s">
        <v>1984</v>
      </c>
      <c r="N1648" t="s">
        <v>1985</v>
      </c>
      <c r="O1648" t="s">
        <v>1064</v>
      </c>
      <c r="P1648" t="s">
        <v>1065</v>
      </c>
      <c r="Q1648" s="11">
        <v>0</v>
      </c>
      <c r="R1648" s="11">
        <v>0</v>
      </c>
      <c r="S1648" s="11">
        <v>0</v>
      </c>
      <c r="T1648" s="11">
        <v>0</v>
      </c>
      <c r="U1648" s="11">
        <v>44064800</v>
      </c>
      <c r="V1648" s="11">
        <v>0</v>
      </c>
      <c r="W1648" s="11">
        <v>44064800</v>
      </c>
      <c r="X1648" s="11">
        <v>0</v>
      </c>
      <c r="Y1648" s="11">
        <v>0</v>
      </c>
      <c r="Z1648" s="11">
        <v>0</v>
      </c>
      <c r="AA1648" s="11">
        <v>0</v>
      </c>
      <c r="AB1648" s="11">
        <v>0</v>
      </c>
      <c r="AC1648" s="11">
        <v>22032500</v>
      </c>
      <c r="AD1648" s="11">
        <v>20870000</v>
      </c>
      <c r="AE1648" s="11">
        <v>0</v>
      </c>
      <c r="AF1648" s="11">
        <v>0</v>
      </c>
      <c r="AG1648" s="11">
        <v>11016200</v>
      </c>
      <c r="AH1648" s="11">
        <v>12178700</v>
      </c>
      <c r="AI1648" s="11">
        <v>0</v>
      </c>
      <c r="AJ1648" s="11">
        <v>0</v>
      </c>
      <c r="AK1648" s="11">
        <v>11016100</v>
      </c>
      <c r="AL1648" s="11">
        <v>0</v>
      </c>
      <c r="AM1648" s="11">
        <v>0</v>
      </c>
      <c r="AN1648" s="11">
        <v>0</v>
      </c>
      <c r="AO16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44064800</v>
      </c>
      <c r="AP16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33048700</v>
      </c>
      <c r="AR16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8" s="11">
        <f>Table_PBS_SQL_DB2_PBSSQL_PBS_NDP_Tina_CG_QtrlyPerformance_Final[[#This Row],[GOU REL]]+Table_PBS_SQL_DB2_PBSSQL_PBS_NDP_Tina_CG_QtrlyPerformance_Final[[#This Row],[EXT REL]]</f>
        <v>44064800</v>
      </c>
      <c r="AT1648" s="11">
        <f>Table_PBS_SQL_DB2_PBSSQL_PBS_NDP_Tina_CG_QtrlyPerformance_Final[[#This Row],[GOU EXP]]+Table_PBS_SQL_DB2_PBSSQL_PBS_NDP_Tina_CG_QtrlyPerformance_Final[[#This Row],[EXT EXP]]</f>
        <v>33048700</v>
      </c>
      <c r="AU1648" s="11" t="str">
        <f>IF(Table_PBS_SQL_DB2_PBSSQL_PBS_NDP_Tina_CG_QtrlyPerformance_Final[[#This Row],[Item_Code]]&gt;"300000", "Capital", "Recurrent")</f>
        <v>Recurrent</v>
      </c>
    </row>
    <row r="1649" spans="1:47" x14ac:dyDescent="0.25">
      <c r="A1649" t="s">
        <v>77</v>
      </c>
      <c r="B1649" t="s">
        <v>78</v>
      </c>
      <c r="C1649" t="s">
        <v>75</v>
      </c>
      <c r="D1649" t="s">
        <v>1307</v>
      </c>
      <c r="E1649" t="s">
        <v>31</v>
      </c>
      <c r="F1649" t="s">
        <v>1308</v>
      </c>
      <c r="G1649" t="s">
        <v>31</v>
      </c>
      <c r="H1649" t="s">
        <v>1309</v>
      </c>
      <c r="I1649" t="s">
        <v>493</v>
      </c>
      <c r="J1649" t="s">
        <v>1310</v>
      </c>
      <c r="K1649" t="s">
        <v>1311</v>
      </c>
      <c r="L1649" t="s">
        <v>1312</v>
      </c>
      <c r="M1649" t="s">
        <v>1313</v>
      </c>
      <c r="N1649" t="s">
        <v>1314</v>
      </c>
      <c r="O1649" t="s">
        <v>996</v>
      </c>
      <c r="P1649" t="s">
        <v>997</v>
      </c>
      <c r="Q1649" s="11">
        <v>0</v>
      </c>
      <c r="R1649" s="11">
        <v>0</v>
      </c>
      <c r="S1649" s="11">
        <v>0</v>
      </c>
      <c r="T1649" s="11">
        <v>0</v>
      </c>
      <c r="U1649" s="11">
        <v>400000000</v>
      </c>
      <c r="V1649" s="11">
        <v>0</v>
      </c>
      <c r="W1649" s="11">
        <v>400000000</v>
      </c>
      <c r="X1649" s="11">
        <v>0</v>
      </c>
      <c r="Y1649" s="11">
        <v>0</v>
      </c>
      <c r="Z1649" s="11">
        <v>0</v>
      </c>
      <c r="AA1649" s="11">
        <v>0</v>
      </c>
      <c r="AB1649" s="11">
        <v>0</v>
      </c>
      <c r="AC1649" s="11">
        <v>0</v>
      </c>
      <c r="AD1649" s="11">
        <v>0</v>
      </c>
      <c r="AE1649" s="11">
        <v>0</v>
      </c>
      <c r="AF1649" s="11">
        <v>0</v>
      </c>
      <c r="AG1649" s="11">
        <v>240000000</v>
      </c>
      <c r="AH1649" s="11">
        <v>211595580</v>
      </c>
      <c r="AI1649" s="11">
        <v>0</v>
      </c>
      <c r="AJ1649" s="11">
        <v>0</v>
      </c>
      <c r="AK1649" s="11">
        <v>0</v>
      </c>
      <c r="AL1649" s="11">
        <v>28404420</v>
      </c>
      <c r="AM1649" s="11">
        <v>0</v>
      </c>
      <c r="AN1649" s="11">
        <v>0</v>
      </c>
      <c r="AO16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240000000</v>
      </c>
      <c r="AP16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240000000</v>
      </c>
      <c r="AR16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49" s="11">
        <f>Table_PBS_SQL_DB2_PBSSQL_PBS_NDP_Tina_CG_QtrlyPerformance_Final[[#This Row],[GOU REL]]+Table_PBS_SQL_DB2_PBSSQL_PBS_NDP_Tina_CG_QtrlyPerformance_Final[[#This Row],[EXT REL]]</f>
        <v>240000000</v>
      </c>
      <c r="AT1649" s="11">
        <f>Table_PBS_SQL_DB2_PBSSQL_PBS_NDP_Tina_CG_QtrlyPerformance_Final[[#This Row],[GOU EXP]]+Table_PBS_SQL_DB2_PBSSQL_PBS_NDP_Tina_CG_QtrlyPerformance_Final[[#This Row],[EXT EXP]]</f>
        <v>240000000</v>
      </c>
      <c r="AU1649" s="11" t="str">
        <f>IF(Table_PBS_SQL_DB2_PBSSQL_PBS_NDP_Tina_CG_QtrlyPerformance_Final[[#This Row],[Item_Code]]&gt;"300000", "Capital", "Recurrent")</f>
        <v>Recurrent</v>
      </c>
    </row>
    <row r="1650" spans="1:47" x14ac:dyDescent="0.25">
      <c r="A1650" t="s">
        <v>77</v>
      </c>
      <c r="B1650" t="s">
        <v>78</v>
      </c>
      <c r="C1650" t="s">
        <v>75</v>
      </c>
      <c r="D1650" t="s">
        <v>1307</v>
      </c>
      <c r="E1650" t="s">
        <v>31</v>
      </c>
      <c r="F1650" t="s">
        <v>1308</v>
      </c>
      <c r="G1650" t="s">
        <v>31</v>
      </c>
      <c r="H1650" t="s">
        <v>1309</v>
      </c>
      <c r="I1650" t="s">
        <v>493</v>
      </c>
      <c r="J1650" t="s">
        <v>1310</v>
      </c>
      <c r="K1650" t="s">
        <v>1311</v>
      </c>
      <c r="L1650" t="s">
        <v>1312</v>
      </c>
      <c r="M1650" t="s">
        <v>1313</v>
      </c>
      <c r="N1650" t="s">
        <v>1314</v>
      </c>
      <c r="O1650" t="s">
        <v>1011</v>
      </c>
      <c r="P1650" t="s">
        <v>1012</v>
      </c>
      <c r="Q1650" s="11">
        <v>0</v>
      </c>
      <c r="R1650" s="11">
        <v>0</v>
      </c>
      <c r="S1650" s="11">
        <v>0</v>
      </c>
      <c r="T1650" s="11">
        <v>0</v>
      </c>
      <c r="U1650" s="11">
        <v>120000000</v>
      </c>
      <c r="V1650" s="11">
        <v>0</v>
      </c>
      <c r="W1650" s="11">
        <v>120000000</v>
      </c>
      <c r="X1650" s="11">
        <v>0</v>
      </c>
      <c r="Y1650" s="11">
        <v>0</v>
      </c>
      <c r="Z1650" s="11">
        <v>0</v>
      </c>
      <c r="AA1650" s="11">
        <v>0</v>
      </c>
      <c r="AB1650" s="11">
        <v>0</v>
      </c>
      <c r="AC1650" s="11">
        <v>10000000</v>
      </c>
      <c r="AD1650" s="11">
        <v>0</v>
      </c>
      <c r="AE1650" s="11">
        <v>0</v>
      </c>
      <c r="AF1650" s="11">
        <v>0</v>
      </c>
      <c r="AG1650" s="11">
        <v>11000000</v>
      </c>
      <c r="AH1650" s="11">
        <v>0</v>
      </c>
      <c r="AI1650" s="11">
        <v>0</v>
      </c>
      <c r="AJ1650" s="11">
        <v>0</v>
      </c>
      <c r="AK1650" s="11">
        <v>62000000</v>
      </c>
      <c r="AL1650" s="11">
        <v>83000000</v>
      </c>
      <c r="AM1650" s="11">
        <v>0</v>
      </c>
      <c r="AN1650" s="11">
        <v>0</v>
      </c>
      <c r="AO16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83000000</v>
      </c>
      <c r="AP16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83000000</v>
      </c>
      <c r="AR16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0" s="11">
        <f>Table_PBS_SQL_DB2_PBSSQL_PBS_NDP_Tina_CG_QtrlyPerformance_Final[[#This Row],[GOU REL]]+Table_PBS_SQL_DB2_PBSSQL_PBS_NDP_Tina_CG_QtrlyPerformance_Final[[#This Row],[EXT REL]]</f>
        <v>83000000</v>
      </c>
      <c r="AT1650" s="11">
        <f>Table_PBS_SQL_DB2_PBSSQL_PBS_NDP_Tina_CG_QtrlyPerformance_Final[[#This Row],[GOU EXP]]+Table_PBS_SQL_DB2_PBSSQL_PBS_NDP_Tina_CG_QtrlyPerformance_Final[[#This Row],[EXT EXP]]</f>
        <v>83000000</v>
      </c>
      <c r="AU1650" s="11" t="str">
        <f>IF(Table_PBS_SQL_DB2_PBSSQL_PBS_NDP_Tina_CG_QtrlyPerformance_Final[[#This Row],[Item_Code]]&gt;"300000", "Capital", "Recurrent")</f>
        <v>Recurrent</v>
      </c>
    </row>
    <row r="1651" spans="1:47" x14ac:dyDescent="0.25">
      <c r="A1651" t="s">
        <v>77</v>
      </c>
      <c r="B1651" t="s">
        <v>78</v>
      </c>
      <c r="C1651" t="s">
        <v>75</v>
      </c>
      <c r="D1651" t="s">
        <v>1307</v>
      </c>
      <c r="E1651" t="s">
        <v>31</v>
      </c>
      <c r="F1651" t="s">
        <v>1308</v>
      </c>
      <c r="G1651" t="s">
        <v>31</v>
      </c>
      <c r="H1651" t="s">
        <v>1309</v>
      </c>
      <c r="I1651" t="s">
        <v>666</v>
      </c>
      <c r="J1651" t="s">
        <v>1315</v>
      </c>
      <c r="K1651" t="s">
        <v>1316</v>
      </c>
      <c r="L1651" t="s">
        <v>1317</v>
      </c>
      <c r="M1651" t="s">
        <v>1313</v>
      </c>
      <c r="N1651" t="s">
        <v>1314</v>
      </c>
      <c r="O1651" t="s">
        <v>1028</v>
      </c>
      <c r="P1651" t="s">
        <v>1029</v>
      </c>
      <c r="Q1651" s="11">
        <v>0</v>
      </c>
      <c r="R1651" s="11">
        <v>0</v>
      </c>
      <c r="S1651" s="11">
        <v>0</v>
      </c>
      <c r="T1651" s="11">
        <v>0</v>
      </c>
      <c r="U1651" s="11">
        <v>220000000</v>
      </c>
      <c r="V1651" s="11">
        <v>0</v>
      </c>
      <c r="W1651" s="11">
        <v>220000000</v>
      </c>
      <c r="X1651" s="11">
        <v>0</v>
      </c>
      <c r="Y1651" s="11">
        <v>0</v>
      </c>
      <c r="Z1651" s="11">
        <v>0</v>
      </c>
      <c r="AA1651" s="11">
        <v>0</v>
      </c>
      <c r="AB1651" s="11">
        <v>0</v>
      </c>
      <c r="AC1651" s="11">
        <v>100000000</v>
      </c>
      <c r="AD1651" s="11">
        <v>100000000</v>
      </c>
      <c r="AE1651" s="11">
        <v>0</v>
      </c>
      <c r="AF1651" s="11">
        <v>0</v>
      </c>
      <c r="AG1651" s="11">
        <v>80000000</v>
      </c>
      <c r="AH1651" s="11">
        <v>-4237670</v>
      </c>
      <c r="AI1651" s="11">
        <v>0</v>
      </c>
      <c r="AJ1651" s="11">
        <v>0</v>
      </c>
      <c r="AK1651" s="11">
        <v>40000000</v>
      </c>
      <c r="AL1651" s="11">
        <v>124644264</v>
      </c>
      <c r="AM1651" s="11">
        <v>0</v>
      </c>
      <c r="AN1651" s="11">
        <v>0</v>
      </c>
      <c r="AO16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220000000</v>
      </c>
      <c r="AP16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220406594</v>
      </c>
      <c r="AR16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1" s="11">
        <f>Table_PBS_SQL_DB2_PBSSQL_PBS_NDP_Tina_CG_QtrlyPerformance_Final[[#This Row],[GOU REL]]+Table_PBS_SQL_DB2_PBSSQL_PBS_NDP_Tina_CG_QtrlyPerformance_Final[[#This Row],[EXT REL]]</f>
        <v>220000000</v>
      </c>
      <c r="AT1651" s="11">
        <f>Table_PBS_SQL_DB2_PBSSQL_PBS_NDP_Tina_CG_QtrlyPerformance_Final[[#This Row],[GOU EXP]]+Table_PBS_SQL_DB2_PBSSQL_PBS_NDP_Tina_CG_QtrlyPerformance_Final[[#This Row],[EXT EXP]]</f>
        <v>220406594</v>
      </c>
      <c r="AU1651" s="11" t="str">
        <f>IF(Table_PBS_SQL_DB2_PBSSQL_PBS_NDP_Tina_CG_QtrlyPerformance_Final[[#This Row],[Item_Code]]&gt;"300000", "Capital", "Recurrent")</f>
        <v>Recurrent</v>
      </c>
    </row>
    <row r="1652" spans="1:47" x14ac:dyDescent="0.25">
      <c r="A1652" t="s">
        <v>77</v>
      </c>
      <c r="B1652" t="s">
        <v>78</v>
      </c>
      <c r="C1652" t="s">
        <v>75</v>
      </c>
      <c r="D1652" t="s">
        <v>1307</v>
      </c>
      <c r="E1652" t="s">
        <v>31</v>
      </c>
      <c r="F1652" t="s">
        <v>1308</v>
      </c>
      <c r="G1652" t="s">
        <v>31</v>
      </c>
      <c r="H1652" t="s">
        <v>1309</v>
      </c>
      <c r="I1652" t="s">
        <v>666</v>
      </c>
      <c r="J1652" t="s">
        <v>1315</v>
      </c>
      <c r="K1652" t="s">
        <v>1316</v>
      </c>
      <c r="L1652" t="s">
        <v>1317</v>
      </c>
      <c r="M1652" t="s">
        <v>1313</v>
      </c>
      <c r="N1652" t="s">
        <v>1314</v>
      </c>
      <c r="O1652" t="s">
        <v>1016</v>
      </c>
      <c r="P1652" t="s">
        <v>1017</v>
      </c>
      <c r="Q1652" s="11">
        <v>0</v>
      </c>
      <c r="R1652" s="11">
        <v>0</v>
      </c>
      <c r="S1652" s="11">
        <v>0</v>
      </c>
      <c r="T1652" s="11">
        <v>0</v>
      </c>
      <c r="U1652" s="11">
        <v>100000000</v>
      </c>
      <c r="V1652" s="11">
        <v>0</v>
      </c>
      <c r="W1652" s="11">
        <v>100000000</v>
      </c>
      <c r="X1652" s="11">
        <v>0</v>
      </c>
      <c r="Y1652" s="11">
        <v>0</v>
      </c>
      <c r="Z1652" s="11">
        <v>0</v>
      </c>
      <c r="AA1652" s="11">
        <v>0</v>
      </c>
      <c r="AB1652" s="11">
        <v>0</v>
      </c>
      <c r="AC1652" s="11">
        <v>25000000</v>
      </c>
      <c r="AD1652" s="11">
        <v>0</v>
      </c>
      <c r="AE1652" s="11">
        <v>0</v>
      </c>
      <c r="AF1652" s="11">
        <v>0</v>
      </c>
      <c r="AG1652" s="11">
        <v>0</v>
      </c>
      <c r="AH1652" s="11">
        <v>0</v>
      </c>
      <c r="AI1652" s="11">
        <v>0</v>
      </c>
      <c r="AJ1652" s="11">
        <v>0</v>
      </c>
      <c r="AK1652" s="11">
        <v>15000000</v>
      </c>
      <c r="AL1652" s="11">
        <v>28241961</v>
      </c>
      <c r="AM1652" s="11">
        <v>0</v>
      </c>
      <c r="AN1652" s="11">
        <v>0</v>
      </c>
      <c r="AO16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6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28241961</v>
      </c>
      <c r="AR16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2" s="11">
        <f>Table_PBS_SQL_DB2_PBSSQL_PBS_NDP_Tina_CG_QtrlyPerformance_Final[[#This Row],[GOU REL]]+Table_PBS_SQL_DB2_PBSSQL_PBS_NDP_Tina_CG_QtrlyPerformance_Final[[#This Row],[EXT REL]]</f>
        <v>40000000</v>
      </c>
      <c r="AT1652" s="11">
        <f>Table_PBS_SQL_DB2_PBSSQL_PBS_NDP_Tina_CG_QtrlyPerformance_Final[[#This Row],[GOU EXP]]+Table_PBS_SQL_DB2_PBSSQL_PBS_NDP_Tina_CG_QtrlyPerformance_Final[[#This Row],[EXT EXP]]</f>
        <v>28241961</v>
      </c>
      <c r="AU1652" s="11" t="str">
        <f>IF(Table_PBS_SQL_DB2_PBSSQL_PBS_NDP_Tina_CG_QtrlyPerformance_Final[[#This Row],[Item_Code]]&gt;"300000", "Capital", "Recurrent")</f>
        <v>Recurrent</v>
      </c>
    </row>
    <row r="1653" spans="1:47" x14ac:dyDescent="0.25">
      <c r="A1653" t="s">
        <v>77</v>
      </c>
      <c r="B1653" t="s">
        <v>78</v>
      </c>
      <c r="C1653" t="s">
        <v>75</v>
      </c>
      <c r="D1653" t="s">
        <v>1307</v>
      </c>
      <c r="E1653" t="s">
        <v>31</v>
      </c>
      <c r="F1653" t="s">
        <v>1308</v>
      </c>
      <c r="G1653" t="s">
        <v>31</v>
      </c>
      <c r="H1653" t="s">
        <v>1309</v>
      </c>
      <c r="I1653" t="s">
        <v>666</v>
      </c>
      <c r="J1653" t="s">
        <v>1315</v>
      </c>
      <c r="K1653" t="s">
        <v>1316</v>
      </c>
      <c r="L1653" t="s">
        <v>1317</v>
      </c>
      <c r="M1653" t="s">
        <v>1313</v>
      </c>
      <c r="N1653" t="s">
        <v>1314</v>
      </c>
      <c r="O1653" t="s">
        <v>1011</v>
      </c>
      <c r="P1653" t="s">
        <v>1012</v>
      </c>
      <c r="Q1653" s="11">
        <v>0</v>
      </c>
      <c r="R1653" s="11">
        <v>0</v>
      </c>
      <c r="S1653" s="11">
        <v>0</v>
      </c>
      <c r="T1653" s="11">
        <v>0</v>
      </c>
      <c r="U1653" s="11">
        <v>200000000</v>
      </c>
      <c r="V1653" s="11">
        <v>0</v>
      </c>
      <c r="W1653" s="11">
        <v>200000000</v>
      </c>
      <c r="X1653" s="11">
        <v>0</v>
      </c>
      <c r="Y1653" s="11">
        <v>0</v>
      </c>
      <c r="Z1653" s="11">
        <v>0</v>
      </c>
      <c r="AA1653" s="11">
        <v>0</v>
      </c>
      <c r="AB1653" s="11">
        <v>0</v>
      </c>
      <c r="AC1653" s="11">
        <v>50000000</v>
      </c>
      <c r="AD1653" s="11">
        <v>0</v>
      </c>
      <c r="AE1653" s="11">
        <v>0</v>
      </c>
      <c r="AF1653" s="11">
        <v>0</v>
      </c>
      <c r="AG1653" s="11">
        <v>0</v>
      </c>
      <c r="AH1653" s="11">
        <v>0</v>
      </c>
      <c r="AI1653" s="11">
        <v>0</v>
      </c>
      <c r="AJ1653" s="11">
        <v>0</v>
      </c>
      <c r="AK1653" s="11">
        <v>20000000</v>
      </c>
      <c r="AL1653" s="11">
        <v>70000000</v>
      </c>
      <c r="AM1653" s="11">
        <v>0</v>
      </c>
      <c r="AN1653" s="11">
        <v>0</v>
      </c>
      <c r="AO16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16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16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3" s="11">
        <f>Table_PBS_SQL_DB2_PBSSQL_PBS_NDP_Tina_CG_QtrlyPerformance_Final[[#This Row],[GOU REL]]+Table_PBS_SQL_DB2_PBSSQL_PBS_NDP_Tina_CG_QtrlyPerformance_Final[[#This Row],[EXT REL]]</f>
        <v>70000000</v>
      </c>
      <c r="AT1653" s="11">
        <f>Table_PBS_SQL_DB2_PBSSQL_PBS_NDP_Tina_CG_QtrlyPerformance_Final[[#This Row],[GOU EXP]]+Table_PBS_SQL_DB2_PBSSQL_PBS_NDP_Tina_CG_QtrlyPerformance_Final[[#This Row],[EXT EXP]]</f>
        <v>70000000</v>
      </c>
      <c r="AU1653" s="11" t="str">
        <f>IF(Table_PBS_SQL_DB2_PBSSQL_PBS_NDP_Tina_CG_QtrlyPerformance_Final[[#This Row],[Item_Code]]&gt;"300000", "Capital", "Recurrent")</f>
        <v>Recurrent</v>
      </c>
    </row>
    <row r="1654" spans="1:47" x14ac:dyDescent="0.25">
      <c r="A1654" t="s">
        <v>77</v>
      </c>
      <c r="B1654" t="s">
        <v>78</v>
      </c>
      <c r="C1654" t="s">
        <v>75</v>
      </c>
      <c r="D1654" t="s">
        <v>1307</v>
      </c>
      <c r="E1654" t="s">
        <v>31</v>
      </c>
      <c r="F1654" t="s">
        <v>1308</v>
      </c>
      <c r="G1654" t="s">
        <v>31</v>
      </c>
      <c r="H1654" t="s">
        <v>1309</v>
      </c>
      <c r="I1654" t="s">
        <v>666</v>
      </c>
      <c r="J1654" t="s">
        <v>1315</v>
      </c>
      <c r="K1654" t="s">
        <v>1316</v>
      </c>
      <c r="L1654" t="s">
        <v>1317</v>
      </c>
      <c r="M1654" t="s">
        <v>1313</v>
      </c>
      <c r="N1654" t="s">
        <v>1314</v>
      </c>
      <c r="O1654" t="s">
        <v>1052</v>
      </c>
      <c r="P1654" t="s">
        <v>1053</v>
      </c>
      <c r="Q1654" s="11">
        <v>0</v>
      </c>
      <c r="R1654" s="11">
        <v>0</v>
      </c>
      <c r="S1654" s="11">
        <v>0</v>
      </c>
      <c r="T1654" s="11">
        <v>0</v>
      </c>
      <c r="U1654" s="11">
        <v>1800000000</v>
      </c>
      <c r="V1654" s="11">
        <v>0</v>
      </c>
      <c r="W1654" s="11">
        <v>1800000000</v>
      </c>
      <c r="X1654" s="11">
        <v>0</v>
      </c>
      <c r="Y1654" s="11">
        <v>0</v>
      </c>
      <c r="Z1654" s="11">
        <v>0</v>
      </c>
      <c r="AA1654" s="11">
        <v>0</v>
      </c>
      <c r="AB1654" s="11">
        <v>0</v>
      </c>
      <c r="AC1654" s="11">
        <v>70000000</v>
      </c>
      <c r="AD1654" s="11">
        <v>0</v>
      </c>
      <c r="AE1654" s="11">
        <v>0</v>
      </c>
      <c r="AF1654" s="11">
        <v>0</v>
      </c>
      <c r="AG1654" s="11">
        <v>0</v>
      </c>
      <c r="AH1654" s="11">
        <v>0</v>
      </c>
      <c r="AI1654" s="11">
        <v>0</v>
      </c>
      <c r="AJ1654" s="11">
        <v>0</v>
      </c>
      <c r="AK1654" s="11">
        <v>110000000</v>
      </c>
      <c r="AL1654" s="11">
        <v>180000000</v>
      </c>
      <c r="AM1654" s="11">
        <v>0</v>
      </c>
      <c r="AN1654" s="11">
        <v>0</v>
      </c>
      <c r="AO16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16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16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4" s="11">
        <f>Table_PBS_SQL_DB2_PBSSQL_PBS_NDP_Tina_CG_QtrlyPerformance_Final[[#This Row],[GOU REL]]+Table_PBS_SQL_DB2_PBSSQL_PBS_NDP_Tina_CG_QtrlyPerformance_Final[[#This Row],[EXT REL]]</f>
        <v>180000000</v>
      </c>
      <c r="AT1654" s="11">
        <f>Table_PBS_SQL_DB2_PBSSQL_PBS_NDP_Tina_CG_QtrlyPerformance_Final[[#This Row],[GOU EXP]]+Table_PBS_SQL_DB2_PBSSQL_PBS_NDP_Tina_CG_QtrlyPerformance_Final[[#This Row],[EXT EXP]]</f>
        <v>180000000</v>
      </c>
      <c r="AU1654" s="11" t="str">
        <f>IF(Table_PBS_SQL_DB2_PBSSQL_PBS_NDP_Tina_CG_QtrlyPerformance_Final[[#This Row],[Item_Code]]&gt;"300000", "Capital", "Recurrent")</f>
        <v>Capital</v>
      </c>
    </row>
    <row r="1655" spans="1:47" x14ac:dyDescent="0.25">
      <c r="A1655" t="s">
        <v>77</v>
      </c>
      <c r="B1655" t="s">
        <v>78</v>
      </c>
      <c r="C1655" t="s">
        <v>75</v>
      </c>
      <c r="D1655" t="s">
        <v>1307</v>
      </c>
      <c r="E1655" t="s">
        <v>31</v>
      </c>
      <c r="F1655" t="s">
        <v>1308</v>
      </c>
      <c r="G1655" t="s">
        <v>31</v>
      </c>
      <c r="H1655" t="s">
        <v>1309</v>
      </c>
      <c r="I1655" t="s">
        <v>666</v>
      </c>
      <c r="J1655" t="s">
        <v>1315</v>
      </c>
      <c r="K1655" t="s">
        <v>1316</v>
      </c>
      <c r="L1655" t="s">
        <v>1317</v>
      </c>
      <c r="M1655" t="s">
        <v>1313</v>
      </c>
      <c r="N1655" t="s">
        <v>1314</v>
      </c>
      <c r="O1655" t="s">
        <v>934</v>
      </c>
      <c r="P1655" t="s">
        <v>935</v>
      </c>
      <c r="Q1655" s="11">
        <v>0</v>
      </c>
      <c r="R1655" s="11">
        <v>0</v>
      </c>
      <c r="S1655" s="11">
        <v>0</v>
      </c>
      <c r="T1655" s="11">
        <v>0</v>
      </c>
      <c r="U1655" s="11">
        <v>280000000</v>
      </c>
      <c r="V1655" s="11">
        <v>0</v>
      </c>
      <c r="W1655" s="11">
        <v>280000000</v>
      </c>
      <c r="X1655" s="11">
        <v>0</v>
      </c>
      <c r="Y1655" s="11">
        <v>0</v>
      </c>
      <c r="Z1655" s="11">
        <v>0</v>
      </c>
      <c r="AA1655" s="11">
        <v>0</v>
      </c>
      <c r="AB1655" s="11">
        <v>0</v>
      </c>
      <c r="AC1655" s="11">
        <v>0</v>
      </c>
      <c r="AD1655" s="11">
        <v>0</v>
      </c>
      <c r="AE1655" s="11">
        <v>0</v>
      </c>
      <c r="AF1655" s="11">
        <v>0</v>
      </c>
      <c r="AG1655" s="11">
        <v>0</v>
      </c>
      <c r="AH1655" s="11">
        <v>0</v>
      </c>
      <c r="AI1655" s="11">
        <v>0</v>
      </c>
      <c r="AJ1655" s="11">
        <v>0</v>
      </c>
      <c r="AK1655" s="11">
        <v>280000000</v>
      </c>
      <c r="AL1655" s="11">
        <v>279999999</v>
      </c>
      <c r="AM1655" s="11">
        <v>0</v>
      </c>
      <c r="AN1655" s="11">
        <v>0</v>
      </c>
      <c r="AO16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280000000</v>
      </c>
      <c r="AP16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279999999</v>
      </c>
      <c r="AR16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5" s="11">
        <f>Table_PBS_SQL_DB2_PBSSQL_PBS_NDP_Tina_CG_QtrlyPerformance_Final[[#This Row],[GOU REL]]+Table_PBS_SQL_DB2_PBSSQL_PBS_NDP_Tina_CG_QtrlyPerformance_Final[[#This Row],[EXT REL]]</f>
        <v>280000000</v>
      </c>
      <c r="AT1655" s="11">
        <f>Table_PBS_SQL_DB2_PBSSQL_PBS_NDP_Tina_CG_QtrlyPerformance_Final[[#This Row],[GOU EXP]]+Table_PBS_SQL_DB2_PBSSQL_PBS_NDP_Tina_CG_QtrlyPerformance_Final[[#This Row],[EXT EXP]]</f>
        <v>279999999</v>
      </c>
      <c r="AU1655" s="11" t="str">
        <f>IF(Table_PBS_SQL_DB2_PBSSQL_PBS_NDP_Tina_CG_QtrlyPerformance_Final[[#This Row],[Item_Code]]&gt;"300000", "Capital", "Recurrent")</f>
        <v>Capital</v>
      </c>
    </row>
    <row r="1656" spans="1:47" x14ac:dyDescent="0.25">
      <c r="A1656" t="s">
        <v>77</v>
      </c>
      <c r="B1656" t="s">
        <v>78</v>
      </c>
      <c r="C1656" t="s">
        <v>75</v>
      </c>
      <c r="D1656" t="s">
        <v>1307</v>
      </c>
      <c r="E1656" t="s">
        <v>31</v>
      </c>
      <c r="F1656" t="s">
        <v>1308</v>
      </c>
      <c r="G1656" t="s">
        <v>31</v>
      </c>
      <c r="H1656" t="s">
        <v>1309</v>
      </c>
      <c r="I1656" t="s">
        <v>666</v>
      </c>
      <c r="J1656" t="s">
        <v>1315</v>
      </c>
      <c r="K1656" t="s">
        <v>1316</v>
      </c>
      <c r="L1656" t="s">
        <v>1317</v>
      </c>
      <c r="M1656" t="s">
        <v>1318</v>
      </c>
      <c r="N1656" t="s">
        <v>1319</v>
      </c>
      <c r="O1656" t="s">
        <v>1062</v>
      </c>
      <c r="P1656" t="s">
        <v>1063</v>
      </c>
      <c r="Q1656" s="11">
        <v>0</v>
      </c>
      <c r="R1656" s="11">
        <v>0</v>
      </c>
      <c r="S1656" s="11">
        <v>0</v>
      </c>
      <c r="T1656" s="11">
        <v>0</v>
      </c>
      <c r="U1656" s="11">
        <v>200000000</v>
      </c>
      <c r="V1656" s="11">
        <v>0</v>
      </c>
      <c r="W1656" s="11">
        <v>200000000</v>
      </c>
      <c r="X1656" s="11">
        <v>0</v>
      </c>
      <c r="Y1656" s="11">
        <v>79411765</v>
      </c>
      <c r="Z1656" s="11">
        <v>0</v>
      </c>
      <c r="AA1656" s="11">
        <v>0</v>
      </c>
      <c r="AB1656" s="11">
        <v>0</v>
      </c>
      <c r="AC1656" s="11">
        <v>79411765</v>
      </c>
      <c r="AD1656" s="11">
        <v>3163410</v>
      </c>
      <c r="AE1656" s="11">
        <v>0</v>
      </c>
      <c r="AF1656" s="11">
        <v>0</v>
      </c>
      <c r="AG1656" s="11">
        <v>20588235</v>
      </c>
      <c r="AH1656" s="11">
        <v>75686732</v>
      </c>
      <c r="AI1656" s="11">
        <v>0</v>
      </c>
      <c r="AJ1656" s="11">
        <v>0</v>
      </c>
      <c r="AK1656" s="11">
        <v>20588235</v>
      </c>
      <c r="AL1656" s="11">
        <v>0</v>
      </c>
      <c r="AM1656" s="11">
        <v>0</v>
      </c>
      <c r="AN1656" s="11">
        <v>0</v>
      </c>
      <c r="AO16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6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78850142</v>
      </c>
      <c r="AR16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6" s="11">
        <f>Table_PBS_SQL_DB2_PBSSQL_PBS_NDP_Tina_CG_QtrlyPerformance_Final[[#This Row],[GOU REL]]+Table_PBS_SQL_DB2_PBSSQL_PBS_NDP_Tina_CG_QtrlyPerformance_Final[[#This Row],[EXT REL]]</f>
        <v>200000000</v>
      </c>
      <c r="AT1656" s="11">
        <f>Table_PBS_SQL_DB2_PBSSQL_PBS_NDP_Tina_CG_QtrlyPerformance_Final[[#This Row],[GOU EXP]]+Table_PBS_SQL_DB2_PBSSQL_PBS_NDP_Tina_CG_QtrlyPerformance_Final[[#This Row],[EXT EXP]]</f>
        <v>78850142</v>
      </c>
      <c r="AU1656" s="11" t="str">
        <f>IF(Table_PBS_SQL_DB2_PBSSQL_PBS_NDP_Tina_CG_QtrlyPerformance_Final[[#This Row],[Item_Code]]&gt;"300000", "Capital", "Recurrent")</f>
        <v>Recurrent</v>
      </c>
    </row>
    <row r="1657" spans="1:47" x14ac:dyDescent="0.25">
      <c r="A1657" t="s">
        <v>77</v>
      </c>
      <c r="B1657" t="s">
        <v>78</v>
      </c>
      <c r="C1657" t="s">
        <v>87</v>
      </c>
      <c r="D1657" t="s">
        <v>1320</v>
      </c>
      <c r="E1657" t="s">
        <v>31</v>
      </c>
      <c r="F1657" t="s">
        <v>1321</v>
      </c>
      <c r="G1657" t="s">
        <v>97</v>
      </c>
      <c r="H1657" t="s">
        <v>1322</v>
      </c>
      <c r="I1657" t="s">
        <v>467</v>
      </c>
      <c r="J1657" t="s">
        <v>1323</v>
      </c>
      <c r="K1657" t="s">
        <v>89</v>
      </c>
      <c r="L1657" t="s">
        <v>1324</v>
      </c>
      <c r="M1657" t="s">
        <v>1325</v>
      </c>
      <c r="N1657" t="s">
        <v>1326</v>
      </c>
      <c r="O1657" t="s">
        <v>996</v>
      </c>
      <c r="P1657" t="s">
        <v>997</v>
      </c>
      <c r="Q1657" s="11">
        <v>0</v>
      </c>
      <c r="R1657" s="11">
        <v>0</v>
      </c>
      <c r="S1657" s="11">
        <v>0</v>
      </c>
      <c r="T1657" s="11">
        <v>0</v>
      </c>
      <c r="U1657" s="11">
        <v>100000000</v>
      </c>
      <c r="V1657" s="11">
        <v>0</v>
      </c>
      <c r="W1657" s="11">
        <v>100000000</v>
      </c>
      <c r="X1657" s="11">
        <v>0</v>
      </c>
      <c r="Y1657" s="11">
        <v>0</v>
      </c>
      <c r="Z1657" s="11">
        <v>0</v>
      </c>
      <c r="AA1657" s="11">
        <v>0</v>
      </c>
      <c r="AB1657" s="11">
        <v>0</v>
      </c>
      <c r="AC1657" s="11">
        <v>73582000</v>
      </c>
      <c r="AD1657" s="11">
        <v>0</v>
      </c>
      <c r="AE1657" s="11">
        <v>0</v>
      </c>
      <c r="AF1657" s="11">
        <v>0</v>
      </c>
      <c r="AG1657" s="11">
        <v>0</v>
      </c>
      <c r="AH1657" s="11">
        <v>48633684</v>
      </c>
      <c r="AI1657" s="11">
        <v>0</v>
      </c>
      <c r="AJ1657" s="11">
        <v>0</v>
      </c>
      <c r="AK1657" s="11">
        <v>24868935</v>
      </c>
      <c r="AL1657" s="11">
        <v>49817251</v>
      </c>
      <c r="AM1657" s="11">
        <v>0</v>
      </c>
      <c r="AN1657" s="11">
        <v>0</v>
      </c>
      <c r="AO16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98450935</v>
      </c>
      <c r="AP16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98450935</v>
      </c>
      <c r="AR16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7" s="11">
        <f>Table_PBS_SQL_DB2_PBSSQL_PBS_NDP_Tina_CG_QtrlyPerformance_Final[[#This Row],[GOU REL]]+Table_PBS_SQL_DB2_PBSSQL_PBS_NDP_Tina_CG_QtrlyPerformance_Final[[#This Row],[EXT REL]]</f>
        <v>98450935</v>
      </c>
      <c r="AT1657" s="11">
        <f>Table_PBS_SQL_DB2_PBSSQL_PBS_NDP_Tina_CG_QtrlyPerformance_Final[[#This Row],[GOU EXP]]+Table_PBS_SQL_DB2_PBSSQL_PBS_NDP_Tina_CG_QtrlyPerformance_Final[[#This Row],[EXT EXP]]</f>
        <v>98450935</v>
      </c>
      <c r="AU1657" s="11" t="str">
        <f>IF(Table_PBS_SQL_DB2_PBSSQL_PBS_NDP_Tina_CG_QtrlyPerformance_Final[[#This Row],[Item_Code]]&gt;"300000", "Capital", "Recurrent")</f>
        <v>Recurrent</v>
      </c>
    </row>
    <row r="1658" spans="1:47" x14ac:dyDescent="0.25">
      <c r="A1658" t="s">
        <v>77</v>
      </c>
      <c r="B1658" t="s">
        <v>78</v>
      </c>
      <c r="C1658" t="s">
        <v>87</v>
      </c>
      <c r="D1658" t="s">
        <v>1320</v>
      </c>
      <c r="E1658" t="s">
        <v>31</v>
      </c>
      <c r="F1658" t="s">
        <v>1321</v>
      </c>
      <c r="G1658" t="s">
        <v>97</v>
      </c>
      <c r="H1658" t="s">
        <v>1322</v>
      </c>
      <c r="I1658" t="s">
        <v>467</v>
      </c>
      <c r="J1658" t="s">
        <v>1323</v>
      </c>
      <c r="K1658" t="s">
        <v>89</v>
      </c>
      <c r="L1658" t="s">
        <v>1324</v>
      </c>
      <c r="M1658" t="s">
        <v>1325</v>
      </c>
      <c r="N1658" t="s">
        <v>1326</v>
      </c>
      <c r="O1658" t="s">
        <v>1004</v>
      </c>
      <c r="P1658" t="s">
        <v>868</v>
      </c>
      <c r="Q1658" s="11">
        <v>0</v>
      </c>
      <c r="R1658" s="11">
        <v>0</v>
      </c>
      <c r="S1658" s="11">
        <v>0</v>
      </c>
      <c r="T1658" s="11">
        <v>0</v>
      </c>
      <c r="U1658" s="11">
        <v>160000000</v>
      </c>
      <c r="V1658" s="11">
        <v>0</v>
      </c>
      <c r="W1658" s="11">
        <v>160000000</v>
      </c>
      <c r="X1658" s="11">
        <v>0</v>
      </c>
      <c r="Y1658" s="11">
        <v>0</v>
      </c>
      <c r="Z1658" s="11">
        <v>0</v>
      </c>
      <c r="AA1658" s="11">
        <v>0</v>
      </c>
      <c r="AB1658" s="11">
        <v>0</v>
      </c>
      <c r="AC1658" s="11">
        <v>40000000</v>
      </c>
      <c r="AD1658" s="11">
        <v>0</v>
      </c>
      <c r="AE1658" s="11">
        <v>0</v>
      </c>
      <c r="AF1658" s="11">
        <v>0</v>
      </c>
      <c r="AG1658" s="11">
        <v>70000000</v>
      </c>
      <c r="AH1658" s="11">
        <v>0</v>
      </c>
      <c r="AI1658" s="11">
        <v>0</v>
      </c>
      <c r="AJ1658" s="11">
        <v>0</v>
      </c>
      <c r="AK1658" s="11">
        <v>30000000</v>
      </c>
      <c r="AL1658" s="11">
        <v>136164001</v>
      </c>
      <c r="AM1658" s="11">
        <v>0</v>
      </c>
      <c r="AN1658" s="11">
        <v>0</v>
      </c>
      <c r="AO16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16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136164001</v>
      </c>
      <c r="AR16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8" s="11">
        <f>Table_PBS_SQL_DB2_PBSSQL_PBS_NDP_Tina_CG_QtrlyPerformance_Final[[#This Row],[GOU REL]]+Table_PBS_SQL_DB2_PBSSQL_PBS_NDP_Tina_CG_QtrlyPerformance_Final[[#This Row],[EXT REL]]</f>
        <v>140000000</v>
      </c>
      <c r="AT1658" s="11">
        <f>Table_PBS_SQL_DB2_PBSSQL_PBS_NDP_Tina_CG_QtrlyPerformance_Final[[#This Row],[GOU EXP]]+Table_PBS_SQL_DB2_PBSSQL_PBS_NDP_Tina_CG_QtrlyPerformance_Final[[#This Row],[EXT EXP]]</f>
        <v>136164001</v>
      </c>
      <c r="AU1658" s="11" t="str">
        <f>IF(Table_PBS_SQL_DB2_PBSSQL_PBS_NDP_Tina_CG_QtrlyPerformance_Final[[#This Row],[Item_Code]]&gt;"300000", "Capital", "Recurrent")</f>
        <v>Recurrent</v>
      </c>
    </row>
    <row r="1659" spans="1:47" x14ac:dyDescent="0.25">
      <c r="A1659" t="s">
        <v>77</v>
      </c>
      <c r="B1659" t="s">
        <v>78</v>
      </c>
      <c r="C1659" t="s">
        <v>87</v>
      </c>
      <c r="D1659" t="s">
        <v>1320</v>
      </c>
      <c r="E1659" t="s">
        <v>31</v>
      </c>
      <c r="F1659" t="s">
        <v>1321</v>
      </c>
      <c r="G1659" t="s">
        <v>97</v>
      </c>
      <c r="H1659" t="s">
        <v>1322</v>
      </c>
      <c r="I1659" t="s">
        <v>467</v>
      </c>
      <c r="J1659" t="s">
        <v>1323</v>
      </c>
      <c r="K1659" t="s">
        <v>89</v>
      </c>
      <c r="L1659" t="s">
        <v>1324</v>
      </c>
      <c r="M1659" t="s">
        <v>1327</v>
      </c>
      <c r="N1659" t="s">
        <v>1328</v>
      </c>
      <c r="O1659" t="s">
        <v>1005</v>
      </c>
      <c r="P1659" t="s">
        <v>1006</v>
      </c>
      <c r="Q1659" s="11">
        <v>0</v>
      </c>
      <c r="R1659" s="11">
        <v>0</v>
      </c>
      <c r="S1659" s="11">
        <v>0</v>
      </c>
      <c r="T1659" s="11">
        <v>0</v>
      </c>
      <c r="U1659" s="11">
        <v>500000000</v>
      </c>
      <c r="V1659" s="11">
        <v>0</v>
      </c>
      <c r="W1659" s="11">
        <v>500000000</v>
      </c>
      <c r="X1659" s="11">
        <v>0</v>
      </c>
      <c r="Y1659" s="11">
        <v>0</v>
      </c>
      <c r="Z1659" s="11">
        <v>0</v>
      </c>
      <c r="AA1659" s="11">
        <v>0</v>
      </c>
      <c r="AB1659" s="11">
        <v>0</v>
      </c>
      <c r="AC1659" s="11">
        <v>125000000</v>
      </c>
      <c r="AD1659" s="11">
        <v>98916003</v>
      </c>
      <c r="AE1659" s="11">
        <v>0</v>
      </c>
      <c r="AF1659" s="11">
        <v>0</v>
      </c>
      <c r="AG1659" s="11">
        <v>0</v>
      </c>
      <c r="AH1659" s="11">
        <v>4009527</v>
      </c>
      <c r="AI1659" s="11">
        <v>0</v>
      </c>
      <c r="AJ1659" s="11">
        <v>0</v>
      </c>
      <c r="AK1659" s="11">
        <v>45000000</v>
      </c>
      <c r="AL1659" s="11">
        <v>67159340</v>
      </c>
      <c r="AM1659" s="11">
        <v>0</v>
      </c>
      <c r="AN1659" s="11">
        <v>0</v>
      </c>
      <c r="AO16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170000000</v>
      </c>
      <c r="AP16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170084870</v>
      </c>
      <c r="AR16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59" s="11">
        <f>Table_PBS_SQL_DB2_PBSSQL_PBS_NDP_Tina_CG_QtrlyPerformance_Final[[#This Row],[GOU REL]]+Table_PBS_SQL_DB2_PBSSQL_PBS_NDP_Tina_CG_QtrlyPerformance_Final[[#This Row],[EXT REL]]</f>
        <v>170000000</v>
      </c>
      <c r="AT1659" s="11">
        <f>Table_PBS_SQL_DB2_PBSSQL_PBS_NDP_Tina_CG_QtrlyPerformance_Final[[#This Row],[GOU EXP]]+Table_PBS_SQL_DB2_PBSSQL_PBS_NDP_Tina_CG_QtrlyPerformance_Final[[#This Row],[EXT EXP]]</f>
        <v>170084870</v>
      </c>
      <c r="AU1659" s="11" t="str">
        <f>IF(Table_PBS_SQL_DB2_PBSSQL_PBS_NDP_Tina_CG_QtrlyPerformance_Final[[#This Row],[Item_Code]]&gt;"300000", "Capital", "Recurrent")</f>
        <v>Recurrent</v>
      </c>
    </row>
    <row r="1660" spans="1:47" x14ac:dyDescent="0.25">
      <c r="A1660" t="s">
        <v>47</v>
      </c>
      <c r="B1660" t="s">
        <v>48</v>
      </c>
      <c r="C1660" t="s">
        <v>119</v>
      </c>
      <c r="D1660" t="s">
        <v>885</v>
      </c>
      <c r="E1660" t="s">
        <v>87</v>
      </c>
      <c r="F1660" t="s">
        <v>1157</v>
      </c>
      <c r="G1660" t="s">
        <v>31</v>
      </c>
      <c r="H1660" t="s">
        <v>1145</v>
      </c>
      <c r="I1660" t="s">
        <v>499</v>
      </c>
      <c r="J1660" t="s">
        <v>1158</v>
      </c>
      <c r="K1660" t="s">
        <v>1146</v>
      </c>
      <c r="L1660" t="s">
        <v>1147</v>
      </c>
      <c r="M1660" t="s">
        <v>1148</v>
      </c>
      <c r="N1660" t="s">
        <v>1159</v>
      </c>
      <c r="O1660" t="s">
        <v>1025</v>
      </c>
      <c r="P1660" t="s">
        <v>1026</v>
      </c>
      <c r="Q1660" s="11">
        <v>0</v>
      </c>
      <c r="R1660" s="11">
        <v>0</v>
      </c>
      <c r="S1660" s="11">
        <v>0</v>
      </c>
      <c r="T1660" s="11">
        <v>0</v>
      </c>
      <c r="U1660" s="11">
        <v>400000000</v>
      </c>
      <c r="V1660" s="11">
        <v>0</v>
      </c>
      <c r="W1660" s="11">
        <v>80000000</v>
      </c>
      <c r="X1660" s="11">
        <v>320000000</v>
      </c>
      <c r="Y1660" s="11">
        <v>0</v>
      </c>
      <c r="Z1660" s="11">
        <v>0</v>
      </c>
      <c r="AA1660" s="11">
        <v>0</v>
      </c>
      <c r="AB1660" s="11">
        <v>0</v>
      </c>
      <c r="AC1660" s="11">
        <v>30000000</v>
      </c>
      <c r="AD1660" s="11">
        <v>12000000</v>
      </c>
      <c r="AE1660" s="11">
        <v>0</v>
      </c>
      <c r="AF1660" s="11">
        <v>0</v>
      </c>
      <c r="AG1660" s="11">
        <v>25000000</v>
      </c>
      <c r="AH1660" s="11">
        <v>42990000</v>
      </c>
      <c r="AI1660" s="11">
        <v>0</v>
      </c>
      <c r="AJ1660" s="11">
        <v>0</v>
      </c>
      <c r="AK1660" s="11">
        <v>0</v>
      </c>
      <c r="AL1660" s="11">
        <v>0</v>
      </c>
      <c r="AM1660" s="11">
        <v>0</v>
      </c>
      <c r="AN1660" s="11">
        <v>0</v>
      </c>
      <c r="AO16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v>
      </c>
      <c r="AP16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54990000</v>
      </c>
      <c r="AR16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60" s="11">
        <f>Table_PBS_SQL_DB2_PBSSQL_PBS_NDP_Tina_CG_QtrlyPerformance_Final[[#This Row],[GOU REL]]+Table_PBS_SQL_DB2_PBSSQL_PBS_NDP_Tina_CG_QtrlyPerformance_Final[[#This Row],[EXT REL]]</f>
        <v>55000000</v>
      </c>
      <c r="AT1660" s="11">
        <f>Table_PBS_SQL_DB2_PBSSQL_PBS_NDP_Tina_CG_QtrlyPerformance_Final[[#This Row],[GOU EXP]]+Table_PBS_SQL_DB2_PBSSQL_PBS_NDP_Tina_CG_QtrlyPerformance_Final[[#This Row],[EXT EXP]]</f>
        <v>54990000</v>
      </c>
      <c r="AU1660" s="11" t="str">
        <f>IF(Table_PBS_SQL_DB2_PBSSQL_PBS_NDP_Tina_CG_QtrlyPerformance_Final[[#This Row],[Item_Code]]&gt;"300000", "Capital", "Recurrent")</f>
        <v>Recurrent</v>
      </c>
    </row>
    <row r="1661" spans="1:47" x14ac:dyDescent="0.25">
      <c r="A1661" t="s">
        <v>47</v>
      </c>
      <c r="B1661" t="s">
        <v>48</v>
      </c>
      <c r="C1661" t="s">
        <v>119</v>
      </c>
      <c r="D1661" t="s">
        <v>885</v>
      </c>
      <c r="E1661" t="s">
        <v>87</v>
      </c>
      <c r="F1661" t="s">
        <v>1157</v>
      </c>
      <c r="G1661" t="s">
        <v>31</v>
      </c>
      <c r="H1661" t="s">
        <v>1145</v>
      </c>
      <c r="I1661" t="s">
        <v>499</v>
      </c>
      <c r="J1661" t="s">
        <v>1158</v>
      </c>
      <c r="K1661" t="s">
        <v>1146</v>
      </c>
      <c r="L1661" t="s">
        <v>1147</v>
      </c>
      <c r="M1661" t="s">
        <v>1148</v>
      </c>
      <c r="N1661" t="s">
        <v>1159</v>
      </c>
      <c r="O1661" t="s">
        <v>1606</v>
      </c>
      <c r="P1661" t="s">
        <v>1607</v>
      </c>
      <c r="Q1661" s="11">
        <v>0</v>
      </c>
      <c r="R1661" s="11">
        <v>0</v>
      </c>
      <c r="S1661" s="11">
        <v>0</v>
      </c>
      <c r="T1661" s="11">
        <v>0</v>
      </c>
      <c r="U1661" s="11">
        <v>35000000</v>
      </c>
      <c r="V1661" s="11">
        <v>0</v>
      </c>
      <c r="W1661" s="11">
        <v>7000000</v>
      </c>
      <c r="X1661" s="11">
        <v>28000000</v>
      </c>
      <c r="Y1661" s="11">
        <v>0</v>
      </c>
      <c r="Z1661" s="11">
        <v>0</v>
      </c>
      <c r="AA1661" s="11">
        <v>0</v>
      </c>
      <c r="AB1661" s="11">
        <v>0</v>
      </c>
      <c r="AC1661" s="11">
        <v>3500000</v>
      </c>
      <c r="AD1661" s="11">
        <v>0</v>
      </c>
      <c r="AE1661" s="11">
        <v>0</v>
      </c>
      <c r="AF1661" s="11">
        <v>0</v>
      </c>
      <c r="AG1661" s="11">
        <v>3500000</v>
      </c>
      <c r="AH1661" s="11">
        <v>0</v>
      </c>
      <c r="AI1661" s="11">
        <v>0</v>
      </c>
      <c r="AJ1661" s="11">
        <v>0</v>
      </c>
      <c r="AK1661" s="11">
        <v>0</v>
      </c>
      <c r="AL1661" s="11">
        <v>5264000</v>
      </c>
      <c r="AM1661" s="11">
        <v>0</v>
      </c>
      <c r="AN1661" s="11">
        <v>0</v>
      </c>
      <c r="AO16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v>
      </c>
      <c r="AP16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5264000</v>
      </c>
      <c r="AR16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61" s="11">
        <f>Table_PBS_SQL_DB2_PBSSQL_PBS_NDP_Tina_CG_QtrlyPerformance_Final[[#This Row],[GOU REL]]+Table_PBS_SQL_DB2_PBSSQL_PBS_NDP_Tina_CG_QtrlyPerformance_Final[[#This Row],[EXT REL]]</f>
        <v>7000000</v>
      </c>
      <c r="AT1661" s="11">
        <f>Table_PBS_SQL_DB2_PBSSQL_PBS_NDP_Tina_CG_QtrlyPerformance_Final[[#This Row],[GOU EXP]]+Table_PBS_SQL_DB2_PBSSQL_PBS_NDP_Tina_CG_QtrlyPerformance_Final[[#This Row],[EXT EXP]]</f>
        <v>5264000</v>
      </c>
      <c r="AU1661" s="11" t="str">
        <f>IF(Table_PBS_SQL_DB2_PBSSQL_PBS_NDP_Tina_CG_QtrlyPerformance_Final[[#This Row],[Item_Code]]&gt;"300000", "Capital", "Recurrent")</f>
        <v>Recurrent</v>
      </c>
    </row>
    <row r="1662" spans="1:47" x14ac:dyDescent="0.25">
      <c r="A1662" t="s">
        <v>47</v>
      </c>
      <c r="B1662" t="s">
        <v>48</v>
      </c>
      <c r="C1662" t="s">
        <v>475</v>
      </c>
      <c r="D1662" t="s">
        <v>951</v>
      </c>
      <c r="E1662" t="s">
        <v>31</v>
      </c>
      <c r="F1662" t="s">
        <v>1821</v>
      </c>
      <c r="G1662" t="s">
        <v>75</v>
      </c>
      <c r="H1662" t="s">
        <v>1163</v>
      </c>
      <c r="I1662" t="s">
        <v>499</v>
      </c>
      <c r="J1662" t="s">
        <v>1164</v>
      </c>
      <c r="K1662" t="s">
        <v>672</v>
      </c>
      <c r="L1662" t="s">
        <v>1822</v>
      </c>
      <c r="M1662" t="s">
        <v>1823</v>
      </c>
      <c r="N1662" t="s">
        <v>1824</v>
      </c>
      <c r="O1662" t="s">
        <v>1002</v>
      </c>
      <c r="P1662" t="s">
        <v>1003</v>
      </c>
      <c r="Q1662" s="11">
        <v>0</v>
      </c>
      <c r="R1662" s="11">
        <v>0</v>
      </c>
      <c r="S1662" s="11">
        <v>0</v>
      </c>
      <c r="T1662" s="11">
        <v>0</v>
      </c>
      <c r="U1662" s="11">
        <v>150000000</v>
      </c>
      <c r="V1662" s="11">
        <v>0</v>
      </c>
      <c r="W1662" s="11">
        <v>150000000</v>
      </c>
      <c r="X1662" s="11">
        <v>0</v>
      </c>
      <c r="Y1662" s="11">
        <v>0</v>
      </c>
      <c r="Z1662" s="11">
        <v>0</v>
      </c>
      <c r="AA1662" s="11">
        <v>0</v>
      </c>
      <c r="AB1662" s="11">
        <v>0</v>
      </c>
      <c r="AC1662" s="11">
        <v>45000000</v>
      </c>
      <c r="AD1662" s="11">
        <v>20000000</v>
      </c>
      <c r="AE1662" s="11">
        <v>0</v>
      </c>
      <c r="AF1662" s="11">
        <v>0</v>
      </c>
      <c r="AG1662" s="11">
        <v>10000000</v>
      </c>
      <c r="AH1662" s="11">
        <v>13665000</v>
      </c>
      <c r="AI1662" s="11">
        <v>0</v>
      </c>
      <c r="AJ1662" s="11">
        <v>0</v>
      </c>
      <c r="AK1662" s="11">
        <v>0</v>
      </c>
      <c r="AL1662" s="11">
        <v>20460000</v>
      </c>
      <c r="AM1662" s="11">
        <v>0</v>
      </c>
      <c r="AN1662" s="11">
        <v>0</v>
      </c>
      <c r="AO16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v>
      </c>
      <c r="AP16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54125000</v>
      </c>
      <c r="AR16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62" s="11">
        <f>Table_PBS_SQL_DB2_PBSSQL_PBS_NDP_Tina_CG_QtrlyPerformance_Final[[#This Row],[GOU REL]]+Table_PBS_SQL_DB2_PBSSQL_PBS_NDP_Tina_CG_QtrlyPerformance_Final[[#This Row],[EXT REL]]</f>
        <v>55000000</v>
      </c>
      <c r="AT1662" s="11">
        <f>Table_PBS_SQL_DB2_PBSSQL_PBS_NDP_Tina_CG_QtrlyPerformance_Final[[#This Row],[GOU EXP]]+Table_PBS_SQL_DB2_PBSSQL_PBS_NDP_Tina_CG_QtrlyPerformance_Final[[#This Row],[EXT EXP]]</f>
        <v>54125000</v>
      </c>
      <c r="AU1662" s="11" t="str">
        <f>IF(Table_PBS_SQL_DB2_PBSSQL_PBS_NDP_Tina_CG_QtrlyPerformance_Final[[#This Row],[Item_Code]]&gt;"300000", "Capital", "Recurrent")</f>
        <v>Recurrent</v>
      </c>
    </row>
    <row r="1663" spans="1:47" x14ac:dyDescent="0.25">
      <c r="A1663" t="s">
        <v>47</v>
      </c>
      <c r="B1663" t="s">
        <v>48</v>
      </c>
      <c r="C1663" t="s">
        <v>475</v>
      </c>
      <c r="D1663" t="s">
        <v>951</v>
      </c>
      <c r="E1663" t="s">
        <v>31</v>
      </c>
      <c r="F1663" t="s">
        <v>1821</v>
      </c>
      <c r="G1663" t="s">
        <v>75</v>
      </c>
      <c r="H1663" t="s">
        <v>1163</v>
      </c>
      <c r="I1663" t="s">
        <v>499</v>
      </c>
      <c r="J1663" t="s">
        <v>1164</v>
      </c>
      <c r="K1663" t="s">
        <v>672</v>
      </c>
      <c r="L1663" t="s">
        <v>1822</v>
      </c>
      <c r="M1663" t="s">
        <v>1823</v>
      </c>
      <c r="N1663" t="s">
        <v>1824</v>
      </c>
      <c r="O1663" t="s">
        <v>1083</v>
      </c>
      <c r="P1663" t="s">
        <v>1084</v>
      </c>
      <c r="Q1663" s="11">
        <v>0</v>
      </c>
      <c r="R1663" s="11">
        <v>0</v>
      </c>
      <c r="S1663" s="11">
        <v>0</v>
      </c>
      <c r="T1663" s="11">
        <v>0</v>
      </c>
      <c r="U1663" s="11">
        <v>1000000000</v>
      </c>
      <c r="V1663" s="11">
        <v>0</v>
      </c>
      <c r="W1663" s="11">
        <v>1000000000</v>
      </c>
      <c r="X1663" s="11">
        <v>0</v>
      </c>
      <c r="Y1663" s="11">
        <v>0</v>
      </c>
      <c r="Z1663" s="11">
        <v>0</v>
      </c>
      <c r="AA1663" s="11">
        <v>0</v>
      </c>
      <c r="AB1663" s="11">
        <v>0</v>
      </c>
      <c r="AC1663" s="11">
        <v>873410333</v>
      </c>
      <c r="AD1663" s="11">
        <v>0</v>
      </c>
      <c r="AE1663" s="11">
        <v>0</v>
      </c>
      <c r="AF1663" s="11">
        <v>0</v>
      </c>
      <c r="AG1663" s="11">
        <v>76589667</v>
      </c>
      <c r="AH1663" s="11">
        <v>192790000</v>
      </c>
      <c r="AI1663" s="11">
        <v>0</v>
      </c>
      <c r="AJ1663" s="11">
        <v>0</v>
      </c>
      <c r="AK1663" s="11">
        <v>0</v>
      </c>
      <c r="AL1663" s="11">
        <v>733365661</v>
      </c>
      <c r="AM1663" s="11">
        <v>0</v>
      </c>
      <c r="AN1663" s="11">
        <v>0</v>
      </c>
      <c r="AO16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950000000</v>
      </c>
      <c r="AP16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926155661</v>
      </c>
      <c r="AR16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63" s="11">
        <f>Table_PBS_SQL_DB2_PBSSQL_PBS_NDP_Tina_CG_QtrlyPerformance_Final[[#This Row],[GOU REL]]+Table_PBS_SQL_DB2_PBSSQL_PBS_NDP_Tina_CG_QtrlyPerformance_Final[[#This Row],[EXT REL]]</f>
        <v>950000000</v>
      </c>
      <c r="AT1663" s="11">
        <f>Table_PBS_SQL_DB2_PBSSQL_PBS_NDP_Tina_CG_QtrlyPerformance_Final[[#This Row],[GOU EXP]]+Table_PBS_SQL_DB2_PBSSQL_PBS_NDP_Tina_CG_QtrlyPerformance_Final[[#This Row],[EXT EXP]]</f>
        <v>926155661</v>
      </c>
      <c r="AU1663" s="11" t="str">
        <f>IF(Table_PBS_SQL_DB2_PBSSQL_PBS_NDP_Tina_CG_QtrlyPerformance_Final[[#This Row],[Item_Code]]&gt;"300000", "Capital", "Recurrent")</f>
        <v>Recurrent</v>
      </c>
    </row>
    <row r="1664" spans="1:47" x14ac:dyDescent="0.25">
      <c r="A1664" t="s">
        <v>47</v>
      </c>
      <c r="B1664" t="s">
        <v>48</v>
      </c>
      <c r="C1664" t="s">
        <v>664</v>
      </c>
      <c r="D1664" t="s">
        <v>913</v>
      </c>
      <c r="E1664" t="s">
        <v>31</v>
      </c>
      <c r="F1664" t="s">
        <v>914</v>
      </c>
      <c r="G1664" t="s">
        <v>31</v>
      </c>
      <c r="H1664" t="s">
        <v>1145</v>
      </c>
      <c r="I1664" t="s">
        <v>467</v>
      </c>
      <c r="J1664" t="s">
        <v>1150</v>
      </c>
      <c r="K1664" t="s">
        <v>1146</v>
      </c>
      <c r="L1664" t="s">
        <v>1147</v>
      </c>
      <c r="M1664" t="s">
        <v>1148</v>
      </c>
      <c r="N1664" t="s">
        <v>1149</v>
      </c>
      <c r="O1664" t="s">
        <v>1064</v>
      </c>
      <c r="P1664" t="s">
        <v>1065</v>
      </c>
      <c r="Q1664" s="11">
        <v>0</v>
      </c>
      <c r="R1664" s="11">
        <v>0</v>
      </c>
      <c r="S1664" s="11">
        <v>0</v>
      </c>
      <c r="T1664" s="11">
        <v>0</v>
      </c>
      <c r="U1664" s="11">
        <v>18000000</v>
      </c>
      <c r="V1664" s="11">
        <v>0</v>
      </c>
      <c r="W1664" s="11">
        <v>18000000</v>
      </c>
      <c r="X1664" s="11">
        <v>0</v>
      </c>
      <c r="Y1664" s="11">
        <v>0</v>
      </c>
      <c r="Z1664" s="11">
        <v>0</v>
      </c>
      <c r="AA1664" s="11">
        <v>0</v>
      </c>
      <c r="AB1664" s="11">
        <v>0</v>
      </c>
      <c r="AC1664" s="11">
        <v>9000000</v>
      </c>
      <c r="AD1664" s="11">
        <v>1542000</v>
      </c>
      <c r="AE1664" s="11">
        <v>0</v>
      </c>
      <c r="AF1664" s="11">
        <v>0</v>
      </c>
      <c r="AG1664" s="11">
        <v>0</v>
      </c>
      <c r="AH1664" s="11">
        <v>5416000</v>
      </c>
      <c r="AI1664" s="11">
        <v>0</v>
      </c>
      <c r="AJ1664" s="11">
        <v>0</v>
      </c>
      <c r="AK1664" s="11">
        <v>4682445</v>
      </c>
      <c r="AL1664" s="11">
        <v>0</v>
      </c>
      <c r="AM1664" s="11">
        <v>0</v>
      </c>
      <c r="AN1664" s="11">
        <v>0</v>
      </c>
      <c r="AO16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13682445</v>
      </c>
      <c r="AP16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6958000</v>
      </c>
      <c r="AR16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64" s="11">
        <f>Table_PBS_SQL_DB2_PBSSQL_PBS_NDP_Tina_CG_QtrlyPerformance_Final[[#This Row],[GOU REL]]+Table_PBS_SQL_DB2_PBSSQL_PBS_NDP_Tina_CG_QtrlyPerformance_Final[[#This Row],[EXT REL]]</f>
        <v>13682445</v>
      </c>
      <c r="AT1664" s="11">
        <f>Table_PBS_SQL_DB2_PBSSQL_PBS_NDP_Tina_CG_QtrlyPerformance_Final[[#This Row],[GOU EXP]]+Table_PBS_SQL_DB2_PBSSQL_PBS_NDP_Tina_CG_QtrlyPerformance_Final[[#This Row],[EXT EXP]]</f>
        <v>6958000</v>
      </c>
      <c r="AU1664" s="11" t="str">
        <f>IF(Table_PBS_SQL_DB2_PBSSQL_PBS_NDP_Tina_CG_QtrlyPerformance_Final[[#This Row],[Item_Code]]&gt;"300000", "Capital", "Recurrent")</f>
        <v>Recurrent</v>
      </c>
    </row>
    <row r="1665" spans="1:47" x14ac:dyDescent="0.25">
      <c r="A1665" t="s">
        <v>47</v>
      </c>
      <c r="B1665" t="s">
        <v>48</v>
      </c>
      <c r="C1665" t="s">
        <v>664</v>
      </c>
      <c r="D1665" t="s">
        <v>913</v>
      </c>
      <c r="E1665" t="s">
        <v>75</v>
      </c>
      <c r="F1665" t="s">
        <v>1160</v>
      </c>
      <c r="G1665" t="s">
        <v>31</v>
      </c>
      <c r="H1665" t="s">
        <v>1145</v>
      </c>
      <c r="I1665" t="s">
        <v>896</v>
      </c>
      <c r="J1665" t="s">
        <v>897</v>
      </c>
      <c r="K1665" t="s">
        <v>1161</v>
      </c>
      <c r="L1665" t="s">
        <v>1162</v>
      </c>
      <c r="M1665" t="s">
        <v>1044</v>
      </c>
      <c r="N1665" t="s">
        <v>1045</v>
      </c>
      <c r="O1665" t="s">
        <v>1062</v>
      </c>
      <c r="P1665" t="s">
        <v>1063</v>
      </c>
      <c r="Q1665" s="11">
        <v>0</v>
      </c>
      <c r="R1665" s="11">
        <v>0</v>
      </c>
      <c r="S1665" s="11">
        <v>0</v>
      </c>
      <c r="T1665" s="11">
        <v>0</v>
      </c>
      <c r="U1665" s="11">
        <v>0</v>
      </c>
      <c r="V1665" s="11">
        <v>0</v>
      </c>
      <c r="W1665" s="11">
        <v>0</v>
      </c>
      <c r="X1665" s="11">
        <v>0</v>
      </c>
      <c r="Y1665" s="11">
        <v>0</v>
      </c>
      <c r="Z1665" s="11">
        <v>0</v>
      </c>
      <c r="AA1665" s="11">
        <v>500000000</v>
      </c>
      <c r="AB1665" s="11">
        <v>408606896</v>
      </c>
      <c r="AC1665" s="11">
        <v>0</v>
      </c>
      <c r="AD1665" s="11">
        <v>0</v>
      </c>
      <c r="AE1665" s="11">
        <v>0</v>
      </c>
      <c r="AF1665" s="11">
        <v>0</v>
      </c>
      <c r="AG1665" s="11">
        <v>0</v>
      </c>
      <c r="AH1665" s="11">
        <v>0</v>
      </c>
      <c r="AI1665" s="11">
        <v>0</v>
      </c>
      <c r="AJ1665" s="11">
        <v>0</v>
      </c>
      <c r="AK1665" s="11">
        <v>0</v>
      </c>
      <c r="AL1665" s="11">
        <v>0</v>
      </c>
      <c r="AM1665" s="11">
        <v>850000000</v>
      </c>
      <c r="AN1665" s="11">
        <v>771417453</v>
      </c>
      <c r="AO16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1350000000</v>
      </c>
      <c r="AQ16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1180024349</v>
      </c>
      <c r="AS1665" s="11">
        <f>Table_PBS_SQL_DB2_PBSSQL_PBS_NDP_Tina_CG_QtrlyPerformance_Final[[#This Row],[GOU REL]]+Table_PBS_SQL_DB2_PBSSQL_PBS_NDP_Tina_CG_QtrlyPerformance_Final[[#This Row],[EXT REL]]</f>
        <v>1350000000</v>
      </c>
      <c r="AT1665" s="11">
        <f>Table_PBS_SQL_DB2_PBSSQL_PBS_NDP_Tina_CG_QtrlyPerformance_Final[[#This Row],[GOU EXP]]+Table_PBS_SQL_DB2_PBSSQL_PBS_NDP_Tina_CG_QtrlyPerformance_Final[[#This Row],[EXT EXP]]</f>
        <v>1180024349</v>
      </c>
      <c r="AU1665" s="11" t="str">
        <f>IF(Table_PBS_SQL_DB2_PBSSQL_PBS_NDP_Tina_CG_QtrlyPerformance_Final[[#This Row],[Item_Code]]&gt;"300000", "Capital", "Recurrent")</f>
        <v>Recurrent</v>
      </c>
    </row>
    <row r="1666" spans="1:47" x14ac:dyDescent="0.25">
      <c r="A1666" t="s">
        <v>47</v>
      </c>
      <c r="B1666" t="s">
        <v>48</v>
      </c>
      <c r="C1666" t="s">
        <v>664</v>
      </c>
      <c r="D1666" t="s">
        <v>913</v>
      </c>
      <c r="E1666" t="s">
        <v>75</v>
      </c>
      <c r="F1666" t="s">
        <v>1160</v>
      </c>
      <c r="G1666" t="s">
        <v>31</v>
      </c>
      <c r="H1666" t="s">
        <v>1145</v>
      </c>
      <c r="I1666" t="s">
        <v>896</v>
      </c>
      <c r="J1666" t="s">
        <v>897</v>
      </c>
      <c r="K1666" t="s">
        <v>1161</v>
      </c>
      <c r="L1666" t="s">
        <v>1162</v>
      </c>
      <c r="M1666" t="s">
        <v>1044</v>
      </c>
      <c r="N1666" t="s">
        <v>1045</v>
      </c>
      <c r="O1666" t="s">
        <v>1064</v>
      </c>
      <c r="P1666" t="s">
        <v>1065</v>
      </c>
      <c r="Q1666" s="11">
        <v>0</v>
      </c>
      <c r="R1666" s="11">
        <v>0</v>
      </c>
      <c r="S1666" s="11">
        <v>0</v>
      </c>
      <c r="T1666" s="11">
        <v>0</v>
      </c>
      <c r="U1666" s="11">
        <v>0</v>
      </c>
      <c r="V1666" s="11">
        <v>0</v>
      </c>
      <c r="W1666" s="11">
        <v>0</v>
      </c>
      <c r="X1666" s="11">
        <v>0</v>
      </c>
      <c r="Y1666" s="11">
        <v>0</v>
      </c>
      <c r="Z1666" s="11">
        <v>0</v>
      </c>
      <c r="AA1666" s="11">
        <v>240000000</v>
      </c>
      <c r="AB1666" s="11">
        <v>53014680</v>
      </c>
      <c r="AC1666" s="11">
        <v>0</v>
      </c>
      <c r="AD1666" s="11">
        <v>0</v>
      </c>
      <c r="AE1666" s="11">
        <v>0</v>
      </c>
      <c r="AF1666" s="11">
        <v>0</v>
      </c>
      <c r="AG1666" s="11">
        <v>0</v>
      </c>
      <c r="AH1666" s="11">
        <v>0</v>
      </c>
      <c r="AI1666" s="11">
        <v>0</v>
      </c>
      <c r="AJ1666" s="11">
        <v>0</v>
      </c>
      <c r="AK1666" s="11">
        <v>0</v>
      </c>
      <c r="AL1666" s="11">
        <v>0</v>
      </c>
      <c r="AM1666" s="11">
        <v>0</v>
      </c>
      <c r="AN1666" s="11">
        <v>0</v>
      </c>
      <c r="AO16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240000000</v>
      </c>
      <c r="AQ16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53014680</v>
      </c>
      <c r="AS1666" s="11">
        <f>Table_PBS_SQL_DB2_PBSSQL_PBS_NDP_Tina_CG_QtrlyPerformance_Final[[#This Row],[GOU REL]]+Table_PBS_SQL_DB2_PBSSQL_PBS_NDP_Tina_CG_QtrlyPerformance_Final[[#This Row],[EXT REL]]</f>
        <v>240000000</v>
      </c>
      <c r="AT1666" s="11">
        <f>Table_PBS_SQL_DB2_PBSSQL_PBS_NDP_Tina_CG_QtrlyPerformance_Final[[#This Row],[GOU EXP]]+Table_PBS_SQL_DB2_PBSSQL_PBS_NDP_Tina_CG_QtrlyPerformance_Final[[#This Row],[EXT EXP]]</f>
        <v>53014680</v>
      </c>
      <c r="AU1666" s="11" t="str">
        <f>IF(Table_PBS_SQL_DB2_PBSSQL_PBS_NDP_Tina_CG_QtrlyPerformance_Final[[#This Row],[Item_Code]]&gt;"300000", "Capital", "Recurrent")</f>
        <v>Recurrent</v>
      </c>
    </row>
    <row r="1667" spans="1:47" x14ac:dyDescent="0.25">
      <c r="A1667" t="s">
        <v>47</v>
      </c>
      <c r="B1667" t="s">
        <v>48</v>
      </c>
      <c r="C1667" t="s">
        <v>664</v>
      </c>
      <c r="D1667" t="s">
        <v>913</v>
      </c>
      <c r="E1667" t="s">
        <v>75</v>
      </c>
      <c r="F1667" t="s">
        <v>1160</v>
      </c>
      <c r="G1667" t="s">
        <v>31</v>
      </c>
      <c r="H1667" t="s">
        <v>1145</v>
      </c>
      <c r="I1667" t="s">
        <v>896</v>
      </c>
      <c r="J1667" t="s">
        <v>897</v>
      </c>
      <c r="K1667" t="s">
        <v>1161</v>
      </c>
      <c r="L1667" t="s">
        <v>1162</v>
      </c>
      <c r="M1667" t="s">
        <v>1044</v>
      </c>
      <c r="N1667" t="s">
        <v>1045</v>
      </c>
      <c r="O1667" t="s">
        <v>1479</v>
      </c>
      <c r="P1667" t="s">
        <v>1480</v>
      </c>
      <c r="Q1667" s="11">
        <v>0</v>
      </c>
      <c r="R1667" s="11">
        <v>0</v>
      </c>
      <c r="S1667" s="11">
        <v>0</v>
      </c>
      <c r="T1667" s="11">
        <v>0</v>
      </c>
      <c r="U1667" s="11">
        <v>0</v>
      </c>
      <c r="V1667" s="11">
        <v>0</v>
      </c>
      <c r="W1667" s="11">
        <v>0</v>
      </c>
      <c r="X1667" s="11">
        <v>0</v>
      </c>
      <c r="Y1667" s="11">
        <v>0</v>
      </c>
      <c r="Z1667" s="11">
        <v>0</v>
      </c>
      <c r="AA1667" s="11">
        <v>1000000</v>
      </c>
      <c r="AB1667" s="11">
        <v>998050</v>
      </c>
      <c r="AC1667" s="11">
        <v>0</v>
      </c>
      <c r="AD1667" s="11">
        <v>0</v>
      </c>
      <c r="AE1667" s="11">
        <v>0</v>
      </c>
      <c r="AF1667" s="11">
        <v>0</v>
      </c>
      <c r="AG1667" s="11">
        <v>0</v>
      </c>
      <c r="AH1667" s="11">
        <v>0</v>
      </c>
      <c r="AI1667" s="11">
        <v>0</v>
      </c>
      <c r="AJ1667" s="11">
        <v>0</v>
      </c>
      <c r="AK1667" s="11">
        <v>0</v>
      </c>
      <c r="AL1667" s="11">
        <v>0</v>
      </c>
      <c r="AM1667" s="11">
        <v>2000000</v>
      </c>
      <c r="AN1667" s="11">
        <v>0</v>
      </c>
      <c r="AO16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v>
      </c>
      <c r="AQ16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998050</v>
      </c>
      <c r="AS1667" s="11">
        <f>Table_PBS_SQL_DB2_PBSSQL_PBS_NDP_Tina_CG_QtrlyPerformance_Final[[#This Row],[GOU REL]]+Table_PBS_SQL_DB2_PBSSQL_PBS_NDP_Tina_CG_QtrlyPerformance_Final[[#This Row],[EXT REL]]</f>
        <v>3000000</v>
      </c>
      <c r="AT1667" s="11">
        <f>Table_PBS_SQL_DB2_PBSSQL_PBS_NDP_Tina_CG_QtrlyPerformance_Final[[#This Row],[GOU EXP]]+Table_PBS_SQL_DB2_PBSSQL_PBS_NDP_Tina_CG_QtrlyPerformance_Final[[#This Row],[EXT EXP]]</f>
        <v>998050</v>
      </c>
      <c r="AU1667" s="11" t="str">
        <f>IF(Table_PBS_SQL_DB2_PBSSQL_PBS_NDP_Tina_CG_QtrlyPerformance_Final[[#This Row],[Item_Code]]&gt;"300000", "Capital", "Recurrent")</f>
        <v>Recurrent</v>
      </c>
    </row>
    <row r="1668" spans="1:47" x14ac:dyDescent="0.25">
      <c r="A1668" t="s">
        <v>47</v>
      </c>
      <c r="B1668" t="s">
        <v>48</v>
      </c>
      <c r="C1668" t="s">
        <v>664</v>
      </c>
      <c r="D1668" t="s">
        <v>913</v>
      </c>
      <c r="E1668" t="s">
        <v>75</v>
      </c>
      <c r="F1668" t="s">
        <v>1160</v>
      </c>
      <c r="G1668" t="s">
        <v>75</v>
      </c>
      <c r="H1668" t="s">
        <v>1163</v>
      </c>
      <c r="I1668" t="s">
        <v>896</v>
      </c>
      <c r="J1668" t="s">
        <v>897</v>
      </c>
      <c r="K1668" t="s">
        <v>45</v>
      </c>
      <c r="L1668" t="s">
        <v>1165</v>
      </c>
      <c r="M1668" t="s">
        <v>1044</v>
      </c>
      <c r="N1668" t="s">
        <v>1045</v>
      </c>
      <c r="O1668" t="s">
        <v>1083</v>
      </c>
      <c r="P1668" t="s">
        <v>1084</v>
      </c>
      <c r="Q1668" s="11">
        <v>0</v>
      </c>
      <c r="R1668" s="11">
        <v>0</v>
      </c>
      <c r="S1668" s="11">
        <v>0</v>
      </c>
      <c r="T1668" s="11">
        <v>0</v>
      </c>
      <c r="U1668" s="11">
        <v>0</v>
      </c>
      <c r="V1668" s="11">
        <v>0</v>
      </c>
      <c r="W1668" s="11">
        <v>0</v>
      </c>
      <c r="X1668" s="11">
        <v>0</v>
      </c>
      <c r="Y1668" s="11">
        <v>0</v>
      </c>
      <c r="Z1668" s="11">
        <v>0</v>
      </c>
      <c r="AA1668" s="11">
        <v>0</v>
      </c>
      <c r="AB1668" s="11">
        <v>0</v>
      </c>
      <c r="AC1668" s="11">
        <v>0</v>
      </c>
      <c r="AD1668" s="11">
        <v>0</v>
      </c>
      <c r="AE1668" s="11">
        <v>0</v>
      </c>
      <c r="AF1668" s="11">
        <v>0</v>
      </c>
      <c r="AG1668" s="11">
        <v>0</v>
      </c>
      <c r="AH1668" s="11">
        <v>0</v>
      </c>
      <c r="AI1668" s="11">
        <v>0</v>
      </c>
      <c r="AJ1668" s="11">
        <v>0</v>
      </c>
      <c r="AK1668" s="11">
        <v>0</v>
      </c>
      <c r="AL1668" s="11">
        <v>0</v>
      </c>
      <c r="AM1668" s="11">
        <v>298022091</v>
      </c>
      <c r="AN1668" s="11">
        <v>298022091</v>
      </c>
      <c r="AO16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298022091</v>
      </c>
      <c r="AQ16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298022091</v>
      </c>
      <c r="AS1668" s="11">
        <f>Table_PBS_SQL_DB2_PBSSQL_PBS_NDP_Tina_CG_QtrlyPerformance_Final[[#This Row],[GOU REL]]+Table_PBS_SQL_DB2_PBSSQL_PBS_NDP_Tina_CG_QtrlyPerformance_Final[[#This Row],[EXT REL]]</f>
        <v>298022091</v>
      </c>
      <c r="AT1668" s="11">
        <f>Table_PBS_SQL_DB2_PBSSQL_PBS_NDP_Tina_CG_QtrlyPerformance_Final[[#This Row],[GOU EXP]]+Table_PBS_SQL_DB2_PBSSQL_PBS_NDP_Tina_CG_QtrlyPerformance_Final[[#This Row],[EXT EXP]]</f>
        <v>298022091</v>
      </c>
      <c r="AU1668" s="11" t="str">
        <f>IF(Table_PBS_SQL_DB2_PBSSQL_PBS_NDP_Tina_CG_QtrlyPerformance_Final[[#This Row],[Item_Code]]&gt;"300000", "Capital", "Recurrent")</f>
        <v>Recurrent</v>
      </c>
    </row>
    <row r="1669" spans="1:47" x14ac:dyDescent="0.25">
      <c r="A1669" t="s">
        <v>47</v>
      </c>
      <c r="B1669" t="s">
        <v>48</v>
      </c>
      <c r="C1669" t="s">
        <v>664</v>
      </c>
      <c r="D1669" t="s">
        <v>913</v>
      </c>
      <c r="E1669" t="s">
        <v>75</v>
      </c>
      <c r="F1669" t="s">
        <v>1160</v>
      </c>
      <c r="G1669" t="s">
        <v>75</v>
      </c>
      <c r="H1669" t="s">
        <v>1163</v>
      </c>
      <c r="I1669" t="s">
        <v>896</v>
      </c>
      <c r="J1669" t="s">
        <v>897</v>
      </c>
      <c r="K1669" t="s">
        <v>45</v>
      </c>
      <c r="L1669" t="s">
        <v>1165</v>
      </c>
      <c r="M1669" t="s">
        <v>1044</v>
      </c>
      <c r="N1669" t="s">
        <v>1045</v>
      </c>
      <c r="O1669" t="s">
        <v>1204</v>
      </c>
      <c r="P1669" t="s">
        <v>1205</v>
      </c>
      <c r="Q1669" s="11">
        <v>0</v>
      </c>
      <c r="R1669" s="11">
        <v>0</v>
      </c>
      <c r="S1669" s="11">
        <v>0</v>
      </c>
      <c r="T1669" s="11">
        <v>0</v>
      </c>
      <c r="U1669" s="11">
        <v>0</v>
      </c>
      <c r="V1669" s="11">
        <v>0</v>
      </c>
      <c r="W1669" s="11">
        <v>0</v>
      </c>
      <c r="X1669" s="11">
        <v>0</v>
      </c>
      <c r="Y1669" s="11">
        <v>0</v>
      </c>
      <c r="Z1669" s="11">
        <v>0</v>
      </c>
      <c r="AA1669" s="11">
        <v>0</v>
      </c>
      <c r="AB1669" s="11">
        <v>0</v>
      </c>
      <c r="AC1669" s="11">
        <v>0</v>
      </c>
      <c r="AD1669" s="11">
        <v>0</v>
      </c>
      <c r="AE1669" s="11">
        <v>0</v>
      </c>
      <c r="AF1669" s="11">
        <v>0</v>
      </c>
      <c r="AG1669" s="11">
        <v>0</v>
      </c>
      <c r="AH1669" s="11">
        <v>0</v>
      </c>
      <c r="AI1669" s="11">
        <v>0</v>
      </c>
      <c r="AJ1669" s="11">
        <v>0</v>
      </c>
      <c r="AK1669" s="11">
        <v>0</v>
      </c>
      <c r="AL1669" s="11">
        <v>0</v>
      </c>
      <c r="AM1669" s="11">
        <v>117000000</v>
      </c>
      <c r="AN1669" s="11">
        <v>117000000</v>
      </c>
      <c r="AO16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117000000</v>
      </c>
      <c r="AQ16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117000000</v>
      </c>
      <c r="AS1669" s="11">
        <f>Table_PBS_SQL_DB2_PBSSQL_PBS_NDP_Tina_CG_QtrlyPerformance_Final[[#This Row],[GOU REL]]+Table_PBS_SQL_DB2_PBSSQL_PBS_NDP_Tina_CG_QtrlyPerformance_Final[[#This Row],[EXT REL]]</f>
        <v>117000000</v>
      </c>
      <c r="AT1669" s="11">
        <f>Table_PBS_SQL_DB2_PBSSQL_PBS_NDP_Tina_CG_QtrlyPerformance_Final[[#This Row],[GOU EXP]]+Table_PBS_SQL_DB2_PBSSQL_PBS_NDP_Tina_CG_QtrlyPerformance_Final[[#This Row],[EXT EXP]]</f>
        <v>117000000</v>
      </c>
      <c r="AU1669" s="11" t="str">
        <f>IF(Table_PBS_SQL_DB2_PBSSQL_PBS_NDP_Tina_CG_QtrlyPerformance_Final[[#This Row],[Item_Code]]&gt;"300000", "Capital", "Recurrent")</f>
        <v>Capital</v>
      </c>
    </row>
    <row r="1670" spans="1:47" x14ac:dyDescent="0.25">
      <c r="A1670" t="s">
        <v>47</v>
      </c>
      <c r="B1670" t="s">
        <v>48</v>
      </c>
      <c r="C1670" t="s">
        <v>664</v>
      </c>
      <c r="D1670" t="s">
        <v>913</v>
      </c>
      <c r="E1670" t="s">
        <v>75</v>
      </c>
      <c r="F1670" t="s">
        <v>1160</v>
      </c>
      <c r="G1670" t="s">
        <v>75</v>
      </c>
      <c r="H1670" t="s">
        <v>1163</v>
      </c>
      <c r="I1670" t="s">
        <v>499</v>
      </c>
      <c r="J1670" t="s">
        <v>1164</v>
      </c>
      <c r="K1670" t="s">
        <v>45</v>
      </c>
      <c r="L1670" t="s">
        <v>1165</v>
      </c>
      <c r="M1670" t="s">
        <v>1044</v>
      </c>
      <c r="N1670" t="s">
        <v>1045</v>
      </c>
      <c r="O1670" t="s">
        <v>909</v>
      </c>
      <c r="P1670" t="s">
        <v>910</v>
      </c>
      <c r="Q1670" s="11">
        <v>0</v>
      </c>
      <c r="R1670" s="11">
        <v>0</v>
      </c>
      <c r="S1670" s="11">
        <v>0</v>
      </c>
      <c r="T1670" s="11">
        <v>0</v>
      </c>
      <c r="U1670" s="11">
        <v>105000000</v>
      </c>
      <c r="V1670" s="11">
        <v>0</v>
      </c>
      <c r="W1670" s="11">
        <v>5000000</v>
      </c>
      <c r="X1670" s="11">
        <v>100000000</v>
      </c>
      <c r="Y1670" s="11">
        <v>0</v>
      </c>
      <c r="Z1670" s="11">
        <v>0</v>
      </c>
      <c r="AA1670" s="11">
        <v>0</v>
      </c>
      <c r="AB1670" s="11">
        <v>0</v>
      </c>
      <c r="AC1670" s="11">
        <v>2500000</v>
      </c>
      <c r="AD1670" s="11">
        <v>2500000</v>
      </c>
      <c r="AE1670" s="11">
        <v>0</v>
      </c>
      <c r="AF1670" s="11">
        <v>0</v>
      </c>
      <c r="AG1670" s="11">
        <v>0</v>
      </c>
      <c r="AH1670" s="11">
        <v>0</v>
      </c>
      <c r="AI1670" s="11">
        <v>0</v>
      </c>
      <c r="AJ1670" s="11">
        <v>0</v>
      </c>
      <c r="AK1670" s="11">
        <v>0</v>
      </c>
      <c r="AL1670" s="11">
        <v>0</v>
      </c>
      <c r="AM1670" s="11">
        <v>0</v>
      </c>
      <c r="AN1670" s="11">
        <v>0</v>
      </c>
      <c r="AO16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16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16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0" s="11">
        <f>Table_PBS_SQL_DB2_PBSSQL_PBS_NDP_Tina_CG_QtrlyPerformance_Final[[#This Row],[GOU REL]]+Table_PBS_SQL_DB2_PBSSQL_PBS_NDP_Tina_CG_QtrlyPerformance_Final[[#This Row],[EXT REL]]</f>
        <v>2500000</v>
      </c>
      <c r="AT1670" s="11">
        <f>Table_PBS_SQL_DB2_PBSSQL_PBS_NDP_Tina_CG_QtrlyPerformance_Final[[#This Row],[GOU EXP]]+Table_PBS_SQL_DB2_PBSSQL_PBS_NDP_Tina_CG_QtrlyPerformance_Final[[#This Row],[EXT EXP]]</f>
        <v>2500000</v>
      </c>
      <c r="AU1670" s="11" t="str">
        <f>IF(Table_PBS_SQL_DB2_PBSSQL_PBS_NDP_Tina_CG_QtrlyPerformance_Final[[#This Row],[Item_Code]]&gt;"300000", "Capital", "Recurrent")</f>
        <v>Recurrent</v>
      </c>
    </row>
    <row r="1671" spans="1:47" x14ac:dyDescent="0.25">
      <c r="A1671" t="s">
        <v>47</v>
      </c>
      <c r="B1671" t="s">
        <v>48</v>
      </c>
      <c r="C1671" t="s">
        <v>664</v>
      </c>
      <c r="D1671" t="s">
        <v>913</v>
      </c>
      <c r="E1671" t="s">
        <v>75</v>
      </c>
      <c r="F1671" t="s">
        <v>1160</v>
      </c>
      <c r="G1671" t="s">
        <v>75</v>
      </c>
      <c r="H1671" t="s">
        <v>1163</v>
      </c>
      <c r="I1671" t="s">
        <v>499</v>
      </c>
      <c r="J1671" t="s">
        <v>1164</v>
      </c>
      <c r="K1671" t="s">
        <v>45</v>
      </c>
      <c r="L1671" t="s">
        <v>1165</v>
      </c>
      <c r="M1671" t="s">
        <v>1044</v>
      </c>
      <c r="N1671" t="s">
        <v>1045</v>
      </c>
      <c r="O1671" t="s">
        <v>1295</v>
      </c>
      <c r="P1671" t="s">
        <v>1296</v>
      </c>
      <c r="Q1671" s="11">
        <v>0</v>
      </c>
      <c r="R1671" s="11">
        <v>0</v>
      </c>
      <c r="S1671" s="11">
        <v>0</v>
      </c>
      <c r="T1671" s="11">
        <v>0</v>
      </c>
      <c r="U1671" s="11">
        <v>6000000</v>
      </c>
      <c r="V1671" s="11">
        <v>0</v>
      </c>
      <c r="W1671" s="11">
        <v>0</v>
      </c>
      <c r="X1671" s="11">
        <v>6000000</v>
      </c>
      <c r="Y1671" s="11">
        <v>0</v>
      </c>
      <c r="Z1671" s="11">
        <v>0</v>
      </c>
      <c r="AA1671" s="11">
        <v>0</v>
      </c>
      <c r="AB1671" s="11">
        <v>0</v>
      </c>
      <c r="AC1671" s="11">
        <v>0</v>
      </c>
      <c r="AD1671" s="11">
        <v>0</v>
      </c>
      <c r="AE1671" s="11">
        <v>0</v>
      </c>
      <c r="AF1671" s="11">
        <v>0</v>
      </c>
      <c r="AG1671" s="11">
        <v>0</v>
      </c>
      <c r="AH1671" s="11">
        <v>0</v>
      </c>
      <c r="AI1671" s="11">
        <v>0</v>
      </c>
      <c r="AJ1671" s="11">
        <v>0</v>
      </c>
      <c r="AK1671" s="11">
        <v>0</v>
      </c>
      <c r="AL1671" s="11">
        <v>0</v>
      </c>
      <c r="AM1671" s="11">
        <v>0</v>
      </c>
      <c r="AN1671" s="11">
        <v>0</v>
      </c>
      <c r="AO16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1" s="11">
        <f>Table_PBS_SQL_DB2_PBSSQL_PBS_NDP_Tina_CG_QtrlyPerformance_Final[[#This Row],[GOU REL]]+Table_PBS_SQL_DB2_PBSSQL_PBS_NDP_Tina_CG_QtrlyPerformance_Final[[#This Row],[EXT REL]]</f>
        <v>0</v>
      </c>
      <c r="AT1671" s="11">
        <f>Table_PBS_SQL_DB2_PBSSQL_PBS_NDP_Tina_CG_QtrlyPerformance_Final[[#This Row],[GOU EXP]]+Table_PBS_SQL_DB2_PBSSQL_PBS_NDP_Tina_CG_QtrlyPerformance_Final[[#This Row],[EXT EXP]]</f>
        <v>0</v>
      </c>
      <c r="AU1671" s="11" t="str">
        <f>IF(Table_PBS_SQL_DB2_PBSSQL_PBS_NDP_Tina_CG_QtrlyPerformance_Final[[#This Row],[Item_Code]]&gt;"300000", "Capital", "Recurrent")</f>
        <v>Recurrent</v>
      </c>
    </row>
    <row r="1672" spans="1:47" x14ac:dyDescent="0.25">
      <c r="A1672" t="s">
        <v>47</v>
      </c>
      <c r="B1672" t="s">
        <v>48</v>
      </c>
      <c r="C1672" t="s">
        <v>664</v>
      </c>
      <c r="D1672" t="s">
        <v>913</v>
      </c>
      <c r="E1672" t="s">
        <v>75</v>
      </c>
      <c r="F1672" t="s">
        <v>1160</v>
      </c>
      <c r="G1672" t="s">
        <v>75</v>
      </c>
      <c r="H1672" t="s">
        <v>1163</v>
      </c>
      <c r="I1672" t="s">
        <v>499</v>
      </c>
      <c r="J1672" t="s">
        <v>1164</v>
      </c>
      <c r="K1672" t="s">
        <v>45</v>
      </c>
      <c r="L1672" t="s">
        <v>1165</v>
      </c>
      <c r="M1672" t="s">
        <v>1044</v>
      </c>
      <c r="N1672" t="s">
        <v>1045</v>
      </c>
      <c r="O1672" t="s">
        <v>1124</v>
      </c>
      <c r="P1672" t="s">
        <v>1125</v>
      </c>
      <c r="Q1672" s="11">
        <v>0</v>
      </c>
      <c r="R1672" s="11">
        <v>0</v>
      </c>
      <c r="S1672" s="11">
        <v>0</v>
      </c>
      <c r="T1672" s="11">
        <v>0</v>
      </c>
      <c r="U1672" s="11">
        <v>20000000</v>
      </c>
      <c r="V1672" s="11">
        <v>0</v>
      </c>
      <c r="W1672" s="11">
        <v>20000000</v>
      </c>
      <c r="X1672" s="11">
        <v>0</v>
      </c>
      <c r="Y1672" s="11">
        <v>0</v>
      </c>
      <c r="Z1672" s="11">
        <v>0</v>
      </c>
      <c r="AA1672" s="11">
        <v>0</v>
      </c>
      <c r="AB1672" s="11">
        <v>0</v>
      </c>
      <c r="AC1672" s="11">
        <v>5000000</v>
      </c>
      <c r="AD1672" s="11">
        <v>5000000</v>
      </c>
      <c r="AE1672" s="11">
        <v>0</v>
      </c>
      <c r="AF1672" s="11">
        <v>0</v>
      </c>
      <c r="AG1672" s="11">
        <v>5000000</v>
      </c>
      <c r="AH1672" s="11">
        <v>0</v>
      </c>
      <c r="AI1672" s="11">
        <v>0</v>
      </c>
      <c r="AJ1672" s="11">
        <v>0</v>
      </c>
      <c r="AK1672" s="11">
        <v>0</v>
      </c>
      <c r="AL1672" s="11">
        <v>5000000</v>
      </c>
      <c r="AM1672" s="11">
        <v>0</v>
      </c>
      <c r="AN1672" s="11">
        <v>0</v>
      </c>
      <c r="AO16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6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6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2" s="11">
        <f>Table_PBS_SQL_DB2_PBSSQL_PBS_NDP_Tina_CG_QtrlyPerformance_Final[[#This Row],[GOU REL]]+Table_PBS_SQL_DB2_PBSSQL_PBS_NDP_Tina_CG_QtrlyPerformance_Final[[#This Row],[EXT REL]]</f>
        <v>10000000</v>
      </c>
      <c r="AT1672" s="11">
        <f>Table_PBS_SQL_DB2_PBSSQL_PBS_NDP_Tina_CG_QtrlyPerformance_Final[[#This Row],[GOU EXP]]+Table_PBS_SQL_DB2_PBSSQL_PBS_NDP_Tina_CG_QtrlyPerformance_Final[[#This Row],[EXT EXP]]</f>
        <v>10000000</v>
      </c>
      <c r="AU1672" s="11" t="str">
        <f>IF(Table_PBS_SQL_DB2_PBSSQL_PBS_NDP_Tina_CG_QtrlyPerformance_Final[[#This Row],[Item_Code]]&gt;"300000", "Capital", "Recurrent")</f>
        <v>Recurrent</v>
      </c>
    </row>
    <row r="1673" spans="1:47" x14ac:dyDescent="0.25">
      <c r="A1673" t="s">
        <v>47</v>
      </c>
      <c r="B1673" t="s">
        <v>48</v>
      </c>
      <c r="C1673" t="s">
        <v>664</v>
      </c>
      <c r="D1673" t="s">
        <v>913</v>
      </c>
      <c r="E1673" t="s">
        <v>75</v>
      </c>
      <c r="F1673" t="s">
        <v>1160</v>
      </c>
      <c r="G1673" t="s">
        <v>75</v>
      </c>
      <c r="H1673" t="s">
        <v>1163</v>
      </c>
      <c r="I1673" t="s">
        <v>499</v>
      </c>
      <c r="J1673" t="s">
        <v>1164</v>
      </c>
      <c r="K1673" t="s">
        <v>45</v>
      </c>
      <c r="L1673" t="s">
        <v>1165</v>
      </c>
      <c r="M1673" t="s">
        <v>1044</v>
      </c>
      <c r="N1673" t="s">
        <v>1045</v>
      </c>
      <c r="O1673" t="s">
        <v>1004</v>
      </c>
      <c r="P1673" t="s">
        <v>868</v>
      </c>
      <c r="Q1673" s="11">
        <v>0</v>
      </c>
      <c r="R1673" s="11">
        <v>0</v>
      </c>
      <c r="S1673" s="11">
        <v>0</v>
      </c>
      <c r="T1673" s="11">
        <v>0</v>
      </c>
      <c r="U1673" s="11">
        <v>50000000</v>
      </c>
      <c r="V1673" s="11">
        <v>0</v>
      </c>
      <c r="W1673" s="11">
        <v>0</v>
      </c>
      <c r="X1673" s="11">
        <v>50000000</v>
      </c>
      <c r="Y1673" s="11">
        <v>0</v>
      </c>
      <c r="Z1673" s="11">
        <v>0</v>
      </c>
      <c r="AA1673" s="11">
        <v>0</v>
      </c>
      <c r="AB1673" s="11">
        <v>0</v>
      </c>
      <c r="AC1673" s="11">
        <v>0</v>
      </c>
      <c r="AD1673" s="11">
        <v>0</v>
      </c>
      <c r="AE1673" s="11">
        <v>0</v>
      </c>
      <c r="AF1673" s="11">
        <v>0</v>
      </c>
      <c r="AG1673" s="11">
        <v>0</v>
      </c>
      <c r="AH1673" s="11">
        <v>0</v>
      </c>
      <c r="AI1673" s="11">
        <v>0</v>
      </c>
      <c r="AJ1673" s="11">
        <v>0</v>
      </c>
      <c r="AK1673" s="11">
        <v>0</v>
      </c>
      <c r="AL1673" s="11">
        <v>0</v>
      </c>
      <c r="AM1673" s="11">
        <v>0</v>
      </c>
      <c r="AN1673" s="11">
        <v>0</v>
      </c>
      <c r="AO16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3" s="11">
        <f>Table_PBS_SQL_DB2_PBSSQL_PBS_NDP_Tina_CG_QtrlyPerformance_Final[[#This Row],[GOU REL]]+Table_PBS_SQL_DB2_PBSSQL_PBS_NDP_Tina_CG_QtrlyPerformance_Final[[#This Row],[EXT REL]]</f>
        <v>0</v>
      </c>
      <c r="AT1673" s="11">
        <f>Table_PBS_SQL_DB2_PBSSQL_PBS_NDP_Tina_CG_QtrlyPerformance_Final[[#This Row],[GOU EXP]]+Table_PBS_SQL_DB2_PBSSQL_PBS_NDP_Tina_CG_QtrlyPerformance_Final[[#This Row],[EXT EXP]]</f>
        <v>0</v>
      </c>
      <c r="AU1673" s="11" t="str">
        <f>IF(Table_PBS_SQL_DB2_PBSSQL_PBS_NDP_Tina_CG_QtrlyPerformance_Final[[#This Row],[Item_Code]]&gt;"300000", "Capital", "Recurrent")</f>
        <v>Recurrent</v>
      </c>
    </row>
    <row r="1674" spans="1:47" x14ac:dyDescent="0.25">
      <c r="A1674" t="s">
        <v>47</v>
      </c>
      <c r="B1674" t="s">
        <v>48</v>
      </c>
      <c r="C1674" t="s">
        <v>664</v>
      </c>
      <c r="D1674" t="s">
        <v>913</v>
      </c>
      <c r="E1674" t="s">
        <v>87</v>
      </c>
      <c r="F1674" t="s">
        <v>1167</v>
      </c>
      <c r="G1674" t="s">
        <v>87</v>
      </c>
      <c r="H1674" t="s">
        <v>881</v>
      </c>
      <c r="I1674" t="s">
        <v>493</v>
      </c>
      <c r="J1674" t="s">
        <v>953</v>
      </c>
      <c r="K1674" t="s">
        <v>670</v>
      </c>
      <c r="L1674" t="s">
        <v>1166</v>
      </c>
      <c r="M1674" t="s">
        <v>1168</v>
      </c>
      <c r="N1674" t="s">
        <v>1169</v>
      </c>
      <c r="O1674" t="s">
        <v>1005</v>
      </c>
      <c r="P1674" t="s">
        <v>1006</v>
      </c>
      <c r="Q1674" s="11">
        <v>0</v>
      </c>
      <c r="R1674" s="11">
        <v>0</v>
      </c>
      <c r="S1674" s="11">
        <v>0</v>
      </c>
      <c r="T1674" s="11">
        <v>0</v>
      </c>
      <c r="U1674" s="11">
        <v>400720000</v>
      </c>
      <c r="V1674" s="11">
        <v>0</v>
      </c>
      <c r="W1674" s="11">
        <v>400720000</v>
      </c>
      <c r="X1674" s="11">
        <v>0</v>
      </c>
      <c r="Y1674" s="11">
        <v>0</v>
      </c>
      <c r="Z1674" s="11">
        <v>0</v>
      </c>
      <c r="AA1674" s="11">
        <v>0</v>
      </c>
      <c r="AB1674" s="11">
        <v>0</v>
      </c>
      <c r="AC1674" s="11">
        <v>200360000</v>
      </c>
      <c r="AD1674" s="11">
        <v>200360000</v>
      </c>
      <c r="AE1674" s="11">
        <v>0</v>
      </c>
      <c r="AF1674" s="11">
        <v>0</v>
      </c>
      <c r="AG1674" s="11">
        <v>150000000</v>
      </c>
      <c r="AH1674" s="11">
        <v>149982665</v>
      </c>
      <c r="AI1674" s="11">
        <v>0</v>
      </c>
      <c r="AJ1674" s="11">
        <v>0</v>
      </c>
      <c r="AK1674" s="11">
        <v>50360000</v>
      </c>
      <c r="AL1674" s="11">
        <v>50363000</v>
      </c>
      <c r="AM1674" s="11">
        <v>0</v>
      </c>
      <c r="AN1674" s="11">
        <v>0</v>
      </c>
      <c r="AO16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400720000</v>
      </c>
      <c r="AP16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400705665</v>
      </c>
      <c r="AR16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4" s="11">
        <f>Table_PBS_SQL_DB2_PBSSQL_PBS_NDP_Tina_CG_QtrlyPerformance_Final[[#This Row],[GOU REL]]+Table_PBS_SQL_DB2_PBSSQL_PBS_NDP_Tina_CG_QtrlyPerformance_Final[[#This Row],[EXT REL]]</f>
        <v>400720000</v>
      </c>
      <c r="AT1674" s="11">
        <f>Table_PBS_SQL_DB2_PBSSQL_PBS_NDP_Tina_CG_QtrlyPerformance_Final[[#This Row],[GOU EXP]]+Table_PBS_SQL_DB2_PBSSQL_PBS_NDP_Tina_CG_QtrlyPerformance_Final[[#This Row],[EXT EXP]]</f>
        <v>400705665</v>
      </c>
      <c r="AU1674" s="11" t="str">
        <f>IF(Table_PBS_SQL_DB2_PBSSQL_PBS_NDP_Tina_CG_QtrlyPerformance_Final[[#This Row],[Item_Code]]&gt;"300000", "Capital", "Recurrent")</f>
        <v>Recurrent</v>
      </c>
    </row>
    <row r="1675" spans="1:47" x14ac:dyDescent="0.25">
      <c r="A1675" t="s">
        <v>123</v>
      </c>
      <c r="B1675" t="s">
        <v>1170</v>
      </c>
      <c r="C1675" t="s">
        <v>119</v>
      </c>
      <c r="D1675" t="s">
        <v>885</v>
      </c>
      <c r="E1675" t="s">
        <v>75</v>
      </c>
      <c r="F1675" t="s">
        <v>1171</v>
      </c>
      <c r="G1675" t="s">
        <v>75</v>
      </c>
      <c r="H1675" t="s">
        <v>1172</v>
      </c>
      <c r="I1675" t="s">
        <v>467</v>
      </c>
      <c r="J1675" t="s">
        <v>1173</v>
      </c>
      <c r="K1675" t="s">
        <v>963</v>
      </c>
      <c r="L1675" t="s">
        <v>964</v>
      </c>
      <c r="M1675" t="s">
        <v>1174</v>
      </c>
      <c r="N1675" t="s">
        <v>1175</v>
      </c>
      <c r="O1675" t="s">
        <v>1204</v>
      </c>
      <c r="P1675" t="s">
        <v>1205</v>
      </c>
      <c r="Q1675" s="11">
        <v>0</v>
      </c>
      <c r="R1675" s="11">
        <v>0</v>
      </c>
      <c r="S1675" s="11">
        <v>0</v>
      </c>
      <c r="T1675" s="11">
        <v>0</v>
      </c>
      <c r="U1675" s="11">
        <v>4500000000</v>
      </c>
      <c r="V1675" s="11">
        <v>0</v>
      </c>
      <c r="W1675" s="11">
        <v>0</v>
      </c>
      <c r="X1675" s="11">
        <v>4500000000</v>
      </c>
      <c r="Y1675" s="11">
        <v>0</v>
      </c>
      <c r="Z1675" s="11">
        <v>0</v>
      </c>
      <c r="AA1675" s="11">
        <v>0</v>
      </c>
      <c r="AB1675" s="11">
        <v>0</v>
      </c>
      <c r="AC1675" s="11">
        <v>0</v>
      </c>
      <c r="AD1675" s="11">
        <v>0</v>
      </c>
      <c r="AE1675" s="11">
        <v>0</v>
      </c>
      <c r="AF1675" s="11">
        <v>0</v>
      </c>
      <c r="AG1675" s="11">
        <v>0</v>
      </c>
      <c r="AH1675" s="11">
        <v>0</v>
      </c>
      <c r="AI1675" s="11">
        <v>0</v>
      </c>
      <c r="AJ1675" s="11">
        <v>0</v>
      </c>
      <c r="AK1675" s="11">
        <v>0</v>
      </c>
      <c r="AL1675" s="11">
        <v>0</v>
      </c>
      <c r="AM1675" s="11">
        <v>0</v>
      </c>
      <c r="AN1675" s="11">
        <v>0</v>
      </c>
      <c r="AO16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5" s="11">
        <f>Table_PBS_SQL_DB2_PBSSQL_PBS_NDP_Tina_CG_QtrlyPerformance_Final[[#This Row],[GOU REL]]+Table_PBS_SQL_DB2_PBSSQL_PBS_NDP_Tina_CG_QtrlyPerformance_Final[[#This Row],[EXT REL]]</f>
        <v>0</v>
      </c>
      <c r="AT1675" s="11">
        <f>Table_PBS_SQL_DB2_PBSSQL_PBS_NDP_Tina_CG_QtrlyPerformance_Final[[#This Row],[GOU EXP]]+Table_PBS_SQL_DB2_PBSSQL_PBS_NDP_Tina_CG_QtrlyPerformance_Final[[#This Row],[EXT EXP]]</f>
        <v>0</v>
      </c>
      <c r="AU1675" s="11" t="str">
        <f>IF(Table_PBS_SQL_DB2_PBSSQL_PBS_NDP_Tina_CG_QtrlyPerformance_Final[[#This Row],[Item_Code]]&gt;"300000", "Capital", "Recurrent")</f>
        <v>Capital</v>
      </c>
    </row>
    <row r="1676" spans="1:47" x14ac:dyDescent="0.25">
      <c r="A1676" t="s">
        <v>123</v>
      </c>
      <c r="B1676" t="s">
        <v>1170</v>
      </c>
      <c r="C1676" t="s">
        <v>119</v>
      </c>
      <c r="D1676" t="s">
        <v>885</v>
      </c>
      <c r="E1676" t="s">
        <v>75</v>
      </c>
      <c r="F1676" t="s">
        <v>1171</v>
      </c>
      <c r="G1676" t="s">
        <v>75</v>
      </c>
      <c r="H1676" t="s">
        <v>1172</v>
      </c>
      <c r="I1676" t="s">
        <v>477</v>
      </c>
      <c r="J1676" t="s">
        <v>1176</v>
      </c>
      <c r="K1676" t="s">
        <v>125</v>
      </c>
      <c r="L1676" t="s">
        <v>1177</v>
      </c>
      <c r="M1676" t="s">
        <v>1178</v>
      </c>
      <c r="N1676" t="s">
        <v>1179</v>
      </c>
      <c r="O1676" t="s">
        <v>1028</v>
      </c>
      <c r="P1676" t="s">
        <v>1029</v>
      </c>
      <c r="Q1676" s="11">
        <v>0</v>
      </c>
      <c r="R1676" s="11">
        <v>0</v>
      </c>
      <c r="S1676" s="11">
        <v>0</v>
      </c>
      <c r="T1676" s="11">
        <v>0</v>
      </c>
      <c r="U1676" s="11">
        <v>200000000</v>
      </c>
      <c r="V1676" s="11">
        <v>0</v>
      </c>
      <c r="W1676" s="11">
        <v>200000000</v>
      </c>
      <c r="X1676" s="11">
        <v>0</v>
      </c>
      <c r="Y1676" s="11">
        <v>0</v>
      </c>
      <c r="Z1676" s="11">
        <v>0</v>
      </c>
      <c r="AA1676" s="11">
        <v>0</v>
      </c>
      <c r="AB1676" s="11">
        <v>0</v>
      </c>
      <c r="AC1676" s="11">
        <v>50000000</v>
      </c>
      <c r="AD1676" s="11">
        <v>8287800</v>
      </c>
      <c r="AE1676" s="11">
        <v>0</v>
      </c>
      <c r="AF1676" s="11">
        <v>0</v>
      </c>
      <c r="AG1676" s="11">
        <v>55000000</v>
      </c>
      <c r="AH1676" s="11">
        <v>94975000</v>
      </c>
      <c r="AI1676" s="11">
        <v>0</v>
      </c>
      <c r="AJ1676" s="11">
        <v>0</v>
      </c>
      <c r="AK1676" s="11">
        <v>3500000</v>
      </c>
      <c r="AL1676" s="11">
        <v>5230000</v>
      </c>
      <c r="AM1676" s="11">
        <v>0</v>
      </c>
      <c r="AN1676" s="11">
        <v>0</v>
      </c>
      <c r="AO16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108500000</v>
      </c>
      <c r="AP16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108492800</v>
      </c>
      <c r="AR16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6" s="11">
        <f>Table_PBS_SQL_DB2_PBSSQL_PBS_NDP_Tina_CG_QtrlyPerformance_Final[[#This Row],[GOU REL]]+Table_PBS_SQL_DB2_PBSSQL_PBS_NDP_Tina_CG_QtrlyPerformance_Final[[#This Row],[EXT REL]]</f>
        <v>108500000</v>
      </c>
      <c r="AT1676" s="11">
        <f>Table_PBS_SQL_DB2_PBSSQL_PBS_NDP_Tina_CG_QtrlyPerformance_Final[[#This Row],[GOU EXP]]+Table_PBS_SQL_DB2_PBSSQL_PBS_NDP_Tina_CG_QtrlyPerformance_Final[[#This Row],[EXT EXP]]</f>
        <v>108492800</v>
      </c>
      <c r="AU1676" s="11" t="str">
        <f>IF(Table_PBS_SQL_DB2_PBSSQL_PBS_NDP_Tina_CG_QtrlyPerformance_Final[[#This Row],[Item_Code]]&gt;"300000", "Capital", "Recurrent")</f>
        <v>Recurrent</v>
      </c>
    </row>
    <row r="1677" spans="1:47" x14ac:dyDescent="0.25">
      <c r="A1677" t="s">
        <v>123</v>
      </c>
      <c r="B1677" t="s">
        <v>1170</v>
      </c>
      <c r="C1677" t="s">
        <v>119</v>
      </c>
      <c r="D1677" t="s">
        <v>885</v>
      </c>
      <c r="E1677" t="s">
        <v>75</v>
      </c>
      <c r="F1677" t="s">
        <v>1171</v>
      </c>
      <c r="G1677" t="s">
        <v>75</v>
      </c>
      <c r="H1677" t="s">
        <v>1172</v>
      </c>
      <c r="I1677" t="s">
        <v>477</v>
      </c>
      <c r="J1677" t="s">
        <v>1176</v>
      </c>
      <c r="K1677" t="s">
        <v>125</v>
      </c>
      <c r="L1677" t="s">
        <v>1177</v>
      </c>
      <c r="M1677" t="s">
        <v>1178</v>
      </c>
      <c r="N1677" t="s">
        <v>1179</v>
      </c>
      <c r="O1677" t="s">
        <v>1064</v>
      </c>
      <c r="P1677" t="s">
        <v>1065</v>
      </c>
      <c r="Q1677" s="11">
        <v>0</v>
      </c>
      <c r="R1677" s="11">
        <v>0</v>
      </c>
      <c r="S1677" s="11">
        <v>0</v>
      </c>
      <c r="T1677" s="11">
        <v>0</v>
      </c>
      <c r="U1677" s="11">
        <v>108000000</v>
      </c>
      <c r="V1677" s="11">
        <v>0</v>
      </c>
      <c r="W1677" s="11">
        <v>108000000</v>
      </c>
      <c r="X1677" s="11">
        <v>0</v>
      </c>
      <c r="Y1677" s="11">
        <v>0</v>
      </c>
      <c r="Z1677" s="11">
        <v>0</v>
      </c>
      <c r="AA1677" s="11">
        <v>0</v>
      </c>
      <c r="AB1677" s="11">
        <v>0</v>
      </c>
      <c r="AC1677" s="11">
        <v>27000000</v>
      </c>
      <c r="AD1677" s="11">
        <v>0</v>
      </c>
      <c r="AE1677" s="11">
        <v>0</v>
      </c>
      <c r="AF1677" s="11">
        <v>0</v>
      </c>
      <c r="AG1677" s="11">
        <v>27000000</v>
      </c>
      <c r="AH1677" s="11">
        <v>17894036</v>
      </c>
      <c r="AI1677" s="11">
        <v>0</v>
      </c>
      <c r="AJ1677" s="11">
        <v>0</v>
      </c>
      <c r="AK1677" s="11">
        <v>30000000</v>
      </c>
      <c r="AL1677" s="11">
        <v>66105964</v>
      </c>
      <c r="AM1677" s="11">
        <v>0</v>
      </c>
      <c r="AN1677" s="11">
        <v>0</v>
      </c>
      <c r="AO16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84000000</v>
      </c>
      <c r="AP16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84000000</v>
      </c>
      <c r="AR16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7" s="11">
        <f>Table_PBS_SQL_DB2_PBSSQL_PBS_NDP_Tina_CG_QtrlyPerformance_Final[[#This Row],[GOU REL]]+Table_PBS_SQL_DB2_PBSSQL_PBS_NDP_Tina_CG_QtrlyPerformance_Final[[#This Row],[EXT REL]]</f>
        <v>84000000</v>
      </c>
      <c r="AT1677" s="11">
        <f>Table_PBS_SQL_DB2_PBSSQL_PBS_NDP_Tina_CG_QtrlyPerformance_Final[[#This Row],[GOU EXP]]+Table_PBS_SQL_DB2_PBSSQL_PBS_NDP_Tina_CG_QtrlyPerformance_Final[[#This Row],[EXT EXP]]</f>
        <v>84000000</v>
      </c>
      <c r="AU1677" s="11" t="str">
        <f>IF(Table_PBS_SQL_DB2_PBSSQL_PBS_NDP_Tina_CG_QtrlyPerformance_Final[[#This Row],[Item_Code]]&gt;"300000", "Capital", "Recurrent")</f>
        <v>Recurrent</v>
      </c>
    </row>
    <row r="1678" spans="1:47" x14ac:dyDescent="0.25">
      <c r="A1678" t="s">
        <v>123</v>
      </c>
      <c r="B1678" t="s">
        <v>1170</v>
      </c>
      <c r="C1678" t="s">
        <v>119</v>
      </c>
      <c r="D1678" t="s">
        <v>885</v>
      </c>
      <c r="E1678" t="s">
        <v>75</v>
      </c>
      <c r="F1678" t="s">
        <v>1171</v>
      </c>
      <c r="G1678" t="s">
        <v>75</v>
      </c>
      <c r="H1678" t="s">
        <v>1172</v>
      </c>
      <c r="I1678" t="s">
        <v>477</v>
      </c>
      <c r="J1678" t="s">
        <v>1176</v>
      </c>
      <c r="K1678" t="s">
        <v>125</v>
      </c>
      <c r="L1678" t="s">
        <v>1177</v>
      </c>
      <c r="M1678" t="s">
        <v>1178</v>
      </c>
      <c r="N1678" t="s">
        <v>1179</v>
      </c>
      <c r="O1678" t="s">
        <v>1016</v>
      </c>
      <c r="P1678" t="s">
        <v>1017</v>
      </c>
      <c r="Q1678" s="11">
        <v>0</v>
      </c>
      <c r="R1678" s="11">
        <v>0</v>
      </c>
      <c r="S1678" s="11">
        <v>0</v>
      </c>
      <c r="T1678" s="11">
        <v>0</v>
      </c>
      <c r="U1678" s="11">
        <v>10000000</v>
      </c>
      <c r="V1678" s="11">
        <v>0</v>
      </c>
      <c r="W1678" s="11">
        <v>10000000</v>
      </c>
      <c r="X1678" s="11">
        <v>0</v>
      </c>
      <c r="Y1678" s="11">
        <v>0</v>
      </c>
      <c r="Z1678" s="11">
        <v>0</v>
      </c>
      <c r="AA1678" s="11">
        <v>0</v>
      </c>
      <c r="AB1678" s="11">
        <v>0</v>
      </c>
      <c r="AC1678" s="11">
        <v>2500000</v>
      </c>
      <c r="AD1678" s="11">
        <v>0</v>
      </c>
      <c r="AE1678" s="11">
        <v>0</v>
      </c>
      <c r="AF1678" s="11">
        <v>0</v>
      </c>
      <c r="AG1678" s="11">
        <v>7500000</v>
      </c>
      <c r="AH1678" s="11">
        <v>0</v>
      </c>
      <c r="AI1678" s="11">
        <v>0</v>
      </c>
      <c r="AJ1678" s="11">
        <v>0</v>
      </c>
      <c r="AK1678" s="11">
        <v>0</v>
      </c>
      <c r="AL1678" s="11">
        <v>10000000</v>
      </c>
      <c r="AM1678" s="11">
        <v>0</v>
      </c>
      <c r="AN1678" s="11">
        <v>0</v>
      </c>
      <c r="AO16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6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6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8" s="11">
        <f>Table_PBS_SQL_DB2_PBSSQL_PBS_NDP_Tina_CG_QtrlyPerformance_Final[[#This Row],[GOU REL]]+Table_PBS_SQL_DB2_PBSSQL_PBS_NDP_Tina_CG_QtrlyPerformance_Final[[#This Row],[EXT REL]]</f>
        <v>10000000</v>
      </c>
      <c r="AT1678" s="11">
        <f>Table_PBS_SQL_DB2_PBSSQL_PBS_NDP_Tina_CG_QtrlyPerformance_Final[[#This Row],[GOU EXP]]+Table_PBS_SQL_DB2_PBSSQL_PBS_NDP_Tina_CG_QtrlyPerformance_Final[[#This Row],[EXT EXP]]</f>
        <v>10000000</v>
      </c>
      <c r="AU1678" s="11" t="str">
        <f>IF(Table_PBS_SQL_DB2_PBSSQL_PBS_NDP_Tina_CG_QtrlyPerformance_Final[[#This Row],[Item_Code]]&gt;"300000", "Capital", "Recurrent")</f>
        <v>Recurrent</v>
      </c>
    </row>
    <row r="1679" spans="1:47" x14ac:dyDescent="0.25">
      <c r="A1679" t="s">
        <v>123</v>
      </c>
      <c r="B1679" t="s">
        <v>1170</v>
      </c>
      <c r="C1679" t="s">
        <v>119</v>
      </c>
      <c r="D1679" t="s">
        <v>885</v>
      </c>
      <c r="E1679" t="s">
        <v>75</v>
      </c>
      <c r="F1679" t="s">
        <v>1171</v>
      </c>
      <c r="G1679" t="s">
        <v>75</v>
      </c>
      <c r="H1679" t="s">
        <v>1172</v>
      </c>
      <c r="I1679" t="s">
        <v>477</v>
      </c>
      <c r="J1679" t="s">
        <v>1176</v>
      </c>
      <c r="K1679" t="s">
        <v>125</v>
      </c>
      <c r="L1679" t="s">
        <v>1177</v>
      </c>
      <c r="M1679" t="s">
        <v>1178</v>
      </c>
      <c r="N1679" t="s">
        <v>1179</v>
      </c>
      <c r="O1679" t="s">
        <v>904</v>
      </c>
      <c r="P1679" t="s">
        <v>905</v>
      </c>
      <c r="Q1679" s="11">
        <v>0</v>
      </c>
      <c r="R1679" s="11">
        <v>0</v>
      </c>
      <c r="S1679" s="11">
        <v>0</v>
      </c>
      <c r="T1679" s="11">
        <v>0</v>
      </c>
      <c r="U1679" s="11">
        <v>50000000</v>
      </c>
      <c r="V1679" s="11">
        <v>0</v>
      </c>
      <c r="W1679" s="11">
        <v>50000000</v>
      </c>
      <c r="X1679" s="11">
        <v>0</v>
      </c>
      <c r="Y1679" s="11">
        <v>0</v>
      </c>
      <c r="Z1679" s="11">
        <v>0</v>
      </c>
      <c r="AA1679" s="11">
        <v>0</v>
      </c>
      <c r="AB1679" s="11">
        <v>0</v>
      </c>
      <c r="AC1679" s="11">
        <v>12500000</v>
      </c>
      <c r="AD1679" s="11">
        <v>0</v>
      </c>
      <c r="AE1679" s="11">
        <v>0</v>
      </c>
      <c r="AF1679" s="11">
        <v>0</v>
      </c>
      <c r="AG1679" s="11">
        <v>12500000</v>
      </c>
      <c r="AH1679" s="11">
        <v>12500000</v>
      </c>
      <c r="AI1679" s="11">
        <v>0</v>
      </c>
      <c r="AJ1679" s="11">
        <v>0</v>
      </c>
      <c r="AK1679" s="11">
        <v>25000000</v>
      </c>
      <c r="AL1679" s="11">
        <v>37500000</v>
      </c>
      <c r="AM1679" s="11">
        <v>0</v>
      </c>
      <c r="AN1679" s="11">
        <v>0</v>
      </c>
      <c r="AO16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6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6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79" s="11">
        <f>Table_PBS_SQL_DB2_PBSSQL_PBS_NDP_Tina_CG_QtrlyPerformance_Final[[#This Row],[GOU REL]]+Table_PBS_SQL_DB2_PBSSQL_PBS_NDP_Tina_CG_QtrlyPerformance_Final[[#This Row],[EXT REL]]</f>
        <v>50000000</v>
      </c>
      <c r="AT1679" s="11">
        <f>Table_PBS_SQL_DB2_PBSSQL_PBS_NDP_Tina_CG_QtrlyPerformance_Final[[#This Row],[GOU EXP]]+Table_PBS_SQL_DB2_PBSSQL_PBS_NDP_Tina_CG_QtrlyPerformance_Final[[#This Row],[EXT EXP]]</f>
        <v>50000000</v>
      </c>
      <c r="AU1679" s="11" t="str">
        <f>IF(Table_PBS_SQL_DB2_PBSSQL_PBS_NDP_Tina_CG_QtrlyPerformance_Final[[#This Row],[Item_Code]]&gt;"300000", "Capital", "Recurrent")</f>
        <v>Recurrent</v>
      </c>
    </row>
    <row r="1680" spans="1:47" x14ac:dyDescent="0.25">
      <c r="A1680" t="s">
        <v>123</v>
      </c>
      <c r="B1680" t="s">
        <v>1170</v>
      </c>
      <c r="C1680" t="s">
        <v>275</v>
      </c>
      <c r="D1680" t="s">
        <v>1182</v>
      </c>
      <c r="E1680" t="s">
        <v>31</v>
      </c>
      <c r="F1680" t="s">
        <v>1183</v>
      </c>
      <c r="G1680" t="s">
        <v>87</v>
      </c>
      <c r="H1680" t="s">
        <v>1184</v>
      </c>
      <c r="I1680" t="s">
        <v>896</v>
      </c>
      <c r="J1680" t="s">
        <v>897</v>
      </c>
      <c r="K1680" t="s">
        <v>1185</v>
      </c>
      <c r="L1680" t="s">
        <v>1186</v>
      </c>
      <c r="M1680" t="s">
        <v>1198</v>
      </c>
      <c r="N1680" t="s">
        <v>1199</v>
      </c>
      <c r="O1680" t="s">
        <v>1085</v>
      </c>
      <c r="P1680" t="s">
        <v>1086</v>
      </c>
      <c r="Q1680" s="11">
        <v>0</v>
      </c>
      <c r="R1680" s="11">
        <v>0</v>
      </c>
      <c r="S1680" s="11">
        <v>0</v>
      </c>
      <c r="T1680" s="11">
        <v>0</v>
      </c>
      <c r="U1680" s="11">
        <v>0</v>
      </c>
      <c r="V1680" s="11">
        <v>0</v>
      </c>
      <c r="W1680" s="11">
        <v>0</v>
      </c>
      <c r="X1680" s="11">
        <v>0</v>
      </c>
      <c r="Y1680" s="11">
        <v>0</v>
      </c>
      <c r="Z1680" s="11">
        <v>0</v>
      </c>
      <c r="AA1680" s="11">
        <v>5291909317.0445671</v>
      </c>
      <c r="AB1680" s="11">
        <v>1591909317</v>
      </c>
      <c r="AC1680" s="11">
        <v>0</v>
      </c>
      <c r="AD1680" s="11">
        <v>0</v>
      </c>
      <c r="AE1680" s="11">
        <v>2000000000</v>
      </c>
      <c r="AF1680" s="11">
        <v>1882619983.9252992</v>
      </c>
      <c r="AG1680" s="11">
        <v>0</v>
      </c>
      <c r="AH1680" s="11">
        <v>0</v>
      </c>
      <c r="AI1680" s="11">
        <v>1725326820</v>
      </c>
      <c r="AJ1680" s="11">
        <v>2198044058.8836908</v>
      </c>
      <c r="AK1680" s="11">
        <v>0</v>
      </c>
      <c r="AL1680" s="11">
        <v>0</v>
      </c>
      <c r="AM1680" s="11">
        <v>832351886.57896221</v>
      </c>
      <c r="AN1680" s="11">
        <v>513820589.81707603</v>
      </c>
      <c r="AO16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9849588023.6235294</v>
      </c>
      <c r="AQ16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6186393949.6260662</v>
      </c>
      <c r="AS1680" s="11">
        <f>Table_PBS_SQL_DB2_PBSSQL_PBS_NDP_Tina_CG_QtrlyPerformance_Final[[#This Row],[GOU REL]]+Table_PBS_SQL_DB2_PBSSQL_PBS_NDP_Tina_CG_QtrlyPerformance_Final[[#This Row],[EXT REL]]</f>
        <v>9849588023.6235294</v>
      </c>
      <c r="AT1680" s="11">
        <f>Table_PBS_SQL_DB2_PBSSQL_PBS_NDP_Tina_CG_QtrlyPerformance_Final[[#This Row],[GOU EXP]]+Table_PBS_SQL_DB2_PBSSQL_PBS_NDP_Tina_CG_QtrlyPerformance_Final[[#This Row],[EXT EXP]]</f>
        <v>6186393949.6260662</v>
      </c>
      <c r="AU1680" s="11" t="str">
        <f>IF(Table_PBS_SQL_DB2_PBSSQL_PBS_NDP_Tina_CG_QtrlyPerformance_Final[[#This Row],[Item_Code]]&gt;"300000", "Capital", "Recurrent")</f>
        <v>Recurrent</v>
      </c>
    </row>
    <row r="1681" spans="1:47" x14ac:dyDescent="0.25">
      <c r="A1681" t="s">
        <v>123</v>
      </c>
      <c r="B1681" t="s">
        <v>1170</v>
      </c>
      <c r="C1681" t="s">
        <v>275</v>
      </c>
      <c r="D1681" t="s">
        <v>1182</v>
      </c>
      <c r="E1681" t="s">
        <v>31</v>
      </c>
      <c r="F1681" t="s">
        <v>1183</v>
      </c>
      <c r="G1681" t="s">
        <v>87</v>
      </c>
      <c r="H1681" t="s">
        <v>1184</v>
      </c>
      <c r="I1681" t="s">
        <v>896</v>
      </c>
      <c r="J1681" t="s">
        <v>897</v>
      </c>
      <c r="K1681" t="s">
        <v>1185</v>
      </c>
      <c r="L1681" t="s">
        <v>1186</v>
      </c>
      <c r="M1681" t="s">
        <v>1200</v>
      </c>
      <c r="N1681" t="s">
        <v>1201</v>
      </c>
      <c r="O1681" t="s">
        <v>1107</v>
      </c>
      <c r="P1681" t="s">
        <v>1108</v>
      </c>
      <c r="Q1681" s="11">
        <v>0</v>
      </c>
      <c r="R1681" s="11">
        <v>0</v>
      </c>
      <c r="S1681" s="11">
        <v>0</v>
      </c>
      <c r="T1681" s="11">
        <v>0</v>
      </c>
      <c r="U1681" s="11">
        <v>0</v>
      </c>
      <c r="V1681" s="11">
        <v>0</v>
      </c>
      <c r="W1681" s="11">
        <v>0</v>
      </c>
      <c r="X1681" s="11">
        <v>0</v>
      </c>
      <c r="Y1681" s="11">
        <v>0</v>
      </c>
      <c r="Z1681" s="11">
        <v>0</v>
      </c>
      <c r="AA1681" s="11">
        <v>511000000</v>
      </c>
      <c r="AB1681" s="11">
        <v>511000000</v>
      </c>
      <c r="AC1681" s="11">
        <v>0</v>
      </c>
      <c r="AD1681" s="11">
        <v>0</v>
      </c>
      <c r="AE1681" s="11">
        <v>0</v>
      </c>
      <c r="AF1681" s="11">
        <v>0</v>
      </c>
      <c r="AG1681" s="11">
        <v>0</v>
      </c>
      <c r="AH1681" s="11">
        <v>0</v>
      </c>
      <c r="AI1681" s="11">
        <v>0</v>
      </c>
      <c r="AJ1681" s="11">
        <v>0</v>
      </c>
      <c r="AK1681" s="11">
        <v>0</v>
      </c>
      <c r="AL1681" s="11">
        <v>0</v>
      </c>
      <c r="AM1681" s="11">
        <v>0</v>
      </c>
      <c r="AN1681" s="11">
        <v>0</v>
      </c>
      <c r="AO16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511000000</v>
      </c>
      <c r="AQ16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511000000</v>
      </c>
      <c r="AS1681" s="11">
        <f>Table_PBS_SQL_DB2_PBSSQL_PBS_NDP_Tina_CG_QtrlyPerformance_Final[[#This Row],[GOU REL]]+Table_PBS_SQL_DB2_PBSSQL_PBS_NDP_Tina_CG_QtrlyPerformance_Final[[#This Row],[EXT REL]]</f>
        <v>511000000</v>
      </c>
      <c r="AT1681" s="11">
        <f>Table_PBS_SQL_DB2_PBSSQL_PBS_NDP_Tina_CG_QtrlyPerformance_Final[[#This Row],[GOU EXP]]+Table_PBS_SQL_DB2_PBSSQL_PBS_NDP_Tina_CG_QtrlyPerformance_Final[[#This Row],[EXT EXP]]</f>
        <v>511000000</v>
      </c>
      <c r="AU1681" s="11" t="str">
        <f>IF(Table_PBS_SQL_DB2_PBSSQL_PBS_NDP_Tina_CG_QtrlyPerformance_Final[[#This Row],[Item_Code]]&gt;"300000", "Capital", "Recurrent")</f>
        <v>Recurrent</v>
      </c>
    </row>
    <row r="1682" spans="1:47" x14ac:dyDescent="0.25">
      <c r="A1682" t="s">
        <v>123</v>
      </c>
      <c r="B1682" t="s">
        <v>1170</v>
      </c>
      <c r="C1682" t="s">
        <v>275</v>
      </c>
      <c r="D1682" t="s">
        <v>1182</v>
      </c>
      <c r="E1682" t="s">
        <v>31</v>
      </c>
      <c r="F1682" t="s">
        <v>1183</v>
      </c>
      <c r="G1682" t="s">
        <v>87</v>
      </c>
      <c r="H1682" t="s">
        <v>1184</v>
      </c>
      <c r="I1682" t="s">
        <v>467</v>
      </c>
      <c r="J1682" t="s">
        <v>1189</v>
      </c>
      <c r="K1682" t="s">
        <v>1190</v>
      </c>
      <c r="L1682" t="s">
        <v>1191</v>
      </c>
      <c r="M1682" t="s">
        <v>1044</v>
      </c>
      <c r="N1682" t="s">
        <v>1045</v>
      </c>
      <c r="O1682" t="s">
        <v>1062</v>
      </c>
      <c r="P1682" t="s">
        <v>1063</v>
      </c>
      <c r="Q1682" s="11">
        <v>0</v>
      </c>
      <c r="R1682" s="11">
        <v>0</v>
      </c>
      <c r="S1682" s="11">
        <v>0</v>
      </c>
      <c r="T1682" s="11">
        <v>0</v>
      </c>
      <c r="U1682" s="11">
        <v>328968354</v>
      </c>
      <c r="V1682" s="11">
        <v>0</v>
      </c>
      <c r="W1682" s="11">
        <v>0</v>
      </c>
      <c r="X1682" s="11">
        <v>328968354</v>
      </c>
      <c r="Y1682" s="11">
        <v>0</v>
      </c>
      <c r="Z1682" s="11">
        <v>0</v>
      </c>
      <c r="AA1682" s="11">
        <v>0</v>
      </c>
      <c r="AB1682" s="11">
        <v>0</v>
      </c>
      <c r="AC1682" s="11">
        <v>0</v>
      </c>
      <c r="AD1682" s="11">
        <v>0</v>
      </c>
      <c r="AE1682" s="11">
        <v>0</v>
      </c>
      <c r="AF1682" s="11">
        <v>0</v>
      </c>
      <c r="AG1682" s="11">
        <v>0</v>
      </c>
      <c r="AH1682" s="11">
        <v>0</v>
      </c>
      <c r="AI1682" s="11">
        <v>0</v>
      </c>
      <c r="AJ1682" s="11">
        <v>0</v>
      </c>
      <c r="AK1682" s="11">
        <v>0</v>
      </c>
      <c r="AL1682" s="11">
        <v>0</v>
      </c>
      <c r="AM1682" s="11">
        <v>0</v>
      </c>
      <c r="AN1682" s="11">
        <v>0</v>
      </c>
      <c r="AO16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82" s="11">
        <f>Table_PBS_SQL_DB2_PBSSQL_PBS_NDP_Tina_CG_QtrlyPerformance_Final[[#This Row],[GOU REL]]+Table_PBS_SQL_DB2_PBSSQL_PBS_NDP_Tina_CG_QtrlyPerformance_Final[[#This Row],[EXT REL]]</f>
        <v>0</v>
      </c>
      <c r="AT1682" s="11">
        <f>Table_PBS_SQL_DB2_PBSSQL_PBS_NDP_Tina_CG_QtrlyPerformance_Final[[#This Row],[GOU EXP]]+Table_PBS_SQL_DB2_PBSSQL_PBS_NDP_Tina_CG_QtrlyPerformance_Final[[#This Row],[EXT EXP]]</f>
        <v>0</v>
      </c>
      <c r="AU1682" s="11" t="str">
        <f>IF(Table_PBS_SQL_DB2_PBSSQL_PBS_NDP_Tina_CG_QtrlyPerformance_Final[[#This Row],[Item_Code]]&gt;"300000", "Capital", "Recurrent")</f>
        <v>Recurrent</v>
      </c>
    </row>
    <row r="1683" spans="1:47" x14ac:dyDescent="0.25">
      <c r="A1683" t="s">
        <v>123</v>
      </c>
      <c r="B1683" t="s">
        <v>1170</v>
      </c>
      <c r="C1683" t="s">
        <v>275</v>
      </c>
      <c r="D1683" t="s">
        <v>1182</v>
      </c>
      <c r="E1683" t="s">
        <v>31</v>
      </c>
      <c r="F1683" t="s">
        <v>1183</v>
      </c>
      <c r="G1683" t="s">
        <v>87</v>
      </c>
      <c r="H1683" t="s">
        <v>1184</v>
      </c>
      <c r="I1683" t="s">
        <v>467</v>
      </c>
      <c r="J1683" t="s">
        <v>1189</v>
      </c>
      <c r="K1683" t="s">
        <v>1190</v>
      </c>
      <c r="L1683" t="s">
        <v>1191</v>
      </c>
      <c r="M1683" t="s">
        <v>1044</v>
      </c>
      <c r="N1683" t="s">
        <v>1045</v>
      </c>
      <c r="O1683" t="s">
        <v>996</v>
      </c>
      <c r="P1683" t="s">
        <v>997</v>
      </c>
      <c r="Q1683" s="11">
        <v>0</v>
      </c>
      <c r="R1683" s="11">
        <v>0</v>
      </c>
      <c r="S1683" s="11">
        <v>0</v>
      </c>
      <c r="T1683" s="11">
        <v>0</v>
      </c>
      <c r="U1683" s="11">
        <v>200000000</v>
      </c>
      <c r="V1683" s="11">
        <v>0</v>
      </c>
      <c r="W1683" s="11">
        <v>0</v>
      </c>
      <c r="X1683" s="11">
        <v>200000000</v>
      </c>
      <c r="Y1683" s="11">
        <v>0</v>
      </c>
      <c r="Z1683" s="11">
        <v>0</v>
      </c>
      <c r="AA1683" s="11">
        <v>0</v>
      </c>
      <c r="AB1683" s="11">
        <v>0</v>
      </c>
      <c r="AC1683" s="11">
        <v>0</v>
      </c>
      <c r="AD1683" s="11">
        <v>0</v>
      </c>
      <c r="AE1683" s="11">
        <v>0</v>
      </c>
      <c r="AF1683" s="11">
        <v>0</v>
      </c>
      <c r="AG1683" s="11">
        <v>0</v>
      </c>
      <c r="AH1683" s="11">
        <v>0</v>
      </c>
      <c r="AI1683" s="11">
        <v>0</v>
      </c>
      <c r="AJ1683" s="11">
        <v>0</v>
      </c>
      <c r="AK1683" s="11">
        <v>0</v>
      </c>
      <c r="AL1683" s="11">
        <v>0</v>
      </c>
      <c r="AM1683" s="11">
        <v>0</v>
      </c>
      <c r="AN1683" s="11">
        <v>0</v>
      </c>
      <c r="AO16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83" s="11">
        <f>Table_PBS_SQL_DB2_PBSSQL_PBS_NDP_Tina_CG_QtrlyPerformance_Final[[#This Row],[GOU REL]]+Table_PBS_SQL_DB2_PBSSQL_PBS_NDP_Tina_CG_QtrlyPerformance_Final[[#This Row],[EXT REL]]</f>
        <v>0</v>
      </c>
      <c r="AT1683" s="11">
        <f>Table_PBS_SQL_DB2_PBSSQL_PBS_NDP_Tina_CG_QtrlyPerformance_Final[[#This Row],[GOU EXP]]+Table_PBS_SQL_DB2_PBSSQL_PBS_NDP_Tina_CG_QtrlyPerformance_Final[[#This Row],[EXT EXP]]</f>
        <v>0</v>
      </c>
      <c r="AU1683" s="11" t="str">
        <f>IF(Table_PBS_SQL_DB2_PBSSQL_PBS_NDP_Tina_CG_QtrlyPerformance_Final[[#This Row],[Item_Code]]&gt;"300000", "Capital", "Recurrent")</f>
        <v>Recurrent</v>
      </c>
    </row>
    <row r="1684" spans="1:47" x14ac:dyDescent="0.25">
      <c r="A1684" t="s">
        <v>123</v>
      </c>
      <c r="B1684" t="s">
        <v>1170</v>
      </c>
      <c r="C1684" t="s">
        <v>275</v>
      </c>
      <c r="D1684" t="s">
        <v>1182</v>
      </c>
      <c r="E1684" t="s">
        <v>31</v>
      </c>
      <c r="F1684" t="s">
        <v>1183</v>
      </c>
      <c r="G1684" t="s">
        <v>87</v>
      </c>
      <c r="H1684" t="s">
        <v>1184</v>
      </c>
      <c r="I1684" t="s">
        <v>467</v>
      </c>
      <c r="J1684" t="s">
        <v>1189</v>
      </c>
      <c r="K1684" t="s">
        <v>1190</v>
      </c>
      <c r="L1684" t="s">
        <v>1191</v>
      </c>
      <c r="M1684" t="s">
        <v>1044</v>
      </c>
      <c r="N1684" t="s">
        <v>1045</v>
      </c>
      <c r="O1684" t="s">
        <v>1011</v>
      </c>
      <c r="P1684" t="s">
        <v>1012</v>
      </c>
      <c r="Q1684" s="11">
        <v>0</v>
      </c>
      <c r="R1684" s="11">
        <v>0</v>
      </c>
      <c r="S1684" s="11">
        <v>0</v>
      </c>
      <c r="T1684" s="11">
        <v>0</v>
      </c>
      <c r="U1684" s="11">
        <v>100000000</v>
      </c>
      <c r="V1684" s="11">
        <v>0</v>
      </c>
      <c r="W1684" s="11">
        <v>0</v>
      </c>
      <c r="X1684" s="11">
        <v>100000000</v>
      </c>
      <c r="Y1684" s="11">
        <v>0</v>
      </c>
      <c r="Z1684" s="11">
        <v>0</v>
      </c>
      <c r="AA1684" s="11">
        <v>0</v>
      </c>
      <c r="AB1684" s="11">
        <v>0</v>
      </c>
      <c r="AC1684" s="11">
        <v>0</v>
      </c>
      <c r="AD1684" s="11">
        <v>0</v>
      </c>
      <c r="AE1684" s="11">
        <v>0</v>
      </c>
      <c r="AF1684" s="11">
        <v>0</v>
      </c>
      <c r="AG1684" s="11">
        <v>0</v>
      </c>
      <c r="AH1684" s="11">
        <v>0</v>
      </c>
      <c r="AI1684" s="11">
        <v>0</v>
      </c>
      <c r="AJ1684" s="11">
        <v>0</v>
      </c>
      <c r="AK1684" s="11">
        <v>0</v>
      </c>
      <c r="AL1684" s="11">
        <v>0</v>
      </c>
      <c r="AM1684" s="11">
        <v>0</v>
      </c>
      <c r="AN1684" s="11">
        <v>0</v>
      </c>
      <c r="AO16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84" s="11">
        <f>Table_PBS_SQL_DB2_PBSSQL_PBS_NDP_Tina_CG_QtrlyPerformance_Final[[#This Row],[GOU REL]]+Table_PBS_SQL_DB2_PBSSQL_PBS_NDP_Tina_CG_QtrlyPerformance_Final[[#This Row],[EXT REL]]</f>
        <v>0</v>
      </c>
      <c r="AT1684" s="11">
        <f>Table_PBS_SQL_DB2_PBSSQL_PBS_NDP_Tina_CG_QtrlyPerformance_Final[[#This Row],[GOU EXP]]+Table_PBS_SQL_DB2_PBSSQL_PBS_NDP_Tina_CG_QtrlyPerformance_Final[[#This Row],[EXT EXP]]</f>
        <v>0</v>
      </c>
      <c r="AU1684" s="11" t="str">
        <f>IF(Table_PBS_SQL_DB2_PBSSQL_PBS_NDP_Tina_CG_QtrlyPerformance_Final[[#This Row],[Item_Code]]&gt;"300000", "Capital", "Recurrent")</f>
        <v>Recurrent</v>
      </c>
    </row>
    <row r="1685" spans="1:47" x14ac:dyDescent="0.25">
      <c r="A1685" t="s">
        <v>123</v>
      </c>
      <c r="B1685" t="s">
        <v>1170</v>
      </c>
      <c r="C1685" t="s">
        <v>275</v>
      </c>
      <c r="D1685" t="s">
        <v>1182</v>
      </c>
      <c r="E1685" t="s">
        <v>31</v>
      </c>
      <c r="F1685" t="s">
        <v>1183</v>
      </c>
      <c r="G1685" t="s">
        <v>87</v>
      </c>
      <c r="H1685" t="s">
        <v>1184</v>
      </c>
      <c r="I1685" t="s">
        <v>467</v>
      </c>
      <c r="J1685" t="s">
        <v>1189</v>
      </c>
      <c r="K1685" t="s">
        <v>1190</v>
      </c>
      <c r="L1685" t="s">
        <v>1191</v>
      </c>
      <c r="M1685" t="s">
        <v>1044</v>
      </c>
      <c r="N1685" t="s">
        <v>1045</v>
      </c>
      <c r="O1685" t="s">
        <v>1085</v>
      </c>
      <c r="P1685" t="s">
        <v>1086</v>
      </c>
      <c r="Q1685" s="11">
        <v>0</v>
      </c>
      <c r="R1685" s="11">
        <v>0</v>
      </c>
      <c r="S1685" s="11">
        <v>0</v>
      </c>
      <c r="T1685" s="11">
        <v>0</v>
      </c>
      <c r="U1685" s="11">
        <v>2500000000</v>
      </c>
      <c r="V1685" s="11">
        <v>0</v>
      </c>
      <c r="W1685" s="11">
        <v>0</v>
      </c>
      <c r="X1685" s="11">
        <v>2500000000</v>
      </c>
      <c r="Y1685" s="11">
        <v>0</v>
      </c>
      <c r="Z1685" s="11">
        <v>0</v>
      </c>
      <c r="AA1685" s="11">
        <v>0</v>
      </c>
      <c r="AB1685" s="11">
        <v>0</v>
      </c>
      <c r="AC1685" s="11">
        <v>0</v>
      </c>
      <c r="AD1685" s="11">
        <v>0</v>
      </c>
      <c r="AE1685" s="11">
        <v>0</v>
      </c>
      <c r="AF1685" s="11">
        <v>0</v>
      </c>
      <c r="AG1685" s="11">
        <v>0</v>
      </c>
      <c r="AH1685" s="11">
        <v>0</v>
      </c>
      <c r="AI1685" s="11">
        <v>0</v>
      </c>
      <c r="AJ1685" s="11">
        <v>0</v>
      </c>
      <c r="AK1685" s="11">
        <v>0</v>
      </c>
      <c r="AL1685" s="11">
        <v>0</v>
      </c>
      <c r="AM1685" s="11">
        <v>0</v>
      </c>
      <c r="AN1685" s="11">
        <v>0</v>
      </c>
      <c r="AO16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85" s="11">
        <f>Table_PBS_SQL_DB2_PBSSQL_PBS_NDP_Tina_CG_QtrlyPerformance_Final[[#This Row],[GOU REL]]+Table_PBS_SQL_DB2_PBSSQL_PBS_NDP_Tina_CG_QtrlyPerformance_Final[[#This Row],[EXT REL]]</f>
        <v>0</v>
      </c>
      <c r="AT1685" s="11">
        <f>Table_PBS_SQL_DB2_PBSSQL_PBS_NDP_Tina_CG_QtrlyPerformance_Final[[#This Row],[GOU EXP]]+Table_PBS_SQL_DB2_PBSSQL_PBS_NDP_Tina_CG_QtrlyPerformance_Final[[#This Row],[EXT EXP]]</f>
        <v>0</v>
      </c>
      <c r="AU1685" s="11" t="str">
        <f>IF(Table_PBS_SQL_DB2_PBSSQL_PBS_NDP_Tina_CG_QtrlyPerformance_Final[[#This Row],[Item_Code]]&gt;"300000", "Capital", "Recurrent")</f>
        <v>Recurrent</v>
      </c>
    </row>
    <row r="1686" spans="1:47" x14ac:dyDescent="0.25">
      <c r="A1686" t="s">
        <v>123</v>
      </c>
      <c r="B1686" t="s">
        <v>1170</v>
      </c>
      <c r="C1686" t="s">
        <v>275</v>
      </c>
      <c r="D1686" t="s">
        <v>1182</v>
      </c>
      <c r="E1686" t="s">
        <v>31</v>
      </c>
      <c r="F1686" t="s">
        <v>1183</v>
      </c>
      <c r="G1686" t="s">
        <v>87</v>
      </c>
      <c r="H1686" t="s">
        <v>1184</v>
      </c>
      <c r="I1686" t="s">
        <v>467</v>
      </c>
      <c r="J1686" t="s">
        <v>1189</v>
      </c>
      <c r="K1686" t="s">
        <v>1190</v>
      </c>
      <c r="L1686" t="s">
        <v>1191</v>
      </c>
      <c r="M1686" t="s">
        <v>1044</v>
      </c>
      <c r="N1686" t="s">
        <v>1045</v>
      </c>
      <c r="O1686" t="s">
        <v>1004</v>
      </c>
      <c r="P1686" t="s">
        <v>868</v>
      </c>
      <c r="Q1686" s="11">
        <v>0</v>
      </c>
      <c r="R1686" s="11">
        <v>0</v>
      </c>
      <c r="S1686" s="11">
        <v>0</v>
      </c>
      <c r="T1686" s="11">
        <v>0</v>
      </c>
      <c r="U1686" s="11">
        <v>200000000</v>
      </c>
      <c r="V1686" s="11">
        <v>0</v>
      </c>
      <c r="W1686" s="11">
        <v>0</v>
      </c>
      <c r="X1686" s="11">
        <v>200000000</v>
      </c>
      <c r="Y1686" s="11">
        <v>0</v>
      </c>
      <c r="Z1686" s="11">
        <v>0</v>
      </c>
      <c r="AA1686" s="11">
        <v>0</v>
      </c>
      <c r="AB1686" s="11">
        <v>0</v>
      </c>
      <c r="AC1686" s="11">
        <v>0</v>
      </c>
      <c r="AD1686" s="11">
        <v>0</v>
      </c>
      <c r="AE1686" s="11">
        <v>0</v>
      </c>
      <c r="AF1686" s="11">
        <v>0</v>
      </c>
      <c r="AG1686" s="11">
        <v>0</v>
      </c>
      <c r="AH1686" s="11">
        <v>0</v>
      </c>
      <c r="AI1686" s="11">
        <v>0</v>
      </c>
      <c r="AJ1686" s="11">
        <v>0</v>
      </c>
      <c r="AK1686" s="11">
        <v>0</v>
      </c>
      <c r="AL1686" s="11">
        <v>0</v>
      </c>
      <c r="AM1686" s="11">
        <v>0</v>
      </c>
      <c r="AN1686" s="11">
        <v>0</v>
      </c>
      <c r="AO16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86" s="11">
        <f>Table_PBS_SQL_DB2_PBSSQL_PBS_NDP_Tina_CG_QtrlyPerformance_Final[[#This Row],[GOU REL]]+Table_PBS_SQL_DB2_PBSSQL_PBS_NDP_Tina_CG_QtrlyPerformance_Final[[#This Row],[EXT REL]]</f>
        <v>0</v>
      </c>
      <c r="AT1686" s="11">
        <f>Table_PBS_SQL_DB2_PBSSQL_PBS_NDP_Tina_CG_QtrlyPerformance_Final[[#This Row],[GOU EXP]]+Table_PBS_SQL_DB2_PBSSQL_PBS_NDP_Tina_CG_QtrlyPerformance_Final[[#This Row],[EXT EXP]]</f>
        <v>0</v>
      </c>
      <c r="AU1686" s="11" t="str">
        <f>IF(Table_PBS_SQL_DB2_PBSSQL_PBS_NDP_Tina_CG_QtrlyPerformance_Final[[#This Row],[Item_Code]]&gt;"300000", "Capital", "Recurrent")</f>
        <v>Recurrent</v>
      </c>
    </row>
    <row r="1687" spans="1:47" x14ac:dyDescent="0.25">
      <c r="A1687" t="s">
        <v>123</v>
      </c>
      <c r="B1687" t="s">
        <v>1170</v>
      </c>
      <c r="C1687" t="s">
        <v>275</v>
      </c>
      <c r="D1687" t="s">
        <v>1182</v>
      </c>
      <c r="E1687" t="s">
        <v>31</v>
      </c>
      <c r="F1687" t="s">
        <v>1183</v>
      </c>
      <c r="G1687" t="s">
        <v>87</v>
      </c>
      <c r="H1687" t="s">
        <v>1184</v>
      </c>
      <c r="I1687" t="s">
        <v>467</v>
      </c>
      <c r="J1687" t="s">
        <v>1189</v>
      </c>
      <c r="K1687" t="s">
        <v>277</v>
      </c>
      <c r="L1687" t="s">
        <v>1194</v>
      </c>
      <c r="M1687" t="s">
        <v>1195</v>
      </c>
      <c r="N1687" t="s">
        <v>1196</v>
      </c>
      <c r="O1687" t="s">
        <v>996</v>
      </c>
      <c r="P1687" t="s">
        <v>997</v>
      </c>
      <c r="Q1687" s="11">
        <v>0</v>
      </c>
      <c r="R1687" s="11">
        <v>0</v>
      </c>
      <c r="S1687" s="11">
        <v>0</v>
      </c>
      <c r="T1687" s="11">
        <v>0</v>
      </c>
      <c r="U1687" s="11">
        <v>15000000</v>
      </c>
      <c r="V1687" s="11">
        <v>0</v>
      </c>
      <c r="W1687" s="11">
        <v>15000000</v>
      </c>
      <c r="X1687" s="11">
        <v>0</v>
      </c>
      <c r="Y1687" s="11">
        <v>0</v>
      </c>
      <c r="Z1687" s="11">
        <v>0</v>
      </c>
      <c r="AA1687" s="11">
        <v>0</v>
      </c>
      <c r="AB1687" s="11">
        <v>0</v>
      </c>
      <c r="AC1687" s="11">
        <v>3000000</v>
      </c>
      <c r="AD1687" s="11">
        <v>3000000</v>
      </c>
      <c r="AE1687" s="11">
        <v>0</v>
      </c>
      <c r="AF1687" s="11">
        <v>0</v>
      </c>
      <c r="AG1687" s="11">
        <v>3000000</v>
      </c>
      <c r="AH1687" s="11">
        <v>0</v>
      </c>
      <c r="AI1687" s="11">
        <v>0</v>
      </c>
      <c r="AJ1687" s="11">
        <v>0</v>
      </c>
      <c r="AK1687" s="11">
        <v>9000000</v>
      </c>
      <c r="AL1687" s="11">
        <v>12000000</v>
      </c>
      <c r="AM1687" s="11">
        <v>0</v>
      </c>
      <c r="AN1687" s="11">
        <v>0</v>
      </c>
      <c r="AO16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6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16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87" s="11">
        <f>Table_PBS_SQL_DB2_PBSSQL_PBS_NDP_Tina_CG_QtrlyPerformance_Final[[#This Row],[GOU REL]]+Table_PBS_SQL_DB2_PBSSQL_PBS_NDP_Tina_CG_QtrlyPerformance_Final[[#This Row],[EXT REL]]</f>
        <v>15000000</v>
      </c>
      <c r="AT1687" s="11">
        <f>Table_PBS_SQL_DB2_PBSSQL_PBS_NDP_Tina_CG_QtrlyPerformance_Final[[#This Row],[GOU EXP]]+Table_PBS_SQL_DB2_PBSSQL_PBS_NDP_Tina_CG_QtrlyPerformance_Final[[#This Row],[EXT EXP]]</f>
        <v>15000000</v>
      </c>
      <c r="AU1687" s="11" t="str">
        <f>IF(Table_PBS_SQL_DB2_PBSSQL_PBS_NDP_Tina_CG_QtrlyPerformance_Final[[#This Row],[Item_Code]]&gt;"300000", "Capital", "Recurrent")</f>
        <v>Recurrent</v>
      </c>
    </row>
    <row r="1688" spans="1:47" x14ac:dyDescent="0.25">
      <c r="A1688" t="s">
        <v>123</v>
      </c>
      <c r="B1688" t="s">
        <v>1170</v>
      </c>
      <c r="C1688" t="s">
        <v>275</v>
      </c>
      <c r="D1688" t="s">
        <v>1182</v>
      </c>
      <c r="E1688" t="s">
        <v>31</v>
      </c>
      <c r="F1688" t="s">
        <v>1183</v>
      </c>
      <c r="G1688" t="s">
        <v>87</v>
      </c>
      <c r="H1688" t="s">
        <v>1184</v>
      </c>
      <c r="I1688" t="s">
        <v>467</v>
      </c>
      <c r="J1688" t="s">
        <v>1189</v>
      </c>
      <c r="K1688" t="s">
        <v>277</v>
      </c>
      <c r="L1688" t="s">
        <v>1194</v>
      </c>
      <c r="M1688" t="s">
        <v>1195</v>
      </c>
      <c r="N1688" t="s">
        <v>1196</v>
      </c>
      <c r="O1688" t="s">
        <v>922</v>
      </c>
      <c r="P1688" t="s">
        <v>923</v>
      </c>
      <c r="Q1688" s="11">
        <v>0</v>
      </c>
      <c r="R1688" s="11">
        <v>0</v>
      </c>
      <c r="S1688" s="11">
        <v>0</v>
      </c>
      <c r="T1688" s="11">
        <v>0</v>
      </c>
      <c r="U1688" s="11">
        <v>15000000</v>
      </c>
      <c r="V1688" s="11">
        <v>0</v>
      </c>
      <c r="W1688" s="11">
        <v>15000000</v>
      </c>
      <c r="X1688" s="11">
        <v>0</v>
      </c>
      <c r="Y1688" s="11">
        <v>0</v>
      </c>
      <c r="Z1688" s="11">
        <v>0</v>
      </c>
      <c r="AA1688" s="11">
        <v>0</v>
      </c>
      <c r="AB1688" s="11">
        <v>0</v>
      </c>
      <c r="AC1688" s="11">
        <v>7500000</v>
      </c>
      <c r="AD1688" s="11">
        <v>7500000</v>
      </c>
      <c r="AE1688" s="11">
        <v>0</v>
      </c>
      <c r="AF1688" s="11">
        <v>0</v>
      </c>
      <c r="AG1688" s="11">
        <v>3000000</v>
      </c>
      <c r="AH1688" s="11">
        <v>3000000</v>
      </c>
      <c r="AI1688" s="11">
        <v>0</v>
      </c>
      <c r="AJ1688" s="11">
        <v>0</v>
      </c>
      <c r="AK1688" s="11">
        <v>4500000</v>
      </c>
      <c r="AL1688" s="11">
        <v>4500000</v>
      </c>
      <c r="AM1688" s="11">
        <v>0</v>
      </c>
      <c r="AN1688" s="11">
        <v>0</v>
      </c>
      <c r="AO16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6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16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88" s="11">
        <f>Table_PBS_SQL_DB2_PBSSQL_PBS_NDP_Tina_CG_QtrlyPerformance_Final[[#This Row],[GOU REL]]+Table_PBS_SQL_DB2_PBSSQL_PBS_NDP_Tina_CG_QtrlyPerformance_Final[[#This Row],[EXT REL]]</f>
        <v>15000000</v>
      </c>
      <c r="AT1688" s="11">
        <f>Table_PBS_SQL_DB2_PBSSQL_PBS_NDP_Tina_CG_QtrlyPerformance_Final[[#This Row],[GOU EXP]]+Table_PBS_SQL_DB2_PBSSQL_PBS_NDP_Tina_CG_QtrlyPerformance_Final[[#This Row],[EXT EXP]]</f>
        <v>15000000</v>
      </c>
      <c r="AU1688" s="11" t="str">
        <f>IF(Table_PBS_SQL_DB2_PBSSQL_PBS_NDP_Tina_CG_QtrlyPerformance_Final[[#This Row],[Item_Code]]&gt;"300000", "Capital", "Recurrent")</f>
        <v>Recurrent</v>
      </c>
    </row>
    <row r="1689" spans="1:47" x14ac:dyDescent="0.25">
      <c r="A1689" t="s">
        <v>123</v>
      </c>
      <c r="B1689" t="s">
        <v>1170</v>
      </c>
      <c r="C1689" t="s">
        <v>275</v>
      </c>
      <c r="D1689" t="s">
        <v>1182</v>
      </c>
      <c r="E1689" t="s">
        <v>31</v>
      </c>
      <c r="F1689" t="s">
        <v>1183</v>
      </c>
      <c r="G1689" t="s">
        <v>87</v>
      </c>
      <c r="H1689" t="s">
        <v>1184</v>
      </c>
      <c r="I1689" t="s">
        <v>666</v>
      </c>
      <c r="J1689" t="s">
        <v>1197</v>
      </c>
      <c r="K1689" t="s">
        <v>1185</v>
      </c>
      <c r="L1689" t="s">
        <v>1186</v>
      </c>
      <c r="M1689" t="s">
        <v>1187</v>
      </c>
      <c r="N1689" t="s">
        <v>1188</v>
      </c>
      <c r="O1689" t="s">
        <v>1028</v>
      </c>
      <c r="P1689" t="s">
        <v>1029</v>
      </c>
      <c r="Q1689" s="11">
        <v>0</v>
      </c>
      <c r="R1689" s="11">
        <v>0</v>
      </c>
      <c r="S1689" s="11">
        <v>0</v>
      </c>
      <c r="T1689" s="11">
        <v>0</v>
      </c>
      <c r="U1689" s="11">
        <v>186500000</v>
      </c>
      <c r="V1689" s="11">
        <v>0</v>
      </c>
      <c r="W1689" s="11">
        <v>0</v>
      </c>
      <c r="X1689" s="11">
        <v>186500000</v>
      </c>
      <c r="Y1689" s="11">
        <v>0</v>
      </c>
      <c r="Z1689" s="11">
        <v>0</v>
      </c>
      <c r="AA1689" s="11">
        <v>0</v>
      </c>
      <c r="AB1689" s="11">
        <v>0</v>
      </c>
      <c r="AC1689" s="11">
        <v>0</v>
      </c>
      <c r="AD1689" s="11">
        <v>0</v>
      </c>
      <c r="AE1689" s="11">
        <v>0</v>
      </c>
      <c r="AF1689" s="11">
        <v>0</v>
      </c>
      <c r="AG1689" s="11">
        <v>0</v>
      </c>
      <c r="AH1689" s="11">
        <v>0</v>
      </c>
      <c r="AI1689" s="11">
        <v>0</v>
      </c>
      <c r="AJ1689" s="11">
        <v>0</v>
      </c>
      <c r="AK1689" s="11">
        <v>0</v>
      </c>
      <c r="AL1689" s="11">
        <v>0</v>
      </c>
      <c r="AM1689" s="11">
        <v>0</v>
      </c>
      <c r="AN1689" s="11">
        <v>0</v>
      </c>
      <c r="AO16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89" s="11">
        <f>Table_PBS_SQL_DB2_PBSSQL_PBS_NDP_Tina_CG_QtrlyPerformance_Final[[#This Row],[GOU REL]]+Table_PBS_SQL_DB2_PBSSQL_PBS_NDP_Tina_CG_QtrlyPerformance_Final[[#This Row],[EXT REL]]</f>
        <v>0</v>
      </c>
      <c r="AT1689" s="11">
        <f>Table_PBS_SQL_DB2_PBSSQL_PBS_NDP_Tina_CG_QtrlyPerformance_Final[[#This Row],[GOU EXP]]+Table_PBS_SQL_DB2_PBSSQL_PBS_NDP_Tina_CG_QtrlyPerformance_Final[[#This Row],[EXT EXP]]</f>
        <v>0</v>
      </c>
      <c r="AU1689" s="11" t="str">
        <f>IF(Table_PBS_SQL_DB2_PBSSQL_PBS_NDP_Tina_CG_QtrlyPerformance_Final[[#This Row],[Item_Code]]&gt;"300000", "Capital", "Recurrent")</f>
        <v>Recurrent</v>
      </c>
    </row>
    <row r="1690" spans="1:47" x14ac:dyDescent="0.25">
      <c r="A1690" t="s">
        <v>123</v>
      </c>
      <c r="B1690" t="s">
        <v>1170</v>
      </c>
      <c r="C1690" t="s">
        <v>275</v>
      </c>
      <c r="D1690" t="s">
        <v>1182</v>
      </c>
      <c r="E1690" t="s">
        <v>31</v>
      </c>
      <c r="F1690" t="s">
        <v>1183</v>
      </c>
      <c r="G1690" t="s">
        <v>87</v>
      </c>
      <c r="H1690" t="s">
        <v>1184</v>
      </c>
      <c r="I1690" t="s">
        <v>666</v>
      </c>
      <c r="J1690" t="s">
        <v>1197</v>
      </c>
      <c r="K1690" t="s">
        <v>1185</v>
      </c>
      <c r="L1690" t="s">
        <v>1186</v>
      </c>
      <c r="M1690" t="s">
        <v>1187</v>
      </c>
      <c r="N1690" t="s">
        <v>1188</v>
      </c>
      <c r="O1690" t="s">
        <v>1004</v>
      </c>
      <c r="P1690" t="s">
        <v>868</v>
      </c>
      <c r="Q1690" s="11">
        <v>0</v>
      </c>
      <c r="R1690" s="11">
        <v>0</v>
      </c>
      <c r="S1690" s="11">
        <v>0</v>
      </c>
      <c r="T1690" s="11">
        <v>0</v>
      </c>
      <c r="U1690" s="11">
        <v>1058500000</v>
      </c>
      <c r="V1690" s="11">
        <v>0</v>
      </c>
      <c r="W1690" s="11">
        <v>0</v>
      </c>
      <c r="X1690" s="11">
        <v>1058500000</v>
      </c>
      <c r="Y1690" s="11">
        <v>0</v>
      </c>
      <c r="Z1690" s="11">
        <v>0</v>
      </c>
      <c r="AA1690" s="11">
        <v>0</v>
      </c>
      <c r="AB1690" s="11">
        <v>0</v>
      </c>
      <c r="AC1690" s="11">
        <v>0</v>
      </c>
      <c r="AD1690" s="11">
        <v>0</v>
      </c>
      <c r="AE1690" s="11">
        <v>0</v>
      </c>
      <c r="AF1690" s="11">
        <v>0</v>
      </c>
      <c r="AG1690" s="11">
        <v>0</v>
      </c>
      <c r="AH1690" s="11">
        <v>0</v>
      </c>
      <c r="AI1690" s="11">
        <v>0</v>
      </c>
      <c r="AJ1690" s="11">
        <v>0</v>
      </c>
      <c r="AK1690" s="11">
        <v>0</v>
      </c>
      <c r="AL1690" s="11">
        <v>0</v>
      </c>
      <c r="AM1690" s="11">
        <v>0</v>
      </c>
      <c r="AN1690" s="11">
        <v>0</v>
      </c>
      <c r="AO16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0" s="11">
        <f>Table_PBS_SQL_DB2_PBSSQL_PBS_NDP_Tina_CG_QtrlyPerformance_Final[[#This Row],[GOU REL]]+Table_PBS_SQL_DB2_PBSSQL_PBS_NDP_Tina_CG_QtrlyPerformance_Final[[#This Row],[EXT REL]]</f>
        <v>0</v>
      </c>
      <c r="AT1690" s="11">
        <f>Table_PBS_SQL_DB2_PBSSQL_PBS_NDP_Tina_CG_QtrlyPerformance_Final[[#This Row],[GOU EXP]]+Table_PBS_SQL_DB2_PBSSQL_PBS_NDP_Tina_CG_QtrlyPerformance_Final[[#This Row],[EXT EXP]]</f>
        <v>0</v>
      </c>
      <c r="AU1690" s="11" t="str">
        <f>IF(Table_PBS_SQL_DB2_PBSSQL_PBS_NDP_Tina_CG_QtrlyPerformance_Final[[#This Row],[Item_Code]]&gt;"300000", "Capital", "Recurrent")</f>
        <v>Recurrent</v>
      </c>
    </row>
    <row r="1691" spans="1:47" x14ac:dyDescent="0.25">
      <c r="A1691" t="s">
        <v>123</v>
      </c>
      <c r="B1691" t="s">
        <v>1170</v>
      </c>
      <c r="C1691" t="s">
        <v>275</v>
      </c>
      <c r="D1691" t="s">
        <v>1182</v>
      </c>
      <c r="E1691" t="s">
        <v>31</v>
      </c>
      <c r="F1691" t="s">
        <v>1183</v>
      </c>
      <c r="G1691" t="s">
        <v>87</v>
      </c>
      <c r="H1691" t="s">
        <v>1184</v>
      </c>
      <c r="I1691" t="s">
        <v>666</v>
      </c>
      <c r="J1691" t="s">
        <v>1197</v>
      </c>
      <c r="K1691" t="s">
        <v>1185</v>
      </c>
      <c r="L1691" t="s">
        <v>1186</v>
      </c>
      <c r="M1691" t="s">
        <v>1200</v>
      </c>
      <c r="N1691" t="s">
        <v>1201</v>
      </c>
      <c r="O1691" t="s">
        <v>904</v>
      </c>
      <c r="P1691" t="s">
        <v>905</v>
      </c>
      <c r="Q1691" s="11">
        <v>0</v>
      </c>
      <c r="R1691" s="11">
        <v>0</v>
      </c>
      <c r="S1691" s="11">
        <v>0</v>
      </c>
      <c r="T1691" s="11">
        <v>0</v>
      </c>
      <c r="U1691" s="11">
        <v>300000000</v>
      </c>
      <c r="V1691" s="11">
        <v>0</v>
      </c>
      <c r="W1691" s="11">
        <v>0</v>
      </c>
      <c r="X1691" s="11">
        <v>300000000</v>
      </c>
      <c r="Y1691" s="11">
        <v>0</v>
      </c>
      <c r="Z1691" s="11">
        <v>0</v>
      </c>
      <c r="AA1691" s="11">
        <v>0</v>
      </c>
      <c r="AB1691" s="11">
        <v>0</v>
      </c>
      <c r="AC1691" s="11">
        <v>0</v>
      </c>
      <c r="AD1691" s="11">
        <v>0</v>
      </c>
      <c r="AE1691" s="11">
        <v>0</v>
      </c>
      <c r="AF1691" s="11">
        <v>0</v>
      </c>
      <c r="AG1691" s="11">
        <v>0</v>
      </c>
      <c r="AH1691" s="11">
        <v>0</v>
      </c>
      <c r="AI1691" s="11">
        <v>0</v>
      </c>
      <c r="AJ1691" s="11">
        <v>0</v>
      </c>
      <c r="AK1691" s="11">
        <v>0</v>
      </c>
      <c r="AL1691" s="11">
        <v>0</v>
      </c>
      <c r="AM1691" s="11">
        <v>0</v>
      </c>
      <c r="AN1691" s="11">
        <v>0</v>
      </c>
      <c r="AO16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1" s="11">
        <f>Table_PBS_SQL_DB2_PBSSQL_PBS_NDP_Tina_CG_QtrlyPerformance_Final[[#This Row],[GOU REL]]+Table_PBS_SQL_DB2_PBSSQL_PBS_NDP_Tina_CG_QtrlyPerformance_Final[[#This Row],[EXT REL]]</f>
        <v>0</v>
      </c>
      <c r="AT1691" s="11">
        <f>Table_PBS_SQL_DB2_PBSSQL_PBS_NDP_Tina_CG_QtrlyPerformance_Final[[#This Row],[GOU EXP]]+Table_PBS_SQL_DB2_PBSSQL_PBS_NDP_Tina_CG_QtrlyPerformance_Final[[#This Row],[EXT EXP]]</f>
        <v>0</v>
      </c>
      <c r="AU1691" s="11" t="str">
        <f>IF(Table_PBS_SQL_DB2_PBSSQL_PBS_NDP_Tina_CG_QtrlyPerformance_Final[[#This Row],[Item_Code]]&gt;"300000", "Capital", "Recurrent")</f>
        <v>Recurrent</v>
      </c>
    </row>
    <row r="1692" spans="1:47" x14ac:dyDescent="0.25">
      <c r="A1692" t="s">
        <v>123</v>
      </c>
      <c r="B1692" t="s">
        <v>1170</v>
      </c>
      <c r="C1692" t="s">
        <v>275</v>
      </c>
      <c r="D1692" t="s">
        <v>1182</v>
      </c>
      <c r="E1692" t="s">
        <v>31</v>
      </c>
      <c r="F1692" t="s">
        <v>1183</v>
      </c>
      <c r="G1692" t="s">
        <v>87</v>
      </c>
      <c r="H1692" t="s">
        <v>1184</v>
      </c>
      <c r="I1692" t="s">
        <v>666</v>
      </c>
      <c r="J1692" t="s">
        <v>1197</v>
      </c>
      <c r="K1692" t="s">
        <v>1185</v>
      </c>
      <c r="L1692" t="s">
        <v>1186</v>
      </c>
      <c r="M1692" t="s">
        <v>1200</v>
      </c>
      <c r="N1692" t="s">
        <v>1201</v>
      </c>
      <c r="O1692" t="s">
        <v>922</v>
      </c>
      <c r="P1692" t="s">
        <v>923</v>
      </c>
      <c r="Q1692" s="11">
        <v>0</v>
      </c>
      <c r="R1692" s="11">
        <v>0</v>
      </c>
      <c r="S1692" s="11">
        <v>0</v>
      </c>
      <c r="T1692" s="11">
        <v>0</v>
      </c>
      <c r="U1692" s="11">
        <v>384250000</v>
      </c>
      <c r="V1692" s="11">
        <v>0</v>
      </c>
      <c r="W1692" s="11">
        <v>0</v>
      </c>
      <c r="X1692" s="11">
        <v>384250000</v>
      </c>
      <c r="Y1692" s="11">
        <v>0</v>
      </c>
      <c r="Z1692" s="11">
        <v>0</v>
      </c>
      <c r="AA1692" s="11">
        <v>0</v>
      </c>
      <c r="AB1692" s="11">
        <v>0</v>
      </c>
      <c r="AC1692" s="11">
        <v>0</v>
      </c>
      <c r="AD1692" s="11">
        <v>0</v>
      </c>
      <c r="AE1692" s="11">
        <v>0</v>
      </c>
      <c r="AF1692" s="11">
        <v>0</v>
      </c>
      <c r="AG1692" s="11">
        <v>0</v>
      </c>
      <c r="AH1692" s="11">
        <v>0</v>
      </c>
      <c r="AI1692" s="11">
        <v>0</v>
      </c>
      <c r="AJ1692" s="11">
        <v>0</v>
      </c>
      <c r="AK1692" s="11">
        <v>0</v>
      </c>
      <c r="AL1692" s="11">
        <v>0</v>
      </c>
      <c r="AM1692" s="11">
        <v>0</v>
      </c>
      <c r="AN1692" s="11">
        <v>0</v>
      </c>
      <c r="AO16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2" s="11">
        <f>Table_PBS_SQL_DB2_PBSSQL_PBS_NDP_Tina_CG_QtrlyPerformance_Final[[#This Row],[GOU REL]]+Table_PBS_SQL_DB2_PBSSQL_PBS_NDP_Tina_CG_QtrlyPerformance_Final[[#This Row],[EXT REL]]</f>
        <v>0</v>
      </c>
      <c r="AT1692" s="11">
        <f>Table_PBS_SQL_DB2_PBSSQL_PBS_NDP_Tina_CG_QtrlyPerformance_Final[[#This Row],[GOU EXP]]+Table_PBS_SQL_DB2_PBSSQL_PBS_NDP_Tina_CG_QtrlyPerformance_Final[[#This Row],[EXT EXP]]</f>
        <v>0</v>
      </c>
      <c r="AU1692" s="11" t="str">
        <f>IF(Table_PBS_SQL_DB2_PBSSQL_PBS_NDP_Tina_CG_QtrlyPerformance_Final[[#This Row],[Item_Code]]&gt;"300000", "Capital", "Recurrent")</f>
        <v>Recurrent</v>
      </c>
    </row>
    <row r="1693" spans="1:47" x14ac:dyDescent="0.25">
      <c r="A1693" t="s">
        <v>123</v>
      </c>
      <c r="B1693" t="s">
        <v>1170</v>
      </c>
      <c r="C1693" t="s">
        <v>275</v>
      </c>
      <c r="D1693" t="s">
        <v>1182</v>
      </c>
      <c r="E1693" t="s">
        <v>31</v>
      </c>
      <c r="F1693" t="s">
        <v>1183</v>
      </c>
      <c r="G1693" t="s">
        <v>87</v>
      </c>
      <c r="H1693" t="s">
        <v>1184</v>
      </c>
      <c r="I1693" t="s">
        <v>666</v>
      </c>
      <c r="J1693" t="s">
        <v>1197</v>
      </c>
      <c r="K1693" t="s">
        <v>1185</v>
      </c>
      <c r="L1693" t="s">
        <v>1186</v>
      </c>
      <c r="M1693" t="s">
        <v>1200</v>
      </c>
      <c r="N1693" t="s">
        <v>1201</v>
      </c>
      <c r="O1693" t="s">
        <v>975</v>
      </c>
      <c r="P1693" t="s">
        <v>976</v>
      </c>
      <c r="Q1693" s="11">
        <v>0</v>
      </c>
      <c r="R1693" s="11">
        <v>0</v>
      </c>
      <c r="S1693" s="11">
        <v>0</v>
      </c>
      <c r="T1693" s="11">
        <v>0</v>
      </c>
      <c r="U1693" s="11">
        <v>785000000</v>
      </c>
      <c r="V1693" s="11">
        <v>0</v>
      </c>
      <c r="W1693" s="11">
        <v>0</v>
      </c>
      <c r="X1693" s="11">
        <v>785000000</v>
      </c>
      <c r="Y1693" s="11">
        <v>0</v>
      </c>
      <c r="Z1693" s="11">
        <v>0</v>
      </c>
      <c r="AA1693" s="11">
        <v>0</v>
      </c>
      <c r="AB1693" s="11">
        <v>0</v>
      </c>
      <c r="AC1693" s="11">
        <v>0</v>
      </c>
      <c r="AD1693" s="11">
        <v>0</v>
      </c>
      <c r="AE1693" s="11">
        <v>0</v>
      </c>
      <c r="AF1693" s="11">
        <v>0</v>
      </c>
      <c r="AG1693" s="11">
        <v>0</v>
      </c>
      <c r="AH1693" s="11">
        <v>0</v>
      </c>
      <c r="AI1693" s="11">
        <v>0</v>
      </c>
      <c r="AJ1693" s="11">
        <v>0</v>
      </c>
      <c r="AK1693" s="11">
        <v>0</v>
      </c>
      <c r="AL1693" s="11">
        <v>0</v>
      </c>
      <c r="AM1693" s="11">
        <v>0</v>
      </c>
      <c r="AN1693" s="11">
        <v>0</v>
      </c>
      <c r="AO16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3" s="11">
        <f>Table_PBS_SQL_DB2_PBSSQL_PBS_NDP_Tina_CG_QtrlyPerformance_Final[[#This Row],[GOU REL]]+Table_PBS_SQL_DB2_PBSSQL_PBS_NDP_Tina_CG_QtrlyPerformance_Final[[#This Row],[EXT REL]]</f>
        <v>0</v>
      </c>
      <c r="AT1693" s="11">
        <f>Table_PBS_SQL_DB2_PBSSQL_PBS_NDP_Tina_CG_QtrlyPerformance_Final[[#This Row],[GOU EXP]]+Table_PBS_SQL_DB2_PBSSQL_PBS_NDP_Tina_CG_QtrlyPerformance_Final[[#This Row],[EXT EXP]]</f>
        <v>0</v>
      </c>
      <c r="AU1693" s="11" t="str">
        <f>IF(Table_PBS_SQL_DB2_PBSSQL_PBS_NDP_Tina_CG_QtrlyPerformance_Final[[#This Row],[Item_Code]]&gt;"300000", "Capital", "Recurrent")</f>
        <v>Recurrent</v>
      </c>
    </row>
    <row r="1694" spans="1:47" x14ac:dyDescent="0.25">
      <c r="A1694" t="s">
        <v>123</v>
      </c>
      <c r="B1694" t="s">
        <v>1170</v>
      </c>
      <c r="C1694" t="s">
        <v>275</v>
      </c>
      <c r="D1694" t="s">
        <v>1182</v>
      </c>
      <c r="E1694" t="s">
        <v>31</v>
      </c>
      <c r="F1694" t="s">
        <v>1183</v>
      </c>
      <c r="G1694" t="s">
        <v>87</v>
      </c>
      <c r="H1694" t="s">
        <v>1184</v>
      </c>
      <c r="I1694" t="s">
        <v>666</v>
      </c>
      <c r="J1694" t="s">
        <v>1197</v>
      </c>
      <c r="K1694" t="s">
        <v>1185</v>
      </c>
      <c r="L1694" t="s">
        <v>1186</v>
      </c>
      <c r="M1694" t="s">
        <v>1200</v>
      </c>
      <c r="N1694" t="s">
        <v>1201</v>
      </c>
      <c r="O1694" t="s">
        <v>2131</v>
      </c>
      <c r="P1694" t="s">
        <v>2132</v>
      </c>
      <c r="Q1694" s="11">
        <v>0</v>
      </c>
      <c r="R1694" s="11">
        <v>0</v>
      </c>
      <c r="S1694" s="11">
        <v>0</v>
      </c>
      <c r="T1694" s="11">
        <v>0</v>
      </c>
      <c r="U1694" s="11">
        <v>1800000000</v>
      </c>
      <c r="V1694" s="11">
        <v>0</v>
      </c>
      <c r="W1694" s="11">
        <v>0</v>
      </c>
      <c r="X1694" s="11">
        <v>1800000000</v>
      </c>
      <c r="Y1694" s="11">
        <v>0</v>
      </c>
      <c r="Z1694" s="11">
        <v>0</v>
      </c>
      <c r="AA1694" s="11">
        <v>0</v>
      </c>
      <c r="AB1694" s="11">
        <v>0</v>
      </c>
      <c r="AC1694" s="11">
        <v>0</v>
      </c>
      <c r="AD1694" s="11">
        <v>0</v>
      </c>
      <c r="AE1694" s="11">
        <v>0</v>
      </c>
      <c r="AF1694" s="11">
        <v>0</v>
      </c>
      <c r="AG1694" s="11">
        <v>0</v>
      </c>
      <c r="AH1694" s="11">
        <v>0</v>
      </c>
      <c r="AI1694" s="11">
        <v>0</v>
      </c>
      <c r="AJ1694" s="11">
        <v>0</v>
      </c>
      <c r="AK1694" s="11">
        <v>0</v>
      </c>
      <c r="AL1694" s="11">
        <v>0</v>
      </c>
      <c r="AM1694" s="11">
        <v>0</v>
      </c>
      <c r="AN1694" s="11">
        <v>0</v>
      </c>
      <c r="AO16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6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6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4" s="11">
        <f>Table_PBS_SQL_DB2_PBSSQL_PBS_NDP_Tina_CG_QtrlyPerformance_Final[[#This Row],[GOU REL]]+Table_PBS_SQL_DB2_PBSSQL_PBS_NDP_Tina_CG_QtrlyPerformance_Final[[#This Row],[EXT REL]]</f>
        <v>0</v>
      </c>
      <c r="AT1694" s="11">
        <f>Table_PBS_SQL_DB2_PBSSQL_PBS_NDP_Tina_CG_QtrlyPerformance_Final[[#This Row],[GOU EXP]]+Table_PBS_SQL_DB2_PBSSQL_PBS_NDP_Tina_CG_QtrlyPerformance_Final[[#This Row],[EXT EXP]]</f>
        <v>0</v>
      </c>
      <c r="AU1694" s="11" t="str">
        <f>IF(Table_PBS_SQL_DB2_PBSSQL_PBS_NDP_Tina_CG_QtrlyPerformance_Final[[#This Row],[Item_Code]]&gt;"300000", "Capital", "Recurrent")</f>
        <v>Capital</v>
      </c>
    </row>
    <row r="1695" spans="1:47" x14ac:dyDescent="0.25">
      <c r="A1695" t="s">
        <v>123</v>
      </c>
      <c r="B1695" t="s">
        <v>1170</v>
      </c>
      <c r="C1695" t="s">
        <v>275</v>
      </c>
      <c r="D1695" t="s">
        <v>1182</v>
      </c>
      <c r="E1695" t="s">
        <v>87</v>
      </c>
      <c r="F1695" t="s">
        <v>862</v>
      </c>
      <c r="G1695" t="s">
        <v>97</v>
      </c>
      <c r="H1695" t="s">
        <v>881</v>
      </c>
      <c r="I1695" t="s">
        <v>666</v>
      </c>
      <c r="J1695" t="s">
        <v>1202</v>
      </c>
      <c r="K1695" t="s">
        <v>279</v>
      </c>
      <c r="L1695" t="s">
        <v>1203</v>
      </c>
      <c r="M1695" t="s">
        <v>866</v>
      </c>
      <c r="N1695" t="s">
        <v>867</v>
      </c>
      <c r="O1695" t="s">
        <v>1064</v>
      </c>
      <c r="P1695" t="s">
        <v>1065</v>
      </c>
      <c r="Q1695" s="11">
        <v>0</v>
      </c>
      <c r="R1695" s="11">
        <v>0</v>
      </c>
      <c r="S1695" s="11">
        <v>0</v>
      </c>
      <c r="T1695" s="11">
        <v>0</v>
      </c>
      <c r="U1695" s="11">
        <v>5760000</v>
      </c>
      <c r="V1695" s="11">
        <v>0</v>
      </c>
      <c r="W1695" s="11">
        <v>5760000</v>
      </c>
      <c r="X1695" s="11">
        <v>0</v>
      </c>
      <c r="Y1695" s="11">
        <v>0</v>
      </c>
      <c r="Z1695" s="11">
        <v>0</v>
      </c>
      <c r="AA1695" s="11">
        <v>0</v>
      </c>
      <c r="AB1695" s="11">
        <v>0</v>
      </c>
      <c r="AC1695" s="11">
        <v>2880000</v>
      </c>
      <c r="AD1695" s="11">
        <v>0</v>
      </c>
      <c r="AE1695" s="11">
        <v>0</v>
      </c>
      <c r="AF1695" s="11">
        <v>0</v>
      </c>
      <c r="AG1695" s="11">
        <v>1440000</v>
      </c>
      <c r="AH1695" s="11">
        <v>0</v>
      </c>
      <c r="AI1695" s="11">
        <v>0</v>
      </c>
      <c r="AJ1695" s="11">
        <v>0</v>
      </c>
      <c r="AK1695" s="11">
        <v>1440000</v>
      </c>
      <c r="AL1695" s="11">
        <v>5760000</v>
      </c>
      <c r="AM1695" s="11">
        <v>0</v>
      </c>
      <c r="AN1695" s="11">
        <v>0</v>
      </c>
      <c r="AO16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5760000</v>
      </c>
      <c r="AP16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5760000</v>
      </c>
      <c r="AR16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5" s="11">
        <f>Table_PBS_SQL_DB2_PBSSQL_PBS_NDP_Tina_CG_QtrlyPerformance_Final[[#This Row],[GOU REL]]+Table_PBS_SQL_DB2_PBSSQL_PBS_NDP_Tina_CG_QtrlyPerformance_Final[[#This Row],[EXT REL]]</f>
        <v>5760000</v>
      </c>
      <c r="AT1695" s="11">
        <f>Table_PBS_SQL_DB2_PBSSQL_PBS_NDP_Tina_CG_QtrlyPerformance_Final[[#This Row],[GOU EXP]]+Table_PBS_SQL_DB2_PBSSQL_PBS_NDP_Tina_CG_QtrlyPerformance_Final[[#This Row],[EXT EXP]]</f>
        <v>5760000</v>
      </c>
      <c r="AU1695" s="11" t="str">
        <f>IF(Table_PBS_SQL_DB2_PBSSQL_PBS_NDP_Tina_CG_QtrlyPerformance_Final[[#This Row],[Item_Code]]&gt;"300000", "Capital", "Recurrent")</f>
        <v>Recurrent</v>
      </c>
    </row>
    <row r="1696" spans="1:47" x14ac:dyDescent="0.25">
      <c r="A1696" t="s">
        <v>123</v>
      </c>
      <c r="B1696" t="s">
        <v>1170</v>
      </c>
      <c r="C1696" t="s">
        <v>275</v>
      </c>
      <c r="D1696" t="s">
        <v>1182</v>
      </c>
      <c r="E1696" t="s">
        <v>87</v>
      </c>
      <c r="F1696" t="s">
        <v>862</v>
      </c>
      <c r="G1696" t="s">
        <v>97</v>
      </c>
      <c r="H1696" t="s">
        <v>881</v>
      </c>
      <c r="I1696" t="s">
        <v>666</v>
      </c>
      <c r="J1696" t="s">
        <v>1202</v>
      </c>
      <c r="K1696" t="s">
        <v>279</v>
      </c>
      <c r="L1696" t="s">
        <v>1203</v>
      </c>
      <c r="M1696" t="s">
        <v>866</v>
      </c>
      <c r="N1696" t="s">
        <v>867</v>
      </c>
      <c r="O1696" t="s">
        <v>1002</v>
      </c>
      <c r="P1696" t="s">
        <v>1003</v>
      </c>
      <c r="Q1696" s="11">
        <v>0</v>
      </c>
      <c r="R1696" s="11">
        <v>0</v>
      </c>
      <c r="S1696" s="11">
        <v>0</v>
      </c>
      <c r="T1696" s="11">
        <v>0</v>
      </c>
      <c r="U1696" s="11">
        <v>12000000</v>
      </c>
      <c r="V1696" s="11">
        <v>0</v>
      </c>
      <c r="W1696" s="11">
        <v>12000000</v>
      </c>
      <c r="X1696" s="11">
        <v>0</v>
      </c>
      <c r="Y1696" s="11">
        <v>0</v>
      </c>
      <c r="Z1696" s="11">
        <v>0</v>
      </c>
      <c r="AA1696" s="11">
        <v>0</v>
      </c>
      <c r="AB1696" s="11">
        <v>0</v>
      </c>
      <c r="AC1696" s="11">
        <v>6000000</v>
      </c>
      <c r="AD1696" s="11">
        <v>0</v>
      </c>
      <c r="AE1696" s="11">
        <v>0</v>
      </c>
      <c r="AF1696" s="11">
        <v>0</v>
      </c>
      <c r="AG1696" s="11">
        <v>3000000</v>
      </c>
      <c r="AH1696" s="11">
        <v>0</v>
      </c>
      <c r="AI1696" s="11">
        <v>0</v>
      </c>
      <c r="AJ1696" s="11">
        <v>0</v>
      </c>
      <c r="AK1696" s="11">
        <v>3000000</v>
      </c>
      <c r="AL1696" s="11">
        <v>12000000</v>
      </c>
      <c r="AM1696" s="11">
        <v>0</v>
      </c>
      <c r="AN1696" s="11">
        <v>0</v>
      </c>
      <c r="AO16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16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16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6" s="11">
        <f>Table_PBS_SQL_DB2_PBSSQL_PBS_NDP_Tina_CG_QtrlyPerformance_Final[[#This Row],[GOU REL]]+Table_PBS_SQL_DB2_PBSSQL_PBS_NDP_Tina_CG_QtrlyPerformance_Final[[#This Row],[EXT REL]]</f>
        <v>12000000</v>
      </c>
      <c r="AT1696" s="11">
        <f>Table_PBS_SQL_DB2_PBSSQL_PBS_NDP_Tina_CG_QtrlyPerformance_Final[[#This Row],[GOU EXP]]+Table_PBS_SQL_DB2_PBSSQL_PBS_NDP_Tina_CG_QtrlyPerformance_Final[[#This Row],[EXT EXP]]</f>
        <v>12000000</v>
      </c>
      <c r="AU1696" s="11" t="str">
        <f>IF(Table_PBS_SQL_DB2_PBSSQL_PBS_NDP_Tina_CG_QtrlyPerformance_Final[[#This Row],[Item_Code]]&gt;"300000", "Capital", "Recurrent")</f>
        <v>Recurrent</v>
      </c>
    </row>
    <row r="1697" spans="1:47" x14ac:dyDescent="0.25">
      <c r="A1697" t="s">
        <v>123</v>
      </c>
      <c r="B1697" t="s">
        <v>1170</v>
      </c>
      <c r="C1697" t="s">
        <v>275</v>
      </c>
      <c r="D1697" t="s">
        <v>1182</v>
      </c>
      <c r="E1697" t="s">
        <v>87</v>
      </c>
      <c r="F1697" t="s">
        <v>862</v>
      </c>
      <c r="G1697" t="s">
        <v>97</v>
      </c>
      <c r="H1697" t="s">
        <v>881</v>
      </c>
      <c r="I1697" t="s">
        <v>666</v>
      </c>
      <c r="J1697" t="s">
        <v>1202</v>
      </c>
      <c r="K1697" t="s">
        <v>279</v>
      </c>
      <c r="L1697" t="s">
        <v>1203</v>
      </c>
      <c r="M1697" t="s">
        <v>866</v>
      </c>
      <c r="N1697" t="s">
        <v>867</v>
      </c>
      <c r="O1697" t="s">
        <v>1011</v>
      </c>
      <c r="P1697" t="s">
        <v>1012</v>
      </c>
      <c r="Q1697" s="11">
        <v>0</v>
      </c>
      <c r="R1697" s="11">
        <v>0</v>
      </c>
      <c r="S1697" s="11">
        <v>0</v>
      </c>
      <c r="T1697" s="11">
        <v>0</v>
      </c>
      <c r="U1697" s="11">
        <v>20000000</v>
      </c>
      <c r="V1697" s="11">
        <v>0</v>
      </c>
      <c r="W1697" s="11">
        <v>20000000</v>
      </c>
      <c r="X1697" s="11">
        <v>0</v>
      </c>
      <c r="Y1697" s="11">
        <v>0</v>
      </c>
      <c r="Z1697" s="11">
        <v>0</v>
      </c>
      <c r="AA1697" s="11">
        <v>0</v>
      </c>
      <c r="AB1697" s="11">
        <v>0</v>
      </c>
      <c r="AC1697" s="11">
        <v>10000000</v>
      </c>
      <c r="AD1697" s="11">
        <v>0</v>
      </c>
      <c r="AE1697" s="11">
        <v>0</v>
      </c>
      <c r="AF1697" s="11">
        <v>0</v>
      </c>
      <c r="AG1697" s="11">
        <v>5000000</v>
      </c>
      <c r="AH1697" s="11">
        <v>10000000</v>
      </c>
      <c r="AI1697" s="11">
        <v>0</v>
      </c>
      <c r="AJ1697" s="11">
        <v>0</v>
      </c>
      <c r="AK1697" s="11">
        <v>5000000</v>
      </c>
      <c r="AL1697" s="11">
        <v>10000000</v>
      </c>
      <c r="AM1697" s="11">
        <v>0</v>
      </c>
      <c r="AN1697" s="11">
        <v>0</v>
      </c>
      <c r="AO16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6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6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7" s="11">
        <f>Table_PBS_SQL_DB2_PBSSQL_PBS_NDP_Tina_CG_QtrlyPerformance_Final[[#This Row],[GOU REL]]+Table_PBS_SQL_DB2_PBSSQL_PBS_NDP_Tina_CG_QtrlyPerformance_Final[[#This Row],[EXT REL]]</f>
        <v>20000000</v>
      </c>
      <c r="AT1697" s="11">
        <f>Table_PBS_SQL_DB2_PBSSQL_PBS_NDP_Tina_CG_QtrlyPerformance_Final[[#This Row],[GOU EXP]]+Table_PBS_SQL_DB2_PBSSQL_PBS_NDP_Tina_CG_QtrlyPerformance_Final[[#This Row],[EXT EXP]]</f>
        <v>20000000</v>
      </c>
      <c r="AU1697" s="11" t="str">
        <f>IF(Table_PBS_SQL_DB2_PBSSQL_PBS_NDP_Tina_CG_QtrlyPerformance_Final[[#This Row],[Item_Code]]&gt;"300000", "Capital", "Recurrent")</f>
        <v>Recurrent</v>
      </c>
    </row>
    <row r="1698" spans="1:47" x14ac:dyDescent="0.25">
      <c r="A1698" t="s">
        <v>123</v>
      </c>
      <c r="B1698" t="s">
        <v>1170</v>
      </c>
      <c r="C1698" t="s">
        <v>275</v>
      </c>
      <c r="D1698" t="s">
        <v>1182</v>
      </c>
      <c r="E1698" t="s">
        <v>87</v>
      </c>
      <c r="F1698" t="s">
        <v>862</v>
      </c>
      <c r="G1698" t="s">
        <v>97</v>
      </c>
      <c r="H1698" t="s">
        <v>881</v>
      </c>
      <c r="I1698" t="s">
        <v>666</v>
      </c>
      <c r="J1698" t="s">
        <v>1202</v>
      </c>
      <c r="K1698" t="s">
        <v>279</v>
      </c>
      <c r="L1698" t="s">
        <v>1203</v>
      </c>
      <c r="M1698" t="s">
        <v>866</v>
      </c>
      <c r="N1698" t="s">
        <v>867</v>
      </c>
      <c r="O1698" t="s">
        <v>924</v>
      </c>
      <c r="P1698" t="s">
        <v>925</v>
      </c>
      <c r="Q1698" s="11">
        <v>0</v>
      </c>
      <c r="R1698" s="11">
        <v>0</v>
      </c>
      <c r="S1698" s="11">
        <v>0</v>
      </c>
      <c r="T1698" s="11">
        <v>0</v>
      </c>
      <c r="U1698" s="11">
        <v>50000000</v>
      </c>
      <c r="V1698" s="11">
        <v>0</v>
      </c>
      <c r="W1698" s="11">
        <v>50000000</v>
      </c>
      <c r="X1698" s="11">
        <v>0</v>
      </c>
      <c r="Y1698" s="11">
        <v>0</v>
      </c>
      <c r="Z1698" s="11">
        <v>0</v>
      </c>
      <c r="AA1698" s="11">
        <v>0</v>
      </c>
      <c r="AB1698" s="11">
        <v>0</v>
      </c>
      <c r="AC1698" s="11">
        <v>0</v>
      </c>
      <c r="AD1698" s="11">
        <v>0</v>
      </c>
      <c r="AE1698" s="11">
        <v>0</v>
      </c>
      <c r="AF1698" s="11">
        <v>0</v>
      </c>
      <c r="AG1698" s="11">
        <v>0</v>
      </c>
      <c r="AH1698" s="11">
        <v>0</v>
      </c>
      <c r="AI1698" s="11">
        <v>0</v>
      </c>
      <c r="AJ1698" s="11">
        <v>0</v>
      </c>
      <c r="AK1698" s="11">
        <v>50000000</v>
      </c>
      <c r="AL1698" s="11">
        <v>50000000</v>
      </c>
      <c r="AM1698" s="11">
        <v>0</v>
      </c>
      <c r="AN1698" s="11">
        <v>0</v>
      </c>
      <c r="AO16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6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6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8" s="11">
        <f>Table_PBS_SQL_DB2_PBSSQL_PBS_NDP_Tina_CG_QtrlyPerformance_Final[[#This Row],[GOU REL]]+Table_PBS_SQL_DB2_PBSSQL_PBS_NDP_Tina_CG_QtrlyPerformance_Final[[#This Row],[EXT REL]]</f>
        <v>50000000</v>
      </c>
      <c r="AT1698" s="11">
        <f>Table_PBS_SQL_DB2_PBSSQL_PBS_NDP_Tina_CG_QtrlyPerformance_Final[[#This Row],[GOU EXP]]+Table_PBS_SQL_DB2_PBSSQL_PBS_NDP_Tina_CG_QtrlyPerformance_Final[[#This Row],[EXT EXP]]</f>
        <v>50000000</v>
      </c>
      <c r="AU1698" s="11" t="str">
        <f>IF(Table_PBS_SQL_DB2_PBSSQL_PBS_NDP_Tina_CG_QtrlyPerformance_Final[[#This Row],[Item_Code]]&gt;"300000", "Capital", "Recurrent")</f>
        <v>Recurrent</v>
      </c>
    </row>
    <row r="1699" spans="1:47" x14ac:dyDescent="0.25">
      <c r="A1699" t="s">
        <v>295</v>
      </c>
      <c r="B1699" t="s">
        <v>296</v>
      </c>
      <c r="C1699" t="s">
        <v>293</v>
      </c>
      <c r="D1699" t="s">
        <v>1206</v>
      </c>
      <c r="E1699" t="s">
        <v>31</v>
      </c>
      <c r="F1699" t="s">
        <v>1207</v>
      </c>
      <c r="G1699" t="s">
        <v>97</v>
      </c>
      <c r="H1699" t="s">
        <v>881</v>
      </c>
      <c r="I1699" t="s">
        <v>493</v>
      </c>
      <c r="J1699" t="s">
        <v>864</v>
      </c>
      <c r="K1699" t="s">
        <v>301</v>
      </c>
      <c r="L1699" t="s">
        <v>1214</v>
      </c>
      <c r="M1699" t="s">
        <v>1044</v>
      </c>
      <c r="N1699" t="s">
        <v>1045</v>
      </c>
      <c r="O1699" t="s">
        <v>975</v>
      </c>
      <c r="P1699" t="s">
        <v>976</v>
      </c>
      <c r="Q1699" s="11">
        <v>3800000000</v>
      </c>
      <c r="R1699" s="11">
        <v>300000000</v>
      </c>
      <c r="S1699" s="11">
        <v>0</v>
      </c>
      <c r="T1699" s="11">
        <v>300000000</v>
      </c>
      <c r="U1699" s="11">
        <v>23181965609</v>
      </c>
      <c r="V1699" s="11">
        <v>0</v>
      </c>
      <c r="W1699" s="11">
        <v>19081965609</v>
      </c>
      <c r="X1699" s="11">
        <v>0</v>
      </c>
      <c r="Y1699" s="11">
        <v>0</v>
      </c>
      <c r="Z1699" s="11">
        <v>0</v>
      </c>
      <c r="AA1699" s="11">
        <v>0</v>
      </c>
      <c r="AB1699" s="11">
        <v>0</v>
      </c>
      <c r="AC1699" s="11">
        <v>8027321870</v>
      </c>
      <c r="AD1699" s="11">
        <v>8027321870</v>
      </c>
      <c r="AE1699" s="11">
        <v>0</v>
      </c>
      <c r="AF1699" s="11">
        <v>0</v>
      </c>
      <c r="AG1699" s="11">
        <v>3869125309</v>
      </c>
      <c r="AH1699" s="11">
        <v>3869125309</v>
      </c>
      <c r="AI1699" s="11">
        <v>0</v>
      </c>
      <c r="AJ1699" s="11">
        <v>0</v>
      </c>
      <c r="AK1699" s="11">
        <v>2054583057</v>
      </c>
      <c r="AL1699" s="11">
        <v>2054583057</v>
      </c>
      <c r="AM1699" s="11">
        <v>0</v>
      </c>
      <c r="AN1699" s="11">
        <v>0</v>
      </c>
      <c r="AO16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13951030236</v>
      </c>
      <c r="AP16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6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13951030236</v>
      </c>
      <c r="AR16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699" s="11">
        <f>Table_PBS_SQL_DB2_PBSSQL_PBS_NDP_Tina_CG_QtrlyPerformance_Final[[#This Row],[GOU REL]]+Table_PBS_SQL_DB2_PBSSQL_PBS_NDP_Tina_CG_QtrlyPerformance_Final[[#This Row],[EXT REL]]</f>
        <v>13951030236</v>
      </c>
      <c r="AT1699" s="11">
        <f>Table_PBS_SQL_DB2_PBSSQL_PBS_NDP_Tina_CG_QtrlyPerformance_Final[[#This Row],[GOU EXP]]+Table_PBS_SQL_DB2_PBSSQL_PBS_NDP_Tina_CG_QtrlyPerformance_Final[[#This Row],[EXT EXP]]</f>
        <v>13951030236</v>
      </c>
      <c r="AU1699" s="11" t="str">
        <f>IF(Table_PBS_SQL_DB2_PBSSQL_PBS_NDP_Tina_CG_QtrlyPerformance_Final[[#This Row],[Item_Code]]&gt;"300000", "Capital", "Recurrent")</f>
        <v>Recurrent</v>
      </c>
    </row>
    <row r="1700" spans="1:47" x14ac:dyDescent="0.25">
      <c r="A1700" t="s">
        <v>295</v>
      </c>
      <c r="B1700" t="s">
        <v>296</v>
      </c>
      <c r="C1700" t="s">
        <v>293</v>
      </c>
      <c r="D1700" t="s">
        <v>1206</v>
      </c>
      <c r="E1700" t="s">
        <v>31</v>
      </c>
      <c r="F1700" t="s">
        <v>1207</v>
      </c>
      <c r="G1700" t="s">
        <v>103</v>
      </c>
      <c r="H1700" t="s">
        <v>1217</v>
      </c>
      <c r="I1700" t="s">
        <v>896</v>
      </c>
      <c r="J1700" t="s">
        <v>897</v>
      </c>
      <c r="K1700" t="s">
        <v>303</v>
      </c>
      <c r="L1700" t="s">
        <v>1218</v>
      </c>
      <c r="M1700" t="s">
        <v>1044</v>
      </c>
      <c r="N1700" t="s">
        <v>1045</v>
      </c>
      <c r="O1700" t="s">
        <v>1025</v>
      </c>
      <c r="P1700" t="s">
        <v>1026</v>
      </c>
      <c r="Q1700" s="11">
        <v>0</v>
      </c>
      <c r="R1700" s="11">
        <v>0</v>
      </c>
      <c r="S1700" s="11">
        <v>0</v>
      </c>
      <c r="T1700" s="11">
        <v>0</v>
      </c>
      <c r="U1700" s="11">
        <v>0</v>
      </c>
      <c r="V1700" s="11">
        <v>0</v>
      </c>
      <c r="W1700" s="11">
        <v>0</v>
      </c>
      <c r="X1700" s="11">
        <v>0</v>
      </c>
      <c r="Y1700" s="11">
        <v>0</v>
      </c>
      <c r="Z1700" s="11">
        <v>0</v>
      </c>
      <c r="AA1700" s="11">
        <v>0</v>
      </c>
      <c r="AB1700" s="11">
        <v>0</v>
      </c>
      <c r="AC1700" s="11">
        <v>0</v>
      </c>
      <c r="AD1700" s="11">
        <v>0</v>
      </c>
      <c r="AE1700" s="11">
        <v>175442551</v>
      </c>
      <c r="AF1700" s="11">
        <v>0</v>
      </c>
      <c r="AG1700" s="11">
        <v>0</v>
      </c>
      <c r="AH1700" s="11">
        <v>0</v>
      </c>
      <c r="AI1700" s="11">
        <v>25717194</v>
      </c>
      <c r="AJ1700" s="11">
        <v>0</v>
      </c>
      <c r="AK1700" s="11">
        <v>0</v>
      </c>
      <c r="AL1700" s="11">
        <v>0</v>
      </c>
      <c r="AM1700" s="11">
        <v>0</v>
      </c>
      <c r="AN1700" s="11">
        <v>0</v>
      </c>
      <c r="AO17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201159745</v>
      </c>
      <c r="AQ17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00" s="11">
        <f>Table_PBS_SQL_DB2_PBSSQL_PBS_NDP_Tina_CG_QtrlyPerformance_Final[[#This Row],[GOU REL]]+Table_PBS_SQL_DB2_PBSSQL_PBS_NDP_Tina_CG_QtrlyPerformance_Final[[#This Row],[EXT REL]]</f>
        <v>201159745</v>
      </c>
      <c r="AT1700" s="11">
        <f>Table_PBS_SQL_DB2_PBSSQL_PBS_NDP_Tina_CG_QtrlyPerformance_Final[[#This Row],[GOU EXP]]+Table_PBS_SQL_DB2_PBSSQL_PBS_NDP_Tina_CG_QtrlyPerformance_Final[[#This Row],[EXT EXP]]</f>
        <v>0</v>
      </c>
      <c r="AU1700" s="11" t="str">
        <f>IF(Table_PBS_SQL_DB2_PBSSQL_PBS_NDP_Tina_CG_QtrlyPerformance_Final[[#This Row],[Item_Code]]&gt;"300000", "Capital", "Recurrent")</f>
        <v>Recurrent</v>
      </c>
    </row>
    <row r="1701" spans="1:47" x14ac:dyDescent="0.25">
      <c r="A1701" t="s">
        <v>295</v>
      </c>
      <c r="B1701" t="s">
        <v>296</v>
      </c>
      <c r="C1701" t="s">
        <v>293</v>
      </c>
      <c r="D1701" t="s">
        <v>1206</v>
      </c>
      <c r="E1701" t="s">
        <v>31</v>
      </c>
      <c r="F1701" t="s">
        <v>1207</v>
      </c>
      <c r="G1701" t="s">
        <v>103</v>
      </c>
      <c r="H1701" t="s">
        <v>1217</v>
      </c>
      <c r="I1701" t="s">
        <v>896</v>
      </c>
      <c r="J1701" t="s">
        <v>897</v>
      </c>
      <c r="K1701" t="s">
        <v>303</v>
      </c>
      <c r="L1701" t="s">
        <v>1218</v>
      </c>
      <c r="M1701" t="s">
        <v>1044</v>
      </c>
      <c r="N1701" t="s">
        <v>1045</v>
      </c>
      <c r="O1701" t="s">
        <v>1626</v>
      </c>
      <c r="P1701" t="s">
        <v>1627</v>
      </c>
      <c r="Q1701" s="11">
        <v>0</v>
      </c>
      <c r="R1701" s="11">
        <v>0</v>
      </c>
      <c r="S1701" s="11">
        <v>0</v>
      </c>
      <c r="T1701" s="11">
        <v>0</v>
      </c>
      <c r="U1701" s="11">
        <v>0</v>
      </c>
      <c r="V1701" s="11">
        <v>0</v>
      </c>
      <c r="W1701" s="11">
        <v>0</v>
      </c>
      <c r="X1701" s="11">
        <v>0</v>
      </c>
      <c r="Y1701" s="11">
        <v>0</v>
      </c>
      <c r="Z1701" s="11">
        <v>0</v>
      </c>
      <c r="AA1701" s="11">
        <v>0</v>
      </c>
      <c r="AB1701" s="11">
        <v>0</v>
      </c>
      <c r="AC1701" s="11">
        <v>0</v>
      </c>
      <c r="AD1701" s="11">
        <v>0</v>
      </c>
      <c r="AE1701" s="11">
        <v>14973719120</v>
      </c>
      <c r="AF1701" s="11">
        <v>0</v>
      </c>
      <c r="AG1701" s="11">
        <v>0</v>
      </c>
      <c r="AH1701" s="11">
        <v>0</v>
      </c>
      <c r="AI1701" s="11">
        <v>2194918137</v>
      </c>
      <c r="AJ1701" s="11">
        <v>0</v>
      </c>
      <c r="AK1701" s="11">
        <v>0</v>
      </c>
      <c r="AL1701" s="11">
        <v>0</v>
      </c>
      <c r="AM1701" s="11">
        <v>0</v>
      </c>
      <c r="AN1701" s="11">
        <v>0</v>
      </c>
      <c r="AO17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17168637257</v>
      </c>
      <c r="AQ17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01" s="11">
        <f>Table_PBS_SQL_DB2_PBSSQL_PBS_NDP_Tina_CG_QtrlyPerformance_Final[[#This Row],[GOU REL]]+Table_PBS_SQL_DB2_PBSSQL_PBS_NDP_Tina_CG_QtrlyPerformance_Final[[#This Row],[EXT REL]]</f>
        <v>17168637257</v>
      </c>
      <c r="AT1701" s="11">
        <f>Table_PBS_SQL_DB2_PBSSQL_PBS_NDP_Tina_CG_QtrlyPerformance_Final[[#This Row],[GOU EXP]]+Table_PBS_SQL_DB2_PBSSQL_PBS_NDP_Tina_CG_QtrlyPerformance_Final[[#This Row],[EXT EXP]]</f>
        <v>0</v>
      </c>
      <c r="AU1701" s="11" t="str">
        <f>IF(Table_PBS_SQL_DB2_PBSSQL_PBS_NDP_Tina_CG_QtrlyPerformance_Final[[#This Row],[Item_Code]]&gt;"300000", "Capital", "Recurrent")</f>
        <v>Capital</v>
      </c>
    </row>
    <row r="1702" spans="1:47" x14ac:dyDescent="0.25">
      <c r="A1702" t="s">
        <v>295</v>
      </c>
      <c r="B1702" t="s">
        <v>296</v>
      </c>
      <c r="C1702" t="s">
        <v>293</v>
      </c>
      <c r="D1702" t="s">
        <v>1206</v>
      </c>
      <c r="E1702" t="s">
        <v>31</v>
      </c>
      <c r="F1702" t="s">
        <v>1207</v>
      </c>
      <c r="G1702" t="s">
        <v>103</v>
      </c>
      <c r="H1702" t="s">
        <v>1217</v>
      </c>
      <c r="I1702" t="s">
        <v>896</v>
      </c>
      <c r="J1702" t="s">
        <v>897</v>
      </c>
      <c r="K1702" t="s">
        <v>303</v>
      </c>
      <c r="L1702" t="s">
        <v>1218</v>
      </c>
      <c r="M1702" t="s">
        <v>1212</v>
      </c>
      <c r="N1702" t="s">
        <v>1213</v>
      </c>
      <c r="O1702" t="s">
        <v>902</v>
      </c>
      <c r="P1702" t="s">
        <v>903</v>
      </c>
      <c r="Q1702" s="11">
        <v>0</v>
      </c>
      <c r="R1702" s="11">
        <v>0</v>
      </c>
      <c r="S1702" s="11">
        <v>0</v>
      </c>
      <c r="T1702" s="11">
        <v>0</v>
      </c>
      <c r="U1702" s="11">
        <v>0</v>
      </c>
      <c r="V1702" s="11">
        <v>0</v>
      </c>
      <c r="W1702" s="11">
        <v>0</v>
      </c>
      <c r="X1702" s="11">
        <v>0</v>
      </c>
      <c r="Y1702" s="11">
        <v>0</v>
      </c>
      <c r="Z1702" s="11">
        <v>0</v>
      </c>
      <c r="AA1702" s="11">
        <v>0</v>
      </c>
      <c r="AB1702" s="11">
        <v>0</v>
      </c>
      <c r="AC1702" s="11">
        <v>0</v>
      </c>
      <c r="AD1702" s="11">
        <v>0</v>
      </c>
      <c r="AE1702" s="11">
        <v>50539104</v>
      </c>
      <c r="AF1702" s="11">
        <v>0</v>
      </c>
      <c r="AG1702" s="11">
        <v>0</v>
      </c>
      <c r="AH1702" s="11">
        <v>0</v>
      </c>
      <c r="AI1702" s="11">
        <v>20275436</v>
      </c>
      <c r="AJ1702" s="11">
        <v>0</v>
      </c>
      <c r="AK1702" s="11">
        <v>0</v>
      </c>
      <c r="AL1702" s="11">
        <v>0</v>
      </c>
      <c r="AM1702" s="11">
        <v>0</v>
      </c>
      <c r="AN1702" s="11">
        <v>0</v>
      </c>
      <c r="AO17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70814540</v>
      </c>
      <c r="AQ17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02" s="11">
        <f>Table_PBS_SQL_DB2_PBSSQL_PBS_NDP_Tina_CG_QtrlyPerformance_Final[[#This Row],[GOU REL]]+Table_PBS_SQL_DB2_PBSSQL_PBS_NDP_Tina_CG_QtrlyPerformance_Final[[#This Row],[EXT REL]]</f>
        <v>70814540</v>
      </c>
      <c r="AT1702" s="11">
        <f>Table_PBS_SQL_DB2_PBSSQL_PBS_NDP_Tina_CG_QtrlyPerformance_Final[[#This Row],[GOU EXP]]+Table_PBS_SQL_DB2_PBSSQL_PBS_NDP_Tina_CG_QtrlyPerformance_Final[[#This Row],[EXT EXP]]</f>
        <v>0</v>
      </c>
      <c r="AU1702" s="11" t="str">
        <f>IF(Table_PBS_SQL_DB2_PBSSQL_PBS_NDP_Tina_CG_QtrlyPerformance_Final[[#This Row],[Item_Code]]&gt;"300000", "Capital", "Recurrent")</f>
        <v>Recurrent</v>
      </c>
    </row>
    <row r="1703" spans="1:47" x14ac:dyDescent="0.25">
      <c r="A1703" t="s">
        <v>295</v>
      </c>
      <c r="B1703" t="s">
        <v>296</v>
      </c>
      <c r="C1703" t="s">
        <v>293</v>
      </c>
      <c r="D1703" t="s">
        <v>1206</v>
      </c>
      <c r="E1703" t="s">
        <v>31</v>
      </c>
      <c r="F1703" t="s">
        <v>1207</v>
      </c>
      <c r="G1703" t="s">
        <v>103</v>
      </c>
      <c r="H1703" t="s">
        <v>1217</v>
      </c>
      <c r="I1703" t="s">
        <v>896</v>
      </c>
      <c r="J1703" t="s">
        <v>897</v>
      </c>
      <c r="K1703" t="s">
        <v>303</v>
      </c>
      <c r="L1703" t="s">
        <v>1218</v>
      </c>
      <c r="M1703" t="s">
        <v>1212</v>
      </c>
      <c r="N1703" t="s">
        <v>1213</v>
      </c>
      <c r="O1703" t="s">
        <v>1064</v>
      </c>
      <c r="P1703" t="s">
        <v>1065</v>
      </c>
      <c r="Q1703" s="11">
        <v>0</v>
      </c>
      <c r="R1703" s="11">
        <v>0</v>
      </c>
      <c r="S1703" s="11">
        <v>0</v>
      </c>
      <c r="T1703" s="11">
        <v>0</v>
      </c>
      <c r="U1703" s="11">
        <v>0</v>
      </c>
      <c r="V1703" s="11">
        <v>0</v>
      </c>
      <c r="W1703" s="11">
        <v>0</v>
      </c>
      <c r="X1703" s="11">
        <v>0</v>
      </c>
      <c r="Y1703" s="11">
        <v>0</v>
      </c>
      <c r="Z1703" s="11">
        <v>0</v>
      </c>
      <c r="AA1703" s="11">
        <v>0</v>
      </c>
      <c r="AB1703" s="11">
        <v>0</v>
      </c>
      <c r="AC1703" s="11">
        <v>0</v>
      </c>
      <c r="AD1703" s="11">
        <v>0</v>
      </c>
      <c r="AE1703" s="11">
        <v>50539104</v>
      </c>
      <c r="AF1703" s="11">
        <v>0</v>
      </c>
      <c r="AG1703" s="11">
        <v>0</v>
      </c>
      <c r="AH1703" s="11">
        <v>0</v>
      </c>
      <c r="AI1703" s="11">
        <v>20275436</v>
      </c>
      <c r="AJ1703" s="11">
        <v>0</v>
      </c>
      <c r="AK1703" s="11">
        <v>0</v>
      </c>
      <c r="AL1703" s="11">
        <v>0</v>
      </c>
      <c r="AM1703" s="11">
        <v>0</v>
      </c>
      <c r="AN1703" s="11">
        <v>0</v>
      </c>
      <c r="AO17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70814540</v>
      </c>
      <c r="AQ17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03" s="11">
        <f>Table_PBS_SQL_DB2_PBSSQL_PBS_NDP_Tina_CG_QtrlyPerformance_Final[[#This Row],[GOU REL]]+Table_PBS_SQL_DB2_PBSSQL_PBS_NDP_Tina_CG_QtrlyPerformance_Final[[#This Row],[EXT REL]]</f>
        <v>70814540</v>
      </c>
      <c r="AT1703" s="11">
        <f>Table_PBS_SQL_DB2_PBSSQL_PBS_NDP_Tina_CG_QtrlyPerformance_Final[[#This Row],[GOU EXP]]+Table_PBS_SQL_DB2_PBSSQL_PBS_NDP_Tina_CG_QtrlyPerformance_Final[[#This Row],[EXT EXP]]</f>
        <v>0</v>
      </c>
      <c r="AU1703" s="11" t="str">
        <f>IF(Table_PBS_SQL_DB2_PBSSQL_PBS_NDP_Tina_CG_QtrlyPerformance_Final[[#This Row],[Item_Code]]&gt;"300000", "Capital", "Recurrent")</f>
        <v>Recurrent</v>
      </c>
    </row>
    <row r="1704" spans="1:47" x14ac:dyDescent="0.25">
      <c r="A1704" t="s">
        <v>295</v>
      </c>
      <c r="B1704" t="s">
        <v>296</v>
      </c>
      <c r="C1704" t="s">
        <v>293</v>
      </c>
      <c r="D1704" t="s">
        <v>1206</v>
      </c>
      <c r="E1704" t="s">
        <v>31</v>
      </c>
      <c r="F1704" t="s">
        <v>1207</v>
      </c>
      <c r="G1704" t="s">
        <v>103</v>
      </c>
      <c r="H1704" t="s">
        <v>1217</v>
      </c>
      <c r="I1704" t="s">
        <v>896</v>
      </c>
      <c r="J1704" t="s">
        <v>897</v>
      </c>
      <c r="K1704" t="s">
        <v>303</v>
      </c>
      <c r="L1704" t="s">
        <v>1218</v>
      </c>
      <c r="M1704" t="s">
        <v>1212</v>
      </c>
      <c r="N1704" t="s">
        <v>1213</v>
      </c>
      <c r="O1704" t="s">
        <v>1002</v>
      </c>
      <c r="P1704" t="s">
        <v>1003</v>
      </c>
      <c r="Q1704" s="11">
        <v>0</v>
      </c>
      <c r="R1704" s="11">
        <v>0</v>
      </c>
      <c r="S1704" s="11">
        <v>0</v>
      </c>
      <c r="T1704" s="11">
        <v>0</v>
      </c>
      <c r="U1704" s="11">
        <v>0</v>
      </c>
      <c r="V1704" s="11">
        <v>0</v>
      </c>
      <c r="W1704" s="11">
        <v>0</v>
      </c>
      <c r="X1704" s="11">
        <v>0</v>
      </c>
      <c r="Y1704" s="11">
        <v>0</v>
      </c>
      <c r="Z1704" s="11">
        <v>0</v>
      </c>
      <c r="AA1704" s="11">
        <v>0</v>
      </c>
      <c r="AB1704" s="11">
        <v>0</v>
      </c>
      <c r="AC1704" s="11">
        <v>0</v>
      </c>
      <c r="AD1704" s="11">
        <v>0</v>
      </c>
      <c r="AE1704" s="11">
        <v>1192322839</v>
      </c>
      <c r="AF1704" s="11">
        <v>0</v>
      </c>
      <c r="AG1704" s="11">
        <v>0</v>
      </c>
      <c r="AH1704" s="11">
        <v>0</v>
      </c>
      <c r="AI1704" s="11">
        <v>478339806</v>
      </c>
      <c r="AJ1704" s="11">
        <v>215002480</v>
      </c>
      <c r="AK1704" s="11">
        <v>0</v>
      </c>
      <c r="AL1704" s="11">
        <v>0</v>
      </c>
      <c r="AM1704" s="11">
        <v>0</v>
      </c>
      <c r="AN1704" s="11">
        <v>0</v>
      </c>
      <c r="AO17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1670662645</v>
      </c>
      <c r="AQ17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215002480</v>
      </c>
      <c r="AS1704" s="11">
        <f>Table_PBS_SQL_DB2_PBSSQL_PBS_NDP_Tina_CG_QtrlyPerformance_Final[[#This Row],[GOU REL]]+Table_PBS_SQL_DB2_PBSSQL_PBS_NDP_Tina_CG_QtrlyPerformance_Final[[#This Row],[EXT REL]]</f>
        <v>1670662645</v>
      </c>
      <c r="AT1704" s="11">
        <f>Table_PBS_SQL_DB2_PBSSQL_PBS_NDP_Tina_CG_QtrlyPerformance_Final[[#This Row],[GOU EXP]]+Table_PBS_SQL_DB2_PBSSQL_PBS_NDP_Tina_CG_QtrlyPerformance_Final[[#This Row],[EXT EXP]]</f>
        <v>215002480</v>
      </c>
      <c r="AU1704" s="11" t="str">
        <f>IF(Table_PBS_SQL_DB2_PBSSQL_PBS_NDP_Tina_CG_QtrlyPerformance_Final[[#This Row],[Item_Code]]&gt;"300000", "Capital", "Recurrent")</f>
        <v>Recurrent</v>
      </c>
    </row>
    <row r="1705" spans="1:47" x14ac:dyDescent="0.25">
      <c r="A1705" t="s">
        <v>295</v>
      </c>
      <c r="B1705" t="s">
        <v>296</v>
      </c>
      <c r="C1705" t="s">
        <v>293</v>
      </c>
      <c r="D1705" t="s">
        <v>1206</v>
      </c>
      <c r="E1705" t="s">
        <v>31</v>
      </c>
      <c r="F1705" t="s">
        <v>1207</v>
      </c>
      <c r="G1705" t="s">
        <v>103</v>
      </c>
      <c r="H1705" t="s">
        <v>1217</v>
      </c>
      <c r="I1705" t="s">
        <v>896</v>
      </c>
      <c r="J1705" t="s">
        <v>897</v>
      </c>
      <c r="K1705" t="s">
        <v>303</v>
      </c>
      <c r="L1705" t="s">
        <v>1218</v>
      </c>
      <c r="M1705" t="s">
        <v>1212</v>
      </c>
      <c r="N1705" t="s">
        <v>1213</v>
      </c>
      <c r="O1705" t="s">
        <v>1120</v>
      </c>
      <c r="P1705" t="s">
        <v>1121</v>
      </c>
      <c r="Q1705" s="11">
        <v>0</v>
      </c>
      <c r="R1705" s="11">
        <v>0</v>
      </c>
      <c r="S1705" s="11">
        <v>0</v>
      </c>
      <c r="T1705" s="11">
        <v>0</v>
      </c>
      <c r="U1705" s="11">
        <v>0</v>
      </c>
      <c r="V1705" s="11">
        <v>0</v>
      </c>
      <c r="W1705" s="11">
        <v>0</v>
      </c>
      <c r="X1705" s="11">
        <v>0</v>
      </c>
      <c r="Y1705" s="11">
        <v>0</v>
      </c>
      <c r="Z1705" s="11">
        <v>0</v>
      </c>
      <c r="AA1705" s="11">
        <v>0</v>
      </c>
      <c r="AB1705" s="11">
        <v>0</v>
      </c>
      <c r="AC1705" s="11">
        <v>0</v>
      </c>
      <c r="AD1705" s="11">
        <v>0</v>
      </c>
      <c r="AE1705" s="11">
        <v>30000381</v>
      </c>
      <c r="AF1705" s="11">
        <v>0</v>
      </c>
      <c r="AG1705" s="11">
        <v>0</v>
      </c>
      <c r="AH1705" s="11">
        <v>0</v>
      </c>
      <c r="AI1705" s="11">
        <v>12035647</v>
      </c>
      <c r="AJ1705" s="11">
        <v>0</v>
      </c>
      <c r="AK1705" s="11">
        <v>0</v>
      </c>
      <c r="AL1705" s="11">
        <v>0</v>
      </c>
      <c r="AM1705" s="11">
        <v>0</v>
      </c>
      <c r="AN1705" s="11">
        <v>0</v>
      </c>
      <c r="AO17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42036028</v>
      </c>
      <c r="AQ17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05" s="11">
        <f>Table_PBS_SQL_DB2_PBSSQL_PBS_NDP_Tina_CG_QtrlyPerformance_Final[[#This Row],[GOU REL]]+Table_PBS_SQL_DB2_PBSSQL_PBS_NDP_Tina_CG_QtrlyPerformance_Final[[#This Row],[EXT REL]]</f>
        <v>42036028</v>
      </c>
      <c r="AT1705" s="11">
        <f>Table_PBS_SQL_DB2_PBSSQL_PBS_NDP_Tina_CG_QtrlyPerformance_Final[[#This Row],[GOU EXP]]+Table_PBS_SQL_DB2_PBSSQL_PBS_NDP_Tina_CG_QtrlyPerformance_Final[[#This Row],[EXT EXP]]</f>
        <v>0</v>
      </c>
      <c r="AU1705" s="11" t="str">
        <f>IF(Table_PBS_SQL_DB2_PBSSQL_PBS_NDP_Tina_CG_QtrlyPerformance_Final[[#This Row],[Item_Code]]&gt;"300000", "Capital", "Recurrent")</f>
        <v>Recurrent</v>
      </c>
    </row>
    <row r="1706" spans="1:47" x14ac:dyDescent="0.25">
      <c r="A1706" t="s">
        <v>295</v>
      </c>
      <c r="B1706" t="s">
        <v>296</v>
      </c>
      <c r="C1706" t="s">
        <v>293</v>
      </c>
      <c r="D1706" t="s">
        <v>1206</v>
      </c>
      <c r="E1706" t="s">
        <v>31</v>
      </c>
      <c r="F1706" t="s">
        <v>1207</v>
      </c>
      <c r="G1706" t="s">
        <v>103</v>
      </c>
      <c r="H1706" t="s">
        <v>1217</v>
      </c>
      <c r="I1706" t="s">
        <v>896</v>
      </c>
      <c r="J1706" t="s">
        <v>897</v>
      </c>
      <c r="K1706" t="s">
        <v>303</v>
      </c>
      <c r="L1706" t="s">
        <v>1218</v>
      </c>
      <c r="M1706" t="s">
        <v>1212</v>
      </c>
      <c r="N1706" t="s">
        <v>1213</v>
      </c>
      <c r="O1706" t="s">
        <v>1085</v>
      </c>
      <c r="P1706" t="s">
        <v>1086</v>
      </c>
      <c r="Q1706" s="11">
        <v>0</v>
      </c>
      <c r="R1706" s="11">
        <v>0</v>
      </c>
      <c r="S1706" s="11">
        <v>0</v>
      </c>
      <c r="T1706" s="11">
        <v>0</v>
      </c>
      <c r="U1706" s="11">
        <v>0</v>
      </c>
      <c r="V1706" s="11">
        <v>0</v>
      </c>
      <c r="W1706" s="11">
        <v>0</v>
      </c>
      <c r="X1706" s="11">
        <v>0</v>
      </c>
      <c r="Y1706" s="11">
        <v>0</v>
      </c>
      <c r="Z1706" s="11">
        <v>0</v>
      </c>
      <c r="AA1706" s="11">
        <v>0</v>
      </c>
      <c r="AB1706" s="11">
        <v>0</v>
      </c>
      <c r="AC1706" s="11">
        <v>0</v>
      </c>
      <c r="AD1706" s="11">
        <v>0</v>
      </c>
      <c r="AE1706" s="11">
        <v>288465203</v>
      </c>
      <c r="AF1706" s="11">
        <v>0</v>
      </c>
      <c r="AG1706" s="11">
        <v>0</v>
      </c>
      <c r="AH1706" s="11">
        <v>0</v>
      </c>
      <c r="AI1706" s="11">
        <v>115727372</v>
      </c>
      <c r="AJ1706" s="11">
        <v>316060719</v>
      </c>
      <c r="AK1706" s="11">
        <v>0</v>
      </c>
      <c r="AL1706" s="11">
        <v>0</v>
      </c>
      <c r="AM1706" s="11">
        <v>0</v>
      </c>
      <c r="AN1706" s="11">
        <v>0</v>
      </c>
      <c r="AO17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404192575</v>
      </c>
      <c r="AQ17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316060719</v>
      </c>
      <c r="AS1706" s="11">
        <f>Table_PBS_SQL_DB2_PBSSQL_PBS_NDP_Tina_CG_QtrlyPerformance_Final[[#This Row],[GOU REL]]+Table_PBS_SQL_DB2_PBSSQL_PBS_NDP_Tina_CG_QtrlyPerformance_Final[[#This Row],[EXT REL]]</f>
        <v>404192575</v>
      </c>
      <c r="AT1706" s="11">
        <f>Table_PBS_SQL_DB2_PBSSQL_PBS_NDP_Tina_CG_QtrlyPerformance_Final[[#This Row],[GOU EXP]]+Table_PBS_SQL_DB2_PBSSQL_PBS_NDP_Tina_CG_QtrlyPerformance_Final[[#This Row],[EXT EXP]]</f>
        <v>316060719</v>
      </c>
      <c r="AU1706" s="11" t="str">
        <f>IF(Table_PBS_SQL_DB2_PBSSQL_PBS_NDP_Tina_CG_QtrlyPerformance_Final[[#This Row],[Item_Code]]&gt;"300000", "Capital", "Recurrent")</f>
        <v>Recurrent</v>
      </c>
    </row>
    <row r="1707" spans="1:47" x14ac:dyDescent="0.25">
      <c r="A1707" t="s">
        <v>295</v>
      </c>
      <c r="B1707" t="s">
        <v>296</v>
      </c>
      <c r="C1707" t="s">
        <v>293</v>
      </c>
      <c r="D1707" t="s">
        <v>1206</v>
      </c>
      <c r="E1707" t="s">
        <v>31</v>
      </c>
      <c r="F1707" t="s">
        <v>1207</v>
      </c>
      <c r="G1707" t="s">
        <v>103</v>
      </c>
      <c r="H1707" t="s">
        <v>1217</v>
      </c>
      <c r="I1707" t="s">
        <v>467</v>
      </c>
      <c r="J1707" t="s">
        <v>1221</v>
      </c>
      <c r="K1707" t="s">
        <v>2001</v>
      </c>
      <c r="L1707" t="s">
        <v>2002</v>
      </c>
      <c r="M1707" t="s">
        <v>1212</v>
      </c>
      <c r="N1707" t="s">
        <v>1213</v>
      </c>
      <c r="O1707" t="s">
        <v>1028</v>
      </c>
      <c r="P1707" t="s">
        <v>1029</v>
      </c>
      <c r="Q1707" s="11">
        <v>0</v>
      </c>
      <c r="R1707" s="11">
        <v>0</v>
      </c>
      <c r="S1707" s="11">
        <v>0</v>
      </c>
      <c r="T1707" s="11">
        <v>0</v>
      </c>
      <c r="U1707" s="11">
        <v>80000000</v>
      </c>
      <c r="V1707" s="11">
        <v>0</v>
      </c>
      <c r="W1707" s="11">
        <v>80000000</v>
      </c>
      <c r="X1707" s="11">
        <v>0</v>
      </c>
      <c r="Y1707" s="11">
        <v>0</v>
      </c>
      <c r="Z1707" s="11">
        <v>0</v>
      </c>
      <c r="AA1707" s="11">
        <v>0</v>
      </c>
      <c r="AB1707" s="11">
        <v>0</v>
      </c>
      <c r="AC1707" s="11">
        <v>20000000</v>
      </c>
      <c r="AD1707" s="11">
        <v>0</v>
      </c>
      <c r="AE1707" s="11">
        <v>0</v>
      </c>
      <c r="AF1707" s="11">
        <v>0</v>
      </c>
      <c r="AG1707" s="11">
        <v>20000000</v>
      </c>
      <c r="AH1707" s="11">
        <v>0</v>
      </c>
      <c r="AI1707" s="11">
        <v>0</v>
      </c>
      <c r="AJ1707" s="11">
        <v>0</v>
      </c>
      <c r="AK1707" s="11">
        <v>0</v>
      </c>
      <c r="AL1707" s="11">
        <v>40000000</v>
      </c>
      <c r="AM1707" s="11">
        <v>0</v>
      </c>
      <c r="AN1707" s="11">
        <v>0</v>
      </c>
      <c r="AO17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7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7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07" s="11">
        <f>Table_PBS_SQL_DB2_PBSSQL_PBS_NDP_Tina_CG_QtrlyPerformance_Final[[#This Row],[GOU REL]]+Table_PBS_SQL_DB2_PBSSQL_PBS_NDP_Tina_CG_QtrlyPerformance_Final[[#This Row],[EXT REL]]</f>
        <v>40000000</v>
      </c>
      <c r="AT1707" s="11">
        <f>Table_PBS_SQL_DB2_PBSSQL_PBS_NDP_Tina_CG_QtrlyPerformance_Final[[#This Row],[GOU EXP]]+Table_PBS_SQL_DB2_PBSSQL_PBS_NDP_Tina_CG_QtrlyPerformance_Final[[#This Row],[EXT EXP]]</f>
        <v>40000000</v>
      </c>
      <c r="AU1707" s="11" t="str">
        <f>IF(Table_PBS_SQL_DB2_PBSSQL_PBS_NDP_Tina_CG_QtrlyPerformance_Final[[#This Row],[Item_Code]]&gt;"300000", "Capital", "Recurrent")</f>
        <v>Recurrent</v>
      </c>
    </row>
    <row r="1708" spans="1:47" x14ac:dyDescent="0.25">
      <c r="A1708" t="s">
        <v>295</v>
      </c>
      <c r="B1708" t="s">
        <v>296</v>
      </c>
      <c r="C1708" t="s">
        <v>293</v>
      </c>
      <c r="D1708" t="s">
        <v>1206</v>
      </c>
      <c r="E1708" t="s">
        <v>31</v>
      </c>
      <c r="F1708" t="s">
        <v>1207</v>
      </c>
      <c r="G1708" t="s">
        <v>103</v>
      </c>
      <c r="H1708" t="s">
        <v>1217</v>
      </c>
      <c r="I1708" t="s">
        <v>467</v>
      </c>
      <c r="J1708" t="s">
        <v>1221</v>
      </c>
      <c r="K1708" t="s">
        <v>303</v>
      </c>
      <c r="L1708" t="s">
        <v>1218</v>
      </c>
      <c r="M1708" t="s">
        <v>1044</v>
      </c>
      <c r="N1708" t="s">
        <v>1045</v>
      </c>
      <c r="O1708" t="s">
        <v>1626</v>
      </c>
      <c r="P1708" t="s">
        <v>1627</v>
      </c>
      <c r="Q1708" s="11">
        <v>0</v>
      </c>
      <c r="R1708" s="11">
        <v>0</v>
      </c>
      <c r="S1708" s="11">
        <v>0</v>
      </c>
      <c r="T1708" s="11">
        <v>0</v>
      </c>
      <c r="U1708" s="11">
        <v>17069655018</v>
      </c>
      <c r="V1708" s="11">
        <v>0</v>
      </c>
      <c r="W1708" s="11">
        <v>0</v>
      </c>
      <c r="X1708" s="11">
        <v>17069655018</v>
      </c>
      <c r="Y1708" s="11">
        <v>0</v>
      </c>
      <c r="Z1708" s="11">
        <v>0</v>
      </c>
      <c r="AA1708" s="11">
        <v>0</v>
      </c>
      <c r="AB1708" s="11">
        <v>0</v>
      </c>
      <c r="AC1708" s="11">
        <v>0</v>
      </c>
      <c r="AD1708" s="11">
        <v>0</v>
      </c>
      <c r="AE1708" s="11">
        <v>0</v>
      </c>
      <c r="AF1708" s="11">
        <v>0</v>
      </c>
      <c r="AG1708" s="11">
        <v>0</v>
      </c>
      <c r="AH1708" s="11">
        <v>0</v>
      </c>
      <c r="AI1708" s="11">
        <v>0</v>
      </c>
      <c r="AJ1708" s="11">
        <v>0</v>
      </c>
      <c r="AK1708" s="11">
        <v>0</v>
      </c>
      <c r="AL1708" s="11">
        <v>0</v>
      </c>
      <c r="AM1708" s="11">
        <v>0</v>
      </c>
      <c r="AN1708" s="11">
        <v>0</v>
      </c>
      <c r="AO17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08" s="11">
        <f>Table_PBS_SQL_DB2_PBSSQL_PBS_NDP_Tina_CG_QtrlyPerformance_Final[[#This Row],[GOU REL]]+Table_PBS_SQL_DB2_PBSSQL_PBS_NDP_Tina_CG_QtrlyPerformance_Final[[#This Row],[EXT REL]]</f>
        <v>0</v>
      </c>
      <c r="AT1708" s="11">
        <f>Table_PBS_SQL_DB2_PBSSQL_PBS_NDP_Tina_CG_QtrlyPerformance_Final[[#This Row],[GOU EXP]]+Table_PBS_SQL_DB2_PBSSQL_PBS_NDP_Tina_CG_QtrlyPerformance_Final[[#This Row],[EXT EXP]]</f>
        <v>0</v>
      </c>
      <c r="AU1708" s="11" t="str">
        <f>IF(Table_PBS_SQL_DB2_PBSSQL_PBS_NDP_Tina_CG_QtrlyPerformance_Final[[#This Row],[Item_Code]]&gt;"300000", "Capital", "Recurrent")</f>
        <v>Capital</v>
      </c>
    </row>
    <row r="1709" spans="1:47" x14ac:dyDescent="0.25">
      <c r="A1709" t="s">
        <v>295</v>
      </c>
      <c r="B1709" t="s">
        <v>296</v>
      </c>
      <c r="C1709" t="s">
        <v>293</v>
      </c>
      <c r="D1709" t="s">
        <v>1206</v>
      </c>
      <c r="E1709" t="s">
        <v>31</v>
      </c>
      <c r="F1709" t="s">
        <v>1207</v>
      </c>
      <c r="G1709" t="s">
        <v>103</v>
      </c>
      <c r="H1709" t="s">
        <v>1217</v>
      </c>
      <c r="I1709" t="s">
        <v>467</v>
      </c>
      <c r="J1709" t="s">
        <v>1221</v>
      </c>
      <c r="K1709" t="s">
        <v>303</v>
      </c>
      <c r="L1709" t="s">
        <v>1218</v>
      </c>
      <c r="M1709" t="s">
        <v>1219</v>
      </c>
      <c r="N1709" t="s">
        <v>1220</v>
      </c>
      <c r="O1709" t="s">
        <v>1085</v>
      </c>
      <c r="P1709" t="s">
        <v>1086</v>
      </c>
      <c r="Q1709" s="11">
        <v>0</v>
      </c>
      <c r="R1709" s="11">
        <v>0</v>
      </c>
      <c r="S1709" s="11">
        <v>0</v>
      </c>
      <c r="T1709" s="11">
        <v>0</v>
      </c>
      <c r="U1709" s="11">
        <v>540000000</v>
      </c>
      <c r="V1709" s="11">
        <v>0</v>
      </c>
      <c r="W1709" s="11">
        <v>0</v>
      </c>
      <c r="X1709" s="11">
        <v>540000000</v>
      </c>
      <c r="Y1709" s="11">
        <v>0</v>
      </c>
      <c r="Z1709" s="11">
        <v>0</v>
      </c>
      <c r="AA1709" s="11">
        <v>0</v>
      </c>
      <c r="AB1709" s="11">
        <v>0</v>
      </c>
      <c r="AC1709" s="11">
        <v>0</v>
      </c>
      <c r="AD1709" s="11">
        <v>0</v>
      </c>
      <c r="AE1709" s="11">
        <v>0</v>
      </c>
      <c r="AF1709" s="11">
        <v>0</v>
      </c>
      <c r="AG1709" s="11">
        <v>0</v>
      </c>
      <c r="AH1709" s="11">
        <v>0</v>
      </c>
      <c r="AI1709" s="11">
        <v>0</v>
      </c>
      <c r="AJ1709" s="11">
        <v>0</v>
      </c>
      <c r="AK1709" s="11">
        <v>0</v>
      </c>
      <c r="AL1709" s="11">
        <v>0</v>
      </c>
      <c r="AM1709" s="11">
        <v>0</v>
      </c>
      <c r="AN1709" s="11">
        <v>0</v>
      </c>
      <c r="AO17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09" s="11">
        <f>Table_PBS_SQL_DB2_PBSSQL_PBS_NDP_Tina_CG_QtrlyPerformance_Final[[#This Row],[GOU REL]]+Table_PBS_SQL_DB2_PBSSQL_PBS_NDP_Tina_CG_QtrlyPerformance_Final[[#This Row],[EXT REL]]</f>
        <v>0</v>
      </c>
      <c r="AT1709" s="11">
        <f>Table_PBS_SQL_DB2_PBSSQL_PBS_NDP_Tina_CG_QtrlyPerformance_Final[[#This Row],[GOU EXP]]+Table_PBS_SQL_DB2_PBSSQL_PBS_NDP_Tina_CG_QtrlyPerformance_Final[[#This Row],[EXT EXP]]</f>
        <v>0</v>
      </c>
      <c r="AU1709" s="11" t="str">
        <f>IF(Table_PBS_SQL_DB2_PBSSQL_PBS_NDP_Tina_CG_QtrlyPerformance_Final[[#This Row],[Item_Code]]&gt;"300000", "Capital", "Recurrent")</f>
        <v>Recurrent</v>
      </c>
    </row>
    <row r="1710" spans="1:47" x14ac:dyDescent="0.25">
      <c r="A1710" t="s">
        <v>295</v>
      </c>
      <c r="B1710" t="s">
        <v>296</v>
      </c>
      <c r="C1710" t="s">
        <v>293</v>
      </c>
      <c r="D1710" t="s">
        <v>1206</v>
      </c>
      <c r="E1710" t="s">
        <v>31</v>
      </c>
      <c r="F1710" t="s">
        <v>1207</v>
      </c>
      <c r="G1710" t="s">
        <v>177</v>
      </c>
      <c r="H1710" t="s">
        <v>1222</v>
      </c>
      <c r="I1710" t="s">
        <v>896</v>
      </c>
      <c r="J1710" t="s">
        <v>897</v>
      </c>
      <c r="K1710" t="s">
        <v>1223</v>
      </c>
      <c r="L1710" t="s">
        <v>1224</v>
      </c>
      <c r="M1710" t="s">
        <v>1212</v>
      </c>
      <c r="N1710" t="s">
        <v>1213</v>
      </c>
      <c r="O1710" t="s">
        <v>902</v>
      </c>
      <c r="P1710" t="s">
        <v>903</v>
      </c>
      <c r="Q1710" s="11">
        <v>0</v>
      </c>
      <c r="R1710" s="11">
        <v>0</v>
      </c>
      <c r="S1710" s="11">
        <v>0</v>
      </c>
      <c r="T1710" s="11">
        <v>0</v>
      </c>
      <c r="U1710" s="11">
        <v>0</v>
      </c>
      <c r="V1710" s="11">
        <v>0</v>
      </c>
      <c r="W1710" s="11">
        <v>0</v>
      </c>
      <c r="X1710" s="11">
        <v>0</v>
      </c>
      <c r="Y1710" s="11">
        <v>0</v>
      </c>
      <c r="Z1710" s="11">
        <v>0</v>
      </c>
      <c r="AA1710" s="11">
        <v>99065700</v>
      </c>
      <c r="AB1710" s="11">
        <v>0</v>
      </c>
      <c r="AC1710" s="11">
        <v>0</v>
      </c>
      <c r="AD1710" s="11">
        <v>0</v>
      </c>
      <c r="AE1710" s="11">
        <v>347606782.11123312</v>
      </c>
      <c r="AF1710" s="11">
        <v>373643285</v>
      </c>
      <c r="AG1710" s="11">
        <v>0</v>
      </c>
      <c r="AH1710" s="11">
        <v>0</v>
      </c>
      <c r="AI1710" s="11">
        <v>50953836</v>
      </c>
      <c r="AJ1710" s="11">
        <v>2440000</v>
      </c>
      <c r="AK1710" s="11">
        <v>0</v>
      </c>
      <c r="AL1710" s="11">
        <v>0</v>
      </c>
      <c r="AM1710" s="11">
        <v>0</v>
      </c>
      <c r="AN1710" s="11">
        <v>0</v>
      </c>
      <c r="AO17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497626318.11123312</v>
      </c>
      <c r="AQ17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376083285</v>
      </c>
      <c r="AS1710" s="11">
        <f>Table_PBS_SQL_DB2_PBSSQL_PBS_NDP_Tina_CG_QtrlyPerformance_Final[[#This Row],[GOU REL]]+Table_PBS_SQL_DB2_PBSSQL_PBS_NDP_Tina_CG_QtrlyPerformance_Final[[#This Row],[EXT REL]]</f>
        <v>497626318.11123312</v>
      </c>
      <c r="AT1710" s="11">
        <f>Table_PBS_SQL_DB2_PBSSQL_PBS_NDP_Tina_CG_QtrlyPerformance_Final[[#This Row],[GOU EXP]]+Table_PBS_SQL_DB2_PBSSQL_PBS_NDP_Tina_CG_QtrlyPerformance_Final[[#This Row],[EXT EXP]]</f>
        <v>376083285</v>
      </c>
      <c r="AU1710" s="11" t="str">
        <f>IF(Table_PBS_SQL_DB2_PBSSQL_PBS_NDP_Tina_CG_QtrlyPerformance_Final[[#This Row],[Item_Code]]&gt;"300000", "Capital", "Recurrent")</f>
        <v>Recurrent</v>
      </c>
    </row>
    <row r="1711" spans="1:47" x14ac:dyDescent="0.25">
      <c r="A1711" t="s">
        <v>295</v>
      </c>
      <c r="B1711" t="s">
        <v>296</v>
      </c>
      <c r="C1711" t="s">
        <v>293</v>
      </c>
      <c r="D1711" t="s">
        <v>1206</v>
      </c>
      <c r="E1711" t="s">
        <v>31</v>
      </c>
      <c r="F1711" t="s">
        <v>1207</v>
      </c>
      <c r="G1711" t="s">
        <v>177</v>
      </c>
      <c r="H1711" t="s">
        <v>1222</v>
      </c>
      <c r="I1711" t="s">
        <v>896</v>
      </c>
      <c r="J1711" t="s">
        <v>897</v>
      </c>
      <c r="K1711" t="s">
        <v>1223</v>
      </c>
      <c r="L1711" t="s">
        <v>1224</v>
      </c>
      <c r="M1711" t="s">
        <v>1212</v>
      </c>
      <c r="N1711" t="s">
        <v>1213</v>
      </c>
      <c r="O1711" t="s">
        <v>967</v>
      </c>
      <c r="P1711" t="s">
        <v>968</v>
      </c>
      <c r="Q1711" s="11">
        <v>0</v>
      </c>
      <c r="R1711" s="11">
        <v>0</v>
      </c>
      <c r="S1711" s="11">
        <v>0</v>
      </c>
      <c r="T1711" s="11">
        <v>0</v>
      </c>
      <c r="U1711" s="11">
        <v>0</v>
      </c>
      <c r="V1711" s="11">
        <v>0</v>
      </c>
      <c r="W1711" s="11">
        <v>0</v>
      </c>
      <c r="X1711" s="11">
        <v>0</v>
      </c>
      <c r="Y1711" s="11">
        <v>0</v>
      </c>
      <c r="Z1711" s="11">
        <v>0</v>
      </c>
      <c r="AA1711" s="11">
        <v>7500000</v>
      </c>
      <c r="AB1711" s="11">
        <v>0</v>
      </c>
      <c r="AC1711" s="11">
        <v>0</v>
      </c>
      <c r="AD1711" s="11">
        <v>0</v>
      </c>
      <c r="AE1711" s="11">
        <v>26316382.597233266</v>
      </c>
      <c r="AF1711" s="11">
        <v>34014415</v>
      </c>
      <c r="AG1711" s="11">
        <v>0</v>
      </c>
      <c r="AH1711" s="11">
        <v>0</v>
      </c>
      <c r="AI1711" s="11">
        <v>3857579</v>
      </c>
      <c r="AJ1711" s="11">
        <v>1908415</v>
      </c>
      <c r="AK1711" s="11">
        <v>0</v>
      </c>
      <c r="AL1711" s="11">
        <v>0</v>
      </c>
      <c r="AM1711" s="11">
        <v>0</v>
      </c>
      <c r="AN1711" s="11">
        <v>0</v>
      </c>
      <c r="AO17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37673961.597233266</v>
      </c>
      <c r="AQ17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35922830</v>
      </c>
      <c r="AS1711" s="11">
        <f>Table_PBS_SQL_DB2_PBSSQL_PBS_NDP_Tina_CG_QtrlyPerformance_Final[[#This Row],[GOU REL]]+Table_PBS_SQL_DB2_PBSSQL_PBS_NDP_Tina_CG_QtrlyPerformance_Final[[#This Row],[EXT REL]]</f>
        <v>37673961.597233266</v>
      </c>
      <c r="AT1711" s="11">
        <f>Table_PBS_SQL_DB2_PBSSQL_PBS_NDP_Tina_CG_QtrlyPerformance_Final[[#This Row],[GOU EXP]]+Table_PBS_SQL_DB2_PBSSQL_PBS_NDP_Tina_CG_QtrlyPerformance_Final[[#This Row],[EXT EXP]]</f>
        <v>35922830</v>
      </c>
      <c r="AU1711" s="11" t="str">
        <f>IF(Table_PBS_SQL_DB2_PBSSQL_PBS_NDP_Tina_CG_QtrlyPerformance_Final[[#This Row],[Item_Code]]&gt;"300000", "Capital", "Recurrent")</f>
        <v>Recurrent</v>
      </c>
    </row>
    <row r="1712" spans="1:47" x14ac:dyDescent="0.25">
      <c r="A1712" t="s">
        <v>295</v>
      </c>
      <c r="B1712" t="s">
        <v>296</v>
      </c>
      <c r="C1712" t="s">
        <v>293</v>
      </c>
      <c r="D1712" t="s">
        <v>1206</v>
      </c>
      <c r="E1712" t="s">
        <v>31</v>
      </c>
      <c r="F1712" t="s">
        <v>1207</v>
      </c>
      <c r="G1712" t="s">
        <v>177</v>
      </c>
      <c r="H1712" t="s">
        <v>1222</v>
      </c>
      <c r="I1712" t="s">
        <v>896</v>
      </c>
      <c r="J1712" t="s">
        <v>897</v>
      </c>
      <c r="K1712" t="s">
        <v>1223</v>
      </c>
      <c r="L1712" t="s">
        <v>1224</v>
      </c>
      <c r="M1712" t="s">
        <v>1212</v>
      </c>
      <c r="N1712" t="s">
        <v>1213</v>
      </c>
      <c r="O1712" t="s">
        <v>1124</v>
      </c>
      <c r="P1712" t="s">
        <v>1125</v>
      </c>
      <c r="Q1712" s="11">
        <v>0</v>
      </c>
      <c r="R1712" s="11">
        <v>0</v>
      </c>
      <c r="S1712" s="11">
        <v>0</v>
      </c>
      <c r="T1712" s="11">
        <v>0</v>
      </c>
      <c r="U1712" s="11">
        <v>0</v>
      </c>
      <c r="V1712" s="11">
        <v>0</v>
      </c>
      <c r="W1712" s="11">
        <v>0</v>
      </c>
      <c r="X1712" s="11">
        <v>0</v>
      </c>
      <c r="Y1712" s="11">
        <v>0</v>
      </c>
      <c r="Z1712" s="11">
        <v>0</v>
      </c>
      <c r="AA1712" s="11">
        <v>3061762</v>
      </c>
      <c r="AB1712" s="11">
        <v>3061762</v>
      </c>
      <c r="AC1712" s="11">
        <v>0</v>
      </c>
      <c r="AD1712" s="11">
        <v>0</v>
      </c>
      <c r="AE1712" s="11">
        <v>44062396.489634246</v>
      </c>
      <c r="AF1712" s="11">
        <v>6726938</v>
      </c>
      <c r="AG1712" s="11">
        <v>0</v>
      </c>
      <c r="AH1712" s="11">
        <v>0</v>
      </c>
      <c r="AI1712" s="11">
        <v>6458873</v>
      </c>
      <c r="AJ1712" s="11">
        <v>0</v>
      </c>
      <c r="AK1712" s="11">
        <v>0</v>
      </c>
      <c r="AL1712" s="11">
        <v>0</v>
      </c>
      <c r="AM1712" s="11">
        <v>0</v>
      </c>
      <c r="AN1712" s="11">
        <v>0</v>
      </c>
      <c r="AO17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53583031.489634246</v>
      </c>
      <c r="AQ17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9788700</v>
      </c>
      <c r="AS1712" s="11">
        <f>Table_PBS_SQL_DB2_PBSSQL_PBS_NDP_Tina_CG_QtrlyPerformance_Final[[#This Row],[GOU REL]]+Table_PBS_SQL_DB2_PBSSQL_PBS_NDP_Tina_CG_QtrlyPerformance_Final[[#This Row],[EXT REL]]</f>
        <v>53583031.489634246</v>
      </c>
      <c r="AT1712" s="11">
        <f>Table_PBS_SQL_DB2_PBSSQL_PBS_NDP_Tina_CG_QtrlyPerformance_Final[[#This Row],[GOU EXP]]+Table_PBS_SQL_DB2_PBSSQL_PBS_NDP_Tina_CG_QtrlyPerformance_Final[[#This Row],[EXT EXP]]</f>
        <v>9788700</v>
      </c>
      <c r="AU1712" s="11" t="str">
        <f>IF(Table_PBS_SQL_DB2_PBSSQL_PBS_NDP_Tina_CG_QtrlyPerformance_Final[[#This Row],[Item_Code]]&gt;"300000", "Capital", "Recurrent")</f>
        <v>Recurrent</v>
      </c>
    </row>
    <row r="1713" spans="1:47" x14ac:dyDescent="0.25">
      <c r="A1713" t="s">
        <v>295</v>
      </c>
      <c r="B1713" t="s">
        <v>296</v>
      </c>
      <c r="C1713" t="s">
        <v>293</v>
      </c>
      <c r="D1713" t="s">
        <v>1206</v>
      </c>
      <c r="E1713" t="s">
        <v>31</v>
      </c>
      <c r="F1713" t="s">
        <v>1207</v>
      </c>
      <c r="G1713" t="s">
        <v>177</v>
      </c>
      <c r="H1713" t="s">
        <v>1222</v>
      </c>
      <c r="I1713" t="s">
        <v>896</v>
      </c>
      <c r="J1713" t="s">
        <v>897</v>
      </c>
      <c r="K1713" t="s">
        <v>1223</v>
      </c>
      <c r="L1713" t="s">
        <v>1224</v>
      </c>
      <c r="M1713" t="s">
        <v>1212</v>
      </c>
      <c r="N1713" t="s">
        <v>1213</v>
      </c>
      <c r="O1713" t="s">
        <v>1606</v>
      </c>
      <c r="P1713" t="s">
        <v>1607</v>
      </c>
      <c r="Q1713" s="11">
        <v>0</v>
      </c>
      <c r="R1713" s="11">
        <v>0</v>
      </c>
      <c r="S1713" s="11">
        <v>0</v>
      </c>
      <c r="T1713" s="11">
        <v>0</v>
      </c>
      <c r="U1713" s="11">
        <v>0</v>
      </c>
      <c r="V1713" s="11">
        <v>0</v>
      </c>
      <c r="W1713" s="11">
        <v>0</v>
      </c>
      <c r="X1713" s="11">
        <v>0</v>
      </c>
      <c r="Y1713" s="11">
        <v>0</v>
      </c>
      <c r="Z1713" s="11">
        <v>0</v>
      </c>
      <c r="AA1713" s="11">
        <v>12500022</v>
      </c>
      <c r="AB1713" s="11">
        <v>0</v>
      </c>
      <c r="AC1713" s="11">
        <v>0</v>
      </c>
      <c r="AD1713" s="11">
        <v>0</v>
      </c>
      <c r="AE1713" s="11">
        <v>43860713.710625775</v>
      </c>
      <c r="AF1713" s="11">
        <v>0</v>
      </c>
      <c r="AG1713" s="11">
        <v>0</v>
      </c>
      <c r="AH1713" s="11">
        <v>0</v>
      </c>
      <c r="AI1713" s="11">
        <v>6429310</v>
      </c>
      <c r="AJ1713" s="11">
        <v>0</v>
      </c>
      <c r="AK1713" s="11">
        <v>0</v>
      </c>
      <c r="AL1713" s="11">
        <v>0</v>
      </c>
      <c r="AM1713" s="11">
        <v>0</v>
      </c>
      <c r="AN1713" s="11">
        <v>0</v>
      </c>
      <c r="AO17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62790045.710625775</v>
      </c>
      <c r="AQ17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13" s="11">
        <f>Table_PBS_SQL_DB2_PBSSQL_PBS_NDP_Tina_CG_QtrlyPerformance_Final[[#This Row],[GOU REL]]+Table_PBS_SQL_DB2_PBSSQL_PBS_NDP_Tina_CG_QtrlyPerformance_Final[[#This Row],[EXT REL]]</f>
        <v>62790045.710625775</v>
      </c>
      <c r="AT1713" s="11">
        <f>Table_PBS_SQL_DB2_PBSSQL_PBS_NDP_Tina_CG_QtrlyPerformance_Final[[#This Row],[GOU EXP]]+Table_PBS_SQL_DB2_PBSSQL_PBS_NDP_Tina_CG_QtrlyPerformance_Final[[#This Row],[EXT EXP]]</f>
        <v>0</v>
      </c>
      <c r="AU1713" s="11" t="str">
        <f>IF(Table_PBS_SQL_DB2_PBSSQL_PBS_NDP_Tina_CG_QtrlyPerformance_Final[[#This Row],[Item_Code]]&gt;"300000", "Capital", "Recurrent")</f>
        <v>Recurrent</v>
      </c>
    </row>
    <row r="1714" spans="1:47" x14ac:dyDescent="0.25">
      <c r="A1714" t="s">
        <v>295</v>
      </c>
      <c r="B1714" t="s">
        <v>296</v>
      </c>
      <c r="C1714" t="s">
        <v>293</v>
      </c>
      <c r="D1714" t="s">
        <v>1206</v>
      </c>
      <c r="E1714" t="s">
        <v>31</v>
      </c>
      <c r="F1714" t="s">
        <v>1207</v>
      </c>
      <c r="G1714" t="s">
        <v>177</v>
      </c>
      <c r="H1714" t="s">
        <v>1222</v>
      </c>
      <c r="I1714" t="s">
        <v>896</v>
      </c>
      <c r="J1714" t="s">
        <v>897</v>
      </c>
      <c r="K1714" t="s">
        <v>299</v>
      </c>
      <c r="L1714" t="s">
        <v>1225</v>
      </c>
      <c r="M1714" t="s">
        <v>1044</v>
      </c>
      <c r="N1714" t="s">
        <v>1045</v>
      </c>
      <c r="O1714" t="s">
        <v>1085</v>
      </c>
      <c r="P1714" t="s">
        <v>1086</v>
      </c>
      <c r="Q1714" s="11">
        <v>0</v>
      </c>
      <c r="R1714" s="11">
        <v>0</v>
      </c>
      <c r="S1714" s="11">
        <v>0</v>
      </c>
      <c r="T1714" s="11">
        <v>0</v>
      </c>
      <c r="U1714" s="11">
        <v>0</v>
      </c>
      <c r="V1714" s="11">
        <v>0</v>
      </c>
      <c r="W1714" s="11">
        <v>0</v>
      </c>
      <c r="X1714" s="11">
        <v>0</v>
      </c>
      <c r="Y1714" s="11">
        <v>0</v>
      </c>
      <c r="Z1714" s="11">
        <v>0</v>
      </c>
      <c r="AA1714" s="11">
        <v>578295004</v>
      </c>
      <c r="AB1714" s="11">
        <v>578295004</v>
      </c>
      <c r="AC1714" s="11">
        <v>0</v>
      </c>
      <c r="AD1714" s="11">
        <v>0</v>
      </c>
      <c r="AE1714" s="11">
        <v>0</v>
      </c>
      <c r="AF1714" s="11">
        <v>0</v>
      </c>
      <c r="AG1714" s="11">
        <v>0</v>
      </c>
      <c r="AH1714" s="11">
        <v>0</v>
      </c>
      <c r="AI1714" s="11">
        <v>0</v>
      </c>
      <c r="AJ1714" s="11">
        <v>0</v>
      </c>
      <c r="AK1714" s="11">
        <v>0</v>
      </c>
      <c r="AL1714" s="11">
        <v>0</v>
      </c>
      <c r="AM1714" s="11">
        <v>0</v>
      </c>
      <c r="AN1714" s="11">
        <v>0</v>
      </c>
      <c r="AO17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578295004</v>
      </c>
      <c r="AQ17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578295004</v>
      </c>
      <c r="AS1714" s="11">
        <f>Table_PBS_SQL_DB2_PBSSQL_PBS_NDP_Tina_CG_QtrlyPerformance_Final[[#This Row],[GOU REL]]+Table_PBS_SQL_DB2_PBSSQL_PBS_NDP_Tina_CG_QtrlyPerformance_Final[[#This Row],[EXT REL]]</f>
        <v>578295004</v>
      </c>
      <c r="AT1714" s="11">
        <f>Table_PBS_SQL_DB2_PBSSQL_PBS_NDP_Tina_CG_QtrlyPerformance_Final[[#This Row],[GOU EXP]]+Table_PBS_SQL_DB2_PBSSQL_PBS_NDP_Tina_CG_QtrlyPerformance_Final[[#This Row],[EXT EXP]]</f>
        <v>578295004</v>
      </c>
      <c r="AU1714" s="11" t="str">
        <f>IF(Table_PBS_SQL_DB2_PBSSQL_PBS_NDP_Tina_CG_QtrlyPerformance_Final[[#This Row],[Item_Code]]&gt;"300000", "Capital", "Recurrent")</f>
        <v>Recurrent</v>
      </c>
    </row>
    <row r="1715" spans="1:47" x14ac:dyDescent="0.25">
      <c r="A1715" t="s">
        <v>295</v>
      </c>
      <c r="B1715" t="s">
        <v>296</v>
      </c>
      <c r="C1715" t="s">
        <v>293</v>
      </c>
      <c r="D1715" t="s">
        <v>1206</v>
      </c>
      <c r="E1715" t="s">
        <v>31</v>
      </c>
      <c r="F1715" t="s">
        <v>1207</v>
      </c>
      <c r="G1715" t="s">
        <v>177</v>
      </c>
      <c r="H1715" t="s">
        <v>1222</v>
      </c>
      <c r="I1715" t="s">
        <v>896</v>
      </c>
      <c r="J1715" t="s">
        <v>897</v>
      </c>
      <c r="K1715" t="s">
        <v>299</v>
      </c>
      <c r="L1715" t="s">
        <v>1225</v>
      </c>
      <c r="M1715" t="s">
        <v>1044</v>
      </c>
      <c r="N1715" t="s">
        <v>1045</v>
      </c>
      <c r="O1715" t="s">
        <v>1025</v>
      </c>
      <c r="P1715" t="s">
        <v>1026</v>
      </c>
      <c r="Q1715" s="11">
        <v>0</v>
      </c>
      <c r="R1715" s="11">
        <v>0</v>
      </c>
      <c r="S1715" s="11">
        <v>0</v>
      </c>
      <c r="T1715" s="11">
        <v>0</v>
      </c>
      <c r="U1715" s="11">
        <v>0</v>
      </c>
      <c r="V1715" s="11">
        <v>0</v>
      </c>
      <c r="W1715" s="11">
        <v>0</v>
      </c>
      <c r="X1715" s="11">
        <v>0</v>
      </c>
      <c r="Y1715" s="11">
        <v>0</v>
      </c>
      <c r="Z1715" s="11">
        <v>0</v>
      </c>
      <c r="AA1715" s="11">
        <v>0</v>
      </c>
      <c r="AB1715" s="11">
        <v>0</v>
      </c>
      <c r="AC1715" s="11">
        <v>0</v>
      </c>
      <c r="AD1715" s="11">
        <v>0</v>
      </c>
      <c r="AE1715" s="11">
        <v>113087975</v>
      </c>
      <c r="AF1715" s="11">
        <v>33018000</v>
      </c>
      <c r="AG1715" s="11">
        <v>0</v>
      </c>
      <c r="AH1715" s="11">
        <v>0</v>
      </c>
      <c r="AI1715" s="11">
        <v>0</v>
      </c>
      <c r="AJ1715" s="11">
        <v>0</v>
      </c>
      <c r="AK1715" s="11">
        <v>0</v>
      </c>
      <c r="AL1715" s="11">
        <v>0</v>
      </c>
      <c r="AM1715" s="11">
        <v>0</v>
      </c>
      <c r="AN1715" s="11">
        <v>0</v>
      </c>
      <c r="AO17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113087975</v>
      </c>
      <c r="AQ17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33018000</v>
      </c>
      <c r="AS1715" s="11">
        <f>Table_PBS_SQL_DB2_PBSSQL_PBS_NDP_Tina_CG_QtrlyPerformance_Final[[#This Row],[GOU REL]]+Table_PBS_SQL_DB2_PBSSQL_PBS_NDP_Tina_CG_QtrlyPerformance_Final[[#This Row],[EXT REL]]</f>
        <v>113087975</v>
      </c>
      <c r="AT1715" s="11">
        <f>Table_PBS_SQL_DB2_PBSSQL_PBS_NDP_Tina_CG_QtrlyPerformance_Final[[#This Row],[GOU EXP]]+Table_PBS_SQL_DB2_PBSSQL_PBS_NDP_Tina_CG_QtrlyPerformance_Final[[#This Row],[EXT EXP]]</f>
        <v>33018000</v>
      </c>
      <c r="AU1715" s="11" t="str">
        <f>IF(Table_PBS_SQL_DB2_PBSSQL_PBS_NDP_Tina_CG_QtrlyPerformance_Final[[#This Row],[Item_Code]]&gt;"300000", "Capital", "Recurrent")</f>
        <v>Recurrent</v>
      </c>
    </row>
    <row r="1716" spans="1:47" x14ac:dyDescent="0.25">
      <c r="A1716" t="s">
        <v>295</v>
      </c>
      <c r="B1716" t="s">
        <v>296</v>
      </c>
      <c r="C1716" t="s">
        <v>293</v>
      </c>
      <c r="D1716" t="s">
        <v>1206</v>
      </c>
      <c r="E1716" t="s">
        <v>31</v>
      </c>
      <c r="F1716" t="s">
        <v>1207</v>
      </c>
      <c r="G1716" t="s">
        <v>177</v>
      </c>
      <c r="H1716" t="s">
        <v>1222</v>
      </c>
      <c r="I1716" t="s">
        <v>493</v>
      </c>
      <c r="J1716" t="s">
        <v>1226</v>
      </c>
      <c r="K1716" t="s">
        <v>299</v>
      </c>
      <c r="L1716" t="s">
        <v>1225</v>
      </c>
      <c r="M1716" t="s">
        <v>1044</v>
      </c>
      <c r="N1716" t="s">
        <v>1045</v>
      </c>
      <c r="O1716" t="s">
        <v>1626</v>
      </c>
      <c r="P1716" t="s">
        <v>1627</v>
      </c>
      <c r="Q1716" s="11">
        <v>0</v>
      </c>
      <c r="R1716" s="11">
        <v>0</v>
      </c>
      <c r="S1716" s="11">
        <v>0</v>
      </c>
      <c r="T1716" s="11">
        <v>0</v>
      </c>
      <c r="U1716" s="11">
        <v>63362551423</v>
      </c>
      <c r="V1716" s="11">
        <v>0</v>
      </c>
      <c r="W1716" s="11">
        <v>3098668462</v>
      </c>
      <c r="X1716" s="11">
        <v>60263882961</v>
      </c>
      <c r="Y1716" s="11">
        <v>0</v>
      </c>
      <c r="Z1716" s="11">
        <v>0</v>
      </c>
      <c r="AA1716" s="11">
        <v>0</v>
      </c>
      <c r="AB1716" s="11">
        <v>0</v>
      </c>
      <c r="AC1716" s="11">
        <v>1300000000</v>
      </c>
      <c r="AD1716" s="11">
        <v>24773388</v>
      </c>
      <c r="AE1716" s="11">
        <v>0</v>
      </c>
      <c r="AF1716" s="11">
        <v>0</v>
      </c>
      <c r="AG1716" s="11">
        <v>800000000</v>
      </c>
      <c r="AH1716" s="11">
        <v>1504178894</v>
      </c>
      <c r="AI1716" s="11">
        <v>0</v>
      </c>
      <c r="AJ1716" s="11">
        <v>0</v>
      </c>
      <c r="AK1716" s="11">
        <v>541151470</v>
      </c>
      <c r="AL1716" s="11">
        <v>1136972576</v>
      </c>
      <c r="AM1716" s="11">
        <v>0</v>
      </c>
      <c r="AN1716" s="11">
        <v>0</v>
      </c>
      <c r="AO17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2641151470</v>
      </c>
      <c r="AP17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2665924858</v>
      </c>
      <c r="AR17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16" s="11">
        <f>Table_PBS_SQL_DB2_PBSSQL_PBS_NDP_Tina_CG_QtrlyPerformance_Final[[#This Row],[GOU REL]]+Table_PBS_SQL_DB2_PBSSQL_PBS_NDP_Tina_CG_QtrlyPerformance_Final[[#This Row],[EXT REL]]</f>
        <v>2641151470</v>
      </c>
      <c r="AT1716" s="11">
        <f>Table_PBS_SQL_DB2_PBSSQL_PBS_NDP_Tina_CG_QtrlyPerformance_Final[[#This Row],[GOU EXP]]+Table_PBS_SQL_DB2_PBSSQL_PBS_NDP_Tina_CG_QtrlyPerformance_Final[[#This Row],[EXT EXP]]</f>
        <v>2665924858</v>
      </c>
      <c r="AU1716" s="11" t="str">
        <f>IF(Table_PBS_SQL_DB2_PBSSQL_PBS_NDP_Tina_CG_QtrlyPerformance_Final[[#This Row],[Item_Code]]&gt;"300000", "Capital", "Recurrent")</f>
        <v>Capital</v>
      </c>
    </row>
    <row r="1717" spans="1:47" x14ac:dyDescent="0.25">
      <c r="A1717" t="s">
        <v>295</v>
      </c>
      <c r="B1717" t="s">
        <v>296</v>
      </c>
      <c r="C1717" t="s">
        <v>293</v>
      </c>
      <c r="D1717" t="s">
        <v>1206</v>
      </c>
      <c r="E1717" t="s">
        <v>31</v>
      </c>
      <c r="F1717" t="s">
        <v>1207</v>
      </c>
      <c r="G1717" t="s">
        <v>177</v>
      </c>
      <c r="H1717" t="s">
        <v>1222</v>
      </c>
      <c r="I1717" t="s">
        <v>493</v>
      </c>
      <c r="J1717" t="s">
        <v>1226</v>
      </c>
      <c r="K1717" t="s">
        <v>299</v>
      </c>
      <c r="L1717" t="s">
        <v>1225</v>
      </c>
      <c r="M1717" t="s">
        <v>1212</v>
      </c>
      <c r="N1717" t="s">
        <v>1213</v>
      </c>
      <c r="O1717" t="s">
        <v>902</v>
      </c>
      <c r="P1717" t="s">
        <v>903</v>
      </c>
      <c r="Q1717" s="11">
        <v>0</v>
      </c>
      <c r="R1717" s="11">
        <v>0</v>
      </c>
      <c r="S1717" s="11">
        <v>0</v>
      </c>
      <c r="T1717" s="11">
        <v>0</v>
      </c>
      <c r="U1717" s="11">
        <v>538219080</v>
      </c>
      <c r="V1717" s="11">
        <v>0</v>
      </c>
      <c r="W1717" s="11">
        <v>538219080</v>
      </c>
      <c r="X1717" s="11">
        <v>0</v>
      </c>
      <c r="Y1717" s="11">
        <v>0</v>
      </c>
      <c r="Z1717" s="11">
        <v>0</v>
      </c>
      <c r="AA1717" s="11">
        <v>0</v>
      </c>
      <c r="AB1717" s="11">
        <v>0</v>
      </c>
      <c r="AC1717" s="11">
        <v>269109540</v>
      </c>
      <c r="AD1717" s="11">
        <v>265221500</v>
      </c>
      <c r="AE1717" s="11">
        <v>0</v>
      </c>
      <c r="AF1717" s="11">
        <v>0</v>
      </c>
      <c r="AG1717" s="11">
        <v>134554770</v>
      </c>
      <c r="AH1717" s="11">
        <v>92292704</v>
      </c>
      <c r="AI1717" s="11">
        <v>0</v>
      </c>
      <c r="AJ1717" s="11">
        <v>0</v>
      </c>
      <c r="AK1717" s="11">
        <v>134554770</v>
      </c>
      <c r="AL1717" s="11">
        <v>143905862</v>
      </c>
      <c r="AM1717" s="11">
        <v>0</v>
      </c>
      <c r="AN1717" s="11">
        <v>0</v>
      </c>
      <c r="AO17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538219080</v>
      </c>
      <c r="AP17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501420066</v>
      </c>
      <c r="AR17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17" s="11">
        <f>Table_PBS_SQL_DB2_PBSSQL_PBS_NDP_Tina_CG_QtrlyPerformance_Final[[#This Row],[GOU REL]]+Table_PBS_SQL_DB2_PBSSQL_PBS_NDP_Tina_CG_QtrlyPerformance_Final[[#This Row],[EXT REL]]</f>
        <v>538219080</v>
      </c>
      <c r="AT1717" s="11">
        <f>Table_PBS_SQL_DB2_PBSSQL_PBS_NDP_Tina_CG_QtrlyPerformance_Final[[#This Row],[GOU EXP]]+Table_PBS_SQL_DB2_PBSSQL_PBS_NDP_Tina_CG_QtrlyPerformance_Final[[#This Row],[EXT EXP]]</f>
        <v>501420066</v>
      </c>
      <c r="AU1717" s="11" t="str">
        <f>IF(Table_PBS_SQL_DB2_PBSSQL_PBS_NDP_Tina_CG_QtrlyPerformance_Final[[#This Row],[Item_Code]]&gt;"300000", "Capital", "Recurrent")</f>
        <v>Recurrent</v>
      </c>
    </row>
    <row r="1718" spans="1:47" x14ac:dyDescent="0.25">
      <c r="A1718" t="s">
        <v>295</v>
      </c>
      <c r="B1718" t="s">
        <v>296</v>
      </c>
      <c r="C1718" t="s">
        <v>293</v>
      </c>
      <c r="D1718" t="s">
        <v>1206</v>
      </c>
      <c r="E1718" t="s">
        <v>31</v>
      </c>
      <c r="F1718" t="s">
        <v>1207</v>
      </c>
      <c r="G1718" t="s">
        <v>177</v>
      </c>
      <c r="H1718" t="s">
        <v>1222</v>
      </c>
      <c r="I1718" t="s">
        <v>493</v>
      </c>
      <c r="J1718" t="s">
        <v>1226</v>
      </c>
      <c r="K1718" t="s">
        <v>299</v>
      </c>
      <c r="L1718" t="s">
        <v>1225</v>
      </c>
      <c r="M1718" t="s">
        <v>1212</v>
      </c>
      <c r="N1718" t="s">
        <v>1213</v>
      </c>
      <c r="O1718" t="s">
        <v>1016</v>
      </c>
      <c r="P1718" t="s">
        <v>1017</v>
      </c>
      <c r="Q1718" s="11">
        <v>0</v>
      </c>
      <c r="R1718" s="11">
        <v>0</v>
      </c>
      <c r="S1718" s="11">
        <v>0</v>
      </c>
      <c r="T1718" s="11">
        <v>0</v>
      </c>
      <c r="U1718" s="11">
        <v>78200000</v>
      </c>
      <c r="V1718" s="11">
        <v>0</v>
      </c>
      <c r="W1718" s="11">
        <v>35000000</v>
      </c>
      <c r="X1718" s="11">
        <v>43200000</v>
      </c>
      <c r="Y1718" s="11">
        <v>0</v>
      </c>
      <c r="Z1718" s="11">
        <v>0</v>
      </c>
      <c r="AA1718" s="11">
        <v>0</v>
      </c>
      <c r="AB1718" s="11">
        <v>0</v>
      </c>
      <c r="AC1718" s="11">
        <v>8750000</v>
      </c>
      <c r="AD1718" s="11">
        <v>0</v>
      </c>
      <c r="AE1718" s="11">
        <v>0</v>
      </c>
      <c r="AF1718" s="11">
        <v>0</v>
      </c>
      <c r="AG1718" s="11">
        <v>8750000</v>
      </c>
      <c r="AH1718" s="11">
        <v>0</v>
      </c>
      <c r="AI1718" s="11">
        <v>0</v>
      </c>
      <c r="AJ1718" s="11">
        <v>0</v>
      </c>
      <c r="AK1718" s="11">
        <v>0</v>
      </c>
      <c r="AL1718" s="11">
        <v>17300001</v>
      </c>
      <c r="AM1718" s="11">
        <v>0</v>
      </c>
      <c r="AN1718" s="11">
        <v>0</v>
      </c>
      <c r="AO17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v>
      </c>
      <c r="AP17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17300001</v>
      </c>
      <c r="AR17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18" s="11">
        <f>Table_PBS_SQL_DB2_PBSSQL_PBS_NDP_Tina_CG_QtrlyPerformance_Final[[#This Row],[GOU REL]]+Table_PBS_SQL_DB2_PBSSQL_PBS_NDP_Tina_CG_QtrlyPerformance_Final[[#This Row],[EXT REL]]</f>
        <v>17500000</v>
      </c>
      <c r="AT1718" s="11">
        <f>Table_PBS_SQL_DB2_PBSSQL_PBS_NDP_Tina_CG_QtrlyPerformance_Final[[#This Row],[GOU EXP]]+Table_PBS_SQL_DB2_PBSSQL_PBS_NDP_Tina_CG_QtrlyPerformance_Final[[#This Row],[EXT EXP]]</f>
        <v>17300001</v>
      </c>
      <c r="AU1718" s="11" t="str">
        <f>IF(Table_PBS_SQL_DB2_PBSSQL_PBS_NDP_Tina_CG_QtrlyPerformance_Final[[#This Row],[Item_Code]]&gt;"300000", "Capital", "Recurrent")</f>
        <v>Recurrent</v>
      </c>
    </row>
    <row r="1719" spans="1:47" x14ac:dyDescent="0.25">
      <c r="A1719" t="s">
        <v>295</v>
      </c>
      <c r="B1719" t="s">
        <v>296</v>
      </c>
      <c r="C1719" t="s">
        <v>293</v>
      </c>
      <c r="D1719" t="s">
        <v>1206</v>
      </c>
      <c r="E1719" t="s">
        <v>31</v>
      </c>
      <c r="F1719" t="s">
        <v>1207</v>
      </c>
      <c r="G1719" t="s">
        <v>177</v>
      </c>
      <c r="H1719" t="s">
        <v>1222</v>
      </c>
      <c r="I1719" t="s">
        <v>467</v>
      </c>
      <c r="J1719" t="s">
        <v>1227</v>
      </c>
      <c r="K1719" t="s">
        <v>1223</v>
      </c>
      <c r="L1719" t="s">
        <v>1224</v>
      </c>
      <c r="M1719" t="s">
        <v>1212</v>
      </c>
      <c r="N1719" t="s">
        <v>1213</v>
      </c>
      <c r="O1719" t="s">
        <v>1064</v>
      </c>
      <c r="P1719" t="s">
        <v>1065</v>
      </c>
      <c r="Q1719" s="11">
        <v>0</v>
      </c>
      <c r="R1719" s="11">
        <v>0</v>
      </c>
      <c r="S1719" s="11">
        <v>0</v>
      </c>
      <c r="T1719" s="11">
        <v>0</v>
      </c>
      <c r="U1719" s="11">
        <v>271373850</v>
      </c>
      <c r="V1719" s="11">
        <v>0</v>
      </c>
      <c r="W1719" s="11">
        <v>7198600</v>
      </c>
      <c r="X1719" s="11">
        <v>264175250</v>
      </c>
      <c r="Y1719" s="11">
        <v>0</v>
      </c>
      <c r="Z1719" s="11">
        <v>0</v>
      </c>
      <c r="AA1719" s="11">
        <v>0</v>
      </c>
      <c r="AB1719" s="11">
        <v>0</v>
      </c>
      <c r="AC1719" s="11">
        <v>1799650</v>
      </c>
      <c r="AD1719" s="11">
        <v>0</v>
      </c>
      <c r="AE1719" s="11">
        <v>0</v>
      </c>
      <c r="AF1719" s="11">
        <v>0</v>
      </c>
      <c r="AG1719" s="11">
        <v>1799650</v>
      </c>
      <c r="AH1719" s="11">
        <v>0</v>
      </c>
      <c r="AI1719" s="11">
        <v>0</v>
      </c>
      <c r="AJ1719" s="11">
        <v>0</v>
      </c>
      <c r="AK1719" s="11">
        <v>0</v>
      </c>
      <c r="AL1719" s="11">
        <v>3574976</v>
      </c>
      <c r="AM1719" s="11">
        <v>0</v>
      </c>
      <c r="AN1719" s="11">
        <v>0</v>
      </c>
      <c r="AO17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3599300</v>
      </c>
      <c r="AP17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3574976</v>
      </c>
      <c r="AR17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19" s="11">
        <f>Table_PBS_SQL_DB2_PBSSQL_PBS_NDP_Tina_CG_QtrlyPerformance_Final[[#This Row],[GOU REL]]+Table_PBS_SQL_DB2_PBSSQL_PBS_NDP_Tina_CG_QtrlyPerformance_Final[[#This Row],[EXT REL]]</f>
        <v>3599300</v>
      </c>
      <c r="AT1719" s="11">
        <f>Table_PBS_SQL_DB2_PBSSQL_PBS_NDP_Tina_CG_QtrlyPerformance_Final[[#This Row],[GOU EXP]]+Table_PBS_SQL_DB2_PBSSQL_PBS_NDP_Tina_CG_QtrlyPerformance_Final[[#This Row],[EXT EXP]]</f>
        <v>3574976</v>
      </c>
      <c r="AU1719" s="11" t="str">
        <f>IF(Table_PBS_SQL_DB2_PBSSQL_PBS_NDP_Tina_CG_QtrlyPerformance_Final[[#This Row],[Item_Code]]&gt;"300000", "Capital", "Recurrent")</f>
        <v>Recurrent</v>
      </c>
    </row>
    <row r="1720" spans="1:47" x14ac:dyDescent="0.25">
      <c r="A1720" t="s">
        <v>295</v>
      </c>
      <c r="B1720" t="s">
        <v>296</v>
      </c>
      <c r="C1720" t="s">
        <v>293</v>
      </c>
      <c r="D1720" t="s">
        <v>1206</v>
      </c>
      <c r="E1720" t="s">
        <v>31</v>
      </c>
      <c r="F1720" t="s">
        <v>1207</v>
      </c>
      <c r="G1720" t="s">
        <v>177</v>
      </c>
      <c r="H1720" t="s">
        <v>1222</v>
      </c>
      <c r="I1720" t="s">
        <v>467</v>
      </c>
      <c r="J1720" t="s">
        <v>1227</v>
      </c>
      <c r="K1720" t="s">
        <v>1223</v>
      </c>
      <c r="L1720" t="s">
        <v>1224</v>
      </c>
      <c r="M1720" t="s">
        <v>1212</v>
      </c>
      <c r="N1720" t="s">
        <v>1213</v>
      </c>
      <c r="O1720" t="s">
        <v>906</v>
      </c>
      <c r="P1720" t="s">
        <v>907</v>
      </c>
      <c r="Q1720" s="11">
        <v>0</v>
      </c>
      <c r="R1720" s="11">
        <v>0</v>
      </c>
      <c r="S1720" s="11">
        <v>0</v>
      </c>
      <c r="T1720" s="11">
        <v>0</v>
      </c>
      <c r="U1720" s="11">
        <v>267248000</v>
      </c>
      <c r="V1720" s="11">
        <v>0</v>
      </c>
      <c r="W1720" s="11">
        <v>49808000</v>
      </c>
      <c r="X1720" s="11">
        <v>217440000</v>
      </c>
      <c r="Y1720" s="11">
        <v>0</v>
      </c>
      <c r="Z1720" s="11">
        <v>0</v>
      </c>
      <c r="AA1720" s="11">
        <v>0</v>
      </c>
      <c r="AB1720" s="11">
        <v>0</v>
      </c>
      <c r="AC1720" s="11">
        <v>12452000</v>
      </c>
      <c r="AD1720" s="11">
        <v>950000</v>
      </c>
      <c r="AE1720" s="11">
        <v>0</v>
      </c>
      <c r="AF1720" s="11">
        <v>0</v>
      </c>
      <c r="AG1720" s="11">
        <v>12452000</v>
      </c>
      <c r="AH1720" s="11">
        <v>0</v>
      </c>
      <c r="AI1720" s="11">
        <v>0</v>
      </c>
      <c r="AJ1720" s="11">
        <v>0</v>
      </c>
      <c r="AK1720" s="11">
        <v>0</v>
      </c>
      <c r="AL1720" s="11">
        <v>24904000</v>
      </c>
      <c r="AM1720" s="11">
        <v>0</v>
      </c>
      <c r="AN1720" s="11">
        <v>0</v>
      </c>
      <c r="AO17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24904000</v>
      </c>
      <c r="AP17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25854000</v>
      </c>
      <c r="AR17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20" s="11">
        <f>Table_PBS_SQL_DB2_PBSSQL_PBS_NDP_Tina_CG_QtrlyPerformance_Final[[#This Row],[GOU REL]]+Table_PBS_SQL_DB2_PBSSQL_PBS_NDP_Tina_CG_QtrlyPerformance_Final[[#This Row],[EXT REL]]</f>
        <v>24904000</v>
      </c>
      <c r="AT1720" s="11">
        <f>Table_PBS_SQL_DB2_PBSSQL_PBS_NDP_Tina_CG_QtrlyPerformance_Final[[#This Row],[GOU EXP]]+Table_PBS_SQL_DB2_PBSSQL_PBS_NDP_Tina_CG_QtrlyPerformance_Final[[#This Row],[EXT EXP]]</f>
        <v>25854000</v>
      </c>
      <c r="AU1720" s="11" t="str">
        <f>IF(Table_PBS_SQL_DB2_PBSSQL_PBS_NDP_Tina_CG_QtrlyPerformance_Final[[#This Row],[Item_Code]]&gt;"300000", "Capital", "Recurrent")</f>
        <v>Recurrent</v>
      </c>
    </row>
    <row r="1721" spans="1:47" x14ac:dyDescent="0.25">
      <c r="A1721" t="s">
        <v>295</v>
      </c>
      <c r="B1721" t="s">
        <v>296</v>
      </c>
      <c r="C1721" t="s">
        <v>293</v>
      </c>
      <c r="D1721" t="s">
        <v>1206</v>
      </c>
      <c r="E1721" t="s">
        <v>31</v>
      </c>
      <c r="F1721" t="s">
        <v>1207</v>
      </c>
      <c r="G1721" t="s">
        <v>177</v>
      </c>
      <c r="H1721" t="s">
        <v>1222</v>
      </c>
      <c r="I1721" t="s">
        <v>467</v>
      </c>
      <c r="J1721" t="s">
        <v>1227</v>
      </c>
      <c r="K1721" t="s">
        <v>1223</v>
      </c>
      <c r="L1721" t="s">
        <v>1224</v>
      </c>
      <c r="M1721" t="s">
        <v>1212</v>
      </c>
      <c r="N1721" t="s">
        <v>1213</v>
      </c>
      <c r="O1721" t="s">
        <v>1083</v>
      </c>
      <c r="P1721" t="s">
        <v>1084</v>
      </c>
      <c r="Q1721" s="11">
        <v>0</v>
      </c>
      <c r="R1721" s="11">
        <v>0</v>
      </c>
      <c r="S1721" s="11">
        <v>0</v>
      </c>
      <c r="T1721" s="11">
        <v>0</v>
      </c>
      <c r="U1721" s="11">
        <v>2748009000</v>
      </c>
      <c r="V1721" s="11">
        <v>0</v>
      </c>
      <c r="W1721" s="11">
        <v>0</v>
      </c>
      <c r="X1721" s="11">
        <v>2748009000</v>
      </c>
      <c r="Y1721" s="11">
        <v>0</v>
      </c>
      <c r="Z1721" s="11">
        <v>0</v>
      </c>
      <c r="AA1721" s="11">
        <v>0</v>
      </c>
      <c r="AB1721" s="11">
        <v>0</v>
      </c>
      <c r="AC1721" s="11">
        <v>0</v>
      </c>
      <c r="AD1721" s="11">
        <v>0</v>
      </c>
      <c r="AE1721" s="11">
        <v>0</v>
      </c>
      <c r="AF1721" s="11">
        <v>0</v>
      </c>
      <c r="AG1721" s="11">
        <v>0</v>
      </c>
      <c r="AH1721" s="11">
        <v>0</v>
      </c>
      <c r="AI1721" s="11">
        <v>0</v>
      </c>
      <c r="AJ1721" s="11">
        <v>0</v>
      </c>
      <c r="AK1721" s="11">
        <v>0</v>
      </c>
      <c r="AL1721" s="11">
        <v>0</v>
      </c>
      <c r="AM1721" s="11">
        <v>0</v>
      </c>
      <c r="AN1721" s="11">
        <v>0</v>
      </c>
      <c r="AO17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21" s="11">
        <f>Table_PBS_SQL_DB2_PBSSQL_PBS_NDP_Tina_CG_QtrlyPerformance_Final[[#This Row],[GOU REL]]+Table_PBS_SQL_DB2_PBSSQL_PBS_NDP_Tina_CG_QtrlyPerformance_Final[[#This Row],[EXT REL]]</f>
        <v>0</v>
      </c>
      <c r="AT1721" s="11">
        <f>Table_PBS_SQL_DB2_PBSSQL_PBS_NDP_Tina_CG_QtrlyPerformance_Final[[#This Row],[GOU EXP]]+Table_PBS_SQL_DB2_PBSSQL_PBS_NDP_Tina_CG_QtrlyPerformance_Final[[#This Row],[EXT EXP]]</f>
        <v>0</v>
      </c>
      <c r="AU1721" s="11" t="str">
        <f>IF(Table_PBS_SQL_DB2_PBSSQL_PBS_NDP_Tina_CG_QtrlyPerformance_Final[[#This Row],[Item_Code]]&gt;"300000", "Capital", "Recurrent")</f>
        <v>Recurrent</v>
      </c>
    </row>
    <row r="1722" spans="1:47" x14ac:dyDescent="0.25">
      <c r="A1722" t="s">
        <v>295</v>
      </c>
      <c r="B1722" t="s">
        <v>296</v>
      </c>
      <c r="C1722" t="s">
        <v>293</v>
      </c>
      <c r="D1722" t="s">
        <v>1206</v>
      </c>
      <c r="E1722" t="s">
        <v>31</v>
      </c>
      <c r="F1722" t="s">
        <v>1207</v>
      </c>
      <c r="G1722" t="s">
        <v>202</v>
      </c>
      <c r="H1722" t="s">
        <v>2003</v>
      </c>
      <c r="I1722" t="s">
        <v>493</v>
      </c>
      <c r="J1722" t="s">
        <v>2004</v>
      </c>
      <c r="K1722" t="s">
        <v>297</v>
      </c>
      <c r="L1722" t="s">
        <v>2005</v>
      </c>
      <c r="M1722" t="s">
        <v>1212</v>
      </c>
      <c r="N1722" t="s">
        <v>1213</v>
      </c>
      <c r="O1722" t="s">
        <v>1028</v>
      </c>
      <c r="P1722" t="s">
        <v>1029</v>
      </c>
      <c r="Q1722" s="11">
        <v>0</v>
      </c>
      <c r="R1722" s="11">
        <v>0</v>
      </c>
      <c r="S1722" s="11">
        <v>0</v>
      </c>
      <c r="T1722" s="11">
        <v>0</v>
      </c>
      <c r="U1722" s="11">
        <v>10800000</v>
      </c>
      <c r="V1722" s="11">
        <v>0</v>
      </c>
      <c r="W1722" s="11">
        <v>10800000</v>
      </c>
      <c r="X1722" s="11">
        <v>0</v>
      </c>
      <c r="Y1722" s="11">
        <v>0</v>
      </c>
      <c r="Z1722" s="11">
        <v>0</v>
      </c>
      <c r="AA1722" s="11">
        <v>0</v>
      </c>
      <c r="AB1722" s="11">
        <v>0</v>
      </c>
      <c r="AC1722" s="11">
        <v>2700000</v>
      </c>
      <c r="AD1722" s="11">
        <v>2700000</v>
      </c>
      <c r="AE1722" s="11">
        <v>0</v>
      </c>
      <c r="AF1722" s="11">
        <v>0</v>
      </c>
      <c r="AG1722" s="11">
        <v>2700000</v>
      </c>
      <c r="AH1722" s="11">
        <v>1190000</v>
      </c>
      <c r="AI1722" s="11">
        <v>0</v>
      </c>
      <c r="AJ1722" s="11">
        <v>0</v>
      </c>
      <c r="AK1722" s="11">
        <v>0</v>
      </c>
      <c r="AL1722" s="11">
        <v>1510000</v>
      </c>
      <c r="AM1722" s="11">
        <v>0</v>
      </c>
      <c r="AN1722" s="11">
        <v>0</v>
      </c>
      <c r="AO17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5400000</v>
      </c>
      <c r="AP17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5400000</v>
      </c>
      <c r="AR17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22" s="11">
        <f>Table_PBS_SQL_DB2_PBSSQL_PBS_NDP_Tina_CG_QtrlyPerformance_Final[[#This Row],[GOU REL]]+Table_PBS_SQL_DB2_PBSSQL_PBS_NDP_Tina_CG_QtrlyPerformance_Final[[#This Row],[EXT REL]]</f>
        <v>5400000</v>
      </c>
      <c r="AT1722" s="11">
        <f>Table_PBS_SQL_DB2_PBSSQL_PBS_NDP_Tina_CG_QtrlyPerformance_Final[[#This Row],[GOU EXP]]+Table_PBS_SQL_DB2_PBSSQL_PBS_NDP_Tina_CG_QtrlyPerformance_Final[[#This Row],[EXT EXP]]</f>
        <v>5400000</v>
      </c>
      <c r="AU1722" s="11" t="str">
        <f>IF(Table_PBS_SQL_DB2_PBSSQL_PBS_NDP_Tina_CG_QtrlyPerformance_Final[[#This Row],[Item_Code]]&gt;"300000", "Capital", "Recurrent")</f>
        <v>Recurrent</v>
      </c>
    </row>
    <row r="1723" spans="1:47" x14ac:dyDescent="0.25">
      <c r="A1723" t="s">
        <v>295</v>
      </c>
      <c r="B1723" t="s">
        <v>296</v>
      </c>
      <c r="C1723" t="s">
        <v>293</v>
      </c>
      <c r="D1723" t="s">
        <v>1206</v>
      </c>
      <c r="E1723" t="s">
        <v>97</v>
      </c>
      <c r="F1723" t="s">
        <v>1383</v>
      </c>
      <c r="G1723" t="s">
        <v>177</v>
      </c>
      <c r="H1723" t="s">
        <v>1222</v>
      </c>
      <c r="I1723" t="s">
        <v>467</v>
      </c>
      <c r="J1723" t="s">
        <v>1227</v>
      </c>
      <c r="K1723" t="s">
        <v>299</v>
      </c>
      <c r="L1723" t="s">
        <v>2008</v>
      </c>
      <c r="M1723" t="s">
        <v>2006</v>
      </c>
      <c r="N1723" t="s">
        <v>2007</v>
      </c>
      <c r="O1723" t="s">
        <v>1485</v>
      </c>
      <c r="P1723" t="s">
        <v>1486</v>
      </c>
      <c r="Q1723" s="11">
        <v>0</v>
      </c>
      <c r="R1723" s="11">
        <v>0</v>
      </c>
      <c r="S1723" s="11">
        <v>0</v>
      </c>
      <c r="T1723" s="11">
        <v>0</v>
      </c>
      <c r="U1723" s="11">
        <v>1173204000</v>
      </c>
      <c r="V1723" s="11">
        <v>0</v>
      </c>
      <c r="W1723" s="11">
        <v>0</v>
      </c>
      <c r="X1723" s="11">
        <v>1173204000</v>
      </c>
      <c r="Y1723" s="11">
        <v>0</v>
      </c>
      <c r="Z1723" s="11">
        <v>0</v>
      </c>
      <c r="AA1723" s="11">
        <v>0</v>
      </c>
      <c r="AB1723" s="11">
        <v>0</v>
      </c>
      <c r="AC1723" s="11">
        <v>0</v>
      </c>
      <c r="AD1723" s="11">
        <v>0</v>
      </c>
      <c r="AE1723" s="11">
        <v>0</v>
      </c>
      <c r="AF1723" s="11">
        <v>0</v>
      </c>
      <c r="AG1723" s="11">
        <v>0</v>
      </c>
      <c r="AH1723" s="11">
        <v>0</v>
      </c>
      <c r="AI1723" s="11">
        <v>0</v>
      </c>
      <c r="AJ1723" s="11">
        <v>0</v>
      </c>
      <c r="AK1723" s="11">
        <v>0</v>
      </c>
      <c r="AL1723" s="11">
        <v>0</v>
      </c>
      <c r="AM1723" s="11">
        <v>0</v>
      </c>
      <c r="AN1723" s="11">
        <v>0</v>
      </c>
      <c r="AO17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23" s="11">
        <f>Table_PBS_SQL_DB2_PBSSQL_PBS_NDP_Tina_CG_QtrlyPerformance_Final[[#This Row],[GOU REL]]+Table_PBS_SQL_DB2_PBSSQL_PBS_NDP_Tina_CG_QtrlyPerformance_Final[[#This Row],[EXT REL]]</f>
        <v>0</v>
      </c>
      <c r="AT1723" s="11">
        <f>Table_PBS_SQL_DB2_PBSSQL_PBS_NDP_Tina_CG_QtrlyPerformance_Final[[#This Row],[GOU EXP]]+Table_PBS_SQL_DB2_PBSSQL_PBS_NDP_Tina_CG_QtrlyPerformance_Final[[#This Row],[EXT EXP]]</f>
        <v>0</v>
      </c>
      <c r="AU1723" s="11" t="str">
        <f>IF(Table_PBS_SQL_DB2_PBSSQL_PBS_NDP_Tina_CG_QtrlyPerformance_Final[[#This Row],[Item_Code]]&gt;"300000", "Capital", "Recurrent")</f>
        <v>Capital</v>
      </c>
    </row>
    <row r="1724" spans="1:47" x14ac:dyDescent="0.25">
      <c r="A1724" t="s">
        <v>305</v>
      </c>
      <c r="B1724" t="s">
        <v>306</v>
      </c>
      <c r="C1724" t="s">
        <v>293</v>
      </c>
      <c r="D1724" t="s">
        <v>1206</v>
      </c>
      <c r="E1724" t="s">
        <v>75</v>
      </c>
      <c r="F1724" t="s">
        <v>1228</v>
      </c>
      <c r="G1724" t="s">
        <v>75</v>
      </c>
      <c r="H1724" t="s">
        <v>1229</v>
      </c>
      <c r="I1724" t="s">
        <v>896</v>
      </c>
      <c r="J1724" t="s">
        <v>897</v>
      </c>
      <c r="K1724" t="s">
        <v>1230</v>
      </c>
      <c r="L1724" t="s">
        <v>1231</v>
      </c>
      <c r="M1724" t="s">
        <v>1232</v>
      </c>
      <c r="N1724" t="s">
        <v>1233</v>
      </c>
      <c r="O1724" t="s">
        <v>1083</v>
      </c>
      <c r="P1724" t="s">
        <v>1084</v>
      </c>
      <c r="Q1724" s="11">
        <v>0</v>
      </c>
      <c r="R1724" s="11">
        <v>0</v>
      </c>
      <c r="S1724" s="11">
        <v>0</v>
      </c>
      <c r="T1724" s="11">
        <v>0</v>
      </c>
      <c r="U1724" s="11">
        <v>0</v>
      </c>
      <c r="V1724" s="11">
        <v>0</v>
      </c>
      <c r="W1724" s="11">
        <v>0</v>
      </c>
      <c r="X1724" s="11">
        <v>0</v>
      </c>
      <c r="Y1724" s="11">
        <v>0</v>
      </c>
      <c r="Z1724" s="11">
        <v>0</v>
      </c>
      <c r="AA1724" s="11">
        <v>0</v>
      </c>
      <c r="AB1724" s="11">
        <v>0</v>
      </c>
      <c r="AC1724" s="11">
        <v>0</v>
      </c>
      <c r="AD1724" s="11">
        <v>0</v>
      </c>
      <c r="AE1724" s="11">
        <v>3090718891</v>
      </c>
      <c r="AF1724" s="11">
        <v>1232785257</v>
      </c>
      <c r="AG1724" s="11">
        <v>0</v>
      </c>
      <c r="AH1724" s="11">
        <v>0</v>
      </c>
      <c r="AI1724" s="11">
        <v>0</v>
      </c>
      <c r="AJ1724" s="11">
        <v>2318535677</v>
      </c>
      <c r="AK1724" s="11">
        <v>0</v>
      </c>
      <c r="AL1724" s="11">
        <v>0</v>
      </c>
      <c r="AM1724" s="11">
        <v>0</v>
      </c>
      <c r="AN1724" s="11">
        <v>0</v>
      </c>
      <c r="AO17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3090718891</v>
      </c>
      <c r="AQ17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3551320934</v>
      </c>
      <c r="AS1724" s="11">
        <f>Table_PBS_SQL_DB2_PBSSQL_PBS_NDP_Tina_CG_QtrlyPerformance_Final[[#This Row],[GOU REL]]+Table_PBS_SQL_DB2_PBSSQL_PBS_NDP_Tina_CG_QtrlyPerformance_Final[[#This Row],[EXT REL]]</f>
        <v>3090718891</v>
      </c>
      <c r="AT1724" s="11">
        <f>Table_PBS_SQL_DB2_PBSSQL_PBS_NDP_Tina_CG_QtrlyPerformance_Final[[#This Row],[GOU EXP]]+Table_PBS_SQL_DB2_PBSSQL_PBS_NDP_Tina_CG_QtrlyPerformance_Final[[#This Row],[EXT EXP]]</f>
        <v>3551320934</v>
      </c>
      <c r="AU1724" s="11" t="str">
        <f>IF(Table_PBS_SQL_DB2_PBSSQL_PBS_NDP_Tina_CG_QtrlyPerformance_Final[[#This Row],[Item_Code]]&gt;"300000", "Capital", "Recurrent")</f>
        <v>Recurrent</v>
      </c>
    </row>
    <row r="1725" spans="1:47" x14ac:dyDescent="0.25">
      <c r="A1725" t="s">
        <v>33</v>
      </c>
      <c r="B1725" t="s">
        <v>34</v>
      </c>
      <c r="C1725" t="s">
        <v>31</v>
      </c>
      <c r="D1725" t="s">
        <v>1031</v>
      </c>
      <c r="E1725" t="s">
        <v>75</v>
      </c>
      <c r="F1725" t="s">
        <v>1042</v>
      </c>
      <c r="G1725" t="s">
        <v>87</v>
      </c>
      <c r="H1725" t="s">
        <v>1033</v>
      </c>
      <c r="I1725" t="s">
        <v>467</v>
      </c>
      <c r="J1725" t="s">
        <v>1034</v>
      </c>
      <c r="K1725" t="s">
        <v>769</v>
      </c>
      <c r="L1725" t="s">
        <v>1073</v>
      </c>
      <c r="M1725" t="s">
        <v>1074</v>
      </c>
      <c r="N1725" t="s">
        <v>1075</v>
      </c>
      <c r="O1725" t="s">
        <v>1076</v>
      </c>
      <c r="P1725" t="s">
        <v>1077</v>
      </c>
      <c r="Q1725" s="11">
        <v>0</v>
      </c>
      <c r="R1725" s="11">
        <v>0</v>
      </c>
      <c r="S1725" s="11">
        <v>0</v>
      </c>
      <c r="T1725" s="11">
        <v>0</v>
      </c>
      <c r="U1725" s="11">
        <v>0</v>
      </c>
      <c r="V1725" s="11">
        <v>0</v>
      </c>
      <c r="W1725" s="11">
        <v>0</v>
      </c>
      <c r="X1725" s="11">
        <v>2000000</v>
      </c>
      <c r="Y1725" s="11">
        <v>0</v>
      </c>
      <c r="Z1725" s="11">
        <v>0</v>
      </c>
      <c r="AA1725" s="11">
        <v>0</v>
      </c>
      <c r="AB1725" s="11">
        <v>0</v>
      </c>
      <c r="AC1725" s="11">
        <v>0</v>
      </c>
      <c r="AD1725" s="11">
        <v>0</v>
      </c>
      <c r="AE1725" s="11">
        <v>0</v>
      </c>
      <c r="AF1725" s="11">
        <v>0</v>
      </c>
      <c r="AG1725" s="11">
        <v>0</v>
      </c>
      <c r="AH1725" s="11">
        <v>0</v>
      </c>
      <c r="AI1725" s="11">
        <v>0</v>
      </c>
      <c r="AJ1725" s="11">
        <v>0</v>
      </c>
      <c r="AK1725" s="11">
        <v>0</v>
      </c>
      <c r="AL1725" s="11">
        <v>0</v>
      </c>
      <c r="AM1725" s="11">
        <v>0</v>
      </c>
      <c r="AN1725" s="11">
        <v>0</v>
      </c>
      <c r="AO17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25" s="11">
        <f>Table_PBS_SQL_DB2_PBSSQL_PBS_NDP_Tina_CG_QtrlyPerformance_Final[[#This Row],[GOU REL]]+Table_PBS_SQL_DB2_PBSSQL_PBS_NDP_Tina_CG_QtrlyPerformance_Final[[#This Row],[EXT REL]]</f>
        <v>0</v>
      </c>
      <c r="AT1725" s="11">
        <f>Table_PBS_SQL_DB2_PBSSQL_PBS_NDP_Tina_CG_QtrlyPerformance_Final[[#This Row],[GOU EXP]]+Table_PBS_SQL_DB2_PBSSQL_PBS_NDP_Tina_CG_QtrlyPerformance_Final[[#This Row],[EXT EXP]]</f>
        <v>0</v>
      </c>
      <c r="AU1725" s="11" t="str">
        <f>IF(Table_PBS_SQL_DB2_PBSSQL_PBS_NDP_Tina_CG_QtrlyPerformance_Final[[#This Row],[Item_Code]]&gt;"300000", "Capital", "Recurrent")</f>
        <v>Recurrent</v>
      </c>
    </row>
    <row r="1726" spans="1:47" x14ac:dyDescent="0.25">
      <c r="A1726" t="s">
        <v>33</v>
      </c>
      <c r="B1726" t="s">
        <v>34</v>
      </c>
      <c r="C1726" t="s">
        <v>31</v>
      </c>
      <c r="D1726" t="s">
        <v>1031</v>
      </c>
      <c r="E1726" t="s">
        <v>75</v>
      </c>
      <c r="F1726" t="s">
        <v>1042</v>
      </c>
      <c r="G1726" t="s">
        <v>97</v>
      </c>
      <c r="H1726" t="s">
        <v>1089</v>
      </c>
      <c r="I1726" t="s">
        <v>896</v>
      </c>
      <c r="J1726" t="s">
        <v>897</v>
      </c>
      <c r="K1726" t="s">
        <v>35</v>
      </c>
      <c r="L1726" t="s">
        <v>1090</v>
      </c>
      <c r="M1726" t="s">
        <v>1091</v>
      </c>
      <c r="N1726" t="s">
        <v>1092</v>
      </c>
      <c r="O1726" t="s">
        <v>1005</v>
      </c>
      <c r="P1726" t="s">
        <v>1006</v>
      </c>
      <c r="Q1726" s="11">
        <v>0</v>
      </c>
      <c r="R1726" s="11">
        <v>0</v>
      </c>
      <c r="S1726" s="11">
        <v>0</v>
      </c>
      <c r="T1726" s="11">
        <v>0</v>
      </c>
      <c r="U1726" s="11">
        <v>0</v>
      </c>
      <c r="V1726" s="11">
        <v>0</v>
      </c>
      <c r="W1726" s="11">
        <v>0</v>
      </c>
      <c r="X1726" s="11">
        <v>0</v>
      </c>
      <c r="Y1726" s="11">
        <v>0</v>
      </c>
      <c r="Z1726" s="11">
        <v>0</v>
      </c>
      <c r="AA1726" s="11">
        <v>425000000</v>
      </c>
      <c r="AB1726" s="11">
        <v>340000000</v>
      </c>
      <c r="AC1726" s="11">
        <v>0</v>
      </c>
      <c r="AD1726" s="11">
        <v>0</v>
      </c>
      <c r="AE1726" s="11">
        <v>12500000</v>
      </c>
      <c r="AF1726" s="11">
        <v>10000000</v>
      </c>
      <c r="AG1726" s="11">
        <v>0</v>
      </c>
      <c r="AH1726" s="11">
        <v>0</v>
      </c>
      <c r="AI1726" s="11">
        <v>825000000</v>
      </c>
      <c r="AJ1726" s="11">
        <v>660000000</v>
      </c>
      <c r="AK1726" s="11">
        <v>0</v>
      </c>
      <c r="AL1726" s="11">
        <v>0</v>
      </c>
      <c r="AM1726" s="11">
        <v>0</v>
      </c>
      <c r="AN1726" s="11">
        <v>0</v>
      </c>
      <c r="AO17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1262500000</v>
      </c>
      <c r="AQ17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1010000000</v>
      </c>
      <c r="AS1726" s="11">
        <f>Table_PBS_SQL_DB2_PBSSQL_PBS_NDP_Tina_CG_QtrlyPerformance_Final[[#This Row],[GOU REL]]+Table_PBS_SQL_DB2_PBSSQL_PBS_NDP_Tina_CG_QtrlyPerformance_Final[[#This Row],[EXT REL]]</f>
        <v>1262500000</v>
      </c>
      <c r="AT1726" s="11">
        <f>Table_PBS_SQL_DB2_PBSSQL_PBS_NDP_Tina_CG_QtrlyPerformance_Final[[#This Row],[GOU EXP]]+Table_PBS_SQL_DB2_PBSSQL_PBS_NDP_Tina_CG_QtrlyPerformance_Final[[#This Row],[EXT EXP]]</f>
        <v>1010000000</v>
      </c>
      <c r="AU1726" s="11" t="str">
        <f>IF(Table_PBS_SQL_DB2_PBSSQL_PBS_NDP_Tina_CG_QtrlyPerformance_Final[[#This Row],[Item_Code]]&gt;"300000", "Capital", "Recurrent")</f>
        <v>Recurrent</v>
      </c>
    </row>
    <row r="1727" spans="1:47" x14ac:dyDescent="0.25">
      <c r="A1727" t="s">
        <v>33</v>
      </c>
      <c r="B1727" t="s">
        <v>34</v>
      </c>
      <c r="C1727" t="s">
        <v>31</v>
      </c>
      <c r="D1727" t="s">
        <v>1031</v>
      </c>
      <c r="E1727" t="s">
        <v>75</v>
      </c>
      <c r="F1727" t="s">
        <v>1042</v>
      </c>
      <c r="G1727" t="s">
        <v>97</v>
      </c>
      <c r="H1727" t="s">
        <v>1089</v>
      </c>
      <c r="I1727" t="s">
        <v>896</v>
      </c>
      <c r="J1727" t="s">
        <v>897</v>
      </c>
      <c r="K1727" t="s">
        <v>35</v>
      </c>
      <c r="L1727" t="s">
        <v>1090</v>
      </c>
      <c r="M1727" t="s">
        <v>1091</v>
      </c>
      <c r="N1727" t="s">
        <v>1092</v>
      </c>
      <c r="O1727" t="s">
        <v>1107</v>
      </c>
      <c r="P1727" t="s">
        <v>1108</v>
      </c>
      <c r="Q1727" s="11">
        <v>0</v>
      </c>
      <c r="R1727" s="11">
        <v>0</v>
      </c>
      <c r="S1727" s="11">
        <v>0</v>
      </c>
      <c r="T1727" s="11">
        <v>0</v>
      </c>
      <c r="U1727" s="11">
        <v>0</v>
      </c>
      <c r="V1727" s="11">
        <v>0</v>
      </c>
      <c r="W1727" s="11">
        <v>0</v>
      </c>
      <c r="X1727" s="11">
        <v>0</v>
      </c>
      <c r="Y1727" s="11">
        <v>0</v>
      </c>
      <c r="Z1727" s="11">
        <v>0</v>
      </c>
      <c r="AA1727" s="11">
        <v>93750000</v>
      </c>
      <c r="AB1727" s="11">
        <v>75000000</v>
      </c>
      <c r="AC1727" s="11">
        <v>0</v>
      </c>
      <c r="AD1727" s="11">
        <v>0</v>
      </c>
      <c r="AE1727" s="11">
        <v>53750000</v>
      </c>
      <c r="AF1727" s="11">
        <v>43000000</v>
      </c>
      <c r="AG1727" s="11">
        <v>0</v>
      </c>
      <c r="AH1727" s="11">
        <v>0</v>
      </c>
      <c r="AI1727" s="11">
        <v>93750000</v>
      </c>
      <c r="AJ1727" s="11">
        <v>75000000</v>
      </c>
      <c r="AK1727" s="11">
        <v>0</v>
      </c>
      <c r="AL1727" s="11">
        <v>0</v>
      </c>
      <c r="AM1727" s="11">
        <v>0</v>
      </c>
      <c r="AN1727" s="11">
        <v>0</v>
      </c>
      <c r="AO17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241250000</v>
      </c>
      <c r="AQ17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193000000</v>
      </c>
      <c r="AS1727" s="11">
        <f>Table_PBS_SQL_DB2_PBSSQL_PBS_NDP_Tina_CG_QtrlyPerformance_Final[[#This Row],[GOU REL]]+Table_PBS_SQL_DB2_PBSSQL_PBS_NDP_Tina_CG_QtrlyPerformance_Final[[#This Row],[EXT REL]]</f>
        <v>241250000</v>
      </c>
      <c r="AT1727" s="11">
        <f>Table_PBS_SQL_DB2_PBSSQL_PBS_NDP_Tina_CG_QtrlyPerformance_Final[[#This Row],[GOU EXP]]+Table_PBS_SQL_DB2_PBSSQL_PBS_NDP_Tina_CG_QtrlyPerformance_Final[[#This Row],[EXT EXP]]</f>
        <v>193000000</v>
      </c>
      <c r="AU1727" s="11" t="str">
        <f>IF(Table_PBS_SQL_DB2_PBSSQL_PBS_NDP_Tina_CG_QtrlyPerformance_Final[[#This Row],[Item_Code]]&gt;"300000", "Capital", "Recurrent")</f>
        <v>Recurrent</v>
      </c>
    </row>
    <row r="1728" spans="1:47" x14ac:dyDescent="0.25">
      <c r="A1728" t="s">
        <v>33</v>
      </c>
      <c r="B1728" t="s">
        <v>34</v>
      </c>
      <c r="C1728" t="s">
        <v>31</v>
      </c>
      <c r="D1728" t="s">
        <v>1031</v>
      </c>
      <c r="E1728" t="s">
        <v>75</v>
      </c>
      <c r="F1728" t="s">
        <v>1042</v>
      </c>
      <c r="G1728" t="s">
        <v>97</v>
      </c>
      <c r="H1728" t="s">
        <v>1089</v>
      </c>
      <c r="I1728" t="s">
        <v>896</v>
      </c>
      <c r="J1728" t="s">
        <v>897</v>
      </c>
      <c r="K1728" t="s">
        <v>35</v>
      </c>
      <c r="L1728" t="s">
        <v>1090</v>
      </c>
      <c r="M1728" t="s">
        <v>1109</v>
      </c>
      <c r="N1728" t="s">
        <v>1110</v>
      </c>
      <c r="O1728" t="s">
        <v>1085</v>
      </c>
      <c r="P1728" t="s">
        <v>1086</v>
      </c>
      <c r="Q1728" s="11">
        <v>0</v>
      </c>
      <c r="R1728" s="11">
        <v>0</v>
      </c>
      <c r="S1728" s="11">
        <v>0</v>
      </c>
      <c r="T1728" s="11">
        <v>0</v>
      </c>
      <c r="U1728" s="11">
        <v>0</v>
      </c>
      <c r="V1728" s="11">
        <v>0</v>
      </c>
      <c r="W1728" s="11">
        <v>0</v>
      </c>
      <c r="X1728" s="11">
        <v>0</v>
      </c>
      <c r="Y1728" s="11">
        <v>0</v>
      </c>
      <c r="Z1728" s="11">
        <v>0</v>
      </c>
      <c r="AA1728" s="11">
        <v>250000000</v>
      </c>
      <c r="AB1728" s="11">
        <v>200000000</v>
      </c>
      <c r="AC1728" s="11">
        <v>0</v>
      </c>
      <c r="AD1728" s="11">
        <v>0</v>
      </c>
      <c r="AE1728" s="11">
        <v>0</v>
      </c>
      <c r="AF1728" s="11">
        <v>0</v>
      </c>
      <c r="AG1728" s="11">
        <v>0</v>
      </c>
      <c r="AH1728" s="11">
        <v>0</v>
      </c>
      <c r="AI1728" s="11">
        <v>0</v>
      </c>
      <c r="AJ1728" s="11">
        <v>0</v>
      </c>
      <c r="AK1728" s="11">
        <v>0</v>
      </c>
      <c r="AL1728" s="11">
        <v>0</v>
      </c>
      <c r="AM1728" s="11">
        <v>0</v>
      </c>
      <c r="AN1728" s="11">
        <v>0</v>
      </c>
      <c r="AO17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250000000</v>
      </c>
      <c r="AQ17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200000000</v>
      </c>
      <c r="AS1728" s="11">
        <f>Table_PBS_SQL_DB2_PBSSQL_PBS_NDP_Tina_CG_QtrlyPerformance_Final[[#This Row],[GOU REL]]+Table_PBS_SQL_DB2_PBSSQL_PBS_NDP_Tina_CG_QtrlyPerformance_Final[[#This Row],[EXT REL]]</f>
        <v>250000000</v>
      </c>
      <c r="AT1728" s="11">
        <f>Table_PBS_SQL_DB2_PBSSQL_PBS_NDP_Tina_CG_QtrlyPerformance_Final[[#This Row],[GOU EXP]]+Table_PBS_SQL_DB2_PBSSQL_PBS_NDP_Tina_CG_QtrlyPerformance_Final[[#This Row],[EXT EXP]]</f>
        <v>200000000</v>
      </c>
      <c r="AU1728" s="11" t="str">
        <f>IF(Table_PBS_SQL_DB2_PBSSQL_PBS_NDP_Tina_CG_QtrlyPerformance_Final[[#This Row],[Item_Code]]&gt;"300000", "Capital", "Recurrent")</f>
        <v>Recurrent</v>
      </c>
    </row>
    <row r="1729" spans="1:47" x14ac:dyDescent="0.25">
      <c r="A1729" t="s">
        <v>33</v>
      </c>
      <c r="B1729" t="s">
        <v>34</v>
      </c>
      <c r="C1729" t="s">
        <v>31</v>
      </c>
      <c r="D1729" t="s">
        <v>1031</v>
      </c>
      <c r="E1729" t="s">
        <v>75</v>
      </c>
      <c r="F1729" t="s">
        <v>1042</v>
      </c>
      <c r="G1729" t="s">
        <v>97</v>
      </c>
      <c r="H1729" t="s">
        <v>1089</v>
      </c>
      <c r="I1729" t="s">
        <v>896</v>
      </c>
      <c r="J1729" t="s">
        <v>897</v>
      </c>
      <c r="K1729" t="s">
        <v>1095</v>
      </c>
      <c r="L1729" t="s">
        <v>1096</v>
      </c>
      <c r="M1729" t="s">
        <v>1097</v>
      </c>
      <c r="N1729" t="s">
        <v>1098</v>
      </c>
      <c r="O1729" t="s">
        <v>940</v>
      </c>
      <c r="P1729" t="s">
        <v>941</v>
      </c>
      <c r="Q1729" s="11">
        <v>0</v>
      </c>
      <c r="R1729" s="11">
        <v>0</v>
      </c>
      <c r="S1729" s="11">
        <v>0</v>
      </c>
      <c r="T1729" s="11">
        <v>0</v>
      </c>
      <c r="U1729" s="11">
        <v>0</v>
      </c>
      <c r="V1729" s="11">
        <v>0</v>
      </c>
      <c r="W1729" s="11">
        <v>0</v>
      </c>
      <c r="X1729" s="11">
        <v>0</v>
      </c>
      <c r="Y1729" s="11">
        <v>0</v>
      </c>
      <c r="Z1729" s="11">
        <v>0</v>
      </c>
      <c r="AA1729" s="11">
        <v>1625000</v>
      </c>
      <c r="AB1729" s="11">
        <v>1300000</v>
      </c>
      <c r="AC1729" s="11">
        <v>0</v>
      </c>
      <c r="AD1729" s="11">
        <v>0</v>
      </c>
      <c r="AE1729" s="11">
        <v>0</v>
      </c>
      <c r="AF1729" s="11">
        <v>0</v>
      </c>
      <c r="AG1729" s="11">
        <v>0</v>
      </c>
      <c r="AH1729" s="11">
        <v>0</v>
      </c>
      <c r="AI1729" s="11">
        <v>0</v>
      </c>
      <c r="AJ1729" s="11">
        <v>0</v>
      </c>
      <c r="AK1729" s="11">
        <v>0</v>
      </c>
      <c r="AL1729" s="11">
        <v>0</v>
      </c>
      <c r="AM1729" s="11">
        <v>0</v>
      </c>
      <c r="AN1729" s="11">
        <v>0</v>
      </c>
      <c r="AO17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1625000</v>
      </c>
      <c r="AQ17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1300000</v>
      </c>
      <c r="AS1729" s="11">
        <f>Table_PBS_SQL_DB2_PBSSQL_PBS_NDP_Tina_CG_QtrlyPerformance_Final[[#This Row],[GOU REL]]+Table_PBS_SQL_DB2_PBSSQL_PBS_NDP_Tina_CG_QtrlyPerformance_Final[[#This Row],[EXT REL]]</f>
        <v>1625000</v>
      </c>
      <c r="AT1729" s="11">
        <f>Table_PBS_SQL_DB2_PBSSQL_PBS_NDP_Tina_CG_QtrlyPerformance_Final[[#This Row],[GOU EXP]]+Table_PBS_SQL_DB2_PBSSQL_PBS_NDP_Tina_CG_QtrlyPerformance_Final[[#This Row],[EXT EXP]]</f>
        <v>1300000</v>
      </c>
      <c r="AU1729" s="11" t="str">
        <f>IF(Table_PBS_SQL_DB2_PBSSQL_PBS_NDP_Tina_CG_QtrlyPerformance_Final[[#This Row],[Item_Code]]&gt;"300000", "Capital", "Recurrent")</f>
        <v>Recurrent</v>
      </c>
    </row>
    <row r="1730" spans="1:47" x14ac:dyDescent="0.25">
      <c r="A1730" t="s">
        <v>33</v>
      </c>
      <c r="B1730" t="s">
        <v>34</v>
      </c>
      <c r="C1730" t="s">
        <v>31</v>
      </c>
      <c r="D1730" t="s">
        <v>1031</v>
      </c>
      <c r="E1730" t="s">
        <v>75</v>
      </c>
      <c r="F1730" t="s">
        <v>1042</v>
      </c>
      <c r="G1730" t="s">
        <v>97</v>
      </c>
      <c r="H1730" t="s">
        <v>1089</v>
      </c>
      <c r="I1730" t="s">
        <v>896</v>
      </c>
      <c r="J1730" t="s">
        <v>897</v>
      </c>
      <c r="K1730" t="s">
        <v>1099</v>
      </c>
      <c r="L1730" t="s">
        <v>1100</v>
      </c>
      <c r="M1730" t="s">
        <v>1101</v>
      </c>
      <c r="N1730" t="s">
        <v>1102</v>
      </c>
      <c r="O1730" t="s">
        <v>1011</v>
      </c>
      <c r="P1730" t="s">
        <v>1012</v>
      </c>
      <c r="Q1730" s="11">
        <v>0</v>
      </c>
      <c r="R1730" s="11">
        <v>0</v>
      </c>
      <c r="S1730" s="11">
        <v>0</v>
      </c>
      <c r="T1730" s="11">
        <v>0</v>
      </c>
      <c r="U1730" s="11">
        <v>0</v>
      </c>
      <c r="V1730" s="11">
        <v>0</v>
      </c>
      <c r="W1730" s="11">
        <v>0</v>
      </c>
      <c r="X1730" s="11">
        <v>0</v>
      </c>
      <c r="Y1730" s="11">
        <v>0</v>
      </c>
      <c r="Z1730" s="11">
        <v>0</v>
      </c>
      <c r="AA1730" s="11">
        <v>50000000</v>
      </c>
      <c r="AB1730" s="11">
        <v>40000000</v>
      </c>
      <c r="AC1730" s="11">
        <v>0</v>
      </c>
      <c r="AD1730" s="11">
        <v>0</v>
      </c>
      <c r="AE1730" s="11">
        <v>50000000</v>
      </c>
      <c r="AF1730" s="11">
        <v>40000000</v>
      </c>
      <c r="AG1730" s="11">
        <v>0</v>
      </c>
      <c r="AH1730" s="11">
        <v>0</v>
      </c>
      <c r="AI1730" s="11">
        <v>50000000</v>
      </c>
      <c r="AJ1730" s="11">
        <v>40000000</v>
      </c>
      <c r="AK1730" s="11">
        <v>0</v>
      </c>
      <c r="AL1730" s="11">
        <v>0</v>
      </c>
      <c r="AM1730" s="11">
        <v>0</v>
      </c>
      <c r="AN1730" s="11">
        <v>0</v>
      </c>
      <c r="AO17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150000000</v>
      </c>
      <c r="AQ17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120000000</v>
      </c>
      <c r="AS1730" s="11">
        <f>Table_PBS_SQL_DB2_PBSSQL_PBS_NDP_Tina_CG_QtrlyPerformance_Final[[#This Row],[GOU REL]]+Table_PBS_SQL_DB2_PBSSQL_PBS_NDP_Tina_CG_QtrlyPerformance_Final[[#This Row],[EXT REL]]</f>
        <v>150000000</v>
      </c>
      <c r="AT1730" s="11">
        <f>Table_PBS_SQL_DB2_PBSSQL_PBS_NDP_Tina_CG_QtrlyPerformance_Final[[#This Row],[GOU EXP]]+Table_PBS_SQL_DB2_PBSSQL_PBS_NDP_Tina_CG_QtrlyPerformance_Final[[#This Row],[EXT EXP]]</f>
        <v>120000000</v>
      </c>
      <c r="AU1730" s="11" t="str">
        <f>IF(Table_PBS_SQL_DB2_PBSSQL_PBS_NDP_Tina_CG_QtrlyPerformance_Final[[#This Row],[Item_Code]]&gt;"300000", "Capital", "Recurrent")</f>
        <v>Recurrent</v>
      </c>
    </row>
    <row r="1731" spans="1:47" x14ac:dyDescent="0.25">
      <c r="A1731" t="s">
        <v>33</v>
      </c>
      <c r="B1731" t="s">
        <v>34</v>
      </c>
      <c r="C1731" t="s">
        <v>31</v>
      </c>
      <c r="D1731" t="s">
        <v>1031</v>
      </c>
      <c r="E1731" t="s">
        <v>75</v>
      </c>
      <c r="F1731" t="s">
        <v>1042</v>
      </c>
      <c r="G1731" t="s">
        <v>97</v>
      </c>
      <c r="H1731" t="s">
        <v>1089</v>
      </c>
      <c r="I1731" t="s">
        <v>896</v>
      </c>
      <c r="J1731" t="s">
        <v>897</v>
      </c>
      <c r="K1731" t="s">
        <v>1099</v>
      </c>
      <c r="L1731" t="s">
        <v>1100</v>
      </c>
      <c r="M1731" t="s">
        <v>1101</v>
      </c>
      <c r="N1731" t="s">
        <v>1102</v>
      </c>
      <c r="O1731" t="s">
        <v>904</v>
      </c>
      <c r="P1731" t="s">
        <v>905</v>
      </c>
      <c r="Q1731" s="11">
        <v>0</v>
      </c>
      <c r="R1731" s="11">
        <v>0</v>
      </c>
      <c r="S1731" s="11">
        <v>0</v>
      </c>
      <c r="T1731" s="11">
        <v>0</v>
      </c>
      <c r="U1731" s="11">
        <v>0</v>
      </c>
      <c r="V1731" s="11">
        <v>0</v>
      </c>
      <c r="W1731" s="11">
        <v>0</v>
      </c>
      <c r="X1731" s="11">
        <v>0</v>
      </c>
      <c r="Y1731" s="11">
        <v>0</v>
      </c>
      <c r="Z1731" s="11">
        <v>0</v>
      </c>
      <c r="AA1731" s="11">
        <v>50000000</v>
      </c>
      <c r="AB1731" s="11">
        <v>40000000</v>
      </c>
      <c r="AC1731" s="11">
        <v>0</v>
      </c>
      <c r="AD1731" s="11">
        <v>0</v>
      </c>
      <c r="AE1731" s="11">
        <v>50000000</v>
      </c>
      <c r="AF1731" s="11">
        <v>40000000</v>
      </c>
      <c r="AG1731" s="11">
        <v>0</v>
      </c>
      <c r="AH1731" s="11">
        <v>0</v>
      </c>
      <c r="AI1731" s="11">
        <v>50000000</v>
      </c>
      <c r="AJ1731" s="11">
        <v>40000000</v>
      </c>
      <c r="AK1731" s="11">
        <v>0</v>
      </c>
      <c r="AL1731" s="11">
        <v>0</v>
      </c>
      <c r="AM1731" s="11">
        <v>0</v>
      </c>
      <c r="AN1731" s="11">
        <v>0</v>
      </c>
      <c r="AO17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150000000</v>
      </c>
      <c r="AQ17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120000000</v>
      </c>
      <c r="AS1731" s="11">
        <f>Table_PBS_SQL_DB2_PBSSQL_PBS_NDP_Tina_CG_QtrlyPerformance_Final[[#This Row],[GOU REL]]+Table_PBS_SQL_DB2_PBSSQL_PBS_NDP_Tina_CG_QtrlyPerformance_Final[[#This Row],[EXT REL]]</f>
        <v>150000000</v>
      </c>
      <c r="AT1731" s="11">
        <f>Table_PBS_SQL_DB2_PBSSQL_PBS_NDP_Tina_CG_QtrlyPerformance_Final[[#This Row],[GOU EXP]]+Table_PBS_SQL_DB2_PBSSQL_PBS_NDP_Tina_CG_QtrlyPerformance_Final[[#This Row],[EXT EXP]]</f>
        <v>120000000</v>
      </c>
      <c r="AU1731" s="11" t="str">
        <f>IF(Table_PBS_SQL_DB2_PBSSQL_PBS_NDP_Tina_CG_QtrlyPerformance_Final[[#This Row],[Item_Code]]&gt;"300000", "Capital", "Recurrent")</f>
        <v>Recurrent</v>
      </c>
    </row>
    <row r="1732" spans="1:47" x14ac:dyDescent="0.25">
      <c r="A1732" t="s">
        <v>33</v>
      </c>
      <c r="B1732" t="s">
        <v>34</v>
      </c>
      <c r="C1732" t="s">
        <v>31</v>
      </c>
      <c r="D1732" t="s">
        <v>1031</v>
      </c>
      <c r="E1732" t="s">
        <v>75</v>
      </c>
      <c r="F1732" t="s">
        <v>1042</v>
      </c>
      <c r="G1732" t="s">
        <v>97</v>
      </c>
      <c r="H1732" t="s">
        <v>1089</v>
      </c>
      <c r="I1732" t="s">
        <v>896</v>
      </c>
      <c r="J1732" t="s">
        <v>897</v>
      </c>
      <c r="K1732" t="s">
        <v>45</v>
      </c>
      <c r="L1732" t="s">
        <v>1103</v>
      </c>
      <c r="M1732" t="s">
        <v>1104</v>
      </c>
      <c r="N1732" t="s">
        <v>1105</v>
      </c>
      <c r="O1732" t="s">
        <v>1062</v>
      </c>
      <c r="P1732" t="s">
        <v>1063</v>
      </c>
      <c r="Q1732" s="11">
        <v>0</v>
      </c>
      <c r="R1732" s="11">
        <v>0</v>
      </c>
      <c r="S1732" s="11">
        <v>0</v>
      </c>
      <c r="T1732" s="11">
        <v>0</v>
      </c>
      <c r="U1732" s="11">
        <v>0</v>
      </c>
      <c r="V1732" s="11">
        <v>0</v>
      </c>
      <c r="W1732" s="11">
        <v>0</v>
      </c>
      <c r="X1732" s="11">
        <v>0</v>
      </c>
      <c r="Y1732" s="11">
        <v>0</v>
      </c>
      <c r="Z1732" s="11">
        <v>0</v>
      </c>
      <c r="AA1732" s="11">
        <v>1687500000</v>
      </c>
      <c r="AB1732" s="11">
        <v>0</v>
      </c>
      <c r="AC1732" s="11">
        <v>0</v>
      </c>
      <c r="AD1732" s="11">
        <v>0</v>
      </c>
      <c r="AE1732" s="11">
        <v>387500000</v>
      </c>
      <c r="AF1732" s="11">
        <v>155000000</v>
      </c>
      <c r="AG1732" s="11">
        <v>0</v>
      </c>
      <c r="AH1732" s="11">
        <v>0</v>
      </c>
      <c r="AI1732" s="11">
        <v>1687500000</v>
      </c>
      <c r="AJ1732" s="11">
        <v>168750000</v>
      </c>
      <c r="AK1732" s="11">
        <v>0</v>
      </c>
      <c r="AL1732" s="11">
        <v>0</v>
      </c>
      <c r="AM1732" s="11">
        <v>0</v>
      </c>
      <c r="AN1732" s="11">
        <v>0</v>
      </c>
      <c r="AO17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3762500000</v>
      </c>
      <c r="AQ17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323750000</v>
      </c>
      <c r="AS1732" s="11">
        <f>Table_PBS_SQL_DB2_PBSSQL_PBS_NDP_Tina_CG_QtrlyPerformance_Final[[#This Row],[GOU REL]]+Table_PBS_SQL_DB2_PBSSQL_PBS_NDP_Tina_CG_QtrlyPerformance_Final[[#This Row],[EXT REL]]</f>
        <v>3762500000</v>
      </c>
      <c r="AT1732" s="11">
        <f>Table_PBS_SQL_DB2_PBSSQL_PBS_NDP_Tina_CG_QtrlyPerformance_Final[[#This Row],[GOU EXP]]+Table_PBS_SQL_DB2_PBSSQL_PBS_NDP_Tina_CG_QtrlyPerformance_Final[[#This Row],[EXT EXP]]</f>
        <v>323750000</v>
      </c>
      <c r="AU1732" s="11" t="str">
        <f>IF(Table_PBS_SQL_DB2_PBSSQL_PBS_NDP_Tina_CG_QtrlyPerformance_Final[[#This Row],[Item_Code]]&gt;"300000", "Capital", "Recurrent")</f>
        <v>Recurrent</v>
      </c>
    </row>
    <row r="1733" spans="1:47" x14ac:dyDescent="0.25">
      <c r="A1733" t="s">
        <v>33</v>
      </c>
      <c r="B1733" t="s">
        <v>34</v>
      </c>
      <c r="C1733" t="s">
        <v>31</v>
      </c>
      <c r="D1733" t="s">
        <v>1031</v>
      </c>
      <c r="E1733" t="s">
        <v>75</v>
      </c>
      <c r="F1733" t="s">
        <v>1042</v>
      </c>
      <c r="G1733" t="s">
        <v>97</v>
      </c>
      <c r="H1733" t="s">
        <v>1089</v>
      </c>
      <c r="I1733" t="s">
        <v>896</v>
      </c>
      <c r="J1733" t="s">
        <v>897</v>
      </c>
      <c r="K1733" t="s">
        <v>45</v>
      </c>
      <c r="L1733" t="s">
        <v>1103</v>
      </c>
      <c r="M1733" t="s">
        <v>1104</v>
      </c>
      <c r="N1733" t="s">
        <v>1105</v>
      </c>
      <c r="O1733" t="s">
        <v>1028</v>
      </c>
      <c r="P1733" t="s">
        <v>1029</v>
      </c>
      <c r="Q1733" s="11">
        <v>0</v>
      </c>
      <c r="R1733" s="11">
        <v>0</v>
      </c>
      <c r="S1733" s="11">
        <v>0</v>
      </c>
      <c r="T1733" s="11">
        <v>0</v>
      </c>
      <c r="U1733" s="11">
        <v>0</v>
      </c>
      <c r="V1733" s="11">
        <v>0</v>
      </c>
      <c r="W1733" s="11">
        <v>0</v>
      </c>
      <c r="X1733" s="11">
        <v>0</v>
      </c>
      <c r="Y1733" s="11">
        <v>0</v>
      </c>
      <c r="Z1733" s="11">
        <v>0</v>
      </c>
      <c r="AA1733" s="11">
        <v>125000000</v>
      </c>
      <c r="AB1733" s="11">
        <v>0</v>
      </c>
      <c r="AC1733" s="11">
        <v>0</v>
      </c>
      <c r="AD1733" s="11">
        <v>0</v>
      </c>
      <c r="AE1733" s="11">
        <v>25000000</v>
      </c>
      <c r="AF1733" s="11">
        <v>10000000</v>
      </c>
      <c r="AG1733" s="11">
        <v>0</v>
      </c>
      <c r="AH1733" s="11">
        <v>0</v>
      </c>
      <c r="AI1733" s="11">
        <v>125000000</v>
      </c>
      <c r="AJ1733" s="11">
        <v>12500000</v>
      </c>
      <c r="AK1733" s="11">
        <v>0</v>
      </c>
      <c r="AL1733" s="11">
        <v>0</v>
      </c>
      <c r="AM1733" s="11">
        <v>0</v>
      </c>
      <c r="AN1733" s="11">
        <v>0</v>
      </c>
      <c r="AO17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275000000</v>
      </c>
      <c r="AQ17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22500000</v>
      </c>
      <c r="AS1733" s="11">
        <f>Table_PBS_SQL_DB2_PBSSQL_PBS_NDP_Tina_CG_QtrlyPerformance_Final[[#This Row],[GOU REL]]+Table_PBS_SQL_DB2_PBSSQL_PBS_NDP_Tina_CG_QtrlyPerformance_Final[[#This Row],[EXT REL]]</f>
        <v>275000000</v>
      </c>
      <c r="AT1733" s="11">
        <f>Table_PBS_SQL_DB2_PBSSQL_PBS_NDP_Tina_CG_QtrlyPerformance_Final[[#This Row],[GOU EXP]]+Table_PBS_SQL_DB2_PBSSQL_PBS_NDP_Tina_CG_QtrlyPerformance_Final[[#This Row],[EXT EXP]]</f>
        <v>22500000</v>
      </c>
      <c r="AU1733" s="11" t="str">
        <f>IF(Table_PBS_SQL_DB2_PBSSQL_PBS_NDP_Tina_CG_QtrlyPerformance_Final[[#This Row],[Item_Code]]&gt;"300000", "Capital", "Recurrent")</f>
        <v>Recurrent</v>
      </c>
    </row>
    <row r="1734" spans="1:47" x14ac:dyDescent="0.25">
      <c r="A1734" t="s">
        <v>33</v>
      </c>
      <c r="B1734" t="s">
        <v>34</v>
      </c>
      <c r="C1734" t="s">
        <v>31</v>
      </c>
      <c r="D1734" t="s">
        <v>1031</v>
      </c>
      <c r="E1734" t="s">
        <v>75</v>
      </c>
      <c r="F1734" t="s">
        <v>1042</v>
      </c>
      <c r="G1734" t="s">
        <v>97</v>
      </c>
      <c r="H1734" t="s">
        <v>1089</v>
      </c>
      <c r="I1734" t="s">
        <v>896</v>
      </c>
      <c r="J1734" t="s">
        <v>897</v>
      </c>
      <c r="K1734" t="s">
        <v>45</v>
      </c>
      <c r="L1734" t="s">
        <v>1103</v>
      </c>
      <c r="M1734" t="s">
        <v>1104</v>
      </c>
      <c r="N1734" t="s">
        <v>1105</v>
      </c>
      <c r="O1734" t="s">
        <v>996</v>
      </c>
      <c r="P1734" t="s">
        <v>997</v>
      </c>
      <c r="Q1734" s="11">
        <v>0</v>
      </c>
      <c r="R1734" s="11">
        <v>0</v>
      </c>
      <c r="S1734" s="11">
        <v>0</v>
      </c>
      <c r="T1734" s="11">
        <v>0</v>
      </c>
      <c r="U1734" s="11">
        <v>0</v>
      </c>
      <c r="V1734" s="11">
        <v>0</v>
      </c>
      <c r="W1734" s="11">
        <v>0</v>
      </c>
      <c r="X1734" s="11">
        <v>0</v>
      </c>
      <c r="Y1734" s="11">
        <v>0</v>
      </c>
      <c r="Z1734" s="11">
        <v>0</v>
      </c>
      <c r="AA1734" s="11">
        <v>500000000</v>
      </c>
      <c r="AB1734" s="11">
        <v>0</v>
      </c>
      <c r="AC1734" s="11">
        <v>0</v>
      </c>
      <c r="AD1734" s="11">
        <v>0</v>
      </c>
      <c r="AE1734" s="11">
        <v>40000000</v>
      </c>
      <c r="AF1734" s="11">
        <v>16000000</v>
      </c>
      <c r="AG1734" s="11">
        <v>0</v>
      </c>
      <c r="AH1734" s="11">
        <v>0</v>
      </c>
      <c r="AI1734" s="11">
        <v>500000000</v>
      </c>
      <c r="AJ1734" s="11">
        <v>50000000</v>
      </c>
      <c r="AK1734" s="11">
        <v>0</v>
      </c>
      <c r="AL1734" s="11">
        <v>0</v>
      </c>
      <c r="AM1734" s="11">
        <v>0</v>
      </c>
      <c r="AN1734" s="11">
        <v>0</v>
      </c>
      <c r="AO17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1040000000</v>
      </c>
      <c r="AQ17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66000000</v>
      </c>
      <c r="AS1734" s="11">
        <f>Table_PBS_SQL_DB2_PBSSQL_PBS_NDP_Tina_CG_QtrlyPerformance_Final[[#This Row],[GOU REL]]+Table_PBS_SQL_DB2_PBSSQL_PBS_NDP_Tina_CG_QtrlyPerformance_Final[[#This Row],[EXT REL]]</f>
        <v>1040000000</v>
      </c>
      <c r="AT1734" s="11">
        <f>Table_PBS_SQL_DB2_PBSSQL_PBS_NDP_Tina_CG_QtrlyPerformance_Final[[#This Row],[GOU EXP]]+Table_PBS_SQL_DB2_PBSSQL_PBS_NDP_Tina_CG_QtrlyPerformance_Final[[#This Row],[EXT EXP]]</f>
        <v>66000000</v>
      </c>
      <c r="AU1734" s="11" t="str">
        <f>IF(Table_PBS_SQL_DB2_PBSSQL_PBS_NDP_Tina_CG_QtrlyPerformance_Final[[#This Row],[Item_Code]]&gt;"300000", "Capital", "Recurrent")</f>
        <v>Recurrent</v>
      </c>
    </row>
    <row r="1735" spans="1:47" x14ac:dyDescent="0.25">
      <c r="A1735" t="s">
        <v>33</v>
      </c>
      <c r="B1735" t="s">
        <v>34</v>
      </c>
      <c r="C1735" t="s">
        <v>31</v>
      </c>
      <c r="D1735" t="s">
        <v>1031</v>
      </c>
      <c r="E1735" t="s">
        <v>75</v>
      </c>
      <c r="F1735" t="s">
        <v>1042</v>
      </c>
      <c r="G1735" t="s">
        <v>97</v>
      </c>
      <c r="H1735" t="s">
        <v>1089</v>
      </c>
      <c r="I1735" t="s">
        <v>896</v>
      </c>
      <c r="J1735" t="s">
        <v>897</v>
      </c>
      <c r="K1735" t="s">
        <v>45</v>
      </c>
      <c r="L1735" t="s">
        <v>1103</v>
      </c>
      <c r="M1735" t="s">
        <v>1104</v>
      </c>
      <c r="N1735" t="s">
        <v>1105</v>
      </c>
      <c r="O1735" t="s">
        <v>1011</v>
      </c>
      <c r="P1735" t="s">
        <v>1012</v>
      </c>
      <c r="Q1735" s="11">
        <v>0</v>
      </c>
      <c r="R1735" s="11">
        <v>0</v>
      </c>
      <c r="S1735" s="11">
        <v>0</v>
      </c>
      <c r="T1735" s="11">
        <v>0</v>
      </c>
      <c r="U1735" s="11">
        <v>0</v>
      </c>
      <c r="V1735" s="11">
        <v>0</v>
      </c>
      <c r="W1735" s="11">
        <v>0</v>
      </c>
      <c r="X1735" s="11">
        <v>0</v>
      </c>
      <c r="Y1735" s="11">
        <v>0</v>
      </c>
      <c r="Z1735" s="11">
        <v>0</v>
      </c>
      <c r="AA1735" s="11">
        <v>200000000</v>
      </c>
      <c r="AB1735" s="11">
        <v>0</v>
      </c>
      <c r="AC1735" s="11">
        <v>0</v>
      </c>
      <c r="AD1735" s="11">
        <v>0</v>
      </c>
      <c r="AE1735" s="11">
        <v>43000000</v>
      </c>
      <c r="AF1735" s="11">
        <v>17200000</v>
      </c>
      <c r="AG1735" s="11">
        <v>0</v>
      </c>
      <c r="AH1735" s="11">
        <v>0</v>
      </c>
      <c r="AI1735" s="11">
        <v>200000000</v>
      </c>
      <c r="AJ1735" s="11">
        <v>20000000</v>
      </c>
      <c r="AK1735" s="11">
        <v>0</v>
      </c>
      <c r="AL1735" s="11">
        <v>0</v>
      </c>
      <c r="AM1735" s="11">
        <v>0</v>
      </c>
      <c r="AN1735" s="11">
        <v>0</v>
      </c>
      <c r="AO17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443000000</v>
      </c>
      <c r="AQ17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37200000</v>
      </c>
      <c r="AS1735" s="11">
        <f>Table_PBS_SQL_DB2_PBSSQL_PBS_NDP_Tina_CG_QtrlyPerformance_Final[[#This Row],[GOU REL]]+Table_PBS_SQL_DB2_PBSSQL_PBS_NDP_Tina_CG_QtrlyPerformance_Final[[#This Row],[EXT REL]]</f>
        <v>443000000</v>
      </c>
      <c r="AT1735" s="11">
        <f>Table_PBS_SQL_DB2_PBSSQL_PBS_NDP_Tina_CG_QtrlyPerformance_Final[[#This Row],[GOU EXP]]+Table_PBS_SQL_DB2_PBSSQL_PBS_NDP_Tina_CG_QtrlyPerformance_Final[[#This Row],[EXT EXP]]</f>
        <v>37200000</v>
      </c>
      <c r="AU1735" s="11" t="str">
        <f>IF(Table_PBS_SQL_DB2_PBSSQL_PBS_NDP_Tina_CG_QtrlyPerformance_Final[[#This Row],[Item_Code]]&gt;"300000", "Capital", "Recurrent")</f>
        <v>Recurrent</v>
      </c>
    </row>
    <row r="1736" spans="1:47" x14ac:dyDescent="0.25">
      <c r="A1736" t="s">
        <v>33</v>
      </c>
      <c r="B1736" t="s">
        <v>34</v>
      </c>
      <c r="C1736" t="s">
        <v>31</v>
      </c>
      <c r="D1736" t="s">
        <v>1031</v>
      </c>
      <c r="E1736" t="s">
        <v>75</v>
      </c>
      <c r="F1736" t="s">
        <v>1042</v>
      </c>
      <c r="G1736" t="s">
        <v>97</v>
      </c>
      <c r="H1736" t="s">
        <v>1089</v>
      </c>
      <c r="I1736" t="s">
        <v>896</v>
      </c>
      <c r="J1736" t="s">
        <v>897</v>
      </c>
      <c r="K1736" t="s">
        <v>45</v>
      </c>
      <c r="L1736" t="s">
        <v>1103</v>
      </c>
      <c r="M1736" t="s">
        <v>1104</v>
      </c>
      <c r="N1736" t="s">
        <v>1105</v>
      </c>
      <c r="O1736" t="s">
        <v>920</v>
      </c>
      <c r="P1736" t="s">
        <v>921</v>
      </c>
      <c r="Q1736" s="11">
        <v>0</v>
      </c>
      <c r="R1736" s="11">
        <v>0</v>
      </c>
      <c r="S1736" s="11">
        <v>0</v>
      </c>
      <c r="T1736" s="11">
        <v>0</v>
      </c>
      <c r="U1736" s="11">
        <v>0</v>
      </c>
      <c r="V1736" s="11">
        <v>0</v>
      </c>
      <c r="W1736" s="11">
        <v>0</v>
      </c>
      <c r="X1736" s="11">
        <v>0</v>
      </c>
      <c r="Y1736" s="11">
        <v>0</v>
      </c>
      <c r="Z1736" s="11">
        <v>0</v>
      </c>
      <c r="AA1736" s="11">
        <v>2720000000</v>
      </c>
      <c r="AB1736" s="11">
        <v>0</v>
      </c>
      <c r="AC1736" s="11">
        <v>0</v>
      </c>
      <c r="AD1736" s="11">
        <v>0</v>
      </c>
      <c r="AE1736" s="11">
        <v>50000000</v>
      </c>
      <c r="AF1736" s="11">
        <v>20000000</v>
      </c>
      <c r="AG1736" s="11">
        <v>0</v>
      </c>
      <c r="AH1736" s="11">
        <v>0</v>
      </c>
      <c r="AI1736" s="11">
        <v>2720000000</v>
      </c>
      <c r="AJ1736" s="11">
        <v>272000000</v>
      </c>
      <c r="AK1736" s="11">
        <v>0</v>
      </c>
      <c r="AL1736" s="11">
        <v>0</v>
      </c>
      <c r="AM1736" s="11">
        <v>0</v>
      </c>
      <c r="AN1736" s="11">
        <v>0</v>
      </c>
      <c r="AO17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5490000000</v>
      </c>
      <c r="AQ17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292000000</v>
      </c>
      <c r="AS1736" s="11">
        <f>Table_PBS_SQL_DB2_PBSSQL_PBS_NDP_Tina_CG_QtrlyPerformance_Final[[#This Row],[GOU REL]]+Table_PBS_SQL_DB2_PBSSQL_PBS_NDP_Tina_CG_QtrlyPerformance_Final[[#This Row],[EXT REL]]</f>
        <v>5490000000</v>
      </c>
      <c r="AT1736" s="11">
        <f>Table_PBS_SQL_DB2_PBSSQL_PBS_NDP_Tina_CG_QtrlyPerformance_Final[[#This Row],[GOU EXP]]+Table_PBS_SQL_DB2_PBSSQL_PBS_NDP_Tina_CG_QtrlyPerformance_Final[[#This Row],[EXT EXP]]</f>
        <v>292000000</v>
      </c>
      <c r="AU1736" s="11" t="str">
        <f>IF(Table_PBS_SQL_DB2_PBSSQL_PBS_NDP_Tina_CG_QtrlyPerformance_Final[[#This Row],[Item_Code]]&gt;"300000", "Capital", "Recurrent")</f>
        <v>Recurrent</v>
      </c>
    </row>
    <row r="1737" spans="1:47" x14ac:dyDescent="0.25">
      <c r="A1737" t="s">
        <v>33</v>
      </c>
      <c r="B1737" t="s">
        <v>34</v>
      </c>
      <c r="C1737" t="s">
        <v>31</v>
      </c>
      <c r="D1737" t="s">
        <v>1031</v>
      </c>
      <c r="E1737" t="s">
        <v>75</v>
      </c>
      <c r="F1737" t="s">
        <v>1042</v>
      </c>
      <c r="G1737" t="s">
        <v>97</v>
      </c>
      <c r="H1737" t="s">
        <v>1089</v>
      </c>
      <c r="I1737" t="s">
        <v>896</v>
      </c>
      <c r="J1737" t="s">
        <v>897</v>
      </c>
      <c r="K1737" t="s">
        <v>45</v>
      </c>
      <c r="L1737" t="s">
        <v>1103</v>
      </c>
      <c r="M1737" t="s">
        <v>1104</v>
      </c>
      <c r="N1737" t="s">
        <v>1105</v>
      </c>
      <c r="O1737" t="s">
        <v>1085</v>
      </c>
      <c r="P1737" t="s">
        <v>1086</v>
      </c>
      <c r="Q1737" s="11">
        <v>0</v>
      </c>
      <c r="R1737" s="11">
        <v>0</v>
      </c>
      <c r="S1737" s="11">
        <v>0</v>
      </c>
      <c r="T1737" s="11">
        <v>0</v>
      </c>
      <c r="U1737" s="11">
        <v>0</v>
      </c>
      <c r="V1737" s="11">
        <v>0</v>
      </c>
      <c r="W1737" s="11">
        <v>0</v>
      </c>
      <c r="X1737" s="11">
        <v>0</v>
      </c>
      <c r="Y1737" s="11">
        <v>0</v>
      </c>
      <c r="Z1737" s="11">
        <v>0</v>
      </c>
      <c r="AA1737" s="11">
        <v>500000000</v>
      </c>
      <c r="AB1737" s="11">
        <v>0</v>
      </c>
      <c r="AC1737" s="11">
        <v>0</v>
      </c>
      <c r="AD1737" s="11">
        <v>0</v>
      </c>
      <c r="AE1737" s="11">
        <v>40000000</v>
      </c>
      <c r="AF1737" s="11">
        <v>16000000</v>
      </c>
      <c r="AG1737" s="11">
        <v>0</v>
      </c>
      <c r="AH1737" s="11">
        <v>0</v>
      </c>
      <c r="AI1737" s="11">
        <v>500000000</v>
      </c>
      <c r="AJ1737" s="11">
        <v>50000000</v>
      </c>
      <c r="AK1737" s="11">
        <v>0</v>
      </c>
      <c r="AL1737" s="11">
        <v>0</v>
      </c>
      <c r="AM1737" s="11">
        <v>0</v>
      </c>
      <c r="AN1737" s="11">
        <v>0</v>
      </c>
      <c r="AO17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1040000000</v>
      </c>
      <c r="AQ17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66000000</v>
      </c>
      <c r="AS1737" s="11">
        <f>Table_PBS_SQL_DB2_PBSSQL_PBS_NDP_Tina_CG_QtrlyPerformance_Final[[#This Row],[GOU REL]]+Table_PBS_SQL_DB2_PBSSQL_PBS_NDP_Tina_CG_QtrlyPerformance_Final[[#This Row],[EXT REL]]</f>
        <v>1040000000</v>
      </c>
      <c r="AT1737" s="11">
        <f>Table_PBS_SQL_DB2_PBSSQL_PBS_NDP_Tina_CG_QtrlyPerformance_Final[[#This Row],[GOU EXP]]+Table_PBS_SQL_DB2_PBSSQL_PBS_NDP_Tina_CG_QtrlyPerformance_Final[[#This Row],[EXT EXP]]</f>
        <v>66000000</v>
      </c>
      <c r="AU1737" s="11" t="str">
        <f>IF(Table_PBS_SQL_DB2_PBSSQL_PBS_NDP_Tina_CG_QtrlyPerformance_Final[[#This Row],[Item_Code]]&gt;"300000", "Capital", "Recurrent")</f>
        <v>Recurrent</v>
      </c>
    </row>
    <row r="1738" spans="1:47" x14ac:dyDescent="0.25">
      <c r="A1738" t="s">
        <v>33</v>
      </c>
      <c r="B1738" t="s">
        <v>34</v>
      </c>
      <c r="C1738" t="s">
        <v>31</v>
      </c>
      <c r="D1738" t="s">
        <v>1031</v>
      </c>
      <c r="E1738" t="s">
        <v>75</v>
      </c>
      <c r="F1738" t="s">
        <v>1042</v>
      </c>
      <c r="G1738" t="s">
        <v>97</v>
      </c>
      <c r="H1738" t="s">
        <v>1089</v>
      </c>
      <c r="I1738" t="s">
        <v>896</v>
      </c>
      <c r="J1738" t="s">
        <v>897</v>
      </c>
      <c r="K1738" t="s">
        <v>45</v>
      </c>
      <c r="L1738" t="s">
        <v>1103</v>
      </c>
      <c r="M1738" t="s">
        <v>1104</v>
      </c>
      <c r="N1738" t="s">
        <v>1105</v>
      </c>
      <c r="O1738" t="s">
        <v>1005</v>
      </c>
      <c r="P1738" t="s">
        <v>1006</v>
      </c>
      <c r="Q1738" s="11">
        <v>0</v>
      </c>
      <c r="R1738" s="11">
        <v>0</v>
      </c>
      <c r="S1738" s="11">
        <v>0</v>
      </c>
      <c r="T1738" s="11">
        <v>0</v>
      </c>
      <c r="U1738" s="11">
        <v>0</v>
      </c>
      <c r="V1738" s="11">
        <v>0</v>
      </c>
      <c r="W1738" s="11">
        <v>0</v>
      </c>
      <c r="X1738" s="11">
        <v>0</v>
      </c>
      <c r="Y1738" s="11">
        <v>0</v>
      </c>
      <c r="Z1738" s="11">
        <v>0</v>
      </c>
      <c r="AA1738" s="11">
        <v>1125000000</v>
      </c>
      <c r="AB1738" s="11">
        <v>0</v>
      </c>
      <c r="AC1738" s="11">
        <v>0</v>
      </c>
      <c r="AD1738" s="11">
        <v>0</v>
      </c>
      <c r="AE1738" s="11">
        <v>15000000</v>
      </c>
      <c r="AF1738" s="11">
        <v>6000000</v>
      </c>
      <c r="AG1738" s="11">
        <v>0</v>
      </c>
      <c r="AH1738" s="11">
        <v>0</v>
      </c>
      <c r="AI1738" s="11">
        <v>1125000000</v>
      </c>
      <c r="AJ1738" s="11">
        <v>112500000</v>
      </c>
      <c r="AK1738" s="11">
        <v>0</v>
      </c>
      <c r="AL1738" s="11">
        <v>0</v>
      </c>
      <c r="AM1738" s="11">
        <v>0</v>
      </c>
      <c r="AN1738" s="11">
        <v>0</v>
      </c>
      <c r="AO17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2265000000</v>
      </c>
      <c r="AQ17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118500000</v>
      </c>
      <c r="AS1738" s="11">
        <f>Table_PBS_SQL_DB2_PBSSQL_PBS_NDP_Tina_CG_QtrlyPerformance_Final[[#This Row],[GOU REL]]+Table_PBS_SQL_DB2_PBSSQL_PBS_NDP_Tina_CG_QtrlyPerformance_Final[[#This Row],[EXT REL]]</f>
        <v>2265000000</v>
      </c>
      <c r="AT1738" s="11">
        <f>Table_PBS_SQL_DB2_PBSSQL_PBS_NDP_Tina_CG_QtrlyPerformance_Final[[#This Row],[GOU EXP]]+Table_PBS_SQL_DB2_PBSSQL_PBS_NDP_Tina_CG_QtrlyPerformance_Final[[#This Row],[EXT EXP]]</f>
        <v>118500000</v>
      </c>
      <c r="AU1738" s="11" t="str">
        <f>IF(Table_PBS_SQL_DB2_PBSSQL_PBS_NDP_Tina_CG_QtrlyPerformance_Final[[#This Row],[Item_Code]]&gt;"300000", "Capital", "Recurrent")</f>
        <v>Recurrent</v>
      </c>
    </row>
    <row r="1739" spans="1:47" x14ac:dyDescent="0.25">
      <c r="A1739" t="s">
        <v>33</v>
      </c>
      <c r="B1739" t="s">
        <v>34</v>
      </c>
      <c r="C1739" t="s">
        <v>31</v>
      </c>
      <c r="D1739" t="s">
        <v>1031</v>
      </c>
      <c r="E1739" t="s">
        <v>75</v>
      </c>
      <c r="F1739" t="s">
        <v>1042</v>
      </c>
      <c r="G1739" t="s">
        <v>97</v>
      </c>
      <c r="H1739" t="s">
        <v>1089</v>
      </c>
      <c r="I1739" t="s">
        <v>896</v>
      </c>
      <c r="J1739" t="s">
        <v>897</v>
      </c>
      <c r="K1739" t="s">
        <v>45</v>
      </c>
      <c r="L1739" t="s">
        <v>1103</v>
      </c>
      <c r="M1739" t="s">
        <v>1104</v>
      </c>
      <c r="N1739" t="s">
        <v>1105</v>
      </c>
      <c r="O1739" t="s">
        <v>922</v>
      </c>
      <c r="P1739" t="s">
        <v>923</v>
      </c>
      <c r="Q1739" s="11">
        <v>0</v>
      </c>
      <c r="R1739" s="11">
        <v>0</v>
      </c>
      <c r="S1739" s="11">
        <v>0</v>
      </c>
      <c r="T1739" s="11">
        <v>0</v>
      </c>
      <c r="U1739" s="11">
        <v>0</v>
      </c>
      <c r="V1739" s="11">
        <v>0</v>
      </c>
      <c r="W1739" s="11">
        <v>0</v>
      </c>
      <c r="X1739" s="11">
        <v>0</v>
      </c>
      <c r="Y1739" s="11">
        <v>0</v>
      </c>
      <c r="Z1739" s="11">
        <v>0</v>
      </c>
      <c r="AA1739" s="11">
        <v>500000000</v>
      </c>
      <c r="AB1739" s="11">
        <v>0</v>
      </c>
      <c r="AC1739" s="11">
        <v>0</v>
      </c>
      <c r="AD1739" s="11">
        <v>0</v>
      </c>
      <c r="AE1739" s="11">
        <v>20000000</v>
      </c>
      <c r="AF1739" s="11">
        <v>8000000</v>
      </c>
      <c r="AG1739" s="11">
        <v>0</v>
      </c>
      <c r="AH1739" s="11">
        <v>0</v>
      </c>
      <c r="AI1739" s="11">
        <v>500000000</v>
      </c>
      <c r="AJ1739" s="11">
        <v>50000000</v>
      </c>
      <c r="AK1739" s="11">
        <v>0</v>
      </c>
      <c r="AL1739" s="11">
        <v>0</v>
      </c>
      <c r="AM1739" s="11">
        <v>0</v>
      </c>
      <c r="AN1739" s="11">
        <v>0</v>
      </c>
      <c r="AO17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1020000000</v>
      </c>
      <c r="AQ17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58000000</v>
      </c>
      <c r="AS1739" s="11">
        <f>Table_PBS_SQL_DB2_PBSSQL_PBS_NDP_Tina_CG_QtrlyPerformance_Final[[#This Row],[GOU REL]]+Table_PBS_SQL_DB2_PBSSQL_PBS_NDP_Tina_CG_QtrlyPerformance_Final[[#This Row],[EXT REL]]</f>
        <v>1020000000</v>
      </c>
      <c r="AT1739" s="11">
        <f>Table_PBS_SQL_DB2_PBSSQL_PBS_NDP_Tina_CG_QtrlyPerformance_Final[[#This Row],[GOU EXP]]+Table_PBS_SQL_DB2_PBSSQL_PBS_NDP_Tina_CG_QtrlyPerformance_Final[[#This Row],[EXT EXP]]</f>
        <v>58000000</v>
      </c>
      <c r="AU1739" s="11" t="str">
        <f>IF(Table_PBS_SQL_DB2_PBSSQL_PBS_NDP_Tina_CG_QtrlyPerformance_Final[[#This Row],[Item_Code]]&gt;"300000", "Capital", "Recurrent")</f>
        <v>Recurrent</v>
      </c>
    </row>
    <row r="1740" spans="1:47" x14ac:dyDescent="0.25">
      <c r="A1740" t="s">
        <v>33</v>
      </c>
      <c r="B1740" t="s">
        <v>34</v>
      </c>
      <c r="C1740" t="s">
        <v>31</v>
      </c>
      <c r="D1740" t="s">
        <v>1031</v>
      </c>
      <c r="E1740" t="s">
        <v>75</v>
      </c>
      <c r="F1740" t="s">
        <v>1042</v>
      </c>
      <c r="G1740" t="s">
        <v>97</v>
      </c>
      <c r="H1740" t="s">
        <v>1089</v>
      </c>
      <c r="I1740" t="s">
        <v>493</v>
      </c>
      <c r="J1740" t="s">
        <v>1106</v>
      </c>
      <c r="K1740" t="s">
        <v>35</v>
      </c>
      <c r="L1740" t="s">
        <v>1090</v>
      </c>
      <c r="M1740" t="s">
        <v>1091</v>
      </c>
      <c r="N1740" t="s">
        <v>1092</v>
      </c>
      <c r="O1740" t="s">
        <v>902</v>
      </c>
      <c r="P1740" t="s">
        <v>903</v>
      </c>
      <c r="Q1740" s="11">
        <v>0</v>
      </c>
      <c r="R1740" s="11">
        <v>0</v>
      </c>
      <c r="S1740" s="11">
        <v>0</v>
      </c>
      <c r="T1740" s="11">
        <v>0</v>
      </c>
      <c r="U1740" s="11">
        <v>1070000000</v>
      </c>
      <c r="V1740" s="11">
        <v>0</v>
      </c>
      <c r="W1740" s="11">
        <v>0</v>
      </c>
      <c r="X1740" s="11">
        <v>1070000000</v>
      </c>
      <c r="Y1740" s="11">
        <v>0</v>
      </c>
      <c r="Z1740" s="11">
        <v>0</v>
      </c>
      <c r="AA1740" s="11">
        <v>0</v>
      </c>
      <c r="AB1740" s="11">
        <v>0</v>
      </c>
      <c r="AC1740" s="11">
        <v>0</v>
      </c>
      <c r="AD1740" s="11">
        <v>0</v>
      </c>
      <c r="AE1740" s="11">
        <v>0</v>
      </c>
      <c r="AF1740" s="11">
        <v>0</v>
      </c>
      <c r="AG1740" s="11">
        <v>0</v>
      </c>
      <c r="AH1740" s="11">
        <v>0</v>
      </c>
      <c r="AI1740" s="11">
        <v>0</v>
      </c>
      <c r="AJ1740" s="11">
        <v>0</v>
      </c>
      <c r="AK1740" s="11">
        <v>0</v>
      </c>
      <c r="AL1740" s="11">
        <v>0</v>
      </c>
      <c r="AM1740" s="11">
        <v>0</v>
      </c>
      <c r="AN1740" s="11">
        <v>0</v>
      </c>
      <c r="AO17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0" s="11">
        <f>Table_PBS_SQL_DB2_PBSSQL_PBS_NDP_Tina_CG_QtrlyPerformance_Final[[#This Row],[GOU REL]]+Table_PBS_SQL_DB2_PBSSQL_PBS_NDP_Tina_CG_QtrlyPerformance_Final[[#This Row],[EXT REL]]</f>
        <v>0</v>
      </c>
      <c r="AT1740" s="11">
        <f>Table_PBS_SQL_DB2_PBSSQL_PBS_NDP_Tina_CG_QtrlyPerformance_Final[[#This Row],[GOU EXP]]+Table_PBS_SQL_DB2_PBSSQL_PBS_NDP_Tina_CG_QtrlyPerformance_Final[[#This Row],[EXT EXP]]</f>
        <v>0</v>
      </c>
      <c r="AU1740" s="11" t="str">
        <f>IF(Table_PBS_SQL_DB2_PBSSQL_PBS_NDP_Tina_CG_QtrlyPerformance_Final[[#This Row],[Item_Code]]&gt;"300000", "Capital", "Recurrent")</f>
        <v>Recurrent</v>
      </c>
    </row>
    <row r="1741" spans="1:47" x14ac:dyDescent="0.25">
      <c r="A1741" t="s">
        <v>33</v>
      </c>
      <c r="B1741" t="s">
        <v>34</v>
      </c>
      <c r="C1741" t="s">
        <v>31</v>
      </c>
      <c r="D1741" t="s">
        <v>1031</v>
      </c>
      <c r="E1741" t="s">
        <v>75</v>
      </c>
      <c r="F1741" t="s">
        <v>1042</v>
      </c>
      <c r="G1741" t="s">
        <v>97</v>
      </c>
      <c r="H1741" t="s">
        <v>1089</v>
      </c>
      <c r="I1741" t="s">
        <v>493</v>
      </c>
      <c r="J1741" t="s">
        <v>1106</v>
      </c>
      <c r="K1741" t="s">
        <v>35</v>
      </c>
      <c r="L1741" t="s">
        <v>1090</v>
      </c>
      <c r="M1741" t="s">
        <v>1091</v>
      </c>
      <c r="N1741" t="s">
        <v>1092</v>
      </c>
      <c r="O1741" t="s">
        <v>1028</v>
      </c>
      <c r="P1741" t="s">
        <v>1029</v>
      </c>
      <c r="Q1741" s="11">
        <v>0</v>
      </c>
      <c r="R1741" s="11">
        <v>0</v>
      </c>
      <c r="S1741" s="11">
        <v>0</v>
      </c>
      <c r="T1741" s="11">
        <v>0</v>
      </c>
      <c r="U1741" s="11">
        <v>21000000</v>
      </c>
      <c r="V1741" s="11">
        <v>0</v>
      </c>
      <c r="W1741" s="11">
        <v>0</v>
      </c>
      <c r="X1741" s="11">
        <v>21000000</v>
      </c>
      <c r="Y1741" s="11">
        <v>0</v>
      </c>
      <c r="Z1741" s="11">
        <v>0</v>
      </c>
      <c r="AA1741" s="11">
        <v>0</v>
      </c>
      <c r="AB1741" s="11">
        <v>0</v>
      </c>
      <c r="AC1741" s="11">
        <v>0</v>
      </c>
      <c r="AD1741" s="11">
        <v>0</v>
      </c>
      <c r="AE1741" s="11">
        <v>0</v>
      </c>
      <c r="AF1741" s="11">
        <v>0</v>
      </c>
      <c r="AG1741" s="11">
        <v>0</v>
      </c>
      <c r="AH1741" s="11">
        <v>0</v>
      </c>
      <c r="AI1741" s="11">
        <v>0</v>
      </c>
      <c r="AJ1741" s="11">
        <v>0</v>
      </c>
      <c r="AK1741" s="11">
        <v>0</v>
      </c>
      <c r="AL1741" s="11">
        <v>0</v>
      </c>
      <c r="AM1741" s="11">
        <v>0</v>
      </c>
      <c r="AN1741" s="11">
        <v>0</v>
      </c>
      <c r="AO17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1" s="11">
        <f>Table_PBS_SQL_DB2_PBSSQL_PBS_NDP_Tina_CG_QtrlyPerformance_Final[[#This Row],[GOU REL]]+Table_PBS_SQL_DB2_PBSSQL_PBS_NDP_Tina_CG_QtrlyPerformance_Final[[#This Row],[EXT REL]]</f>
        <v>0</v>
      </c>
      <c r="AT1741" s="11">
        <f>Table_PBS_SQL_DB2_PBSSQL_PBS_NDP_Tina_CG_QtrlyPerformance_Final[[#This Row],[GOU EXP]]+Table_PBS_SQL_DB2_PBSSQL_PBS_NDP_Tina_CG_QtrlyPerformance_Final[[#This Row],[EXT EXP]]</f>
        <v>0</v>
      </c>
      <c r="AU1741" s="11" t="str">
        <f>IF(Table_PBS_SQL_DB2_PBSSQL_PBS_NDP_Tina_CG_QtrlyPerformance_Final[[#This Row],[Item_Code]]&gt;"300000", "Capital", "Recurrent")</f>
        <v>Recurrent</v>
      </c>
    </row>
    <row r="1742" spans="1:47" x14ac:dyDescent="0.25">
      <c r="A1742" t="s">
        <v>33</v>
      </c>
      <c r="B1742" t="s">
        <v>34</v>
      </c>
      <c r="C1742" t="s">
        <v>31</v>
      </c>
      <c r="D1742" t="s">
        <v>1031</v>
      </c>
      <c r="E1742" t="s">
        <v>75</v>
      </c>
      <c r="F1742" t="s">
        <v>1042</v>
      </c>
      <c r="G1742" t="s">
        <v>97</v>
      </c>
      <c r="H1742" t="s">
        <v>1089</v>
      </c>
      <c r="I1742" t="s">
        <v>493</v>
      </c>
      <c r="J1742" t="s">
        <v>1106</v>
      </c>
      <c r="K1742" t="s">
        <v>35</v>
      </c>
      <c r="L1742" t="s">
        <v>1090</v>
      </c>
      <c r="M1742" t="s">
        <v>1091</v>
      </c>
      <c r="N1742" t="s">
        <v>1092</v>
      </c>
      <c r="O1742" t="s">
        <v>1011</v>
      </c>
      <c r="P1742" t="s">
        <v>1012</v>
      </c>
      <c r="Q1742" s="11">
        <v>0</v>
      </c>
      <c r="R1742" s="11">
        <v>0</v>
      </c>
      <c r="S1742" s="11">
        <v>0</v>
      </c>
      <c r="T1742" s="11">
        <v>0</v>
      </c>
      <c r="U1742" s="11">
        <v>500000000</v>
      </c>
      <c r="V1742" s="11">
        <v>0</v>
      </c>
      <c r="W1742" s="11">
        <v>0</v>
      </c>
      <c r="X1742" s="11">
        <v>500000000</v>
      </c>
      <c r="Y1742" s="11">
        <v>0</v>
      </c>
      <c r="Z1742" s="11">
        <v>0</v>
      </c>
      <c r="AA1742" s="11">
        <v>0</v>
      </c>
      <c r="AB1742" s="11">
        <v>0</v>
      </c>
      <c r="AC1742" s="11">
        <v>0</v>
      </c>
      <c r="AD1742" s="11">
        <v>0</v>
      </c>
      <c r="AE1742" s="11">
        <v>0</v>
      </c>
      <c r="AF1742" s="11">
        <v>0</v>
      </c>
      <c r="AG1742" s="11">
        <v>0</v>
      </c>
      <c r="AH1742" s="11">
        <v>0</v>
      </c>
      <c r="AI1742" s="11">
        <v>0</v>
      </c>
      <c r="AJ1742" s="11">
        <v>0</v>
      </c>
      <c r="AK1742" s="11">
        <v>0</v>
      </c>
      <c r="AL1742" s="11">
        <v>0</v>
      </c>
      <c r="AM1742" s="11">
        <v>0</v>
      </c>
      <c r="AN1742" s="11">
        <v>0</v>
      </c>
      <c r="AO17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2" s="11">
        <f>Table_PBS_SQL_DB2_PBSSQL_PBS_NDP_Tina_CG_QtrlyPerformance_Final[[#This Row],[GOU REL]]+Table_PBS_SQL_DB2_PBSSQL_PBS_NDP_Tina_CG_QtrlyPerformance_Final[[#This Row],[EXT REL]]</f>
        <v>0</v>
      </c>
      <c r="AT1742" s="11">
        <f>Table_PBS_SQL_DB2_PBSSQL_PBS_NDP_Tina_CG_QtrlyPerformance_Final[[#This Row],[GOU EXP]]+Table_PBS_SQL_DB2_PBSSQL_PBS_NDP_Tina_CG_QtrlyPerformance_Final[[#This Row],[EXT EXP]]</f>
        <v>0</v>
      </c>
      <c r="AU1742" s="11" t="str">
        <f>IF(Table_PBS_SQL_DB2_PBSSQL_PBS_NDP_Tina_CG_QtrlyPerformance_Final[[#This Row],[Item_Code]]&gt;"300000", "Capital", "Recurrent")</f>
        <v>Recurrent</v>
      </c>
    </row>
    <row r="1743" spans="1:47" x14ac:dyDescent="0.25">
      <c r="A1743" t="s">
        <v>33</v>
      </c>
      <c r="B1743" t="s">
        <v>34</v>
      </c>
      <c r="C1743" t="s">
        <v>31</v>
      </c>
      <c r="D1743" t="s">
        <v>1031</v>
      </c>
      <c r="E1743" t="s">
        <v>75</v>
      </c>
      <c r="F1743" t="s">
        <v>1042</v>
      </c>
      <c r="G1743" t="s">
        <v>97</v>
      </c>
      <c r="H1743" t="s">
        <v>1089</v>
      </c>
      <c r="I1743" t="s">
        <v>493</v>
      </c>
      <c r="J1743" t="s">
        <v>1106</v>
      </c>
      <c r="K1743" t="s">
        <v>35</v>
      </c>
      <c r="L1743" t="s">
        <v>1090</v>
      </c>
      <c r="M1743" t="s">
        <v>1091</v>
      </c>
      <c r="N1743" t="s">
        <v>1092</v>
      </c>
      <c r="O1743" t="s">
        <v>920</v>
      </c>
      <c r="P1743" t="s">
        <v>921</v>
      </c>
      <c r="Q1743" s="11">
        <v>0</v>
      </c>
      <c r="R1743" s="11">
        <v>0</v>
      </c>
      <c r="S1743" s="11">
        <v>0</v>
      </c>
      <c r="T1743" s="11">
        <v>0</v>
      </c>
      <c r="U1743" s="11">
        <v>185000000</v>
      </c>
      <c r="V1743" s="11">
        <v>0</v>
      </c>
      <c r="W1743" s="11">
        <v>0</v>
      </c>
      <c r="X1743" s="11">
        <v>185000000</v>
      </c>
      <c r="Y1743" s="11">
        <v>0</v>
      </c>
      <c r="Z1743" s="11">
        <v>0</v>
      </c>
      <c r="AA1743" s="11">
        <v>0</v>
      </c>
      <c r="AB1743" s="11">
        <v>0</v>
      </c>
      <c r="AC1743" s="11">
        <v>0</v>
      </c>
      <c r="AD1743" s="11">
        <v>0</v>
      </c>
      <c r="AE1743" s="11">
        <v>0</v>
      </c>
      <c r="AF1743" s="11">
        <v>0</v>
      </c>
      <c r="AG1743" s="11">
        <v>0</v>
      </c>
      <c r="AH1743" s="11">
        <v>0</v>
      </c>
      <c r="AI1743" s="11">
        <v>0</v>
      </c>
      <c r="AJ1743" s="11">
        <v>0</v>
      </c>
      <c r="AK1743" s="11">
        <v>0</v>
      </c>
      <c r="AL1743" s="11">
        <v>0</v>
      </c>
      <c r="AM1743" s="11">
        <v>0</v>
      </c>
      <c r="AN1743" s="11">
        <v>0</v>
      </c>
      <c r="AO17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3" s="11">
        <f>Table_PBS_SQL_DB2_PBSSQL_PBS_NDP_Tina_CG_QtrlyPerformance_Final[[#This Row],[GOU REL]]+Table_PBS_SQL_DB2_PBSSQL_PBS_NDP_Tina_CG_QtrlyPerformance_Final[[#This Row],[EXT REL]]</f>
        <v>0</v>
      </c>
      <c r="AT1743" s="11">
        <f>Table_PBS_SQL_DB2_PBSSQL_PBS_NDP_Tina_CG_QtrlyPerformance_Final[[#This Row],[GOU EXP]]+Table_PBS_SQL_DB2_PBSSQL_PBS_NDP_Tina_CG_QtrlyPerformance_Final[[#This Row],[EXT EXP]]</f>
        <v>0</v>
      </c>
      <c r="AU1743" s="11" t="str">
        <f>IF(Table_PBS_SQL_DB2_PBSSQL_PBS_NDP_Tina_CG_QtrlyPerformance_Final[[#This Row],[Item_Code]]&gt;"300000", "Capital", "Recurrent")</f>
        <v>Recurrent</v>
      </c>
    </row>
    <row r="1744" spans="1:47" x14ac:dyDescent="0.25">
      <c r="A1744" t="s">
        <v>33</v>
      </c>
      <c r="B1744" t="s">
        <v>34</v>
      </c>
      <c r="C1744" t="s">
        <v>31</v>
      </c>
      <c r="D1744" t="s">
        <v>1031</v>
      </c>
      <c r="E1744" t="s">
        <v>75</v>
      </c>
      <c r="F1744" t="s">
        <v>1042</v>
      </c>
      <c r="G1744" t="s">
        <v>97</v>
      </c>
      <c r="H1744" t="s">
        <v>1089</v>
      </c>
      <c r="I1744" t="s">
        <v>493</v>
      </c>
      <c r="J1744" t="s">
        <v>1106</v>
      </c>
      <c r="K1744" t="s">
        <v>35</v>
      </c>
      <c r="L1744" t="s">
        <v>1090</v>
      </c>
      <c r="M1744" t="s">
        <v>1091</v>
      </c>
      <c r="N1744" t="s">
        <v>1092</v>
      </c>
      <c r="O1744" t="s">
        <v>1083</v>
      </c>
      <c r="P1744" t="s">
        <v>1084</v>
      </c>
      <c r="Q1744" s="11">
        <v>0</v>
      </c>
      <c r="R1744" s="11">
        <v>0</v>
      </c>
      <c r="S1744" s="11">
        <v>0</v>
      </c>
      <c r="T1744" s="11">
        <v>0</v>
      </c>
      <c r="U1744" s="11">
        <v>1500000000</v>
      </c>
      <c r="V1744" s="11">
        <v>0</v>
      </c>
      <c r="W1744" s="11">
        <v>0</v>
      </c>
      <c r="X1744" s="11">
        <v>1500000000</v>
      </c>
      <c r="Y1744" s="11">
        <v>0</v>
      </c>
      <c r="Z1744" s="11">
        <v>0</v>
      </c>
      <c r="AA1744" s="11">
        <v>0</v>
      </c>
      <c r="AB1744" s="11">
        <v>0</v>
      </c>
      <c r="AC1744" s="11">
        <v>0</v>
      </c>
      <c r="AD1744" s="11">
        <v>0</v>
      </c>
      <c r="AE1744" s="11">
        <v>0</v>
      </c>
      <c r="AF1744" s="11">
        <v>0</v>
      </c>
      <c r="AG1744" s="11">
        <v>0</v>
      </c>
      <c r="AH1744" s="11">
        <v>0</v>
      </c>
      <c r="AI1744" s="11">
        <v>0</v>
      </c>
      <c r="AJ1744" s="11">
        <v>0</v>
      </c>
      <c r="AK1744" s="11">
        <v>0</v>
      </c>
      <c r="AL1744" s="11">
        <v>0</v>
      </c>
      <c r="AM1744" s="11">
        <v>0</v>
      </c>
      <c r="AN1744" s="11">
        <v>0</v>
      </c>
      <c r="AO17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4" s="11">
        <f>Table_PBS_SQL_DB2_PBSSQL_PBS_NDP_Tina_CG_QtrlyPerformance_Final[[#This Row],[GOU REL]]+Table_PBS_SQL_DB2_PBSSQL_PBS_NDP_Tina_CG_QtrlyPerformance_Final[[#This Row],[EXT REL]]</f>
        <v>0</v>
      </c>
      <c r="AT1744" s="11">
        <f>Table_PBS_SQL_DB2_PBSSQL_PBS_NDP_Tina_CG_QtrlyPerformance_Final[[#This Row],[GOU EXP]]+Table_PBS_SQL_DB2_PBSSQL_PBS_NDP_Tina_CG_QtrlyPerformance_Final[[#This Row],[EXT EXP]]</f>
        <v>0</v>
      </c>
      <c r="AU1744" s="11" t="str">
        <f>IF(Table_PBS_SQL_DB2_PBSSQL_PBS_NDP_Tina_CG_QtrlyPerformance_Final[[#This Row],[Item_Code]]&gt;"300000", "Capital", "Recurrent")</f>
        <v>Recurrent</v>
      </c>
    </row>
    <row r="1745" spans="1:47" x14ac:dyDescent="0.25">
      <c r="A1745" t="s">
        <v>33</v>
      </c>
      <c r="B1745" t="s">
        <v>34</v>
      </c>
      <c r="C1745" t="s">
        <v>31</v>
      </c>
      <c r="D1745" t="s">
        <v>1031</v>
      </c>
      <c r="E1745" t="s">
        <v>75</v>
      </c>
      <c r="F1745" t="s">
        <v>1042</v>
      </c>
      <c r="G1745" t="s">
        <v>97</v>
      </c>
      <c r="H1745" t="s">
        <v>1089</v>
      </c>
      <c r="I1745" t="s">
        <v>493</v>
      </c>
      <c r="J1745" t="s">
        <v>1106</v>
      </c>
      <c r="K1745" t="s">
        <v>35</v>
      </c>
      <c r="L1745" t="s">
        <v>1090</v>
      </c>
      <c r="M1745" t="s">
        <v>1091</v>
      </c>
      <c r="N1745" t="s">
        <v>1092</v>
      </c>
      <c r="O1745" t="s">
        <v>922</v>
      </c>
      <c r="P1745" t="s">
        <v>923</v>
      </c>
      <c r="Q1745" s="11">
        <v>0</v>
      </c>
      <c r="R1745" s="11">
        <v>0</v>
      </c>
      <c r="S1745" s="11">
        <v>0</v>
      </c>
      <c r="T1745" s="11">
        <v>0</v>
      </c>
      <c r="U1745" s="11">
        <v>678000000</v>
      </c>
      <c r="V1745" s="11">
        <v>0</v>
      </c>
      <c r="W1745" s="11">
        <v>0</v>
      </c>
      <c r="X1745" s="11">
        <v>678000000</v>
      </c>
      <c r="Y1745" s="11">
        <v>0</v>
      </c>
      <c r="Z1745" s="11">
        <v>0</v>
      </c>
      <c r="AA1745" s="11">
        <v>0</v>
      </c>
      <c r="AB1745" s="11">
        <v>0</v>
      </c>
      <c r="AC1745" s="11">
        <v>0</v>
      </c>
      <c r="AD1745" s="11">
        <v>0</v>
      </c>
      <c r="AE1745" s="11">
        <v>0</v>
      </c>
      <c r="AF1745" s="11">
        <v>0</v>
      </c>
      <c r="AG1745" s="11">
        <v>0</v>
      </c>
      <c r="AH1745" s="11">
        <v>0</v>
      </c>
      <c r="AI1745" s="11">
        <v>0</v>
      </c>
      <c r="AJ1745" s="11">
        <v>0</v>
      </c>
      <c r="AK1745" s="11">
        <v>0</v>
      </c>
      <c r="AL1745" s="11">
        <v>0</v>
      </c>
      <c r="AM1745" s="11">
        <v>0</v>
      </c>
      <c r="AN1745" s="11">
        <v>0</v>
      </c>
      <c r="AO17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5" s="11">
        <f>Table_PBS_SQL_DB2_PBSSQL_PBS_NDP_Tina_CG_QtrlyPerformance_Final[[#This Row],[GOU REL]]+Table_PBS_SQL_DB2_PBSSQL_PBS_NDP_Tina_CG_QtrlyPerformance_Final[[#This Row],[EXT REL]]</f>
        <v>0</v>
      </c>
      <c r="AT1745" s="11">
        <f>Table_PBS_SQL_DB2_PBSSQL_PBS_NDP_Tina_CG_QtrlyPerformance_Final[[#This Row],[GOU EXP]]+Table_PBS_SQL_DB2_PBSSQL_PBS_NDP_Tina_CG_QtrlyPerformance_Final[[#This Row],[EXT EXP]]</f>
        <v>0</v>
      </c>
      <c r="AU1745" s="11" t="str">
        <f>IF(Table_PBS_SQL_DB2_PBSSQL_PBS_NDP_Tina_CG_QtrlyPerformance_Final[[#This Row],[Item_Code]]&gt;"300000", "Capital", "Recurrent")</f>
        <v>Recurrent</v>
      </c>
    </row>
    <row r="1746" spans="1:47" x14ac:dyDescent="0.25">
      <c r="A1746" t="s">
        <v>33</v>
      </c>
      <c r="B1746" t="s">
        <v>34</v>
      </c>
      <c r="C1746" t="s">
        <v>31</v>
      </c>
      <c r="D1746" t="s">
        <v>1031</v>
      </c>
      <c r="E1746" t="s">
        <v>75</v>
      </c>
      <c r="F1746" t="s">
        <v>1042</v>
      </c>
      <c r="G1746" t="s">
        <v>97</v>
      </c>
      <c r="H1746" t="s">
        <v>1089</v>
      </c>
      <c r="I1746" t="s">
        <v>493</v>
      </c>
      <c r="J1746" t="s">
        <v>1106</v>
      </c>
      <c r="K1746" t="s">
        <v>35</v>
      </c>
      <c r="L1746" t="s">
        <v>1090</v>
      </c>
      <c r="M1746" t="s">
        <v>1109</v>
      </c>
      <c r="N1746" t="s">
        <v>1110</v>
      </c>
      <c r="O1746" t="s">
        <v>922</v>
      </c>
      <c r="P1746" t="s">
        <v>923</v>
      </c>
      <c r="Q1746" s="11">
        <v>0</v>
      </c>
      <c r="R1746" s="11">
        <v>0</v>
      </c>
      <c r="S1746" s="11">
        <v>0</v>
      </c>
      <c r="T1746" s="11">
        <v>0</v>
      </c>
      <c r="U1746" s="11">
        <v>400000000</v>
      </c>
      <c r="V1746" s="11">
        <v>0</v>
      </c>
      <c r="W1746" s="11">
        <v>0</v>
      </c>
      <c r="X1746" s="11">
        <v>400000000</v>
      </c>
      <c r="Y1746" s="11">
        <v>0</v>
      </c>
      <c r="Z1746" s="11">
        <v>0</v>
      </c>
      <c r="AA1746" s="11">
        <v>0</v>
      </c>
      <c r="AB1746" s="11">
        <v>0</v>
      </c>
      <c r="AC1746" s="11">
        <v>0</v>
      </c>
      <c r="AD1746" s="11">
        <v>0</v>
      </c>
      <c r="AE1746" s="11">
        <v>0</v>
      </c>
      <c r="AF1746" s="11">
        <v>0</v>
      </c>
      <c r="AG1746" s="11">
        <v>0</v>
      </c>
      <c r="AH1746" s="11">
        <v>0</v>
      </c>
      <c r="AI1746" s="11">
        <v>0</v>
      </c>
      <c r="AJ1746" s="11">
        <v>0</v>
      </c>
      <c r="AK1746" s="11">
        <v>0</v>
      </c>
      <c r="AL1746" s="11">
        <v>0</v>
      </c>
      <c r="AM1746" s="11">
        <v>0</v>
      </c>
      <c r="AN1746" s="11">
        <v>0</v>
      </c>
      <c r="AO17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6" s="11">
        <f>Table_PBS_SQL_DB2_PBSSQL_PBS_NDP_Tina_CG_QtrlyPerformance_Final[[#This Row],[GOU REL]]+Table_PBS_SQL_DB2_PBSSQL_PBS_NDP_Tina_CG_QtrlyPerformance_Final[[#This Row],[EXT REL]]</f>
        <v>0</v>
      </c>
      <c r="AT1746" s="11">
        <f>Table_PBS_SQL_DB2_PBSSQL_PBS_NDP_Tina_CG_QtrlyPerformance_Final[[#This Row],[GOU EXP]]+Table_PBS_SQL_DB2_PBSSQL_PBS_NDP_Tina_CG_QtrlyPerformance_Final[[#This Row],[EXT EXP]]</f>
        <v>0</v>
      </c>
      <c r="AU1746" s="11" t="str">
        <f>IF(Table_PBS_SQL_DB2_PBSSQL_PBS_NDP_Tina_CG_QtrlyPerformance_Final[[#This Row],[Item_Code]]&gt;"300000", "Capital", "Recurrent")</f>
        <v>Recurrent</v>
      </c>
    </row>
    <row r="1747" spans="1:47" x14ac:dyDescent="0.25">
      <c r="A1747" t="s">
        <v>33</v>
      </c>
      <c r="B1747" t="s">
        <v>34</v>
      </c>
      <c r="C1747" t="s">
        <v>31</v>
      </c>
      <c r="D1747" t="s">
        <v>1031</v>
      </c>
      <c r="E1747" t="s">
        <v>75</v>
      </c>
      <c r="F1747" t="s">
        <v>1042</v>
      </c>
      <c r="G1747" t="s">
        <v>97</v>
      </c>
      <c r="H1747" t="s">
        <v>1089</v>
      </c>
      <c r="I1747" t="s">
        <v>467</v>
      </c>
      <c r="J1747" t="s">
        <v>1111</v>
      </c>
      <c r="K1747" t="s">
        <v>1112</v>
      </c>
      <c r="L1747" t="s">
        <v>1113</v>
      </c>
      <c r="M1747" t="s">
        <v>1044</v>
      </c>
      <c r="N1747" t="s">
        <v>1045</v>
      </c>
      <c r="O1747" t="s">
        <v>996</v>
      </c>
      <c r="P1747" t="s">
        <v>997</v>
      </c>
      <c r="Q1747" s="11">
        <v>0</v>
      </c>
      <c r="R1747" s="11">
        <v>0</v>
      </c>
      <c r="S1747" s="11">
        <v>0</v>
      </c>
      <c r="T1747" s="11">
        <v>0</v>
      </c>
      <c r="U1747" s="11">
        <v>56000000</v>
      </c>
      <c r="V1747" s="11">
        <v>0</v>
      </c>
      <c r="W1747" s="11">
        <v>0</v>
      </c>
      <c r="X1747" s="11">
        <v>56000000</v>
      </c>
      <c r="Y1747" s="11">
        <v>0</v>
      </c>
      <c r="Z1747" s="11">
        <v>0</v>
      </c>
      <c r="AA1747" s="11">
        <v>0</v>
      </c>
      <c r="AB1747" s="11">
        <v>0</v>
      </c>
      <c r="AC1747" s="11">
        <v>0</v>
      </c>
      <c r="AD1747" s="11">
        <v>0</v>
      </c>
      <c r="AE1747" s="11">
        <v>0</v>
      </c>
      <c r="AF1747" s="11">
        <v>0</v>
      </c>
      <c r="AG1747" s="11">
        <v>0</v>
      </c>
      <c r="AH1747" s="11">
        <v>0</v>
      </c>
      <c r="AI1747" s="11">
        <v>0</v>
      </c>
      <c r="AJ1747" s="11">
        <v>0</v>
      </c>
      <c r="AK1747" s="11">
        <v>0</v>
      </c>
      <c r="AL1747" s="11">
        <v>0</v>
      </c>
      <c r="AM1747" s="11">
        <v>0</v>
      </c>
      <c r="AN1747" s="11">
        <v>0</v>
      </c>
      <c r="AO17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7" s="11">
        <f>Table_PBS_SQL_DB2_PBSSQL_PBS_NDP_Tina_CG_QtrlyPerformance_Final[[#This Row],[GOU REL]]+Table_PBS_SQL_DB2_PBSSQL_PBS_NDP_Tina_CG_QtrlyPerformance_Final[[#This Row],[EXT REL]]</f>
        <v>0</v>
      </c>
      <c r="AT1747" s="11">
        <f>Table_PBS_SQL_DB2_PBSSQL_PBS_NDP_Tina_CG_QtrlyPerformance_Final[[#This Row],[GOU EXP]]+Table_PBS_SQL_DB2_PBSSQL_PBS_NDP_Tina_CG_QtrlyPerformance_Final[[#This Row],[EXT EXP]]</f>
        <v>0</v>
      </c>
      <c r="AU1747" s="11" t="str">
        <f>IF(Table_PBS_SQL_DB2_PBSSQL_PBS_NDP_Tina_CG_QtrlyPerformance_Final[[#This Row],[Item_Code]]&gt;"300000", "Capital", "Recurrent")</f>
        <v>Recurrent</v>
      </c>
    </row>
    <row r="1748" spans="1:47" x14ac:dyDescent="0.25">
      <c r="A1748" t="s">
        <v>33</v>
      </c>
      <c r="B1748" t="s">
        <v>34</v>
      </c>
      <c r="C1748" t="s">
        <v>31</v>
      </c>
      <c r="D1748" t="s">
        <v>1031</v>
      </c>
      <c r="E1748" t="s">
        <v>75</v>
      </c>
      <c r="F1748" t="s">
        <v>1042</v>
      </c>
      <c r="G1748" t="s">
        <v>97</v>
      </c>
      <c r="H1748" t="s">
        <v>1089</v>
      </c>
      <c r="I1748" t="s">
        <v>467</v>
      </c>
      <c r="J1748" t="s">
        <v>1111</v>
      </c>
      <c r="K1748" t="s">
        <v>1112</v>
      </c>
      <c r="L1748" t="s">
        <v>1113</v>
      </c>
      <c r="M1748" t="s">
        <v>1044</v>
      </c>
      <c r="N1748" t="s">
        <v>1045</v>
      </c>
      <c r="O1748" t="s">
        <v>1002</v>
      </c>
      <c r="P1748" t="s">
        <v>1003</v>
      </c>
      <c r="Q1748" s="11">
        <v>0</v>
      </c>
      <c r="R1748" s="11">
        <v>0</v>
      </c>
      <c r="S1748" s="11">
        <v>0</v>
      </c>
      <c r="T1748" s="11">
        <v>0</v>
      </c>
      <c r="U1748" s="11">
        <v>100000000</v>
      </c>
      <c r="V1748" s="11">
        <v>0</v>
      </c>
      <c r="W1748" s="11">
        <v>0</v>
      </c>
      <c r="X1748" s="11">
        <v>100000000</v>
      </c>
      <c r="Y1748" s="11">
        <v>0</v>
      </c>
      <c r="Z1748" s="11">
        <v>0</v>
      </c>
      <c r="AA1748" s="11">
        <v>0</v>
      </c>
      <c r="AB1748" s="11">
        <v>0</v>
      </c>
      <c r="AC1748" s="11">
        <v>0</v>
      </c>
      <c r="AD1748" s="11">
        <v>0</v>
      </c>
      <c r="AE1748" s="11">
        <v>0</v>
      </c>
      <c r="AF1748" s="11">
        <v>0</v>
      </c>
      <c r="AG1748" s="11">
        <v>0</v>
      </c>
      <c r="AH1748" s="11">
        <v>0</v>
      </c>
      <c r="AI1748" s="11">
        <v>0</v>
      </c>
      <c r="AJ1748" s="11">
        <v>0</v>
      </c>
      <c r="AK1748" s="11">
        <v>0</v>
      </c>
      <c r="AL1748" s="11">
        <v>0</v>
      </c>
      <c r="AM1748" s="11">
        <v>0</v>
      </c>
      <c r="AN1748" s="11">
        <v>0</v>
      </c>
      <c r="AO17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8" s="11">
        <f>Table_PBS_SQL_DB2_PBSSQL_PBS_NDP_Tina_CG_QtrlyPerformance_Final[[#This Row],[GOU REL]]+Table_PBS_SQL_DB2_PBSSQL_PBS_NDP_Tina_CG_QtrlyPerformance_Final[[#This Row],[EXT REL]]</f>
        <v>0</v>
      </c>
      <c r="AT1748" s="11">
        <f>Table_PBS_SQL_DB2_PBSSQL_PBS_NDP_Tina_CG_QtrlyPerformance_Final[[#This Row],[GOU EXP]]+Table_PBS_SQL_DB2_PBSSQL_PBS_NDP_Tina_CG_QtrlyPerformance_Final[[#This Row],[EXT EXP]]</f>
        <v>0</v>
      </c>
      <c r="AU1748" s="11" t="str">
        <f>IF(Table_PBS_SQL_DB2_PBSSQL_PBS_NDP_Tina_CG_QtrlyPerformance_Final[[#This Row],[Item_Code]]&gt;"300000", "Capital", "Recurrent")</f>
        <v>Recurrent</v>
      </c>
    </row>
    <row r="1749" spans="1:47" x14ac:dyDescent="0.25">
      <c r="A1749" t="s">
        <v>33</v>
      </c>
      <c r="B1749" t="s">
        <v>34</v>
      </c>
      <c r="C1749" t="s">
        <v>31</v>
      </c>
      <c r="D1749" t="s">
        <v>1031</v>
      </c>
      <c r="E1749" t="s">
        <v>75</v>
      </c>
      <c r="F1749" t="s">
        <v>1042</v>
      </c>
      <c r="G1749" t="s">
        <v>97</v>
      </c>
      <c r="H1749" t="s">
        <v>1089</v>
      </c>
      <c r="I1749" t="s">
        <v>467</v>
      </c>
      <c r="J1749" t="s">
        <v>1111</v>
      </c>
      <c r="K1749" t="s">
        <v>1114</v>
      </c>
      <c r="L1749" t="s">
        <v>1115</v>
      </c>
      <c r="M1749" t="s">
        <v>1091</v>
      </c>
      <c r="N1749" t="s">
        <v>1092</v>
      </c>
      <c r="O1749" t="s">
        <v>1064</v>
      </c>
      <c r="P1749" t="s">
        <v>1065</v>
      </c>
      <c r="Q1749" s="11">
        <v>0</v>
      </c>
      <c r="R1749" s="11">
        <v>0</v>
      </c>
      <c r="S1749" s="11">
        <v>0</v>
      </c>
      <c r="T1749" s="11">
        <v>0</v>
      </c>
      <c r="U1749" s="11">
        <v>6000000</v>
      </c>
      <c r="V1749" s="11">
        <v>0</v>
      </c>
      <c r="W1749" s="11">
        <v>6000000</v>
      </c>
      <c r="X1749" s="11">
        <v>0</v>
      </c>
      <c r="Y1749" s="11">
        <v>0</v>
      </c>
      <c r="Z1749" s="11">
        <v>0</v>
      </c>
      <c r="AA1749" s="11">
        <v>0</v>
      </c>
      <c r="AB1749" s="11">
        <v>0</v>
      </c>
      <c r="AC1749" s="11">
        <v>0</v>
      </c>
      <c r="AD1749" s="11">
        <v>0</v>
      </c>
      <c r="AE1749" s="11">
        <v>0</v>
      </c>
      <c r="AF1749" s="11">
        <v>0</v>
      </c>
      <c r="AG1749" s="11">
        <v>0</v>
      </c>
      <c r="AH1749" s="11">
        <v>0</v>
      </c>
      <c r="AI1749" s="11">
        <v>0</v>
      </c>
      <c r="AJ1749" s="11">
        <v>0</v>
      </c>
      <c r="AK1749" s="11">
        <v>6000000</v>
      </c>
      <c r="AL1749" s="11">
        <v>0</v>
      </c>
      <c r="AM1749" s="11">
        <v>0</v>
      </c>
      <c r="AN1749" s="11">
        <v>0</v>
      </c>
      <c r="AO17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17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49" s="11">
        <f>Table_PBS_SQL_DB2_PBSSQL_PBS_NDP_Tina_CG_QtrlyPerformance_Final[[#This Row],[GOU REL]]+Table_PBS_SQL_DB2_PBSSQL_PBS_NDP_Tina_CG_QtrlyPerformance_Final[[#This Row],[EXT REL]]</f>
        <v>6000000</v>
      </c>
      <c r="AT1749" s="11">
        <f>Table_PBS_SQL_DB2_PBSSQL_PBS_NDP_Tina_CG_QtrlyPerformance_Final[[#This Row],[GOU EXP]]+Table_PBS_SQL_DB2_PBSSQL_PBS_NDP_Tina_CG_QtrlyPerformance_Final[[#This Row],[EXT EXP]]</f>
        <v>0</v>
      </c>
      <c r="AU1749" s="11" t="str">
        <f>IF(Table_PBS_SQL_DB2_PBSSQL_PBS_NDP_Tina_CG_QtrlyPerformance_Final[[#This Row],[Item_Code]]&gt;"300000", "Capital", "Recurrent")</f>
        <v>Recurrent</v>
      </c>
    </row>
    <row r="1750" spans="1:47" x14ac:dyDescent="0.25">
      <c r="A1750" t="s">
        <v>33</v>
      </c>
      <c r="B1750" t="s">
        <v>34</v>
      </c>
      <c r="C1750" t="s">
        <v>31</v>
      </c>
      <c r="D1750" t="s">
        <v>1031</v>
      </c>
      <c r="E1750" t="s">
        <v>75</v>
      </c>
      <c r="F1750" t="s">
        <v>1042</v>
      </c>
      <c r="G1750" t="s">
        <v>97</v>
      </c>
      <c r="H1750" t="s">
        <v>1089</v>
      </c>
      <c r="I1750" t="s">
        <v>467</v>
      </c>
      <c r="J1750" t="s">
        <v>1111</v>
      </c>
      <c r="K1750" t="s">
        <v>1114</v>
      </c>
      <c r="L1750" t="s">
        <v>1115</v>
      </c>
      <c r="M1750" t="s">
        <v>1091</v>
      </c>
      <c r="N1750" t="s">
        <v>1092</v>
      </c>
      <c r="O1750" t="s">
        <v>1005</v>
      </c>
      <c r="P1750" t="s">
        <v>1006</v>
      </c>
      <c r="Q1750" s="11">
        <v>0</v>
      </c>
      <c r="R1750" s="11">
        <v>0</v>
      </c>
      <c r="S1750" s="11">
        <v>0</v>
      </c>
      <c r="T1750" s="11">
        <v>0</v>
      </c>
      <c r="U1750" s="11">
        <v>450000000</v>
      </c>
      <c r="V1750" s="11">
        <v>0</v>
      </c>
      <c r="W1750" s="11">
        <v>450000000</v>
      </c>
      <c r="X1750" s="11">
        <v>0</v>
      </c>
      <c r="Y1750" s="11">
        <v>350000000</v>
      </c>
      <c r="Z1750" s="11">
        <v>0</v>
      </c>
      <c r="AA1750" s="11">
        <v>0</v>
      </c>
      <c r="AB1750" s="11">
        <v>0</v>
      </c>
      <c r="AC1750" s="11">
        <v>0</v>
      </c>
      <c r="AD1750" s="11">
        <v>172782880</v>
      </c>
      <c r="AE1750" s="11">
        <v>0</v>
      </c>
      <c r="AF1750" s="11">
        <v>0</v>
      </c>
      <c r="AG1750" s="11">
        <v>50000000</v>
      </c>
      <c r="AH1750" s="11">
        <v>44675400</v>
      </c>
      <c r="AI1750" s="11">
        <v>0</v>
      </c>
      <c r="AJ1750" s="11">
        <v>0</v>
      </c>
      <c r="AK1750" s="11">
        <v>50000000</v>
      </c>
      <c r="AL1750" s="11">
        <v>232398860</v>
      </c>
      <c r="AM1750" s="11">
        <v>0</v>
      </c>
      <c r="AN1750" s="11">
        <v>0</v>
      </c>
      <c r="AO17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v>
      </c>
      <c r="AP17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449857140</v>
      </c>
      <c r="AR17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0" s="11">
        <f>Table_PBS_SQL_DB2_PBSSQL_PBS_NDP_Tina_CG_QtrlyPerformance_Final[[#This Row],[GOU REL]]+Table_PBS_SQL_DB2_PBSSQL_PBS_NDP_Tina_CG_QtrlyPerformance_Final[[#This Row],[EXT REL]]</f>
        <v>450000000</v>
      </c>
      <c r="AT1750" s="11">
        <f>Table_PBS_SQL_DB2_PBSSQL_PBS_NDP_Tina_CG_QtrlyPerformance_Final[[#This Row],[GOU EXP]]+Table_PBS_SQL_DB2_PBSSQL_PBS_NDP_Tina_CG_QtrlyPerformance_Final[[#This Row],[EXT EXP]]</f>
        <v>449857140</v>
      </c>
      <c r="AU1750" s="11" t="str">
        <f>IF(Table_PBS_SQL_DB2_PBSSQL_PBS_NDP_Tina_CG_QtrlyPerformance_Final[[#This Row],[Item_Code]]&gt;"300000", "Capital", "Recurrent")</f>
        <v>Recurrent</v>
      </c>
    </row>
    <row r="1751" spans="1:47" x14ac:dyDescent="0.25">
      <c r="A1751" t="s">
        <v>33</v>
      </c>
      <c r="B1751" t="s">
        <v>34</v>
      </c>
      <c r="C1751" t="s">
        <v>31</v>
      </c>
      <c r="D1751" t="s">
        <v>1031</v>
      </c>
      <c r="E1751" t="s">
        <v>75</v>
      </c>
      <c r="F1751" t="s">
        <v>1042</v>
      </c>
      <c r="G1751" t="s">
        <v>97</v>
      </c>
      <c r="H1751" t="s">
        <v>1089</v>
      </c>
      <c r="I1751" t="s">
        <v>467</v>
      </c>
      <c r="J1751" t="s">
        <v>1111</v>
      </c>
      <c r="K1751" t="s">
        <v>1095</v>
      </c>
      <c r="L1751" t="s">
        <v>1096</v>
      </c>
      <c r="M1751" t="s">
        <v>1097</v>
      </c>
      <c r="N1751" t="s">
        <v>1098</v>
      </c>
      <c r="O1751" t="s">
        <v>1064</v>
      </c>
      <c r="P1751" t="s">
        <v>1065</v>
      </c>
      <c r="Q1751" s="11">
        <v>0</v>
      </c>
      <c r="R1751" s="11">
        <v>0</v>
      </c>
      <c r="S1751" s="11">
        <v>0</v>
      </c>
      <c r="T1751" s="11">
        <v>0</v>
      </c>
      <c r="U1751" s="11">
        <v>130624114</v>
      </c>
      <c r="V1751" s="11">
        <v>0</v>
      </c>
      <c r="W1751" s="11">
        <v>5000000</v>
      </c>
      <c r="X1751" s="11">
        <v>125624114</v>
      </c>
      <c r="Y1751" s="11">
        <v>0</v>
      </c>
      <c r="Z1751" s="11">
        <v>0</v>
      </c>
      <c r="AA1751" s="11">
        <v>0</v>
      </c>
      <c r="AB1751" s="11">
        <v>0</v>
      </c>
      <c r="AC1751" s="11">
        <v>0</v>
      </c>
      <c r="AD1751" s="11">
        <v>0</v>
      </c>
      <c r="AE1751" s="11">
        <v>0</v>
      </c>
      <c r="AF1751" s="11">
        <v>0</v>
      </c>
      <c r="AG1751" s="11">
        <v>0</v>
      </c>
      <c r="AH1751" s="11">
        <v>0</v>
      </c>
      <c r="AI1751" s="11">
        <v>0</v>
      </c>
      <c r="AJ1751" s="11">
        <v>0</v>
      </c>
      <c r="AK1751" s="11">
        <v>5000000</v>
      </c>
      <c r="AL1751" s="11">
        <v>0</v>
      </c>
      <c r="AM1751" s="11">
        <v>0</v>
      </c>
      <c r="AN1751" s="11">
        <v>0</v>
      </c>
      <c r="AO17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17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1" s="11">
        <f>Table_PBS_SQL_DB2_PBSSQL_PBS_NDP_Tina_CG_QtrlyPerformance_Final[[#This Row],[GOU REL]]+Table_PBS_SQL_DB2_PBSSQL_PBS_NDP_Tina_CG_QtrlyPerformance_Final[[#This Row],[EXT REL]]</f>
        <v>5000000</v>
      </c>
      <c r="AT1751" s="11">
        <f>Table_PBS_SQL_DB2_PBSSQL_PBS_NDP_Tina_CG_QtrlyPerformance_Final[[#This Row],[GOU EXP]]+Table_PBS_SQL_DB2_PBSSQL_PBS_NDP_Tina_CG_QtrlyPerformance_Final[[#This Row],[EXT EXP]]</f>
        <v>0</v>
      </c>
      <c r="AU1751" s="11" t="str">
        <f>IF(Table_PBS_SQL_DB2_PBSSQL_PBS_NDP_Tina_CG_QtrlyPerformance_Final[[#This Row],[Item_Code]]&gt;"300000", "Capital", "Recurrent")</f>
        <v>Recurrent</v>
      </c>
    </row>
    <row r="1752" spans="1:47" x14ac:dyDescent="0.25">
      <c r="A1752" t="s">
        <v>33</v>
      </c>
      <c r="B1752" t="s">
        <v>34</v>
      </c>
      <c r="C1752" t="s">
        <v>31</v>
      </c>
      <c r="D1752" t="s">
        <v>1031</v>
      </c>
      <c r="E1752" t="s">
        <v>75</v>
      </c>
      <c r="F1752" t="s">
        <v>1042</v>
      </c>
      <c r="G1752" t="s">
        <v>97</v>
      </c>
      <c r="H1752" t="s">
        <v>1089</v>
      </c>
      <c r="I1752" t="s">
        <v>467</v>
      </c>
      <c r="J1752" t="s">
        <v>1111</v>
      </c>
      <c r="K1752" t="s">
        <v>1095</v>
      </c>
      <c r="L1752" t="s">
        <v>1096</v>
      </c>
      <c r="M1752" t="s">
        <v>1097</v>
      </c>
      <c r="N1752" t="s">
        <v>1098</v>
      </c>
      <c r="O1752" t="s">
        <v>906</v>
      </c>
      <c r="P1752" t="s">
        <v>907</v>
      </c>
      <c r="Q1752" s="11">
        <v>0</v>
      </c>
      <c r="R1752" s="11">
        <v>0</v>
      </c>
      <c r="S1752" s="11">
        <v>0</v>
      </c>
      <c r="T1752" s="11">
        <v>0</v>
      </c>
      <c r="U1752" s="11">
        <v>400000000</v>
      </c>
      <c r="V1752" s="11">
        <v>0</v>
      </c>
      <c r="W1752" s="11">
        <v>0</v>
      </c>
      <c r="X1752" s="11">
        <v>400000000</v>
      </c>
      <c r="Y1752" s="11">
        <v>0</v>
      </c>
      <c r="Z1752" s="11">
        <v>0</v>
      </c>
      <c r="AA1752" s="11">
        <v>0</v>
      </c>
      <c r="AB1752" s="11">
        <v>0</v>
      </c>
      <c r="AC1752" s="11">
        <v>0</v>
      </c>
      <c r="AD1752" s="11">
        <v>0</v>
      </c>
      <c r="AE1752" s="11">
        <v>0</v>
      </c>
      <c r="AF1752" s="11">
        <v>0</v>
      </c>
      <c r="AG1752" s="11">
        <v>0</v>
      </c>
      <c r="AH1752" s="11">
        <v>0</v>
      </c>
      <c r="AI1752" s="11">
        <v>0</v>
      </c>
      <c r="AJ1752" s="11">
        <v>0</v>
      </c>
      <c r="AK1752" s="11">
        <v>0</v>
      </c>
      <c r="AL1752" s="11">
        <v>0</v>
      </c>
      <c r="AM1752" s="11">
        <v>0</v>
      </c>
      <c r="AN1752" s="11">
        <v>0</v>
      </c>
      <c r="AO17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2" s="11">
        <f>Table_PBS_SQL_DB2_PBSSQL_PBS_NDP_Tina_CG_QtrlyPerformance_Final[[#This Row],[GOU REL]]+Table_PBS_SQL_DB2_PBSSQL_PBS_NDP_Tina_CG_QtrlyPerformance_Final[[#This Row],[EXT REL]]</f>
        <v>0</v>
      </c>
      <c r="AT1752" s="11">
        <f>Table_PBS_SQL_DB2_PBSSQL_PBS_NDP_Tina_CG_QtrlyPerformance_Final[[#This Row],[GOU EXP]]+Table_PBS_SQL_DB2_PBSSQL_PBS_NDP_Tina_CG_QtrlyPerformance_Final[[#This Row],[EXT EXP]]</f>
        <v>0</v>
      </c>
      <c r="AU1752" s="11" t="str">
        <f>IF(Table_PBS_SQL_DB2_PBSSQL_PBS_NDP_Tina_CG_QtrlyPerformance_Final[[#This Row],[Item_Code]]&gt;"300000", "Capital", "Recurrent")</f>
        <v>Recurrent</v>
      </c>
    </row>
    <row r="1753" spans="1:47" x14ac:dyDescent="0.25">
      <c r="A1753" t="s">
        <v>33</v>
      </c>
      <c r="B1753" t="s">
        <v>34</v>
      </c>
      <c r="C1753" t="s">
        <v>31</v>
      </c>
      <c r="D1753" t="s">
        <v>1031</v>
      </c>
      <c r="E1753" t="s">
        <v>75</v>
      </c>
      <c r="F1753" t="s">
        <v>1042</v>
      </c>
      <c r="G1753" t="s">
        <v>97</v>
      </c>
      <c r="H1753" t="s">
        <v>1089</v>
      </c>
      <c r="I1753" t="s">
        <v>467</v>
      </c>
      <c r="J1753" t="s">
        <v>1111</v>
      </c>
      <c r="K1753" t="s">
        <v>1095</v>
      </c>
      <c r="L1753" t="s">
        <v>1096</v>
      </c>
      <c r="M1753" t="s">
        <v>1097</v>
      </c>
      <c r="N1753" t="s">
        <v>1098</v>
      </c>
      <c r="O1753" t="s">
        <v>1122</v>
      </c>
      <c r="P1753" t="s">
        <v>1123</v>
      </c>
      <c r="Q1753" s="11">
        <v>0</v>
      </c>
      <c r="R1753" s="11">
        <v>0</v>
      </c>
      <c r="S1753" s="11">
        <v>0</v>
      </c>
      <c r="T1753" s="11">
        <v>0</v>
      </c>
      <c r="U1753" s="11">
        <v>8000000</v>
      </c>
      <c r="V1753" s="11">
        <v>0</v>
      </c>
      <c r="W1753" s="11">
        <v>0</v>
      </c>
      <c r="X1753" s="11">
        <v>8000000</v>
      </c>
      <c r="Y1753" s="11">
        <v>0</v>
      </c>
      <c r="Z1753" s="11">
        <v>0</v>
      </c>
      <c r="AA1753" s="11">
        <v>0</v>
      </c>
      <c r="AB1753" s="11">
        <v>0</v>
      </c>
      <c r="AC1753" s="11">
        <v>0</v>
      </c>
      <c r="AD1753" s="11">
        <v>0</v>
      </c>
      <c r="AE1753" s="11">
        <v>0</v>
      </c>
      <c r="AF1753" s="11">
        <v>0</v>
      </c>
      <c r="AG1753" s="11">
        <v>0</v>
      </c>
      <c r="AH1753" s="11">
        <v>0</v>
      </c>
      <c r="AI1753" s="11">
        <v>0</v>
      </c>
      <c r="AJ1753" s="11">
        <v>0</v>
      </c>
      <c r="AK1753" s="11">
        <v>0</v>
      </c>
      <c r="AL1753" s="11">
        <v>0</v>
      </c>
      <c r="AM1753" s="11">
        <v>0</v>
      </c>
      <c r="AN1753" s="11">
        <v>0</v>
      </c>
      <c r="AO17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3" s="11">
        <f>Table_PBS_SQL_DB2_PBSSQL_PBS_NDP_Tina_CG_QtrlyPerformance_Final[[#This Row],[GOU REL]]+Table_PBS_SQL_DB2_PBSSQL_PBS_NDP_Tina_CG_QtrlyPerformance_Final[[#This Row],[EXT REL]]</f>
        <v>0</v>
      </c>
      <c r="AT1753" s="11">
        <f>Table_PBS_SQL_DB2_PBSSQL_PBS_NDP_Tina_CG_QtrlyPerformance_Final[[#This Row],[GOU EXP]]+Table_PBS_SQL_DB2_PBSSQL_PBS_NDP_Tina_CG_QtrlyPerformance_Final[[#This Row],[EXT EXP]]</f>
        <v>0</v>
      </c>
      <c r="AU1753" s="11" t="str">
        <f>IF(Table_PBS_SQL_DB2_PBSSQL_PBS_NDP_Tina_CG_QtrlyPerformance_Final[[#This Row],[Item_Code]]&gt;"300000", "Capital", "Recurrent")</f>
        <v>Recurrent</v>
      </c>
    </row>
    <row r="1754" spans="1:47" x14ac:dyDescent="0.25">
      <c r="A1754" t="s">
        <v>33</v>
      </c>
      <c r="B1754" t="s">
        <v>34</v>
      </c>
      <c r="C1754" t="s">
        <v>31</v>
      </c>
      <c r="D1754" t="s">
        <v>1031</v>
      </c>
      <c r="E1754" t="s">
        <v>75</v>
      </c>
      <c r="F1754" t="s">
        <v>1042</v>
      </c>
      <c r="G1754" t="s">
        <v>97</v>
      </c>
      <c r="H1754" t="s">
        <v>1089</v>
      </c>
      <c r="I1754" t="s">
        <v>467</v>
      </c>
      <c r="J1754" t="s">
        <v>1111</v>
      </c>
      <c r="K1754" t="s">
        <v>1095</v>
      </c>
      <c r="L1754" t="s">
        <v>1096</v>
      </c>
      <c r="M1754" t="s">
        <v>1097</v>
      </c>
      <c r="N1754" t="s">
        <v>1098</v>
      </c>
      <c r="O1754" t="s">
        <v>1005</v>
      </c>
      <c r="P1754" t="s">
        <v>1006</v>
      </c>
      <c r="Q1754" s="11">
        <v>544005696</v>
      </c>
      <c r="R1754" s="11">
        <v>0</v>
      </c>
      <c r="S1754" s="11">
        <v>0</v>
      </c>
      <c r="T1754" s="11">
        <v>0</v>
      </c>
      <c r="U1754" s="11">
        <v>1459340442</v>
      </c>
      <c r="V1754" s="11">
        <v>0</v>
      </c>
      <c r="W1754" s="11">
        <v>100000000</v>
      </c>
      <c r="X1754" s="11">
        <v>815334746</v>
      </c>
      <c r="Y1754" s="11">
        <v>0</v>
      </c>
      <c r="Z1754" s="11">
        <v>0</v>
      </c>
      <c r="AA1754" s="11">
        <v>0</v>
      </c>
      <c r="AB1754" s="11">
        <v>0</v>
      </c>
      <c r="AC1754" s="11">
        <v>30000000</v>
      </c>
      <c r="AD1754" s="11">
        <v>0</v>
      </c>
      <c r="AE1754" s="11">
        <v>0</v>
      </c>
      <c r="AF1754" s="11">
        <v>0</v>
      </c>
      <c r="AG1754" s="11">
        <v>35000000</v>
      </c>
      <c r="AH1754" s="11">
        <v>0</v>
      </c>
      <c r="AI1754" s="11">
        <v>0</v>
      </c>
      <c r="AJ1754" s="11">
        <v>0</v>
      </c>
      <c r="AK1754" s="11">
        <v>0</v>
      </c>
      <c r="AL1754" s="11">
        <v>64986000</v>
      </c>
      <c r="AM1754" s="11">
        <v>0</v>
      </c>
      <c r="AN1754" s="11">
        <v>0</v>
      </c>
      <c r="AO17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v>
      </c>
      <c r="AP17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64986000</v>
      </c>
      <c r="AR17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4" s="11">
        <f>Table_PBS_SQL_DB2_PBSSQL_PBS_NDP_Tina_CG_QtrlyPerformance_Final[[#This Row],[GOU REL]]+Table_PBS_SQL_DB2_PBSSQL_PBS_NDP_Tina_CG_QtrlyPerformance_Final[[#This Row],[EXT REL]]</f>
        <v>65000000</v>
      </c>
      <c r="AT1754" s="11">
        <f>Table_PBS_SQL_DB2_PBSSQL_PBS_NDP_Tina_CG_QtrlyPerformance_Final[[#This Row],[GOU EXP]]+Table_PBS_SQL_DB2_PBSSQL_PBS_NDP_Tina_CG_QtrlyPerformance_Final[[#This Row],[EXT EXP]]</f>
        <v>64986000</v>
      </c>
      <c r="AU1754" s="11" t="str">
        <f>IF(Table_PBS_SQL_DB2_PBSSQL_PBS_NDP_Tina_CG_QtrlyPerformance_Final[[#This Row],[Item_Code]]&gt;"300000", "Capital", "Recurrent")</f>
        <v>Recurrent</v>
      </c>
    </row>
    <row r="1755" spans="1:47" x14ac:dyDescent="0.25">
      <c r="A1755" t="s">
        <v>33</v>
      </c>
      <c r="B1755" t="s">
        <v>34</v>
      </c>
      <c r="C1755" t="s">
        <v>31</v>
      </c>
      <c r="D1755" t="s">
        <v>1031</v>
      </c>
      <c r="E1755" t="s">
        <v>75</v>
      </c>
      <c r="F1755" t="s">
        <v>1042</v>
      </c>
      <c r="G1755" t="s">
        <v>97</v>
      </c>
      <c r="H1755" t="s">
        <v>1089</v>
      </c>
      <c r="I1755" t="s">
        <v>467</v>
      </c>
      <c r="J1755" t="s">
        <v>1111</v>
      </c>
      <c r="K1755" t="s">
        <v>1095</v>
      </c>
      <c r="L1755" t="s">
        <v>1096</v>
      </c>
      <c r="M1755" t="s">
        <v>1097</v>
      </c>
      <c r="N1755" t="s">
        <v>1098</v>
      </c>
      <c r="O1755" t="s">
        <v>1204</v>
      </c>
      <c r="P1755" t="s">
        <v>1205</v>
      </c>
      <c r="Q1755" s="11">
        <v>0</v>
      </c>
      <c r="R1755" s="11">
        <v>0</v>
      </c>
      <c r="S1755" s="11">
        <v>0</v>
      </c>
      <c r="T1755" s="11">
        <v>0</v>
      </c>
      <c r="U1755" s="11">
        <v>30000000</v>
      </c>
      <c r="V1755" s="11">
        <v>0</v>
      </c>
      <c r="W1755" s="11">
        <v>0</v>
      </c>
      <c r="X1755" s="11">
        <v>30000000</v>
      </c>
      <c r="Y1755" s="11">
        <v>0</v>
      </c>
      <c r="Z1755" s="11">
        <v>0</v>
      </c>
      <c r="AA1755" s="11">
        <v>0</v>
      </c>
      <c r="AB1755" s="11">
        <v>0</v>
      </c>
      <c r="AC1755" s="11">
        <v>0</v>
      </c>
      <c r="AD1755" s="11">
        <v>0</v>
      </c>
      <c r="AE1755" s="11">
        <v>0</v>
      </c>
      <c r="AF1755" s="11">
        <v>0</v>
      </c>
      <c r="AG1755" s="11">
        <v>0</v>
      </c>
      <c r="AH1755" s="11">
        <v>0</v>
      </c>
      <c r="AI1755" s="11">
        <v>0</v>
      </c>
      <c r="AJ1755" s="11">
        <v>0</v>
      </c>
      <c r="AK1755" s="11">
        <v>0</v>
      </c>
      <c r="AL1755" s="11">
        <v>0</v>
      </c>
      <c r="AM1755" s="11">
        <v>0</v>
      </c>
      <c r="AN1755" s="11">
        <v>0</v>
      </c>
      <c r="AO17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5" s="11">
        <f>Table_PBS_SQL_DB2_PBSSQL_PBS_NDP_Tina_CG_QtrlyPerformance_Final[[#This Row],[GOU REL]]+Table_PBS_SQL_DB2_PBSSQL_PBS_NDP_Tina_CG_QtrlyPerformance_Final[[#This Row],[EXT REL]]</f>
        <v>0</v>
      </c>
      <c r="AT1755" s="11">
        <f>Table_PBS_SQL_DB2_PBSSQL_PBS_NDP_Tina_CG_QtrlyPerformance_Final[[#This Row],[GOU EXP]]+Table_PBS_SQL_DB2_PBSSQL_PBS_NDP_Tina_CG_QtrlyPerformance_Final[[#This Row],[EXT EXP]]</f>
        <v>0</v>
      </c>
      <c r="AU1755" s="11" t="str">
        <f>IF(Table_PBS_SQL_DB2_PBSSQL_PBS_NDP_Tina_CG_QtrlyPerformance_Final[[#This Row],[Item_Code]]&gt;"300000", "Capital", "Recurrent")</f>
        <v>Capital</v>
      </c>
    </row>
    <row r="1756" spans="1:47" x14ac:dyDescent="0.25">
      <c r="A1756" t="s">
        <v>33</v>
      </c>
      <c r="B1756" t="s">
        <v>34</v>
      </c>
      <c r="C1756" t="s">
        <v>31</v>
      </c>
      <c r="D1756" t="s">
        <v>1031</v>
      </c>
      <c r="E1756" t="s">
        <v>75</v>
      </c>
      <c r="F1756" t="s">
        <v>1042</v>
      </c>
      <c r="G1756" t="s">
        <v>97</v>
      </c>
      <c r="H1756" t="s">
        <v>1089</v>
      </c>
      <c r="I1756" t="s">
        <v>467</v>
      </c>
      <c r="J1756" t="s">
        <v>1111</v>
      </c>
      <c r="K1756" t="s">
        <v>1099</v>
      </c>
      <c r="L1756" t="s">
        <v>1100</v>
      </c>
      <c r="M1756" t="s">
        <v>1101</v>
      </c>
      <c r="N1756" t="s">
        <v>1102</v>
      </c>
      <c r="O1756" t="s">
        <v>1005</v>
      </c>
      <c r="P1756" t="s">
        <v>1006</v>
      </c>
      <c r="Q1756" s="11">
        <v>0</v>
      </c>
      <c r="R1756" s="11">
        <v>0</v>
      </c>
      <c r="S1756" s="11">
        <v>0</v>
      </c>
      <c r="T1756" s="11">
        <v>0</v>
      </c>
      <c r="U1756" s="11">
        <v>2400000000</v>
      </c>
      <c r="V1756" s="11">
        <v>0</v>
      </c>
      <c r="W1756" s="11">
        <v>100000000</v>
      </c>
      <c r="X1756" s="11">
        <v>2300000000</v>
      </c>
      <c r="Y1756" s="11">
        <v>0</v>
      </c>
      <c r="Z1756" s="11">
        <v>0</v>
      </c>
      <c r="AA1756" s="11">
        <v>0</v>
      </c>
      <c r="AB1756" s="11">
        <v>0</v>
      </c>
      <c r="AC1756" s="11">
        <v>40000000</v>
      </c>
      <c r="AD1756" s="11">
        <v>0</v>
      </c>
      <c r="AE1756" s="11">
        <v>0</v>
      </c>
      <c r="AF1756" s="11">
        <v>0</v>
      </c>
      <c r="AG1756" s="11">
        <v>40000000</v>
      </c>
      <c r="AH1756" s="11">
        <v>40000000</v>
      </c>
      <c r="AI1756" s="11">
        <v>0</v>
      </c>
      <c r="AJ1756" s="11">
        <v>0</v>
      </c>
      <c r="AK1756" s="11">
        <v>0</v>
      </c>
      <c r="AL1756" s="11">
        <v>37460000</v>
      </c>
      <c r="AM1756" s="11">
        <v>0</v>
      </c>
      <c r="AN1756" s="11">
        <v>0</v>
      </c>
      <c r="AO17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7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77460000</v>
      </c>
      <c r="AR17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6" s="11">
        <f>Table_PBS_SQL_DB2_PBSSQL_PBS_NDP_Tina_CG_QtrlyPerformance_Final[[#This Row],[GOU REL]]+Table_PBS_SQL_DB2_PBSSQL_PBS_NDP_Tina_CG_QtrlyPerformance_Final[[#This Row],[EXT REL]]</f>
        <v>80000000</v>
      </c>
      <c r="AT1756" s="11">
        <f>Table_PBS_SQL_DB2_PBSSQL_PBS_NDP_Tina_CG_QtrlyPerformance_Final[[#This Row],[GOU EXP]]+Table_PBS_SQL_DB2_PBSSQL_PBS_NDP_Tina_CG_QtrlyPerformance_Final[[#This Row],[EXT EXP]]</f>
        <v>77460000</v>
      </c>
      <c r="AU1756" s="11" t="str">
        <f>IF(Table_PBS_SQL_DB2_PBSSQL_PBS_NDP_Tina_CG_QtrlyPerformance_Final[[#This Row],[Item_Code]]&gt;"300000", "Capital", "Recurrent")</f>
        <v>Recurrent</v>
      </c>
    </row>
    <row r="1757" spans="1:47" x14ac:dyDescent="0.25">
      <c r="A1757" t="s">
        <v>33</v>
      </c>
      <c r="B1757" t="s">
        <v>34</v>
      </c>
      <c r="C1757" t="s">
        <v>31</v>
      </c>
      <c r="D1757" t="s">
        <v>1031</v>
      </c>
      <c r="E1757" t="s">
        <v>75</v>
      </c>
      <c r="F1757" t="s">
        <v>1042</v>
      </c>
      <c r="G1757" t="s">
        <v>97</v>
      </c>
      <c r="H1757" t="s">
        <v>1089</v>
      </c>
      <c r="I1757" t="s">
        <v>467</v>
      </c>
      <c r="J1757" t="s">
        <v>1111</v>
      </c>
      <c r="K1757" t="s">
        <v>42</v>
      </c>
      <c r="L1757" t="s">
        <v>1880</v>
      </c>
      <c r="M1757" t="s">
        <v>1070</v>
      </c>
      <c r="N1757" t="s">
        <v>1071</v>
      </c>
      <c r="O1757" t="s">
        <v>1083</v>
      </c>
      <c r="P1757" t="s">
        <v>1084</v>
      </c>
      <c r="Q1757" s="11">
        <v>0</v>
      </c>
      <c r="R1757" s="11">
        <v>0</v>
      </c>
      <c r="S1757" s="11">
        <v>0</v>
      </c>
      <c r="T1757" s="11">
        <v>0</v>
      </c>
      <c r="U1757" s="11">
        <v>200000000</v>
      </c>
      <c r="V1757" s="11">
        <v>0</v>
      </c>
      <c r="W1757" s="11">
        <v>200000000</v>
      </c>
      <c r="X1757" s="11">
        <v>0</v>
      </c>
      <c r="Y1757" s="11">
        <v>0</v>
      </c>
      <c r="Z1757" s="11">
        <v>0</v>
      </c>
      <c r="AA1757" s="11">
        <v>0</v>
      </c>
      <c r="AB1757" s="11">
        <v>0</v>
      </c>
      <c r="AC1757" s="11">
        <v>0</v>
      </c>
      <c r="AD1757" s="11">
        <v>0</v>
      </c>
      <c r="AE1757" s="11">
        <v>0</v>
      </c>
      <c r="AF1757" s="11">
        <v>0</v>
      </c>
      <c r="AG1757" s="11">
        <v>100000000</v>
      </c>
      <c r="AH1757" s="11">
        <v>0</v>
      </c>
      <c r="AI1757" s="11">
        <v>0</v>
      </c>
      <c r="AJ1757" s="11">
        <v>0</v>
      </c>
      <c r="AK1757" s="11">
        <v>0</v>
      </c>
      <c r="AL1757" s="11">
        <v>100000000</v>
      </c>
      <c r="AM1757" s="11">
        <v>0</v>
      </c>
      <c r="AN1757" s="11">
        <v>0</v>
      </c>
      <c r="AO17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7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7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7" s="11">
        <f>Table_PBS_SQL_DB2_PBSSQL_PBS_NDP_Tina_CG_QtrlyPerformance_Final[[#This Row],[GOU REL]]+Table_PBS_SQL_DB2_PBSSQL_PBS_NDP_Tina_CG_QtrlyPerformance_Final[[#This Row],[EXT REL]]</f>
        <v>100000000</v>
      </c>
      <c r="AT1757" s="11">
        <f>Table_PBS_SQL_DB2_PBSSQL_PBS_NDP_Tina_CG_QtrlyPerformance_Final[[#This Row],[GOU EXP]]+Table_PBS_SQL_DB2_PBSSQL_PBS_NDP_Tina_CG_QtrlyPerformance_Final[[#This Row],[EXT EXP]]</f>
        <v>100000000</v>
      </c>
      <c r="AU1757" s="11" t="str">
        <f>IF(Table_PBS_SQL_DB2_PBSSQL_PBS_NDP_Tina_CG_QtrlyPerformance_Final[[#This Row],[Item_Code]]&gt;"300000", "Capital", "Recurrent")</f>
        <v>Recurrent</v>
      </c>
    </row>
    <row r="1758" spans="1:47" x14ac:dyDescent="0.25">
      <c r="A1758" t="s">
        <v>33</v>
      </c>
      <c r="B1758" t="s">
        <v>34</v>
      </c>
      <c r="C1758" t="s">
        <v>31</v>
      </c>
      <c r="D1758" t="s">
        <v>1031</v>
      </c>
      <c r="E1758" t="s">
        <v>75</v>
      </c>
      <c r="F1758" t="s">
        <v>1042</v>
      </c>
      <c r="G1758" t="s">
        <v>97</v>
      </c>
      <c r="H1758" t="s">
        <v>1089</v>
      </c>
      <c r="I1758" t="s">
        <v>467</v>
      </c>
      <c r="J1758" t="s">
        <v>1111</v>
      </c>
      <c r="K1758" t="s">
        <v>45</v>
      </c>
      <c r="L1758" t="s">
        <v>1103</v>
      </c>
      <c r="M1758" t="s">
        <v>1104</v>
      </c>
      <c r="N1758" t="s">
        <v>1105</v>
      </c>
      <c r="O1758" t="s">
        <v>1028</v>
      </c>
      <c r="P1758" t="s">
        <v>1029</v>
      </c>
      <c r="Q1758" s="11">
        <v>0</v>
      </c>
      <c r="R1758" s="11">
        <v>0</v>
      </c>
      <c r="S1758" s="11">
        <v>0</v>
      </c>
      <c r="T1758" s="11">
        <v>0</v>
      </c>
      <c r="U1758" s="11">
        <v>572000000</v>
      </c>
      <c r="V1758" s="11">
        <v>0</v>
      </c>
      <c r="W1758" s="11">
        <v>72000000</v>
      </c>
      <c r="X1758" s="11">
        <v>500000000</v>
      </c>
      <c r="Y1758" s="11">
        <v>0</v>
      </c>
      <c r="Z1758" s="11">
        <v>0</v>
      </c>
      <c r="AA1758" s="11">
        <v>0</v>
      </c>
      <c r="AB1758" s="11">
        <v>0</v>
      </c>
      <c r="AC1758" s="11">
        <v>15000000</v>
      </c>
      <c r="AD1758" s="11">
        <v>0</v>
      </c>
      <c r="AE1758" s="11">
        <v>0</v>
      </c>
      <c r="AF1758" s="11">
        <v>0</v>
      </c>
      <c r="AG1758" s="11">
        <v>30000000</v>
      </c>
      <c r="AH1758" s="11">
        <v>22890000</v>
      </c>
      <c r="AI1758" s="11">
        <v>0</v>
      </c>
      <c r="AJ1758" s="11">
        <v>0</v>
      </c>
      <c r="AK1758" s="11">
        <v>0</v>
      </c>
      <c r="AL1758" s="11">
        <v>22110000</v>
      </c>
      <c r="AM1758" s="11">
        <v>0</v>
      </c>
      <c r="AN1758" s="11">
        <v>0</v>
      </c>
      <c r="AO17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17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17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8" s="11">
        <f>Table_PBS_SQL_DB2_PBSSQL_PBS_NDP_Tina_CG_QtrlyPerformance_Final[[#This Row],[GOU REL]]+Table_PBS_SQL_DB2_PBSSQL_PBS_NDP_Tina_CG_QtrlyPerformance_Final[[#This Row],[EXT REL]]</f>
        <v>45000000</v>
      </c>
      <c r="AT1758" s="11">
        <f>Table_PBS_SQL_DB2_PBSSQL_PBS_NDP_Tina_CG_QtrlyPerformance_Final[[#This Row],[GOU EXP]]+Table_PBS_SQL_DB2_PBSSQL_PBS_NDP_Tina_CG_QtrlyPerformance_Final[[#This Row],[EXT EXP]]</f>
        <v>45000000</v>
      </c>
      <c r="AU1758" s="11" t="str">
        <f>IF(Table_PBS_SQL_DB2_PBSSQL_PBS_NDP_Tina_CG_QtrlyPerformance_Final[[#This Row],[Item_Code]]&gt;"300000", "Capital", "Recurrent")</f>
        <v>Recurrent</v>
      </c>
    </row>
    <row r="1759" spans="1:47" x14ac:dyDescent="0.25">
      <c r="A1759" t="s">
        <v>33</v>
      </c>
      <c r="B1759" t="s">
        <v>34</v>
      </c>
      <c r="C1759" t="s">
        <v>31</v>
      </c>
      <c r="D1759" t="s">
        <v>1031</v>
      </c>
      <c r="E1759" t="s">
        <v>75</v>
      </c>
      <c r="F1759" t="s">
        <v>1042</v>
      </c>
      <c r="G1759" t="s">
        <v>97</v>
      </c>
      <c r="H1759" t="s">
        <v>1089</v>
      </c>
      <c r="I1759" t="s">
        <v>467</v>
      </c>
      <c r="J1759" t="s">
        <v>1111</v>
      </c>
      <c r="K1759" t="s">
        <v>45</v>
      </c>
      <c r="L1759" t="s">
        <v>1103</v>
      </c>
      <c r="M1759" t="s">
        <v>1104</v>
      </c>
      <c r="N1759" t="s">
        <v>1105</v>
      </c>
      <c r="O1759" t="s">
        <v>1016</v>
      </c>
      <c r="P1759" t="s">
        <v>1017</v>
      </c>
      <c r="Q1759" s="11">
        <v>0</v>
      </c>
      <c r="R1759" s="11">
        <v>0</v>
      </c>
      <c r="S1759" s="11">
        <v>0</v>
      </c>
      <c r="T1759" s="11">
        <v>0</v>
      </c>
      <c r="U1759" s="11">
        <v>1400000000</v>
      </c>
      <c r="V1759" s="11">
        <v>0</v>
      </c>
      <c r="W1759" s="11">
        <v>0</v>
      </c>
      <c r="X1759" s="11">
        <v>1400000000</v>
      </c>
      <c r="Y1759" s="11">
        <v>0</v>
      </c>
      <c r="Z1759" s="11">
        <v>0</v>
      </c>
      <c r="AA1759" s="11">
        <v>0</v>
      </c>
      <c r="AB1759" s="11">
        <v>0</v>
      </c>
      <c r="AC1759" s="11">
        <v>0</v>
      </c>
      <c r="AD1759" s="11">
        <v>0</v>
      </c>
      <c r="AE1759" s="11">
        <v>0</v>
      </c>
      <c r="AF1759" s="11">
        <v>0</v>
      </c>
      <c r="AG1759" s="11">
        <v>0</v>
      </c>
      <c r="AH1759" s="11">
        <v>0</v>
      </c>
      <c r="AI1759" s="11">
        <v>0</v>
      </c>
      <c r="AJ1759" s="11">
        <v>0</v>
      </c>
      <c r="AK1759" s="11">
        <v>0</v>
      </c>
      <c r="AL1759" s="11">
        <v>0</v>
      </c>
      <c r="AM1759" s="11">
        <v>0</v>
      </c>
      <c r="AN1759" s="11">
        <v>0</v>
      </c>
      <c r="AO17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59" s="11">
        <f>Table_PBS_SQL_DB2_PBSSQL_PBS_NDP_Tina_CG_QtrlyPerformance_Final[[#This Row],[GOU REL]]+Table_PBS_SQL_DB2_PBSSQL_PBS_NDP_Tina_CG_QtrlyPerformance_Final[[#This Row],[EXT REL]]</f>
        <v>0</v>
      </c>
      <c r="AT1759" s="11">
        <f>Table_PBS_SQL_DB2_PBSSQL_PBS_NDP_Tina_CG_QtrlyPerformance_Final[[#This Row],[GOU EXP]]+Table_PBS_SQL_DB2_PBSSQL_PBS_NDP_Tina_CG_QtrlyPerformance_Final[[#This Row],[EXT EXP]]</f>
        <v>0</v>
      </c>
      <c r="AU1759" s="11" t="str">
        <f>IF(Table_PBS_SQL_DB2_PBSSQL_PBS_NDP_Tina_CG_QtrlyPerformance_Final[[#This Row],[Item_Code]]&gt;"300000", "Capital", "Recurrent")</f>
        <v>Recurrent</v>
      </c>
    </row>
    <row r="1760" spans="1:47" x14ac:dyDescent="0.25">
      <c r="A1760" t="s">
        <v>33</v>
      </c>
      <c r="B1760" t="s">
        <v>34</v>
      </c>
      <c r="C1760" t="s">
        <v>31</v>
      </c>
      <c r="D1760" t="s">
        <v>1031</v>
      </c>
      <c r="E1760" t="s">
        <v>75</v>
      </c>
      <c r="F1760" t="s">
        <v>1042</v>
      </c>
      <c r="G1760" t="s">
        <v>97</v>
      </c>
      <c r="H1760" t="s">
        <v>1089</v>
      </c>
      <c r="I1760" t="s">
        <v>467</v>
      </c>
      <c r="J1760" t="s">
        <v>1111</v>
      </c>
      <c r="K1760" t="s">
        <v>45</v>
      </c>
      <c r="L1760" t="s">
        <v>1103</v>
      </c>
      <c r="M1760" t="s">
        <v>1104</v>
      </c>
      <c r="N1760" t="s">
        <v>1105</v>
      </c>
      <c r="O1760" t="s">
        <v>904</v>
      </c>
      <c r="P1760" t="s">
        <v>905</v>
      </c>
      <c r="Q1760" s="11">
        <v>0</v>
      </c>
      <c r="R1760" s="11">
        <v>0</v>
      </c>
      <c r="S1760" s="11">
        <v>0</v>
      </c>
      <c r="T1760" s="11">
        <v>0</v>
      </c>
      <c r="U1760" s="11">
        <v>340000000</v>
      </c>
      <c r="V1760" s="11">
        <v>0</v>
      </c>
      <c r="W1760" s="11">
        <v>40000000</v>
      </c>
      <c r="X1760" s="11">
        <v>300000000</v>
      </c>
      <c r="Y1760" s="11">
        <v>0</v>
      </c>
      <c r="Z1760" s="11">
        <v>0</v>
      </c>
      <c r="AA1760" s="11">
        <v>0</v>
      </c>
      <c r="AB1760" s="11">
        <v>0</v>
      </c>
      <c r="AC1760" s="11">
        <v>10000000</v>
      </c>
      <c r="AD1760" s="11">
        <v>0</v>
      </c>
      <c r="AE1760" s="11">
        <v>0</v>
      </c>
      <c r="AF1760" s="11">
        <v>0</v>
      </c>
      <c r="AG1760" s="11">
        <v>15000000</v>
      </c>
      <c r="AH1760" s="11">
        <v>16392000</v>
      </c>
      <c r="AI1760" s="11">
        <v>0</v>
      </c>
      <c r="AJ1760" s="11">
        <v>0</v>
      </c>
      <c r="AK1760" s="11">
        <v>0</v>
      </c>
      <c r="AL1760" s="11">
        <v>8608000</v>
      </c>
      <c r="AM1760" s="11">
        <v>0</v>
      </c>
      <c r="AN1760" s="11">
        <v>0</v>
      </c>
      <c r="AO17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7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7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60" s="11">
        <f>Table_PBS_SQL_DB2_PBSSQL_PBS_NDP_Tina_CG_QtrlyPerformance_Final[[#This Row],[GOU REL]]+Table_PBS_SQL_DB2_PBSSQL_PBS_NDP_Tina_CG_QtrlyPerformance_Final[[#This Row],[EXT REL]]</f>
        <v>25000000</v>
      </c>
      <c r="AT1760" s="11">
        <f>Table_PBS_SQL_DB2_PBSSQL_PBS_NDP_Tina_CG_QtrlyPerformance_Final[[#This Row],[GOU EXP]]+Table_PBS_SQL_DB2_PBSSQL_PBS_NDP_Tina_CG_QtrlyPerformance_Final[[#This Row],[EXT EXP]]</f>
        <v>25000000</v>
      </c>
      <c r="AU1760" s="11" t="str">
        <f>IF(Table_PBS_SQL_DB2_PBSSQL_PBS_NDP_Tina_CG_QtrlyPerformance_Final[[#This Row],[Item_Code]]&gt;"300000", "Capital", "Recurrent")</f>
        <v>Recurrent</v>
      </c>
    </row>
    <row r="1761" spans="1:47" x14ac:dyDescent="0.25">
      <c r="A1761" t="s">
        <v>33</v>
      </c>
      <c r="B1761" t="s">
        <v>34</v>
      </c>
      <c r="C1761" t="s">
        <v>31</v>
      </c>
      <c r="D1761" t="s">
        <v>1031</v>
      </c>
      <c r="E1761" t="s">
        <v>75</v>
      </c>
      <c r="F1761" t="s">
        <v>1042</v>
      </c>
      <c r="G1761" t="s">
        <v>97</v>
      </c>
      <c r="H1761" t="s">
        <v>1089</v>
      </c>
      <c r="I1761" t="s">
        <v>467</v>
      </c>
      <c r="J1761" t="s">
        <v>1111</v>
      </c>
      <c r="K1761" t="s">
        <v>45</v>
      </c>
      <c r="L1761" t="s">
        <v>1103</v>
      </c>
      <c r="M1761" t="s">
        <v>1104</v>
      </c>
      <c r="N1761" t="s">
        <v>1105</v>
      </c>
      <c r="O1761" t="s">
        <v>920</v>
      </c>
      <c r="P1761" t="s">
        <v>921</v>
      </c>
      <c r="Q1761" s="11">
        <v>0</v>
      </c>
      <c r="R1761" s="11">
        <v>0</v>
      </c>
      <c r="S1761" s="11">
        <v>1066000000</v>
      </c>
      <c r="T1761" s="11">
        <v>-1066000000</v>
      </c>
      <c r="U1761" s="11">
        <v>9814000000</v>
      </c>
      <c r="V1761" s="11">
        <v>0</v>
      </c>
      <c r="W1761" s="11">
        <v>0</v>
      </c>
      <c r="X1761" s="11">
        <v>10880000000</v>
      </c>
      <c r="Y1761" s="11">
        <v>0</v>
      </c>
      <c r="Z1761" s="11">
        <v>0</v>
      </c>
      <c r="AA1761" s="11">
        <v>0</v>
      </c>
      <c r="AB1761" s="11">
        <v>0</v>
      </c>
      <c r="AC1761" s="11">
        <v>0</v>
      </c>
      <c r="AD1761" s="11">
        <v>0</v>
      </c>
      <c r="AE1761" s="11">
        <v>0</v>
      </c>
      <c r="AF1761" s="11">
        <v>0</v>
      </c>
      <c r="AG1761" s="11">
        <v>0</v>
      </c>
      <c r="AH1761" s="11">
        <v>0</v>
      </c>
      <c r="AI1761" s="11">
        <v>0</v>
      </c>
      <c r="AJ1761" s="11">
        <v>0</v>
      </c>
      <c r="AK1761" s="11">
        <v>0</v>
      </c>
      <c r="AL1761" s="11">
        <v>0</v>
      </c>
      <c r="AM1761" s="11">
        <v>0</v>
      </c>
      <c r="AN1761" s="11">
        <v>0</v>
      </c>
      <c r="AO17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61" s="11">
        <f>Table_PBS_SQL_DB2_PBSSQL_PBS_NDP_Tina_CG_QtrlyPerformance_Final[[#This Row],[GOU REL]]+Table_PBS_SQL_DB2_PBSSQL_PBS_NDP_Tina_CG_QtrlyPerformance_Final[[#This Row],[EXT REL]]</f>
        <v>0</v>
      </c>
      <c r="AT1761" s="11">
        <f>Table_PBS_SQL_DB2_PBSSQL_PBS_NDP_Tina_CG_QtrlyPerformance_Final[[#This Row],[GOU EXP]]+Table_PBS_SQL_DB2_PBSSQL_PBS_NDP_Tina_CG_QtrlyPerformance_Final[[#This Row],[EXT EXP]]</f>
        <v>0</v>
      </c>
      <c r="AU1761" s="11" t="str">
        <f>IF(Table_PBS_SQL_DB2_PBSSQL_PBS_NDP_Tina_CG_QtrlyPerformance_Final[[#This Row],[Item_Code]]&gt;"300000", "Capital", "Recurrent")</f>
        <v>Recurrent</v>
      </c>
    </row>
    <row r="1762" spans="1:47" x14ac:dyDescent="0.25">
      <c r="A1762" t="s">
        <v>33</v>
      </c>
      <c r="B1762" t="s">
        <v>34</v>
      </c>
      <c r="C1762" t="s">
        <v>31</v>
      </c>
      <c r="D1762" t="s">
        <v>1031</v>
      </c>
      <c r="E1762" t="s">
        <v>75</v>
      </c>
      <c r="F1762" t="s">
        <v>1042</v>
      </c>
      <c r="G1762" t="s">
        <v>97</v>
      </c>
      <c r="H1762" t="s">
        <v>1089</v>
      </c>
      <c r="I1762" t="s">
        <v>467</v>
      </c>
      <c r="J1762" t="s">
        <v>1111</v>
      </c>
      <c r="K1762" t="s">
        <v>45</v>
      </c>
      <c r="L1762" t="s">
        <v>1103</v>
      </c>
      <c r="M1762" t="s">
        <v>1104</v>
      </c>
      <c r="N1762" t="s">
        <v>1105</v>
      </c>
      <c r="O1762" t="s">
        <v>922</v>
      </c>
      <c r="P1762" t="s">
        <v>923</v>
      </c>
      <c r="Q1762" s="11">
        <v>0</v>
      </c>
      <c r="R1762" s="11">
        <v>0</v>
      </c>
      <c r="S1762" s="11">
        <v>0</v>
      </c>
      <c r="T1762" s="11">
        <v>0</v>
      </c>
      <c r="U1762" s="11">
        <v>2040000000</v>
      </c>
      <c r="V1762" s="11">
        <v>0</v>
      </c>
      <c r="W1762" s="11">
        <v>40000000</v>
      </c>
      <c r="X1762" s="11">
        <v>2000000000</v>
      </c>
      <c r="Y1762" s="11">
        <v>0</v>
      </c>
      <c r="Z1762" s="11">
        <v>0</v>
      </c>
      <c r="AA1762" s="11">
        <v>0</v>
      </c>
      <c r="AB1762" s="11">
        <v>0</v>
      </c>
      <c r="AC1762" s="11">
        <v>20000000</v>
      </c>
      <c r="AD1762" s="11">
        <v>20000000</v>
      </c>
      <c r="AE1762" s="11">
        <v>0</v>
      </c>
      <c r="AF1762" s="11">
        <v>0</v>
      </c>
      <c r="AG1762" s="11">
        <v>10000000</v>
      </c>
      <c r="AH1762" s="11">
        <v>0</v>
      </c>
      <c r="AI1762" s="11">
        <v>0</v>
      </c>
      <c r="AJ1762" s="11">
        <v>0</v>
      </c>
      <c r="AK1762" s="11">
        <v>10000000</v>
      </c>
      <c r="AL1762" s="11">
        <v>20000000</v>
      </c>
      <c r="AM1762" s="11">
        <v>0</v>
      </c>
      <c r="AN1762" s="11">
        <v>0</v>
      </c>
      <c r="AO17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7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7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62" s="11">
        <f>Table_PBS_SQL_DB2_PBSSQL_PBS_NDP_Tina_CG_QtrlyPerformance_Final[[#This Row],[GOU REL]]+Table_PBS_SQL_DB2_PBSSQL_PBS_NDP_Tina_CG_QtrlyPerformance_Final[[#This Row],[EXT REL]]</f>
        <v>40000000</v>
      </c>
      <c r="AT1762" s="11">
        <f>Table_PBS_SQL_DB2_PBSSQL_PBS_NDP_Tina_CG_QtrlyPerformance_Final[[#This Row],[GOU EXP]]+Table_PBS_SQL_DB2_PBSSQL_PBS_NDP_Tina_CG_QtrlyPerformance_Final[[#This Row],[EXT EXP]]</f>
        <v>40000000</v>
      </c>
      <c r="AU1762" s="11" t="str">
        <f>IF(Table_PBS_SQL_DB2_PBSSQL_PBS_NDP_Tina_CG_QtrlyPerformance_Final[[#This Row],[Item_Code]]&gt;"300000", "Capital", "Recurrent")</f>
        <v>Recurrent</v>
      </c>
    </row>
    <row r="1763" spans="1:47" x14ac:dyDescent="0.25">
      <c r="A1763" t="s">
        <v>33</v>
      </c>
      <c r="B1763" t="s">
        <v>34</v>
      </c>
      <c r="C1763" t="s">
        <v>31</v>
      </c>
      <c r="D1763" t="s">
        <v>1031</v>
      </c>
      <c r="E1763" t="s">
        <v>75</v>
      </c>
      <c r="F1763" t="s">
        <v>1042</v>
      </c>
      <c r="G1763" t="s">
        <v>103</v>
      </c>
      <c r="H1763" t="s">
        <v>1126</v>
      </c>
      <c r="I1763" t="s">
        <v>493</v>
      </c>
      <c r="J1763" t="s">
        <v>1127</v>
      </c>
      <c r="K1763" t="s">
        <v>1128</v>
      </c>
      <c r="L1763" t="s">
        <v>1129</v>
      </c>
      <c r="M1763" t="s">
        <v>1044</v>
      </c>
      <c r="N1763" t="s">
        <v>1045</v>
      </c>
      <c r="O1763" t="s">
        <v>1025</v>
      </c>
      <c r="P1763" t="s">
        <v>1026</v>
      </c>
      <c r="Q1763" s="11">
        <v>0</v>
      </c>
      <c r="R1763" s="11">
        <v>0</v>
      </c>
      <c r="S1763" s="11">
        <v>0</v>
      </c>
      <c r="T1763" s="11">
        <v>0</v>
      </c>
      <c r="U1763" s="11">
        <v>1300000000</v>
      </c>
      <c r="V1763" s="11">
        <v>0</v>
      </c>
      <c r="W1763" s="11">
        <v>1300000000</v>
      </c>
      <c r="X1763" s="11">
        <v>0</v>
      </c>
      <c r="Y1763" s="11">
        <v>300000000</v>
      </c>
      <c r="Z1763" s="11">
        <v>0</v>
      </c>
      <c r="AA1763" s="11">
        <v>0</v>
      </c>
      <c r="AB1763" s="11">
        <v>0</v>
      </c>
      <c r="AC1763" s="11">
        <v>250000000</v>
      </c>
      <c r="AD1763" s="11">
        <v>467334400</v>
      </c>
      <c r="AE1763" s="11">
        <v>0</v>
      </c>
      <c r="AF1763" s="11">
        <v>0</v>
      </c>
      <c r="AG1763" s="11">
        <v>250000000</v>
      </c>
      <c r="AH1763" s="11">
        <v>283954400</v>
      </c>
      <c r="AI1763" s="11">
        <v>0</v>
      </c>
      <c r="AJ1763" s="11">
        <v>0</v>
      </c>
      <c r="AK1763" s="11">
        <v>500000000</v>
      </c>
      <c r="AL1763" s="11">
        <v>548711200</v>
      </c>
      <c r="AM1763" s="11">
        <v>0</v>
      </c>
      <c r="AN1763" s="11">
        <v>0</v>
      </c>
      <c r="AO17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1300000000</v>
      </c>
      <c r="AP17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1300000000</v>
      </c>
      <c r="AR17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63" s="11">
        <f>Table_PBS_SQL_DB2_PBSSQL_PBS_NDP_Tina_CG_QtrlyPerformance_Final[[#This Row],[GOU REL]]+Table_PBS_SQL_DB2_PBSSQL_PBS_NDP_Tina_CG_QtrlyPerformance_Final[[#This Row],[EXT REL]]</f>
        <v>1300000000</v>
      </c>
      <c r="AT1763" s="11">
        <f>Table_PBS_SQL_DB2_PBSSQL_PBS_NDP_Tina_CG_QtrlyPerformance_Final[[#This Row],[GOU EXP]]+Table_PBS_SQL_DB2_PBSSQL_PBS_NDP_Tina_CG_QtrlyPerformance_Final[[#This Row],[EXT EXP]]</f>
        <v>1300000000</v>
      </c>
      <c r="AU1763" s="11" t="str">
        <f>IF(Table_PBS_SQL_DB2_PBSSQL_PBS_NDP_Tina_CG_QtrlyPerformance_Final[[#This Row],[Item_Code]]&gt;"300000", "Capital", "Recurrent")</f>
        <v>Recurrent</v>
      </c>
    </row>
    <row r="1764" spans="1:47" x14ac:dyDescent="0.25">
      <c r="A1764" t="s">
        <v>33</v>
      </c>
      <c r="B1764" t="s">
        <v>34</v>
      </c>
      <c r="C1764" t="s">
        <v>31</v>
      </c>
      <c r="D1764" t="s">
        <v>1031</v>
      </c>
      <c r="E1764" t="s">
        <v>75</v>
      </c>
      <c r="F1764" t="s">
        <v>1042</v>
      </c>
      <c r="G1764" t="s">
        <v>103</v>
      </c>
      <c r="H1764" t="s">
        <v>1126</v>
      </c>
      <c r="I1764" t="s">
        <v>493</v>
      </c>
      <c r="J1764" t="s">
        <v>1127</v>
      </c>
      <c r="K1764" t="s">
        <v>1128</v>
      </c>
      <c r="L1764" t="s">
        <v>1129</v>
      </c>
      <c r="M1764" t="s">
        <v>1883</v>
      </c>
      <c r="N1764" t="s">
        <v>1884</v>
      </c>
      <c r="O1764" t="s">
        <v>996</v>
      </c>
      <c r="P1764" t="s">
        <v>997</v>
      </c>
      <c r="Q1764" s="11">
        <v>0</v>
      </c>
      <c r="R1764" s="11">
        <v>0</v>
      </c>
      <c r="S1764" s="11">
        <v>0</v>
      </c>
      <c r="T1764" s="11">
        <v>0</v>
      </c>
      <c r="U1764" s="11">
        <v>300000000</v>
      </c>
      <c r="V1764" s="11">
        <v>0</v>
      </c>
      <c r="W1764" s="11">
        <v>300000000</v>
      </c>
      <c r="X1764" s="11">
        <v>0</v>
      </c>
      <c r="Y1764" s="11">
        <v>0</v>
      </c>
      <c r="Z1764" s="11">
        <v>0</v>
      </c>
      <c r="AA1764" s="11">
        <v>0</v>
      </c>
      <c r="AB1764" s="11">
        <v>0</v>
      </c>
      <c r="AC1764" s="11">
        <v>80000000</v>
      </c>
      <c r="AD1764" s="11">
        <v>66508000</v>
      </c>
      <c r="AE1764" s="11">
        <v>0</v>
      </c>
      <c r="AF1764" s="11">
        <v>0</v>
      </c>
      <c r="AG1764" s="11">
        <v>100000000</v>
      </c>
      <c r="AH1764" s="11">
        <v>98000000</v>
      </c>
      <c r="AI1764" s="11">
        <v>0</v>
      </c>
      <c r="AJ1764" s="11">
        <v>0</v>
      </c>
      <c r="AK1764" s="11">
        <v>120000000</v>
      </c>
      <c r="AL1764" s="11">
        <v>135492000</v>
      </c>
      <c r="AM1764" s="11">
        <v>0</v>
      </c>
      <c r="AN1764" s="11">
        <v>0</v>
      </c>
      <c r="AO17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17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17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64" s="11">
        <f>Table_PBS_SQL_DB2_PBSSQL_PBS_NDP_Tina_CG_QtrlyPerformance_Final[[#This Row],[GOU REL]]+Table_PBS_SQL_DB2_PBSSQL_PBS_NDP_Tina_CG_QtrlyPerformance_Final[[#This Row],[EXT REL]]</f>
        <v>300000000</v>
      </c>
      <c r="AT1764" s="11">
        <f>Table_PBS_SQL_DB2_PBSSQL_PBS_NDP_Tina_CG_QtrlyPerformance_Final[[#This Row],[GOU EXP]]+Table_PBS_SQL_DB2_PBSSQL_PBS_NDP_Tina_CG_QtrlyPerformance_Final[[#This Row],[EXT EXP]]</f>
        <v>300000000</v>
      </c>
      <c r="AU1764" s="11" t="str">
        <f>IF(Table_PBS_SQL_DB2_PBSSQL_PBS_NDP_Tina_CG_QtrlyPerformance_Final[[#This Row],[Item_Code]]&gt;"300000", "Capital", "Recurrent")</f>
        <v>Recurrent</v>
      </c>
    </row>
    <row r="1765" spans="1:47" x14ac:dyDescent="0.25">
      <c r="A1765" t="s">
        <v>33</v>
      </c>
      <c r="B1765" t="s">
        <v>34</v>
      </c>
      <c r="C1765" t="s">
        <v>31</v>
      </c>
      <c r="D1765" t="s">
        <v>1031</v>
      </c>
      <c r="E1765" t="s">
        <v>75</v>
      </c>
      <c r="F1765" t="s">
        <v>1042</v>
      </c>
      <c r="G1765" t="s">
        <v>119</v>
      </c>
      <c r="H1765" t="s">
        <v>881</v>
      </c>
      <c r="I1765" t="s">
        <v>896</v>
      </c>
      <c r="J1765" t="s">
        <v>897</v>
      </c>
      <c r="K1765" t="s">
        <v>1135</v>
      </c>
      <c r="L1765" t="s">
        <v>1136</v>
      </c>
      <c r="M1765" t="s">
        <v>1104</v>
      </c>
      <c r="N1765" t="s">
        <v>1105</v>
      </c>
      <c r="O1765" t="s">
        <v>1028</v>
      </c>
      <c r="P1765" t="s">
        <v>1029</v>
      </c>
      <c r="Q1765" s="11">
        <v>0</v>
      </c>
      <c r="R1765" s="11">
        <v>0</v>
      </c>
      <c r="S1765" s="11">
        <v>0</v>
      </c>
      <c r="T1765" s="11">
        <v>0</v>
      </c>
      <c r="U1765" s="11">
        <v>0</v>
      </c>
      <c r="V1765" s="11">
        <v>0</v>
      </c>
      <c r="W1765" s="11">
        <v>0</v>
      </c>
      <c r="X1765" s="11">
        <v>0</v>
      </c>
      <c r="Y1765" s="11">
        <v>0</v>
      </c>
      <c r="Z1765" s="11">
        <v>0</v>
      </c>
      <c r="AA1765" s="11">
        <v>47100000</v>
      </c>
      <c r="AB1765" s="11">
        <v>37680000</v>
      </c>
      <c r="AC1765" s="11">
        <v>0</v>
      </c>
      <c r="AD1765" s="11">
        <v>0</v>
      </c>
      <c r="AE1765" s="11">
        <v>47100000</v>
      </c>
      <c r="AF1765" s="11">
        <v>37680000</v>
      </c>
      <c r="AG1765" s="11">
        <v>0</v>
      </c>
      <c r="AH1765" s="11">
        <v>0</v>
      </c>
      <c r="AI1765" s="11">
        <v>47100000</v>
      </c>
      <c r="AJ1765" s="11">
        <v>37680000</v>
      </c>
      <c r="AK1765" s="11">
        <v>0</v>
      </c>
      <c r="AL1765" s="11">
        <v>0</v>
      </c>
      <c r="AM1765" s="11">
        <v>0</v>
      </c>
      <c r="AN1765" s="11">
        <v>0</v>
      </c>
      <c r="AO17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141300000</v>
      </c>
      <c r="AQ17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113040000</v>
      </c>
      <c r="AS1765" s="11">
        <f>Table_PBS_SQL_DB2_PBSSQL_PBS_NDP_Tina_CG_QtrlyPerformance_Final[[#This Row],[GOU REL]]+Table_PBS_SQL_DB2_PBSSQL_PBS_NDP_Tina_CG_QtrlyPerformance_Final[[#This Row],[EXT REL]]</f>
        <v>141300000</v>
      </c>
      <c r="AT1765" s="11">
        <f>Table_PBS_SQL_DB2_PBSSQL_PBS_NDP_Tina_CG_QtrlyPerformance_Final[[#This Row],[GOU EXP]]+Table_PBS_SQL_DB2_PBSSQL_PBS_NDP_Tina_CG_QtrlyPerformance_Final[[#This Row],[EXT EXP]]</f>
        <v>113040000</v>
      </c>
      <c r="AU1765" s="11" t="str">
        <f>IF(Table_PBS_SQL_DB2_PBSSQL_PBS_NDP_Tina_CG_QtrlyPerformance_Final[[#This Row],[Item_Code]]&gt;"300000", "Capital", "Recurrent")</f>
        <v>Recurrent</v>
      </c>
    </row>
    <row r="1766" spans="1:47" x14ac:dyDescent="0.25">
      <c r="A1766" t="s">
        <v>33</v>
      </c>
      <c r="B1766" t="s">
        <v>34</v>
      </c>
      <c r="C1766" t="s">
        <v>31</v>
      </c>
      <c r="D1766" t="s">
        <v>1031</v>
      </c>
      <c r="E1766" t="s">
        <v>75</v>
      </c>
      <c r="F1766" t="s">
        <v>1042</v>
      </c>
      <c r="G1766" t="s">
        <v>119</v>
      </c>
      <c r="H1766" t="s">
        <v>881</v>
      </c>
      <c r="I1766" t="s">
        <v>493</v>
      </c>
      <c r="J1766" t="s">
        <v>1137</v>
      </c>
      <c r="K1766" t="s">
        <v>1135</v>
      </c>
      <c r="L1766" t="s">
        <v>1136</v>
      </c>
      <c r="M1766" t="s">
        <v>1044</v>
      </c>
      <c r="N1766" t="s">
        <v>1045</v>
      </c>
      <c r="O1766" t="s">
        <v>1025</v>
      </c>
      <c r="P1766" t="s">
        <v>1026</v>
      </c>
      <c r="Q1766" s="11">
        <v>0</v>
      </c>
      <c r="R1766" s="11">
        <v>0</v>
      </c>
      <c r="S1766" s="11">
        <v>0</v>
      </c>
      <c r="T1766" s="11">
        <v>0</v>
      </c>
      <c r="U1766" s="11">
        <v>2917617750</v>
      </c>
      <c r="V1766" s="11">
        <v>0</v>
      </c>
      <c r="W1766" s="11">
        <v>1100000000</v>
      </c>
      <c r="X1766" s="11">
        <v>1817617750</v>
      </c>
      <c r="Y1766" s="11">
        <v>0</v>
      </c>
      <c r="Z1766" s="11">
        <v>0</v>
      </c>
      <c r="AA1766" s="11">
        <v>0</v>
      </c>
      <c r="AB1766" s="11">
        <v>0</v>
      </c>
      <c r="AC1766" s="11">
        <v>200000000</v>
      </c>
      <c r="AD1766" s="11">
        <v>0</v>
      </c>
      <c r="AE1766" s="11">
        <v>0</v>
      </c>
      <c r="AF1766" s="11">
        <v>0</v>
      </c>
      <c r="AG1766" s="11">
        <v>500000000</v>
      </c>
      <c r="AH1766" s="11">
        <v>577863077</v>
      </c>
      <c r="AI1766" s="11">
        <v>0</v>
      </c>
      <c r="AJ1766" s="11">
        <v>0</v>
      </c>
      <c r="AK1766" s="11">
        <v>400000000</v>
      </c>
      <c r="AL1766" s="11">
        <v>522136923</v>
      </c>
      <c r="AM1766" s="11">
        <v>0</v>
      </c>
      <c r="AN1766" s="11">
        <v>0</v>
      </c>
      <c r="AO17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1100000000</v>
      </c>
      <c r="AP17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1100000000</v>
      </c>
      <c r="AR17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66" s="11">
        <f>Table_PBS_SQL_DB2_PBSSQL_PBS_NDP_Tina_CG_QtrlyPerformance_Final[[#This Row],[GOU REL]]+Table_PBS_SQL_DB2_PBSSQL_PBS_NDP_Tina_CG_QtrlyPerformance_Final[[#This Row],[EXT REL]]</f>
        <v>1100000000</v>
      </c>
      <c r="AT1766" s="11">
        <f>Table_PBS_SQL_DB2_PBSSQL_PBS_NDP_Tina_CG_QtrlyPerformance_Final[[#This Row],[GOU EXP]]+Table_PBS_SQL_DB2_PBSSQL_PBS_NDP_Tina_CG_QtrlyPerformance_Final[[#This Row],[EXT EXP]]</f>
        <v>1100000000</v>
      </c>
      <c r="AU1766" s="11" t="str">
        <f>IF(Table_PBS_SQL_DB2_PBSSQL_PBS_NDP_Tina_CG_QtrlyPerformance_Final[[#This Row],[Item_Code]]&gt;"300000", "Capital", "Recurrent")</f>
        <v>Recurrent</v>
      </c>
    </row>
    <row r="1767" spans="1:47" x14ac:dyDescent="0.25">
      <c r="A1767" t="s">
        <v>33</v>
      </c>
      <c r="B1767" t="s">
        <v>34</v>
      </c>
      <c r="C1767" t="s">
        <v>31</v>
      </c>
      <c r="D1767" t="s">
        <v>1031</v>
      </c>
      <c r="E1767" t="s">
        <v>75</v>
      </c>
      <c r="F1767" t="s">
        <v>1042</v>
      </c>
      <c r="G1767" t="s">
        <v>119</v>
      </c>
      <c r="H1767" t="s">
        <v>881</v>
      </c>
      <c r="I1767" t="s">
        <v>493</v>
      </c>
      <c r="J1767" t="s">
        <v>1137</v>
      </c>
      <c r="K1767" t="s">
        <v>1135</v>
      </c>
      <c r="L1767" t="s">
        <v>1136</v>
      </c>
      <c r="M1767" t="s">
        <v>1104</v>
      </c>
      <c r="N1767" t="s">
        <v>1105</v>
      </c>
      <c r="O1767" t="s">
        <v>1005</v>
      </c>
      <c r="P1767" t="s">
        <v>1006</v>
      </c>
      <c r="Q1767" s="11">
        <v>0</v>
      </c>
      <c r="R1767" s="11">
        <v>0</v>
      </c>
      <c r="S1767" s="11">
        <v>0</v>
      </c>
      <c r="T1767" s="11">
        <v>0</v>
      </c>
      <c r="U1767" s="11">
        <v>2325300000</v>
      </c>
      <c r="V1767" s="11">
        <v>0</v>
      </c>
      <c r="W1767" s="11">
        <v>400000000</v>
      </c>
      <c r="X1767" s="11">
        <v>1925300000</v>
      </c>
      <c r="Y1767" s="11">
        <v>0</v>
      </c>
      <c r="Z1767" s="11">
        <v>0</v>
      </c>
      <c r="AA1767" s="11">
        <v>0</v>
      </c>
      <c r="AB1767" s="11">
        <v>0</v>
      </c>
      <c r="AC1767" s="11">
        <v>100000000</v>
      </c>
      <c r="AD1767" s="11">
        <v>71435800</v>
      </c>
      <c r="AE1767" s="11">
        <v>0</v>
      </c>
      <c r="AF1767" s="11">
        <v>0</v>
      </c>
      <c r="AG1767" s="11">
        <v>150000000</v>
      </c>
      <c r="AH1767" s="11">
        <v>28042400</v>
      </c>
      <c r="AI1767" s="11">
        <v>0</v>
      </c>
      <c r="AJ1767" s="11">
        <v>0</v>
      </c>
      <c r="AK1767" s="11">
        <v>150000000</v>
      </c>
      <c r="AL1767" s="11">
        <v>300521800</v>
      </c>
      <c r="AM1767" s="11">
        <v>0</v>
      </c>
      <c r="AN1767" s="11">
        <v>0</v>
      </c>
      <c r="AO17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17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17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67" s="11">
        <f>Table_PBS_SQL_DB2_PBSSQL_PBS_NDP_Tina_CG_QtrlyPerformance_Final[[#This Row],[GOU REL]]+Table_PBS_SQL_DB2_PBSSQL_PBS_NDP_Tina_CG_QtrlyPerformance_Final[[#This Row],[EXT REL]]</f>
        <v>400000000</v>
      </c>
      <c r="AT1767" s="11">
        <f>Table_PBS_SQL_DB2_PBSSQL_PBS_NDP_Tina_CG_QtrlyPerformance_Final[[#This Row],[GOU EXP]]+Table_PBS_SQL_DB2_PBSSQL_PBS_NDP_Tina_CG_QtrlyPerformance_Final[[#This Row],[EXT EXP]]</f>
        <v>400000000</v>
      </c>
      <c r="AU1767" s="11" t="str">
        <f>IF(Table_PBS_SQL_DB2_PBSSQL_PBS_NDP_Tina_CG_QtrlyPerformance_Final[[#This Row],[Item_Code]]&gt;"300000", "Capital", "Recurrent")</f>
        <v>Recurrent</v>
      </c>
    </row>
    <row r="1768" spans="1:47" x14ac:dyDescent="0.25">
      <c r="A1768" t="s">
        <v>33</v>
      </c>
      <c r="B1768" t="s">
        <v>34</v>
      </c>
      <c r="C1768" t="s">
        <v>31</v>
      </c>
      <c r="D1768" t="s">
        <v>1031</v>
      </c>
      <c r="E1768" t="s">
        <v>87</v>
      </c>
      <c r="F1768" t="s">
        <v>1138</v>
      </c>
      <c r="G1768" t="s">
        <v>97</v>
      </c>
      <c r="H1768" t="s">
        <v>1089</v>
      </c>
      <c r="I1768" t="s">
        <v>896</v>
      </c>
      <c r="J1768" t="s">
        <v>897</v>
      </c>
      <c r="K1768" t="s">
        <v>35</v>
      </c>
      <c r="L1768" t="s">
        <v>1090</v>
      </c>
      <c r="M1768" t="s">
        <v>1139</v>
      </c>
      <c r="N1768" t="s">
        <v>1140</v>
      </c>
      <c r="O1768" t="s">
        <v>996</v>
      </c>
      <c r="P1768" t="s">
        <v>997</v>
      </c>
      <c r="Q1768" s="11">
        <v>0</v>
      </c>
      <c r="R1768" s="11">
        <v>0</v>
      </c>
      <c r="S1768" s="11">
        <v>0</v>
      </c>
      <c r="T1768" s="11">
        <v>0</v>
      </c>
      <c r="U1768" s="11">
        <v>0</v>
      </c>
      <c r="V1768" s="11">
        <v>0</v>
      </c>
      <c r="W1768" s="11">
        <v>0</v>
      </c>
      <c r="X1768" s="11">
        <v>0</v>
      </c>
      <c r="Y1768" s="11">
        <v>0</v>
      </c>
      <c r="Z1768" s="11">
        <v>0</v>
      </c>
      <c r="AA1768" s="11">
        <v>0</v>
      </c>
      <c r="AB1768" s="11">
        <v>0</v>
      </c>
      <c r="AC1768" s="11">
        <v>0</v>
      </c>
      <c r="AD1768" s="11">
        <v>0</v>
      </c>
      <c r="AE1768" s="11">
        <v>0</v>
      </c>
      <c r="AF1768" s="11">
        <v>0</v>
      </c>
      <c r="AG1768" s="11">
        <v>0</v>
      </c>
      <c r="AH1768" s="11">
        <v>0</v>
      </c>
      <c r="AI1768" s="11">
        <v>50000000</v>
      </c>
      <c r="AJ1768" s="11">
        <v>30000000</v>
      </c>
      <c r="AK1768" s="11">
        <v>0</v>
      </c>
      <c r="AL1768" s="11">
        <v>0</v>
      </c>
      <c r="AM1768" s="11">
        <v>0</v>
      </c>
      <c r="AN1768" s="11">
        <v>0</v>
      </c>
      <c r="AO17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50000000</v>
      </c>
      <c r="AQ17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30000000</v>
      </c>
      <c r="AS1768" s="11">
        <f>Table_PBS_SQL_DB2_PBSSQL_PBS_NDP_Tina_CG_QtrlyPerformance_Final[[#This Row],[GOU REL]]+Table_PBS_SQL_DB2_PBSSQL_PBS_NDP_Tina_CG_QtrlyPerformance_Final[[#This Row],[EXT REL]]</f>
        <v>50000000</v>
      </c>
      <c r="AT1768" s="11">
        <f>Table_PBS_SQL_DB2_PBSSQL_PBS_NDP_Tina_CG_QtrlyPerformance_Final[[#This Row],[GOU EXP]]+Table_PBS_SQL_DB2_PBSSQL_PBS_NDP_Tina_CG_QtrlyPerformance_Final[[#This Row],[EXT EXP]]</f>
        <v>30000000</v>
      </c>
      <c r="AU1768" s="11" t="str">
        <f>IF(Table_PBS_SQL_DB2_PBSSQL_PBS_NDP_Tina_CG_QtrlyPerformance_Final[[#This Row],[Item_Code]]&gt;"300000", "Capital", "Recurrent")</f>
        <v>Recurrent</v>
      </c>
    </row>
    <row r="1769" spans="1:47" x14ac:dyDescent="0.25">
      <c r="A1769" t="s">
        <v>33</v>
      </c>
      <c r="B1769" t="s">
        <v>34</v>
      </c>
      <c r="C1769" t="s">
        <v>31</v>
      </c>
      <c r="D1769" t="s">
        <v>1031</v>
      </c>
      <c r="E1769" t="s">
        <v>97</v>
      </c>
      <c r="F1769" t="s">
        <v>1141</v>
      </c>
      <c r="G1769" t="s">
        <v>87</v>
      </c>
      <c r="H1769" t="s">
        <v>1033</v>
      </c>
      <c r="I1769" t="s">
        <v>467</v>
      </c>
      <c r="J1769" t="s">
        <v>1034</v>
      </c>
      <c r="K1769" t="s">
        <v>1035</v>
      </c>
      <c r="L1769" t="s">
        <v>1036</v>
      </c>
      <c r="M1769" t="s">
        <v>1142</v>
      </c>
      <c r="N1769" t="s">
        <v>1143</v>
      </c>
      <c r="O1769" t="s">
        <v>1062</v>
      </c>
      <c r="P1769" t="s">
        <v>1063</v>
      </c>
      <c r="Q1769" s="11">
        <v>0</v>
      </c>
      <c r="R1769" s="11">
        <v>0</v>
      </c>
      <c r="S1769" s="11">
        <v>0</v>
      </c>
      <c r="T1769" s="11">
        <v>0</v>
      </c>
      <c r="U1769" s="11">
        <v>135000000</v>
      </c>
      <c r="V1769" s="11">
        <v>0</v>
      </c>
      <c r="W1769" s="11">
        <v>135000000</v>
      </c>
      <c r="X1769" s="11">
        <v>0</v>
      </c>
      <c r="Y1769" s="11">
        <v>33750000</v>
      </c>
      <c r="Z1769" s="11">
        <v>210600</v>
      </c>
      <c r="AA1769" s="11">
        <v>0</v>
      </c>
      <c r="AB1769" s="11">
        <v>0</v>
      </c>
      <c r="AC1769" s="11">
        <v>34680703</v>
      </c>
      <c r="AD1769" s="11">
        <v>29321616</v>
      </c>
      <c r="AE1769" s="11">
        <v>0</v>
      </c>
      <c r="AF1769" s="11">
        <v>0</v>
      </c>
      <c r="AG1769" s="11">
        <v>32819297</v>
      </c>
      <c r="AH1769" s="11">
        <v>47542374</v>
      </c>
      <c r="AI1769" s="11">
        <v>0</v>
      </c>
      <c r="AJ1769" s="11">
        <v>0</v>
      </c>
      <c r="AK1769" s="11">
        <v>33750000</v>
      </c>
      <c r="AL1769" s="11">
        <v>45325402</v>
      </c>
      <c r="AM1769" s="11">
        <v>0</v>
      </c>
      <c r="AN1769" s="11">
        <v>0</v>
      </c>
      <c r="AO17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135000000</v>
      </c>
      <c r="AP17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122399992</v>
      </c>
      <c r="AR17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69" s="11">
        <f>Table_PBS_SQL_DB2_PBSSQL_PBS_NDP_Tina_CG_QtrlyPerformance_Final[[#This Row],[GOU REL]]+Table_PBS_SQL_DB2_PBSSQL_PBS_NDP_Tina_CG_QtrlyPerformance_Final[[#This Row],[EXT REL]]</f>
        <v>135000000</v>
      </c>
      <c r="AT1769" s="11">
        <f>Table_PBS_SQL_DB2_PBSSQL_PBS_NDP_Tina_CG_QtrlyPerformance_Final[[#This Row],[GOU EXP]]+Table_PBS_SQL_DB2_PBSSQL_PBS_NDP_Tina_CG_QtrlyPerformance_Final[[#This Row],[EXT EXP]]</f>
        <v>122399992</v>
      </c>
      <c r="AU1769" s="11" t="str">
        <f>IF(Table_PBS_SQL_DB2_PBSSQL_PBS_NDP_Tina_CG_QtrlyPerformance_Final[[#This Row],[Item_Code]]&gt;"300000", "Capital", "Recurrent")</f>
        <v>Recurrent</v>
      </c>
    </row>
    <row r="1770" spans="1:47" x14ac:dyDescent="0.25">
      <c r="A1770" t="s">
        <v>33</v>
      </c>
      <c r="B1770" t="s">
        <v>34</v>
      </c>
      <c r="C1770" t="s">
        <v>31</v>
      </c>
      <c r="D1770" t="s">
        <v>1031</v>
      </c>
      <c r="E1770" t="s">
        <v>97</v>
      </c>
      <c r="F1770" t="s">
        <v>1141</v>
      </c>
      <c r="G1770" t="s">
        <v>97</v>
      </c>
      <c r="H1770" t="s">
        <v>1089</v>
      </c>
      <c r="I1770" t="s">
        <v>896</v>
      </c>
      <c r="J1770" t="s">
        <v>897</v>
      </c>
      <c r="K1770" t="s">
        <v>35</v>
      </c>
      <c r="L1770" t="s">
        <v>1090</v>
      </c>
      <c r="M1770" t="s">
        <v>1142</v>
      </c>
      <c r="N1770" t="s">
        <v>1143</v>
      </c>
      <c r="O1770" t="s">
        <v>1083</v>
      </c>
      <c r="P1770" t="s">
        <v>1084</v>
      </c>
      <c r="Q1770" s="11">
        <v>0</v>
      </c>
      <c r="R1770" s="11">
        <v>0</v>
      </c>
      <c r="S1770" s="11">
        <v>0</v>
      </c>
      <c r="T1770" s="11">
        <v>0</v>
      </c>
      <c r="U1770" s="11">
        <v>0</v>
      </c>
      <c r="V1770" s="11">
        <v>0</v>
      </c>
      <c r="W1770" s="11">
        <v>0</v>
      </c>
      <c r="X1770" s="11">
        <v>0</v>
      </c>
      <c r="Y1770" s="11">
        <v>0</v>
      </c>
      <c r="Z1770" s="11">
        <v>0</v>
      </c>
      <c r="AA1770" s="11">
        <v>165000000</v>
      </c>
      <c r="AB1770" s="11">
        <v>132000000</v>
      </c>
      <c r="AC1770" s="11">
        <v>0</v>
      </c>
      <c r="AD1770" s="11">
        <v>0</v>
      </c>
      <c r="AE1770" s="11">
        <v>65000000</v>
      </c>
      <c r="AF1770" s="11">
        <v>52000000</v>
      </c>
      <c r="AG1770" s="11">
        <v>0</v>
      </c>
      <c r="AH1770" s="11">
        <v>0</v>
      </c>
      <c r="AI1770" s="11">
        <v>165000000</v>
      </c>
      <c r="AJ1770" s="11">
        <v>132000000</v>
      </c>
      <c r="AK1770" s="11">
        <v>0</v>
      </c>
      <c r="AL1770" s="11">
        <v>0</v>
      </c>
      <c r="AM1770" s="11">
        <v>0</v>
      </c>
      <c r="AN1770" s="11">
        <v>0</v>
      </c>
      <c r="AO17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395000000</v>
      </c>
      <c r="AQ17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316000000</v>
      </c>
      <c r="AS1770" s="11">
        <f>Table_PBS_SQL_DB2_PBSSQL_PBS_NDP_Tina_CG_QtrlyPerformance_Final[[#This Row],[GOU REL]]+Table_PBS_SQL_DB2_PBSSQL_PBS_NDP_Tina_CG_QtrlyPerformance_Final[[#This Row],[EXT REL]]</f>
        <v>395000000</v>
      </c>
      <c r="AT1770" s="11">
        <f>Table_PBS_SQL_DB2_PBSSQL_PBS_NDP_Tina_CG_QtrlyPerformance_Final[[#This Row],[GOU EXP]]+Table_PBS_SQL_DB2_PBSSQL_PBS_NDP_Tina_CG_QtrlyPerformance_Final[[#This Row],[EXT EXP]]</f>
        <v>316000000</v>
      </c>
      <c r="AU1770" s="11" t="str">
        <f>IF(Table_PBS_SQL_DB2_PBSSQL_PBS_NDP_Tina_CG_QtrlyPerformance_Final[[#This Row],[Item_Code]]&gt;"300000", "Capital", "Recurrent")</f>
        <v>Recurrent</v>
      </c>
    </row>
    <row r="1771" spans="1:47" x14ac:dyDescent="0.25">
      <c r="A1771" t="s">
        <v>33</v>
      </c>
      <c r="B1771" t="s">
        <v>34</v>
      </c>
      <c r="C1771" t="s">
        <v>31</v>
      </c>
      <c r="D1771" t="s">
        <v>1031</v>
      </c>
      <c r="E1771" t="s">
        <v>97</v>
      </c>
      <c r="F1771" t="s">
        <v>1141</v>
      </c>
      <c r="G1771" t="s">
        <v>97</v>
      </c>
      <c r="H1771" t="s">
        <v>1089</v>
      </c>
      <c r="I1771" t="s">
        <v>493</v>
      </c>
      <c r="J1771" t="s">
        <v>1106</v>
      </c>
      <c r="K1771" t="s">
        <v>35</v>
      </c>
      <c r="L1771" t="s">
        <v>1090</v>
      </c>
      <c r="M1771" t="s">
        <v>1142</v>
      </c>
      <c r="N1771" t="s">
        <v>1143</v>
      </c>
      <c r="O1771" t="s">
        <v>1052</v>
      </c>
      <c r="P1771" t="s">
        <v>1053</v>
      </c>
      <c r="Q1771" s="11">
        <v>0</v>
      </c>
      <c r="R1771" s="11">
        <v>0</v>
      </c>
      <c r="S1771" s="11">
        <v>0</v>
      </c>
      <c r="T1771" s="11">
        <v>0</v>
      </c>
      <c r="U1771" s="11">
        <v>9830000000</v>
      </c>
      <c r="V1771" s="11">
        <v>0</v>
      </c>
      <c r="W1771" s="11">
        <v>0</v>
      </c>
      <c r="X1771" s="11">
        <v>9830000000</v>
      </c>
      <c r="Y1771" s="11">
        <v>0</v>
      </c>
      <c r="Z1771" s="11">
        <v>0</v>
      </c>
      <c r="AA1771" s="11">
        <v>0</v>
      </c>
      <c r="AB1771" s="11">
        <v>0</v>
      </c>
      <c r="AC1771" s="11">
        <v>0</v>
      </c>
      <c r="AD1771" s="11">
        <v>0</v>
      </c>
      <c r="AE1771" s="11">
        <v>0</v>
      </c>
      <c r="AF1771" s="11">
        <v>0</v>
      </c>
      <c r="AG1771" s="11">
        <v>0</v>
      </c>
      <c r="AH1771" s="11">
        <v>0</v>
      </c>
      <c r="AI1771" s="11">
        <v>0</v>
      </c>
      <c r="AJ1771" s="11">
        <v>0</v>
      </c>
      <c r="AK1771" s="11">
        <v>0</v>
      </c>
      <c r="AL1771" s="11">
        <v>0</v>
      </c>
      <c r="AM1771" s="11">
        <v>0</v>
      </c>
      <c r="AN1771" s="11">
        <v>0</v>
      </c>
      <c r="AO17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71" s="11">
        <f>Table_PBS_SQL_DB2_PBSSQL_PBS_NDP_Tina_CG_QtrlyPerformance_Final[[#This Row],[GOU REL]]+Table_PBS_SQL_DB2_PBSSQL_PBS_NDP_Tina_CG_QtrlyPerformance_Final[[#This Row],[EXT REL]]</f>
        <v>0</v>
      </c>
      <c r="AT1771" s="11">
        <f>Table_PBS_SQL_DB2_PBSSQL_PBS_NDP_Tina_CG_QtrlyPerformance_Final[[#This Row],[GOU EXP]]+Table_PBS_SQL_DB2_PBSSQL_PBS_NDP_Tina_CG_QtrlyPerformance_Final[[#This Row],[EXT EXP]]</f>
        <v>0</v>
      </c>
      <c r="AU1771" s="11" t="str">
        <f>IF(Table_PBS_SQL_DB2_PBSSQL_PBS_NDP_Tina_CG_QtrlyPerformance_Final[[#This Row],[Item_Code]]&gt;"300000", "Capital", "Recurrent")</f>
        <v>Capital</v>
      </c>
    </row>
    <row r="1772" spans="1:47" x14ac:dyDescent="0.25">
      <c r="A1772" t="s">
        <v>33</v>
      </c>
      <c r="B1772" t="s">
        <v>34</v>
      </c>
      <c r="C1772" t="s">
        <v>31</v>
      </c>
      <c r="D1772" t="s">
        <v>1031</v>
      </c>
      <c r="E1772" t="s">
        <v>97</v>
      </c>
      <c r="F1772" t="s">
        <v>1141</v>
      </c>
      <c r="G1772" t="s">
        <v>97</v>
      </c>
      <c r="H1772" t="s">
        <v>1089</v>
      </c>
      <c r="I1772" t="s">
        <v>493</v>
      </c>
      <c r="J1772" t="s">
        <v>1106</v>
      </c>
      <c r="K1772" t="s">
        <v>44</v>
      </c>
      <c r="L1772" t="s">
        <v>1144</v>
      </c>
      <c r="M1772" t="s">
        <v>1091</v>
      </c>
      <c r="N1772" t="s">
        <v>1092</v>
      </c>
      <c r="O1772" t="s">
        <v>906</v>
      </c>
      <c r="P1772" t="s">
        <v>907</v>
      </c>
      <c r="Q1772" s="11">
        <v>0</v>
      </c>
      <c r="R1772" s="11">
        <v>0</v>
      </c>
      <c r="S1772" s="11">
        <v>0</v>
      </c>
      <c r="T1772" s="11">
        <v>0</v>
      </c>
      <c r="U1772" s="11">
        <v>20000000</v>
      </c>
      <c r="V1772" s="11">
        <v>0</v>
      </c>
      <c r="W1772" s="11">
        <v>20000000</v>
      </c>
      <c r="X1772" s="11">
        <v>0</v>
      </c>
      <c r="Y1772" s="11">
        <v>0</v>
      </c>
      <c r="Z1772" s="11">
        <v>0</v>
      </c>
      <c r="AA1772" s="11">
        <v>0</v>
      </c>
      <c r="AB1772" s="11">
        <v>0</v>
      </c>
      <c r="AC1772" s="11">
        <v>5000000</v>
      </c>
      <c r="AD1772" s="11">
        <v>0</v>
      </c>
      <c r="AE1772" s="11">
        <v>0</v>
      </c>
      <c r="AF1772" s="11">
        <v>0</v>
      </c>
      <c r="AG1772" s="11">
        <v>10000000</v>
      </c>
      <c r="AH1772" s="11">
        <v>0</v>
      </c>
      <c r="AI1772" s="11">
        <v>0</v>
      </c>
      <c r="AJ1772" s="11">
        <v>0</v>
      </c>
      <c r="AK1772" s="11">
        <v>0</v>
      </c>
      <c r="AL1772" s="11">
        <v>12543791</v>
      </c>
      <c r="AM1772" s="11">
        <v>0</v>
      </c>
      <c r="AN1772" s="11">
        <v>0</v>
      </c>
      <c r="AO17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7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12543791</v>
      </c>
      <c r="AR17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72" s="11">
        <f>Table_PBS_SQL_DB2_PBSSQL_PBS_NDP_Tina_CG_QtrlyPerformance_Final[[#This Row],[GOU REL]]+Table_PBS_SQL_DB2_PBSSQL_PBS_NDP_Tina_CG_QtrlyPerformance_Final[[#This Row],[EXT REL]]</f>
        <v>15000000</v>
      </c>
      <c r="AT1772" s="11">
        <f>Table_PBS_SQL_DB2_PBSSQL_PBS_NDP_Tina_CG_QtrlyPerformance_Final[[#This Row],[GOU EXP]]+Table_PBS_SQL_DB2_PBSSQL_PBS_NDP_Tina_CG_QtrlyPerformance_Final[[#This Row],[EXT EXP]]</f>
        <v>12543791</v>
      </c>
      <c r="AU1772" s="11" t="str">
        <f>IF(Table_PBS_SQL_DB2_PBSSQL_PBS_NDP_Tina_CG_QtrlyPerformance_Final[[#This Row],[Item_Code]]&gt;"300000", "Capital", "Recurrent")</f>
        <v>Recurrent</v>
      </c>
    </row>
    <row r="1773" spans="1:47" x14ac:dyDescent="0.25">
      <c r="A1773" t="s">
        <v>33</v>
      </c>
      <c r="B1773" t="s">
        <v>34</v>
      </c>
      <c r="C1773" t="s">
        <v>31</v>
      </c>
      <c r="D1773" t="s">
        <v>1031</v>
      </c>
      <c r="E1773" t="s">
        <v>97</v>
      </c>
      <c r="F1773" t="s">
        <v>1141</v>
      </c>
      <c r="G1773" t="s">
        <v>97</v>
      </c>
      <c r="H1773" t="s">
        <v>1089</v>
      </c>
      <c r="I1773" t="s">
        <v>493</v>
      </c>
      <c r="J1773" t="s">
        <v>1106</v>
      </c>
      <c r="K1773" t="s">
        <v>44</v>
      </c>
      <c r="L1773" t="s">
        <v>1144</v>
      </c>
      <c r="M1773" t="s">
        <v>1091</v>
      </c>
      <c r="N1773" t="s">
        <v>1092</v>
      </c>
      <c r="O1773" t="s">
        <v>1056</v>
      </c>
      <c r="P1773" t="s">
        <v>1057</v>
      </c>
      <c r="Q1773" s="11">
        <v>0</v>
      </c>
      <c r="R1773" s="11">
        <v>0</v>
      </c>
      <c r="S1773" s="11">
        <v>0</v>
      </c>
      <c r="T1773" s="11">
        <v>0</v>
      </c>
      <c r="U1773" s="11">
        <v>100000000</v>
      </c>
      <c r="V1773" s="11">
        <v>0</v>
      </c>
      <c r="W1773" s="11">
        <v>100000000</v>
      </c>
      <c r="X1773" s="11">
        <v>0</v>
      </c>
      <c r="Y1773" s="11">
        <v>0</v>
      </c>
      <c r="Z1773" s="11">
        <v>0</v>
      </c>
      <c r="AA1773" s="11">
        <v>0</v>
      </c>
      <c r="AB1773" s="11">
        <v>0</v>
      </c>
      <c r="AC1773" s="11">
        <v>20000000</v>
      </c>
      <c r="AD1773" s="11">
        <v>18751442</v>
      </c>
      <c r="AE1773" s="11">
        <v>0</v>
      </c>
      <c r="AF1773" s="11">
        <v>0</v>
      </c>
      <c r="AG1773" s="11">
        <v>80000000</v>
      </c>
      <c r="AH1773" s="11">
        <v>60499544</v>
      </c>
      <c r="AI1773" s="11">
        <v>0</v>
      </c>
      <c r="AJ1773" s="11">
        <v>0</v>
      </c>
      <c r="AK1773" s="11">
        <v>0</v>
      </c>
      <c r="AL1773" s="11">
        <v>20749014</v>
      </c>
      <c r="AM1773" s="11">
        <v>0</v>
      </c>
      <c r="AN1773" s="11">
        <v>0</v>
      </c>
      <c r="AO17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7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7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73" s="11">
        <f>Table_PBS_SQL_DB2_PBSSQL_PBS_NDP_Tina_CG_QtrlyPerformance_Final[[#This Row],[GOU REL]]+Table_PBS_SQL_DB2_PBSSQL_PBS_NDP_Tina_CG_QtrlyPerformance_Final[[#This Row],[EXT REL]]</f>
        <v>100000000</v>
      </c>
      <c r="AT1773" s="11">
        <f>Table_PBS_SQL_DB2_PBSSQL_PBS_NDP_Tina_CG_QtrlyPerformance_Final[[#This Row],[GOU EXP]]+Table_PBS_SQL_DB2_PBSSQL_PBS_NDP_Tina_CG_QtrlyPerformance_Final[[#This Row],[EXT EXP]]</f>
        <v>100000000</v>
      </c>
      <c r="AU1773" s="11" t="str">
        <f>IF(Table_PBS_SQL_DB2_PBSSQL_PBS_NDP_Tina_CG_QtrlyPerformance_Final[[#This Row],[Item_Code]]&gt;"300000", "Capital", "Recurrent")</f>
        <v>Recurrent</v>
      </c>
    </row>
    <row r="1774" spans="1:47" x14ac:dyDescent="0.25">
      <c r="A1774" t="s">
        <v>33</v>
      </c>
      <c r="B1774" t="s">
        <v>34</v>
      </c>
      <c r="C1774" t="s">
        <v>31</v>
      </c>
      <c r="D1774" t="s">
        <v>1031</v>
      </c>
      <c r="E1774" t="s">
        <v>97</v>
      </c>
      <c r="F1774" t="s">
        <v>1141</v>
      </c>
      <c r="G1774" t="s">
        <v>97</v>
      </c>
      <c r="H1774" t="s">
        <v>1089</v>
      </c>
      <c r="I1774" t="s">
        <v>493</v>
      </c>
      <c r="J1774" t="s">
        <v>1106</v>
      </c>
      <c r="K1774" t="s">
        <v>44</v>
      </c>
      <c r="L1774" t="s">
        <v>1144</v>
      </c>
      <c r="M1774" t="s">
        <v>1091</v>
      </c>
      <c r="N1774" t="s">
        <v>1092</v>
      </c>
      <c r="O1774" t="s">
        <v>922</v>
      </c>
      <c r="P1774" t="s">
        <v>923</v>
      </c>
      <c r="Q1774" s="11">
        <v>0</v>
      </c>
      <c r="R1774" s="11">
        <v>0</v>
      </c>
      <c r="S1774" s="11">
        <v>0</v>
      </c>
      <c r="T1774" s="11">
        <v>0</v>
      </c>
      <c r="U1774" s="11">
        <v>150000000</v>
      </c>
      <c r="V1774" s="11">
        <v>0</v>
      </c>
      <c r="W1774" s="11">
        <v>150000000</v>
      </c>
      <c r="X1774" s="11">
        <v>0</v>
      </c>
      <c r="Y1774" s="11">
        <v>0</v>
      </c>
      <c r="Z1774" s="11">
        <v>0</v>
      </c>
      <c r="AA1774" s="11">
        <v>0</v>
      </c>
      <c r="AB1774" s="11">
        <v>0</v>
      </c>
      <c r="AC1774" s="11">
        <v>40000000</v>
      </c>
      <c r="AD1774" s="11">
        <v>40000000</v>
      </c>
      <c r="AE1774" s="11">
        <v>0</v>
      </c>
      <c r="AF1774" s="11">
        <v>0</v>
      </c>
      <c r="AG1774" s="11">
        <v>40000000</v>
      </c>
      <c r="AH1774" s="11">
        <v>23006000</v>
      </c>
      <c r="AI1774" s="11">
        <v>0</v>
      </c>
      <c r="AJ1774" s="11">
        <v>0</v>
      </c>
      <c r="AK1774" s="11">
        <v>50000000</v>
      </c>
      <c r="AL1774" s="11">
        <v>66994000</v>
      </c>
      <c r="AM1774" s="11">
        <v>0</v>
      </c>
      <c r="AN1774" s="11">
        <v>0</v>
      </c>
      <c r="AO17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v>
      </c>
      <c r="AP17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130000000</v>
      </c>
      <c r="AR17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74" s="11">
        <f>Table_PBS_SQL_DB2_PBSSQL_PBS_NDP_Tina_CG_QtrlyPerformance_Final[[#This Row],[GOU REL]]+Table_PBS_SQL_DB2_PBSSQL_PBS_NDP_Tina_CG_QtrlyPerformance_Final[[#This Row],[EXT REL]]</f>
        <v>130000000</v>
      </c>
      <c r="AT1774" s="11">
        <f>Table_PBS_SQL_DB2_PBSSQL_PBS_NDP_Tina_CG_QtrlyPerformance_Final[[#This Row],[GOU EXP]]+Table_PBS_SQL_DB2_PBSSQL_PBS_NDP_Tina_CG_QtrlyPerformance_Final[[#This Row],[EXT EXP]]</f>
        <v>130000000</v>
      </c>
      <c r="AU1774" s="11" t="str">
        <f>IF(Table_PBS_SQL_DB2_PBSSQL_PBS_NDP_Tina_CG_QtrlyPerformance_Final[[#This Row],[Item_Code]]&gt;"300000", "Capital", "Recurrent")</f>
        <v>Recurrent</v>
      </c>
    </row>
    <row r="1775" spans="1:47" x14ac:dyDescent="0.25">
      <c r="A1775" t="s">
        <v>33</v>
      </c>
      <c r="B1775" t="s">
        <v>34</v>
      </c>
      <c r="C1775" t="s">
        <v>31</v>
      </c>
      <c r="D1775" t="s">
        <v>1031</v>
      </c>
      <c r="E1775" t="s">
        <v>97</v>
      </c>
      <c r="F1775" t="s">
        <v>1141</v>
      </c>
      <c r="G1775" t="s">
        <v>97</v>
      </c>
      <c r="H1775" t="s">
        <v>1089</v>
      </c>
      <c r="I1775" t="s">
        <v>493</v>
      </c>
      <c r="J1775" t="s">
        <v>1106</v>
      </c>
      <c r="K1775" t="s">
        <v>44</v>
      </c>
      <c r="L1775" t="s">
        <v>1144</v>
      </c>
      <c r="M1775" t="s">
        <v>1091</v>
      </c>
      <c r="N1775" t="s">
        <v>1092</v>
      </c>
      <c r="O1775" t="s">
        <v>934</v>
      </c>
      <c r="P1775" t="s">
        <v>935</v>
      </c>
      <c r="Q1775" s="11">
        <v>0</v>
      </c>
      <c r="R1775" s="11">
        <v>0</v>
      </c>
      <c r="S1775" s="11">
        <v>0</v>
      </c>
      <c r="T1775" s="11">
        <v>0</v>
      </c>
      <c r="U1775" s="11">
        <v>700000000</v>
      </c>
      <c r="V1775" s="11">
        <v>0</v>
      </c>
      <c r="W1775" s="11">
        <v>700000000</v>
      </c>
      <c r="X1775" s="11">
        <v>0</v>
      </c>
      <c r="Y1775" s="11">
        <v>0</v>
      </c>
      <c r="Z1775" s="11">
        <v>0</v>
      </c>
      <c r="AA1775" s="11">
        <v>0</v>
      </c>
      <c r="AB1775" s="11">
        <v>0</v>
      </c>
      <c r="AC1775" s="11">
        <v>250000000</v>
      </c>
      <c r="AD1775" s="11">
        <v>0</v>
      </c>
      <c r="AE1775" s="11">
        <v>0</v>
      </c>
      <c r="AF1775" s="11">
        <v>0</v>
      </c>
      <c r="AG1775" s="11">
        <v>200000000</v>
      </c>
      <c r="AH1775" s="11">
        <v>0</v>
      </c>
      <c r="AI1775" s="11">
        <v>0</v>
      </c>
      <c r="AJ1775" s="11">
        <v>0</v>
      </c>
      <c r="AK1775" s="11">
        <v>250000000</v>
      </c>
      <c r="AL1775" s="11">
        <v>700000000</v>
      </c>
      <c r="AM1775" s="11">
        <v>0</v>
      </c>
      <c r="AN1775" s="11">
        <v>0</v>
      </c>
      <c r="AO17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17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700000000</v>
      </c>
      <c r="AR17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75" s="11">
        <f>Table_PBS_SQL_DB2_PBSSQL_PBS_NDP_Tina_CG_QtrlyPerformance_Final[[#This Row],[GOU REL]]+Table_PBS_SQL_DB2_PBSSQL_PBS_NDP_Tina_CG_QtrlyPerformance_Final[[#This Row],[EXT REL]]</f>
        <v>700000000</v>
      </c>
      <c r="AT1775" s="11">
        <f>Table_PBS_SQL_DB2_PBSSQL_PBS_NDP_Tina_CG_QtrlyPerformance_Final[[#This Row],[GOU EXP]]+Table_PBS_SQL_DB2_PBSSQL_PBS_NDP_Tina_CG_QtrlyPerformance_Final[[#This Row],[EXT EXP]]</f>
        <v>700000000</v>
      </c>
      <c r="AU1775" s="11" t="str">
        <f>IF(Table_PBS_SQL_DB2_PBSSQL_PBS_NDP_Tina_CG_QtrlyPerformance_Final[[#This Row],[Item_Code]]&gt;"300000", "Capital", "Recurrent")</f>
        <v>Capital</v>
      </c>
    </row>
    <row r="1776" spans="1:47" x14ac:dyDescent="0.25">
      <c r="A1776" t="s">
        <v>47</v>
      </c>
      <c r="B1776" t="s">
        <v>48</v>
      </c>
      <c r="C1776" t="s">
        <v>31</v>
      </c>
      <c r="D1776" t="s">
        <v>1031</v>
      </c>
      <c r="E1776" t="s">
        <v>87</v>
      </c>
      <c r="F1776" t="s">
        <v>1138</v>
      </c>
      <c r="G1776" t="s">
        <v>31</v>
      </c>
      <c r="H1776" t="s">
        <v>1145</v>
      </c>
      <c r="I1776" t="s">
        <v>896</v>
      </c>
      <c r="J1776" t="s">
        <v>897</v>
      </c>
      <c r="K1776" t="s">
        <v>1146</v>
      </c>
      <c r="L1776" t="s">
        <v>1147</v>
      </c>
      <c r="M1776" t="s">
        <v>1148</v>
      </c>
      <c r="N1776" t="s">
        <v>1149</v>
      </c>
      <c r="O1776" t="s">
        <v>1062</v>
      </c>
      <c r="P1776" t="s">
        <v>1063</v>
      </c>
      <c r="Q1776" s="11">
        <v>0</v>
      </c>
      <c r="R1776" s="11">
        <v>0</v>
      </c>
      <c r="S1776" s="11">
        <v>0</v>
      </c>
      <c r="T1776" s="11">
        <v>0</v>
      </c>
      <c r="U1776" s="11">
        <v>0</v>
      </c>
      <c r="V1776" s="11">
        <v>0</v>
      </c>
      <c r="W1776" s="11">
        <v>0</v>
      </c>
      <c r="X1776" s="11">
        <v>0</v>
      </c>
      <c r="Y1776" s="11">
        <v>0</v>
      </c>
      <c r="Z1776" s="11">
        <v>0</v>
      </c>
      <c r="AA1776" s="11">
        <v>240000000</v>
      </c>
      <c r="AB1776" s="11">
        <v>204000000</v>
      </c>
      <c r="AC1776" s="11">
        <v>0</v>
      </c>
      <c r="AD1776" s="11">
        <v>0</v>
      </c>
      <c r="AE1776" s="11">
        <v>422182298</v>
      </c>
      <c r="AF1776" s="11">
        <v>422182298</v>
      </c>
      <c r="AG1776" s="11">
        <v>0</v>
      </c>
      <c r="AH1776" s="11">
        <v>0</v>
      </c>
      <c r="AI1776" s="11">
        <v>0</v>
      </c>
      <c r="AJ1776" s="11">
        <v>0</v>
      </c>
      <c r="AK1776" s="11">
        <v>0</v>
      </c>
      <c r="AL1776" s="11">
        <v>0</v>
      </c>
      <c r="AM1776" s="11">
        <v>2191911002</v>
      </c>
      <c r="AN1776" s="11">
        <v>2191911002</v>
      </c>
      <c r="AO17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2854093300</v>
      </c>
      <c r="AQ17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2818093300</v>
      </c>
      <c r="AS1776" s="11">
        <f>Table_PBS_SQL_DB2_PBSSQL_PBS_NDP_Tina_CG_QtrlyPerformance_Final[[#This Row],[GOU REL]]+Table_PBS_SQL_DB2_PBSSQL_PBS_NDP_Tina_CG_QtrlyPerformance_Final[[#This Row],[EXT REL]]</f>
        <v>2854093300</v>
      </c>
      <c r="AT1776" s="11">
        <f>Table_PBS_SQL_DB2_PBSSQL_PBS_NDP_Tina_CG_QtrlyPerformance_Final[[#This Row],[GOU EXP]]+Table_PBS_SQL_DB2_PBSSQL_PBS_NDP_Tina_CG_QtrlyPerformance_Final[[#This Row],[EXT EXP]]</f>
        <v>2818093300</v>
      </c>
      <c r="AU1776" s="11" t="str">
        <f>IF(Table_PBS_SQL_DB2_PBSSQL_PBS_NDP_Tina_CG_QtrlyPerformance_Final[[#This Row],[Item_Code]]&gt;"300000", "Capital", "Recurrent")</f>
        <v>Recurrent</v>
      </c>
    </row>
    <row r="1777" spans="1:47" x14ac:dyDescent="0.25">
      <c r="A1777" t="s">
        <v>47</v>
      </c>
      <c r="B1777" t="s">
        <v>48</v>
      </c>
      <c r="C1777" t="s">
        <v>31</v>
      </c>
      <c r="D1777" t="s">
        <v>1031</v>
      </c>
      <c r="E1777" t="s">
        <v>87</v>
      </c>
      <c r="F1777" t="s">
        <v>1138</v>
      </c>
      <c r="G1777" t="s">
        <v>31</v>
      </c>
      <c r="H1777" t="s">
        <v>1145</v>
      </c>
      <c r="I1777" t="s">
        <v>896</v>
      </c>
      <c r="J1777" t="s">
        <v>897</v>
      </c>
      <c r="K1777" t="s">
        <v>1146</v>
      </c>
      <c r="L1777" t="s">
        <v>1147</v>
      </c>
      <c r="M1777" t="s">
        <v>1148</v>
      </c>
      <c r="N1777" t="s">
        <v>1149</v>
      </c>
      <c r="O1777" t="s">
        <v>1426</v>
      </c>
      <c r="P1777" t="s">
        <v>1427</v>
      </c>
      <c r="Q1777" s="11">
        <v>0</v>
      </c>
      <c r="R1777" s="11">
        <v>0</v>
      </c>
      <c r="S1777" s="11">
        <v>0</v>
      </c>
      <c r="T1777" s="11">
        <v>0</v>
      </c>
      <c r="U1777" s="11">
        <v>0</v>
      </c>
      <c r="V1777" s="11">
        <v>0</v>
      </c>
      <c r="W1777" s="11">
        <v>0</v>
      </c>
      <c r="X1777" s="11">
        <v>0</v>
      </c>
      <c r="Y1777" s="11">
        <v>0</v>
      </c>
      <c r="Z1777" s="11">
        <v>0</v>
      </c>
      <c r="AA1777" s="11">
        <v>0</v>
      </c>
      <c r="AB1777" s="11">
        <v>0</v>
      </c>
      <c r="AC1777" s="11">
        <v>0</v>
      </c>
      <c r="AD1777" s="11">
        <v>0</v>
      </c>
      <c r="AE1777" s="11">
        <v>0</v>
      </c>
      <c r="AF1777" s="11">
        <v>0</v>
      </c>
      <c r="AG1777" s="11">
        <v>0</v>
      </c>
      <c r="AH1777" s="11">
        <v>0</v>
      </c>
      <c r="AI1777" s="11">
        <v>0</v>
      </c>
      <c r="AJ1777" s="11">
        <v>0</v>
      </c>
      <c r="AK1777" s="11">
        <v>0</v>
      </c>
      <c r="AL1777" s="11">
        <v>0</v>
      </c>
      <c r="AM1777" s="11">
        <v>8401530419</v>
      </c>
      <c r="AN1777" s="11">
        <v>8401530419</v>
      </c>
      <c r="AO17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8401530419</v>
      </c>
      <c r="AQ17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8401530419</v>
      </c>
      <c r="AS1777" s="11">
        <f>Table_PBS_SQL_DB2_PBSSQL_PBS_NDP_Tina_CG_QtrlyPerformance_Final[[#This Row],[GOU REL]]+Table_PBS_SQL_DB2_PBSSQL_PBS_NDP_Tina_CG_QtrlyPerformance_Final[[#This Row],[EXT REL]]</f>
        <v>8401530419</v>
      </c>
      <c r="AT1777" s="11">
        <f>Table_PBS_SQL_DB2_PBSSQL_PBS_NDP_Tina_CG_QtrlyPerformance_Final[[#This Row],[GOU EXP]]+Table_PBS_SQL_DB2_PBSSQL_PBS_NDP_Tina_CG_QtrlyPerformance_Final[[#This Row],[EXT EXP]]</f>
        <v>8401530419</v>
      </c>
      <c r="AU1777" s="11" t="str">
        <f>IF(Table_PBS_SQL_DB2_PBSSQL_PBS_NDP_Tina_CG_QtrlyPerformance_Final[[#This Row],[Item_Code]]&gt;"300000", "Capital", "Recurrent")</f>
        <v>Recurrent</v>
      </c>
    </row>
    <row r="1778" spans="1:47" x14ac:dyDescent="0.25">
      <c r="A1778" t="s">
        <v>47</v>
      </c>
      <c r="B1778" t="s">
        <v>48</v>
      </c>
      <c r="C1778" t="s">
        <v>31</v>
      </c>
      <c r="D1778" t="s">
        <v>1031</v>
      </c>
      <c r="E1778" t="s">
        <v>87</v>
      </c>
      <c r="F1778" t="s">
        <v>1138</v>
      </c>
      <c r="G1778" t="s">
        <v>31</v>
      </c>
      <c r="H1778" t="s">
        <v>1145</v>
      </c>
      <c r="I1778" t="s">
        <v>467</v>
      </c>
      <c r="J1778" t="s">
        <v>1150</v>
      </c>
      <c r="K1778" t="s">
        <v>1146</v>
      </c>
      <c r="L1778" t="s">
        <v>1147</v>
      </c>
      <c r="M1778" t="s">
        <v>1148</v>
      </c>
      <c r="N1778" t="s">
        <v>1149</v>
      </c>
      <c r="O1778" t="s">
        <v>1062</v>
      </c>
      <c r="P1778" t="s">
        <v>1063</v>
      </c>
      <c r="Q1778" s="11">
        <v>0</v>
      </c>
      <c r="R1778" s="11">
        <v>0</v>
      </c>
      <c r="S1778" s="11">
        <v>0</v>
      </c>
      <c r="T1778" s="11">
        <v>0</v>
      </c>
      <c r="U1778" s="11">
        <v>1900000000</v>
      </c>
      <c r="V1778" s="11">
        <v>0</v>
      </c>
      <c r="W1778" s="11">
        <v>300000000</v>
      </c>
      <c r="X1778" s="11">
        <v>1600000000</v>
      </c>
      <c r="Y1778" s="11">
        <v>68628000</v>
      </c>
      <c r="Z1778" s="11">
        <v>30537000</v>
      </c>
      <c r="AA1778" s="11">
        <v>0</v>
      </c>
      <c r="AB1778" s="11">
        <v>0</v>
      </c>
      <c r="AC1778" s="11">
        <v>81372000</v>
      </c>
      <c r="AD1778" s="11">
        <v>112208500</v>
      </c>
      <c r="AE1778" s="11">
        <v>0</v>
      </c>
      <c r="AF1778" s="11">
        <v>0</v>
      </c>
      <c r="AG1778" s="11">
        <v>150000000</v>
      </c>
      <c r="AH1778" s="11">
        <v>153516000</v>
      </c>
      <c r="AI1778" s="11">
        <v>0</v>
      </c>
      <c r="AJ1778" s="11">
        <v>0</v>
      </c>
      <c r="AK1778" s="11">
        <v>0</v>
      </c>
      <c r="AL1778" s="11">
        <v>3738500</v>
      </c>
      <c r="AM1778" s="11">
        <v>0</v>
      </c>
      <c r="AN1778" s="11">
        <v>0</v>
      </c>
      <c r="AO17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17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17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78" s="11">
        <f>Table_PBS_SQL_DB2_PBSSQL_PBS_NDP_Tina_CG_QtrlyPerformance_Final[[#This Row],[GOU REL]]+Table_PBS_SQL_DB2_PBSSQL_PBS_NDP_Tina_CG_QtrlyPerformance_Final[[#This Row],[EXT REL]]</f>
        <v>300000000</v>
      </c>
      <c r="AT1778" s="11">
        <f>Table_PBS_SQL_DB2_PBSSQL_PBS_NDP_Tina_CG_QtrlyPerformance_Final[[#This Row],[GOU EXP]]+Table_PBS_SQL_DB2_PBSSQL_PBS_NDP_Tina_CG_QtrlyPerformance_Final[[#This Row],[EXT EXP]]</f>
        <v>300000000</v>
      </c>
      <c r="AU1778" s="11" t="str">
        <f>IF(Table_PBS_SQL_DB2_PBSSQL_PBS_NDP_Tina_CG_QtrlyPerformance_Final[[#This Row],[Item_Code]]&gt;"300000", "Capital", "Recurrent")</f>
        <v>Recurrent</v>
      </c>
    </row>
    <row r="1779" spans="1:47" x14ac:dyDescent="0.25">
      <c r="A1779" t="s">
        <v>47</v>
      </c>
      <c r="B1779" t="s">
        <v>48</v>
      </c>
      <c r="C1779" t="s">
        <v>31</v>
      </c>
      <c r="D1779" t="s">
        <v>1031</v>
      </c>
      <c r="E1779" t="s">
        <v>87</v>
      </c>
      <c r="F1779" t="s">
        <v>1138</v>
      </c>
      <c r="G1779" t="s">
        <v>31</v>
      </c>
      <c r="H1779" t="s">
        <v>1145</v>
      </c>
      <c r="I1779" t="s">
        <v>467</v>
      </c>
      <c r="J1779" t="s">
        <v>1150</v>
      </c>
      <c r="K1779" t="s">
        <v>1146</v>
      </c>
      <c r="L1779" t="s">
        <v>1147</v>
      </c>
      <c r="M1779" t="s">
        <v>1148</v>
      </c>
      <c r="N1779" t="s">
        <v>1149</v>
      </c>
      <c r="O1779" t="s">
        <v>909</v>
      </c>
      <c r="P1779" t="s">
        <v>910</v>
      </c>
      <c r="Q1779" s="11">
        <v>0</v>
      </c>
      <c r="R1779" s="11">
        <v>0</v>
      </c>
      <c r="S1779" s="11">
        <v>0</v>
      </c>
      <c r="T1779" s="11">
        <v>0</v>
      </c>
      <c r="U1779" s="11">
        <v>150000000</v>
      </c>
      <c r="V1779" s="11">
        <v>0</v>
      </c>
      <c r="W1779" s="11">
        <v>0</v>
      </c>
      <c r="X1779" s="11">
        <v>150000000</v>
      </c>
      <c r="Y1779" s="11">
        <v>0</v>
      </c>
      <c r="Z1779" s="11">
        <v>0</v>
      </c>
      <c r="AA1779" s="11">
        <v>0</v>
      </c>
      <c r="AB1779" s="11">
        <v>0</v>
      </c>
      <c r="AC1779" s="11">
        <v>0</v>
      </c>
      <c r="AD1779" s="11">
        <v>0</v>
      </c>
      <c r="AE1779" s="11">
        <v>0</v>
      </c>
      <c r="AF1779" s="11">
        <v>0</v>
      </c>
      <c r="AG1779" s="11">
        <v>0</v>
      </c>
      <c r="AH1779" s="11">
        <v>0</v>
      </c>
      <c r="AI1779" s="11">
        <v>0</v>
      </c>
      <c r="AJ1779" s="11">
        <v>0</v>
      </c>
      <c r="AK1779" s="11">
        <v>0</v>
      </c>
      <c r="AL1779" s="11">
        <v>0</v>
      </c>
      <c r="AM1779" s="11">
        <v>0</v>
      </c>
      <c r="AN1779" s="11">
        <v>0</v>
      </c>
      <c r="AO17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79" s="11">
        <f>Table_PBS_SQL_DB2_PBSSQL_PBS_NDP_Tina_CG_QtrlyPerformance_Final[[#This Row],[GOU REL]]+Table_PBS_SQL_DB2_PBSSQL_PBS_NDP_Tina_CG_QtrlyPerformance_Final[[#This Row],[EXT REL]]</f>
        <v>0</v>
      </c>
      <c r="AT1779" s="11">
        <f>Table_PBS_SQL_DB2_PBSSQL_PBS_NDP_Tina_CG_QtrlyPerformance_Final[[#This Row],[GOU EXP]]+Table_PBS_SQL_DB2_PBSSQL_PBS_NDP_Tina_CG_QtrlyPerformance_Final[[#This Row],[EXT EXP]]</f>
        <v>0</v>
      </c>
      <c r="AU1779" s="11" t="str">
        <f>IF(Table_PBS_SQL_DB2_PBSSQL_PBS_NDP_Tina_CG_QtrlyPerformance_Final[[#This Row],[Item_Code]]&gt;"300000", "Capital", "Recurrent")</f>
        <v>Recurrent</v>
      </c>
    </row>
    <row r="1780" spans="1:47" x14ac:dyDescent="0.25">
      <c r="A1780" t="s">
        <v>47</v>
      </c>
      <c r="B1780" t="s">
        <v>48</v>
      </c>
      <c r="C1780" t="s">
        <v>31</v>
      </c>
      <c r="D1780" t="s">
        <v>1031</v>
      </c>
      <c r="E1780" t="s">
        <v>87</v>
      </c>
      <c r="F1780" t="s">
        <v>1138</v>
      </c>
      <c r="G1780" t="s">
        <v>31</v>
      </c>
      <c r="H1780" t="s">
        <v>1145</v>
      </c>
      <c r="I1780" t="s">
        <v>467</v>
      </c>
      <c r="J1780" t="s">
        <v>1150</v>
      </c>
      <c r="K1780" t="s">
        <v>1146</v>
      </c>
      <c r="L1780" t="s">
        <v>1147</v>
      </c>
      <c r="M1780" t="s">
        <v>1148</v>
      </c>
      <c r="N1780" t="s">
        <v>1149</v>
      </c>
      <c r="O1780" t="s">
        <v>1004</v>
      </c>
      <c r="P1780" t="s">
        <v>868</v>
      </c>
      <c r="Q1780" s="11">
        <v>0</v>
      </c>
      <c r="R1780" s="11">
        <v>0</v>
      </c>
      <c r="S1780" s="11">
        <v>0</v>
      </c>
      <c r="T1780" s="11">
        <v>0</v>
      </c>
      <c r="U1780" s="11">
        <v>640000000</v>
      </c>
      <c r="V1780" s="11">
        <v>0</v>
      </c>
      <c r="W1780" s="11">
        <v>40000000</v>
      </c>
      <c r="X1780" s="11">
        <v>600000000</v>
      </c>
      <c r="Y1780" s="11">
        <v>0</v>
      </c>
      <c r="Z1780" s="11">
        <v>0</v>
      </c>
      <c r="AA1780" s="11">
        <v>0</v>
      </c>
      <c r="AB1780" s="11">
        <v>0</v>
      </c>
      <c r="AC1780" s="11">
        <v>20000000</v>
      </c>
      <c r="AD1780" s="11">
        <v>0</v>
      </c>
      <c r="AE1780" s="11">
        <v>0</v>
      </c>
      <c r="AF1780" s="11">
        <v>0</v>
      </c>
      <c r="AG1780" s="11">
        <v>20000000</v>
      </c>
      <c r="AH1780" s="11">
        <v>0</v>
      </c>
      <c r="AI1780" s="11">
        <v>0</v>
      </c>
      <c r="AJ1780" s="11">
        <v>0</v>
      </c>
      <c r="AK1780" s="11">
        <v>0</v>
      </c>
      <c r="AL1780" s="11">
        <v>39999033</v>
      </c>
      <c r="AM1780" s="11">
        <v>0</v>
      </c>
      <c r="AN1780" s="11">
        <v>0</v>
      </c>
      <c r="AO17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7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39999033</v>
      </c>
      <c r="AR17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80" s="11">
        <f>Table_PBS_SQL_DB2_PBSSQL_PBS_NDP_Tina_CG_QtrlyPerformance_Final[[#This Row],[GOU REL]]+Table_PBS_SQL_DB2_PBSSQL_PBS_NDP_Tina_CG_QtrlyPerformance_Final[[#This Row],[EXT REL]]</f>
        <v>40000000</v>
      </c>
      <c r="AT1780" s="11">
        <f>Table_PBS_SQL_DB2_PBSSQL_PBS_NDP_Tina_CG_QtrlyPerformance_Final[[#This Row],[GOU EXP]]+Table_PBS_SQL_DB2_PBSSQL_PBS_NDP_Tina_CG_QtrlyPerformance_Final[[#This Row],[EXT EXP]]</f>
        <v>39999033</v>
      </c>
      <c r="AU1780" s="11" t="str">
        <f>IF(Table_PBS_SQL_DB2_PBSSQL_PBS_NDP_Tina_CG_QtrlyPerformance_Final[[#This Row],[Item_Code]]&gt;"300000", "Capital", "Recurrent")</f>
        <v>Recurrent</v>
      </c>
    </row>
    <row r="1781" spans="1:47" x14ac:dyDescent="0.25">
      <c r="A1781" t="s">
        <v>47</v>
      </c>
      <c r="B1781" t="s">
        <v>48</v>
      </c>
      <c r="C1781" t="s">
        <v>31</v>
      </c>
      <c r="D1781" t="s">
        <v>1031</v>
      </c>
      <c r="E1781" t="s">
        <v>97</v>
      </c>
      <c r="F1781" t="s">
        <v>1141</v>
      </c>
      <c r="G1781" t="s">
        <v>31</v>
      </c>
      <c r="H1781" t="s">
        <v>1145</v>
      </c>
      <c r="I1781" t="s">
        <v>896</v>
      </c>
      <c r="J1781" t="s">
        <v>897</v>
      </c>
      <c r="K1781" t="s">
        <v>1151</v>
      </c>
      <c r="L1781" t="s">
        <v>1152</v>
      </c>
      <c r="M1781" t="s">
        <v>1153</v>
      </c>
      <c r="N1781" t="s">
        <v>1154</v>
      </c>
      <c r="O1781" t="s">
        <v>922</v>
      </c>
      <c r="P1781" t="s">
        <v>923</v>
      </c>
      <c r="Q1781" s="11">
        <v>0</v>
      </c>
      <c r="R1781" s="11">
        <v>0</v>
      </c>
      <c r="S1781" s="11">
        <v>0</v>
      </c>
      <c r="T1781" s="11">
        <v>0</v>
      </c>
      <c r="U1781" s="11">
        <v>0</v>
      </c>
      <c r="V1781" s="11">
        <v>0</v>
      </c>
      <c r="W1781" s="11">
        <v>0</v>
      </c>
      <c r="X1781" s="11">
        <v>0</v>
      </c>
      <c r="Y1781" s="11">
        <v>0</v>
      </c>
      <c r="Z1781" s="11">
        <v>0</v>
      </c>
      <c r="AA1781" s="11">
        <v>120000000</v>
      </c>
      <c r="AB1781" s="11">
        <v>74775000</v>
      </c>
      <c r="AC1781" s="11">
        <v>0</v>
      </c>
      <c r="AD1781" s="11">
        <v>0</v>
      </c>
      <c r="AE1781" s="11">
        <v>0</v>
      </c>
      <c r="AF1781" s="11">
        <v>0</v>
      </c>
      <c r="AG1781" s="11">
        <v>0</v>
      </c>
      <c r="AH1781" s="11">
        <v>0</v>
      </c>
      <c r="AI1781" s="11">
        <v>150000000</v>
      </c>
      <c r="AJ1781" s="11">
        <v>52650000</v>
      </c>
      <c r="AK1781" s="11">
        <v>0</v>
      </c>
      <c r="AL1781" s="11">
        <v>0</v>
      </c>
      <c r="AM1781" s="11">
        <v>150000000</v>
      </c>
      <c r="AN1781" s="11">
        <v>144681063</v>
      </c>
      <c r="AO17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420000000</v>
      </c>
      <c r="AQ17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272106063</v>
      </c>
      <c r="AS1781" s="11">
        <f>Table_PBS_SQL_DB2_PBSSQL_PBS_NDP_Tina_CG_QtrlyPerformance_Final[[#This Row],[GOU REL]]+Table_PBS_SQL_DB2_PBSSQL_PBS_NDP_Tina_CG_QtrlyPerformance_Final[[#This Row],[EXT REL]]</f>
        <v>420000000</v>
      </c>
      <c r="AT1781" s="11">
        <f>Table_PBS_SQL_DB2_PBSSQL_PBS_NDP_Tina_CG_QtrlyPerformance_Final[[#This Row],[GOU EXP]]+Table_PBS_SQL_DB2_PBSSQL_PBS_NDP_Tina_CG_QtrlyPerformance_Final[[#This Row],[EXT EXP]]</f>
        <v>272106063</v>
      </c>
      <c r="AU1781" s="11" t="str">
        <f>IF(Table_PBS_SQL_DB2_PBSSQL_PBS_NDP_Tina_CG_QtrlyPerformance_Final[[#This Row],[Item_Code]]&gt;"300000", "Capital", "Recurrent")</f>
        <v>Recurrent</v>
      </c>
    </row>
    <row r="1782" spans="1:47" x14ac:dyDescent="0.25">
      <c r="A1782" t="s">
        <v>47</v>
      </c>
      <c r="B1782" t="s">
        <v>48</v>
      </c>
      <c r="C1782" t="s">
        <v>31</v>
      </c>
      <c r="D1782" t="s">
        <v>1031</v>
      </c>
      <c r="E1782" t="s">
        <v>97</v>
      </c>
      <c r="F1782" t="s">
        <v>1141</v>
      </c>
      <c r="G1782" t="s">
        <v>31</v>
      </c>
      <c r="H1782" t="s">
        <v>1145</v>
      </c>
      <c r="I1782" t="s">
        <v>896</v>
      </c>
      <c r="J1782" t="s">
        <v>897</v>
      </c>
      <c r="K1782" t="s">
        <v>1151</v>
      </c>
      <c r="L1782" t="s">
        <v>1152</v>
      </c>
      <c r="M1782" t="s">
        <v>1153</v>
      </c>
      <c r="N1782" t="s">
        <v>1154</v>
      </c>
      <c r="O1782" t="s">
        <v>1058</v>
      </c>
      <c r="P1782" t="s">
        <v>1059</v>
      </c>
      <c r="Q1782" s="11">
        <v>0</v>
      </c>
      <c r="R1782" s="11">
        <v>0</v>
      </c>
      <c r="S1782" s="11">
        <v>0</v>
      </c>
      <c r="T1782" s="11">
        <v>0</v>
      </c>
      <c r="U1782" s="11">
        <v>0</v>
      </c>
      <c r="V1782" s="11">
        <v>0</v>
      </c>
      <c r="W1782" s="11">
        <v>0</v>
      </c>
      <c r="X1782" s="11">
        <v>0</v>
      </c>
      <c r="Y1782" s="11">
        <v>0</v>
      </c>
      <c r="Z1782" s="11">
        <v>0</v>
      </c>
      <c r="AA1782" s="11">
        <v>0</v>
      </c>
      <c r="AB1782" s="11">
        <v>0</v>
      </c>
      <c r="AC1782" s="11">
        <v>0</v>
      </c>
      <c r="AD1782" s="11">
        <v>0</v>
      </c>
      <c r="AE1782" s="11">
        <v>0</v>
      </c>
      <c r="AF1782" s="11">
        <v>0</v>
      </c>
      <c r="AG1782" s="11">
        <v>0</v>
      </c>
      <c r="AH1782" s="11">
        <v>0</v>
      </c>
      <c r="AI1782" s="11">
        <v>4860000000</v>
      </c>
      <c r="AJ1782" s="11">
        <v>4860000000</v>
      </c>
      <c r="AK1782" s="11">
        <v>0</v>
      </c>
      <c r="AL1782" s="11">
        <v>0</v>
      </c>
      <c r="AM1782" s="11">
        <v>4860000000</v>
      </c>
      <c r="AN1782" s="11">
        <v>4869000000</v>
      </c>
      <c r="AO17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9720000000</v>
      </c>
      <c r="AQ17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9729000000</v>
      </c>
      <c r="AS1782" s="11">
        <f>Table_PBS_SQL_DB2_PBSSQL_PBS_NDP_Tina_CG_QtrlyPerformance_Final[[#This Row],[GOU REL]]+Table_PBS_SQL_DB2_PBSSQL_PBS_NDP_Tina_CG_QtrlyPerformance_Final[[#This Row],[EXT REL]]</f>
        <v>9720000000</v>
      </c>
      <c r="AT1782" s="11">
        <f>Table_PBS_SQL_DB2_PBSSQL_PBS_NDP_Tina_CG_QtrlyPerformance_Final[[#This Row],[GOU EXP]]+Table_PBS_SQL_DB2_PBSSQL_PBS_NDP_Tina_CG_QtrlyPerformance_Final[[#This Row],[EXT EXP]]</f>
        <v>9729000000</v>
      </c>
      <c r="AU1782" s="11" t="str">
        <f>IF(Table_PBS_SQL_DB2_PBSSQL_PBS_NDP_Tina_CG_QtrlyPerformance_Final[[#This Row],[Item_Code]]&gt;"300000", "Capital", "Recurrent")</f>
        <v>Capital</v>
      </c>
    </row>
    <row r="1783" spans="1:47" x14ac:dyDescent="0.25">
      <c r="A1783" t="s">
        <v>47</v>
      </c>
      <c r="B1783" t="s">
        <v>48</v>
      </c>
      <c r="C1783" t="s">
        <v>31</v>
      </c>
      <c r="D1783" t="s">
        <v>1031</v>
      </c>
      <c r="E1783" t="s">
        <v>97</v>
      </c>
      <c r="F1783" t="s">
        <v>1141</v>
      </c>
      <c r="G1783" t="s">
        <v>31</v>
      </c>
      <c r="H1783" t="s">
        <v>1145</v>
      </c>
      <c r="I1783" t="s">
        <v>896</v>
      </c>
      <c r="J1783" t="s">
        <v>897</v>
      </c>
      <c r="K1783" t="s">
        <v>1151</v>
      </c>
      <c r="L1783" t="s">
        <v>1152</v>
      </c>
      <c r="M1783" t="s">
        <v>1153</v>
      </c>
      <c r="N1783" t="s">
        <v>1154</v>
      </c>
      <c r="O1783" t="s">
        <v>2133</v>
      </c>
      <c r="P1783" t="s">
        <v>2134</v>
      </c>
      <c r="Q1783" s="11">
        <v>0</v>
      </c>
      <c r="R1783" s="11">
        <v>0</v>
      </c>
      <c r="S1783" s="11">
        <v>0</v>
      </c>
      <c r="T1783" s="11">
        <v>0</v>
      </c>
      <c r="U1783" s="11">
        <v>0</v>
      </c>
      <c r="V1783" s="11">
        <v>0</v>
      </c>
      <c r="W1783" s="11">
        <v>0</v>
      </c>
      <c r="X1783" s="11">
        <v>0</v>
      </c>
      <c r="Y1783" s="11">
        <v>0</v>
      </c>
      <c r="Z1783" s="11">
        <v>0</v>
      </c>
      <c r="AA1783" s="11">
        <v>0</v>
      </c>
      <c r="AB1783" s="11">
        <v>0</v>
      </c>
      <c r="AC1783" s="11">
        <v>0</v>
      </c>
      <c r="AD1783" s="11">
        <v>0</v>
      </c>
      <c r="AE1783" s="11">
        <v>0</v>
      </c>
      <c r="AF1783" s="11">
        <v>0</v>
      </c>
      <c r="AG1783" s="11">
        <v>0</v>
      </c>
      <c r="AH1783" s="11">
        <v>0</v>
      </c>
      <c r="AI1783" s="11">
        <v>2558632014</v>
      </c>
      <c r="AJ1783" s="11">
        <v>2558632014</v>
      </c>
      <c r="AK1783" s="11">
        <v>0</v>
      </c>
      <c r="AL1783" s="11">
        <v>0</v>
      </c>
      <c r="AM1783" s="11">
        <v>4889034368</v>
      </c>
      <c r="AN1783" s="11">
        <v>4889034368</v>
      </c>
      <c r="AO17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7447666382</v>
      </c>
      <c r="AQ17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7447666382</v>
      </c>
      <c r="AS1783" s="11">
        <f>Table_PBS_SQL_DB2_PBSSQL_PBS_NDP_Tina_CG_QtrlyPerformance_Final[[#This Row],[GOU REL]]+Table_PBS_SQL_DB2_PBSSQL_PBS_NDP_Tina_CG_QtrlyPerformance_Final[[#This Row],[EXT REL]]</f>
        <v>7447666382</v>
      </c>
      <c r="AT1783" s="11">
        <f>Table_PBS_SQL_DB2_PBSSQL_PBS_NDP_Tina_CG_QtrlyPerformance_Final[[#This Row],[GOU EXP]]+Table_PBS_SQL_DB2_PBSSQL_PBS_NDP_Tina_CG_QtrlyPerformance_Final[[#This Row],[EXT EXP]]</f>
        <v>7447666382</v>
      </c>
      <c r="AU1783" s="11" t="str">
        <f>IF(Table_PBS_SQL_DB2_PBSSQL_PBS_NDP_Tina_CG_QtrlyPerformance_Final[[#This Row],[Item_Code]]&gt;"300000", "Capital", "Recurrent")</f>
        <v>Capital</v>
      </c>
    </row>
    <row r="1784" spans="1:47" x14ac:dyDescent="0.25">
      <c r="A1784" t="s">
        <v>47</v>
      </c>
      <c r="B1784" t="s">
        <v>48</v>
      </c>
      <c r="C1784" t="s">
        <v>31</v>
      </c>
      <c r="D1784" t="s">
        <v>1031</v>
      </c>
      <c r="E1784" t="s">
        <v>97</v>
      </c>
      <c r="F1784" t="s">
        <v>1141</v>
      </c>
      <c r="G1784" t="s">
        <v>31</v>
      </c>
      <c r="H1784" t="s">
        <v>1145</v>
      </c>
      <c r="I1784" t="s">
        <v>467</v>
      </c>
      <c r="J1784" t="s">
        <v>1150</v>
      </c>
      <c r="K1784" t="s">
        <v>1151</v>
      </c>
      <c r="L1784" t="s">
        <v>1152</v>
      </c>
      <c r="M1784" t="s">
        <v>1153</v>
      </c>
      <c r="N1784" t="s">
        <v>1154</v>
      </c>
      <c r="O1784" t="s">
        <v>1062</v>
      </c>
      <c r="P1784" t="s">
        <v>1063</v>
      </c>
      <c r="Q1784" s="11">
        <v>0</v>
      </c>
      <c r="R1784" s="11">
        <v>0</v>
      </c>
      <c r="S1784" s="11">
        <v>0</v>
      </c>
      <c r="T1784" s="11">
        <v>0</v>
      </c>
      <c r="U1784" s="11">
        <v>1476300000</v>
      </c>
      <c r="V1784" s="11">
        <v>0</v>
      </c>
      <c r="W1784" s="11">
        <v>0</v>
      </c>
      <c r="X1784" s="11">
        <v>1476300000</v>
      </c>
      <c r="Y1784" s="11">
        <v>0</v>
      </c>
      <c r="Z1784" s="11">
        <v>0</v>
      </c>
      <c r="AA1784" s="11">
        <v>0</v>
      </c>
      <c r="AB1784" s="11">
        <v>0</v>
      </c>
      <c r="AC1784" s="11">
        <v>0</v>
      </c>
      <c r="AD1784" s="11">
        <v>0</v>
      </c>
      <c r="AE1784" s="11">
        <v>0</v>
      </c>
      <c r="AF1784" s="11">
        <v>0</v>
      </c>
      <c r="AG1784" s="11">
        <v>0</v>
      </c>
      <c r="AH1784" s="11">
        <v>0</v>
      </c>
      <c r="AI1784" s="11">
        <v>0</v>
      </c>
      <c r="AJ1784" s="11">
        <v>0</v>
      </c>
      <c r="AK1784" s="11">
        <v>0</v>
      </c>
      <c r="AL1784" s="11">
        <v>0</v>
      </c>
      <c r="AM1784" s="11">
        <v>0</v>
      </c>
      <c r="AN1784" s="11">
        <v>0</v>
      </c>
      <c r="AO17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84" s="11">
        <f>Table_PBS_SQL_DB2_PBSSQL_PBS_NDP_Tina_CG_QtrlyPerformance_Final[[#This Row],[GOU REL]]+Table_PBS_SQL_DB2_PBSSQL_PBS_NDP_Tina_CG_QtrlyPerformance_Final[[#This Row],[EXT REL]]</f>
        <v>0</v>
      </c>
      <c r="AT1784" s="11">
        <f>Table_PBS_SQL_DB2_PBSSQL_PBS_NDP_Tina_CG_QtrlyPerformance_Final[[#This Row],[GOU EXP]]+Table_PBS_SQL_DB2_PBSSQL_PBS_NDP_Tina_CG_QtrlyPerformance_Final[[#This Row],[EXT EXP]]</f>
        <v>0</v>
      </c>
      <c r="AU1784" s="11" t="str">
        <f>IF(Table_PBS_SQL_DB2_PBSSQL_PBS_NDP_Tina_CG_QtrlyPerformance_Final[[#This Row],[Item_Code]]&gt;"300000", "Capital", "Recurrent")</f>
        <v>Recurrent</v>
      </c>
    </row>
    <row r="1785" spans="1:47" x14ac:dyDescent="0.25">
      <c r="A1785" t="s">
        <v>47</v>
      </c>
      <c r="B1785" t="s">
        <v>48</v>
      </c>
      <c r="C1785" t="s">
        <v>31</v>
      </c>
      <c r="D1785" t="s">
        <v>1031</v>
      </c>
      <c r="E1785" t="s">
        <v>97</v>
      </c>
      <c r="F1785" t="s">
        <v>1141</v>
      </c>
      <c r="G1785" t="s">
        <v>31</v>
      </c>
      <c r="H1785" t="s">
        <v>1145</v>
      </c>
      <c r="I1785" t="s">
        <v>467</v>
      </c>
      <c r="J1785" t="s">
        <v>1150</v>
      </c>
      <c r="K1785" t="s">
        <v>1151</v>
      </c>
      <c r="L1785" t="s">
        <v>1152</v>
      </c>
      <c r="M1785" t="s">
        <v>1153</v>
      </c>
      <c r="N1785" t="s">
        <v>1154</v>
      </c>
      <c r="O1785" t="s">
        <v>909</v>
      </c>
      <c r="P1785" t="s">
        <v>910</v>
      </c>
      <c r="Q1785" s="11">
        <v>0</v>
      </c>
      <c r="R1785" s="11">
        <v>0</v>
      </c>
      <c r="S1785" s="11">
        <v>0</v>
      </c>
      <c r="T1785" s="11">
        <v>0</v>
      </c>
      <c r="U1785" s="11">
        <v>3600000</v>
      </c>
      <c r="V1785" s="11">
        <v>0</v>
      </c>
      <c r="W1785" s="11">
        <v>3600000</v>
      </c>
      <c r="X1785" s="11">
        <v>0</v>
      </c>
      <c r="Y1785" s="11">
        <v>0</v>
      </c>
      <c r="Z1785" s="11">
        <v>0</v>
      </c>
      <c r="AA1785" s="11">
        <v>0</v>
      </c>
      <c r="AB1785" s="11">
        <v>0</v>
      </c>
      <c r="AC1785" s="11">
        <v>1500000</v>
      </c>
      <c r="AD1785" s="11">
        <v>0</v>
      </c>
      <c r="AE1785" s="11">
        <v>0</v>
      </c>
      <c r="AF1785" s="11">
        <v>0</v>
      </c>
      <c r="AG1785" s="11">
        <v>0</v>
      </c>
      <c r="AH1785" s="11">
        <v>0</v>
      </c>
      <c r="AI1785" s="11">
        <v>0</v>
      </c>
      <c r="AJ1785" s="11">
        <v>0</v>
      </c>
      <c r="AK1785" s="11">
        <v>0</v>
      </c>
      <c r="AL1785" s="11">
        <v>1500000</v>
      </c>
      <c r="AM1785" s="11">
        <v>0</v>
      </c>
      <c r="AN1785" s="11">
        <v>0</v>
      </c>
      <c r="AO17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v>
      </c>
      <c r="AP17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v>
      </c>
      <c r="AR17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85" s="11">
        <f>Table_PBS_SQL_DB2_PBSSQL_PBS_NDP_Tina_CG_QtrlyPerformance_Final[[#This Row],[GOU REL]]+Table_PBS_SQL_DB2_PBSSQL_PBS_NDP_Tina_CG_QtrlyPerformance_Final[[#This Row],[EXT REL]]</f>
        <v>1500000</v>
      </c>
      <c r="AT1785" s="11">
        <f>Table_PBS_SQL_DB2_PBSSQL_PBS_NDP_Tina_CG_QtrlyPerformance_Final[[#This Row],[GOU EXP]]+Table_PBS_SQL_DB2_PBSSQL_PBS_NDP_Tina_CG_QtrlyPerformance_Final[[#This Row],[EXT EXP]]</f>
        <v>1500000</v>
      </c>
      <c r="AU1785" s="11" t="str">
        <f>IF(Table_PBS_SQL_DB2_PBSSQL_PBS_NDP_Tina_CG_QtrlyPerformance_Final[[#This Row],[Item_Code]]&gt;"300000", "Capital", "Recurrent")</f>
        <v>Recurrent</v>
      </c>
    </row>
    <row r="1786" spans="1:47" x14ac:dyDescent="0.25">
      <c r="A1786" t="s">
        <v>47</v>
      </c>
      <c r="B1786" t="s">
        <v>48</v>
      </c>
      <c r="C1786" t="s">
        <v>31</v>
      </c>
      <c r="D1786" t="s">
        <v>1031</v>
      </c>
      <c r="E1786" t="s">
        <v>97</v>
      </c>
      <c r="F1786" t="s">
        <v>1141</v>
      </c>
      <c r="G1786" t="s">
        <v>31</v>
      </c>
      <c r="H1786" t="s">
        <v>1145</v>
      </c>
      <c r="I1786" t="s">
        <v>467</v>
      </c>
      <c r="J1786" t="s">
        <v>1150</v>
      </c>
      <c r="K1786" t="s">
        <v>1151</v>
      </c>
      <c r="L1786" t="s">
        <v>1152</v>
      </c>
      <c r="M1786" t="s">
        <v>1153</v>
      </c>
      <c r="N1786" t="s">
        <v>1154</v>
      </c>
      <c r="O1786" t="s">
        <v>1076</v>
      </c>
      <c r="P1786" t="s">
        <v>1077</v>
      </c>
      <c r="Q1786" s="11">
        <v>0</v>
      </c>
      <c r="R1786" s="11">
        <v>0</v>
      </c>
      <c r="S1786" s="11">
        <v>0</v>
      </c>
      <c r="T1786" s="11">
        <v>0</v>
      </c>
      <c r="U1786" s="11">
        <v>2800000</v>
      </c>
      <c r="V1786" s="11">
        <v>0</v>
      </c>
      <c r="W1786" s="11">
        <v>0</v>
      </c>
      <c r="X1786" s="11">
        <v>2800000</v>
      </c>
      <c r="Y1786" s="11">
        <v>0</v>
      </c>
      <c r="Z1786" s="11">
        <v>0</v>
      </c>
      <c r="AA1786" s="11">
        <v>0</v>
      </c>
      <c r="AB1786" s="11">
        <v>0</v>
      </c>
      <c r="AC1786" s="11">
        <v>0</v>
      </c>
      <c r="AD1786" s="11">
        <v>0</v>
      </c>
      <c r="AE1786" s="11">
        <v>0</v>
      </c>
      <c r="AF1786" s="11">
        <v>0</v>
      </c>
      <c r="AG1786" s="11">
        <v>0</v>
      </c>
      <c r="AH1786" s="11">
        <v>0</v>
      </c>
      <c r="AI1786" s="11">
        <v>0</v>
      </c>
      <c r="AJ1786" s="11">
        <v>0</v>
      </c>
      <c r="AK1786" s="11">
        <v>0</v>
      </c>
      <c r="AL1786" s="11">
        <v>0</v>
      </c>
      <c r="AM1786" s="11">
        <v>0</v>
      </c>
      <c r="AN1786" s="11">
        <v>0</v>
      </c>
      <c r="AO17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86" s="11">
        <f>Table_PBS_SQL_DB2_PBSSQL_PBS_NDP_Tina_CG_QtrlyPerformance_Final[[#This Row],[GOU REL]]+Table_PBS_SQL_DB2_PBSSQL_PBS_NDP_Tina_CG_QtrlyPerformance_Final[[#This Row],[EXT REL]]</f>
        <v>0</v>
      </c>
      <c r="AT1786" s="11">
        <f>Table_PBS_SQL_DB2_PBSSQL_PBS_NDP_Tina_CG_QtrlyPerformance_Final[[#This Row],[GOU EXP]]+Table_PBS_SQL_DB2_PBSSQL_PBS_NDP_Tina_CG_QtrlyPerformance_Final[[#This Row],[EXT EXP]]</f>
        <v>0</v>
      </c>
      <c r="AU1786" s="11" t="str">
        <f>IF(Table_PBS_SQL_DB2_PBSSQL_PBS_NDP_Tina_CG_QtrlyPerformance_Final[[#This Row],[Item_Code]]&gt;"300000", "Capital", "Recurrent")</f>
        <v>Recurrent</v>
      </c>
    </row>
    <row r="1787" spans="1:47" x14ac:dyDescent="0.25">
      <c r="A1787" t="s">
        <v>47</v>
      </c>
      <c r="B1787" t="s">
        <v>48</v>
      </c>
      <c r="C1787" t="s">
        <v>31</v>
      </c>
      <c r="D1787" t="s">
        <v>1031</v>
      </c>
      <c r="E1787" t="s">
        <v>97</v>
      </c>
      <c r="F1787" t="s">
        <v>1141</v>
      </c>
      <c r="G1787" t="s">
        <v>31</v>
      </c>
      <c r="H1787" t="s">
        <v>1145</v>
      </c>
      <c r="I1787" t="s">
        <v>467</v>
      </c>
      <c r="J1787" t="s">
        <v>1150</v>
      </c>
      <c r="K1787" t="s">
        <v>1151</v>
      </c>
      <c r="L1787" t="s">
        <v>1152</v>
      </c>
      <c r="M1787" t="s">
        <v>1153</v>
      </c>
      <c r="N1787" t="s">
        <v>1154</v>
      </c>
      <c r="O1787" t="s">
        <v>1192</v>
      </c>
      <c r="P1787" t="s">
        <v>1193</v>
      </c>
      <c r="Q1787" s="11">
        <v>0</v>
      </c>
      <c r="R1787" s="11">
        <v>0</v>
      </c>
      <c r="S1787" s="11">
        <v>0</v>
      </c>
      <c r="T1787" s="11">
        <v>0</v>
      </c>
      <c r="U1787" s="11">
        <v>350000000</v>
      </c>
      <c r="V1787" s="11">
        <v>0</v>
      </c>
      <c r="W1787" s="11">
        <v>0</v>
      </c>
      <c r="X1787" s="11">
        <v>350000000</v>
      </c>
      <c r="Y1787" s="11">
        <v>0</v>
      </c>
      <c r="Z1787" s="11">
        <v>0</v>
      </c>
      <c r="AA1787" s="11">
        <v>0</v>
      </c>
      <c r="AB1787" s="11">
        <v>0</v>
      </c>
      <c r="AC1787" s="11">
        <v>0</v>
      </c>
      <c r="AD1787" s="11">
        <v>0</v>
      </c>
      <c r="AE1787" s="11">
        <v>0</v>
      </c>
      <c r="AF1787" s="11">
        <v>0</v>
      </c>
      <c r="AG1787" s="11">
        <v>0</v>
      </c>
      <c r="AH1787" s="11">
        <v>0</v>
      </c>
      <c r="AI1787" s="11">
        <v>0</v>
      </c>
      <c r="AJ1787" s="11">
        <v>0</v>
      </c>
      <c r="AK1787" s="11">
        <v>0</v>
      </c>
      <c r="AL1787" s="11">
        <v>0</v>
      </c>
      <c r="AM1787" s="11">
        <v>0</v>
      </c>
      <c r="AN1787" s="11">
        <v>0</v>
      </c>
      <c r="AO17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87" s="11">
        <f>Table_PBS_SQL_DB2_PBSSQL_PBS_NDP_Tina_CG_QtrlyPerformance_Final[[#This Row],[GOU REL]]+Table_PBS_SQL_DB2_PBSSQL_PBS_NDP_Tina_CG_QtrlyPerformance_Final[[#This Row],[EXT REL]]</f>
        <v>0</v>
      </c>
      <c r="AT1787" s="11">
        <f>Table_PBS_SQL_DB2_PBSSQL_PBS_NDP_Tina_CG_QtrlyPerformance_Final[[#This Row],[GOU EXP]]+Table_PBS_SQL_DB2_PBSSQL_PBS_NDP_Tina_CG_QtrlyPerformance_Final[[#This Row],[EXT EXP]]</f>
        <v>0</v>
      </c>
      <c r="AU1787" s="11" t="str">
        <f>IF(Table_PBS_SQL_DB2_PBSSQL_PBS_NDP_Tina_CG_QtrlyPerformance_Final[[#This Row],[Item_Code]]&gt;"300000", "Capital", "Recurrent")</f>
        <v>Recurrent</v>
      </c>
    </row>
    <row r="1788" spans="1:47" x14ac:dyDescent="0.25">
      <c r="A1788" t="s">
        <v>47</v>
      </c>
      <c r="B1788" t="s">
        <v>48</v>
      </c>
      <c r="C1788" t="s">
        <v>31</v>
      </c>
      <c r="D1788" t="s">
        <v>1031</v>
      </c>
      <c r="E1788" t="s">
        <v>97</v>
      </c>
      <c r="F1788" t="s">
        <v>1141</v>
      </c>
      <c r="G1788" t="s">
        <v>31</v>
      </c>
      <c r="H1788" t="s">
        <v>1145</v>
      </c>
      <c r="I1788" t="s">
        <v>467</v>
      </c>
      <c r="J1788" t="s">
        <v>1150</v>
      </c>
      <c r="K1788" t="s">
        <v>1151</v>
      </c>
      <c r="L1788" t="s">
        <v>1152</v>
      </c>
      <c r="M1788" t="s">
        <v>1153</v>
      </c>
      <c r="N1788" t="s">
        <v>1154</v>
      </c>
      <c r="O1788" t="s">
        <v>1004</v>
      </c>
      <c r="P1788" t="s">
        <v>868</v>
      </c>
      <c r="Q1788" s="11">
        <v>0</v>
      </c>
      <c r="R1788" s="11">
        <v>0</v>
      </c>
      <c r="S1788" s="11">
        <v>0</v>
      </c>
      <c r="T1788" s="11">
        <v>0</v>
      </c>
      <c r="U1788" s="11">
        <v>80000000</v>
      </c>
      <c r="V1788" s="11">
        <v>0</v>
      </c>
      <c r="W1788" s="11">
        <v>0</v>
      </c>
      <c r="X1788" s="11">
        <v>80000000</v>
      </c>
      <c r="Y1788" s="11">
        <v>0</v>
      </c>
      <c r="Z1788" s="11">
        <v>0</v>
      </c>
      <c r="AA1788" s="11">
        <v>0</v>
      </c>
      <c r="AB1788" s="11">
        <v>0</v>
      </c>
      <c r="AC1788" s="11">
        <v>0</v>
      </c>
      <c r="AD1788" s="11">
        <v>0</v>
      </c>
      <c r="AE1788" s="11">
        <v>0</v>
      </c>
      <c r="AF1788" s="11">
        <v>0</v>
      </c>
      <c r="AG1788" s="11">
        <v>0</v>
      </c>
      <c r="AH1788" s="11">
        <v>0</v>
      </c>
      <c r="AI1788" s="11">
        <v>0</v>
      </c>
      <c r="AJ1788" s="11">
        <v>0</v>
      </c>
      <c r="AK1788" s="11">
        <v>0</v>
      </c>
      <c r="AL1788" s="11">
        <v>0</v>
      </c>
      <c r="AM1788" s="11">
        <v>0</v>
      </c>
      <c r="AN1788" s="11">
        <v>0</v>
      </c>
      <c r="AO17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88" s="11">
        <f>Table_PBS_SQL_DB2_PBSSQL_PBS_NDP_Tina_CG_QtrlyPerformance_Final[[#This Row],[GOU REL]]+Table_PBS_SQL_DB2_PBSSQL_PBS_NDP_Tina_CG_QtrlyPerformance_Final[[#This Row],[EXT REL]]</f>
        <v>0</v>
      </c>
      <c r="AT1788" s="11">
        <f>Table_PBS_SQL_DB2_PBSSQL_PBS_NDP_Tina_CG_QtrlyPerformance_Final[[#This Row],[GOU EXP]]+Table_PBS_SQL_DB2_PBSSQL_PBS_NDP_Tina_CG_QtrlyPerformance_Final[[#This Row],[EXT EXP]]</f>
        <v>0</v>
      </c>
      <c r="AU1788" s="11" t="str">
        <f>IF(Table_PBS_SQL_DB2_PBSSQL_PBS_NDP_Tina_CG_QtrlyPerformance_Final[[#This Row],[Item_Code]]&gt;"300000", "Capital", "Recurrent")</f>
        <v>Recurrent</v>
      </c>
    </row>
    <row r="1789" spans="1:47" x14ac:dyDescent="0.25">
      <c r="A1789" t="s">
        <v>47</v>
      </c>
      <c r="B1789" t="s">
        <v>48</v>
      </c>
      <c r="C1789" t="s">
        <v>31</v>
      </c>
      <c r="D1789" t="s">
        <v>1031</v>
      </c>
      <c r="E1789" t="s">
        <v>97</v>
      </c>
      <c r="F1789" t="s">
        <v>1141</v>
      </c>
      <c r="G1789" t="s">
        <v>31</v>
      </c>
      <c r="H1789" t="s">
        <v>1145</v>
      </c>
      <c r="I1789" t="s">
        <v>467</v>
      </c>
      <c r="J1789" t="s">
        <v>1150</v>
      </c>
      <c r="K1789" t="s">
        <v>1151</v>
      </c>
      <c r="L1789" t="s">
        <v>1152</v>
      </c>
      <c r="M1789" t="s">
        <v>1153</v>
      </c>
      <c r="N1789" t="s">
        <v>1154</v>
      </c>
      <c r="O1789" t="s">
        <v>2133</v>
      </c>
      <c r="P1789" t="s">
        <v>2134</v>
      </c>
      <c r="Q1789" s="11">
        <v>1530000000</v>
      </c>
      <c r="R1789" s="11">
        <v>0</v>
      </c>
      <c r="S1789" s="11">
        <v>0</v>
      </c>
      <c r="T1789" s="11">
        <v>0</v>
      </c>
      <c r="U1789" s="11">
        <v>7530000000</v>
      </c>
      <c r="V1789" s="11">
        <v>0</v>
      </c>
      <c r="W1789" s="11">
        <v>0</v>
      </c>
      <c r="X1789" s="11">
        <v>6000000000</v>
      </c>
      <c r="Y1789" s="11">
        <v>0</v>
      </c>
      <c r="Z1789" s="11">
        <v>0</v>
      </c>
      <c r="AA1789" s="11">
        <v>0</v>
      </c>
      <c r="AB1789" s="11">
        <v>0</v>
      </c>
      <c r="AC1789" s="11">
        <v>0</v>
      </c>
      <c r="AD1789" s="11">
        <v>0</v>
      </c>
      <c r="AE1789" s="11">
        <v>0</v>
      </c>
      <c r="AF1789" s="11">
        <v>0</v>
      </c>
      <c r="AG1789" s="11">
        <v>0</v>
      </c>
      <c r="AH1789" s="11">
        <v>0</v>
      </c>
      <c r="AI1789" s="11">
        <v>0</v>
      </c>
      <c r="AJ1789" s="11">
        <v>0</v>
      </c>
      <c r="AK1789" s="11">
        <v>0</v>
      </c>
      <c r="AL1789" s="11">
        <v>0</v>
      </c>
      <c r="AM1789" s="11">
        <v>0</v>
      </c>
      <c r="AN1789" s="11">
        <v>0</v>
      </c>
      <c r="AO17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89" s="11">
        <f>Table_PBS_SQL_DB2_PBSSQL_PBS_NDP_Tina_CG_QtrlyPerformance_Final[[#This Row],[GOU REL]]+Table_PBS_SQL_DB2_PBSSQL_PBS_NDP_Tina_CG_QtrlyPerformance_Final[[#This Row],[EXT REL]]</f>
        <v>0</v>
      </c>
      <c r="AT1789" s="11">
        <f>Table_PBS_SQL_DB2_PBSSQL_PBS_NDP_Tina_CG_QtrlyPerformance_Final[[#This Row],[GOU EXP]]+Table_PBS_SQL_DB2_PBSSQL_PBS_NDP_Tina_CG_QtrlyPerformance_Final[[#This Row],[EXT EXP]]</f>
        <v>0</v>
      </c>
      <c r="AU1789" s="11" t="str">
        <f>IF(Table_PBS_SQL_DB2_PBSSQL_PBS_NDP_Tina_CG_QtrlyPerformance_Final[[#This Row],[Item_Code]]&gt;"300000", "Capital", "Recurrent")</f>
        <v>Capital</v>
      </c>
    </row>
    <row r="1790" spans="1:47" x14ac:dyDescent="0.25">
      <c r="A1790" t="s">
        <v>47</v>
      </c>
      <c r="B1790" t="s">
        <v>48</v>
      </c>
      <c r="C1790" t="s">
        <v>119</v>
      </c>
      <c r="D1790" t="s">
        <v>885</v>
      </c>
      <c r="E1790" t="s">
        <v>87</v>
      </c>
      <c r="F1790" t="s">
        <v>1157</v>
      </c>
      <c r="G1790" t="s">
        <v>31</v>
      </c>
      <c r="H1790" t="s">
        <v>1145</v>
      </c>
      <c r="I1790" t="s">
        <v>499</v>
      </c>
      <c r="J1790" t="s">
        <v>1158</v>
      </c>
      <c r="K1790" t="s">
        <v>1146</v>
      </c>
      <c r="L1790" t="s">
        <v>1147</v>
      </c>
      <c r="M1790" t="s">
        <v>1148</v>
      </c>
      <c r="N1790" t="s">
        <v>1159</v>
      </c>
      <c r="O1790" t="s">
        <v>1011</v>
      </c>
      <c r="P1790" t="s">
        <v>1012</v>
      </c>
      <c r="Q1790" s="11">
        <v>0</v>
      </c>
      <c r="R1790" s="11">
        <v>0</v>
      </c>
      <c r="S1790" s="11">
        <v>0</v>
      </c>
      <c r="T1790" s="11">
        <v>0</v>
      </c>
      <c r="U1790" s="11">
        <v>1500000000</v>
      </c>
      <c r="V1790" s="11">
        <v>0</v>
      </c>
      <c r="W1790" s="11">
        <v>0</v>
      </c>
      <c r="X1790" s="11">
        <v>1500000000</v>
      </c>
      <c r="Y1790" s="11">
        <v>0</v>
      </c>
      <c r="Z1790" s="11">
        <v>0</v>
      </c>
      <c r="AA1790" s="11">
        <v>0</v>
      </c>
      <c r="AB1790" s="11">
        <v>0</v>
      </c>
      <c r="AC1790" s="11">
        <v>0</v>
      </c>
      <c r="AD1790" s="11">
        <v>0</v>
      </c>
      <c r="AE1790" s="11">
        <v>0</v>
      </c>
      <c r="AF1790" s="11">
        <v>0</v>
      </c>
      <c r="AG1790" s="11">
        <v>0</v>
      </c>
      <c r="AH1790" s="11">
        <v>0</v>
      </c>
      <c r="AI1790" s="11">
        <v>0</v>
      </c>
      <c r="AJ1790" s="11">
        <v>0</v>
      </c>
      <c r="AK1790" s="11">
        <v>0</v>
      </c>
      <c r="AL1790" s="11">
        <v>0</v>
      </c>
      <c r="AM1790" s="11">
        <v>0</v>
      </c>
      <c r="AN1790" s="11">
        <v>0</v>
      </c>
      <c r="AO17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90" s="11">
        <f>Table_PBS_SQL_DB2_PBSSQL_PBS_NDP_Tina_CG_QtrlyPerformance_Final[[#This Row],[GOU REL]]+Table_PBS_SQL_DB2_PBSSQL_PBS_NDP_Tina_CG_QtrlyPerformance_Final[[#This Row],[EXT REL]]</f>
        <v>0</v>
      </c>
      <c r="AT1790" s="11">
        <f>Table_PBS_SQL_DB2_PBSSQL_PBS_NDP_Tina_CG_QtrlyPerformance_Final[[#This Row],[GOU EXP]]+Table_PBS_SQL_DB2_PBSSQL_PBS_NDP_Tina_CG_QtrlyPerformance_Final[[#This Row],[EXT EXP]]</f>
        <v>0</v>
      </c>
      <c r="AU1790" s="11" t="str">
        <f>IF(Table_PBS_SQL_DB2_PBSSQL_PBS_NDP_Tina_CG_QtrlyPerformance_Final[[#This Row],[Item_Code]]&gt;"300000", "Capital", "Recurrent")</f>
        <v>Recurrent</v>
      </c>
    </row>
    <row r="1791" spans="1:47" x14ac:dyDescent="0.25">
      <c r="A1791" t="s">
        <v>51</v>
      </c>
      <c r="B1791" t="s">
        <v>52</v>
      </c>
      <c r="C1791" t="s">
        <v>31</v>
      </c>
      <c r="D1791" t="s">
        <v>1031</v>
      </c>
      <c r="E1791" t="s">
        <v>31</v>
      </c>
      <c r="F1791" t="s">
        <v>1032</v>
      </c>
      <c r="G1791" t="s">
        <v>31</v>
      </c>
      <c r="H1791" t="s">
        <v>1601</v>
      </c>
      <c r="I1791" t="s">
        <v>666</v>
      </c>
      <c r="J1791" t="s">
        <v>1602</v>
      </c>
      <c r="K1791" t="s">
        <v>53</v>
      </c>
      <c r="L1791" t="s">
        <v>1603</v>
      </c>
      <c r="M1791" t="s">
        <v>866</v>
      </c>
      <c r="N1791" t="s">
        <v>867</v>
      </c>
      <c r="O1791" t="s">
        <v>1626</v>
      </c>
      <c r="P1791" t="s">
        <v>1627</v>
      </c>
      <c r="Q1791" s="11">
        <v>0</v>
      </c>
      <c r="R1791" s="11">
        <v>0</v>
      </c>
      <c r="S1791" s="11">
        <v>0</v>
      </c>
      <c r="T1791" s="11">
        <v>0</v>
      </c>
      <c r="U1791" s="11">
        <v>320000000</v>
      </c>
      <c r="V1791" s="11">
        <v>0</v>
      </c>
      <c r="W1791" s="11">
        <v>320000000</v>
      </c>
      <c r="X1791" s="11">
        <v>0</v>
      </c>
      <c r="Y1791" s="11">
        <v>0</v>
      </c>
      <c r="Z1791" s="11">
        <v>0</v>
      </c>
      <c r="AA1791" s="11">
        <v>0</v>
      </c>
      <c r="AB1791" s="11">
        <v>0</v>
      </c>
      <c r="AC1791" s="11">
        <v>0</v>
      </c>
      <c r="AD1791" s="11">
        <v>0</v>
      </c>
      <c r="AE1791" s="11">
        <v>0</v>
      </c>
      <c r="AF1791" s="11">
        <v>0</v>
      </c>
      <c r="AG1791" s="11">
        <v>7600000</v>
      </c>
      <c r="AH1791" s="11">
        <v>0</v>
      </c>
      <c r="AI1791" s="11">
        <v>0</v>
      </c>
      <c r="AJ1791" s="11">
        <v>0</v>
      </c>
      <c r="AK1791" s="11">
        <v>76900000</v>
      </c>
      <c r="AL1791" s="11">
        <v>84500000</v>
      </c>
      <c r="AM1791" s="11">
        <v>0</v>
      </c>
      <c r="AN1791" s="11">
        <v>0</v>
      </c>
      <c r="AO17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84500000</v>
      </c>
      <c r="AP17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84500000</v>
      </c>
      <c r="AR17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91" s="11">
        <f>Table_PBS_SQL_DB2_PBSSQL_PBS_NDP_Tina_CG_QtrlyPerformance_Final[[#This Row],[GOU REL]]+Table_PBS_SQL_DB2_PBSSQL_PBS_NDP_Tina_CG_QtrlyPerformance_Final[[#This Row],[EXT REL]]</f>
        <v>84500000</v>
      </c>
      <c r="AT1791" s="11">
        <f>Table_PBS_SQL_DB2_PBSSQL_PBS_NDP_Tina_CG_QtrlyPerformance_Final[[#This Row],[GOU EXP]]+Table_PBS_SQL_DB2_PBSSQL_PBS_NDP_Tina_CG_QtrlyPerformance_Final[[#This Row],[EXT EXP]]</f>
        <v>84500000</v>
      </c>
      <c r="AU1791" s="11" t="str">
        <f>IF(Table_PBS_SQL_DB2_PBSSQL_PBS_NDP_Tina_CG_QtrlyPerformance_Final[[#This Row],[Item_Code]]&gt;"300000", "Capital", "Recurrent")</f>
        <v>Capital</v>
      </c>
    </row>
    <row r="1792" spans="1:47" x14ac:dyDescent="0.25">
      <c r="A1792" t="s">
        <v>269</v>
      </c>
      <c r="B1792" t="s">
        <v>270</v>
      </c>
      <c r="C1792" t="s">
        <v>31</v>
      </c>
      <c r="D1792" t="s">
        <v>1031</v>
      </c>
      <c r="E1792" t="s">
        <v>75</v>
      </c>
      <c r="F1792" t="s">
        <v>1042</v>
      </c>
      <c r="G1792" t="s">
        <v>281</v>
      </c>
      <c r="H1792" t="s">
        <v>1604</v>
      </c>
      <c r="I1792" t="s">
        <v>507</v>
      </c>
      <c r="J1792" t="s">
        <v>1604</v>
      </c>
      <c r="K1792" t="s">
        <v>273</v>
      </c>
      <c r="L1792" t="s">
        <v>1605</v>
      </c>
      <c r="M1792" t="s">
        <v>866</v>
      </c>
      <c r="N1792" t="s">
        <v>867</v>
      </c>
      <c r="O1792" t="s">
        <v>1028</v>
      </c>
      <c r="P1792" t="s">
        <v>1029</v>
      </c>
      <c r="Q1792" s="11">
        <v>0</v>
      </c>
      <c r="R1792" s="11">
        <v>0</v>
      </c>
      <c r="S1792" s="11">
        <v>0</v>
      </c>
      <c r="T1792" s="11">
        <v>0</v>
      </c>
      <c r="U1792" s="11">
        <v>137000000</v>
      </c>
      <c r="V1792" s="11">
        <v>0</v>
      </c>
      <c r="W1792" s="11">
        <v>137000000</v>
      </c>
      <c r="X1792" s="11">
        <v>0</v>
      </c>
      <c r="Y1792" s="11">
        <v>0</v>
      </c>
      <c r="Z1792" s="11">
        <v>0</v>
      </c>
      <c r="AA1792" s="11">
        <v>0</v>
      </c>
      <c r="AB1792" s="11">
        <v>0</v>
      </c>
      <c r="AC1792" s="11">
        <v>68500000</v>
      </c>
      <c r="AD1792" s="11">
        <v>33470953</v>
      </c>
      <c r="AE1792" s="11">
        <v>0</v>
      </c>
      <c r="AF1792" s="11">
        <v>0</v>
      </c>
      <c r="AG1792" s="11">
        <v>20758740</v>
      </c>
      <c r="AH1792" s="11">
        <v>15203307</v>
      </c>
      <c r="AI1792" s="11">
        <v>0</v>
      </c>
      <c r="AJ1792" s="11">
        <v>0</v>
      </c>
      <c r="AK1792" s="11">
        <v>47741260</v>
      </c>
      <c r="AL1792" s="11">
        <v>88325740</v>
      </c>
      <c r="AM1792" s="11">
        <v>0</v>
      </c>
      <c r="AN1792" s="11">
        <v>0</v>
      </c>
      <c r="AO17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137000000</v>
      </c>
      <c r="AP17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137000000</v>
      </c>
      <c r="AR17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92" s="11">
        <f>Table_PBS_SQL_DB2_PBSSQL_PBS_NDP_Tina_CG_QtrlyPerformance_Final[[#This Row],[GOU REL]]+Table_PBS_SQL_DB2_PBSSQL_PBS_NDP_Tina_CG_QtrlyPerformance_Final[[#This Row],[EXT REL]]</f>
        <v>137000000</v>
      </c>
      <c r="AT1792" s="11">
        <f>Table_PBS_SQL_DB2_PBSSQL_PBS_NDP_Tina_CG_QtrlyPerformance_Final[[#This Row],[GOU EXP]]+Table_PBS_SQL_DB2_PBSSQL_PBS_NDP_Tina_CG_QtrlyPerformance_Final[[#This Row],[EXT EXP]]</f>
        <v>137000000</v>
      </c>
      <c r="AU1792" s="11" t="str">
        <f>IF(Table_PBS_SQL_DB2_PBSSQL_PBS_NDP_Tina_CG_QtrlyPerformance_Final[[#This Row],[Item_Code]]&gt;"300000", "Capital", "Recurrent")</f>
        <v>Recurrent</v>
      </c>
    </row>
    <row r="1793" spans="1:47" x14ac:dyDescent="0.25">
      <c r="A1793" t="s">
        <v>269</v>
      </c>
      <c r="B1793" t="s">
        <v>270</v>
      </c>
      <c r="C1793" t="s">
        <v>31</v>
      </c>
      <c r="D1793" t="s">
        <v>1031</v>
      </c>
      <c r="E1793" t="s">
        <v>75</v>
      </c>
      <c r="F1793" t="s">
        <v>1042</v>
      </c>
      <c r="G1793" t="s">
        <v>281</v>
      </c>
      <c r="H1793" t="s">
        <v>1604</v>
      </c>
      <c r="I1793" t="s">
        <v>507</v>
      </c>
      <c r="J1793" t="s">
        <v>1604</v>
      </c>
      <c r="K1793" t="s">
        <v>273</v>
      </c>
      <c r="L1793" t="s">
        <v>1605</v>
      </c>
      <c r="M1793" t="s">
        <v>866</v>
      </c>
      <c r="N1793" t="s">
        <v>867</v>
      </c>
      <c r="O1793" t="s">
        <v>924</v>
      </c>
      <c r="P1793" t="s">
        <v>925</v>
      </c>
      <c r="Q1793" s="11">
        <v>0</v>
      </c>
      <c r="R1793" s="11">
        <v>0</v>
      </c>
      <c r="S1793" s="11">
        <v>152983071</v>
      </c>
      <c r="T1793" s="11">
        <v>-152983071</v>
      </c>
      <c r="U1793" s="11">
        <v>1376847641</v>
      </c>
      <c r="V1793" s="11">
        <v>0</v>
      </c>
      <c r="W1793" s="11">
        <v>1529830712</v>
      </c>
      <c r="X1793" s="11">
        <v>0</v>
      </c>
      <c r="Y1793" s="11">
        <v>0</v>
      </c>
      <c r="Z1793" s="11">
        <v>0</v>
      </c>
      <c r="AA1793" s="11">
        <v>0</v>
      </c>
      <c r="AB1793" s="11">
        <v>0</v>
      </c>
      <c r="AC1793" s="11">
        <v>0</v>
      </c>
      <c r="AD1793" s="11">
        <v>0</v>
      </c>
      <c r="AE1793" s="11">
        <v>0</v>
      </c>
      <c r="AF1793" s="11">
        <v>0</v>
      </c>
      <c r="AG1793" s="11">
        <v>183701335</v>
      </c>
      <c r="AH1793" s="11">
        <v>0</v>
      </c>
      <c r="AI1793" s="11">
        <v>0</v>
      </c>
      <c r="AJ1793" s="11">
        <v>0</v>
      </c>
      <c r="AK1793" s="11">
        <v>1193146306</v>
      </c>
      <c r="AL1793" s="11">
        <v>1376847640</v>
      </c>
      <c r="AM1793" s="11">
        <v>0</v>
      </c>
      <c r="AN1793" s="11">
        <v>0</v>
      </c>
      <c r="AO17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1376847641</v>
      </c>
      <c r="AP17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1376847640</v>
      </c>
      <c r="AR17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93" s="11">
        <f>Table_PBS_SQL_DB2_PBSSQL_PBS_NDP_Tina_CG_QtrlyPerformance_Final[[#This Row],[GOU REL]]+Table_PBS_SQL_DB2_PBSSQL_PBS_NDP_Tina_CG_QtrlyPerformance_Final[[#This Row],[EXT REL]]</f>
        <v>1376847641</v>
      </c>
      <c r="AT1793" s="11">
        <f>Table_PBS_SQL_DB2_PBSSQL_PBS_NDP_Tina_CG_QtrlyPerformance_Final[[#This Row],[GOU EXP]]+Table_PBS_SQL_DB2_PBSSQL_PBS_NDP_Tina_CG_QtrlyPerformance_Final[[#This Row],[EXT EXP]]</f>
        <v>1376847640</v>
      </c>
      <c r="AU1793" s="11" t="str">
        <f>IF(Table_PBS_SQL_DB2_PBSSQL_PBS_NDP_Tina_CG_QtrlyPerformance_Final[[#This Row],[Item_Code]]&gt;"300000", "Capital", "Recurrent")</f>
        <v>Recurrent</v>
      </c>
    </row>
    <row r="1794" spans="1:47" x14ac:dyDescent="0.25">
      <c r="A1794" t="s">
        <v>269</v>
      </c>
      <c r="B1794" t="s">
        <v>270</v>
      </c>
      <c r="C1794" t="s">
        <v>218</v>
      </c>
      <c r="D1794" t="s">
        <v>1254</v>
      </c>
      <c r="E1794" t="s">
        <v>87</v>
      </c>
      <c r="F1794" t="s">
        <v>1264</v>
      </c>
      <c r="G1794" t="s">
        <v>465</v>
      </c>
      <c r="H1794" t="s">
        <v>1608</v>
      </c>
      <c r="I1794" t="s">
        <v>896</v>
      </c>
      <c r="J1794" t="s">
        <v>897</v>
      </c>
      <c r="K1794" t="s">
        <v>271</v>
      </c>
      <c r="L1794" t="s">
        <v>1609</v>
      </c>
      <c r="M1794" t="s">
        <v>1569</v>
      </c>
      <c r="N1794" t="s">
        <v>1570</v>
      </c>
      <c r="O1794" t="s">
        <v>1058</v>
      </c>
      <c r="P1794" t="s">
        <v>1059</v>
      </c>
      <c r="Q1794" s="11">
        <v>0</v>
      </c>
      <c r="R1794" s="11">
        <v>0</v>
      </c>
      <c r="S1794" s="11">
        <v>0</v>
      </c>
      <c r="T1794" s="11">
        <v>0</v>
      </c>
      <c r="U1794" s="11">
        <v>0</v>
      </c>
      <c r="V1794" s="11">
        <v>0</v>
      </c>
      <c r="W1794" s="11">
        <v>0</v>
      </c>
      <c r="X1794" s="11">
        <v>0</v>
      </c>
      <c r="Y1794" s="11">
        <v>0</v>
      </c>
      <c r="Z1794" s="11">
        <v>0</v>
      </c>
      <c r="AA1794" s="11">
        <v>687584128</v>
      </c>
      <c r="AB1794" s="11">
        <v>0</v>
      </c>
      <c r="AC1794" s="11">
        <v>0</v>
      </c>
      <c r="AD1794" s="11">
        <v>0</v>
      </c>
      <c r="AE1794" s="11">
        <v>6272115872</v>
      </c>
      <c r="AF1794" s="11">
        <v>0</v>
      </c>
      <c r="AG1794" s="11">
        <v>0</v>
      </c>
      <c r="AH1794" s="11">
        <v>0</v>
      </c>
      <c r="AI1794" s="11">
        <v>0</v>
      </c>
      <c r="AJ1794" s="11">
        <v>0</v>
      </c>
      <c r="AK1794" s="11">
        <v>0</v>
      </c>
      <c r="AL1794" s="11">
        <v>0</v>
      </c>
      <c r="AM1794" s="11">
        <v>0</v>
      </c>
      <c r="AN1794" s="11">
        <v>0</v>
      </c>
      <c r="AO17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6959700000</v>
      </c>
      <c r="AQ17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94" s="11">
        <f>Table_PBS_SQL_DB2_PBSSQL_PBS_NDP_Tina_CG_QtrlyPerformance_Final[[#This Row],[GOU REL]]+Table_PBS_SQL_DB2_PBSSQL_PBS_NDP_Tina_CG_QtrlyPerformance_Final[[#This Row],[EXT REL]]</f>
        <v>6959700000</v>
      </c>
      <c r="AT1794" s="11">
        <f>Table_PBS_SQL_DB2_PBSSQL_PBS_NDP_Tina_CG_QtrlyPerformance_Final[[#This Row],[GOU EXP]]+Table_PBS_SQL_DB2_PBSSQL_PBS_NDP_Tina_CG_QtrlyPerformance_Final[[#This Row],[EXT EXP]]</f>
        <v>0</v>
      </c>
      <c r="AU1794" s="11" t="str">
        <f>IF(Table_PBS_SQL_DB2_PBSSQL_PBS_NDP_Tina_CG_QtrlyPerformance_Final[[#This Row],[Item_Code]]&gt;"300000", "Capital", "Recurrent")</f>
        <v>Capital</v>
      </c>
    </row>
    <row r="1795" spans="1:47" x14ac:dyDescent="0.25">
      <c r="A1795" t="s">
        <v>269</v>
      </c>
      <c r="B1795" t="s">
        <v>270</v>
      </c>
      <c r="C1795" t="s">
        <v>218</v>
      </c>
      <c r="D1795" t="s">
        <v>1254</v>
      </c>
      <c r="E1795" t="s">
        <v>87</v>
      </c>
      <c r="F1795" t="s">
        <v>1264</v>
      </c>
      <c r="G1795" t="s">
        <v>465</v>
      </c>
      <c r="H1795" t="s">
        <v>1608</v>
      </c>
      <c r="I1795" t="s">
        <v>467</v>
      </c>
      <c r="J1795" t="s">
        <v>1610</v>
      </c>
      <c r="K1795" t="s">
        <v>271</v>
      </c>
      <c r="L1795" t="s">
        <v>1609</v>
      </c>
      <c r="M1795" t="s">
        <v>1300</v>
      </c>
      <c r="N1795" t="s">
        <v>1301</v>
      </c>
      <c r="O1795" t="s">
        <v>1025</v>
      </c>
      <c r="P1795" t="s">
        <v>1026</v>
      </c>
      <c r="Q1795" s="11">
        <v>0</v>
      </c>
      <c r="R1795" s="11">
        <v>0</v>
      </c>
      <c r="S1795" s="11">
        <v>0</v>
      </c>
      <c r="T1795" s="11">
        <v>0</v>
      </c>
      <c r="U1795" s="11">
        <v>6000000000</v>
      </c>
      <c r="V1795" s="11">
        <v>0</v>
      </c>
      <c r="W1795" s="11">
        <v>0</v>
      </c>
      <c r="X1795" s="11">
        <v>6000000000</v>
      </c>
      <c r="Y1795" s="11">
        <v>0</v>
      </c>
      <c r="Z1795" s="11">
        <v>0</v>
      </c>
      <c r="AA1795" s="11">
        <v>0</v>
      </c>
      <c r="AB1795" s="11">
        <v>0</v>
      </c>
      <c r="AC1795" s="11">
        <v>0</v>
      </c>
      <c r="AD1795" s="11">
        <v>0</v>
      </c>
      <c r="AE1795" s="11">
        <v>0</v>
      </c>
      <c r="AF1795" s="11">
        <v>0</v>
      </c>
      <c r="AG1795" s="11">
        <v>0</v>
      </c>
      <c r="AH1795" s="11">
        <v>0</v>
      </c>
      <c r="AI1795" s="11">
        <v>0</v>
      </c>
      <c r="AJ1795" s="11">
        <v>0</v>
      </c>
      <c r="AK1795" s="11">
        <v>0</v>
      </c>
      <c r="AL1795" s="11">
        <v>0</v>
      </c>
      <c r="AM1795" s="11">
        <v>0</v>
      </c>
      <c r="AN1795" s="11">
        <v>0</v>
      </c>
      <c r="AO17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95" s="11">
        <f>Table_PBS_SQL_DB2_PBSSQL_PBS_NDP_Tina_CG_QtrlyPerformance_Final[[#This Row],[GOU REL]]+Table_PBS_SQL_DB2_PBSSQL_PBS_NDP_Tina_CG_QtrlyPerformance_Final[[#This Row],[EXT REL]]</f>
        <v>0</v>
      </c>
      <c r="AT1795" s="11">
        <f>Table_PBS_SQL_DB2_PBSSQL_PBS_NDP_Tina_CG_QtrlyPerformance_Final[[#This Row],[GOU EXP]]+Table_PBS_SQL_DB2_PBSSQL_PBS_NDP_Tina_CG_QtrlyPerformance_Final[[#This Row],[EXT EXP]]</f>
        <v>0</v>
      </c>
      <c r="AU1795" s="11" t="str">
        <f>IF(Table_PBS_SQL_DB2_PBSSQL_PBS_NDP_Tina_CG_QtrlyPerformance_Final[[#This Row],[Item_Code]]&gt;"300000", "Capital", "Recurrent")</f>
        <v>Recurrent</v>
      </c>
    </row>
    <row r="1796" spans="1:47" x14ac:dyDescent="0.25">
      <c r="A1796" t="s">
        <v>269</v>
      </c>
      <c r="B1796" t="s">
        <v>270</v>
      </c>
      <c r="C1796" t="s">
        <v>218</v>
      </c>
      <c r="D1796" t="s">
        <v>1254</v>
      </c>
      <c r="E1796" t="s">
        <v>87</v>
      </c>
      <c r="F1796" t="s">
        <v>1264</v>
      </c>
      <c r="G1796" t="s">
        <v>465</v>
      </c>
      <c r="H1796" t="s">
        <v>1608</v>
      </c>
      <c r="I1796" t="s">
        <v>467</v>
      </c>
      <c r="J1796" t="s">
        <v>1610</v>
      </c>
      <c r="K1796" t="s">
        <v>271</v>
      </c>
      <c r="L1796" t="s">
        <v>1609</v>
      </c>
      <c r="M1796" t="s">
        <v>1300</v>
      </c>
      <c r="N1796" t="s">
        <v>1301</v>
      </c>
      <c r="O1796" t="s">
        <v>1302</v>
      </c>
      <c r="P1796" t="s">
        <v>1303</v>
      </c>
      <c r="Q1796" s="11">
        <v>0</v>
      </c>
      <c r="R1796" s="11">
        <v>0</v>
      </c>
      <c r="S1796" s="11">
        <v>0</v>
      </c>
      <c r="T1796" s="11">
        <v>0</v>
      </c>
      <c r="U1796" s="11">
        <v>75520304682</v>
      </c>
      <c r="V1796" s="11">
        <v>0</v>
      </c>
      <c r="W1796" s="11">
        <v>0</v>
      </c>
      <c r="X1796" s="11">
        <v>75520304682</v>
      </c>
      <c r="Y1796" s="11">
        <v>0</v>
      </c>
      <c r="Z1796" s="11">
        <v>0</v>
      </c>
      <c r="AA1796" s="11">
        <v>0</v>
      </c>
      <c r="AB1796" s="11">
        <v>0</v>
      </c>
      <c r="AC1796" s="11">
        <v>0</v>
      </c>
      <c r="AD1796" s="11">
        <v>0</v>
      </c>
      <c r="AE1796" s="11">
        <v>0</v>
      </c>
      <c r="AF1796" s="11">
        <v>0</v>
      </c>
      <c r="AG1796" s="11">
        <v>0</v>
      </c>
      <c r="AH1796" s="11">
        <v>0</v>
      </c>
      <c r="AI1796" s="11">
        <v>0</v>
      </c>
      <c r="AJ1796" s="11">
        <v>0</v>
      </c>
      <c r="AK1796" s="11">
        <v>0</v>
      </c>
      <c r="AL1796" s="11">
        <v>0</v>
      </c>
      <c r="AM1796" s="11">
        <v>0</v>
      </c>
      <c r="AN1796" s="11">
        <v>0</v>
      </c>
      <c r="AO17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96" s="11">
        <f>Table_PBS_SQL_DB2_PBSSQL_PBS_NDP_Tina_CG_QtrlyPerformance_Final[[#This Row],[GOU REL]]+Table_PBS_SQL_DB2_PBSSQL_PBS_NDP_Tina_CG_QtrlyPerformance_Final[[#This Row],[EXT REL]]</f>
        <v>0</v>
      </c>
      <c r="AT1796" s="11">
        <f>Table_PBS_SQL_DB2_PBSSQL_PBS_NDP_Tina_CG_QtrlyPerformance_Final[[#This Row],[GOU EXP]]+Table_PBS_SQL_DB2_PBSSQL_PBS_NDP_Tina_CG_QtrlyPerformance_Final[[#This Row],[EXT EXP]]</f>
        <v>0</v>
      </c>
      <c r="AU1796" s="11" t="str">
        <f>IF(Table_PBS_SQL_DB2_PBSSQL_PBS_NDP_Tina_CG_QtrlyPerformance_Final[[#This Row],[Item_Code]]&gt;"300000", "Capital", "Recurrent")</f>
        <v>Capital</v>
      </c>
    </row>
    <row r="1797" spans="1:47" x14ac:dyDescent="0.25">
      <c r="A1797" t="s">
        <v>269</v>
      </c>
      <c r="B1797" t="s">
        <v>270</v>
      </c>
      <c r="C1797" t="s">
        <v>218</v>
      </c>
      <c r="D1797" t="s">
        <v>1254</v>
      </c>
      <c r="E1797" t="s">
        <v>87</v>
      </c>
      <c r="F1797" t="s">
        <v>1264</v>
      </c>
      <c r="G1797" t="s">
        <v>465</v>
      </c>
      <c r="H1797" t="s">
        <v>1608</v>
      </c>
      <c r="I1797" t="s">
        <v>467</v>
      </c>
      <c r="J1797" t="s">
        <v>1610</v>
      </c>
      <c r="K1797" t="s">
        <v>271</v>
      </c>
      <c r="L1797" t="s">
        <v>1609</v>
      </c>
      <c r="M1797" t="s">
        <v>1569</v>
      </c>
      <c r="N1797" t="s">
        <v>1570</v>
      </c>
      <c r="O1797" t="s">
        <v>1058</v>
      </c>
      <c r="P1797" t="s">
        <v>1059</v>
      </c>
      <c r="Q1797" s="11">
        <v>0</v>
      </c>
      <c r="R1797" s="11">
        <v>0</v>
      </c>
      <c r="S1797" s="11">
        <v>0</v>
      </c>
      <c r="T1797" s="11">
        <v>0</v>
      </c>
      <c r="U1797" s="11">
        <v>6959700000</v>
      </c>
      <c r="V1797" s="11">
        <v>0</v>
      </c>
      <c r="W1797" s="11">
        <v>0</v>
      </c>
      <c r="X1797" s="11">
        <v>6959700000</v>
      </c>
      <c r="Y1797" s="11">
        <v>0</v>
      </c>
      <c r="Z1797" s="11">
        <v>0</v>
      </c>
      <c r="AA1797" s="11">
        <v>0</v>
      </c>
      <c r="AB1797" s="11">
        <v>0</v>
      </c>
      <c r="AC1797" s="11">
        <v>0</v>
      </c>
      <c r="AD1797" s="11">
        <v>0</v>
      </c>
      <c r="AE1797" s="11">
        <v>0</v>
      </c>
      <c r="AF1797" s="11">
        <v>0</v>
      </c>
      <c r="AG1797" s="11">
        <v>0</v>
      </c>
      <c r="AH1797" s="11">
        <v>0</v>
      </c>
      <c r="AI1797" s="11">
        <v>0</v>
      </c>
      <c r="AJ1797" s="11">
        <v>0</v>
      </c>
      <c r="AK1797" s="11">
        <v>0</v>
      </c>
      <c r="AL1797" s="11">
        <v>0</v>
      </c>
      <c r="AM1797" s="11">
        <v>0</v>
      </c>
      <c r="AN1797" s="11">
        <v>0</v>
      </c>
      <c r="AO17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7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797" s="11">
        <f>Table_PBS_SQL_DB2_PBSSQL_PBS_NDP_Tina_CG_QtrlyPerformance_Final[[#This Row],[GOU REL]]+Table_PBS_SQL_DB2_PBSSQL_PBS_NDP_Tina_CG_QtrlyPerformance_Final[[#This Row],[EXT REL]]</f>
        <v>0</v>
      </c>
      <c r="AT1797" s="11">
        <f>Table_PBS_SQL_DB2_PBSSQL_PBS_NDP_Tina_CG_QtrlyPerformance_Final[[#This Row],[GOU EXP]]+Table_PBS_SQL_DB2_PBSSQL_PBS_NDP_Tina_CG_QtrlyPerformance_Final[[#This Row],[EXT EXP]]</f>
        <v>0</v>
      </c>
      <c r="AU1797" s="11" t="str">
        <f>IF(Table_PBS_SQL_DB2_PBSSQL_PBS_NDP_Tina_CG_QtrlyPerformance_Final[[#This Row],[Item_Code]]&gt;"300000", "Capital", "Recurrent")</f>
        <v>Capital</v>
      </c>
    </row>
    <row r="1798" spans="1:47" x14ac:dyDescent="0.25">
      <c r="A1798" t="s">
        <v>269</v>
      </c>
      <c r="B1798" t="s">
        <v>270</v>
      </c>
      <c r="C1798" t="s">
        <v>218</v>
      </c>
      <c r="D1798" t="s">
        <v>1254</v>
      </c>
      <c r="E1798" t="s">
        <v>97</v>
      </c>
      <c r="F1798" t="s">
        <v>1290</v>
      </c>
      <c r="G1798" t="s">
        <v>465</v>
      </c>
      <c r="H1798" t="s">
        <v>1608</v>
      </c>
      <c r="I1798" t="s">
        <v>896</v>
      </c>
      <c r="J1798" t="s">
        <v>897</v>
      </c>
      <c r="K1798" t="s">
        <v>1611</v>
      </c>
      <c r="L1798" t="s">
        <v>1612</v>
      </c>
      <c r="M1798" t="s">
        <v>1300</v>
      </c>
      <c r="N1798" t="s">
        <v>1301</v>
      </c>
      <c r="O1798" t="s">
        <v>1302</v>
      </c>
      <c r="P1798" t="s">
        <v>1303</v>
      </c>
      <c r="Q1798" s="11">
        <v>0</v>
      </c>
      <c r="R1798" s="11">
        <v>0</v>
      </c>
      <c r="S1798" s="11">
        <v>0</v>
      </c>
      <c r="T1798" s="11">
        <v>0</v>
      </c>
      <c r="U1798" s="11">
        <v>0</v>
      </c>
      <c r="V1798" s="11">
        <v>0</v>
      </c>
      <c r="W1798" s="11">
        <v>0</v>
      </c>
      <c r="X1798" s="11">
        <v>0</v>
      </c>
      <c r="Y1798" s="11">
        <v>0</v>
      </c>
      <c r="Z1798" s="11">
        <v>0</v>
      </c>
      <c r="AA1798" s="11">
        <v>2632000000</v>
      </c>
      <c r="AB1798" s="11">
        <v>2105928350</v>
      </c>
      <c r="AC1798" s="11">
        <v>0</v>
      </c>
      <c r="AD1798" s="11">
        <v>0</v>
      </c>
      <c r="AE1798" s="11">
        <v>0</v>
      </c>
      <c r="AF1798" s="11">
        <v>0</v>
      </c>
      <c r="AG1798" s="11">
        <v>0</v>
      </c>
      <c r="AH1798" s="11">
        <v>0</v>
      </c>
      <c r="AI1798" s="11">
        <v>0</v>
      </c>
      <c r="AJ1798" s="11">
        <v>0</v>
      </c>
      <c r="AK1798" s="11">
        <v>0</v>
      </c>
      <c r="AL1798" s="11">
        <v>0</v>
      </c>
      <c r="AM1798" s="11">
        <v>0</v>
      </c>
      <c r="AN1798" s="11">
        <v>0</v>
      </c>
      <c r="AO17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2632000000</v>
      </c>
      <c r="AQ17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2105928350</v>
      </c>
      <c r="AS1798" s="11">
        <f>Table_PBS_SQL_DB2_PBSSQL_PBS_NDP_Tina_CG_QtrlyPerformance_Final[[#This Row],[GOU REL]]+Table_PBS_SQL_DB2_PBSSQL_PBS_NDP_Tina_CG_QtrlyPerformance_Final[[#This Row],[EXT REL]]</f>
        <v>2632000000</v>
      </c>
      <c r="AT1798" s="11">
        <f>Table_PBS_SQL_DB2_PBSSQL_PBS_NDP_Tina_CG_QtrlyPerformance_Final[[#This Row],[GOU EXP]]+Table_PBS_SQL_DB2_PBSSQL_PBS_NDP_Tina_CG_QtrlyPerformance_Final[[#This Row],[EXT EXP]]</f>
        <v>2105928350</v>
      </c>
      <c r="AU1798" s="11" t="str">
        <f>IF(Table_PBS_SQL_DB2_PBSSQL_PBS_NDP_Tina_CG_QtrlyPerformance_Final[[#This Row],[Item_Code]]&gt;"300000", "Capital", "Recurrent")</f>
        <v>Capital</v>
      </c>
    </row>
    <row r="1799" spans="1:47" x14ac:dyDescent="0.25">
      <c r="A1799" t="s">
        <v>269</v>
      </c>
      <c r="B1799" t="s">
        <v>270</v>
      </c>
      <c r="C1799" t="s">
        <v>218</v>
      </c>
      <c r="D1799" t="s">
        <v>1254</v>
      </c>
      <c r="E1799" t="s">
        <v>97</v>
      </c>
      <c r="F1799" t="s">
        <v>1290</v>
      </c>
      <c r="G1799" t="s">
        <v>465</v>
      </c>
      <c r="H1799" t="s">
        <v>1608</v>
      </c>
      <c r="I1799" t="s">
        <v>896</v>
      </c>
      <c r="J1799" t="s">
        <v>897</v>
      </c>
      <c r="K1799" t="s">
        <v>1611</v>
      </c>
      <c r="L1799" t="s">
        <v>1612</v>
      </c>
      <c r="M1799" t="s">
        <v>1613</v>
      </c>
      <c r="N1799" t="s">
        <v>1614</v>
      </c>
      <c r="O1799" t="s">
        <v>1615</v>
      </c>
      <c r="P1799" t="s">
        <v>1616</v>
      </c>
      <c r="Q1799" s="11">
        <v>0</v>
      </c>
      <c r="R1799" s="11">
        <v>0</v>
      </c>
      <c r="S1799" s="11">
        <v>0</v>
      </c>
      <c r="T1799" s="11">
        <v>0</v>
      </c>
      <c r="U1799" s="11">
        <v>0</v>
      </c>
      <c r="V1799" s="11">
        <v>0</v>
      </c>
      <c r="W1799" s="11">
        <v>0</v>
      </c>
      <c r="X1799" s="11">
        <v>0</v>
      </c>
      <c r="Y1799" s="11">
        <v>0</v>
      </c>
      <c r="Z1799" s="11">
        <v>0</v>
      </c>
      <c r="AA1799" s="11">
        <v>0</v>
      </c>
      <c r="AB1799" s="11">
        <v>0</v>
      </c>
      <c r="AC1799" s="11">
        <v>0</v>
      </c>
      <c r="AD1799" s="11">
        <v>0</v>
      </c>
      <c r="AE1799" s="11">
        <v>0</v>
      </c>
      <c r="AF1799" s="11">
        <v>0</v>
      </c>
      <c r="AG1799" s="11">
        <v>0</v>
      </c>
      <c r="AH1799" s="11">
        <v>0</v>
      </c>
      <c r="AI1799" s="11">
        <v>0</v>
      </c>
      <c r="AJ1799" s="11">
        <v>0</v>
      </c>
      <c r="AK1799" s="11">
        <v>0</v>
      </c>
      <c r="AL1799" s="11">
        <v>0</v>
      </c>
      <c r="AM1799" s="11">
        <v>31461772160</v>
      </c>
      <c r="AN1799" s="11">
        <v>22240808960</v>
      </c>
      <c r="AO17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7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31461772160</v>
      </c>
      <c r="AQ17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7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22240808960</v>
      </c>
      <c r="AS1799" s="11">
        <f>Table_PBS_SQL_DB2_PBSSQL_PBS_NDP_Tina_CG_QtrlyPerformance_Final[[#This Row],[GOU REL]]+Table_PBS_SQL_DB2_PBSSQL_PBS_NDP_Tina_CG_QtrlyPerformance_Final[[#This Row],[EXT REL]]</f>
        <v>31461772160</v>
      </c>
      <c r="AT1799" s="11">
        <f>Table_PBS_SQL_DB2_PBSSQL_PBS_NDP_Tina_CG_QtrlyPerformance_Final[[#This Row],[GOU EXP]]+Table_PBS_SQL_DB2_PBSSQL_PBS_NDP_Tina_CG_QtrlyPerformance_Final[[#This Row],[EXT EXP]]</f>
        <v>22240808960</v>
      </c>
      <c r="AU1799" s="11" t="str">
        <f>IF(Table_PBS_SQL_DB2_PBSSQL_PBS_NDP_Tina_CG_QtrlyPerformance_Final[[#This Row],[Item_Code]]&gt;"300000", "Capital", "Recurrent")</f>
        <v>Capital</v>
      </c>
    </row>
    <row r="1800" spans="1:47" x14ac:dyDescent="0.25">
      <c r="A1800" t="s">
        <v>269</v>
      </c>
      <c r="B1800" t="s">
        <v>270</v>
      </c>
      <c r="C1800" t="s">
        <v>218</v>
      </c>
      <c r="D1800" t="s">
        <v>1254</v>
      </c>
      <c r="E1800" t="s">
        <v>97</v>
      </c>
      <c r="F1800" t="s">
        <v>1290</v>
      </c>
      <c r="G1800" t="s">
        <v>465</v>
      </c>
      <c r="H1800" t="s">
        <v>1608</v>
      </c>
      <c r="I1800" t="s">
        <v>467</v>
      </c>
      <c r="J1800" t="s">
        <v>1610</v>
      </c>
      <c r="K1800" t="s">
        <v>1611</v>
      </c>
      <c r="L1800" t="s">
        <v>1612</v>
      </c>
      <c r="M1800" t="s">
        <v>1300</v>
      </c>
      <c r="N1800" t="s">
        <v>1301</v>
      </c>
      <c r="O1800" t="s">
        <v>1302</v>
      </c>
      <c r="P1800" t="s">
        <v>1303</v>
      </c>
      <c r="Q1800" s="11">
        <v>0</v>
      </c>
      <c r="R1800" s="11">
        <v>0</v>
      </c>
      <c r="S1800" s="11">
        <v>0</v>
      </c>
      <c r="T1800" s="11">
        <v>0</v>
      </c>
      <c r="U1800" s="11">
        <v>2632000000</v>
      </c>
      <c r="V1800" s="11">
        <v>0</v>
      </c>
      <c r="W1800" s="11">
        <v>0</v>
      </c>
      <c r="X1800" s="11">
        <v>2632000000</v>
      </c>
      <c r="Y1800" s="11">
        <v>0</v>
      </c>
      <c r="Z1800" s="11">
        <v>0</v>
      </c>
      <c r="AA1800" s="11">
        <v>0</v>
      </c>
      <c r="AB1800" s="11">
        <v>0</v>
      </c>
      <c r="AC1800" s="11">
        <v>0</v>
      </c>
      <c r="AD1800" s="11">
        <v>0</v>
      </c>
      <c r="AE1800" s="11">
        <v>0</v>
      </c>
      <c r="AF1800" s="11">
        <v>0</v>
      </c>
      <c r="AG1800" s="11">
        <v>0</v>
      </c>
      <c r="AH1800" s="11">
        <v>0</v>
      </c>
      <c r="AI1800" s="11">
        <v>0</v>
      </c>
      <c r="AJ1800" s="11">
        <v>0</v>
      </c>
      <c r="AK1800" s="11">
        <v>0</v>
      </c>
      <c r="AL1800" s="11">
        <v>0</v>
      </c>
      <c r="AM1800" s="11">
        <v>0</v>
      </c>
      <c r="AN1800" s="11">
        <v>0</v>
      </c>
      <c r="AO18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0" s="11">
        <f>Table_PBS_SQL_DB2_PBSSQL_PBS_NDP_Tina_CG_QtrlyPerformance_Final[[#This Row],[GOU REL]]+Table_PBS_SQL_DB2_PBSSQL_PBS_NDP_Tina_CG_QtrlyPerformance_Final[[#This Row],[EXT REL]]</f>
        <v>0</v>
      </c>
      <c r="AT1800" s="11">
        <f>Table_PBS_SQL_DB2_PBSSQL_PBS_NDP_Tina_CG_QtrlyPerformance_Final[[#This Row],[GOU EXP]]+Table_PBS_SQL_DB2_PBSSQL_PBS_NDP_Tina_CG_QtrlyPerformance_Final[[#This Row],[EXT EXP]]</f>
        <v>0</v>
      </c>
      <c r="AU1800" s="11" t="str">
        <f>IF(Table_PBS_SQL_DB2_PBSSQL_PBS_NDP_Tina_CG_QtrlyPerformance_Final[[#This Row],[Item_Code]]&gt;"300000", "Capital", "Recurrent")</f>
        <v>Capital</v>
      </c>
    </row>
    <row r="1801" spans="1:47" x14ac:dyDescent="0.25">
      <c r="A1801" t="s">
        <v>269</v>
      </c>
      <c r="B1801" t="s">
        <v>270</v>
      </c>
      <c r="C1801" t="s">
        <v>218</v>
      </c>
      <c r="D1801" t="s">
        <v>1254</v>
      </c>
      <c r="E1801" t="s">
        <v>97</v>
      </c>
      <c r="F1801" t="s">
        <v>1290</v>
      </c>
      <c r="G1801" t="s">
        <v>465</v>
      </c>
      <c r="H1801" t="s">
        <v>1608</v>
      </c>
      <c r="I1801" t="s">
        <v>467</v>
      </c>
      <c r="J1801" t="s">
        <v>1610</v>
      </c>
      <c r="K1801" t="s">
        <v>1611</v>
      </c>
      <c r="L1801" t="s">
        <v>1612</v>
      </c>
      <c r="M1801" t="s">
        <v>1613</v>
      </c>
      <c r="N1801" t="s">
        <v>1614</v>
      </c>
      <c r="O1801" t="s">
        <v>1062</v>
      </c>
      <c r="P1801" t="s">
        <v>1063</v>
      </c>
      <c r="Q1801" s="11">
        <v>143000000</v>
      </c>
      <c r="R1801" s="11">
        <v>0</v>
      </c>
      <c r="S1801" s="11">
        <v>0</v>
      </c>
      <c r="T1801" s="11">
        <v>0</v>
      </c>
      <c r="U1801" s="11">
        <v>289000000</v>
      </c>
      <c r="V1801" s="11">
        <v>0</v>
      </c>
      <c r="W1801" s="11">
        <v>0</v>
      </c>
      <c r="X1801" s="11">
        <v>146000000</v>
      </c>
      <c r="Y1801" s="11">
        <v>0</v>
      </c>
      <c r="Z1801" s="11">
        <v>0</v>
      </c>
      <c r="AA1801" s="11">
        <v>0</v>
      </c>
      <c r="AB1801" s="11">
        <v>0</v>
      </c>
      <c r="AC1801" s="11">
        <v>0</v>
      </c>
      <c r="AD1801" s="11">
        <v>0</v>
      </c>
      <c r="AE1801" s="11">
        <v>0</v>
      </c>
      <c r="AF1801" s="11">
        <v>0</v>
      </c>
      <c r="AG1801" s="11">
        <v>0</v>
      </c>
      <c r="AH1801" s="11">
        <v>0</v>
      </c>
      <c r="AI1801" s="11">
        <v>0</v>
      </c>
      <c r="AJ1801" s="11">
        <v>0</v>
      </c>
      <c r="AK1801" s="11">
        <v>0</v>
      </c>
      <c r="AL1801" s="11">
        <v>0</v>
      </c>
      <c r="AM1801" s="11">
        <v>0</v>
      </c>
      <c r="AN1801" s="11">
        <v>0</v>
      </c>
      <c r="AO18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1" s="11">
        <f>Table_PBS_SQL_DB2_PBSSQL_PBS_NDP_Tina_CG_QtrlyPerformance_Final[[#This Row],[GOU REL]]+Table_PBS_SQL_DB2_PBSSQL_PBS_NDP_Tina_CG_QtrlyPerformance_Final[[#This Row],[EXT REL]]</f>
        <v>0</v>
      </c>
      <c r="AT1801" s="11">
        <f>Table_PBS_SQL_DB2_PBSSQL_PBS_NDP_Tina_CG_QtrlyPerformance_Final[[#This Row],[GOU EXP]]+Table_PBS_SQL_DB2_PBSSQL_PBS_NDP_Tina_CG_QtrlyPerformance_Final[[#This Row],[EXT EXP]]</f>
        <v>0</v>
      </c>
      <c r="AU1801" s="11" t="str">
        <f>IF(Table_PBS_SQL_DB2_PBSSQL_PBS_NDP_Tina_CG_QtrlyPerformance_Final[[#This Row],[Item_Code]]&gt;"300000", "Capital", "Recurrent")</f>
        <v>Recurrent</v>
      </c>
    </row>
    <row r="1802" spans="1:47" x14ac:dyDescent="0.25">
      <c r="A1802" t="s">
        <v>269</v>
      </c>
      <c r="B1802" t="s">
        <v>270</v>
      </c>
      <c r="C1802" t="s">
        <v>218</v>
      </c>
      <c r="D1802" t="s">
        <v>1254</v>
      </c>
      <c r="E1802" t="s">
        <v>97</v>
      </c>
      <c r="F1802" t="s">
        <v>1290</v>
      </c>
      <c r="G1802" t="s">
        <v>465</v>
      </c>
      <c r="H1802" t="s">
        <v>1608</v>
      </c>
      <c r="I1802" t="s">
        <v>467</v>
      </c>
      <c r="J1802" t="s">
        <v>1610</v>
      </c>
      <c r="K1802" t="s">
        <v>273</v>
      </c>
      <c r="L1802" t="s">
        <v>1605</v>
      </c>
      <c r="M1802" t="s">
        <v>1044</v>
      </c>
      <c r="N1802" t="s">
        <v>1045</v>
      </c>
      <c r="O1802" t="s">
        <v>1058</v>
      </c>
      <c r="P1802" t="s">
        <v>1059</v>
      </c>
      <c r="Q1802" s="11">
        <v>0</v>
      </c>
      <c r="R1802" s="11">
        <v>0</v>
      </c>
      <c r="S1802" s="11">
        <v>400000000</v>
      </c>
      <c r="T1802" s="11">
        <v>-400000000</v>
      </c>
      <c r="U1802" s="11">
        <v>3600000000</v>
      </c>
      <c r="V1802" s="11">
        <v>0</v>
      </c>
      <c r="W1802" s="11">
        <v>4000000000</v>
      </c>
      <c r="X1802" s="11">
        <v>0</v>
      </c>
      <c r="Y1802" s="11">
        <v>0</v>
      </c>
      <c r="Z1802" s="11">
        <v>0</v>
      </c>
      <c r="AA1802" s="11">
        <v>0</v>
      </c>
      <c r="AB1802" s="11">
        <v>0</v>
      </c>
      <c r="AC1802" s="11">
        <v>0</v>
      </c>
      <c r="AD1802" s="11">
        <v>0</v>
      </c>
      <c r="AE1802" s="11">
        <v>0</v>
      </c>
      <c r="AF1802" s="11">
        <v>0</v>
      </c>
      <c r="AG1802" s="11">
        <v>0</v>
      </c>
      <c r="AH1802" s="11">
        <v>0</v>
      </c>
      <c r="AI1802" s="11">
        <v>0</v>
      </c>
      <c r="AJ1802" s="11">
        <v>0</v>
      </c>
      <c r="AK1802" s="11">
        <v>3600000000</v>
      </c>
      <c r="AL1802" s="11">
        <v>3600000000</v>
      </c>
      <c r="AM1802" s="11">
        <v>0</v>
      </c>
      <c r="AN1802" s="11">
        <v>0</v>
      </c>
      <c r="AO18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3600000000</v>
      </c>
      <c r="AP18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3600000000</v>
      </c>
      <c r="AR18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2" s="11">
        <f>Table_PBS_SQL_DB2_PBSSQL_PBS_NDP_Tina_CG_QtrlyPerformance_Final[[#This Row],[GOU REL]]+Table_PBS_SQL_DB2_PBSSQL_PBS_NDP_Tina_CG_QtrlyPerformance_Final[[#This Row],[EXT REL]]</f>
        <v>3600000000</v>
      </c>
      <c r="AT1802" s="11">
        <f>Table_PBS_SQL_DB2_PBSSQL_PBS_NDP_Tina_CG_QtrlyPerformance_Final[[#This Row],[GOU EXP]]+Table_PBS_SQL_DB2_PBSSQL_PBS_NDP_Tina_CG_QtrlyPerformance_Final[[#This Row],[EXT EXP]]</f>
        <v>3600000000</v>
      </c>
      <c r="AU1802" s="11" t="str">
        <f>IF(Table_PBS_SQL_DB2_PBSSQL_PBS_NDP_Tina_CG_QtrlyPerformance_Final[[#This Row],[Item_Code]]&gt;"300000", "Capital", "Recurrent")</f>
        <v>Capital</v>
      </c>
    </row>
    <row r="1803" spans="1:47" x14ac:dyDescent="0.25">
      <c r="A1803" t="s">
        <v>269</v>
      </c>
      <c r="B1803" t="s">
        <v>270</v>
      </c>
      <c r="C1803" t="s">
        <v>293</v>
      </c>
      <c r="D1803" t="s">
        <v>1206</v>
      </c>
      <c r="E1803" t="s">
        <v>97</v>
      </c>
      <c r="F1803" t="s">
        <v>1383</v>
      </c>
      <c r="G1803" t="s">
        <v>87</v>
      </c>
      <c r="H1803" t="s">
        <v>1617</v>
      </c>
      <c r="I1803" t="s">
        <v>467</v>
      </c>
      <c r="J1803" t="s">
        <v>1617</v>
      </c>
      <c r="K1803" t="s">
        <v>273</v>
      </c>
      <c r="L1803" t="s">
        <v>1605</v>
      </c>
      <c r="M1803" t="s">
        <v>866</v>
      </c>
      <c r="N1803" t="s">
        <v>867</v>
      </c>
      <c r="O1803" t="s">
        <v>1707</v>
      </c>
      <c r="P1803" t="s">
        <v>1708</v>
      </c>
      <c r="Q1803" s="11">
        <v>0</v>
      </c>
      <c r="R1803" s="11">
        <v>0</v>
      </c>
      <c r="S1803" s="11">
        <v>76200000</v>
      </c>
      <c r="T1803" s="11">
        <v>-76200000</v>
      </c>
      <c r="U1803" s="11">
        <v>685800000</v>
      </c>
      <c r="V1803" s="11">
        <v>0</v>
      </c>
      <c r="W1803" s="11">
        <v>762000000</v>
      </c>
      <c r="X1803" s="11">
        <v>0</v>
      </c>
      <c r="Y1803" s="11">
        <v>0</v>
      </c>
      <c r="Z1803" s="11">
        <v>0</v>
      </c>
      <c r="AA1803" s="11">
        <v>0</v>
      </c>
      <c r="AB1803" s="11">
        <v>0</v>
      </c>
      <c r="AC1803" s="11">
        <v>0</v>
      </c>
      <c r="AD1803" s="11">
        <v>0</v>
      </c>
      <c r="AE1803" s="11">
        <v>0</v>
      </c>
      <c r="AF1803" s="11">
        <v>0</v>
      </c>
      <c r="AG1803" s="11">
        <v>0</v>
      </c>
      <c r="AH1803" s="11">
        <v>0</v>
      </c>
      <c r="AI1803" s="11">
        <v>0</v>
      </c>
      <c r="AJ1803" s="11">
        <v>0</v>
      </c>
      <c r="AK1803" s="11">
        <v>685800000</v>
      </c>
      <c r="AL1803" s="11">
        <v>685800000</v>
      </c>
      <c r="AM1803" s="11">
        <v>0</v>
      </c>
      <c r="AN1803" s="11">
        <v>0</v>
      </c>
      <c r="AO18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685800000</v>
      </c>
      <c r="AP18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685800000</v>
      </c>
      <c r="AR18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3" s="11">
        <f>Table_PBS_SQL_DB2_PBSSQL_PBS_NDP_Tina_CG_QtrlyPerformance_Final[[#This Row],[GOU REL]]+Table_PBS_SQL_DB2_PBSSQL_PBS_NDP_Tina_CG_QtrlyPerformance_Final[[#This Row],[EXT REL]]</f>
        <v>685800000</v>
      </c>
      <c r="AT1803" s="11">
        <f>Table_PBS_SQL_DB2_PBSSQL_PBS_NDP_Tina_CG_QtrlyPerformance_Final[[#This Row],[GOU EXP]]+Table_PBS_SQL_DB2_PBSSQL_PBS_NDP_Tina_CG_QtrlyPerformance_Final[[#This Row],[EXT EXP]]</f>
        <v>685800000</v>
      </c>
      <c r="AU1803" s="11" t="str">
        <f>IF(Table_PBS_SQL_DB2_PBSSQL_PBS_NDP_Tina_CG_QtrlyPerformance_Final[[#This Row],[Item_Code]]&gt;"300000", "Capital", "Recurrent")</f>
        <v>Capital</v>
      </c>
    </row>
    <row r="1804" spans="1:47" x14ac:dyDescent="0.25">
      <c r="A1804" t="s">
        <v>269</v>
      </c>
      <c r="B1804" t="s">
        <v>270</v>
      </c>
      <c r="C1804" t="s">
        <v>676</v>
      </c>
      <c r="D1804" t="s">
        <v>990</v>
      </c>
      <c r="E1804" t="s">
        <v>97</v>
      </c>
      <c r="F1804" t="s">
        <v>1013</v>
      </c>
      <c r="G1804" t="s">
        <v>75</v>
      </c>
      <c r="H1804" t="s">
        <v>1943</v>
      </c>
      <c r="I1804" t="s">
        <v>666</v>
      </c>
      <c r="J1804" t="s">
        <v>1945</v>
      </c>
      <c r="K1804" t="s">
        <v>273</v>
      </c>
      <c r="L1804" t="s">
        <v>1605</v>
      </c>
      <c r="M1804" t="s">
        <v>866</v>
      </c>
      <c r="N1804" t="s">
        <v>867</v>
      </c>
      <c r="O1804" t="s">
        <v>996</v>
      </c>
      <c r="P1804" t="s">
        <v>997</v>
      </c>
      <c r="Q1804" s="11">
        <v>0</v>
      </c>
      <c r="R1804" s="11">
        <v>0</v>
      </c>
      <c r="S1804" s="11">
        <v>0</v>
      </c>
      <c r="T1804" s="11">
        <v>0</v>
      </c>
      <c r="U1804" s="11">
        <v>175573739</v>
      </c>
      <c r="V1804" s="11">
        <v>0</v>
      </c>
      <c r="W1804" s="11">
        <v>175573739</v>
      </c>
      <c r="X1804" s="11">
        <v>0</v>
      </c>
      <c r="Y1804" s="11">
        <v>0</v>
      </c>
      <c r="Z1804" s="11">
        <v>0</v>
      </c>
      <c r="AA1804" s="11">
        <v>0</v>
      </c>
      <c r="AB1804" s="11">
        <v>0</v>
      </c>
      <c r="AC1804" s="11">
        <v>175573739</v>
      </c>
      <c r="AD1804" s="11">
        <v>77330496</v>
      </c>
      <c r="AE1804" s="11">
        <v>0</v>
      </c>
      <c r="AF1804" s="11">
        <v>0</v>
      </c>
      <c r="AG1804" s="11">
        <v>0</v>
      </c>
      <c r="AH1804" s="11">
        <v>39577355</v>
      </c>
      <c r="AI1804" s="11">
        <v>0</v>
      </c>
      <c r="AJ1804" s="11">
        <v>0</v>
      </c>
      <c r="AK1804" s="11">
        <v>0</v>
      </c>
      <c r="AL1804" s="11">
        <v>57932737</v>
      </c>
      <c r="AM1804" s="11">
        <v>0</v>
      </c>
      <c r="AN1804" s="11">
        <v>0</v>
      </c>
      <c r="AO18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175573739</v>
      </c>
      <c r="AP18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174840588</v>
      </c>
      <c r="AR18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4" s="11">
        <f>Table_PBS_SQL_DB2_PBSSQL_PBS_NDP_Tina_CG_QtrlyPerformance_Final[[#This Row],[GOU REL]]+Table_PBS_SQL_DB2_PBSSQL_PBS_NDP_Tina_CG_QtrlyPerformance_Final[[#This Row],[EXT REL]]</f>
        <v>175573739</v>
      </c>
      <c r="AT1804" s="11">
        <f>Table_PBS_SQL_DB2_PBSSQL_PBS_NDP_Tina_CG_QtrlyPerformance_Final[[#This Row],[GOU EXP]]+Table_PBS_SQL_DB2_PBSSQL_PBS_NDP_Tina_CG_QtrlyPerformance_Final[[#This Row],[EXT EXP]]</f>
        <v>174840588</v>
      </c>
      <c r="AU1804" s="11" t="str">
        <f>IF(Table_PBS_SQL_DB2_PBSSQL_PBS_NDP_Tina_CG_QtrlyPerformance_Final[[#This Row],[Item_Code]]&gt;"300000", "Capital", "Recurrent")</f>
        <v>Recurrent</v>
      </c>
    </row>
    <row r="1805" spans="1:47" x14ac:dyDescent="0.25">
      <c r="A1805" t="s">
        <v>269</v>
      </c>
      <c r="B1805" t="s">
        <v>270</v>
      </c>
      <c r="C1805" t="s">
        <v>676</v>
      </c>
      <c r="D1805" t="s">
        <v>990</v>
      </c>
      <c r="E1805" t="s">
        <v>97</v>
      </c>
      <c r="F1805" t="s">
        <v>1013</v>
      </c>
      <c r="G1805" t="s">
        <v>75</v>
      </c>
      <c r="H1805" t="s">
        <v>1943</v>
      </c>
      <c r="I1805" t="s">
        <v>666</v>
      </c>
      <c r="J1805" t="s">
        <v>1945</v>
      </c>
      <c r="K1805" t="s">
        <v>273</v>
      </c>
      <c r="L1805" t="s">
        <v>1605</v>
      </c>
      <c r="M1805" t="s">
        <v>866</v>
      </c>
      <c r="N1805" t="s">
        <v>867</v>
      </c>
      <c r="O1805" t="s">
        <v>1085</v>
      </c>
      <c r="P1805" t="s">
        <v>1086</v>
      </c>
      <c r="Q1805" s="11">
        <v>0</v>
      </c>
      <c r="R1805" s="11">
        <v>0</v>
      </c>
      <c r="S1805" s="11">
        <v>0</v>
      </c>
      <c r="T1805" s="11">
        <v>0</v>
      </c>
      <c r="U1805" s="11">
        <v>85426261</v>
      </c>
      <c r="V1805" s="11">
        <v>0</v>
      </c>
      <c r="W1805" s="11">
        <v>85426261</v>
      </c>
      <c r="X1805" s="11">
        <v>0</v>
      </c>
      <c r="Y1805" s="11">
        <v>0</v>
      </c>
      <c r="Z1805" s="11">
        <v>0</v>
      </c>
      <c r="AA1805" s="11">
        <v>0</v>
      </c>
      <c r="AB1805" s="11">
        <v>0</v>
      </c>
      <c r="AC1805" s="11">
        <v>85426261</v>
      </c>
      <c r="AD1805" s="11">
        <v>65630100</v>
      </c>
      <c r="AE1805" s="11">
        <v>0</v>
      </c>
      <c r="AF1805" s="11">
        <v>0</v>
      </c>
      <c r="AG1805" s="11">
        <v>0</v>
      </c>
      <c r="AH1805" s="11">
        <v>0</v>
      </c>
      <c r="AI1805" s="11">
        <v>0</v>
      </c>
      <c r="AJ1805" s="11">
        <v>0</v>
      </c>
      <c r="AK1805" s="11">
        <v>0</v>
      </c>
      <c r="AL1805" s="11">
        <v>2167380</v>
      </c>
      <c r="AM1805" s="11">
        <v>0</v>
      </c>
      <c r="AN1805" s="11">
        <v>0</v>
      </c>
      <c r="AO18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85426261</v>
      </c>
      <c r="AP18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67797480</v>
      </c>
      <c r="AR18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5" s="11">
        <f>Table_PBS_SQL_DB2_PBSSQL_PBS_NDP_Tina_CG_QtrlyPerformance_Final[[#This Row],[GOU REL]]+Table_PBS_SQL_DB2_PBSSQL_PBS_NDP_Tina_CG_QtrlyPerformance_Final[[#This Row],[EXT REL]]</f>
        <v>85426261</v>
      </c>
      <c r="AT1805" s="11">
        <f>Table_PBS_SQL_DB2_PBSSQL_PBS_NDP_Tina_CG_QtrlyPerformance_Final[[#This Row],[GOU EXP]]+Table_PBS_SQL_DB2_PBSSQL_PBS_NDP_Tina_CG_QtrlyPerformance_Final[[#This Row],[EXT EXP]]</f>
        <v>67797480</v>
      </c>
      <c r="AU1805" s="11" t="str">
        <f>IF(Table_PBS_SQL_DB2_PBSSQL_PBS_NDP_Tina_CG_QtrlyPerformance_Final[[#This Row],[Item_Code]]&gt;"300000", "Capital", "Recurrent")</f>
        <v>Recurrent</v>
      </c>
    </row>
    <row r="1806" spans="1:47" x14ac:dyDescent="0.25">
      <c r="A1806" t="s">
        <v>55</v>
      </c>
      <c r="B1806" t="s">
        <v>56</v>
      </c>
      <c r="C1806" t="s">
        <v>31</v>
      </c>
      <c r="D1806" t="s">
        <v>1031</v>
      </c>
      <c r="E1806" t="s">
        <v>31</v>
      </c>
      <c r="F1806" t="s">
        <v>1032</v>
      </c>
      <c r="G1806" t="s">
        <v>31</v>
      </c>
      <c r="H1806" t="s">
        <v>1623</v>
      </c>
      <c r="I1806" t="s">
        <v>493</v>
      </c>
      <c r="J1806" t="s">
        <v>1624</v>
      </c>
      <c r="K1806" t="s">
        <v>774</v>
      </c>
      <c r="L1806" t="s">
        <v>775</v>
      </c>
      <c r="M1806" t="s">
        <v>1130</v>
      </c>
      <c r="N1806" t="s">
        <v>1131</v>
      </c>
      <c r="O1806" t="s">
        <v>1093</v>
      </c>
      <c r="P1806" t="s">
        <v>1094</v>
      </c>
      <c r="Q1806" s="11">
        <v>0</v>
      </c>
      <c r="R1806" s="11">
        <v>0</v>
      </c>
      <c r="S1806" s="11">
        <v>0</v>
      </c>
      <c r="T1806" s="11">
        <v>0</v>
      </c>
      <c r="U1806" s="11">
        <v>200000000</v>
      </c>
      <c r="V1806" s="11">
        <v>0</v>
      </c>
      <c r="W1806" s="11">
        <v>200000000</v>
      </c>
      <c r="X1806" s="11">
        <v>0</v>
      </c>
      <c r="Y1806" s="11">
        <v>0</v>
      </c>
      <c r="Z1806" s="11">
        <v>0</v>
      </c>
      <c r="AA1806" s="11">
        <v>0</v>
      </c>
      <c r="AB1806" s="11">
        <v>0</v>
      </c>
      <c r="AC1806" s="11">
        <v>0</v>
      </c>
      <c r="AD1806" s="11">
        <v>0</v>
      </c>
      <c r="AE1806" s="11">
        <v>0</v>
      </c>
      <c r="AF1806" s="11">
        <v>0</v>
      </c>
      <c r="AG1806" s="11">
        <v>200000000</v>
      </c>
      <c r="AH1806" s="11">
        <v>200000000</v>
      </c>
      <c r="AI1806" s="11">
        <v>0</v>
      </c>
      <c r="AJ1806" s="11">
        <v>0</v>
      </c>
      <c r="AK1806" s="11">
        <v>0</v>
      </c>
      <c r="AL1806" s="11">
        <v>0</v>
      </c>
      <c r="AM1806" s="11">
        <v>0</v>
      </c>
      <c r="AN1806" s="11">
        <v>0</v>
      </c>
      <c r="AO18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8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8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6" s="11">
        <f>Table_PBS_SQL_DB2_PBSSQL_PBS_NDP_Tina_CG_QtrlyPerformance_Final[[#This Row],[GOU REL]]+Table_PBS_SQL_DB2_PBSSQL_PBS_NDP_Tina_CG_QtrlyPerformance_Final[[#This Row],[EXT REL]]</f>
        <v>200000000</v>
      </c>
      <c r="AT1806" s="11">
        <f>Table_PBS_SQL_DB2_PBSSQL_PBS_NDP_Tina_CG_QtrlyPerformance_Final[[#This Row],[GOU EXP]]+Table_PBS_SQL_DB2_PBSSQL_PBS_NDP_Tina_CG_QtrlyPerformance_Final[[#This Row],[EXT EXP]]</f>
        <v>200000000</v>
      </c>
      <c r="AU1806" s="11" t="str">
        <f>IF(Table_PBS_SQL_DB2_PBSSQL_PBS_NDP_Tina_CG_QtrlyPerformance_Final[[#This Row],[Item_Code]]&gt;"300000", "Capital", "Recurrent")</f>
        <v>Recurrent</v>
      </c>
    </row>
    <row r="1807" spans="1:47" x14ac:dyDescent="0.25">
      <c r="A1807" t="s">
        <v>55</v>
      </c>
      <c r="B1807" t="s">
        <v>56</v>
      </c>
      <c r="C1807" t="s">
        <v>31</v>
      </c>
      <c r="D1807" t="s">
        <v>1031</v>
      </c>
      <c r="E1807" t="s">
        <v>31</v>
      </c>
      <c r="F1807" t="s">
        <v>1032</v>
      </c>
      <c r="G1807" t="s">
        <v>31</v>
      </c>
      <c r="H1807" t="s">
        <v>1623</v>
      </c>
      <c r="I1807" t="s">
        <v>493</v>
      </c>
      <c r="J1807" t="s">
        <v>1624</v>
      </c>
      <c r="K1807" t="s">
        <v>774</v>
      </c>
      <c r="L1807" t="s">
        <v>775</v>
      </c>
      <c r="M1807" t="s">
        <v>1130</v>
      </c>
      <c r="N1807" t="s">
        <v>1131</v>
      </c>
      <c r="O1807" t="s">
        <v>2135</v>
      </c>
      <c r="P1807" t="s">
        <v>2136</v>
      </c>
      <c r="Q1807" s="11">
        <v>0</v>
      </c>
      <c r="R1807" s="11">
        <v>0</v>
      </c>
      <c r="S1807" s="11">
        <v>0</v>
      </c>
      <c r="T1807" s="11">
        <v>0</v>
      </c>
      <c r="U1807" s="11">
        <v>1000000000</v>
      </c>
      <c r="V1807" s="11">
        <v>0</v>
      </c>
      <c r="W1807" s="11">
        <v>1000000000</v>
      </c>
      <c r="X1807" s="11">
        <v>0</v>
      </c>
      <c r="Y1807" s="11">
        <v>0</v>
      </c>
      <c r="Z1807" s="11">
        <v>0</v>
      </c>
      <c r="AA1807" s="11">
        <v>0</v>
      </c>
      <c r="AB1807" s="11">
        <v>0</v>
      </c>
      <c r="AC1807" s="11">
        <v>0</v>
      </c>
      <c r="AD1807" s="11">
        <v>0</v>
      </c>
      <c r="AE1807" s="11">
        <v>0</v>
      </c>
      <c r="AF1807" s="11">
        <v>0</v>
      </c>
      <c r="AG1807" s="11">
        <v>1000000000</v>
      </c>
      <c r="AH1807" s="11">
        <v>970000000</v>
      </c>
      <c r="AI1807" s="11">
        <v>0</v>
      </c>
      <c r="AJ1807" s="11">
        <v>0</v>
      </c>
      <c r="AK1807" s="11">
        <v>0</v>
      </c>
      <c r="AL1807" s="11">
        <v>30000000</v>
      </c>
      <c r="AM1807" s="11">
        <v>0</v>
      </c>
      <c r="AN1807" s="11">
        <v>0</v>
      </c>
      <c r="AO18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18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18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7" s="11">
        <f>Table_PBS_SQL_DB2_PBSSQL_PBS_NDP_Tina_CG_QtrlyPerformance_Final[[#This Row],[GOU REL]]+Table_PBS_SQL_DB2_PBSSQL_PBS_NDP_Tina_CG_QtrlyPerformance_Final[[#This Row],[EXT REL]]</f>
        <v>1000000000</v>
      </c>
      <c r="AT1807" s="11">
        <f>Table_PBS_SQL_DB2_PBSSQL_PBS_NDP_Tina_CG_QtrlyPerformance_Final[[#This Row],[GOU EXP]]+Table_PBS_SQL_DB2_PBSSQL_PBS_NDP_Tina_CG_QtrlyPerformance_Final[[#This Row],[EXT EXP]]</f>
        <v>1000000000</v>
      </c>
      <c r="AU1807" s="11" t="str">
        <f>IF(Table_PBS_SQL_DB2_PBSSQL_PBS_NDP_Tina_CG_QtrlyPerformance_Final[[#This Row],[Item_Code]]&gt;"300000", "Capital", "Recurrent")</f>
        <v>Recurrent</v>
      </c>
    </row>
    <row r="1808" spans="1:47" x14ac:dyDescent="0.25">
      <c r="A1808" t="s">
        <v>55</v>
      </c>
      <c r="B1808" t="s">
        <v>56</v>
      </c>
      <c r="C1808" t="s">
        <v>31</v>
      </c>
      <c r="D1808" t="s">
        <v>1031</v>
      </c>
      <c r="E1808" t="s">
        <v>75</v>
      </c>
      <c r="F1808" t="s">
        <v>1042</v>
      </c>
      <c r="G1808" t="s">
        <v>31</v>
      </c>
      <c r="H1808" t="s">
        <v>1623</v>
      </c>
      <c r="I1808" t="s">
        <v>493</v>
      </c>
      <c r="J1808" t="s">
        <v>1624</v>
      </c>
      <c r="K1808" t="s">
        <v>774</v>
      </c>
      <c r="L1808" t="s">
        <v>775</v>
      </c>
      <c r="M1808" t="s">
        <v>1232</v>
      </c>
      <c r="N1808" t="s">
        <v>1233</v>
      </c>
      <c r="O1808" t="s">
        <v>1626</v>
      </c>
      <c r="P1808" t="s">
        <v>1627</v>
      </c>
      <c r="Q1808" s="11">
        <v>0</v>
      </c>
      <c r="R1808" s="11">
        <v>0</v>
      </c>
      <c r="S1808" s="11">
        <v>0</v>
      </c>
      <c r="T1808" s="11">
        <v>0</v>
      </c>
      <c r="U1808" s="11">
        <v>27470013890</v>
      </c>
      <c r="V1808" s="11">
        <v>0</v>
      </c>
      <c r="W1808" s="11">
        <v>27470013890</v>
      </c>
      <c r="X1808" s="11">
        <v>0</v>
      </c>
      <c r="Y1808" s="11">
        <v>5539578294</v>
      </c>
      <c r="Z1808" s="11">
        <v>0</v>
      </c>
      <c r="AA1808" s="11">
        <v>0</v>
      </c>
      <c r="AB1808" s="11">
        <v>0</v>
      </c>
      <c r="AC1808" s="11">
        <v>0</v>
      </c>
      <c r="AD1808" s="11">
        <v>5539578293</v>
      </c>
      <c r="AE1808" s="11">
        <v>0</v>
      </c>
      <c r="AF1808" s="11">
        <v>0</v>
      </c>
      <c r="AG1808" s="11">
        <v>21930435596</v>
      </c>
      <c r="AH1808" s="11">
        <v>21918951917</v>
      </c>
      <c r="AI1808" s="11">
        <v>0</v>
      </c>
      <c r="AJ1808" s="11">
        <v>0</v>
      </c>
      <c r="AK1808" s="11">
        <v>0</v>
      </c>
      <c r="AL1808" s="11">
        <v>11483680</v>
      </c>
      <c r="AM1808" s="11">
        <v>0</v>
      </c>
      <c r="AN1808" s="11">
        <v>0</v>
      </c>
      <c r="AO18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27470013890</v>
      </c>
      <c r="AP18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27470013890</v>
      </c>
      <c r="AR18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8" s="11">
        <f>Table_PBS_SQL_DB2_PBSSQL_PBS_NDP_Tina_CG_QtrlyPerformance_Final[[#This Row],[GOU REL]]+Table_PBS_SQL_DB2_PBSSQL_PBS_NDP_Tina_CG_QtrlyPerformance_Final[[#This Row],[EXT REL]]</f>
        <v>27470013890</v>
      </c>
      <c r="AT1808" s="11">
        <f>Table_PBS_SQL_DB2_PBSSQL_PBS_NDP_Tina_CG_QtrlyPerformance_Final[[#This Row],[GOU EXP]]+Table_PBS_SQL_DB2_PBSSQL_PBS_NDP_Tina_CG_QtrlyPerformance_Final[[#This Row],[EXT EXP]]</f>
        <v>27470013890</v>
      </c>
      <c r="AU1808" s="11" t="str">
        <f>IF(Table_PBS_SQL_DB2_PBSSQL_PBS_NDP_Tina_CG_QtrlyPerformance_Final[[#This Row],[Item_Code]]&gt;"300000", "Capital", "Recurrent")</f>
        <v>Capital</v>
      </c>
    </row>
    <row r="1809" spans="1:47" x14ac:dyDescent="0.25">
      <c r="A1809" t="s">
        <v>55</v>
      </c>
      <c r="B1809" t="s">
        <v>56</v>
      </c>
      <c r="C1809" t="s">
        <v>31</v>
      </c>
      <c r="D1809" t="s">
        <v>1031</v>
      </c>
      <c r="E1809" t="s">
        <v>75</v>
      </c>
      <c r="F1809" t="s">
        <v>1042</v>
      </c>
      <c r="G1809" t="s">
        <v>31</v>
      </c>
      <c r="H1809" t="s">
        <v>1623</v>
      </c>
      <c r="I1809" t="s">
        <v>493</v>
      </c>
      <c r="J1809" t="s">
        <v>1624</v>
      </c>
      <c r="K1809" t="s">
        <v>774</v>
      </c>
      <c r="L1809" t="s">
        <v>775</v>
      </c>
      <c r="M1809" t="s">
        <v>1630</v>
      </c>
      <c r="N1809" t="s">
        <v>1631</v>
      </c>
      <c r="O1809" t="s">
        <v>2137</v>
      </c>
      <c r="P1809" t="s">
        <v>2138</v>
      </c>
      <c r="Q1809" s="11">
        <v>0</v>
      </c>
      <c r="R1809" s="11">
        <v>0</v>
      </c>
      <c r="S1809" s="11">
        <v>0</v>
      </c>
      <c r="T1809" s="11">
        <v>0</v>
      </c>
      <c r="U1809" s="11">
        <v>1510000000</v>
      </c>
      <c r="V1809" s="11">
        <v>0</v>
      </c>
      <c r="W1809" s="11">
        <v>1510000000</v>
      </c>
      <c r="X1809" s="11">
        <v>0</v>
      </c>
      <c r="Y1809" s="11">
        <v>1500000000</v>
      </c>
      <c r="Z1809" s="11">
        <v>747407495</v>
      </c>
      <c r="AA1809" s="11">
        <v>0</v>
      </c>
      <c r="AB1809" s="11">
        <v>0</v>
      </c>
      <c r="AC1809" s="11">
        <v>0</v>
      </c>
      <c r="AD1809" s="11">
        <v>751314000</v>
      </c>
      <c r="AE1809" s="11">
        <v>0</v>
      </c>
      <c r="AF1809" s="11">
        <v>0</v>
      </c>
      <c r="AG1809" s="11">
        <v>10000000</v>
      </c>
      <c r="AH1809" s="11">
        <v>11100000</v>
      </c>
      <c r="AI1809" s="11">
        <v>0</v>
      </c>
      <c r="AJ1809" s="11">
        <v>0</v>
      </c>
      <c r="AK1809" s="11">
        <v>0</v>
      </c>
      <c r="AL1809" s="11">
        <v>178505</v>
      </c>
      <c r="AM1809" s="11">
        <v>0</v>
      </c>
      <c r="AN1809" s="11">
        <v>0</v>
      </c>
      <c r="AO18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1510000000</v>
      </c>
      <c r="AP18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1510000000</v>
      </c>
      <c r="AR18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09" s="11">
        <f>Table_PBS_SQL_DB2_PBSSQL_PBS_NDP_Tina_CG_QtrlyPerformance_Final[[#This Row],[GOU REL]]+Table_PBS_SQL_DB2_PBSSQL_PBS_NDP_Tina_CG_QtrlyPerformance_Final[[#This Row],[EXT REL]]</f>
        <v>1510000000</v>
      </c>
      <c r="AT1809" s="11">
        <f>Table_PBS_SQL_DB2_PBSSQL_PBS_NDP_Tina_CG_QtrlyPerformance_Final[[#This Row],[GOU EXP]]+Table_PBS_SQL_DB2_PBSSQL_PBS_NDP_Tina_CG_QtrlyPerformance_Final[[#This Row],[EXT EXP]]</f>
        <v>1510000000</v>
      </c>
      <c r="AU1809" s="11" t="str">
        <f>IF(Table_PBS_SQL_DB2_PBSSQL_PBS_NDP_Tina_CG_QtrlyPerformance_Final[[#This Row],[Item_Code]]&gt;"300000", "Capital", "Recurrent")</f>
        <v>Recurrent</v>
      </c>
    </row>
    <row r="1810" spans="1:47" x14ac:dyDescent="0.25">
      <c r="A1810" t="s">
        <v>55</v>
      </c>
      <c r="B1810" t="s">
        <v>56</v>
      </c>
      <c r="C1810" t="s">
        <v>31</v>
      </c>
      <c r="D1810" t="s">
        <v>1031</v>
      </c>
      <c r="E1810" t="s">
        <v>75</v>
      </c>
      <c r="F1810" t="s">
        <v>1042</v>
      </c>
      <c r="G1810" t="s">
        <v>31</v>
      </c>
      <c r="H1810" t="s">
        <v>1623</v>
      </c>
      <c r="I1810" t="s">
        <v>493</v>
      </c>
      <c r="J1810" t="s">
        <v>1624</v>
      </c>
      <c r="K1810" t="s">
        <v>774</v>
      </c>
      <c r="L1810" t="s">
        <v>775</v>
      </c>
      <c r="M1810" t="s">
        <v>1630</v>
      </c>
      <c r="N1810" t="s">
        <v>1631</v>
      </c>
      <c r="O1810" t="s">
        <v>922</v>
      </c>
      <c r="P1810" t="s">
        <v>923</v>
      </c>
      <c r="Q1810" s="11">
        <v>0</v>
      </c>
      <c r="R1810" s="11">
        <v>0</v>
      </c>
      <c r="S1810" s="11">
        <v>0</v>
      </c>
      <c r="T1810" s="11">
        <v>0</v>
      </c>
      <c r="U1810" s="11">
        <v>630000000</v>
      </c>
      <c r="V1810" s="11">
        <v>0</v>
      </c>
      <c r="W1810" s="11">
        <v>630000000</v>
      </c>
      <c r="X1810" s="11">
        <v>0</v>
      </c>
      <c r="Y1810" s="11">
        <v>600000000</v>
      </c>
      <c r="Z1810" s="11">
        <v>600000000</v>
      </c>
      <c r="AA1810" s="11">
        <v>0</v>
      </c>
      <c r="AB1810" s="11">
        <v>0</v>
      </c>
      <c r="AC1810" s="11">
        <v>0</v>
      </c>
      <c r="AD1810" s="11">
        <v>0</v>
      </c>
      <c r="AE1810" s="11">
        <v>0</v>
      </c>
      <c r="AF1810" s="11">
        <v>0</v>
      </c>
      <c r="AG1810" s="11">
        <v>30000000</v>
      </c>
      <c r="AH1810" s="11">
        <v>30000000</v>
      </c>
      <c r="AI1810" s="11">
        <v>0</v>
      </c>
      <c r="AJ1810" s="11">
        <v>0</v>
      </c>
      <c r="AK1810" s="11">
        <v>0</v>
      </c>
      <c r="AL1810" s="11">
        <v>0</v>
      </c>
      <c r="AM1810" s="11">
        <v>0</v>
      </c>
      <c r="AN1810" s="11">
        <v>0</v>
      </c>
      <c r="AO18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630000000</v>
      </c>
      <c r="AP18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630000000</v>
      </c>
      <c r="AR18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10" s="11">
        <f>Table_PBS_SQL_DB2_PBSSQL_PBS_NDP_Tina_CG_QtrlyPerformance_Final[[#This Row],[GOU REL]]+Table_PBS_SQL_DB2_PBSSQL_PBS_NDP_Tina_CG_QtrlyPerformance_Final[[#This Row],[EXT REL]]</f>
        <v>630000000</v>
      </c>
      <c r="AT1810" s="11">
        <f>Table_PBS_SQL_DB2_PBSSQL_PBS_NDP_Tina_CG_QtrlyPerformance_Final[[#This Row],[GOU EXP]]+Table_PBS_SQL_DB2_PBSSQL_PBS_NDP_Tina_CG_QtrlyPerformance_Final[[#This Row],[EXT EXP]]</f>
        <v>630000000</v>
      </c>
      <c r="AU1810" s="11" t="str">
        <f>IF(Table_PBS_SQL_DB2_PBSSQL_PBS_NDP_Tina_CG_QtrlyPerformance_Final[[#This Row],[Item_Code]]&gt;"300000", "Capital", "Recurrent")</f>
        <v>Recurrent</v>
      </c>
    </row>
    <row r="1811" spans="1:47" x14ac:dyDescent="0.25">
      <c r="A1811" t="s">
        <v>55</v>
      </c>
      <c r="B1811" t="s">
        <v>56</v>
      </c>
      <c r="C1811" t="s">
        <v>31</v>
      </c>
      <c r="D1811" t="s">
        <v>1031</v>
      </c>
      <c r="E1811" t="s">
        <v>75</v>
      </c>
      <c r="F1811" t="s">
        <v>1042</v>
      </c>
      <c r="G1811" t="s">
        <v>31</v>
      </c>
      <c r="H1811" t="s">
        <v>1623</v>
      </c>
      <c r="I1811" t="s">
        <v>493</v>
      </c>
      <c r="J1811" t="s">
        <v>1624</v>
      </c>
      <c r="K1811" t="s">
        <v>774</v>
      </c>
      <c r="L1811" t="s">
        <v>775</v>
      </c>
      <c r="M1811" t="s">
        <v>1634</v>
      </c>
      <c r="N1811" t="s">
        <v>1635</v>
      </c>
      <c r="O1811" t="s">
        <v>2139</v>
      </c>
      <c r="P1811" t="s">
        <v>2140</v>
      </c>
      <c r="Q1811" s="11">
        <v>0</v>
      </c>
      <c r="R1811" s="11">
        <v>0</v>
      </c>
      <c r="S1811" s="11">
        <v>0</v>
      </c>
      <c r="T1811" s="11">
        <v>0</v>
      </c>
      <c r="U1811" s="11">
        <v>200000000</v>
      </c>
      <c r="V1811" s="11">
        <v>0</v>
      </c>
      <c r="W1811" s="11">
        <v>200000000</v>
      </c>
      <c r="X1811" s="11">
        <v>0</v>
      </c>
      <c r="Y1811" s="11">
        <v>0</v>
      </c>
      <c r="Z1811" s="11">
        <v>0</v>
      </c>
      <c r="AA1811" s="11">
        <v>0</v>
      </c>
      <c r="AB1811" s="11">
        <v>0</v>
      </c>
      <c r="AC1811" s="11">
        <v>0</v>
      </c>
      <c r="AD1811" s="11">
        <v>0</v>
      </c>
      <c r="AE1811" s="11">
        <v>0</v>
      </c>
      <c r="AF1811" s="11">
        <v>0</v>
      </c>
      <c r="AG1811" s="11">
        <v>200000000</v>
      </c>
      <c r="AH1811" s="11">
        <v>200000000</v>
      </c>
      <c r="AI1811" s="11">
        <v>0</v>
      </c>
      <c r="AJ1811" s="11">
        <v>0</v>
      </c>
      <c r="AK1811" s="11">
        <v>0</v>
      </c>
      <c r="AL1811" s="11">
        <v>0</v>
      </c>
      <c r="AM1811" s="11">
        <v>0</v>
      </c>
      <c r="AN1811" s="11">
        <v>0</v>
      </c>
      <c r="AO18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8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8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11" s="11">
        <f>Table_PBS_SQL_DB2_PBSSQL_PBS_NDP_Tina_CG_QtrlyPerformance_Final[[#This Row],[GOU REL]]+Table_PBS_SQL_DB2_PBSSQL_PBS_NDP_Tina_CG_QtrlyPerformance_Final[[#This Row],[EXT REL]]</f>
        <v>200000000</v>
      </c>
      <c r="AT1811" s="11">
        <f>Table_PBS_SQL_DB2_PBSSQL_PBS_NDP_Tina_CG_QtrlyPerformance_Final[[#This Row],[GOU EXP]]+Table_PBS_SQL_DB2_PBSSQL_PBS_NDP_Tina_CG_QtrlyPerformance_Final[[#This Row],[EXT EXP]]</f>
        <v>200000000</v>
      </c>
      <c r="AU1811" s="11" t="str">
        <f>IF(Table_PBS_SQL_DB2_PBSSQL_PBS_NDP_Tina_CG_QtrlyPerformance_Final[[#This Row],[Item_Code]]&gt;"300000", "Capital", "Recurrent")</f>
        <v>Capital</v>
      </c>
    </row>
    <row r="1812" spans="1:47" x14ac:dyDescent="0.25">
      <c r="A1812" t="s">
        <v>55</v>
      </c>
      <c r="B1812" t="s">
        <v>56</v>
      </c>
      <c r="C1812" t="s">
        <v>31</v>
      </c>
      <c r="D1812" t="s">
        <v>1031</v>
      </c>
      <c r="E1812" t="s">
        <v>87</v>
      </c>
      <c r="F1812" t="s">
        <v>1138</v>
      </c>
      <c r="G1812" t="s">
        <v>31</v>
      </c>
      <c r="H1812" t="s">
        <v>1623</v>
      </c>
      <c r="I1812" t="s">
        <v>493</v>
      </c>
      <c r="J1812" t="s">
        <v>1624</v>
      </c>
      <c r="K1812" t="s">
        <v>774</v>
      </c>
      <c r="L1812" t="s">
        <v>775</v>
      </c>
      <c r="M1812" t="s">
        <v>1638</v>
      </c>
      <c r="N1812" t="s">
        <v>1639</v>
      </c>
      <c r="O1812" t="s">
        <v>1085</v>
      </c>
      <c r="P1812" t="s">
        <v>1086</v>
      </c>
      <c r="Q1812" s="11">
        <v>0</v>
      </c>
      <c r="R1812" s="11">
        <v>0</v>
      </c>
      <c r="S1812" s="11">
        <v>0</v>
      </c>
      <c r="T1812" s="11">
        <v>0</v>
      </c>
      <c r="U1812" s="11">
        <v>150000000</v>
      </c>
      <c r="V1812" s="11">
        <v>0</v>
      </c>
      <c r="W1812" s="11">
        <v>150000000</v>
      </c>
      <c r="X1812" s="11">
        <v>0</v>
      </c>
      <c r="Y1812" s="11">
        <v>0</v>
      </c>
      <c r="Z1812" s="11">
        <v>0</v>
      </c>
      <c r="AA1812" s="11">
        <v>0</v>
      </c>
      <c r="AB1812" s="11">
        <v>0</v>
      </c>
      <c r="AC1812" s="11">
        <v>0</v>
      </c>
      <c r="AD1812" s="11">
        <v>0</v>
      </c>
      <c r="AE1812" s="11">
        <v>0</v>
      </c>
      <c r="AF1812" s="11">
        <v>0</v>
      </c>
      <c r="AG1812" s="11">
        <v>150000000</v>
      </c>
      <c r="AH1812" s="11">
        <v>150000000</v>
      </c>
      <c r="AI1812" s="11">
        <v>0</v>
      </c>
      <c r="AJ1812" s="11">
        <v>0</v>
      </c>
      <c r="AK1812" s="11">
        <v>0</v>
      </c>
      <c r="AL1812" s="11">
        <v>0</v>
      </c>
      <c r="AM1812" s="11">
        <v>0</v>
      </c>
      <c r="AN1812" s="11">
        <v>0</v>
      </c>
      <c r="AO18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8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18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12" s="11">
        <f>Table_PBS_SQL_DB2_PBSSQL_PBS_NDP_Tina_CG_QtrlyPerformance_Final[[#This Row],[GOU REL]]+Table_PBS_SQL_DB2_PBSSQL_PBS_NDP_Tina_CG_QtrlyPerformance_Final[[#This Row],[EXT REL]]</f>
        <v>150000000</v>
      </c>
      <c r="AT1812" s="11">
        <f>Table_PBS_SQL_DB2_PBSSQL_PBS_NDP_Tina_CG_QtrlyPerformance_Final[[#This Row],[GOU EXP]]+Table_PBS_SQL_DB2_PBSSQL_PBS_NDP_Tina_CG_QtrlyPerformance_Final[[#This Row],[EXT EXP]]</f>
        <v>150000000</v>
      </c>
      <c r="AU1812" s="11" t="str">
        <f>IF(Table_PBS_SQL_DB2_PBSSQL_PBS_NDP_Tina_CG_QtrlyPerformance_Final[[#This Row],[Item_Code]]&gt;"300000", "Capital", "Recurrent")</f>
        <v>Recurrent</v>
      </c>
    </row>
    <row r="1813" spans="1:47" x14ac:dyDescent="0.25">
      <c r="A1813" t="s">
        <v>287</v>
      </c>
      <c r="B1813" t="s">
        <v>1640</v>
      </c>
      <c r="C1813" t="s">
        <v>281</v>
      </c>
      <c r="D1813" t="s">
        <v>1495</v>
      </c>
      <c r="E1813" t="s">
        <v>31</v>
      </c>
      <c r="F1813" t="s">
        <v>2141</v>
      </c>
      <c r="G1813" t="s">
        <v>103</v>
      </c>
      <c r="H1813" t="s">
        <v>2142</v>
      </c>
      <c r="I1813" t="s">
        <v>493</v>
      </c>
      <c r="J1813" t="s">
        <v>2143</v>
      </c>
      <c r="K1813" t="s">
        <v>289</v>
      </c>
      <c r="L1813" t="s">
        <v>2144</v>
      </c>
      <c r="M1813" t="s">
        <v>2145</v>
      </c>
      <c r="N1813" t="s">
        <v>2146</v>
      </c>
      <c r="O1813" t="s">
        <v>1392</v>
      </c>
      <c r="P1813" t="s">
        <v>1393</v>
      </c>
      <c r="Q1813" s="11">
        <v>0</v>
      </c>
      <c r="R1813" s="11">
        <v>0</v>
      </c>
      <c r="S1813" s="11">
        <v>0</v>
      </c>
      <c r="T1813" s="11">
        <v>0</v>
      </c>
      <c r="U1813" s="11">
        <v>130066731</v>
      </c>
      <c r="V1813" s="11">
        <v>0</v>
      </c>
      <c r="W1813" s="11">
        <v>0</v>
      </c>
      <c r="X1813" s="11">
        <v>130066731</v>
      </c>
      <c r="Y1813" s="11">
        <v>0</v>
      </c>
      <c r="Z1813" s="11">
        <v>0</v>
      </c>
      <c r="AA1813" s="11">
        <v>0</v>
      </c>
      <c r="AB1813" s="11">
        <v>0</v>
      </c>
      <c r="AC1813" s="11">
        <v>0</v>
      </c>
      <c r="AD1813" s="11">
        <v>0</v>
      </c>
      <c r="AE1813" s="11">
        <v>0</v>
      </c>
      <c r="AF1813" s="11">
        <v>0</v>
      </c>
      <c r="AG1813" s="11">
        <v>0</v>
      </c>
      <c r="AH1813" s="11">
        <v>0</v>
      </c>
      <c r="AI1813" s="11">
        <v>0</v>
      </c>
      <c r="AJ1813" s="11">
        <v>0</v>
      </c>
      <c r="AK1813" s="11">
        <v>0</v>
      </c>
      <c r="AL1813" s="11">
        <v>0</v>
      </c>
      <c r="AM1813" s="11">
        <v>0</v>
      </c>
      <c r="AN1813" s="11">
        <v>0</v>
      </c>
      <c r="AO18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13" s="11">
        <f>Table_PBS_SQL_DB2_PBSSQL_PBS_NDP_Tina_CG_QtrlyPerformance_Final[[#This Row],[GOU REL]]+Table_PBS_SQL_DB2_PBSSQL_PBS_NDP_Tina_CG_QtrlyPerformance_Final[[#This Row],[EXT REL]]</f>
        <v>0</v>
      </c>
      <c r="AT1813" s="11">
        <f>Table_PBS_SQL_DB2_PBSSQL_PBS_NDP_Tina_CG_QtrlyPerformance_Final[[#This Row],[GOU EXP]]+Table_PBS_SQL_DB2_PBSSQL_PBS_NDP_Tina_CG_QtrlyPerformance_Final[[#This Row],[EXT EXP]]</f>
        <v>0</v>
      </c>
      <c r="AU1813" s="11" t="str">
        <f>IF(Table_PBS_SQL_DB2_PBSSQL_PBS_NDP_Tina_CG_QtrlyPerformance_Final[[#This Row],[Item_Code]]&gt;"300000", "Capital", "Recurrent")</f>
        <v>Recurrent</v>
      </c>
    </row>
    <row r="1814" spans="1:47" x14ac:dyDescent="0.25">
      <c r="A1814" t="s">
        <v>287</v>
      </c>
      <c r="B1814" t="s">
        <v>1640</v>
      </c>
      <c r="C1814" t="s">
        <v>281</v>
      </c>
      <c r="D1814" t="s">
        <v>1495</v>
      </c>
      <c r="E1814" t="s">
        <v>31</v>
      </c>
      <c r="F1814" t="s">
        <v>2141</v>
      </c>
      <c r="G1814" t="s">
        <v>103</v>
      </c>
      <c r="H1814" t="s">
        <v>2142</v>
      </c>
      <c r="I1814" t="s">
        <v>493</v>
      </c>
      <c r="J1814" t="s">
        <v>2143</v>
      </c>
      <c r="K1814" t="s">
        <v>289</v>
      </c>
      <c r="L1814" t="s">
        <v>2144</v>
      </c>
      <c r="M1814" t="s">
        <v>2145</v>
      </c>
      <c r="N1814" t="s">
        <v>2146</v>
      </c>
      <c r="O1814" t="s">
        <v>1215</v>
      </c>
      <c r="P1814" t="s">
        <v>1216</v>
      </c>
      <c r="Q1814" s="11">
        <v>0</v>
      </c>
      <c r="R1814" s="11">
        <v>0</v>
      </c>
      <c r="S1814" s="11">
        <v>446454394</v>
      </c>
      <c r="T1814" s="11">
        <v>-446454394</v>
      </c>
      <c r="U1814" s="11">
        <v>4762034718</v>
      </c>
      <c r="V1814" s="11">
        <v>0</v>
      </c>
      <c r="W1814" s="11">
        <v>4464543940</v>
      </c>
      <c r="X1814" s="11">
        <v>743945172</v>
      </c>
      <c r="Y1814" s="11">
        <v>0</v>
      </c>
      <c r="Z1814" s="11">
        <v>0</v>
      </c>
      <c r="AA1814" s="11">
        <v>0</v>
      </c>
      <c r="AB1814" s="11">
        <v>0</v>
      </c>
      <c r="AC1814" s="11">
        <v>1488181313</v>
      </c>
      <c r="AD1814" s="11">
        <v>0</v>
      </c>
      <c r="AE1814" s="11">
        <v>0</v>
      </c>
      <c r="AF1814" s="11">
        <v>0</v>
      </c>
      <c r="AG1814" s="11">
        <v>1135184706</v>
      </c>
      <c r="AH1814" s="11">
        <v>1814822313</v>
      </c>
      <c r="AI1814" s="11">
        <v>0</v>
      </c>
      <c r="AJ1814" s="11">
        <v>0</v>
      </c>
      <c r="AK1814" s="11">
        <v>1380944705</v>
      </c>
      <c r="AL1814" s="11">
        <v>1969887517</v>
      </c>
      <c r="AM1814" s="11">
        <v>0</v>
      </c>
      <c r="AN1814" s="11">
        <v>0</v>
      </c>
      <c r="AO18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4004310724</v>
      </c>
      <c r="AP18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3784709830</v>
      </c>
      <c r="AR18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14" s="11">
        <f>Table_PBS_SQL_DB2_PBSSQL_PBS_NDP_Tina_CG_QtrlyPerformance_Final[[#This Row],[GOU REL]]+Table_PBS_SQL_DB2_PBSSQL_PBS_NDP_Tina_CG_QtrlyPerformance_Final[[#This Row],[EXT REL]]</f>
        <v>4004310724</v>
      </c>
      <c r="AT1814" s="11">
        <f>Table_PBS_SQL_DB2_PBSSQL_PBS_NDP_Tina_CG_QtrlyPerformance_Final[[#This Row],[GOU EXP]]+Table_PBS_SQL_DB2_PBSSQL_PBS_NDP_Tina_CG_QtrlyPerformance_Final[[#This Row],[EXT EXP]]</f>
        <v>3784709830</v>
      </c>
      <c r="AU1814" s="11" t="str">
        <f>IF(Table_PBS_SQL_DB2_PBSSQL_PBS_NDP_Tina_CG_QtrlyPerformance_Final[[#This Row],[Item_Code]]&gt;"300000", "Capital", "Recurrent")</f>
        <v>Capital</v>
      </c>
    </row>
    <row r="1815" spans="1:47" x14ac:dyDescent="0.25">
      <c r="A1815" t="s">
        <v>287</v>
      </c>
      <c r="B1815" t="s">
        <v>1640</v>
      </c>
      <c r="C1815" t="s">
        <v>281</v>
      </c>
      <c r="D1815" t="s">
        <v>1495</v>
      </c>
      <c r="E1815" t="s">
        <v>75</v>
      </c>
      <c r="F1815" t="s">
        <v>1642</v>
      </c>
      <c r="G1815" t="s">
        <v>87</v>
      </c>
      <c r="H1815" t="s">
        <v>1643</v>
      </c>
      <c r="I1815" t="s">
        <v>896</v>
      </c>
      <c r="J1815" t="s">
        <v>897</v>
      </c>
      <c r="K1815" t="s">
        <v>1645</v>
      </c>
      <c r="L1815" t="s">
        <v>1646</v>
      </c>
      <c r="M1815" t="s">
        <v>1647</v>
      </c>
      <c r="N1815" t="s">
        <v>1648</v>
      </c>
      <c r="O1815" t="s">
        <v>1062</v>
      </c>
      <c r="P1815" t="s">
        <v>1063</v>
      </c>
      <c r="Q1815" s="11">
        <v>0</v>
      </c>
      <c r="R1815" s="11">
        <v>0</v>
      </c>
      <c r="S1815" s="11">
        <v>0</v>
      </c>
      <c r="T1815" s="11">
        <v>0</v>
      </c>
      <c r="U1815" s="11">
        <v>0</v>
      </c>
      <c r="V1815" s="11">
        <v>0</v>
      </c>
      <c r="W1815" s="11">
        <v>0</v>
      </c>
      <c r="X1815" s="11">
        <v>0</v>
      </c>
      <c r="Y1815" s="11">
        <v>0</v>
      </c>
      <c r="Z1815" s="11">
        <v>0</v>
      </c>
      <c r="AA1815" s="11">
        <v>0</v>
      </c>
      <c r="AB1815" s="11">
        <v>0</v>
      </c>
      <c r="AC1815" s="11">
        <v>0</v>
      </c>
      <c r="AD1815" s="11">
        <v>0</v>
      </c>
      <c r="AE1815" s="11">
        <v>0</v>
      </c>
      <c r="AF1815" s="11">
        <v>0</v>
      </c>
      <c r="AG1815" s="11">
        <v>0</v>
      </c>
      <c r="AH1815" s="11">
        <v>0</v>
      </c>
      <c r="AI1815" s="11">
        <v>350000000</v>
      </c>
      <c r="AJ1815" s="11">
        <v>344670000</v>
      </c>
      <c r="AK1815" s="11">
        <v>0</v>
      </c>
      <c r="AL1815" s="11">
        <v>0</v>
      </c>
      <c r="AM1815" s="11">
        <v>0</v>
      </c>
      <c r="AN1815" s="11">
        <v>0</v>
      </c>
      <c r="AO18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350000000</v>
      </c>
      <c r="AQ18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344670000</v>
      </c>
      <c r="AS1815" s="11">
        <f>Table_PBS_SQL_DB2_PBSSQL_PBS_NDP_Tina_CG_QtrlyPerformance_Final[[#This Row],[GOU REL]]+Table_PBS_SQL_DB2_PBSSQL_PBS_NDP_Tina_CG_QtrlyPerformance_Final[[#This Row],[EXT REL]]</f>
        <v>350000000</v>
      </c>
      <c r="AT1815" s="11">
        <f>Table_PBS_SQL_DB2_PBSSQL_PBS_NDP_Tina_CG_QtrlyPerformance_Final[[#This Row],[GOU EXP]]+Table_PBS_SQL_DB2_PBSSQL_PBS_NDP_Tina_CG_QtrlyPerformance_Final[[#This Row],[EXT EXP]]</f>
        <v>344670000</v>
      </c>
      <c r="AU1815" s="11" t="str">
        <f>IF(Table_PBS_SQL_DB2_PBSSQL_PBS_NDP_Tina_CG_QtrlyPerformance_Final[[#This Row],[Item_Code]]&gt;"300000", "Capital", "Recurrent")</f>
        <v>Recurrent</v>
      </c>
    </row>
    <row r="1816" spans="1:47" x14ac:dyDescent="0.25">
      <c r="A1816" t="s">
        <v>335</v>
      </c>
      <c r="B1816" t="s">
        <v>336</v>
      </c>
      <c r="C1816" t="s">
        <v>293</v>
      </c>
      <c r="D1816" t="s">
        <v>1206</v>
      </c>
      <c r="E1816" t="s">
        <v>31</v>
      </c>
      <c r="F1816" t="s">
        <v>1207</v>
      </c>
      <c r="G1816" t="s">
        <v>75</v>
      </c>
      <c r="H1816" t="s">
        <v>1529</v>
      </c>
      <c r="I1816" t="s">
        <v>493</v>
      </c>
      <c r="J1816" t="s">
        <v>1649</v>
      </c>
      <c r="K1816" t="s">
        <v>337</v>
      </c>
      <c r="L1816" t="s">
        <v>1650</v>
      </c>
      <c r="M1816" t="s">
        <v>866</v>
      </c>
      <c r="N1816" t="s">
        <v>867</v>
      </c>
      <c r="O1816" t="s">
        <v>934</v>
      </c>
      <c r="P1816" t="s">
        <v>935</v>
      </c>
      <c r="Q1816" s="11">
        <v>0</v>
      </c>
      <c r="R1816" s="11">
        <v>0</v>
      </c>
      <c r="S1816" s="11">
        <v>0</v>
      </c>
      <c r="T1816" s="11">
        <v>0</v>
      </c>
      <c r="U1816" s="11">
        <v>0</v>
      </c>
      <c r="V1816" s="11">
        <v>0</v>
      </c>
      <c r="W1816" s="11">
        <v>500000000</v>
      </c>
      <c r="X1816" s="11">
        <v>0</v>
      </c>
      <c r="Y1816" s="11">
        <v>0</v>
      </c>
      <c r="Z1816" s="11">
        <v>0</v>
      </c>
      <c r="AA1816" s="11">
        <v>0</v>
      </c>
      <c r="AB1816" s="11">
        <v>0</v>
      </c>
      <c r="AC1816" s="11">
        <v>500000000</v>
      </c>
      <c r="AD1816" s="11">
        <v>0</v>
      </c>
      <c r="AE1816" s="11">
        <v>0</v>
      </c>
      <c r="AF1816" s="11">
        <v>0</v>
      </c>
      <c r="AG1816" s="11">
        <v>0</v>
      </c>
      <c r="AH1816" s="11">
        <v>0</v>
      </c>
      <c r="AI1816" s="11">
        <v>0</v>
      </c>
      <c r="AJ1816" s="11">
        <v>0</v>
      </c>
      <c r="AK1816" s="11">
        <v>0</v>
      </c>
      <c r="AL1816" s="11">
        <v>499999984</v>
      </c>
      <c r="AM1816" s="11">
        <v>0</v>
      </c>
      <c r="AN1816" s="11">
        <v>0</v>
      </c>
      <c r="AO18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8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499999984</v>
      </c>
      <c r="AR18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16" s="11">
        <f>Table_PBS_SQL_DB2_PBSSQL_PBS_NDP_Tina_CG_QtrlyPerformance_Final[[#This Row],[GOU REL]]+Table_PBS_SQL_DB2_PBSSQL_PBS_NDP_Tina_CG_QtrlyPerformance_Final[[#This Row],[EXT REL]]</f>
        <v>500000000</v>
      </c>
      <c r="AT1816" s="11">
        <f>Table_PBS_SQL_DB2_PBSSQL_PBS_NDP_Tina_CG_QtrlyPerformance_Final[[#This Row],[GOU EXP]]+Table_PBS_SQL_DB2_PBSSQL_PBS_NDP_Tina_CG_QtrlyPerformance_Final[[#This Row],[EXT EXP]]</f>
        <v>499999984</v>
      </c>
      <c r="AU1816" s="11" t="str">
        <f>IF(Table_PBS_SQL_DB2_PBSSQL_PBS_NDP_Tina_CG_QtrlyPerformance_Final[[#This Row],[Item_Code]]&gt;"300000", "Capital", "Recurrent")</f>
        <v>Capital</v>
      </c>
    </row>
    <row r="1817" spans="1:47" x14ac:dyDescent="0.25">
      <c r="A1817" t="s">
        <v>335</v>
      </c>
      <c r="B1817" t="s">
        <v>336</v>
      </c>
      <c r="C1817" t="s">
        <v>293</v>
      </c>
      <c r="D1817" t="s">
        <v>1206</v>
      </c>
      <c r="E1817" t="s">
        <v>31</v>
      </c>
      <c r="F1817" t="s">
        <v>1207</v>
      </c>
      <c r="G1817" t="s">
        <v>75</v>
      </c>
      <c r="H1817" t="s">
        <v>1529</v>
      </c>
      <c r="I1817" t="s">
        <v>493</v>
      </c>
      <c r="J1817" t="s">
        <v>1649</v>
      </c>
      <c r="K1817" t="s">
        <v>337</v>
      </c>
      <c r="L1817" t="s">
        <v>1650</v>
      </c>
      <c r="M1817" t="s">
        <v>866</v>
      </c>
      <c r="N1817" t="s">
        <v>867</v>
      </c>
      <c r="O1817" t="s">
        <v>1215</v>
      </c>
      <c r="P1817" t="s">
        <v>1216</v>
      </c>
      <c r="Q1817" s="11">
        <v>0</v>
      </c>
      <c r="R1817" s="11">
        <v>0</v>
      </c>
      <c r="S1817" s="11">
        <v>0</v>
      </c>
      <c r="T1817" s="11">
        <v>0</v>
      </c>
      <c r="U1817" s="11">
        <v>0</v>
      </c>
      <c r="V1817" s="11">
        <v>0</v>
      </c>
      <c r="W1817" s="11">
        <v>3900000000</v>
      </c>
      <c r="X1817" s="11">
        <v>0</v>
      </c>
      <c r="Y1817" s="11">
        <v>0</v>
      </c>
      <c r="Z1817" s="11">
        <v>0</v>
      </c>
      <c r="AA1817" s="11">
        <v>0</v>
      </c>
      <c r="AB1817" s="11">
        <v>0</v>
      </c>
      <c r="AC1817" s="11">
        <v>0</v>
      </c>
      <c r="AD1817" s="11">
        <v>0</v>
      </c>
      <c r="AE1817" s="11">
        <v>0</v>
      </c>
      <c r="AF1817" s="11">
        <v>0</v>
      </c>
      <c r="AG1817" s="11">
        <v>0</v>
      </c>
      <c r="AH1817" s="11">
        <v>0</v>
      </c>
      <c r="AI1817" s="11">
        <v>0</v>
      </c>
      <c r="AJ1817" s="11">
        <v>0</v>
      </c>
      <c r="AK1817" s="11">
        <v>300000000</v>
      </c>
      <c r="AL1817" s="11">
        <v>299808042</v>
      </c>
      <c r="AM1817" s="11">
        <v>0</v>
      </c>
      <c r="AN1817" s="11">
        <v>0</v>
      </c>
      <c r="AO18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18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299808042</v>
      </c>
      <c r="AR18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17" s="11">
        <f>Table_PBS_SQL_DB2_PBSSQL_PBS_NDP_Tina_CG_QtrlyPerformance_Final[[#This Row],[GOU REL]]+Table_PBS_SQL_DB2_PBSSQL_PBS_NDP_Tina_CG_QtrlyPerformance_Final[[#This Row],[EXT REL]]</f>
        <v>300000000</v>
      </c>
      <c r="AT1817" s="11">
        <f>Table_PBS_SQL_DB2_PBSSQL_PBS_NDP_Tina_CG_QtrlyPerformance_Final[[#This Row],[GOU EXP]]+Table_PBS_SQL_DB2_PBSSQL_PBS_NDP_Tina_CG_QtrlyPerformance_Final[[#This Row],[EXT EXP]]</f>
        <v>299808042</v>
      </c>
      <c r="AU1817" s="11" t="str">
        <f>IF(Table_PBS_SQL_DB2_PBSSQL_PBS_NDP_Tina_CG_QtrlyPerformance_Final[[#This Row],[Item_Code]]&gt;"300000", "Capital", "Recurrent")</f>
        <v>Capital</v>
      </c>
    </row>
    <row r="1818" spans="1:47" x14ac:dyDescent="0.25">
      <c r="A1818" t="s">
        <v>339</v>
      </c>
      <c r="B1818" t="s">
        <v>340</v>
      </c>
      <c r="C1818" t="s">
        <v>293</v>
      </c>
      <c r="D1818" t="s">
        <v>1206</v>
      </c>
      <c r="E1818" t="s">
        <v>31</v>
      </c>
      <c r="F1818" t="s">
        <v>1207</v>
      </c>
      <c r="G1818" t="s">
        <v>75</v>
      </c>
      <c r="H1818" t="s">
        <v>1956</v>
      </c>
      <c r="I1818" t="s">
        <v>493</v>
      </c>
      <c r="J1818" t="s">
        <v>1957</v>
      </c>
      <c r="K1818" t="s">
        <v>341</v>
      </c>
      <c r="L1818" t="s">
        <v>1958</v>
      </c>
      <c r="M1818" t="s">
        <v>866</v>
      </c>
      <c r="N1818" t="s">
        <v>867</v>
      </c>
      <c r="O1818" t="s">
        <v>1204</v>
      </c>
      <c r="P1818" t="s">
        <v>1205</v>
      </c>
      <c r="Q1818" s="11">
        <v>0</v>
      </c>
      <c r="R1818" s="11">
        <v>0</v>
      </c>
      <c r="S1818" s="11">
        <v>0</v>
      </c>
      <c r="T1818" s="11">
        <v>0</v>
      </c>
      <c r="U1818" s="11">
        <v>200000000</v>
      </c>
      <c r="V1818" s="11">
        <v>0</v>
      </c>
      <c r="W1818" s="11">
        <v>200000000</v>
      </c>
      <c r="X1818" s="11">
        <v>0</v>
      </c>
      <c r="Y1818" s="11">
        <v>0</v>
      </c>
      <c r="Z1818" s="11">
        <v>0</v>
      </c>
      <c r="AA1818" s="11">
        <v>0</v>
      </c>
      <c r="AB1818" s="11">
        <v>0</v>
      </c>
      <c r="AC1818" s="11">
        <v>200000000</v>
      </c>
      <c r="AD1818" s="11">
        <v>0</v>
      </c>
      <c r="AE1818" s="11">
        <v>0</v>
      </c>
      <c r="AF1818" s="11">
        <v>0</v>
      </c>
      <c r="AG1818" s="11">
        <v>0</v>
      </c>
      <c r="AH1818" s="11">
        <v>199547016</v>
      </c>
      <c r="AI1818" s="11">
        <v>0</v>
      </c>
      <c r="AJ1818" s="11">
        <v>0</v>
      </c>
      <c r="AK1818" s="11">
        <v>0</v>
      </c>
      <c r="AL1818" s="11">
        <v>448400</v>
      </c>
      <c r="AM1818" s="11">
        <v>0</v>
      </c>
      <c r="AN1818" s="11">
        <v>0</v>
      </c>
      <c r="AO18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8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199995416</v>
      </c>
      <c r="AR18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18" s="11">
        <f>Table_PBS_SQL_DB2_PBSSQL_PBS_NDP_Tina_CG_QtrlyPerformance_Final[[#This Row],[GOU REL]]+Table_PBS_SQL_DB2_PBSSQL_PBS_NDP_Tina_CG_QtrlyPerformance_Final[[#This Row],[EXT REL]]</f>
        <v>200000000</v>
      </c>
      <c r="AT1818" s="11">
        <f>Table_PBS_SQL_DB2_PBSSQL_PBS_NDP_Tina_CG_QtrlyPerformance_Final[[#This Row],[GOU EXP]]+Table_PBS_SQL_DB2_PBSSQL_PBS_NDP_Tina_CG_QtrlyPerformance_Final[[#This Row],[EXT EXP]]</f>
        <v>199995416</v>
      </c>
      <c r="AU1818" s="11" t="str">
        <f>IF(Table_PBS_SQL_DB2_PBSSQL_PBS_NDP_Tina_CG_QtrlyPerformance_Final[[#This Row],[Item_Code]]&gt;"300000", "Capital", "Recurrent")</f>
        <v>Capital</v>
      </c>
    </row>
    <row r="1819" spans="1:47" x14ac:dyDescent="0.25">
      <c r="A1819" t="s">
        <v>561</v>
      </c>
      <c r="B1819" t="s">
        <v>2147</v>
      </c>
      <c r="C1819" t="s">
        <v>491</v>
      </c>
      <c r="D1819" t="s">
        <v>861</v>
      </c>
      <c r="E1819" t="s">
        <v>97</v>
      </c>
      <c r="F1819" t="s">
        <v>1525</v>
      </c>
      <c r="G1819" t="s">
        <v>87</v>
      </c>
      <c r="H1819" t="s">
        <v>2148</v>
      </c>
      <c r="I1819" t="s">
        <v>467</v>
      </c>
      <c r="J1819" t="s">
        <v>2149</v>
      </c>
      <c r="K1819" t="s">
        <v>564</v>
      </c>
      <c r="L1819" t="s">
        <v>2150</v>
      </c>
      <c r="M1819" t="s">
        <v>866</v>
      </c>
      <c r="N1819" t="s">
        <v>867</v>
      </c>
      <c r="O1819" t="s">
        <v>1155</v>
      </c>
      <c r="P1819" t="s">
        <v>1156</v>
      </c>
      <c r="Q1819" s="11">
        <v>0</v>
      </c>
      <c r="R1819" s="11">
        <v>0</v>
      </c>
      <c r="S1819" s="11">
        <v>0</v>
      </c>
      <c r="T1819" s="11">
        <v>0</v>
      </c>
      <c r="U1819" s="11">
        <v>900000000</v>
      </c>
      <c r="V1819" s="11">
        <v>0</v>
      </c>
      <c r="W1819" s="11">
        <v>900000000</v>
      </c>
      <c r="X1819" s="11">
        <v>0</v>
      </c>
      <c r="Y1819" s="11">
        <v>0</v>
      </c>
      <c r="Z1819" s="11">
        <v>0</v>
      </c>
      <c r="AA1819" s="11">
        <v>0</v>
      </c>
      <c r="AB1819" s="11">
        <v>0</v>
      </c>
      <c r="AC1819" s="11">
        <v>225000000</v>
      </c>
      <c r="AD1819" s="11">
        <v>0</v>
      </c>
      <c r="AE1819" s="11">
        <v>0</v>
      </c>
      <c r="AF1819" s="11">
        <v>0</v>
      </c>
      <c r="AG1819" s="11">
        <v>50000000</v>
      </c>
      <c r="AH1819" s="11">
        <v>0</v>
      </c>
      <c r="AI1819" s="11">
        <v>0</v>
      </c>
      <c r="AJ1819" s="11">
        <v>0</v>
      </c>
      <c r="AK1819" s="11">
        <v>9416685</v>
      </c>
      <c r="AL1819" s="11">
        <v>196052471</v>
      </c>
      <c r="AM1819" s="11">
        <v>0</v>
      </c>
      <c r="AN1819" s="11">
        <v>0</v>
      </c>
      <c r="AO18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284416685</v>
      </c>
      <c r="AP18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196052471</v>
      </c>
      <c r="AR18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19" s="11">
        <f>Table_PBS_SQL_DB2_PBSSQL_PBS_NDP_Tina_CG_QtrlyPerformance_Final[[#This Row],[GOU REL]]+Table_PBS_SQL_DB2_PBSSQL_PBS_NDP_Tina_CG_QtrlyPerformance_Final[[#This Row],[EXT REL]]</f>
        <v>284416685</v>
      </c>
      <c r="AT1819" s="11">
        <f>Table_PBS_SQL_DB2_PBSSQL_PBS_NDP_Tina_CG_QtrlyPerformance_Final[[#This Row],[GOU EXP]]+Table_PBS_SQL_DB2_PBSSQL_PBS_NDP_Tina_CG_QtrlyPerformance_Final[[#This Row],[EXT EXP]]</f>
        <v>196052471</v>
      </c>
      <c r="AU1819" s="11" t="str">
        <f>IF(Table_PBS_SQL_DB2_PBSSQL_PBS_NDP_Tina_CG_QtrlyPerformance_Final[[#This Row],[Item_Code]]&gt;"300000", "Capital", "Recurrent")</f>
        <v>Capital</v>
      </c>
    </row>
    <row r="1820" spans="1:47" x14ac:dyDescent="0.25">
      <c r="A1820" t="s">
        <v>566</v>
      </c>
      <c r="B1820" t="s">
        <v>567</v>
      </c>
      <c r="C1820" t="s">
        <v>491</v>
      </c>
      <c r="D1820" t="s">
        <v>861</v>
      </c>
      <c r="E1820" t="s">
        <v>31</v>
      </c>
      <c r="F1820" t="s">
        <v>862</v>
      </c>
      <c r="G1820" t="s">
        <v>31</v>
      </c>
      <c r="H1820" t="s">
        <v>1653</v>
      </c>
      <c r="I1820" t="s">
        <v>467</v>
      </c>
      <c r="J1820" t="s">
        <v>1131</v>
      </c>
      <c r="K1820" t="s">
        <v>568</v>
      </c>
      <c r="L1820" t="s">
        <v>1654</v>
      </c>
      <c r="M1820" t="s">
        <v>866</v>
      </c>
      <c r="N1820" t="s">
        <v>867</v>
      </c>
      <c r="O1820" t="s">
        <v>2151</v>
      </c>
      <c r="P1820" t="s">
        <v>2152</v>
      </c>
      <c r="Q1820" s="11">
        <v>0</v>
      </c>
      <c r="R1820" s="11">
        <v>0</v>
      </c>
      <c r="S1820" s="11">
        <v>0</v>
      </c>
      <c r="T1820" s="11">
        <v>0</v>
      </c>
      <c r="U1820" s="11">
        <v>2549797000</v>
      </c>
      <c r="V1820" s="11">
        <v>0</v>
      </c>
      <c r="W1820" s="11">
        <v>2549797000</v>
      </c>
      <c r="X1820" s="11">
        <v>0</v>
      </c>
      <c r="Y1820" s="11">
        <v>0</v>
      </c>
      <c r="Z1820" s="11">
        <v>0</v>
      </c>
      <c r="AA1820" s="11">
        <v>0</v>
      </c>
      <c r="AB1820" s="11">
        <v>0</v>
      </c>
      <c r="AC1820" s="11">
        <v>650000000</v>
      </c>
      <c r="AD1820" s="11">
        <v>485550000</v>
      </c>
      <c r="AE1820" s="11">
        <v>0</v>
      </c>
      <c r="AF1820" s="11">
        <v>0</v>
      </c>
      <c r="AG1820" s="11">
        <v>906271626</v>
      </c>
      <c r="AH1820" s="11">
        <v>716844859</v>
      </c>
      <c r="AI1820" s="11">
        <v>0</v>
      </c>
      <c r="AJ1820" s="11">
        <v>0</v>
      </c>
      <c r="AK1820" s="11">
        <v>888214846</v>
      </c>
      <c r="AL1820" s="11">
        <v>1242091612</v>
      </c>
      <c r="AM1820" s="11">
        <v>0</v>
      </c>
      <c r="AN1820" s="11">
        <v>0</v>
      </c>
      <c r="AO18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2444486472</v>
      </c>
      <c r="AP18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2444486471</v>
      </c>
      <c r="AR18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0" s="11">
        <f>Table_PBS_SQL_DB2_PBSSQL_PBS_NDP_Tina_CG_QtrlyPerformance_Final[[#This Row],[GOU REL]]+Table_PBS_SQL_DB2_PBSSQL_PBS_NDP_Tina_CG_QtrlyPerformance_Final[[#This Row],[EXT REL]]</f>
        <v>2444486472</v>
      </c>
      <c r="AT1820" s="11">
        <f>Table_PBS_SQL_DB2_PBSSQL_PBS_NDP_Tina_CG_QtrlyPerformance_Final[[#This Row],[GOU EXP]]+Table_PBS_SQL_DB2_PBSSQL_PBS_NDP_Tina_CG_QtrlyPerformance_Final[[#This Row],[EXT EXP]]</f>
        <v>2444486471</v>
      </c>
      <c r="AU1820" s="11" t="str">
        <f>IF(Table_PBS_SQL_DB2_PBSSQL_PBS_NDP_Tina_CG_QtrlyPerformance_Final[[#This Row],[Item_Code]]&gt;"300000", "Capital", "Recurrent")</f>
        <v>Recurrent</v>
      </c>
    </row>
    <row r="1821" spans="1:47" x14ac:dyDescent="0.25">
      <c r="A1821" t="s">
        <v>186</v>
      </c>
      <c r="B1821" t="s">
        <v>1664</v>
      </c>
      <c r="C1821" t="s">
        <v>97</v>
      </c>
      <c r="D1821" t="s">
        <v>1665</v>
      </c>
      <c r="E1821" t="s">
        <v>31</v>
      </c>
      <c r="F1821" t="s">
        <v>1666</v>
      </c>
      <c r="G1821" t="s">
        <v>31</v>
      </c>
      <c r="H1821" t="s">
        <v>1667</v>
      </c>
      <c r="I1821" t="s">
        <v>499</v>
      </c>
      <c r="J1821" t="s">
        <v>1668</v>
      </c>
      <c r="K1821" t="s">
        <v>1669</v>
      </c>
      <c r="L1821" t="s">
        <v>1670</v>
      </c>
      <c r="M1821" t="s">
        <v>1671</v>
      </c>
      <c r="N1821" t="s">
        <v>1672</v>
      </c>
      <c r="O1821" t="s">
        <v>1302</v>
      </c>
      <c r="P1821" t="s">
        <v>1303</v>
      </c>
      <c r="Q1821" s="11">
        <v>0</v>
      </c>
      <c r="R1821" s="11">
        <v>0</v>
      </c>
      <c r="S1821" s="11">
        <v>0</v>
      </c>
      <c r="T1821" s="11">
        <v>0</v>
      </c>
      <c r="U1821" s="11">
        <v>102500000000</v>
      </c>
      <c r="V1821" s="11">
        <v>0</v>
      </c>
      <c r="W1821" s="11">
        <v>22500000000</v>
      </c>
      <c r="X1821" s="11">
        <v>80000000000</v>
      </c>
      <c r="Y1821" s="11">
        <v>0</v>
      </c>
      <c r="Z1821" s="11">
        <v>0</v>
      </c>
      <c r="AA1821" s="11">
        <v>0</v>
      </c>
      <c r="AB1821" s="11">
        <v>0</v>
      </c>
      <c r="AC1821" s="11">
        <v>5000000000</v>
      </c>
      <c r="AD1821" s="11">
        <v>0</v>
      </c>
      <c r="AE1821" s="11">
        <v>0</v>
      </c>
      <c r="AF1821" s="11">
        <v>0</v>
      </c>
      <c r="AG1821" s="11">
        <v>5000000000</v>
      </c>
      <c r="AH1821" s="11">
        <v>0</v>
      </c>
      <c r="AI1821" s="11">
        <v>0</v>
      </c>
      <c r="AJ1821" s="11">
        <v>0</v>
      </c>
      <c r="AK1821" s="11">
        <v>2591292800</v>
      </c>
      <c r="AL1821" s="11">
        <v>12591292800</v>
      </c>
      <c r="AM1821" s="11">
        <v>0</v>
      </c>
      <c r="AN1821" s="11">
        <v>0</v>
      </c>
      <c r="AO18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12591292800</v>
      </c>
      <c r="AP18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12591292800</v>
      </c>
      <c r="AR18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1" s="11">
        <f>Table_PBS_SQL_DB2_PBSSQL_PBS_NDP_Tina_CG_QtrlyPerformance_Final[[#This Row],[GOU REL]]+Table_PBS_SQL_DB2_PBSSQL_PBS_NDP_Tina_CG_QtrlyPerformance_Final[[#This Row],[EXT REL]]</f>
        <v>12591292800</v>
      </c>
      <c r="AT1821" s="11">
        <f>Table_PBS_SQL_DB2_PBSSQL_PBS_NDP_Tina_CG_QtrlyPerformance_Final[[#This Row],[GOU EXP]]+Table_PBS_SQL_DB2_PBSSQL_PBS_NDP_Tina_CG_QtrlyPerformance_Final[[#This Row],[EXT EXP]]</f>
        <v>12591292800</v>
      </c>
      <c r="AU1821" s="11" t="str">
        <f>IF(Table_PBS_SQL_DB2_PBSSQL_PBS_NDP_Tina_CG_QtrlyPerformance_Final[[#This Row],[Item_Code]]&gt;"300000", "Capital", "Recurrent")</f>
        <v>Capital</v>
      </c>
    </row>
    <row r="1822" spans="1:47" x14ac:dyDescent="0.25">
      <c r="A1822" t="s">
        <v>186</v>
      </c>
      <c r="B1822" t="s">
        <v>1664</v>
      </c>
      <c r="C1822" t="s">
        <v>97</v>
      </c>
      <c r="D1822" t="s">
        <v>1665</v>
      </c>
      <c r="E1822" t="s">
        <v>31</v>
      </c>
      <c r="F1822" t="s">
        <v>1666</v>
      </c>
      <c r="G1822" t="s">
        <v>31</v>
      </c>
      <c r="H1822" t="s">
        <v>1667</v>
      </c>
      <c r="I1822" t="s">
        <v>499</v>
      </c>
      <c r="J1822" t="s">
        <v>1668</v>
      </c>
      <c r="K1822" t="s">
        <v>1669</v>
      </c>
      <c r="L1822" t="s">
        <v>1670</v>
      </c>
      <c r="M1822" t="s">
        <v>1671</v>
      </c>
      <c r="N1822" t="s">
        <v>1672</v>
      </c>
      <c r="O1822" t="s">
        <v>1465</v>
      </c>
      <c r="P1822" t="s">
        <v>1466</v>
      </c>
      <c r="Q1822" s="11">
        <v>0</v>
      </c>
      <c r="R1822" s="11">
        <v>0</v>
      </c>
      <c r="S1822" s="11">
        <v>0</v>
      </c>
      <c r="T1822" s="11">
        <v>0</v>
      </c>
      <c r="U1822" s="11">
        <v>93000000000</v>
      </c>
      <c r="V1822" s="11">
        <v>0</v>
      </c>
      <c r="W1822" s="11">
        <v>23000000000</v>
      </c>
      <c r="X1822" s="11">
        <v>70000000000</v>
      </c>
      <c r="Y1822" s="11">
        <v>0</v>
      </c>
      <c r="Z1822" s="11">
        <v>0</v>
      </c>
      <c r="AA1822" s="11">
        <v>0</v>
      </c>
      <c r="AB1822" s="11">
        <v>0</v>
      </c>
      <c r="AC1822" s="11">
        <v>5120000000</v>
      </c>
      <c r="AD1822" s="11">
        <v>0</v>
      </c>
      <c r="AE1822" s="11">
        <v>0</v>
      </c>
      <c r="AF1822" s="11">
        <v>0</v>
      </c>
      <c r="AG1822" s="11">
        <v>5000000000</v>
      </c>
      <c r="AH1822" s="11">
        <v>0</v>
      </c>
      <c r="AI1822" s="11">
        <v>0</v>
      </c>
      <c r="AJ1822" s="11">
        <v>0</v>
      </c>
      <c r="AK1822" s="11">
        <v>3083000000</v>
      </c>
      <c r="AL1822" s="11">
        <v>13203000000</v>
      </c>
      <c r="AM1822" s="11">
        <v>0</v>
      </c>
      <c r="AN1822" s="11">
        <v>0</v>
      </c>
      <c r="AO18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13203000000</v>
      </c>
      <c r="AP18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13203000000</v>
      </c>
      <c r="AR18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2" s="11">
        <f>Table_PBS_SQL_DB2_PBSSQL_PBS_NDP_Tina_CG_QtrlyPerformance_Final[[#This Row],[GOU REL]]+Table_PBS_SQL_DB2_PBSSQL_PBS_NDP_Tina_CG_QtrlyPerformance_Final[[#This Row],[EXT REL]]</f>
        <v>13203000000</v>
      </c>
      <c r="AT1822" s="11">
        <f>Table_PBS_SQL_DB2_PBSSQL_PBS_NDP_Tina_CG_QtrlyPerformance_Final[[#This Row],[GOU EXP]]+Table_PBS_SQL_DB2_PBSSQL_PBS_NDP_Tina_CG_QtrlyPerformance_Final[[#This Row],[EXT EXP]]</f>
        <v>13203000000</v>
      </c>
      <c r="AU1822" s="11" t="str">
        <f>IF(Table_PBS_SQL_DB2_PBSSQL_PBS_NDP_Tina_CG_QtrlyPerformance_Final[[#This Row],[Item_Code]]&gt;"300000", "Capital", "Recurrent")</f>
        <v>Capital</v>
      </c>
    </row>
    <row r="1823" spans="1:47" x14ac:dyDescent="0.25">
      <c r="A1823" t="s">
        <v>186</v>
      </c>
      <c r="B1823" t="s">
        <v>1664</v>
      </c>
      <c r="C1823" t="s">
        <v>177</v>
      </c>
      <c r="D1823" t="s">
        <v>960</v>
      </c>
      <c r="E1823" t="s">
        <v>31</v>
      </c>
      <c r="F1823" t="s">
        <v>961</v>
      </c>
      <c r="G1823" t="s">
        <v>75</v>
      </c>
      <c r="H1823" t="s">
        <v>1529</v>
      </c>
      <c r="I1823" t="s">
        <v>493</v>
      </c>
      <c r="J1823" t="s">
        <v>864</v>
      </c>
      <c r="K1823" t="s">
        <v>188</v>
      </c>
      <c r="L1823" t="s">
        <v>1673</v>
      </c>
      <c r="M1823" t="s">
        <v>866</v>
      </c>
      <c r="N1823" t="s">
        <v>867</v>
      </c>
      <c r="O1823" t="s">
        <v>1302</v>
      </c>
      <c r="P1823" t="s">
        <v>1303</v>
      </c>
      <c r="Q1823" s="11">
        <v>0</v>
      </c>
      <c r="R1823" s="11">
        <v>0</v>
      </c>
      <c r="S1823" s="11">
        <v>0</v>
      </c>
      <c r="T1823" s="11">
        <v>0</v>
      </c>
      <c r="U1823" s="11">
        <v>200000000</v>
      </c>
      <c r="V1823" s="11">
        <v>0</v>
      </c>
      <c r="W1823" s="11">
        <v>200000000</v>
      </c>
      <c r="X1823" s="11">
        <v>0</v>
      </c>
      <c r="Y1823" s="11">
        <v>0</v>
      </c>
      <c r="Z1823" s="11">
        <v>0</v>
      </c>
      <c r="AA1823" s="11">
        <v>0</v>
      </c>
      <c r="AB1823" s="11">
        <v>0</v>
      </c>
      <c r="AC1823" s="11">
        <v>90000000</v>
      </c>
      <c r="AD1823" s="11">
        <v>12088086</v>
      </c>
      <c r="AE1823" s="11">
        <v>0</v>
      </c>
      <c r="AF1823" s="11">
        <v>0</v>
      </c>
      <c r="AG1823" s="11">
        <v>50000000</v>
      </c>
      <c r="AH1823" s="11">
        <v>0</v>
      </c>
      <c r="AI1823" s="11">
        <v>0</v>
      </c>
      <c r="AJ1823" s="11">
        <v>0</v>
      </c>
      <c r="AK1823" s="11">
        <v>0</v>
      </c>
      <c r="AL1823" s="11">
        <v>127911914</v>
      </c>
      <c r="AM1823" s="11">
        <v>0</v>
      </c>
      <c r="AN1823" s="11">
        <v>0</v>
      </c>
      <c r="AO18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18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140000000</v>
      </c>
      <c r="AR18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3" s="11">
        <f>Table_PBS_SQL_DB2_PBSSQL_PBS_NDP_Tina_CG_QtrlyPerformance_Final[[#This Row],[GOU REL]]+Table_PBS_SQL_DB2_PBSSQL_PBS_NDP_Tina_CG_QtrlyPerformance_Final[[#This Row],[EXT REL]]</f>
        <v>140000000</v>
      </c>
      <c r="AT1823" s="11">
        <f>Table_PBS_SQL_DB2_PBSSQL_PBS_NDP_Tina_CG_QtrlyPerformance_Final[[#This Row],[GOU EXP]]+Table_PBS_SQL_DB2_PBSSQL_PBS_NDP_Tina_CG_QtrlyPerformance_Final[[#This Row],[EXT EXP]]</f>
        <v>140000000</v>
      </c>
      <c r="AU1823" s="11" t="str">
        <f>IF(Table_PBS_SQL_DB2_PBSSQL_PBS_NDP_Tina_CG_QtrlyPerformance_Final[[#This Row],[Item_Code]]&gt;"300000", "Capital", "Recurrent")</f>
        <v>Capital</v>
      </c>
    </row>
    <row r="1824" spans="1:47" x14ac:dyDescent="0.25">
      <c r="A1824" t="s">
        <v>91</v>
      </c>
      <c r="B1824" t="s">
        <v>1674</v>
      </c>
      <c r="C1824" t="s">
        <v>87</v>
      </c>
      <c r="D1824" t="s">
        <v>1320</v>
      </c>
      <c r="E1824" t="s">
        <v>31</v>
      </c>
      <c r="F1824" t="s">
        <v>1321</v>
      </c>
      <c r="G1824" t="s">
        <v>31</v>
      </c>
      <c r="H1824" t="s">
        <v>2153</v>
      </c>
      <c r="I1824" t="s">
        <v>666</v>
      </c>
      <c r="J1824" t="s">
        <v>2154</v>
      </c>
      <c r="K1824" t="s">
        <v>95</v>
      </c>
      <c r="L1824" t="s">
        <v>2155</v>
      </c>
      <c r="M1824" t="s">
        <v>2156</v>
      </c>
      <c r="N1824" t="s">
        <v>2157</v>
      </c>
      <c r="O1824" t="s">
        <v>957</v>
      </c>
      <c r="P1824" t="s">
        <v>958</v>
      </c>
      <c r="Q1824" s="11">
        <v>0</v>
      </c>
      <c r="R1824" s="11">
        <v>0</v>
      </c>
      <c r="S1824" s="11">
        <v>0</v>
      </c>
      <c r="T1824" s="11">
        <v>0</v>
      </c>
      <c r="U1824" s="11">
        <v>200000000</v>
      </c>
      <c r="V1824" s="11">
        <v>0</v>
      </c>
      <c r="W1824" s="11">
        <v>200000000</v>
      </c>
      <c r="X1824" s="11">
        <v>0</v>
      </c>
      <c r="Y1824" s="11">
        <v>0</v>
      </c>
      <c r="Z1824" s="11">
        <v>0</v>
      </c>
      <c r="AA1824" s="11">
        <v>0</v>
      </c>
      <c r="AB1824" s="11">
        <v>0</v>
      </c>
      <c r="AC1824" s="11">
        <v>0</v>
      </c>
      <c r="AD1824" s="11">
        <v>0</v>
      </c>
      <c r="AE1824" s="11">
        <v>0</v>
      </c>
      <c r="AF1824" s="11">
        <v>0</v>
      </c>
      <c r="AG1824" s="11">
        <v>200000000</v>
      </c>
      <c r="AH1824" s="11">
        <v>0</v>
      </c>
      <c r="AI1824" s="11">
        <v>0</v>
      </c>
      <c r="AJ1824" s="11">
        <v>0</v>
      </c>
      <c r="AK1824" s="11">
        <v>0</v>
      </c>
      <c r="AL1824" s="11">
        <v>200000000</v>
      </c>
      <c r="AM1824" s="11">
        <v>0</v>
      </c>
      <c r="AN1824" s="11">
        <v>0</v>
      </c>
      <c r="AO18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8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8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4" s="11">
        <f>Table_PBS_SQL_DB2_PBSSQL_PBS_NDP_Tina_CG_QtrlyPerformance_Final[[#This Row],[GOU REL]]+Table_PBS_SQL_DB2_PBSSQL_PBS_NDP_Tina_CG_QtrlyPerformance_Final[[#This Row],[EXT REL]]</f>
        <v>200000000</v>
      </c>
      <c r="AT1824" s="11">
        <f>Table_PBS_SQL_DB2_PBSSQL_PBS_NDP_Tina_CG_QtrlyPerformance_Final[[#This Row],[GOU EXP]]+Table_PBS_SQL_DB2_PBSSQL_PBS_NDP_Tina_CG_QtrlyPerformance_Final[[#This Row],[EXT EXP]]</f>
        <v>200000000</v>
      </c>
      <c r="AU1824" s="11" t="str">
        <f>IF(Table_PBS_SQL_DB2_PBSSQL_PBS_NDP_Tina_CG_QtrlyPerformance_Final[[#This Row],[Item_Code]]&gt;"300000", "Capital", "Recurrent")</f>
        <v>Capital</v>
      </c>
    </row>
    <row r="1825" spans="1:47" x14ac:dyDescent="0.25">
      <c r="A1825" t="s">
        <v>91</v>
      </c>
      <c r="B1825" t="s">
        <v>1674</v>
      </c>
      <c r="C1825" t="s">
        <v>87</v>
      </c>
      <c r="D1825" t="s">
        <v>1320</v>
      </c>
      <c r="E1825" t="s">
        <v>31</v>
      </c>
      <c r="F1825" t="s">
        <v>1321</v>
      </c>
      <c r="G1825" t="s">
        <v>75</v>
      </c>
      <c r="H1825" t="s">
        <v>881</v>
      </c>
      <c r="I1825" t="s">
        <v>467</v>
      </c>
      <c r="J1825" t="s">
        <v>1961</v>
      </c>
      <c r="K1825" t="s">
        <v>93</v>
      </c>
      <c r="L1825" t="s">
        <v>1676</v>
      </c>
      <c r="M1825" t="s">
        <v>866</v>
      </c>
      <c r="N1825" t="s">
        <v>867</v>
      </c>
      <c r="O1825" t="s">
        <v>982</v>
      </c>
      <c r="P1825" t="s">
        <v>983</v>
      </c>
      <c r="Q1825" s="11">
        <v>0</v>
      </c>
      <c r="R1825" s="11">
        <v>0</v>
      </c>
      <c r="S1825" s="11">
        <v>0</v>
      </c>
      <c r="T1825" s="11">
        <v>0</v>
      </c>
      <c r="U1825" s="11">
        <v>0</v>
      </c>
      <c r="V1825" s="11">
        <v>0</v>
      </c>
      <c r="W1825" s="11">
        <v>140000000</v>
      </c>
      <c r="X1825" s="11">
        <v>0</v>
      </c>
      <c r="Y1825" s="11">
        <v>0</v>
      </c>
      <c r="Z1825" s="11">
        <v>0</v>
      </c>
      <c r="AA1825" s="11">
        <v>0</v>
      </c>
      <c r="AB1825" s="11">
        <v>0</v>
      </c>
      <c r="AC1825" s="11">
        <v>0</v>
      </c>
      <c r="AD1825" s="11">
        <v>0</v>
      </c>
      <c r="AE1825" s="11">
        <v>0</v>
      </c>
      <c r="AF1825" s="11">
        <v>0</v>
      </c>
      <c r="AG1825" s="11">
        <v>140000000</v>
      </c>
      <c r="AH1825" s="11">
        <v>0</v>
      </c>
      <c r="AI1825" s="11">
        <v>0</v>
      </c>
      <c r="AJ1825" s="11">
        <v>0</v>
      </c>
      <c r="AK1825" s="11">
        <v>0</v>
      </c>
      <c r="AL1825" s="11">
        <v>111078740</v>
      </c>
      <c r="AM1825" s="11">
        <v>0</v>
      </c>
      <c r="AN1825" s="11">
        <v>0</v>
      </c>
      <c r="AO18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18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111078740</v>
      </c>
      <c r="AR18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5" s="11">
        <f>Table_PBS_SQL_DB2_PBSSQL_PBS_NDP_Tina_CG_QtrlyPerformance_Final[[#This Row],[GOU REL]]+Table_PBS_SQL_DB2_PBSSQL_PBS_NDP_Tina_CG_QtrlyPerformance_Final[[#This Row],[EXT REL]]</f>
        <v>140000000</v>
      </c>
      <c r="AT1825" s="11">
        <f>Table_PBS_SQL_DB2_PBSSQL_PBS_NDP_Tina_CG_QtrlyPerformance_Final[[#This Row],[GOU EXP]]+Table_PBS_SQL_DB2_PBSSQL_PBS_NDP_Tina_CG_QtrlyPerformance_Final[[#This Row],[EXT EXP]]</f>
        <v>111078740</v>
      </c>
      <c r="AU1825" s="11" t="str">
        <f>IF(Table_PBS_SQL_DB2_PBSSQL_PBS_NDP_Tina_CG_QtrlyPerformance_Final[[#This Row],[Item_Code]]&gt;"300000", "Capital", "Recurrent")</f>
        <v>Capital</v>
      </c>
    </row>
    <row r="1826" spans="1:47" x14ac:dyDescent="0.25">
      <c r="A1826" t="s">
        <v>91</v>
      </c>
      <c r="B1826" t="s">
        <v>1674</v>
      </c>
      <c r="C1826" t="s">
        <v>87</v>
      </c>
      <c r="D1826" t="s">
        <v>1320</v>
      </c>
      <c r="E1826" t="s">
        <v>31</v>
      </c>
      <c r="F1826" t="s">
        <v>1321</v>
      </c>
      <c r="G1826" t="s">
        <v>75</v>
      </c>
      <c r="H1826" t="s">
        <v>881</v>
      </c>
      <c r="I1826" t="s">
        <v>467</v>
      </c>
      <c r="J1826" t="s">
        <v>1961</v>
      </c>
      <c r="K1826" t="s">
        <v>93</v>
      </c>
      <c r="L1826" t="s">
        <v>1676</v>
      </c>
      <c r="M1826" t="s">
        <v>866</v>
      </c>
      <c r="N1826" t="s">
        <v>867</v>
      </c>
      <c r="O1826" t="s">
        <v>957</v>
      </c>
      <c r="P1826" t="s">
        <v>958</v>
      </c>
      <c r="Q1826" s="11">
        <v>0</v>
      </c>
      <c r="R1826" s="11">
        <v>0</v>
      </c>
      <c r="S1826" s="11">
        <v>0</v>
      </c>
      <c r="T1826" s="11">
        <v>0</v>
      </c>
      <c r="U1826" s="11">
        <v>0</v>
      </c>
      <c r="V1826" s="11">
        <v>0</v>
      </c>
      <c r="W1826" s="11">
        <v>150000000</v>
      </c>
      <c r="X1826" s="11">
        <v>0</v>
      </c>
      <c r="Y1826" s="11">
        <v>0</v>
      </c>
      <c r="Z1826" s="11">
        <v>0</v>
      </c>
      <c r="AA1826" s="11">
        <v>0</v>
      </c>
      <c r="AB1826" s="11">
        <v>0</v>
      </c>
      <c r="AC1826" s="11">
        <v>66100000</v>
      </c>
      <c r="AD1826" s="11">
        <v>65871755</v>
      </c>
      <c r="AE1826" s="11">
        <v>0</v>
      </c>
      <c r="AF1826" s="11">
        <v>0</v>
      </c>
      <c r="AG1826" s="11">
        <v>83900000</v>
      </c>
      <c r="AH1826" s="11">
        <v>0</v>
      </c>
      <c r="AI1826" s="11">
        <v>0</v>
      </c>
      <c r="AJ1826" s="11">
        <v>0</v>
      </c>
      <c r="AK1826" s="11">
        <v>0</v>
      </c>
      <c r="AL1826" s="11">
        <v>84128245</v>
      </c>
      <c r="AM1826" s="11">
        <v>0</v>
      </c>
      <c r="AN1826" s="11">
        <v>0</v>
      </c>
      <c r="AO18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8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18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6" s="11">
        <f>Table_PBS_SQL_DB2_PBSSQL_PBS_NDP_Tina_CG_QtrlyPerformance_Final[[#This Row],[GOU REL]]+Table_PBS_SQL_DB2_PBSSQL_PBS_NDP_Tina_CG_QtrlyPerformance_Final[[#This Row],[EXT REL]]</f>
        <v>150000000</v>
      </c>
      <c r="AT1826" s="11">
        <f>Table_PBS_SQL_DB2_PBSSQL_PBS_NDP_Tina_CG_QtrlyPerformance_Final[[#This Row],[GOU EXP]]+Table_PBS_SQL_DB2_PBSSQL_PBS_NDP_Tina_CG_QtrlyPerformance_Final[[#This Row],[EXT EXP]]</f>
        <v>150000000</v>
      </c>
      <c r="AU1826" s="11" t="str">
        <f>IF(Table_PBS_SQL_DB2_PBSSQL_PBS_NDP_Tina_CG_QtrlyPerformance_Final[[#This Row],[Item_Code]]&gt;"300000", "Capital", "Recurrent")</f>
        <v>Capital</v>
      </c>
    </row>
    <row r="1827" spans="1:47" x14ac:dyDescent="0.25">
      <c r="A1827" t="s">
        <v>690</v>
      </c>
      <c r="B1827" t="s">
        <v>2070</v>
      </c>
      <c r="C1827" t="s">
        <v>676</v>
      </c>
      <c r="D1827" t="s">
        <v>990</v>
      </c>
      <c r="E1827" t="s">
        <v>75</v>
      </c>
      <c r="F1827" t="s">
        <v>998</v>
      </c>
      <c r="G1827" t="s">
        <v>31</v>
      </c>
      <c r="H1827" t="s">
        <v>1441</v>
      </c>
      <c r="I1827" t="s">
        <v>493</v>
      </c>
      <c r="J1827" t="s">
        <v>1602</v>
      </c>
      <c r="K1827" t="s">
        <v>692</v>
      </c>
      <c r="L1827" t="s">
        <v>2071</v>
      </c>
      <c r="M1827" t="s">
        <v>1044</v>
      </c>
      <c r="N1827" t="s">
        <v>1045</v>
      </c>
      <c r="O1827" t="s">
        <v>1204</v>
      </c>
      <c r="P1827" t="s">
        <v>1205</v>
      </c>
      <c r="Q1827" s="11">
        <v>0</v>
      </c>
      <c r="R1827" s="11">
        <v>0</v>
      </c>
      <c r="S1827" s="11">
        <v>0</v>
      </c>
      <c r="T1827" s="11">
        <v>0</v>
      </c>
      <c r="U1827" s="11">
        <v>27917272027</v>
      </c>
      <c r="V1827" s="11">
        <v>0</v>
      </c>
      <c r="W1827" s="11">
        <v>27917272027</v>
      </c>
      <c r="X1827" s="11">
        <v>0</v>
      </c>
      <c r="Y1827" s="11">
        <v>6979318006.75</v>
      </c>
      <c r="Z1827" s="11">
        <v>0</v>
      </c>
      <c r="AA1827" s="11">
        <v>0</v>
      </c>
      <c r="AB1827" s="11">
        <v>0</v>
      </c>
      <c r="AC1827" s="11">
        <v>6979318006.75</v>
      </c>
      <c r="AD1827" s="11">
        <v>9941683172</v>
      </c>
      <c r="AE1827" s="11">
        <v>0</v>
      </c>
      <c r="AF1827" s="11">
        <v>0</v>
      </c>
      <c r="AG1827" s="11">
        <v>6979318006.75</v>
      </c>
      <c r="AH1827" s="11">
        <v>8152827989</v>
      </c>
      <c r="AI1827" s="11">
        <v>0</v>
      </c>
      <c r="AJ1827" s="11">
        <v>0</v>
      </c>
      <c r="AK1827" s="11">
        <v>6979318006.75</v>
      </c>
      <c r="AL1827" s="11">
        <v>5600685944</v>
      </c>
      <c r="AM1827" s="11">
        <v>0</v>
      </c>
      <c r="AN1827" s="11">
        <v>0</v>
      </c>
      <c r="AO18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27917272027</v>
      </c>
      <c r="AP18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23695197105</v>
      </c>
      <c r="AR18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7" s="11">
        <f>Table_PBS_SQL_DB2_PBSSQL_PBS_NDP_Tina_CG_QtrlyPerformance_Final[[#This Row],[GOU REL]]+Table_PBS_SQL_DB2_PBSSQL_PBS_NDP_Tina_CG_QtrlyPerformance_Final[[#This Row],[EXT REL]]</f>
        <v>27917272027</v>
      </c>
      <c r="AT1827" s="11">
        <f>Table_PBS_SQL_DB2_PBSSQL_PBS_NDP_Tina_CG_QtrlyPerformance_Final[[#This Row],[GOU EXP]]+Table_PBS_SQL_DB2_PBSSQL_PBS_NDP_Tina_CG_QtrlyPerformance_Final[[#This Row],[EXT EXP]]</f>
        <v>23695197105</v>
      </c>
      <c r="AU1827" s="11" t="str">
        <f>IF(Table_PBS_SQL_DB2_PBSSQL_PBS_NDP_Tina_CG_QtrlyPerformance_Final[[#This Row],[Item_Code]]&gt;"300000", "Capital", "Recurrent")</f>
        <v>Capital</v>
      </c>
    </row>
    <row r="1828" spans="1:47" x14ac:dyDescent="0.25">
      <c r="A1828" t="s">
        <v>59</v>
      </c>
      <c r="B1828" t="s">
        <v>1677</v>
      </c>
      <c r="C1828" t="s">
        <v>31</v>
      </c>
      <c r="D1828" t="s">
        <v>1031</v>
      </c>
      <c r="E1828" t="s">
        <v>75</v>
      </c>
      <c r="F1828" t="s">
        <v>1042</v>
      </c>
      <c r="G1828" t="s">
        <v>31</v>
      </c>
      <c r="H1828" t="s">
        <v>1678</v>
      </c>
      <c r="I1828" t="s">
        <v>511</v>
      </c>
      <c r="J1828" t="s">
        <v>1679</v>
      </c>
      <c r="K1828" t="s">
        <v>61</v>
      </c>
      <c r="L1828" t="s">
        <v>1680</v>
      </c>
      <c r="M1828" t="s">
        <v>1681</v>
      </c>
      <c r="N1828" t="s">
        <v>1682</v>
      </c>
      <c r="O1828" t="s">
        <v>1002</v>
      </c>
      <c r="P1828" t="s">
        <v>1003</v>
      </c>
      <c r="Q1828" s="11">
        <v>0</v>
      </c>
      <c r="R1828" s="11">
        <v>0</v>
      </c>
      <c r="S1828" s="11">
        <v>0</v>
      </c>
      <c r="T1828" s="11">
        <v>0</v>
      </c>
      <c r="U1828" s="11">
        <v>622061000</v>
      </c>
      <c r="V1828" s="11">
        <v>0</v>
      </c>
      <c r="W1828" s="11">
        <v>622061000</v>
      </c>
      <c r="X1828" s="11">
        <v>0</v>
      </c>
      <c r="Y1828" s="11">
        <v>0</v>
      </c>
      <c r="Z1828" s="11">
        <v>0</v>
      </c>
      <c r="AA1828" s="11">
        <v>0</v>
      </c>
      <c r="AB1828" s="11">
        <v>0</v>
      </c>
      <c r="AC1828" s="11">
        <v>65450479</v>
      </c>
      <c r="AD1828" s="11">
        <v>33675000</v>
      </c>
      <c r="AE1828" s="11">
        <v>0</v>
      </c>
      <c r="AF1828" s="11">
        <v>0</v>
      </c>
      <c r="AG1828" s="11">
        <v>556610521</v>
      </c>
      <c r="AH1828" s="11">
        <v>515056841</v>
      </c>
      <c r="AI1828" s="11">
        <v>0</v>
      </c>
      <c r="AJ1828" s="11">
        <v>0</v>
      </c>
      <c r="AK1828" s="11">
        <v>0</v>
      </c>
      <c r="AL1828" s="11">
        <v>73329159</v>
      </c>
      <c r="AM1828" s="11">
        <v>0</v>
      </c>
      <c r="AN1828" s="11">
        <v>0</v>
      </c>
      <c r="AO18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622061000</v>
      </c>
      <c r="AP18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622061000</v>
      </c>
      <c r="AR18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8" s="11">
        <f>Table_PBS_SQL_DB2_PBSSQL_PBS_NDP_Tina_CG_QtrlyPerformance_Final[[#This Row],[GOU REL]]+Table_PBS_SQL_DB2_PBSSQL_PBS_NDP_Tina_CG_QtrlyPerformance_Final[[#This Row],[EXT REL]]</f>
        <v>622061000</v>
      </c>
      <c r="AT1828" s="11">
        <f>Table_PBS_SQL_DB2_PBSSQL_PBS_NDP_Tina_CG_QtrlyPerformance_Final[[#This Row],[GOU EXP]]+Table_PBS_SQL_DB2_PBSSQL_PBS_NDP_Tina_CG_QtrlyPerformance_Final[[#This Row],[EXT EXP]]</f>
        <v>622061000</v>
      </c>
      <c r="AU1828" s="11" t="str">
        <f>IF(Table_PBS_SQL_DB2_PBSSQL_PBS_NDP_Tina_CG_QtrlyPerformance_Final[[#This Row],[Item_Code]]&gt;"300000", "Capital", "Recurrent")</f>
        <v>Recurrent</v>
      </c>
    </row>
    <row r="1829" spans="1:47" x14ac:dyDescent="0.25">
      <c r="A1829" t="s">
        <v>59</v>
      </c>
      <c r="B1829" t="s">
        <v>1677</v>
      </c>
      <c r="C1829" t="s">
        <v>31</v>
      </c>
      <c r="D1829" t="s">
        <v>1031</v>
      </c>
      <c r="E1829" t="s">
        <v>75</v>
      </c>
      <c r="F1829" t="s">
        <v>1042</v>
      </c>
      <c r="G1829" t="s">
        <v>31</v>
      </c>
      <c r="H1829" t="s">
        <v>1678</v>
      </c>
      <c r="I1829" t="s">
        <v>511</v>
      </c>
      <c r="J1829" t="s">
        <v>1679</v>
      </c>
      <c r="K1829" t="s">
        <v>61</v>
      </c>
      <c r="L1829" t="s">
        <v>1680</v>
      </c>
      <c r="M1829" t="s">
        <v>1681</v>
      </c>
      <c r="N1829" t="s">
        <v>1682</v>
      </c>
      <c r="O1829" t="s">
        <v>1021</v>
      </c>
      <c r="P1829" t="s">
        <v>1022</v>
      </c>
      <c r="Q1829" s="11">
        <v>0</v>
      </c>
      <c r="R1829" s="11">
        <v>0</v>
      </c>
      <c r="S1829" s="11">
        <v>0</v>
      </c>
      <c r="T1829" s="11">
        <v>0</v>
      </c>
      <c r="U1829" s="11">
        <v>40000000</v>
      </c>
      <c r="V1829" s="11">
        <v>0</v>
      </c>
      <c r="W1829" s="11">
        <v>40000000</v>
      </c>
      <c r="X1829" s="11">
        <v>0</v>
      </c>
      <c r="Y1829" s="11">
        <v>0</v>
      </c>
      <c r="Z1829" s="11">
        <v>0</v>
      </c>
      <c r="AA1829" s="11">
        <v>0</v>
      </c>
      <c r="AB1829" s="11">
        <v>0</v>
      </c>
      <c r="AC1829" s="11">
        <v>10000000</v>
      </c>
      <c r="AD1829" s="11">
        <v>5817720</v>
      </c>
      <c r="AE1829" s="11">
        <v>0</v>
      </c>
      <c r="AF1829" s="11">
        <v>0</v>
      </c>
      <c r="AG1829" s="11">
        <v>30000000</v>
      </c>
      <c r="AH1829" s="11">
        <v>24119290</v>
      </c>
      <c r="AI1829" s="11">
        <v>0</v>
      </c>
      <c r="AJ1829" s="11">
        <v>0</v>
      </c>
      <c r="AK1829" s="11">
        <v>0</v>
      </c>
      <c r="AL1829" s="11">
        <v>10062990</v>
      </c>
      <c r="AM1829" s="11">
        <v>0</v>
      </c>
      <c r="AN1829" s="11">
        <v>0</v>
      </c>
      <c r="AO18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8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8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29" s="11">
        <f>Table_PBS_SQL_DB2_PBSSQL_PBS_NDP_Tina_CG_QtrlyPerformance_Final[[#This Row],[GOU REL]]+Table_PBS_SQL_DB2_PBSSQL_PBS_NDP_Tina_CG_QtrlyPerformance_Final[[#This Row],[EXT REL]]</f>
        <v>40000000</v>
      </c>
      <c r="AT1829" s="11">
        <f>Table_PBS_SQL_DB2_PBSSQL_PBS_NDP_Tina_CG_QtrlyPerformance_Final[[#This Row],[GOU EXP]]+Table_PBS_SQL_DB2_PBSSQL_PBS_NDP_Tina_CG_QtrlyPerformance_Final[[#This Row],[EXT EXP]]</f>
        <v>40000000</v>
      </c>
      <c r="AU1829" s="11" t="str">
        <f>IF(Table_PBS_SQL_DB2_PBSSQL_PBS_NDP_Tina_CG_QtrlyPerformance_Final[[#This Row],[Item_Code]]&gt;"300000", "Capital", "Recurrent")</f>
        <v>Recurrent</v>
      </c>
    </row>
    <row r="1830" spans="1:47" x14ac:dyDescent="0.25">
      <c r="A1830" t="s">
        <v>59</v>
      </c>
      <c r="B1830" t="s">
        <v>1677</v>
      </c>
      <c r="C1830" t="s">
        <v>31</v>
      </c>
      <c r="D1830" t="s">
        <v>1031</v>
      </c>
      <c r="E1830" t="s">
        <v>75</v>
      </c>
      <c r="F1830" t="s">
        <v>1042</v>
      </c>
      <c r="G1830" t="s">
        <v>31</v>
      </c>
      <c r="H1830" t="s">
        <v>1678</v>
      </c>
      <c r="I1830" t="s">
        <v>511</v>
      </c>
      <c r="J1830" t="s">
        <v>1679</v>
      </c>
      <c r="K1830" t="s">
        <v>61</v>
      </c>
      <c r="L1830" t="s">
        <v>1680</v>
      </c>
      <c r="M1830" t="s">
        <v>1681</v>
      </c>
      <c r="N1830" t="s">
        <v>1682</v>
      </c>
      <c r="O1830" t="s">
        <v>2137</v>
      </c>
      <c r="P1830" t="s">
        <v>2138</v>
      </c>
      <c r="Q1830" s="11">
        <v>0</v>
      </c>
      <c r="R1830" s="11">
        <v>0</v>
      </c>
      <c r="S1830" s="11">
        <v>0</v>
      </c>
      <c r="T1830" s="11">
        <v>0</v>
      </c>
      <c r="U1830" s="11">
        <v>4959000</v>
      </c>
      <c r="V1830" s="11">
        <v>0</v>
      </c>
      <c r="W1830" s="11">
        <v>4959000</v>
      </c>
      <c r="X1830" s="11">
        <v>0</v>
      </c>
      <c r="Y1830" s="11">
        <v>0</v>
      </c>
      <c r="Z1830" s="11">
        <v>0</v>
      </c>
      <c r="AA1830" s="11">
        <v>0</v>
      </c>
      <c r="AB1830" s="11">
        <v>0</v>
      </c>
      <c r="AC1830" s="11">
        <v>0</v>
      </c>
      <c r="AD1830" s="11">
        <v>0</v>
      </c>
      <c r="AE1830" s="11">
        <v>0</v>
      </c>
      <c r="AF1830" s="11">
        <v>0</v>
      </c>
      <c r="AG1830" s="11">
        <v>4959000</v>
      </c>
      <c r="AH1830" s="11">
        <v>3298000</v>
      </c>
      <c r="AI1830" s="11">
        <v>0</v>
      </c>
      <c r="AJ1830" s="11">
        <v>0</v>
      </c>
      <c r="AK1830" s="11">
        <v>0</v>
      </c>
      <c r="AL1830" s="11">
        <v>1661000</v>
      </c>
      <c r="AM1830" s="11">
        <v>0</v>
      </c>
      <c r="AN1830" s="11">
        <v>0</v>
      </c>
      <c r="AO18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4959000</v>
      </c>
      <c r="AP18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4959000</v>
      </c>
      <c r="AR18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0" s="11">
        <f>Table_PBS_SQL_DB2_PBSSQL_PBS_NDP_Tina_CG_QtrlyPerformance_Final[[#This Row],[GOU REL]]+Table_PBS_SQL_DB2_PBSSQL_PBS_NDP_Tina_CG_QtrlyPerformance_Final[[#This Row],[EXT REL]]</f>
        <v>4959000</v>
      </c>
      <c r="AT1830" s="11">
        <f>Table_PBS_SQL_DB2_PBSSQL_PBS_NDP_Tina_CG_QtrlyPerformance_Final[[#This Row],[GOU EXP]]+Table_PBS_SQL_DB2_PBSSQL_PBS_NDP_Tina_CG_QtrlyPerformance_Final[[#This Row],[EXT EXP]]</f>
        <v>4959000</v>
      </c>
      <c r="AU1830" s="11" t="str">
        <f>IF(Table_PBS_SQL_DB2_PBSSQL_PBS_NDP_Tina_CG_QtrlyPerformance_Final[[#This Row],[Item_Code]]&gt;"300000", "Capital", "Recurrent")</f>
        <v>Recurrent</v>
      </c>
    </row>
    <row r="1831" spans="1:47" x14ac:dyDescent="0.25">
      <c r="A1831" t="s">
        <v>59</v>
      </c>
      <c r="B1831" t="s">
        <v>1677</v>
      </c>
      <c r="C1831" t="s">
        <v>31</v>
      </c>
      <c r="D1831" t="s">
        <v>1031</v>
      </c>
      <c r="E1831" t="s">
        <v>75</v>
      </c>
      <c r="F1831" t="s">
        <v>1042</v>
      </c>
      <c r="G1831" t="s">
        <v>31</v>
      </c>
      <c r="H1831" t="s">
        <v>1678</v>
      </c>
      <c r="I1831" t="s">
        <v>511</v>
      </c>
      <c r="J1831" t="s">
        <v>1679</v>
      </c>
      <c r="K1831" t="s">
        <v>61</v>
      </c>
      <c r="L1831" t="s">
        <v>1680</v>
      </c>
      <c r="M1831" t="s">
        <v>1681</v>
      </c>
      <c r="N1831" t="s">
        <v>1682</v>
      </c>
      <c r="O1831" t="s">
        <v>920</v>
      </c>
      <c r="P1831" t="s">
        <v>921</v>
      </c>
      <c r="Q1831" s="11">
        <v>0</v>
      </c>
      <c r="R1831" s="11">
        <v>0</v>
      </c>
      <c r="S1831" s="11">
        <v>0</v>
      </c>
      <c r="T1831" s="11">
        <v>0</v>
      </c>
      <c r="U1831" s="11">
        <v>10337000</v>
      </c>
      <c r="V1831" s="11">
        <v>0</v>
      </c>
      <c r="W1831" s="11">
        <v>10337000</v>
      </c>
      <c r="X1831" s="11">
        <v>0</v>
      </c>
      <c r="Y1831" s="11">
        <v>0</v>
      </c>
      <c r="Z1831" s="11">
        <v>0</v>
      </c>
      <c r="AA1831" s="11">
        <v>0</v>
      </c>
      <c r="AB1831" s="11">
        <v>0</v>
      </c>
      <c r="AC1831" s="11">
        <v>5168500</v>
      </c>
      <c r="AD1831" s="11">
        <v>0</v>
      </c>
      <c r="AE1831" s="11">
        <v>0</v>
      </c>
      <c r="AF1831" s="11">
        <v>0</v>
      </c>
      <c r="AG1831" s="11">
        <v>5168500</v>
      </c>
      <c r="AH1831" s="11">
        <v>10337000</v>
      </c>
      <c r="AI1831" s="11">
        <v>0</v>
      </c>
      <c r="AJ1831" s="11">
        <v>0</v>
      </c>
      <c r="AK1831" s="11">
        <v>0</v>
      </c>
      <c r="AL1831" s="11">
        <v>0</v>
      </c>
      <c r="AM1831" s="11">
        <v>0</v>
      </c>
      <c r="AN1831" s="11">
        <v>0</v>
      </c>
      <c r="AO18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10337000</v>
      </c>
      <c r="AP18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10337000</v>
      </c>
      <c r="AR18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1" s="11">
        <f>Table_PBS_SQL_DB2_PBSSQL_PBS_NDP_Tina_CG_QtrlyPerformance_Final[[#This Row],[GOU REL]]+Table_PBS_SQL_DB2_PBSSQL_PBS_NDP_Tina_CG_QtrlyPerformance_Final[[#This Row],[EXT REL]]</f>
        <v>10337000</v>
      </c>
      <c r="AT1831" s="11">
        <f>Table_PBS_SQL_DB2_PBSSQL_PBS_NDP_Tina_CG_QtrlyPerformance_Final[[#This Row],[GOU EXP]]+Table_PBS_SQL_DB2_PBSSQL_PBS_NDP_Tina_CG_QtrlyPerformance_Final[[#This Row],[EXT EXP]]</f>
        <v>10337000</v>
      </c>
      <c r="AU1831" s="11" t="str">
        <f>IF(Table_PBS_SQL_DB2_PBSSQL_PBS_NDP_Tina_CG_QtrlyPerformance_Final[[#This Row],[Item_Code]]&gt;"300000", "Capital", "Recurrent")</f>
        <v>Recurrent</v>
      </c>
    </row>
    <row r="1832" spans="1:47" x14ac:dyDescent="0.25">
      <c r="A1832" t="s">
        <v>59</v>
      </c>
      <c r="B1832" t="s">
        <v>1677</v>
      </c>
      <c r="C1832" t="s">
        <v>31</v>
      </c>
      <c r="D1832" t="s">
        <v>1031</v>
      </c>
      <c r="E1832" t="s">
        <v>75</v>
      </c>
      <c r="F1832" t="s">
        <v>1042</v>
      </c>
      <c r="G1832" t="s">
        <v>31</v>
      </c>
      <c r="H1832" t="s">
        <v>1678</v>
      </c>
      <c r="I1832" t="s">
        <v>511</v>
      </c>
      <c r="J1832" t="s">
        <v>1679</v>
      </c>
      <c r="K1832" t="s">
        <v>61</v>
      </c>
      <c r="L1832" t="s">
        <v>1680</v>
      </c>
      <c r="M1832" t="s">
        <v>1681</v>
      </c>
      <c r="N1832" t="s">
        <v>1682</v>
      </c>
      <c r="O1832" t="s">
        <v>1085</v>
      </c>
      <c r="P1832" t="s">
        <v>1086</v>
      </c>
      <c r="Q1832" s="11">
        <v>0</v>
      </c>
      <c r="R1832" s="11">
        <v>0</v>
      </c>
      <c r="S1832" s="11">
        <v>0</v>
      </c>
      <c r="T1832" s="11">
        <v>0</v>
      </c>
      <c r="U1832" s="11">
        <v>328281000</v>
      </c>
      <c r="V1832" s="11">
        <v>0</v>
      </c>
      <c r="W1832" s="11">
        <v>328281000</v>
      </c>
      <c r="X1832" s="11">
        <v>0</v>
      </c>
      <c r="Y1832" s="11">
        <v>0</v>
      </c>
      <c r="Z1832" s="11">
        <v>0</v>
      </c>
      <c r="AA1832" s="11">
        <v>0</v>
      </c>
      <c r="AB1832" s="11">
        <v>0</v>
      </c>
      <c r="AC1832" s="11">
        <v>10000000</v>
      </c>
      <c r="AD1832" s="11">
        <v>9290000</v>
      </c>
      <c r="AE1832" s="11">
        <v>0</v>
      </c>
      <c r="AF1832" s="11">
        <v>0</v>
      </c>
      <c r="AG1832" s="11">
        <v>318281000</v>
      </c>
      <c r="AH1832" s="11">
        <v>245122448</v>
      </c>
      <c r="AI1832" s="11">
        <v>0</v>
      </c>
      <c r="AJ1832" s="11">
        <v>0</v>
      </c>
      <c r="AK1832" s="11">
        <v>0</v>
      </c>
      <c r="AL1832" s="11">
        <v>73868552</v>
      </c>
      <c r="AM1832" s="11">
        <v>0</v>
      </c>
      <c r="AN1832" s="11">
        <v>0</v>
      </c>
      <c r="AO18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328281000</v>
      </c>
      <c r="AP18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328281000</v>
      </c>
      <c r="AR18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2" s="11">
        <f>Table_PBS_SQL_DB2_PBSSQL_PBS_NDP_Tina_CG_QtrlyPerformance_Final[[#This Row],[GOU REL]]+Table_PBS_SQL_DB2_PBSSQL_PBS_NDP_Tina_CG_QtrlyPerformance_Final[[#This Row],[EXT REL]]</f>
        <v>328281000</v>
      </c>
      <c r="AT1832" s="11">
        <f>Table_PBS_SQL_DB2_PBSSQL_PBS_NDP_Tina_CG_QtrlyPerformance_Final[[#This Row],[GOU EXP]]+Table_PBS_SQL_DB2_PBSSQL_PBS_NDP_Tina_CG_QtrlyPerformance_Final[[#This Row],[EXT EXP]]</f>
        <v>328281000</v>
      </c>
      <c r="AU1832" s="11" t="str">
        <f>IF(Table_PBS_SQL_DB2_PBSSQL_PBS_NDP_Tina_CG_QtrlyPerformance_Final[[#This Row],[Item_Code]]&gt;"300000", "Capital", "Recurrent")</f>
        <v>Recurrent</v>
      </c>
    </row>
    <row r="1833" spans="1:47" x14ac:dyDescent="0.25">
      <c r="A1833" t="s">
        <v>59</v>
      </c>
      <c r="B1833" t="s">
        <v>1677</v>
      </c>
      <c r="C1833" t="s">
        <v>31</v>
      </c>
      <c r="D1833" t="s">
        <v>1031</v>
      </c>
      <c r="E1833" t="s">
        <v>75</v>
      </c>
      <c r="F1833" t="s">
        <v>1042</v>
      </c>
      <c r="G1833" t="s">
        <v>31</v>
      </c>
      <c r="H1833" t="s">
        <v>1678</v>
      </c>
      <c r="I1833" t="s">
        <v>511</v>
      </c>
      <c r="J1833" t="s">
        <v>1679</v>
      </c>
      <c r="K1833" t="s">
        <v>61</v>
      </c>
      <c r="L1833" t="s">
        <v>1680</v>
      </c>
      <c r="M1833" t="s">
        <v>1683</v>
      </c>
      <c r="N1833" t="s">
        <v>1684</v>
      </c>
      <c r="O1833" t="s">
        <v>906</v>
      </c>
      <c r="P1833" t="s">
        <v>907</v>
      </c>
      <c r="Q1833" s="11">
        <v>0</v>
      </c>
      <c r="R1833" s="11">
        <v>0</v>
      </c>
      <c r="S1833" s="11">
        <v>0</v>
      </c>
      <c r="T1833" s="11">
        <v>0</v>
      </c>
      <c r="U1833" s="11">
        <v>103003000</v>
      </c>
      <c r="V1833" s="11">
        <v>0</v>
      </c>
      <c r="W1833" s="11">
        <v>103003000</v>
      </c>
      <c r="X1833" s="11">
        <v>0</v>
      </c>
      <c r="Y1833" s="11">
        <v>0</v>
      </c>
      <c r="Z1833" s="11">
        <v>0</v>
      </c>
      <c r="AA1833" s="11">
        <v>0</v>
      </c>
      <c r="AB1833" s="11">
        <v>0</v>
      </c>
      <c r="AC1833" s="11">
        <v>45447004</v>
      </c>
      <c r="AD1833" s="11">
        <v>11339504</v>
      </c>
      <c r="AE1833" s="11">
        <v>0</v>
      </c>
      <c r="AF1833" s="11">
        <v>0</v>
      </c>
      <c r="AG1833" s="11">
        <v>57555996</v>
      </c>
      <c r="AH1833" s="11">
        <v>81663496</v>
      </c>
      <c r="AI1833" s="11">
        <v>0</v>
      </c>
      <c r="AJ1833" s="11">
        <v>0</v>
      </c>
      <c r="AK1833" s="11">
        <v>0</v>
      </c>
      <c r="AL1833" s="11">
        <v>10000000</v>
      </c>
      <c r="AM1833" s="11">
        <v>0</v>
      </c>
      <c r="AN1833" s="11">
        <v>0</v>
      </c>
      <c r="AO18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103003000</v>
      </c>
      <c r="AP18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103003000</v>
      </c>
      <c r="AR18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3" s="11">
        <f>Table_PBS_SQL_DB2_PBSSQL_PBS_NDP_Tina_CG_QtrlyPerformance_Final[[#This Row],[GOU REL]]+Table_PBS_SQL_DB2_PBSSQL_PBS_NDP_Tina_CG_QtrlyPerformance_Final[[#This Row],[EXT REL]]</f>
        <v>103003000</v>
      </c>
      <c r="AT1833" s="11">
        <f>Table_PBS_SQL_DB2_PBSSQL_PBS_NDP_Tina_CG_QtrlyPerformance_Final[[#This Row],[GOU EXP]]+Table_PBS_SQL_DB2_PBSSQL_PBS_NDP_Tina_CG_QtrlyPerformance_Final[[#This Row],[EXT EXP]]</f>
        <v>103003000</v>
      </c>
      <c r="AU1833" s="11" t="str">
        <f>IF(Table_PBS_SQL_DB2_PBSSQL_PBS_NDP_Tina_CG_QtrlyPerformance_Final[[#This Row],[Item_Code]]&gt;"300000", "Capital", "Recurrent")</f>
        <v>Recurrent</v>
      </c>
    </row>
    <row r="1834" spans="1:47" x14ac:dyDescent="0.25">
      <c r="A1834" t="s">
        <v>59</v>
      </c>
      <c r="B1834" t="s">
        <v>1677</v>
      </c>
      <c r="C1834" t="s">
        <v>31</v>
      </c>
      <c r="D1834" t="s">
        <v>1031</v>
      </c>
      <c r="E1834" t="s">
        <v>75</v>
      </c>
      <c r="F1834" t="s">
        <v>1042</v>
      </c>
      <c r="G1834" t="s">
        <v>31</v>
      </c>
      <c r="H1834" t="s">
        <v>1678</v>
      </c>
      <c r="I1834" t="s">
        <v>511</v>
      </c>
      <c r="J1834" t="s">
        <v>1679</v>
      </c>
      <c r="K1834" t="s">
        <v>61</v>
      </c>
      <c r="L1834" t="s">
        <v>1680</v>
      </c>
      <c r="M1834" t="s">
        <v>1683</v>
      </c>
      <c r="N1834" t="s">
        <v>1684</v>
      </c>
      <c r="O1834" t="s">
        <v>1122</v>
      </c>
      <c r="P1834" t="s">
        <v>1123</v>
      </c>
      <c r="Q1834" s="11">
        <v>0</v>
      </c>
      <c r="R1834" s="11">
        <v>0</v>
      </c>
      <c r="S1834" s="11">
        <v>0</v>
      </c>
      <c r="T1834" s="11">
        <v>0</v>
      </c>
      <c r="U1834" s="11">
        <v>1711000</v>
      </c>
      <c r="V1834" s="11">
        <v>0</v>
      </c>
      <c r="W1834" s="11">
        <v>1711000</v>
      </c>
      <c r="X1834" s="11">
        <v>0</v>
      </c>
      <c r="Y1834" s="11">
        <v>0</v>
      </c>
      <c r="Z1834" s="11">
        <v>0</v>
      </c>
      <c r="AA1834" s="11">
        <v>0</v>
      </c>
      <c r="AB1834" s="11">
        <v>0</v>
      </c>
      <c r="AC1834" s="11">
        <v>1711000</v>
      </c>
      <c r="AD1834" s="11">
        <v>0</v>
      </c>
      <c r="AE1834" s="11">
        <v>0</v>
      </c>
      <c r="AF1834" s="11">
        <v>0</v>
      </c>
      <c r="AG1834" s="11">
        <v>0</v>
      </c>
      <c r="AH1834" s="11">
        <v>1711000</v>
      </c>
      <c r="AI1834" s="11">
        <v>0</v>
      </c>
      <c r="AJ1834" s="11">
        <v>0</v>
      </c>
      <c r="AK1834" s="11">
        <v>0</v>
      </c>
      <c r="AL1834" s="11">
        <v>0</v>
      </c>
      <c r="AM1834" s="11">
        <v>0</v>
      </c>
      <c r="AN1834" s="11">
        <v>0</v>
      </c>
      <c r="AO18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1711000</v>
      </c>
      <c r="AP18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1711000</v>
      </c>
      <c r="AR18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4" s="11">
        <f>Table_PBS_SQL_DB2_PBSSQL_PBS_NDP_Tina_CG_QtrlyPerformance_Final[[#This Row],[GOU REL]]+Table_PBS_SQL_DB2_PBSSQL_PBS_NDP_Tina_CG_QtrlyPerformance_Final[[#This Row],[EXT REL]]</f>
        <v>1711000</v>
      </c>
      <c r="AT1834" s="11">
        <f>Table_PBS_SQL_DB2_PBSSQL_PBS_NDP_Tina_CG_QtrlyPerformance_Final[[#This Row],[GOU EXP]]+Table_PBS_SQL_DB2_PBSSQL_PBS_NDP_Tina_CG_QtrlyPerformance_Final[[#This Row],[EXT EXP]]</f>
        <v>1711000</v>
      </c>
      <c r="AU1834" s="11" t="str">
        <f>IF(Table_PBS_SQL_DB2_PBSSQL_PBS_NDP_Tina_CG_QtrlyPerformance_Final[[#This Row],[Item_Code]]&gt;"300000", "Capital", "Recurrent")</f>
        <v>Recurrent</v>
      </c>
    </row>
    <row r="1835" spans="1:47" x14ac:dyDescent="0.25">
      <c r="A1835" t="s">
        <v>59</v>
      </c>
      <c r="B1835" t="s">
        <v>1677</v>
      </c>
      <c r="C1835" t="s">
        <v>31</v>
      </c>
      <c r="D1835" t="s">
        <v>1031</v>
      </c>
      <c r="E1835" t="s">
        <v>75</v>
      </c>
      <c r="F1835" t="s">
        <v>1042</v>
      </c>
      <c r="G1835" t="s">
        <v>31</v>
      </c>
      <c r="H1835" t="s">
        <v>1678</v>
      </c>
      <c r="I1835" t="s">
        <v>511</v>
      </c>
      <c r="J1835" t="s">
        <v>1679</v>
      </c>
      <c r="K1835" t="s">
        <v>61</v>
      </c>
      <c r="L1835" t="s">
        <v>1680</v>
      </c>
      <c r="M1835" t="s">
        <v>1683</v>
      </c>
      <c r="N1835" t="s">
        <v>1684</v>
      </c>
      <c r="O1835" t="s">
        <v>1124</v>
      </c>
      <c r="P1835" t="s">
        <v>1125</v>
      </c>
      <c r="Q1835" s="11">
        <v>0</v>
      </c>
      <c r="R1835" s="11">
        <v>0</v>
      </c>
      <c r="S1835" s="11">
        <v>0</v>
      </c>
      <c r="T1835" s="11">
        <v>0</v>
      </c>
      <c r="U1835" s="11">
        <v>9455000</v>
      </c>
      <c r="V1835" s="11">
        <v>0</v>
      </c>
      <c r="W1835" s="11">
        <v>9455000</v>
      </c>
      <c r="X1835" s="11">
        <v>0</v>
      </c>
      <c r="Y1835" s="11">
        <v>0</v>
      </c>
      <c r="Z1835" s="11">
        <v>0</v>
      </c>
      <c r="AA1835" s="11">
        <v>0</v>
      </c>
      <c r="AB1835" s="11">
        <v>0</v>
      </c>
      <c r="AC1835" s="11">
        <v>3727500</v>
      </c>
      <c r="AD1835" s="11">
        <v>1000000</v>
      </c>
      <c r="AE1835" s="11">
        <v>0</v>
      </c>
      <c r="AF1835" s="11">
        <v>0</v>
      </c>
      <c r="AG1835" s="11">
        <v>5727500</v>
      </c>
      <c r="AH1835" s="11">
        <v>8455000</v>
      </c>
      <c r="AI1835" s="11">
        <v>0</v>
      </c>
      <c r="AJ1835" s="11">
        <v>0</v>
      </c>
      <c r="AK1835" s="11">
        <v>0</v>
      </c>
      <c r="AL1835" s="11">
        <v>0</v>
      </c>
      <c r="AM1835" s="11">
        <v>0</v>
      </c>
      <c r="AN1835" s="11">
        <v>0</v>
      </c>
      <c r="AO18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9455000</v>
      </c>
      <c r="AP18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9455000</v>
      </c>
      <c r="AR18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5" s="11">
        <f>Table_PBS_SQL_DB2_PBSSQL_PBS_NDP_Tina_CG_QtrlyPerformance_Final[[#This Row],[GOU REL]]+Table_PBS_SQL_DB2_PBSSQL_PBS_NDP_Tina_CG_QtrlyPerformance_Final[[#This Row],[EXT REL]]</f>
        <v>9455000</v>
      </c>
      <c r="AT1835" s="11">
        <f>Table_PBS_SQL_DB2_PBSSQL_PBS_NDP_Tina_CG_QtrlyPerformance_Final[[#This Row],[GOU EXP]]+Table_PBS_SQL_DB2_PBSSQL_PBS_NDP_Tina_CG_QtrlyPerformance_Final[[#This Row],[EXT EXP]]</f>
        <v>9455000</v>
      </c>
      <c r="AU1835" s="11" t="str">
        <f>IF(Table_PBS_SQL_DB2_PBSSQL_PBS_NDP_Tina_CG_QtrlyPerformance_Final[[#This Row],[Item_Code]]&gt;"300000", "Capital", "Recurrent")</f>
        <v>Recurrent</v>
      </c>
    </row>
    <row r="1836" spans="1:47" x14ac:dyDescent="0.25">
      <c r="A1836" t="s">
        <v>59</v>
      </c>
      <c r="B1836" t="s">
        <v>1677</v>
      </c>
      <c r="C1836" t="s">
        <v>31</v>
      </c>
      <c r="D1836" t="s">
        <v>1031</v>
      </c>
      <c r="E1836" t="s">
        <v>75</v>
      </c>
      <c r="F1836" t="s">
        <v>1042</v>
      </c>
      <c r="G1836" t="s">
        <v>31</v>
      </c>
      <c r="H1836" t="s">
        <v>1678</v>
      </c>
      <c r="I1836" t="s">
        <v>511</v>
      </c>
      <c r="J1836" t="s">
        <v>1679</v>
      </c>
      <c r="K1836" t="s">
        <v>61</v>
      </c>
      <c r="L1836" t="s">
        <v>1680</v>
      </c>
      <c r="M1836" t="s">
        <v>1683</v>
      </c>
      <c r="N1836" t="s">
        <v>1684</v>
      </c>
      <c r="O1836" t="s">
        <v>2137</v>
      </c>
      <c r="P1836" t="s">
        <v>2138</v>
      </c>
      <c r="Q1836" s="11">
        <v>0</v>
      </c>
      <c r="R1836" s="11">
        <v>0</v>
      </c>
      <c r="S1836" s="11">
        <v>0</v>
      </c>
      <c r="T1836" s="11">
        <v>0</v>
      </c>
      <c r="U1836" s="11">
        <v>77367000</v>
      </c>
      <c r="V1836" s="11">
        <v>0</v>
      </c>
      <c r="W1836" s="11">
        <v>77367000</v>
      </c>
      <c r="X1836" s="11">
        <v>0</v>
      </c>
      <c r="Y1836" s="11">
        <v>0</v>
      </c>
      <c r="Z1836" s="11">
        <v>0</v>
      </c>
      <c r="AA1836" s="11">
        <v>0</v>
      </c>
      <c r="AB1836" s="11">
        <v>0</v>
      </c>
      <c r="AC1836" s="11">
        <v>42891500</v>
      </c>
      <c r="AD1836" s="11">
        <v>7792000</v>
      </c>
      <c r="AE1836" s="11">
        <v>0</v>
      </c>
      <c r="AF1836" s="11">
        <v>0</v>
      </c>
      <c r="AG1836" s="11">
        <v>34475500</v>
      </c>
      <c r="AH1836" s="11">
        <v>69575000</v>
      </c>
      <c r="AI1836" s="11">
        <v>0</v>
      </c>
      <c r="AJ1836" s="11">
        <v>0</v>
      </c>
      <c r="AK1836" s="11">
        <v>0</v>
      </c>
      <c r="AL1836" s="11">
        <v>0</v>
      </c>
      <c r="AM1836" s="11">
        <v>0</v>
      </c>
      <c r="AN1836" s="11">
        <v>0</v>
      </c>
      <c r="AO18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77367000</v>
      </c>
      <c r="AP18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77367000</v>
      </c>
      <c r="AR18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6" s="11">
        <f>Table_PBS_SQL_DB2_PBSSQL_PBS_NDP_Tina_CG_QtrlyPerformance_Final[[#This Row],[GOU REL]]+Table_PBS_SQL_DB2_PBSSQL_PBS_NDP_Tina_CG_QtrlyPerformance_Final[[#This Row],[EXT REL]]</f>
        <v>77367000</v>
      </c>
      <c r="AT1836" s="11">
        <f>Table_PBS_SQL_DB2_PBSSQL_PBS_NDP_Tina_CG_QtrlyPerformance_Final[[#This Row],[GOU EXP]]+Table_PBS_SQL_DB2_PBSSQL_PBS_NDP_Tina_CG_QtrlyPerformance_Final[[#This Row],[EXT EXP]]</f>
        <v>77367000</v>
      </c>
      <c r="AU1836" s="11" t="str">
        <f>IF(Table_PBS_SQL_DB2_PBSSQL_PBS_NDP_Tina_CG_QtrlyPerformance_Final[[#This Row],[Item_Code]]&gt;"300000", "Capital", "Recurrent")</f>
        <v>Recurrent</v>
      </c>
    </row>
    <row r="1837" spans="1:47" x14ac:dyDescent="0.25">
      <c r="A1837" t="s">
        <v>59</v>
      </c>
      <c r="B1837" t="s">
        <v>1677</v>
      </c>
      <c r="C1837" t="s">
        <v>31</v>
      </c>
      <c r="D1837" t="s">
        <v>1031</v>
      </c>
      <c r="E1837" t="s">
        <v>75</v>
      </c>
      <c r="F1837" t="s">
        <v>1042</v>
      </c>
      <c r="G1837" t="s">
        <v>31</v>
      </c>
      <c r="H1837" t="s">
        <v>1678</v>
      </c>
      <c r="I1837" t="s">
        <v>511</v>
      </c>
      <c r="J1837" t="s">
        <v>1679</v>
      </c>
      <c r="K1837" t="s">
        <v>61</v>
      </c>
      <c r="L1837" t="s">
        <v>1680</v>
      </c>
      <c r="M1837" t="s">
        <v>1685</v>
      </c>
      <c r="N1837" t="s">
        <v>1686</v>
      </c>
      <c r="O1837" t="s">
        <v>1011</v>
      </c>
      <c r="P1837" t="s">
        <v>1012</v>
      </c>
      <c r="Q1837" s="11">
        <v>0</v>
      </c>
      <c r="R1837" s="11">
        <v>0</v>
      </c>
      <c r="S1837" s="11">
        <v>0</v>
      </c>
      <c r="T1837" s="11">
        <v>0</v>
      </c>
      <c r="U1837" s="11">
        <v>6836000</v>
      </c>
      <c r="V1837" s="11">
        <v>0</v>
      </c>
      <c r="W1837" s="11">
        <v>6836000</v>
      </c>
      <c r="X1837" s="11">
        <v>0</v>
      </c>
      <c r="Y1837" s="11">
        <v>0</v>
      </c>
      <c r="Z1837" s="11">
        <v>0</v>
      </c>
      <c r="AA1837" s="11">
        <v>0</v>
      </c>
      <c r="AB1837" s="11">
        <v>0</v>
      </c>
      <c r="AC1837" s="11">
        <v>4136000</v>
      </c>
      <c r="AD1837" s="11">
        <v>200000</v>
      </c>
      <c r="AE1837" s="11">
        <v>0</v>
      </c>
      <c r="AF1837" s="11">
        <v>0</v>
      </c>
      <c r="AG1837" s="11">
        <v>2700000</v>
      </c>
      <c r="AH1837" s="11">
        <v>4751000</v>
      </c>
      <c r="AI1837" s="11">
        <v>0</v>
      </c>
      <c r="AJ1837" s="11">
        <v>0</v>
      </c>
      <c r="AK1837" s="11">
        <v>0</v>
      </c>
      <c r="AL1837" s="11">
        <v>1885000</v>
      </c>
      <c r="AM1837" s="11">
        <v>0</v>
      </c>
      <c r="AN1837" s="11">
        <v>0</v>
      </c>
      <c r="AO18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6836000</v>
      </c>
      <c r="AP18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6836000</v>
      </c>
      <c r="AR18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7" s="11">
        <f>Table_PBS_SQL_DB2_PBSSQL_PBS_NDP_Tina_CG_QtrlyPerformance_Final[[#This Row],[GOU REL]]+Table_PBS_SQL_DB2_PBSSQL_PBS_NDP_Tina_CG_QtrlyPerformance_Final[[#This Row],[EXT REL]]</f>
        <v>6836000</v>
      </c>
      <c r="AT1837" s="11">
        <f>Table_PBS_SQL_DB2_PBSSQL_PBS_NDP_Tina_CG_QtrlyPerformance_Final[[#This Row],[GOU EXP]]+Table_PBS_SQL_DB2_PBSSQL_PBS_NDP_Tina_CG_QtrlyPerformance_Final[[#This Row],[EXT EXP]]</f>
        <v>6836000</v>
      </c>
      <c r="AU1837" s="11" t="str">
        <f>IF(Table_PBS_SQL_DB2_PBSSQL_PBS_NDP_Tina_CG_QtrlyPerformance_Final[[#This Row],[Item_Code]]&gt;"300000", "Capital", "Recurrent")</f>
        <v>Recurrent</v>
      </c>
    </row>
    <row r="1838" spans="1:47" x14ac:dyDescent="0.25">
      <c r="A1838" t="s">
        <v>59</v>
      </c>
      <c r="B1838" t="s">
        <v>1677</v>
      </c>
      <c r="C1838" t="s">
        <v>31</v>
      </c>
      <c r="D1838" t="s">
        <v>1031</v>
      </c>
      <c r="E1838" t="s">
        <v>75</v>
      </c>
      <c r="F1838" t="s">
        <v>1042</v>
      </c>
      <c r="G1838" t="s">
        <v>31</v>
      </c>
      <c r="H1838" t="s">
        <v>1678</v>
      </c>
      <c r="I1838" t="s">
        <v>511</v>
      </c>
      <c r="J1838" t="s">
        <v>1679</v>
      </c>
      <c r="K1838" t="s">
        <v>61</v>
      </c>
      <c r="L1838" t="s">
        <v>1680</v>
      </c>
      <c r="M1838" t="s">
        <v>1685</v>
      </c>
      <c r="N1838" t="s">
        <v>1686</v>
      </c>
      <c r="O1838" t="s">
        <v>906</v>
      </c>
      <c r="P1838" t="s">
        <v>907</v>
      </c>
      <c r="Q1838" s="11">
        <v>0</v>
      </c>
      <c r="R1838" s="11">
        <v>0</v>
      </c>
      <c r="S1838" s="11">
        <v>0</v>
      </c>
      <c r="T1838" s="11">
        <v>0</v>
      </c>
      <c r="U1838" s="11">
        <v>78340000</v>
      </c>
      <c r="V1838" s="11">
        <v>0</v>
      </c>
      <c r="W1838" s="11">
        <v>78340000</v>
      </c>
      <c r="X1838" s="11">
        <v>0</v>
      </c>
      <c r="Y1838" s="11">
        <v>0</v>
      </c>
      <c r="Z1838" s="11">
        <v>0</v>
      </c>
      <c r="AA1838" s="11">
        <v>0</v>
      </c>
      <c r="AB1838" s="11">
        <v>0</v>
      </c>
      <c r="AC1838" s="11">
        <v>24728496</v>
      </c>
      <c r="AD1838" s="11">
        <v>8656496</v>
      </c>
      <c r="AE1838" s="11">
        <v>0</v>
      </c>
      <c r="AF1838" s="11">
        <v>0</v>
      </c>
      <c r="AG1838" s="11">
        <v>53611504</v>
      </c>
      <c r="AH1838" s="11">
        <v>65807504</v>
      </c>
      <c r="AI1838" s="11">
        <v>0</v>
      </c>
      <c r="AJ1838" s="11">
        <v>0</v>
      </c>
      <c r="AK1838" s="11">
        <v>0</v>
      </c>
      <c r="AL1838" s="11">
        <v>3876000</v>
      </c>
      <c r="AM1838" s="11">
        <v>0</v>
      </c>
      <c r="AN1838" s="11">
        <v>0</v>
      </c>
      <c r="AO18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78340000</v>
      </c>
      <c r="AP18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78340000</v>
      </c>
      <c r="AR18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8" s="11">
        <f>Table_PBS_SQL_DB2_PBSSQL_PBS_NDP_Tina_CG_QtrlyPerformance_Final[[#This Row],[GOU REL]]+Table_PBS_SQL_DB2_PBSSQL_PBS_NDP_Tina_CG_QtrlyPerformance_Final[[#This Row],[EXT REL]]</f>
        <v>78340000</v>
      </c>
      <c r="AT1838" s="11">
        <f>Table_PBS_SQL_DB2_PBSSQL_PBS_NDP_Tina_CG_QtrlyPerformance_Final[[#This Row],[GOU EXP]]+Table_PBS_SQL_DB2_PBSSQL_PBS_NDP_Tina_CG_QtrlyPerformance_Final[[#This Row],[EXT EXP]]</f>
        <v>78340000</v>
      </c>
      <c r="AU1838" s="11" t="str">
        <f>IF(Table_PBS_SQL_DB2_PBSSQL_PBS_NDP_Tina_CG_QtrlyPerformance_Final[[#This Row],[Item_Code]]&gt;"300000", "Capital", "Recurrent")</f>
        <v>Recurrent</v>
      </c>
    </row>
    <row r="1839" spans="1:47" x14ac:dyDescent="0.25">
      <c r="A1839" t="s">
        <v>59</v>
      </c>
      <c r="B1839" t="s">
        <v>1677</v>
      </c>
      <c r="C1839" t="s">
        <v>31</v>
      </c>
      <c r="D1839" t="s">
        <v>1031</v>
      </c>
      <c r="E1839" t="s">
        <v>75</v>
      </c>
      <c r="F1839" t="s">
        <v>1042</v>
      </c>
      <c r="G1839" t="s">
        <v>31</v>
      </c>
      <c r="H1839" t="s">
        <v>1678</v>
      </c>
      <c r="I1839" t="s">
        <v>511</v>
      </c>
      <c r="J1839" t="s">
        <v>1679</v>
      </c>
      <c r="K1839" t="s">
        <v>61</v>
      </c>
      <c r="L1839" t="s">
        <v>1680</v>
      </c>
      <c r="M1839" t="s">
        <v>1685</v>
      </c>
      <c r="N1839" t="s">
        <v>1686</v>
      </c>
      <c r="O1839" t="s">
        <v>1005</v>
      </c>
      <c r="P1839" t="s">
        <v>1006</v>
      </c>
      <c r="Q1839" s="11">
        <v>0</v>
      </c>
      <c r="R1839" s="11">
        <v>0</v>
      </c>
      <c r="S1839" s="11">
        <v>0</v>
      </c>
      <c r="T1839" s="11">
        <v>0</v>
      </c>
      <c r="U1839" s="11">
        <v>81319000</v>
      </c>
      <c r="V1839" s="11">
        <v>0</v>
      </c>
      <c r="W1839" s="11">
        <v>81319000</v>
      </c>
      <c r="X1839" s="11">
        <v>0</v>
      </c>
      <c r="Y1839" s="11">
        <v>0</v>
      </c>
      <c r="Z1839" s="11">
        <v>0</v>
      </c>
      <c r="AA1839" s="11">
        <v>0</v>
      </c>
      <c r="AB1839" s="11">
        <v>0</v>
      </c>
      <c r="AC1839" s="11">
        <v>61319500</v>
      </c>
      <c r="AD1839" s="11">
        <v>17028900</v>
      </c>
      <c r="AE1839" s="11">
        <v>0</v>
      </c>
      <c r="AF1839" s="11">
        <v>0</v>
      </c>
      <c r="AG1839" s="11">
        <v>19999500</v>
      </c>
      <c r="AH1839" s="11">
        <v>51698660</v>
      </c>
      <c r="AI1839" s="11">
        <v>0</v>
      </c>
      <c r="AJ1839" s="11">
        <v>0</v>
      </c>
      <c r="AK1839" s="11">
        <v>0</v>
      </c>
      <c r="AL1839" s="11">
        <v>12591440</v>
      </c>
      <c r="AM1839" s="11">
        <v>0</v>
      </c>
      <c r="AN1839" s="11">
        <v>0</v>
      </c>
      <c r="AO18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81319000</v>
      </c>
      <c r="AP18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81319000</v>
      </c>
      <c r="AR18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39" s="11">
        <f>Table_PBS_SQL_DB2_PBSSQL_PBS_NDP_Tina_CG_QtrlyPerformance_Final[[#This Row],[GOU REL]]+Table_PBS_SQL_DB2_PBSSQL_PBS_NDP_Tina_CG_QtrlyPerformance_Final[[#This Row],[EXT REL]]</f>
        <v>81319000</v>
      </c>
      <c r="AT1839" s="11">
        <f>Table_PBS_SQL_DB2_PBSSQL_PBS_NDP_Tina_CG_QtrlyPerformance_Final[[#This Row],[GOU EXP]]+Table_PBS_SQL_DB2_PBSSQL_PBS_NDP_Tina_CG_QtrlyPerformance_Final[[#This Row],[EXT EXP]]</f>
        <v>81319000</v>
      </c>
      <c r="AU1839" s="11" t="str">
        <f>IF(Table_PBS_SQL_DB2_PBSSQL_PBS_NDP_Tina_CG_QtrlyPerformance_Final[[#This Row],[Item_Code]]&gt;"300000", "Capital", "Recurrent")</f>
        <v>Recurrent</v>
      </c>
    </row>
    <row r="1840" spans="1:47" x14ac:dyDescent="0.25">
      <c r="A1840" t="s">
        <v>59</v>
      </c>
      <c r="B1840" t="s">
        <v>1677</v>
      </c>
      <c r="C1840" t="s">
        <v>31</v>
      </c>
      <c r="D1840" t="s">
        <v>1031</v>
      </c>
      <c r="E1840" t="s">
        <v>75</v>
      </c>
      <c r="F1840" t="s">
        <v>1042</v>
      </c>
      <c r="G1840" t="s">
        <v>31</v>
      </c>
      <c r="H1840" t="s">
        <v>1678</v>
      </c>
      <c r="I1840" t="s">
        <v>305</v>
      </c>
      <c r="J1840" t="s">
        <v>1689</v>
      </c>
      <c r="K1840" t="s">
        <v>1690</v>
      </c>
      <c r="L1840" t="s">
        <v>1691</v>
      </c>
      <c r="M1840" t="s">
        <v>1044</v>
      </c>
      <c r="N1840" t="s">
        <v>1045</v>
      </c>
      <c r="O1840" t="s">
        <v>1626</v>
      </c>
      <c r="P1840" t="s">
        <v>1627</v>
      </c>
      <c r="Q1840" s="11">
        <v>0</v>
      </c>
      <c r="R1840" s="11">
        <v>0</v>
      </c>
      <c r="S1840" s="11">
        <v>0</v>
      </c>
      <c r="T1840" s="11">
        <v>0</v>
      </c>
      <c r="U1840" s="11">
        <v>4712477877</v>
      </c>
      <c r="V1840" s="11">
        <v>0</v>
      </c>
      <c r="W1840" s="11">
        <v>4712477877</v>
      </c>
      <c r="X1840" s="11">
        <v>0</v>
      </c>
      <c r="Y1840" s="11">
        <v>0</v>
      </c>
      <c r="Z1840" s="11">
        <v>0</v>
      </c>
      <c r="AA1840" s="11">
        <v>0</v>
      </c>
      <c r="AB1840" s="11">
        <v>0</v>
      </c>
      <c r="AC1840" s="11">
        <v>255586598</v>
      </c>
      <c r="AD1840" s="11">
        <v>249573124</v>
      </c>
      <c r="AE1840" s="11">
        <v>0</v>
      </c>
      <c r="AF1840" s="11">
        <v>0</v>
      </c>
      <c r="AG1840" s="11">
        <v>622566896</v>
      </c>
      <c r="AH1840" s="11">
        <v>156398607</v>
      </c>
      <c r="AI1840" s="11">
        <v>0</v>
      </c>
      <c r="AJ1840" s="11">
        <v>0</v>
      </c>
      <c r="AK1840" s="11">
        <v>0</v>
      </c>
      <c r="AL1840" s="11">
        <v>472181762</v>
      </c>
      <c r="AM1840" s="11">
        <v>0</v>
      </c>
      <c r="AN1840" s="11">
        <v>0</v>
      </c>
      <c r="AO18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878153494</v>
      </c>
      <c r="AP18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878153493</v>
      </c>
      <c r="AR18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0" s="11">
        <f>Table_PBS_SQL_DB2_PBSSQL_PBS_NDP_Tina_CG_QtrlyPerformance_Final[[#This Row],[GOU REL]]+Table_PBS_SQL_DB2_PBSSQL_PBS_NDP_Tina_CG_QtrlyPerformance_Final[[#This Row],[EXT REL]]</f>
        <v>878153494</v>
      </c>
      <c r="AT1840" s="11">
        <f>Table_PBS_SQL_DB2_PBSSQL_PBS_NDP_Tina_CG_QtrlyPerformance_Final[[#This Row],[GOU EXP]]+Table_PBS_SQL_DB2_PBSSQL_PBS_NDP_Tina_CG_QtrlyPerformance_Final[[#This Row],[EXT EXP]]</f>
        <v>878153493</v>
      </c>
      <c r="AU1840" s="11" t="str">
        <f>IF(Table_PBS_SQL_DB2_PBSSQL_PBS_NDP_Tina_CG_QtrlyPerformance_Final[[#This Row],[Item_Code]]&gt;"300000", "Capital", "Recurrent")</f>
        <v>Capital</v>
      </c>
    </row>
    <row r="1841" spans="1:47" x14ac:dyDescent="0.25">
      <c r="A1841" t="s">
        <v>59</v>
      </c>
      <c r="B1841" t="s">
        <v>1677</v>
      </c>
      <c r="C1841" t="s">
        <v>31</v>
      </c>
      <c r="D1841" t="s">
        <v>1031</v>
      </c>
      <c r="E1841" t="s">
        <v>75</v>
      </c>
      <c r="F1841" t="s">
        <v>1042</v>
      </c>
      <c r="G1841" t="s">
        <v>31</v>
      </c>
      <c r="H1841" t="s">
        <v>1678</v>
      </c>
      <c r="I1841" t="s">
        <v>305</v>
      </c>
      <c r="J1841" t="s">
        <v>1689</v>
      </c>
      <c r="K1841" t="s">
        <v>1690</v>
      </c>
      <c r="L1841" t="s">
        <v>1691</v>
      </c>
      <c r="M1841" t="s">
        <v>1683</v>
      </c>
      <c r="N1841" t="s">
        <v>1684</v>
      </c>
      <c r="O1841" t="s">
        <v>1028</v>
      </c>
      <c r="P1841" t="s">
        <v>1029</v>
      </c>
      <c r="Q1841" s="11">
        <v>0</v>
      </c>
      <c r="R1841" s="11">
        <v>0</v>
      </c>
      <c r="S1841" s="11">
        <v>0</v>
      </c>
      <c r="T1841" s="11">
        <v>0</v>
      </c>
      <c r="U1841" s="11">
        <v>288000000</v>
      </c>
      <c r="V1841" s="11">
        <v>0</v>
      </c>
      <c r="W1841" s="11">
        <v>288000000</v>
      </c>
      <c r="X1841" s="11">
        <v>0</v>
      </c>
      <c r="Y1841" s="11">
        <v>0</v>
      </c>
      <c r="Z1841" s="11">
        <v>0</v>
      </c>
      <c r="AA1841" s="11">
        <v>0</v>
      </c>
      <c r="AB1841" s="11">
        <v>0</v>
      </c>
      <c r="AC1841" s="11">
        <v>240000000</v>
      </c>
      <c r="AD1841" s="11">
        <v>110000000</v>
      </c>
      <c r="AE1841" s="11">
        <v>0</v>
      </c>
      <c r="AF1841" s="11">
        <v>0</v>
      </c>
      <c r="AG1841" s="11">
        <v>43000000</v>
      </c>
      <c r="AH1841" s="11">
        <v>173000000</v>
      </c>
      <c r="AI1841" s="11">
        <v>0</v>
      </c>
      <c r="AJ1841" s="11">
        <v>0</v>
      </c>
      <c r="AK1841" s="11">
        <v>0</v>
      </c>
      <c r="AL1841" s="11">
        <v>0</v>
      </c>
      <c r="AM1841" s="11">
        <v>0</v>
      </c>
      <c r="AN1841" s="11">
        <v>0</v>
      </c>
      <c r="AO18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283000000</v>
      </c>
      <c r="AP18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283000000</v>
      </c>
      <c r="AR18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1" s="11">
        <f>Table_PBS_SQL_DB2_PBSSQL_PBS_NDP_Tina_CG_QtrlyPerformance_Final[[#This Row],[GOU REL]]+Table_PBS_SQL_DB2_PBSSQL_PBS_NDP_Tina_CG_QtrlyPerformance_Final[[#This Row],[EXT REL]]</f>
        <v>283000000</v>
      </c>
      <c r="AT1841" s="11">
        <f>Table_PBS_SQL_DB2_PBSSQL_PBS_NDP_Tina_CG_QtrlyPerformance_Final[[#This Row],[GOU EXP]]+Table_PBS_SQL_DB2_PBSSQL_PBS_NDP_Tina_CG_QtrlyPerformance_Final[[#This Row],[EXT EXP]]</f>
        <v>283000000</v>
      </c>
      <c r="AU1841" s="11" t="str">
        <f>IF(Table_PBS_SQL_DB2_PBSSQL_PBS_NDP_Tina_CG_QtrlyPerformance_Final[[#This Row],[Item_Code]]&gt;"300000", "Capital", "Recurrent")</f>
        <v>Recurrent</v>
      </c>
    </row>
    <row r="1842" spans="1:47" x14ac:dyDescent="0.25">
      <c r="A1842" t="s">
        <v>59</v>
      </c>
      <c r="B1842" t="s">
        <v>1677</v>
      </c>
      <c r="C1842" t="s">
        <v>31</v>
      </c>
      <c r="D1842" t="s">
        <v>1031</v>
      </c>
      <c r="E1842" t="s">
        <v>75</v>
      </c>
      <c r="F1842" t="s">
        <v>1042</v>
      </c>
      <c r="G1842" t="s">
        <v>31</v>
      </c>
      <c r="H1842" t="s">
        <v>1678</v>
      </c>
      <c r="I1842" t="s">
        <v>305</v>
      </c>
      <c r="J1842" t="s">
        <v>1689</v>
      </c>
      <c r="K1842" t="s">
        <v>1690</v>
      </c>
      <c r="L1842" t="s">
        <v>1691</v>
      </c>
      <c r="M1842" t="s">
        <v>1683</v>
      </c>
      <c r="N1842" t="s">
        <v>1684</v>
      </c>
      <c r="O1842" t="s">
        <v>906</v>
      </c>
      <c r="P1842" t="s">
        <v>907</v>
      </c>
      <c r="Q1842" s="11">
        <v>0</v>
      </c>
      <c r="R1842" s="11">
        <v>0</v>
      </c>
      <c r="S1842" s="11">
        <v>0</v>
      </c>
      <c r="T1842" s="11">
        <v>0</v>
      </c>
      <c r="U1842" s="11">
        <v>25000000</v>
      </c>
      <c r="V1842" s="11">
        <v>0</v>
      </c>
      <c r="W1842" s="11">
        <v>25000000</v>
      </c>
      <c r="X1842" s="11">
        <v>0</v>
      </c>
      <c r="Y1842" s="11">
        <v>0</v>
      </c>
      <c r="Z1842" s="11">
        <v>0</v>
      </c>
      <c r="AA1842" s="11">
        <v>0</v>
      </c>
      <c r="AB1842" s="11">
        <v>0</v>
      </c>
      <c r="AC1842" s="11">
        <v>15000000</v>
      </c>
      <c r="AD1842" s="11">
        <v>15000000</v>
      </c>
      <c r="AE1842" s="11">
        <v>0</v>
      </c>
      <c r="AF1842" s="11">
        <v>0</v>
      </c>
      <c r="AG1842" s="11">
        <v>0</v>
      </c>
      <c r="AH1842" s="11">
        <v>0</v>
      </c>
      <c r="AI1842" s="11">
        <v>0</v>
      </c>
      <c r="AJ1842" s="11">
        <v>0</v>
      </c>
      <c r="AK1842" s="11">
        <v>0</v>
      </c>
      <c r="AL1842" s="11">
        <v>0</v>
      </c>
      <c r="AM1842" s="11">
        <v>0</v>
      </c>
      <c r="AN1842" s="11">
        <v>0</v>
      </c>
      <c r="AO18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8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18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2" s="11">
        <f>Table_PBS_SQL_DB2_PBSSQL_PBS_NDP_Tina_CG_QtrlyPerformance_Final[[#This Row],[GOU REL]]+Table_PBS_SQL_DB2_PBSSQL_PBS_NDP_Tina_CG_QtrlyPerformance_Final[[#This Row],[EXT REL]]</f>
        <v>15000000</v>
      </c>
      <c r="AT1842" s="11">
        <f>Table_PBS_SQL_DB2_PBSSQL_PBS_NDP_Tina_CG_QtrlyPerformance_Final[[#This Row],[GOU EXP]]+Table_PBS_SQL_DB2_PBSSQL_PBS_NDP_Tina_CG_QtrlyPerformance_Final[[#This Row],[EXT EXP]]</f>
        <v>15000000</v>
      </c>
      <c r="AU1842" s="11" t="str">
        <f>IF(Table_PBS_SQL_DB2_PBSSQL_PBS_NDP_Tina_CG_QtrlyPerformance_Final[[#This Row],[Item_Code]]&gt;"300000", "Capital", "Recurrent")</f>
        <v>Recurrent</v>
      </c>
    </row>
    <row r="1843" spans="1:47" x14ac:dyDescent="0.25">
      <c r="A1843" t="s">
        <v>574</v>
      </c>
      <c r="B1843" t="s">
        <v>575</v>
      </c>
      <c r="C1843" t="s">
        <v>491</v>
      </c>
      <c r="D1843" t="s">
        <v>861</v>
      </c>
      <c r="E1843" t="s">
        <v>75</v>
      </c>
      <c r="F1843" t="s">
        <v>943</v>
      </c>
      <c r="G1843" t="s">
        <v>87</v>
      </c>
      <c r="H1843" t="s">
        <v>1529</v>
      </c>
      <c r="I1843" t="s">
        <v>179</v>
      </c>
      <c r="J1843" t="s">
        <v>1692</v>
      </c>
      <c r="K1843" t="s">
        <v>576</v>
      </c>
      <c r="L1843" t="s">
        <v>2158</v>
      </c>
      <c r="M1843" t="s">
        <v>866</v>
      </c>
      <c r="N1843" t="s">
        <v>867</v>
      </c>
      <c r="O1843" t="s">
        <v>1702</v>
      </c>
      <c r="P1843" t="s">
        <v>1703</v>
      </c>
      <c r="Q1843" s="11">
        <v>68000000000</v>
      </c>
      <c r="R1843" s="11">
        <v>0</v>
      </c>
      <c r="S1843" s="11">
        <v>0</v>
      </c>
      <c r="T1843" s="11">
        <v>0</v>
      </c>
      <c r="U1843" s="11">
        <v>199768505086</v>
      </c>
      <c r="V1843" s="11">
        <v>0</v>
      </c>
      <c r="W1843" s="11">
        <v>131768505086</v>
      </c>
      <c r="X1843" s="11">
        <v>0</v>
      </c>
      <c r="Y1843" s="11">
        <v>7000000000</v>
      </c>
      <c r="Z1843" s="11">
        <v>6522900642</v>
      </c>
      <c r="AA1843" s="11">
        <v>0</v>
      </c>
      <c r="AB1843" s="11">
        <v>0</v>
      </c>
      <c r="AC1843" s="11">
        <v>93606340904</v>
      </c>
      <c r="AD1843" s="11">
        <v>91324110893</v>
      </c>
      <c r="AE1843" s="11">
        <v>0</v>
      </c>
      <c r="AF1843" s="11">
        <v>0</v>
      </c>
      <c r="AG1843" s="11">
        <v>56421169483</v>
      </c>
      <c r="AH1843" s="11">
        <v>48906172131</v>
      </c>
      <c r="AI1843" s="11">
        <v>0</v>
      </c>
      <c r="AJ1843" s="11">
        <v>0</v>
      </c>
      <c r="AK1843" s="11">
        <v>41424309954</v>
      </c>
      <c r="AL1843" s="11">
        <v>51698636678</v>
      </c>
      <c r="AM1843" s="11">
        <v>0</v>
      </c>
      <c r="AN1843" s="11">
        <v>0</v>
      </c>
      <c r="AO18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198451820341</v>
      </c>
      <c r="AP18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198451820344</v>
      </c>
      <c r="AR18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3" s="11">
        <f>Table_PBS_SQL_DB2_PBSSQL_PBS_NDP_Tina_CG_QtrlyPerformance_Final[[#This Row],[GOU REL]]+Table_PBS_SQL_DB2_PBSSQL_PBS_NDP_Tina_CG_QtrlyPerformance_Final[[#This Row],[EXT REL]]</f>
        <v>198451820341</v>
      </c>
      <c r="AT1843" s="11">
        <f>Table_PBS_SQL_DB2_PBSSQL_PBS_NDP_Tina_CG_QtrlyPerformance_Final[[#This Row],[GOU EXP]]+Table_PBS_SQL_DB2_PBSSQL_PBS_NDP_Tina_CG_QtrlyPerformance_Final[[#This Row],[EXT EXP]]</f>
        <v>198451820344</v>
      </c>
      <c r="AU1843" s="11" t="str">
        <f>IF(Table_PBS_SQL_DB2_PBSSQL_PBS_NDP_Tina_CG_QtrlyPerformance_Final[[#This Row],[Item_Code]]&gt;"300000", "Capital", "Recurrent")</f>
        <v>Capital</v>
      </c>
    </row>
    <row r="1844" spans="1:47" x14ac:dyDescent="0.25">
      <c r="A1844" t="s">
        <v>578</v>
      </c>
      <c r="B1844" t="s">
        <v>579</v>
      </c>
      <c r="C1844" t="s">
        <v>491</v>
      </c>
      <c r="D1844" t="s">
        <v>861</v>
      </c>
      <c r="E1844" t="s">
        <v>75</v>
      </c>
      <c r="F1844" t="s">
        <v>943</v>
      </c>
      <c r="G1844" t="s">
        <v>97</v>
      </c>
      <c r="H1844" t="s">
        <v>1695</v>
      </c>
      <c r="I1844" t="s">
        <v>493</v>
      </c>
      <c r="J1844" t="s">
        <v>1389</v>
      </c>
      <c r="K1844" t="s">
        <v>1700</v>
      </c>
      <c r="L1844" t="s">
        <v>1701</v>
      </c>
      <c r="M1844" t="s">
        <v>1044</v>
      </c>
      <c r="N1844" t="s">
        <v>1045</v>
      </c>
      <c r="O1844" t="s">
        <v>1626</v>
      </c>
      <c r="P1844" t="s">
        <v>1627</v>
      </c>
      <c r="Q1844" s="11">
        <v>0</v>
      </c>
      <c r="R1844" s="11">
        <v>0</v>
      </c>
      <c r="S1844" s="11">
        <v>0</v>
      </c>
      <c r="T1844" s="11">
        <v>0</v>
      </c>
      <c r="U1844" s="11">
        <v>1150766287</v>
      </c>
      <c r="V1844" s="11">
        <v>0</v>
      </c>
      <c r="W1844" s="11">
        <v>1150766287</v>
      </c>
      <c r="X1844" s="11">
        <v>0</v>
      </c>
      <c r="Y1844" s="11">
        <v>0</v>
      </c>
      <c r="Z1844" s="11">
        <v>0</v>
      </c>
      <c r="AA1844" s="11">
        <v>0</v>
      </c>
      <c r="AB1844" s="11">
        <v>0</v>
      </c>
      <c r="AC1844" s="11">
        <v>0</v>
      </c>
      <c r="AD1844" s="11">
        <v>0</v>
      </c>
      <c r="AE1844" s="11">
        <v>0</v>
      </c>
      <c r="AF1844" s="11">
        <v>0</v>
      </c>
      <c r="AG1844" s="11">
        <v>0</v>
      </c>
      <c r="AH1844" s="11">
        <v>0</v>
      </c>
      <c r="AI1844" s="11">
        <v>0</v>
      </c>
      <c r="AJ1844" s="11">
        <v>0</v>
      </c>
      <c r="AK1844" s="11">
        <v>1150766287</v>
      </c>
      <c r="AL1844" s="11">
        <v>1150766287</v>
      </c>
      <c r="AM1844" s="11">
        <v>0</v>
      </c>
      <c r="AN1844" s="11">
        <v>0</v>
      </c>
      <c r="AO18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1150766287</v>
      </c>
      <c r="AP18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1150766287</v>
      </c>
      <c r="AR18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4" s="11">
        <f>Table_PBS_SQL_DB2_PBSSQL_PBS_NDP_Tina_CG_QtrlyPerformance_Final[[#This Row],[GOU REL]]+Table_PBS_SQL_DB2_PBSSQL_PBS_NDP_Tina_CG_QtrlyPerformance_Final[[#This Row],[EXT REL]]</f>
        <v>1150766287</v>
      </c>
      <c r="AT1844" s="11">
        <f>Table_PBS_SQL_DB2_PBSSQL_PBS_NDP_Tina_CG_QtrlyPerformance_Final[[#This Row],[GOU EXP]]+Table_PBS_SQL_DB2_PBSSQL_PBS_NDP_Tina_CG_QtrlyPerformance_Final[[#This Row],[EXT EXP]]</f>
        <v>1150766287</v>
      </c>
      <c r="AU1844" s="11" t="str">
        <f>IF(Table_PBS_SQL_DB2_PBSSQL_PBS_NDP_Tina_CG_QtrlyPerformance_Final[[#This Row],[Item_Code]]&gt;"300000", "Capital", "Recurrent")</f>
        <v>Capital</v>
      </c>
    </row>
    <row r="1845" spans="1:47" x14ac:dyDescent="0.25">
      <c r="A1845" t="s">
        <v>578</v>
      </c>
      <c r="B1845" t="s">
        <v>579</v>
      </c>
      <c r="C1845" t="s">
        <v>491</v>
      </c>
      <c r="D1845" t="s">
        <v>861</v>
      </c>
      <c r="E1845" t="s">
        <v>75</v>
      </c>
      <c r="F1845" t="s">
        <v>943</v>
      </c>
      <c r="G1845" t="s">
        <v>97</v>
      </c>
      <c r="H1845" t="s">
        <v>1695</v>
      </c>
      <c r="I1845" t="s">
        <v>493</v>
      </c>
      <c r="J1845" t="s">
        <v>1389</v>
      </c>
      <c r="K1845" t="s">
        <v>1700</v>
      </c>
      <c r="L1845" t="s">
        <v>1701</v>
      </c>
      <c r="M1845" t="s">
        <v>1044</v>
      </c>
      <c r="N1845" t="s">
        <v>1045</v>
      </c>
      <c r="O1845" t="s">
        <v>893</v>
      </c>
      <c r="P1845" t="s">
        <v>894</v>
      </c>
      <c r="Q1845" s="11">
        <v>0</v>
      </c>
      <c r="R1845" s="11">
        <v>0</v>
      </c>
      <c r="S1845" s="11">
        <v>0</v>
      </c>
      <c r="T1845" s="11">
        <v>0</v>
      </c>
      <c r="U1845" s="11">
        <v>227500000</v>
      </c>
      <c r="V1845" s="11">
        <v>0</v>
      </c>
      <c r="W1845" s="11">
        <v>227500000</v>
      </c>
      <c r="X1845" s="11">
        <v>0</v>
      </c>
      <c r="Y1845" s="11">
        <v>0</v>
      </c>
      <c r="Z1845" s="11">
        <v>0</v>
      </c>
      <c r="AA1845" s="11">
        <v>0</v>
      </c>
      <c r="AB1845" s="11">
        <v>0</v>
      </c>
      <c r="AC1845" s="11">
        <v>0</v>
      </c>
      <c r="AD1845" s="11">
        <v>0</v>
      </c>
      <c r="AE1845" s="11">
        <v>0</v>
      </c>
      <c r="AF1845" s="11">
        <v>0</v>
      </c>
      <c r="AG1845" s="11">
        <v>227500000</v>
      </c>
      <c r="AH1845" s="11">
        <v>0</v>
      </c>
      <c r="AI1845" s="11">
        <v>0</v>
      </c>
      <c r="AJ1845" s="11">
        <v>0</v>
      </c>
      <c r="AK1845" s="11">
        <v>0</v>
      </c>
      <c r="AL1845" s="11">
        <v>227500000</v>
      </c>
      <c r="AM1845" s="11">
        <v>0</v>
      </c>
      <c r="AN1845" s="11">
        <v>0</v>
      </c>
      <c r="AO18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227500000</v>
      </c>
      <c r="AP18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227500000</v>
      </c>
      <c r="AR18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5" s="11">
        <f>Table_PBS_SQL_DB2_PBSSQL_PBS_NDP_Tina_CG_QtrlyPerformance_Final[[#This Row],[GOU REL]]+Table_PBS_SQL_DB2_PBSSQL_PBS_NDP_Tina_CG_QtrlyPerformance_Final[[#This Row],[EXT REL]]</f>
        <v>227500000</v>
      </c>
      <c r="AT1845" s="11">
        <f>Table_PBS_SQL_DB2_PBSSQL_PBS_NDP_Tina_CG_QtrlyPerformance_Final[[#This Row],[GOU EXP]]+Table_PBS_SQL_DB2_PBSSQL_PBS_NDP_Tina_CG_QtrlyPerformance_Final[[#This Row],[EXT EXP]]</f>
        <v>227500000</v>
      </c>
      <c r="AU1845" s="11" t="str">
        <f>IF(Table_PBS_SQL_DB2_PBSSQL_PBS_NDP_Tina_CG_QtrlyPerformance_Final[[#This Row],[Item_Code]]&gt;"300000", "Capital", "Recurrent")</f>
        <v>Capital</v>
      </c>
    </row>
    <row r="1846" spans="1:47" x14ac:dyDescent="0.25">
      <c r="A1846" t="s">
        <v>578</v>
      </c>
      <c r="B1846" t="s">
        <v>579</v>
      </c>
      <c r="C1846" t="s">
        <v>491</v>
      </c>
      <c r="D1846" t="s">
        <v>861</v>
      </c>
      <c r="E1846" t="s">
        <v>75</v>
      </c>
      <c r="F1846" t="s">
        <v>943</v>
      </c>
      <c r="G1846" t="s">
        <v>97</v>
      </c>
      <c r="H1846" t="s">
        <v>1695</v>
      </c>
      <c r="I1846" t="s">
        <v>493</v>
      </c>
      <c r="J1846" t="s">
        <v>1389</v>
      </c>
      <c r="K1846" t="s">
        <v>1700</v>
      </c>
      <c r="L1846" t="s">
        <v>1701</v>
      </c>
      <c r="M1846" t="s">
        <v>1698</v>
      </c>
      <c r="N1846" t="s">
        <v>1699</v>
      </c>
      <c r="O1846" t="s">
        <v>1002</v>
      </c>
      <c r="P1846" t="s">
        <v>1003</v>
      </c>
      <c r="Q1846" s="11">
        <v>0</v>
      </c>
      <c r="R1846" s="11">
        <v>0</v>
      </c>
      <c r="S1846" s="11">
        <v>0</v>
      </c>
      <c r="T1846" s="11">
        <v>0</v>
      </c>
      <c r="U1846" s="11">
        <v>197350000</v>
      </c>
      <c r="V1846" s="11">
        <v>0</v>
      </c>
      <c r="W1846" s="11">
        <v>197350000</v>
      </c>
      <c r="X1846" s="11">
        <v>0</v>
      </c>
      <c r="Y1846" s="11">
        <v>0</v>
      </c>
      <c r="Z1846" s="11">
        <v>0</v>
      </c>
      <c r="AA1846" s="11">
        <v>0</v>
      </c>
      <c r="AB1846" s="11">
        <v>0</v>
      </c>
      <c r="AC1846" s="11">
        <v>40000000</v>
      </c>
      <c r="AD1846" s="11">
        <v>39000000</v>
      </c>
      <c r="AE1846" s="11">
        <v>0</v>
      </c>
      <c r="AF1846" s="11">
        <v>0</v>
      </c>
      <c r="AG1846" s="11">
        <v>70000000</v>
      </c>
      <c r="AH1846" s="11">
        <v>40585000</v>
      </c>
      <c r="AI1846" s="11">
        <v>0</v>
      </c>
      <c r="AJ1846" s="11">
        <v>0</v>
      </c>
      <c r="AK1846" s="11">
        <v>87350000</v>
      </c>
      <c r="AL1846" s="11">
        <v>117765000</v>
      </c>
      <c r="AM1846" s="11">
        <v>0</v>
      </c>
      <c r="AN1846" s="11">
        <v>0</v>
      </c>
      <c r="AO18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197350000</v>
      </c>
      <c r="AP18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197350000</v>
      </c>
      <c r="AR18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6" s="11">
        <f>Table_PBS_SQL_DB2_PBSSQL_PBS_NDP_Tina_CG_QtrlyPerformance_Final[[#This Row],[GOU REL]]+Table_PBS_SQL_DB2_PBSSQL_PBS_NDP_Tina_CG_QtrlyPerformance_Final[[#This Row],[EXT REL]]</f>
        <v>197350000</v>
      </c>
      <c r="AT1846" s="11">
        <f>Table_PBS_SQL_DB2_PBSSQL_PBS_NDP_Tina_CG_QtrlyPerformance_Final[[#This Row],[GOU EXP]]+Table_PBS_SQL_DB2_PBSSQL_PBS_NDP_Tina_CG_QtrlyPerformance_Final[[#This Row],[EXT EXP]]</f>
        <v>197350000</v>
      </c>
      <c r="AU1846" s="11" t="str">
        <f>IF(Table_PBS_SQL_DB2_PBSSQL_PBS_NDP_Tina_CG_QtrlyPerformance_Final[[#This Row],[Item_Code]]&gt;"300000", "Capital", "Recurrent")</f>
        <v>Recurrent</v>
      </c>
    </row>
    <row r="1847" spans="1:47" x14ac:dyDescent="0.25">
      <c r="A1847" t="s">
        <v>578</v>
      </c>
      <c r="B1847" t="s">
        <v>579</v>
      </c>
      <c r="C1847" t="s">
        <v>491</v>
      </c>
      <c r="D1847" t="s">
        <v>861</v>
      </c>
      <c r="E1847" t="s">
        <v>75</v>
      </c>
      <c r="F1847" t="s">
        <v>943</v>
      </c>
      <c r="G1847" t="s">
        <v>97</v>
      </c>
      <c r="H1847" t="s">
        <v>1695</v>
      </c>
      <c r="I1847" t="s">
        <v>493</v>
      </c>
      <c r="J1847" t="s">
        <v>1389</v>
      </c>
      <c r="K1847" t="s">
        <v>1700</v>
      </c>
      <c r="L1847" t="s">
        <v>1701</v>
      </c>
      <c r="M1847" t="s">
        <v>1698</v>
      </c>
      <c r="N1847" t="s">
        <v>1699</v>
      </c>
      <c r="O1847" t="s">
        <v>969</v>
      </c>
      <c r="P1847" t="s">
        <v>970</v>
      </c>
      <c r="Q1847" s="11">
        <v>0</v>
      </c>
      <c r="R1847" s="11">
        <v>0</v>
      </c>
      <c r="S1847" s="11">
        <v>0</v>
      </c>
      <c r="T1847" s="11">
        <v>0</v>
      </c>
      <c r="U1847" s="11">
        <v>80000000</v>
      </c>
      <c r="V1847" s="11">
        <v>0</v>
      </c>
      <c r="W1847" s="11">
        <v>80000000</v>
      </c>
      <c r="X1847" s="11">
        <v>0</v>
      </c>
      <c r="Y1847" s="11">
        <v>0</v>
      </c>
      <c r="Z1847" s="11">
        <v>0</v>
      </c>
      <c r="AA1847" s="11">
        <v>0</v>
      </c>
      <c r="AB1847" s="11">
        <v>0</v>
      </c>
      <c r="AC1847" s="11">
        <v>20000000</v>
      </c>
      <c r="AD1847" s="11">
        <v>4997120</v>
      </c>
      <c r="AE1847" s="11">
        <v>0</v>
      </c>
      <c r="AF1847" s="11">
        <v>0</v>
      </c>
      <c r="AG1847" s="11">
        <v>30000000</v>
      </c>
      <c r="AH1847" s="11">
        <v>15300000</v>
      </c>
      <c r="AI1847" s="11">
        <v>0</v>
      </c>
      <c r="AJ1847" s="11">
        <v>0</v>
      </c>
      <c r="AK1847" s="11">
        <v>30000000</v>
      </c>
      <c r="AL1847" s="11">
        <v>59702882</v>
      </c>
      <c r="AM1847" s="11">
        <v>0</v>
      </c>
      <c r="AN1847" s="11">
        <v>0</v>
      </c>
      <c r="AO18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8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80000002</v>
      </c>
      <c r="AR18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7" s="11">
        <f>Table_PBS_SQL_DB2_PBSSQL_PBS_NDP_Tina_CG_QtrlyPerformance_Final[[#This Row],[GOU REL]]+Table_PBS_SQL_DB2_PBSSQL_PBS_NDP_Tina_CG_QtrlyPerformance_Final[[#This Row],[EXT REL]]</f>
        <v>80000000</v>
      </c>
      <c r="AT1847" s="11">
        <f>Table_PBS_SQL_DB2_PBSSQL_PBS_NDP_Tina_CG_QtrlyPerformance_Final[[#This Row],[GOU EXP]]+Table_PBS_SQL_DB2_PBSSQL_PBS_NDP_Tina_CG_QtrlyPerformance_Final[[#This Row],[EXT EXP]]</f>
        <v>80000002</v>
      </c>
      <c r="AU1847" s="11" t="str">
        <f>IF(Table_PBS_SQL_DB2_PBSSQL_PBS_NDP_Tina_CG_QtrlyPerformance_Final[[#This Row],[Item_Code]]&gt;"300000", "Capital", "Recurrent")</f>
        <v>Recurrent</v>
      </c>
    </row>
    <row r="1848" spans="1:47" x14ac:dyDescent="0.25">
      <c r="A1848" t="s">
        <v>63</v>
      </c>
      <c r="B1848" t="s">
        <v>64</v>
      </c>
      <c r="C1848" t="s">
        <v>31</v>
      </c>
      <c r="D1848" t="s">
        <v>1031</v>
      </c>
      <c r="E1848" t="s">
        <v>31</v>
      </c>
      <c r="F1848" t="s">
        <v>1032</v>
      </c>
      <c r="G1848" t="s">
        <v>31</v>
      </c>
      <c r="H1848" t="s">
        <v>1897</v>
      </c>
      <c r="I1848" t="s">
        <v>493</v>
      </c>
      <c r="J1848" t="s">
        <v>1898</v>
      </c>
      <c r="K1848" t="s">
        <v>65</v>
      </c>
      <c r="L1848" t="s">
        <v>1899</v>
      </c>
      <c r="M1848" t="s">
        <v>866</v>
      </c>
      <c r="N1848" t="s">
        <v>867</v>
      </c>
      <c r="O1848" t="s">
        <v>957</v>
      </c>
      <c r="P1848" t="s">
        <v>958</v>
      </c>
      <c r="Q1848" s="11">
        <v>0</v>
      </c>
      <c r="R1848" s="11">
        <v>0</v>
      </c>
      <c r="S1848" s="11">
        <v>0</v>
      </c>
      <c r="T1848" s="11">
        <v>0</v>
      </c>
      <c r="U1848" s="11">
        <v>11800000</v>
      </c>
      <c r="V1848" s="11">
        <v>0</v>
      </c>
      <c r="W1848" s="11">
        <v>11800000</v>
      </c>
      <c r="X1848" s="11">
        <v>0</v>
      </c>
      <c r="Y1848" s="11">
        <v>0</v>
      </c>
      <c r="Z1848" s="11">
        <v>0</v>
      </c>
      <c r="AA1848" s="11">
        <v>0</v>
      </c>
      <c r="AB1848" s="11">
        <v>0</v>
      </c>
      <c r="AC1848" s="11">
        <v>1800000</v>
      </c>
      <c r="AD1848" s="11">
        <v>0</v>
      </c>
      <c r="AE1848" s="11">
        <v>0</v>
      </c>
      <c r="AF1848" s="11">
        <v>0</v>
      </c>
      <c r="AG1848" s="11">
        <v>0</v>
      </c>
      <c r="AH1848" s="11">
        <v>1700000</v>
      </c>
      <c r="AI1848" s="11">
        <v>0</v>
      </c>
      <c r="AJ1848" s="11">
        <v>0</v>
      </c>
      <c r="AK1848" s="11">
        <v>5400000</v>
      </c>
      <c r="AL1848" s="11">
        <v>5500001</v>
      </c>
      <c r="AM1848" s="11">
        <v>0</v>
      </c>
      <c r="AN1848" s="11">
        <v>0</v>
      </c>
      <c r="AO18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7200000</v>
      </c>
      <c r="AP18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7200001</v>
      </c>
      <c r="AR18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8" s="11">
        <f>Table_PBS_SQL_DB2_PBSSQL_PBS_NDP_Tina_CG_QtrlyPerformance_Final[[#This Row],[GOU REL]]+Table_PBS_SQL_DB2_PBSSQL_PBS_NDP_Tina_CG_QtrlyPerformance_Final[[#This Row],[EXT REL]]</f>
        <v>7200000</v>
      </c>
      <c r="AT1848" s="11">
        <f>Table_PBS_SQL_DB2_PBSSQL_PBS_NDP_Tina_CG_QtrlyPerformance_Final[[#This Row],[GOU EXP]]+Table_PBS_SQL_DB2_PBSSQL_PBS_NDP_Tina_CG_QtrlyPerformance_Final[[#This Row],[EXT EXP]]</f>
        <v>7200001</v>
      </c>
      <c r="AU1848" s="11" t="str">
        <f>IF(Table_PBS_SQL_DB2_PBSSQL_PBS_NDP_Tina_CG_QtrlyPerformance_Final[[#This Row],[Item_Code]]&gt;"300000", "Capital", "Recurrent")</f>
        <v>Capital</v>
      </c>
    </row>
    <row r="1849" spans="1:47" x14ac:dyDescent="0.25">
      <c r="A1849" t="s">
        <v>63</v>
      </c>
      <c r="B1849" t="s">
        <v>64</v>
      </c>
      <c r="C1849" t="s">
        <v>31</v>
      </c>
      <c r="D1849" t="s">
        <v>1031</v>
      </c>
      <c r="E1849" t="s">
        <v>87</v>
      </c>
      <c r="F1849" t="s">
        <v>1138</v>
      </c>
      <c r="G1849" t="s">
        <v>31</v>
      </c>
      <c r="H1849" t="s">
        <v>1897</v>
      </c>
      <c r="I1849" t="s">
        <v>493</v>
      </c>
      <c r="J1849" t="s">
        <v>1898</v>
      </c>
      <c r="K1849" t="s">
        <v>65</v>
      </c>
      <c r="L1849" t="s">
        <v>1899</v>
      </c>
      <c r="M1849" t="s">
        <v>1902</v>
      </c>
      <c r="N1849" t="s">
        <v>1903</v>
      </c>
      <c r="O1849" t="s">
        <v>1062</v>
      </c>
      <c r="P1849" t="s">
        <v>1063</v>
      </c>
      <c r="Q1849" s="11">
        <v>0</v>
      </c>
      <c r="R1849" s="11">
        <v>0</v>
      </c>
      <c r="S1849" s="11">
        <v>0</v>
      </c>
      <c r="T1849" s="11">
        <v>0</v>
      </c>
      <c r="U1849" s="11">
        <v>1124222244</v>
      </c>
      <c r="V1849" s="11">
        <v>0</v>
      </c>
      <c r="W1849" s="11">
        <v>1124222244</v>
      </c>
      <c r="X1849" s="11">
        <v>0</v>
      </c>
      <c r="Y1849" s="11">
        <v>281055561</v>
      </c>
      <c r="Z1849" s="11">
        <v>253567500</v>
      </c>
      <c r="AA1849" s="11">
        <v>0</v>
      </c>
      <c r="AB1849" s="11">
        <v>0</v>
      </c>
      <c r="AC1849" s="11">
        <v>281055561</v>
      </c>
      <c r="AD1849" s="11">
        <v>222991708</v>
      </c>
      <c r="AE1849" s="11">
        <v>0</v>
      </c>
      <c r="AF1849" s="11">
        <v>0</v>
      </c>
      <c r="AG1849" s="11">
        <v>281055561</v>
      </c>
      <c r="AH1849" s="11">
        <v>259721458</v>
      </c>
      <c r="AI1849" s="11">
        <v>0</v>
      </c>
      <c r="AJ1849" s="11">
        <v>0</v>
      </c>
      <c r="AK1849" s="11">
        <v>281055561</v>
      </c>
      <c r="AL1849" s="11">
        <v>218241541</v>
      </c>
      <c r="AM1849" s="11">
        <v>0</v>
      </c>
      <c r="AN1849" s="11">
        <v>0</v>
      </c>
      <c r="AO18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1124222244</v>
      </c>
      <c r="AP18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954522207</v>
      </c>
      <c r="AR18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49" s="11">
        <f>Table_PBS_SQL_DB2_PBSSQL_PBS_NDP_Tina_CG_QtrlyPerformance_Final[[#This Row],[GOU REL]]+Table_PBS_SQL_DB2_PBSSQL_PBS_NDP_Tina_CG_QtrlyPerformance_Final[[#This Row],[EXT REL]]</f>
        <v>1124222244</v>
      </c>
      <c r="AT1849" s="11">
        <f>Table_PBS_SQL_DB2_PBSSQL_PBS_NDP_Tina_CG_QtrlyPerformance_Final[[#This Row],[GOU EXP]]+Table_PBS_SQL_DB2_PBSSQL_PBS_NDP_Tina_CG_QtrlyPerformance_Final[[#This Row],[EXT EXP]]</f>
        <v>954522207</v>
      </c>
      <c r="AU1849" s="11" t="str">
        <f>IF(Table_PBS_SQL_DB2_PBSSQL_PBS_NDP_Tina_CG_QtrlyPerformance_Final[[#This Row],[Item_Code]]&gt;"300000", "Capital", "Recurrent")</f>
        <v>Recurrent</v>
      </c>
    </row>
    <row r="1850" spans="1:47" x14ac:dyDescent="0.25">
      <c r="A1850" t="s">
        <v>169</v>
      </c>
      <c r="B1850" t="s">
        <v>1709</v>
      </c>
      <c r="C1850" t="s">
        <v>119</v>
      </c>
      <c r="D1850" t="s">
        <v>885</v>
      </c>
      <c r="E1850" t="s">
        <v>75</v>
      </c>
      <c r="F1850" t="s">
        <v>1171</v>
      </c>
      <c r="G1850" t="s">
        <v>31</v>
      </c>
      <c r="H1850" t="s">
        <v>1529</v>
      </c>
      <c r="I1850" t="s">
        <v>493</v>
      </c>
      <c r="J1850" t="s">
        <v>1710</v>
      </c>
      <c r="K1850" t="s">
        <v>171</v>
      </c>
      <c r="L1850" t="s">
        <v>1711</v>
      </c>
      <c r="M1850" t="s">
        <v>1712</v>
      </c>
      <c r="N1850" t="s">
        <v>1713</v>
      </c>
      <c r="O1850" t="s">
        <v>2072</v>
      </c>
      <c r="P1850" t="s">
        <v>2073</v>
      </c>
      <c r="Q1850" s="11">
        <v>0</v>
      </c>
      <c r="R1850" s="11">
        <v>0</v>
      </c>
      <c r="S1850" s="11">
        <v>0</v>
      </c>
      <c r="T1850" s="11">
        <v>0</v>
      </c>
      <c r="U1850" s="11">
        <v>956960000</v>
      </c>
      <c r="V1850" s="11">
        <v>0</v>
      </c>
      <c r="W1850" s="11">
        <v>956960000</v>
      </c>
      <c r="X1850" s="11">
        <v>0</v>
      </c>
      <c r="Y1850" s="11">
        <v>0</v>
      </c>
      <c r="Z1850" s="11">
        <v>0</v>
      </c>
      <c r="AA1850" s="11">
        <v>0</v>
      </c>
      <c r="AB1850" s="11">
        <v>0</v>
      </c>
      <c r="AC1850" s="11">
        <v>478480000</v>
      </c>
      <c r="AD1850" s="11">
        <v>238878000</v>
      </c>
      <c r="AE1850" s="11">
        <v>0</v>
      </c>
      <c r="AF1850" s="11">
        <v>0</v>
      </c>
      <c r="AG1850" s="11">
        <v>40000000</v>
      </c>
      <c r="AH1850" s="11">
        <v>155210000</v>
      </c>
      <c r="AI1850" s="11">
        <v>0</v>
      </c>
      <c r="AJ1850" s="11">
        <v>0</v>
      </c>
      <c r="AK1850" s="11">
        <v>50000000</v>
      </c>
      <c r="AL1850" s="11">
        <v>174392000</v>
      </c>
      <c r="AM1850" s="11">
        <v>0</v>
      </c>
      <c r="AN1850" s="11">
        <v>0</v>
      </c>
      <c r="AO18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568480000</v>
      </c>
      <c r="AP18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568480000</v>
      </c>
      <c r="AR18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0" s="11">
        <f>Table_PBS_SQL_DB2_PBSSQL_PBS_NDP_Tina_CG_QtrlyPerformance_Final[[#This Row],[GOU REL]]+Table_PBS_SQL_DB2_PBSSQL_PBS_NDP_Tina_CG_QtrlyPerformance_Final[[#This Row],[EXT REL]]</f>
        <v>568480000</v>
      </c>
      <c r="AT1850" s="11">
        <f>Table_PBS_SQL_DB2_PBSSQL_PBS_NDP_Tina_CG_QtrlyPerformance_Final[[#This Row],[GOU EXP]]+Table_PBS_SQL_DB2_PBSSQL_PBS_NDP_Tina_CG_QtrlyPerformance_Final[[#This Row],[EXT EXP]]</f>
        <v>568480000</v>
      </c>
      <c r="AU1850" s="11" t="str">
        <f>IF(Table_PBS_SQL_DB2_PBSSQL_PBS_NDP_Tina_CG_QtrlyPerformance_Final[[#This Row],[Item_Code]]&gt;"300000", "Capital", "Recurrent")</f>
        <v>Recurrent</v>
      </c>
    </row>
    <row r="1851" spans="1:47" x14ac:dyDescent="0.25">
      <c r="A1851" t="s">
        <v>169</v>
      </c>
      <c r="B1851" t="s">
        <v>1709</v>
      </c>
      <c r="C1851" t="s">
        <v>119</v>
      </c>
      <c r="D1851" t="s">
        <v>885</v>
      </c>
      <c r="E1851" t="s">
        <v>75</v>
      </c>
      <c r="F1851" t="s">
        <v>1171</v>
      </c>
      <c r="G1851" t="s">
        <v>31</v>
      </c>
      <c r="H1851" t="s">
        <v>1529</v>
      </c>
      <c r="I1851" t="s">
        <v>493</v>
      </c>
      <c r="J1851" t="s">
        <v>1710</v>
      </c>
      <c r="K1851" t="s">
        <v>171</v>
      </c>
      <c r="L1851" t="s">
        <v>1711</v>
      </c>
      <c r="M1851" t="s">
        <v>1712</v>
      </c>
      <c r="N1851" t="s">
        <v>1713</v>
      </c>
      <c r="O1851" t="s">
        <v>1392</v>
      </c>
      <c r="P1851" t="s">
        <v>1393</v>
      </c>
      <c r="Q1851" s="11">
        <v>0</v>
      </c>
      <c r="R1851" s="11">
        <v>0</v>
      </c>
      <c r="S1851" s="11">
        <v>0</v>
      </c>
      <c r="T1851" s="11">
        <v>0</v>
      </c>
      <c r="U1851" s="11">
        <v>774000000</v>
      </c>
      <c r="V1851" s="11">
        <v>0</v>
      </c>
      <c r="W1851" s="11">
        <v>774000000</v>
      </c>
      <c r="X1851" s="11">
        <v>0</v>
      </c>
      <c r="Y1851" s="11">
        <v>0</v>
      </c>
      <c r="Z1851" s="11">
        <v>0</v>
      </c>
      <c r="AA1851" s="11">
        <v>0</v>
      </c>
      <c r="AB1851" s="11">
        <v>0</v>
      </c>
      <c r="AC1851" s="11">
        <v>387000000</v>
      </c>
      <c r="AD1851" s="11">
        <v>386439144</v>
      </c>
      <c r="AE1851" s="11">
        <v>0</v>
      </c>
      <c r="AF1851" s="11">
        <v>0</v>
      </c>
      <c r="AG1851" s="11">
        <v>193500000</v>
      </c>
      <c r="AH1851" s="11">
        <v>0</v>
      </c>
      <c r="AI1851" s="11">
        <v>0</v>
      </c>
      <c r="AJ1851" s="11">
        <v>0</v>
      </c>
      <c r="AK1851" s="11">
        <v>193500000</v>
      </c>
      <c r="AL1851" s="11">
        <v>387560856</v>
      </c>
      <c r="AM1851" s="11">
        <v>0</v>
      </c>
      <c r="AN1851" s="11">
        <v>0</v>
      </c>
      <c r="AO18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774000000</v>
      </c>
      <c r="AP18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774000000</v>
      </c>
      <c r="AR18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1" s="11">
        <f>Table_PBS_SQL_DB2_PBSSQL_PBS_NDP_Tina_CG_QtrlyPerformance_Final[[#This Row],[GOU REL]]+Table_PBS_SQL_DB2_PBSSQL_PBS_NDP_Tina_CG_QtrlyPerformance_Final[[#This Row],[EXT REL]]</f>
        <v>774000000</v>
      </c>
      <c r="AT1851" s="11">
        <f>Table_PBS_SQL_DB2_PBSSQL_PBS_NDP_Tina_CG_QtrlyPerformance_Final[[#This Row],[GOU EXP]]+Table_PBS_SQL_DB2_PBSSQL_PBS_NDP_Tina_CG_QtrlyPerformance_Final[[#This Row],[EXT EXP]]</f>
        <v>774000000</v>
      </c>
      <c r="AU1851" s="11" t="str">
        <f>IF(Table_PBS_SQL_DB2_PBSSQL_PBS_NDP_Tina_CG_QtrlyPerformance_Final[[#This Row],[Item_Code]]&gt;"300000", "Capital", "Recurrent")</f>
        <v>Recurrent</v>
      </c>
    </row>
    <row r="1852" spans="1:47" x14ac:dyDescent="0.25">
      <c r="A1852" t="s">
        <v>169</v>
      </c>
      <c r="B1852" t="s">
        <v>1709</v>
      </c>
      <c r="C1852" t="s">
        <v>119</v>
      </c>
      <c r="D1852" t="s">
        <v>885</v>
      </c>
      <c r="E1852" t="s">
        <v>75</v>
      </c>
      <c r="F1852" t="s">
        <v>1171</v>
      </c>
      <c r="G1852" t="s">
        <v>31</v>
      </c>
      <c r="H1852" t="s">
        <v>1529</v>
      </c>
      <c r="I1852" t="s">
        <v>493</v>
      </c>
      <c r="J1852" t="s">
        <v>1710</v>
      </c>
      <c r="K1852" t="s">
        <v>171</v>
      </c>
      <c r="L1852" t="s">
        <v>1711</v>
      </c>
      <c r="M1852" t="s">
        <v>1712</v>
      </c>
      <c r="N1852" t="s">
        <v>1713</v>
      </c>
      <c r="O1852" t="s">
        <v>1122</v>
      </c>
      <c r="P1852" t="s">
        <v>1123</v>
      </c>
      <c r="Q1852" s="11">
        <v>0</v>
      </c>
      <c r="R1852" s="11">
        <v>0</v>
      </c>
      <c r="S1852" s="11">
        <v>0</v>
      </c>
      <c r="T1852" s="11">
        <v>0</v>
      </c>
      <c r="U1852" s="11">
        <v>126768000</v>
      </c>
      <c r="V1852" s="11">
        <v>0</v>
      </c>
      <c r="W1852" s="11">
        <v>126768000</v>
      </c>
      <c r="X1852" s="11">
        <v>0</v>
      </c>
      <c r="Y1852" s="11">
        <v>0</v>
      </c>
      <c r="Z1852" s="11">
        <v>0</v>
      </c>
      <c r="AA1852" s="11">
        <v>0</v>
      </c>
      <c r="AB1852" s="11">
        <v>0</v>
      </c>
      <c r="AC1852" s="11">
        <v>40000000</v>
      </c>
      <c r="AD1852" s="11">
        <v>17650000</v>
      </c>
      <c r="AE1852" s="11">
        <v>0</v>
      </c>
      <c r="AF1852" s="11">
        <v>0</v>
      </c>
      <c r="AG1852" s="11">
        <v>20000000</v>
      </c>
      <c r="AH1852" s="11">
        <v>15974000</v>
      </c>
      <c r="AI1852" s="11">
        <v>0</v>
      </c>
      <c r="AJ1852" s="11">
        <v>0</v>
      </c>
      <c r="AK1852" s="11">
        <v>50000000</v>
      </c>
      <c r="AL1852" s="11">
        <v>76376000</v>
      </c>
      <c r="AM1852" s="11">
        <v>0</v>
      </c>
      <c r="AN1852" s="11">
        <v>0</v>
      </c>
      <c r="AO18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18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18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2" s="11">
        <f>Table_PBS_SQL_DB2_PBSSQL_PBS_NDP_Tina_CG_QtrlyPerformance_Final[[#This Row],[GOU REL]]+Table_PBS_SQL_DB2_PBSSQL_PBS_NDP_Tina_CG_QtrlyPerformance_Final[[#This Row],[EXT REL]]</f>
        <v>110000000</v>
      </c>
      <c r="AT1852" s="11">
        <f>Table_PBS_SQL_DB2_PBSSQL_PBS_NDP_Tina_CG_QtrlyPerformance_Final[[#This Row],[GOU EXP]]+Table_PBS_SQL_DB2_PBSSQL_PBS_NDP_Tina_CG_QtrlyPerformance_Final[[#This Row],[EXT EXP]]</f>
        <v>110000000</v>
      </c>
      <c r="AU1852" s="11" t="str">
        <f>IF(Table_PBS_SQL_DB2_PBSSQL_PBS_NDP_Tina_CG_QtrlyPerformance_Final[[#This Row],[Item_Code]]&gt;"300000", "Capital", "Recurrent")</f>
        <v>Recurrent</v>
      </c>
    </row>
    <row r="1853" spans="1:47" x14ac:dyDescent="0.25">
      <c r="A1853" t="s">
        <v>169</v>
      </c>
      <c r="B1853" t="s">
        <v>1709</v>
      </c>
      <c r="C1853" t="s">
        <v>119</v>
      </c>
      <c r="D1853" t="s">
        <v>885</v>
      </c>
      <c r="E1853" t="s">
        <v>75</v>
      </c>
      <c r="F1853" t="s">
        <v>1171</v>
      </c>
      <c r="G1853" t="s">
        <v>31</v>
      </c>
      <c r="H1853" t="s">
        <v>1529</v>
      </c>
      <c r="I1853" t="s">
        <v>493</v>
      </c>
      <c r="J1853" t="s">
        <v>1710</v>
      </c>
      <c r="K1853" t="s">
        <v>171</v>
      </c>
      <c r="L1853" t="s">
        <v>1711</v>
      </c>
      <c r="M1853" t="s">
        <v>1910</v>
      </c>
      <c r="N1853" t="s">
        <v>1911</v>
      </c>
      <c r="O1853" t="s">
        <v>1028</v>
      </c>
      <c r="P1853" t="s">
        <v>1029</v>
      </c>
      <c r="Q1853" s="11">
        <v>0</v>
      </c>
      <c r="R1853" s="11">
        <v>0</v>
      </c>
      <c r="S1853" s="11">
        <v>0</v>
      </c>
      <c r="T1853" s="11">
        <v>0</v>
      </c>
      <c r="U1853" s="11">
        <v>200000000</v>
      </c>
      <c r="V1853" s="11">
        <v>0</v>
      </c>
      <c r="W1853" s="11">
        <v>200000000</v>
      </c>
      <c r="X1853" s="11">
        <v>0</v>
      </c>
      <c r="Y1853" s="11">
        <v>0</v>
      </c>
      <c r="Z1853" s="11">
        <v>0</v>
      </c>
      <c r="AA1853" s="11">
        <v>0</v>
      </c>
      <c r="AB1853" s="11">
        <v>0</v>
      </c>
      <c r="AC1853" s="11">
        <v>50000000</v>
      </c>
      <c r="AD1853" s="11">
        <v>28150000</v>
      </c>
      <c r="AE1853" s="11">
        <v>0</v>
      </c>
      <c r="AF1853" s="11">
        <v>0</v>
      </c>
      <c r="AG1853" s="11">
        <v>50000000</v>
      </c>
      <c r="AH1853" s="11">
        <v>48858469</v>
      </c>
      <c r="AI1853" s="11">
        <v>0</v>
      </c>
      <c r="AJ1853" s="11">
        <v>0</v>
      </c>
      <c r="AK1853" s="11">
        <v>50000000</v>
      </c>
      <c r="AL1853" s="11">
        <v>72991531</v>
      </c>
      <c r="AM1853" s="11">
        <v>0</v>
      </c>
      <c r="AN1853" s="11">
        <v>0</v>
      </c>
      <c r="AO18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8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18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3" s="11">
        <f>Table_PBS_SQL_DB2_PBSSQL_PBS_NDP_Tina_CG_QtrlyPerformance_Final[[#This Row],[GOU REL]]+Table_PBS_SQL_DB2_PBSSQL_PBS_NDP_Tina_CG_QtrlyPerformance_Final[[#This Row],[EXT REL]]</f>
        <v>150000000</v>
      </c>
      <c r="AT1853" s="11">
        <f>Table_PBS_SQL_DB2_PBSSQL_PBS_NDP_Tina_CG_QtrlyPerformance_Final[[#This Row],[GOU EXP]]+Table_PBS_SQL_DB2_PBSSQL_PBS_NDP_Tina_CG_QtrlyPerformance_Final[[#This Row],[EXT EXP]]</f>
        <v>150000000</v>
      </c>
      <c r="AU1853" s="11" t="str">
        <f>IF(Table_PBS_SQL_DB2_PBSSQL_PBS_NDP_Tina_CG_QtrlyPerformance_Final[[#This Row],[Item_Code]]&gt;"300000", "Capital", "Recurrent")</f>
        <v>Recurrent</v>
      </c>
    </row>
    <row r="1854" spans="1:47" x14ac:dyDescent="0.25">
      <c r="A1854" t="s">
        <v>194</v>
      </c>
      <c r="B1854" t="s">
        <v>195</v>
      </c>
      <c r="C1854" t="s">
        <v>177</v>
      </c>
      <c r="D1854" t="s">
        <v>960</v>
      </c>
      <c r="E1854" t="s">
        <v>31</v>
      </c>
      <c r="F1854" t="s">
        <v>961</v>
      </c>
      <c r="G1854" t="s">
        <v>87</v>
      </c>
      <c r="H1854" t="s">
        <v>1529</v>
      </c>
      <c r="I1854" t="s">
        <v>467</v>
      </c>
      <c r="J1854" t="s">
        <v>1718</v>
      </c>
      <c r="K1854" t="s">
        <v>196</v>
      </c>
      <c r="L1854" t="s">
        <v>1719</v>
      </c>
      <c r="M1854" t="s">
        <v>1232</v>
      </c>
      <c r="N1854" t="s">
        <v>1586</v>
      </c>
      <c r="O1854" t="s">
        <v>1005</v>
      </c>
      <c r="P1854" t="s">
        <v>1006</v>
      </c>
      <c r="Q1854" s="11">
        <v>0</v>
      </c>
      <c r="R1854" s="11">
        <v>0</v>
      </c>
      <c r="S1854" s="11">
        <v>0</v>
      </c>
      <c r="T1854" s="11">
        <v>0</v>
      </c>
      <c r="U1854" s="11">
        <v>215330000</v>
      </c>
      <c r="V1854" s="11">
        <v>0</v>
      </c>
      <c r="W1854" s="11">
        <v>215330000</v>
      </c>
      <c r="X1854" s="11">
        <v>0</v>
      </c>
      <c r="Y1854" s="11">
        <v>0</v>
      </c>
      <c r="Z1854" s="11">
        <v>0</v>
      </c>
      <c r="AA1854" s="11">
        <v>0</v>
      </c>
      <c r="AB1854" s="11">
        <v>0</v>
      </c>
      <c r="AC1854" s="11">
        <v>135002153</v>
      </c>
      <c r="AD1854" s="11">
        <v>19334000</v>
      </c>
      <c r="AE1854" s="11">
        <v>0</v>
      </c>
      <c r="AF1854" s="11">
        <v>0</v>
      </c>
      <c r="AG1854" s="11">
        <v>80327847</v>
      </c>
      <c r="AH1854" s="11">
        <v>56365000</v>
      </c>
      <c r="AI1854" s="11">
        <v>0</v>
      </c>
      <c r="AJ1854" s="11">
        <v>0</v>
      </c>
      <c r="AK1854" s="11">
        <v>0</v>
      </c>
      <c r="AL1854" s="11">
        <v>139631000</v>
      </c>
      <c r="AM1854" s="11">
        <v>0</v>
      </c>
      <c r="AN1854" s="11">
        <v>0</v>
      </c>
      <c r="AO18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215330000</v>
      </c>
      <c r="AP18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215330000</v>
      </c>
      <c r="AR18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4" s="11">
        <f>Table_PBS_SQL_DB2_PBSSQL_PBS_NDP_Tina_CG_QtrlyPerformance_Final[[#This Row],[GOU REL]]+Table_PBS_SQL_DB2_PBSSQL_PBS_NDP_Tina_CG_QtrlyPerformance_Final[[#This Row],[EXT REL]]</f>
        <v>215330000</v>
      </c>
      <c r="AT1854" s="11">
        <f>Table_PBS_SQL_DB2_PBSSQL_PBS_NDP_Tina_CG_QtrlyPerformance_Final[[#This Row],[GOU EXP]]+Table_PBS_SQL_DB2_PBSSQL_PBS_NDP_Tina_CG_QtrlyPerformance_Final[[#This Row],[EXT EXP]]</f>
        <v>215330000</v>
      </c>
      <c r="AU1854" s="11" t="str">
        <f>IF(Table_PBS_SQL_DB2_PBSSQL_PBS_NDP_Tina_CG_QtrlyPerformance_Final[[#This Row],[Item_Code]]&gt;"300000", "Capital", "Recurrent")</f>
        <v>Recurrent</v>
      </c>
    </row>
    <row r="1855" spans="1:47" x14ac:dyDescent="0.25">
      <c r="A1855" t="s">
        <v>194</v>
      </c>
      <c r="B1855" t="s">
        <v>195</v>
      </c>
      <c r="C1855" t="s">
        <v>177</v>
      </c>
      <c r="D1855" t="s">
        <v>960</v>
      </c>
      <c r="E1855" t="s">
        <v>31</v>
      </c>
      <c r="F1855" t="s">
        <v>961</v>
      </c>
      <c r="G1855" t="s">
        <v>87</v>
      </c>
      <c r="H1855" t="s">
        <v>1529</v>
      </c>
      <c r="I1855" t="s">
        <v>467</v>
      </c>
      <c r="J1855" t="s">
        <v>1718</v>
      </c>
      <c r="K1855" t="s">
        <v>196</v>
      </c>
      <c r="L1855" t="s">
        <v>1719</v>
      </c>
      <c r="M1855" t="s">
        <v>866</v>
      </c>
      <c r="N1855" t="s">
        <v>867</v>
      </c>
      <c r="O1855" t="s">
        <v>1959</v>
      </c>
      <c r="P1855" t="s">
        <v>1960</v>
      </c>
      <c r="Q1855" s="11">
        <v>0</v>
      </c>
      <c r="R1855" s="11">
        <v>0</v>
      </c>
      <c r="S1855" s="11">
        <v>0</v>
      </c>
      <c r="T1855" s="11">
        <v>0</v>
      </c>
      <c r="U1855" s="11">
        <v>10000000</v>
      </c>
      <c r="V1855" s="11">
        <v>0</v>
      </c>
      <c r="W1855" s="11">
        <v>10000000</v>
      </c>
      <c r="X1855" s="11">
        <v>0</v>
      </c>
      <c r="Y1855" s="11">
        <v>0</v>
      </c>
      <c r="Z1855" s="11">
        <v>0</v>
      </c>
      <c r="AA1855" s="11">
        <v>0</v>
      </c>
      <c r="AB1855" s="11">
        <v>0</v>
      </c>
      <c r="AC1855" s="11">
        <v>10000000</v>
      </c>
      <c r="AD1855" s="11">
        <v>0</v>
      </c>
      <c r="AE1855" s="11">
        <v>0</v>
      </c>
      <c r="AF1855" s="11">
        <v>0</v>
      </c>
      <c r="AG1855" s="11">
        <v>0</v>
      </c>
      <c r="AH1855" s="11">
        <v>0</v>
      </c>
      <c r="AI1855" s="11">
        <v>0</v>
      </c>
      <c r="AJ1855" s="11">
        <v>0</v>
      </c>
      <c r="AK1855" s="11">
        <v>0</v>
      </c>
      <c r="AL1855" s="11">
        <v>10000000</v>
      </c>
      <c r="AM1855" s="11">
        <v>0</v>
      </c>
      <c r="AN1855" s="11">
        <v>0</v>
      </c>
      <c r="AO18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8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8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5" s="11">
        <f>Table_PBS_SQL_DB2_PBSSQL_PBS_NDP_Tina_CG_QtrlyPerformance_Final[[#This Row],[GOU REL]]+Table_PBS_SQL_DB2_PBSSQL_PBS_NDP_Tina_CG_QtrlyPerformance_Final[[#This Row],[EXT REL]]</f>
        <v>10000000</v>
      </c>
      <c r="AT1855" s="11">
        <f>Table_PBS_SQL_DB2_PBSSQL_PBS_NDP_Tina_CG_QtrlyPerformance_Final[[#This Row],[GOU EXP]]+Table_PBS_SQL_DB2_PBSSQL_PBS_NDP_Tina_CG_QtrlyPerformance_Final[[#This Row],[EXT EXP]]</f>
        <v>10000000</v>
      </c>
      <c r="AU1855" s="11" t="str">
        <f>IF(Table_PBS_SQL_DB2_PBSSQL_PBS_NDP_Tina_CG_QtrlyPerformance_Final[[#This Row],[Item_Code]]&gt;"300000", "Capital", "Recurrent")</f>
        <v>Capital</v>
      </c>
    </row>
    <row r="1856" spans="1:47" x14ac:dyDescent="0.25">
      <c r="A1856" t="s">
        <v>198</v>
      </c>
      <c r="B1856" t="s">
        <v>199</v>
      </c>
      <c r="C1856" t="s">
        <v>177</v>
      </c>
      <c r="D1856" t="s">
        <v>960</v>
      </c>
      <c r="E1856" t="s">
        <v>31</v>
      </c>
      <c r="F1856" t="s">
        <v>961</v>
      </c>
      <c r="G1856" t="s">
        <v>31</v>
      </c>
      <c r="H1856" t="s">
        <v>1529</v>
      </c>
      <c r="I1856" t="s">
        <v>493</v>
      </c>
      <c r="J1856" t="s">
        <v>864</v>
      </c>
      <c r="K1856" t="s">
        <v>200</v>
      </c>
      <c r="L1856" t="s">
        <v>1720</v>
      </c>
      <c r="M1856" t="s">
        <v>866</v>
      </c>
      <c r="N1856" t="s">
        <v>867</v>
      </c>
      <c r="O1856" t="s">
        <v>934</v>
      </c>
      <c r="P1856" t="s">
        <v>935</v>
      </c>
      <c r="Q1856" s="11">
        <v>0</v>
      </c>
      <c r="R1856" s="11">
        <v>0</v>
      </c>
      <c r="S1856" s="11">
        <v>0</v>
      </c>
      <c r="T1856" s="11">
        <v>0</v>
      </c>
      <c r="U1856" s="11">
        <v>3230000000</v>
      </c>
      <c r="V1856" s="11">
        <v>0</v>
      </c>
      <c r="W1856" s="11">
        <v>3230000000</v>
      </c>
      <c r="X1856" s="11">
        <v>0</v>
      </c>
      <c r="Y1856" s="11">
        <v>0</v>
      </c>
      <c r="Z1856" s="11">
        <v>0</v>
      </c>
      <c r="AA1856" s="11">
        <v>0</v>
      </c>
      <c r="AB1856" s="11">
        <v>0</v>
      </c>
      <c r="AC1856" s="11">
        <v>857666667</v>
      </c>
      <c r="AD1856" s="11">
        <v>0</v>
      </c>
      <c r="AE1856" s="11">
        <v>0</v>
      </c>
      <c r="AF1856" s="11">
        <v>0</v>
      </c>
      <c r="AG1856" s="11">
        <v>0</v>
      </c>
      <c r="AH1856" s="11">
        <v>316775272</v>
      </c>
      <c r="AI1856" s="11">
        <v>0</v>
      </c>
      <c r="AJ1856" s="11">
        <v>0</v>
      </c>
      <c r="AK1856" s="11">
        <v>1719666666</v>
      </c>
      <c r="AL1856" s="11">
        <v>2260558060</v>
      </c>
      <c r="AM1856" s="11">
        <v>0</v>
      </c>
      <c r="AN1856" s="11">
        <v>0</v>
      </c>
      <c r="AO18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2577333333</v>
      </c>
      <c r="AP18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2577333332</v>
      </c>
      <c r="AR18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6" s="11">
        <f>Table_PBS_SQL_DB2_PBSSQL_PBS_NDP_Tina_CG_QtrlyPerformance_Final[[#This Row],[GOU REL]]+Table_PBS_SQL_DB2_PBSSQL_PBS_NDP_Tina_CG_QtrlyPerformance_Final[[#This Row],[EXT REL]]</f>
        <v>2577333333</v>
      </c>
      <c r="AT1856" s="11">
        <f>Table_PBS_SQL_DB2_PBSSQL_PBS_NDP_Tina_CG_QtrlyPerformance_Final[[#This Row],[GOU EXP]]+Table_PBS_SQL_DB2_PBSSQL_PBS_NDP_Tina_CG_QtrlyPerformance_Final[[#This Row],[EXT EXP]]</f>
        <v>2577333332</v>
      </c>
      <c r="AU1856" s="11" t="str">
        <f>IF(Table_PBS_SQL_DB2_PBSSQL_PBS_NDP_Tina_CG_QtrlyPerformance_Final[[#This Row],[Item_Code]]&gt;"300000", "Capital", "Recurrent")</f>
        <v>Capital</v>
      </c>
    </row>
    <row r="1857" spans="1:47" x14ac:dyDescent="0.25">
      <c r="A1857" t="s">
        <v>1721</v>
      </c>
      <c r="B1857" t="s">
        <v>1722</v>
      </c>
      <c r="C1857" t="s">
        <v>293</v>
      </c>
      <c r="D1857" t="s">
        <v>1206</v>
      </c>
      <c r="E1857" t="s">
        <v>31</v>
      </c>
      <c r="F1857" t="s">
        <v>1207</v>
      </c>
      <c r="G1857" t="s">
        <v>75</v>
      </c>
      <c r="H1857" t="s">
        <v>1723</v>
      </c>
      <c r="I1857" t="s">
        <v>493</v>
      </c>
      <c r="J1857" t="s">
        <v>1724</v>
      </c>
      <c r="K1857" t="s">
        <v>1725</v>
      </c>
      <c r="L1857" t="s">
        <v>1726</v>
      </c>
      <c r="M1857" t="s">
        <v>866</v>
      </c>
      <c r="N1857" t="s">
        <v>867</v>
      </c>
      <c r="O1857" t="s">
        <v>1204</v>
      </c>
      <c r="P1857" t="s">
        <v>1205</v>
      </c>
      <c r="Q1857" s="11">
        <v>0</v>
      </c>
      <c r="R1857" s="11">
        <v>0</v>
      </c>
      <c r="S1857" s="11">
        <v>0</v>
      </c>
      <c r="T1857" s="11">
        <v>0</v>
      </c>
      <c r="U1857" s="11">
        <v>100000000</v>
      </c>
      <c r="V1857" s="11">
        <v>0</v>
      </c>
      <c r="W1857" s="11">
        <v>100000000</v>
      </c>
      <c r="X1857" s="11">
        <v>0</v>
      </c>
      <c r="Y1857" s="11">
        <v>0</v>
      </c>
      <c r="Z1857" s="11">
        <v>0</v>
      </c>
      <c r="AA1857" s="11">
        <v>0</v>
      </c>
      <c r="AB1857" s="11">
        <v>0</v>
      </c>
      <c r="AC1857" s="11">
        <v>0</v>
      </c>
      <c r="AD1857" s="11">
        <v>0</v>
      </c>
      <c r="AE1857" s="11">
        <v>0</v>
      </c>
      <c r="AF1857" s="11">
        <v>0</v>
      </c>
      <c r="AG1857" s="11">
        <v>0</v>
      </c>
      <c r="AH1857" s="11">
        <v>0</v>
      </c>
      <c r="AI1857" s="11">
        <v>0</v>
      </c>
      <c r="AJ1857" s="11">
        <v>0</v>
      </c>
      <c r="AK1857" s="11">
        <v>100000000</v>
      </c>
      <c r="AL1857" s="11">
        <v>99944552</v>
      </c>
      <c r="AM1857" s="11">
        <v>0</v>
      </c>
      <c r="AN1857" s="11">
        <v>0</v>
      </c>
      <c r="AO18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8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99944552</v>
      </c>
      <c r="AR18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7" s="11">
        <f>Table_PBS_SQL_DB2_PBSSQL_PBS_NDP_Tina_CG_QtrlyPerformance_Final[[#This Row],[GOU REL]]+Table_PBS_SQL_DB2_PBSSQL_PBS_NDP_Tina_CG_QtrlyPerformance_Final[[#This Row],[EXT REL]]</f>
        <v>100000000</v>
      </c>
      <c r="AT1857" s="11">
        <f>Table_PBS_SQL_DB2_PBSSQL_PBS_NDP_Tina_CG_QtrlyPerformance_Final[[#This Row],[GOU EXP]]+Table_PBS_SQL_DB2_PBSSQL_PBS_NDP_Tina_CG_QtrlyPerformance_Final[[#This Row],[EXT EXP]]</f>
        <v>99944552</v>
      </c>
      <c r="AU1857" s="11" t="str">
        <f>IF(Table_PBS_SQL_DB2_PBSSQL_PBS_NDP_Tina_CG_QtrlyPerformance_Final[[#This Row],[Item_Code]]&gt;"300000", "Capital", "Recurrent")</f>
        <v>Capital</v>
      </c>
    </row>
    <row r="1858" spans="1:47" x14ac:dyDescent="0.25">
      <c r="A1858" t="s">
        <v>1721</v>
      </c>
      <c r="B1858" t="s">
        <v>1722</v>
      </c>
      <c r="C1858" t="s">
        <v>293</v>
      </c>
      <c r="D1858" t="s">
        <v>1206</v>
      </c>
      <c r="E1858" t="s">
        <v>31</v>
      </c>
      <c r="F1858" t="s">
        <v>1207</v>
      </c>
      <c r="G1858" t="s">
        <v>75</v>
      </c>
      <c r="H1858" t="s">
        <v>1723</v>
      </c>
      <c r="I1858" t="s">
        <v>493</v>
      </c>
      <c r="J1858" t="s">
        <v>1724</v>
      </c>
      <c r="K1858" t="s">
        <v>1725</v>
      </c>
      <c r="L1858" t="s">
        <v>1726</v>
      </c>
      <c r="M1858" t="s">
        <v>866</v>
      </c>
      <c r="N1858" t="s">
        <v>867</v>
      </c>
      <c r="O1858" t="s">
        <v>957</v>
      </c>
      <c r="P1858" t="s">
        <v>958</v>
      </c>
      <c r="Q1858" s="11">
        <v>0</v>
      </c>
      <c r="R1858" s="11">
        <v>0</v>
      </c>
      <c r="S1858" s="11">
        <v>0</v>
      </c>
      <c r="T1858" s="11">
        <v>0</v>
      </c>
      <c r="U1858" s="11">
        <v>150000000</v>
      </c>
      <c r="V1858" s="11">
        <v>0</v>
      </c>
      <c r="W1858" s="11">
        <v>150000000</v>
      </c>
      <c r="X1858" s="11">
        <v>0</v>
      </c>
      <c r="Y1858" s="11">
        <v>0</v>
      </c>
      <c r="Z1858" s="11">
        <v>0</v>
      </c>
      <c r="AA1858" s="11">
        <v>0</v>
      </c>
      <c r="AB1858" s="11">
        <v>0</v>
      </c>
      <c r="AC1858" s="11">
        <v>0</v>
      </c>
      <c r="AD1858" s="11">
        <v>0</v>
      </c>
      <c r="AE1858" s="11">
        <v>0</v>
      </c>
      <c r="AF1858" s="11">
        <v>0</v>
      </c>
      <c r="AG1858" s="11">
        <v>0</v>
      </c>
      <c r="AH1858" s="11">
        <v>0</v>
      </c>
      <c r="AI1858" s="11">
        <v>0</v>
      </c>
      <c r="AJ1858" s="11">
        <v>0</v>
      </c>
      <c r="AK1858" s="11">
        <v>150000000</v>
      </c>
      <c r="AL1858" s="11">
        <v>149954000</v>
      </c>
      <c r="AM1858" s="11">
        <v>0</v>
      </c>
      <c r="AN1858" s="11">
        <v>0</v>
      </c>
      <c r="AO18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8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149954000</v>
      </c>
      <c r="AR18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8" s="11">
        <f>Table_PBS_SQL_DB2_PBSSQL_PBS_NDP_Tina_CG_QtrlyPerformance_Final[[#This Row],[GOU REL]]+Table_PBS_SQL_DB2_PBSSQL_PBS_NDP_Tina_CG_QtrlyPerformance_Final[[#This Row],[EXT REL]]</f>
        <v>150000000</v>
      </c>
      <c r="AT1858" s="11">
        <f>Table_PBS_SQL_DB2_PBSSQL_PBS_NDP_Tina_CG_QtrlyPerformance_Final[[#This Row],[GOU EXP]]+Table_PBS_SQL_DB2_PBSSQL_PBS_NDP_Tina_CG_QtrlyPerformance_Final[[#This Row],[EXT EXP]]</f>
        <v>149954000</v>
      </c>
      <c r="AU1858" s="11" t="str">
        <f>IF(Table_PBS_SQL_DB2_PBSSQL_PBS_NDP_Tina_CG_QtrlyPerformance_Final[[#This Row],[Item_Code]]&gt;"300000", "Capital", "Recurrent")</f>
        <v>Capital</v>
      </c>
    </row>
    <row r="1859" spans="1:47" x14ac:dyDescent="0.25">
      <c r="A1859" t="s">
        <v>351</v>
      </c>
      <c r="B1859" t="s">
        <v>352</v>
      </c>
      <c r="C1859" t="s">
        <v>293</v>
      </c>
      <c r="D1859" t="s">
        <v>1206</v>
      </c>
      <c r="E1859" t="s">
        <v>31</v>
      </c>
      <c r="F1859" t="s">
        <v>1207</v>
      </c>
      <c r="G1859" t="s">
        <v>31</v>
      </c>
      <c r="H1859" t="s">
        <v>1727</v>
      </c>
      <c r="I1859" t="s">
        <v>467</v>
      </c>
      <c r="J1859" t="s">
        <v>1529</v>
      </c>
      <c r="K1859" t="s">
        <v>353</v>
      </c>
      <c r="L1859" t="s">
        <v>1728</v>
      </c>
      <c r="M1859" t="s">
        <v>866</v>
      </c>
      <c r="N1859" t="s">
        <v>867</v>
      </c>
      <c r="O1859" t="s">
        <v>1204</v>
      </c>
      <c r="P1859" t="s">
        <v>1205</v>
      </c>
      <c r="Q1859" s="11">
        <v>0</v>
      </c>
      <c r="R1859" s="11">
        <v>0</v>
      </c>
      <c r="S1859" s="11">
        <v>0</v>
      </c>
      <c r="T1859" s="11">
        <v>0</v>
      </c>
      <c r="U1859" s="11">
        <v>0</v>
      </c>
      <c r="V1859" s="11">
        <v>0</v>
      </c>
      <c r="W1859" s="11">
        <v>59000000</v>
      </c>
      <c r="X1859" s="11">
        <v>0</v>
      </c>
      <c r="Y1859" s="11">
        <v>0</v>
      </c>
      <c r="Z1859" s="11">
        <v>0</v>
      </c>
      <c r="AA1859" s="11">
        <v>0</v>
      </c>
      <c r="AB1859" s="11">
        <v>0</v>
      </c>
      <c r="AC1859" s="11">
        <v>0</v>
      </c>
      <c r="AD1859" s="11">
        <v>0</v>
      </c>
      <c r="AE1859" s="11">
        <v>0</v>
      </c>
      <c r="AF1859" s="11">
        <v>0</v>
      </c>
      <c r="AG1859" s="11">
        <v>16805000</v>
      </c>
      <c r="AH1859" s="11">
        <v>16805000</v>
      </c>
      <c r="AI1859" s="11">
        <v>0</v>
      </c>
      <c r="AJ1859" s="11">
        <v>0</v>
      </c>
      <c r="AK1859" s="11">
        <v>0</v>
      </c>
      <c r="AL1859" s="11">
        <v>0</v>
      </c>
      <c r="AM1859" s="11">
        <v>0</v>
      </c>
      <c r="AN1859" s="11">
        <v>0</v>
      </c>
      <c r="AO18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16805000</v>
      </c>
      <c r="AP18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16805000</v>
      </c>
      <c r="AR18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59" s="11">
        <f>Table_PBS_SQL_DB2_PBSSQL_PBS_NDP_Tina_CG_QtrlyPerformance_Final[[#This Row],[GOU REL]]+Table_PBS_SQL_DB2_PBSSQL_PBS_NDP_Tina_CG_QtrlyPerformance_Final[[#This Row],[EXT REL]]</f>
        <v>16805000</v>
      </c>
      <c r="AT1859" s="11">
        <f>Table_PBS_SQL_DB2_PBSSQL_PBS_NDP_Tina_CG_QtrlyPerformance_Final[[#This Row],[GOU EXP]]+Table_PBS_SQL_DB2_PBSSQL_PBS_NDP_Tina_CG_QtrlyPerformance_Final[[#This Row],[EXT EXP]]</f>
        <v>16805000</v>
      </c>
      <c r="AU1859" s="11" t="str">
        <f>IF(Table_PBS_SQL_DB2_PBSSQL_PBS_NDP_Tina_CG_QtrlyPerformance_Final[[#This Row],[Item_Code]]&gt;"300000", "Capital", "Recurrent")</f>
        <v>Capital</v>
      </c>
    </row>
    <row r="1860" spans="1:47" x14ac:dyDescent="0.25">
      <c r="A1860" t="s">
        <v>359</v>
      </c>
      <c r="B1860" t="s">
        <v>360</v>
      </c>
      <c r="C1860" t="s">
        <v>293</v>
      </c>
      <c r="D1860" t="s">
        <v>1206</v>
      </c>
      <c r="E1860" t="s">
        <v>31</v>
      </c>
      <c r="F1860" t="s">
        <v>1207</v>
      </c>
      <c r="G1860" t="s">
        <v>75</v>
      </c>
      <c r="H1860" t="s">
        <v>1529</v>
      </c>
      <c r="I1860" t="s">
        <v>493</v>
      </c>
      <c r="J1860" t="s">
        <v>1736</v>
      </c>
      <c r="K1860" t="s">
        <v>1737</v>
      </c>
      <c r="L1860" t="s">
        <v>1738</v>
      </c>
      <c r="M1860" t="s">
        <v>1739</v>
      </c>
      <c r="N1860" t="s">
        <v>1740</v>
      </c>
      <c r="O1860" t="s">
        <v>1155</v>
      </c>
      <c r="P1860" t="s">
        <v>1156</v>
      </c>
      <c r="Q1860" s="11">
        <v>0</v>
      </c>
      <c r="R1860" s="11">
        <v>0</v>
      </c>
      <c r="S1860" s="11">
        <v>0</v>
      </c>
      <c r="T1860" s="11">
        <v>0</v>
      </c>
      <c r="U1860" s="11">
        <v>236970600</v>
      </c>
      <c r="V1860" s="11">
        <v>0</v>
      </c>
      <c r="W1860" s="11">
        <v>236970600</v>
      </c>
      <c r="X1860" s="11">
        <v>0</v>
      </c>
      <c r="Y1860" s="11">
        <v>0</v>
      </c>
      <c r="Z1860" s="11">
        <v>0</v>
      </c>
      <c r="AA1860" s="11">
        <v>0</v>
      </c>
      <c r="AB1860" s="11">
        <v>0</v>
      </c>
      <c r="AC1860" s="11">
        <v>0</v>
      </c>
      <c r="AD1860" s="11">
        <v>0</v>
      </c>
      <c r="AE1860" s="11">
        <v>0</v>
      </c>
      <c r="AF1860" s="11">
        <v>0</v>
      </c>
      <c r="AG1860" s="11">
        <v>0</v>
      </c>
      <c r="AH1860" s="11">
        <v>0</v>
      </c>
      <c r="AI1860" s="11">
        <v>0</v>
      </c>
      <c r="AJ1860" s="11">
        <v>0</v>
      </c>
      <c r="AK1860" s="11">
        <v>236970600</v>
      </c>
      <c r="AL1860" s="11">
        <v>227160137</v>
      </c>
      <c r="AM1860" s="11">
        <v>0</v>
      </c>
      <c r="AN1860" s="11">
        <v>0</v>
      </c>
      <c r="AO18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236970600</v>
      </c>
      <c r="AP18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227160137</v>
      </c>
      <c r="AR18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0" s="11">
        <f>Table_PBS_SQL_DB2_PBSSQL_PBS_NDP_Tina_CG_QtrlyPerformance_Final[[#This Row],[GOU REL]]+Table_PBS_SQL_DB2_PBSSQL_PBS_NDP_Tina_CG_QtrlyPerformance_Final[[#This Row],[EXT REL]]</f>
        <v>236970600</v>
      </c>
      <c r="AT1860" s="11">
        <f>Table_PBS_SQL_DB2_PBSSQL_PBS_NDP_Tina_CG_QtrlyPerformance_Final[[#This Row],[GOU EXP]]+Table_PBS_SQL_DB2_PBSSQL_PBS_NDP_Tina_CG_QtrlyPerformance_Final[[#This Row],[EXT EXP]]</f>
        <v>227160137</v>
      </c>
      <c r="AU1860" s="11" t="str">
        <f>IF(Table_PBS_SQL_DB2_PBSSQL_PBS_NDP_Tina_CG_QtrlyPerformance_Final[[#This Row],[Item_Code]]&gt;"300000", "Capital", "Recurrent")</f>
        <v>Capital</v>
      </c>
    </row>
    <row r="1861" spans="1:47" x14ac:dyDescent="0.25">
      <c r="A1861" t="s">
        <v>359</v>
      </c>
      <c r="B1861" t="s">
        <v>360</v>
      </c>
      <c r="C1861" t="s">
        <v>293</v>
      </c>
      <c r="D1861" t="s">
        <v>1206</v>
      </c>
      <c r="E1861" t="s">
        <v>31</v>
      </c>
      <c r="F1861" t="s">
        <v>1207</v>
      </c>
      <c r="G1861" t="s">
        <v>75</v>
      </c>
      <c r="H1861" t="s">
        <v>1529</v>
      </c>
      <c r="I1861" t="s">
        <v>493</v>
      </c>
      <c r="J1861" t="s">
        <v>1736</v>
      </c>
      <c r="K1861" t="s">
        <v>361</v>
      </c>
      <c r="L1861" t="s">
        <v>1743</v>
      </c>
      <c r="M1861" t="s">
        <v>866</v>
      </c>
      <c r="N1861" t="s">
        <v>867</v>
      </c>
      <c r="O1861" t="s">
        <v>957</v>
      </c>
      <c r="P1861" t="s">
        <v>958</v>
      </c>
      <c r="Q1861" s="11">
        <v>0</v>
      </c>
      <c r="R1861" s="11">
        <v>0</v>
      </c>
      <c r="S1861" s="11">
        <v>0</v>
      </c>
      <c r="T1861" s="11">
        <v>0</v>
      </c>
      <c r="U1861" s="11">
        <v>0</v>
      </c>
      <c r="V1861" s="11">
        <v>0</v>
      </c>
      <c r="W1861" s="11">
        <v>84000000</v>
      </c>
      <c r="X1861" s="11">
        <v>0</v>
      </c>
      <c r="Y1861" s="11">
        <v>0</v>
      </c>
      <c r="Z1861" s="11">
        <v>0</v>
      </c>
      <c r="AA1861" s="11">
        <v>0</v>
      </c>
      <c r="AB1861" s="11">
        <v>0</v>
      </c>
      <c r="AC1861" s="11">
        <v>0</v>
      </c>
      <c r="AD1861" s="11">
        <v>0</v>
      </c>
      <c r="AE1861" s="11">
        <v>0</v>
      </c>
      <c r="AF1861" s="11">
        <v>0</v>
      </c>
      <c r="AG1861" s="11">
        <v>0</v>
      </c>
      <c r="AH1861" s="11">
        <v>0</v>
      </c>
      <c r="AI1861" s="11">
        <v>0</v>
      </c>
      <c r="AJ1861" s="11">
        <v>0</v>
      </c>
      <c r="AK1861" s="11">
        <v>140876500</v>
      </c>
      <c r="AL1861" s="11">
        <v>137992000</v>
      </c>
      <c r="AM1861" s="11">
        <v>0</v>
      </c>
      <c r="AN1861" s="11">
        <v>0</v>
      </c>
      <c r="AO18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140876500</v>
      </c>
      <c r="AP18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137992000</v>
      </c>
      <c r="AR18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1" s="11">
        <f>Table_PBS_SQL_DB2_PBSSQL_PBS_NDP_Tina_CG_QtrlyPerformance_Final[[#This Row],[GOU REL]]+Table_PBS_SQL_DB2_PBSSQL_PBS_NDP_Tina_CG_QtrlyPerformance_Final[[#This Row],[EXT REL]]</f>
        <v>140876500</v>
      </c>
      <c r="AT1861" s="11">
        <f>Table_PBS_SQL_DB2_PBSSQL_PBS_NDP_Tina_CG_QtrlyPerformance_Final[[#This Row],[GOU EXP]]+Table_PBS_SQL_DB2_PBSSQL_PBS_NDP_Tina_CG_QtrlyPerformance_Final[[#This Row],[EXT EXP]]</f>
        <v>137992000</v>
      </c>
      <c r="AU1861" s="11" t="str">
        <f>IF(Table_PBS_SQL_DB2_PBSSQL_PBS_NDP_Tina_CG_QtrlyPerformance_Final[[#This Row],[Item_Code]]&gt;"300000", "Capital", "Recurrent")</f>
        <v>Capital</v>
      </c>
    </row>
    <row r="1862" spans="1:47" x14ac:dyDescent="0.25">
      <c r="A1862" t="s">
        <v>363</v>
      </c>
      <c r="B1862" t="s">
        <v>364</v>
      </c>
      <c r="C1862" t="s">
        <v>293</v>
      </c>
      <c r="D1862" t="s">
        <v>1206</v>
      </c>
      <c r="E1862" t="s">
        <v>31</v>
      </c>
      <c r="F1862" t="s">
        <v>1207</v>
      </c>
      <c r="G1862" t="s">
        <v>75</v>
      </c>
      <c r="H1862" t="s">
        <v>1723</v>
      </c>
      <c r="I1862" t="s">
        <v>666</v>
      </c>
      <c r="J1862" t="s">
        <v>1748</v>
      </c>
      <c r="K1862" t="s">
        <v>365</v>
      </c>
      <c r="L1862" t="s">
        <v>1749</v>
      </c>
      <c r="M1862" t="s">
        <v>866</v>
      </c>
      <c r="N1862" t="s">
        <v>867</v>
      </c>
      <c r="O1862" t="s">
        <v>982</v>
      </c>
      <c r="P1862" t="s">
        <v>983</v>
      </c>
      <c r="Q1862" s="11">
        <v>0</v>
      </c>
      <c r="R1862" s="11">
        <v>0</v>
      </c>
      <c r="S1862" s="11">
        <v>0</v>
      </c>
      <c r="T1862" s="11">
        <v>0</v>
      </c>
      <c r="U1862" s="11">
        <v>629000000</v>
      </c>
      <c r="V1862" s="11">
        <v>0</v>
      </c>
      <c r="W1862" s="11">
        <v>629000000</v>
      </c>
      <c r="X1862" s="11">
        <v>0</v>
      </c>
      <c r="Y1862" s="11">
        <v>0</v>
      </c>
      <c r="Z1862" s="11">
        <v>0</v>
      </c>
      <c r="AA1862" s="11">
        <v>0</v>
      </c>
      <c r="AB1862" s="11">
        <v>0</v>
      </c>
      <c r="AC1862" s="11">
        <v>0</v>
      </c>
      <c r="AD1862" s="11">
        <v>0</v>
      </c>
      <c r="AE1862" s="11">
        <v>0</v>
      </c>
      <c r="AF1862" s="11">
        <v>0</v>
      </c>
      <c r="AG1862" s="11">
        <v>146766667</v>
      </c>
      <c r="AH1862" s="11">
        <v>146766667</v>
      </c>
      <c r="AI1862" s="11">
        <v>0</v>
      </c>
      <c r="AJ1862" s="11">
        <v>0</v>
      </c>
      <c r="AK1862" s="11">
        <v>37004222</v>
      </c>
      <c r="AL1862" s="11">
        <v>37004222</v>
      </c>
      <c r="AM1862" s="11">
        <v>0</v>
      </c>
      <c r="AN1862" s="11">
        <v>0</v>
      </c>
      <c r="AO18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183770889</v>
      </c>
      <c r="AP18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183770889</v>
      </c>
      <c r="AR18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2" s="11">
        <f>Table_PBS_SQL_DB2_PBSSQL_PBS_NDP_Tina_CG_QtrlyPerformance_Final[[#This Row],[GOU REL]]+Table_PBS_SQL_DB2_PBSSQL_PBS_NDP_Tina_CG_QtrlyPerformance_Final[[#This Row],[EXT REL]]</f>
        <v>183770889</v>
      </c>
      <c r="AT1862" s="11">
        <f>Table_PBS_SQL_DB2_PBSSQL_PBS_NDP_Tina_CG_QtrlyPerformance_Final[[#This Row],[GOU EXP]]+Table_PBS_SQL_DB2_PBSSQL_PBS_NDP_Tina_CG_QtrlyPerformance_Final[[#This Row],[EXT EXP]]</f>
        <v>183770889</v>
      </c>
      <c r="AU1862" s="11" t="str">
        <f>IF(Table_PBS_SQL_DB2_PBSSQL_PBS_NDP_Tina_CG_QtrlyPerformance_Final[[#This Row],[Item_Code]]&gt;"300000", "Capital", "Recurrent")</f>
        <v>Capital</v>
      </c>
    </row>
    <row r="1863" spans="1:47" x14ac:dyDescent="0.25">
      <c r="A1863" t="s">
        <v>371</v>
      </c>
      <c r="B1863" t="s">
        <v>372</v>
      </c>
      <c r="C1863" t="s">
        <v>293</v>
      </c>
      <c r="D1863" t="s">
        <v>1206</v>
      </c>
      <c r="E1863" t="s">
        <v>31</v>
      </c>
      <c r="F1863" t="s">
        <v>1207</v>
      </c>
      <c r="G1863" t="s">
        <v>75</v>
      </c>
      <c r="H1863" t="s">
        <v>1529</v>
      </c>
      <c r="I1863" t="s">
        <v>477</v>
      </c>
      <c r="J1863" t="s">
        <v>1752</v>
      </c>
      <c r="K1863" t="s">
        <v>373</v>
      </c>
      <c r="L1863" t="s">
        <v>1753</v>
      </c>
      <c r="M1863" t="s">
        <v>866</v>
      </c>
      <c r="N1863" t="s">
        <v>867</v>
      </c>
      <c r="O1863" t="s">
        <v>1776</v>
      </c>
      <c r="P1863" t="s">
        <v>1777</v>
      </c>
      <c r="Q1863" s="11">
        <v>0</v>
      </c>
      <c r="R1863" s="11">
        <v>0</v>
      </c>
      <c r="S1863" s="11">
        <v>0</v>
      </c>
      <c r="T1863" s="11">
        <v>0</v>
      </c>
      <c r="U1863" s="11">
        <v>59000000</v>
      </c>
      <c r="V1863" s="11">
        <v>0</v>
      </c>
      <c r="W1863" s="11">
        <v>59000000</v>
      </c>
      <c r="X1863" s="11">
        <v>0</v>
      </c>
      <c r="Y1863" s="11">
        <v>0</v>
      </c>
      <c r="Z1863" s="11">
        <v>0</v>
      </c>
      <c r="AA1863" s="11">
        <v>0</v>
      </c>
      <c r="AB1863" s="11">
        <v>0</v>
      </c>
      <c r="AC1863" s="11">
        <v>50000000</v>
      </c>
      <c r="AD1863" s="11">
        <v>0</v>
      </c>
      <c r="AE1863" s="11">
        <v>0</v>
      </c>
      <c r="AF1863" s="11">
        <v>0</v>
      </c>
      <c r="AG1863" s="11">
        <v>9000000</v>
      </c>
      <c r="AH1863" s="11">
        <v>0</v>
      </c>
      <c r="AI1863" s="11">
        <v>0</v>
      </c>
      <c r="AJ1863" s="11">
        <v>0</v>
      </c>
      <c r="AK1863" s="11">
        <v>0</v>
      </c>
      <c r="AL1863" s="11">
        <v>59000000</v>
      </c>
      <c r="AM1863" s="11">
        <v>0</v>
      </c>
      <c r="AN1863" s="11">
        <v>0</v>
      </c>
      <c r="AO18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59000000</v>
      </c>
      <c r="AP18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59000000</v>
      </c>
      <c r="AR18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3" s="11">
        <f>Table_PBS_SQL_DB2_PBSSQL_PBS_NDP_Tina_CG_QtrlyPerformance_Final[[#This Row],[GOU REL]]+Table_PBS_SQL_DB2_PBSSQL_PBS_NDP_Tina_CG_QtrlyPerformance_Final[[#This Row],[EXT REL]]</f>
        <v>59000000</v>
      </c>
      <c r="AT1863" s="11">
        <f>Table_PBS_SQL_DB2_PBSSQL_PBS_NDP_Tina_CG_QtrlyPerformance_Final[[#This Row],[GOU EXP]]+Table_PBS_SQL_DB2_PBSSQL_PBS_NDP_Tina_CG_QtrlyPerformance_Final[[#This Row],[EXT EXP]]</f>
        <v>59000000</v>
      </c>
      <c r="AU1863" s="11" t="str">
        <f>IF(Table_PBS_SQL_DB2_PBSSQL_PBS_NDP_Tina_CG_QtrlyPerformance_Final[[#This Row],[Item_Code]]&gt;"300000", "Capital", "Recurrent")</f>
        <v>Capital</v>
      </c>
    </row>
    <row r="1864" spans="1:47" x14ac:dyDescent="0.25">
      <c r="A1864" t="s">
        <v>375</v>
      </c>
      <c r="B1864" t="s">
        <v>376</v>
      </c>
      <c r="C1864" t="s">
        <v>293</v>
      </c>
      <c r="D1864" t="s">
        <v>1206</v>
      </c>
      <c r="E1864" t="s">
        <v>31</v>
      </c>
      <c r="F1864" t="s">
        <v>1207</v>
      </c>
      <c r="G1864" t="s">
        <v>75</v>
      </c>
      <c r="H1864" t="s">
        <v>1529</v>
      </c>
      <c r="I1864" t="s">
        <v>467</v>
      </c>
      <c r="J1864" t="s">
        <v>1736</v>
      </c>
      <c r="K1864" t="s">
        <v>377</v>
      </c>
      <c r="L1864" t="s">
        <v>1756</v>
      </c>
      <c r="M1864" t="s">
        <v>866</v>
      </c>
      <c r="N1864" t="s">
        <v>867</v>
      </c>
      <c r="O1864" t="s">
        <v>1589</v>
      </c>
      <c r="P1864" t="s">
        <v>1590</v>
      </c>
      <c r="Q1864" s="11">
        <v>0</v>
      </c>
      <c r="R1864" s="11">
        <v>0</v>
      </c>
      <c r="S1864" s="11">
        <v>0</v>
      </c>
      <c r="T1864" s="11">
        <v>0</v>
      </c>
      <c r="U1864" s="11">
        <v>0</v>
      </c>
      <c r="V1864" s="11">
        <v>0</v>
      </c>
      <c r="W1864" s="11">
        <v>414253000</v>
      </c>
      <c r="X1864" s="11">
        <v>0</v>
      </c>
      <c r="Y1864" s="11">
        <v>0</v>
      </c>
      <c r="Z1864" s="11">
        <v>0</v>
      </c>
      <c r="AA1864" s="11">
        <v>0</v>
      </c>
      <c r="AB1864" s="11">
        <v>0</v>
      </c>
      <c r="AC1864" s="11">
        <v>12243980</v>
      </c>
      <c r="AD1864" s="11">
        <v>0</v>
      </c>
      <c r="AE1864" s="11">
        <v>0</v>
      </c>
      <c r="AF1864" s="11">
        <v>0</v>
      </c>
      <c r="AG1864" s="11">
        <v>91089354</v>
      </c>
      <c r="AH1864" s="11">
        <v>0</v>
      </c>
      <c r="AI1864" s="11">
        <v>0</v>
      </c>
      <c r="AJ1864" s="11">
        <v>0</v>
      </c>
      <c r="AK1864" s="11">
        <v>10000000</v>
      </c>
      <c r="AL1864" s="11">
        <v>113333334</v>
      </c>
      <c r="AM1864" s="11">
        <v>0</v>
      </c>
      <c r="AN1864" s="11">
        <v>0</v>
      </c>
      <c r="AO18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113333334</v>
      </c>
      <c r="AP18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113333334</v>
      </c>
      <c r="AR18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4" s="11">
        <f>Table_PBS_SQL_DB2_PBSSQL_PBS_NDP_Tina_CG_QtrlyPerformance_Final[[#This Row],[GOU REL]]+Table_PBS_SQL_DB2_PBSSQL_PBS_NDP_Tina_CG_QtrlyPerformance_Final[[#This Row],[EXT REL]]</f>
        <v>113333334</v>
      </c>
      <c r="AT1864" s="11">
        <f>Table_PBS_SQL_DB2_PBSSQL_PBS_NDP_Tina_CG_QtrlyPerformance_Final[[#This Row],[GOU EXP]]+Table_PBS_SQL_DB2_PBSSQL_PBS_NDP_Tina_CG_QtrlyPerformance_Final[[#This Row],[EXT EXP]]</f>
        <v>113333334</v>
      </c>
      <c r="AU1864" s="11" t="str">
        <f>IF(Table_PBS_SQL_DB2_PBSSQL_PBS_NDP_Tina_CG_QtrlyPerformance_Final[[#This Row],[Item_Code]]&gt;"300000", "Capital", "Recurrent")</f>
        <v>Capital</v>
      </c>
    </row>
    <row r="1865" spans="1:47" x14ac:dyDescent="0.25">
      <c r="A1865" t="s">
        <v>1758</v>
      </c>
      <c r="B1865" t="s">
        <v>1759</v>
      </c>
      <c r="C1865" t="s">
        <v>293</v>
      </c>
      <c r="D1865" t="s">
        <v>1206</v>
      </c>
      <c r="E1865" t="s">
        <v>31</v>
      </c>
      <c r="F1865" t="s">
        <v>1207</v>
      </c>
      <c r="G1865" t="s">
        <v>75</v>
      </c>
      <c r="H1865" t="s">
        <v>1529</v>
      </c>
      <c r="I1865" t="s">
        <v>467</v>
      </c>
      <c r="J1865" t="s">
        <v>1736</v>
      </c>
      <c r="K1865" t="s">
        <v>1760</v>
      </c>
      <c r="L1865" t="s">
        <v>1761</v>
      </c>
      <c r="M1865" t="s">
        <v>866</v>
      </c>
      <c r="N1865" t="s">
        <v>867</v>
      </c>
      <c r="O1865" t="s">
        <v>934</v>
      </c>
      <c r="P1865" t="s">
        <v>935</v>
      </c>
      <c r="Q1865" s="11">
        <v>0</v>
      </c>
      <c r="R1865" s="11">
        <v>0</v>
      </c>
      <c r="S1865" s="11">
        <v>0</v>
      </c>
      <c r="T1865" s="11">
        <v>0</v>
      </c>
      <c r="U1865" s="11">
        <v>500000000</v>
      </c>
      <c r="V1865" s="11">
        <v>0</v>
      </c>
      <c r="W1865" s="11">
        <v>500000000</v>
      </c>
      <c r="X1865" s="11">
        <v>0</v>
      </c>
      <c r="Y1865" s="11">
        <v>0</v>
      </c>
      <c r="Z1865" s="11">
        <v>0</v>
      </c>
      <c r="AA1865" s="11">
        <v>0</v>
      </c>
      <c r="AB1865" s="11">
        <v>0</v>
      </c>
      <c r="AC1865" s="11">
        <v>0</v>
      </c>
      <c r="AD1865" s="11">
        <v>0</v>
      </c>
      <c r="AE1865" s="11">
        <v>0</v>
      </c>
      <c r="AF1865" s="11">
        <v>0</v>
      </c>
      <c r="AG1865" s="11">
        <v>0</v>
      </c>
      <c r="AH1865" s="11">
        <v>0</v>
      </c>
      <c r="AI1865" s="11">
        <v>0</v>
      </c>
      <c r="AJ1865" s="11">
        <v>0</v>
      </c>
      <c r="AK1865" s="11">
        <v>0</v>
      </c>
      <c r="AL1865" s="11">
        <v>0</v>
      </c>
      <c r="AM1865" s="11">
        <v>0</v>
      </c>
      <c r="AN1865" s="11">
        <v>0</v>
      </c>
      <c r="AO18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5" s="11">
        <f>Table_PBS_SQL_DB2_PBSSQL_PBS_NDP_Tina_CG_QtrlyPerformance_Final[[#This Row],[GOU REL]]+Table_PBS_SQL_DB2_PBSSQL_PBS_NDP_Tina_CG_QtrlyPerformance_Final[[#This Row],[EXT REL]]</f>
        <v>0</v>
      </c>
      <c r="AT1865" s="11">
        <f>Table_PBS_SQL_DB2_PBSSQL_PBS_NDP_Tina_CG_QtrlyPerformance_Final[[#This Row],[GOU EXP]]+Table_PBS_SQL_DB2_PBSSQL_PBS_NDP_Tina_CG_QtrlyPerformance_Final[[#This Row],[EXT EXP]]</f>
        <v>0</v>
      </c>
      <c r="AU1865" s="11" t="str">
        <f>IF(Table_PBS_SQL_DB2_PBSSQL_PBS_NDP_Tina_CG_QtrlyPerformance_Final[[#This Row],[Item_Code]]&gt;"300000", "Capital", "Recurrent")</f>
        <v>Capital</v>
      </c>
    </row>
    <row r="1866" spans="1:47" x14ac:dyDescent="0.25">
      <c r="A1866" t="s">
        <v>379</v>
      </c>
      <c r="B1866" t="s">
        <v>380</v>
      </c>
      <c r="C1866" t="s">
        <v>293</v>
      </c>
      <c r="D1866" t="s">
        <v>1206</v>
      </c>
      <c r="E1866" t="s">
        <v>31</v>
      </c>
      <c r="F1866" t="s">
        <v>1207</v>
      </c>
      <c r="G1866" t="s">
        <v>75</v>
      </c>
      <c r="H1866" t="s">
        <v>1723</v>
      </c>
      <c r="I1866" t="s">
        <v>493</v>
      </c>
      <c r="J1866" t="s">
        <v>1736</v>
      </c>
      <c r="K1866" t="s">
        <v>381</v>
      </c>
      <c r="L1866" t="s">
        <v>1762</v>
      </c>
      <c r="M1866" t="s">
        <v>1232</v>
      </c>
      <c r="N1866" t="s">
        <v>1586</v>
      </c>
      <c r="O1866" t="s">
        <v>1215</v>
      </c>
      <c r="P1866" t="s">
        <v>1216</v>
      </c>
      <c r="Q1866" s="11">
        <v>0</v>
      </c>
      <c r="R1866" s="11">
        <v>0</v>
      </c>
      <c r="S1866" s="11">
        <v>0</v>
      </c>
      <c r="T1866" s="11">
        <v>0</v>
      </c>
      <c r="U1866" s="11">
        <v>550000000</v>
      </c>
      <c r="V1866" s="11">
        <v>0</v>
      </c>
      <c r="W1866" s="11">
        <v>550000000</v>
      </c>
      <c r="X1866" s="11">
        <v>0</v>
      </c>
      <c r="Y1866" s="11">
        <v>0</v>
      </c>
      <c r="Z1866" s="11">
        <v>0</v>
      </c>
      <c r="AA1866" s="11">
        <v>0</v>
      </c>
      <c r="AB1866" s="11">
        <v>0</v>
      </c>
      <c r="AC1866" s="11">
        <v>291666667</v>
      </c>
      <c r="AD1866" s="11">
        <v>0</v>
      </c>
      <c r="AE1866" s="11">
        <v>0</v>
      </c>
      <c r="AF1866" s="11">
        <v>0</v>
      </c>
      <c r="AG1866" s="11">
        <v>29166667</v>
      </c>
      <c r="AH1866" s="11">
        <v>55844090</v>
      </c>
      <c r="AI1866" s="11">
        <v>0</v>
      </c>
      <c r="AJ1866" s="11">
        <v>0</v>
      </c>
      <c r="AK1866" s="11">
        <v>113750000</v>
      </c>
      <c r="AL1866" s="11">
        <v>378739244</v>
      </c>
      <c r="AM1866" s="11">
        <v>0</v>
      </c>
      <c r="AN1866" s="11">
        <v>0</v>
      </c>
      <c r="AO18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434583334</v>
      </c>
      <c r="AP18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434583334</v>
      </c>
      <c r="AR18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6" s="11">
        <f>Table_PBS_SQL_DB2_PBSSQL_PBS_NDP_Tina_CG_QtrlyPerformance_Final[[#This Row],[GOU REL]]+Table_PBS_SQL_DB2_PBSSQL_PBS_NDP_Tina_CG_QtrlyPerformance_Final[[#This Row],[EXT REL]]</f>
        <v>434583334</v>
      </c>
      <c r="AT1866" s="11">
        <f>Table_PBS_SQL_DB2_PBSSQL_PBS_NDP_Tina_CG_QtrlyPerformance_Final[[#This Row],[GOU EXP]]+Table_PBS_SQL_DB2_PBSSQL_PBS_NDP_Tina_CG_QtrlyPerformance_Final[[#This Row],[EXT EXP]]</f>
        <v>434583334</v>
      </c>
      <c r="AU1866" s="11" t="str">
        <f>IF(Table_PBS_SQL_DB2_PBSSQL_PBS_NDP_Tina_CG_QtrlyPerformance_Final[[#This Row],[Item_Code]]&gt;"300000", "Capital", "Recurrent")</f>
        <v>Capital</v>
      </c>
    </row>
    <row r="1867" spans="1:47" x14ac:dyDescent="0.25">
      <c r="A1867" t="s">
        <v>383</v>
      </c>
      <c r="B1867" t="s">
        <v>384</v>
      </c>
      <c r="C1867" t="s">
        <v>293</v>
      </c>
      <c r="D1867" t="s">
        <v>1206</v>
      </c>
      <c r="E1867" t="s">
        <v>31</v>
      </c>
      <c r="F1867" t="s">
        <v>1207</v>
      </c>
      <c r="G1867" t="s">
        <v>75</v>
      </c>
      <c r="H1867" t="s">
        <v>1723</v>
      </c>
      <c r="I1867" t="s">
        <v>666</v>
      </c>
      <c r="J1867" t="s">
        <v>1750</v>
      </c>
      <c r="K1867" t="s">
        <v>2031</v>
      </c>
      <c r="L1867" t="s">
        <v>2032</v>
      </c>
      <c r="M1867" t="s">
        <v>1232</v>
      </c>
      <c r="N1867" t="s">
        <v>1586</v>
      </c>
      <c r="O1867" t="s">
        <v>1589</v>
      </c>
      <c r="P1867" t="s">
        <v>1590</v>
      </c>
      <c r="Q1867" s="11">
        <v>0</v>
      </c>
      <c r="R1867" s="11">
        <v>0</v>
      </c>
      <c r="S1867" s="11">
        <v>0</v>
      </c>
      <c r="T1867" s="11">
        <v>0</v>
      </c>
      <c r="U1867" s="11">
        <v>538500000</v>
      </c>
      <c r="V1867" s="11">
        <v>0</v>
      </c>
      <c r="W1867" s="11">
        <v>538500000</v>
      </c>
      <c r="X1867" s="11">
        <v>0</v>
      </c>
      <c r="Y1867" s="11">
        <v>0</v>
      </c>
      <c r="Z1867" s="11">
        <v>0</v>
      </c>
      <c r="AA1867" s="11">
        <v>0</v>
      </c>
      <c r="AB1867" s="11">
        <v>0</v>
      </c>
      <c r="AC1867" s="11">
        <v>0</v>
      </c>
      <c r="AD1867" s="11">
        <v>0</v>
      </c>
      <c r="AE1867" s="11">
        <v>0</v>
      </c>
      <c r="AF1867" s="11">
        <v>0</v>
      </c>
      <c r="AG1867" s="11">
        <v>0</v>
      </c>
      <c r="AH1867" s="11">
        <v>0</v>
      </c>
      <c r="AI1867" s="11">
        <v>0</v>
      </c>
      <c r="AJ1867" s="11">
        <v>0</v>
      </c>
      <c r="AK1867" s="11">
        <v>0</v>
      </c>
      <c r="AL1867" s="11">
        <v>0</v>
      </c>
      <c r="AM1867" s="11">
        <v>0</v>
      </c>
      <c r="AN1867" s="11">
        <v>0</v>
      </c>
      <c r="AO18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7" s="11">
        <f>Table_PBS_SQL_DB2_PBSSQL_PBS_NDP_Tina_CG_QtrlyPerformance_Final[[#This Row],[GOU REL]]+Table_PBS_SQL_DB2_PBSSQL_PBS_NDP_Tina_CG_QtrlyPerformance_Final[[#This Row],[EXT REL]]</f>
        <v>0</v>
      </c>
      <c r="AT1867" s="11">
        <f>Table_PBS_SQL_DB2_PBSSQL_PBS_NDP_Tina_CG_QtrlyPerformance_Final[[#This Row],[GOU EXP]]+Table_PBS_SQL_DB2_PBSSQL_PBS_NDP_Tina_CG_QtrlyPerformance_Final[[#This Row],[EXT EXP]]</f>
        <v>0</v>
      </c>
      <c r="AU1867" s="11" t="str">
        <f>IF(Table_PBS_SQL_DB2_PBSSQL_PBS_NDP_Tina_CG_QtrlyPerformance_Final[[#This Row],[Item_Code]]&gt;"300000", "Capital", "Recurrent")</f>
        <v>Capital</v>
      </c>
    </row>
    <row r="1868" spans="1:47" x14ac:dyDescent="0.25">
      <c r="A1868" t="s">
        <v>383</v>
      </c>
      <c r="B1868" t="s">
        <v>384</v>
      </c>
      <c r="C1868" t="s">
        <v>293</v>
      </c>
      <c r="D1868" t="s">
        <v>1206</v>
      </c>
      <c r="E1868" t="s">
        <v>31</v>
      </c>
      <c r="F1868" t="s">
        <v>1207</v>
      </c>
      <c r="G1868" t="s">
        <v>75</v>
      </c>
      <c r="H1868" t="s">
        <v>1723</v>
      </c>
      <c r="I1868" t="s">
        <v>666</v>
      </c>
      <c r="J1868" t="s">
        <v>1750</v>
      </c>
      <c r="K1868" t="s">
        <v>385</v>
      </c>
      <c r="L1868" t="s">
        <v>1920</v>
      </c>
      <c r="M1868" t="s">
        <v>866</v>
      </c>
      <c r="N1868" t="s">
        <v>867</v>
      </c>
      <c r="O1868" t="s">
        <v>1589</v>
      </c>
      <c r="P1868" t="s">
        <v>1590</v>
      </c>
      <c r="Q1868" s="11">
        <v>0</v>
      </c>
      <c r="R1868" s="11">
        <v>0</v>
      </c>
      <c r="S1868" s="11">
        <v>0</v>
      </c>
      <c r="T1868" s="11">
        <v>0</v>
      </c>
      <c r="U1868" s="11">
        <v>251000000</v>
      </c>
      <c r="V1868" s="11">
        <v>0</v>
      </c>
      <c r="W1868" s="11">
        <v>251000000</v>
      </c>
      <c r="X1868" s="11">
        <v>0</v>
      </c>
      <c r="Y1868" s="11">
        <v>0</v>
      </c>
      <c r="Z1868" s="11">
        <v>0</v>
      </c>
      <c r="AA1868" s="11">
        <v>0</v>
      </c>
      <c r="AB1868" s="11">
        <v>0</v>
      </c>
      <c r="AC1868" s="11">
        <v>0</v>
      </c>
      <c r="AD1868" s="11">
        <v>0</v>
      </c>
      <c r="AE1868" s="11">
        <v>0</v>
      </c>
      <c r="AF1868" s="11">
        <v>0</v>
      </c>
      <c r="AG1868" s="11">
        <v>60000000</v>
      </c>
      <c r="AH1868" s="11">
        <v>0</v>
      </c>
      <c r="AI1868" s="11">
        <v>0</v>
      </c>
      <c r="AJ1868" s="11">
        <v>0</v>
      </c>
      <c r="AK1868" s="11">
        <v>0</v>
      </c>
      <c r="AL1868" s="11">
        <v>58000000</v>
      </c>
      <c r="AM1868" s="11">
        <v>0</v>
      </c>
      <c r="AN1868" s="11">
        <v>0</v>
      </c>
      <c r="AO18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18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58000000</v>
      </c>
      <c r="AR18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8" s="11">
        <f>Table_PBS_SQL_DB2_PBSSQL_PBS_NDP_Tina_CG_QtrlyPerformance_Final[[#This Row],[GOU REL]]+Table_PBS_SQL_DB2_PBSSQL_PBS_NDP_Tina_CG_QtrlyPerformance_Final[[#This Row],[EXT REL]]</f>
        <v>60000000</v>
      </c>
      <c r="AT1868" s="11">
        <f>Table_PBS_SQL_DB2_PBSSQL_PBS_NDP_Tina_CG_QtrlyPerformance_Final[[#This Row],[GOU EXP]]+Table_PBS_SQL_DB2_PBSSQL_PBS_NDP_Tina_CG_QtrlyPerformance_Final[[#This Row],[EXT EXP]]</f>
        <v>58000000</v>
      </c>
      <c r="AU1868" s="11" t="str">
        <f>IF(Table_PBS_SQL_DB2_PBSSQL_PBS_NDP_Tina_CG_QtrlyPerformance_Final[[#This Row],[Item_Code]]&gt;"300000", "Capital", "Recurrent")</f>
        <v>Capital</v>
      </c>
    </row>
    <row r="1869" spans="1:47" x14ac:dyDescent="0.25">
      <c r="A1869" t="s">
        <v>594</v>
      </c>
      <c r="B1869" t="s">
        <v>595</v>
      </c>
      <c r="C1869" t="s">
        <v>702</v>
      </c>
      <c r="D1869" t="s">
        <v>1521</v>
      </c>
      <c r="E1869" t="s">
        <v>31</v>
      </c>
      <c r="F1869" t="s">
        <v>862</v>
      </c>
      <c r="G1869" t="s">
        <v>31</v>
      </c>
      <c r="H1869" t="s">
        <v>1768</v>
      </c>
      <c r="I1869" t="s">
        <v>467</v>
      </c>
      <c r="J1869" t="s">
        <v>1769</v>
      </c>
      <c r="K1869" t="s">
        <v>596</v>
      </c>
      <c r="L1869" t="s">
        <v>1770</v>
      </c>
      <c r="M1869" t="s">
        <v>866</v>
      </c>
      <c r="N1869" t="s">
        <v>867</v>
      </c>
      <c r="O1869" t="s">
        <v>934</v>
      </c>
      <c r="P1869" t="s">
        <v>935</v>
      </c>
      <c r="Q1869" s="11">
        <v>0</v>
      </c>
      <c r="R1869" s="11">
        <v>0</v>
      </c>
      <c r="S1869" s="11">
        <v>0</v>
      </c>
      <c r="T1869" s="11">
        <v>0</v>
      </c>
      <c r="U1869" s="11">
        <v>0</v>
      </c>
      <c r="V1869" s="11">
        <v>0</v>
      </c>
      <c r="W1869" s="11">
        <v>450000000</v>
      </c>
      <c r="X1869" s="11">
        <v>0</v>
      </c>
      <c r="Y1869" s="11">
        <v>0</v>
      </c>
      <c r="Z1869" s="11">
        <v>0</v>
      </c>
      <c r="AA1869" s="11">
        <v>0</v>
      </c>
      <c r="AB1869" s="11">
        <v>0</v>
      </c>
      <c r="AC1869" s="11">
        <v>0</v>
      </c>
      <c r="AD1869" s="11">
        <v>0</v>
      </c>
      <c r="AE1869" s="11">
        <v>0</v>
      </c>
      <c r="AF1869" s="11">
        <v>0</v>
      </c>
      <c r="AG1869" s="11">
        <v>0</v>
      </c>
      <c r="AH1869" s="11">
        <v>0</v>
      </c>
      <c r="AI1869" s="11">
        <v>0</v>
      </c>
      <c r="AJ1869" s="11">
        <v>0</v>
      </c>
      <c r="AK1869" s="11">
        <v>0</v>
      </c>
      <c r="AL1869" s="11">
        <v>0</v>
      </c>
      <c r="AM1869" s="11">
        <v>0</v>
      </c>
      <c r="AN1869" s="11">
        <v>0</v>
      </c>
      <c r="AO18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69" s="11">
        <f>Table_PBS_SQL_DB2_PBSSQL_PBS_NDP_Tina_CG_QtrlyPerformance_Final[[#This Row],[GOU REL]]+Table_PBS_SQL_DB2_PBSSQL_PBS_NDP_Tina_CG_QtrlyPerformance_Final[[#This Row],[EXT REL]]</f>
        <v>0</v>
      </c>
      <c r="AT1869" s="11">
        <f>Table_PBS_SQL_DB2_PBSSQL_PBS_NDP_Tina_CG_QtrlyPerformance_Final[[#This Row],[GOU EXP]]+Table_PBS_SQL_DB2_PBSSQL_PBS_NDP_Tina_CG_QtrlyPerformance_Final[[#This Row],[EXT EXP]]</f>
        <v>0</v>
      </c>
      <c r="AU1869" s="11" t="str">
        <f>IF(Table_PBS_SQL_DB2_PBSSQL_PBS_NDP_Tina_CG_QtrlyPerformance_Final[[#This Row],[Item_Code]]&gt;"300000", "Capital", "Recurrent")</f>
        <v>Capital</v>
      </c>
    </row>
    <row r="1870" spans="1:47" x14ac:dyDescent="0.25">
      <c r="A1870" t="s">
        <v>389</v>
      </c>
      <c r="B1870" t="s">
        <v>1778</v>
      </c>
      <c r="C1870" t="s">
        <v>293</v>
      </c>
      <c r="D1870" t="s">
        <v>1206</v>
      </c>
      <c r="E1870" t="s">
        <v>31</v>
      </c>
      <c r="F1870" t="s">
        <v>1207</v>
      </c>
      <c r="G1870" t="s">
        <v>75</v>
      </c>
      <c r="H1870" t="s">
        <v>1779</v>
      </c>
      <c r="I1870" t="s">
        <v>467</v>
      </c>
      <c r="J1870" t="s">
        <v>1752</v>
      </c>
      <c r="K1870" t="s">
        <v>391</v>
      </c>
      <c r="L1870" t="s">
        <v>1780</v>
      </c>
      <c r="M1870" t="s">
        <v>866</v>
      </c>
      <c r="N1870" t="s">
        <v>867</v>
      </c>
      <c r="O1870" t="s">
        <v>1215</v>
      </c>
      <c r="P1870" t="s">
        <v>1216</v>
      </c>
      <c r="Q1870" s="11">
        <v>0</v>
      </c>
      <c r="R1870" s="11">
        <v>0</v>
      </c>
      <c r="S1870" s="11">
        <v>0</v>
      </c>
      <c r="T1870" s="11">
        <v>0</v>
      </c>
      <c r="U1870" s="11">
        <v>360000000</v>
      </c>
      <c r="V1870" s="11">
        <v>0</v>
      </c>
      <c r="W1870" s="11">
        <v>360000000</v>
      </c>
      <c r="X1870" s="11">
        <v>0</v>
      </c>
      <c r="Y1870" s="11">
        <v>0</v>
      </c>
      <c r="Z1870" s="11">
        <v>0</v>
      </c>
      <c r="AA1870" s="11">
        <v>0</v>
      </c>
      <c r="AB1870" s="11">
        <v>0</v>
      </c>
      <c r="AC1870" s="11">
        <v>360000000</v>
      </c>
      <c r="AD1870" s="11">
        <v>0</v>
      </c>
      <c r="AE1870" s="11">
        <v>0</v>
      </c>
      <c r="AF1870" s="11">
        <v>0</v>
      </c>
      <c r="AG1870" s="11">
        <v>0</v>
      </c>
      <c r="AH1870" s="11">
        <v>0</v>
      </c>
      <c r="AI1870" s="11">
        <v>0</v>
      </c>
      <c r="AJ1870" s="11">
        <v>0</v>
      </c>
      <c r="AK1870" s="11">
        <v>0</v>
      </c>
      <c r="AL1870" s="11">
        <v>343051250</v>
      </c>
      <c r="AM1870" s="11">
        <v>0</v>
      </c>
      <c r="AN1870" s="11">
        <v>0</v>
      </c>
      <c r="AO18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360000000</v>
      </c>
      <c r="AP18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343051250</v>
      </c>
      <c r="AR18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0" s="11">
        <f>Table_PBS_SQL_DB2_PBSSQL_PBS_NDP_Tina_CG_QtrlyPerformance_Final[[#This Row],[GOU REL]]+Table_PBS_SQL_DB2_PBSSQL_PBS_NDP_Tina_CG_QtrlyPerformance_Final[[#This Row],[EXT REL]]</f>
        <v>360000000</v>
      </c>
      <c r="AT1870" s="11">
        <f>Table_PBS_SQL_DB2_PBSSQL_PBS_NDP_Tina_CG_QtrlyPerformance_Final[[#This Row],[GOU EXP]]+Table_PBS_SQL_DB2_PBSSQL_PBS_NDP_Tina_CG_QtrlyPerformance_Final[[#This Row],[EXT EXP]]</f>
        <v>343051250</v>
      </c>
      <c r="AU1870" s="11" t="str">
        <f>IF(Table_PBS_SQL_DB2_PBSSQL_PBS_NDP_Tina_CG_QtrlyPerformance_Final[[#This Row],[Item_Code]]&gt;"300000", "Capital", "Recurrent")</f>
        <v>Capital</v>
      </c>
    </row>
    <row r="1871" spans="1:47" x14ac:dyDescent="0.25">
      <c r="A1871" t="s">
        <v>401</v>
      </c>
      <c r="B1871" t="s">
        <v>1785</v>
      </c>
      <c r="C1871" t="s">
        <v>293</v>
      </c>
      <c r="D1871" t="s">
        <v>1206</v>
      </c>
      <c r="E1871" t="s">
        <v>75</v>
      </c>
      <c r="F1871" t="s">
        <v>1228</v>
      </c>
      <c r="G1871" t="s">
        <v>31</v>
      </c>
      <c r="H1871" t="s">
        <v>1786</v>
      </c>
      <c r="I1871" t="s">
        <v>467</v>
      </c>
      <c r="J1871" t="s">
        <v>1213</v>
      </c>
      <c r="K1871" t="s">
        <v>403</v>
      </c>
      <c r="L1871" t="s">
        <v>1787</v>
      </c>
      <c r="M1871" t="s">
        <v>1232</v>
      </c>
      <c r="N1871" t="s">
        <v>1586</v>
      </c>
      <c r="O1871" t="s">
        <v>1626</v>
      </c>
      <c r="P1871" t="s">
        <v>1627</v>
      </c>
      <c r="Q1871" s="11">
        <v>0</v>
      </c>
      <c r="R1871" s="11">
        <v>0</v>
      </c>
      <c r="S1871" s="11">
        <v>0</v>
      </c>
      <c r="T1871" s="11">
        <v>0</v>
      </c>
      <c r="U1871" s="11">
        <v>4500000000</v>
      </c>
      <c r="V1871" s="11">
        <v>0</v>
      </c>
      <c r="W1871" s="11">
        <v>4500000000</v>
      </c>
      <c r="X1871" s="11">
        <v>0</v>
      </c>
      <c r="Y1871" s="11">
        <v>0</v>
      </c>
      <c r="Z1871" s="11">
        <v>0</v>
      </c>
      <c r="AA1871" s="11">
        <v>0</v>
      </c>
      <c r="AB1871" s="11">
        <v>0</v>
      </c>
      <c r="AC1871" s="11">
        <v>46666667</v>
      </c>
      <c r="AD1871" s="11">
        <v>0</v>
      </c>
      <c r="AE1871" s="11">
        <v>0</v>
      </c>
      <c r="AF1871" s="11">
        <v>0</v>
      </c>
      <c r="AG1871" s="11">
        <v>1698501333</v>
      </c>
      <c r="AH1871" s="11">
        <v>0</v>
      </c>
      <c r="AI1871" s="11">
        <v>0</v>
      </c>
      <c r="AJ1871" s="11">
        <v>0</v>
      </c>
      <c r="AK1871" s="11">
        <v>2754831000</v>
      </c>
      <c r="AL1871" s="11">
        <v>4499999000</v>
      </c>
      <c r="AM1871" s="11">
        <v>0</v>
      </c>
      <c r="AN1871" s="11">
        <v>0</v>
      </c>
      <c r="AO18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4499999000</v>
      </c>
      <c r="AP18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4499999000</v>
      </c>
      <c r="AR18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1" s="11">
        <f>Table_PBS_SQL_DB2_PBSSQL_PBS_NDP_Tina_CG_QtrlyPerformance_Final[[#This Row],[GOU REL]]+Table_PBS_SQL_DB2_PBSSQL_PBS_NDP_Tina_CG_QtrlyPerformance_Final[[#This Row],[EXT REL]]</f>
        <v>4499999000</v>
      </c>
      <c r="AT1871" s="11">
        <f>Table_PBS_SQL_DB2_PBSSQL_PBS_NDP_Tina_CG_QtrlyPerformance_Final[[#This Row],[GOU EXP]]+Table_PBS_SQL_DB2_PBSSQL_PBS_NDP_Tina_CG_QtrlyPerformance_Final[[#This Row],[EXT EXP]]</f>
        <v>4499999000</v>
      </c>
      <c r="AU1871" s="11" t="str">
        <f>IF(Table_PBS_SQL_DB2_PBSSQL_PBS_NDP_Tina_CG_QtrlyPerformance_Final[[#This Row],[Item_Code]]&gt;"300000", "Capital", "Recurrent")</f>
        <v>Capital</v>
      </c>
    </row>
    <row r="1872" spans="1:47" x14ac:dyDescent="0.25">
      <c r="A1872" t="s">
        <v>401</v>
      </c>
      <c r="B1872" t="s">
        <v>1785</v>
      </c>
      <c r="C1872" t="s">
        <v>293</v>
      </c>
      <c r="D1872" t="s">
        <v>1206</v>
      </c>
      <c r="E1872" t="s">
        <v>75</v>
      </c>
      <c r="F1872" t="s">
        <v>1228</v>
      </c>
      <c r="G1872" t="s">
        <v>31</v>
      </c>
      <c r="H1872" t="s">
        <v>1786</v>
      </c>
      <c r="I1872" t="s">
        <v>467</v>
      </c>
      <c r="J1872" t="s">
        <v>1213</v>
      </c>
      <c r="K1872" t="s">
        <v>403</v>
      </c>
      <c r="L1872" t="s">
        <v>1787</v>
      </c>
      <c r="M1872" t="s">
        <v>866</v>
      </c>
      <c r="N1872" t="s">
        <v>867</v>
      </c>
      <c r="O1872" t="s">
        <v>1632</v>
      </c>
      <c r="P1872" t="s">
        <v>1633</v>
      </c>
      <c r="Q1872" s="11">
        <v>0</v>
      </c>
      <c r="R1872" s="11">
        <v>0</v>
      </c>
      <c r="S1872" s="11">
        <v>0</v>
      </c>
      <c r="T1872" s="11">
        <v>0</v>
      </c>
      <c r="U1872" s="11">
        <v>0</v>
      </c>
      <c r="V1872" s="11">
        <v>0</v>
      </c>
      <c r="W1872" s="11">
        <v>80000000</v>
      </c>
      <c r="X1872" s="11">
        <v>0</v>
      </c>
      <c r="Y1872" s="11">
        <v>0</v>
      </c>
      <c r="Z1872" s="11">
        <v>0</v>
      </c>
      <c r="AA1872" s="11">
        <v>0</v>
      </c>
      <c r="AB1872" s="11">
        <v>0</v>
      </c>
      <c r="AC1872" s="11">
        <v>80000000</v>
      </c>
      <c r="AD1872" s="11">
        <v>0</v>
      </c>
      <c r="AE1872" s="11">
        <v>0</v>
      </c>
      <c r="AF1872" s="11">
        <v>0</v>
      </c>
      <c r="AG1872" s="11">
        <v>0</v>
      </c>
      <c r="AH1872" s="11">
        <v>0</v>
      </c>
      <c r="AI1872" s="11">
        <v>0</v>
      </c>
      <c r="AJ1872" s="11">
        <v>0</v>
      </c>
      <c r="AK1872" s="11">
        <v>0</v>
      </c>
      <c r="AL1872" s="11">
        <v>79812368</v>
      </c>
      <c r="AM1872" s="11">
        <v>0</v>
      </c>
      <c r="AN1872" s="11">
        <v>0</v>
      </c>
      <c r="AO18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18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79812368</v>
      </c>
      <c r="AR18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2" s="11">
        <f>Table_PBS_SQL_DB2_PBSSQL_PBS_NDP_Tina_CG_QtrlyPerformance_Final[[#This Row],[GOU REL]]+Table_PBS_SQL_DB2_PBSSQL_PBS_NDP_Tina_CG_QtrlyPerformance_Final[[#This Row],[EXT REL]]</f>
        <v>80000000</v>
      </c>
      <c r="AT1872" s="11">
        <f>Table_PBS_SQL_DB2_PBSSQL_PBS_NDP_Tina_CG_QtrlyPerformance_Final[[#This Row],[GOU EXP]]+Table_PBS_SQL_DB2_PBSSQL_PBS_NDP_Tina_CG_QtrlyPerformance_Final[[#This Row],[EXT EXP]]</f>
        <v>79812368</v>
      </c>
      <c r="AU1872" s="11" t="str">
        <f>IF(Table_PBS_SQL_DB2_PBSSQL_PBS_NDP_Tina_CG_QtrlyPerformance_Final[[#This Row],[Item_Code]]&gt;"300000", "Capital", "Recurrent")</f>
        <v>Capital</v>
      </c>
    </row>
    <row r="1873" spans="1:47" x14ac:dyDescent="0.25">
      <c r="A1873" t="s">
        <v>417</v>
      </c>
      <c r="B1873" t="s">
        <v>418</v>
      </c>
      <c r="C1873" t="s">
        <v>293</v>
      </c>
      <c r="D1873" t="s">
        <v>1206</v>
      </c>
      <c r="E1873" t="s">
        <v>75</v>
      </c>
      <c r="F1873" t="s">
        <v>1228</v>
      </c>
      <c r="G1873" t="s">
        <v>31</v>
      </c>
      <c r="H1873" t="s">
        <v>1786</v>
      </c>
      <c r="I1873" t="s">
        <v>467</v>
      </c>
      <c r="J1873" t="s">
        <v>1213</v>
      </c>
      <c r="K1873" t="s">
        <v>419</v>
      </c>
      <c r="L1873" t="s">
        <v>2159</v>
      </c>
      <c r="M1873" t="s">
        <v>866</v>
      </c>
      <c r="N1873" t="s">
        <v>867</v>
      </c>
      <c r="O1873" t="s">
        <v>982</v>
      </c>
      <c r="P1873" t="s">
        <v>983</v>
      </c>
      <c r="Q1873" s="11">
        <v>0</v>
      </c>
      <c r="R1873" s="11">
        <v>0</v>
      </c>
      <c r="S1873" s="11">
        <v>0</v>
      </c>
      <c r="T1873" s="11">
        <v>0</v>
      </c>
      <c r="U1873" s="11">
        <v>30000000</v>
      </c>
      <c r="V1873" s="11">
        <v>0</v>
      </c>
      <c r="W1873" s="11">
        <v>30000000</v>
      </c>
      <c r="X1873" s="11">
        <v>0</v>
      </c>
      <c r="Y1873" s="11">
        <v>0</v>
      </c>
      <c r="Z1873" s="11">
        <v>0</v>
      </c>
      <c r="AA1873" s="11">
        <v>0</v>
      </c>
      <c r="AB1873" s="11">
        <v>0</v>
      </c>
      <c r="AC1873" s="11">
        <v>0</v>
      </c>
      <c r="AD1873" s="11">
        <v>0</v>
      </c>
      <c r="AE1873" s="11">
        <v>0</v>
      </c>
      <c r="AF1873" s="11">
        <v>0</v>
      </c>
      <c r="AG1873" s="11">
        <v>0</v>
      </c>
      <c r="AH1873" s="11">
        <v>0</v>
      </c>
      <c r="AI1873" s="11">
        <v>0</v>
      </c>
      <c r="AJ1873" s="11">
        <v>0</v>
      </c>
      <c r="AK1873" s="11">
        <v>30000000</v>
      </c>
      <c r="AL1873" s="11">
        <v>25423729</v>
      </c>
      <c r="AM1873" s="11">
        <v>0</v>
      </c>
      <c r="AN1873" s="11">
        <v>0</v>
      </c>
      <c r="AO18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8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25423729</v>
      </c>
      <c r="AR18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3" s="11">
        <f>Table_PBS_SQL_DB2_PBSSQL_PBS_NDP_Tina_CG_QtrlyPerformance_Final[[#This Row],[GOU REL]]+Table_PBS_SQL_DB2_PBSSQL_PBS_NDP_Tina_CG_QtrlyPerformance_Final[[#This Row],[EXT REL]]</f>
        <v>30000000</v>
      </c>
      <c r="AT1873" s="11">
        <f>Table_PBS_SQL_DB2_PBSSQL_PBS_NDP_Tina_CG_QtrlyPerformance_Final[[#This Row],[GOU EXP]]+Table_PBS_SQL_DB2_PBSSQL_PBS_NDP_Tina_CG_QtrlyPerformance_Final[[#This Row],[EXT EXP]]</f>
        <v>25423729</v>
      </c>
      <c r="AU1873" s="11" t="str">
        <f>IF(Table_PBS_SQL_DB2_PBSSQL_PBS_NDP_Tina_CG_QtrlyPerformance_Final[[#This Row],[Item_Code]]&gt;"300000", "Capital", "Recurrent")</f>
        <v>Capital</v>
      </c>
    </row>
    <row r="1874" spans="1:47" x14ac:dyDescent="0.25">
      <c r="A1874" t="s">
        <v>421</v>
      </c>
      <c r="B1874" t="s">
        <v>422</v>
      </c>
      <c r="C1874" t="s">
        <v>293</v>
      </c>
      <c r="D1874" t="s">
        <v>1206</v>
      </c>
      <c r="E1874" t="s">
        <v>75</v>
      </c>
      <c r="F1874" t="s">
        <v>1228</v>
      </c>
      <c r="G1874" t="s">
        <v>31</v>
      </c>
      <c r="H1874" t="s">
        <v>1786</v>
      </c>
      <c r="I1874" t="s">
        <v>467</v>
      </c>
      <c r="J1874" t="s">
        <v>1213</v>
      </c>
      <c r="K1874" t="s">
        <v>423</v>
      </c>
      <c r="L1874" t="s">
        <v>1792</v>
      </c>
      <c r="M1874" t="s">
        <v>1232</v>
      </c>
      <c r="N1874" t="s">
        <v>1586</v>
      </c>
      <c r="O1874" t="s">
        <v>1626</v>
      </c>
      <c r="P1874" t="s">
        <v>1627</v>
      </c>
      <c r="Q1874" s="11">
        <v>0</v>
      </c>
      <c r="R1874" s="11">
        <v>0</v>
      </c>
      <c r="S1874" s="11">
        <v>0</v>
      </c>
      <c r="T1874" s="11">
        <v>0</v>
      </c>
      <c r="U1874" s="11">
        <v>1700000000</v>
      </c>
      <c r="V1874" s="11">
        <v>0</v>
      </c>
      <c r="W1874" s="11">
        <v>1700000000</v>
      </c>
      <c r="X1874" s="11">
        <v>0</v>
      </c>
      <c r="Y1874" s="11">
        <v>0</v>
      </c>
      <c r="Z1874" s="11">
        <v>0</v>
      </c>
      <c r="AA1874" s="11">
        <v>0</v>
      </c>
      <c r="AB1874" s="11">
        <v>0</v>
      </c>
      <c r="AC1874" s="11">
        <v>566666666</v>
      </c>
      <c r="AD1874" s="11">
        <v>566666660</v>
      </c>
      <c r="AE1874" s="11">
        <v>0</v>
      </c>
      <c r="AF1874" s="11">
        <v>0</v>
      </c>
      <c r="AG1874" s="11">
        <v>440000000</v>
      </c>
      <c r="AH1874" s="11">
        <v>438450000</v>
      </c>
      <c r="AI1874" s="11">
        <v>0</v>
      </c>
      <c r="AJ1874" s="11">
        <v>0</v>
      </c>
      <c r="AK1874" s="11">
        <v>693333334</v>
      </c>
      <c r="AL1874" s="11">
        <v>694883340</v>
      </c>
      <c r="AM1874" s="11">
        <v>0</v>
      </c>
      <c r="AN1874" s="11">
        <v>0</v>
      </c>
      <c r="AO18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1700000000</v>
      </c>
      <c r="AP18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1700000000</v>
      </c>
      <c r="AR18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4" s="11">
        <f>Table_PBS_SQL_DB2_PBSSQL_PBS_NDP_Tina_CG_QtrlyPerformance_Final[[#This Row],[GOU REL]]+Table_PBS_SQL_DB2_PBSSQL_PBS_NDP_Tina_CG_QtrlyPerformance_Final[[#This Row],[EXT REL]]</f>
        <v>1700000000</v>
      </c>
      <c r="AT1874" s="11">
        <f>Table_PBS_SQL_DB2_PBSSQL_PBS_NDP_Tina_CG_QtrlyPerformance_Final[[#This Row],[GOU EXP]]+Table_PBS_SQL_DB2_PBSSQL_PBS_NDP_Tina_CG_QtrlyPerformance_Final[[#This Row],[EXT EXP]]</f>
        <v>1700000000</v>
      </c>
      <c r="AU1874" s="11" t="str">
        <f>IF(Table_PBS_SQL_DB2_PBSSQL_PBS_NDP_Tina_CG_QtrlyPerformance_Final[[#This Row],[Item_Code]]&gt;"300000", "Capital", "Recurrent")</f>
        <v>Capital</v>
      </c>
    </row>
    <row r="1875" spans="1:47" x14ac:dyDescent="0.25">
      <c r="A1875" t="s">
        <v>429</v>
      </c>
      <c r="B1875" t="s">
        <v>430</v>
      </c>
      <c r="C1875" t="s">
        <v>293</v>
      </c>
      <c r="D1875" t="s">
        <v>1206</v>
      </c>
      <c r="E1875" t="s">
        <v>75</v>
      </c>
      <c r="F1875" t="s">
        <v>1228</v>
      </c>
      <c r="G1875" t="s">
        <v>31</v>
      </c>
      <c r="H1875" t="s">
        <v>1786</v>
      </c>
      <c r="I1875" t="s">
        <v>467</v>
      </c>
      <c r="J1875" t="s">
        <v>1213</v>
      </c>
      <c r="K1875" t="s">
        <v>431</v>
      </c>
      <c r="L1875" t="s">
        <v>1794</v>
      </c>
      <c r="M1875" t="s">
        <v>866</v>
      </c>
      <c r="N1875" t="s">
        <v>867</v>
      </c>
      <c r="O1875" t="s">
        <v>1589</v>
      </c>
      <c r="P1875" t="s">
        <v>1590</v>
      </c>
      <c r="Q1875" s="11">
        <v>0</v>
      </c>
      <c r="R1875" s="11">
        <v>0</v>
      </c>
      <c r="S1875" s="11">
        <v>0</v>
      </c>
      <c r="T1875" s="11">
        <v>0</v>
      </c>
      <c r="U1875" s="11">
        <v>0</v>
      </c>
      <c r="V1875" s="11">
        <v>0</v>
      </c>
      <c r="W1875" s="11">
        <v>200000000</v>
      </c>
      <c r="X1875" s="11">
        <v>0</v>
      </c>
      <c r="Y1875" s="11">
        <v>0</v>
      </c>
      <c r="Z1875" s="11">
        <v>0</v>
      </c>
      <c r="AA1875" s="11">
        <v>0</v>
      </c>
      <c r="AB1875" s="11">
        <v>0</v>
      </c>
      <c r="AC1875" s="11">
        <v>200000000</v>
      </c>
      <c r="AD1875" s="11">
        <v>0</v>
      </c>
      <c r="AE1875" s="11">
        <v>0</v>
      </c>
      <c r="AF1875" s="11">
        <v>0</v>
      </c>
      <c r="AG1875" s="11">
        <v>0</v>
      </c>
      <c r="AH1875" s="11">
        <v>0</v>
      </c>
      <c r="AI1875" s="11">
        <v>0</v>
      </c>
      <c r="AJ1875" s="11">
        <v>0</v>
      </c>
      <c r="AK1875" s="11">
        <v>0</v>
      </c>
      <c r="AL1875" s="11">
        <v>200000000</v>
      </c>
      <c r="AM1875" s="11">
        <v>0</v>
      </c>
      <c r="AN1875" s="11">
        <v>0</v>
      </c>
      <c r="AO18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8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8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5" s="11">
        <f>Table_PBS_SQL_DB2_PBSSQL_PBS_NDP_Tina_CG_QtrlyPerformance_Final[[#This Row],[GOU REL]]+Table_PBS_SQL_DB2_PBSSQL_PBS_NDP_Tina_CG_QtrlyPerformance_Final[[#This Row],[EXT REL]]</f>
        <v>200000000</v>
      </c>
      <c r="AT1875" s="11">
        <f>Table_PBS_SQL_DB2_PBSSQL_PBS_NDP_Tina_CG_QtrlyPerformance_Final[[#This Row],[GOU EXP]]+Table_PBS_SQL_DB2_PBSSQL_PBS_NDP_Tina_CG_QtrlyPerformance_Final[[#This Row],[EXT EXP]]</f>
        <v>200000000</v>
      </c>
      <c r="AU1875" s="11" t="str">
        <f>IF(Table_PBS_SQL_DB2_PBSSQL_PBS_NDP_Tina_CG_QtrlyPerformance_Final[[#This Row],[Item_Code]]&gt;"300000", "Capital", "Recurrent")</f>
        <v>Capital</v>
      </c>
    </row>
    <row r="1876" spans="1:47" x14ac:dyDescent="0.25">
      <c r="A1876" t="s">
        <v>433</v>
      </c>
      <c r="B1876" t="s">
        <v>434</v>
      </c>
      <c r="C1876" t="s">
        <v>293</v>
      </c>
      <c r="D1876" t="s">
        <v>1206</v>
      </c>
      <c r="E1876" t="s">
        <v>75</v>
      </c>
      <c r="F1876" t="s">
        <v>1228</v>
      </c>
      <c r="G1876" t="s">
        <v>31</v>
      </c>
      <c r="H1876" t="s">
        <v>1786</v>
      </c>
      <c r="I1876" t="s">
        <v>467</v>
      </c>
      <c r="J1876" t="s">
        <v>1213</v>
      </c>
      <c r="K1876" t="s">
        <v>435</v>
      </c>
      <c r="L1876" t="s">
        <v>1795</v>
      </c>
      <c r="M1876" t="s">
        <v>866</v>
      </c>
      <c r="N1876" t="s">
        <v>867</v>
      </c>
      <c r="O1876" t="s">
        <v>1215</v>
      </c>
      <c r="P1876" t="s">
        <v>1216</v>
      </c>
      <c r="Q1876" s="11">
        <v>0</v>
      </c>
      <c r="R1876" s="11">
        <v>0</v>
      </c>
      <c r="S1876" s="11">
        <v>0</v>
      </c>
      <c r="T1876" s="11">
        <v>0</v>
      </c>
      <c r="U1876" s="11">
        <v>0</v>
      </c>
      <c r="V1876" s="11">
        <v>0</v>
      </c>
      <c r="W1876" s="11">
        <v>60000000</v>
      </c>
      <c r="X1876" s="11">
        <v>0</v>
      </c>
      <c r="Y1876" s="11">
        <v>0</v>
      </c>
      <c r="Z1876" s="11">
        <v>0</v>
      </c>
      <c r="AA1876" s="11">
        <v>0</v>
      </c>
      <c r="AB1876" s="11">
        <v>0</v>
      </c>
      <c r="AC1876" s="11">
        <v>0</v>
      </c>
      <c r="AD1876" s="11">
        <v>0</v>
      </c>
      <c r="AE1876" s="11">
        <v>0</v>
      </c>
      <c r="AF1876" s="11">
        <v>0</v>
      </c>
      <c r="AG1876" s="11">
        <v>38140000</v>
      </c>
      <c r="AH1876" s="11">
        <v>0</v>
      </c>
      <c r="AI1876" s="11">
        <v>0</v>
      </c>
      <c r="AJ1876" s="11">
        <v>0</v>
      </c>
      <c r="AK1876" s="11">
        <v>21860000</v>
      </c>
      <c r="AL1876" s="11">
        <v>60000000</v>
      </c>
      <c r="AM1876" s="11">
        <v>0</v>
      </c>
      <c r="AN1876" s="11">
        <v>0</v>
      </c>
      <c r="AO18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18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18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6" s="11">
        <f>Table_PBS_SQL_DB2_PBSSQL_PBS_NDP_Tina_CG_QtrlyPerformance_Final[[#This Row],[GOU REL]]+Table_PBS_SQL_DB2_PBSSQL_PBS_NDP_Tina_CG_QtrlyPerformance_Final[[#This Row],[EXT REL]]</f>
        <v>60000000</v>
      </c>
      <c r="AT1876" s="11">
        <f>Table_PBS_SQL_DB2_PBSSQL_PBS_NDP_Tina_CG_QtrlyPerformance_Final[[#This Row],[GOU EXP]]+Table_PBS_SQL_DB2_PBSSQL_PBS_NDP_Tina_CG_QtrlyPerformance_Final[[#This Row],[EXT EXP]]</f>
        <v>60000000</v>
      </c>
      <c r="AU1876" s="11" t="str">
        <f>IF(Table_PBS_SQL_DB2_PBSSQL_PBS_NDP_Tina_CG_QtrlyPerformance_Final[[#This Row],[Item_Code]]&gt;"300000", "Capital", "Recurrent")</f>
        <v>Capital</v>
      </c>
    </row>
    <row r="1877" spans="1:47" x14ac:dyDescent="0.25">
      <c r="A1877" t="s">
        <v>437</v>
      </c>
      <c r="B1877" t="s">
        <v>1798</v>
      </c>
      <c r="C1877" t="s">
        <v>293</v>
      </c>
      <c r="D1877" t="s">
        <v>1206</v>
      </c>
      <c r="E1877" t="s">
        <v>75</v>
      </c>
      <c r="F1877" t="s">
        <v>1228</v>
      </c>
      <c r="G1877" t="s">
        <v>31</v>
      </c>
      <c r="H1877" t="s">
        <v>1786</v>
      </c>
      <c r="I1877" t="s">
        <v>467</v>
      </c>
      <c r="J1877" t="s">
        <v>1213</v>
      </c>
      <c r="K1877" t="s">
        <v>439</v>
      </c>
      <c r="L1877" t="s">
        <v>1799</v>
      </c>
      <c r="M1877" t="s">
        <v>866</v>
      </c>
      <c r="N1877" t="s">
        <v>867</v>
      </c>
      <c r="O1877" t="s">
        <v>1589</v>
      </c>
      <c r="P1877" t="s">
        <v>1590</v>
      </c>
      <c r="Q1877" s="11">
        <v>0</v>
      </c>
      <c r="R1877" s="11">
        <v>0</v>
      </c>
      <c r="S1877" s="11">
        <v>0</v>
      </c>
      <c r="T1877" s="11">
        <v>0</v>
      </c>
      <c r="U1877" s="11">
        <v>120000000</v>
      </c>
      <c r="V1877" s="11">
        <v>0</v>
      </c>
      <c r="W1877" s="11">
        <v>120000000</v>
      </c>
      <c r="X1877" s="11">
        <v>0</v>
      </c>
      <c r="Y1877" s="11">
        <v>0</v>
      </c>
      <c r="Z1877" s="11">
        <v>0</v>
      </c>
      <c r="AA1877" s="11">
        <v>0</v>
      </c>
      <c r="AB1877" s="11">
        <v>0</v>
      </c>
      <c r="AC1877" s="11">
        <v>120000000</v>
      </c>
      <c r="AD1877" s="11">
        <v>0</v>
      </c>
      <c r="AE1877" s="11">
        <v>0</v>
      </c>
      <c r="AF1877" s="11">
        <v>0</v>
      </c>
      <c r="AG1877" s="11">
        <v>0</v>
      </c>
      <c r="AH1877" s="11">
        <v>118040000</v>
      </c>
      <c r="AI1877" s="11">
        <v>0</v>
      </c>
      <c r="AJ1877" s="11">
        <v>0</v>
      </c>
      <c r="AK1877" s="11">
        <v>0</v>
      </c>
      <c r="AL1877" s="11">
        <v>1960000</v>
      </c>
      <c r="AM1877" s="11">
        <v>0</v>
      </c>
      <c r="AN1877" s="11">
        <v>0</v>
      </c>
      <c r="AO18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18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18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7" s="11">
        <f>Table_PBS_SQL_DB2_PBSSQL_PBS_NDP_Tina_CG_QtrlyPerformance_Final[[#This Row],[GOU REL]]+Table_PBS_SQL_DB2_PBSSQL_PBS_NDP_Tina_CG_QtrlyPerformance_Final[[#This Row],[EXT REL]]</f>
        <v>120000000</v>
      </c>
      <c r="AT1877" s="11">
        <f>Table_PBS_SQL_DB2_PBSSQL_PBS_NDP_Tina_CG_QtrlyPerformance_Final[[#This Row],[GOU EXP]]+Table_PBS_SQL_DB2_PBSSQL_PBS_NDP_Tina_CG_QtrlyPerformance_Final[[#This Row],[EXT EXP]]</f>
        <v>120000000</v>
      </c>
      <c r="AU1877" s="11" t="str">
        <f>IF(Table_PBS_SQL_DB2_PBSSQL_PBS_NDP_Tina_CG_QtrlyPerformance_Final[[#This Row],[Item_Code]]&gt;"300000", "Capital", "Recurrent")</f>
        <v>Capital</v>
      </c>
    </row>
    <row r="1878" spans="1:47" x14ac:dyDescent="0.25">
      <c r="A1878" t="s">
        <v>449</v>
      </c>
      <c r="B1878" t="s">
        <v>450</v>
      </c>
      <c r="C1878" t="s">
        <v>293</v>
      </c>
      <c r="D1878" t="s">
        <v>1206</v>
      </c>
      <c r="E1878" t="s">
        <v>75</v>
      </c>
      <c r="F1878" t="s">
        <v>1228</v>
      </c>
      <c r="G1878" t="s">
        <v>31</v>
      </c>
      <c r="H1878" t="s">
        <v>1786</v>
      </c>
      <c r="I1878" t="s">
        <v>467</v>
      </c>
      <c r="J1878" t="s">
        <v>1213</v>
      </c>
      <c r="K1878" t="s">
        <v>451</v>
      </c>
      <c r="L1878" t="s">
        <v>1801</v>
      </c>
      <c r="M1878" t="s">
        <v>866</v>
      </c>
      <c r="N1878" t="s">
        <v>867</v>
      </c>
      <c r="O1878" t="s">
        <v>1277</v>
      </c>
      <c r="P1878" t="s">
        <v>1278</v>
      </c>
      <c r="Q1878" s="11">
        <v>0</v>
      </c>
      <c r="R1878" s="11">
        <v>0</v>
      </c>
      <c r="S1878" s="11">
        <v>0</v>
      </c>
      <c r="T1878" s="11">
        <v>0</v>
      </c>
      <c r="U1878" s="11">
        <v>50000000</v>
      </c>
      <c r="V1878" s="11">
        <v>0</v>
      </c>
      <c r="W1878" s="11">
        <v>50000000</v>
      </c>
      <c r="X1878" s="11">
        <v>0</v>
      </c>
      <c r="Y1878" s="11">
        <v>0</v>
      </c>
      <c r="Z1878" s="11">
        <v>0</v>
      </c>
      <c r="AA1878" s="11">
        <v>0</v>
      </c>
      <c r="AB1878" s="11">
        <v>0</v>
      </c>
      <c r="AC1878" s="11">
        <v>50000000</v>
      </c>
      <c r="AD1878" s="11">
        <v>0</v>
      </c>
      <c r="AE1878" s="11">
        <v>0</v>
      </c>
      <c r="AF1878" s="11">
        <v>0</v>
      </c>
      <c r="AG1878" s="11">
        <v>0</v>
      </c>
      <c r="AH1878" s="11">
        <v>49013118</v>
      </c>
      <c r="AI1878" s="11">
        <v>0</v>
      </c>
      <c r="AJ1878" s="11">
        <v>0</v>
      </c>
      <c r="AK1878" s="11">
        <v>0</v>
      </c>
      <c r="AL1878" s="11">
        <v>835914</v>
      </c>
      <c r="AM1878" s="11">
        <v>0</v>
      </c>
      <c r="AN1878" s="11">
        <v>0</v>
      </c>
      <c r="AO18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8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49849032</v>
      </c>
      <c r="AR18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8" s="11">
        <f>Table_PBS_SQL_DB2_PBSSQL_PBS_NDP_Tina_CG_QtrlyPerformance_Final[[#This Row],[GOU REL]]+Table_PBS_SQL_DB2_PBSSQL_PBS_NDP_Tina_CG_QtrlyPerformance_Final[[#This Row],[EXT REL]]</f>
        <v>50000000</v>
      </c>
      <c r="AT1878" s="11">
        <f>Table_PBS_SQL_DB2_PBSSQL_PBS_NDP_Tina_CG_QtrlyPerformance_Final[[#This Row],[GOU EXP]]+Table_PBS_SQL_DB2_PBSSQL_PBS_NDP_Tina_CG_QtrlyPerformance_Final[[#This Row],[EXT EXP]]</f>
        <v>49849032</v>
      </c>
      <c r="AU1878" s="11" t="str">
        <f>IF(Table_PBS_SQL_DB2_PBSSQL_PBS_NDP_Tina_CG_QtrlyPerformance_Final[[#This Row],[Item_Code]]&gt;"300000", "Capital", "Recurrent")</f>
        <v>Capital</v>
      </c>
    </row>
    <row r="1879" spans="1:47" x14ac:dyDescent="0.25">
      <c r="A1879" t="s">
        <v>461</v>
      </c>
      <c r="B1879" t="s">
        <v>462</v>
      </c>
      <c r="C1879" t="s">
        <v>293</v>
      </c>
      <c r="D1879" t="s">
        <v>1206</v>
      </c>
      <c r="E1879" t="s">
        <v>75</v>
      </c>
      <c r="F1879" t="s">
        <v>1228</v>
      </c>
      <c r="G1879" t="s">
        <v>31</v>
      </c>
      <c r="H1879" t="s">
        <v>1786</v>
      </c>
      <c r="I1879" t="s">
        <v>493</v>
      </c>
      <c r="J1879" t="s">
        <v>1213</v>
      </c>
      <c r="K1879" t="s">
        <v>463</v>
      </c>
      <c r="L1879" t="s">
        <v>1805</v>
      </c>
      <c r="M1879" t="s">
        <v>1232</v>
      </c>
      <c r="N1879" t="s">
        <v>1586</v>
      </c>
      <c r="O1879" t="s">
        <v>1083</v>
      </c>
      <c r="P1879" t="s">
        <v>1084</v>
      </c>
      <c r="Q1879" s="11">
        <v>0</v>
      </c>
      <c r="R1879" s="11">
        <v>0</v>
      </c>
      <c r="S1879" s="11">
        <v>0</v>
      </c>
      <c r="T1879" s="11">
        <v>0</v>
      </c>
      <c r="U1879" s="11">
        <v>120000000</v>
      </c>
      <c r="V1879" s="11">
        <v>0</v>
      </c>
      <c r="W1879" s="11">
        <v>120000000</v>
      </c>
      <c r="X1879" s="11">
        <v>0</v>
      </c>
      <c r="Y1879" s="11">
        <v>0</v>
      </c>
      <c r="Z1879" s="11">
        <v>0</v>
      </c>
      <c r="AA1879" s="11">
        <v>0</v>
      </c>
      <c r="AB1879" s="11">
        <v>0</v>
      </c>
      <c r="AC1879" s="11">
        <v>0</v>
      </c>
      <c r="AD1879" s="11">
        <v>0</v>
      </c>
      <c r="AE1879" s="11">
        <v>0</v>
      </c>
      <c r="AF1879" s="11">
        <v>0</v>
      </c>
      <c r="AG1879" s="11">
        <v>0</v>
      </c>
      <c r="AH1879" s="11">
        <v>0</v>
      </c>
      <c r="AI1879" s="11">
        <v>0</v>
      </c>
      <c r="AJ1879" s="11">
        <v>0</v>
      </c>
      <c r="AK1879" s="11">
        <v>0</v>
      </c>
      <c r="AL1879" s="11">
        <v>0</v>
      </c>
      <c r="AM1879" s="11">
        <v>0</v>
      </c>
      <c r="AN1879" s="11">
        <v>0</v>
      </c>
      <c r="AO18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79" s="11">
        <f>Table_PBS_SQL_DB2_PBSSQL_PBS_NDP_Tina_CG_QtrlyPerformance_Final[[#This Row],[GOU REL]]+Table_PBS_SQL_DB2_PBSSQL_PBS_NDP_Tina_CG_QtrlyPerformance_Final[[#This Row],[EXT REL]]</f>
        <v>0</v>
      </c>
      <c r="AT1879" s="11">
        <f>Table_PBS_SQL_DB2_PBSSQL_PBS_NDP_Tina_CG_QtrlyPerformance_Final[[#This Row],[GOU EXP]]+Table_PBS_SQL_DB2_PBSSQL_PBS_NDP_Tina_CG_QtrlyPerformance_Final[[#This Row],[EXT EXP]]</f>
        <v>0</v>
      </c>
      <c r="AU1879" s="11" t="str">
        <f>IF(Table_PBS_SQL_DB2_PBSSQL_PBS_NDP_Tina_CG_QtrlyPerformance_Final[[#This Row],[Item_Code]]&gt;"300000", "Capital", "Recurrent")</f>
        <v>Recurrent</v>
      </c>
    </row>
    <row r="1880" spans="1:47" x14ac:dyDescent="0.25">
      <c r="A1880" t="s">
        <v>602</v>
      </c>
      <c r="B1880" t="s">
        <v>603</v>
      </c>
      <c r="C1880" t="s">
        <v>491</v>
      </c>
      <c r="D1880" t="s">
        <v>861</v>
      </c>
      <c r="E1880" t="s">
        <v>31</v>
      </c>
      <c r="F1880" t="s">
        <v>862</v>
      </c>
      <c r="G1880" t="s">
        <v>31</v>
      </c>
      <c r="H1880" t="s">
        <v>1811</v>
      </c>
      <c r="I1880" t="s">
        <v>493</v>
      </c>
      <c r="J1880" t="s">
        <v>2160</v>
      </c>
      <c r="K1880" t="s">
        <v>604</v>
      </c>
      <c r="L1880" t="s">
        <v>2161</v>
      </c>
      <c r="M1880" t="s">
        <v>866</v>
      </c>
      <c r="N1880" t="s">
        <v>867</v>
      </c>
      <c r="O1880" t="s">
        <v>934</v>
      </c>
      <c r="P1880" t="s">
        <v>935</v>
      </c>
      <c r="Q1880" s="11">
        <v>0</v>
      </c>
      <c r="R1880" s="11">
        <v>0</v>
      </c>
      <c r="S1880" s="11">
        <v>0</v>
      </c>
      <c r="T1880" s="11">
        <v>0</v>
      </c>
      <c r="U1880" s="11">
        <v>250000000</v>
      </c>
      <c r="V1880" s="11">
        <v>0</v>
      </c>
      <c r="W1880" s="11">
        <v>250000000</v>
      </c>
      <c r="X1880" s="11">
        <v>0</v>
      </c>
      <c r="Y1880" s="11">
        <v>0</v>
      </c>
      <c r="Z1880" s="11">
        <v>0</v>
      </c>
      <c r="AA1880" s="11">
        <v>0</v>
      </c>
      <c r="AB1880" s="11">
        <v>0</v>
      </c>
      <c r="AC1880" s="11">
        <v>0</v>
      </c>
      <c r="AD1880" s="11">
        <v>0</v>
      </c>
      <c r="AE1880" s="11">
        <v>0</v>
      </c>
      <c r="AF1880" s="11">
        <v>0</v>
      </c>
      <c r="AG1880" s="11">
        <v>249999861</v>
      </c>
      <c r="AH1880" s="11">
        <v>249999861</v>
      </c>
      <c r="AI1880" s="11">
        <v>0</v>
      </c>
      <c r="AJ1880" s="11">
        <v>0</v>
      </c>
      <c r="AK1880" s="11">
        <v>0</v>
      </c>
      <c r="AL1880" s="11">
        <v>0</v>
      </c>
      <c r="AM1880" s="11">
        <v>0</v>
      </c>
      <c r="AN1880" s="11">
        <v>0</v>
      </c>
      <c r="AO18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249999861</v>
      </c>
      <c r="AP18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249999861</v>
      </c>
      <c r="AR18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0" s="11">
        <f>Table_PBS_SQL_DB2_PBSSQL_PBS_NDP_Tina_CG_QtrlyPerformance_Final[[#This Row],[GOU REL]]+Table_PBS_SQL_DB2_PBSSQL_PBS_NDP_Tina_CG_QtrlyPerformance_Final[[#This Row],[EXT REL]]</f>
        <v>249999861</v>
      </c>
      <c r="AT1880" s="11">
        <f>Table_PBS_SQL_DB2_PBSSQL_PBS_NDP_Tina_CG_QtrlyPerformance_Final[[#This Row],[GOU EXP]]+Table_PBS_SQL_DB2_PBSSQL_PBS_NDP_Tina_CG_QtrlyPerformance_Final[[#This Row],[EXT EXP]]</f>
        <v>249999861</v>
      </c>
      <c r="AU1880" s="11" t="str">
        <f>IF(Table_PBS_SQL_DB2_PBSSQL_PBS_NDP_Tina_CG_QtrlyPerformance_Final[[#This Row],[Item_Code]]&gt;"300000", "Capital", "Recurrent")</f>
        <v>Capital</v>
      </c>
    </row>
    <row r="1881" spans="1:47" x14ac:dyDescent="0.25">
      <c r="A1881" t="s">
        <v>622</v>
      </c>
      <c r="B1881" t="s">
        <v>623</v>
      </c>
      <c r="C1881" t="s">
        <v>491</v>
      </c>
      <c r="D1881" t="s">
        <v>861</v>
      </c>
      <c r="E1881" t="s">
        <v>31</v>
      </c>
      <c r="F1881" t="s">
        <v>862</v>
      </c>
      <c r="G1881" t="s">
        <v>31</v>
      </c>
      <c r="H1881" t="s">
        <v>1811</v>
      </c>
      <c r="I1881" t="s">
        <v>493</v>
      </c>
      <c r="J1881" t="s">
        <v>2162</v>
      </c>
      <c r="K1881" t="s">
        <v>624</v>
      </c>
      <c r="L1881" t="s">
        <v>2163</v>
      </c>
      <c r="M1881" t="s">
        <v>866</v>
      </c>
      <c r="N1881" t="s">
        <v>867</v>
      </c>
      <c r="O1881" t="s">
        <v>1215</v>
      </c>
      <c r="P1881" t="s">
        <v>1216</v>
      </c>
      <c r="Q1881" s="11">
        <v>0</v>
      </c>
      <c r="R1881" s="11">
        <v>0</v>
      </c>
      <c r="S1881" s="11">
        <v>0</v>
      </c>
      <c r="T1881" s="11">
        <v>0</v>
      </c>
      <c r="U1881" s="11">
        <v>390000000</v>
      </c>
      <c r="V1881" s="11">
        <v>0</v>
      </c>
      <c r="W1881" s="11">
        <v>390000000</v>
      </c>
      <c r="X1881" s="11">
        <v>0</v>
      </c>
      <c r="Y1881" s="11">
        <v>0</v>
      </c>
      <c r="Z1881" s="11">
        <v>0</v>
      </c>
      <c r="AA1881" s="11">
        <v>0</v>
      </c>
      <c r="AB1881" s="11">
        <v>0</v>
      </c>
      <c r="AC1881" s="11">
        <v>390000000</v>
      </c>
      <c r="AD1881" s="11">
        <v>0</v>
      </c>
      <c r="AE1881" s="11">
        <v>0</v>
      </c>
      <c r="AF1881" s="11">
        <v>0</v>
      </c>
      <c r="AG1881" s="11">
        <v>0</v>
      </c>
      <c r="AH1881" s="11">
        <v>390000000</v>
      </c>
      <c r="AI1881" s="11">
        <v>0</v>
      </c>
      <c r="AJ1881" s="11">
        <v>0</v>
      </c>
      <c r="AK1881" s="11">
        <v>0</v>
      </c>
      <c r="AL1881" s="11">
        <v>0</v>
      </c>
      <c r="AM1881" s="11">
        <v>0</v>
      </c>
      <c r="AN1881" s="11">
        <v>0</v>
      </c>
      <c r="AO18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390000000</v>
      </c>
      <c r="AP18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390000000</v>
      </c>
      <c r="AR18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1" s="11">
        <f>Table_PBS_SQL_DB2_PBSSQL_PBS_NDP_Tina_CG_QtrlyPerformance_Final[[#This Row],[GOU REL]]+Table_PBS_SQL_DB2_PBSSQL_PBS_NDP_Tina_CG_QtrlyPerformance_Final[[#This Row],[EXT REL]]</f>
        <v>390000000</v>
      </c>
      <c r="AT1881" s="11">
        <f>Table_PBS_SQL_DB2_PBSSQL_PBS_NDP_Tina_CG_QtrlyPerformance_Final[[#This Row],[GOU EXP]]+Table_PBS_SQL_DB2_PBSSQL_PBS_NDP_Tina_CG_QtrlyPerformance_Final[[#This Row],[EXT EXP]]</f>
        <v>390000000</v>
      </c>
      <c r="AU1881" s="11" t="str">
        <f>IF(Table_PBS_SQL_DB2_PBSSQL_PBS_NDP_Tina_CG_QtrlyPerformance_Final[[#This Row],[Item_Code]]&gt;"300000", "Capital", "Recurrent")</f>
        <v>Capital</v>
      </c>
    </row>
    <row r="1882" spans="1:47" x14ac:dyDescent="0.25">
      <c r="A1882" t="s">
        <v>1846</v>
      </c>
      <c r="B1882" t="s">
        <v>1847</v>
      </c>
      <c r="C1882" t="s">
        <v>491</v>
      </c>
      <c r="D1882" t="s">
        <v>861</v>
      </c>
      <c r="E1882" t="s">
        <v>31</v>
      </c>
      <c r="F1882" t="s">
        <v>862</v>
      </c>
      <c r="G1882" t="s">
        <v>31</v>
      </c>
      <c r="H1882" t="s">
        <v>1811</v>
      </c>
      <c r="I1882" t="s">
        <v>493</v>
      </c>
      <c r="J1882" t="s">
        <v>1848</v>
      </c>
      <c r="K1882" t="s">
        <v>1849</v>
      </c>
      <c r="L1882" t="s">
        <v>1850</v>
      </c>
      <c r="M1882" t="s">
        <v>866</v>
      </c>
      <c r="N1882" t="s">
        <v>867</v>
      </c>
      <c r="O1882" t="s">
        <v>957</v>
      </c>
      <c r="P1882" t="s">
        <v>958</v>
      </c>
      <c r="Q1882" s="11">
        <v>0</v>
      </c>
      <c r="R1882" s="11">
        <v>0</v>
      </c>
      <c r="S1882" s="11">
        <v>0</v>
      </c>
      <c r="T1882" s="11">
        <v>0</v>
      </c>
      <c r="U1882" s="11">
        <v>1824000000</v>
      </c>
      <c r="V1882" s="11">
        <v>0</v>
      </c>
      <c r="W1882" s="11">
        <v>1824000000</v>
      </c>
      <c r="X1882" s="11">
        <v>0</v>
      </c>
      <c r="Y1882" s="11">
        <v>1641600000</v>
      </c>
      <c r="Z1882" s="11">
        <v>0</v>
      </c>
      <c r="AA1882" s="11">
        <v>0</v>
      </c>
      <c r="AB1882" s="11">
        <v>0</v>
      </c>
      <c r="AC1882" s="11">
        <v>0</v>
      </c>
      <c r="AD1882" s="11">
        <v>0</v>
      </c>
      <c r="AE1882" s="11">
        <v>0</v>
      </c>
      <c r="AF1882" s="11">
        <v>0</v>
      </c>
      <c r="AG1882" s="11">
        <v>0</v>
      </c>
      <c r="AH1882" s="11">
        <v>75205803.144103199</v>
      </c>
      <c r="AI1882" s="11">
        <v>0</v>
      </c>
      <c r="AJ1882" s="11">
        <v>0</v>
      </c>
      <c r="AK1882" s="11">
        <v>0</v>
      </c>
      <c r="AL1882" s="11">
        <v>0</v>
      </c>
      <c r="AM1882" s="11">
        <v>0</v>
      </c>
      <c r="AN1882" s="11">
        <v>0</v>
      </c>
      <c r="AO18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1641600000</v>
      </c>
      <c r="AP18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75205803.144103199</v>
      </c>
      <c r="AR18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2" s="11">
        <f>Table_PBS_SQL_DB2_PBSSQL_PBS_NDP_Tina_CG_QtrlyPerformance_Final[[#This Row],[GOU REL]]+Table_PBS_SQL_DB2_PBSSQL_PBS_NDP_Tina_CG_QtrlyPerformance_Final[[#This Row],[EXT REL]]</f>
        <v>1641600000</v>
      </c>
      <c r="AT1882" s="11">
        <f>Table_PBS_SQL_DB2_PBSSQL_PBS_NDP_Tina_CG_QtrlyPerformance_Final[[#This Row],[GOU EXP]]+Table_PBS_SQL_DB2_PBSSQL_PBS_NDP_Tina_CG_QtrlyPerformance_Final[[#This Row],[EXT EXP]]</f>
        <v>75205803.144103199</v>
      </c>
      <c r="AU1882" s="11" t="str">
        <f>IF(Table_PBS_SQL_DB2_PBSSQL_PBS_NDP_Tina_CG_QtrlyPerformance_Final[[#This Row],[Item_Code]]&gt;"300000", "Capital", "Recurrent")</f>
        <v>Capital</v>
      </c>
    </row>
    <row r="1883" spans="1:47" x14ac:dyDescent="0.25">
      <c r="A1883" t="s">
        <v>2035</v>
      </c>
      <c r="B1883" t="s">
        <v>2036</v>
      </c>
      <c r="C1883" t="s">
        <v>491</v>
      </c>
      <c r="D1883" t="s">
        <v>861</v>
      </c>
      <c r="E1883" t="s">
        <v>31</v>
      </c>
      <c r="F1883" t="s">
        <v>862</v>
      </c>
      <c r="G1883" t="s">
        <v>31</v>
      </c>
      <c r="H1883" t="s">
        <v>1811</v>
      </c>
      <c r="I1883" t="s">
        <v>493</v>
      </c>
      <c r="J1883" t="s">
        <v>2037</v>
      </c>
      <c r="K1883" t="s">
        <v>2038</v>
      </c>
      <c r="L1883" t="s">
        <v>2039</v>
      </c>
      <c r="M1883" t="s">
        <v>866</v>
      </c>
      <c r="N1883" t="s">
        <v>867</v>
      </c>
      <c r="O1883" t="s">
        <v>1215</v>
      </c>
      <c r="P1883" t="s">
        <v>1216</v>
      </c>
      <c r="Q1883" s="11">
        <v>0</v>
      </c>
      <c r="R1883" s="11">
        <v>0</v>
      </c>
      <c r="S1883" s="11">
        <v>0</v>
      </c>
      <c r="T1883" s="11">
        <v>0</v>
      </c>
      <c r="U1883" s="11">
        <v>24983000</v>
      </c>
      <c r="V1883" s="11">
        <v>0</v>
      </c>
      <c r="W1883" s="11">
        <v>24983000</v>
      </c>
      <c r="X1883" s="11">
        <v>0</v>
      </c>
      <c r="Y1883" s="11">
        <v>0</v>
      </c>
      <c r="Z1883" s="11">
        <v>0</v>
      </c>
      <c r="AA1883" s="11">
        <v>0</v>
      </c>
      <c r="AB1883" s="11">
        <v>0</v>
      </c>
      <c r="AC1883" s="11">
        <v>0</v>
      </c>
      <c r="AD1883" s="11">
        <v>0</v>
      </c>
      <c r="AE1883" s="11">
        <v>0</v>
      </c>
      <c r="AF1883" s="11">
        <v>0</v>
      </c>
      <c r="AG1883" s="11">
        <v>0</v>
      </c>
      <c r="AH1883" s="11">
        <v>0</v>
      </c>
      <c r="AI1883" s="11">
        <v>0</v>
      </c>
      <c r="AJ1883" s="11">
        <v>0</v>
      </c>
      <c r="AK1883" s="11">
        <v>0</v>
      </c>
      <c r="AL1883" s="11">
        <v>0</v>
      </c>
      <c r="AM1883" s="11">
        <v>0</v>
      </c>
      <c r="AN1883" s="11">
        <v>0</v>
      </c>
      <c r="AO18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3" s="11">
        <f>Table_PBS_SQL_DB2_PBSSQL_PBS_NDP_Tina_CG_QtrlyPerformance_Final[[#This Row],[GOU REL]]+Table_PBS_SQL_DB2_PBSSQL_PBS_NDP_Tina_CG_QtrlyPerformance_Final[[#This Row],[EXT REL]]</f>
        <v>0</v>
      </c>
      <c r="AT1883" s="11">
        <f>Table_PBS_SQL_DB2_PBSSQL_PBS_NDP_Tina_CG_QtrlyPerformance_Final[[#This Row],[GOU EXP]]+Table_PBS_SQL_DB2_PBSSQL_PBS_NDP_Tina_CG_QtrlyPerformance_Final[[#This Row],[EXT EXP]]</f>
        <v>0</v>
      </c>
      <c r="AU1883" s="11" t="str">
        <f>IF(Table_PBS_SQL_DB2_PBSSQL_PBS_NDP_Tina_CG_QtrlyPerformance_Final[[#This Row],[Item_Code]]&gt;"300000", "Capital", "Recurrent")</f>
        <v>Capital</v>
      </c>
    </row>
    <row r="1884" spans="1:47" x14ac:dyDescent="0.25">
      <c r="A1884" t="s">
        <v>2164</v>
      </c>
      <c r="B1884" t="s">
        <v>2165</v>
      </c>
      <c r="C1884" t="s">
        <v>491</v>
      </c>
      <c r="D1884" t="s">
        <v>861</v>
      </c>
      <c r="E1884" t="s">
        <v>31</v>
      </c>
      <c r="F1884" t="s">
        <v>862</v>
      </c>
      <c r="G1884" t="s">
        <v>31</v>
      </c>
      <c r="H1884" t="s">
        <v>1811</v>
      </c>
      <c r="I1884" t="s">
        <v>493</v>
      </c>
      <c r="J1884" t="s">
        <v>2166</v>
      </c>
      <c r="K1884" t="s">
        <v>2167</v>
      </c>
      <c r="L1884" t="s">
        <v>2168</v>
      </c>
      <c r="M1884" t="s">
        <v>866</v>
      </c>
      <c r="N1884" t="s">
        <v>867</v>
      </c>
      <c r="O1884" t="s">
        <v>1083</v>
      </c>
      <c r="P1884" t="s">
        <v>1084</v>
      </c>
      <c r="Q1884" s="11">
        <v>0</v>
      </c>
      <c r="R1884" s="11">
        <v>0</v>
      </c>
      <c r="S1884" s="11">
        <v>0</v>
      </c>
      <c r="T1884" s="11">
        <v>0</v>
      </c>
      <c r="U1884" s="11">
        <v>1000000000</v>
      </c>
      <c r="V1884" s="11">
        <v>0</v>
      </c>
      <c r="W1884" s="11">
        <v>1000000000</v>
      </c>
      <c r="X1884" s="11">
        <v>0</v>
      </c>
      <c r="Y1884" s="11">
        <v>0</v>
      </c>
      <c r="Z1884" s="11">
        <v>0</v>
      </c>
      <c r="AA1884" s="11">
        <v>0</v>
      </c>
      <c r="AB1884" s="11">
        <v>0</v>
      </c>
      <c r="AC1884" s="11">
        <v>333333333</v>
      </c>
      <c r="AD1884" s="11">
        <v>0</v>
      </c>
      <c r="AE1884" s="11">
        <v>0</v>
      </c>
      <c r="AF1884" s="11">
        <v>0</v>
      </c>
      <c r="AG1884" s="11">
        <v>0</v>
      </c>
      <c r="AH1884" s="11">
        <v>0</v>
      </c>
      <c r="AI1884" s="11">
        <v>0</v>
      </c>
      <c r="AJ1884" s="11">
        <v>0</v>
      </c>
      <c r="AK1884" s="11">
        <v>0</v>
      </c>
      <c r="AL1884" s="11">
        <v>0</v>
      </c>
      <c r="AM1884" s="11">
        <v>0</v>
      </c>
      <c r="AN1884" s="11">
        <v>0</v>
      </c>
      <c r="AO18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333333333</v>
      </c>
      <c r="AP18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4" s="11">
        <f>Table_PBS_SQL_DB2_PBSSQL_PBS_NDP_Tina_CG_QtrlyPerformance_Final[[#This Row],[GOU REL]]+Table_PBS_SQL_DB2_PBSSQL_PBS_NDP_Tina_CG_QtrlyPerformance_Final[[#This Row],[EXT REL]]</f>
        <v>333333333</v>
      </c>
      <c r="AT1884" s="11">
        <f>Table_PBS_SQL_DB2_PBSSQL_PBS_NDP_Tina_CG_QtrlyPerformance_Final[[#This Row],[GOU EXP]]+Table_PBS_SQL_DB2_PBSSQL_PBS_NDP_Tina_CG_QtrlyPerformance_Final[[#This Row],[EXT EXP]]</f>
        <v>0</v>
      </c>
      <c r="AU1884" s="11" t="str">
        <f>IF(Table_PBS_SQL_DB2_PBSSQL_PBS_NDP_Tina_CG_QtrlyPerformance_Final[[#This Row],[Item_Code]]&gt;"300000", "Capital", "Recurrent")</f>
        <v>Recurrent</v>
      </c>
    </row>
    <row r="1885" spans="1:47" x14ac:dyDescent="0.25">
      <c r="A1885" t="s">
        <v>630</v>
      </c>
      <c r="B1885" t="s">
        <v>631</v>
      </c>
      <c r="C1885" t="s">
        <v>491</v>
      </c>
      <c r="D1885" t="s">
        <v>861</v>
      </c>
      <c r="E1885" t="s">
        <v>31</v>
      </c>
      <c r="F1885" t="s">
        <v>862</v>
      </c>
      <c r="G1885" t="s">
        <v>31</v>
      </c>
      <c r="H1885" t="s">
        <v>1811</v>
      </c>
      <c r="I1885" t="s">
        <v>493</v>
      </c>
      <c r="J1885" t="s">
        <v>2169</v>
      </c>
      <c r="K1885" t="s">
        <v>632</v>
      </c>
      <c r="L1885" t="s">
        <v>2170</v>
      </c>
      <c r="M1885" t="s">
        <v>866</v>
      </c>
      <c r="N1885" t="s">
        <v>867</v>
      </c>
      <c r="O1885" t="s">
        <v>1011</v>
      </c>
      <c r="P1885" t="s">
        <v>1012</v>
      </c>
      <c r="Q1885" s="11">
        <v>0</v>
      </c>
      <c r="R1885" s="11">
        <v>0</v>
      </c>
      <c r="S1885" s="11">
        <v>0</v>
      </c>
      <c r="T1885" s="11">
        <v>0</v>
      </c>
      <c r="U1885" s="11">
        <v>50000000</v>
      </c>
      <c r="V1885" s="11">
        <v>0</v>
      </c>
      <c r="W1885" s="11">
        <v>50000000</v>
      </c>
      <c r="X1885" s="11">
        <v>0</v>
      </c>
      <c r="Y1885" s="11">
        <v>0</v>
      </c>
      <c r="Z1885" s="11">
        <v>0</v>
      </c>
      <c r="AA1885" s="11">
        <v>0</v>
      </c>
      <c r="AB1885" s="11">
        <v>0</v>
      </c>
      <c r="AC1885" s="11">
        <v>50000000</v>
      </c>
      <c r="AD1885" s="11">
        <v>50000000</v>
      </c>
      <c r="AE1885" s="11">
        <v>0</v>
      </c>
      <c r="AF1885" s="11">
        <v>0</v>
      </c>
      <c r="AG1885" s="11">
        <v>0</v>
      </c>
      <c r="AH1885" s="11">
        <v>0</v>
      </c>
      <c r="AI1885" s="11">
        <v>0</v>
      </c>
      <c r="AJ1885" s="11">
        <v>0</v>
      </c>
      <c r="AK1885" s="11">
        <v>0</v>
      </c>
      <c r="AL1885" s="11">
        <v>0</v>
      </c>
      <c r="AM1885" s="11">
        <v>0</v>
      </c>
      <c r="AN1885" s="11">
        <v>0</v>
      </c>
      <c r="AO18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8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8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5" s="11">
        <f>Table_PBS_SQL_DB2_PBSSQL_PBS_NDP_Tina_CG_QtrlyPerformance_Final[[#This Row],[GOU REL]]+Table_PBS_SQL_DB2_PBSSQL_PBS_NDP_Tina_CG_QtrlyPerformance_Final[[#This Row],[EXT REL]]</f>
        <v>50000000</v>
      </c>
      <c r="AT1885" s="11">
        <f>Table_PBS_SQL_DB2_PBSSQL_PBS_NDP_Tina_CG_QtrlyPerformance_Final[[#This Row],[GOU EXP]]+Table_PBS_SQL_DB2_PBSSQL_PBS_NDP_Tina_CG_QtrlyPerformance_Final[[#This Row],[EXT EXP]]</f>
        <v>50000000</v>
      </c>
      <c r="AU1885" s="11" t="str">
        <f>IF(Table_PBS_SQL_DB2_PBSSQL_PBS_NDP_Tina_CG_QtrlyPerformance_Final[[#This Row],[Item_Code]]&gt;"300000", "Capital", "Recurrent")</f>
        <v>Recurrent</v>
      </c>
    </row>
    <row r="1886" spans="1:47" x14ac:dyDescent="0.25">
      <c r="A1886" t="s">
        <v>630</v>
      </c>
      <c r="B1886" t="s">
        <v>631</v>
      </c>
      <c r="C1886" t="s">
        <v>491</v>
      </c>
      <c r="D1886" t="s">
        <v>861</v>
      </c>
      <c r="E1886" t="s">
        <v>31</v>
      </c>
      <c r="F1886" t="s">
        <v>862</v>
      </c>
      <c r="G1886" t="s">
        <v>31</v>
      </c>
      <c r="H1886" t="s">
        <v>1811</v>
      </c>
      <c r="I1886" t="s">
        <v>493</v>
      </c>
      <c r="J1886" t="s">
        <v>2169</v>
      </c>
      <c r="K1886" t="s">
        <v>632</v>
      </c>
      <c r="L1886" t="s">
        <v>2170</v>
      </c>
      <c r="M1886" t="s">
        <v>866</v>
      </c>
      <c r="N1886" t="s">
        <v>867</v>
      </c>
      <c r="O1886" t="s">
        <v>1083</v>
      </c>
      <c r="P1886" t="s">
        <v>1084</v>
      </c>
      <c r="Q1886" s="11">
        <v>0</v>
      </c>
      <c r="R1886" s="11">
        <v>0</v>
      </c>
      <c r="S1886" s="11">
        <v>0</v>
      </c>
      <c r="T1886" s="11">
        <v>0</v>
      </c>
      <c r="U1886" s="11">
        <v>500000000</v>
      </c>
      <c r="V1886" s="11">
        <v>0</v>
      </c>
      <c r="W1886" s="11">
        <v>500000000</v>
      </c>
      <c r="X1886" s="11">
        <v>0</v>
      </c>
      <c r="Y1886" s="11">
        <v>0</v>
      </c>
      <c r="Z1886" s="11">
        <v>0</v>
      </c>
      <c r="AA1886" s="11">
        <v>0</v>
      </c>
      <c r="AB1886" s="11">
        <v>0</v>
      </c>
      <c r="AC1886" s="11">
        <v>133333333</v>
      </c>
      <c r="AD1886" s="11">
        <v>0</v>
      </c>
      <c r="AE1886" s="11">
        <v>0</v>
      </c>
      <c r="AF1886" s="11">
        <v>0</v>
      </c>
      <c r="AG1886" s="11">
        <v>183333333.5</v>
      </c>
      <c r="AH1886" s="11">
        <v>0</v>
      </c>
      <c r="AI1886" s="11">
        <v>0</v>
      </c>
      <c r="AJ1886" s="11">
        <v>0</v>
      </c>
      <c r="AK1886" s="11">
        <v>183333333.5</v>
      </c>
      <c r="AL1886" s="11">
        <v>405947751.52933109</v>
      </c>
      <c r="AM1886" s="11">
        <v>0</v>
      </c>
      <c r="AN1886" s="11">
        <v>0</v>
      </c>
      <c r="AO18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8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405947751.52933109</v>
      </c>
      <c r="AR18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6" s="11">
        <f>Table_PBS_SQL_DB2_PBSSQL_PBS_NDP_Tina_CG_QtrlyPerformance_Final[[#This Row],[GOU REL]]+Table_PBS_SQL_DB2_PBSSQL_PBS_NDP_Tina_CG_QtrlyPerformance_Final[[#This Row],[EXT REL]]</f>
        <v>500000000</v>
      </c>
      <c r="AT1886" s="11">
        <f>Table_PBS_SQL_DB2_PBSSQL_PBS_NDP_Tina_CG_QtrlyPerformance_Final[[#This Row],[GOU EXP]]+Table_PBS_SQL_DB2_PBSSQL_PBS_NDP_Tina_CG_QtrlyPerformance_Final[[#This Row],[EXT EXP]]</f>
        <v>405947751.52933109</v>
      </c>
      <c r="AU1886" s="11" t="str">
        <f>IF(Table_PBS_SQL_DB2_PBSSQL_PBS_NDP_Tina_CG_QtrlyPerformance_Final[[#This Row],[Item_Code]]&gt;"300000", "Capital", "Recurrent")</f>
        <v>Recurrent</v>
      </c>
    </row>
    <row r="1887" spans="1:47" x14ac:dyDescent="0.25">
      <c r="A1887" t="s">
        <v>650</v>
      </c>
      <c r="B1887" t="s">
        <v>651</v>
      </c>
      <c r="C1887" t="s">
        <v>491</v>
      </c>
      <c r="D1887" t="s">
        <v>861</v>
      </c>
      <c r="E1887" t="s">
        <v>31</v>
      </c>
      <c r="F1887" t="s">
        <v>862</v>
      </c>
      <c r="G1887" t="s">
        <v>31</v>
      </c>
      <c r="H1887" t="s">
        <v>1811</v>
      </c>
      <c r="I1887" t="s">
        <v>493</v>
      </c>
      <c r="J1887" t="s">
        <v>2171</v>
      </c>
      <c r="K1887" t="s">
        <v>652</v>
      </c>
      <c r="L1887" t="s">
        <v>2172</v>
      </c>
      <c r="M1887" t="s">
        <v>866</v>
      </c>
      <c r="N1887" t="s">
        <v>867</v>
      </c>
      <c r="O1887" t="s">
        <v>934</v>
      </c>
      <c r="P1887" t="s">
        <v>935</v>
      </c>
      <c r="Q1887" s="11">
        <v>0</v>
      </c>
      <c r="R1887" s="11">
        <v>0</v>
      </c>
      <c r="S1887" s="11">
        <v>0</v>
      </c>
      <c r="T1887" s="11">
        <v>0</v>
      </c>
      <c r="U1887" s="11">
        <v>295000000</v>
      </c>
      <c r="V1887" s="11">
        <v>0</v>
      </c>
      <c r="W1887" s="11">
        <v>295000000</v>
      </c>
      <c r="X1887" s="11">
        <v>0</v>
      </c>
      <c r="Y1887" s="11">
        <v>0</v>
      </c>
      <c r="Z1887" s="11">
        <v>0</v>
      </c>
      <c r="AA1887" s="11">
        <v>0</v>
      </c>
      <c r="AB1887" s="11">
        <v>0</v>
      </c>
      <c r="AC1887" s="11">
        <v>0</v>
      </c>
      <c r="AD1887" s="11">
        <v>0</v>
      </c>
      <c r="AE1887" s="11">
        <v>0</v>
      </c>
      <c r="AF1887" s="11">
        <v>0</v>
      </c>
      <c r="AG1887" s="11">
        <v>0</v>
      </c>
      <c r="AH1887" s="11">
        <v>0</v>
      </c>
      <c r="AI1887" s="11">
        <v>0</v>
      </c>
      <c r="AJ1887" s="11">
        <v>0</v>
      </c>
      <c r="AK1887" s="11">
        <v>0</v>
      </c>
      <c r="AL1887" s="11">
        <v>0</v>
      </c>
      <c r="AM1887" s="11">
        <v>0</v>
      </c>
      <c r="AN1887" s="11">
        <v>0</v>
      </c>
      <c r="AO18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7" s="11">
        <f>Table_PBS_SQL_DB2_PBSSQL_PBS_NDP_Tina_CG_QtrlyPerformance_Final[[#This Row],[GOU REL]]+Table_PBS_SQL_DB2_PBSSQL_PBS_NDP_Tina_CG_QtrlyPerformance_Final[[#This Row],[EXT REL]]</f>
        <v>0</v>
      </c>
      <c r="AT1887" s="11">
        <f>Table_PBS_SQL_DB2_PBSSQL_PBS_NDP_Tina_CG_QtrlyPerformance_Final[[#This Row],[GOU EXP]]+Table_PBS_SQL_DB2_PBSSQL_PBS_NDP_Tina_CG_QtrlyPerformance_Final[[#This Row],[EXT EXP]]</f>
        <v>0</v>
      </c>
      <c r="AU1887" s="11" t="str">
        <f>IF(Table_PBS_SQL_DB2_PBSSQL_PBS_NDP_Tina_CG_QtrlyPerformance_Final[[#This Row],[Item_Code]]&gt;"300000", "Capital", "Recurrent")</f>
        <v>Capital</v>
      </c>
    </row>
    <row r="1888" spans="1:47" x14ac:dyDescent="0.25">
      <c r="A1888" t="s">
        <v>2040</v>
      </c>
      <c r="B1888" t="s">
        <v>2041</v>
      </c>
      <c r="C1888" t="s">
        <v>31</v>
      </c>
      <c r="D1888" t="s">
        <v>1031</v>
      </c>
      <c r="E1888" t="s">
        <v>75</v>
      </c>
      <c r="F1888" t="s">
        <v>1042</v>
      </c>
      <c r="G1888" t="s">
        <v>31</v>
      </c>
      <c r="H1888" t="s">
        <v>2042</v>
      </c>
      <c r="I1888" t="s">
        <v>493</v>
      </c>
      <c r="J1888" t="s">
        <v>2043</v>
      </c>
      <c r="K1888" t="s">
        <v>2044</v>
      </c>
      <c r="L1888" t="s">
        <v>2045</v>
      </c>
      <c r="M1888" t="s">
        <v>866</v>
      </c>
      <c r="N1888" t="s">
        <v>867</v>
      </c>
      <c r="O1888" t="s">
        <v>878</v>
      </c>
      <c r="P1888" t="s">
        <v>879</v>
      </c>
      <c r="Q1888" s="11">
        <v>0</v>
      </c>
      <c r="R1888" s="11">
        <v>0</v>
      </c>
      <c r="S1888" s="11">
        <v>0</v>
      </c>
      <c r="T1888" s="11">
        <v>0</v>
      </c>
      <c r="U1888" s="11">
        <v>0</v>
      </c>
      <c r="V1888" s="11">
        <v>0</v>
      </c>
      <c r="W1888" s="11">
        <v>49791509345</v>
      </c>
      <c r="X1888" s="11">
        <v>0</v>
      </c>
      <c r="Y1888" s="11">
        <v>0</v>
      </c>
      <c r="Z1888" s="11">
        <v>0</v>
      </c>
      <c r="AA1888" s="11">
        <v>0</v>
      </c>
      <c r="AB1888" s="11">
        <v>0</v>
      </c>
      <c r="AC1888" s="11">
        <v>33194339563</v>
      </c>
      <c r="AD1888" s="11">
        <v>33194339563</v>
      </c>
      <c r="AE1888" s="11">
        <v>0</v>
      </c>
      <c r="AF1888" s="11">
        <v>0</v>
      </c>
      <c r="AG1888" s="11">
        <v>16597169781.666666</v>
      </c>
      <c r="AH1888" s="11">
        <v>16597169781.666666</v>
      </c>
      <c r="AI1888" s="11">
        <v>0</v>
      </c>
      <c r="AJ1888" s="11">
        <v>0</v>
      </c>
      <c r="AK1888" s="11">
        <v>16597169781.666666</v>
      </c>
      <c r="AL1888" s="11">
        <v>16597169781.666666</v>
      </c>
      <c r="AM1888" s="11">
        <v>0</v>
      </c>
      <c r="AN1888" s="11">
        <v>0</v>
      </c>
      <c r="AO18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66388679126.333328</v>
      </c>
      <c r="AP18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66388679126.333328</v>
      </c>
      <c r="AR18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8" s="11">
        <f>Table_PBS_SQL_DB2_PBSSQL_PBS_NDP_Tina_CG_QtrlyPerformance_Final[[#This Row],[GOU REL]]+Table_PBS_SQL_DB2_PBSSQL_PBS_NDP_Tina_CG_QtrlyPerformance_Final[[#This Row],[EXT REL]]</f>
        <v>66388679126.333328</v>
      </c>
      <c r="AT1888" s="11">
        <f>Table_PBS_SQL_DB2_PBSSQL_PBS_NDP_Tina_CG_QtrlyPerformance_Final[[#This Row],[GOU EXP]]+Table_PBS_SQL_DB2_PBSSQL_PBS_NDP_Tina_CG_QtrlyPerformance_Final[[#This Row],[EXT EXP]]</f>
        <v>66388679126.333328</v>
      </c>
      <c r="AU1888" s="11" t="str">
        <f>IF(Table_PBS_SQL_DB2_PBSSQL_PBS_NDP_Tina_CG_QtrlyPerformance_Final[[#This Row],[Item_Code]]&gt;"300000", "Capital", "Recurrent")</f>
        <v>Recurrent</v>
      </c>
    </row>
    <row r="1889" spans="1:47" x14ac:dyDescent="0.25">
      <c r="A1889" t="s">
        <v>295</v>
      </c>
      <c r="B1889" t="s">
        <v>296</v>
      </c>
      <c r="C1889" t="s">
        <v>293</v>
      </c>
      <c r="D1889" t="s">
        <v>1206</v>
      </c>
      <c r="E1889" t="s">
        <v>31</v>
      </c>
      <c r="F1889" t="s">
        <v>1207</v>
      </c>
      <c r="G1889" t="s">
        <v>103</v>
      </c>
      <c r="H1889" t="s">
        <v>1217</v>
      </c>
      <c r="I1889" t="s">
        <v>467</v>
      </c>
      <c r="J1889" t="s">
        <v>1221</v>
      </c>
      <c r="K1889" t="s">
        <v>303</v>
      </c>
      <c r="L1889" t="s">
        <v>1218</v>
      </c>
      <c r="M1889" t="s">
        <v>1212</v>
      </c>
      <c r="N1889" t="s">
        <v>1213</v>
      </c>
      <c r="O1889" t="s">
        <v>1002</v>
      </c>
      <c r="P1889" t="s">
        <v>1003</v>
      </c>
      <c r="Q1889" s="11">
        <v>0</v>
      </c>
      <c r="R1889" s="11">
        <v>0</v>
      </c>
      <c r="S1889" s="11">
        <v>0</v>
      </c>
      <c r="T1889" s="11">
        <v>0</v>
      </c>
      <c r="U1889" s="11">
        <v>3719999999.9949999</v>
      </c>
      <c r="V1889" s="11">
        <v>0</v>
      </c>
      <c r="W1889" s="11">
        <v>0</v>
      </c>
      <c r="X1889" s="11">
        <v>3719999999.9949999</v>
      </c>
      <c r="Y1889" s="11">
        <v>0</v>
      </c>
      <c r="Z1889" s="11">
        <v>0</v>
      </c>
      <c r="AA1889" s="11">
        <v>0</v>
      </c>
      <c r="AB1889" s="11">
        <v>0</v>
      </c>
      <c r="AC1889" s="11">
        <v>0</v>
      </c>
      <c r="AD1889" s="11">
        <v>0</v>
      </c>
      <c r="AE1889" s="11">
        <v>0</v>
      </c>
      <c r="AF1889" s="11">
        <v>0</v>
      </c>
      <c r="AG1889" s="11">
        <v>0</v>
      </c>
      <c r="AH1889" s="11">
        <v>0</v>
      </c>
      <c r="AI1889" s="11">
        <v>0</v>
      </c>
      <c r="AJ1889" s="11">
        <v>0</v>
      </c>
      <c r="AK1889" s="11">
        <v>0</v>
      </c>
      <c r="AL1889" s="11">
        <v>0</v>
      </c>
      <c r="AM1889" s="11">
        <v>0</v>
      </c>
      <c r="AN1889" s="11">
        <v>0</v>
      </c>
      <c r="AO18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89" s="11">
        <f>Table_PBS_SQL_DB2_PBSSQL_PBS_NDP_Tina_CG_QtrlyPerformance_Final[[#This Row],[GOU REL]]+Table_PBS_SQL_DB2_PBSSQL_PBS_NDP_Tina_CG_QtrlyPerformance_Final[[#This Row],[EXT REL]]</f>
        <v>0</v>
      </c>
      <c r="AT1889" s="11">
        <f>Table_PBS_SQL_DB2_PBSSQL_PBS_NDP_Tina_CG_QtrlyPerformance_Final[[#This Row],[GOU EXP]]+Table_PBS_SQL_DB2_PBSSQL_PBS_NDP_Tina_CG_QtrlyPerformance_Final[[#This Row],[EXT EXP]]</f>
        <v>0</v>
      </c>
      <c r="AU1889" s="11" t="str">
        <f>IF(Table_PBS_SQL_DB2_PBSSQL_PBS_NDP_Tina_CG_QtrlyPerformance_Final[[#This Row],[Item_Code]]&gt;"300000", "Capital", "Recurrent")</f>
        <v>Recurrent</v>
      </c>
    </row>
    <row r="1890" spans="1:47" x14ac:dyDescent="0.25">
      <c r="A1890" t="s">
        <v>33</v>
      </c>
      <c r="B1890" t="s">
        <v>34</v>
      </c>
      <c r="C1890" t="s">
        <v>31</v>
      </c>
      <c r="D1890" t="s">
        <v>1031</v>
      </c>
      <c r="E1890" t="s">
        <v>75</v>
      </c>
      <c r="F1890" t="s">
        <v>1042</v>
      </c>
      <c r="G1890" t="s">
        <v>87</v>
      </c>
      <c r="H1890" t="s">
        <v>1033</v>
      </c>
      <c r="I1890" t="s">
        <v>493</v>
      </c>
      <c r="J1890" t="s">
        <v>1078</v>
      </c>
      <c r="K1890" t="s">
        <v>1079</v>
      </c>
      <c r="L1890" t="s">
        <v>1080</v>
      </c>
      <c r="M1890" t="s">
        <v>1081</v>
      </c>
      <c r="N1890" t="s">
        <v>1082</v>
      </c>
      <c r="O1890" t="s">
        <v>1028</v>
      </c>
      <c r="P1890" t="s">
        <v>1029</v>
      </c>
      <c r="Q1890" s="11">
        <v>0</v>
      </c>
      <c r="R1890" s="11">
        <v>0</v>
      </c>
      <c r="S1890" s="11">
        <v>0</v>
      </c>
      <c r="T1890" s="11">
        <v>0</v>
      </c>
      <c r="U1890" s="11">
        <v>200000000</v>
      </c>
      <c r="V1890" s="11">
        <v>0</v>
      </c>
      <c r="W1890" s="11">
        <v>200000000</v>
      </c>
      <c r="X1890" s="11">
        <v>0</v>
      </c>
      <c r="Y1890" s="11">
        <v>0</v>
      </c>
      <c r="Z1890" s="11">
        <v>0</v>
      </c>
      <c r="AA1890" s="11">
        <v>0</v>
      </c>
      <c r="AB1890" s="11">
        <v>0</v>
      </c>
      <c r="AC1890" s="11">
        <v>50000000</v>
      </c>
      <c r="AD1890" s="11">
        <v>35490000</v>
      </c>
      <c r="AE1890" s="11">
        <v>0</v>
      </c>
      <c r="AF1890" s="11">
        <v>0</v>
      </c>
      <c r="AG1890" s="11">
        <v>80000000</v>
      </c>
      <c r="AH1890" s="11">
        <v>87005479</v>
      </c>
      <c r="AI1890" s="11">
        <v>0</v>
      </c>
      <c r="AJ1890" s="11">
        <v>0</v>
      </c>
      <c r="AK1890" s="11">
        <v>70000000</v>
      </c>
      <c r="AL1890" s="11">
        <v>77495000</v>
      </c>
      <c r="AM1890" s="11">
        <v>0</v>
      </c>
      <c r="AN1890" s="11">
        <v>0</v>
      </c>
      <c r="AO18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8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199990479</v>
      </c>
      <c r="AR18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0" s="11">
        <f>Table_PBS_SQL_DB2_PBSSQL_PBS_NDP_Tina_CG_QtrlyPerformance_Final[[#This Row],[GOU REL]]+Table_PBS_SQL_DB2_PBSSQL_PBS_NDP_Tina_CG_QtrlyPerformance_Final[[#This Row],[EXT REL]]</f>
        <v>200000000</v>
      </c>
      <c r="AT1890" s="11">
        <f>Table_PBS_SQL_DB2_PBSSQL_PBS_NDP_Tina_CG_QtrlyPerformance_Final[[#This Row],[GOU EXP]]+Table_PBS_SQL_DB2_PBSSQL_PBS_NDP_Tina_CG_QtrlyPerformance_Final[[#This Row],[EXT EXP]]</f>
        <v>199990479</v>
      </c>
      <c r="AU1890" s="11" t="str">
        <f>IF(Table_PBS_SQL_DB2_PBSSQL_PBS_NDP_Tina_CG_QtrlyPerformance_Final[[#This Row],[Item_Code]]&gt;"300000", "Capital", "Recurrent")</f>
        <v>Recurrent</v>
      </c>
    </row>
    <row r="1891" spans="1:47" x14ac:dyDescent="0.25">
      <c r="A1891" t="s">
        <v>59</v>
      </c>
      <c r="B1891" t="s">
        <v>1677</v>
      </c>
      <c r="C1891" t="s">
        <v>31</v>
      </c>
      <c r="D1891" t="s">
        <v>1031</v>
      </c>
      <c r="E1891" t="s">
        <v>75</v>
      </c>
      <c r="F1891" t="s">
        <v>1042</v>
      </c>
      <c r="G1891" t="s">
        <v>31</v>
      </c>
      <c r="H1891" t="s">
        <v>1678</v>
      </c>
      <c r="I1891" t="s">
        <v>511</v>
      </c>
      <c r="J1891" t="s">
        <v>1679</v>
      </c>
      <c r="K1891" t="s">
        <v>61</v>
      </c>
      <c r="L1891" t="s">
        <v>1680</v>
      </c>
      <c r="M1891" t="s">
        <v>1681</v>
      </c>
      <c r="N1891" t="s">
        <v>1682</v>
      </c>
      <c r="O1891" t="s">
        <v>1005</v>
      </c>
      <c r="P1891" t="s">
        <v>1006</v>
      </c>
      <c r="Q1891" s="11">
        <v>0</v>
      </c>
      <c r="R1891" s="11">
        <v>0</v>
      </c>
      <c r="S1891" s="11">
        <v>0</v>
      </c>
      <c r="T1891" s="11">
        <v>0</v>
      </c>
      <c r="U1891" s="11">
        <v>353483000</v>
      </c>
      <c r="V1891" s="11">
        <v>0</v>
      </c>
      <c r="W1891" s="11">
        <v>353483000</v>
      </c>
      <c r="X1891" s="11">
        <v>0</v>
      </c>
      <c r="Y1891" s="11">
        <v>0</v>
      </c>
      <c r="Z1891" s="11">
        <v>0</v>
      </c>
      <c r="AA1891" s="11">
        <v>0</v>
      </c>
      <c r="AB1891" s="11">
        <v>0</v>
      </c>
      <c r="AC1891" s="11">
        <v>201722500</v>
      </c>
      <c r="AD1891" s="11">
        <v>54504000</v>
      </c>
      <c r="AE1891" s="11">
        <v>0</v>
      </c>
      <c r="AF1891" s="11">
        <v>0</v>
      </c>
      <c r="AG1891" s="11">
        <v>151760500</v>
      </c>
      <c r="AH1891" s="11">
        <v>127668451</v>
      </c>
      <c r="AI1891" s="11">
        <v>0</v>
      </c>
      <c r="AJ1891" s="11">
        <v>0</v>
      </c>
      <c r="AK1891" s="11">
        <v>0</v>
      </c>
      <c r="AL1891" s="11">
        <v>171310549</v>
      </c>
      <c r="AM1891" s="11">
        <v>0</v>
      </c>
      <c r="AN1891" s="11">
        <v>0</v>
      </c>
      <c r="AO18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353483000</v>
      </c>
      <c r="AP18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353483000</v>
      </c>
      <c r="AR18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1" s="11">
        <f>Table_PBS_SQL_DB2_PBSSQL_PBS_NDP_Tina_CG_QtrlyPerformance_Final[[#This Row],[GOU REL]]+Table_PBS_SQL_DB2_PBSSQL_PBS_NDP_Tina_CG_QtrlyPerformance_Final[[#This Row],[EXT REL]]</f>
        <v>353483000</v>
      </c>
      <c r="AT1891" s="11">
        <f>Table_PBS_SQL_DB2_PBSSQL_PBS_NDP_Tina_CG_QtrlyPerformance_Final[[#This Row],[GOU EXP]]+Table_PBS_SQL_DB2_PBSSQL_PBS_NDP_Tina_CG_QtrlyPerformance_Final[[#This Row],[EXT EXP]]</f>
        <v>353483000</v>
      </c>
      <c r="AU1891" s="11" t="str">
        <f>IF(Table_PBS_SQL_DB2_PBSSQL_PBS_NDP_Tina_CG_QtrlyPerformance_Final[[#This Row],[Item_Code]]&gt;"300000", "Capital", "Recurrent")</f>
        <v>Recurrent</v>
      </c>
    </row>
    <row r="1892" spans="1:47" x14ac:dyDescent="0.25">
      <c r="A1892" t="s">
        <v>161</v>
      </c>
      <c r="B1892" t="s">
        <v>1535</v>
      </c>
      <c r="C1892" t="s">
        <v>119</v>
      </c>
      <c r="D1892" t="s">
        <v>885</v>
      </c>
      <c r="E1892" t="s">
        <v>31</v>
      </c>
      <c r="F1892" t="s">
        <v>886</v>
      </c>
      <c r="G1892" t="s">
        <v>31</v>
      </c>
      <c r="H1892" t="s">
        <v>1536</v>
      </c>
      <c r="I1892" t="s">
        <v>467</v>
      </c>
      <c r="J1892" t="s">
        <v>953</v>
      </c>
      <c r="K1892" t="s">
        <v>163</v>
      </c>
      <c r="L1892" t="s">
        <v>1537</v>
      </c>
      <c r="M1892" t="s">
        <v>955</v>
      </c>
      <c r="N1892" t="s">
        <v>956</v>
      </c>
      <c r="O1892" t="s">
        <v>1005</v>
      </c>
      <c r="P1892" t="s">
        <v>1006</v>
      </c>
      <c r="Q1892" s="11">
        <v>0</v>
      </c>
      <c r="R1892" s="11">
        <v>0</v>
      </c>
      <c r="S1892" s="11">
        <v>0</v>
      </c>
      <c r="T1892" s="11">
        <v>0</v>
      </c>
      <c r="U1892" s="11">
        <v>265350000</v>
      </c>
      <c r="V1892" s="11">
        <v>0</v>
      </c>
      <c r="W1892" s="11">
        <v>265350000</v>
      </c>
      <c r="X1892" s="11">
        <v>0</v>
      </c>
      <c r="Y1892" s="11">
        <v>0</v>
      </c>
      <c r="Z1892" s="11">
        <v>0</v>
      </c>
      <c r="AA1892" s="11">
        <v>0</v>
      </c>
      <c r="AB1892" s="11">
        <v>0</v>
      </c>
      <c r="AC1892" s="11">
        <v>65750000</v>
      </c>
      <c r="AD1892" s="11">
        <v>17885000</v>
      </c>
      <c r="AE1892" s="11">
        <v>0</v>
      </c>
      <c r="AF1892" s="11">
        <v>0</v>
      </c>
      <c r="AG1892" s="11">
        <v>45075000</v>
      </c>
      <c r="AH1892" s="11">
        <v>29400000</v>
      </c>
      <c r="AI1892" s="11">
        <v>0</v>
      </c>
      <c r="AJ1892" s="11">
        <v>0</v>
      </c>
      <c r="AK1892" s="11">
        <v>48750000</v>
      </c>
      <c r="AL1892" s="11">
        <v>49367260</v>
      </c>
      <c r="AM1892" s="11">
        <v>0</v>
      </c>
      <c r="AN1892" s="11">
        <v>0</v>
      </c>
      <c r="AO18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159575000</v>
      </c>
      <c r="AP18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96652260</v>
      </c>
      <c r="AR18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2" s="11">
        <f>Table_PBS_SQL_DB2_PBSSQL_PBS_NDP_Tina_CG_QtrlyPerformance_Final[[#This Row],[GOU REL]]+Table_PBS_SQL_DB2_PBSSQL_PBS_NDP_Tina_CG_QtrlyPerformance_Final[[#This Row],[EXT REL]]</f>
        <v>159575000</v>
      </c>
      <c r="AT1892" s="11">
        <f>Table_PBS_SQL_DB2_PBSSQL_PBS_NDP_Tina_CG_QtrlyPerformance_Final[[#This Row],[GOU EXP]]+Table_PBS_SQL_DB2_PBSSQL_PBS_NDP_Tina_CG_QtrlyPerformance_Final[[#This Row],[EXT EXP]]</f>
        <v>96652260</v>
      </c>
      <c r="AU1892" s="11" t="str">
        <f>IF(Table_PBS_SQL_DB2_PBSSQL_PBS_NDP_Tina_CG_QtrlyPerformance_Final[[#This Row],[Item_Code]]&gt;"300000", "Capital", "Recurrent")</f>
        <v>Recurrent</v>
      </c>
    </row>
    <row r="1893" spans="1:47" x14ac:dyDescent="0.25">
      <c r="A1893" t="s">
        <v>49</v>
      </c>
      <c r="B1893" t="s">
        <v>1400</v>
      </c>
      <c r="C1893" t="s">
        <v>119</v>
      </c>
      <c r="D1893" t="s">
        <v>885</v>
      </c>
      <c r="E1893" t="s">
        <v>31</v>
      </c>
      <c r="F1893" t="s">
        <v>886</v>
      </c>
      <c r="G1893" t="s">
        <v>97</v>
      </c>
      <c r="H1893" t="s">
        <v>881</v>
      </c>
      <c r="I1893" t="s">
        <v>666</v>
      </c>
      <c r="J1893" t="s">
        <v>1440</v>
      </c>
      <c r="K1893" t="s">
        <v>1437</v>
      </c>
      <c r="L1893" t="s">
        <v>1438</v>
      </c>
      <c r="M1893" t="s">
        <v>1373</v>
      </c>
      <c r="N1893" t="s">
        <v>1374</v>
      </c>
      <c r="O1893" t="s">
        <v>904</v>
      </c>
      <c r="P1893" t="s">
        <v>905</v>
      </c>
      <c r="Q1893" s="11">
        <v>0</v>
      </c>
      <c r="R1893" s="11">
        <v>0</v>
      </c>
      <c r="S1893" s="11">
        <v>0</v>
      </c>
      <c r="T1893" s="11">
        <v>0</v>
      </c>
      <c r="U1893" s="11">
        <v>10000000</v>
      </c>
      <c r="V1893" s="11">
        <v>0</v>
      </c>
      <c r="W1893" s="11">
        <v>10000000</v>
      </c>
      <c r="X1893" s="11">
        <v>0</v>
      </c>
      <c r="Y1893" s="11">
        <v>0</v>
      </c>
      <c r="Z1893" s="11">
        <v>0</v>
      </c>
      <c r="AA1893" s="11">
        <v>0</v>
      </c>
      <c r="AB1893" s="11">
        <v>0</v>
      </c>
      <c r="AC1893" s="11">
        <v>0</v>
      </c>
      <c r="AD1893" s="11">
        <v>0</v>
      </c>
      <c r="AE1893" s="11">
        <v>0</v>
      </c>
      <c r="AF1893" s="11">
        <v>0</v>
      </c>
      <c r="AG1893" s="11">
        <v>2500000</v>
      </c>
      <c r="AH1893" s="11">
        <v>2500000</v>
      </c>
      <c r="AI1893" s="11">
        <v>0</v>
      </c>
      <c r="AJ1893" s="11">
        <v>0</v>
      </c>
      <c r="AK1893" s="11">
        <v>7500000</v>
      </c>
      <c r="AL1893" s="11">
        <v>7500000</v>
      </c>
      <c r="AM1893" s="11">
        <v>0</v>
      </c>
      <c r="AN1893" s="11">
        <v>0</v>
      </c>
      <c r="AO18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8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8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3" s="11">
        <f>Table_PBS_SQL_DB2_PBSSQL_PBS_NDP_Tina_CG_QtrlyPerformance_Final[[#This Row],[GOU REL]]+Table_PBS_SQL_DB2_PBSSQL_PBS_NDP_Tina_CG_QtrlyPerformance_Final[[#This Row],[EXT REL]]</f>
        <v>10000000</v>
      </c>
      <c r="AT1893" s="11">
        <f>Table_PBS_SQL_DB2_PBSSQL_PBS_NDP_Tina_CG_QtrlyPerformance_Final[[#This Row],[GOU EXP]]+Table_PBS_SQL_DB2_PBSSQL_PBS_NDP_Tina_CG_QtrlyPerformance_Final[[#This Row],[EXT EXP]]</f>
        <v>10000000</v>
      </c>
      <c r="AU1893" s="11" t="str">
        <f>IF(Table_PBS_SQL_DB2_PBSSQL_PBS_NDP_Tina_CG_QtrlyPerformance_Final[[#This Row],[Item_Code]]&gt;"300000", "Capital", "Recurrent")</f>
        <v>Recurrent</v>
      </c>
    </row>
    <row r="1894" spans="1:47" x14ac:dyDescent="0.25">
      <c r="A1894" t="s">
        <v>161</v>
      </c>
      <c r="B1894" t="s">
        <v>1535</v>
      </c>
      <c r="C1894" t="s">
        <v>119</v>
      </c>
      <c r="D1894" t="s">
        <v>885</v>
      </c>
      <c r="E1894" t="s">
        <v>31</v>
      </c>
      <c r="F1894" t="s">
        <v>886</v>
      </c>
      <c r="G1894" t="s">
        <v>31</v>
      </c>
      <c r="H1894" t="s">
        <v>1536</v>
      </c>
      <c r="I1894" t="s">
        <v>467</v>
      </c>
      <c r="J1894" t="s">
        <v>953</v>
      </c>
      <c r="K1894" t="s">
        <v>163</v>
      </c>
      <c r="L1894" t="s">
        <v>1537</v>
      </c>
      <c r="M1894" t="s">
        <v>1369</v>
      </c>
      <c r="N1894" t="s">
        <v>1370</v>
      </c>
      <c r="O1894" t="s">
        <v>909</v>
      </c>
      <c r="P1894" t="s">
        <v>910</v>
      </c>
      <c r="Q1894" s="11">
        <v>0</v>
      </c>
      <c r="R1894" s="11">
        <v>0</v>
      </c>
      <c r="S1894" s="11">
        <v>0</v>
      </c>
      <c r="T1894" s="11">
        <v>0</v>
      </c>
      <c r="U1894" s="11">
        <v>448429664</v>
      </c>
      <c r="V1894" s="11">
        <v>0</v>
      </c>
      <c r="W1894" s="11">
        <v>448429664</v>
      </c>
      <c r="X1894" s="11">
        <v>0</v>
      </c>
      <c r="Y1894" s="11">
        <v>0</v>
      </c>
      <c r="Z1894" s="11">
        <v>0</v>
      </c>
      <c r="AA1894" s="11">
        <v>0</v>
      </c>
      <c r="AB1894" s="11">
        <v>0</v>
      </c>
      <c r="AC1894" s="11">
        <v>387107416</v>
      </c>
      <c r="AD1894" s="11">
        <v>387107416</v>
      </c>
      <c r="AE1894" s="11">
        <v>0</v>
      </c>
      <c r="AF1894" s="11">
        <v>0</v>
      </c>
      <c r="AG1894" s="11">
        <v>61322248</v>
      </c>
      <c r="AH1894" s="11">
        <v>58000000</v>
      </c>
      <c r="AI1894" s="11">
        <v>0</v>
      </c>
      <c r="AJ1894" s="11">
        <v>0</v>
      </c>
      <c r="AK1894" s="11">
        <v>0</v>
      </c>
      <c r="AL1894" s="11">
        <v>3322248</v>
      </c>
      <c r="AM1894" s="11">
        <v>0</v>
      </c>
      <c r="AN1894" s="11">
        <v>0</v>
      </c>
      <c r="AO18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448429664</v>
      </c>
      <c r="AP18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448429664</v>
      </c>
      <c r="AR18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4" s="11">
        <f>Table_PBS_SQL_DB2_PBSSQL_PBS_NDP_Tina_CG_QtrlyPerformance_Final[[#This Row],[GOU REL]]+Table_PBS_SQL_DB2_PBSSQL_PBS_NDP_Tina_CG_QtrlyPerformance_Final[[#This Row],[EXT REL]]</f>
        <v>448429664</v>
      </c>
      <c r="AT1894" s="11">
        <f>Table_PBS_SQL_DB2_PBSSQL_PBS_NDP_Tina_CG_QtrlyPerformance_Final[[#This Row],[GOU EXP]]+Table_PBS_SQL_DB2_PBSSQL_PBS_NDP_Tina_CG_QtrlyPerformance_Final[[#This Row],[EXT EXP]]</f>
        <v>448429664</v>
      </c>
      <c r="AU1894" s="11" t="str">
        <f>IF(Table_PBS_SQL_DB2_PBSSQL_PBS_NDP_Tina_CG_QtrlyPerformance_Final[[#This Row],[Item_Code]]&gt;"300000", "Capital", "Recurrent")</f>
        <v>Recurrent</v>
      </c>
    </row>
    <row r="1895" spans="1:47" x14ac:dyDescent="0.25">
      <c r="A1895" t="s">
        <v>123</v>
      </c>
      <c r="B1895" t="s">
        <v>1170</v>
      </c>
      <c r="C1895" t="s">
        <v>119</v>
      </c>
      <c r="D1895" t="s">
        <v>885</v>
      </c>
      <c r="E1895" t="s">
        <v>75</v>
      </c>
      <c r="F1895" t="s">
        <v>1171</v>
      </c>
      <c r="G1895" t="s">
        <v>75</v>
      </c>
      <c r="H1895" t="s">
        <v>1172</v>
      </c>
      <c r="I1895" t="s">
        <v>467</v>
      </c>
      <c r="J1895" t="s">
        <v>1173</v>
      </c>
      <c r="K1895" t="s">
        <v>963</v>
      </c>
      <c r="L1895" t="s">
        <v>964</v>
      </c>
      <c r="M1895" t="s">
        <v>1174</v>
      </c>
      <c r="N1895" t="s">
        <v>1175</v>
      </c>
      <c r="O1895" t="s">
        <v>1011</v>
      </c>
      <c r="P1895" t="s">
        <v>1012</v>
      </c>
      <c r="Q1895" s="11">
        <v>0</v>
      </c>
      <c r="R1895" s="11">
        <v>0</v>
      </c>
      <c r="S1895" s="11">
        <v>0</v>
      </c>
      <c r="T1895" s="11">
        <v>0</v>
      </c>
      <c r="U1895" s="11">
        <v>350000000</v>
      </c>
      <c r="V1895" s="11">
        <v>0</v>
      </c>
      <c r="W1895" s="11">
        <v>250000000</v>
      </c>
      <c r="X1895" s="11">
        <v>100000000</v>
      </c>
      <c r="Y1895" s="11">
        <v>0</v>
      </c>
      <c r="Z1895" s="11">
        <v>0</v>
      </c>
      <c r="AA1895" s="11">
        <v>0</v>
      </c>
      <c r="AB1895" s="11">
        <v>0</v>
      </c>
      <c r="AC1895" s="11">
        <v>125000000</v>
      </c>
      <c r="AD1895" s="11">
        <v>4895100</v>
      </c>
      <c r="AE1895" s="11">
        <v>0</v>
      </c>
      <c r="AF1895" s="11">
        <v>0</v>
      </c>
      <c r="AG1895" s="11">
        <v>100000000</v>
      </c>
      <c r="AH1895" s="11">
        <v>135326514</v>
      </c>
      <c r="AI1895" s="11">
        <v>0</v>
      </c>
      <c r="AJ1895" s="11">
        <v>0</v>
      </c>
      <c r="AK1895" s="11">
        <v>25000000</v>
      </c>
      <c r="AL1895" s="11">
        <v>109778386</v>
      </c>
      <c r="AM1895" s="11">
        <v>0</v>
      </c>
      <c r="AN1895" s="11">
        <v>0</v>
      </c>
      <c r="AO18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18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18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5" s="11">
        <f>Table_PBS_SQL_DB2_PBSSQL_PBS_NDP_Tina_CG_QtrlyPerformance_Final[[#This Row],[GOU REL]]+Table_PBS_SQL_DB2_PBSSQL_PBS_NDP_Tina_CG_QtrlyPerformance_Final[[#This Row],[EXT REL]]</f>
        <v>250000000</v>
      </c>
      <c r="AT1895" s="11">
        <f>Table_PBS_SQL_DB2_PBSSQL_PBS_NDP_Tina_CG_QtrlyPerformance_Final[[#This Row],[GOU EXP]]+Table_PBS_SQL_DB2_PBSSQL_PBS_NDP_Tina_CG_QtrlyPerformance_Final[[#This Row],[EXT EXP]]</f>
        <v>250000000</v>
      </c>
      <c r="AU1895" s="11" t="str">
        <f>IF(Table_PBS_SQL_DB2_PBSSQL_PBS_NDP_Tina_CG_QtrlyPerformance_Final[[#This Row],[Item_Code]]&gt;"300000", "Capital", "Recurrent")</f>
        <v>Recurrent</v>
      </c>
    </row>
    <row r="1896" spans="1:47" x14ac:dyDescent="0.25">
      <c r="A1896" t="s">
        <v>33</v>
      </c>
      <c r="B1896" t="s">
        <v>34</v>
      </c>
      <c r="C1896" t="s">
        <v>31</v>
      </c>
      <c r="D1896" t="s">
        <v>1031</v>
      </c>
      <c r="E1896" t="s">
        <v>75</v>
      </c>
      <c r="F1896" t="s">
        <v>1042</v>
      </c>
      <c r="G1896" t="s">
        <v>97</v>
      </c>
      <c r="H1896" t="s">
        <v>1089</v>
      </c>
      <c r="I1896" t="s">
        <v>493</v>
      </c>
      <c r="J1896" t="s">
        <v>1106</v>
      </c>
      <c r="K1896" t="s">
        <v>35</v>
      </c>
      <c r="L1896" t="s">
        <v>1090</v>
      </c>
      <c r="M1896" t="s">
        <v>1091</v>
      </c>
      <c r="N1896" t="s">
        <v>1092</v>
      </c>
      <c r="O1896" t="s">
        <v>996</v>
      </c>
      <c r="P1896" t="s">
        <v>997</v>
      </c>
      <c r="Q1896" s="11">
        <v>0</v>
      </c>
      <c r="R1896" s="11">
        <v>0</v>
      </c>
      <c r="S1896" s="11">
        <v>0</v>
      </c>
      <c r="T1896" s="11">
        <v>0</v>
      </c>
      <c r="U1896" s="11">
        <v>800000000</v>
      </c>
      <c r="V1896" s="11">
        <v>0</v>
      </c>
      <c r="W1896" s="11">
        <v>0</v>
      </c>
      <c r="X1896" s="11">
        <v>800000000</v>
      </c>
      <c r="Y1896" s="11">
        <v>0</v>
      </c>
      <c r="Z1896" s="11">
        <v>0</v>
      </c>
      <c r="AA1896" s="11">
        <v>0</v>
      </c>
      <c r="AB1896" s="11">
        <v>0</v>
      </c>
      <c r="AC1896" s="11">
        <v>0</v>
      </c>
      <c r="AD1896" s="11">
        <v>0</v>
      </c>
      <c r="AE1896" s="11">
        <v>0</v>
      </c>
      <c r="AF1896" s="11">
        <v>0</v>
      </c>
      <c r="AG1896" s="11">
        <v>0</v>
      </c>
      <c r="AH1896" s="11">
        <v>0</v>
      </c>
      <c r="AI1896" s="11">
        <v>0</v>
      </c>
      <c r="AJ1896" s="11">
        <v>0</v>
      </c>
      <c r="AK1896" s="11">
        <v>0</v>
      </c>
      <c r="AL1896" s="11">
        <v>0</v>
      </c>
      <c r="AM1896" s="11">
        <v>0</v>
      </c>
      <c r="AN1896" s="11">
        <v>0</v>
      </c>
      <c r="AO18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6" s="11">
        <f>Table_PBS_SQL_DB2_PBSSQL_PBS_NDP_Tina_CG_QtrlyPerformance_Final[[#This Row],[GOU REL]]+Table_PBS_SQL_DB2_PBSSQL_PBS_NDP_Tina_CG_QtrlyPerformance_Final[[#This Row],[EXT REL]]</f>
        <v>0</v>
      </c>
      <c r="AT1896" s="11">
        <f>Table_PBS_SQL_DB2_PBSSQL_PBS_NDP_Tina_CG_QtrlyPerformance_Final[[#This Row],[GOU EXP]]+Table_PBS_SQL_DB2_PBSSQL_PBS_NDP_Tina_CG_QtrlyPerformance_Final[[#This Row],[EXT EXP]]</f>
        <v>0</v>
      </c>
      <c r="AU1896" s="11" t="str">
        <f>IF(Table_PBS_SQL_DB2_PBSSQL_PBS_NDP_Tina_CG_QtrlyPerformance_Final[[#This Row],[Item_Code]]&gt;"300000", "Capital", "Recurrent")</f>
        <v>Recurrent</v>
      </c>
    </row>
    <row r="1897" spans="1:47" x14ac:dyDescent="0.25">
      <c r="A1897" t="s">
        <v>220</v>
      </c>
      <c r="B1897" t="s">
        <v>221</v>
      </c>
      <c r="C1897" t="s">
        <v>218</v>
      </c>
      <c r="D1897" t="s">
        <v>1254</v>
      </c>
      <c r="E1897" t="s">
        <v>87</v>
      </c>
      <c r="F1897" t="s">
        <v>1264</v>
      </c>
      <c r="G1897" t="s">
        <v>119</v>
      </c>
      <c r="H1897" t="s">
        <v>1279</v>
      </c>
      <c r="I1897" t="s">
        <v>493</v>
      </c>
      <c r="J1897" t="s">
        <v>1280</v>
      </c>
      <c r="K1897" t="s">
        <v>228</v>
      </c>
      <c r="L1897" t="s">
        <v>2127</v>
      </c>
      <c r="M1897" t="s">
        <v>1288</v>
      </c>
      <c r="N1897" t="s">
        <v>1289</v>
      </c>
      <c r="O1897" t="s">
        <v>975</v>
      </c>
      <c r="P1897" t="s">
        <v>976</v>
      </c>
      <c r="Q1897" s="11">
        <v>0</v>
      </c>
      <c r="R1897" s="11">
        <v>12052800000</v>
      </c>
      <c r="S1897" s="11">
        <v>0</v>
      </c>
      <c r="T1897" s="11">
        <v>12052800000</v>
      </c>
      <c r="U1897" s="11">
        <v>14552800000</v>
      </c>
      <c r="V1897" s="11">
        <v>0</v>
      </c>
      <c r="W1897" s="11">
        <v>0</v>
      </c>
      <c r="X1897" s="11">
        <v>0</v>
      </c>
      <c r="Y1897" s="11">
        <v>0</v>
      </c>
      <c r="Z1897" s="11">
        <v>0</v>
      </c>
      <c r="AA1897" s="11">
        <v>0</v>
      </c>
      <c r="AB1897" s="11">
        <v>0</v>
      </c>
      <c r="AC1897" s="11">
        <v>0</v>
      </c>
      <c r="AD1897" s="11">
        <v>0</v>
      </c>
      <c r="AE1897" s="11">
        <v>0</v>
      </c>
      <c r="AF1897" s="11">
        <v>0</v>
      </c>
      <c r="AG1897" s="11">
        <v>0</v>
      </c>
      <c r="AH1897" s="11">
        <v>0</v>
      </c>
      <c r="AI1897" s="11">
        <v>0</v>
      </c>
      <c r="AJ1897" s="11">
        <v>0</v>
      </c>
      <c r="AK1897" s="11">
        <v>12052800000</v>
      </c>
      <c r="AL1897" s="11">
        <v>12052800000</v>
      </c>
      <c r="AM1897" s="11">
        <v>0</v>
      </c>
      <c r="AN1897" s="11">
        <v>0</v>
      </c>
      <c r="AO18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12052800000</v>
      </c>
      <c r="AP18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12052800000</v>
      </c>
      <c r="AR18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7" s="11">
        <f>Table_PBS_SQL_DB2_PBSSQL_PBS_NDP_Tina_CG_QtrlyPerformance_Final[[#This Row],[GOU REL]]+Table_PBS_SQL_DB2_PBSSQL_PBS_NDP_Tina_CG_QtrlyPerformance_Final[[#This Row],[EXT REL]]</f>
        <v>12052800000</v>
      </c>
      <c r="AT1897" s="11">
        <f>Table_PBS_SQL_DB2_PBSSQL_PBS_NDP_Tina_CG_QtrlyPerformance_Final[[#This Row],[GOU EXP]]+Table_PBS_SQL_DB2_PBSSQL_PBS_NDP_Tina_CG_QtrlyPerformance_Final[[#This Row],[EXT EXP]]</f>
        <v>12052800000</v>
      </c>
      <c r="AU1897" s="11" t="str">
        <f>IF(Table_PBS_SQL_DB2_PBSSQL_PBS_NDP_Tina_CG_QtrlyPerformance_Final[[#This Row],[Item_Code]]&gt;"300000", "Capital", "Recurrent")</f>
        <v>Recurrent</v>
      </c>
    </row>
    <row r="1898" spans="1:47" x14ac:dyDescent="0.25">
      <c r="A1898" t="s">
        <v>49</v>
      </c>
      <c r="B1898" t="s">
        <v>1400</v>
      </c>
      <c r="C1898" t="s">
        <v>119</v>
      </c>
      <c r="D1898" t="s">
        <v>885</v>
      </c>
      <c r="E1898" t="s">
        <v>31</v>
      </c>
      <c r="F1898" t="s">
        <v>886</v>
      </c>
      <c r="G1898" t="s">
        <v>31</v>
      </c>
      <c r="H1898" t="s">
        <v>1420</v>
      </c>
      <c r="I1898" t="s">
        <v>499</v>
      </c>
      <c r="J1898" t="s">
        <v>1435</v>
      </c>
      <c r="K1898" t="s">
        <v>147</v>
      </c>
      <c r="L1898" t="s">
        <v>1436</v>
      </c>
      <c r="M1898" t="s">
        <v>1130</v>
      </c>
      <c r="N1898" t="s">
        <v>1131</v>
      </c>
      <c r="O1898" t="s">
        <v>922</v>
      </c>
      <c r="P1898" t="s">
        <v>923</v>
      </c>
      <c r="Q1898" s="11">
        <v>0</v>
      </c>
      <c r="R1898" s="11">
        <v>0</v>
      </c>
      <c r="S1898" s="11">
        <v>0</v>
      </c>
      <c r="T1898" s="11">
        <v>0</v>
      </c>
      <c r="U1898" s="11">
        <v>20000000</v>
      </c>
      <c r="V1898" s="11">
        <v>0</v>
      </c>
      <c r="W1898" s="11">
        <v>20000000</v>
      </c>
      <c r="X1898" s="11">
        <v>0</v>
      </c>
      <c r="Y1898" s="11">
        <v>0</v>
      </c>
      <c r="Z1898" s="11">
        <v>0</v>
      </c>
      <c r="AA1898" s="11">
        <v>0</v>
      </c>
      <c r="AB1898" s="11">
        <v>0</v>
      </c>
      <c r="AC1898" s="11">
        <v>5000000</v>
      </c>
      <c r="AD1898" s="11">
        <v>5000000</v>
      </c>
      <c r="AE1898" s="11">
        <v>0</v>
      </c>
      <c r="AF1898" s="11">
        <v>0</v>
      </c>
      <c r="AG1898" s="11">
        <v>5000000</v>
      </c>
      <c r="AH1898" s="11">
        <v>5000000</v>
      </c>
      <c r="AI1898" s="11">
        <v>0</v>
      </c>
      <c r="AJ1898" s="11">
        <v>0</v>
      </c>
      <c r="AK1898" s="11">
        <v>10000000</v>
      </c>
      <c r="AL1898" s="11">
        <v>8280000</v>
      </c>
      <c r="AM1898" s="11">
        <v>0</v>
      </c>
      <c r="AN1898" s="11">
        <v>0</v>
      </c>
      <c r="AO18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8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18280000</v>
      </c>
      <c r="AR18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8" s="11">
        <f>Table_PBS_SQL_DB2_PBSSQL_PBS_NDP_Tina_CG_QtrlyPerformance_Final[[#This Row],[GOU REL]]+Table_PBS_SQL_DB2_PBSSQL_PBS_NDP_Tina_CG_QtrlyPerformance_Final[[#This Row],[EXT REL]]</f>
        <v>20000000</v>
      </c>
      <c r="AT1898" s="11">
        <f>Table_PBS_SQL_DB2_PBSSQL_PBS_NDP_Tina_CG_QtrlyPerformance_Final[[#This Row],[GOU EXP]]+Table_PBS_SQL_DB2_PBSSQL_PBS_NDP_Tina_CG_QtrlyPerformance_Final[[#This Row],[EXT EXP]]</f>
        <v>18280000</v>
      </c>
      <c r="AU1898" s="11" t="str">
        <f>IF(Table_PBS_SQL_DB2_PBSSQL_PBS_NDP_Tina_CG_QtrlyPerformance_Final[[#This Row],[Item_Code]]&gt;"300000", "Capital", "Recurrent")</f>
        <v>Recurrent</v>
      </c>
    </row>
    <row r="1899" spans="1:47" x14ac:dyDescent="0.25">
      <c r="A1899" t="s">
        <v>666</v>
      </c>
      <c r="B1899" t="s">
        <v>667</v>
      </c>
      <c r="C1899" t="s">
        <v>664</v>
      </c>
      <c r="D1899" t="s">
        <v>913</v>
      </c>
      <c r="E1899" t="s">
        <v>31</v>
      </c>
      <c r="F1899" t="s">
        <v>914</v>
      </c>
      <c r="G1899" t="s">
        <v>75</v>
      </c>
      <c r="H1899" t="s">
        <v>915</v>
      </c>
      <c r="I1899" t="s">
        <v>493</v>
      </c>
      <c r="J1899" t="s">
        <v>915</v>
      </c>
      <c r="K1899" t="s">
        <v>916</v>
      </c>
      <c r="L1899" t="s">
        <v>917</v>
      </c>
      <c r="M1899" t="s">
        <v>918</v>
      </c>
      <c r="N1899" t="s">
        <v>919</v>
      </c>
      <c r="O1899" t="s">
        <v>1005</v>
      </c>
      <c r="P1899" t="s">
        <v>1006</v>
      </c>
      <c r="Q1899" s="11">
        <v>0</v>
      </c>
      <c r="R1899" s="11">
        <v>0</v>
      </c>
      <c r="S1899" s="11">
        <v>0</v>
      </c>
      <c r="T1899" s="11">
        <v>0</v>
      </c>
      <c r="U1899" s="11">
        <v>821952000</v>
      </c>
      <c r="V1899" s="11">
        <v>0</v>
      </c>
      <c r="W1899" s="11">
        <v>0</v>
      </c>
      <c r="X1899" s="11">
        <v>821952000</v>
      </c>
      <c r="Y1899" s="11">
        <v>0</v>
      </c>
      <c r="Z1899" s="11">
        <v>0</v>
      </c>
      <c r="AA1899" s="11">
        <v>0</v>
      </c>
      <c r="AB1899" s="11">
        <v>0</v>
      </c>
      <c r="AC1899" s="11">
        <v>0</v>
      </c>
      <c r="AD1899" s="11">
        <v>0</v>
      </c>
      <c r="AE1899" s="11">
        <v>0</v>
      </c>
      <c r="AF1899" s="11">
        <v>0</v>
      </c>
      <c r="AG1899" s="11">
        <v>0</v>
      </c>
      <c r="AH1899" s="11">
        <v>0</v>
      </c>
      <c r="AI1899" s="11">
        <v>0</v>
      </c>
      <c r="AJ1899" s="11">
        <v>0</v>
      </c>
      <c r="AK1899" s="11">
        <v>0</v>
      </c>
      <c r="AL1899" s="11">
        <v>0</v>
      </c>
      <c r="AM1899" s="11">
        <v>0</v>
      </c>
      <c r="AN1899" s="11">
        <v>0</v>
      </c>
      <c r="AO18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8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8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8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899" s="11">
        <f>Table_PBS_SQL_DB2_PBSSQL_PBS_NDP_Tina_CG_QtrlyPerformance_Final[[#This Row],[GOU REL]]+Table_PBS_SQL_DB2_PBSSQL_PBS_NDP_Tina_CG_QtrlyPerformance_Final[[#This Row],[EXT REL]]</f>
        <v>0</v>
      </c>
      <c r="AT1899" s="11">
        <f>Table_PBS_SQL_DB2_PBSSQL_PBS_NDP_Tina_CG_QtrlyPerformance_Final[[#This Row],[GOU EXP]]+Table_PBS_SQL_DB2_PBSSQL_PBS_NDP_Tina_CG_QtrlyPerformance_Final[[#This Row],[EXT EXP]]</f>
        <v>0</v>
      </c>
      <c r="AU1899" s="11" t="str">
        <f>IF(Table_PBS_SQL_DB2_PBSSQL_PBS_NDP_Tina_CG_QtrlyPerformance_Final[[#This Row],[Item_Code]]&gt;"300000", "Capital", "Recurrent")</f>
        <v>Recurrent</v>
      </c>
    </row>
    <row r="1900" spans="1:47" x14ac:dyDescent="0.25">
      <c r="A1900" t="s">
        <v>49</v>
      </c>
      <c r="B1900" t="s">
        <v>1400</v>
      </c>
      <c r="C1900" t="s">
        <v>293</v>
      </c>
      <c r="D1900" t="s">
        <v>1206</v>
      </c>
      <c r="E1900" t="s">
        <v>75</v>
      </c>
      <c r="F1900" t="s">
        <v>1228</v>
      </c>
      <c r="G1900" t="s">
        <v>87</v>
      </c>
      <c r="H1900" t="s">
        <v>1401</v>
      </c>
      <c r="I1900" t="s">
        <v>467</v>
      </c>
      <c r="J1900" t="s">
        <v>1474</v>
      </c>
      <c r="K1900" t="s">
        <v>1483</v>
      </c>
      <c r="L1900" t="s">
        <v>1484</v>
      </c>
      <c r="M1900" t="s">
        <v>866</v>
      </c>
      <c r="N1900" t="s">
        <v>867</v>
      </c>
      <c r="O1900" t="s">
        <v>1011</v>
      </c>
      <c r="P1900" t="s">
        <v>1012</v>
      </c>
      <c r="Q1900" s="11">
        <v>0</v>
      </c>
      <c r="R1900" s="11">
        <v>0</v>
      </c>
      <c r="S1900" s="11">
        <v>0</v>
      </c>
      <c r="T1900" s="11">
        <v>0</v>
      </c>
      <c r="U1900" s="11">
        <v>0</v>
      </c>
      <c r="V1900" s="11">
        <v>0</v>
      </c>
      <c r="W1900" s="11">
        <v>20000000</v>
      </c>
      <c r="X1900" s="11">
        <v>0</v>
      </c>
      <c r="Y1900" s="11">
        <v>0</v>
      </c>
      <c r="Z1900" s="11">
        <v>0</v>
      </c>
      <c r="AA1900" s="11">
        <v>0</v>
      </c>
      <c r="AB1900" s="11">
        <v>0</v>
      </c>
      <c r="AC1900" s="11">
        <v>5000000</v>
      </c>
      <c r="AD1900" s="11">
        <v>0</v>
      </c>
      <c r="AE1900" s="11">
        <v>0</v>
      </c>
      <c r="AF1900" s="11">
        <v>0</v>
      </c>
      <c r="AG1900" s="11">
        <v>5000000</v>
      </c>
      <c r="AH1900" s="11">
        <v>5000000</v>
      </c>
      <c r="AI1900" s="11">
        <v>0</v>
      </c>
      <c r="AJ1900" s="11">
        <v>0</v>
      </c>
      <c r="AK1900" s="11">
        <v>10000000</v>
      </c>
      <c r="AL1900" s="11">
        <v>15000000</v>
      </c>
      <c r="AM1900" s="11">
        <v>0</v>
      </c>
      <c r="AN1900" s="11">
        <v>0</v>
      </c>
      <c r="AO19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9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9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0" s="11">
        <f>Table_PBS_SQL_DB2_PBSSQL_PBS_NDP_Tina_CG_QtrlyPerformance_Final[[#This Row],[GOU REL]]+Table_PBS_SQL_DB2_PBSSQL_PBS_NDP_Tina_CG_QtrlyPerformance_Final[[#This Row],[EXT REL]]</f>
        <v>20000000</v>
      </c>
      <c r="AT1900" s="11">
        <f>Table_PBS_SQL_DB2_PBSSQL_PBS_NDP_Tina_CG_QtrlyPerformance_Final[[#This Row],[GOU EXP]]+Table_PBS_SQL_DB2_PBSSQL_PBS_NDP_Tina_CG_QtrlyPerformance_Final[[#This Row],[EXT EXP]]</f>
        <v>20000000</v>
      </c>
      <c r="AU1900" s="11" t="str">
        <f>IF(Table_PBS_SQL_DB2_PBSSQL_PBS_NDP_Tina_CG_QtrlyPerformance_Final[[#This Row],[Item_Code]]&gt;"300000", "Capital", "Recurrent")</f>
        <v>Recurrent</v>
      </c>
    </row>
    <row r="1901" spans="1:47" x14ac:dyDescent="0.25">
      <c r="A1901" t="s">
        <v>49</v>
      </c>
      <c r="B1901" t="s">
        <v>1400</v>
      </c>
      <c r="C1901" t="s">
        <v>293</v>
      </c>
      <c r="D1901" t="s">
        <v>1206</v>
      </c>
      <c r="E1901" t="s">
        <v>75</v>
      </c>
      <c r="F1901" t="s">
        <v>1228</v>
      </c>
      <c r="G1901" t="s">
        <v>87</v>
      </c>
      <c r="H1901" t="s">
        <v>1401</v>
      </c>
      <c r="I1901" t="s">
        <v>467</v>
      </c>
      <c r="J1901" t="s">
        <v>1474</v>
      </c>
      <c r="K1901" t="s">
        <v>1483</v>
      </c>
      <c r="L1901" t="s">
        <v>1484</v>
      </c>
      <c r="M1901" t="s">
        <v>1044</v>
      </c>
      <c r="N1901" t="s">
        <v>1045</v>
      </c>
      <c r="O1901" t="s">
        <v>978</v>
      </c>
      <c r="P1901" t="s">
        <v>979</v>
      </c>
      <c r="Q1901" s="11">
        <v>0</v>
      </c>
      <c r="R1901" s="11">
        <v>0</v>
      </c>
      <c r="S1901" s="11">
        <v>0</v>
      </c>
      <c r="T1901" s="11">
        <v>0</v>
      </c>
      <c r="U1901" s="11">
        <v>0</v>
      </c>
      <c r="V1901" s="11">
        <v>0</v>
      </c>
      <c r="W1901" s="11">
        <v>1000000000</v>
      </c>
      <c r="X1901" s="11">
        <v>0</v>
      </c>
      <c r="Y1901" s="11">
        <v>0</v>
      </c>
      <c r="Z1901" s="11">
        <v>0</v>
      </c>
      <c r="AA1901" s="11">
        <v>0</v>
      </c>
      <c r="AB1901" s="11">
        <v>0</v>
      </c>
      <c r="AC1901" s="11">
        <v>250000000</v>
      </c>
      <c r="AD1901" s="11">
        <v>249999999</v>
      </c>
      <c r="AE1901" s="11">
        <v>0</v>
      </c>
      <c r="AF1901" s="11">
        <v>0</v>
      </c>
      <c r="AG1901" s="11">
        <v>250000000</v>
      </c>
      <c r="AH1901" s="11">
        <v>197834822</v>
      </c>
      <c r="AI1901" s="11">
        <v>0</v>
      </c>
      <c r="AJ1901" s="11">
        <v>0</v>
      </c>
      <c r="AK1901" s="11">
        <v>0</v>
      </c>
      <c r="AL1901" s="11">
        <v>52165178</v>
      </c>
      <c r="AM1901" s="11">
        <v>0</v>
      </c>
      <c r="AN1901" s="11">
        <v>0</v>
      </c>
      <c r="AO19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19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499999999</v>
      </c>
      <c r="AR19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1" s="11">
        <f>Table_PBS_SQL_DB2_PBSSQL_PBS_NDP_Tina_CG_QtrlyPerformance_Final[[#This Row],[GOU REL]]+Table_PBS_SQL_DB2_PBSSQL_PBS_NDP_Tina_CG_QtrlyPerformance_Final[[#This Row],[EXT REL]]</f>
        <v>500000000</v>
      </c>
      <c r="AT1901" s="11">
        <f>Table_PBS_SQL_DB2_PBSSQL_PBS_NDP_Tina_CG_QtrlyPerformance_Final[[#This Row],[GOU EXP]]+Table_PBS_SQL_DB2_PBSSQL_PBS_NDP_Tina_CG_QtrlyPerformance_Final[[#This Row],[EXT EXP]]</f>
        <v>499999999</v>
      </c>
      <c r="AU1901" s="11" t="str">
        <f>IF(Table_PBS_SQL_DB2_PBSSQL_PBS_NDP_Tina_CG_QtrlyPerformance_Final[[#This Row],[Item_Code]]&gt;"300000", "Capital", "Recurrent")</f>
        <v>Recurrent</v>
      </c>
    </row>
    <row r="1902" spans="1:47" x14ac:dyDescent="0.25">
      <c r="A1902" t="s">
        <v>49</v>
      </c>
      <c r="B1902" t="s">
        <v>1400</v>
      </c>
      <c r="C1902" t="s">
        <v>293</v>
      </c>
      <c r="D1902" t="s">
        <v>1206</v>
      </c>
      <c r="E1902" t="s">
        <v>75</v>
      </c>
      <c r="F1902" t="s">
        <v>1228</v>
      </c>
      <c r="G1902" t="s">
        <v>87</v>
      </c>
      <c r="H1902" t="s">
        <v>1401</v>
      </c>
      <c r="I1902" t="s">
        <v>467</v>
      </c>
      <c r="J1902" t="s">
        <v>1474</v>
      </c>
      <c r="K1902" t="s">
        <v>129</v>
      </c>
      <c r="L1902" t="s">
        <v>1489</v>
      </c>
      <c r="M1902" t="s">
        <v>866</v>
      </c>
      <c r="N1902" t="s">
        <v>867</v>
      </c>
      <c r="O1902" t="s">
        <v>1004</v>
      </c>
      <c r="P1902" t="s">
        <v>868</v>
      </c>
      <c r="Q1902" s="11">
        <v>0</v>
      </c>
      <c r="R1902" s="11">
        <v>0</v>
      </c>
      <c r="S1902" s="11">
        <v>0</v>
      </c>
      <c r="T1902" s="11">
        <v>0</v>
      </c>
      <c r="U1902" s="11">
        <v>148000000</v>
      </c>
      <c r="V1902" s="11">
        <v>0</v>
      </c>
      <c r="W1902" s="11">
        <v>148000000</v>
      </c>
      <c r="X1902" s="11">
        <v>0</v>
      </c>
      <c r="Y1902" s="11">
        <v>0</v>
      </c>
      <c r="Z1902" s="11">
        <v>0</v>
      </c>
      <c r="AA1902" s="11">
        <v>0</v>
      </c>
      <c r="AB1902" s="11">
        <v>0</v>
      </c>
      <c r="AC1902" s="11">
        <v>37000000</v>
      </c>
      <c r="AD1902" s="11">
        <v>37000000</v>
      </c>
      <c r="AE1902" s="11">
        <v>0</v>
      </c>
      <c r="AF1902" s="11">
        <v>0</v>
      </c>
      <c r="AG1902" s="11">
        <v>37000000</v>
      </c>
      <c r="AH1902" s="11">
        <v>37000000</v>
      </c>
      <c r="AI1902" s="11">
        <v>0</v>
      </c>
      <c r="AJ1902" s="11">
        <v>0</v>
      </c>
      <c r="AK1902" s="11">
        <v>0</v>
      </c>
      <c r="AL1902" s="11">
        <v>0</v>
      </c>
      <c r="AM1902" s="11">
        <v>0</v>
      </c>
      <c r="AN1902" s="11">
        <v>0</v>
      </c>
      <c r="AO19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74000000</v>
      </c>
      <c r="AP19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74000000</v>
      </c>
      <c r="AR19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2" s="11">
        <f>Table_PBS_SQL_DB2_PBSSQL_PBS_NDP_Tina_CG_QtrlyPerformance_Final[[#This Row],[GOU REL]]+Table_PBS_SQL_DB2_PBSSQL_PBS_NDP_Tina_CG_QtrlyPerformance_Final[[#This Row],[EXT REL]]</f>
        <v>74000000</v>
      </c>
      <c r="AT1902" s="11">
        <f>Table_PBS_SQL_DB2_PBSSQL_PBS_NDP_Tina_CG_QtrlyPerformance_Final[[#This Row],[GOU EXP]]+Table_PBS_SQL_DB2_PBSSQL_PBS_NDP_Tina_CG_QtrlyPerformance_Final[[#This Row],[EXT EXP]]</f>
        <v>74000000</v>
      </c>
      <c r="AU1902" s="11" t="str">
        <f>IF(Table_PBS_SQL_DB2_PBSSQL_PBS_NDP_Tina_CG_QtrlyPerformance_Final[[#This Row],[Item_Code]]&gt;"300000", "Capital", "Recurrent")</f>
        <v>Recurrent</v>
      </c>
    </row>
    <row r="1903" spans="1:47" x14ac:dyDescent="0.25">
      <c r="A1903" t="s">
        <v>49</v>
      </c>
      <c r="B1903" t="s">
        <v>1400</v>
      </c>
      <c r="C1903" t="s">
        <v>293</v>
      </c>
      <c r="D1903" t="s">
        <v>1206</v>
      </c>
      <c r="E1903" t="s">
        <v>75</v>
      </c>
      <c r="F1903" t="s">
        <v>1228</v>
      </c>
      <c r="G1903" t="s">
        <v>87</v>
      </c>
      <c r="H1903" t="s">
        <v>1401</v>
      </c>
      <c r="I1903" t="s">
        <v>467</v>
      </c>
      <c r="J1903" t="s">
        <v>1474</v>
      </c>
      <c r="K1903" t="s">
        <v>129</v>
      </c>
      <c r="L1903" t="s">
        <v>1489</v>
      </c>
      <c r="M1903" t="s">
        <v>1044</v>
      </c>
      <c r="N1903" t="s">
        <v>1045</v>
      </c>
      <c r="O1903" t="s">
        <v>1062</v>
      </c>
      <c r="P1903" t="s">
        <v>1063</v>
      </c>
      <c r="Q1903" s="11">
        <v>0</v>
      </c>
      <c r="R1903" s="11">
        <v>0</v>
      </c>
      <c r="S1903" s="11">
        <v>0</v>
      </c>
      <c r="T1903" s="11">
        <v>0</v>
      </c>
      <c r="U1903" s="11">
        <v>34000000</v>
      </c>
      <c r="V1903" s="11">
        <v>0</v>
      </c>
      <c r="W1903" s="11">
        <v>34000000</v>
      </c>
      <c r="X1903" s="11">
        <v>0</v>
      </c>
      <c r="Y1903" s="11">
        <v>8500000</v>
      </c>
      <c r="Z1903" s="11">
        <v>8500000</v>
      </c>
      <c r="AA1903" s="11">
        <v>0</v>
      </c>
      <c r="AB1903" s="11">
        <v>0</v>
      </c>
      <c r="AC1903" s="11">
        <v>8500000</v>
      </c>
      <c r="AD1903" s="11">
        <v>8500000</v>
      </c>
      <c r="AE1903" s="11">
        <v>0</v>
      </c>
      <c r="AF1903" s="11">
        <v>0</v>
      </c>
      <c r="AG1903" s="11">
        <v>8500000</v>
      </c>
      <c r="AH1903" s="11">
        <v>8500000</v>
      </c>
      <c r="AI1903" s="11">
        <v>0</v>
      </c>
      <c r="AJ1903" s="11">
        <v>0</v>
      </c>
      <c r="AK1903" s="11">
        <v>8500000</v>
      </c>
      <c r="AL1903" s="11">
        <v>8500000</v>
      </c>
      <c r="AM1903" s="11">
        <v>0</v>
      </c>
      <c r="AN1903" s="11">
        <v>0</v>
      </c>
      <c r="AO19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34000000</v>
      </c>
      <c r="AP19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34000000</v>
      </c>
      <c r="AR19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3" s="11">
        <f>Table_PBS_SQL_DB2_PBSSQL_PBS_NDP_Tina_CG_QtrlyPerformance_Final[[#This Row],[GOU REL]]+Table_PBS_SQL_DB2_PBSSQL_PBS_NDP_Tina_CG_QtrlyPerformance_Final[[#This Row],[EXT REL]]</f>
        <v>34000000</v>
      </c>
      <c r="AT1903" s="11">
        <f>Table_PBS_SQL_DB2_PBSSQL_PBS_NDP_Tina_CG_QtrlyPerformance_Final[[#This Row],[GOU EXP]]+Table_PBS_SQL_DB2_PBSSQL_PBS_NDP_Tina_CG_QtrlyPerformance_Final[[#This Row],[EXT EXP]]</f>
        <v>34000000</v>
      </c>
      <c r="AU1903" s="11" t="str">
        <f>IF(Table_PBS_SQL_DB2_PBSSQL_PBS_NDP_Tina_CG_QtrlyPerformance_Final[[#This Row],[Item_Code]]&gt;"300000", "Capital", "Recurrent")</f>
        <v>Recurrent</v>
      </c>
    </row>
    <row r="1904" spans="1:47" x14ac:dyDescent="0.25">
      <c r="A1904" t="s">
        <v>49</v>
      </c>
      <c r="B1904" t="s">
        <v>1400</v>
      </c>
      <c r="C1904" t="s">
        <v>293</v>
      </c>
      <c r="D1904" t="s">
        <v>1206</v>
      </c>
      <c r="E1904" t="s">
        <v>75</v>
      </c>
      <c r="F1904" t="s">
        <v>1228</v>
      </c>
      <c r="G1904" t="s">
        <v>87</v>
      </c>
      <c r="H1904" t="s">
        <v>1401</v>
      </c>
      <c r="I1904" t="s">
        <v>467</v>
      </c>
      <c r="J1904" t="s">
        <v>1474</v>
      </c>
      <c r="K1904" t="s">
        <v>129</v>
      </c>
      <c r="L1904" t="s">
        <v>1489</v>
      </c>
      <c r="M1904" t="s">
        <v>1044</v>
      </c>
      <c r="N1904" t="s">
        <v>1045</v>
      </c>
      <c r="O1904" t="s">
        <v>1025</v>
      </c>
      <c r="P1904" t="s">
        <v>1026</v>
      </c>
      <c r="Q1904" s="11">
        <v>0</v>
      </c>
      <c r="R1904" s="11">
        <v>0</v>
      </c>
      <c r="S1904" s="11">
        <v>0</v>
      </c>
      <c r="T1904" s="11">
        <v>0</v>
      </c>
      <c r="U1904" s="11">
        <v>600000000</v>
      </c>
      <c r="V1904" s="11">
        <v>0</v>
      </c>
      <c r="W1904" s="11">
        <v>600000000</v>
      </c>
      <c r="X1904" s="11">
        <v>0</v>
      </c>
      <c r="Y1904" s="11">
        <v>0</v>
      </c>
      <c r="Z1904" s="11">
        <v>0</v>
      </c>
      <c r="AA1904" s="11">
        <v>0</v>
      </c>
      <c r="AB1904" s="11">
        <v>0</v>
      </c>
      <c r="AC1904" s="11">
        <v>0</v>
      </c>
      <c r="AD1904" s="11">
        <v>0</v>
      </c>
      <c r="AE1904" s="11">
        <v>0</v>
      </c>
      <c r="AF1904" s="11">
        <v>0</v>
      </c>
      <c r="AG1904" s="11">
        <v>150000000</v>
      </c>
      <c r="AH1904" s="11">
        <v>150000000</v>
      </c>
      <c r="AI1904" s="11">
        <v>0</v>
      </c>
      <c r="AJ1904" s="11">
        <v>0</v>
      </c>
      <c r="AK1904" s="11">
        <v>0</v>
      </c>
      <c r="AL1904" s="11">
        <v>0</v>
      </c>
      <c r="AM1904" s="11">
        <v>0</v>
      </c>
      <c r="AN1904" s="11">
        <v>0</v>
      </c>
      <c r="AO19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19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19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4" s="11">
        <f>Table_PBS_SQL_DB2_PBSSQL_PBS_NDP_Tina_CG_QtrlyPerformance_Final[[#This Row],[GOU REL]]+Table_PBS_SQL_DB2_PBSSQL_PBS_NDP_Tina_CG_QtrlyPerformance_Final[[#This Row],[EXT REL]]</f>
        <v>150000000</v>
      </c>
      <c r="AT1904" s="11">
        <f>Table_PBS_SQL_DB2_PBSSQL_PBS_NDP_Tina_CG_QtrlyPerformance_Final[[#This Row],[GOU EXP]]+Table_PBS_SQL_DB2_PBSSQL_PBS_NDP_Tina_CG_QtrlyPerformance_Final[[#This Row],[EXT EXP]]</f>
        <v>150000000</v>
      </c>
      <c r="AU1904" s="11" t="str">
        <f>IF(Table_PBS_SQL_DB2_PBSSQL_PBS_NDP_Tina_CG_QtrlyPerformance_Final[[#This Row],[Item_Code]]&gt;"300000", "Capital", "Recurrent")</f>
        <v>Recurrent</v>
      </c>
    </row>
    <row r="1905" spans="1:47" x14ac:dyDescent="0.25">
      <c r="A1905" t="s">
        <v>49</v>
      </c>
      <c r="B1905" t="s">
        <v>1400</v>
      </c>
      <c r="C1905" t="s">
        <v>293</v>
      </c>
      <c r="D1905" t="s">
        <v>1206</v>
      </c>
      <c r="E1905" t="s">
        <v>75</v>
      </c>
      <c r="F1905" t="s">
        <v>1228</v>
      </c>
      <c r="G1905" t="s">
        <v>87</v>
      </c>
      <c r="H1905" t="s">
        <v>1401</v>
      </c>
      <c r="I1905" t="s">
        <v>467</v>
      </c>
      <c r="J1905" t="s">
        <v>1474</v>
      </c>
      <c r="K1905" t="s">
        <v>129</v>
      </c>
      <c r="L1905" t="s">
        <v>1489</v>
      </c>
      <c r="M1905" t="s">
        <v>1044</v>
      </c>
      <c r="N1905" t="s">
        <v>1045</v>
      </c>
      <c r="O1905" t="s">
        <v>893</v>
      </c>
      <c r="P1905" t="s">
        <v>894</v>
      </c>
      <c r="Q1905" s="11">
        <v>0</v>
      </c>
      <c r="R1905" s="11">
        <v>0</v>
      </c>
      <c r="S1905" s="11">
        <v>0</v>
      </c>
      <c r="T1905" s="11">
        <v>0</v>
      </c>
      <c r="U1905" s="11">
        <v>600000000</v>
      </c>
      <c r="V1905" s="11">
        <v>0</v>
      </c>
      <c r="W1905" s="11">
        <v>600000000</v>
      </c>
      <c r="X1905" s="11">
        <v>0</v>
      </c>
      <c r="Y1905" s="11">
        <v>0</v>
      </c>
      <c r="Z1905" s="11">
        <v>0</v>
      </c>
      <c r="AA1905" s="11">
        <v>0</v>
      </c>
      <c r="AB1905" s="11">
        <v>0</v>
      </c>
      <c r="AC1905" s="11">
        <v>0</v>
      </c>
      <c r="AD1905" s="11">
        <v>0</v>
      </c>
      <c r="AE1905" s="11">
        <v>0</v>
      </c>
      <c r="AF1905" s="11">
        <v>0</v>
      </c>
      <c r="AG1905" s="11">
        <v>130000000</v>
      </c>
      <c r="AH1905" s="11">
        <v>130000000</v>
      </c>
      <c r="AI1905" s="11">
        <v>0</v>
      </c>
      <c r="AJ1905" s="11">
        <v>0</v>
      </c>
      <c r="AK1905" s="11">
        <v>0</v>
      </c>
      <c r="AL1905" s="11">
        <v>0</v>
      </c>
      <c r="AM1905" s="11">
        <v>0</v>
      </c>
      <c r="AN1905" s="11">
        <v>0</v>
      </c>
      <c r="AO19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v>
      </c>
      <c r="AP19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130000000</v>
      </c>
      <c r="AR19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5" s="11">
        <f>Table_PBS_SQL_DB2_PBSSQL_PBS_NDP_Tina_CG_QtrlyPerformance_Final[[#This Row],[GOU REL]]+Table_PBS_SQL_DB2_PBSSQL_PBS_NDP_Tina_CG_QtrlyPerformance_Final[[#This Row],[EXT REL]]</f>
        <v>130000000</v>
      </c>
      <c r="AT1905" s="11">
        <f>Table_PBS_SQL_DB2_PBSSQL_PBS_NDP_Tina_CG_QtrlyPerformance_Final[[#This Row],[GOU EXP]]+Table_PBS_SQL_DB2_PBSSQL_PBS_NDP_Tina_CG_QtrlyPerformance_Final[[#This Row],[EXT EXP]]</f>
        <v>130000000</v>
      </c>
      <c r="AU1905" s="11" t="str">
        <f>IF(Table_PBS_SQL_DB2_PBSSQL_PBS_NDP_Tina_CG_QtrlyPerformance_Final[[#This Row],[Item_Code]]&gt;"300000", "Capital", "Recurrent")</f>
        <v>Capital</v>
      </c>
    </row>
    <row r="1906" spans="1:47" x14ac:dyDescent="0.25">
      <c r="A1906" t="s">
        <v>49</v>
      </c>
      <c r="B1906" t="s">
        <v>1400</v>
      </c>
      <c r="C1906" t="s">
        <v>293</v>
      </c>
      <c r="D1906" t="s">
        <v>1206</v>
      </c>
      <c r="E1906" t="s">
        <v>75</v>
      </c>
      <c r="F1906" t="s">
        <v>1228</v>
      </c>
      <c r="G1906" t="s">
        <v>87</v>
      </c>
      <c r="H1906" t="s">
        <v>1401</v>
      </c>
      <c r="I1906" t="s">
        <v>467</v>
      </c>
      <c r="J1906" t="s">
        <v>1474</v>
      </c>
      <c r="K1906" t="s">
        <v>131</v>
      </c>
      <c r="L1906" t="s">
        <v>1469</v>
      </c>
      <c r="M1906" t="s">
        <v>866</v>
      </c>
      <c r="N1906" t="s">
        <v>867</v>
      </c>
      <c r="O1906" t="s">
        <v>1064</v>
      </c>
      <c r="P1906" t="s">
        <v>1065</v>
      </c>
      <c r="Q1906" s="11">
        <v>0</v>
      </c>
      <c r="R1906" s="11">
        <v>0</v>
      </c>
      <c r="S1906" s="11">
        <v>0</v>
      </c>
      <c r="T1906" s="11">
        <v>0</v>
      </c>
      <c r="U1906" s="11">
        <v>108692537</v>
      </c>
      <c r="V1906" s="11">
        <v>0</v>
      </c>
      <c r="W1906" s="11">
        <v>108692537</v>
      </c>
      <c r="X1906" s="11">
        <v>0</v>
      </c>
      <c r="Y1906" s="11">
        <v>0</v>
      </c>
      <c r="Z1906" s="11">
        <v>0</v>
      </c>
      <c r="AA1906" s="11">
        <v>0</v>
      </c>
      <c r="AB1906" s="11">
        <v>0</v>
      </c>
      <c r="AC1906" s="11">
        <v>27173250</v>
      </c>
      <c r="AD1906" s="11">
        <v>27173250</v>
      </c>
      <c r="AE1906" s="11">
        <v>0</v>
      </c>
      <c r="AF1906" s="11">
        <v>0</v>
      </c>
      <c r="AG1906" s="11">
        <v>27173250</v>
      </c>
      <c r="AH1906" s="11">
        <v>27173250</v>
      </c>
      <c r="AI1906" s="11">
        <v>0</v>
      </c>
      <c r="AJ1906" s="11">
        <v>0</v>
      </c>
      <c r="AK1906" s="11">
        <v>54346037</v>
      </c>
      <c r="AL1906" s="11">
        <v>54346037</v>
      </c>
      <c r="AM1906" s="11">
        <v>0</v>
      </c>
      <c r="AN1906" s="11">
        <v>0</v>
      </c>
      <c r="AO19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108692537</v>
      </c>
      <c r="AP19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108692537</v>
      </c>
      <c r="AR19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6" s="11">
        <f>Table_PBS_SQL_DB2_PBSSQL_PBS_NDP_Tina_CG_QtrlyPerformance_Final[[#This Row],[GOU REL]]+Table_PBS_SQL_DB2_PBSSQL_PBS_NDP_Tina_CG_QtrlyPerformance_Final[[#This Row],[EXT REL]]</f>
        <v>108692537</v>
      </c>
      <c r="AT1906" s="11">
        <f>Table_PBS_SQL_DB2_PBSSQL_PBS_NDP_Tina_CG_QtrlyPerformance_Final[[#This Row],[GOU EXP]]+Table_PBS_SQL_DB2_PBSSQL_PBS_NDP_Tina_CG_QtrlyPerformance_Final[[#This Row],[EXT EXP]]</f>
        <v>108692537</v>
      </c>
      <c r="AU1906" s="11" t="str">
        <f>IF(Table_PBS_SQL_DB2_PBSSQL_PBS_NDP_Tina_CG_QtrlyPerformance_Final[[#This Row],[Item_Code]]&gt;"300000", "Capital", "Recurrent")</f>
        <v>Recurrent</v>
      </c>
    </row>
    <row r="1907" spans="1:47" x14ac:dyDescent="0.25">
      <c r="A1907" t="s">
        <v>49</v>
      </c>
      <c r="B1907" t="s">
        <v>1400</v>
      </c>
      <c r="C1907" t="s">
        <v>293</v>
      </c>
      <c r="D1907" t="s">
        <v>1206</v>
      </c>
      <c r="E1907" t="s">
        <v>75</v>
      </c>
      <c r="F1907" t="s">
        <v>1228</v>
      </c>
      <c r="G1907" t="s">
        <v>87</v>
      </c>
      <c r="H1907" t="s">
        <v>1401</v>
      </c>
      <c r="I1907" t="s">
        <v>467</v>
      </c>
      <c r="J1907" t="s">
        <v>1474</v>
      </c>
      <c r="K1907" t="s">
        <v>131</v>
      </c>
      <c r="L1907" t="s">
        <v>1469</v>
      </c>
      <c r="M1907" t="s">
        <v>866</v>
      </c>
      <c r="N1907" t="s">
        <v>867</v>
      </c>
      <c r="O1907" t="s">
        <v>1120</v>
      </c>
      <c r="P1907" t="s">
        <v>1121</v>
      </c>
      <c r="Q1907" s="11">
        <v>0</v>
      </c>
      <c r="R1907" s="11">
        <v>0</v>
      </c>
      <c r="S1907" s="11">
        <v>0</v>
      </c>
      <c r="T1907" s="11">
        <v>0</v>
      </c>
      <c r="U1907" s="11">
        <v>10000000</v>
      </c>
      <c r="V1907" s="11">
        <v>0</v>
      </c>
      <c r="W1907" s="11">
        <v>10000000</v>
      </c>
      <c r="X1907" s="11">
        <v>0</v>
      </c>
      <c r="Y1907" s="11">
        <v>0</v>
      </c>
      <c r="Z1907" s="11">
        <v>0</v>
      </c>
      <c r="AA1907" s="11">
        <v>0</v>
      </c>
      <c r="AB1907" s="11">
        <v>0</v>
      </c>
      <c r="AC1907" s="11">
        <v>2500000</v>
      </c>
      <c r="AD1907" s="11">
        <v>2500000</v>
      </c>
      <c r="AE1907" s="11">
        <v>0</v>
      </c>
      <c r="AF1907" s="11">
        <v>0</v>
      </c>
      <c r="AG1907" s="11">
        <v>2500000</v>
      </c>
      <c r="AH1907" s="11">
        <v>2500000</v>
      </c>
      <c r="AI1907" s="11">
        <v>0</v>
      </c>
      <c r="AJ1907" s="11">
        <v>0</v>
      </c>
      <c r="AK1907" s="11">
        <v>5000000</v>
      </c>
      <c r="AL1907" s="11">
        <v>5000000</v>
      </c>
      <c r="AM1907" s="11">
        <v>0</v>
      </c>
      <c r="AN1907" s="11">
        <v>0</v>
      </c>
      <c r="AO19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9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9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7" s="11">
        <f>Table_PBS_SQL_DB2_PBSSQL_PBS_NDP_Tina_CG_QtrlyPerformance_Final[[#This Row],[GOU REL]]+Table_PBS_SQL_DB2_PBSSQL_PBS_NDP_Tina_CG_QtrlyPerformance_Final[[#This Row],[EXT REL]]</f>
        <v>10000000</v>
      </c>
      <c r="AT1907" s="11">
        <f>Table_PBS_SQL_DB2_PBSSQL_PBS_NDP_Tina_CG_QtrlyPerformance_Final[[#This Row],[GOU EXP]]+Table_PBS_SQL_DB2_PBSSQL_PBS_NDP_Tina_CG_QtrlyPerformance_Final[[#This Row],[EXT EXP]]</f>
        <v>10000000</v>
      </c>
      <c r="AU1907" s="11" t="str">
        <f>IF(Table_PBS_SQL_DB2_PBSSQL_PBS_NDP_Tina_CG_QtrlyPerformance_Final[[#This Row],[Item_Code]]&gt;"300000", "Capital", "Recurrent")</f>
        <v>Recurrent</v>
      </c>
    </row>
    <row r="1908" spans="1:47" x14ac:dyDescent="0.25">
      <c r="A1908" t="s">
        <v>49</v>
      </c>
      <c r="B1908" t="s">
        <v>1400</v>
      </c>
      <c r="C1908" t="s">
        <v>293</v>
      </c>
      <c r="D1908" t="s">
        <v>1206</v>
      </c>
      <c r="E1908" t="s">
        <v>75</v>
      </c>
      <c r="F1908" t="s">
        <v>1228</v>
      </c>
      <c r="G1908" t="s">
        <v>87</v>
      </c>
      <c r="H1908" t="s">
        <v>1401</v>
      </c>
      <c r="I1908" t="s">
        <v>467</v>
      </c>
      <c r="J1908" t="s">
        <v>1474</v>
      </c>
      <c r="K1908" t="s">
        <v>131</v>
      </c>
      <c r="L1908" t="s">
        <v>1469</v>
      </c>
      <c r="M1908" t="s">
        <v>866</v>
      </c>
      <c r="N1908" t="s">
        <v>867</v>
      </c>
      <c r="O1908" t="s">
        <v>940</v>
      </c>
      <c r="P1908" t="s">
        <v>941</v>
      </c>
      <c r="Q1908" s="11">
        <v>0</v>
      </c>
      <c r="R1908" s="11">
        <v>0</v>
      </c>
      <c r="S1908" s="11">
        <v>0</v>
      </c>
      <c r="T1908" s="11">
        <v>0</v>
      </c>
      <c r="U1908" s="11">
        <v>2400000</v>
      </c>
      <c r="V1908" s="11">
        <v>0</v>
      </c>
      <c r="W1908" s="11">
        <v>2400000</v>
      </c>
      <c r="X1908" s="11">
        <v>0</v>
      </c>
      <c r="Y1908" s="11">
        <v>0</v>
      </c>
      <c r="Z1908" s="11">
        <v>0</v>
      </c>
      <c r="AA1908" s="11">
        <v>0</v>
      </c>
      <c r="AB1908" s="11">
        <v>0</v>
      </c>
      <c r="AC1908" s="11">
        <v>600000</v>
      </c>
      <c r="AD1908" s="11">
        <v>600000</v>
      </c>
      <c r="AE1908" s="11">
        <v>0</v>
      </c>
      <c r="AF1908" s="11">
        <v>0</v>
      </c>
      <c r="AG1908" s="11">
        <v>600000</v>
      </c>
      <c r="AH1908" s="11">
        <v>600000</v>
      </c>
      <c r="AI1908" s="11">
        <v>0</v>
      </c>
      <c r="AJ1908" s="11">
        <v>0</v>
      </c>
      <c r="AK1908" s="11">
        <v>1200000</v>
      </c>
      <c r="AL1908" s="11">
        <v>1200000</v>
      </c>
      <c r="AM1908" s="11">
        <v>0</v>
      </c>
      <c r="AN1908" s="11">
        <v>0</v>
      </c>
      <c r="AO19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v>
      </c>
      <c r="AP19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v>
      </c>
      <c r="AR19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8" s="11">
        <f>Table_PBS_SQL_DB2_PBSSQL_PBS_NDP_Tina_CG_QtrlyPerformance_Final[[#This Row],[GOU REL]]+Table_PBS_SQL_DB2_PBSSQL_PBS_NDP_Tina_CG_QtrlyPerformance_Final[[#This Row],[EXT REL]]</f>
        <v>2400000</v>
      </c>
      <c r="AT1908" s="11">
        <f>Table_PBS_SQL_DB2_PBSSQL_PBS_NDP_Tina_CG_QtrlyPerformance_Final[[#This Row],[GOU EXP]]+Table_PBS_SQL_DB2_PBSSQL_PBS_NDP_Tina_CG_QtrlyPerformance_Final[[#This Row],[EXT EXP]]</f>
        <v>2400000</v>
      </c>
      <c r="AU1908" s="11" t="str">
        <f>IF(Table_PBS_SQL_DB2_PBSSQL_PBS_NDP_Tina_CG_QtrlyPerformance_Final[[#This Row],[Item_Code]]&gt;"300000", "Capital", "Recurrent")</f>
        <v>Recurrent</v>
      </c>
    </row>
    <row r="1909" spans="1:47" x14ac:dyDescent="0.25">
      <c r="A1909" t="s">
        <v>49</v>
      </c>
      <c r="B1909" t="s">
        <v>1400</v>
      </c>
      <c r="C1909" t="s">
        <v>293</v>
      </c>
      <c r="D1909" t="s">
        <v>1206</v>
      </c>
      <c r="E1909" t="s">
        <v>75</v>
      </c>
      <c r="F1909" t="s">
        <v>1228</v>
      </c>
      <c r="G1909" t="s">
        <v>87</v>
      </c>
      <c r="H1909" t="s">
        <v>1401</v>
      </c>
      <c r="I1909" t="s">
        <v>467</v>
      </c>
      <c r="J1909" t="s">
        <v>1474</v>
      </c>
      <c r="K1909" t="s">
        <v>131</v>
      </c>
      <c r="L1909" t="s">
        <v>1469</v>
      </c>
      <c r="M1909" t="s">
        <v>866</v>
      </c>
      <c r="N1909" t="s">
        <v>867</v>
      </c>
      <c r="O1909" t="s">
        <v>1005</v>
      </c>
      <c r="P1909" t="s">
        <v>1006</v>
      </c>
      <c r="Q1909" s="11">
        <v>0</v>
      </c>
      <c r="R1909" s="11">
        <v>0</v>
      </c>
      <c r="S1909" s="11">
        <v>0</v>
      </c>
      <c r="T1909" s="11">
        <v>0</v>
      </c>
      <c r="U1909" s="11">
        <v>252250000</v>
      </c>
      <c r="V1909" s="11">
        <v>0</v>
      </c>
      <c r="W1909" s="11">
        <v>252250000</v>
      </c>
      <c r="X1909" s="11">
        <v>0</v>
      </c>
      <c r="Y1909" s="11">
        <v>0</v>
      </c>
      <c r="Z1909" s="11">
        <v>0</v>
      </c>
      <c r="AA1909" s="11">
        <v>0</v>
      </c>
      <c r="AB1909" s="11">
        <v>0</v>
      </c>
      <c r="AC1909" s="11">
        <v>63062500</v>
      </c>
      <c r="AD1909" s="11">
        <v>63062500</v>
      </c>
      <c r="AE1909" s="11">
        <v>0</v>
      </c>
      <c r="AF1909" s="11">
        <v>0</v>
      </c>
      <c r="AG1909" s="11">
        <v>63062500</v>
      </c>
      <c r="AH1909" s="11">
        <v>63062500</v>
      </c>
      <c r="AI1909" s="11">
        <v>0</v>
      </c>
      <c r="AJ1909" s="11">
        <v>0</v>
      </c>
      <c r="AK1909" s="11">
        <v>35000000</v>
      </c>
      <c r="AL1909" s="11">
        <v>35000000</v>
      </c>
      <c r="AM1909" s="11">
        <v>0</v>
      </c>
      <c r="AN1909" s="11">
        <v>0</v>
      </c>
      <c r="AO19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161125000</v>
      </c>
      <c r="AP19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161125000</v>
      </c>
      <c r="AR19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09" s="11">
        <f>Table_PBS_SQL_DB2_PBSSQL_PBS_NDP_Tina_CG_QtrlyPerformance_Final[[#This Row],[GOU REL]]+Table_PBS_SQL_DB2_PBSSQL_PBS_NDP_Tina_CG_QtrlyPerformance_Final[[#This Row],[EXT REL]]</f>
        <v>161125000</v>
      </c>
      <c r="AT1909" s="11">
        <f>Table_PBS_SQL_DB2_PBSSQL_PBS_NDP_Tina_CG_QtrlyPerformance_Final[[#This Row],[GOU EXP]]+Table_PBS_SQL_DB2_PBSSQL_PBS_NDP_Tina_CG_QtrlyPerformance_Final[[#This Row],[EXT EXP]]</f>
        <v>161125000</v>
      </c>
      <c r="AU1909" s="11" t="str">
        <f>IF(Table_PBS_SQL_DB2_PBSSQL_PBS_NDP_Tina_CG_QtrlyPerformance_Final[[#This Row],[Item_Code]]&gt;"300000", "Capital", "Recurrent")</f>
        <v>Recurrent</v>
      </c>
    </row>
    <row r="1910" spans="1:47" x14ac:dyDescent="0.25">
      <c r="A1910" t="s">
        <v>49</v>
      </c>
      <c r="B1910" t="s">
        <v>1400</v>
      </c>
      <c r="C1910" t="s">
        <v>293</v>
      </c>
      <c r="D1910" t="s">
        <v>1206</v>
      </c>
      <c r="E1910" t="s">
        <v>75</v>
      </c>
      <c r="F1910" t="s">
        <v>1228</v>
      </c>
      <c r="G1910" t="s">
        <v>87</v>
      </c>
      <c r="H1910" t="s">
        <v>1401</v>
      </c>
      <c r="I1910" t="s">
        <v>467</v>
      </c>
      <c r="J1910" t="s">
        <v>1474</v>
      </c>
      <c r="K1910" t="s">
        <v>131</v>
      </c>
      <c r="L1910" t="s">
        <v>1469</v>
      </c>
      <c r="M1910" t="s">
        <v>1044</v>
      </c>
      <c r="N1910" t="s">
        <v>1045</v>
      </c>
      <c r="O1910" t="s">
        <v>1465</v>
      </c>
      <c r="P1910" t="s">
        <v>1466</v>
      </c>
      <c r="Q1910" s="11">
        <v>0</v>
      </c>
      <c r="R1910" s="11">
        <v>0</v>
      </c>
      <c r="S1910" s="11">
        <v>0</v>
      </c>
      <c r="T1910" s="11">
        <v>0</v>
      </c>
      <c r="U1910" s="11">
        <v>44441574658</v>
      </c>
      <c r="V1910" s="11">
        <v>0</v>
      </c>
      <c r="W1910" s="11">
        <v>11458899218</v>
      </c>
      <c r="X1910" s="11">
        <v>32982675440</v>
      </c>
      <c r="Y1910" s="11">
        <v>0</v>
      </c>
      <c r="Z1910" s="11">
        <v>0</v>
      </c>
      <c r="AA1910" s="11">
        <v>0</v>
      </c>
      <c r="AB1910" s="11">
        <v>0</v>
      </c>
      <c r="AC1910" s="11">
        <v>3600000000</v>
      </c>
      <c r="AD1910" s="11">
        <v>3600000000</v>
      </c>
      <c r="AE1910" s="11">
        <v>0</v>
      </c>
      <c r="AF1910" s="11">
        <v>0</v>
      </c>
      <c r="AG1910" s="11">
        <v>2280000000</v>
      </c>
      <c r="AH1910" s="11">
        <v>2280000000</v>
      </c>
      <c r="AI1910" s="11">
        <v>0</v>
      </c>
      <c r="AJ1910" s="11">
        <v>0</v>
      </c>
      <c r="AK1910" s="11">
        <v>2300000000</v>
      </c>
      <c r="AL1910" s="11">
        <v>2300000000</v>
      </c>
      <c r="AM1910" s="11">
        <v>0</v>
      </c>
      <c r="AN1910" s="11">
        <v>0</v>
      </c>
      <c r="AO19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8180000000</v>
      </c>
      <c r="AP19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8180000000</v>
      </c>
      <c r="AR19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0" s="11">
        <f>Table_PBS_SQL_DB2_PBSSQL_PBS_NDP_Tina_CG_QtrlyPerformance_Final[[#This Row],[GOU REL]]+Table_PBS_SQL_DB2_PBSSQL_PBS_NDP_Tina_CG_QtrlyPerformance_Final[[#This Row],[EXT REL]]</f>
        <v>8180000000</v>
      </c>
      <c r="AT1910" s="11">
        <f>Table_PBS_SQL_DB2_PBSSQL_PBS_NDP_Tina_CG_QtrlyPerformance_Final[[#This Row],[GOU EXP]]+Table_PBS_SQL_DB2_PBSSQL_PBS_NDP_Tina_CG_QtrlyPerformance_Final[[#This Row],[EXT EXP]]</f>
        <v>8180000000</v>
      </c>
      <c r="AU1910" s="11" t="str">
        <f>IF(Table_PBS_SQL_DB2_PBSSQL_PBS_NDP_Tina_CG_QtrlyPerformance_Final[[#This Row],[Item_Code]]&gt;"300000", "Capital", "Recurrent")</f>
        <v>Capital</v>
      </c>
    </row>
    <row r="1911" spans="1:47" x14ac:dyDescent="0.25">
      <c r="A1911" t="s">
        <v>49</v>
      </c>
      <c r="B1911" t="s">
        <v>1400</v>
      </c>
      <c r="C1911" t="s">
        <v>293</v>
      </c>
      <c r="D1911" t="s">
        <v>1206</v>
      </c>
      <c r="E1911" t="s">
        <v>75</v>
      </c>
      <c r="F1911" t="s">
        <v>1228</v>
      </c>
      <c r="G1911" t="s">
        <v>87</v>
      </c>
      <c r="H1911" t="s">
        <v>1401</v>
      </c>
      <c r="I1911" t="s">
        <v>467</v>
      </c>
      <c r="J1911" t="s">
        <v>1474</v>
      </c>
      <c r="K1911" t="s">
        <v>133</v>
      </c>
      <c r="L1911" t="s">
        <v>1490</v>
      </c>
      <c r="M1911" t="s">
        <v>1044</v>
      </c>
      <c r="N1911" t="s">
        <v>1045</v>
      </c>
      <c r="O1911" t="s">
        <v>1465</v>
      </c>
      <c r="P1911" t="s">
        <v>1466</v>
      </c>
      <c r="Q1911" s="11">
        <v>0</v>
      </c>
      <c r="R1911" s="11">
        <v>0</v>
      </c>
      <c r="S1911" s="11">
        <v>0</v>
      </c>
      <c r="T1911" s="11">
        <v>0</v>
      </c>
      <c r="U1911" s="11">
        <v>550000000</v>
      </c>
      <c r="V1911" s="11">
        <v>0</v>
      </c>
      <c r="W1911" s="11">
        <v>550000000</v>
      </c>
      <c r="X1911" s="11">
        <v>0</v>
      </c>
      <c r="Y1911" s="11">
        <v>0</v>
      </c>
      <c r="Z1911" s="11">
        <v>0</v>
      </c>
      <c r="AA1911" s="11">
        <v>0</v>
      </c>
      <c r="AB1911" s="11">
        <v>0</v>
      </c>
      <c r="AC1911" s="11">
        <v>140000000</v>
      </c>
      <c r="AD1911" s="11">
        <v>140000000</v>
      </c>
      <c r="AE1911" s="11">
        <v>0</v>
      </c>
      <c r="AF1911" s="11">
        <v>0</v>
      </c>
      <c r="AG1911" s="11">
        <v>0</v>
      </c>
      <c r="AH1911" s="11">
        <v>0</v>
      </c>
      <c r="AI1911" s="11">
        <v>0</v>
      </c>
      <c r="AJ1911" s="11">
        <v>0</v>
      </c>
      <c r="AK1911" s="11">
        <v>200000000</v>
      </c>
      <c r="AL1911" s="11">
        <v>200000000</v>
      </c>
      <c r="AM1911" s="11">
        <v>0</v>
      </c>
      <c r="AN1911" s="11">
        <v>0</v>
      </c>
      <c r="AO19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340000000</v>
      </c>
      <c r="AP19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340000000</v>
      </c>
      <c r="AR19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1" s="11">
        <f>Table_PBS_SQL_DB2_PBSSQL_PBS_NDP_Tina_CG_QtrlyPerformance_Final[[#This Row],[GOU REL]]+Table_PBS_SQL_DB2_PBSSQL_PBS_NDP_Tina_CG_QtrlyPerformance_Final[[#This Row],[EXT REL]]</f>
        <v>340000000</v>
      </c>
      <c r="AT1911" s="11">
        <f>Table_PBS_SQL_DB2_PBSSQL_PBS_NDP_Tina_CG_QtrlyPerformance_Final[[#This Row],[GOU EXP]]+Table_PBS_SQL_DB2_PBSSQL_PBS_NDP_Tina_CG_QtrlyPerformance_Final[[#This Row],[EXT EXP]]</f>
        <v>340000000</v>
      </c>
      <c r="AU1911" s="11" t="str">
        <f>IF(Table_PBS_SQL_DB2_PBSSQL_PBS_NDP_Tina_CG_QtrlyPerformance_Final[[#This Row],[Item_Code]]&gt;"300000", "Capital", "Recurrent")</f>
        <v>Capital</v>
      </c>
    </row>
    <row r="1912" spans="1:47" x14ac:dyDescent="0.25">
      <c r="A1912" t="s">
        <v>49</v>
      </c>
      <c r="B1912" t="s">
        <v>1400</v>
      </c>
      <c r="C1912" t="s">
        <v>293</v>
      </c>
      <c r="D1912" t="s">
        <v>1206</v>
      </c>
      <c r="E1912" t="s">
        <v>75</v>
      </c>
      <c r="F1912" t="s">
        <v>1228</v>
      </c>
      <c r="G1912" t="s">
        <v>87</v>
      </c>
      <c r="H1912" t="s">
        <v>1401</v>
      </c>
      <c r="I1912" t="s">
        <v>467</v>
      </c>
      <c r="J1912" t="s">
        <v>1474</v>
      </c>
      <c r="K1912" t="s">
        <v>145</v>
      </c>
      <c r="L1912" t="s">
        <v>1413</v>
      </c>
      <c r="M1912" t="s">
        <v>1044</v>
      </c>
      <c r="N1912" t="s">
        <v>1045</v>
      </c>
      <c r="O1912" t="s">
        <v>1085</v>
      </c>
      <c r="P1912" t="s">
        <v>1086</v>
      </c>
      <c r="Q1912" s="11">
        <v>0</v>
      </c>
      <c r="R1912" s="11">
        <v>0</v>
      </c>
      <c r="S1912" s="11">
        <v>0</v>
      </c>
      <c r="T1912" s="11">
        <v>0</v>
      </c>
      <c r="U1912" s="11">
        <v>400000000</v>
      </c>
      <c r="V1912" s="11">
        <v>0</v>
      </c>
      <c r="W1912" s="11">
        <v>400000000</v>
      </c>
      <c r="X1912" s="11">
        <v>0</v>
      </c>
      <c r="Y1912" s="11">
        <v>0</v>
      </c>
      <c r="Z1912" s="11">
        <v>0</v>
      </c>
      <c r="AA1912" s="11">
        <v>0</v>
      </c>
      <c r="AB1912" s="11">
        <v>0</v>
      </c>
      <c r="AC1912" s="11">
        <v>0</v>
      </c>
      <c r="AD1912" s="11">
        <v>0</v>
      </c>
      <c r="AE1912" s="11">
        <v>0</v>
      </c>
      <c r="AF1912" s="11">
        <v>0</v>
      </c>
      <c r="AG1912" s="11">
        <v>0</v>
      </c>
      <c r="AH1912" s="11">
        <v>0</v>
      </c>
      <c r="AI1912" s="11">
        <v>0</v>
      </c>
      <c r="AJ1912" s="11">
        <v>0</v>
      </c>
      <c r="AK1912" s="11">
        <v>0</v>
      </c>
      <c r="AL1912" s="11">
        <v>0</v>
      </c>
      <c r="AM1912" s="11">
        <v>0</v>
      </c>
      <c r="AN1912" s="11">
        <v>0</v>
      </c>
      <c r="AO19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2" s="11">
        <f>Table_PBS_SQL_DB2_PBSSQL_PBS_NDP_Tina_CG_QtrlyPerformance_Final[[#This Row],[GOU REL]]+Table_PBS_SQL_DB2_PBSSQL_PBS_NDP_Tina_CG_QtrlyPerformance_Final[[#This Row],[EXT REL]]</f>
        <v>0</v>
      </c>
      <c r="AT1912" s="11">
        <f>Table_PBS_SQL_DB2_PBSSQL_PBS_NDP_Tina_CG_QtrlyPerformance_Final[[#This Row],[GOU EXP]]+Table_PBS_SQL_DB2_PBSSQL_PBS_NDP_Tina_CG_QtrlyPerformance_Final[[#This Row],[EXT EXP]]</f>
        <v>0</v>
      </c>
      <c r="AU1912" s="11" t="str">
        <f>IF(Table_PBS_SQL_DB2_PBSSQL_PBS_NDP_Tina_CG_QtrlyPerformance_Final[[#This Row],[Item_Code]]&gt;"300000", "Capital", "Recurrent")</f>
        <v>Recurrent</v>
      </c>
    </row>
    <row r="1913" spans="1:47" x14ac:dyDescent="0.25">
      <c r="A1913" t="s">
        <v>49</v>
      </c>
      <c r="B1913" t="s">
        <v>1400</v>
      </c>
      <c r="C1913" t="s">
        <v>293</v>
      </c>
      <c r="D1913" t="s">
        <v>1206</v>
      </c>
      <c r="E1913" t="s">
        <v>75</v>
      </c>
      <c r="F1913" t="s">
        <v>1228</v>
      </c>
      <c r="G1913" t="s">
        <v>87</v>
      </c>
      <c r="H1913" t="s">
        <v>1401</v>
      </c>
      <c r="I1913" t="s">
        <v>467</v>
      </c>
      <c r="J1913" t="s">
        <v>1474</v>
      </c>
      <c r="K1913" t="s">
        <v>145</v>
      </c>
      <c r="L1913" t="s">
        <v>1413</v>
      </c>
      <c r="M1913" t="s">
        <v>1044</v>
      </c>
      <c r="N1913" t="s">
        <v>1045</v>
      </c>
      <c r="O1913" t="s">
        <v>893</v>
      </c>
      <c r="P1913" t="s">
        <v>894</v>
      </c>
      <c r="Q1913" s="11">
        <v>0</v>
      </c>
      <c r="R1913" s="11">
        <v>0</v>
      </c>
      <c r="S1913" s="11">
        <v>0</v>
      </c>
      <c r="T1913" s="11">
        <v>0</v>
      </c>
      <c r="U1913" s="11">
        <v>40000000</v>
      </c>
      <c r="V1913" s="11">
        <v>0</v>
      </c>
      <c r="W1913" s="11">
        <v>40000000</v>
      </c>
      <c r="X1913" s="11">
        <v>0</v>
      </c>
      <c r="Y1913" s="11">
        <v>0</v>
      </c>
      <c r="Z1913" s="11">
        <v>0</v>
      </c>
      <c r="AA1913" s="11">
        <v>0</v>
      </c>
      <c r="AB1913" s="11">
        <v>0</v>
      </c>
      <c r="AC1913" s="11">
        <v>0</v>
      </c>
      <c r="AD1913" s="11">
        <v>0</v>
      </c>
      <c r="AE1913" s="11">
        <v>0</v>
      </c>
      <c r="AF1913" s="11">
        <v>0</v>
      </c>
      <c r="AG1913" s="11">
        <v>0</v>
      </c>
      <c r="AH1913" s="11">
        <v>0</v>
      </c>
      <c r="AI1913" s="11">
        <v>0</v>
      </c>
      <c r="AJ1913" s="11">
        <v>0</v>
      </c>
      <c r="AK1913" s="11">
        <v>0</v>
      </c>
      <c r="AL1913" s="11">
        <v>0</v>
      </c>
      <c r="AM1913" s="11">
        <v>0</v>
      </c>
      <c r="AN1913" s="11">
        <v>0</v>
      </c>
      <c r="AO19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3" s="11">
        <f>Table_PBS_SQL_DB2_PBSSQL_PBS_NDP_Tina_CG_QtrlyPerformance_Final[[#This Row],[GOU REL]]+Table_PBS_SQL_DB2_PBSSQL_PBS_NDP_Tina_CG_QtrlyPerformance_Final[[#This Row],[EXT REL]]</f>
        <v>0</v>
      </c>
      <c r="AT1913" s="11">
        <f>Table_PBS_SQL_DB2_PBSSQL_PBS_NDP_Tina_CG_QtrlyPerformance_Final[[#This Row],[GOU EXP]]+Table_PBS_SQL_DB2_PBSSQL_PBS_NDP_Tina_CG_QtrlyPerformance_Final[[#This Row],[EXT EXP]]</f>
        <v>0</v>
      </c>
      <c r="AU1913" s="11" t="str">
        <f>IF(Table_PBS_SQL_DB2_PBSSQL_PBS_NDP_Tina_CG_QtrlyPerformance_Final[[#This Row],[Item_Code]]&gt;"300000", "Capital", "Recurrent")</f>
        <v>Capital</v>
      </c>
    </row>
    <row r="1914" spans="1:47" x14ac:dyDescent="0.25">
      <c r="A1914" t="s">
        <v>49</v>
      </c>
      <c r="B1914" t="s">
        <v>1400</v>
      </c>
      <c r="C1914" t="s">
        <v>293</v>
      </c>
      <c r="D1914" t="s">
        <v>1206</v>
      </c>
      <c r="E1914" t="s">
        <v>75</v>
      </c>
      <c r="F1914" t="s">
        <v>1228</v>
      </c>
      <c r="G1914" t="s">
        <v>87</v>
      </c>
      <c r="H1914" t="s">
        <v>1401</v>
      </c>
      <c r="I1914" t="s">
        <v>467</v>
      </c>
      <c r="J1914" t="s">
        <v>1474</v>
      </c>
      <c r="K1914" t="s">
        <v>153</v>
      </c>
      <c r="L1914" t="s">
        <v>1492</v>
      </c>
      <c r="M1914" t="s">
        <v>866</v>
      </c>
      <c r="N1914" t="s">
        <v>867</v>
      </c>
      <c r="O1914" t="s">
        <v>1028</v>
      </c>
      <c r="P1914" t="s">
        <v>1029</v>
      </c>
      <c r="Q1914" s="11">
        <v>0</v>
      </c>
      <c r="R1914" s="11">
        <v>0</v>
      </c>
      <c r="S1914" s="11">
        <v>0</v>
      </c>
      <c r="T1914" s="11">
        <v>0</v>
      </c>
      <c r="U1914" s="11">
        <v>60000000</v>
      </c>
      <c r="V1914" s="11">
        <v>0</v>
      </c>
      <c r="W1914" s="11">
        <v>60000000</v>
      </c>
      <c r="X1914" s="11">
        <v>0</v>
      </c>
      <c r="Y1914" s="11">
        <v>0</v>
      </c>
      <c r="Z1914" s="11">
        <v>0</v>
      </c>
      <c r="AA1914" s="11">
        <v>0</v>
      </c>
      <c r="AB1914" s="11">
        <v>0</v>
      </c>
      <c r="AC1914" s="11">
        <v>15000000</v>
      </c>
      <c r="AD1914" s="11">
        <v>15000000</v>
      </c>
      <c r="AE1914" s="11">
        <v>0</v>
      </c>
      <c r="AF1914" s="11">
        <v>0</v>
      </c>
      <c r="AG1914" s="11">
        <v>15000000</v>
      </c>
      <c r="AH1914" s="11">
        <v>15000000</v>
      </c>
      <c r="AI1914" s="11">
        <v>0</v>
      </c>
      <c r="AJ1914" s="11">
        <v>0</v>
      </c>
      <c r="AK1914" s="11">
        <v>0</v>
      </c>
      <c r="AL1914" s="11">
        <v>0</v>
      </c>
      <c r="AM1914" s="11">
        <v>0</v>
      </c>
      <c r="AN1914" s="11">
        <v>0</v>
      </c>
      <c r="AO19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19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19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4" s="11">
        <f>Table_PBS_SQL_DB2_PBSSQL_PBS_NDP_Tina_CG_QtrlyPerformance_Final[[#This Row],[GOU REL]]+Table_PBS_SQL_DB2_PBSSQL_PBS_NDP_Tina_CG_QtrlyPerformance_Final[[#This Row],[EXT REL]]</f>
        <v>30000000</v>
      </c>
      <c r="AT1914" s="11">
        <f>Table_PBS_SQL_DB2_PBSSQL_PBS_NDP_Tina_CG_QtrlyPerformance_Final[[#This Row],[GOU EXP]]+Table_PBS_SQL_DB2_PBSSQL_PBS_NDP_Tina_CG_QtrlyPerformance_Final[[#This Row],[EXT EXP]]</f>
        <v>30000000</v>
      </c>
      <c r="AU1914" s="11" t="str">
        <f>IF(Table_PBS_SQL_DB2_PBSSQL_PBS_NDP_Tina_CG_QtrlyPerformance_Final[[#This Row],[Item_Code]]&gt;"300000", "Capital", "Recurrent")</f>
        <v>Recurrent</v>
      </c>
    </row>
    <row r="1915" spans="1:47" x14ac:dyDescent="0.25">
      <c r="A1915" t="s">
        <v>49</v>
      </c>
      <c r="B1915" t="s">
        <v>1400</v>
      </c>
      <c r="C1915" t="s">
        <v>293</v>
      </c>
      <c r="D1915" t="s">
        <v>1206</v>
      </c>
      <c r="E1915" t="s">
        <v>75</v>
      </c>
      <c r="F1915" t="s">
        <v>1228</v>
      </c>
      <c r="G1915" t="s">
        <v>87</v>
      </c>
      <c r="H1915" t="s">
        <v>1401</v>
      </c>
      <c r="I1915" t="s">
        <v>467</v>
      </c>
      <c r="J1915" t="s">
        <v>1474</v>
      </c>
      <c r="K1915" t="s">
        <v>153</v>
      </c>
      <c r="L1915" t="s">
        <v>1492</v>
      </c>
      <c r="M1915" t="s">
        <v>866</v>
      </c>
      <c r="N1915" t="s">
        <v>867</v>
      </c>
      <c r="O1915" t="s">
        <v>1295</v>
      </c>
      <c r="P1915" t="s">
        <v>1296</v>
      </c>
      <c r="Q1915" s="11">
        <v>0</v>
      </c>
      <c r="R1915" s="11">
        <v>0</v>
      </c>
      <c r="S1915" s="11">
        <v>0</v>
      </c>
      <c r="T1915" s="11">
        <v>0</v>
      </c>
      <c r="U1915" s="11">
        <v>4000000</v>
      </c>
      <c r="V1915" s="11">
        <v>0</v>
      </c>
      <c r="W1915" s="11">
        <v>4000000</v>
      </c>
      <c r="X1915" s="11">
        <v>0</v>
      </c>
      <c r="Y1915" s="11">
        <v>0</v>
      </c>
      <c r="Z1915" s="11">
        <v>0</v>
      </c>
      <c r="AA1915" s="11">
        <v>0</v>
      </c>
      <c r="AB1915" s="11">
        <v>0</v>
      </c>
      <c r="AC1915" s="11">
        <v>1300000</v>
      </c>
      <c r="AD1915" s="11">
        <v>1300000</v>
      </c>
      <c r="AE1915" s="11">
        <v>0</v>
      </c>
      <c r="AF1915" s="11">
        <v>0</v>
      </c>
      <c r="AG1915" s="11">
        <v>1000000</v>
      </c>
      <c r="AH1915" s="11">
        <v>1000000</v>
      </c>
      <c r="AI1915" s="11">
        <v>0</v>
      </c>
      <c r="AJ1915" s="11">
        <v>0</v>
      </c>
      <c r="AK1915" s="11">
        <v>1700000</v>
      </c>
      <c r="AL1915" s="11">
        <v>1700000</v>
      </c>
      <c r="AM1915" s="11">
        <v>0</v>
      </c>
      <c r="AN1915" s="11">
        <v>0</v>
      </c>
      <c r="AO19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19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19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5" s="11">
        <f>Table_PBS_SQL_DB2_PBSSQL_PBS_NDP_Tina_CG_QtrlyPerformance_Final[[#This Row],[GOU REL]]+Table_PBS_SQL_DB2_PBSSQL_PBS_NDP_Tina_CG_QtrlyPerformance_Final[[#This Row],[EXT REL]]</f>
        <v>4000000</v>
      </c>
      <c r="AT1915" s="11">
        <f>Table_PBS_SQL_DB2_PBSSQL_PBS_NDP_Tina_CG_QtrlyPerformance_Final[[#This Row],[GOU EXP]]+Table_PBS_SQL_DB2_PBSSQL_PBS_NDP_Tina_CG_QtrlyPerformance_Final[[#This Row],[EXT EXP]]</f>
        <v>4000000</v>
      </c>
      <c r="AU1915" s="11" t="str">
        <f>IF(Table_PBS_SQL_DB2_PBSSQL_PBS_NDP_Tina_CG_QtrlyPerformance_Final[[#This Row],[Item_Code]]&gt;"300000", "Capital", "Recurrent")</f>
        <v>Recurrent</v>
      </c>
    </row>
    <row r="1916" spans="1:47" x14ac:dyDescent="0.25">
      <c r="A1916" t="s">
        <v>49</v>
      </c>
      <c r="B1916" t="s">
        <v>1400</v>
      </c>
      <c r="C1916" t="s">
        <v>293</v>
      </c>
      <c r="D1916" t="s">
        <v>1206</v>
      </c>
      <c r="E1916" t="s">
        <v>75</v>
      </c>
      <c r="F1916" t="s">
        <v>1228</v>
      </c>
      <c r="G1916" t="s">
        <v>87</v>
      </c>
      <c r="H1916" t="s">
        <v>1401</v>
      </c>
      <c r="I1916" t="s">
        <v>467</v>
      </c>
      <c r="J1916" t="s">
        <v>1474</v>
      </c>
      <c r="K1916" t="s">
        <v>153</v>
      </c>
      <c r="L1916" t="s">
        <v>1492</v>
      </c>
      <c r="M1916" t="s">
        <v>866</v>
      </c>
      <c r="N1916" t="s">
        <v>867</v>
      </c>
      <c r="O1916" t="s">
        <v>924</v>
      </c>
      <c r="P1916" t="s">
        <v>925</v>
      </c>
      <c r="Q1916" s="11">
        <v>0</v>
      </c>
      <c r="R1916" s="11">
        <v>0</v>
      </c>
      <c r="S1916" s="11">
        <v>0</v>
      </c>
      <c r="T1916" s="11">
        <v>0</v>
      </c>
      <c r="U1916" s="11">
        <v>10000000</v>
      </c>
      <c r="V1916" s="11">
        <v>0</v>
      </c>
      <c r="W1916" s="11">
        <v>10000000</v>
      </c>
      <c r="X1916" s="11">
        <v>0</v>
      </c>
      <c r="Y1916" s="11">
        <v>0</v>
      </c>
      <c r="Z1916" s="11">
        <v>0</v>
      </c>
      <c r="AA1916" s="11">
        <v>0</v>
      </c>
      <c r="AB1916" s="11">
        <v>0</v>
      </c>
      <c r="AC1916" s="11">
        <v>2500000</v>
      </c>
      <c r="AD1916" s="11">
        <v>2500000</v>
      </c>
      <c r="AE1916" s="11">
        <v>0</v>
      </c>
      <c r="AF1916" s="11">
        <v>0</v>
      </c>
      <c r="AG1916" s="11">
        <v>2500000</v>
      </c>
      <c r="AH1916" s="11">
        <v>2500000</v>
      </c>
      <c r="AI1916" s="11">
        <v>0</v>
      </c>
      <c r="AJ1916" s="11">
        <v>0</v>
      </c>
      <c r="AK1916" s="11">
        <v>5000000</v>
      </c>
      <c r="AL1916" s="11">
        <v>5000000</v>
      </c>
      <c r="AM1916" s="11">
        <v>0</v>
      </c>
      <c r="AN1916" s="11">
        <v>0</v>
      </c>
      <c r="AO19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9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9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6" s="11">
        <f>Table_PBS_SQL_DB2_PBSSQL_PBS_NDP_Tina_CG_QtrlyPerformance_Final[[#This Row],[GOU REL]]+Table_PBS_SQL_DB2_PBSSQL_PBS_NDP_Tina_CG_QtrlyPerformance_Final[[#This Row],[EXT REL]]</f>
        <v>10000000</v>
      </c>
      <c r="AT1916" s="11">
        <f>Table_PBS_SQL_DB2_PBSSQL_PBS_NDP_Tina_CG_QtrlyPerformance_Final[[#This Row],[GOU EXP]]+Table_PBS_SQL_DB2_PBSSQL_PBS_NDP_Tina_CG_QtrlyPerformance_Final[[#This Row],[EXT EXP]]</f>
        <v>10000000</v>
      </c>
      <c r="AU1916" s="11" t="str">
        <f>IF(Table_PBS_SQL_DB2_PBSSQL_PBS_NDP_Tina_CG_QtrlyPerformance_Final[[#This Row],[Item_Code]]&gt;"300000", "Capital", "Recurrent")</f>
        <v>Recurrent</v>
      </c>
    </row>
    <row r="1917" spans="1:47" x14ac:dyDescent="0.25">
      <c r="A1917" t="s">
        <v>49</v>
      </c>
      <c r="B1917" t="s">
        <v>1400</v>
      </c>
      <c r="C1917" t="s">
        <v>293</v>
      </c>
      <c r="D1917" t="s">
        <v>1206</v>
      </c>
      <c r="E1917" t="s">
        <v>75</v>
      </c>
      <c r="F1917" t="s">
        <v>1228</v>
      </c>
      <c r="G1917" t="s">
        <v>87</v>
      </c>
      <c r="H1917" t="s">
        <v>1401</v>
      </c>
      <c r="I1917" t="s">
        <v>467</v>
      </c>
      <c r="J1917" t="s">
        <v>1474</v>
      </c>
      <c r="K1917" t="s">
        <v>153</v>
      </c>
      <c r="L1917" t="s">
        <v>1492</v>
      </c>
      <c r="M1917" t="s">
        <v>1044</v>
      </c>
      <c r="N1917" t="s">
        <v>1045</v>
      </c>
      <c r="O1917" t="s">
        <v>922</v>
      </c>
      <c r="P1917" t="s">
        <v>923</v>
      </c>
      <c r="Q1917" s="11">
        <v>0</v>
      </c>
      <c r="R1917" s="11">
        <v>0</v>
      </c>
      <c r="S1917" s="11">
        <v>0</v>
      </c>
      <c r="T1917" s="11">
        <v>0</v>
      </c>
      <c r="U1917" s="11">
        <v>160000000</v>
      </c>
      <c r="V1917" s="11">
        <v>0</v>
      </c>
      <c r="W1917" s="11">
        <v>160000000</v>
      </c>
      <c r="X1917" s="11">
        <v>0</v>
      </c>
      <c r="Y1917" s="11">
        <v>0</v>
      </c>
      <c r="Z1917" s="11">
        <v>0</v>
      </c>
      <c r="AA1917" s="11">
        <v>0</v>
      </c>
      <c r="AB1917" s="11">
        <v>0</v>
      </c>
      <c r="AC1917" s="11">
        <v>40000000</v>
      </c>
      <c r="AD1917" s="11">
        <v>40000000</v>
      </c>
      <c r="AE1917" s="11">
        <v>0</v>
      </c>
      <c r="AF1917" s="11">
        <v>0</v>
      </c>
      <c r="AG1917" s="11">
        <v>40000000</v>
      </c>
      <c r="AH1917" s="11">
        <v>40000000</v>
      </c>
      <c r="AI1917" s="11">
        <v>0</v>
      </c>
      <c r="AJ1917" s="11">
        <v>0</v>
      </c>
      <c r="AK1917" s="11">
        <v>20000000</v>
      </c>
      <c r="AL1917" s="11">
        <v>20000000</v>
      </c>
      <c r="AM1917" s="11">
        <v>0</v>
      </c>
      <c r="AN1917" s="11">
        <v>0</v>
      </c>
      <c r="AO19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9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19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7" s="11">
        <f>Table_PBS_SQL_DB2_PBSSQL_PBS_NDP_Tina_CG_QtrlyPerformance_Final[[#This Row],[GOU REL]]+Table_PBS_SQL_DB2_PBSSQL_PBS_NDP_Tina_CG_QtrlyPerformance_Final[[#This Row],[EXT REL]]</f>
        <v>100000000</v>
      </c>
      <c r="AT1917" s="11">
        <f>Table_PBS_SQL_DB2_PBSSQL_PBS_NDP_Tina_CG_QtrlyPerformance_Final[[#This Row],[GOU EXP]]+Table_PBS_SQL_DB2_PBSSQL_PBS_NDP_Tina_CG_QtrlyPerformance_Final[[#This Row],[EXT EXP]]</f>
        <v>100000000</v>
      </c>
      <c r="AU1917" s="11" t="str">
        <f>IF(Table_PBS_SQL_DB2_PBSSQL_PBS_NDP_Tina_CG_QtrlyPerformance_Final[[#This Row],[Item_Code]]&gt;"300000", "Capital", "Recurrent")</f>
        <v>Recurrent</v>
      </c>
    </row>
    <row r="1918" spans="1:47" x14ac:dyDescent="0.25">
      <c r="A1918" t="s">
        <v>283</v>
      </c>
      <c r="B1918" t="s">
        <v>284</v>
      </c>
      <c r="C1918" t="s">
        <v>281</v>
      </c>
      <c r="D1918" t="s">
        <v>1495</v>
      </c>
      <c r="E1918" t="s">
        <v>87</v>
      </c>
      <c r="F1918" t="s">
        <v>1496</v>
      </c>
      <c r="G1918" t="s">
        <v>87</v>
      </c>
      <c r="H1918" t="s">
        <v>881</v>
      </c>
      <c r="I1918" t="s">
        <v>666</v>
      </c>
      <c r="J1918" t="s">
        <v>864</v>
      </c>
      <c r="K1918" t="s">
        <v>285</v>
      </c>
      <c r="L1918" t="s">
        <v>1497</v>
      </c>
      <c r="M1918" t="s">
        <v>1498</v>
      </c>
      <c r="N1918" t="s">
        <v>1499</v>
      </c>
      <c r="O1918" t="s">
        <v>906</v>
      </c>
      <c r="P1918" t="s">
        <v>907</v>
      </c>
      <c r="Q1918" s="11">
        <v>0</v>
      </c>
      <c r="R1918" s="11">
        <v>0</v>
      </c>
      <c r="S1918" s="11">
        <v>0</v>
      </c>
      <c r="T1918" s="11">
        <v>0</v>
      </c>
      <c r="U1918" s="11">
        <v>24000000</v>
      </c>
      <c r="V1918" s="11">
        <v>0</v>
      </c>
      <c r="W1918" s="11">
        <v>24000000</v>
      </c>
      <c r="X1918" s="11">
        <v>0</v>
      </c>
      <c r="Y1918" s="11">
        <v>0</v>
      </c>
      <c r="Z1918" s="11">
        <v>0</v>
      </c>
      <c r="AA1918" s="11">
        <v>0</v>
      </c>
      <c r="AB1918" s="11">
        <v>0</v>
      </c>
      <c r="AC1918" s="11">
        <v>8000000</v>
      </c>
      <c r="AD1918" s="11">
        <v>0</v>
      </c>
      <c r="AE1918" s="11">
        <v>0</v>
      </c>
      <c r="AF1918" s="11">
        <v>0</v>
      </c>
      <c r="AG1918" s="11">
        <v>8000000</v>
      </c>
      <c r="AH1918" s="11">
        <v>16000000</v>
      </c>
      <c r="AI1918" s="11">
        <v>0</v>
      </c>
      <c r="AJ1918" s="11">
        <v>0</v>
      </c>
      <c r="AK1918" s="11">
        <v>5000000</v>
      </c>
      <c r="AL1918" s="11">
        <v>5000000</v>
      </c>
      <c r="AM1918" s="11">
        <v>0</v>
      </c>
      <c r="AN1918" s="11">
        <v>0</v>
      </c>
      <c r="AO19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21000000</v>
      </c>
      <c r="AP19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21000000</v>
      </c>
      <c r="AR19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8" s="11">
        <f>Table_PBS_SQL_DB2_PBSSQL_PBS_NDP_Tina_CG_QtrlyPerformance_Final[[#This Row],[GOU REL]]+Table_PBS_SQL_DB2_PBSSQL_PBS_NDP_Tina_CG_QtrlyPerformance_Final[[#This Row],[EXT REL]]</f>
        <v>21000000</v>
      </c>
      <c r="AT1918" s="11">
        <f>Table_PBS_SQL_DB2_PBSSQL_PBS_NDP_Tina_CG_QtrlyPerformance_Final[[#This Row],[GOU EXP]]+Table_PBS_SQL_DB2_PBSSQL_PBS_NDP_Tina_CG_QtrlyPerformance_Final[[#This Row],[EXT EXP]]</f>
        <v>21000000</v>
      </c>
      <c r="AU1918" s="11" t="str">
        <f>IF(Table_PBS_SQL_DB2_PBSSQL_PBS_NDP_Tina_CG_QtrlyPerformance_Final[[#This Row],[Item_Code]]&gt;"300000", "Capital", "Recurrent")</f>
        <v>Recurrent</v>
      </c>
    </row>
    <row r="1919" spans="1:47" x14ac:dyDescent="0.25">
      <c r="A1919" t="s">
        <v>283</v>
      </c>
      <c r="B1919" t="s">
        <v>284</v>
      </c>
      <c r="C1919" t="s">
        <v>281</v>
      </c>
      <c r="D1919" t="s">
        <v>1495</v>
      </c>
      <c r="E1919" t="s">
        <v>87</v>
      </c>
      <c r="F1919" t="s">
        <v>1496</v>
      </c>
      <c r="G1919" t="s">
        <v>87</v>
      </c>
      <c r="H1919" t="s">
        <v>881</v>
      </c>
      <c r="I1919" t="s">
        <v>666</v>
      </c>
      <c r="J1919" t="s">
        <v>864</v>
      </c>
      <c r="K1919" t="s">
        <v>285</v>
      </c>
      <c r="L1919" t="s">
        <v>1497</v>
      </c>
      <c r="M1919" t="s">
        <v>1498</v>
      </c>
      <c r="N1919" t="s">
        <v>1499</v>
      </c>
      <c r="O1919" t="s">
        <v>1005</v>
      </c>
      <c r="P1919" t="s">
        <v>1006</v>
      </c>
      <c r="Q1919" s="11">
        <v>0</v>
      </c>
      <c r="R1919" s="11">
        <v>0</v>
      </c>
      <c r="S1919" s="11">
        <v>0</v>
      </c>
      <c r="T1919" s="11">
        <v>0</v>
      </c>
      <c r="U1919" s="11">
        <v>140000000</v>
      </c>
      <c r="V1919" s="11">
        <v>0</v>
      </c>
      <c r="W1919" s="11">
        <v>140000000</v>
      </c>
      <c r="X1919" s="11">
        <v>0</v>
      </c>
      <c r="Y1919" s="11">
        <v>0</v>
      </c>
      <c r="Z1919" s="11">
        <v>0</v>
      </c>
      <c r="AA1919" s="11">
        <v>0</v>
      </c>
      <c r="AB1919" s="11">
        <v>0</v>
      </c>
      <c r="AC1919" s="11">
        <v>46600000</v>
      </c>
      <c r="AD1919" s="11">
        <v>46600000</v>
      </c>
      <c r="AE1919" s="11">
        <v>0</v>
      </c>
      <c r="AF1919" s="11">
        <v>0</v>
      </c>
      <c r="AG1919" s="11">
        <v>46700000</v>
      </c>
      <c r="AH1919" s="11">
        <v>46681500</v>
      </c>
      <c r="AI1919" s="11">
        <v>0</v>
      </c>
      <c r="AJ1919" s="11">
        <v>0</v>
      </c>
      <c r="AK1919" s="11">
        <v>31700000</v>
      </c>
      <c r="AL1919" s="11">
        <v>31718500</v>
      </c>
      <c r="AM1919" s="11">
        <v>0</v>
      </c>
      <c r="AN1919" s="11">
        <v>0</v>
      </c>
      <c r="AO19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125000000</v>
      </c>
      <c r="AP19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125000000</v>
      </c>
      <c r="AR19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19" s="11">
        <f>Table_PBS_SQL_DB2_PBSSQL_PBS_NDP_Tina_CG_QtrlyPerformance_Final[[#This Row],[GOU REL]]+Table_PBS_SQL_DB2_PBSSQL_PBS_NDP_Tina_CG_QtrlyPerformance_Final[[#This Row],[EXT REL]]</f>
        <v>125000000</v>
      </c>
      <c r="AT1919" s="11">
        <f>Table_PBS_SQL_DB2_PBSSQL_PBS_NDP_Tina_CG_QtrlyPerformance_Final[[#This Row],[GOU EXP]]+Table_PBS_SQL_DB2_PBSSQL_PBS_NDP_Tina_CG_QtrlyPerformance_Final[[#This Row],[EXT EXP]]</f>
        <v>125000000</v>
      </c>
      <c r="AU1919" s="11" t="str">
        <f>IF(Table_PBS_SQL_DB2_PBSSQL_PBS_NDP_Tina_CG_QtrlyPerformance_Final[[#This Row],[Item_Code]]&gt;"300000", "Capital", "Recurrent")</f>
        <v>Recurrent</v>
      </c>
    </row>
    <row r="1920" spans="1:47" x14ac:dyDescent="0.25">
      <c r="A1920" t="s">
        <v>283</v>
      </c>
      <c r="B1920" t="s">
        <v>284</v>
      </c>
      <c r="C1920" t="s">
        <v>281</v>
      </c>
      <c r="D1920" t="s">
        <v>1495</v>
      </c>
      <c r="E1920" t="s">
        <v>87</v>
      </c>
      <c r="F1920" t="s">
        <v>1496</v>
      </c>
      <c r="G1920" t="s">
        <v>87</v>
      </c>
      <c r="H1920" t="s">
        <v>881</v>
      </c>
      <c r="I1920" t="s">
        <v>666</v>
      </c>
      <c r="J1920" t="s">
        <v>864</v>
      </c>
      <c r="K1920" t="s">
        <v>285</v>
      </c>
      <c r="L1920" t="s">
        <v>1497</v>
      </c>
      <c r="M1920" t="s">
        <v>2086</v>
      </c>
      <c r="N1920" t="s">
        <v>2087</v>
      </c>
      <c r="O1920" t="s">
        <v>906</v>
      </c>
      <c r="P1920" t="s">
        <v>907</v>
      </c>
      <c r="Q1920" s="11">
        <v>0</v>
      </c>
      <c r="R1920" s="11">
        <v>0</v>
      </c>
      <c r="S1920" s="11">
        <v>0</v>
      </c>
      <c r="T1920" s="11">
        <v>0</v>
      </c>
      <c r="U1920" s="11">
        <v>20000000</v>
      </c>
      <c r="V1920" s="11">
        <v>0</v>
      </c>
      <c r="W1920" s="11">
        <v>20000000</v>
      </c>
      <c r="X1920" s="11">
        <v>0</v>
      </c>
      <c r="Y1920" s="11">
        <v>0</v>
      </c>
      <c r="Z1920" s="11">
        <v>0</v>
      </c>
      <c r="AA1920" s="11">
        <v>0</v>
      </c>
      <c r="AB1920" s="11">
        <v>0</v>
      </c>
      <c r="AC1920" s="11">
        <v>3300000</v>
      </c>
      <c r="AD1920" s="11">
        <v>2960000</v>
      </c>
      <c r="AE1920" s="11">
        <v>0</v>
      </c>
      <c r="AF1920" s="11">
        <v>0</v>
      </c>
      <c r="AG1920" s="11">
        <v>7402435</v>
      </c>
      <c r="AH1920" s="11">
        <v>2900000</v>
      </c>
      <c r="AI1920" s="11">
        <v>0</v>
      </c>
      <c r="AJ1920" s="11">
        <v>0</v>
      </c>
      <c r="AK1920" s="11">
        <v>4866126</v>
      </c>
      <c r="AL1920" s="11">
        <v>9708561</v>
      </c>
      <c r="AM1920" s="11">
        <v>0</v>
      </c>
      <c r="AN1920" s="11">
        <v>0</v>
      </c>
      <c r="AO19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15568561</v>
      </c>
      <c r="AP19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15568561</v>
      </c>
      <c r="AR19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0" s="11">
        <f>Table_PBS_SQL_DB2_PBSSQL_PBS_NDP_Tina_CG_QtrlyPerformance_Final[[#This Row],[GOU REL]]+Table_PBS_SQL_DB2_PBSSQL_PBS_NDP_Tina_CG_QtrlyPerformance_Final[[#This Row],[EXT REL]]</f>
        <v>15568561</v>
      </c>
      <c r="AT1920" s="11">
        <f>Table_PBS_SQL_DB2_PBSSQL_PBS_NDP_Tina_CG_QtrlyPerformance_Final[[#This Row],[GOU EXP]]+Table_PBS_SQL_DB2_PBSSQL_PBS_NDP_Tina_CG_QtrlyPerformance_Final[[#This Row],[EXT EXP]]</f>
        <v>15568561</v>
      </c>
      <c r="AU1920" s="11" t="str">
        <f>IF(Table_PBS_SQL_DB2_PBSSQL_PBS_NDP_Tina_CG_QtrlyPerformance_Final[[#This Row],[Item_Code]]&gt;"300000", "Capital", "Recurrent")</f>
        <v>Recurrent</v>
      </c>
    </row>
    <row r="1921" spans="1:47" x14ac:dyDescent="0.25">
      <c r="A1921" t="s">
        <v>283</v>
      </c>
      <c r="B1921" t="s">
        <v>284</v>
      </c>
      <c r="C1921" t="s">
        <v>281</v>
      </c>
      <c r="D1921" t="s">
        <v>1495</v>
      </c>
      <c r="E1921" t="s">
        <v>87</v>
      </c>
      <c r="F1921" t="s">
        <v>1496</v>
      </c>
      <c r="G1921" t="s">
        <v>87</v>
      </c>
      <c r="H1921" t="s">
        <v>881</v>
      </c>
      <c r="I1921" t="s">
        <v>666</v>
      </c>
      <c r="J1921" t="s">
        <v>864</v>
      </c>
      <c r="K1921" t="s">
        <v>285</v>
      </c>
      <c r="L1921" t="s">
        <v>1497</v>
      </c>
      <c r="M1921" t="s">
        <v>2086</v>
      </c>
      <c r="N1921" t="s">
        <v>2087</v>
      </c>
      <c r="O1921" t="s">
        <v>1005</v>
      </c>
      <c r="P1921" t="s">
        <v>1006</v>
      </c>
      <c r="Q1921" s="11">
        <v>0</v>
      </c>
      <c r="R1921" s="11">
        <v>0</v>
      </c>
      <c r="S1921" s="11">
        <v>0</v>
      </c>
      <c r="T1921" s="11">
        <v>0</v>
      </c>
      <c r="U1921" s="11">
        <v>45000000</v>
      </c>
      <c r="V1921" s="11">
        <v>0</v>
      </c>
      <c r="W1921" s="11">
        <v>45000000</v>
      </c>
      <c r="X1921" s="11">
        <v>0</v>
      </c>
      <c r="Y1921" s="11">
        <v>0</v>
      </c>
      <c r="Z1921" s="11">
        <v>0</v>
      </c>
      <c r="AA1921" s="11">
        <v>0</v>
      </c>
      <c r="AB1921" s="11">
        <v>0</v>
      </c>
      <c r="AC1921" s="11">
        <v>35000000</v>
      </c>
      <c r="AD1921" s="11">
        <v>34903000</v>
      </c>
      <c r="AE1921" s="11">
        <v>0</v>
      </c>
      <c r="AF1921" s="11">
        <v>0</v>
      </c>
      <c r="AG1921" s="11">
        <v>5000000</v>
      </c>
      <c r="AH1921" s="11">
        <v>5005000</v>
      </c>
      <c r="AI1921" s="11">
        <v>0</v>
      </c>
      <c r="AJ1921" s="11">
        <v>0</v>
      </c>
      <c r="AK1921" s="11">
        <v>5000000</v>
      </c>
      <c r="AL1921" s="11">
        <v>5092000</v>
      </c>
      <c r="AM1921" s="11">
        <v>0</v>
      </c>
      <c r="AN1921" s="11">
        <v>0</v>
      </c>
      <c r="AO19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19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19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1" s="11">
        <f>Table_PBS_SQL_DB2_PBSSQL_PBS_NDP_Tina_CG_QtrlyPerformance_Final[[#This Row],[GOU REL]]+Table_PBS_SQL_DB2_PBSSQL_PBS_NDP_Tina_CG_QtrlyPerformance_Final[[#This Row],[EXT REL]]</f>
        <v>45000000</v>
      </c>
      <c r="AT1921" s="11">
        <f>Table_PBS_SQL_DB2_PBSSQL_PBS_NDP_Tina_CG_QtrlyPerformance_Final[[#This Row],[GOU EXP]]+Table_PBS_SQL_DB2_PBSSQL_PBS_NDP_Tina_CG_QtrlyPerformance_Final[[#This Row],[EXT EXP]]</f>
        <v>45000000</v>
      </c>
      <c r="AU1921" s="11" t="str">
        <f>IF(Table_PBS_SQL_DB2_PBSSQL_PBS_NDP_Tina_CG_QtrlyPerformance_Final[[#This Row],[Item_Code]]&gt;"300000", "Capital", "Recurrent")</f>
        <v>Recurrent</v>
      </c>
    </row>
    <row r="1922" spans="1:47" x14ac:dyDescent="0.25">
      <c r="A1922" t="s">
        <v>283</v>
      </c>
      <c r="B1922" t="s">
        <v>284</v>
      </c>
      <c r="C1922" t="s">
        <v>281</v>
      </c>
      <c r="D1922" t="s">
        <v>1495</v>
      </c>
      <c r="E1922" t="s">
        <v>97</v>
      </c>
      <c r="F1922" t="s">
        <v>1500</v>
      </c>
      <c r="G1922" t="s">
        <v>87</v>
      </c>
      <c r="H1922" t="s">
        <v>881</v>
      </c>
      <c r="I1922" t="s">
        <v>666</v>
      </c>
      <c r="J1922" t="s">
        <v>864</v>
      </c>
      <c r="K1922" t="s">
        <v>285</v>
      </c>
      <c r="L1922" t="s">
        <v>1497</v>
      </c>
      <c r="M1922" t="s">
        <v>866</v>
      </c>
      <c r="N1922" t="s">
        <v>867</v>
      </c>
      <c r="O1922" t="s">
        <v>1004</v>
      </c>
      <c r="P1922" t="s">
        <v>868</v>
      </c>
      <c r="Q1922" s="11">
        <v>0</v>
      </c>
      <c r="R1922" s="11">
        <v>0</v>
      </c>
      <c r="S1922" s="11">
        <v>0</v>
      </c>
      <c r="T1922" s="11">
        <v>0</v>
      </c>
      <c r="U1922" s="11">
        <v>73000000</v>
      </c>
      <c r="V1922" s="11">
        <v>0</v>
      </c>
      <c r="W1922" s="11">
        <v>73000000</v>
      </c>
      <c r="X1922" s="11">
        <v>0</v>
      </c>
      <c r="Y1922" s="11">
        <v>0</v>
      </c>
      <c r="Z1922" s="11">
        <v>0</v>
      </c>
      <c r="AA1922" s="11">
        <v>0</v>
      </c>
      <c r="AB1922" s="11">
        <v>0</v>
      </c>
      <c r="AC1922" s="11">
        <v>23000000</v>
      </c>
      <c r="AD1922" s="11">
        <v>2870000</v>
      </c>
      <c r="AE1922" s="11">
        <v>0</v>
      </c>
      <c r="AF1922" s="11">
        <v>0</v>
      </c>
      <c r="AG1922" s="11">
        <v>25000000</v>
      </c>
      <c r="AH1922" s="11">
        <v>29194000</v>
      </c>
      <c r="AI1922" s="11">
        <v>0</v>
      </c>
      <c r="AJ1922" s="11">
        <v>0</v>
      </c>
      <c r="AK1922" s="11">
        <v>0</v>
      </c>
      <c r="AL1922" s="11">
        <v>15936000</v>
      </c>
      <c r="AM1922" s="11">
        <v>0</v>
      </c>
      <c r="AN1922" s="11">
        <v>0</v>
      </c>
      <c r="AO19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48000000</v>
      </c>
      <c r="AP19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48000000</v>
      </c>
      <c r="AR19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2" s="11">
        <f>Table_PBS_SQL_DB2_PBSSQL_PBS_NDP_Tina_CG_QtrlyPerformance_Final[[#This Row],[GOU REL]]+Table_PBS_SQL_DB2_PBSSQL_PBS_NDP_Tina_CG_QtrlyPerformance_Final[[#This Row],[EXT REL]]</f>
        <v>48000000</v>
      </c>
      <c r="AT1922" s="11">
        <f>Table_PBS_SQL_DB2_PBSSQL_PBS_NDP_Tina_CG_QtrlyPerformance_Final[[#This Row],[GOU EXP]]+Table_PBS_SQL_DB2_PBSSQL_PBS_NDP_Tina_CG_QtrlyPerformance_Final[[#This Row],[EXT EXP]]</f>
        <v>48000000</v>
      </c>
      <c r="AU1922" s="11" t="str">
        <f>IF(Table_PBS_SQL_DB2_PBSSQL_PBS_NDP_Tina_CG_QtrlyPerformance_Final[[#This Row],[Item_Code]]&gt;"300000", "Capital", "Recurrent")</f>
        <v>Recurrent</v>
      </c>
    </row>
    <row r="1923" spans="1:47" x14ac:dyDescent="0.25">
      <c r="A1923" t="s">
        <v>682</v>
      </c>
      <c r="B1923" t="s">
        <v>1968</v>
      </c>
      <c r="C1923" t="s">
        <v>475</v>
      </c>
      <c r="D1923" t="s">
        <v>951</v>
      </c>
      <c r="E1923" t="s">
        <v>75</v>
      </c>
      <c r="F1923" t="s">
        <v>1969</v>
      </c>
      <c r="G1923" t="s">
        <v>87</v>
      </c>
      <c r="H1923" t="s">
        <v>1526</v>
      </c>
      <c r="I1923" t="s">
        <v>493</v>
      </c>
      <c r="J1923" t="s">
        <v>1970</v>
      </c>
      <c r="K1923" t="s">
        <v>684</v>
      </c>
      <c r="L1923" t="s">
        <v>1971</v>
      </c>
      <c r="M1923" t="s">
        <v>866</v>
      </c>
      <c r="N1923" t="s">
        <v>867</v>
      </c>
      <c r="O1923" t="s">
        <v>2131</v>
      </c>
      <c r="P1923" t="s">
        <v>2132</v>
      </c>
      <c r="Q1923" s="11">
        <v>0</v>
      </c>
      <c r="R1923" s="11">
        <v>0</v>
      </c>
      <c r="S1923" s="11">
        <v>0</v>
      </c>
      <c r="T1923" s="11">
        <v>0</v>
      </c>
      <c r="U1923" s="11">
        <v>200000000</v>
      </c>
      <c r="V1923" s="11">
        <v>0</v>
      </c>
      <c r="W1923" s="11">
        <v>200000000</v>
      </c>
      <c r="X1923" s="11">
        <v>0</v>
      </c>
      <c r="Y1923" s="11">
        <v>0</v>
      </c>
      <c r="Z1923" s="11">
        <v>0</v>
      </c>
      <c r="AA1923" s="11">
        <v>0</v>
      </c>
      <c r="AB1923" s="11">
        <v>0</v>
      </c>
      <c r="AC1923" s="11">
        <v>0</v>
      </c>
      <c r="AD1923" s="11">
        <v>0</v>
      </c>
      <c r="AE1923" s="11">
        <v>0</v>
      </c>
      <c r="AF1923" s="11">
        <v>0</v>
      </c>
      <c r="AG1923" s="11">
        <v>100000000</v>
      </c>
      <c r="AH1923" s="11">
        <v>100000000</v>
      </c>
      <c r="AI1923" s="11">
        <v>0</v>
      </c>
      <c r="AJ1923" s="11">
        <v>0</v>
      </c>
      <c r="AK1923" s="11">
        <v>100000000</v>
      </c>
      <c r="AL1923" s="11">
        <v>100000000</v>
      </c>
      <c r="AM1923" s="11">
        <v>0</v>
      </c>
      <c r="AN1923" s="11">
        <v>0</v>
      </c>
      <c r="AO19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9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9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3" s="11">
        <f>Table_PBS_SQL_DB2_PBSSQL_PBS_NDP_Tina_CG_QtrlyPerformance_Final[[#This Row],[GOU REL]]+Table_PBS_SQL_DB2_PBSSQL_PBS_NDP_Tina_CG_QtrlyPerformance_Final[[#This Row],[EXT REL]]</f>
        <v>200000000</v>
      </c>
      <c r="AT1923" s="11">
        <f>Table_PBS_SQL_DB2_PBSSQL_PBS_NDP_Tina_CG_QtrlyPerformance_Final[[#This Row],[GOU EXP]]+Table_PBS_SQL_DB2_PBSSQL_PBS_NDP_Tina_CG_QtrlyPerformance_Final[[#This Row],[EXT EXP]]</f>
        <v>200000000</v>
      </c>
      <c r="AU1923" s="11" t="str">
        <f>IF(Table_PBS_SQL_DB2_PBSSQL_PBS_NDP_Tina_CG_QtrlyPerformance_Final[[#This Row],[Item_Code]]&gt;"300000", "Capital", "Recurrent")</f>
        <v>Capital</v>
      </c>
    </row>
    <row r="1924" spans="1:47" x14ac:dyDescent="0.25">
      <c r="A1924" t="s">
        <v>682</v>
      </c>
      <c r="B1924" t="s">
        <v>1968</v>
      </c>
      <c r="C1924" t="s">
        <v>475</v>
      </c>
      <c r="D1924" t="s">
        <v>951</v>
      </c>
      <c r="E1924" t="s">
        <v>75</v>
      </c>
      <c r="F1924" t="s">
        <v>1969</v>
      </c>
      <c r="G1924" t="s">
        <v>87</v>
      </c>
      <c r="H1924" t="s">
        <v>1526</v>
      </c>
      <c r="I1924" t="s">
        <v>493</v>
      </c>
      <c r="J1924" t="s">
        <v>1970</v>
      </c>
      <c r="K1924" t="s">
        <v>684</v>
      </c>
      <c r="L1924" t="s">
        <v>1971</v>
      </c>
      <c r="M1924" t="s">
        <v>866</v>
      </c>
      <c r="N1924" t="s">
        <v>867</v>
      </c>
      <c r="O1924" t="s">
        <v>1155</v>
      </c>
      <c r="P1924" t="s">
        <v>1156</v>
      </c>
      <c r="Q1924" s="11">
        <v>0</v>
      </c>
      <c r="R1924" s="11">
        <v>0</v>
      </c>
      <c r="S1924" s="11">
        <v>0</v>
      </c>
      <c r="T1924" s="11">
        <v>0</v>
      </c>
      <c r="U1924" s="11">
        <v>850000000</v>
      </c>
      <c r="V1924" s="11">
        <v>0</v>
      </c>
      <c r="W1924" s="11">
        <v>850000000</v>
      </c>
      <c r="X1924" s="11">
        <v>0</v>
      </c>
      <c r="Y1924" s="11">
        <v>0</v>
      </c>
      <c r="Z1924" s="11">
        <v>0</v>
      </c>
      <c r="AA1924" s="11">
        <v>0</v>
      </c>
      <c r="AB1924" s="11">
        <v>0</v>
      </c>
      <c r="AC1924" s="11">
        <v>378436000</v>
      </c>
      <c r="AD1924" s="11">
        <v>344295608</v>
      </c>
      <c r="AE1924" s="11">
        <v>0</v>
      </c>
      <c r="AF1924" s="11">
        <v>0</v>
      </c>
      <c r="AG1924" s="11">
        <v>471564000</v>
      </c>
      <c r="AH1924" s="11">
        <v>30626450</v>
      </c>
      <c r="AI1924" s="11">
        <v>0</v>
      </c>
      <c r="AJ1924" s="11">
        <v>0</v>
      </c>
      <c r="AK1924" s="11">
        <v>0</v>
      </c>
      <c r="AL1924" s="11">
        <v>475077942</v>
      </c>
      <c r="AM1924" s="11">
        <v>0</v>
      </c>
      <c r="AN1924" s="11">
        <v>0</v>
      </c>
      <c r="AO19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850000000</v>
      </c>
      <c r="AP19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850000000</v>
      </c>
      <c r="AR19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4" s="11">
        <f>Table_PBS_SQL_DB2_PBSSQL_PBS_NDP_Tina_CG_QtrlyPerformance_Final[[#This Row],[GOU REL]]+Table_PBS_SQL_DB2_PBSSQL_PBS_NDP_Tina_CG_QtrlyPerformance_Final[[#This Row],[EXT REL]]</f>
        <v>850000000</v>
      </c>
      <c r="AT1924" s="11">
        <f>Table_PBS_SQL_DB2_PBSSQL_PBS_NDP_Tina_CG_QtrlyPerformance_Final[[#This Row],[GOU EXP]]+Table_PBS_SQL_DB2_PBSSQL_PBS_NDP_Tina_CG_QtrlyPerformance_Final[[#This Row],[EXT EXP]]</f>
        <v>850000000</v>
      </c>
      <c r="AU1924" s="11" t="str">
        <f>IF(Table_PBS_SQL_DB2_PBSSQL_PBS_NDP_Tina_CG_QtrlyPerformance_Final[[#This Row],[Item_Code]]&gt;"300000", "Capital", "Recurrent")</f>
        <v>Capital</v>
      </c>
    </row>
    <row r="1925" spans="1:47" x14ac:dyDescent="0.25">
      <c r="A1925" t="s">
        <v>161</v>
      </c>
      <c r="B1925" t="s">
        <v>1535</v>
      </c>
      <c r="C1925" t="s">
        <v>119</v>
      </c>
      <c r="D1925" t="s">
        <v>885</v>
      </c>
      <c r="E1925" t="s">
        <v>31</v>
      </c>
      <c r="F1925" t="s">
        <v>886</v>
      </c>
      <c r="G1925" t="s">
        <v>31</v>
      </c>
      <c r="H1925" t="s">
        <v>1536</v>
      </c>
      <c r="I1925" t="s">
        <v>467</v>
      </c>
      <c r="J1925" t="s">
        <v>953</v>
      </c>
      <c r="K1925" t="s">
        <v>163</v>
      </c>
      <c r="L1925" t="s">
        <v>1537</v>
      </c>
      <c r="M1925" t="s">
        <v>1369</v>
      </c>
      <c r="N1925" t="s">
        <v>1370</v>
      </c>
      <c r="O1925" t="s">
        <v>1028</v>
      </c>
      <c r="P1925" t="s">
        <v>1029</v>
      </c>
      <c r="Q1925" s="11">
        <v>0</v>
      </c>
      <c r="R1925" s="11">
        <v>0</v>
      </c>
      <c r="S1925" s="11">
        <v>0</v>
      </c>
      <c r="T1925" s="11">
        <v>0</v>
      </c>
      <c r="U1925" s="11">
        <v>106920000</v>
      </c>
      <c r="V1925" s="11">
        <v>0</v>
      </c>
      <c r="W1925" s="11">
        <v>106920000</v>
      </c>
      <c r="X1925" s="11">
        <v>0</v>
      </c>
      <c r="Y1925" s="11">
        <v>0</v>
      </c>
      <c r="Z1925" s="11">
        <v>0</v>
      </c>
      <c r="AA1925" s="11">
        <v>0</v>
      </c>
      <c r="AB1925" s="11">
        <v>0</v>
      </c>
      <c r="AC1925" s="11">
        <v>53460000</v>
      </c>
      <c r="AD1925" s="11">
        <v>14200000</v>
      </c>
      <c r="AE1925" s="11">
        <v>0</v>
      </c>
      <c r="AF1925" s="11">
        <v>0</v>
      </c>
      <c r="AG1925" s="11">
        <v>26730000</v>
      </c>
      <c r="AH1925" s="11">
        <v>41067900</v>
      </c>
      <c r="AI1925" s="11">
        <v>0</v>
      </c>
      <c r="AJ1925" s="11">
        <v>0</v>
      </c>
      <c r="AK1925" s="11">
        <v>0</v>
      </c>
      <c r="AL1925" s="11">
        <v>24922100</v>
      </c>
      <c r="AM1925" s="11">
        <v>0</v>
      </c>
      <c r="AN1925" s="11">
        <v>0</v>
      </c>
      <c r="AO19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80190000</v>
      </c>
      <c r="AP19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80190000</v>
      </c>
      <c r="AR19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5" s="11">
        <f>Table_PBS_SQL_DB2_PBSSQL_PBS_NDP_Tina_CG_QtrlyPerformance_Final[[#This Row],[GOU REL]]+Table_PBS_SQL_DB2_PBSSQL_PBS_NDP_Tina_CG_QtrlyPerformance_Final[[#This Row],[EXT REL]]</f>
        <v>80190000</v>
      </c>
      <c r="AT1925" s="11">
        <f>Table_PBS_SQL_DB2_PBSSQL_PBS_NDP_Tina_CG_QtrlyPerformance_Final[[#This Row],[GOU EXP]]+Table_PBS_SQL_DB2_PBSSQL_PBS_NDP_Tina_CG_QtrlyPerformance_Final[[#This Row],[EXT EXP]]</f>
        <v>80190000</v>
      </c>
      <c r="AU1925" s="11" t="str">
        <f>IF(Table_PBS_SQL_DB2_PBSSQL_PBS_NDP_Tina_CG_QtrlyPerformance_Final[[#This Row],[Item_Code]]&gt;"300000", "Capital", "Recurrent")</f>
        <v>Recurrent</v>
      </c>
    </row>
    <row r="1926" spans="1:47" x14ac:dyDescent="0.25">
      <c r="A1926" t="s">
        <v>161</v>
      </c>
      <c r="B1926" t="s">
        <v>1535</v>
      </c>
      <c r="C1926" t="s">
        <v>119</v>
      </c>
      <c r="D1926" t="s">
        <v>885</v>
      </c>
      <c r="E1926" t="s">
        <v>31</v>
      </c>
      <c r="F1926" t="s">
        <v>886</v>
      </c>
      <c r="G1926" t="s">
        <v>31</v>
      </c>
      <c r="H1926" t="s">
        <v>1536</v>
      </c>
      <c r="I1926" t="s">
        <v>467</v>
      </c>
      <c r="J1926" t="s">
        <v>953</v>
      </c>
      <c r="K1926" t="s">
        <v>163</v>
      </c>
      <c r="L1926" t="s">
        <v>1537</v>
      </c>
      <c r="M1926" t="s">
        <v>1369</v>
      </c>
      <c r="N1926" t="s">
        <v>1370</v>
      </c>
      <c r="O1926" t="s">
        <v>940</v>
      </c>
      <c r="P1926" t="s">
        <v>941</v>
      </c>
      <c r="Q1926" s="11">
        <v>0</v>
      </c>
      <c r="R1926" s="11">
        <v>0</v>
      </c>
      <c r="S1926" s="11">
        <v>0</v>
      </c>
      <c r="T1926" s="11">
        <v>0</v>
      </c>
      <c r="U1926" s="11">
        <v>80000000</v>
      </c>
      <c r="V1926" s="11">
        <v>0</v>
      </c>
      <c r="W1926" s="11">
        <v>80000000</v>
      </c>
      <c r="X1926" s="11">
        <v>0</v>
      </c>
      <c r="Y1926" s="11">
        <v>0</v>
      </c>
      <c r="Z1926" s="11">
        <v>0</v>
      </c>
      <c r="AA1926" s="11">
        <v>0</v>
      </c>
      <c r="AB1926" s="11">
        <v>0</v>
      </c>
      <c r="AC1926" s="11">
        <v>20000000</v>
      </c>
      <c r="AD1926" s="11">
        <v>20000000</v>
      </c>
      <c r="AE1926" s="11">
        <v>0</v>
      </c>
      <c r="AF1926" s="11">
        <v>0</v>
      </c>
      <c r="AG1926" s="11">
        <v>20000000</v>
      </c>
      <c r="AH1926" s="11">
        <v>0</v>
      </c>
      <c r="AI1926" s="11">
        <v>0</v>
      </c>
      <c r="AJ1926" s="11">
        <v>0</v>
      </c>
      <c r="AK1926" s="11">
        <v>5000000</v>
      </c>
      <c r="AL1926" s="11">
        <v>25000000</v>
      </c>
      <c r="AM1926" s="11">
        <v>0</v>
      </c>
      <c r="AN1926" s="11">
        <v>0</v>
      </c>
      <c r="AO19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19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19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6" s="11">
        <f>Table_PBS_SQL_DB2_PBSSQL_PBS_NDP_Tina_CG_QtrlyPerformance_Final[[#This Row],[GOU REL]]+Table_PBS_SQL_DB2_PBSSQL_PBS_NDP_Tina_CG_QtrlyPerformance_Final[[#This Row],[EXT REL]]</f>
        <v>45000000</v>
      </c>
      <c r="AT1926" s="11">
        <f>Table_PBS_SQL_DB2_PBSSQL_PBS_NDP_Tina_CG_QtrlyPerformance_Final[[#This Row],[GOU EXP]]+Table_PBS_SQL_DB2_PBSSQL_PBS_NDP_Tina_CG_QtrlyPerformance_Final[[#This Row],[EXT EXP]]</f>
        <v>45000000</v>
      </c>
      <c r="AU1926" s="11" t="str">
        <f>IF(Table_PBS_SQL_DB2_PBSSQL_PBS_NDP_Tina_CG_QtrlyPerformance_Final[[#This Row],[Item_Code]]&gt;"300000", "Capital", "Recurrent")</f>
        <v>Recurrent</v>
      </c>
    </row>
    <row r="1927" spans="1:47" x14ac:dyDescent="0.25">
      <c r="A1927" t="s">
        <v>161</v>
      </c>
      <c r="B1927" t="s">
        <v>1535</v>
      </c>
      <c r="C1927" t="s">
        <v>119</v>
      </c>
      <c r="D1927" t="s">
        <v>885</v>
      </c>
      <c r="E1927" t="s">
        <v>31</v>
      </c>
      <c r="F1927" t="s">
        <v>886</v>
      </c>
      <c r="G1927" t="s">
        <v>31</v>
      </c>
      <c r="H1927" t="s">
        <v>1536</v>
      </c>
      <c r="I1927" t="s">
        <v>467</v>
      </c>
      <c r="J1927" t="s">
        <v>953</v>
      </c>
      <c r="K1927" t="s">
        <v>163</v>
      </c>
      <c r="L1927" t="s">
        <v>1537</v>
      </c>
      <c r="M1927" t="s">
        <v>1369</v>
      </c>
      <c r="N1927" t="s">
        <v>1370</v>
      </c>
      <c r="O1927" t="s">
        <v>924</v>
      </c>
      <c r="P1927" t="s">
        <v>925</v>
      </c>
      <c r="Q1927" s="11">
        <v>0</v>
      </c>
      <c r="R1927" s="11">
        <v>0</v>
      </c>
      <c r="S1927" s="11">
        <v>0</v>
      </c>
      <c r="T1927" s="11">
        <v>0</v>
      </c>
      <c r="U1927" s="11">
        <v>80000000</v>
      </c>
      <c r="V1927" s="11">
        <v>0</v>
      </c>
      <c r="W1927" s="11">
        <v>80000000</v>
      </c>
      <c r="X1927" s="11">
        <v>0</v>
      </c>
      <c r="Y1927" s="11">
        <v>0</v>
      </c>
      <c r="Z1927" s="11">
        <v>0</v>
      </c>
      <c r="AA1927" s="11">
        <v>0</v>
      </c>
      <c r="AB1927" s="11">
        <v>0</v>
      </c>
      <c r="AC1927" s="11">
        <v>10100000</v>
      </c>
      <c r="AD1927" s="11">
        <v>0</v>
      </c>
      <c r="AE1927" s="11">
        <v>0</v>
      </c>
      <c r="AF1927" s="11">
        <v>0</v>
      </c>
      <c r="AG1927" s="11">
        <v>20000000</v>
      </c>
      <c r="AH1927" s="11">
        <v>8989075</v>
      </c>
      <c r="AI1927" s="11">
        <v>0</v>
      </c>
      <c r="AJ1927" s="11">
        <v>0</v>
      </c>
      <c r="AK1927" s="11">
        <v>0</v>
      </c>
      <c r="AL1927" s="11">
        <v>6272840</v>
      </c>
      <c r="AM1927" s="11">
        <v>0</v>
      </c>
      <c r="AN1927" s="11">
        <v>0</v>
      </c>
      <c r="AO19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30100000</v>
      </c>
      <c r="AP19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15261915</v>
      </c>
      <c r="AR19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7" s="11">
        <f>Table_PBS_SQL_DB2_PBSSQL_PBS_NDP_Tina_CG_QtrlyPerformance_Final[[#This Row],[GOU REL]]+Table_PBS_SQL_DB2_PBSSQL_PBS_NDP_Tina_CG_QtrlyPerformance_Final[[#This Row],[EXT REL]]</f>
        <v>30100000</v>
      </c>
      <c r="AT1927" s="11">
        <f>Table_PBS_SQL_DB2_PBSSQL_PBS_NDP_Tina_CG_QtrlyPerformance_Final[[#This Row],[GOU EXP]]+Table_PBS_SQL_DB2_PBSSQL_PBS_NDP_Tina_CG_QtrlyPerformance_Final[[#This Row],[EXT EXP]]</f>
        <v>15261915</v>
      </c>
      <c r="AU1927" s="11" t="str">
        <f>IF(Table_PBS_SQL_DB2_PBSSQL_PBS_NDP_Tina_CG_QtrlyPerformance_Final[[#This Row],[Item_Code]]&gt;"300000", "Capital", "Recurrent")</f>
        <v>Recurrent</v>
      </c>
    </row>
    <row r="1928" spans="1:47" x14ac:dyDescent="0.25">
      <c r="A1928" t="s">
        <v>161</v>
      </c>
      <c r="B1928" t="s">
        <v>1535</v>
      </c>
      <c r="C1928" t="s">
        <v>119</v>
      </c>
      <c r="D1928" t="s">
        <v>885</v>
      </c>
      <c r="E1928" t="s">
        <v>31</v>
      </c>
      <c r="F1928" t="s">
        <v>886</v>
      </c>
      <c r="G1928" t="s">
        <v>31</v>
      </c>
      <c r="H1928" t="s">
        <v>1536</v>
      </c>
      <c r="I1928" t="s">
        <v>467</v>
      </c>
      <c r="J1928" t="s">
        <v>953</v>
      </c>
      <c r="K1928" t="s">
        <v>163</v>
      </c>
      <c r="L1928" t="s">
        <v>1537</v>
      </c>
      <c r="M1928" t="s">
        <v>1544</v>
      </c>
      <c r="N1928" t="s">
        <v>1545</v>
      </c>
      <c r="O1928" t="s">
        <v>1122</v>
      </c>
      <c r="P1928" t="s">
        <v>1123</v>
      </c>
      <c r="Q1928" s="11">
        <v>0</v>
      </c>
      <c r="R1928" s="11">
        <v>0</v>
      </c>
      <c r="S1928" s="11">
        <v>0</v>
      </c>
      <c r="T1928" s="11">
        <v>0</v>
      </c>
      <c r="U1928" s="11">
        <v>47520000</v>
      </c>
      <c r="V1928" s="11">
        <v>0</v>
      </c>
      <c r="W1928" s="11">
        <v>47520000</v>
      </c>
      <c r="X1928" s="11">
        <v>0</v>
      </c>
      <c r="Y1928" s="11">
        <v>0</v>
      </c>
      <c r="Z1928" s="11">
        <v>0</v>
      </c>
      <c r="AA1928" s="11">
        <v>0</v>
      </c>
      <c r="AB1928" s="11">
        <v>0</v>
      </c>
      <c r="AC1928" s="11">
        <v>23760000</v>
      </c>
      <c r="AD1928" s="11">
        <v>14268363</v>
      </c>
      <c r="AE1928" s="11">
        <v>0</v>
      </c>
      <c r="AF1928" s="11">
        <v>0</v>
      </c>
      <c r="AG1928" s="11">
        <v>11880000</v>
      </c>
      <c r="AH1928" s="11">
        <v>11370700</v>
      </c>
      <c r="AI1928" s="11">
        <v>0</v>
      </c>
      <c r="AJ1928" s="11">
        <v>0</v>
      </c>
      <c r="AK1928" s="11">
        <v>4000000</v>
      </c>
      <c r="AL1928" s="11">
        <v>14673710</v>
      </c>
      <c r="AM1928" s="11">
        <v>0</v>
      </c>
      <c r="AN1928" s="11">
        <v>0</v>
      </c>
      <c r="AO19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39640000</v>
      </c>
      <c r="AP19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40312773</v>
      </c>
      <c r="AR19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8" s="11">
        <f>Table_PBS_SQL_DB2_PBSSQL_PBS_NDP_Tina_CG_QtrlyPerformance_Final[[#This Row],[GOU REL]]+Table_PBS_SQL_DB2_PBSSQL_PBS_NDP_Tina_CG_QtrlyPerformance_Final[[#This Row],[EXT REL]]</f>
        <v>39640000</v>
      </c>
      <c r="AT1928" s="11">
        <f>Table_PBS_SQL_DB2_PBSSQL_PBS_NDP_Tina_CG_QtrlyPerformance_Final[[#This Row],[GOU EXP]]+Table_PBS_SQL_DB2_PBSSQL_PBS_NDP_Tina_CG_QtrlyPerformance_Final[[#This Row],[EXT EXP]]</f>
        <v>40312773</v>
      </c>
      <c r="AU1928" s="11" t="str">
        <f>IF(Table_PBS_SQL_DB2_PBSSQL_PBS_NDP_Tina_CG_QtrlyPerformance_Final[[#This Row],[Item_Code]]&gt;"300000", "Capital", "Recurrent")</f>
        <v>Recurrent</v>
      </c>
    </row>
    <row r="1929" spans="1:47" x14ac:dyDescent="0.25">
      <c r="A1929" t="s">
        <v>161</v>
      </c>
      <c r="B1929" t="s">
        <v>1535</v>
      </c>
      <c r="C1929" t="s">
        <v>119</v>
      </c>
      <c r="D1929" t="s">
        <v>885</v>
      </c>
      <c r="E1929" t="s">
        <v>31</v>
      </c>
      <c r="F1929" t="s">
        <v>886</v>
      </c>
      <c r="G1929" t="s">
        <v>31</v>
      </c>
      <c r="H1929" t="s">
        <v>1536</v>
      </c>
      <c r="I1929" t="s">
        <v>467</v>
      </c>
      <c r="J1929" t="s">
        <v>953</v>
      </c>
      <c r="K1929" t="s">
        <v>163</v>
      </c>
      <c r="L1929" t="s">
        <v>1537</v>
      </c>
      <c r="M1929" t="s">
        <v>1544</v>
      </c>
      <c r="N1929" t="s">
        <v>1545</v>
      </c>
      <c r="O1929" t="s">
        <v>1085</v>
      </c>
      <c r="P1929" t="s">
        <v>1086</v>
      </c>
      <c r="Q1929" s="11">
        <v>0</v>
      </c>
      <c r="R1929" s="11">
        <v>0</v>
      </c>
      <c r="S1929" s="11">
        <v>0</v>
      </c>
      <c r="T1929" s="11">
        <v>0</v>
      </c>
      <c r="U1929" s="11">
        <v>40000000</v>
      </c>
      <c r="V1929" s="11">
        <v>0</v>
      </c>
      <c r="W1929" s="11">
        <v>40000000</v>
      </c>
      <c r="X1929" s="11">
        <v>0</v>
      </c>
      <c r="Y1929" s="11">
        <v>0</v>
      </c>
      <c r="Z1929" s="11">
        <v>0</v>
      </c>
      <c r="AA1929" s="11">
        <v>0</v>
      </c>
      <c r="AB1929" s="11">
        <v>0</v>
      </c>
      <c r="AC1929" s="11">
        <v>23000000</v>
      </c>
      <c r="AD1929" s="11">
        <v>0</v>
      </c>
      <c r="AE1929" s="11">
        <v>0</v>
      </c>
      <c r="AF1929" s="11">
        <v>0</v>
      </c>
      <c r="AG1929" s="11">
        <v>17000000</v>
      </c>
      <c r="AH1929" s="11">
        <v>0</v>
      </c>
      <c r="AI1929" s="11">
        <v>0</v>
      </c>
      <c r="AJ1929" s="11">
        <v>0</v>
      </c>
      <c r="AK1929" s="11">
        <v>0</v>
      </c>
      <c r="AL1929" s="11">
        <v>40000000</v>
      </c>
      <c r="AM1929" s="11">
        <v>0</v>
      </c>
      <c r="AN1929" s="11">
        <v>0</v>
      </c>
      <c r="AO19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9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9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29" s="11">
        <f>Table_PBS_SQL_DB2_PBSSQL_PBS_NDP_Tina_CG_QtrlyPerformance_Final[[#This Row],[GOU REL]]+Table_PBS_SQL_DB2_PBSSQL_PBS_NDP_Tina_CG_QtrlyPerformance_Final[[#This Row],[EXT REL]]</f>
        <v>40000000</v>
      </c>
      <c r="AT1929" s="11">
        <f>Table_PBS_SQL_DB2_PBSSQL_PBS_NDP_Tina_CG_QtrlyPerformance_Final[[#This Row],[GOU EXP]]+Table_PBS_SQL_DB2_PBSSQL_PBS_NDP_Tina_CG_QtrlyPerformance_Final[[#This Row],[EXT EXP]]</f>
        <v>40000000</v>
      </c>
      <c r="AU1929" s="11" t="str">
        <f>IF(Table_PBS_SQL_DB2_PBSSQL_PBS_NDP_Tina_CG_QtrlyPerformance_Final[[#This Row],[Item_Code]]&gt;"300000", "Capital", "Recurrent")</f>
        <v>Recurrent</v>
      </c>
    </row>
    <row r="1930" spans="1:47" x14ac:dyDescent="0.25">
      <c r="A1930" t="s">
        <v>161</v>
      </c>
      <c r="B1930" t="s">
        <v>1535</v>
      </c>
      <c r="C1930" t="s">
        <v>119</v>
      </c>
      <c r="D1930" t="s">
        <v>885</v>
      </c>
      <c r="E1930" t="s">
        <v>31</v>
      </c>
      <c r="F1930" t="s">
        <v>886</v>
      </c>
      <c r="G1930" t="s">
        <v>31</v>
      </c>
      <c r="H1930" t="s">
        <v>1536</v>
      </c>
      <c r="I1930" t="s">
        <v>467</v>
      </c>
      <c r="J1930" t="s">
        <v>953</v>
      </c>
      <c r="K1930" t="s">
        <v>163</v>
      </c>
      <c r="L1930" t="s">
        <v>1537</v>
      </c>
      <c r="M1930" t="s">
        <v>1921</v>
      </c>
      <c r="N1930" t="s">
        <v>1922</v>
      </c>
      <c r="O1930" t="s">
        <v>1093</v>
      </c>
      <c r="P1930" t="s">
        <v>1094</v>
      </c>
      <c r="Q1930" s="11">
        <v>0</v>
      </c>
      <c r="R1930" s="11">
        <v>0</v>
      </c>
      <c r="S1930" s="11">
        <v>0</v>
      </c>
      <c r="T1930" s="11">
        <v>0</v>
      </c>
      <c r="U1930" s="11">
        <v>198000000</v>
      </c>
      <c r="V1930" s="11">
        <v>0</v>
      </c>
      <c r="W1930" s="11">
        <v>198000000</v>
      </c>
      <c r="X1930" s="11">
        <v>0</v>
      </c>
      <c r="Y1930" s="11">
        <v>0</v>
      </c>
      <c r="Z1930" s="11">
        <v>0</v>
      </c>
      <c r="AA1930" s="11">
        <v>0</v>
      </c>
      <c r="AB1930" s="11">
        <v>0</v>
      </c>
      <c r="AC1930" s="11">
        <v>99000000</v>
      </c>
      <c r="AD1930" s="11">
        <v>47892480</v>
      </c>
      <c r="AE1930" s="11">
        <v>0</v>
      </c>
      <c r="AF1930" s="11">
        <v>0</v>
      </c>
      <c r="AG1930" s="11">
        <v>49500000</v>
      </c>
      <c r="AH1930" s="11">
        <v>5250000</v>
      </c>
      <c r="AI1930" s="11">
        <v>0</v>
      </c>
      <c r="AJ1930" s="11">
        <v>0</v>
      </c>
      <c r="AK1930" s="11">
        <v>0</v>
      </c>
      <c r="AL1930" s="11">
        <v>95204423</v>
      </c>
      <c r="AM1930" s="11">
        <v>0</v>
      </c>
      <c r="AN1930" s="11">
        <v>0</v>
      </c>
      <c r="AO19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148500000</v>
      </c>
      <c r="AP19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148346903</v>
      </c>
      <c r="AR19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30" s="11">
        <f>Table_PBS_SQL_DB2_PBSSQL_PBS_NDP_Tina_CG_QtrlyPerformance_Final[[#This Row],[GOU REL]]+Table_PBS_SQL_DB2_PBSSQL_PBS_NDP_Tina_CG_QtrlyPerformance_Final[[#This Row],[EXT REL]]</f>
        <v>148500000</v>
      </c>
      <c r="AT1930" s="11">
        <f>Table_PBS_SQL_DB2_PBSSQL_PBS_NDP_Tina_CG_QtrlyPerformance_Final[[#This Row],[GOU EXP]]+Table_PBS_SQL_DB2_PBSSQL_PBS_NDP_Tina_CG_QtrlyPerformance_Final[[#This Row],[EXT EXP]]</f>
        <v>148346903</v>
      </c>
      <c r="AU1930" s="11" t="str">
        <f>IF(Table_PBS_SQL_DB2_PBSSQL_PBS_NDP_Tina_CG_QtrlyPerformance_Final[[#This Row],[Item_Code]]&gt;"300000", "Capital", "Recurrent")</f>
        <v>Recurrent</v>
      </c>
    </row>
    <row r="1931" spans="1:47" x14ac:dyDescent="0.25">
      <c r="A1931" t="s">
        <v>242</v>
      </c>
      <c r="B1931" t="s">
        <v>1548</v>
      </c>
      <c r="C1931" t="s">
        <v>218</v>
      </c>
      <c r="D1931" t="s">
        <v>1254</v>
      </c>
      <c r="E1931" t="s">
        <v>75</v>
      </c>
      <c r="F1931" t="s">
        <v>1261</v>
      </c>
      <c r="G1931" t="s">
        <v>31</v>
      </c>
      <c r="H1931" t="s">
        <v>1549</v>
      </c>
      <c r="I1931" t="s">
        <v>493</v>
      </c>
      <c r="J1931" t="s">
        <v>1556</v>
      </c>
      <c r="K1931" t="s">
        <v>267</v>
      </c>
      <c r="L1931" t="s">
        <v>1925</v>
      </c>
      <c r="M1931" t="s">
        <v>1286</v>
      </c>
      <c r="N1931" t="s">
        <v>1287</v>
      </c>
      <c r="O1931" t="s">
        <v>1064</v>
      </c>
      <c r="P1931" t="s">
        <v>1065</v>
      </c>
      <c r="Q1931" s="11">
        <v>0</v>
      </c>
      <c r="R1931" s="11">
        <v>0</v>
      </c>
      <c r="S1931" s="11">
        <v>0</v>
      </c>
      <c r="T1931" s="11">
        <v>0</v>
      </c>
      <c r="U1931" s="11">
        <v>2181611255</v>
      </c>
      <c r="V1931" s="11">
        <v>0</v>
      </c>
      <c r="W1931" s="11">
        <v>2181611255</v>
      </c>
      <c r="X1931" s="11">
        <v>0</v>
      </c>
      <c r="Y1931" s="11">
        <v>0</v>
      </c>
      <c r="Z1931" s="11">
        <v>0</v>
      </c>
      <c r="AA1931" s="11">
        <v>0</v>
      </c>
      <c r="AB1931" s="11">
        <v>0</v>
      </c>
      <c r="AC1931" s="11">
        <v>1162269626</v>
      </c>
      <c r="AD1931" s="11">
        <v>1029673199</v>
      </c>
      <c r="AE1931" s="11">
        <v>0</v>
      </c>
      <c r="AF1931" s="11">
        <v>0</v>
      </c>
      <c r="AG1931" s="11">
        <v>981535242</v>
      </c>
      <c r="AH1931" s="11">
        <v>833613421</v>
      </c>
      <c r="AI1931" s="11">
        <v>0</v>
      </c>
      <c r="AJ1931" s="11">
        <v>0</v>
      </c>
      <c r="AK1931" s="11">
        <v>37806387</v>
      </c>
      <c r="AL1931" s="11">
        <v>165778678</v>
      </c>
      <c r="AM1931" s="11">
        <v>0</v>
      </c>
      <c r="AN1931" s="11">
        <v>0</v>
      </c>
      <c r="AO19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2181611255</v>
      </c>
      <c r="AP19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2029065298</v>
      </c>
      <c r="AR19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31" s="11">
        <f>Table_PBS_SQL_DB2_PBSSQL_PBS_NDP_Tina_CG_QtrlyPerformance_Final[[#This Row],[GOU REL]]+Table_PBS_SQL_DB2_PBSSQL_PBS_NDP_Tina_CG_QtrlyPerformance_Final[[#This Row],[EXT REL]]</f>
        <v>2181611255</v>
      </c>
      <c r="AT1931" s="11">
        <f>Table_PBS_SQL_DB2_PBSSQL_PBS_NDP_Tina_CG_QtrlyPerformance_Final[[#This Row],[GOU EXP]]+Table_PBS_SQL_DB2_PBSSQL_PBS_NDP_Tina_CG_QtrlyPerformance_Final[[#This Row],[EXT EXP]]</f>
        <v>2029065298</v>
      </c>
      <c r="AU1931" s="11" t="str">
        <f>IF(Table_PBS_SQL_DB2_PBSSQL_PBS_NDP_Tina_CG_QtrlyPerformance_Final[[#This Row],[Item_Code]]&gt;"300000", "Capital", "Recurrent")</f>
        <v>Recurrent</v>
      </c>
    </row>
    <row r="1932" spans="1:47" x14ac:dyDescent="0.25">
      <c r="A1932" t="s">
        <v>242</v>
      </c>
      <c r="B1932" t="s">
        <v>1548</v>
      </c>
      <c r="C1932" t="s">
        <v>218</v>
      </c>
      <c r="D1932" t="s">
        <v>1254</v>
      </c>
      <c r="E1932" t="s">
        <v>75</v>
      </c>
      <c r="F1932" t="s">
        <v>1261</v>
      </c>
      <c r="G1932" t="s">
        <v>31</v>
      </c>
      <c r="H1932" t="s">
        <v>1549</v>
      </c>
      <c r="I1932" t="s">
        <v>493</v>
      </c>
      <c r="J1932" t="s">
        <v>1556</v>
      </c>
      <c r="K1932" t="s">
        <v>267</v>
      </c>
      <c r="L1932" t="s">
        <v>1925</v>
      </c>
      <c r="M1932" t="s">
        <v>1286</v>
      </c>
      <c r="N1932" t="s">
        <v>1287</v>
      </c>
      <c r="O1932" t="s">
        <v>1392</v>
      </c>
      <c r="P1932" t="s">
        <v>1393</v>
      </c>
      <c r="Q1932" s="11">
        <v>0</v>
      </c>
      <c r="R1932" s="11">
        <v>0</v>
      </c>
      <c r="S1932" s="11">
        <v>0</v>
      </c>
      <c r="T1932" s="11">
        <v>0</v>
      </c>
      <c r="U1932" s="11">
        <v>30000000</v>
      </c>
      <c r="V1932" s="11">
        <v>0</v>
      </c>
      <c r="W1932" s="11">
        <v>30000000</v>
      </c>
      <c r="X1932" s="11">
        <v>0</v>
      </c>
      <c r="Y1932" s="11">
        <v>0</v>
      </c>
      <c r="Z1932" s="11">
        <v>0</v>
      </c>
      <c r="AA1932" s="11">
        <v>0</v>
      </c>
      <c r="AB1932" s="11">
        <v>0</v>
      </c>
      <c r="AC1932" s="11">
        <v>1500000</v>
      </c>
      <c r="AD1932" s="11">
        <v>1500000</v>
      </c>
      <c r="AE1932" s="11">
        <v>0</v>
      </c>
      <c r="AF1932" s="11">
        <v>0</v>
      </c>
      <c r="AG1932" s="11">
        <v>9000000</v>
      </c>
      <c r="AH1932" s="11">
        <v>9000000</v>
      </c>
      <c r="AI1932" s="11">
        <v>0</v>
      </c>
      <c r="AJ1932" s="11">
        <v>0</v>
      </c>
      <c r="AK1932" s="11">
        <v>0</v>
      </c>
      <c r="AL1932" s="11">
        <v>0</v>
      </c>
      <c r="AM1932" s="11">
        <v>0</v>
      </c>
      <c r="AN1932" s="11">
        <v>0</v>
      </c>
      <c r="AO19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10500000</v>
      </c>
      <c r="AP19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10500000</v>
      </c>
      <c r="AR19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32" s="11">
        <f>Table_PBS_SQL_DB2_PBSSQL_PBS_NDP_Tina_CG_QtrlyPerformance_Final[[#This Row],[GOU REL]]+Table_PBS_SQL_DB2_PBSSQL_PBS_NDP_Tina_CG_QtrlyPerformance_Final[[#This Row],[EXT REL]]</f>
        <v>10500000</v>
      </c>
      <c r="AT1932" s="11">
        <f>Table_PBS_SQL_DB2_PBSSQL_PBS_NDP_Tina_CG_QtrlyPerformance_Final[[#This Row],[GOU EXP]]+Table_PBS_SQL_DB2_PBSSQL_PBS_NDP_Tina_CG_QtrlyPerformance_Final[[#This Row],[EXT EXP]]</f>
        <v>10500000</v>
      </c>
      <c r="AU1932" s="11" t="str">
        <f>IF(Table_PBS_SQL_DB2_PBSSQL_PBS_NDP_Tina_CG_QtrlyPerformance_Final[[#This Row],[Item_Code]]&gt;"300000", "Capital", "Recurrent")</f>
        <v>Recurrent</v>
      </c>
    </row>
    <row r="1933" spans="1:47" x14ac:dyDescent="0.25">
      <c r="A1933" t="s">
        <v>242</v>
      </c>
      <c r="B1933" t="s">
        <v>1548</v>
      </c>
      <c r="C1933" t="s">
        <v>218</v>
      </c>
      <c r="D1933" t="s">
        <v>1254</v>
      </c>
      <c r="E1933" t="s">
        <v>75</v>
      </c>
      <c r="F1933" t="s">
        <v>1261</v>
      </c>
      <c r="G1933" t="s">
        <v>31</v>
      </c>
      <c r="H1933" t="s">
        <v>1549</v>
      </c>
      <c r="I1933" t="s">
        <v>493</v>
      </c>
      <c r="J1933" t="s">
        <v>1556</v>
      </c>
      <c r="K1933" t="s">
        <v>267</v>
      </c>
      <c r="L1933" t="s">
        <v>1925</v>
      </c>
      <c r="M1933" t="s">
        <v>1286</v>
      </c>
      <c r="N1933" t="s">
        <v>1287</v>
      </c>
      <c r="O1933" t="s">
        <v>1122</v>
      </c>
      <c r="P1933" t="s">
        <v>1123</v>
      </c>
      <c r="Q1933" s="11">
        <v>0</v>
      </c>
      <c r="R1933" s="11">
        <v>0</v>
      </c>
      <c r="S1933" s="11">
        <v>0</v>
      </c>
      <c r="T1933" s="11">
        <v>0</v>
      </c>
      <c r="U1933" s="11">
        <v>95000000</v>
      </c>
      <c r="V1933" s="11">
        <v>0</v>
      </c>
      <c r="W1933" s="11">
        <v>95000000</v>
      </c>
      <c r="X1933" s="11">
        <v>0</v>
      </c>
      <c r="Y1933" s="11">
        <v>0</v>
      </c>
      <c r="Z1933" s="11">
        <v>0</v>
      </c>
      <c r="AA1933" s="11">
        <v>0</v>
      </c>
      <c r="AB1933" s="11">
        <v>0</v>
      </c>
      <c r="AC1933" s="11">
        <v>10000000</v>
      </c>
      <c r="AD1933" s="11">
        <v>9150000</v>
      </c>
      <c r="AE1933" s="11">
        <v>0</v>
      </c>
      <c r="AF1933" s="11">
        <v>0</v>
      </c>
      <c r="AG1933" s="11">
        <v>16970000</v>
      </c>
      <c r="AH1933" s="11">
        <v>5490000</v>
      </c>
      <c r="AI1933" s="11">
        <v>0</v>
      </c>
      <c r="AJ1933" s="11">
        <v>0</v>
      </c>
      <c r="AK1933" s="11">
        <v>0</v>
      </c>
      <c r="AL1933" s="11">
        <v>3891848</v>
      </c>
      <c r="AM1933" s="11">
        <v>0</v>
      </c>
      <c r="AN1933" s="11">
        <v>0</v>
      </c>
      <c r="AO19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26970000</v>
      </c>
      <c r="AP19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18531848</v>
      </c>
      <c r="AR19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33" s="11">
        <f>Table_PBS_SQL_DB2_PBSSQL_PBS_NDP_Tina_CG_QtrlyPerformance_Final[[#This Row],[GOU REL]]+Table_PBS_SQL_DB2_PBSSQL_PBS_NDP_Tina_CG_QtrlyPerformance_Final[[#This Row],[EXT REL]]</f>
        <v>26970000</v>
      </c>
      <c r="AT1933" s="11">
        <f>Table_PBS_SQL_DB2_PBSSQL_PBS_NDP_Tina_CG_QtrlyPerformance_Final[[#This Row],[GOU EXP]]+Table_PBS_SQL_DB2_PBSSQL_PBS_NDP_Tina_CG_QtrlyPerformance_Final[[#This Row],[EXT EXP]]</f>
        <v>18531848</v>
      </c>
      <c r="AU1933" s="11" t="str">
        <f>IF(Table_PBS_SQL_DB2_PBSSQL_PBS_NDP_Tina_CG_QtrlyPerformance_Final[[#This Row],[Item_Code]]&gt;"300000", "Capital", "Recurrent")</f>
        <v>Recurrent</v>
      </c>
    </row>
    <row r="1934" spans="1:47" x14ac:dyDescent="0.25">
      <c r="A1934" t="s">
        <v>242</v>
      </c>
      <c r="B1934" t="s">
        <v>1548</v>
      </c>
      <c r="C1934" t="s">
        <v>218</v>
      </c>
      <c r="D1934" t="s">
        <v>1254</v>
      </c>
      <c r="E1934" t="s">
        <v>87</v>
      </c>
      <c r="F1934" t="s">
        <v>1264</v>
      </c>
      <c r="G1934" t="s">
        <v>31</v>
      </c>
      <c r="H1934" t="s">
        <v>1549</v>
      </c>
      <c r="I1934" t="s">
        <v>896</v>
      </c>
      <c r="J1934" t="s">
        <v>897</v>
      </c>
      <c r="K1934" t="s">
        <v>2173</v>
      </c>
      <c r="L1934" t="s">
        <v>2174</v>
      </c>
      <c r="M1934" t="s">
        <v>1300</v>
      </c>
      <c r="N1934" t="s">
        <v>1301</v>
      </c>
      <c r="O1934" t="s">
        <v>1025</v>
      </c>
      <c r="P1934" t="s">
        <v>1026</v>
      </c>
      <c r="Q1934" s="11">
        <v>0</v>
      </c>
      <c r="R1934" s="11">
        <v>0</v>
      </c>
      <c r="S1934" s="11">
        <v>0</v>
      </c>
      <c r="T1934" s="11">
        <v>0</v>
      </c>
      <c r="U1934" s="11">
        <v>0</v>
      </c>
      <c r="V1934" s="11">
        <v>0</v>
      </c>
      <c r="W1934" s="11">
        <v>0</v>
      </c>
      <c r="X1934" s="11">
        <v>0</v>
      </c>
      <c r="Y1934" s="11">
        <v>0</v>
      </c>
      <c r="Z1934" s="11">
        <v>0</v>
      </c>
      <c r="AA1934" s="11">
        <v>400000000</v>
      </c>
      <c r="AB1934" s="11">
        <v>1632089895.9649673</v>
      </c>
      <c r="AC1934" s="11">
        <v>0</v>
      </c>
      <c r="AD1934" s="11">
        <v>0</v>
      </c>
      <c r="AE1934" s="11">
        <v>1400000000</v>
      </c>
      <c r="AF1934" s="11">
        <v>105810078.68633485</v>
      </c>
      <c r="AG1934" s="11">
        <v>0</v>
      </c>
      <c r="AH1934" s="11">
        <v>0</v>
      </c>
      <c r="AI1934" s="11">
        <v>0</v>
      </c>
      <c r="AJ1934" s="11">
        <v>0</v>
      </c>
      <c r="AK1934" s="11">
        <v>0</v>
      </c>
      <c r="AL1934" s="11">
        <v>0</v>
      </c>
      <c r="AM1934" s="11">
        <v>1322189694.0023062</v>
      </c>
      <c r="AN1934" s="11">
        <v>1322189694.0023062</v>
      </c>
      <c r="AO19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3122189694.002306</v>
      </c>
      <c r="AQ19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3060089668.6536083</v>
      </c>
      <c r="AS1934" s="11">
        <f>Table_PBS_SQL_DB2_PBSSQL_PBS_NDP_Tina_CG_QtrlyPerformance_Final[[#This Row],[GOU REL]]+Table_PBS_SQL_DB2_PBSSQL_PBS_NDP_Tina_CG_QtrlyPerformance_Final[[#This Row],[EXT REL]]</f>
        <v>3122189694.002306</v>
      </c>
      <c r="AT1934" s="11">
        <f>Table_PBS_SQL_DB2_PBSSQL_PBS_NDP_Tina_CG_QtrlyPerformance_Final[[#This Row],[GOU EXP]]+Table_PBS_SQL_DB2_PBSSQL_PBS_NDP_Tina_CG_QtrlyPerformance_Final[[#This Row],[EXT EXP]]</f>
        <v>3060089668.6536083</v>
      </c>
      <c r="AU1934" s="11" t="str">
        <f>IF(Table_PBS_SQL_DB2_PBSSQL_PBS_NDP_Tina_CG_QtrlyPerformance_Final[[#This Row],[Item_Code]]&gt;"300000", "Capital", "Recurrent")</f>
        <v>Recurrent</v>
      </c>
    </row>
    <row r="1935" spans="1:47" x14ac:dyDescent="0.25">
      <c r="A1935" t="s">
        <v>242</v>
      </c>
      <c r="B1935" t="s">
        <v>1548</v>
      </c>
      <c r="C1935" t="s">
        <v>218</v>
      </c>
      <c r="D1935" t="s">
        <v>1254</v>
      </c>
      <c r="E1935" t="s">
        <v>87</v>
      </c>
      <c r="F1935" t="s">
        <v>1264</v>
      </c>
      <c r="G1935" t="s">
        <v>31</v>
      </c>
      <c r="H1935" t="s">
        <v>1549</v>
      </c>
      <c r="I1935" t="s">
        <v>896</v>
      </c>
      <c r="J1935" t="s">
        <v>897</v>
      </c>
      <c r="K1935" t="s">
        <v>2175</v>
      </c>
      <c r="L1935" t="s">
        <v>2176</v>
      </c>
      <c r="M1935" t="s">
        <v>1300</v>
      </c>
      <c r="N1935" t="s">
        <v>1301</v>
      </c>
      <c r="O1935" t="s">
        <v>1302</v>
      </c>
      <c r="P1935" t="s">
        <v>1303</v>
      </c>
      <c r="Q1935" s="11">
        <v>0</v>
      </c>
      <c r="R1935" s="11">
        <v>0</v>
      </c>
      <c r="S1935" s="11">
        <v>0</v>
      </c>
      <c r="T1935" s="11">
        <v>0</v>
      </c>
      <c r="U1935" s="11">
        <v>0</v>
      </c>
      <c r="V1935" s="11">
        <v>0</v>
      </c>
      <c r="W1935" s="11">
        <v>0</v>
      </c>
      <c r="X1935" s="11">
        <v>0</v>
      </c>
      <c r="Y1935" s="11">
        <v>0</v>
      </c>
      <c r="Z1935" s="11">
        <v>0</v>
      </c>
      <c r="AA1935" s="11">
        <v>0</v>
      </c>
      <c r="AB1935" s="11">
        <v>0</v>
      </c>
      <c r="AC1935" s="11">
        <v>0</v>
      </c>
      <c r="AD1935" s="11">
        <v>0</v>
      </c>
      <c r="AE1935" s="11">
        <v>1244499215.5314181</v>
      </c>
      <c r="AF1935" s="11">
        <v>1244499215.5314181</v>
      </c>
      <c r="AG1935" s="11">
        <v>0</v>
      </c>
      <c r="AH1935" s="11">
        <v>0</v>
      </c>
      <c r="AI1935" s="11">
        <v>0</v>
      </c>
      <c r="AJ1935" s="11">
        <v>0</v>
      </c>
      <c r="AK1935" s="11">
        <v>0</v>
      </c>
      <c r="AL1935" s="11">
        <v>0</v>
      </c>
      <c r="AM1935" s="11">
        <v>0</v>
      </c>
      <c r="AN1935" s="11">
        <v>0</v>
      </c>
      <c r="AO19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1244499215.5314181</v>
      </c>
      <c r="AQ19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1244499215.5314181</v>
      </c>
      <c r="AS1935" s="11">
        <f>Table_PBS_SQL_DB2_PBSSQL_PBS_NDP_Tina_CG_QtrlyPerformance_Final[[#This Row],[GOU REL]]+Table_PBS_SQL_DB2_PBSSQL_PBS_NDP_Tina_CG_QtrlyPerformance_Final[[#This Row],[EXT REL]]</f>
        <v>1244499215.5314181</v>
      </c>
      <c r="AT1935" s="11">
        <f>Table_PBS_SQL_DB2_PBSSQL_PBS_NDP_Tina_CG_QtrlyPerformance_Final[[#This Row],[GOU EXP]]+Table_PBS_SQL_DB2_PBSSQL_PBS_NDP_Tina_CG_QtrlyPerformance_Final[[#This Row],[EXT EXP]]</f>
        <v>1244499215.5314181</v>
      </c>
      <c r="AU1935" s="11" t="str">
        <f>IF(Table_PBS_SQL_DB2_PBSSQL_PBS_NDP_Tina_CG_QtrlyPerformance_Final[[#This Row],[Item_Code]]&gt;"300000", "Capital", "Recurrent")</f>
        <v>Capital</v>
      </c>
    </row>
    <row r="1936" spans="1:47" x14ac:dyDescent="0.25">
      <c r="A1936" t="s">
        <v>242</v>
      </c>
      <c r="B1936" t="s">
        <v>1548</v>
      </c>
      <c r="C1936" t="s">
        <v>218</v>
      </c>
      <c r="D1936" t="s">
        <v>1254</v>
      </c>
      <c r="E1936" t="s">
        <v>87</v>
      </c>
      <c r="F1936" t="s">
        <v>1264</v>
      </c>
      <c r="G1936" t="s">
        <v>31</v>
      </c>
      <c r="H1936" t="s">
        <v>1549</v>
      </c>
      <c r="I1936" t="s">
        <v>896</v>
      </c>
      <c r="J1936" t="s">
        <v>897</v>
      </c>
      <c r="K1936" t="s">
        <v>1190</v>
      </c>
      <c r="L1936" t="s">
        <v>1191</v>
      </c>
      <c r="M1936" t="s">
        <v>1300</v>
      </c>
      <c r="N1936" t="s">
        <v>1301</v>
      </c>
      <c r="O1936" t="s">
        <v>1302</v>
      </c>
      <c r="P1936" t="s">
        <v>1303</v>
      </c>
      <c r="Q1936" s="11">
        <v>0</v>
      </c>
      <c r="R1936" s="11">
        <v>0</v>
      </c>
      <c r="S1936" s="11">
        <v>0</v>
      </c>
      <c r="T1936" s="11">
        <v>0</v>
      </c>
      <c r="U1936" s="11">
        <v>0</v>
      </c>
      <c r="V1936" s="11">
        <v>0</v>
      </c>
      <c r="W1936" s="11">
        <v>0</v>
      </c>
      <c r="X1936" s="11">
        <v>0</v>
      </c>
      <c r="Y1936" s="11">
        <v>0</v>
      </c>
      <c r="Z1936" s="11">
        <v>0</v>
      </c>
      <c r="AA1936" s="11">
        <v>4005560480.75</v>
      </c>
      <c r="AB1936" s="11">
        <v>3338029575.1929998</v>
      </c>
      <c r="AC1936" s="11">
        <v>0</v>
      </c>
      <c r="AD1936" s="11">
        <v>0</v>
      </c>
      <c r="AE1936" s="11">
        <v>20016681442.25</v>
      </c>
      <c r="AF1936" s="11">
        <v>20684212347.806999</v>
      </c>
      <c r="AG1936" s="11">
        <v>0</v>
      </c>
      <c r="AH1936" s="11">
        <v>0</v>
      </c>
      <c r="AI1936" s="11">
        <v>0</v>
      </c>
      <c r="AJ1936" s="11">
        <v>0</v>
      </c>
      <c r="AK1936" s="11">
        <v>0</v>
      </c>
      <c r="AL1936" s="11">
        <v>0</v>
      </c>
      <c r="AM1936" s="11">
        <v>-24022241923</v>
      </c>
      <c r="AN1936" s="11">
        <v>-24022241923</v>
      </c>
      <c r="AO19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36" s="11">
        <f>Table_PBS_SQL_DB2_PBSSQL_PBS_NDP_Tina_CG_QtrlyPerformance_Final[[#This Row],[GOU REL]]+Table_PBS_SQL_DB2_PBSSQL_PBS_NDP_Tina_CG_QtrlyPerformance_Final[[#This Row],[EXT REL]]</f>
        <v>0</v>
      </c>
      <c r="AT1936" s="11">
        <f>Table_PBS_SQL_DB2_PBSSQL_PBS_NDP_Tina_CG_QtrlyPerformance_Final[[#This Row],[GOU EXP]]+Table_PBS_SQL_DB2_PBSSQL_PBS_NDP_Tina_CG_QtrlyPerformance_Final[[#This Row],[EXT EXP]]</f>
        <v>0</v>
      </c>
      <c r="AU1936" s="11" t="str">
        <f>IF(Table_PBS_SQL_DB2_PBSSQL_PBS_NDP_Tina_CG_QtrlyPerformance_Final[[#This Row],[Item_Code]]&gt;"300000", "Capital", "Recurrent")</f>
        <v>Capital</v>
      </c>
    </row>
    <row r="1937" spans="1:47" x14ac:dyDescent="0.25">
      <c r="A1937" t="s">
        <v>242</v>
      </c>
      <c r="B1937" t="s">
        <v>1548</v>
      </c>
      <c r="C1937" t="s">
        <v>218</v>
      </c>
      <c r="D1937" t="s">
        <v>1254</v>
      </c>
      <c r="E1937" t="s">
        <v>87</v>
      </c>
      <c r="F1937" t="s">
        <v>1264</v>
      </c>
      <c r="G1937" t="s">
        <v>31</v>
      </c>
      <c r="H1937" t="s">
        <v>1549</v>
      </c>
      <c r="I1937" t="s">
        <v>896</v>
      </c>
      <c r="J1937" t="s">
        <v>897</v>
      </c>
      <c r="K1937" t="s">
        <v>2102</v>
      </c>
      <c r="L1937" t="s">
        <v>2103</v>
      </c>
      <c r="M1937" t="s">
        <v>1300</v>
      </c>
      <c r="N1937" t="s">
        <v>1301</v>
      </c>
      <c r="O1937" t="s">
        <v>1302</v>
      </c>
      <c r="P1937" t="s">
        <v>1303</v>
      </c>
      <c r="Q1937" s="11">
        <v>0</v>
      </c>
      <c r="R1937" s="11">
        <v>0</v>
      </c>
      <c r="S1937" s="11">
        <v>0</v>
      </c>
      <c r="T1937" s="11">
        <v>0</v>
      </c>
      <c r="U1937" s="11">
        <v>0</v>
      </c>
      <c r="V1937" s="11">
        <v>0</v>
      </c>
      <c r="W1937" s="11">
        <v>0</v>
      </c>
      <c r="X1937" s="11">
        <v>0</v>
      </c>
      <c r="Y1937" s="11">
        <v>0</v>
      </c>
      <c r="Z1937" s="11">
        <v>0</v>
      </c>
      <c r="AA1937" s="11">
        <v>1200000000</v>
      </c>
      <c r="AB1937" s="11">
        <v>831185818</v>
      </c>
      <c r="AC1937" s="11">
        <v>0</v>
      </c>
      <c r="AD1937" s="11">
        <v>0</v>
      </c>
      <c r="AE1937" s="11">
        <v>0</v>
      </c>
      <c r="AF1937" s="11">
        <v>-157142611.79999995</v>
      </c>
      <c r="AG1937" s="11">
        <v>0</v>
      </c>
      <c r="AH1937" s="11">
        <v>0</v>
      </c>
      <c r="AI1937" s="11">
        <v>0</v>
      </c>
      <c r="AJ1937" s="11">
        <v>0</v>
      </c>
      <c r="AK1937" s="11">
        <v>0</v>
      </c>
      <c r="AL1937" s="11">
        <v>0</v>
      </c>
      <c r="AM1937" s="11">
        <v>77845339536.800003</v>
      </c>
      <c r="AN1937" s="11">
        <v>77845339536.800003</v>
      </c>
      <c r="AO19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79045339536.800003</v>
      </c>
      <c r="AQ19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78519382743</v>
      </c>
      <c r="AS1937" s="11">
        <f>Table_PBS_SQL_DB2_PBSSQL_PBS_NDP_Tina_CG_QtrlyPerformance_Final[[#This Row],[GOU REL]]+Table_PBS_SQL_DB2_PBSSQL_PBS_NDP_Tina_CG_QtrlyPerformance_Final[[#This Row],[EXT REL]]</f>
        <v>79045339536.800003</v>
      </c>
      <c r="AT1937" s="11">
        <f>Table_PBS_SQL_DB2_PBSSQL_PBS_NDP_Tina_CG_QtrlyPerformance_Final[[#This Row],[GOU EXP]]+Table_PBS_SQL_DB2_PBSSQL_PBS_NDP_Tina_CG_QtrlyPerformance_Final[[#This Row],[EXT EXP]]</f>
        <v>78519382743</v>
      </c>
      <c r="AU1937" s="11" t="str">
        <f>IF(Table_PBS_SQL_DB2_PBSSQL_PBS_NDP_Tina_CG_QtrlyPerformance_Final[[#This Row],[Item_Code]]&gt;"300000", "Capital", "Recurrent")</f>
        <v>Capital</v>
      </c>
    </row>
    <row r="1938" spans="1:47" x14ac:dyDescent="0.25">
      <c r="A1938" t="s">
        <v>242</v>
      </c>
      <c r="B1938" t="s">
        <v>1548</v>
      </c>
      <c r="C1938" t="s">
        <v>218</v>
      </c>
      <c r="D1938" t="s">
        <v>1254</v>
      </c>
      <c r="E1938" t="s">
        <v>87</v>
      </c>
      <c r="F1938" t="s">
        <v>1264</v>
      </c>
      <c r="G1938" t="s">
        <v>31</v>
      </c>
      <c r="H1938" t="s">
        <v>1549</v>
      </c>
      <c r="I1938" t="s">
        <v>896</v>
      </c>
      <c r="J1938" t="s">
        <v>897</v>
      </c>
      <c r="K1938" t="s">
        <v>250</v>
      </c>
      <c r="L1938" t="s">
        <v>2177</v>
      </c>
      <c r="M1938" t="s">
        <v>1300</v>
      </c>
      <c r="N1938" t="s">
        <v>2178</v>
      </c>
      <c r="O1938" t="s">
        <v>1302</v>
      </c>
      <c r="P1938" t="s">
        <v>1303</v>
      </c>
      <c r="Q1938" s="11">
        <v>0</v>
      </c>
      <c r="R1938" s="11">
        <v>0</v>
      </c>
      <c r="S1938" s="11">
        <v>0</v>
      </c>
      <c r="T1938" s="11">
        <v>0</v>
      </c>
      <c r="U1938" s="11">
        <v>0</v>
      </c>
      <c r="V1938" s="11">
        <v>0</v>
      </c>
      <c r="W1938" s="11">
        <v>0</v>
      </c>
      <c r="X1938" s="11">
        <v>0</v>
      </c>
      <c r="Y1938" s="11">
        <v>0</v>
      </c>
      <c r="Z1938" s="11">
        <v>0</v>
      </c>
      <c r="AA1938" s="11">
        <v>12691524507.4389</v>
      </c>
      <c r="AB1938" s="11">
        <v>30886553363.264599</v>
      </c>
      <c r="AC1938" s="11">
        <v>0</v>
      </c>
      <c r="AD1938" s="11">
        <v>0</v>
      </c>
      <c r="AE1938" s="11">
        <v>37800000001</v>
      </c>
      <c r="AF1938" s="11">
        <v>19563119314.168499</v>
      </c>
      <c r="AG1938" s="11">
        <v>0</v>
      </c>
      <c r="AH1938" s="11">
        <v>0</v>
      </c>
      <c r="AI1938" s="11">
        <v>0</v>
      </c>
      <c r="AJ1938" s="11">
        <v>0</v>
      </c>
      <c r="AK1938" s="11">
        <v>0</v>
      </c>
      <c r="AL1938" s="11">
        <v>0</v>
      </c>
      <c r="AM1938" s="11">
        <v>67471721081.013908</v>
      </c>
      <c r="AN1938" s="11">
        <v>67471721081.013908</v>
      </c>
      <c r="AO19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117963245589.45282</v>
      </c>
      <c r="AQ19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117921393758.44701</v>
      </c>
      <c r="AS1938" s="11">
        <f>Table_PBS_SQL_DB2_PBSSQL_PBS_NDP_Tina_CG_QtrlyPerformance_Final[[#This Row],[GOU REL]]+Table_PBS_SQL_DB2_PBSSQL_PBS_NDP_Tina_CG_QtrlyPerformance_Final[[#This Row],[EXT REL]]</f>
        <v>117963245589.45282</v>
      </c>
      <c r="AT1938" s="11">
        <f>Table_PBS_SQL_DB2_PBSSQL_PBS_NDP_Tina_CG_QtrlyPerformance_Final[[#This Row],[GOU EXP]]+Table_PBS_SQL_DB2_PBSSQL_PBS_NDP_Tina_CG_QtrlyPerformance_Final[[#This Row],[EXT EXP]]</f>
        <v>117921393758.44701</v>
      </c>
      <c r="AU1938" s="11" t="str">
        <f>IF(Table_PBS_SQL_DB2_PBSSQL_PBS_NDP_Tina_CG_QtrlyPerformance_Final[[#This Row],[Item_Code]]&gt;"300000", "Capital", "Recurrent")</f>
        <v>Capital</v>
      </c>
    </row>
    <row r="1939" spans="1:47" x14ac:dyDescent="0.25">
      <c r="A1939" t="s">
        <v>242</v>
      </c>
      <c r="B1939" t="s">
        <v>1548</v>
      </c>
      <c r="C1939" t="s">
        <v>218</v>
      </c>
      <c r="D1939" t="s">
        <v>1254</v>
      </c>
      <c r="E1939" t="s">
        <v>87</v>
      </c>
      <c r="F1939" t="s">
        <v>1264</v>
      </c>
      <c r="G1939" t="s">
        <v>31</v>
      </c>
      <c r="H1939" t="s">
        <v>1549</v>
      </c>
      <c r="I1939" t="s">
        <v>493</v>
      </c>
      <c r="J1939" t="s">
        <v>1556</v>
      </c>
      <c r="K1939" t="s">
        <v>2173</v>
      </c>
      <c r="L1939" t="s">
        <v>2174</v>
      </c>
      <c r="M1939" t="s">
        <v>1300</v>
      </c>
      <c r="N1939" t="s">
        <v>1301</v>
      </c>
      <c r="O1939" t="s">
        <v>1302</v>
      </c>
      <c r="P1939" t="s">
        <v>1303</v>
      </c>
      <c r="Q1939" s="11">
        <v>0</v>
      </c>
      <c r="R1939" s="11">
        <v>0</v>
      </c>
      <c r="S1939" s="11">
        <v>1839388857</v>
      </c>
      <c r="T1939" s="11">
        <v>-1839388857</v>
      </c>
      <c r="U1939" s="11">
        <v>62206652259</v>
      </c>
      <c r="V1939" s="11">
        <v>0</v>
      </c>
      <c r="W1939" s="11">
        <v>18393888576</v>
      </c>
      <c r="X1939" s="11">
        <v>45652152540</v>
      </c>
      <c r="Y1939" s="11">
        <v>0</v>
      </c>
      <c r="Z1939" s="11">
        <v>0</v>
      </c>
      <c r="AA1939" s="11">
        <v>0</v>
      </c>
      <c r="AB1939" s="11">
        <v>0</v>
      </c>
      <c r="AC1939" s="11">
        <v>0</v>
      </c>
      <c r="AD1939" s="11">
        <v>0</v>
      </c>
      <c r="AE1939" s="11">
        <v>0</v>
      </c>
      <c r="AF1939" s="11">
        <v>0</v>
      </c>
      <c r="AG1939" s="11">
        <v>4956655814</v>
      </c>
      <c r="AH1939" s="11">
        <v>3185414022</v>
      </c>
      <c r="AI1939" s="11">
        <v>0</v>
      </c>
      <c r="AJ1939" s="11">
        <v>0</v>
      </c>
      <c r="AK1939" s="11">
        <v>1464669206</v>
      </c>
      <c r="AL1939" s="11">
        <v>1464960389</v>
      </c>
      <c r="AM1939" s="11">
        <v>0</v>
      </c>
      <c r="AN1939" s="11">
        <v>0</v>
      </c>
      <c r="AO19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6421325020</v>
      </c>
      <c r="AP19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4650374411</v>
      </c>
      <c r="AR19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39" s="11">
        <f>Table_PBS_SQL_DB2_PBSSQL_PBS_NDP_Tina_CG_QtrlyPerformance_Final[[#This Row],[GOU REL]]+Table_PBS_SQL_DB2_PBSSQL_PBS_NDP_Tina_CG_QtrlyPerformance_Final[[#This Row],[EXT REL]]</f>
        <v>6421325020</v>
      </c>
      <c r="AT1939" s="11">
        <f>Table_PBS_SQL_DB2_PBSSQL_PBS_NDP_Tina_CG_QtrlyPerformance_Final[[#This Row],[GOU EXP]]+Table_PBS_SQL_DB2_PBSSQL_PBS_NDP_Tina_CG_QtrlyPerformance_Final[[#This Row],[EXT EXP]]</f>
        <v>4650374411</v>
      </c>
      <c r="AU1939" s="11" t="str">
        <f>IF(Table_PBS_SQL_DB2_PBSSQL_PBS_NDP_Tina_CG_QtrlyPerformance_Final[[#This Row],[Item_Code]]&gt;"300000", "Capital", "Recurrent")</f>
        <v>Capital</v>
      </c>
    </row>
    <row r="1940" spans="1:47" x14ac:dyDescent="0.25">
      <c r="A1940" t="s">
        <v>242</v>
      </c>
      <c r="B1940" t="s">
        <v>1548</v>
      </c>
      <c r="C1940" t="s">
        <v>218</v>
      </c>
      <c r="D1940" t="s">
        <v>1254</v>
      </c>
      <c r="E1940" t="s">
        <v>87</v>
      </c>
      <c r="F1940" t="s">
        <v>1264</v>
      </c>
      <c r="G1940" t="s">
        <v>31</v>
      </c>
      <c r="H1940" t="s">
        <v>1549</v>
      </c>
      <c r="I1940" t="s">
        <v>493</v>
      </c>
      <c r="J1940" t="s">
        <v>1556</v>
      </c>
      <c r="K1940" t="s">
        <v>2179</v>
      </c>
      <c r="L1940" t="s">
        <v>2180</v>
      </c>
      <c r="M1940" t="s">
        <v>1300</v>
      </c>
      <c r="N1940" t="s">
        <v>1301</v>
      </c>
      <c r="O1940" t="s">
        <v>1025</v>
      </c>
      <c r="P1940" t="s">
        <v>1026</v>
      </c>
      <c r="Q1940" s="11">
        <v>0</v>
      </c>
      <c r="R1940" s="11">
        <v>0</v>
      </c>
      <c r="S1940" s="11">
        <v>0</v>
      </c>
      <c r="T1940" s="11">
        <v>0</v>
      </c>
      <c r="U1940" s="11">
        <v>2585500000</v>
      </c>
      <c r="V1940" s="11">
        <v>0</v>
      </c>
      <c r="W1940" s="11">
        <v>1415500000</v>
      </c>
      <c r="X1940" s="11">
        <v>1170000000</v>
      </c>
      <c r="Y1940" s="11">
        <v>0</v>
      </c>
      <c r="Z1940" s="11">
        <v>0</v>
      </c>
      <c r="AA1940" s="11">
        <v>0</v>
      </c>
      <c r="AB1940" s="11">
        <v>0</v>
      </c>
      <c r="AC1940" s="11">
        <v>608703526</v>
      </c>
      <c r="AD1940" s="11">
        <v>343399428</v>
      </c>
      <c r="AE1940" s="11">
        <v>0</v>
      </c>
      <c r="AF1940" s="11">
        <v>0</v>
      </c>
      <c r="AG1940" s="11">
        <v>0</v>
      </c>
      <c r="AH1940" s="11">
        <v>0</v>
      </c>
      <c r="AI1940" s="11">
        <v>0</v>
      </c>
      <c r="AJ1940" s="11">
        <v>0</v>
      </c>
      <c r="AK1940" s="11">
        <v>806796474</v>
      </c>
      <c r="AL1940" s="11">
        <v>806756465</v>
      </c>
      <c r="AM1940" s="11">
        <v>0</v>
      </c>
      <c r="AN1940" s="11">
        <v>0</v>
      </c>
      <c r="AO19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1415500000</v>
      </c>
      <c r="AP19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1150155893</v>
      </c>
      <c r="AR19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0" s="11">
        <f>Table_PBS_SQL_DB2_PBSSQL_PBS_NDP_Tina_CG_QtrlyPerformance_Final[[#This Row],[GOU REL]]+Table_PBS_SQL_DB2_PBSSQL_PBS_NDP_Tina_CG_QtrlyPerformance_Final[[#This Row],[EXT REL]]</f>
        <v>1415500000</v>
      </c>
      <c r="AT1940" s="11">
        <f>Table_PBS_SQL_DB2_PBSSQL_PBS_NDP_Tina_CG_QtrlyPerformance_Final[[#This Row],[GOU EXP]]+Table_PBS_SQL_DB2_PBSSQL_PBS_NDP_Tina_CG_QtrlyPerformance_Final[[#This Row],[EXT EXP]]</f>
        <v>1150155893</v>
      </c>
      <c r="AU1940" s="11" t="str">
        <f>IF(Table_PBS_SQL_DB2_PBSSQL_PBS_NDP_Tina_CG_QtrlyPerformance_Final[[#This Row],[Item_Code]]&gt;"300000", "Capital", "Recurrent")</f>
        <v>Recurrent</v>
      </c>
    </row>
    <row r="1941" spans="1:47" x14ac:dyDescent="0.25">
      <c r="A1941" t="s">
        <v>242</v>
      </c>
      <c r="B1941" t="s">
        <v>1548</v>
      </c>
      <c r="C1941" t="s">
        <v>218</v>
      </c>
      <c r="D1941" t="s">
        <v>1254</v>
      </c>
      <c r="E1941" t="s">
        <v>87</v>
      </c>
      <c r="F1941" t="s">
        <v>1264</v>
      </c>
      <c r="G1941" t="s">
        <v>31</v>
      </c>
      <c r="H1941" t="s">
        <v>1549</v>
      </c>
      <c r="I1941" t="s">
        <v>493</v>
      </c>
      <c r="J1941" t="s">
        <v>1556</v>
      </c>
      <c r="K1941" t="s">
        <v>1550</v>
      </c>
      <c r="L1941" t="s">
        <v>1551</v>
      </c>
      <c r="M1941" t="s">
        <v>1300</v>
      </c>
      <c r="N1941" t="s">
        <v>1301</v>
      </c>
      <c r="O1941" t="s">
        <v>1302</v>
      </c>
      <c r="P1941" t="s">
        <v>1303</v>
      </c>
      <c r="Q1941" s="11">
        <v>0</v>
      </c>
      <c r="R1941" s="11">
        <v>0</v>
      </c>
      <c r="S1941" s="11">
        <v>0</v>
      </c>
      <c r="T1941" s="11">
        <v>0</v>
      </c>
      <c r="U1941" s="11">
        <v>18036666154</v>
      </c>
      <c r="V1941" s="11">
        <v>0</v>
      </c>
      <c r="W1941" s="11">
        <v>934517016</v>
      </c>
      <c r="X1941" s="11">
        <v>17102149138</v>
      </c>
      <c r="Y1941" s="11">
        <v>0</v>
      </c>
      <c r="Z1941" s="11">
        <v>0</v>
      </c>
      <c r="AA1941" s="11">
        <v>0</v>
      </c>
      <c r="AB1941" s="11">
        <v>0</v>
      </c>
      <c r="AC1941" s="11">
        <v>0</v>
      </c>
      <c r="AD1941" s="11">
        <v>0</v>
      </c>
      <c r="AE1941" s="11">
        <v>0</v>
      </c>
      <c r="AF1941" s="11">
        <v>0</v>
      </c>
      <c r="AG1941" s="11">
        <v>0</v>
      </c>
      <c r="AH1941" s="11">
        <v>0</v>
      </c>
      <c r="AI1941" s="11">
        <v>0</v>
      </c>
      <c r="AJ1941" s="11">
        <v>0</v>
      </c>
      <c r="AK1941" s="11">
        <v>0</v>
      </c>
      <c r="AL1941" s="11">
        <v>0</v>
      </c>
      <c r="AM1941" s="11">
        <v>0</v>
      </c>
      <c r="AN1941" s="11">
        <v>0</v>
      </c>
      <c r="AO19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1" s="11">
        <f>Table_PBS_SQL_DB2_PBSSQL_PBS_NDP_Tina_CG_QtrlyPerformance_Final[[#This Row],[GOU REL]]+Table_PBS_SQL_DB2_PBSSQL_PBS_NDP_Tina_CG_QtrlyPerformance_Final[[#This Row],[EXT REL]]</f>
        <v>0</v>
      </c>
      <c r="AT1941" s="11">
        <f>Table_PBS_SQL_DB2_PBSSQL_PBS_NDP_Tina_CG_QtrlyPerformance_Final[[#This Row],[GOU EXP]]+Table_PBS_SQL_DB2_PBSSQL_PBS_NDP_Tina_CG_QtrlyPerformance_Final[[#This Row],[EXT EXP]]</f>
        <v>0</v>
      </c>
      <c r="AU1941" s="11" t="str">
        <f>IF(Table_PBS_SQL_DB2_PBSSQL_PBS_NDP_Tina_CG_QtrlyPerformance_Final[[#This Row],[Item_Code]]&gt;"300000", "Capital", "Recurrent")</f>
        <v>Capital</v>
      </c>
    </row>
    <row r="1942" spans="1:47" x14ac:dyDescent="0.25">
      <c r="A1942" t="s">
        <v>242</v>
      </c>
      <c r="B1942" t="s">
        <v>1548</v>
      </c>
      <c r="C1942" t="s">
        <v>218</v>
      </c>
      <c r="D1942" t="s">
        <v>1254</v>
      </c>
      <c r="E1942" t="s">
        <v>87</v>
      </c>
      <c r="F1942" t="s">
        <v>1264</v>
      </c>
      <c r="G1942" t="s">
        <v>31</v>
      </c>
      <c r="H1942" t="s">
        <v>1549</v>
      </c>
      <c r="I1942" t="s">
        <v>493</v>
      </c>
      <c r="J1942" t="s">
        <v>1556</v>
      </c>
      <c r="K1942" t="s">
        <v>2099</v>
      </c>
      <c r="L1942" t="s">
        <v>2100</v>
      </c>
      <c r="M1942" t="s">
        <v>1300</v>
      </c>
      <c r="N1942" t="s">
        <v>2101</v>
      </c>
      <c r="O1942" t="s">
        <v>1025</v>
      </c>
      <c r="P1942" t="s">
        <v>1026</v>
      </c>
      <c r="Q1942" s="11">
        <v>0</v>
      </c>
      <c r="R1942" s="11">
        <v>0</v>
      </c>
      <c r="S1942" s="11">
        <v>0</v>
      </c>
      <c r="T1942" s="11">
        <v>0</v>
      </c>
      <c r="U1942" s="11">
        <v>682281716</v>
      </c>
      <c r="V1942" s="11">
        <v>0</v>
      </c>
      <c r="W1942" s="11">
        <v>682281716</v>
      </c>
      <c r="X1942" s="11">
        <v>0</v>
      </c>
      <c r="Y1942" s="11">
        <v>0</v>
      </c>
      <c r="Z1942" s="11">
        <v>0</v>
      </c>
      <c r="AA1942" s="11">
        <v>0</v>
      </c>
      <c r="AB1942" s="11">
        <v>0</v>
      </c>
      <c r="AC1942" s="11">
        <v>682281716</v>
      </c>
      <c r="AD1942" s="11">
        <v>682281711</v>
      </c>
      <c r="AE1942" s="11">
        <v>0</v>
      </c>
      <c r="AF1942" s="11">
        <v>0</v>
      </c>
      <c r="AG1942" s="11">
        <v>0</v>
      </c>
      <c r="AH1942" s="11">
        <v>0</v>
      </c>
      <c r="AI1942" s="11">
        <v>0</v>
      </c>
      <c r="AJ1942" s="11">
        <v>0</v>
      </c>
      <c r="AK1942" s="11">
        <v>0</v>
      </c>
      <c r="AL1942" s="11">
        <v>0</v>
      </c>
      <c r="AM1942" s="11">
        <v>0</v>
      </c>
      <c r="AN1942" s="11">
        <v>0</v>
      </c>
      <c r="AO19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682281716</v>
      </c>
      <c r="AP19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682281711</v>
      </c>
      <c r="AR19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2" s="11">
        <f>Table_PBS_SQL_DB2_PBSSQL_PBS_NDP_Tina_CG_QtrlyPerformance_Final[[#This Row],[GOU REL]]+Table_PBS_SQL_DB2_PBSSQL_PBS_NDP_Tina_CG_QtrlyPerformance_Final[[#This Row],[EXT REL]]</f>
        <v>682281716</v>
      </c>
      <c r="AT1942" s="11">
        <f>Table_PBS_SQL_DB2_PBSSQL_PBS_NDP_Tina_CG_QtrlyPerformance_Final[[#This Row],[GOU EXP]]+Table_PBS_SQL_DB2_PBSSQL_PBS_NDP_Tina_CG_QtrlyPerformance_Final[[#This Row],[EXT EXP]]</f>
        <v>682281711</v>
      </c>
      <c r="AU1942" s="11" t="str">
        <f>IF(Table_PBS_SQL_DB2_PBSSQL_PBS_NDP_Tina_CG_QtrlyPerformance_Final[[#This Row],[Item_Code]]&gt;"300000", "Capital", "Recurrent")</f>
        <v>Recurrent</v>
      </c>
    </row>
    <row r="1943" spans="1:47" x14ac:dyDescent="0.25">
      <c r="A1943" t="s">
        <v>242</v>
      </c>
      <c r="B1943" t="s">
        <v>1548</v>
      </c>
      <c r="C1943" t="s">
        <v>218</v>
      </c>
      <c r="D1943" t="s">
        <v>1254</v>
      </c>
      <c r="E1943" t="s">
        <v>87</v>
      </c>
      <c r="F1943" t="s">
        <v>1264</v>
      </c>
      <c r="G1943" t="s">
        <v>31</v>
      </c>
      <c r="H1943" t="s">
        <v>1549</v>
      </c>
      <c r="I1943" t="s">
        <v>493</v>
      </c>
      <c r="J1943" t="s">
        <v>1556</v>
      </c>
      <c r="K1943" t="s">
        <v>1557</v>
      </c>
      <c r="L1943" t="s">
        <v>1558</v>
      </c>
      <c r="M1943" t="s">
        <v>1300</v>
      </c>
      <c r="N1943" t="s">
        <v>1301</v>
      </c>
      <c r="O1943" t="s">
        <v>1025</v>
      </c>
      <c r="P1943" t="s">
        <v>1026</v>
      </c>
      <c r="Q1943" s="11">
        <v>0</v>
      </c>
      <c r="R1943" s="11">
        <v>900000000</v>
      </c>
      <c r="S1943" s="11">
        <v>0</v>
      </c>
      <c r="T1943" s="11">
        <v>900000000</v>
      </c>
      <c r="U1943" s="11">
        <v>3100000000</v>
      </c>
      <c r="V1943" s="11">
        <v>0</v>
      </c>
      <c r="W1943" s="11">
        <v>2200000000</v>
      </c>
      <c r="X1943" s="11">
        <v>0</v>
      </c>
      <c r="Y1943" s="11">
        <v>0</v>
      </c>
      <c r="Z1943" s="11">
        <v>0</v>
      </c>
      <c r="AA1943" s="11">
        <v>0</v>
      </c>
      <c r="AB1943" s="11">
        <v>0</v>
      </c>
      <c r="AC1943" s="11">
        <v>1292287451</v>
      </c>
      <c r="AD1943" s="11">
        <v>1068006158</v>
      </c>
      <c r="AE1943" s="11">
        <v>0</v>
      </c>
      <c r="AF1943" s="11">
        <v>0</v>
      </c>
      <c r="AG1943" s="11">
        <v>1243829926</v>
      </c>
      <c r="AH1943" s="11">
        <v>1037341332</v>
      </c>
      <c r="AI1943" s="11">
        <v>0</v>
      </c>
      <c r="AJ1943" s="11">
        <v>0</v>
      </c>
      <c r="AK1943" s="11">
        <v>464362039</v>
      </c>
      <c r="AL1943" s="11">
        <v>895031926</v>
      </c>
      <c r="AM1943" s="11">
        <v>0</v>
      </c>
      <c r="AN1943" s="11">
        <v>0</v>
      </c>
      <c r="AO19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3000479416</v>
      </c>
      <c r="AP19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3000379416</v>
      </c>
      <c r="AR19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3" s="11">
        <f>Table_PBS_SQL_DB2_PBSSQL_PBS_NDP_Tina_CG_QtrlyPerformance_Final[[#This Row],[GOU REL]]+Table_PBS_SQL_DB2_PBSSQL_PBS_NDP_Tina_CG_QtrlyPerformance_Final[[#This Row],[EXT REL]]</f>
        <v>3000479416</v>
      </c>
      <c r="AT1943" s="11">
        <f>Table_PBS_SQL_DB2_PBSSQL_PBS_NDP_Tina_CG_QtrlyPerformance_Final[[#This Row],[GOU EXP]]+Table_PBS_SQL_DB2_PBSSQL_PBS_NDP_Tina_CG_QtrlyPerformance_Final[[#This Row],[EXT EXP]]</f>
        <v>3000379416</v>
      </c>
      <c r="AU1943" s="11" t="str">
        <f>IF(Table_PBS_SQL_DB2_PBSSQL_PBS_NDP_Tina_CG_QtrlyPerformance_Final[[#This Row],[Item_Code]]&gt;"300000", "Capital", "Recurrent")</f>
        <v>Recurrent</v>
      </c>
    </row>
    <row r="1944" spans="1:47" x14ac:dyDescent="0.25">
      <c r="A1944" t="s">
        <v>242</v>
      </c>
      <c r="B1944" t="s">
        <v>1548</v>
      </c>
      <c r="C1944" t="s">
        <v>218</v>
      </c>
      <c r="D1944" t="s">
        <v>1254</v>
      </c>
      <c r="E1944" t="s">
        <v>87</v>
      </c>
      <c r="F1944" t="s">
        <v>1264</v>
      </c>
      <c r="G1944" t="s">
        <v>31</v>
      </c>
      <c r="H1944" t="s">
        <v>1549</v>
      </c>
      <c r="I1944" t="s">
        <v>493</v>
      </c>
      <c r="J1944" t="s">
        <v>1556</v>
      </c>
      <c r="K1944" t="s">
        <v>2181</v>
      </c>
      <c r="L1944" t="s">
        <v>2182</v>
      </c>
      <c r="M1944" t="s">
        <v>1300</v>
      </c>
      <c r="N1944" t="s">
        <v>1301</v>
      </c>
      <c r="O1944" t="s">
        <v>1025</v>
      </c>
      <c r="P1944" t="s">
        <v>1026</v>
      </c>
      <c r="Q1944" s="11">
        <v>0</v>
      </c>
      <c r="R1944" s="11">
        <v>0</v>
      </c>
      <c r="S1944" s="11">
        <v>0</v>
      </c>
      <c r="T1944" s="11">
        <v>0</v>
      </c>
      <c r="U1944" s="11">
        <v>2200000000</v>
      </c>
      <c r="V1944" s="11">
        <v>0</v>
      </c>
      <c r="W1944" s="11">
        <v>2200000000</v>
      </c>
      <c r="X1944" s="11">
        <v>0</v>
      </c>
      <c r="Y1944" s="11">
        <v>0</v>
      </c>
      <c r="Z1944" s="11">
        <v>0</v>
      </c>
      <c r="AA1944" s="11">
        <v>0</v>
      </c>
      <c r="AB1944" s="11">
        <v>0</v>
      </c>
      <c r="AC1944" s="11">
        <v>518715934</v>
      </c>
      <c r="AD1944" s="11">
        <v>518715934</v>
      </c>
      <c r="AE1944" s="11">
        <v>0</v>
      </c>
      <c r="AF1944" s="11">
        <v>0</v>
      </c>
      <c r="AG1944" s="11">
        <v>1381832048</v>
      </c>
      <c r="AH1944" s="11">
        <v>1115227599</v>
      </c>
      <c r="AI1944" s="11">
        <v>0</v>
      </c>
      <c r="AJ1944" s="11">
        <v>0</v>
      </c>
      <c r="AK1944" s="11">
        <v>96710400</v>
      </c>
      <c r="AL1944" s="11">
        <v>363314849</v>
      </c>
      <c r="AM1944" s="11">
        <v>0</v>
      </c>
      <c r="AN1944" s="11">
        <v>0</v>
      </c>
      <c r="AO19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1997258382</v>
      </c>
      <c r="AP19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1997258382</v>
      </c>
      <c r="AR19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4" s="11">
        <f>Table_PBS_SQL_DB2_PBSSQL_PBS_NDP_Tina_CG_QtrlyPerformance_Final[[#This Row],[GOU REL]]+Table_PBS_SQL_DB2_PBSSQL_PBS_NDP_Tina_CG_QtrlyPerformance_Final[[#This Row],[EXT REL]]</f>
        <v>1997258382</v>
      </c>
      <c r="AT1944" s="11">
        <f>Table_PBS_SQL_DB2_PBSSQL_PBS_NDP_Tina_CG_QtrlyPerformance_Final[[#This Row],[GOU EXP]]+Table_PBS_SQL_DB2_PBSSQL_PBS_NDP_Tina_CG_QtrlyPerformance_Final[[#This Row],[EXT EXP]]</f>
        <v>1997258382</v>
      </c>
      <c r="AU1944" s="11" t="str">
        <f>IF(Table_PBS_SQL_DB2_PBSSQL_PBS_NDP_Tina_CG_QtrlyPerformance_Final[[#This Row],[Item_Code]]&gt;"300000", "Capital", "Recurrent")</f>
        <v>Recurrent</v>
      </c>
    </row>
    <row r="1945" spans="1:47" x14ac:dyDescent="0.25">
      <c r="A1945" t="s">
        <v>242</v>
      </c>
      <c r="B1945" t="s">
        <v>1548</v>
      </c>
      <c r="C1945" t="s">
        <v>218</v>
      </c>
      <c r="D1945" t="s">
        <v>1254</v>
      </c>
      <c r="E1945" t="s">
        <v>87</v>
      </c>
      <c r="F1945" t="s">
        <v>1264</v>
      </c>
      <c r="G1945" t="s">
        <v>31</v>
      </c>
      <c r="H1945" t="s">
        <v>1549</v>
      </c>
      <c r="I1945" t="s">
        <v>493</v>
      </c>
      <c r="J1945" t="s">
        <v>1556</v>
      </c>
      <c r="K1945" t="s">
        <v>1190</v>
      </c>
      <c r="L1945" t="s">
        <v>1191</v>
      </c>
      <c r="M1945" t="s">
        <v>1300</v>
      </c>
      <c r="N1945" t="s">
        <v>1301</v>
      </c>
      <c r="O1945" t="s">
        <v>1302</v>
      </c>
      <c r="P1945" t="s">
        <v>1303</v>
      </c>
      <c r="Q1945" s="11">
        <v>0</v>
      </c>
      <c r="R1945" s="11">
        <v>2022321007</v>
      </c>
      <c r="S1945" s="11">
        <v>0</v>
      </c>
      <c r="T1945" s="11">
        <v>2022321007</v>
      </c>
      <c r="U1945" s="11">
        <v>26044562930</v>
      </c>
      <c r="V1945" s="11">
        <v>0</v>
      </c>
      <c r="W1945" s="11">
        <v>0</v>
      </c>
      <c r="X1945" s="11">
        <v>24022241923</v>
      </c>
      <c r="Y1945" s="11">
        <v>0</v>
      </c>
      <c r="Z1945" s="11">
        <v>0</v>
      </c>
      <c r="AA1945" s="11">
        <v>0</v>
      </c>
      <c r="AB1945" s="11">
        <v>0</v>
      </c>
      <c r="AC1945" s="11">
        <v>0</v>
      </c>
      <c r="AD1945" s="11">
        <v>0</v>
      </c>
      <c r="AE1945" s="11">
        <v>0</v>
      </c>
      <c r="AF1945" s="11">
        <v>0</v>
      </c>
      <c r="AG1945" s="11">
        <v>0</v>
      </c>
      <c r="AH1945" s="11">
        <v>0</v>
      </c>
      <c r="AI1945" s="11">
        <v>0</v>
      </c>
      <c r="AJ1945" s="11">
        <v>0</v>
      </c>
      <c r="AK1945" s="11">
        <v>2022321007</v>
      </c>
      <c r="AL1945" s="11">
        <v>2022321007</v>
      </c>
      <c r="AM1945" s="11">
        <v>0</v>
      </c>
      <c r="AN1945" s="11">
        <v>0</v>
      </c>
      <c r="AO19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2022321007</v>
      </c>
      <c r="AP19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2022321007</v>
      </c>
      <c r="AR19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5" s="11">
        <f>Table_PBS_SQL_DB2_PBSSQL_PBS_NDP_Tina_CG_QtrlyPerformance_Final[[#This Row],[GOU REL]]+Table_PBS_SQL_DB2_PBSSQL_PBS_NDP_Tina_CG_QtrlyPerformance_Final[[#This Row],[EXT REL]]</f>
        <v>2022321007</v>
      </c>
      <c r="AT1945" s="11">
        <f>Table_PBS_SQL_DB2_PBSSQL_PBS_NDP_Tina_CG_QtrlyPerformance_Final[[#This Row],[GOU EXP]]+Table_PBS_SQL_DB2_PBSSQL_PBS_NDP_Tina_CG_QtrlyPerformance_Final[[#This Row],[EXT EXP]]</f>
        <v>2022321007</v>
      </c>
      <c r="AU1945" s="11" t="str">
        <f>IF(Table_PBS_SQL_DB2_PBSSQL_PBS_NDP_Tina_CG_QtrlyPerformance_Final[[#This Row],[Item_Code]]&gt;"300000", "Capital", "Recurrent")</f>
        <v>Capital</v>
      </c>
    </row>
    <row r="1946" spans="1:47" x14ac:dyDescent="0.25">
      <c r="A1946" t="s">
        <v>242</v>
      </c>
      <c r="B1946" t="s">
        <v>1548</v>
      </c>
      <c r="C1946" t="s">
        <v>218</v>
      </c>
      <c r="D1946" t="s">
        <v>1254</v>
      </c>
      <c r="E1946" t="s">
        <v>87</v>
      </c>
      <c r="F1946" t="s">
        <v>1264</v>
      </c>
      <c r="G1946" t="s">
        <v>31</v>
      </c>
      <c r="H1946" t="s">
        <v>1549</v>
      </c>
      <c r="I1946" t="s">
        <v>493</v>
      </c>
      <c r="J1946" t="s">
        <v>1556</v>
      </c>
      <c r="K1946" t="s">
        <v>2092</v>
      </c>
      <c r="L1946" t="s">
        <v>2093</v>
      </c>
      <c r="M1946" t="s">
        <v>2094</v>
      </c>
      <c r="N1946" t="s">
        <v>2095</v>
      </c>
      <c r="O1946" t="s">
        <v>1062</v>
      </c>
      <c r="P1946" t="s">
        <v>1063</v>
      </c>
      <c r="Q1946" s="11">
        <v>0</v>
      </c>
      <c r="R1946" s="11">
        <v>0</v>
      </c>
      <c r="S1946" s="11">
        <v>0</v>
      </c>
      <c r="T1946" s="11">
        <v>0</v>
      </c>
      <c r="U1946" s="11">
        <v>343000000</v>
      </c>
      <c r="V1946" s="11">
        <v>0</v>
      </c>
      <c r="W1946" s="11">
        <v>343000000</v>
      </c>
      <c r="X1946" s="11">
        <v>0</v>
      </c>
      <c r="Y1946" s="11">
        <v>85750000</v>
      </c>
      <c r="Z1946" s="11">
        <v>85750000</v>
      </c>
      <c r="AA1946" s="11">
        <v>0</v>
      </c>
      <c r="AB1946" s="11">
        <v>0</v>
      </c>
      <c r="AC1946" s="11">
        <v>85750000</v>
      </c>
      <c r="AD1946" s="11">
        <v>85750000</v>
      </c>
      <c r="AE1946" s="11">
        <v>0</v>
      </c>
      <c r="AF1946" s="11">
        <v>0</v>
      </c>
      <c r="AG1946" s="11">
        <v>53006215</v>
      </c>
      <c r="AH1946" s="11">
        <v>0</v>
      </c>
      <c r="AI1946" s="11">
        <v>0</v>
      </c>
      <c r="AJ1946" s="11">
        <v>0</v>
      </c>
      <c r="AK1946" s="11">
        <v>118493785</v>
      </c>
      <c r="AL1946" s="11">
        <v>118493785</v>
      </c>
      <c r="AM1946" s="11">
        <v>0</v>
      </c>
      <c r="AN1946" s="11">
        <v>0</v>
      </c>
      <c r="AO19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343000000</v>
      </c>
      <c r="AP19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289993785</v>
      </c>
      <c r="AR19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6" s="11">
        <f>Table_PBS_SQL_DB2_PBSSQL_PBS_NDP_Tina_CG_QtrlyPerformance_Final[[#This Row],[GOU REL]]+Table_PBS_SQL_DB2_PBSSQL_PBS_NDP_Tina_CG_QtrlyPerformance_Final[[#This Row],[EXT REL]]</f>
        <v>343000000</v>
      </c>
      <c r="AT1946" s="11">
        <f>Table_PBS_SQL_DB2_PBSSQL_PBS_NDP_Tina_CG_QtrlyPerformance_Final[[#This Row],[GOU EXP]]+Table_PBS_SQL_DB2_PBSSQL_PBS_NDP_Tina_CG_QtrlyPerformance_Final[[#This Row],[EXT EXP]]</f>
        <v>289993785</v>
      </c>
      <c r="AU1946" s="11" t="str">
        <f>IF(Table_PBS_SQL_DB2_PBSSQL_PBS_NDP_Tina_CG_QtrlyPerformance_Final[[#This Row],[Item_Code]]&gt;"300000", "Capital", "Recurrent")</f>
        <v>Recurrent</v>
      </c>
    </row>
    <row r="1947" spans="1:47" x14ac:dyDescent="0.25">
      <c r="A1947" t="s">
        <v>242</v>
      </c>
      <c r="B1947" t="s">
        <v>1548</v>
      </c>
      <c r="C1947" t="s">
        <v>218</v>
      </c>
      <c r="D1947" t="s">
        <v>1254</v>
      </c>
      <c r="E1947" t="s">
        <v>87</v>
      </c>
      <c r="F1947" t="s">
        <v>1264</v>
      </c>
      <c r="G1947" t="s">
        <v>31</v>
      </c>
      <c r="H1947" t="s">
        <v>1549</v>
      </c>
      <c r="I1947" t="s">
        <v>493</v>
      </c>
      <c r="J1947" t="s">
        <v>1556</v>
      </c>
      <c r="K1947" t="s">
        <v>2183</v>
      </c>
      <c r="L1947" t="s">
        <v>2184</v>
      </c>
      <c r="M1947" t="s">
        <v>1300</v>
      </c>
      <c r="N1947" t="s">
        <v>2178</v>
      </c>
      <c r="O1947" t="s">
        <v>1062</v>
      </c>
      <c r="P1947" t="s">
        <v>1063</v>
      </c>
      <c r="Q1947" s="11">
        <v>0</v>
      </c>
      <c r="R1947" s="11">
        <v>0</v>
      </c>
      <c r="S1947" s="11">
        <v>0</v>
      </c>
      <c r="T1947" s="11">
        <v>0</v>
      </c>
      <c r="U1947" s="11">
        <v>600000000</v>
      </c>
      <c r="V1947" s="11">
        <v>0</v>
      </c>
      <c r="W1947" s="11">
        <v>600000000</v>
      </c>
      <c r="X1947" s="11">
        <v>0</v>
      </c>
      <c r="Y1947" s="11">
        <v>150000000</v>
      </c>
      <c r="Z1947" s="11">
        <v>77650000</v>
      </c>
      <c r="AA1947" s="11">
        <v>0</v>
      </c>
      <c r="AB1947" s="11">
        <v>0</v>
      </c>
      <c r="AC1947" s="11">
        <v>150000000</v>
      </c>
      <c r="AD1947" s="11">
        <v>2950000</v>
      </c>
      <c r="AE1947" s="11">
        <v>0</v>
      </c>
      <c r="AF1947" s="11">
        <v>0</v>
      </c>
      <c r="AG1947" s="11">
        <v>0</v>
      </c>
      <c r="AH1947" s="11">
        <v>2857500</v>
      </c>
      <c r="AI1947" s="11">
        <v>0</v>
      </c>
      <c r="AJ1947" s="11">
        <v>0</v>
      </c>
      <c r="AK1947" s="11">
        <v>300000000</v>
      </c>
      <c r="AL1947" s="11">
        <v>202436263</v>
      </c>
      <c r="AM1947" s="11">
        <v>0</v>
      </c>
      <c r="AN1947" s="11">
        <v>0</v>
      </c>
      <c r="AO19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19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285893763</v>
      </c>
      <c r="AR19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7" s="11">
        <f>Table_PBS_SQL_DB2_PBSSQL_PBS_NDP_Tina_CG_QtrlyPerformance_Final[[#This Row],[GOU REL]]+Table_PBS_SQL_DB2_PBSSQL_PBS_NDP_Tina_CG_QtrlyPerformance_Final[[#This Row],[EXT REL]]</f>
        <v>600000000</v>
      </c>
      <c r="AT1947" s="11">
        <f>Table_PBS_SQL_DB2_PBSSQL_PBS_NDP_Tina_CG_QtrlyPerformance_Final[[#This Row],[GOU EXP]]+Table_PBS_SQL_DB2_PBSSQL_PBS_NDP_Tina_CG_QtrlyPerformance_Final[[#This Row],[EXT EXP]]</f>
        <v>285893763</v>
      </c>
      <c r="AU1947" s="11" t="str">
        <f>IF(Table_PBS_SQL_DB2_PBSSQL_PBS_NDP_Tina_CG_QtrlyPerformance_Final[[#This Row],[Item_Code]]&gt;"300000", "Capital", "Recurrent")</f>
        <v>Recurrent</v>
      </c>
    </row>
    <row r="1948" spans="1:47" x14ac:dyDescent="0.25">
      <c r="A1948" t="s">
        <v>242</v>
      </c>
      <c r="B1948" t="s">
        <v>1548</v>
      </c>
      <c r="C1948" t="s">
        <v>218</v>
      </c>
      <c r="D1948" t="s">
        <v>1254</v>
      </c>
      <c r="E1948" t="s">
        <v>87</v>
      </c>
      <c r="F1948" t="s">
        <v>1264</v>
      </c>
      <c r="G1948" t="s">
        <v>31</v>
      </c>
      <c r="H1948" t="s">
        <v>1549</v>
      </c>
      <c r="I1948" t="s">
        <v>493</v>
      </c>
      <c r="J1948" t="s">
        <v>1556</v>
      </c>
      <c r="K1948" t="s">
        <v>2183</v>
      </c>
      <c r="L1948" t="s">
        <v>2184</v>
      </c>
      <c r="M1948" t="s">
        <v>1300</v>
      </c>
      <c r="N1948" t="s">
        <v>2178</v>
      </c>
      <c r="O1948" t="s">
        <v>1064</v>
      </c>
      <c r="P1948" t="s">
        <v>1065</v>
      </c>
      <c r="Q1948" s="11">
        <v>0</v>
      </c>
      <c r="R1948" s="11">
        <v>0</v>
      </c>
      <c r="S1948" s="11">
        <v>0</v>
      </c>
      <c r="T1948" s="11">
        <v>0</v>
      </c>
      <c r="U1948" s="11">
        <v>560000000</v>
      </c>
      <c r="V1948" s="11">
        <v>0</v>
      </c>
      <c r="W1948" s="11">
        <v>560000000</v>
      </c>
      <c r="X1948" s="11">
        <v>0</v>
      </c>
      <c r="Y1948" s="11">
        <v>0</v>
      </c>
      <c r="Z1948" s="11">
        <v>0</v>
      </c>
      <c r="AA1948" s="11">
        <v>0</v>
      </c>
      <c r="AB1948" s="11">
        <v>0</v>
      </c>
      <c r="AC1948" s="11">
        <v>15000000</v>
      </c>
      <c r="AD1948" s="11">
        <v>8160000</v>
      </c>
      <c r="AE1948" s="11">
        <v>0</v>
      </c>
      <c r="AF1948" s="11">
        <v>0</v>
      </c>
      <c r="AG1948" s="11">
        <v>0</v>
      </c>
      <c r="AH1948" s="11">
        <v>5715000</v>
      </c>
      <c r="AI1948" s="11">
        <v>0</v>
      </c>
      <c r="AJ1948" s="11">
        <v>0</v>
      </c>
      <c r="AK1948" s="11">
        <v>14183500</v>
      </c>
      <c r="AL1948" s="11">
        <v>15308500</v>
      </c>
      <c r="AM1948" s="11">
        <v>0</v>
      </c>
      <c r="AN1948" s="11">
        <v>0</v>
      </c>
      <c r="AO19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29183500</v>
      </c>
      <c r="AP19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29183500</v>
      </c>
      <c r="AR19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8" s="11">
        <f>Table_PBS_SQL_DB2_PBSSQL_PBS_NDP_Tina_CG_QtrlyPerformance_Final[[#This Row],[GOU REL]]+Table_PBS_SQL_DB2_PBSSQL_PBS_NDP_Tina_CG_QtrlyPerformance_Final[[#This Row],[EXT REL]]</f>
        <v>29183500</v>
      </c>
      <c r="AT1948" s="11">
        <f>Table_PBS_SQL_DB2_PBSSQL_PBS_NDP_Tina_CG_QtrlyPerformance_Final[[#This Row],[GOU EXP]]+Table_PBS_SQL_DB2_PBSSQL_PBS_NDP_Tina_CG_QtrlyPerformance_Final[[#This Row],[EXT EXP]]</f>
        <v>29183500</v>
      </c>
      <c r="AU1948" s="11" t="str">
        <f>IF(Table_PBS_SQL_DB2_PBSSQL_PBS_NDP_Tina_CG_QtrlyPerformance_Final[[#This Row],[Item_Code]]&gt;"300000", "Capital", "Recurrent")</f>
        <v>Recurrent</v>
      </c>
    </row>
    <row r="1949" spans="1:47" x14ac:dyDescent="0.25">
      <c r="A1949" t="s">
        <v>242</v>
      </c>
      <c r="B1949" t="s">
        <v>1548</v>
      </c>
      <c r="C1949" t="s">
        <v>218</v>
      </c>
      <c r="D1949" t="s">
        <v>1254</v>
      </c>
      <c r="E1949" t="s">
        <v>87</v>
      </c>
      <c r="F1949" t="s">
        <v>1264</v>
      </c>
      <c r="G1949" t="s">
        <v>31</v>
      </c>
      <c r="H1949" t="s">
        <v>1549</v>
      </c>
      <c r="I1949" t="s">
        <v>493</v>
      </c>
      <c r="J1949" t="s">
        <v>1556</v>
      </c>
      <c r="K1949" t="s">
        <v>265</v>
      </c>
      <c r="L1949" t="s">
        <v>2185</v>
      </c>
      <c r="M1949" t="s">
        <v>1300</v>
      </c>
      <c r="N1949" t="s">
        <v>1301</v>
      </c>
      <c r="O1949" t="s">
        <v>1025</v>
      </c>
      <c r="P1949" t="s">
        <v>1026</v>
      </c>
      <c r="Q1949" s="11">
        <v>0</v>
      </c>
      <c r="R1949" s="11">
        <v>0</v>
      </c>
      <c r="S1949" s="11">
        <v>55000000</v>
      </c>
      <c r="T1949" s="11">
        <v>-55000000</v>
      </c>
      <c r="U1949" s="11">
        <v>495000000</v>
      </c>
      <c r="V1949" s="11">
        <v>0</v>
      </c>
      <c r="W1949" s="11">
        <v>550000000</v>
      </c>
      <c r="X1949" s="11">
        <v>0</v>
      </c>
      <c r="Y1949" s="11">
        <v>0</v>
      </c>
      <c r="Z1949" s="11">
        <v>0</v>
      </c>
      <c r="AA1949" s="11">
        <v>0</v>
      </c>
      <c r="AB1949" s="11">
        <v>0</v>
      </c>
      <c r="AC1949" s="11">
        <v>0</v>
      </c>
      <c r="AD1949" s="11">
        <v>0</v>
      </c>
      <c r="AE1949" s="11">
        <v>0</v>
      </c>
      <c r="AF1949" s="11">
        <v>0</v>
      </c>
      <c r="AG1949" s="11">
        <v>0</v>
      </c>
      <c r="AH1949" s="11">
        <v>0</v>
      </c>
      <c r="AI1949" s="11">
        <v>0</v>
      </c>
      <c r="AJ1949" s="11">
        <v>0</v>
      </c>
      <c r="AK1949" s="11">
        <v>0</v>
      </c>
      <c r="AL1949" s="11">
        <v>0</v>
      </c>
      <c r="AM1949" s="11">
        <v>0</v>
      </c>
      <c r="AN1949" s="11">
        <v>0</v>
      </c>
      <c r="AO19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49" s="11">
        <f>Table_PBS_SQL_DB2_PBSSQL_PBS_NDP_Tina_CG_QtrlyPerformance_Final[[#This Row],[GOU REL]]+Table_PBS_SQL_DB2_PBSSQL_PBS_NDP_Tina_CG_QtrlyPerformance_Final[[#This Row],[EXT REL]]</f>
        <v>0</v>
      </c>
      <c r="AT1949" s="11">
        <f>Table_PBS_SQL_DB2_PBSSQL_PBS_NDP_Tina_CG_QtrlyPerformance_Final[[#This Row],[GOU EXP]]+Table_PBS_SQL_DB2_PBSSQL_PBS_NDP_Tina_CG_QtrlyPerformance_Final[[#This Row],[EXT EXP]]</f>
        <v>0</v>
      </c>
      <c r="AU1949" s="11" t="str">
        <f>IF(Table_PBS_SQL_DB2_PBSSQL_PBS_NDP_Tina_CG_QtrlyPerformance_Final[[#This Row],[Item_Code]]&gt;"300000", "Capital", "Recurrent")</f>
        <v>Recurrent</v>
      </c>
    </row>
    <row r="1950" spans="1:47" x14ac:dyDescent="0.25">
      <c r="A1950" t="s">
        <v>242</v>
      </c>
      <c r="B1950" t="s">
        <v>1548</v>
      </c>
      <c r="C1950" t="s">
        <v>218</v>
      </c>
      <c r="D1950" t="s">
        <v>1254</v>
      </c>
      <c r="E1950" t="s">
        <v>87</v>
      </c>
      <c r="F1950" t="s">
        <v>1264</v>
      </c>
      <c r="G1950" t="s">
        <v>31</v>
      </c>
      <c r="H1950" t="s">
        <v>1549</v>
      </c>
      <c r="I1950" t="s">
        <v>499</v>
      </c>
      <c r="J1950" t="s">
        <v>1561</v>
      </c>
      <c r="K1950" t="s">
        <v>254</v>
      </c>
      <c r="L1950" t="s">
        <v>1562</v>
      </c>
      <c r="M1950" t="s">
        <v>866</v>
      </c>
      <c r="N1950" t="s">
        <v>867</v>
      </c>
      <c r="O1950" t="s">
        <v>922</v>
      </c>
      <c r="P1950" t="s">
        <v>923</v>
      </c>
      <c r="Q1950" s="11">
        <v>0</v>
      </c>
      <c r="R1950" s="11">
        <v>0</v>
      </c>
      <c r="S1950" s="11">
        <v>0</v>
      </c>
      <c r="T1950" s="11">
        <v>0</v>
      </c>
      <c r="U1950" s="11">
        <v>1499999999</v>
      </c>
      <c r="V1950" s="11">
        <v>0</v>
      </c>
      <c r="W1950" s="11">
        <v>1499999999</v>
      </c>
      <c r="X1950" s="11">
        <v>0</v>
      </c>
      <c r="Y1950" s="11">
        <v>0</v>
      </c>
      <c r="Z1950" s="11">
        <v>0</v>
      </c>
      <c r="AA1950" s="11">
        <v>0</v>
      </c>
      <c r="AB1950" s="11">
        <v>0</v>
      </c>
      <c r="AC1950" s="11">
        <v>902371126</v>
      </c>
      <c r="AD1950" s="11">
        <v>900702038</v>
      </c>
      <c r="AE1950" s="11">
        <v>0</v>
      </c>
      <c r="AF1950" s="11">
        <v>0</v>
      </c>
      <c r="AG1950" s="11">
        <v>597628873</v>
      </c>
      <c r="AH1950" s="11">
        <v>599297961</v>
      </c>
      <c r="AI1950" s="11">
        <v>0</v>
      </c>
      <c r="AJ1950" s="11">
        <v>0</v>
      </c>
      <c r="AK1950" s="11">
        <v>0</v>
      </c>
      <c r="AL1950" s="11">
        <v>0</v>
      </c>
      <c r="AM1950" s="11">
        <v>0</v>
      </c>
      <c r="AN1950" s="11">
        <v>0</v>
      </c>
      <c r="AO19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1499999999</v>
      </c>
      <c r="AP19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1499999999</v>
      </c>
      <c r="AR19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0" s="11">
        <f>Table_PBS_SQL_DB2_PBSSQL_PBS_NDP_Tina_CG_QtrlyPerformance_Final[[#This Row],[GOU REL]]+Table_PBS_SQL_DB2_PBSSQL_PBS_NDP_Tina_CG_QtrlyPerformance_Final[[#This Row],[EXT REL]]</f>
        <v>1499999999</v>
      </c>
      <c r="AT1950" s="11">
        <f>Table_PBS_SQL_DB2_PBSSQL_PBS_NDP_Tina_CG_QtrlyPerformance_Final[[#This Row],[GOU EXP]]+Table_PBS_SQL_DB2_PBSSQL_PBS_NDP_Tina_CG_QtrlyPerformance_Final[[#This Row],[EXT EXP]]</f>
        <v>1499999999</v>
      </c>
      <c r="AU1950" s="11" t="str">
        <f>IF(Table_PBS_SQL_DB2_PBSSQL_PBS_NDP_Tina_CG_QtrlyPerformance_Final[[#This Row],[Item_Code]]&gt;"300000", "Capital", "Recurrent")</f>
        <v>Recurrent</v>
      </c>
    </row>
    <row r="1951" spans="1:47" x14ac:dyDescent="0.25">
      <c r="A1951" t="s">
        <v>242</v>
      </c>
      <c r="B1951" t="s">
        <v>1548</v>
      </c>
      <c r="C1951" t="s">
        <v>218</v>
      </c>
      <c r="D1951" t="s">
        <v>1254</v>
      </c>
      <c r="E1951" t="s">
        <v>97</v>
      </c>
      <c r="F1951" t="s">
        <v>1290</v>
      </c>
      <c r="G1951" t="s">
        <v>31</v>
      </c>
      <c r="H1951" t="s">
        <v>1549</v>
      </c>
      <c r="I1951" t="s">
        <v>493</v>
      </c>
      <c r="J1951" t="s">
        <v>1556</v>
      </c>
      <c r="K1951" t="s">
        <v>258</v>
      </c>
      <c r="L1951" t="s">
        <v>2186</v>
      </c>
      <c r="M1951" t="s">
        <v>1569</v>
      </c>
      <c r="N1951" t="s">
        <v>1570</v>
      </c>
      <c r="O1951" t="s">
        <v>1302</v>
      </c>
      <c r="P1951" t="s">
        <v>1303</v>
      </c>
      <c r="Q1951" s="11">
        <v>0</v>
      </c>
      <c r="R1951" s="11">
        <v>0</v>
      </c>
      <c r="S1951" s="11">
        <v>3900000000</v>
      </c>
      <c r="T1951" s="11">
        <v>-3900000000</v>
      </c>
      <c r="U1951" s="11">
        <v>35100000000</v>
      </c>
      <c r="V1951" s="11">
        <v>0</v>
      </c>
      <c r="W1951" s="11">
        <v>39000000000</v>
      </c>
      <c r="X1951" s="11">
        <v>0</v>
      </c>
      <c r="Y1951" s="11">
        <v>0</v>
      </c>
      <c r="Z1951" s="11">
        <v>0</v>
      </c>
      <c r="AA1951" s="11">
        <v>0</v>
      </c>
      <c r="AB1951" s="11">
        <v>0</v>
      </c>
      <c r="AC1951" s="11">
        <v>4130456310</v>
      </c>
      <c r="AD1951" s="11">
        <v>4130456310</v>
      </c>
      <c r="AE1951" s="11">
        <v>0</v>
      </c>
      <c r="AF1951" s="11">
        <v>0</v>
      </c>
      <c r="AG1951" s="11">
        <v>20648240829</v>
      </c>
      <c r="AH1951" s="11">
        <v>0</v>
      </c>
      <c r="AI1951" s="11">
        <v>0</v>
      </c>
      <c r="AJ1951" s="11">
        <v>0</v>
      </c>
      <c r="AK1951" s="11">
        <v>10321302861</v>
      </c>
      <c r="AL1951" s="11">
        <v>10321302861</v>
      </c>
      <c r="AM1951" s="11">
        <v>0</v>
      </c>
      <c r="AN1951" s="11">
        <v>0</v>
      </c>
      <c r="AO19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35100000000</v>
      </c>
      <c r="AP19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14451759171</v>
      </c>
      <c r="AR19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1" s="11">
        <f>Table_PBS_SQL_DB2_PBSSQL_PBS_NDP_Tina_CG_QtrlyPerformance_Final[[#This Row],[GOU REL]]+Table_PBS_SQL_DB2_PBSSQL_PBS_NDP_Tina_CG_QtrlyPerformance_Final[[#This Row],[EXT REL]]</f>
        <v>35100000000</v>
      </c>
      <c r="AT1951" s="11">
        <f>Table_PBS_SQL_DB2_PBSSQL_PBS_NDP_Tina_CG_QtrlyPerformance_Final[[#This Row],[GOU EXP]]+Table_PBS_SQL_DB2_PBSSQL_PBS_NDP_Tina_CG_QtrlyPerformance_Final[[#This Row],[EXT EXP]]</f>
        <v>14451759171</v>
      </c>
      <c r="AU1951" s="11" t="str">
        <f>IF(Table_PBS_SQL_DB2_PBSSQL_PBS_NDP_Tina_CG_QtrlyPerformance_Final[[#This Row],[Item_Code]]&gt;"300000", "Capital", "Recurrent")</f>
        <v>Capital</v>
      </c>
    </row>
    <row r="1952" spans="1:47" x14ac:dyDescent="0.25">
      <c r="A1952" t="s">
        <v>242</v>
      </c>
      <c r="B1952" t="s">
        <v>1548</v>
      </c>
      <c r="C1952" t="s">
        <v>218</v>
      </c>
      <c r="D1952" t="s">
        <v>1254</v>
      </c>
      <c r="E1952" t="s">
        <v>97</v>
      </c>
      <c r="F1952" t="s">
        <v>1290</v>
      </c>
      <c r="G1952" t="s">
        <v>31</v>
      </c>
      <c r="H1952" t="s">
        <v>1549</v>
      </c>
      <c r="I1952" t="s">
        <v>493</v>
      </c>
      <c r="J1952" t="s">
        <v>1556</v>
      </c>
      <c r="K1952" t="s">
        <v>263</v>
      </c>
      <c r="L1952" t="s">
        <v>1933</v>
      </c>
      <c r="M1952" t="s">
        <v>1569</v>
      </c>
      <c r="N1952" t="s">
        <v>1570</v>
      </c>
      <c r="O1952" t="s">
        <v>1302</v>
      </c>
      <c r="P1952" t="s">
        <v>1303</v>
      </c>
      <c r="Q1952" s="11">
        <v>0</v>
      </c>
      <c r="R1952" s="11">
        <v>0</v>
      </c>
      <c r="S1952" s="11">
        <v>6000000000</v>
      </c>
      <c r="T1952" s="11">
        <v>-6000000000</v>
      </c>
      <c r="U1952" s="11">
        <v>54000000000</v>
      </c>
      <c r="V1952" s="11">
        <v>0</v>
      </c>
      <c r="W1952" s="11">
        <v>60000000000</v>
      </c>
      <c r="X1952" s="11">
        <v>0</v>
      </c>
      <c r="Y1952" s="11">
        <v>0</v>
      </c>
      <c r="Z1952" s="11">
        <v>0</v>
      </c>
      <c r="AA1952" s="11">
        <v>0</v>
      </c>
      <c r="AB1952" s="11">
        <v>0</v>
      </c>
      <c r="AC1952" s="11">
        <v>26616484346</v>
      </c>
      <c r="AD1952" s="11">
        <v>26616484346</v>
      </c>
      <c r="AE1952" s="11">
        <v>0</v>
      </c>
      <c r="AF1952" s="11">
        <v>0</v>
      </c>
      <c r="AG1952" s="11">
        <v>7099143240</v>
      </c>
      <c r="AH1952" s="11">
        <v>0</v>
      </c>
      <c r="AI1952" s="11">
        <v>0</v>
      </c>
      <c r="AJ1952" s="11">
        <v>0</v>
      </c>
      <c r="AK1952" s="11">
        <v>12930560812</v>
      </c>
      <c r="AL1952" s="11">
        <v>12930560811</v>
      </c>
      <c r="AM1952" s="11">
        <v>0</v>
      </c>
      <c r="AN1952" s="11">
        <v>0</v>
      </c>
      <c r="AO19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46646188398</v>
      </c>
      <c r="AP19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39547045157</v>
      </c>
      <c r="AR19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2" s="11">
        <f>Table_PBS_SQL_DB2_PBSSQL_PBS_NDP_Tina_CG_QtrlyPerformance_Final[[#This Row],[GOU REL]]+Table_PBS_SQL_DB2_PBSSQL_PBS_NDP_Tina_CG_QtrlyPerformance_Final[[#This Row],[EXT REL]]</f>
        <v>46646188398</v>
      </c>
      <c r="AT1952" s="11">
        <f>Table_PBS_SQL_DB2_PBSSQL_PBS_NDP_Tina_CG_QtrlyPerformance_Final[[#This Row],[GOU EXP]]+Table_PBS_SQL_DB2_PBSSQL_PBS_NDP_Tina_CG_QtrlyPerformance_Final[[#This Row],[EXT EXP]]</f>
        <v>39547045157</v>
      </c>
      <c r="AU1952" s="11" t="str">
        <f>IF(Table_PBS_SQL_DB2_PBSSQL_PBS_NDP_Tina_CG_QtrlyPerformance_Final[[#This Row],[Item_Code]]&gt;"300000", "Capital", "Recurrent")</f>
        <v>Capital</v>
      </c>
    </row>
    <row r="1953" spans="1:47" x14ac:dyDescent="0.25">
      <c r="A1953" t="s">
        <v>321</v>
      </c>
      <c r="B1953" t="s">
        <v>1577</v>
      </c>
      <c r="C1953" t="s">
        <v>293</v>
      </c>
      <c r="D1953" t="s">
        <v>1206</v>
      </c>
      <c r="E1953" t="s">
        <v>75</v>
      </c>
      <c r="F1953" t="s">
        <v>1228</v>
      </c>
      <c r="G1953" t="s">
        <v>31</v>
      </c>
      <c r="H1953" t="s">
        <v>1578</v>
      </c>
      <c r="I1953" t="s">
        <v>493</v>
      </c>
      <c r="J1953" t="s">
        <v>1579</v>
      </c>
      <c r="K1953" t="s">
        <v>1934</v>
      </c>
      <c r="L1953" t="s">
        <v>322</v>
      </c>
      <c r="M1953" t="s">
        <v>1232</v>
      </c>
      <c r="N1953" t="s">
        <v>1586</v>
      </c>
      <c r="O1953" t="s">
        <v>969</v>
      </c>
      <c r="P1953" t="s">
        <v>970</v>
      </c>
      <c r="Q1953" s="11">
        <v>0</v>
      </c>
      <c r="R1953" s="11">
        <v>0</v>
      </c>
      <c r="S1953" s="11">
        <v>0</v>
      </c>
      <c r="T1953" s="11">
        <v>0</v>
      </c>
      <c r="U1953" s="11">
        <v>650000000</v>
      </c>
      <c r="V1953" s="11">
        <v>0</v>
      </c>
      <c r="W1953" s="11">
        <v>650000000</v>
      </c>
      <c r="X1953" s="11">
        <v>0</v>
      </c>
      <c r="Y1953" s="11">
        <v>0</v>
      </c>
      <c r="Z1953" s="11">
        <v>0</v>
      </c>
      <c r="AA1953" s="11">
        <v>0</v>
      </c>
      <c r="AB1953" s="11">
        <v>0</v>
      </c>
      <c r="AC1953" s="11">
        <v>650000000</v>
      </c>
      <c r="AD1953" s="11">
        <v>365577431</v>
      </c>
      <c r="AE1953" s="11">
        <v>0</v>
      </c>
      <c r="AF1953" s="11">
        <v>0</v>
      </c>
      <c r="AG1953" s="11">
        <v>0</v>
      </c>
      <c r="AH1953" s="11">
        <v>205362156</v>
      </c>
      <c r="AI1953" s="11">
        <v>0</v>
      </c>
      <c r="AJ1953" s="11">
        <v>0</v>
      </c>
      <c r="AK1953" s="11">
        <v>0</v>
      </c>
      <c r="AL1953" s="11">
        <v>79060413</v>
      </c>
      <c r="AM1953" s="11">
        <v>0</v>
      </c>
      <c r="AN1953" s="11">
        <v>0</v>
      </c>
      <c r="AO19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650000000</v>
      </c>
      <c r="AP19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650000000</v>
      </c>
      <c r="AR19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3" s="11">
        <f>Table_PBS_SQL_DB2_PBSSQL_PBS_NDP_Tina_CG_QtrlyPerformance_Final[[#This Row],[GOU REL]]+Table_PBS_SQL_DB2_PBSSQL_PBS_NDP_Tina_CG_QtrlyPerformance_Final[[#This Row],[EXT REL]]</f>
        <v>650000000</v>
      </c>
      <c r="AT1953" s="11">
        <f>Table_PBS_SQL_DB2_PBSSQL_PBS_NDP_Tina_CG_QtrlyPerformance_Final[[#This Row],[GOU EXP]]+Table_PBS_SQL_DB2_PBSSQL_PBS_NDP_Tina_CG_QtrlyPerformance_Final[[#This Row],[EXT EXP]]</f>
        <v>650000000</v>
      </c>
      <c r="AU1953" s="11" t="str">
        <f>IF(Table_PBS_SQL_DB2_PBSSQL_PBS_NDP_Tina_CG_QtrlyPerformance_Final[[#This Row],[Item_Code]]&gt;"300000", "Capital", "Recurrent")</f>
        <v>Recurrent</v>
      </c>
    </row>
    <row r="1954" spans="1:47" x14ac:dyDescent="0.25">
      <c r="A1954" t="s">
        <v>321</v>
      </c>
      <c r="B1954" t="s">
        <v>1577</v>
      </c>
      <c r="C1954" t="s">
        <v>293</v>
      </c>
      <c r="D1954" t="s">
        <v>1206</v>
      </c>
      <c r="E1954" t="s">
        <v>75</v>
      </c>
      <c r="F1954" t="s">
        <v>1228</v>
      </c>
      <c r="G1954" t="s">
        <v>31</v>
      </c>
      <c r="H1954" t="s">
        <v>1578</v>
      </c>
      <c r="I1954" t="s">
        <v>493</v>
      </c>
      <c r="J1954" t="s">
        <v>1579</v>
      </c>
      <c r="K1954" t="s">
        <v>1934</v>
      </c>
      <c r="L1954" t="s">
        <v>322</v>
      </c>
      <c r="M1954" t="s">
        <v>1044</v>
      </c>
      <c r="N1954" t="s">
        <v>1045</v>
      </c>
      <c r="O1954" t="s">
        <v>1707</v>
      </c>
      <c r="P1954" t="s">
        <v>1708</v>
      </c>
      <c r="Q1954" s="11">
        <v>0</v>
      </c>
      <c r="R1954" s="11">
        <v>0</v>
      </c>
      <c r="S1954" s="11">
        <v>0</v>
      </c>
      <c r="T1954" s="11">
        <v>0</v>
      </c>
      <c r="U1954" s="11">
        <v>580000000</v>
      </c>
      <c r="V1954" s="11">
        <v>0</v>
      </c>
      <c r="W1954" s="11">
        <v>580000000</v>
      </c>
      <c r="X1954" s="11">
        <v>0</v>
      </c>
      <c r="Y1954" s="11">
        <v>0</v>
      </c>
      <c r="Z1954" s="11">
        <v>0</v>
      </c>
      <c r="AA1954" s="11">
        <v>0</v>
      </c>
      <c r="AB1954" s="11">
        <v>0</v>
      </c>
      <c r="AC1954" s="11">
        <v>108824776</v>
      </c>
      <c r="AD1954" s="11">
        <v>108824776</v>
      </c>
      <c r="AE1954" s="11">
        <v>0</v>
      </c>
      <c r="AF1954" s="11">
        <v>0</v>
      </c>
      <c r="AG1954" s="11">
        <v>167655845</v>
      </c>
      <c r="AH1954" s="11">
        <v>0</v>
      </c>
      <c r="AI1954" s="11">
        <v>0</v>
      </c>
      <c r="AJ1954" s="11">
        <v>0</v>
      </c>
      <c r="AK1954" s="11">
        <v>303519379</v>
      </c>
      <c r="AL1954" s="11">
        <v>471175224</v>
      </c>
      <c r="AM1954" s="11">
        <v>0</v>
      </c>
      <c r="AN1954" s="11">
        <v>0</v>
      </c>
      <c r="AO19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580000000</v>
      </c>
      <c r="AP19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580000000</v>
      </c>
      <c r="AR19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4" s="11">
        <f>Table_PBS_SQL_DB2_PBSSQL_PBS_NDP_Tina_CG_QtrlyPerformance_Final[[#This Row],[GOU REL]]+Table_PBS_SQL_DB2_PBSSQL_PBS_NDP_Tina_CG_QtrlyPerformance_Final[[#This Row],[EXT REL]]</f>
        <v>580000000</v>
      </c>
      <c r="AT1954" s="11">
        <f>Table_PBS_SQL_DB2_PBSSQL_PBS_NDP_Tina_CG_QtrlyPerformance_Final[[#This Row],[GOU EXP]]+Table_PBS_SQL_DB2_PBSSQL_PBS_NDP_Tina_CG_QtrlyPerformance_Final[[#This Row],[EXT EXP]]</f>
        <v>580000000</v>
      </c>
      <c r="AU1954" s="11" t="str">
        <f>IF(Table_PBS_SQL_DB2_PBSSQL_PBS_NDP_Tina_CG_QtrlyPerformance_Final[[#This Row],[Item_Code]]&gt;"300000", "Capital", "Recurrent")</f>
        <v>Capital</v>
      </c>
    </row>
    <row r="1955" spans="1:47" x14ac:dyDescent="0.25">
      <c r="A1955" t="s">
        <v>321</v>
      </c>
      <c r="B1955" t="s">
        <v>1577</v>
      </c>
      <c r="C1955" t="s">
        <v>293</v>
      </c>
      <c r="D1955" t="s">
        <v>1206</v>
      </c>
      <c r="E1955" t="s">
        <v>75</v>
      </c>
      <c r="F1955" t="s">
        <v>1228</v>
      </c>
      <c r="G1955" t="s">
        <v>31</v>
      </c>
      <c r="H1955" t="s">
        <v>1578</v>
      </c>
      <c r="I1955" t="s">
        <v>493</v>
      </c>
      <c r="J1955" t="s">
        <v>1579</v>
      </c>
      <c r="K1955" t="s">
        <v>1935</v>
      </c>
      <c r="L1955" t="s">
        <v>1936</v>
      </c>
      <c r="M1955" t="s">
        <v>1044</v>
      </c>
      <c r="N1955" t="s">
        <v>1045</v>
      </c>
      <c r="O1955" t="s">
        <v>1155</v>
      </c>
      <c r="P1955" t="s">
        <v>1156</v>
      </c>
      <c r="Q1955" s="11">
        <v>0</v>
      </c>
      <c r="R1955" s="11">
        <v>0</v>
      </c>
      <c r="S1955" s="11">
        <v>0</v>
      </c>
      <c r="T1955" s="11">
        <v>0</v>
      </c>
      <c r="U1955" s="11">
        <v>9081307217</v>
      </c>
      <c r="V1955" s="11">
        <v>0</v>
      </c>
      <c r="W1955" s="11">
        <v>0</v>
      </c>
      <c r="X1955" s="11">
        <v>9081307217</v>
      </c>
      <c r="Y1955" s="11">
        <v>0</v>
      </c>
      <c r="Z1955" s="11">
        <v>0</v>
      </c>
      <c r="AA1955" s="11">
        <v>0</v>
      </c>
      <c r="AB1955" s="11">
        <v>0</v>
      </c>
      <c r="AC1955" s="11">
        <v>0</v>
      </c>
      <c r="AD1955" s="11">
        <v>0</v>
      </c>
      <c r="AE1955" s="11">
        <v>0</v>
      </c>
      <c r="AF1955" s="11">
        <v>0</v>
      </c>
      <c r="AG1955" s="11">
        <v>0</v>
      </c>
      <c r="AH1955" s="11">
        <v>0</v>
      </c>
      <c r="AI1955" s="11">
        <v>0</v>
      </c>
      <c r="AJ1955" s="11">
        <v>0</v>
      </c>
      <c r="AK1955" s="11">
        <v>0</v>
      </c>
      <c r="AL1955" s="11">
        <v>0</v>
      </c>
      <c r="AM1955" s="11">
        <v>0</v>
      </c>
      <c r="AN1955" s="11">
        <v>0</v>
      </c>
      <c r="AO19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5" s="11">
        <f>Table_PBS_SQL_DB2_PBSSQL_PBS_NDP_Tina_CG_QtrlyPerformance_Final[[#This Row],[GOU REL]]+Table_PBS_SQL_DB2_PBSSQL_PBS_NDP_Tina_CG_QtrlyPerformance_Final[[#This Row],[EXT REL]]</f>
        <v>0</v>
      </c>
      <c r="AT1955" s="11">
        <f>Table_PBS_SQL_DB2_PBSSQL_PBS_NDP_Tina_CG_QtrlyPerformance_Final[[#This Row],[GOU EXP]]+Table_PBS_SQL_DB2_PBSSQL_PBS_NDP_Tina_CG_QtrlyPerformance_Final[[#This Row],[EXT EXP]]</f>
        <v>0</v>
      </c>
      <c r="AU1955" s="11" t="str">
        <f>IF(Table_PBS_SQL_DB2_PBSSQL_PBS_NDP_Tina_CG_QtrlyPerformance_Final[[#This Row],[Item_Code]]&gt;"300000", "Capital", "Recurrent")</f>
        <v>Capital</v>
      </c>
    </row>
    <row r="1956" spans="1:47" x14ac:dyDescent="0.25">
      <c r="A1956" t="s">
        <v>321</v>
      </c>
      <c r="B1956" t="s">
        <v>1577</v>
      </c>
      <c r="C1956" t="s">
        <v>293</v>
      </c>
      <c r="D1956" t="s">
        <v>1206</v>
      </c>
      <c r="E1956" t="s">
        <v>75</v>
      </c>
      <c r="F1956" t="s">
        <v>1228</v>
      </c>
      <c r="G1956" t="s">
        <v>31</v>
      </c>
      <c r="H1956" t="s">
        <v>1578</v>
      </c>
      <c r="I1956" t="s">
        <v>493</v>
      </c>
      <c r="J1956" t="s">
        <v>1579</v>
      </c>
      <c r="K1956" t="s">
        <v>1935</v>
      </c>
      <c r="L1956" t="s">
        <v>1936</v>
      </c>
      <c r="M1956" t="s">
        <v>1212</v>
      </c>
      <c r="N1956" t="s">
        <v>1213</v>
      </c>
      <c r="O1956" t="s">
        <v>940</v>
      </c>
      <c r="P1956" t="s">
        <v>941</v>
      </c>
      <c r="Q1956" s="11">
        <v>0</v>
      </c>
      <c r="R1956" s="11">
        <v>0</v>
      </c>
      <c r="S1956" s="11">
        <v>0</v>
      </c>
      <c r="T1956" s="11">
        <v>0</v>
      </c>
      <c r="U1956" s="11">
        <v>20000000</v>
      </c>
      <c r="V1956" s="11">
        <v>0</v>
      </c>
      <c r="W1956" s="11">
        <v>20000000</v>
      </c>
      <c r="X1956" s="11">
        <v>0</v>
      </c>
      <c r="Y1956" s="11">
        <v>0</v>
      </c>
      <c r="Z1956" s="11">
        <v>0</v>
      </c>
      <c r="AA1956" s="11">
        <v>0</v>
      </c>
      <c r="AB1956" s="11">
        <v>0</v>
      </c>
      <c r="AC1956" s="11">
        <v>20000000</v>
      </c>
      <c r="AD1956" s="11">
        <v>20000000</v>
      </c>
      <c r="AE1956" s="11">
        <v>0</v>
      </c>
      <c r="AF1956" s="11">
        <v>0</v>
      </c>
      <c r="AG1956" s="11">
        <v>0</v>
      </c>
      <c r="AH1956" s="11">
        <v>0</v>
      </c>
      <c r="AI1956" s="11">
        <v>0</v>
      </c>
      <c r="AJ1956" s="11">
        <v>0</v>
      </c>
      <c r="AK1956" s="11">
        <v>0</v>
      </c>
      <c r="AL1956" s="11">
        <v>0</v>
      </c>
      <c r="AM1956" s="11">
        <v>0</v>
      </c>
      <c r="AN1956" s="11">
        <v>0</v>
      </c>
      <c r="AO19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9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19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6" s="11">
        <f>Table_PBS_SQL_DB2_PBSSQL_PBS_NDP_Tina_CG_QtrlyPerformance_Final[[#This Row],[GOU REL]]+Table_PBS_SQL_DB2_PBSSQL_PBS_NDP_Tina_CG_QtrlyPerformance_Final[[#This Row],[EXT REL]]</f>
        <v>20000000</v>
      </c>
      <c r="AT1956" s="11">
        <f>Table_PBS_SQL_DB2_PBSSQL_PBS_NDP_Tina_CG_QtrlyPerformance_Final[[#This Row],[GOU EXP]]+Table_PBS_SQL_DB2_PBSSQL_PBS_NDP_Tina_CG_QtrlyPerformance_Final[[#This Row],[EXT EXP]]</f>
        <v>20000000</v>
      </c>
      <c r="AU1956" s="11" t="str">
        <f>IF(Table_PBS_SQL_DB2_PBSSQL_PBS_NDP_Tina_CG_QtrlyPerformance_Final[[#This Row],[Item_Code]]&gt;"300000", "Capital", "Recurrent")</f>
        <v>Recurrent</v>
      </c>
    </row>
    <row r="1957" spans="1:47" x14ac:dyDescent="0.25">
      <c r="A1957" t="s">
        <v>321</v>
      </c>
      <c r="B1957" t="s">
        <v>1577</v>
      </c>
      <c r="C1957" t="s">
        <v>293</v>
      </c>
      <c r="D1957" t="s">
        <v>1206</v>
      </c>
      <c r="E1957" t="s">
        <v>75</v>
      </c>
      <c r="F1957" t="s">
        <v>1228</v>
      </c>
      <c r="G1957" t="s">
        <v>31</v>
      </c>
      <c r="H1957" t="s">
        <v>1578</v>
      </c>
      <c r="I1957" t="s">
        <v>493</v>
      </c>
      <c r="J1957" t="s">
        <v>1579</v>
      </c>
      <c r="K1957" t="s">
        <v>1935</v>
      </c>
      <c r="L1957" t="s">
        <v>1936</v>
      </c>
      <c r="M1957" t="s">
        <v>1212</v>
      </c>
      <c r="N1957" t="s">
        <v>1213</v>
      </c>
      <c r="O1957" t="s">
        <v>1004</v>
      </c>
      <c r="P1957" t="s">
        <v>868</v>
      </c>
      <c r="Q1957" s="11">
        <v>0</v>
      </c>
      <c r="R1957" s="11">
        <v>0</v>
      </c>
      <c r="S1957" s="11">
        <v>0</v>
      </c>
      <c r="T1957" s="11">
        <v>0</v>
      </c>
      <c r="U1957" s="11">
        <v>15000000</v>
      </c>
      <c r="V1957" s="11">
        <v>0</v>
      </c>
      <c r="W1957" s="11">
        <v>15000000</v>
      </c>
      <c r="X1957" s="11">
        <v>0</v>
      </c>
      <c r="Y1957" s="11">
        <v>0</v>
      </c>
      <c r="Z1957" s="11">
        <v>0</v>
      </c>
      <c r="AA1957" s="11">
        <v>0</v>
      </c>
      <c r="AB1957" s="11">
        <v>0</v>
      </c>
      <c r="AC1957" s="11">
        <v>15000000</v>
      </c>
      <c r="AD1957" s="11">
        <v>12085399</v>
      </c>
      <c r="AE1957" s="11">
        <v>0</v>
      </c>
      <c r="AF1957" s="11">
        <v>0</v>
      </c>
      <c r="AG1957" s="11">
        <v>0</v>
      </c>
      <c r="AH1957" s="11">
        <v>0</v>
      </c>
      <c r="AI1957" s="11">
        <v>0</v>
      </c>
      <c r="AJ1957" s="11">
        <v>0</v>
      </c>
      <c r="AK1957" s="11">
        <v>0</v>
      </c>
      <c r="AL1957" s="11">
        <v>2914601</v>
      </c>
      <c r="AM1957" s="11">
        <v>0</v>
      </c>
      <c r="AN1957" s="11">
        <v>0</v>
      </c>
      <c r="AO19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19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19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7" s="11">
        <f>Table_PBS_SQL_DB2_PBSSQL_PBS_NDP_Tina_CG_QtrlyPerformance_Final[[#This Row],[GOU REL]]+Table_PBS_SQL_DB2_PBSSQL_PBS_NDP_Tina_CG_QtrlyPerformance_Final[[#This Row],[EXT REL]]</f>
        <v>15000000</v>
      </c>
      <c r="AT1957" s="11">
        <f>Table_PBS_SQL_DB2_PBSSQL_PBS_NDP_Tina_CG_QtrlyPerformance_Final[[#This Row],[GOU EXP]]+Table_PBS_SQL_DB2_PBSSQL_PBS_NDP_Tina_CG_QtrlyPerformance_Final[[#This Row],[EXT EXP]]</f>
        <v>15000000</v>
      </c>
      <c r="AU1957" s="11" t="str">
        <f>IF(Table_PBS_SQL_DB2_PBSSQL_PBS_NDP_Tina_CG_QtrlyPerformance_Final[[#This Row],[Item_Code]]&gt;"300000", "Capital", "Recurrent")</f>
        <v>Recurrent</v>
      </c>
    </row>
    <row r="1958" spans="1:47" x14ac:dyDescent="0.25">
      <c r="A1958" t="s">
        <v>321</v>
      </c>
      <c r="B1958" t="s">
        <v>1577</v>
      </c>
      <c r="C1958" t="s">
        <v>293</v>
      </c>
      <c r="D1958" t="s">
        <v>1206</v>
      </c>
      <c r="E1958" t="s">
        <v>75</v>
      </c>
      <c r="F1958" t="s">
        <v>1228</v>
      </c>
      <c r="G1958" t="s">
        <v>31</v>
      </c>
      <c r="H1958" t="s">
        <v>1578</v>
      </c>
      <c r="I1958" t="s">
        <v>493</v>
      </c>
      <c r="J1958" t="s">
        <v>1579</v>
      </c>
      <c r="K1958" t="s">
        <v>1580</v>
      </c>
      <c r="L1958" t="s">
        <v>1581</v>
      </c>
      <c r="M1958" t="s">
        <v>1044</v>
      </c>
      <c r="N1958" t="s">
        <v>1045</v>
      </c>
      <c r="O1958" t="s">
        <v>1025</v>
      </c>
      <c r="P1958" t="s">
        <v>1026</v>
      </c>
      <c r="Q1958" s="11">
        <v>0</v>
      </c>
      <c r="R1958" s="11">
        <v>0</v>
      </c>
      <c r="S1958" s="11">
        <v>0</v>
      </c>
      <c r="T1958" s="11">
        <v>0</v>
      </c>
      <c r="U1958" s="11">
        <v>11760000</v>
      </c>
      <c r="V1958" s="11">
        <v>0</v>
      </c>
      <c r="W1958" s="11">
        <v>11760000</v>
      </c>
      <c r="X1958" s="11">
        <v>0</v>
      </c>
      <c r="Y1958" s="11">
        <v>0</v>
      </c>
      <c r="Z1958" s="11">
        <v>0</v>
      </c>
      <c r="AA1958" s="11">
        <v>0</v>
      </c>
      <c r="AB1958" s="11">
        <v>0</v>
      </c>
      <c r="AC1958" s="11">
        <v>5880000</v>
      </c>
      <c r="AD1958" s="11">
        <v>5880000</v>
      </c>
      <c r="AE1958" s="11">
        <v>0</v>
      </c>
      <c r="AF1958" s="11">
        <v>0</v>
      </c>
      <c r="AG1958" s="11">
        <v>3399367</v>
      </c>
      <c r="AH1958" s="11">
        <v>0</v>
      </c>
      <c r="AI1958" s="11">
        <v>0</v>
      </c>
      <c r="AJ1958" s="11">
        <v>0</v>
      </c>
      <c r="AK1958" s="11">
        <v>2480633</v>
      </c>
      <c r="AL1958" s="11">
        <v>5880000</v>
      </c>
      <c r="AM1958" s="11">
        <v>0</v>
      </c>
      <c r="AN1958" s="11">
        <v>0</v>
      </c>
      <c r="AO19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11760000</v>
      </c>
      <c r="AP19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11760000</v>
      </c>
      <c r="AR19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8" s="11">
        <f>Table_PBS_SQL_DB2_PBSSQL_PBS_NDP_Tina_CG_QtrlyPerformance_Final[[#This Row],[GOU REL]]+Table_PBS_SQL_DB2_PBSSQL_PBS_NDP_Tina_CG_QtrlyPerformance_Final[[#This Row],[EXT REL]]</f>
        <v>11760000</v>
      </c>
      <c r="AT1958" s="11">
        <f>Table_PBS_SQL_DB2_PBSSQL_PBS_NDP_Tina_CG_QtrlyPerformance_Final[[#This Row],[GOU EXP]]+Table_PBS_SQL_DB2_PBSSQL_PBS_NDP_Tina_CG_QtrlyPerformance_Final[[#This Row],[EXT EXP]]</f>
        <v>11760000</v>
      </c>
      <c r="AU1958" s="11" t="str">
        <f>IF(Table_PBS_SQL_DB2_PBSSQL_PBS_NDP_Tina_CG_QtrlyPerformance_Final[[#This Row],[Item_Code]]&gt;"300000", "Capital", "Recurrent")</f>
        <v>Recurrent</v>
      </c>
    </row>
    <row r="1959" spans="1:47" x14ac:dyDescent="0.25">
      <c r="A1959" t="s">
        <v>325</v>
      </c>
      <c r="B1959" t="s">
        <v>1582</v>
      </c>
      <c r="C1959" t="s">
        <v>293</v>
      </c>
      <c r="D1959" t="s">
        <v>1206</v>
      </c>
      <c r="E1959" t="s">
        <v>75</v>
      </c>
      <c r="F1959" t="s">
        <v>1228</v>
      </c>
      <c r="G1959" t="s">
        <v>31</v>
      </c>
      <c r="H1959" t="s">
        <v>1583</v>
      </c>
      <c r="I1959" t="s">
        <v>467</v>
      </c>
      <c r="J1959" t="s">
        <v>1213</v>
      </c>
      <c r="K1959" t="s">
        <v>1584</v>
      </c>
      <c r="L1959" t="s">
        <v>1585</v>
      </c>
      <c r="M1959" t="s">
        <v>1232</v>
      </c>
      <c r="N1959" t="s">
        <v>1586</v>
      </c>
      <c r="O1959" t="s">
        <v>1626</v>
      </c>
      <c r="P1959" t="s">
        <v>1627</v>
      </c>
      <c r="Q1959" s="11">
        <v>0</v>
      </c>
      <c r="R1959" s="11">
        <v>0</v>
      </c>
      <c r="S1959" s="11">
        <v>147205300</v>
      </c>
      <c r="T1959" s="11">
        <v>-147205300</v>
      </c>
      <c r="U1959" s="11">
        <v>1324847700</v>
      </c>
      <c r="V1959" s="11">
        <v>0</v>
      </c>
      <c r="W1959" s="11">
        <v>1472053000</v>
      </c>
      <c r="X1959" s="11">
        <v>0</v>
      </c>
      <c r="Y1959" s="11">
        <v>0</v>
      </c>
      <c r="Z1959" s="11">
        <v>0</v>
      </c>
      <c r="AA1959" s="11">
        <v>0</v>
      </c>
      <c r="AB1959" s="11">
        <v>0</v>
      </c>
      <c r="AC1959" s="11">
        <v>281968500</v>
      </c>
      <c r="AD1959" s="11">
        <v>6050000</v>
      </c>
      <c r="AE1959" s="11">
        <v>0</v>
      </c>
      <c r="AF1959" s="11">
        <v>0</v>
      </c>
      <c r="AG1959" s="11">
        <v>400000000</v>
      </c>
      <c r="AH1959" s="11">
        <v>-6050000</v>
      </c>
      <c r="AI1959" s="11">
        <v>0</v>
      </c>
      <c r="AJ1959" s="11">
        <v>0</v>
      </c>
      <c r="AK1959" s="11">
        <v>642879200</v>
      </c>
      <c r="AL1959" s="11">
        <v>214952626</v>
      </c>
      <c r="AM1959" s="11">
        <v>0</v>
      </c>
      <c r="AN1959" s="11">
        <v>0</v>
      </c>
      <c r="AO19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1324847700</v>
      </c>
      <c r="AP19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214952626</v>
      </c>
      <c r="AR19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59" s="11">
        <f>Table_PBS_SQL_DB2_PBSSQL_PBS_NDP_Tina_CG_QtrlyPerformance_Final[[#This Row],[GOU REL]]+Table_PBS_SQL_DB2_PBSSQL_PBS_NDP_Tina_CG_QtrlyPerformance_Final[[#This Row],[EXT REL]]</f>
        <v>1324847700</v>
      </c>
      <c r="AT1959" s="11">
        <f>Table_PBS_SQL_DB2_PBSSQL_PBS_NDP_Tina_CG_QtrlyPerformance_Final[[#This Row],[GOU EXP]]+Table_PBS_SQL_DB2_PBSSQL_PBS_NDP_Tina_CG_QtrlyPerformance_Final[[#This Row],[EXT EXP]]</f>
        <v>214952626</v>
      </c>
      <c r="AU1959" s="11" t="str">
        <f>IF(Table_PBS_SQL_DB2_PBSSQL_PBS_NDP_Tina_CG_QtrlyPerformance_Final[[#This Row],[Item_Code]]&gt;"300000", "Capital", "Recurrent")</f>
        <v>Capital</v>
      </c>
    </row>
    <row r="1960" spans="1:47" x14ac:dyDescent="0.25">
      <c r="A1960" t="s">
        <v>329</v>
      </c>
      <c r="B1960" t="s">
        <v>330</v>
      </c>
      <c r="C1960" t="s">
        <v>293</v>
      </c>
      <c r="D1960" t="s">
        <v>1206</v>
      </c>
      <c r="E1960" t="s">
        <v>75</v>
      </c>
      <c r="F1960" t="s">
        <v>1228</v>
      </c>
      <c r="G1960" t="s">
        <v>31</v>
      </c>
      <c r="H1960" t="s">
        <v>1591</v>
      </c>
      <c r="I1960" t="s">
        <v>467</v>
      </c>
      <c r="J1960" t="s">
        <v>1592</v>
      </c>
      <c r="K1960" t="s">
        <v>319</v>
      </c>
      <c r="L1960" t="s">
        <v>1593</v>
      </c>
      <c r="M1960" t="s">
        <v>866</v>
      </c>
      <c r="N1960" t="s">
        <v>867</v>
      </c>
      <c r="O1960" t="s">
        <v>1058</v>
      </c>
      <c r="P1960" t="s">
        <v>1059</v>
      </c>
      <c r="Q1960" s="11">
        <v>0</v>
      </c>
      <c r="R1960" s="11">
        <v>0</v>
      </c>
      <c r="S1960" s="11">
        <v>0</v>
      </c>
      <c r="T1960" s="11">
        <v>0</v>
      </c>
      <c r="U1960" s="11">
        <v>4115389600</v>
      </c>
      <c r="V1960" s="11">
        <v>0</v>
      </c>
      <c r="W1960" s="11">
        <v>4115389600</v>
      </c>
      <c r="X1960" s="11">
        <v>0</v>
      </c>
      <c r="Y1960" s="11">
        <v>0</v>
      </c>
      <c r="Z1960" s="11">
        <v>0</v>
      </c>
      <c r="AA1960" s="11">
        <v>0</v>
      </c>
      <c r="AB1960" s="11">
        <v>0</v>
      </c>
      <c r="AC1960" s="11">
        <v>1751508055</v>
      </c>
      <c r="AD1960" s="11">
        <v>0</v>
      </c>
      <c r="AE1960" s="11">
        <v>0</v>
      </c>
      <c r="AF1960" s="11">
        <v>0</v>
      </c>
      <c r="AG1960" s="11">
        <v>1411026905</v>
      </c>
      <c r="AH1960" s="11">
        <v>0</v>
      </c>
      <c r="AI1960" s="11">
        <v>0</v>
      </c>
      <c r="AJ1960" s="11">
        <v>0</v>
      </c>
      <c r="AK1960" s="11">
        <v>952854639</v>
      </c>
      <c r="AL1960" s="11">
        <v>4115389592</v>
      </c>
      <c r="AM1960" s="11">
        <v>0</v>
      </c>
      <c r="AN1960" s="11">
        <v>0</v>
      </c>
      <c r="AO19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4115389599</v>
      </c>
      <c r="AP19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4115389592</v>
      </c>
      <c r="AR19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0" s="11">
        <f>Table_PBS_SQL_DB2_PBSSQL_PBS_NDP_Tina_CG_QtrlyPerformance_Final[[#This Row],[GOU REL]]+Table_PBS_SQL_DB2_PBSSQL_PBS_NDP_Tina_CG_QtrlyPerformance_Final[[#This Row],[EXT REL]]</f>
        <v>4115389599</v>
      </c>
      <c r="AT1960" s="11">
        <f>Table_PBS_SQL_DB2_PBSSQL_PBS_NDP_Tina_CG_QtrlyPerformance_Final[[#This Row],[GOU EXP]]+Table_PBS_SQL_DB2_PBSSQL_PBS_NDP_Tina_CG_QtrlyPerformance_Final[[#This Row],[EXT EXP]]</f>
        <v>4115389592</v>
      </c>
      <c r="AU1960" s="11" t="str">
        <f>IF(Table_PBS_SQL_DB2_PBSSQL_PBS_NDP_Tina_CG_QtrlyPerformance_Final[[#This Row],[Item_Code]]&gt;"300000", "Capital", "Recurrent")</f>
        <v>Capital</v>
      </c>
    </row>
    <row r="1961" spans="1:47" x14ac:dyDescent="0.25">
      <c r="A1961" t="s">
        <v>329</v>
      </c>
      <c r="B1961" t="s">
        <v>330</v>
      </c>
      <c r="C1961" t="s">
        <v>293</v>
      </c>
      <c r="D1961" t="s">
        <v>1206</v>
      </c>
      <c r="E1961" t="s">
        <v>75</v>
      </c>
      <c r="F1961" t="s">
        <v>1228</v>
      </c>
      <c r="G1961" t="s">
        <v>31</v>
      </c>
      <c r="H1961" t="s">
        <v>1591</v>
      </c>
      <c r="I1961" t="s">
        <v>467</v>
      </c>
      <c r="J1961" t="s">
        <v>1592</v>
      </c>
      <c r="K1961" t="s">
        <v>319</v>
      </c>
      <c r="L1961" t="s">
        <v>1593</v>
      </c>
      <c r="M1961" t="s">
        <v>866</v>
      </c>
      <c r="N1961" t="s">
        <v>867</v>
      </c>
      <c r="O1961" t="s">
        <v>982</v>
      </c>
      <c r="P1961" t="s">
        <v>983</v>
      </c>
      <c r="Q1961" s="11">
        <v>0</v>
      </c>
      <c r="R1961" s="11">
        <v>0</v>
      </c>
      <c r="S1961" s="11">
        <v>0</v>
      </c>
      <c r="T1961" s="11">
        <v>0</v>
      </c>
      <c r="U1961" s="11">
        <v>314010000</v>
      </c>
      <c r="V1961" s="11">
        <v>0</v>
      </c>
      <c r="W1961" s="11">
        <v>314010000</v>
      </c>
      <c r="X1961" s="11">
        <v>0</v>
      </c>
      <c r="Y1961" s="11">
        <v>0</v>
      </c>
      <c r="Z1961" s="11">
        <v>0</v>
      </c>
      <c r="AA1961" s="11">
        <v>0</v>
      </c>
      <c r="AB1961" s="11">
        <v>0</v>
      </c>
      <c r="AC1961" s="11">
        <v>0</v>
      </c>
      <c r="AD1961" s="11">
        <v>0</v>
      </c>
      <c r="AE1961" s="11">
        <v>0</v>
      </c>
      <c r="AF1961" s="11">
        <v>0</v>
      </c>
      <c r="AG1961" s="11">
        <v>0</v>
      </c>
      <c r="AH1961" s="11">
        <v>0</v>
      </c>
      <c r="AI1961" s="11">
        <v>0</v>
      </c>
      <c r="AJ1961" s="11">
        <v>0</v>
      </c>
      <c r="AK1961" s="11">
        <v>0</v>
      </c>
      <c r="AL1961" s="11">
        <v>0</v>
      </c>
      <c r="AM1961" s="11">
        <v>0</v>
      </c>
      <c r="AN1961" s="11">
        <v>0</v>
      </c>
      <c r="AO19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1" s="11">
        <f>Table_PBS_SQL_DB2_PBSSQL_PBS_NDP_Tina_CG_QtrlyPerformance_Final[[#This Row],[GOU REL]]+Table_PBS_SQL_DB2_PBSSQL_PBS_NDP_Tina_CG_QtrlyPerformance_Final[[#This Row],[EXT REL]]</f>
        <v>0</v>
      </c>
      <c r="AT1961" s="11">
        <f>Table_PBS_SQL_DB2_PBSSQL_PBS_NDP_Tina_CG_QtrlyPerformance_Final[[#This Row],[GOU EXP]]+Table_PBS_SQL_DB2_PBSSQL_PBS_NDP_Tina_CG_QtrlyPerformance_Final[[#This Row],[EXT EXP]]</f>
        <v>0</v>
      </c>
      <c r="AU1961" s="11" t="str">
        <f>IF(Table_PBS_SQL_DB2_PBSSQL_PBS_NDP_Tina_CG_QtrlyPerformance_Final[[#This Row],[Item_Code]]&gt;"300000", "Capital", "Recurrent")</f>
        <v>Capital</v>
      </c>
    </row>
    <row r="1962" spans="1:47" x14ac:dyDescent="0.25">
      <c r="A1962" t="s">
        <v>329</v>
      </c>
      <c r="B1962" t="s">
        <v>330</v>
      </c>
      <c r="C1962" t="s">
        <v>293</v>
      </c>
      <c r="D1962" t="s">
        <v>1206</v>
      </c>
      <c r="E1962" t="s">
        <v>75</v>
      </c>
      <c r="F1962" t="s">
        <v>1228</v>
      </c>
      <c r="G1962" t="s">
        <v>31</v>
      </c>
      <c r="H1962" t="s">
        <v>1591</v>
      </c>
      <c r="I1962" t="s">
        <v>467</v>
      </c>
      <c r="J1962" t="s">
        <v>1592</v>
      </c>
      <c r="K1962" t="s">
        <v>319</v>
      </c>
      <c r="L1962" t="s">
        <v>1593</v>
      </c>
      <c r="M1962" t="s">
        <v>866</v>
      </c>
      <c r="N1962" t="s">
        <v>867</v>
      </c>
      <c r="O1962" t="s">
        <v>957</v>
      </c>
      <c r="P1962" t="s">
        <v>958</v>
      </c>
      <c r="Q1962" s="11">
        <v>0</v>
      </c>
      <c r="R1962" s="11">
        <v>0</v>
      </c>
      <c r="S1962" s="11">
        <v>0</v>
      </c>
      <c r="T1962" s="11">
        <v>0</v>
      </c>
      <c r="U1962" s="11">
        <v>121066667</v>
      </c>
      <c r="V1962" s="11">
        <v>0</v>
      </c>
      <c r="W1962" s="11">
        <v>121066667</v>
      </c>
      <c r="X1962" s="11">
        <v>0</v>
      </c>
      <c r="Y1962" s="11">
        <v>0</v>
      </c>
      <c r="Z1962" s="11">
        <v>0</v>
      </c>
      <c r="AA1962" s="11">
        <v>0</v>
      </c>
      <c r="AB1962" s="11">
        <v>0</v>
      </c>
      <c r="AC1962" s="11">
        <v>121066667</v>
      </c>
      <c r="AD1962" s="11">
        <v>37990000</v>
      </c>
      <c r="AE1962" s="11">
        <v>0</v>
      </c>
      <c r="AF1962" s="11">
        <v>0</v>
      </c>
      <c r="AG1962" s="11">
        <v>0</v>
      </c>
      <c r="AH1962" s="11">
        <v>0</v>
      </c>
      <c r="AI1962" s="11">
        <v>0</v>
      </c>
      <c r="AJ1962" s="11">
        <v>0</v>
      </c>
      <c r="AK1962" s="11">
        <v>0</v>
      </c>
      <c r="AL1962" s="11">
        <v>83074341</v>
      </c>
      <c r="AM1962" s="11">
        <v>0</v>
      </c>
      <c r="AN1962" s="11">
        <v>0</v>
      </c>
      <c r="AO19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121066667</v>
      </c>
      <c r="AP19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121064341</v>
      </c>
      <c r="AR19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2" s="11">
        <f>Table_PBS_SQL_DB2_PBSSQL_PBS_NDP_Tina_CG_QtrlyPerformance_Final[[#This Row],[GOU REL]]+Table_PBS_SQL_DB2_PBSSQL_PBS_NDP_Tina_CG_QtrlyPerformance_Final[[#This Row],[EXT REL]]</f>
        <v>121066667</v>
      </c>
      <c r="AT1962" s="11">
        <f>Table_PBS_SQL_DB2_PBSSQL_PBS_NDP_Tina_CG_QtrlyPerformance_Final[[#This Row],[GOU EXP]]+Table_PBS_SQL_DB2_PBSSQL_PBS_NDP_Tina_CG_QtrlyPerformance_Final[[#This Row],[EXT EXP]]</f>
        <v>121064341</v>
      </c>
      <c r="AU1962" s="11" t="str">
        <f>IF(Table_PBS_SQL_DB2_PBSSQL_PBS_NDP_Tina_CG_QtrlyPerformance_Final[[#This Row],[Item_Code]]&gt;"300000", "Capital", "Recurrent")</f>
        <v>Capital</v>
      </c>
    </row>
    <row r="1963" spans="1:47" x14ac:dyDescent="0.25">
      <c r="A1963" t="s">
        <v>51</v>
      </c>
      <c r="B1963" t="s">
        <v>52</v>
      </c>
      <c r="C1963" t="s">
        <v>31</v>
      </c>
      <c r="D1963" t="s">
        <v>1031</v>
      </c>
      <c r="E1963" t="s">
        <v>31</v>
      </c>
      <c r="F1963" t="s">
        <v>1032</v>
      </c>
      <c r="G1963" t="s">
        <v>31</v>
      </c>
      <c r="H1963" t="s">
        <v>1601</v>
      </c>
      <c r="I1963" t="s">
        <v>666</v>
      </c>
      <c r="J1963" t="s">
        <v>1602</v>
      </c>
      <c r="K1963" t="s">
        <v>53</v>
      </c>
      <c r="L1963" t="s">
        <v>1603</v>
      </c>
      <c r="M1963" t="s">
        <v>866</v>
      </c>
      <c r="N1963" t="s">
        <v>867</v>
      </c>
      <c r="O1963" t="s">
        <v>969</v>
      </c>
      <c r="P1963" t="s">
        <v>970</v>
      </c>
      <c r="Q1963" s="11">
        <v>0</v>
      </c>
      <c r="R1963" s="11">
        <v>0</v>
      </c>
      <c r="S1963" s="11">
        <v>0</v>
      </c>
      <c r="T1963" s="11">
        <v>0</v>
      </c>
      <c r="U1963" s="11">
        <v>2000000</v>
      </c>
      <c r="V1963" s="11">
        <v>0</v>
      </c>
      <c r="W1963" s="11">
        <v>2000000</v>
      </c>
      <c r="X1963" s="11">
        <v>0</v>
      </c>
      <c r="Y1963" s="11">
        <v>0</v>
      </c>
      <c r="Z1963" s="11">
        <v>0</v>
      </c>
      <c r="AA1963" s="11">
        <v>0</v>
      </c>
      <c r="AB1963" s="11">
        <v>0</v>
      </c>
      <c r="AC1963" s="11">
        <v>0</v>
      </c>
      <c r="AD1963" s="11">
        <v>0</v>
      </c>
      <c r="AE1963" s="11">
        <v>0</v>
      </c>
      <c r="AF1963" s="11">
        <v>0</v>
      </c>
      <c r="AG1963" s="11">
        <v>1815561</v>
      </c>
      <c r="AH1963" s="11">
        <v>1460000</v>
      </c>
      <c r="AI1963" s="11">
        <v>0</v>
      </c>
      <c r="AJ1963" s="11">
        <v>0</v>
      </c>
      <c r="AK1963" s="11">
        <v>0</v>
      </c>
      <c r="AL1963" s="11">
        <v>0</v>
      </c>
      <c r="AM1963" s="11">
        <v>0</v>
      </c>
      <c r="AN1963" s="11">
        <v>0</v>
      </c>
      <c r="AO19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1815561</v>
      </c>
      <c r="AP19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1460000</v>
      </c>
      <c r="AR19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3" s="11">
        <f>Table_PBS_SQL_DB2_PBSSQL_PBS_NDP_Tina_CG_QtrlyPerformance_Final[[#This Row],[GOU REL]]+Table_PBS_SQL_DB2_PBSSQL_PBS_NDP_Tina_CG_QtrlyPerformance_Final[[#This Row],[EXT REL]]</f>
        <v>1815561</v>
      </c>
      <c r="AT1963" s="11">
        <f>Table_PBS_SQL_DB2_PBSSQL_PBS_NDP_Tina_CG_QtrlyPerformance_Final[[#This Row],[GOU EXP]]+Table_PBS_SQL_DB2_PBSSQL_PBS_NDP_Tina_CG_QtrlyPerformance_Final[[#This Row],[EXT EXP]]</f>
        <v>1460000</v>
      </c>
      <c r="AU1963" s="11" t="str">
        <f>IF(Table_PBS_SQL_DB2_PBSSQL_PBS_NDP_Tina_CG_QtrlyPerformance_Final[[#This Row],[Item_Code]]&gt;"300000", "Capital", "Recurrent")</f>
        <v>Recurrent</v>
      </c>
    </row>
    <row r="1964" spans="1:47" x14ac:dyDescent="0.25">
      <c r="A1964" t="s">
        <v>49</v>
      </c>
      <c r="B1964" t="s">
        <v>1400</v>
      </c>
      <c r="C1964" t="s">
        <v>119</v>
      </c>
      <c r="D1964" t="s">
        <v>885</v>
      </c>
      <c r="E1964" t="s">
        <v>31</v>
      </c>
      <c r="F1964" t="s">
        <v>886</v>
      </c>
      <c r="G1964" t="s">
        <v>97</v>
      </c>
      <c r="H1964" t="s">
        <v>881</v>
      </c>
      <c r="I1964" t="s">
        <v>666</v>
      </c>
      <c r="J1964" t="s">
        <v>1440</v>
      </c>
      <c r="K1964" t="s">
        <v>1437</v>
      </c>
      <c r="L1964" t="s">
        <v>1438</v>
      </c>
      <c r="M1964" t="s">
        <v>1373</v>
      </c>
      <c r="N1964" t="s">
        <v>1374</v>
      </c>
      <c r="O1964" t="s">
        <v>1002</v>
      </c>
      <c r="P1964" t="s">
        <v>1003</v>
      </c>
      <c r="Q1964" s="11">
        <v>0</v>
      </c>
      <c r="R1964" s="11">
        <v>0</v>
      </c>
      <c r="S1964" s="11">
        <v>0</v>
      </c>
      <c r="T1964" s="11">
        <v>0</v>
      </c>
      <c r="U1964" s="11">
        <v>400000000</v>
      </c>
      <c r="V1964" s="11">
        <v>0</v>
      </c>
      <c r="W1964" s="11">
        <v>100000000</v>
      </c>
      <c r="X1964" s="11">
        <v>300000000</v>
      </c>
      <c r="Y1964" s="11">
        <v>0</v>
      </c>
      <c r="Z1964" s="11">
        <v>0</v>
      </c>
      <c r="AA1964" s="11">
        <v>0</v>
      </c>
      <c r="AB1964" s="11">
        <v>0</v>
      </c>
      <c r="AC1964" s="11">
        <v>0</v>
      </c>
      <c r="AD1964" s="11">
        <v>0</v>
      </c>
      <c r="AE1964" s="11">
        <v>0</v>
      </c>
      <c r="AF1964" s="11">
        <v>0</v>
      </c>
      <c r="AG1964" s="11">
        <v>25000000</v>
      </c>
      <c r="AH1964" s="11">
        <v>21104900</v>
      </c>
      <c r="AI1964" s="11">
        <v>0</v>
      </c>
      <c r="AJ1964" s="11">
        <v>0</v>
      </c>
      <c r="AK1964" s="11">
        <v>0</v>
      </c>
      <c r="AL1964" s="11">
        <v>3895100</v>
      </c>
      <c r="AM1964" s="11">
        <v>0</v>
      </c>
      <c r="AN1964" s="11">
        <v>0</v>
      </c>
      <c r="AO19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9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9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4" s="11">
        <f>Table_PBS_SQL_DB2_PBSSQL_PBS_NDP_Tina_CG_QtrlyPerformance_Final[[#This Row],[GOU REL]]+Table_PBS_SQL_DB2_PBSSQL_PBS_NDP_Tina_CG_QtrlyPerformance_Final[[#This Row],[EXT REL]]</f>
        <v>25000000</v>
      </c>
      <c r="AT1964" s="11">
        <f>Table_PBS_SQL_DB2_PBSSQL_PBS_NDP_Tina_CG_QtrlyPerformance_Final[[#This Row],[GOU EXP]]+Table_PBS_SQL_DB2_PBSSQL_PBS_NDP_Tina_CG_QtrlyPerformance_Final[[#This Row],[EXT EXP]]</f>
        <v>25000000</v>
      </c>
      <c r="AU1964" s="11" t="str">
        <f>IF(Table_PBS_SQL_DB2_PBSSQL_PBS_NDP_Tina_CG_QtrlyPerformance_Final[[#This Row],[Item_Code]]&gt;"300000", "Capital", "Recurrent")</f>
        <v>Recurrent</v>
      </c>
    </row>
    <row r="1965" spans="1:47" x14ac:dyDescent="0.25">
      <c r="A1965" t="s">
        <v>49</v>
      </c>
      <c r="B1965" t="s">
        <v>1400</v>
      </c>
      <c r="C1965" t="s">
        <v>119</v>
      </c>
      <c r="D1965" t="s">
        <v>885</v>
      </c>
      <c r="E1965" t="s">
        <v>31</v>
      </c>
      <c r="F1965" t="s">
        <v>886</v>
      </c>
      <c r="G1965" t="s">
        <v>97</v>
      </c>
      <c r="H1965" t="s">
        <v>881</v>
      </c>
      <c r="I1965" t="s">
        <v>666</v>
      </c>
      <c r="J1965" t="s">
        <v>1440</v>
      </c>
      <c r="K1965" t="s">
        <v>1437</v>
      </c>
      <c r="L1965" t="s">
        <v>1438</v>
      </c>
      <c r="M1965" t="s">
        <v>1373</v>
      </c>
      <c r="N1965" t="s">
        <v>1374</v>
      </c>
      <c r="O1965" t="s">
        <v>967</v>
      </c>
      <c r="P1965" t="s">
        <v>968</v>
      </c>
      <c r="Q1965" s="11">
        <v>0</v>
      </c>
      <c r="R1965" s="11">
        <v>0</v>
      </c>
      <c r="S1965" s="11">
        <v>0</v>
      </c>
      <c r="T1965" s="11">
        <v>0</v>
      </c>
      <c r="U1965" s="11">
        <v>40000000</v>
      </c>
      <c r="V1965" s="11">
        <v>0</v>
      </c>
      <c r="W1965" s="11">
        <v>1000000</v>
      </c>
      <c r="X1965" s="11">
        <v>39000000</v>
      </c>
      <c r="Y1965" s="11">
        <v>0</v>
      </c>
      <c r="Z1965" s="11">
        <v>0</v>
      </c>
      <c r="AA1965" s="11">
        <v>0</v>
      </c>
      <c r="AB1965" s="11">
        <v>0</v>
      </c>
      <c r="AC1965" s="11">
        <v>0</v>
      </c>
      <c r="AD1965" s="11">
        <v>0</v>
      </c>
      <c r="AE1965" s="11">
        <v>0</v>
      </c>
      <c r="AF1965" s="11">
        <v>0</v>
      </c>
      <c r="AG1965" s="11">
        <v>250000</v>
      </c>
      <c r="AH1965" s="11">
        <v>250000</v>
      </c>
      <c r="AI1965" s="11">
        <v>0</v>
      </c>
      <c r="AJ1965" s="11">
        <v>0</v>
      </c>
      <c r="AK1965" s="11">
        <v>0</v>
      </c>
      <c r="AL1965" s="11">
        <v>0</v>
      </c>
      <c r="AM1965" s="11">
        <v>0</v>
      </c>
      <c r="AN1965" s="11">
        <v>0</v>
      </c>
      <c r="AO19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v>
      </c>
      <c r="AP19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v>
      </c>
      <c r="AR19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5" s="11">
        <f>Table_PBS_SQL_DB2_PBSSQL_PBS_NDP_Tina_CG_QtrlyPerformance_Final[[#This Row],[GOU REL]]+Table_PBS_SQL_DB2_PBSSQL_PBS_NDP_Tina_CG_QtrlyPerformance_Final[[#This Row],[EXT REL]]</f>
        <v>250000</v>
      </c>
      <c r="AT1965" s="11">
        <f>Table_PBS_SQL_DB2_PBSSQL_PBS_NDP_Tina_CG_QtrlyPerformance_Final[[#This Row],[GOU EXP]]+Table_PBS_SQL_DB2_PBSSQL_PBS_NDP_Tina_CG_QtrlyPerformance_Final[[#This Row],[EXT EXP]]</f>
        <v>250000</v>
      </c>
      <c r="AU1965" s="11" t="str">
        <f>IF(Table_PBS_SQL_DB2_PBSSQL_PBS_NDP_Tina_CG_QtrlyPerformance_Final[[#This Row],[Item_Code]]&gt;"300000", "Capital", "Recurrent")</f>
        <v>Recurrent</v>
      </c>
    </row>
    <row r="1966" spans="1:47" x14ac:dyDescent="0.25">
      <c r="A1966" t="s">
        <v>49</v>
      </c>
      <c r="B1966" t="s">
        <v>1400</v>
      </c>
      <c r="C1966" t="s">
        <v>119</v>
      </c>
      <c r="D1966" t="s">
        <v>885</v>
      </c>
      <c r="E1966" t="s">
        <v>31</v>
      </c>
      <c r="F1966" t="s">
        <v>886</v>
      </c>
      <c r="G1966" t="s">
        <v>97</v>
      </c>
      <c r="H1966" t="s">
        <v>881</v>
      </c>
      <c r="I1966" t="s">
        <v>666</v>
      </c>
      <c r="J1966" t="s">
        <v>1440</v>
      </c>
      <c r="K1966" t="s">
        <v>1437</v>
      </c>
      <c r="L1966" t="s">
        <v>1438</v>
      </c>
      <c r="M1966" t="s">
        <v>1373</v>
      </c>
      <c r="N1966" t="s">
        <v>1374</v>
      </c>
      <c r="O1966" t="s">
        <v>1004</v>
      </c>
      <c r="P1966" t="s">
        <v>868</v>
      </c>
      <c r="Q1966" s="11">
        <v>0</v>
      </c>
      <c r="R1966" s="11">
        <v>0</v>
      </c>
      <c r="S1966" s="11">
        <v>0</v>
      </c>
      <c r="T1966" s="11">
        <v>0</v>
      </c>
      <c r="U1966" s="11">
        <v>90000000</v>
      </c>
      <c r="V1966" s="11">
        <v>0</v>
      </c>
      <c r="W1966" s="11">
        <v>40000000</v>
      </c>
      <c r="X1966" s="11">
        <v>50000000</v>
      </c>
      <c r="Y1966" s="11">
        <v>0</v>
      </c>
      <c r="Z1966" s="11">
        <v>0</v>
      </c>
      <c r="AA1966" s="11">
        <v>0</v>
      </c>
      <c r="AB1966" s="11">
        <v>0</v>
      </c>
      <c r="AC1966" s="11">
        <v>0</v>
      </c>
      <c r="AD1966" s="11">
        <v>0</v>
      </c>
      <c r="AE1966" s="11">
        <v>0</v>
      </c>
      <c r="AF1966" s="11">
        <v>0</v>
      </c>
      <c r="AG1966" s="11">
        <v>10000000</v>
      </c>
      <c r="AH1966" s="11">
        <v>9300000</v>
      </c>
      <c r="AI1966" s="11">
        <v>0</v>
      </c>
      <c r="AJ1966" s="11">
        <v>0</v>
      </c>
      <c r="AK1966" s="11">
        <v>15000000</v>
      </c>
      <c r="AL1966" s="11">
        <v>15700000</v>
      </c>
      <c r="AM1966" s="11">
        <v>0</v>
      </c>
      <c r="AN1966" s="11">
        <v>0</v>
      </c>
      <c r="AO19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19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19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6" s="11">
        <f>Table_PBS_SQL_DB2_PBSSQL_PBS_NDP_Tina_CG_QtrlyPerformance_Final[[#This Row],[GOU REL]]+Table_PBS_SQL_DB2_PBSSQL_PBS_NDP_Tina_CG_QtrlyPerformance_Final[[#This Row],[EXT REL]]</f>
        <v>25000000</v>
      </c>
      <c r="AT1966" s="11">
        <f>Table_PBS_SQL_DB2_PBSSQL_PBS_NDP_Tina_CG_QtrlyPerformance_Final[[#This Row],[GOU EXP]]+Table_PBS_SQL_DB2_PBSSQL_PBS_NDP_Tina_CG_QtrlyPerformance_Final[[#This Row],[EXT EXP]]</f>
        <v>25000000</v>
      </c>
      <c r="AU1966" s="11" t="str">
        <f>IF(Table_PBS_SQL_DB2_PBSSQL_PBS_NDP_Tina_CG_QtrlyPerformance_Final[[#This Row],[Item_Code]]&gt;"300000", "Capital", "Recurrent")</f>
        <v>Recurrent</v>
      </c>
    </row>
    <row r="1967" spans="1:47" x14ac:dyDescent="0.25">
      <c r="A1967" t="s">
        <v>49</v>
      </c>
      <c r="B1967" t="s">
        <v>1400</v>
      </c>
      <c r="C1967" t="s">
        <v>119</v>
      </c>
      <c r="D1967" t="s">
        <v>885</v>
      </c>
      <c r="E1967" t="s">
        <v>31</v>
      </c>
      <c r="F1967" t="s">
        <v>886</v>
      </c>
      <c r="G1967" t="s">
        <v>97</v>
      </c>
      <c r="H1967" t="s">
        <v>881</v>
      </c>
      <c r="I1967" t="s">
        <v>666</v>
      </c>
      <c r="J1967" t="s">
        <v>1440</v>
      </c>
      <c r="K1967" t="s">
        <v>1437</v>
      </c>
      <c r="L1967" t="s">
        <v>1438</v>
      </c>
      <c r="M1967" t="s">
        <v>1130</v>
      </c>
      <c r="N1967" t="s">
        <v>1441</v>
      </c>
      <c r="O1967" t="s">
        <v>906</v>
      </c>
      <c r="P1967" t="s">
        <v>907</v>
      </c>
      <c r="Q1967" s="11">
        <v>0</v>
      </c>
      <c r="R1967" s="11">
        <v>0</v>
      </c>
      <c r="S1967" s="11">
        <v>0</v>
      </c>
      <c r="T1967" s="11">
        <v>0</v>
      </c>
      <c r="U1967" s="11">
        <v>10000000</v>
      </c>
      <c r="V1967" s="11">
        <v>0</v>
      </c>
      <c r="W1967" s="11">
        <v>10000000</v>
      </c>
      <c r="X1967" s="11">
        <v>0</v>
      </c>
      <c r="Y1967" s="11">
        <v>0</v>
      </c>
      <c r="Z1967" s="11">
        <v>0</v>
      </c>
      <c r="AA1967" s="11">
        <v>0</v>
      </c>
      <c r="AB1967" s="11">
        <v>0</v>
      </c>
      <c r="AC1967" s="11">
        <v>0</v>
      </c>
      <c r="AD1967" s="11">
        <v>0</v>
      </c>
      <c r="AE1967" s="11">
        <v>0</v>
      </c>
      <c r="AF1967" s="11">
        <v>0</v>
      </c>
      <c r="AG1967" s="11">
        <v>2500000</v>
      </c>
      <c r="AH1967" s="11">
        <v>1000000</v>
      </c>
      <c r="AI1967" s="11">
        <v>0</v>
      </c>
      <c r="AJ1967" s="11">
        <v>0</v>
      </c>
      <c r="AK1967" s="11">
        <v>7500000</v>
      </c>
      <c r="AL1967" s="11">
        <v>9000000</v>
      </c>
      <c r="AM1967" s="11">
        <v>0</v>
      </c>
      <c r="AN1967" s="11">
        <v>0</v>
      </c>
      <c r="AO19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9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19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7" s="11">
        <f>Table_PBS_SQL_DB2_PBSSQL_PBS_NDP_Tina_CG_QtrlyPerformance_Final[[#This Row],[GOU REL]]+Table_PBS_SQL_DB2_PBSSQL_PBS_NDP_Tina_CG_QtrlyPerformance_Final[[#This Row],[EXT REL]]</f>
        <v>10000000</v>
      </c>
      <c r="AT1967" s="11">
        <f>Table_PBS_SQL_DB2_PBSSQL_PBS_NDP_Tina_CG_QtrlyPerformance_Final[[#This Row],[GOU EXP]]+Table_PBS_SQL_DB2_PBSSQL_PBS_NDP_Tina_CG_QtrlyPerformance_Final[[#This Row],[EXT EXP]]</f>
        <v>10000000</v>
      </c>
      <c r="AU1967" s="11" t="str">
        <f>IF(Table_PBS_SQL_DB2_PBSSQL_PBS_NDP_Tina_CG_QtrlyPerformance_Final[[#This Row],[Item_Code]]&gt;"300000", "Capital", "Recurrent")</f>
        <v>Recurrent</v>
      </c>
    </row>
    <row r="1968" spans="1:47" x14ac:dyDescent="0.25">
      <c r="A1968" t="s">
        <v>49</v>
      </c>
      <c r="B1968" t="s">
        <v>1400</v>
      </c>
      <c r="C1968" t="s">
        <v>119</v>
      </c>
      <c r="D1968" t="s">
        <v>885</v>
      </c>
      <c r="E1968" t="s">
        <v>31</v>
      </c>
      <c r="F1968" t="s">
        <v>886</v>
      </c>
      <c r="G1968" t="s">
        <v>97</v>
      </c>
      <c r="H1968" t="s">
        <v>881</v>
      </c>
      <c r="I1968" t="s">
        <v>666</v>
      </c>
      <c r="J1968" t="s">
        <v>1440</v>
      </c>
      <c r="K1968" t="s">
        <v>1437</v>
      </c>
      <c r="L1968" t="s">
        <v>1438</v>
      </c>
      <c r="M1968" t="s">
        <v>1044</v>
      </c>
      <c r="N1968" t="s">
        <v>1045</v>
      </c>
      <c r="O1968" t="s">
        <v>975</v>
      </c>
      <c r="P1968" t="s">
        <v>976</v>
      </c>
      <c r="Q1968" s="11">
        <v>0</v>
      </c>
      <c r="R1968" s="11">
        <v>0</v>
      </c>
      <c r="S1968" s="11">
        <v>0</v>
      </c>
      <c r="T1968" s="11">
        <v>0</v>
      </c>
      <c r="U1968" s="11">
        <v>2000000000</v>
      </c>
      <c r="V1968" s="11">
        <v>0</v>
      </c>
      <c r="W1968" s="11">
        <v>2000000000</v>
      </c>
      <c r="X1968" s="11">
        <v>0</v>
      </c>
      <c r="Y1968" s="11">
        <v>0</v>
      </c>
      <c r="Z1968" s="11">
        <v>0</v>
      </c>
      <c r="AA1968" s="11">
        <v>0</v>
      </c>
      <c r="AB1968" s="11">
        <v>0</v>
      </c>
      <c r="AC1968" s="11">
        <v>1800000000</v>
      </c>
      <c r="AD1968" s="11">
        <v>1592216796</v>
      </c>
      <c r="AE1968" s="11">
        <v>0</v>
      </c>
      <c r="AF1968" s="11">
        <v>0</v>
      </c>
      <c r="AG1968" s="11">
        <v>200000000</v>
      </c>
      <c r="AH1968" s="11">
        <v>407783204</v>
      </c>
      <c r="AI1968" s="11">
        <v>0</v>
      </c>
      <c r="AJ1968" s="11">
        <v>0</v>
      </c>
      <c r="AK1968" s="11">
        <v>0</v>
      </c>
      <c r="AL1968" s="11">
        <v>0</v>
      </c>
      <c r="AM1968" s="11">
        <v>0</v>
      </c>
      <c r="AN1968" s="11">
        <v>0</v>
      </c>
      <c r="AO19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19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2000000000</v>
      </c>
      <c r="AR19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68" s="11">
        <f>Table_PBS_SQL_DB2_PBSSQL_PBS_NDP_Tina_CG_QtrlyPerformance_Final[[#This Row],[GOU REL]]+Table_PBS_SQL_DB2_PBSSQL_PBS_NDP_Tina_CG_QtrlyPerformance_Final[[#This Row],[EXT REL]]</f>
        <v>2000000000</v>
      </c>
      <c r="AT1968" s="11">
        <f>Table_PBS_SQL_DB2_PBSSQL_PBS_NDP_Tina_CG_QtrlyPerformance_Final[[#This Row],[GOU EXP]]+Table_PBS_SQL_DB2_PBSSQL_PBS_NDP_Tina_CG_QtrlyPerformance_Final[[#This Row],[EXT EXP]]</f>
        <v>2000000000</v>
      </c>
      <c r="AU1968" s="11" t="str">
        <f>IF(Table_PBS_SQL_DB2_PBSSQL_PBS_NDP_Tina_CG_QtrlyPerformance_Final[[#This Row],[Item_Code]]&gt;"300000", "Capital", "Recurrent")</f>
        <v>Recurrent</v>
      </c>
    </row>
    <row r="1969" spans="1:47" x14ac:dyDescent="0.25">
      <c r="A1969" t="s">
        <v>49</v>
      </c>
      <c r="B1969" t="s">
        <v>1400</v>
      </c>
      <c r="C1969" t="s">
        <v>119</v>
      </c>
      <c r="D1969" t="s">
        <v>885</v>
      </c>
      <c r="E1969" t="s">
        <v>87</v>
      </c>
      <c r="F1969" t="s">
        <v>1157</v>
      </c>
      <c r="G1969" t="s">
        <v>75</v>
      </c>
      <c r="H1969" t="s">
        <v>1414</v>
      </c>
      <c r="I1969" t="s">
        <v>896</v>
      </c>
      <c r="J1969" t="s">
        <v>897</v>
      </c>
      <c r="K1969" t="s">
        <v>1442</v>
      </c>
      <c r="L1969" t="s">
        <v>1443</v>
      </c>
      <c r="M1969" t="s">
        <v>1130</v>
      </c>
      <c r="N1969" t="s">
        <v>1131</v>
      </c>
      <c r="O1969" t="s">
        <v>906</v>
      </c>
      <c r="P1969" t="s">
        <v>907</v>
      </c>
      <c r="Q1969" s="11">
        <v>0</v>
      </c>
      <c r="R1969" s="11">
        <v>0</v>
      </c>
      <c r="S1969" s="11">
        <v>0</v>
      </c>
      <c r="T1969" s="11">
        <v>0</v>
      </c>
      <c r="U1969" s="11">
        <v>0</v>
      </c>
      <c r="V1969" s="11">
        <v>0</v>
      </c>
      <c r="W1969" s="11">
        <v>0</v>
      </c>
      <c r="X1969" s="11">
        <v>0</v>
      </c>
      <c r="Y1969" s="11">
        <v>0</v>
      </c>
      <c r="Z1969" s="11">
        <v>0</v>
      </c>
      <c r="AA1969" s="11">
        <v>10000000</v>
      </c>
      <c r="AB1969" s="11">
        <v>2500000</v>
      </c>
      <c r="AC1969" s="11">
        <v>0</v>
      </c>
      <c r="AD1969" s="11">
        <v>0</v>
      </c>
      <c r="AE1969" s="11">
        <v>0</v>
      </c>
      <c r="AF1969" s="11">
        <v>0</v>
      </c>
      <c r="AG1969" s="11">
        <v>0</v>
      </c>
      <c r="AH1969" s="11">
        <v>0</v>
      </c>
      <c r="AI1969" s="11">
        <v>0</v>
      </c>
      <c r="AJ1969" s="11">
        <v>0</v>
      </c>
      <c r="AK1969" s="11">
        <v>0</v>
      </c>
      <c r="AL1969" s="11">
        <v>0</v>
      </c>
      <c r="AM1969" s="11">
        <v>0</v>
      </c>
      <c r="AN1969" s="11">
        <v>0</v>
      </c>
      <c r="AO19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10000000</v>
      </c>
      <c r="AQ19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2500000</v>
      </c>
      <c r="AS1969" s="11">
        <f>Table_PBS_SQL_DB2_PBSSQL_PBS_NDP_Tina_CG_QtrlyPerformance_Final[[#This Row],[GOU REL]]+Table_PBS_SQL_DB2_PBSSQL_PBS_NDP_Tina_CG_QtrlyPerformance_Final[[#This Row],[EXT REL]]</f>
        <v>10000000</v>
      </c>
      <c r="AT1969" s="11">
        <f>Table_PBS_SQL_DB2_PBSSQL_PBS_NDP_Tina_CG_QtrlyPerformance_Final[[#This Row],[GOU EXP]]+Table_PBS_SQL_DB2_PBSSQL_PBS_NDP_Tina_CG_QtrlyPerformance_Final[[#This Row],[EXT EXP]]</f>
        <v>2500000</v>
      </c>
      <c r="AU1969" s="11" t="str">
        <f>IF(Table_PBS_SQL_DB2_PBSSQL_PBS_NDP_Tina_CG_QtrlyPerformance_Final[[#This Row],[Item_Code]]&gt;"300000", "Capital", "Recurrent")</f>
        <v>Recurrent</v>
      </c>
    </row>
    <row r="1970" spans="1:47" x14ac:dyDescent="0.25">
      <c r="A1970" t="s">
        <v>49</v>
      </c>
      <c r="B1970" t="s">
        <v>1400</v>
      </c>
      <c r="C1970" t="s">
        <v>119</v>
      </c>
      <c r="D1970" t="s">
        <v>885</v>
      </c>
      <c r="E1970" t="s">
        <v>87</v>
      </c>
      <c r="F1970" t="s">
        <v>1157</v>
      </c>
      <c r="G1970" t="s">
        <v>75</v>
      </c>
      <c r="H1970" t="s">
        <v>1414</v>
      </c>
      <c r="I1970" t="s">
        <v>896</v>
      </c>
      <c r="J1970" t="s">
        <v>897</v>
      </c>
      <c r="K1970" t="s">
        <v>1442</v>
      </c>
      <c r="L1970" t="s">
        <v>1443</v>
      </c>
      <c r="M1970" t="s">
        <v>1044</v>
      </c>
      <c r="N1970" t="s">
        <v>1045</v>
      </c>
      <c r="O1970" t="s">
        <v>1052</v>
      </c>
      <c r="P1970" t="s">
        <v>1053</v>
      </c>
      <c r="Q1970" s="11">
        <v>0</v>
      </c>
      <c r="R1970" s="11">
        <v>0</v>
      </c>
      <c r="S1970" s="11">
        <v>0</v>
      </c>
      <c r="T1970" s="11">
        <v>0</v>
      </c>
      <c r="U1970" s="11">
        <v>0</v>
      </c>
      <c r="V1970" s="11">
        <v>0</v>
      </c>
      <c r="W1970" s="11">
        <v>0</v>
      </c>
      <c r="X1970" s="11">
        <v>0</v>
      </c>
      <c r="Y1970" s="11">
        <v>0</v>
      </c>
      <c r="Z1970" s="11">
        <v>0</v>
      </c>
      <c r="AA1970" s="11">
        <v>13640509600</v>
      </c>
      <c r="AB1970" s="11">
        <v>1263599400</v>
      </c>
      <c r="AC1970" s="11">
        <v>0</v>
      </c>
      <c r="AD1970" s="11">
        <v>0</v>
      </c>
      <c r="AE1970" s="11">
        <v>0</v>
      </c>
      <c r="AF1970" s="11">
        <v>0</v>
      </c>
      <c r="AG1970" s="11">
        <v>0</v>
      </c>
      <c r="AH1970" s="11">
        <v>0</v>
      </c>
      <c r="AI1970" s="11">
        <v>0</v>
      </c>
      <c r="AJ1970" s="11">
        <v>0</v>
      </c>
      <c r="AK1970" s="11">
        <v>0</v>
      </c>
      <c r="AL1970" s="11">
        <v>0</v>
      </c>
      <c r="AM1970" s="11">
        <v>0</v>
      </c>
      <c r="AN1970" s="11">
        <v>0</v>
      </c>
      <c r="AO19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13640509600</v>
      </c>
      <c r="AQ19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1263599400</v>
      </c>
      <c r="AS1970" s="11">
        <f>Table_PBS_SQL_DB2_PBSSQL_PBS_NDP_Tina_CG_QtrlyPerformance_Final[[#This Row],[GOU REL]]+Table_PBS_SQL_DB2_PBSSQL_PBS_NDP_Tina_CG_QtrlyPerformance_Final[[#This Row],[EXT REL]]</f>
        <v>13640509600</v>
      </c>
      <c r="AT1970" s="11">
        <f>Table_PBS_SQL_DB2_PBSSQL_PBS_NDP_Tina_CG_QtrlyPerformance_Final[[#This Row],[GOU EXP]]+Table_PBS_SQL_DB2_PBSSQL_PBS_NDP_Tina_CG_QtrlyPerformance_Final[[#This Row],[EXT EXP]]</f>
        <v>1263599400</v>
      </c>
      <c r="AU1970" s="11" t="str">
        <f>IF(Table_PBS_SQL_DB2_PBSSQL_PBS_NDP_Tina_CG_QtrlyPerformance_Final[[#This Row],[Item_Code]]&gt;"300000", "Capital", "Recurrent")</f>
        <v>Capital</v>
      </c>
    </row>
    <row r="1971" spans="1:47" x14ac:dyDescent="0.25">
      <c r="A1971" t="s">
        <v>49</v>
      </c>
      <c r="B1971" t="s">
        <v>1400</v>
      </c>
      <c r="C1971" t="s">
        <v>119</v>
      </c>
      <c r="D1971" t="s">
        <v>885</v>
      </c>
      <c r="E1971" t="s">
        <v>87</v>
      </c>
      <c r="F1971" t="s">
        <v>1157</v>
      </c>
      <c r="G1971" t="s">
        <v>75</v>
      </c>
      <c r="H1971" t="s">
        <v>1414</v>
      </c>
      <c r="I1971" t="s">
        <v>896</v>
      </c>
      <c r="J1971" t="s">
        <v>897</v>
      </c>
      <c r="K1971" t="s">
        <v>1442</v>
      </c>
      <c r="L1971" t="s">
        <v>1443</v>
      </c>
      <c r="M1971" t="s">
        <v>1453</v>
      </c>
      <c r="N1971" t="s">
        <v>1454</v>
      </c>
      <c r="O1971" t="s">
        <v>1005</v>
      </c>
      <c r="P1971" t="s">
        <v>1006</v>
      </c>
      <c r="Q1971" s="11">
        <v>0</v>
      </c>
      <c r="R1971" s="11">
        <v>0</v>
      </c>
      <c r="S1971" s="11">
        <v>0</v>
      </c>
      <c r="T1971" s="11">
        <v>0</v>
      </c>
      <c r="U1971" s="11">
        <v>0</v>
      </c>
      <c r="V1971" s="11">
        <v>0</v>
      </c>
      <c r="W1971" s="11">
        <v>0</v>
      </c>
      <c r="X1971" s="11">
        <v>0</v>
      </c>
      <c r="Y1971" s="11">
        <v>0</v>
      </c>
      <c r="Z1971" s="11">
        <v>0</v>
      </c>
      <c r="AA1971" s="11">
        <v>106000000</v>
      </c>
      <c r="AB1971" s="11">
        <v>106000000</v>
      </c>
      <c r="AC1971" s="11">
        <v>0</v>
      </c>
      <c r="AD1971" s="11">
        <v>0</v>
      </c>
      <c r="AE1971" s="11">
        <v>0</v>
      </c>
      <c r="AF1971" s="11">
        <v>0</v>
      </c>
      <c r="AG1971" s="11">
        <v>0</v>
      </c>
      <c r="AH1971" s="11">
        <v>0</v>
      </c>
      <c r="AI1971" s="11">
        <v>0</v>
      </c>
      <c r="AJ1971" s="11">
        <v>0</v>
      </c>
      <c r="AK1971" s="11">
        <v>0</v>
      </c>
      <c r="AL1971" s="11">
        <v>0</v>
      </c>
      <c r="AM1971" s="11">
        <v>0</v>
      </c>
      <c r="AN1971" s="11">
        <v>0</v>
      </c>
      <c r="AO19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106000000</v>
      </c>
      <c r="AQ19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106000000</v>
      </c>
      <c r="AS1971" s="11">
        <f>Table_PBS_SQL_DB2_PBSSQL_PBS_NDP_Tina_CG_QtrlyPerformance_Final[[#This Row],[GOU REL]]+Table_PBS_SQL_DB2_PBSSQL_PBS_NDP_Tina_CG_QtrlyPerformance_Final[[#This Row],[EXT REL]]</f>
        <v>106000000</v>
      </c>
      <c r="AT1971" s="11">
        <f>Table_PBS_SQL_DB2_PBSSQL_PBS_NDP_Tina_CG_QtrlyPerformance_Final[[#This Row],[GOU EXP]]+Table_PBS_SQL_DB2_PBSSQL_PBS_NDP_Tina_CG_QtrlyPerformance_Final[[#This Row],[EXT EXP]]</f>
        <v>106000000</v>
      </c>
      <c r="AU1971" s="11" t="str">
        <f>IF(Table_PBS_SQL_DB2_PBSSQL_PBS_NDP_Tina_CG_QtrlyPerformance_Final[[#This Row],[Item_Code]]&gt;"300000", "Capital", "Recurrent")</f>
        <v>Recurrent</v>
      </c>
    </row>
    <row r="1972" spans="1:47" x14ac:dyDescent="0.25">
      <c r="A1972" t="s">
        <v>49</v>
      </c>
      <c r="B1972" t="s">
        <v>1400</v>
      </c>
      <c r="C1972" t="s">
        <v>119</v>
      </c>
      <c r="D1972" t="s">
        <v>885</v>
      </c>
      <c r="E1972" t="s">
        <v>87</v>
      </c>
      <c r="F1972" t="s">
        <v>1157</v>
      </c>
      <c r="G1972" t="s">
        <v>75</v>
      </c>
      <c r="H1972" t="s">
        <v>1414</v>
      </c>
      <c r="I1972" t="s">
        <v>896</v>
      </c>
      <c r="J1972" t="s">
        <v>897</v>
      </c>
      <c r="K1972" t="s">
        <v>1437</v>
      </c>
      <c r="L1972" t="s">
        <v>1438</v>
      </c>
      <c r="M1972" t="s">
        <v>1130</v>
      </c>
      <c r="N1972" t="s">
        <v>1441</v>
      </c>
      <c r="O1972" t="s">
        <v>1062</v>
      </c>
      <c r="P1972" t="s">
        <v>1063</v>
      </c>
      <c r="Q1972" s="11">
        <v>0</v>
      </c>
      <c r="R1972" s="11">
        <v>0</v>
      </c>
      <c r="S1972" s="11">
        <v>0</v>
      </c>
      <c r="T1972" s="11">
        <v>0</v>
      </c>
      <c r="U1972" s="11">
        <v>0</v>
      </c>
      <c r="V1972" s="11">
        <v>0</v>
      </c>
      <c r="W1972" s="11">
        <v>0</v>
      </c>
      <c r="X1972" s="11">
        <v>0</v>
      </c>
      <c r="Y1972" s="11">
        <v>0</v>
      </c>
      <c r="Z1972" s="11">
        <v>0</v>
      </c>
      <c r="AA1972" s="11">
        <v>652916091</v>
      </c>
      <c r="AB1972" s="11">
        <v>138596037</v>
      </c>
      <c r="AC1972" s="11">
        <v>0</v>
      </c>
      <c r="AD1972" s="11">
        <v>0</v>
      </c>
      <c r="AE1972" s="11">
        <v>119878962.5</v>
      </c>
      <c r="AF1972" s="11">
        <v>77438000</v>
      </c>
      <c r="AG1972" s="11">
        <v>0</v>
      </c>
      <c r="AH1972" s="11">
        <v>0</v>
      </c>
      <c r="AI1972" s="11">
        <v>0</v>
      </c>
      <c r="AJ1972" s="11">
        <v>0</v>
      </c>
      <c r="AK1972" s="11">
        <v>0</v>
      </c>
      <c r="AL1972" s="11">
        <v>0</v>
      </c>
      <c r="AM1972" s="11">
        <v>0</v>
      </c>
      <c r="AN1972" s="11">
        <v>0</v>
      </c>
      <c r="AO19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772795053.5</v>
      </c>
      <c r="AQ19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216034037</v>
      </c>
      <c r="AS1972" s="11">
        <f>Table_PBS_SQL_DB2_PBSSQL_PBS_NDP_Tina_CG_QtrlyPerformance_Final[[#This Row],[GOU REL]]+Table_PBS_SQL_DB2_PBSSQL_PBS_NDP_Tina_CG_QtrlyPerformance_Final[[#This Row],[EXT REL]]</f>
        <v>772795053.5</v>
      </c>
      <c r="AT1972" s="11">
        <f>Table_PBS_SQL_DB2_PBSSQL_PBS_NDP_Tina_CG_QtrlyPerformance_Final[[#This Row],[GOU EXP]]+Table_PBS_SQL_DB2_PBSSQL_PBS_NDP_Tina_CG_QtrlyPerformance_Final[[#This Row],[EXT EXP]]</f>
        <v>216034037</v>
      </c>
      <c r="AU1972" s="11" t="str">
        <f>IF(Table_PBS_SQL_DB2_PBSSQL_PBS_NDP_Tina_CG_QtrlyPerformance_Final[[#This Row],[Item_Code]]&gt;"300000", "Capital", "Recurrent")</f>
        <v>Recurrent</v>
      </c>
    </row>
    <row r="1973" spans="1:47" x14ac:dyDescent="0.25">
      <c r="A1973" t="s">
        <v>49</v>
      </c>
      <c r="B1973" t="s">
        <v>1400</v>
      </c>
      <c r="C1973" t="s">
        <v>119</v>
      </c>
      <c r="D1973" t="s">
        <v>885</v>
      </c>
      <c r="E1973" t="s">
        <v>87</v>
      </c>
      <c r="F1973" t="s">
        <v>1157</v>
      </c>
      <c r="G1973" t="s">
        <v>75</v>
      </c>
      <c r="H1973" t="s">
        <v>1414</v>
      </c>
      <c r="I1973" t="s">
        <v>896</v>
      </c>
      <c r="J1973" t="s">
        <v>897</v>
      </c>
      <c r="K1973" t="s">
        <v>1437</v>
      </c>
      <c r="L1973" t="s">
        <v>1438</v>
      </c>
      <c r="M1973" t="s">
        <v>1130</v>
      </c>
      <c r="N1973" t="s">
        <v>1441</v>
      </c>
      <c r="O1973" t="s">
        <v>1005</v>
      </c>
      <c r="P1973" t="s">
        <v>1006</v>
      </c>
      <c r="Q1973" s="11">
        <v>0</v>
      </c>
      <c r="R1973" s="11">
        <v>0</v>
      </c>
      <c r="S1973" s="11">
        <v>0</v>
      </c>
      <c r="T1973" s="11">
        <v>0</v>
      </c>
      <c r="U1973" s="11">
        <v>0</v>
      </c>
      <c r="V1973" s="11">
        <v>0</v>
      </c>
      <c r="W1973" s="11">
        <v>0</v>
      </c>
      <c r="X1973" s="11">
        <v>0</v>
      </c>
      <c r="Y1973" s="11">
        <v>0</v>
      </c>
      <c r="Z1973" s="11">
        <v>0</v>
      </c>
      <c r="AA1973" s="11">
        <v>68080761</v>
      </c>
      <c r="AB1973" s="11">
        <v>150000000</v>
      </c>
      <c r="AC1973" s="11">
        <v>0</v>
      </c>
      <c r="AD1973" s="11">
        <v>0</v>
      </c>
      <c r="AE1973" s="11">
        <v>12500000</v>
      </c>
      <c r="AF1973" s="11">
        <v>1604000</v>
      </c>
      <c r="AG1973" s="11">
        <v>0</v>
      </c>
      <c r="AH1973" s="11">
        <v>0</v>
      </c>
      <c r="AI1973" s="11">
        <v>0</v>
      </c>
      <c r="AJ1973" s="11">
        <v>0</v>
      </c>
      <c r="AK1973" s="11">
        <v>0</v>
      </c>
      <c r="AL1973" s="11">
        <v>0</v>
      </c>
      <c r="AM1973" s="11">
        <v>0</v>
      </c>
      <c r="AN1973" s="11">
        <v>0</v>
      </c>
      <c r="AO19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80580761</v>
      </c>
      <c r="AQ19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151604000</v>
      </c>
      <c r="AS1973" s="11">
        <f>Table_PBS_SQL_DB2_PBSSQL_PBS_NDP_Tina_CG_QtrlyPerformance_Final[[#This Row],[GOU REL]]+Table_PBS_SQL_DB2_PBSSQL_PBS_NDP_Tina_CG_QtrlyPerformance_Final[[#This Row],[EXT REL]]</f>
        <v>80580761</v>
      </c>
      <c r="AT1973" s="11">
        <f>Table_PBS_SQL_DB2_PBSSQL_PBS_NDP_Tina_CG_QtrlyPerformance_Final[[#This Row],[GOU EXP]]+Table_PBS_SQL_DB2_PBSSQL_PBS_NDP_Tina_CG_QtrlyPerformance_Final[[#This Row],[EXT EXP]]</f>
        <v>151604000</v>
      </c>
      <c r="AU1973" s="11" t="str">
        <f>IF(Table_PBS_SQL_DB2_PBSSQL_PBS_NDP_Tina_CG_QtrlyPerformance_Final[[#This Row],[Item_Code]]&gt;"300000", "Capital", "Recurrent")</f>
        <v>Recurrent</v>
      </c>
    </row>
    <row r="1974" spans="1:47" x14ac:dyDescent="0.25">
      <c r="A1974" t="s">
        <v>49</v>
      </c>
      <c r="B1974" t="s">
        <v>1400</v>
      </c>
      <c r="C1974" t="s">
        <v>119</v>
      </c>
      <c r="D1974" t="s">
        <v>885</v>
      </c>
      <c r="E1974" t="s">
        <v>87</v>
      </c>
      <c r="F1974" t="s">
        <v>1157</v>
      </c>
      <c r="G1974" t="s">
        <v>75</v>
      </c>
      <c r="H1974" t="s">
        <v>1414</v>
      </c>
      <c r="I1974" t="s">
        <v>896</v>
      </c>
      <c r="J1974" t="s">
        <v>897</v>
      </c>
      <c r="K1974" t="s">
        <v>149</v>
      </c>
      <c r="L1974" t="s">
        <v>1976</v>
      </c>
      <c r="M1974" t="s">
        <v>1044</v>
      </c>
      <c r="N1974" t="s">
        <v>1045</v>
      </c>
      <c r="O1974" t="s">
        <v>1005</v>
      </c>
      <c r="P1974" t="s">
        <v>1006</v>
      </c>
      <c r="Q1974" s="11">
        <v>0</v>
      </c>
      <c r="R1974" s="11">
        <v>0</v>
      </c>
      <c r="S1974" s="11">
        <v>0</v>
      </c>
      <c r="T1974" s="11">
        <v>0</v>
      </c>
      <c r="U1974" s="11">
        <v>0</v>
      </c>
      <c r="V1974" s="11">
        <v>0</v>
      </c>
      <c r="W1974" s="11">
        <v>0</v>
      </c>
      <c r="X1974" s="11">
        <v>0</v>
      </c>
      <c r="Y1974" s="11">
        <v>0</v>
      </c>
      <c r="Z1974" s="11">
        <v>0</v>
      </c>
      <c r="AA1974" s="11">
        <v>145019768</v>
      </c>
      <c r="AB1974" s="11">
        <v>53943000</v>
      </c>
      <c r="AC1974" s="11">
        <v>0</v>
      </c>
      <c r="AD1974" s="11">
        <v>0</v>
      </c>
      <c r="AE1974" s="11">
        <v>0</v>
      </c>
      <c r="AF1974" s="11">
        <v>0</v>
      </c>
      <c r="AG1974" s="11">
        <v>0</v>
      </c>
      <c r="AH1974" s="11">
        <v>0</v>
      </c>
      <c r="AI1974" s="11">
        <v>0</v>
      </c>
      <c r="AJ1974" s="11">
        <v>0</v>
      </c>
      <c r="AK1974" s="11">
        <v>0</v>
      </c>
      <c r="AL1974" s="11">
        <v>0</v>
      </c>
      <c r="AM1974" s="11">
        <v>0</v>
      </c>
      <c r="AN1974" s="11">
        <v>0</v>
      </c>
      <c r="AO19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145019768</v>
      </c>
      <c r="AQ19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53943000</v>
      </c>
      <c r="AS1974" s="11">
        <f>Table_PBS_SQL_DB2_PBSSQL_PBS_NDP_Tina_CG_QtrlyPerformance_Final[[#This Row],[GOU REL]]+Table_PBS_SQL_DB2_PBSSQL_PBS_NDP_Tina_CG_QtrlyPerformance_Final[[#This Row],[EXT REL]]</f>
        <v>145019768</v>
      </c>
      <c r="AT1974" s="11">
        <f>Table_PBS_SQL_DB2_PBSSQL_PBS_NDP_Tina_CG_QtrlyPerformance_Final[[#This Row],[GOU EXP]]+Table_PBS_SQL_DB2_PBSSQL_PBS_NDP_Tina_CG_QtrlyPerformance_Final[[#This Row],[EXT EXP]]</f>
        <v>53943000</v>
      </c>
      <c r="AU1974" s="11" t="str">
        <f>IF(Table_PBS_SQL_DB2_PBSSQL_PBS_NDP_Tina_CG_QtrlyPerformance_Final[[#This Row],[Item_Code]]&gt;"300000", "Capital", "Recurrent")</f>
        <v>Recurrent</v>
      </c>
    </row>
    <row r="1975" spans="1:47" x14ac:dyDescent="0.25">
      <c r="A1975" t="s">
        <v>49</v>
      </c>
      <c r="B1975" t="s">
        <v>1400</v>
      </c>
      <c r="C1975" t="s">
        <v>119</v>
      </c>
      <c r="D1975" t="s">
        <v>885</v>
      </c>
      <c r="E1975" t="s">
        <v>87</v>
      </c>
      <c r="F1975" t="s">
        <v>1157</v>
      </c>
      <c r="G1975" t="s">
        <v>75</v>
      </c>
      <c r="H1975" t="s">
        <v>1414</v>
      </c>
      <c r="I1975" t="s">
        <v>493</v>
      </c>
      <c r="J1975" t="s">
        <v>1415</v>
      </c>
      <c r="K1975" t="s">
        <v>1444</v>
      </c>
      <c r="L1975" t="s">
        <v>1445</v>
      </c>
      <c r="M1975" t="s">
        <v>1130</v>
      </c>
      <c r="N1975" t="s">
        <v>1131</v>
      </c>
      <c r="O1975" t="s">
        <v>1005</v>
      </c>
      <c r="P1975" t="s">
        <v>1006</v>
      </c>
      <c r="Q1975" s="11">
        <v>0</v>
      </c>
      <c r="R1975" s="11">
        <v>0</v>
      </c>
      <c r="S1975" s="11">
        <v>0</v>
      </c>
      <c r="T1975" s="11">
        <v>0</v>
      </c>
      <c r="U1975" s="11">
        <v>80000000</v>
      </c>
      <c r="V1975" s="11">
        <v>0</v>
      </c>
      <c r="W1975" s="11">
        <v>80000000</v>
      </c>
      <c r="X1975" s="11">
        <v>0</v>
      </c>
      <c r="Y1975" s="11">
        <v>0</v>
      </c>
      <c r="Z1975" s="11">
        <v>0</v>
      </c>
      <c r="AA1975" s="11">
        <v>0</v>
      </c>
      <c r="AB1975" s="11">
        <v>0</v>
      </c>
      <c r="AC1975" s="11">
        <v>20000000</v>
      </c>
      <c r="AD1975" s="11">
        <v>20000000</v>
      </c>
      <c r="AE1975" s="11">
        <v>0</v>
      </c>
      <c r="AF1975" s="11">
        <v>0</v>
      </c>
      <c r="AG1975" s="11">
        <v>20000000</v>
      </c>
      <c r="AH1975" s="11">
        <v>13244000</v>
      </c>
      <c r="AI1975" s="11">
        <v>0</v>
      </c>
      <c r="AJ1975" s="11">
        <v>0</v>
      </c>
      <c r="AK1975" s="11">
        <v>0</v>
      </c>
      <c r="AL1975" s="11">
        <v>6756000</v>
      </c>
      <c r="AM1975" s="11">
        <v>0</v>
      </c>
      <c r="AN1975" s="11">
        <v>0</v>
      </c>
      <c r="AO19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19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19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75" s="11">
        <f>Table_PBS_SQL_DB2_PBSSQL_PBS_NDP_Tina_CG_QtrlyPerformance_Final[[#This Row],[GOU REL]]+Table_PBS_SQL_DB2_PBSSQL_PBS_NDP_Tina_CG_QtrlyPerformance_Final[[#This Row],[EXT REL]]</f>
        <v>40000000</v>
      </c>
      <c r="AT1975" s="11">
        <f>Table_PBS_SQL_DB2_PBSSQL_PBS_NDP_Tina_CG_QtrlyPerformance_Final[[#This Row],[GOU EXP]]+Table_PBS_SQL_DB2_PBSSQL_PBS_NDP_Tina_CG_QtrlyPerformance_Final[[#This Row],[EXT EXP]]</f>
        <v>40000000</v>
      </c>
      <c r="AU1975" s="11" t="str">
        <f>IF(Table_PBS_SQL_DB2_PBSSQL_PBS_NDP_Tina_CG_QtrlyPerformance_Final[[#This Row],[Item_Code]]&gt;"300000", "Capital", "Recurrent")</f>
        <v>Recurrent</v>
      </c>
    </row>
    <row r="1976" spans="1:47" x14ac:dyDescent="0.25">
      <c r="A1976" t="s">
        <v>49</v>
      </c>
      <c r="B1976" t="s">
        <v>1400</v>
      </c>
      <c r="C1976" t="s">
        <v>119</v>
      </c>
      <c r="D1976" t="s">
        <v>885</v>
      </c>
      <c r="E1976" t="s">
        <v>87</v>
      </c>
      <c r="F1976" t="s">
        <v>1157</v>
      </c>
      <c r="G1976" t="s">
        <v>75</v>
      </c>
      <c r="H1976" t="s">
        <v>1414</v>
      </c>
      <c r="I1976" t="s">
        <v>493</v>
      </c>
      <c r="J1976" t="s">
        <v>1415</v>
      </c>
      <c r="K1976" t="s">
        <v>1444</v>
      </c>
      <c r="L1976" t="s">
        <v>1445</v>
      </c>
      <c r="M1976" t="s">
        <v>1044</v>
      </c>
      <c r="N1976" t="s">
        <v>1045</v>
      </c>
      <c r="O1976" t="s">
        <v>1062</v>
      </c>
      <c r="P1976" t="s">
        <v>1063</v>
      </c>
      <c r="Q1976" s="11">
        <v>0</v>
      </c>
      <c r="R1976" s="11">
        <v>0</v>
      </c>
      <c r="S1976" s="11">
        <v>0</v>
      </c>
      <c r="T1976" s="11">
        <v>0</v>
      </c>
      <c r="U1976" s="11">
        <v>64000000</v>
      </c>
      <c r="V1976" s="11">
        <v>0</v>
      </c>
      <c r="W1976" s="11">
        <v>64000000</v>
      </c>
      <c r="X1976" s="11">
        <v>0</v>
      </c>
      <c r="Y1976" s="11">
        <v>16000000</v>
      </c>
      <c r="Z1976" s="11">
        <v>14057668</v>
      </c>
      <c r="AA1976" s="11">
        <v>0</v>
      </c>
      <c r="AB1976" s="11">
        <v>0</v>
      </c>
      <c r="AC1976" s="11">
        <v>16000000</v>
      </c>
      <c r="AD1976" s="11">
        <v>0</v>
      </c>
      <c r="AE1976" s="11">
        <v>0</v>
      </c>
      <c r="AF1976" s="11">
        <v>0</v>
      </c>
      <c r="AG1976" s="11">
        <v>16000000</v>
      </c>
      <c r="AH1976" s="11">
        <v>32786686</v>
      </c>
      <c r="AI1976" s="11">
        <v>0</v>
      </c>
      <c r="AJ1976" s="11">
        <v>0</v>
      </c>
      <c r="AK1976" s="11">
        <v>16000000</v>
      </c>
      <c r="AL1976" s="11">
        <v>17155646</v>
      </c>
      <c r="AM1976" s="11">
        <v>0</v>
      </c>
      <c r="AN1976" s="11">
        <v>0</v>
      </c>
      <c r="AO19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64000000</v>
      </c>
      <c r="AP19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64000000</v>
      </c>
      <c r="AR19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76" s="11">
        <f>Table_PBS_SQL_DB2_PBSSQL_PBS_NDP_Tina_CG_QtrlyPerformance_Final[[#This Row],[GOU REL]]+Table_PBS_SQL_DB2_PBSSQL_PBS_NDP_Tina_CG_QtrlyPerformance_Final[[#This Row],[EXT REL]]</f>
        <v>64000000</v>
      </c>
      <c r="AT1976" s="11">
        <f>Table_PBS_SQL_DB2_PBSSQL_PBS_NDP_Tina_CG_QtrlyPerformance_Final[[#This Row],[GOU EXP]]+Table_PBS_SQL_DB2_PBSSQL_PBS_NDP_Tina_CG_QtrlyPerformance_Final[[#This Row],[EXT EXP]]</f>
        <v>64000000</v>
      </c>
      <c r="AU1976" s="11" t="str">
        <f>IF(Table_PBS_SQL_DB2_PBSSQL_PBS_NDP_Tina_CG_QtrlyPerformance_Final[[#This Row],[Item_Code]]&gt;"300000", "Capital", "Recurrent")</f>
        <v>Recurrent</v>
      </c>
    </row>
    <row r="1977" spans="1:47" x14ac:dyDescent="0.25">
      <c r="A1977" t="s">
        <v>49</v>
      </c>
      <c r="B1977" t="s">
        <v>1400</v>
      </c>
      <c r="C1977" t="s">
        <v>119</v>
      </c>
      <c r="D1977" t="s">
        <v>885</v>
      </c>
      <c r="E1977" t="s">
        <v>87</v>
      </c>
      <c r="F1977" t="s">
        <v>1157</v>
      </c>
      <c r="G1977" t="s">
        <v>75</v>
      </c>
      <c r="H1977" t="s">
        <v>1414</v>
      </c>
      <c r="I1977" t="s">
        <v>493</v>
      </c>
      <c r="J1977" t="s">
        <v>1415</v>
      </c>
      <c r="K1977" t="s">
        <v>1444</v>
      </c>
      <c r="L1977" t="s">
        <v>1445</v>
      </c>
      <c r="M1977" t="s">
        <v>1044</v>
      </c>
      <c r="N1977" t="s">
        <v>1045</v>
      </c>
      <c r="O1977" t="s">
        <v>1064</v>
      </c>
      <c r="P1977" t="s">
        <v>1065</v>
      </c>
      <c r="Q1977" s="11">
        <v>0</v>
      </c>
      <c r="R1977" s="11">
        <v>0</v>
      </c>
      <c r="S1977" s="11">
        <v>0</v>
      </c>
      <c r="T1977" s="11">
        <v>0</v>
      </c>
      <c r="U1977" s="11">
        <v>6400000</v>
      </c>
      <c r="V1977" s="11">
        <v>0</v>
      </c>
      <c r="W1977" s="11">
        <v>6400000</v>
      </c>
      <c r="X1977" s="11">
        <v>0</v>
      </c>
      <c r="Y1977" s="11">
        <v>0</v>
      </c>
      <c r="Z1977" s="11">
        <v>0</v>
      </c>
      <c r="AA1977" s="11">
        <v>0</v>
      </c>
      <c r="AB1977" s="11">
        <v>0</v>
      </c>
      <c r="AC1977" s="11">
        <v>1600000</v>
      </c>
      <c r="AD1977" s="11">
        <v>0</v>
      </c>
      <c r="AE1977" s="11">
        <v>0</v>
      </c>
      <c r="AF1977" s="11">
        <v>0</v>
      </c>
      <c r="AG1977" s="11">
        <v>1600000</v>
      </c>
      <c r="AH1977" s="11">
        <v>3200000</v>
      </c>
      <c r="AI1977" s="11">
        <v>0</v>
      </c>
      <c r="AJ1977" s="11">
        <v>0</v>
      </c>
      <c r="AK1977" s="11">
        <v>3200000</v>
      </c>
      <c r="AL1977" s="11">
        <v>3200000</v>
      </c>
      <c r="AM1977" s="11">
        <v>0</v>
      </c>
      <c r="AN1977" s="11">
        <v>0</v>
      </c>
      <c r="AO19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6400000</v>
      </c>
      <c r="AP19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6400000</v>
      </c>
      <c r="AR19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77" s="11">
        <f>Table_PBS_SQL_DB2_PBSSQL_PBS_NDP_Tina_CG_QtrlyPerformance_Final[[#This Row],[GOU REL]]+Table_PBS_SQL_DB2_PBSSQL_PBS_NDP_Tina_CG_QtrlyPerformance_Final[[#This Row],[EXT REL]]</f>
        <v>6400000</v>
      </c>
      <c r="AT1977" s="11">
        <f>Table_PBS_SQL_DB2_PBSSQL_PBS_NDP_Tina_CG_QtrlyPerformance_Final[[#This Row],[GOU EXP]]+Table_PBS_SQL_DB2_PBSSQL_PBS_NDP_Tina_CG_QtrlyPerformance_Final[[#This Row],[EXT EXP]]</f>
        <v>6400000</v>
      </c>
      <c r="AU1977" s="11" t="str">
        <f>IF(Table_PBS_SQL_DB2_PBSSQL_PBS_NDP_Tina_CG_QtrlyPerformance_Final[[#This Row],[Item_Code]]&gt;"300000", "Capital", "Recurrent")</f>
        <v>Recurrent</v>
      </c>
    </row>
    <row r="1978" spans="1:47" x14ac:dyDescent="0.25">
      <c r="A1978" t="s">
        <v>49</v>
      </c>
      <c r="B1978" t="s">
        <v>1400</v>
      </c>
      <c r="C1978" t="s">
        <v>119</v>
      </c>
      <c r="D1978" t="s">
        <v>885</v>
      </c>
      <c r="E1978" t="s">
        <v>87</v>
      </c>
      <c r="F1978" t="s">
        <v>1157</v>
      </c>
      <c r="G1978" t="s">
        <v>75</v>
      </c>
      <c r="H1978" t="s">
        <v>1414</v>
      </c>
      <c r="I1978" t="s">
        <v>493</v>
      </c>
      <c r="J1978" t="s">
        <v>1415</v>
      </c>
      <c r="K1978" t="s">
        <v>1444</v>
      </c>
      <c r="L1978" t="s">
        <v>1445</v>
      </c>
      <c r="M1978" t="s">
        <v>1446</v>
      </c>
      <c r="N1978" t="s">
        <v>1447</v>
      </c>
      <c r="O1978" t="s">
        <v>904</v>
      </c>
      <c r="P1978" t="s">
        <v>905</v>
      </c>
      <c r="Q1978" s="11">
        <v>0</v>
      </c>
      <c r="R1978" s="11">
        <v>0</v>
      </c>
      <c r="S1978" s="11">
        <v>0</v>
      </c>
      <c r="T1978" s="11">
        <v>0</v>
      </c>
      <c r="U1978" s="11">
        <v>10000000</v>
      </c>
      <c r="V1978" s="11">
        <v>0</v>
      </c>
      <c r="W1978" s="11">
        <v>10000000</v>
      </c>
      <c r="X1978" s="11">
        <v>0</v>
      </c>
      <c r="Y1978" s="11">
        <v>0</v>
      </c>
      <c r="Z1978" s="11">
        <v>0</v>
      </c>
      <c r="AA1978" s="11">
        <v>0</v>
      </c>
      <c r="AB1978" s="11">
        <v>0</v>
      </c>
      <c r="AC1978" s="11">
        <v>2500000</v>
      </c>
      <c r="AD1978" s="11">
        <v>2500000</v>
      </c>
      <c r="AE1978" s="11">
        <v>0</v>
      </c>
      <c r="AF1978" s="11">
        <v>0</v>
      </c>
      <c r="AG1978" s="11">
        <v>2500000</v>
      </c>
      <c r="AH1978" s="11">
        <v>2500000</v>
      </c>
      <c r="AI1978" s="11">
        <v>0</v>
      </c>
      <c r="AJ1978" s="11">
        <v>0</v>
      </c>
      <c r="AK1978" s="11">
        <v>5000000</v>
      </c>
      <c r="AL1978" s="11">
        <v>4999000</v>
      </c>
      <c r="AM1978" s="11">
        <v>0</v>
      </c>
      <c r="AN1978" s="11">
        <v>0</v>
      </c>
      <c r="AO19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19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9999000</v>
      </c>
      <c r="AR19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78" s="11">
        <f>Table_PBS_SQL_DB2_PBSSQL_PBS_NDP_Tina_CG_QtrlyPerformance_Final[[#This Row],[GOU REL]]+Table_PBS_SQL_DB2_PBSSQL_PBS_NDP_Tina_CG_QtrlyPerformance_Final[[#This Row],[EXT REL]]</f>
        <v>10000000</v>
      </c>
      <c r="AT1978" s="11">
        <f>Table_PBS_SQL_DB2_PBSSQL_PBS_NDP_Tina_CG_QtrlyPerformance_Final[[#This Row],[GOU EXP]]+Table_PBS_SQL_DB2_PBSSQL_PBS_NDP_Tina_CG_QtrlyPerformance_Final[[#This Row],[EXT EXP]]</f>
        <v>9999000</v>
      </c>
      <c r="AU1978" s="11" t="str">
        <f>IF(Table_PBS_SQL_DB2_PBSSQL_PBS_NDP_Tina_CG_QtrlyPerformance_Final[[#This Row],[Item_Code]]&gt;"300000", "Capital", "Recurrent")</f>
        <v>Recurrent</v>
      </c>
    </row>
    <row r="1979" spans="1:47" x14ac:dyDescent="0.25">
      <c r="A1979" t="s">
        <v>49</v>
      </c>
      <c r="B1979" t="s">
        <v>1400</v>
      </c>
      <c r="C1979" t="s">
        <v>119</v>
      </c>
      <c r="D1979" t="s">
        <v>885</v>
      </c>
      <c r="E1979" t="s">
        <v>87</v>
      </c>
      <c r="F1979" t="s">
        <v>1157</v>
      </c>
      <c r="G1979" t="s">
        <v>75</v>
      </c>
      <c r="H1979" t="s">
        <v>1414</v>
      </c>
      <c r="I1979" t="s">
        <v>493</v>
      </c>
      <c r="J1979" t="s">
        <v>1415</v>
      </c>
      <c r="K1979" t="s">
        <v>1444</v>
      </c>
      <c r="L1979" t="s">
        <v>1445</v>
      </c>
      <c r="M1979" t="s">
        <v>1446</v>
      </c>
      <c r="N1979" t="s">
        <v>1447</v>
      </c>
      <c r="O1979" t="s">
        <v>934</v>
      </c>
      <c r="P1979" t="s">
        <v>935</v>
      </c>
      <c r="Q1979" s="11">
        <v>0</v>
      </c>
      <c r="R1979" s="11">
        <v>0</v>
      </c>
      <c r="S1979" s="11">
        <v>0</v>
      </c>
      <c r="T1979" s="11">
        <v>0</v>
      </c>
      <c r="U1979" s="11">
        <v>200000000</v>
      </c>
      <c r="V1979" s="11">
        <v>0</v>
      </c>
      <c r="W1979" s="11">
        <v>200000000</v>
      </c>
      <c r="X1979" s="11">
        <v>0</v>
      </c>
      <c r="Y1979" s="11">
        <v>0</v>
      </c>
      <c r="Z1979" s="11">
        <v>0</v>
      </c>
      <c r="AA1979" s="11">
        <v>0</v>
      </c>
      <c r="AB1979" s="11">
        <v>0</v>
      </c>
      <c r="AC1979" s="11">
        <v>50000000</v>
      </c>
      <c r="AD1979" s="11">
        <v>50000000</v>
      </c>
      <c r="AE1979" s="11">
        <v>0</v>
      </c>
      <c r="AF1979" s="11">
        <v>0</v>
      </c>
      <c r="AG1979" s="11">
        <v>50000000</v>
      </c>
      <c r="AH1979" s="11">
        <v>50000000</v>
      </c>
      <c r="AI1979" s="11">
        <v>0</v>
      </c>
      <c r="AJ1979" s="11">
        <v>0</v>
      </c>
      <c r="AK1979" s="11">
        <v>0</v>
      </c>
      <c r="AL1979" s="11">
        <v>50000000</v>
      </c>
      <c r="AM1979" s="11">
        <v>0</v>
      </c>
      <c r="AN1979" s="11">
        <v>0</v>
      </c>
      <c r="AO19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19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19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79" s="11">
        <f>Table_PBS_SQL_DB2_PBSSQL_PBS_NDP_Tina_CG_QtrlyPerformance_Final[[#This Row],[GOU REL]]+Table_PBS_SQL_DB2_PBSSQL_PBS_NDP_Tina_CG_QtrlyPerformance_Final[[#This Row],[EXT REL]]</f>
        <v>100000000</v>
      </c>
      <c r="AT1979" s="11">
        <f>Table_PBS_SQL_DB2_PBSSQL_PBS_NDP_Tina_CG_QtrlyPerformance_Final[[#This Row],[GOU EXP]]+Table_PBS_SQL_DB2_PBSSQL_PBS_NDP_Tina_CG_QtrlyPerformance_Final[[#This Row],[EXT EXP]]</f>
        <v>150000000</v>
      </c>
      <c r="AU1979" s="11" t="str">
        <f>IF(Table_PBS_SQL_DB2_PBSSQL_PBS_NDP_Tina_CG_QtrlyPerformance_Final[[#This Row],[Item_Code]]&gt;"300000", "Capital", "Recurrent")</f>
        <v>Capital</v>
      </c>
    </row>
    <row r="1980" spans="1:47" x14ac:dyDescent="0.25">
      <c r="A1980" t="s">
        <v>49</v>
      </c>
      <c r="B1980" t="s">
        <v>1400</v>
      </c>
      <c r="C1980" t="s">
        <v>119</v>
      </c>
      <c r="D1980" t="s">
        <v>885</v>
      </c>
      <c r="E1980" t="s">
        <v>87</v>
      </c>
      <c r="F1980" t="s">
        <v>1157</v>
      </c>
      <c r="G1980" t="s">
        <v>75</v>
      </c>
      <c r="H1980" t="s">
        <v>1414</v>
      </c>
      <c r="I1980" t="s">
        <v>493</v>
      </c>
      <c r="J1980" t="s">
        <v>1415</v>
      </c>
      <c r="K1980" t="s">
        <v>1416</v>
      </c>
      <c r="L1980" t="s">
        <v>1417</v>
      </c>
      <c r="M1980" t="s">
        <v>1453</v>
      </c>
      <c r="N1980" t="s">
        <v>1454</v>
      </c>
      <c r="O1980" t="s">
        <v>996</v>
      </c>
      <c r="P1980" t="s">
        <v>997</v>
      </c>
      <c r="Q1980" s="11">
        <v>0</v>
      </c>
      <c r="R1980" s="11">
        <v>0</v>
      </c>
      <c r="S1980" s="11">
        <v>0</v>
      </c>
      <c r="T1980" s="11">
        <v>0</v>
      </c>
      <c r="U1980" s="11">
        <v>48000000</v>
      </c>
      <c r="V1980" s="11">
        <v>0</v>
      </c>
      <c r="W1980" s="11">
        <v>48000000</v>
      </c>
      <c r="X1980" s="11">
        <v>0</v>
      </c>
      <c r="Y1980" s="11">
        <v>0</v>
      </c>
      <c r="Z1980" s="11">
        <v>0</v>
      </c>
      <c r="AA1980" s="11">
        <v>0</v>
      </c>
      <c r="AB1980" s="11">
        <v>0</v>
      </c>
      <c r="AC1980" s="11">
        <v>0</v>
      </c>
      <c r="AD1980" s="11">
        <v>0</v>
      </c>
      <c r="AE1980" s="11">
        <v>0</v>
      </c>
      <c r="AF1980" s="11">
        <v>0</v>
      </c>
      <c r="AG1980" s="11">
        <v>12000000</v>
      </c>
      <c r="AH1980" s="11">
        <v>12000000</v>
      </c>
      <c r="AI1980" s="11">
        <v>0</v>
      </c>
      <c r="AJ1980" s="11">
        <v>0</v>
      </c>
      <c r="AK1980" s="11">
        <v>0</v>
      </c>
      <c r="AL1980" s="11">
        <v>0</v>
      </c>
      <c r="AM1980" s="11">
        <v>0</v>
      </c>
      <c r="AN1980" s="11">
        <v>0</v>
      </c>
      <c r="AO19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19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19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0" s="11">
        <f>Table_PBS_SQL_DB2_PBSSQL_PBS_NDP_Tina_CG_QtrlyPerformance_Final[[#This Row],[GOU REL]]+Table_PBS_SQL_DB2_PBSSQL_PBS_NDP_Tina_CG_QtrlyPerformance_Final[[#This Row],[EXT REL]]</f>
        <v>12000000</v>
      </c>
      <c r="AT1980" s="11">
        <f>Table_PBS_SQL_DB2_PBSSQL_PBS_NDP_Tina_CG_QtrlyPerformance_Final[[#This Row],[GOU EXP]]+Table_PBS_SQL_DB2_PBSSQL_PBS_NDP_Tina_CG_QtrlyPerformance_Final[[#This Row],[EXT EXP]]</f>
        <v>12000000</v>
      </c>
      <c r="AU1980" s="11" t="str">
        <f>IF(Table_PBS_SQL_DB2_PBSSQL_PBS_NDP_Tina_CG_QtrlyPerformance_Final[[#This Row],[Item_Code]]&gt;"300000", "Capital", "Recurrent")</f>
        <v>Recurrent</v>
      </c>
    </row>
    <row r="1981" spans="1:47" x14ac:dyDescent="0.25">
      <c r="A1981" t="s">
        <v>49</v>
      </c>
      <c r="B1981" t="s">
        <v>1400</v>
      </c>
      <c r="C1981" t="s">
        <v>119</v>
      </c>
      <c r="D1981" t="s">
        <v>885</v>
      </c>
      <c r="E1981" t="s">
        <v>87</v>
      </c>
      <c r="F1981" t="s">
        <v>1157</v>
      </c>
      <c r="G1981" t="s">
        <v>75</v>
      </c>
      <c r="H1981" t="s">
        <v>1414</v>
      </c>
      <c r="I1981" t="s">
        <v>493</v>
      </c>
      <c r="J1981" t="s">
        <v>1415</v>
      </c>
      <c r="K1981" t="s">
        <v>1416</v>
      </c>
      <c r="L1981" t="s">
        <v>1417</v>
      </c>
      <c r="M1981" t="s">
        <v>2187</v>
      </c>
      <c r="N1981" t="s">
        <v>2188</v>
      </c>
      <c r="O1981" t="s">
        <v>1085</v>
      </c>
      <c r="P1981" t="s">
        <v>1086</v>
      </c>
      <c r="Q1981" s="11">
        <v>0</v>
      </c>
      <c r="R1981" s="11">
        <v>0</v>
      </c>
      <c r="S1981" s="11">
        <v>0</v>
      </c>
      <c r="T1981" s="11">
        <v>0</v>
      </c>
      <c r="U1981" s="11">
        <v>0</v>
      </c>
      <c r="V1981" s="11">
        <v>0</v>
      </c>
      <c r="W1981" s="11">
        <v>0</v>
      </c>
      <c r="X1981" s="11">
        <v>0</v>
      </c>
      <c r="Y1981" s="11">
        <v>0</v>
      </c>
      <c r="Z1981" s="11">
        <v>0</v>
      </c>
      <c r="AA1981" s="11">
        <v>0</v>
      </c>
      <c r="AB1981" s="11">
        <v>0</v>
      </c>
      <c r="AC1981" s="11">
        <v>0</v>
      </c>
      <c r="AD1981" s="11">
        <v>0</v>
      </c>
      <c r="AE1981" s="11">
        <v>0</v>
      </c>
      <c r="AF1981" s="11">
        <v>0</v>
      </c>
      <c r="AG1981" s="11">
        <v>0</v>
      </c>
      <c r="AH1981" s="11">
        <v>0</v>
      </c>
      <c r="AI1981" s="11">
        <v>0</v>
      </c>
      <c r="AJ1981" s="11">
        <v>0</v>
      </c>
      <c r="AK1981" s="11">
        <v>0</v>
      </c>
      <c r="AL1981" s="11">
        <v>0</v>
      </c>
      <c r="AM1981" s="11">
        <v>0</v>
      </c>
      <c r="AN1981" s="11">
        <v>0</v>
      </c>
      <c r="AO19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1" s="11">
        <f>Table_PBS_SQL_DB2_PBSSQL_PBS_NDP_Tina_CG_QtrlyPerformance_Final[[#This Row],[GOU REL]]+Table_PBS_SQL_DB2_PBSSQL_PBS_NDP_Tina_CG_QtrlyPerformance_Final[[#This Row],[EXT REL]]</f>
        <v>0</v>
      </c>
      <c r="AT1981" s="11">
        <f>Table_PBS_SQL_DB2_PBSSQL_PBS_NDP_Tina_CG_QtrlyPerformance_Final[[#This Row],[GOU EXP]]+Table_PBS_SQL_DB2_PBSSQL_PBS_NDP_Tina_CG_QtrlyPerformance_Final[[#This Row],[EXT EXP]]</f>
        <v>0</v>
      </c>
      <c r="AU1981" s="11" t="str">
        <f>IF(Table_PBS_SQL_DB2_PBSSQL_PBS_NDP_Tina_CG_QtrlyPerformance_Final[[#This Row],[Item_Code]]&gt;"300000", "Capital", "Recurrent")</f>
        <v>Recurrent</v>
      </c>
    </row>
    <row r="1982" spans="1:47" x14ac:dyDescent="0.25">
      <c r="A1982" t="s">
        <v>49</v>
      </c>
      <c r="B1982" t="s">
        <v>1400</v>
      </c>
      <c r="C1982" t="s">
        <v>119</v>
      </c>
      <c r="D1982" t="s">
        <v>885</v>
      </c>
      <c r="E1982" t="s">
        <v>87</v>
      </c>
      <c r="F1982" t="s">
        <v>1157</v>
      </c>
      <c r="G1982" t="s">
        <v>75</v>
      </c>
      <c r="H1982" t="s">
        <v>1414</v>
      </c>
      <c r="I1982" t="s">
        <v>467</v>
      </c>
      <c r="J1982" t="s">
        <v>1448</v>
      </c>
      <c r="K1982" t="s">
        <v>1449</v>
      </c>
      <c r="L1982" t="s">
        <v>1450</v>
      </c>
      <c r="M1982" t="s">
        <v>1130</v>
      </c>
      <c r="N1982" t="s">
        <v>1131</v>
      </c>
      <c r="O1982" t="s">
        <v>1124</v>
      </c>
      <c r="P1982" t="s">
        <v>1125</v>
      </c>
      <c r="Q1982" s="11">
        <v>0</v>
      </c>
      <c r="R1982" s="11">
        <v>0</v>
      </c>
      <c r="S1982" s="11">
        <v>0</v>
      </c>
      <c r="T1982" s="11">
        <v>0</v>
      </c>
      <c r="U1982" s="11">
        <v>60000000</v>
      </c>
      <c r="V1982" s="11">
        <v>0</v>
      </c>
      <c r="W1982" s="11">
        <v>60000000</v>
      </c>
      <c r="X1982" s="11">
        <v>0</v>
      </c>
      <c r="Y1982" s="11">
        <v>0</v>
      </c>
      <c r="Z1982" s="11">
        <v>0</v>
      </c>
      <c r="AA1982" s="11">
        <v>0</v>
      </c>
      <c r="AB1982" s="11">
        <v>0</v>
      </c>
      <c r="AC1982" s="11">
        <v>15000000</v>
      </c>
      <c r="AD1982" s="11">
        <v>15000000</v>
      </c>
      <c r="AE1982" s="11">
        <v>0</v>
      </c>
      <c r="AF1982" s="11">
        <v>0</v>
      </c>
      <c r="AG1982" s="11">
        <v>15000000</v>
      </c>
      <c r="AH1982" s="11">
        <v>15000000</v>
      </c>
      <c r="AI1982" s="11">
        <v>0</v>
      </c>
      <c r="AJ1982" s="11">
        <v>0</v>
      </c>
      <c r="AK1982" s="11">
        <v>30000000</v>
      </c>
      <c r="AL1982" s="11">
        <v>30000000</v>
      </c>
      <c r="AM1982" s="11">
        <v>0</v>
      </c>
      <c r="AN1982" s="11">
        <v>0</v>
      </c>
      <c r="AO19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19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19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2" s="11">
        <f>Table_PBS_SQL_DB2_PBSSQL_PBS_NDP_Tina_CG_QtrlyPerformance_Final[[#This Row],[GOU REL]]+Table_PBS_SQL_DB2_PBSSQL_PBS_NDP_Tina_CG_QtrlyPerformance_Final[[#This Row],[EXT REL]]</f>
        <v>60000000</v>
      </c>
      <c r="AT1982" s="11">
        <f>Table_PBS_SQL_DB2_PBSSQL_PBS_NDP_Tina_CG_QtrlyPerformance_Final[[#This Row],[GOU EXP]]+Table_PBS_SQL_DB2_PBSSQL_PBS_NDP_Tina_CG_QtrlyPerformance_Final[[#This Row],[EXT EXP]]</f>
        <v>60000000</v>
      </c>
      <c r="AU1982" s="11" t="str">
        <f>IF(Table_PBS_SQL_DB2_PBSSQL_PBS_NDP_Tina_CG_QtrlyPerformance_Final[[#This Row],[Item_Code]]&gt;"300000", "Capital", "Recurrent")</f>
        <v>Recurrent</v>
      </c>
    </row>
    <row r="1983" spans="1:47" x14ac:dyDescent="0.25">
      <c r="A1983" t="s">
        <v>49</v>
      </c>
      <c r="B1983" t="s">
        <v>1400</v>
      </c>
      <c r="C1983" t="s">
        <v>119</v>
      </c>
      <c r="D1983" t="s">
        <v>885</v>
      </c>
      <c r="E1983" t="s">
        <v>87</v>
      </c>
      <c r="F1983" t="s">
        <v>1157</v>
      </c>
      <c r="G1983" t="s">
        <v>75</v>
      </c>
      <c r="H1983" t="s">
        <v>1414</v>
      </c>
      <c r="I1983" t="s">
        <v>467</v>
      </c>
      <c r="J1983" t="s">
        <v>1448</v>
      </c>
      <c r="K1983" t="s">
        <v>1449</v>
      </c>
      <c r="L1983" t="s">
        <v>1450</v>
      </c>
      <c r="M1983" t="s">
        <v>1044</v>
      </c>
      <c r="N1983" t="s">
        <v>1045</v>
      </c>
      <c r="O1983" t="s">
        <v>1626</v>
      </c>
      <c r="P1983" t="s">
        <v>1627</v>
      </c>
      <c r="Q1983" s="11">
        <v>0</v>
      </c>
      <c r="R1983" s="11">
        <v>0</v>
      </c>
      <c r="S1983" s="11">
        <v>0</v>
      </c>
      <c r="T1983" s="11">
        <v>0</v>
      </c>
      <c r="U1983" s="11">
        <v>9449100000</v>
      </c>
      <c r="V1983" s="11">
        <v>0</v>
      </c>
      <c r="W1983" s="11">
        <v>9449100000</v>
      </c>
      <c r="X1983" s="11">
        <v>0</v>
      </c>
      <c r="Y1983" s="11">
        <v>0</v>
      </c>
      <c r="Z1983" s="11">
        <v>0</v>
      </c>
      <c r="AA1983" s="11">
        <v>0</v>
      </c>
      <c r="AB1983" s="11">
        <v>0</v>
      </c>
      <c r="AC1983" s="11">
        <v>3340000000</v>
      </c>
      <c r="AD1983" s="11">
        <v>3340000000</v>
      </c>
      <c r="AE1983" s="11">
        <v>0</v>
      </c>
      <c r="AF1983" s="11">
        <v>0</v>
      </c>
      <c r="AG1983" s="11">
        <v>2028418250</v>
      </c>
      <c r="AH1983" s="11">
        <v>2000000000</v>
      </c>
      <c r="AI1983" s="11">
        <v>0</v>
      </c>
      <c r="AJ1983" s="11">
        <v>0</v>
      </c>
      <c r="AK1983" s="11">
        <v>1000000000</v>
      </c>
      <c r="AL1983" s="11">
        <v>1028418250</v>
      </c>
      <c r="AM1983" s="11">
        <v>0</v>
      </c>
      <c r="AN1983" s="11">
        <v>0</v>
      </c>
      <c r="AO19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6368418250</v>
      </c>
      <c r="AP19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6368418250</v>
      </c>
      <c r="AR19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3" s="11">
        <f>Table_PBS_SQL_DB2_PBSSQL_PBS_NDP_Tina_CG_QtrlyPerformance_Final[[#This Row],[GOU REL]]+Table_PBS_SQL_DB2_PBSSQL_PBS_NDP_Tina_CG_QtrlyPerformance_Final[[#This Row],[EXT REL]]</f>
        <v>6368418250</v>
      </c>
      <c r="AT1983" s="11">
        <f>Table_PBS_SQL_DB2_PBSSQL_PBS_NDP_Tina_CG_QtrlyPerformance_Final[[#This Row],[GOU EXP]]+Table_PBS_SQL_DB2_PBSSQL_PBS_NDP_Tina_CG_QtrlyPerformance_Final[[#This Row],[EXT EXP]]</f>
        <v>6368418250</v>
      </c>
      <c r="AU1983" s="11" t="str">
        <f>IF(Table_PBS_SQL_DB2_PBSSQL_PBS_NDP_Tina_CG_QtrlyPerformance_Final[[#This Row],[Item_Code]]&gt;"300000", "Capital", "Recurrent")</f>
        <v>Capital</v>
      </c>
    </row>
    <row r="1984" spans="1:47" x14ac:dyDescent="0.25">
      <c r="A1984" t="s">
        <v>49</v>
      </c>
      <c r="B1984" t="s">
        <v>1400</v>
      </c>
      <c r="C1984" t="s">
        <v>119</v>
      </c>
      <c r="D1984" t="s">
        <v>885</v>
      </c>
      <c r="E1984" t="s">
        <v>87</v>
      </c>
      <c r="F1984" t="s">
        <v>1157</v>
      </c>
      <c r="G1984" t="s">
        <v>75</v>
      </c>
      <c r="H1984" t="s">
        <v>1414</v>
      </c>
      <c r="I1984" t="s">
        <v>467</v>
      </c>
      <c r="J1984" t="s">
        <v>1448</v>
      </c>
      <c r="K1984" t="s">
        <v>151</v>
      </c>
      <c r="L1984" t="s">
        <v>1451</v>
      </c>
      <c r="M1984" t="s">
        <v>1168</v>
      </c>
      <c r="N1984" t="s">
        <v>1169</v>
      </c>
      <c r="O1984" t="s">
        <v>1124</v>
      </c>
      <c r="P1984" t="s">
        <v>1125</v>
      </c>
      <c r="Q1984" s="11">
        <v>0</v>
      </c>
      <c r="R1984" s="11">
        <v>0</v>
      </c>
      <c r="S1984" s="11">
        <v>0</v>
      </c>
      <c r="T1984" s="11">
        <v>0</v>
      </c>
      <c r="U1984" s="11">
        <v>24000000</v>
      </c>
      <c r="V1984" s="11">
        <v>0</v>
      </c>
      <c r="W1984" s="11">
        <v>24000000</v>
      </c>
      <c r="X1984" s="11">
        <v>0</v>
      </c>
      <c r="Y1984" s="11">
        <v>0</v>
      </c>
      <c r="Z1984" s="11">
        <v>0</v>
      </c>
      <c r="AA1984" s="11">
        <v>0</v>
      </c>
      <c r="AB1984" s="11">
        <v>0</v>
      </c>
      <c r="AC1984" s="11">
        <v>6000000</v>
      </c>
      <c r="AD1984" s="11">
        <v>6000000</v>
      </c>
      <c r="AE1984" s="11">
        <v>0</v>
      </c>
      <c r="AF1984" s="11">
        <v>0</v>
      </c>
      <c r="AG1984" s="11">
        <v>6000000</v>
      </c>
      <c r="AH1984" s="11">
        <v>6000000</v>
      </c>
      <c r="AI1984" s="11">
        <v>0</v>
      </c>
      <c r="AJ1984" s="11">
        <v>0</v>
      </c>
      <c r="AK1984" s="11">
        <v>12000000</v>
      </c>
      <c r="AL1984" s="11">
        <v>12000000</v>
      </c>
      <c r="AM1984" s="11">
        <v>0</v>
      </c>
      <c r="AN1984" s="11">
        <v>0</v>
      </c>
      <c r="AO19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19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19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4" s="11">
        <f>Table_PBS_SQL_DB2_PBSSQL_PBS_NDP_Tina_CG_QtrlyPerformance_Final[[#This Row],[GOU REL]]+Table_PBS_SQL_DB2_PBSSQL_PBS_NDP_Tina_CG_QtrlyPerformance_Final[[#This Row],[EXT REL]]</f>
        <v>24000000</v>
      </c>
      <c r="AT1984" s="11">
        <f>Table_PBS_SQL_DB2_PBSSQL_PBS_NDP_Tina_CG_QtrlyPerformance_Final[[#This Row],[GOU EXP]]+Table_PBS_SQL_DB2_PBSSQL_PBS_NDP_Tina_CG_QtrlyPerformance_Final[[#This Row],[EXT EXP]]</f>
        <v>24000000</v>
      </c>
      <c r="AU1984" s="11" t="str">
        <f>IF(Table_PBS_SQL_DB2_PBSSQL_PBS_NDP_Tina_CG_QtrlyPerformance_Final[[#This Row],[Item_Code]]&gt;"300000", "Capital", "Recurrent")</f>
        <v>Recurrent</v>
      </c>
    </row>
    <row r="1985" spans="1:47" x14ac:dyDescent="0.25">
      <c r="A1985" t="s">
        <v>49</v>
      </c>
      <c r="B1985" t="s">
        <v>1400</v>
      </c>
      <c r="C1985" t="s">
        <v>119</v>
      </c>
      <c r="D1985" t="s">
        <v>885</v>
      </c>
      <c r="E1985" t="s">
        <v>87</v>
      </c>
      <c r="F1985" t="s">
        <v>1157</v>
      </c>
      <c r="G1985" t="s">
        <v>75</v>
      </c>
      <c r="H1985" t="s">
        <v>1414</v>
      </c>
      <c r="I1985" t="s">
        <v>467</v>
      </c>
      <c r="J1985" t="s">
        <v>1448</v>
      </c>
      <c r="K1985" t="s">
        <v>151</v>
      </c>
      <c r="L1985" t="s">
        <v>1451</v>
      </c>
      <c r="M1985" t="s">
        <v>1044</v>
      </c>
      <c r="N1985" t="s">
        <v>1045</v>
      </c>
      <c r="O1985" t="s">
        <v>1083</v>
      </c>
      <c r="P1985" t="s">
        <v>1084</v>
      </c>
      <c r="Q1985" s="11">
        <v>0</v>
      </c>
      <c r="R1985" s="11">
        <v>0</v>
      </c>
      <c r="S1985" s="11">
        <v>0</v>
      </c>
      <c r="T1985" s="11">
        <v>0</v>
      </c>
      <c r="U1985" s="11">
        <v>200000000</v>
      </c>
      <c r="V1985" s="11">
        <v>0</v>
      </c>
      <c r="W1985" s="11">
        <v>200000000</v>
      </c>
      <c r="X1985" s="11">
        <v>0</v>
      </c>
      <c r="Y1985" s="11">
        <v>0</v>
      </c>
      <c r="Z1985" s="11">
        <v>0</v>
      </c>
      <c r="AA1985" s="11">
        <v>0</v>
      </c>
      <c r="AB1985" s="11">
        <v>0</v>
      </c>
      <c r="AC1985" s="11">
        <v>0</v>
      </c>
      <c r="AD1985" s="11">
        <v>0</v>
      </c>
      <c r="AE1985" s="11">
        <v>0</v>
      </c>
      <c r="AF1985" s="11">
        <v>0</v>
      </c>
      <c r="AG1985" s="11">
        <v>50000000</v>
      </c>
      <c r="AH1985" s="11">
        <v>50000000</v>
      </c>
      <c r="AI1985" s="11">
        <v>0</v>
      </c>
      <c r="AJ1985" s="11">
        <v>0</v>
      </c>
      <c r="AK1985" s="11">
        <v>0</v>
      </c>
      <c r="AL1985" s="11">
        <v>0</v>
      </c>
      <c r="AM1985" s="11">
        <v>0</v>
      </c>
      <c r="AN1985" s="11">
        <v>0</v>
      </c>
      <c r="AO19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19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19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5" s="11">
        <f>Table_PBS_SQL_DB2_PBSSQL_PBS_NDP_Tina_CG_QtrlyPerformance_Final[[#This Row],[GOU REL]]+Table_PBS_SQL_DB2_PBSSQL_PBS_NDP_Tina_CG_QtrlyPerformance_Final[[#This Row],[EXT REL]]</f>
        <v>50000000</v>
      </c>
      <c r="AT1985" s="11">
        <f>Table_PBS_SQL_DB2_PBSSQL_PBS_NDP_Tina_CG_QtrlyPerformance_Final[[#This Row],[GOU EXP]]+Table_PBS_SQL_DB2_PBSSQL_PBS_NDP_Tina_CG_QtrlyPerformance_Final[[#This Row],[EXT EXP]]</f>
        <v>50000000</v>
      </c>
      <c r="AU1985" s="11" t="str">
        <f>IF(Table_PBS_SQL_DB2_PBSSQL_PBS_NDP_Tina_CG_QtrlyPerformance_Final[[#This Row],[Item_Code]]&gt;"300000", "Capital", "Recurrent")</f>
        <v>Recurrent</v>
      </c>
    </row>
    <row r="1986" spans="1:47" x14ac:dyDescent="0.25">
      <c r="A1986" t="s">
        <v>49</v>
      </c>
      <c r="B1986" t="s">
        <v>1400</v>
      </c>
      <c r="C1986" t="s">
        <v>119</v>
      </c>
      <c r="D1986" t="s">
        <v>885</v>
      </c>
      <c r="E1986" t="s">
        <v>87</v>
      </c>
      <c r="F1986" t="s">
        <v>1157</v>
      </c>
      <c r="G1986" t="s">
        <v>75</v>
      </c>
      <c r="H1986" t="s">
        <v>1414</v>
      </c>
      <c r="I1986" t="s">
        <v>467</v>
      </c>
      <c r="J1986" t="s">
        <v>1448</v>
      </c>
      <c r="K1986" t="s">
        <v>151</v>
      </c>
      <c r="L1986" t="s">
        <v>1451</v>
      </c>
      <c r="M1986" t="s">
        <v>1044</v>
      </c>
      <c r="N1986" t="s">
        <v>1045</v>
      </c>
      <c r="O1986" t="s">
        <v>957</v>
      </c>
      <c r="P1986" t="s">
        <v>958</v>
      </c>
      <c r="Q1986" s="11">
        <v>0</v>
      </c>
      <c r="R1986" s="11">
        <v>0</v>
      </c>
      <c r="S1986" s="11">
        <v>0</v>
      </c>
      <c r="T1986" s="11">
        <v>0</v>
      </c>
      <c r="U1986" s="11">
        <v>400000000</v>
      </c>
      <c r="V1986" s="11">
        <v>0</v>
      </c>
      <c r="W1986" s="11">
        <v>400000000</v>
      </c>
      <c r="X1986" s="11">
        <v>0</v>
      </c>
      <c r="Y1986" s="11">
        <v>0</v>
      </c>
      <c r="Z1986" s="11">
        <v>0</v>
      </c>
      <c r="AA1986" s="11">
        <v>0</v>
      </c>
      <c r="AB1986" s="11">
        <v>0</v>
      </c>
      <c r="AC1986" s="11">
        <v>100000000</v>
      </c>
      <c r="AD1986" s="11">
        <v>100000000</v>
      </c>
      <c r="AE1986" s="11">
        <v>0</v>
      </c>
      <c r="AF1986" s="11">
        <v>0</v>
      </c>
      <c r="AG1986" s="11">
        <v>100000000</v>
      </c>
      <c r="AH1986" s="11">
        <v>100000000</v>
      </c>
      <c r="AI1986" s="11">
        <v>0</v>
      </c>
      <c r="AJ1986" s="11">
        <v>0</v>
      </c>
      <c r="AK1986" s="11">
        <v>0</v>
      </c>
      <c r="AL1986" s="11">
        <v>0</v>
      </c>
      <c r="AM1986" s="11">
        <v>0</v>
      </c>
      <c r="AN1986" s="11">
        <v>0</v>
      </c>
      <c r="AO19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19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19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6" s="11">
        <f>Table_PBS_SQL_DB2_PBSSQL_PBS_NDP_Tina_CG_QtrlyPerformance_Final[[#This Row],[GOU REL]]+Table_PBS_SQL_DB2_PBSSQL_PBS_NDP_Tina_CG_QtrlyPerformance_Final[[#This Row],[EXT REL]]</f>
        <v>200000000</v>
      </c>
      <c r="AT1986" s="11">
        <f>Table_PBS_SQL_DB2_PBSSQL_PBS_NDP_Tina_CG_QtrlyPerformance_Final[[#This Row],[GOU EXP]]+Table_PBS_SQL_DB2_PBSSQL_PBS_NDP_Tina_CG_QtrlyPerformance_Final[[#This Row],[EXT EXP]]</f>
        <v>200000000</v>
      </c>
      <c r="AU1986" s="11" t="str">
        <f>IF(Table_PBS_SQL_DB2_PBSSQL_PBS_NDP_Tina_CG_QtrlyPerformance_Final[[#This Row],[Item_Code]]&gt;"300000", "Capital", "Recurrent")</f>
        <v>Capital</v>
      </c>
    </row>
    <row r="1987" spans="1:47" x14ac:dyDescent="0.25">
      <c r="A1987" t="s">
        <v>49</v>
      </c>
      <c r="B1987" t="s">
        <v>1400</v>
      </c>
      <c r="C1987" t="s">
        <v>119</v>
      </c>
      <c r="D1987" t="s">
        <v>885</v>
      </c>
      <c r="E1987" t="s">
        <v>87</v>
      </c>
      <c r="F1987" t="s">
        <v>1157</v>
      </c>
      <c r="G1987" t="s">
        <v>75</v>
      </c>
      <c r="H1987" t="s">
        <v>1414</v>
      </c>
      <c r="I1987" t="s">
        <v>467</v>
      </c>
      <c r="J1987" t="s">
        <v>1448</v>
      </c>
      <c r="K1987" t="s">
        <v>151</v>
      </c>
      <c r="L1987" t="s">
        <v>1451</v>
      </c>
      <c r="M1987" t="s">
        <v>1044</v>
      </c>
      <c r="N1987" t="s">
        <v>1045</v>
      </c>
      <c r="O1987" t="s">
        <v>1632</v>
      </c>
      <c r="P1987" t="s">
        <v>1633</v>
      </c>
      <c r="Q1987" s="11">
        <v>0</v>
      </c>
      <c r="R1987" s="11">
        <v>0</v>
      </c>
      <c r="S1987" s="11">
        <v>0</v>
      </c>
      <c r="T1987" s="11">
        <v>0</v>
      </c>
      <c r="U1987" s="11">
        <v>400000000</v>
      </c>
      <c r="V1987" s="11">
        <v>0</v>
      </c>
      <c r="W1987" s="11">
        <v>400000000</v>
      </c>
      <c r="X1987" s="11">
        <v>0</v>
      </c>
      <c r="Y1987" s="11">
        <v>0</v>
      </c>
      <c r="Z1987" s="11">
        <v>0</v>
      </c>
      <c r="AA1987" s="11">
        <v>0</v>
      </c>
      <c r="AB1987" s="11">
        <v>0</v>
      </c>
      <c r="AC1987" s="11">
        <v>400000000</v>
      </c>
      <c r="AD1987" s="11">
        <v>377500000</v>
      </c>
      <c r="AE1987" s="11">
        <v>0</v>
      </c>
      <c r="AF1987" s="11">
        <v>0</v>
      </c>
      <c r="AG1987" s="11">
        <v>0</v>
      </c>
      <c r="AH1987" s="11">
        <v>-77500000</v>
      </c>
      <c r="AI1987" s="11">
        <v>0</v>
      </c>
      <c r="AJ1987" s="11">
        <v>0</v>
      </c>
      <c r="AK1987" s="11">
        <v>0</v>
      </c>
      <c r="AL1987" s="11">
        <v>99999992</v>
      </c>
      <c r="AM1987" s="11">
        <v>0</v>
      </c>
      <c r="AN1987" s="11">
        <v>0</v>
      </c>
      <c r="AO19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19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399999992</v>
      </c>
      <c r="AR19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7" s="11">
        <f>Table_PBS_SQL_DB2_PBSSQL_PBS_NDP_Tina_CG_QtrlyPerformance_Final[[#This Row],[GOU REL]]+Table_PBS_SQL_DB2_PBSSQL_PBS_NDP_Tina_CG_QtrlyPerformance_Final[[#This Row],[EXT REL]]</f>
        <v>400000000</v>
      </c>
      <c r="AT1987" s="11">
        <f>Table_PBS_SQL_DB2_PBSSQL_PBS_NDP_Tina_CG_QtrlyPerformance_Final[[#This Row],[GOU EXP]]+Table_PBS_SQL_DB2_PBSSQL_PBS_NDP_Tina_CG_QtrlyPerformance_Final[[#This Row],[EXT EXP]]</f>
        <v>399999992</v>
      </c>
      <c r="AU1987" s="11" t="str">
        <f>IF(Table_PBS_SQL_DB2_PBSSQL_PBS_NDP_Tina_CG_QtrlyPerformance_Final[[#This Row],[Item_Code]]&gt;"300000", "Capital", "Recurrent")</f>
        <v>Capital</v>
      </c>
    </row>
    <row r="1988" spans="1:47" x14ac:dyDescent="0.25">
      <c r="A1988" t="s">
        <v>49</v>
      </c>
      <c r="B1988" t="s">
        <v>1400</v>
      </c>
      <c r="C1988" t="s">
        <v>119</v>
      </c>
      <c r="D1988" t="s">
        <v>885</v>
      </c>
      <c r="E1988" t="s">
        <v>87</v>
      </c>
      <c r="F1988" t="s">
        <v>1157</v>
      </c>
      <c r="G1988" t="s">
        <v>75</v>
      </c>
      <c r="H1988" t="s">
        <v>1414</v>
      </c>
      <c r="I1988" t="s">
        <v>666</v>
      </c>
      <c r="J1988" t="s">
        <v>1452</v>
      </c>
      <c r="K1988" t="s">
        <v>1442</v>
      </c>
      <c r="L1988" t="s">
        <v>1443</v>
      </c>
      <c r="M1988" t="s">
        <v>1130</v>
      </c>
      <c r="N1988" t="s">
        <v>1131</v>
      </c>
      <c r="O1988" t="s">
        <v>922</v>
      </c>
      <c r="P1988" t="s">
        <v>923</v>
      </c>
      <c r="Q1988" s="11">
        <v>0</v>
      </c>
      <c r="R1988" s="11">
        <v>0</v>
      </c>
      <c r="S1988" s="11">
        <v>0</v>
      </c>
      <c r="T1988" s="11">
        <v>0</v>
      </c>
      <c r="U1988" s="11">
        <v>35000000</v>
      </c>
      <c r="V1988" s="11">
        <v>0</v>
      </c>
      <c r="W1988" s="11">
        <v>5000000</v>
      </c>
      <c r="X1988" s="11">
        <v>30000000</v>
      </c>
      <c r="Y1988" s="11">
        <v>0</v>
      </c>
      <c r="Z1988" s="11">
        <v>0</v>
      </c>
      <c r="AA1988" s="11">
        <v>0</v>
      </c>
      <c r="AB1988" s="11">
        <v>0</v>
      </c>
      <c r="AC1988" s="11">
        <v>1250000</v>
      </c>
      <c r="AD1988" s="11">
        <v>1242500</v>
      </c>
      <c r="AE1988" s="11">
        <v>0</v>
      </c>
      <c r="AF1988" s="11">
        <v>0</v>
      </c>
      <c r="AG1988" s="11">
        <v>1250000</v>
      </c>
      <c r="AH1988" s="11">
        <v>1257500</v>
      </c>
      <c r="AI1988" s="11">
        <v>0</v>
      </c>
      <c r="AJ1988" s="11">
        <v>0</v>
      </c>
      <c r="AK1988" s="11">
        <v>2500000</v>
      </c>
      <c r="AL1988" s="11">
        <v>2500000</v>
      </c>
      <c r="AM1988" s="11">
        <v>0</v>
      </c>
      <c r="AN1988" s="11">
        <v>0</v>
      </c>
      <c r="AO19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19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19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8" s="11">
        <f>Table_PBS_SQL_DB2_PBSSQL_PBS_NDP_Tina_CG_QtrlyPerformance_Final[[#This Row],[GOU REL]]+Table_PBS_SQL_DB2_PBSSQL_PBS_NDP_Tina_CG_QtrlyPerformance_Final[[#This Row],[EXT REL]]</f>
        <v>5000000</v>
      </c>
      <c r="AT1988" s="11">
        <f>Table_PBS_SQL_DB2_PBSSQL_PBS_NDP_Tina_CG_QtrlyPerformance_Final[[#This Row],[GOU EXP]]+Table_PBS_SQL_DB2_PBSSQL_PBS_NDP_Tina_CG_QtrlyPerformance_Final[[#This Row],[EXT EXP]]</f>
        <v>5000000</v>
      </c>
      <c r="AU1988" s="11" t="str">
        <f>IF(Table_PBS_SQL_DB2_PBSSQL_PBS_NDP_Tina_CG_QtrlyPerformance_Final[[#This Row],[Item_Code]]&gt;"300000", "Capital", "Recurrent")</f>
        <v>Recurrent</v>
      </c>
    </row>
    <row r="1989" spans="1:47" x14ac:dyDescent="0.25">
      <c r="A1989" t="s">
        <v>49</v>
      </c>
      <c r="B1989" t="s">
        <v>1400</v>
      </c>
      <c r="C1989" t="s">
        <v>119</v>
      </c>
      <c r="D1989" t="s">
        <v>885</v>
      </c>
      <c r="E1989" t="s">
        <v>87</v>
      </c>
      <c r="F1989" t="s">
        <v>1157</v>
      </c>
      <c r="G1989" t="s">
        <v>75</v>
      </c>
      <c r="H1989" t="s">
        <v>1414</v>
      </c>
      <c r="I1989" t="s">
        <v>666</v>
      </c>
      <c r="J1989" t="s">
        <v>1452</v>
      </c>
      <c r="K1989" t="s">
        <v>1442</v>
      </c>
      <c r="L1989" t="s">
        <v>1443</v>
      </c>
      <c r="M1989" t="s">
        <v>1130</v>
      </c>
      <c r="N1989" t="s">
        <v>1131</v>
      </c>
      <c r="O1989" t="s">
        <v>1004</v>
      </c>
      <c r="P1989" t="s">
        <v>868</v>
      </c>
      <c r="Q1989" s="11">
        <v>0</v>
      </c>
      <c r="R1989" s="11">
        <v>0</v>
      </c>
      <c r="S1989" s="11">
        <v>0</v>
      </c>
      <c r="T1989" s="11">
        <v>0</v>
      </c>
      <c r="U1989" s="11">
        <v>28000000</v>
      </c>
      <c r="V1989" s="11">
        <v>0</v>
      </c>
      <c r="W1989" s="11">
        <v>0</v>
      </c>
      <c r="X1989" s="11">
        <v>28000000</v>
      </c>
      <c r="Y1989" s="11">
        <v>0</v>
      </c>
      <c r="Z1989" s="11">
        <v>0</v>
      </c>
      <c r="AA1989" s="11">
        <v>0</v>
      </c>
      <c r="AB1989" s="11">
        <v>0</v>
      </c>
      <c r="AC1989" s="11">
        <v>0</v>
      </c>
      <c r="AD1989" s="11">
        <v>0</v>
      </c>
      <c r="AE1989" s="11">
        <v>0</v>
      </c>
      <c r="AF1989" s="11">
        <v>0</v>
      </c>
      <c r="AG1989" s="11">
        <v>0</v>
      </c>
      <c r="AH1989" s="11">
        <v>0</v>
      </c>
      <c r="AI1989" s="11">
        <v>0</v>
      </c>
      <c r="AJ1989" s="11">
        <v>0</v>
      </c>
      <c r="AK1989" s="11">
        <v>0</v>
      </c>
      <c r="AL1989" s="11">
        <v>0</v>
      </c>
      <c r="AM1989" s="11">
        <v>0</v>
      </c>
      <c r="AN1989" s="11">
        <v>0</v>
      </c>
      <c r="AO19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89" s="11">
        <f>Table_PBS_SQL_DB2_PBSSQL_PBS_NDP_Tina_CG_QtrlyPerformance_Final[[#This Row],[GOU REL]]+Table_PBS_SQL_DB2_PBSSQL_PBS_NDP_Tina_CG_QtrlyPerformance_Final[[#This Row],[EXT REL]]</f>
        <v>0</v>
      </c>
      <c r="AT1989" s="11">
        <f>Table_PBS_SQL_DB2_PBSSQL_PBS_NDP_Tina_CG_QtrlyPerformance_Final[[#This Row],[GOU EXP]]+Table_PBS_SQL_DB2_PBSSQL_PBS_NDP_Tina_CG_QtrlyPerformance_Final[[#This Row],[EXT EXP]]</f>
        <v>0</v>
      </c>
      <c r="AU1989" s="11" t="str">
        <f>IF(Table_PBS_SQL_DB2_PBSSQL_PBS_NDP_Tina_CG_QtrlyPerformance_Final[[#This Row],[Item_Code]]&gt;"300000", "Capital", "Recurrent")</f>
        <v>Recurrent</v>
      </c>
    </row>
    <row r="1990" spans="1:47" x14ac:dyDescent="0.25">
      <c r="A1990" t="s">
        <v>49</v>
      </c>
      <c r="B1990" t="s">
        <v>1400</v>
      </c>
      <c r="C1990" t="s">
        <v>119</v>
      </c>
      <c r="D1990" t="s">
        <v>885</v>
      </c>
      <c r="E1990" t="s">
        <v>87</v>
      </c>
      <c r="F1990" t="s">
        <v>1157</v>
      </c>
      <c r="G1990" t="s">
        <v>75</v>
      </c>
      <c r="H1990" t="s">
        <v>1414</v>
      </c>
      <c r="I1990" t="s">
        <v>666</v>
      </c>
      <c r="J1990" t="s">
        <v>1452</v>
      </c>
      <c r="K1990" t="s">
        <v>1442</v>
      </c>
      <c r="L1990" t="s">
        <v>1443</v>
      </c>
      <c r="M1990" t="s">
        <v>1453</v>
      </c>
      <c r="N1990" t="s">
        <v>1454</v>
      </c>
      <c r="O1990" t="s">
        <v>1083</v>
      </c>
      <c r="P1990" t="s">
        <v>1084</v>
      </c>
      <c r="Q1990" s="11">
        <v>0</v>
      </c>
      <c r="R1990" s="11">
        <v>0</v>
      </c>
      <c r="S1990" s="11">
        <v>0</v>
      </c>
      <c r="T1990" s="11">
        <v>0</v>
      </c>
      <c r="U1990" s="11">
        <v>2531000000</v>
      </c>
      <c r="V1990" s="11">
        <v>0</v>
      </c>
      <c r="W1990" s="11">
        <v>0</v>
      </c>
      <c r="X1990" s="11">
        <v>2531000000</v>
      </c>
      <c r="Y1990" s="11">
        <v>0</v>
      </c>
      <c r="Z1990" s="11">
        <v>0</v>
      </c>
      <c r="AA1990" s="11">
        <v>0</v>
      </c>
      <c r="AB1990" s="11">
        <v>0</v>
      </c>
      <c r="AC1990" s="11">
        <v>0</v>
      </c>
      <c r="AD1990" s="11">
        <v>0</v>
      </c>
      <c r="AE1990" s="11">
        <v>0</v>
      </c>
      <c r="AF1990" s="11">
        <v>0</v>
      </c>
      <c r="AG1990" s="11">
        <v>0</v>
      </c>
      <c r="AH1990" s="11">
        <v>0</v>
      </c>
      <c r="AI1990" s="11">
        <v>0</v>
      </c>
      <c r="AJ1990" s="11">
        <v>0</v>
      </c>
      <c r="AK1990" s="11">
        <v>0</v>
      </c>
      <c r="AL1990" s="11">
        <v>0</v>
      </c>
      <c r="AM1990" s="11">
        <v>0</v>
      </c>
      <c r="AN1990" s="11">
        <v>0</v>
      </c>
      <c r="AO19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0" s="11">
        <f>Table_PBS_SQL_DB2_PBSSQL_PBS_NDP_Tina_CG_QtrlyPerformance_Final[[#This Row],[GOU REL]]+Table_PBS_SQL_DB2_PBSSQL_PBS_NDP_Tina_CG_QtrlyPerformance_Final[[#This Row],[EXT REL]]</f>
        <v>0</v>
      </c>
      <c r="AT1990" s="11">
        <f>Table_PBS_SQL_DB2_PBSSQL_PBS_NDP_Tina_CG_QtrlyPerformance_Final[[#This Row],[GOU EXP]]+Table_PBS_SQL_DB2_PBSSQL_PBS_NDP_Tina_CG_QtrlyPerformance_Final[[#This Row],[EXT EXP]]</f>
        <v>0</v>
      </c>
      <c r="AU1990" s="11" t="str">
        <f>IF(Table_PBS_SQL_DB2_PBSSQL_PBS_NDP_Tina_CG_QtrlyPerformance_Final[[#This Row],[Item_Code]]&gt;"300000", "Capital", "Recurrent")</f>
        <v>Recurrent</v>
      </c>
    </row>
    <row r="1991" spans="1:47" x14ac:dyDescent="0.25">
      <c r="A1991" t="s">
        <v>49</v>
      </c>
      <c r="B1991" t="s">
        <v>1400</v>
      </c>
      <c r="C1991" t="s">
        <v>119</v>
      </c>
      <c r="D1991" t="s">
        <v>885</v>
      </c>
      <c r="E1991" t="s">
        <v>87</v>
      </c>
      <c r="F1991" t="s">
        <v>1157</v>
      </c>
      <c r="G1991" t="s">
        <v>75</v>
      </c>
      <c r="H1991" t="s">
        <v>1414</v>
      </c>
      <c r="I1991" t="s">
        <v>666</v>
      </c>
      <c r="J1991" t="s">
        <v>1452</v>
      </c>
      <c r="K1991" t="s">
        <v>1442</v>
      </c>
      <c r="L1991" t="s">
        <v>1443</v>
      </c>
      <c r="M1991" t="s">
        <v>1453</v>
      </c>
      <c r="N1991" t="s">
        <v>1454</v>
      </c>
      <c r="O1991" t="s">
        <v>1005</v>
      </c>
      <c r="P1991" t="s">
        <v>1006</v>
      </c>
      <c r="Q1991" s="11">
        <v>0</v>
      </c>
      <c r="R1991" s="11">
        <v>0</v>
      </c>
      <c r="S1991" s="11">
        <v>0</v>
      </c>
      <c r="T1991" s="11">
        <v>0</v>
      </c>
      <c r="U1991" s="11">
        <v>115259248</v>
      </c>
      <c r="V1991" s="11">
        <v>0</v>
      </c>
      <c r="W1991" s="11">
        <v>62259248</v>
      </c>
      <c r="X1991" s="11">
        <v>53000000</v>
      </c>
      <c r="Y1991" s="11">
        <v>0</v>
      </c>
      <c r="Z1991" s="11">
        <v>0</v>
      </c>
      <c r="AA1991" s="11">
        <v>0</v>
      </c>
      <c r="AB1991" s="11">
        <v>0</v>
      </c>
      <c r="AC1991" s="11">
        <v>15564750</v>
      </c>
      <c r="AD1991" s="11">
        <v>15440000</v>
      </c>
      <c r="AE1991" s="11">
        <v>0</v>
      </c>
      <c r="AF1991" s="11">
        <v>0</v>
      </c>
      <c r="AG1991" s="11">
        <v>15564750</v>
      </c>
      <c r="AH1991" s="11">
        <v>15161554</v>
      </c>
      <c r="AI1991" s="11">
        <v>0</v>
      </c>
      <c r="AJ1991" s="11">
        <v>0</v>
      </c>
      <c r="AK1991" s="11">
        <v>31129500</v>
      </c>
      <c r="AL1991" s="11">
        <v>31637446</v>
      </c>
      <c r="AM1991" s="11">
        <v>0</v>
      </c>
      <c r="AN1991" s="11">
        <v>0</v>
      </c>
      <c r="AO19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62259000</v>
      </c>
      <c r="AP19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62239000</v>
      </c>
      <c r="AR19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1" s="11">
        <f>Table_PBS_SQL_DB2_PBSSQL_PBS_NDP_Tina_CG_QtrlyPerformance_Final[[#This Row],[GOU REL]]+Table_PBS_SQL_DB2_PBSSQL_PBS_NDP_Tina_CG_QtrlyPerformance_Final[[#This Row],[EXT REL]]</f>
        <v>62259000</v>
      </c>
      <c r="AT1991" s="11">
        <f>Table_PBS_SQL_DB2_PBSSQL_PBS_NDP_Tina_CG_QtrlyPerformance_Final[[#This Row],[GOU EXP]]+Table_PBS_SQL_DB2_PBSSQL_PBS_NDP_Tina_CG_QtrlyPerformance_Final[[#This Row],[EXT EXP]]</f>
        <v>62239000</v>
      </c>
      <c r="AU1991" s="11" t="str">
        <f>IF(Table_PBS_SQL_DB2_PBSSQL_PBS_NDP_Tina_CG_QtrlyPerformance_Final[[#This Row],[Item_Code]]&gt;"300000", "Capital", "Recurrent")</f>
        <v>Recurrent</v>
      </c>
    </row>
    <row r="1992" spans="1:47" x14ac:dyDescent="0.25">
      <c r="A1992" t="s">
        <v>49</v>
      </c>
      <c r="B1992" t="s">
        <v>1400</v>
      </c>
      <c r="C1992" t="s">
        <v>119</v>
      </c>
      <c r="D1992" t="s">
        <v>885</v>
      </c>
      <c r="E1992" t="s">
        <v>87</v>
      </c>
      <c r="F1992" t="s">
        <v>1157</v>
      </c>
      <c r="G1992" t="s">
        <v>75</v>
      </c>
      <c r="H1992" t="s">
        <v>1414</v>
      </c>
      <c r="I1992" t="s">
        <v>499</v>
      </c>
      <c r="J1992" t="s">
        <v>1455</v>
      </c>
      <c r="K1992" t="s">
        <v>1437</v>
      </c>
      <c r="L1992" t="s">
        <v>1438</v>
      </c>
      <c r="M1992" t="s">
        <v>1130</v>
      </c>
      <c r="N1992" t="s">
        <v>1441</v>
      </c>
      <c r="O1992" t="s">
        <v>1005</v>
      </c>
      <c r="P1992" t="s">
        <v>1006</v>
      </c>
      <c r="Q1992" s="11">
        <v>0</v>
      </c>
      <c r="R1992" s="11">
        <v>0</v>
      </c>
      <c r="S1992" s="11">
        <v>0</v>
      </c>
      <c r="T1992" s="11">
        <v>0</v>
      </c>
      <c r="U1992" s="11">
        <v>0</v>
      </c>
      <c r="V1992" s="11">
        <v>0</v>
      </c>
      <c r="W1992" s="11">
        <v>0</v>
      </c>
      <c r="X1992" s="11">
        <v>50000000</v>
      </c>
      <c r="Y1992" s="11">
        <v>0</v>
      </c>
      <c r="Z1992" s="11">
        <v>0</v>
      </c>
      <c r="AA1992" s="11">
        <v>0</v>
      </c>
      <c r="AB1992" s="11">
        <v>0</v>
      </c>
      <c r="AC1992" s="11">
        <v>0</v>
      </c>
      <c r="AD1992" s="11">
        <v>0</v>
      </c>
      <c r="AE1992" s="11">
        <v>0</v>
      </c>
      <c r="AF1992" s="11">
        <v>0</v>
      </c>
      <c r="AG1992" s="11">
        <v>0</v>
      </c>
      <c r="AH1992" s="11">
        <v>0</v>
      </c>
      <c r="AI1992" s="11">
        <v>0</v>
      </c>
      <c r="AJ1992" s="11">
        <v>0</v>
      </c>
      <c r="AK1992" s="11">
        <v>0</v>
      </c>
      <c r="AL1992" s="11">
        <v>0</v>
      </c>
      <c r="AM1992" s="11">
        <v>0</v>
      </c>
      <c r="AN1992" s="11">
        <v>0</v>
      </c>
      <c r="AO19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2" s="11">
        <f>Table_PBS_SQL_DB2_PBSSQL_PBS_NDP_Tina_CG_QtrlyPerformance_Final[[#This Row],[GOU REL]]+Table_PBS_SQL_DB2_PBSSQL_PBS_NDP_Tina_CG_QtrlyPerformance_Final[[#This Row],[EXT REL]]</f>
        <v>0</v>
      </c>
      <c r="AT1992" s="11">
        <f>Table_PBS_SQL_DB2_PBSSQL_PBS_NDP_Tina_CG_QtrlyPerformance_Final[[#This Row],[GOU EXP]]+Table_PBS_SQL_DB2_PBSSQL_PBS_NDP_Tina_CG_QtrlyPerformance_Final[[#This Row],[EXT EXP]]</f>
        <v>0</v>
      </c>
      <c r="AU1992" s="11" t="str">
        <f>IF(Table_PBS_SQL_DB2_PBSSQL_PBS_NDP_Tina_CG_QtrlyPerformance_Final[[#This Row],[Item_Code]]&gt;"300000", "Capital", "Recurrent")</f>
        <v>Recurrent</v>
      </c>
    </row>
    <row r="1993" spans="1:47" x14ac:dyDescent="0.25">
      <c r="A1993" t="s">
        <v>49</v>
      </c>
      <c r="B1993" t="s">
        <v>1400</v>
      </c>
      <c r="C1993" t="s">
        <v>119</v>
      </c>
      <c r="D1993" t="s">
        <v>885</v>
      </c>
      <c r="E1993" t="s">
        <v>87</v>
      </c>
      <c r="F1993" t="s">
        <v>1157</v>
      </c>
      <c r="G1993" t="s">
        <v>75</v>
      </c>
      <c r="H1993" t="s">
        <v>1414</v>
      </c>
      <c r="I1993" t="s">
        <v>499</v>
      </c>
      <c r="J1993" t="s">
        <v>1455</v>
      </c>
      <c r="K1993" t="s">
        <v>1437</v>
      </c>
      <c r="L1993" t="s">
        <v>1438</v>
      </c>
      <c r="M1993" t="s">
        <v>1168</v>
      </c>
      <c r="N1993" t="s">
        <v>1169</v>
      </c>
      <c r="O1993" t="s">
        <v>1485</v>
      </c>
      <c r="P1993" t="s">
        <v>1486</v>
      </c>
      <c r="Q1993" s="11">
        <v>0</v>
      </c>
      <c r="R1993" s="11">
        <v>0</v>
      </c>
      <c r="S1993" s="11">
        <v>0</v>
      </c>
      <c r="T1993" s="11">
        <v>0</v>
      </c>
      <c r="U1993" s="11">
        <v>2235708350</v>
      </c>
      <c r="V1993" s="11">
        <v>0</v>
      </c>
      <c r="W1993" s="11">
        <v>0</v>
      </c>
      <c r="X1993" s="11">
        <v>2235708350</v>
      </c>
      <c r="Y1993" s="11">
        <v>0</v>
      </c>
      <c r="Z1993" s="11">
        <v>0</v>
      </c>
      <c r="AA1993" s="11">
        <v>0</v>
      </c>
      <c r="AB1993" s="11">
        <v>0</v>
      </c>
      <c r="AC1993" s="11">
        <v>0</v>
      </c>
      <c r="AD1993" s="11">
        <v>0</v>
      </c>
      <c r="AE1993" s="11">
        <v>0</v>
      </c>
      <c r="AF1993" s="11">
        <v>0</v>
      </c>
      <c r="AG1993" s="11">
        <v>0</v>
      </c>
      <c r="AH1993" s="11">
        <v>0</v>
      </c>
      <c r="AI1993" s="11">
        <v>0</v>
      </c>
      <c r="AJ1993" s="11">
        <v>0</v>
      </c>
      <c r="AK1993" s="11">
        <v>0</v>
      </c>
      <c r="AL1993" s="11">
        <v>0</v>
      </c>
      <c r="AM1993" s="11">
        <v>0</v>
      </c>
      <c r="AN1993" s="11">
        <v>0</v>
      </c>
      <c r="AO19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3" s="11">
        <f>Table_PBS_SQL_DB2_PBSSQL_PBS_NDP_Tina_CG_QtrlyPerformance_Final[[#This Row],[GOU REL]]+Table_PBS_SQL_DB2_PBSSQL_PBS_NDP_Tina_CG_QtrlyPerformance_Final[[#This Row],[EXT REL]]</f>
        <v>0</v>
      </c>
      <c r="AT1993" s="11">
        <f>Table_PBS_SQL_DB2_PBSSQL_PBS_NDP_Tina_CG_QtrlyPerformance_Final[[#This Row],[GOU EXP]]+Table_PBS_SQL_DB2_PBSSQL_PBS_NDP_Tina_CG_QtrlyPerformance_Final[[#This Row],[EXT EXP]]</f>
        <v>0</v>
      </c>
      <c r="AU1993" s="11" t="str">
        <f>IF(Table_PBS_SQL_DB2_PBSSQL_PBS_NDP_Tina_CG_QtrlyPerformance_Final[[#This Row],[Item_Code]]&gt;"300000", "Capital", "Recurrent")</f>
        <v>Capital</v>
      </c>
    </row>
    <row r="1994" spans="1:47" x14ac:dyDescent="0.25">
      <c r="A1994" t="s">
        <v>49</v>
      </c>
      <c r="B1994" t="s">
        <v>1400</v>
      </c>
      <c r="C1994" t="s">
        <v>119</v>
      </c>
      <c r="D1994" t="s">
        <v>885</v>
      </c>
      <c r="E1994" t="s">
        <v>87</v>
      </c>
      <c r="F1994" t="s">
        <v>1157</v>
      </c>
      <c r="G1994" t="s">
        <v>75</v>
      </c>
      <c r="H1994" t="s">
        <v>1414</v>
      </c>
      <c r="I1994" t="s">
        <v>499</v>
      </c>
      <c r="J1994" t="s">
        <v>1455</v>
      </c>
      <c r="K1994" t="s">
        <v>1437</v>
      </c>
      <c r="L1994" t="s">
        <v>1438</v>
      </c>
      <c r="M1994" t="s">
        <v>1453</v>
      </c>
      <c r="N1994" t="s">
        <v>1454</v>
      </c>
      <c r="O1994" t="s">
        <v>922</v>
      </c>
      <c r="P1994" t="s">
        <v>923</v>
      </c>
      <c r="Q1994" s="11">
        <v>0</v>
      </c>
      <c r="R1994" s="11">
        <v>0</v>
      </c>
      <c r="S1994" s="11">
        <v>0</v>
      </c>
      <c r="T1994" s="11">
        <v>0</v>
      </c>
      <c r="U1994" s="11">
        <v>60000000</v>
      </c>
      <c r="V1994" s="11">
        <v>0</v>
      </c>
      <c r="W1994" s="11">
        <v>60000000</v>
      </c>
      <c r="X1994" s="11">
        <v>0</v>
      </c>
      <c r="Y1994" s="11">
        <v>0</v>
      </c>
      <c r="Z1994" s="11">
        <v>0</v>
      </c>
      <c r="AA1994" s="11">
        <v>0</v>
      </c>
      <c r="AB1994" s="11">
        <v>0</v>
      </c>
      <c r="AC1994" s="11">
        <v>15000000</v>
      </c>
      <c r="AD1994" s="11">
        <v>15000000</v>
      </c>
      <c r="AE1994" s="11">
        <v>0</v>
      </c>
      <c r="AF1994" s="11">
        <v>0</v>
      </c>
      <c r="AG1994" s="11">
        <v>15000000</v>
      </c>
      <c r="AH1994" s="11">
        <v>15000000</v>
      </c>
      <c r="AI1994" s="11">
        <v>0</v>
      </c>
      <c r="AJ1994" s="11">
        <v>0</v>
      </c>
      <c r="AK1994" s="11">
        <v>30000000</v>
      </c>
      <c r="AL1994" s="11">
        <v>30000000</v>
      </c>
      <c r="AM1994" s="11">
        <v>0</v>
      </c>
      <c r="AN1994" s="11">
        <v>0</v>
      </c>
      <c r="AO19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19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19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4" s="11">
        <f>Table_PBS_SQL_DB2_PBSSQL_PBS_NDP_Tina_CG_QtrlyPerformance_Final[[#This Row],[GOU REL]]+Table_PBS_SQL_DB2_PBSSQL_PBS_NDP_Tina_CG_QtrlyPerformance_Final[[#This Row],[EXT REL]]</f>
        <v>60000000</v>
      </c>
      <c r="AT1994" s="11">
        <f>Table_PBS_SQL_DB2_PBSSQL_PBS_NDP_Tina_CG_QtrlyPerformance_Final[[#This Row],[GOU EXP]]+Table_PBS_SQL_DB2_PBSSQL_PBS_NDP_Tina_CG_QtrlyPerformance_Final[[#This Row],[EXT EXP]]</f>
        <v>60000000</v>
      </c>
      <c r="AU1994" s="11" t="str">
        <f>IF(Table_PBS_SQL_DB2_PBSSQL_PBS_NDP_Tina_CG_QtrlyPerformance_Final[[#This Row],[Item_Code]]&gt;"300000", "Capital", "Recurrent")</f>
        <v>Recurrent</v>
      </c>
    </row>
    <row r="1995" spans="1:47" x14ac:dyDescent="0.25">
      <c r="A1995" t="s">
        <v>49</v>
      </c>
      <c r="B1995" t="s">
        <v>1400</v>
      </c>
      <c r="C1995" t="s">
        <v>119</v>
      </c>
      <c r="D1995" t="s">
        <v>885</v>
      </c>
      <c r="E1995" t="s">
        <v>87</v>
      </c>
      <c r="F1995" t="s">
        <v>1157</v>
      </c>
      <c r="G1995" t="s">
        <v>75</v>
      </c>
      <c r="H1995" t="s">
        <v>1414</v>
      </c>
      <c r="I1995" t="s">
        <v>499</v>
      </c>
      <c r="J1995" t="s">
        <v>1455</v>
      </c>
      <c r="K1995" t="s">
        <v>1437</v>
      </c>
      <c r="L1995" t="s">
        <v>1438</v>
      </c>
      <c r="M1995" t="s">
        <v>1453</v>
      </c>
      <c r="N1995" t="s">
        <v>1454</v>
      </c>
      <c r="O1995" t="s">
        <v>1004</v>
      </c>
      <c r="P1995" t="s">
        <v>868</v>
      </c>
      <c r="Q1995" s="11">
        <v>0</v>
      </c>
      <c r="R1995" s="11">
        <v>0</v>
      </c>
      <c r="S1995" s="11">
        <v>0</v>
      </c>
      <c r="T1995" s="11">
        <v>0</v>
      </c>
      <c r="U1995" s="11">
        <v>20000000</v>
      </c>
      <c r="V1995" s="11">
        <v>0</v>
      </c>
      <c r="W1995" s="11">
        <v>20000000</v>
      </c>
      <c r="X1995" s="11">
        <v>0</v>
      </c>
      <c r="Y1995" s="11">
        <v>0</v>
      </c>
      <c r="Z1995" s="11">
        <v>0</v>
      </c>
      <c r="AA1995" s="11">
        <v>0</v>
      </c>
      <c r="AB1995" s="11">
        <v>0</v>
      </c>
      <c r="AC1995" s="11">
        <v>5000000</v>
      </c>
      <c r="AD1995" s="11">
        <v>1980000</v>
      </c>
      <c r="AE1995" s="11">
        <v>0</v>
      </c>
      <c r="AF1995" s="11">
        <v>0</v>
      </c>
      <c r="AG1995" s="11">
        <v>5000000</v>
      </c>
      <c r="AH1995" s="11">
        <v>7896999</v>
      </c>
      <c r="AI1995" s="11">
        <v>0</v>
      </c>
      <c r="AJ1995" s="11">
        <v>0</v>
      </c>
      <c r="AK1995" s="11">
        <v>10000000</v>
      </c>
      <c r="AL1995" s="11">
        <v>10123000</v>
      </c>
      <c r="AM1995" s="11">
        <v>0</v>
      </c>
      <c r="AN1995" s="11">
        <v>0</v>
      </c>
      <c r="AO19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19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19999999</v>
      </c>
      <c r="AR19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5" s="11">
        <f>Table_PBS_SQL_DB2_PBSSQL_PBS_NDP_Tina_CG_QtrlyPerformance_Final[[#This Row],[GOU REL]]+Table_PBS_SQL_DB2_PBSSQL_PBS_NDP_Tina_CG_QtrlyPerformance_Final[[#This Row],[EXT REL]]</f>
        <v>20000000</v>
      </c>
      <c r="AT1995" s="11">
        <f>Table_PBS_SQL_DB2_PBSSQL_PBS_NDP_Tina_CG_QtrlyPerformance_Final[[#This Row],[GOU EXP]]+Table_PBS_SQL_DB2_PBSSQL_PBS_NDP_Tina_CG_QtrlyPerformance_Final[[#This Row],[EXT EXP]]</f>
        <v>19999999</v>
      </c>
      <c r="AU1995" s="11" t="str">
        <f>IF(Table_PBS_SQL_DB2_PBSSQL_PBS_NDP_Tina_CG_QtrlyPerformance_Final[[#This Row],[Item_Code]]&gt;"300000", "Capital", "Recurrent")</f>
        <v>Recurrent</v>
      </c>
    </row>
    <row r="1996" spans="1:47" x14ac:dyDescent="0.25">
      <c r="A1996" t="s">
        <v>49</v>
      </c>
      <c r="B1996" t="s">
        <v>1400</v>
      </c>
      <c r="C1996" t="s">
        <v>119</v>
      </c>
      <c r="D1996" t="s">
        <v>885</v>
      </c>
      <c r="E1996" t="s">
        <v>87</v>
      </c>
      <c r="F1996" t="s">
        <v>1157</v>
      </c>
      <c r="G1996" t="s">
        <v>75</v>
      </c>
      <c r="H1996" t="s">
        <v>1414</v>
      </c>
      <c r="I1996" t="s">
        <v>499</v>
      </c>
      <c r="J1996" t="s">
        <v>1455</v>
      </c>
      <c r="K1996" t="s">
        <v>149</v>
      </c>
      <c r="L1996" t="s">
        <v>1976</v>
      </c>
      <c r="M1996" t="s">
        <v>1168</v>
      </c>
      <c r="N1996" t="s">
        <v>1169</v>
      </c>
      <c r="O1996" t="s">
        <v>906</v>
      </c>
      <c r="P1996" t="s">
        <v>907</v>
      </c>
      <c r="Q1996" s="11">
        <v>0</v>
      </c>
      <c r="R1996" s="11">
        <v>0</v>
      </c>
      <c r="S1996" s="11">
        <v>0</v>
      </c>
      <c r="T1996" s="11">
        <v>0</v>
      </c>
      <c r="U1996" s="11">
        <v>3000000</v>
      </c>
      <c r="V1996" s="11">
        <v>0</v>
      </c>
      <c r="W1996" s="11">
        <v>3000000</v>
      </c>
      <c r="X1996" s="11">
        <v>0</v>
      </c>
      <c r="Y1996" s="11">
        <v>0</v>
      </c>
      <c r="Z1996" s="11">
        <v>0</v>
      </c>
      <c r="AA1996" s="11">
        <v>0</v>
      </c>
      <c r="AB1996" s="11">
        <v>0</v>
      </c>
      <c r="AC1996" s="11">
        <v>750000</v>
      </c>
      <c r="AD1996" s="11">
        <v>562500</v>
      </c>
      <c r="AE1996" s="11">
        <v>0</v>
      </c>
      <c r="AF1996" s="11">
        <v>0</v>
      </c>
      <c r="AG1996" s="11">
        <v>750000</v>
      </c>
      <c r="AH1996" s="11">
        <v>250000</v>
      </c>
      <c r="AI1996" s="11">
        <v>0</v>
      </c>
      <c r="AJ1996" s="11">
        <v>0</v>
      </c>
      <c r="AK1996" s="11">
        <v>1500000</v>
      </c>
      <c r="AL1996" s="11">
        <v>2187500</v>
      </c>
      <c r="AM1996" s="11">
        <v>0</v>
      </c>
      <c r="AN1996" s="11">
        <v>0</v>
      </c>
      <c r="AO19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v>
      </c>
      <c r="AP19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v>
      </c>
      <c r="AR19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6" s="11">
        <f>Table_PBS_SQL_DB2_PBSSQL_PBS_NDP_Tina_CG_QtrlyPerformance_Final[[#This Row],[GOU REL]]+Table_PBS_SQL_DB2_PBSSQL_PBS_NDP_Tina_CG_QtrlyPerformance_Final[[#This Row],[EXT REL]]</f>
        <v>3000000</v>
      </c>
      <c r="AT1996" s="11">
        <f>Table_PBS_SQL_DB2_PBSSQL_PBS_NDP_Tina_CG_QtrlyPerformance_Final[[#This Row],[GOU EXP]]+Table_PBS_SQL_DB2_PBSSQL_PBS_NDP_Tina_CG_QtrlyPerformance_Final[[#This Row],[EXT EXP]]</f>
        <v>3000000</v>
      </c>
      <c r="AU1996" s="11" t="str">
        <f>IF(Table_PBS_SQL_DB2_PBSSQL_PBS_NDP_Tina_CG_QtrlyPerformance_Final[[#This Row],[Item_Code]]&gt;"300000", "Capital", "Recurrent")</f>
        <v>Recurrent</v>
      </c>
    </row>
    <row r="1997" spans="1:47" x14ac:dyDescent="0.25">
      <c r="A1997" t="s">
        <v>49</v>
      </c>
      <c r="B1997" t="s">
        <v>1400</v>
      </c>
      <c r="C1997" t="s">
        <v>119</v>
      </c>
      <c r="D1997" t="s">
        <v>885</v>
      </c>
      <c r="E1997" t="s">
        <v>87</v>
      </c>
      <c r="F1997" t="s">
        <v>1157</v>
      </c>
      <c r="G1997" t="s">
        <v>75</v>
      </c>
      <c r="H1997" t="s">
        <v>1414</v>
      </c>
      <c r="I1997" t="s">
        <v>499</v>
      </c>
      <c r="J1997" t="s">
        <v>1455</v>
      </c>
      <c r="K1997" t="s">
        <v>149</v>
      </c>
      <c r="L1997" t="s">
        <v>1976</v>
      </c>
      <c r="M1997" t="s">
        <v>1044</v>
      </c>
      <c r="N1997" t="s">
        <v>1045</v>
      </c>
      <c r="O1997" t="s">
        <v>1083</v>
      </c>
      <c r="P1997" t="s">
        <v>1084</v>
      </c>
      <c r="Q1997" s="11">
        <v>0</v>
      </c>
      <c r="R1997" s="11">
        <v>0</v>
      </c>
      <c r="S1997" s="11">
        <v>0</v>
      </c>
      <c r="T1997" s="11">
        <v>0</v>
      </c>
      <c r="U1997" s="11">
        <v>1058034660</v>
      </c>
      <c r="V1997" s="11">
        <v>0</v>
      </c>
      <c r="W1997" s="11">
        <v>0</v>
      </c>
      <c r="X1997" s="11">
        <v>1058034660</v>
      </c>
      <c r="Y1997" s="11">
        <v>0</v>
      </c>
      <c r="Z1997" s="11">
        <v>0</v>
      </c>
      <c r="AA1997" s="11">
        <v>0</v>
      </c>
      <c r="AB1997" s="11">
        <v>0</v>
      </c>
      <c r="AC1997" s="11">
        <v>0</v>
      </c>
      <c r="AD1997" s="11">
        <v>0</v>
      </c>
      <c r="AE1997" s="11">
        <v>0</v>
      </c>
      <c r="AF1997" s="11">
        <v>0</v>
      </c>
      <c r="AG1997" s="11">
        <v>0</v>
      </c>
      <c r="AH1997" s="11">
        <v>0</v>
      </c>
      <c r="AI1997" s="11">
        <v>0</v>
      </c>
      <c r="AJ1997" s="11">
        <v>0</v>
      </c>
      <c r="AK1997" s="11">
        <v>0</v>
      </c>
      <c r="AL1997" s="11">
        <v>0</v>
      </c>
      <c r="AM1997" s="11">
        <v>0</v>
      </c>
      <c r="AN1997" s="11">
        <v>0</v>
      </c>
      <c r="AO19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19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19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7" s="11">
        <f>Table_PBS_SQL_DB2_PBSSQL_PBS_NDP_Tina_CG_QtrlyPerformance_Final[[#This Row],[GOU REL]]+Table_PBS_SQL_DB2_PBSSQL_PBS_NDP_Tina_CG_QtrlyPerformance_Final[[#This Row],[EXT REL]]</f>
        <v>0</v>
      </c>
      <c r="AT1997" s="11">
        <f>Table_PBS_SQL_DB2_PBSSQL_PBS_NDP_Tina_CG_QtrlyPerformance_Final[[#This Row],[GOU EXP]]+Table_PBS_SQL_DB2_PBSSQL_PBS_NDP_Tina_CG_QtrlyPerformance_Final[[#This Row],[EXT EXP]]</f>
        <v>0</v>
      </c>
      <c r="AU1997" s="11" t="str">
        <f>IF(Table_PBS_SQL_DB2_PBSSQL_PBS_NDP_Tina_CG_QtrlyPerformance_Final[[#This Row],[Item_Code]]&gt;"300000", "Capital", "Recurrent")</f>
        <v>Recurrent</v>
      </c>
    </row>
    <row r="1998" spans="1:47" x14ac:dyDescent="0.25">
      <c r="A1998" t="s">
        <v>49</v>
      </c>
      <c r="B1998" t="s">
        <v>1400</v>
      </c>
      <c r="C1998" t="s">
        <v>119</v>
      </c>
      <c r="D1998" t="s">
        <v>885</v>
      </c>
      <c r="E1998" t="s">
        <v>87</v>
      </c>
      <c r="F1998" t="s">
        <v>1157</v>
      </c>
      <c r="G1998" t="s">
        <v>75</v>
      </c>
      <c r="H1998" t="s">
        <v>1414</v>
      </c>
      <c r="I1998" t="s">
        <v>499</v>
      </c>
      <c r="J1998" t="s">
        <v>1455</v>
      </c>
      <c r="K1998" t="s">
        <v>149</v>
      </c>
      <c r="L1998" t="s">
        <v>1976</v>
      </c>
      <c r="M1998" t="s">
        <v>1044</v>
      </c>
      <c r="N1998" t="s">
        <v>1045</v>
      </c>
      <c r="O1998" t="s">
        <v>1626</v>
      </c>
      <c r="P1998" t="s">
        <v>1627</v>
      </c>
      <c r="Q1998" s="11">
        <v>0</v>
      </c>
      <c r="R1998" s="11">
        <v>0</v>
      </c>
      <c r="S1998" s="11">
        <v>0</v>
      </c>
      <c r="T1998" s="11">
        <v>0</v>
      </c>
      <c r="U1998" s="11">
        <v>71000000</v>
      </c>
      <c r="V1998" s="11">
        <v>0</v>
      </c>
      <c r="W1998" s="11">
        <v>71000000</v>
      </c>
      <c r="X1998" s="11">
        <v>0</v>
      </c>
      <c r="Y1998" s="11">
        <v>0</v>
      </c>
      <c r="Z1998" s="11">
        <v>0</v>
      </c>
      <c r="AA1998" s="11">
        <v>0</v>
      </c>
      <c r="AB1998" s="11">
        <v>0</v>
      </c>
      <c r="AC1998" s="11">
        <v>0</v>
      </c>
      <c r="AD1998" s="11">
        <v>0</v>
      </c>
      <c r="AE1998" s="11">
        <v>0</v>
      </c>
      <c r="AF1998" s="11">
        <v>0</v>
      </c>
      <c r="AG1998" s="11">
        <v>17750000</v>
      </c>
      <c r="AH1998" s="11">
        <v>17750000</v>
      </c>
      <c r="AI1998" s="11">
        <v>0</v>
      </c>
      <c r="AJ1998" s="11">
        <v>0</v>
      </c>
      <c r="AK1998" s="11">
        <v>13120000</v>
      </c>
      <c r="AL1998" s="11">
        <v>13120000</v>
      </c>
      <c r="AM1998" s="11">
        <v>0</v>
      </c>
      <c r="AN1998" s="11">
        <v>0</v>
      </c>
      <c r="AO19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30870000</v>
      </c>
      <c r="AP19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30870000</v>
      </c>
      <c r="AR19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8" s="11">
        <f>Table_PBS_SQL_DB2_PBSSQL_PBS_NDP_Tina_CG_QtrlyPerformance_Final[[#This Row],[GOU REL]]+Table_PBS_SQL_DB2_PBSSQL_PBS_NDP_Tina_CG_QtrlyPerformance_Final[[#This Row],[EXT REL]]</f>
        <v>30870000</v>
      </c>
      <c r="AT1998" s="11">
        <f>Table_PBS_SQL_DB2_PBSSQL_PBS_NDP_Tina_CG_QtrlyPerformance_Final[[#This Row],[GOU EXP]]+Table_PBS_SQL_DB2_PBSSQL_PBS_NDP_Tina_CG_QtrlyPerformance_Final[[#This Row],[EXT EXP]]</f>
        <v>30870000</v>
      </c>
      <c r="AU1998" s="11" t="str">
        <f>IF(Table_PBS_SQL_DB2_PBSSQL_PBS_NDP_Tina_CG_QtrlyPerformance_Final[[#This Row],[Item_Code]]&gt;"300000", "Capital", "Recurrent")</f>
        <v>Capital</v>
      </c>
    </row>
    <row r="1999" spans="1:47" x14ac:dyDescent="0.25">
      <c r="A1999" t="s">
        <v>49</v>
      </c>
      <c r="B1999" t="s">
        <v>1400</v>
      </c>
      <c r="C1999" t="s">
        <v>119</v>
      </c>
      <c r="D1999" t="s">
        <v>885</v>
      </c>
      <c r="E1999" t="s">
        <v>87</v>
      </c>
      <c r="F1999" t="s">
        <v>1157</v>
      </c>
      <c r="G1999" t="s">
        <v>75</v>
      </c>
      <c r="H1999" t="s">
        <v>1414</v>
      </c>
      <c r="I1999" t="s">
        <v>507</v>
      </c>
      <c r="J1999" t="s">
        <v>1457</v>
      </c>
      <c r="K1999" t="s">
        <v>143</v>
      </c>
      <c r="L1999" t="s">
        <v>1458</v>
      </c>
      <c r="M1999" t="s">
        <v>1453</v>
      </c>
      <c r="N1999" t="s">
        <v>1454</v>
      </c>
      <c r="O1999" t="s">
        <v>1062</v>
      </c>
      <c r="P1999" t="s">
        <v>1063</v>
      </c>
      <c r="Q1999" s="11">
        <v>0</v>
      </c>
      <c r="R1999" s="11">
        <v>0</v>
      </c>
      <c r="S1999" s="11">
        <v>0</v>
      </c>
      <c r="T1999" s="11">
        <v>0</v>
      </c>
      <c r="U1999" s="11">
        <v>416399472</v>
      </c>
      <c r="V1999" s="11">
        <v>0</v>
      </c>
      <c r="W1999" s="11">
        <v>416399472</v>
      </c>
      <c r="X1999" s="11">
        <v>0</v>
      </c>
      <c r="Y1999" s="11">
        <v>104099750</v>
      </c>
      <c r="Z1999" s="11">
        <v>103989571</v>
      </c>
      <c r="AA1999" s="11">
        <v>0</v>
      </c>
      <c r="AB1999" s="11">
        <v>0</v>
      </c>
      <c r="AC1999" s="11">
        <v>104099750</v>
      </c>
      <c r="AD1999" s="11">
        <v>68493626</v>
      </c>
      <c r="AE1999" s="11">
        <v>0</v>
      </c>
      <c r="AF1999" s="11">
        <v>0</v>
      </c>
      <c r="AG1999" s="11">
        <v>104099750</v>
      </c>
      <c r="AH1999" s="11">
        <v>139067899</v>
      </c>
      <c r="AI1999" s="11">
        <v>0</v>
      </c>
      <c r="AJ1999" s="11">
        <v>0</v>
      </c>
      <c r="AK1999" s="11">
        <v>104099750</v>
      </c>
      <c r="AL1999" s="11">
        <v>104847904</v>
      </c>
      <c r="AM1999" s="11">
        <v>0</v>
      </c>
      <c r="AN1999" s="11">
        <v>0</v>
      </c>
      <c r="AO19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416399000</v>
      </c>
      <c r="AP19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19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416399000</v>
      </c>
      <c r="AR19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1999" s="11">
        <f>Table_PBS_SQL_DB2_PBSSQL_PBS_NDP_Tina_CG_QtrlyPerformance_Final[[#This Row],[GOU REL]]+Table_PBS_SQL_DB2_PBSSQL_PBS_NDP_Tina_CG_QtrlyPerformance_Final[[#This Row],[EXT REL]]</f>
        <v>416399000</v>
      </c>
      <c r="AT1999" s="11">
        <f>Table_PBS_SQL_DB2_PBSSQL_PBS_NDP_Tina_CG_QtrlyPerformance_Final[[#This Row],[GOU EXP]]+Table_PBS_SQL_DB2_PBSSQL_PBS_NDP_Tina_CG_QtrlyPerformance_Final[[#This Row],[EXT EXP]]</f>
        <v>416399000</v>
      </c>
      <c r="AU1999" s="11" t="str">
        <f>IF(Table_PBS_SQL_DB2_PBSSQL_PBS_NDP_Tina_CG_QtrlyPerformance_Final[[#This Row],[Item_Code]]&gt;"300000", "Capital", "Recurrent")</f>
        <v>Recurrent</v>
      </c>
    </row>
    <row r="2000" spans="1:47" x14ac:dyDescent="0.25">
      <c r="A2000" t="s">
        <v>49</v>
      </c>
      <c r="B2000" t="s">
        <v>1400</v>
      </c>
      <c r="C2000" t="s">
        <v>293</v>
      </c>
      <c r="D2000" t="s">
        <v>1206</v>
      </c>
      <c r="E2000" t="s">
        <v>75</v>
      </c>
      <c r="F2000" t="s">
        <v>1228</v>
      </c>
      <c r="G2000" t="s">
        <v>87</v>
      </c>
      <c r="H2000" t="s">
        <v>1401</v>
      </c>
      <c r="I2000" t="s">
        <v>896</v>
      </c>
      <c r="J2000" t="s">
        <v>897</v>
      </c>
      <c r="K2000" t="s">
        <v>1467</v>
      </c>
      <c r="L2000" t="s">
        <v>1468</v>
      </c>
      <c r="M2000" t="s">
        <v>866</v>
      </c>
      <c r="N2000" t="s">
        <v>867</v>
      </c>
      <c r="O2000" t="s">
        <v>996</v>
      </c>
      <c r="P2000" t="s">
        <v>997</v>
      </c>
      <c r="Q2000" s="11">
        <v>0</v>
      </c>
      <c r="R2000" s="11">
        <v>0</v>
      </c>
      <c r="S2000" s="11">
        <v>0</v>
      </c>
      <c r="T2000" s="11">
        <v>0</v>
      </c>
      <c r="U2000" s="11">
        <v>0</v>
      </c>
      <c r="V2000" s="11">
        <v>0</v>
      </c>
      <c r="W2000" s="11">
        <v>0</v>
      </c>
      <c r="X2000" s="11">
        <v>0</v>
      </c>
      <c r="Y2000" s="11">
        <v>0</v>
      </c>
      <c r="Z2000" s="11">
        <v>0</v>
      </c>
      <c r="AA2000" s="11">
        <v>85000000</v>
      </c>
      <c r="AB2000" s="11">
        <v>85000000</v>
      </c>
      <c r="AC2000" s="11">
        <v>0</v>
      </c>
      <c r="AD2000" s="11">
        <v>0</v>
      </c>
      <c r="AE2000" s="11">
        <v>55250.5</v>
      </c>
      <c r="AF2000" s="11">
        <v>85000000</v>
      </c>
      <c r="AG2000" s="11">
        <v>0</v>
      </c>
      <c r="AH2000" s="11">
        <v>0</v>
      </c>
      <c r="AI2000" s="11">
        <v>82903541.329999998</v>
      </c>
      <c r="AJ2000" s="11">
        <v>82903541.329999998</v>
      </c>
      <c r="AK2000" s="11">
        <v>0</v>
      </c>
      <c r="AL2000" s="11">
        <v>0</v>
      </c>
      <c r="AM2000" s="11">
        <v>0</v>
      </c>
      <c r="AN2000" s="11">
        <v>0</v>
      </c>
      <c r="AO20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167958791.82999998</v>
      </c>
      <c r="AQ20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252903541.32999998</v>
      </c>
      <c r="AS2000" s="11">
        <f>Table_PBS_SQL_DB2_PBSSQL_PBS_NDP_Tina_CG_QtrlyPerformance_Final[[#This Row],[GOU REL]]+Table_PBS_SQL_DB2_PBSSQL_PBS_NDP_Tina_CG_QtrlyPerformance_Final[[#This Row],[EXT REL]]</f>
        <v>167958791.82999998</v>
      </c>
      <c r="AT2000" s="11">
        <f>Table_PBS_SQL_DB2_PBSSQL_PBS_NDP_Tina_CG_QtrlyPerformance_Final[[#This Row],[GOU EXP]]+Table_PBS_SQL_DB2_PBSSQL_PBS_NDP_Tina_CG_QtrlyPerformance_Final[[#This Row],[EXT EXP]]</f>
        <v>252903541.32999998</v>
      </c>
      <c r="AU2000" s="11" t="str">
        <f>IF(Table_PBS_SQL_DB2_PBSSQL_PBS_NDP_Tina_CG_QtrlyPerformance_Final[[#This Row],[Item_Code]]&gt;"300000", "Capital", "Recurrent")</f>
        <v>Recurrent</v>
      </c>
    </row>
    <row r="2001" spans="1:47" x14ac:dyDescent="0.25">
      <c r="A2001" t="s">
        <v>49</v>
      </c>
      <c r="B2001" t="s">
        <v>1400</v>
      </c>
      <c r="C2001" t="s">
        <v>293</v>
      </c>
      <c r="D2001" t="s">
        <v>1206</v>
      </c>
      <c r="E2001" t="s">
        <v>75</v>
      </c>
      <c r="F2001" t="s">
        <v>1228</v>
      </c>
      <c r="G2001" t="s">
        <v>87</v>
      </c>
      <c r="H2001" t="s">
        <v>1401</v>
      </c>
      <c r="I2001" t="s">
        <v>896</v>
      </c>
      <c r="J2001" t="s">
        <v>897</v>
      </c>
      <c r="K2001" t="s">
        <v>137</v>
      </c>
      <c r="L2001" t="s">
        <v>1473</v>
      </c>
      <c r="M2001" t="s">
        <v>1044</v>
      </c>
      <c r="N2001" t="s">
        <v>1045</v>
      </c>
      <c r="O2001" t="s">
        <v>1052</v>
      </c>
      <c r="P2001" t="s">
        <v>1053</v>
      </c>
      <c r="Q2001" s="11">
        <v>0</v>
      </c>
      <c r="R2001" s="11">
        <v>0</v>
      </c>
      <c r="S2001" s="11">
        <v>0</v>
      </c>
      <c r="T2001" s="11">
        <v>0</v>
      </c>
      <c r="U2001" s="11">
        <v>0</v>
      </c>
      <c r="V2001" s="11">
        <v>0</v>
      </c>
      <c r="W2001" s="11">
        <v>0</v>
      </c>
      <c r="X2001" s="11">
        <v>0</v>
      </c>
      <c r="Y2001" s="11">
        <v>0</v>
      </c>
      <c r="Z2001" s="11">
        <v>0</v>
      </c>
      <c r="AA2001" s="11">
        <v>0</v>
      </c>
      <c r="AB2001" s="11">
        <v>0</v>
      </c>
      <c r="AC2001" s="11">
        <v>0</v>
      </c>
      <c r="AD2001" s="11">
        <v>0</v>
      </c>
      <c r="AE2001" s="11">
        <v>22344375000</v>
      </c>
      <c r="AF2001" s="11">
        <v>22344375000</v>
      </c>
      <c r="AG2001" s="11">
        <v>0</v>
      </c>
      <c r="AH2001" s="11">
        <v>0</v>
      </c>
      <c r="AI2001" s="11">
        <v>0</v>
      </c>
      <c r="AJ2001" s="11">
        <v>0</v>
      </c>
      <c r="AK2001" s="11">
        <v>0</v>
      </c>
      <c r="AL2001" s="11">
        <v>0</v>
      </c>
      <c r="AM2001" s="11">
        <v>0</v>
      </c>
      <c r="AN2001" s="11">
        <v>0</v>
      </c>
      <c r="AO20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22344375000</v>
      </c>
      <c r="AQ20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22344375000</v>
      </c>
      <c r="AS2001" s="11">
        <f>Table_PBS_SQL_DB2_PBSSQL_PBS_NDP_Tina_CG_QtrlyPerformance_Final[[#This Row],[GOU REL]]+Table_PBS_SQL_DB2_PBSSQL_PBS_NDP_Tina_CG_QtrlyPerformance_Final[[#This Row],[EXT REL]]</f>
        <v>22344375000</v>
      </c>
      <c r="AT2001" s="11">
        <f>Table_PBS_SQL_DB2_PBSSQL_PBS_NDP_Tina_CG_QtrlyPerformance_Final[[#This Row],[GOU EXP]]+Table_PBS_SQL_DB2_PBSSQL_PBS_NDP_Tina_CG_QtrlyPerformance_Final[[#This Row],[EXT EXP]]</f>
        <v>22344375000</v>
      </c>
      <c r="AU2001" s="11" t="str">
        <f>IF(Table_PBS_SQL_DB2_PBSSQL_PBS_NDP_Tina_CG_QtrlyPerformance_Final[[#This Row],[Item_Code]]&gt;"300000", "Capital", "Recurrent")</f>
        <v>Capital</v>
      </c>
    </row>
    <row r="2002" spans="1:47" x14ac:dyDescent="0.25">
      <c r="A2002" t="s">
        <v>49</v>
      </c>
      <c r="B2002" t="s">
        <v>1400</v>
      </c>
      <c r="C2002" t="s">
        <v>293</v>
      </c>
      <c r="D2002" t="s">
        <v>1206</v>
      </c>
      <c r="E2002" t="s">
        <v>75</v>
      </c>
      <c r="F2002" t="s">
        <v>1228</v>
      </c>
      <c r="G2002" t="s">
        <v>87</v>
      </c>
      <c r="H2002" t="s">
        <v>1401</v>
      </c>
      <c r="I2002" t="s">
        <v>493</v>
      </c>
      <c r="J2002" t="s">
        <v>1470</v>
      </c>
      <c r="K2002" t="s">
        <v>1471</v>
      </c>
      <c r="L2002" t="s">
        <v>1472</v>
      </c>
      <c r="M2002" t="s">
        <v>1044</v>
      </c>
      <c r="N2002" t="s">
        <v>1045</v>
      </c>
      <c r="O2002" t="s">
        <v>1430</v>
      </c>
      <c r="P2002" t="s">
        <v>1431</v>
      </c>
      <c r="Q2002" s="11">
        <v>0</v>
      </c>
      <c r="R2002" s="11">
        <v>0</v>
      </c>
      <c r="S2002" s="11">
        <v>0</v>
      </c>
      <c r="T2002" s="11">
        <v>0</v>
      </c>
      <c r="U2002" s="11">
        <v>100000000</v>
      </c>
      <c r="V2002" s="11">
        <v>0</v>
      </c>
      <c r="W2002" s="11">
        <v>100000000</v>
      </c>
      <c r="X2002" s="11">
        <v>0</v>
      </c>
      <c r="Y2002" s="11">
        <v>0</v>
      </c>
      <c r="Z2002" s="11">
        <v>0</v>
      </c>
      <c r="AA2002" s="11">
        <v>0</v>
      </c>
      <c r="AB2002" s="11">
        <v>0</v>
      </c>
      <c r="AC2002" s="11">
        <v>0</v>
      </c>
      <c r="AD2002" s="11">
        <v>0</v>
      </c>
      <c r="AE2002" s="11">
        <v>0</v>
      </c>
      <c r="AF2002" s="11">
        <v>0</v>
      </c>
      <c r="AG2002" s="11">
        <v>25000000</v>
      </c>
      <c r="AH2002" s="11">
        <v>0</v>
      </c>
      <c r="AI2002" s="11">
        <v>0</v>
      </c>
      <c r="AJ2002" s="11">
        <v>0</v>
      </c>
      <c r="AK2002" s="11">
        <v>0</v>
      </c>
      <c r="AL2002" s="11">
        <v>25000000</v>
      </c>
      <c r="AM2002" s="11">
        <v>0</v>
      </c>
      <c r="AN2002" s="11">
        <v>0</v>
      </c>
      <c r="AO20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0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20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02" s="11">
        <f>Table_PBS_SQL_DB2_PBSSQL_PBS_NDP_Tina_CG_QtrlyPerformance_Final[[#This Row],[GOU REL]]+Table_PBS_SQL_DB2_PBSSQL_PBS_NDP_Tina_CG_QtrlyPerformance_Final[[#This Row],[EXT REL]]</f>
        <v>25000000</v>
      </c>
      <c r="AT2002" s="11">
        <f>Table_PBS_SQL_DB2_PBSSQL_PBS_NDP_Tina_CG_QtrlyPerformance_Final[[#This Row],[GOU EXP]]+Table_PBS_SQL_DB2_PBSSQL_PBS_NDP_Tina_CG_QtrlyPerformance_Final[[#This Row],[EXT EXP]]</f>
        <v>25000000</v>
      </c>
      <c r="AU2002" s="11" t="str">
        <f>IF(Table_PBS_SQL_DB2_PBSSQL_PBS_NDP_Tina_CG_QtrlyPerformance_Final[[#This Row],[Item_Code]]&gt;"300000", "Capital", "Recurrent")</f>
        <v>Capital</v>
      </c>
    </row>
    <row r="2003" spans="1:47" x14ac:dyDescent="0.25">
      <c r="A2003" t="s">
        <v>49</v>
      </c>
      <c r="B2003" t="s">
        <v>1400</v>
      </c>
      <c r="C2003" t="s">
        <v>293</v>
      </c>
      <c r="D2003" t="s">
        <v>1206</v>
      </c>
      <c r="E2003" t="s">
        <v>75</v>
      </c>
      <c r="F2003" t="s">
        <v>1228</v>
      </c>
      <c r="G2003" t="s">
        <v>87</v>
      </c>
      <c r="H2003" t="s">
        <v>1401</v>
      </c>
      <c r="I2003" t="s">
        <v>493</v>
      </c>
      <c r="J2003" t="s">
        <v>1470</v>
      </c>
      <c r="K2003" t="s">
        <v>1437</v>
      </c>
      <c r="L2003" t="s">
        <v>1438</v>
      </c>
      <c r="M2003" t="s">
        <v>866</v>
      </c>
      <c r="N2003" t="s">
        <v>867</v>
      </c>
      <c r="O2003" t="s">
        <v>1016</v>
      </c>
      <c r="P2003" t="s">
        <v>1017</v>
      </c>
      <c r="Q2003" s="11">
        <v>0</v>
      </c>
      <c r="R2003" s="11">
        <v>0</v>
      </c>
      <c r="S2003" s="11">
        <v>0</v>
      </c>
      <c r="T2003" s="11">
        <v>0</v>
      </c>
      <c r="U2003" s="11">
        <v>42600000</v>
      </c>
      <c r="V2003" s="11">
        <v>0</v>
      </c>
      <c r="W2003" s="11">
        <v>28400000</v>
      </c>
      <c r="X2003" s="11">
        <v>14200000</v>
      </c>
      <c r="Y2003" s="11">
        <v>0</v>
      </c>
      <c r="Z2003" s="11">
        <v>0</v>
      </c>
      <c r="AA2003" s="11">
        <v>0</v>
      </c>
      <c r="AB2003" s="11">
        <v>0</v>
      </c>
      <c r="AC2003" s="11">
        <v>9000000</v>
      </c>
      <c r="AD2003" s="11">
        <v>2091360</v>
      </c>
      <c r="AE2003" s="11">
        <v>0</v>
      </c>
      <c r="AF2003" s="11">
        <v>0</v>
      </c>
      <c r="AG2003" s="11">
        <v>7100000</v>
      </c>
      <c r="AH2003" s="11">
        <v>13850000</v>
      </c>
      <c r="AI2003" s="11">
        <v>0</v>
      </c>
      <c r="AJ2003" s="11">
        <v>0</v>
      </c>
      <c r="AK2003" s="11">
        <v>12300000</v>
      </c>
      <c r="AL2003" s="11">
        <v>11895000</v>
      </c>
      <c r="AM2003" s="11">
        <v>0</v>
      </c>
      <c r="AN2003" s="11">
        <v>0</v>
      </c>
      <c r="AO20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28400000</v>
      </c>
      <c r="AP20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27836360</v>
      </c>
      <c r="AR20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03" s="11">
        <f>Table_PBS_SQL_DB2_PBSSQL_PBS_NDP_Tina_CG_QtrlyPerformance_Final[[#This Row],[GOU REL]]+Table_PBS_SQL_DB2_PBSSQL_PBS_NDP_Tina_CG_QtrlyPerformance_Final[[#This Row],[EXT REL]]</f>
        <v>28400000</v>
      </c>
      <c r="AT2003" s="11">
        <f>Table_PBS_SQL_DB2_PBSSQL_PBS_NDP_Tina_CG_QtrlyPerformance_Final[[#This Row],[GOU EXP]]+Table_PBS_SQL_DB2_PBSSQL_PBS_NDP_Tina_CG_QtrlyPerformance_Final[[#This Row],[EXT EXP]]</f>
        <v>27836360</v>
      </c>
      <c r="AU2003" s="11" t="str">
        <f>IF(Table_PBS_SQL_DB2_PBSSQL_PBS_NDP_Tina_CG_QtrlyPerformance_Final[[#This Row],[Item_Code]]&gt;"300000", "Capital", "Recurrent")</f>
        <v>Recurrent</v>
      </c>
    </row>
    <row r="2004" spans="1:47" x14ac:dyDescent="0.25">
      <c r="A2004" t="s">
        <v>49</v>
      </c>
      <c r="B2004" t="s">
        <v>1400</v>
      </c>
      <c r="C2004" t="s">
        <v>293</v>
      </c>
      <c r="D2004" t="s">
        <v>1206</v>
      </c>
      <c r="E2004" t="s">
        <v>75</v>
      </c>
      <c r="F2004" t="s">
        <v>1228</v>
      </c>
      <c r="G2004" t="s">
        <v>87</v>
      </c>
      <c r="H2004" t="s">
        <v>1401</v>
      </c>
      <c r="I2004" t="s">
        <v>493</v>
      </c>
      <c r="J2004" t="s">
        <v>1470</v>
      </c>
      <c r="K2004" t="s">
        <v>1437</v>
      </c>
      <c r="L2004" t="s">
        <v>1438</v>
      </c>
      <c r="M2004" t="s">
        <v>1044</v>
      </c>
      <c r="N2004" t="s">
        <v>1045</v>
      </c>
      <c r="O2004" t="s">
        <v>1192</v>
      </c>
      <c r="P2004" t="s">
        <v>1193</v>
      </c>
      <c r="Q2004" s="11">
        <v>0</v>
      </c>
      <c r="R2004" s="11">
        <v>0</v>
      </c>
      <c r="S2004" s="11">
        <v>0</v>
      </c>
      <c r="T2004" s="11">
        <v>0</v>
      </c>
      <c r="U2004" s="11">
        <v>2030600000</v>
      </c>
      <c r="V2004" s="11">
        <v>0</v>
      </c>
      <c r="W2004" s="11">
        <v>184600000</v>
      </c>
      <c r="X2004" s="11">
        <v>1846000000</v>
      </c>
      <c r="Y2004" s="11">
        <v>0</v>
      </c>
      <c r="Z2004" s="11">
        <v>0</v>
      </c>
      <c r="AA2004" s="11">
        <v>0</v>
      </c>
      <c r="AB2004" s="11">
        <v>0</v>
      </c>
      <c r="AC2004" s="11">
        <v>0</v>
      </c>
      <c r="AD2004" s="11">
        <v>0</v>
      </c>
      <c r="AE2004" s="11">
        <v>0</v>
      </c>
      <c r="AF2004" s="11">
        <v>0</v>
      </c>
      <c r="AG2004" s="11">
        <v>0</v>
      </c>
      <c r="AH2004" s="11">
        <v>0</v>
      </c>
      <c r="AI2004" s="11">
        <v>0</v>
      </c>
      <c r="AJ2004" s="11">
        <v>0</v>
      </c>
      <c r="AK2004" s="11">
        <v>0</v>
      </c>
      <c r="AL2004" s="11">
        <v>0</v>
      </c>
      <c r="AM2004" s="11">
        <v>0</v>
      </c>
      <c r="AN2004" s="11">
        <v>0</v>
      </c>
      <c r="AO20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04" s="11">
        <f>Table_PBS_SQL_DB2_PBSSQL_PBS_NDP_Tina_CG_QtrlyPerformance_Final[[#This Row],[GOU REL]]+Table_PBS_SQL_DB2_PBSSQL_PBS_NDP_Tina_CG_QtrlyPerformance_Final[[#This Row],[EXT REL]]</f>
        <v>0</v>
      </c>
      <c r="AT2004" s="11">
        <f>Table_PBS_SQL_DB2_PBSSQL_PBS_NDP_Tina_CG_QtrlyPerformance_Final[[#This Row],[GOU EXP]]+Table_PBS_SQL_DB2_PBSSQL_PBS_NDP_Tina_CG_QtrlyPerformance_Final[[#This Row],[EXT EXP]]</f>
        <v>0</v>
      </c>
      <c r="AU2004" s="11" t="str">
        <f>IF(Table_PBS_SQL_DB2_PBSSQL_PBS_NDP_Tina_CG_QtrlyPerformance_Final[[#This Row],[Item_Code]]&gt;"300000", "Capital", "Recurrent")</f>
        <v>Recurrent</v>
      </c>
    </row>
    <row r="2005" spans="1:47" x14ac:dyDescent="0.25">
      <c r="A2005" t="s">
        <v>49</v>
      </c>
      <c r="B2005" t="s">
        <v>1400</v>
      </c>
      <c r="C2005" t="s">
        <v>293</v>
      </c>
      <c r="D2005" t="s">
        <v>1206</v>
      </c>
      <c r="E2005" t="s">
        <v>75</v>
      </c>
      <c r="F2005" t="s">
        <v>1228</v>
      </c>
      <c r="G2005" t="s">
        <v>87</v>
      </c>
      <c r="H2005" t="s">
        <v>1401</v>
      </c>
      <c r="I2005" t="s">
        <v>493</v>
      </c>
      <c r="J2005" t="s">
        <v>1470</v>
      </c>
      <c r="K2005" t="s">
        <v>1437</v>
      </c>
      <c r="L2005" t="s">
        <v>1438</v>
      </c>
      <c r="M2005" t="s">
        <v>1044</v>
      </c>
      <c r="N2005" t="s">
        <v>1045</v>
      </c>
      <c r="O2005" t="s">
        <v>1025</v>
      </c>
      <c r="P2005" t="s">
        <v>1026</v>
      </c>
      <c r="Q2005" s="11">
        <v>0</v>
      </c>
      <c r="R2005" s="11">
        <v>0</v>
      </c>
      <c r="S2005" s="11">
        <v>0</v>
      </c>
      <c r="T2005" s="11">
        <v>0</v>
      </c>
      <c r="U2005" s="11">
        <v>544488350</v>
      </c>
      <c r="V2005" s="11">
        <v>0</v>
      </c>
      <c r="W2005" s="11">
        <v>0</v>
      </c>
      <c r="X2005" s="11">
        <v>544488350</v>
      </c>
      <c r="Y2005" s="11">
        <v>0</v>
      </c>
      <c r="Z2005" s="11">
        <v>0</v>
      </c>
      <c r="AA2005" s="11">
        <v>0</v>
      </c>
      <c r="AB2005" s="11">
        <v>0</v>
      </c>
      <c r="AC2005" s="11">
        <v>0</v>
      </c>
      <c r="AD2005" s="11">
        <v>0</v>
      </c>
      <c r="AE2005" s="11">
        <v>0</v>
      </c>
      <c r="AF2005" s="11">
        <v>0</v>
      </c>
      <c r="AG2005" s="11">
        <v>0</v>
      </c>
      <c r="AH2005" s="11">
        <v>0</v>
      </c>
      <c r="AI2005" s="11">
        <v>0</v>
      </c>
      <c r="AJ2005" s="11">
        <v>0</v>
      </c>
      <c r="AK2005" s="11">
        <v>0</v>
      </c>
      <c r="AL2005" s="11">
        <v>0</v>
      </c>
      <c r="AM2005" s="11">
        <v>0</v>
      </c>
      <c r="AN2005" s="11">
        <v>0</v>
      </c>
      <c r="AO20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05" s="11">
        <f>Table_PBS_SQL_DB2_PBSSQL_PBS_NDP_Tina_CG_QtrlyPerformance_Final[[#This Row],[GOU REL]]+Table_PBS_SQL_DB2_PBSSQL_PBS_NDP_Tina_CG_QtrlyPerformance_Final[[#This Row],[EXT REL]]</f>
        <v>0</v>
      </c>
      <c r="AT2005" s="11">
        <f>Table_PBS_SQL_DB2_PBSSQL_PBS_NDP_Tina_CG_QtrlyPerformance_Final[[#This Row],[GOU EXP]]+Table_PBS_SQL_DB2_PBSSQL_PBS_NDP_Tina_CG_QtrlyPerformance_Final[[#This Row],[EXT EXP]]</f>
        <v>0</v>
      </c>
      <c r="AU2005" s="11" t="str">
        <f>IF(Table_PBS_SQL_DB2_PBSSQL_PBS_NDP_Tina_CG_QtrlyPerformance_Final[[#This Row],[Item_Code]]&gt;"300000", "Capital", "Recurrent")</f>
        <v>Recurrent</v>
      </c>
    </row>
    <row r="2006" spans="1:47" x14ac:dyDescent="0.25">
      <c r="A2006" t="s">
        <v>49</v>
      </c>
      <c r="B2006" t="s">
        <v>1400</v>
      </c>
      <c r="C2006" t="s">
        <v>293</v>
      </c>
      <c r="D2006" t="s">
        <v>1206</v>
      </c>
      <c r="E2006" t="s">
        <v>75</v>
      </c>
      <c r="F2006" t="s">
        <v>1228</v>
      </c>
      <c r="G2006" t="s">
        <v>87</v>
      </c>
      <c r="H2006" t="s">
        <v>1401</v>
      </c>
      <c r="I2006" t="s">
        <v>493</v>
      </c>
      <c r="J2006" t="s">
        <v>1470</v>
      </c>
      <c r="K2006" t="s">
        <v>137</v>
      </c>
      <c r="L2006" t="s">
        <v>1473</v>
      </c>
      <c r="M2006" t="s">
        <v>866</v>
      </c>
      <c r="N2006" t="s">
        <v>867</v>
      </c>
      <c r="O2006" t="s">
        <v>1062</v>
      </c>
      <c r="P2006" t="s">
        <v>1063</v>
      </c>
      <c r="Q2006" s="11">
        <v>0</v>
      </c>
      <c r="R2006" s="11">
        <v>0</v>
      </c>
      <c r="S2006" s="11">
        <v>0</v>
      </c>
      <c r="T2006" s="11">
        <v>0</v>
      </c>
      <c r="U2006" s="11">
        <v>1930600000</v>
      </c>
      <c r="V2006" s="11">
        <v>0</v>
      </c>
      <c r="W2006" s="11">
        <v>1930600000</v>
      </c>
      <c r="X2006" s="11">
        <v>0</v>
      </c>
      <c r="Y2006" s="11">
        <v>362650000</v>
      </c>
      <c r="Z2006" s="11">
        <v>268766840</v>
      </c>
      <c r="AA2006" s="11">
        <v>0</v>
      </c>
      <c r="AB2006" s="11">
        <v>0</v>
      </c>
      <c r="AC2006" s="11">
        <v>482650000</v>
      </c>
      <c r="AD2006" s="11">
        <v>418517372</v>
      </c>
      <c r="AE2006" s="11">
        <v>0</v>
      </c>
      <c r="AF2006" s="11">
        <v>0</v>
      </c>
      <c r="AG2006" s="11">
        <v>482650000</v>
      </c>
      <c r="AH2006" s="11">
        <v>510849858</v>
      </c>
      <c r="AI2006" s="11">
        <v>0</v>
      </c>
      <c r="AJ2006" s="11">
        <v>0</v>
      </c>
      <c r="AK2006" s="11">
        <v>482650000</v>
      </c>
      <c r="AL2006" s="11">
        <v>611231663</v>
      </c>
      <c r="AM2006" s="11">
        <v>0</v>
      </c>
      <c r="AN2006" s="11">
        <v>0</v>
      </c>
      <c r="AO20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1810600000</v>
      </c>
      <c r="AP20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1809365733</v>
      </c>
      <c r="AR20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06" s="11">
        <f>Table_PBS_SQL_DB2_PBSSQL_PBS_NDP_Tina_CG_QtrlyPerformance_Final[[#This Row],[GOU REL]]+Table_PBS_SQL_DB2_PBSSQL_PBS_NDP_Tina_CG_QtrlyPerformance_Final[[#This Row],[EXT REL]]</f>
        <v>1810600000</v>
      </c>
      <c r="AT2006" s="11">
        <f>Table_PBS_SQL_DB2_PBSSQL_PBS_NDP_Tina_CG_QtrlyPerformance_Final[[#This Row],[GOU EXP]]+Table_PBS_SQL_DB2_PBSSQL_PBS_NDP_Tina_CG_QtrlyPerformance_Final[[#This Row],[EXT EXP]]</f>
        <v>1809365733</v>
      </c>
      <c r="AU2006" s="11" t="str">
        <f>IF(Table_PBS_SQL_DB2_PBSSQL_PBS_NDP_Tina_CG_QtrlyPerformance_Final[[#This Row],[Item_Code]]&gt;"300000", "Capital", "Recurrent")</f>
        <v>Recurrent</v>
      </c>
    </row>
    <row r="2007" spans="1:47" x14ac:dyDescent="0.25">
      <c r="A2007" t="s">
        <v>49</v>
      </c>
      <c r="B2007" t="s">
        <v>1400</v>
      </c>
      <c r="C2007" t="s">
        <v>293</v>
      </c>
      <c r="D2007" t="s">
        <v>1206</v>
      </c>
      <c r="E2007" t="s">
        <v>75</v>
      </c>
      <c r="F2007" t="s">
        <v>1228</v>
      </c>
      <c r="G2007" t="s">
        <v>87</v>
      </c>
      <c r="H2007" t="s">
        <v>1401</v>
      </c>
      <c r="I2007" t="s">
        <v>493</v>
      </c>
      <c r="J2007" t="s">
        <v>1470</v>
      </c>
      <c r="K2007" t="s">
        <v>137</v>
      </c>
      <c r="L2007" t="s">
        <v>1473</v>
      </c>
      <c r="M2007" t="s">
        <v>866</v>
      </c>
      <c r="N2007" t="s">
        <v>867</v>
      </c>
      <c r="O2007" t="s">
        <v>1002</v>
      </c>
      <c r="P2007" t="s">
        <v>1003</v>
      </c>
      <c r="Q2007" s="11">
        <v>0</v>
      </c>
      <c r="R2007" s="11">
        <v>0</v>
      </c>
      <c r="S2007" s="11">
        <v>0</v>
      </c>
      <c r="T2007" s="11">
        <v>0</v>
      </c>
      <c r="U2007" s="11">
        <v>200000000</v>
      </c>
      <c r="V2007" s="11">
        <v>0</v>
      </c>
      <c r="W2007" s="11">
        <v>200000000</v>
      </c>
      <c r="X2007" s="11">
        <v>0</v>
      </c>
      <c r="Y2007" s="11">
        <v>0</v>
      </c>
      <c r="Z2007" s="11">
        <v>0</v>
      </c>
      <c r="AA2007" s="11">
        <v>0</v>
      </c>
      <c r="AB2007" s="11">
        <v>0</v>
      </c>
      <c r="AC2007" s="11">
        <v>0</v>
      </c>
      <c r="AD2007" s="11">
        <v>0</v>
      </c>
      <c r="AE2007" s="11">
        <v>0</v>
      </c>
      <c r="AF2007" s="11">
        <v>0</v>
      </c>
      <c r="AG2007" s="11">
        <v>50000000</v>
      </c>
      <c r="AH2007" s="11">
        <v>45465000</v>
      </c>
      <c r="AI2007" s="11">
        <v>0</v>
      </c>
      <c r="AJ2007" s="11">
        <v>0</v>
      </c>
      <c r="AK2007" s="11">
        <v>120000000</v>
      </c>
      <c r="AL2007" s="11">
        <v>124535000</v>
      </c>
      <c r="AM2007" s="11">
        <v>0</v>
      </c>
      <c r="AN2007" s="11">
        <v>0</v>
      </c>
      <c r="AO20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170000000</v>
      </c>
      <c r="AP20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170000000</v>
      </c>
      <c r="AR20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07" s="11">
        <f>Table_PBS_SQL_DB2_PBSSQL_PBS_NDP_Tina_CG_QtrlyPerformance_Final[[#This Row],[GOU REL]]+Table_PBS_SQL_DB2_PBSSQL_PBS_NDP_Tina_CG_QtrlyPerformance_Final[[#This Row],[EXT REL]]</f>
        <v>170000000</v>
      </c>
      <c r="AT2007" s="11">
        <f>Table_PBS_SQL_DB2_PBSSQL_PBS_NDP_Tina_CG_QtrlyPerformance_Final[[#This Row],[GOU EXP]]+Table_PBS_SQL_DB2_PBSSQL_PBS_NDP_Tina_CG_QtrlyPerformance_Final[[#This Row],[EXT EXP]]</f>
        <v>170000000</v>
      </c>
      <c r="AU2007" s="11" t="str">
        <f>IF(Table_PBS_SQL_DB2_PBSSQL_PBS_NDP_Tina_CG_QtrlyPerformance_Final[[#This Row],[Item_Code]]&gt;"300000", "Capital", "Recurrent")</f>
        <v>Recurrent</v>
      </c>
    </row>
    <row r="2008" spans="1:47" x14ac:dyDescent="0.25">
      <c r="A2008" t="s">
        <v>49</v>
      </c>
      <c r="B2008" t="s">
        <v>1400</v>
      </c>
      <c r="C2008" t="s">
        <v>293</v>
      </c>
      <c r="D2008" t="s">
        <v>1206</v>
      </c>
      <c r="E2008" t="s">
        <v>75</v>
      </c>
      <c r="F2008" t="s">
        <v>1228</v>
      </c>
      <c r="G2008" t="s">
        <v>87</v>
      </c>
      <c r="H2008" t="s">
        <v>1401</v>
      </c>
      <c r="I2008" t="s">
        <v>493</v>
      </c>
      <c r="J2008" t="s">
        <v>1470</v>
      </c>
      <c r="K2008" t="s">
        <v>137</v>
      </c>
      <c r="L2008" t="s">
        <v>1473</v>
      </c>
      <c r="M2008" t="s">
        <v>866</v>
      </c>
      <c r="N2008" t="s">
        <v>867</v>
      </c>
      <c r="O2008" t="s">
        <v>1083</v>
      </c>
      <c r="P2008" t="s">
        <v>1084</v>
      </c>
      <c r="Q2008" s="11">
        <v>0</v>
      </c>
      <c r="R2008" s="11">
        <v>0</v>
      </c>
      <c r="S2008" s="11">
        <v>0</v>
      </c>
      <c r="T2008" s="11">
        <v>0</v>
      </c>
      <c r="U2008" s="11">
        <v>450000000</v>
      </c>
      <c r="V2008" s="11">
        <v>0</v>
      </c>
      <c r="W2008" s="11">
        <v>450000000</v>
      </c>
      <c r="X2008" s="11">
        <v>0</v>
      </c>
      <c r="Y2008" s="11">
        <v>0</v>
      </c>
      <c r="Z2008" s="11">
        <v>0</v>
      </c>
      <c r="AA2008" s="11">
        <v>0</v>
      </c>
      <c r="AB2008" s="11">
        <v>0</v>
      </c>
      <c r="AC2008" s="11">
        <v>0</v>
      </c>
      <c r="AD2008" s="11">
        <v>0</v>
      </c>
      <c r="AE2008" s="11">
        <v>0</v>
      </c>
      <c r="AF2008" s="11">
        <v>0</v>
      </c>
      <c r="AG2008" s="11">
        <v>112500000</v>
      </c>
      <c r="AH2008" s="11">
        <v>110215000</v>
      </c>
      <c r="AI2008" s="11">
        <v>0</v>
      </c>
      <c r="AJ2008" s="11">
        <v>0</v>
      </c>
      <c r="AK2008" s="11">
        <v>0</v>
      </c>
      <c r="AL2008" s="11">
        <v>2285000</v>
      </c>
      <c r="AM2008" s="11">
        <v>0</v>
      </c>
      <c r="AN2008" s="11">
        <v>0</v>
      </c>
      <c r="AO20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112500000</v>
      </c>
      <c r="AP20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112500000</v>
      </c>
      <c r="AR20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08" s="11">
        <f>Table_PBS_SQL_DB2_PBSSQL_PBS_NDP_Tina_CG_QtrlyPerformance_Final[[#This Row],[GOU REL]]+Table_PBS_SQL_DB2_PBSSQL_PBS_NDP_Tina_CG_QtrlyPerformance_Final[[#This Row],[EXT REL]]</f>
        <v>112500000</v>
      </c>
      <c r="AT2008" s="11">
        <f>Table_PBS_SQL_DB2_PBSSQL_PBS_NDP_Tina_CG_QtrlyPerformance_Final[[#This Row],[GOU EXP]]+Table_PBS_SQL_DB2_PBSSQL_PBS_NDP_Tina_CG_QtrlyPerformance_Final[[#This Row],[EXT EXP]]</f>
        <v>112500000</v>
      </c>
      <c r="AU2008" s="11" t="str">
        <f>IF(Table_PBS_SQL_DB2_PBSSQL_PBS_NDP_Tina_CG_QtrlyPerformance_Final[[#This Row],[Item_Code]]&gt;"300000", "Capital", "Recurrent")</f>
        <v>Recurrent</v>
      </c>
    </row>
    <row r="2009" spans="1:47" x14ac:dyDescent="0.25">
      <c r="A2009" t="s">
        <v>49</v>
      </c>
      <c r="B2009" t="s">
        <v>1400</v>
      </c>
      <c r="C2009" t="s">
        <v>293</v>
      </c>
      <c r="D2009" t="s">
        <v>1206</v>
      </c>
      <c r="E2009" t="s">
        <v>75</v>
      </c>
      <c r="F2009" t="s">
        <v>1228</v>
      </c>
      <c r="G2009" t="s">
        <v>87</v>
      </c>
      <c r="H2009" t="s">
        <v>1401</v>
      </c>
      <c r="I2009" t="s">
        <v>493</v>
      </c>
      <c r="J2009" t="s">
        <v>1470</v>
      </c>
      <c r="K2009" t="s">
        <v>137</v>
      </c>
      <c r="L2009" t="s">
        <v>1473</v>
      </c>
      <c r="M2009" t="s">
        <v>866</v>
      </c>
      <c r="N2009" t="s">
        <v>867</v>
      </c>
      <c r="O2009" t="s">
        <v>1004</v>
      </c>
      <c r="P2009" t="s">
        <v>868</v>
      </c>
      <c r="Q2009" s="11">
        <v>0</v>
      </c>
      <c r="R2009" s="11">
        <v>0</v>
      </c>
      <c r="S2009" s="11">
        <v>0</v>
      </c>
      <c r="T2009" s="11">
        <v>0</v>
      </c>
      <c r="U2009" s="11">
        <v>360000000</v>
      </c>
      <c r="V2009" s="11">
        <v>0</v>
      </c>
      <c r="W2009" s="11">
        <v>360000000</v>
      </c>
      <c r="X2009" s="11">
        <v>0</v>
      </c>
      <c r="Y2009" s="11">
        <v>0</v>
      </c>
      <c r="Z2009" s="11">
        <v>0</v>
      </c>
      <c r="AA2009" s="11">
        <v>0</v>
      </c>
      <c r="AB2009" s="11">
        <v>0</v>
      </c>
      <c r="AC2009" s="11">
        <v>0</v>
      </c>
      <c r="AD2009" s="11">
        <v>0</v>
      </c>
      <c r="AE2009" s="11">
        <v>0</v>
      </c>
      <c r="AF2009" s="11">
        <v>0</v>
      </c>
      <c r="AG2009" s="11">
        <v>90000000</v>
      </c>
      <c r="AH2009" s="11">
        <v>90000000</v>
      </c>
      <c r="AI2009" s="11">
        <v>0</v>
      </c>
      <c r="AJ2009" s="11">
        <v>0</v>
      </c>
      <c r="AK2009" s="11">
        <v>50000000</v>
      </c>
      <c r="AL2009" s="11">
        <v>49857009</v>
      </c>
      <c r="AM2009" s="11">
        <v>0</v>
      </c>
      <c r="AN2009" s="11">
        <v>0</v>
      </c>
      <c r="AO20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20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139857009</v>
      </c>
      <c r="AR20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09" s="11">
        <f>Table_PBS_SQL_DB2_PBSSQL_PBS_NDP_Tina_CG_QtrlyPerformance_Final[[#This Row],[GOU REL]]+Table_PBS_SQL_DB2_PBSSQL_PBS_NDP_Tina_CG_QtrlyPerformance_Final[[#This Row],[EXT REL]]</f>
        <v>140000000</v>
      </c>
      <c r="AT2009" s="11">
        <f>Table_PBS_SQL_DB2_PBSSQL_PBS_NDP_Tina_CG_QtrlyPerformance_Final[[#This Row],[GOU EXP]]+Table_PBS_SQL_DB2_PBSSQL_PBS_NDP_Tina_CG_QtrlyPerformance_Final[[#This Row],[EXT EXP]]</f>
        <v>139857009</v>
      </c>
      <c r="AU2009" s="11" t="str">
        <f>IF(Table_PBS_SQL_DB2_PBSSQL_PBS_NDP_Tina_CG_QtrlyPerformance_Final[[#This Row],[Item_Code]]&gt;"300000", "Capital", "Recurrent")</f>
        <v>Recurrent</v>
      </c>
    </row>
    <row r="2010" spans="1:47" x14ac:dyDescent="0.25">
      <c r="A2010" t="s">
        <v>49</v>
      </c>
      <c r="B2010" t="s">
        <v>1400</v>
      </c>
      <c r="C2010" t="s">
        <v>293</v>
      </c>
      <c r="D2010" t="s">
        <v>1206</v>
      </c>
      <c r="E2010" t="s">
        <v>75</v>
      </c>
      <c r="F2010" t="s">
        <v>1228</v>
      </c>
      <c r="G2010" t="s">
        <v>87</v>
      </c>
      <c r="H2010" t="s">
        <v>1401</v>
      </c>
      <c r="I2010" t="s">
        <v>493</v>
      </c>
      <c r="J2010" t="s">
        <v>1470</v>
      </c>
      <c r="K2010" t="s">
        <v>137</v>
      </c>
      <c r="L2010" t="s">
        <v>1473</v>
      </c>
      <c r="M2010" t="s">
        <v>1044</v>
      </c>
      <c r="N2010" t="s">
        <v>1045</v>
      </c>
      <c r="O2010" t="s">
        <v>869</v>
      </c>
      <c r="P2010" t="s">
        <v>870</v>
      </c>
      <c r="Q2010" s="11">
        <v>0</v>
      </c>
      <c r="R2010" s="11">
        <v>0</v>
      </c>
      <c r="S2010" s="11">
        <v>0</v>
      </c>
      <c r="T2010" s="11">
        <v>0</v>
      </c>
      <c r="U2010" s="11">
        <v>1500000000</v>
      </c>
      <c r="V2010" s="11">
        <v>0</v>
      </c>
      <c r="W2010" s="11">
        <v>1500000000</v>
      </c>
      <c r="X2010" s="11">
        <v>0</v>
      </c>
      <c r="Y2010" s="11">
        <v>0</v>
      </c>
      <c r="Z2010" s="11">
        <v>0</v>
      </c>
      <c r="AA2010" s="11">
        <v>0</v>
      </c>
      <c r="AB2010" s="11">
        <v>0</v>
      </c>
      <c r="AC2010" s="11">
        <v>0</v>
      </c>
      <c r="AD2010" s="11">
        <v>0</v>
      </c>
      <c r="AE2010" s="11">
        <v>0</v>
      </c>
      <c r="AF2010" s="11">
        <v>0</v>
      </c>
      <c r="AG2010" s="11">
        <v>0</v>
      </c>
      <c r="AH2010" s="11">
        <v>0</v>
      </c>
      <c r="AI2010" s="11">
        <v>0</v>
      </c>
      <c r="AJ2010" s="11">
        <v>0</v>
      </c>
      <c r="AK2010" s="11">
        <v>250000000</v>
      </c>
      <c r="AL2010" s="11">
        <v>250000000</v>
      </c>
      <c r="AM2010" s="11">
        <v>0</v>
      </c>
      <c r="AN2010" s="11">
        <v>0</v>
      </c>
      <c r="AO20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20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20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0" s="11">
        <f>Table_PBS_SQL_DB2_PBSSQL_PBS_NDP_Tina_CG_QtrlyPerformance_Final[[#This Row],[GOU REL]]+Table_PBS_SQL_DB2_PBSSQL_PBS_NDP_Tina_CG_QtrlyPerformance_Final[[#This Row],[EXT REL]]</f>
        <v>250000000</v>
      </c>
      <c r="AT2010" s="11">
        <f>Table_PBS_SQL_DB2_PBSSQL_PBS_NDP_Tina_CG_QtrlyPerformance_Final[[#This Row],[GOU EXP]]+Table_PBS_SQL_DB2_PBSSQL_PBS_NDP_Tina_CG_QtrlyPerformance_Final[[#This Row],[EXT EXP]]</f>
        <v>250000000</v>
      </c>
      <c r="AU2010" s="11" t="str">
        <f>IF(Table_PBS_SQL_DB2_PBSSQL_PBS_NDP_Tina_CG_QtrlyPerformance_Final[[#This Row],[Item_Code]]&gt;"300000", "Capital", "Recurrent")</f>
        <v>Capital</v>
      </c>
    </row>
    <row r="2011" spans="1:47" x14ac:dyDescent="0.25">
      <c r="A2011" t="s">
        <v>49</v>
      </c>
      <c r="B2011" t="s">
        <v>1400</v>
      </c>
      <c r="C2011" t="s">
        <v>293</v>
      </c>
      <c r="D2011" t="s">
        <v>1206</v>
      </c>
      <c r="E2011" t="s">
        <v>75</v>
      </c>
      <c r="F2011" t="s">
        <v>1228</v>
      </c>
      <c r="G2011" t="s">
        <v>87</v>
      </c>
      <c r="H2011" t="s">
        <v>1401</v>
      </c>
      <c r="I2011" t="s">
        <v>493</v>
      </c>
      <c r="J2011" t="s">
        <v>1470</v>
      </c>
      <c r="K2011" t="s">
        <v>137</v>
      </c>
      <c r="L2011" t="s">
        <v>1473</v>
      </c>
      <c r="M2011" t="s">
        <v>1044</v>
      </c>
      <c r="N2011" t="s">
        <v>1045</v>
      </c>
      <c r="O2011" t="s">
        <v>893</v>
      </c>
      <c r="P2011" t="s">
        <v>894</v>
      </c>
      <c r="Q2011" s="11">
        <v>0</v>
      </c>
      <c r="R2011" s="11">
        <v>0</v>
      </c>
      <c r="S2011" s="11">
        <v>0</v>
      </c>
      <c r="T2011" s="11">
        <v>0</v>
      </c>
      <c r="U2011" s="11">
        <v>2500000000</v>
      </c>
      <c r="V2011" s="11">
        <v>0</v>
      </c>
      <c r="W2011" s="11">
        <v>2500000000</v>
      </c>
      <c r="X2011" s="11">
        <v>0</v>
      </c>
      <c r="Y2011" s="11">
        <v>0</v>
      </c>
      <c r="Z2011" s="11">
        <v>0</v>
      </c>
      <c r="AA2011" s="11">
        <v>0</v>
      </c>
      <c r="AB2011" s="11">
        <v>0</v>
      </c>
      <c r="AC2011" s="11">
        <v>0</v>
      </c>
      <c r="AD2011" s="11">
        <v>0</v>
      </c>
      <c r="AE2011" s="11">
        <v>0</v>
      </c>
      <c r="AF2011" s="11">
        <v>0</v>
      </c>
      <c r="AG2011" s="11">
        <v>625000000</v>
      </c>
      <c r="AH2011" s="11">
        <v>625000000</v>
      </c>
      <c r="AI2011" s="11">
        <v>0</v>
      </c>
      <c r="AJ2011" s="11">
        <v>0</v>
      </c>
      <c r="AK2011" s="11">
        <v>0</v>
      </c>
      <c r="AL2011" s="11">
        <v>0</v>
      </c>
      <c r="AM2011" s="11">
        <v>0</v>
      </c>
      <c r="AN2011" s="11">
        <v>0</v>
      </c>
      <c r="AO20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625000000</v>
      </c>
      <c r="AP20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625000000</v>
      </c>
      <c r="AR20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1" s="11">
        <f>Table_PBS_SQL_DB2_PBSSQL_PBS_NDP_Tina_CG_QtrlyPerformance_Final[[#This Row],[GOU REL]]+Table_PBS_SQL_DB2_PBSSQL_PBS_NDP_Tina_CG_QtrlyPerformance_Final[[#This Row],[EXT REL]]</f>
        <v>625000000</v>
      </c>
      <c r="AT2011" s="11">
        <f>Table_PBS_SQL_DB2_PBSSQL_PBS_NDP_Tina_CG_QtrlyPerformance_Final[[#This Row],[GOU EXP]]+Table_PBS_SQL_DB2_PBSSQL_PBS_NDP_Tina_CG_QtrlyPerformance_Final[[#This Row],[EXT EXP]]</f>
        <v>625000000</v>
      </c>
      <c r="AU2011" s="11" t="str">
        <f>IF(Table_PBS_SQL_DB2_PBSSQL_PBS_NDP_Tina_CG_QtrlyPerformance_Final[[#This Row],[Item_Code]]&gt;"300000", "Capital", "Recurrent")</f>
        <v>Capital</v>
      </c>
    </row>
    <row r="2012" spans="1:47" x14ac:dyDescent="0.25">
      <c r="A2012" t="s">
        <v>49</v>
      </c>
      <c r="B2012" t="s">
        <v>1400</v>
      </c>
      <c r="C2012" t="s">
        <v>293</v>
      </c>
      <c r="D2012" t="s">
        <v>1206</v>
      </c>
      <c r="E2012" t="s">
        <v>75</v>
      </c>
      <c r="F2012" t="s">
        <v>1228</v>
      </c>
      <c r="G2012" t="s">
        <v>87</v>
      </c>
      <c r="H2012" t="s">
        <v>1401</v>
      </c>
      <c r="I2012" t="s">
        <v>493</v>
      </c>
      <c r="J2012" t="s">
        <v>1470</v>
      </c>
      <c r="K2012" t="s">
        <v>145</v>
      </c>
      <c r="L2012" t="s">
        <v>1413</v>
      </c>
      <c r="M2012" t="s">
        <v>866</v>
      </c>
      <c r="N2012" t="s">
        <v>867</v>
      </c>
      <c r="O2012" t="s">
        <v>1004</v>
      </c>
      <c r="P2012" t="s">
        <v>868</v>
      </c>
      <c r="Q2012" s="11">
        <v>0</v>
      </c>
      <c r="R2012" s="11">
        <v>0</v>
      </c>
      <c r="S2012" s="11">
        <v>0</v>
      </c>
      <c r="T2012" s="11">
        <v>0</v>
      </c>
      <c r="U2012" s="11">
        <v>32000000</v>
      </c>
      <c r="V2012" s="11">
        <v>0</v>
      </c>
      <c r="W2012" s="11">
        <v>32000000</v>
      </c>
      <c r="X2012" s="11">
        <v>0</v>
      </c>
      <c r="Y2012" s="11">
        <v>0</v>
      </c>
      <c r="Z2012" s="11">
        <v>0</v>
      </c>
      <c r="AA2012" s="11">
        <v>0</v>
      </c>
      <c r="AB2012" s="11">
        <v>0</v>
      </c>
      <c r="AC2012" s="11">
        <v>0</v>
      </c>
      <c r="AD2012" s="11">
        <v>0</v>
      </c>
      <c r="AE2012" s="11">
        <v>0</v>
      </c>
      <c r="AF2012" s="11">
        <v>0</v>
      </c>
      <c r="AG2012" s="11">
        <v>0</v>
      </c>
      <c r="AH2012" s="11">
        <v>0</v>
      </c>
      <c r="AI2012" s="11">
        <v>0</v>
      </c>
      <c r="AJ2012" s="11">
        <v>0</v>
      </c>
      <c r="AK2012" s="11">
        <v>0</v>
      </c>
      <c r="AL2012" s="11">
        <v>0</v>
      </c>
      <c r="AM2012" s="11">
        <v>0</v>
      </c>
      <c r="AN2012" s="11">
        <v>0</v>
      </c>
      <c r="AO20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2" s="11">
        <f>Table_PBS_SQL_DB2_PBSSQL_PBS_NDP_Tina_CG_QtrlyPerformance_Final[[#This Row],[GOU REL]]+Table_PBS_SQL_DB2_PBSSQL_PBS_NDP_Tina_CG_QtrlyPerformance_Final[[#This Row],[EXT REL]]</f>
        <v>0</v>
      </c>
      <c r="AT2012" s="11">
        <f>Table_PBS_SQL_DB2_PBSSQL_PBS_NDP_Tina_CG_QtrlyPerformance_Final[[#This Row],[GOU EXP]]+Table_PBS_SQL_DB2_PBSSQL_PBS_NDP_Tina_CG_QtrlyPerformance_Final[[#This Row],[EXT EXP]]</f>
        <v>0</v>
      </c>
      <c r="AU2012" s="11" t="str">
        <f>IF(Table_PBS_SQL_DB2_PBSSQL_PBS_NDP_Tina_CG_QtrlyPerformance_Final[[#This Row],[Item_Code]]&gt;"300000", "Capital", "Recurrent")</f>
        <v>Recurrent</v>
      </c>
    </row>
    <row r="2013" spans="1:47" x14ac:dyDescent="0.25">
      <c r="A2013" t="s">
        <v>49</v>
      </c>
      <c r="B2013" t="s">
        <v>1400</v>
      </c>
      <c r="C2013" t="s">
        <v>293</v>
      </c>
      <c r="D2013" t="s">
        <v>1206</v>
      </c>
      <c r="E2013" t="s">
        <v>75</v>
      </c>
      <c r="F2013" t="s">
        <v>1228</v>
      </c>
      <c r="G2013" t="s">
        <v>87</v>
      </c>
      <c r="H2013" t="s">
        <v>1401</v>
      </c>
      <c r="I2013" t="s">
        <v>467</v>
      </c>
      <c r="J2013" t="s">
        <v>1474</v>
      </c>
      <c r="K2013" t="s">
        <v>1477</v>
      </c>
      <c r="L2013" t="s">
        <v>1478</v>
      </c>
      <c r="M2013" t="s">
        <v>866</v>
      </c>
      <c r="N2013" t="s">
        <v>867</v>
      </c>
      <c r="O2013" t="s">
        <v>1093</v>
      </c>
      <c r="P2013" t="s">
        <v>1094</v>
      </c>
      <c r="Q2013" s="11">
        <v>0</v>
      </c>
      <c r="R2013" s="11">
        <v>0</v>
      </c>
      <c r="S2013" s="11">
        <v>0</v>
      </c>
      <c r="T2013" s="11">
        <v>0</v>
      </c>
      <c r="U2013" s="11">
        <v>8000000</v>
      </c>
      <c r="V2013" s="11">
        <v>0</v>
      </c>
      <c r="W2013" s="11">
        <v>8000000</v>
      </c>
      <c r="X2013" s="11">
        <v>0</v>
      </c>
      <c r="Y2013" s="11">
        <v>0</v>
      </c>
      <c r="Z2013" s="11">
        <v>0</v>
      </c>
      <c r="AA2013" s="11">
        <v>0</v>
      </c>
      <c r="AB2013" s="11">
        <v>0</v>
      </c>
      <c r="AC2013" s="11">
        <v>2000000</v>
      </c>
      <c r="AD2013" s="11">
        <v>2000000</v>
      </c>
      <c r="AE2013" s="11">
        <v>0</v>
      </c>
      <c r="AF2013" s="11">
        <v>0</v>
      </c>
      <c r="AG2013" s="11">
        <v>2000000</v>
      </c>
      <c r="AH2013" s="11">
        <v>2000000</v>
      </c>
      <c r="AI2013" s="11">
        <v>0</v>
      </c>
      <c r="AJ2013" s="11">
        <v>0</v>
      </c>
      <c r="AK2013" s="11">
        <v>4000000</v>
      </c>
      <c r="AL2013" s="11">
        <v>4000000</v>
      </c>
      <c r="AM2013" s="11">
        <v>0</v>
      </c>
      <c r="AN2013" s="11">
        <v>0</v>
      </c>
      <c r="AO20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20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20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3" s="11">
        <f>Table_PBS_SQL_DB2_PBSSQL_PBS_NDP_Tina_CG_QtrlyPerformance_Final[[#This Row],[GOU REL]]+Table_PBS_SQL_DB2_PBSSQL_PBS_NDP_Tina_CG_QtrlyPerformance_Final[[#This Row],[EXT REL]]</f>
        <v>8000000</v>
      </c>
      <c r="AT2013" s="11">
        <f>Table_PBS_SQL_DB2_PBSSQL_PBS_NDP_Tina_CG_QtrlyPerformance_Final[[#This Row],[GOU EXP]]+Table_PBS_SQL_DB2_PBSSQL_PBS_NDP_Tina_CG_QtrlyPerformance_Final[[#This Row],[EXT EXP]]</f>
        <v>8000000</v>
      </c>
      <c r="AU2013" s="11" t="str">
        <f>IF(Table_PBS_SQL_DB2_PBSSQL_PBS_NDP_Tina_CG_QtrlyPerformance_Final[[#This Row],[Item_Code]]&gt;"300000", "Capital", "Recurrent")</f>
        <v>Recurrent</v>
      </c>
    </row>
    <row r="2014" spans="1:47" x14ac:dyDescent="0.25">
      <c r="A2014" t="s">
        <v>49</v>
      </c>
      <c r="B2014" t="s">
        <v>1400</v>
      </c>
      <c r="C2014" t="s">
        <v>293</v>
      </c>
      <c r="D2014" t="s">
        <v>1206</v>
      </c>
      <c r="E2014" t="s">
        <v>75</v>
      </c>
      <c r="F2014" t="s">
        <v>1228</v>
      </c>
      <c r="G2014" t="s">
        <v>87</v>
      </c>
      <c r="H2014" t="s">
        <v>1401</v>
      </c>
      <c r="I2014" t="s">
        <v>467</v>
      </c>
      <c r="J2014" t="s">
        <v>1474</v>
      </c>
      <c r="K2014" t="s">
        <v>1477</v>
      </c>
      <c r="L2014" t="s">
        <v>1478</v>
      </c>
      <c r="M2014" t="s">
        <v>1044</v>
      </c>
      <c r="N2014" t="s">
        <v>1045</v>
      </c>
      <c r="O2014" t="s">
        <v>1064</v>
      </c>
      <c r="P2014" t="s">
        <v>1065</v>
      </c>
      <c r="Q2014" s="11">
        <v>0</v>
      </c>
      <c r="R2014" s="11">
        <v>0</v>
      </c>
      <c r="S2014" s="11">
        <v>0</v>
      </c>
      <c r="T2014" s="11">
        <v>0</v>
      </c>
      <c r="U2014" s="11">
        <v>4000000</v>
      </c>
      <c r="V2014" s="11">
        <v>0</v>
      </c>
      <c r="W2014" s="11">
        <v>4000000</v>
      </c>
      <c r="X2014" s="11">
        <v>0</v>
      </c>
      <c r="Y2014" s="11">
        <v>0</v>
      </c>
      <c r="Z2014" s="11">
        <v>0</v>
      </c>
      <c r="AA2014" s="11">
        <v>0</v>
      </c>
      <c r="AB2014" s="11">
        <v>0</v>
      </c>
      <c r="AC2014" s="11">
        <v>1000000</v>
      </c>
      <c r="AD2014" s="11">
        <v>1000000</v>
      </c>
      <c r="AE2014" s="11">
        <v>0</v>
      </c>
      <c r="AF2014" s="11">
        <v>0</v>
      </c>
      <c r="AG2014" s="11">
        <v>1000000</v>
      </c>
      <c r="AH2014" s="11">
        <v>1000000</v>
      </c>
      <c r="AI2014" s="11">
        <v>0</v>
      </c>
      <c r="AJ2014" s="11">
        <v>0</v>
      </c>
      <c r="AK2014" s="11">
        <v>2000000</v>
      </c>
      <c r="AL2014" s="11">
        <v>2000000</v>
      </c>
      <c r="AM2014" s="11">
        <v>0</v>
      </c>
      <c r="AN2014" s="11">
        <v>0</v>
      </c>
      <c r="AO20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20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20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4" s="11">
        <f>Table_PBS_SQL_DB2_PBSSQL_PBS_NDP_Tina_CG_QtrlyPerformance_Final[[#This Row],[GOU REL]]+Table_PBS_SQL_DB2_PBSSQL_PBS_NDP_Tina_CG_QtrlyPerformance_Final[[#This Row],[EXT REL]]</f>
        <v>4000000</v>
      </c>
      <c r="AT2014" s="11">
        <f>Table_PBS_SQL_DB2_PBSSQL_PBS_NDP_Tina_CG_QtrlyPerformance_Final[[#This Row],[GOU EXP]]+Table_PBS_SQL_DB2_PBSSQL_PBS_NDP_Tina_CG_QtrlyPerformance_Final[[#This Row],[EXT EXP]]</f>
        <v>4000000</v>
      </c>
      <c r="AU2014" s="11" t="str">
        <f>IF(Table_PBS_SQL_DB2_PBSSQL_PBS_NDP_Tina_CG_QtrlyPerformance_Final[[#This Row],[Item_Code]]&gt;"300000", "Capital", "Recurrent")</f>
        <v>Recurrent</v>
      </c>
    </row>
    <row r="2015" spans="1:47" x14ac:dyDescent="0.25">
      <c r="A2015" t="s">
        <v>49</v>
      </c>
      <c r="B2015" t="s">
        <v>1400</v>
      </c>
      <c r="C2015" t="s">
        <v>293</v>
      </c>
      <c r="D2015" t="s">
        <v>1206</v>
      </c>
      <c r="E2015" t="s">
        <v>75</v>
      </c>
      <c r="F2015" t="s">
        <v>1228</v>
      </c>
      <c r="G2015" t="s">
        <v>87</v>
      </c>
      <c r="H2015" t="s">
        <v>1401</v>
      </c>
      <c r="I2015" t="s">
        <v>467</v>
      </c>
      <c r="J2015" t="s">
        <v>1474</v>
      </c>
      <c r="K2015" t="s">
        <v>1477</v>
      </c>
      <c r="L2015" t="s">
        <v>1478</v>
      </c>
      <c r="M2015" t="s">
        <v>1044</v>
      </c>
      <c r="N2015" t="s">
        <v>1045</v>
      </c>
      <c r="O2015" t="s">
        <v>1025</v>
      </c>
      <c r="P2015" t="s">
        <v>1026</v>
      </c>
      <c r="Q2015" s="11">
        <v>0</v>
      </c>
      <c r="R2015" s="11">
        <v>0</v>
      </c>
      <c r="S2015" s="11">
        <v>0</v>
      </c>
      <c r="T2015" s="11">
        <v>0</v>
      </c>
      <c r="U2015" s="11">
        <v>100000000</v>
      </c>
      <c r="V2015" s="11">
        <v>0</v>
      </c>
      <c r="W2015" s="11">
        <v>100000000</v>
      </c>
      <c r="X2015" s="11">
        <v>0</v>
      </c>
      <c r="Y2015" s="11">
        <v>0</v>
      </c>
      <c r="Z2015" s="11">
        <v>0</v>
      </c>
      <c r="AA2015" s="11">
        <v>0</v>
      </c>
      <c r="AB2015" s="11">
        <v>0</v>
      </c>
      <c r="AC2015" s="11">
        <v>25000000</v>
      </c>
      <c r="AD2015" s="11">
        <v>25000000</v>
      </c>
      <c r="AE2015" s="11">
        <v>0</v>
      </c>
      <c r="AF2015" s="11">
        <v>0</v>
      </c>
      <c r="AG2015" s="11">
        <v>25000000</v>
      </c>
      <c r="AH2015" s="11">
        <v>25000000</v>
      </c>
      <c r="AI2015" s="11">
        <v>0</v>
      </c>
      <c r="AJ2015" s="11">
        <v>0</v>
      </c>
      <c r="AK2015" s="11">
        <v>50000000</v>
      </c>
      <c r="AL2015" s="11">
        <v>50000000</v>
      </c>
      <c r="AM2015" s="11">
        <v>0</v>
      </c>
      <c r="AN2015" s="11">
        <v>0</v>
      </c>
      <c r="AO20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0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0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5" s="11">
        <f>Table_PBS_SQL_DB2_PBSSQL_PBS_NDP_Tina_CG_QtrlyPerformance_Final[[#This Row],[GOU REL]]+Table_PBS_SQL_DB2_PBSSQL_PBS_NDP_Tina_CG_QtrlyPerformance_Final[[#This Row],[EXT REL]]</f>
        <v>100000000</v>
      </c>
      <c r="AT2015" s="11">
        <f>Table_PBS_SQL_DB2_PBSSQL_PBS_NDP_Tina_CG_QtrlyPerformance_Final[[#This Row],[GOU EXP]]+Table_PBS_SQL_DB2_PBSSQL_PBS_NDP_Tina_CG_QtrlyPerformance_Final[[#This Row],[EXT EXP]]</f>
        <v>100000000</v>
      </c>
      <c r="AU2015" s="11" t="str">
        <f>IF(Table_PBS_SQL_DB2_PBSSQL_PBS_NDP_Tina_CG_QtrlyPerformance_Final[[#This Row],[Item_Code]]&gt;"300000", "Capital", "Recurrent")</f>
        <v>Recurrent</v>
      </c>
    </row>
    <row r="2016" spans="1:47" x14ac:dyDescent="0.25">
      <c r="A2016" t="s">
        <v>49</v>
      </c>
      <c r="B2016" t="s">
        <v>1400</v>
      </c>
      <c r="C2016" t="s">
        <v>293</v>
      </c>
      <c r="D2016" t="s">
        <v>1206</v>
      </c>
      <c r="E2016" t="s">
        <v>75</v>
      </c>
      <c r="F2016" t="s">
        <v>1228</v>
      </c>
      <c r="G2016" t="s">
        <v>87</v>
      </c>
      <c r="H2016" t="s">
        <v>1401</v>
      </c>
      <c r="I2016" t="s">
        <v>467</v>
      </c>
      <c r="J2016" t="s">
        <v>1474</v>
      </c>
      <c r="K2016" t="s">
        <v>1477</v>
      </c>
      <c r="L2016" t="s">
        <v>1478</v>
      </c>
      <c r="M2016" t="s">
        <v>1044</v>
      </c>
      <c r="N2016" t="s">
        <v>1045</v>
      </c>
      <c r="O2016" t="s">
        <v>1465</v>
      </c>
      <c r="P2016" t="s">
        <v>1466</v>
      </c>
      <c r="Q2016" s="11">
        <v>0</v>
      </c>
      <c r="R2016" s="11">
        <v>0</v>
      </c>
      <c r="S2016" s="11">
        <v>0</v>
      </c>
      <c r="T2016" s="11">
        <v>0</v>
      </c>
      <c r="U2016" s="11">
        <v>17548000000</v>
      </c>
      <c r="V2016" s="11">
        <v>0</v>
      </c>
      <c r="W2016" s="11">
        <v>17548000000</v>
      </c>
      <c r="X2016" s="11">
        <v>0</v>
      </c>
      <c r="Y2016" s="11">
        <v>0</v>
      </c>
      <c r="Z2016" s="11">
        <v>0</v>
      </c>
      <c r="AA2016" s="11">
        <v>0</v>
      </c>
      <c r="AB2016" s="11">
        <v>0</v>
      </c>
      <c r="AC2016" s="11">
        <v>5500000000</v>
      </c>
      <c r="AD2016" s="11">
        <v>5500000000</v>
      </c>
      <c r="AE2016" s="11">
        <v>0</v>
      </c>
      <c r="AF2016" s="11">
        <v>0</v>
      </c>
      <c r="AG2016" s="11">
        <v>3450000000</v>
      </c>
      <c r="AH2016" s="11">
        <v>3450000000</v>
      </c>
      <c r="AI2016" s="11">
        <v>0</v>
      </c>
      <c r="AJ2016" s="11">
        <v>0</v>
      </c>
      <c r="AK2016" s="11">
        <v>3050000000</v>
      </c>
      <c r="AL2016" s="11">
        <v>3050000000</v>
      </c>
      <c r="AM2016" s="11">
        <v>0</v>
      </c>
      <c r="AN2016" s="11">
        <v>0</v>
      </c>
      <c r="AO20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12000000000</v>
      </c>
      <c r="AP20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12000000000</v>
      </c>
      <c r="AR20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6" s="11">
        <f>Table_PBS_SQL_DB2_PBSSQL_PBS_NDP_Tina_CG_QtrlyPerformance_Final[[#This Row],[GOU REL]]+Table_PBS_SQL_DB2_PBSSQL_PBS_NDP_Tina_CG_QtrlyPerformance_Final[[#This Row],[EXT REL]]</f>
        <v>12000000000</v>
      </c>
      <c r="AT2016" s="11">
        <f>Table_PBS_SQL_DB2_PBSSQL_PBS_NDP_Tina_CG_QtrlyPerformance_Final[[#This Row],[GOU EXP]]+Table_PBS_SQL_DB2_PBSSQL_PBS_NDP_Tina_CG_QtrlyPerformance_Final[[#This Row],[EXT EXP]]</f>
        <v>12000000000</v>
      </c>
      <c r="AU2016" s="11" t="str">
        <f>IF(Table_PBS_SQL_DB2_PBSSQL_PBS_NDP_Tina_CG_QtrlyPerformance_Final[[#This Row],[Item_Code]]&gt;"300000", "Capital", "Recurrent")</f>
        <v>Capital</v>
      </c>
    </row>
    <row r="2017" spans="1:47" x14ac:dyDescent="0.25">
      <c r="A2017" t="s">
        <v>49</v>
      </c>
      <c r="B2017" t="s">
        <v>1400</v>
      </c>
      <c r="C2017" t="s">
        <v>293</v>
      </c>
      <c r="D2017" t="s">
        <v>1206</v>
      </c>
      <c r="E2017" t="s">
        <v>75</v>
      </c>
      <c r="F2017" t="s">
        <v>1228</v>
      </c>
      <c r="G2017" t="s">
        <v>87</v>
      </c>
      <c r="H2017" t="s">
        <v>1401</v>
      </c>
      <c r="I2017" t="s">
        <v>467</v>
      </c>
      <c r="J2017" t="s">
        <v>1474</v>
      </c>
      <c r="K2017" t="s">
        <v>1481</v>
      </c>
      <c r="L2017" t="s">
        <v>1482</v>
      </c>
      <c r="M2017" t="s">
        <v>866</v>
      </c>
      <c r="N2017" t="s">
        <v>867</v>
      </c>
      <c r="O2017" t="s">
        <v>1016</v>
      </c>
      <c r="P2017" t="s">
        <v>1017</v>
      </c>
      <c r="Q2017" s="11">
        <v>0</v>
      </c>
      <c r="R2017" s="11">
        <v>0</v>
      </c>
      <c r="S2017" s="11">
        <v>0</v>
      </c>
      <c r="T2017" s="11">
        <v>0</v>
      </c>
      <c r="U2017" s="11">
        <v>108800000</v>
      </c>
      <c r="V2017" s="11">
        <v>0</v>
      </c>
      <c r="W2017" s="11">
        <v>108800000</v>
      </c>
      <c r="X2017" s="11">
        <v>0</v>
      </c>
      <c r="Y2017" s="11">
        <v>0</v>
      </c>
      <c r="Z2017" s="11">
        <v>0</v>
      </c>
      <c r="AA2017" s="11">
        <v>0</v>
      </c>
      <c r="AB2017" s="11">
        <v>0</v>
      </c>
      <c r="AC2017" s="11">
        <v>27200000</v>
      </c>
      <c r="AD2017" s="11">
        <v>6800000</v>
      </c>
      <c r="AE2017" s="11">
        <v>0</v>
      </c>
      <c r="AF2017" s="11">
        <v>0</v>
      </c>
      <c r="AG2017" s="11">
        <v>27200000</v>
      </c>
      <c r="AH2017" s="11">
        <v>47600000</v>
      </c>
      <c r="AI2017" s="11">
        <v>0</v>
      </c>
      <c r="AJ2017" s="11">
        <v>0</v>
      </c>
      <c r="AK2017" s="11">
        <v>0</v>
      </c>
      <c r="AL2017" s="11">
        <v>0</v>
      </c>
      <c r="AM2017" s="11">
        <v>0</v>
      </c>
      <c r="AN2017" s="11">
        <v>0</v>
      </c>
      <c r="AO20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54400000</v>
      </c>
      <c r="AP20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54400000</v>
      </c>
      <c r="AR20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7" s="11">
        <f>Table_PBS_SQL_DB2_PBSSQL_PBS_NDP_Tina_CG_QtrlyPerformance_Final[[#This Row],[GOU REL]]+Table_PBS_SQL_DB2_PBSSQL_PBS_NDP_Tina_CG_QtrlyPerformance_Final[[#This Row],[EXT REL]]</f>
        <v>54400000</v>
      </c>
      <c r="AT2017" s="11">
        <f>Table_PBS_SQL_DB2_PBSSQL_PBS_NDP_Tina_CG_QtrlyPerformance_Final[[#This Row],[GOU EXP]]+Table_PBS_SQL_DB2_PBSSQL_PBS_NDP_Tina_CG_QtrlyPerformance_Final[[#This Row],[EXT EXP]]</f>
        <v>54400000</v>
      </c>
      <c r="AU2017" s="11" t="str">
        <f>IF(Table_PBS_SQL_DB2_PBSSQL_PBS_NDP_Tina_CG_QtrlyPerformance_Final[[#This Row],[Item_Code]]&gt;"300000", "Capital", "Recurrent")</f>
        <v>Recurrent</v>
      </c>
    </row>
    <row r="2018" spans="1:47" x14ac:dyDescent="0.25">
      <c r="A2018" t="s">
        <v>49</v>
      </c>
      <c r="B2018" t="s">
        <v>1400</v>
      </c>
      <c r="C2018" t="s">
        <v>293</v>
      </c>
      <c r="D2018" t="s">
        <v>1206</v>
      </c>
      <c r="E2018" t="s">
        <v>75</v>
      </c>
      <c r="F2018" t="s">
        <v>1228</v>
      </c>
      <c r="G2018" t="s">
        <v>87</v>
      </c>
      <c r="H2018" t="s">
        <v>1401</v>
      </c>
      <c r="I2018" t="s">
        <v>467</v>
      </c>
      <c r="J2018" t="s">
        <v>1474</v>
      </c>
      <c r="K2018" t="s">
        <v>1481</v>
      </c>
      <c r="L2018" t="s">
        <v>1482</v>
      </c>
      <c r="M2018" t="s">
        <v>866</v>
      </c>
      <c r="N2018" t="s">
        <v>867</v>
      </c>
      <c r="O2018" t="s">
        <v>1295</v>
      </c>
      <c r="P2018" t="s">
        <v>1296</v>
      </c>
      <c r="Q2018" s="11">
        <v>0</v>
      </c>
      <c r="R2018" s="11">
        <v>0</v>
      </c>
      <c r="S2018" s="11">
        <v>0</v>
      </c>
      <c r="T2018" s="11">
        <v>0</v>
      </c>
      <c r="U2018" s="11">
        <v>6000000</v>
      </c>
      <c r="V2018" s="11">
        <v>0</v>
      </c>
      <c r="W2018" s="11">
        <v>6000000</v>
      </c>
      <c r="X2018" s="11">
        <v>0</v>
      </c>
      <c r="Y2018" s="11">
        <v>0</v>
      </c>
      <c r="Z2018" s="11">
        <v>0</v>
      </c>
      <c r="AA2018" s="11">
        <v>0</v>
      </c>
      <c r="AB2018" s="11">
        <v>0</v>
      </c>
      <c r="AC2018" s="11">
        <v>1500000</v>
      </c>
      <c r="AD2018" s="11">
        <v>1500000</v>
      </c>
      <c r="AE2018" s="11">
        <v>0</v>
      </c>
      <c r="AF2018" s="11">
        <v>0</v>
      </c>
      <c r="AG2018" s="11">
        <v>1500000</v>
      </c>
      <c r="AH2018" s="11">
        <v>1500000</v>
      </c>
      <c r="AI2018" s="11">
        <v>0</v>
      </c>
      <c r="AJ2018" s="11">
        <v>0</v>
      </c>
      <c r="AK2018" s="11">
        <v>3000000</v>
      </c>
      <c r="AL2018" s="11">
        <v>3000000</v>
      </c>
      <c r="AM2018" s="11">
        <v>0</v>
      </c>
      <c r="AN2018" s="11">
        <v>0</v>
      </c>
      <c r="AO20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20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20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8" s="11">
        <f>Table_PBS_SQL_DB2_PBSSQL_PBS_NDP_Tina_CG_QtrlyPerformance_Final[[#This Row],[GOU REL]]+Table_PBS_SQL_DB2_PBSSQL_PBS_NDP_Tina_CG_QtrlyPerformance_Final[[#This Row],[EXT REL]]</f>
        <v>6000000</v>
      </c>
      <c r="AT2018" s="11">
        <f>Table_PBS_SQL_DB2_PBSSQL_PBS_NDP_Tina_CG_QtrlyPerformance_Final[[#This Row],[GOU EXP]]+Table_PBS_SQL_DB2_PBSSQL_PBS_NDP_Tina_CG_QtrlyPerformance_Final[[#This Row],[EXT EXP]]</f>
        <v>6000000</v>
      </c>
      <c r="AU2018" s="11" t="str">
        <f>IF(Table_PBS_SQL_DB2_PBSSQL_PBS_NDP_Tina_CG_QtrlyPerformance_Final[[#This Row],[Item_Code]]&gt;"300000", "Capital", "Recurrent")</f>
        <v>Recurrent</v>
      </c>
    </row>
    <row r="2019" spans="1:47" x14ac:dyDescent="0.25">
      <c r="A2019" t="s">
        <v>49</v>
      </c>
      <c r="B2019" t="s">
        <v>1400</v>
      </c>
      <c r="C2019" t="s">
        <v>293</v>
      </c>
      <c r="D2019" t="s">
        <v>1206</v>
      </c>
      <c r="E2019" t="s">
        <v>75</v>
      </c>
      <c r="F2019" t="s">
        <v>1228</v>
      </c>
      <c r="G2019" t="s">
        <v>87</v>
      </c>
      <c r="H2019" t="s">
        <v>1401</v>
      </c>
      <c r="I2019" t="s">
        <v>467</v>
      </c>
      <c r="J2019" t="s">
        <v>1474</v>
      </c>
      <c r="K2019" t="s">
        <v>1481</v>
      </c>
      <c r="L2019" t="s">
        <v>1482</v>
      </c>
      <c r="M2019" t="s">
        <v>866</v>
      </c>
      <c r="N2019" t="s">
        <v>867</v>
      </c>
      <c r="O2019" t="s">
        <v>1122</v>
      </c>
      <c r="P2019" t="s">
        <v>1123</v>
      </c>
      <c r="Q2019" s="11">
        <v>0</v>
      </c>
      <c r="R2019" s="11">
        <v>0</v>
      </c>
      <c r="S2019" s="11">
        <v>0</v>
      </c>
      <c r="T2019" s="11">
        <v>0</v>
      </c>
      <c r="U2019" s="11">
        <v>16000000</v>
      </c>
      <c r="V2019" s="11">
        <v>0</v>
      </c>
      <c r="W2019" s="11">
        <v>16000000</v>
      </c>
      <c r="X2019" s="11">
        <v>0</v>
      </c>
      <c r="Y2019" s="11">
        <v>0</v>
      </c>
      <c r="Z2019" s="11">
        <v>0</v>
      </c>
      <c r="AA2019" s="11">
        <v>0</v>
      </c>
      <c r="AB2019" s="11">
        <v>0</v>
      </c>
      <c r="AC2019" s="11">
        <v>4000000</v>
      </c>
      <c r="AD2019" s="11">
        <v>4000000</v>
      </c>
      <c r="AE2019" s="11">
        <v>0</v>
      </c>
      <c r="AF2019" s="11">
        <v>0</v>
      </c>
      <c r="AG2019" s="11">
        <v>4000000</v>
      </c>
      <c r="AH2019" s="11">
        <v>4000000</v>
      </c>
      <c r="AI2019" s="11">
        <v>0</v>
      </c>
      <c r="AJ2019" s="11">
        <v>0</v>
      </c>
      <c r="AK2019" s="11">
        <v>8000000</v>
      </c>
      <c r="AL2019" s="11">
        <v>8000000</v>
      </c>
      <c r="AM2019" s="11">
        <v>0</v>
      </c>
      <c r="AN2019" s="11">
        <v>0</v>
      </c>
      <c r="AO20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20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v>
      </c>
      <c r="AR20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19" s="11">
        <f>Table_PBS_SQL_DB2_PBSSQL_PBS_NDP_Tina_CG_QtrlyPerformance_Final[[#This Row],[GOU REL]]+Table_PBS_SQL_DB2_PBSSQL_PBS_NDP_Tina_CG_QtrlyPerformance_Final[[#This Row],[EXT REL]]</f>
        <v>16000000</v>
      </c>
      <c r="AT2019" s="11">
        <f>Table_PBS_SQL_DB2_PBSSQL_PBS_NDP_Tina_CG_QtrlyPerformance_Final[[#This Row],[GOU EXP]]+Table_PBS_SQL_DB2_PBSSQL_PBS_NDP_Tina_CG_QtrlyPerformance_Final[[#This Row],[EXT EXP]]</f>
        <v>16000000</v>
      </c>
      <c r="AU2019" s="11" t="str">
        <f>IF(Table_PBS_SQL_DB2_PBSSQL_PBS_NDP_Tina_CG_QtrlyPerformance_Final[[#This Row],[Item_Code]]&gt;"300000", "Capital", "Recurrent")</f>
        <v>Recurrent</v>
      </c>
    </row>
    <row r="2020" spans="1:47" x14ac:dyDescent="0.25">
      <c r="A2020" t="s">
        <v>49</v>
      </c>
      <c r="B2020" t="s">
        <v>1400</v>
      </c>
      <c r="C2020" t="s">
        <v>293</v>
      </c>
      <c r="D2020" t="s">
        <v>1206</v>
      </c>
      <c r="E2020" t="s">
        <v>75</v>
      </c>
      <c r="F2020" t="s">
        <v>1228</v>
      </c>
      <c r="G2020" t="s">
        <v>87</v>
      </c>
      <c r="H2020" t="s">
        <v>1401</v>
      </c>
      <c r="I2020" t="s">
        <v>467</v>
      </c>
      <c r="J2020" t="s">
        <v>1474</v>
      </c>
      <c r="K2020" t="s">
        <v>1481</v>
      </c>
      <c r="L2020" t="s">
        <v>1482</v>
      </c>
      <c r="M2020" t="s">
        <v>866</v>
      </c>
      <c r="N2020" t="s">
        <v>867</v>
      </c>
      <c r="O2020" t="s">
        <v>1085</v>
      </c>
      <c r="P2020" t="s">
        <v>1086</v>
      </c>
      <c r="Q2020" s="11">
        <v>0</v>
      </c>
      <c r="R2020" s="11">
        <v>0</v>
      </c>
      <c r="S2020" s="11">
        <v>0</v>
      </c>
      <c r="T2020" s="11">
        <v>0</v>
      </c>
      <c r="U2020" s="11">
        <v>205200000</v>
      </c>
      <c r="V2020" s="11">
        <v>0</v>
      </c>
      <c r="W2020" s="11">
        <v>205200000</v>
      </c>
      <c r="X2020" s="11">
        <v>0</v>
      </c>
      <c r="Y2020" s="11">
        <v>0</v>
      </c>
      <c r="Z2020" s="11">
        <v>0</v>
      </c>
      <c r="AA2020" s="11">
        <v>0</v>
      </c>
      <c r="AB2020" s="11">
        <v>0</v>
      </c>
      <c r="AC2020" s="11">
        <v>10000000</v>
      </c>
      <c r="AD2020" s="11">
        <v>10000000</v>
      </c>
      <c r="AE2020" s="11">
        <v>0</v>
      </c>
      <c r="AF2020" s="11">
        <v>0</v>
      </c>
      <c r="AG2020" s="11">
        <v>39300000</v>
      </c>
      <c r="AH2020" s="11">
        <v>39300000</v>
      </c>
      <c r="AI2020" s="11">
        <v>0</v>
      </c>
      <c r="AJ2020" s="11">
        <v>0</v>
      </c>
      <c r="AK2020" s="11">
        <v>0</v>
      </c>
      <c r="AL2020" s="11">
        <v>0</v>
      </c>
      <c r="AM2020" s="11">
        <v>0</v>
      </c>
      <c r="AN2020" s="11">
        <v>0</v>
      </c>
      <c r="AO20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49300000</v>
      </c>
      <c r="AP20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49300000</v>
      </c>
      <c r="AR20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0" s="11">
        <f>Table_PBS_SQL_DB2_PBSSQL_PBS_NDP_Tina_CG_QtrlyPerformance_Final[[#This Row],[GOU REL]]+Table_PBS_SQL_DB2_PBSSQL_PBS_NDP_Tina_CG_QtrlyPerformance_Final[[#This Row],[EXT REL]]</f>
        <v>49300000</v>
      </c>
      <c r="AT2020" s="11">
        <f>Table_PBS_SQL_DB2_PBSSQL_PBS_NDP_Tina_CG_QtrlyPerformance_Final[[#This Row],[GOU EXP]]+Table_PBS_SQL_DB2_PBSSQL_PBS_NDP_Tina_CG_QtrlyPerformance_Final[[#This Row],[EXT EXP]]</f>
        <v>49300000</v>
      </c>
      <c r="AU2020" s="11" t="str">
        <f>IF(Table_PBS_SQL_DB2_PBSSQL_PBS_NDP_Tina_CG_QtrlyPerformance_Final[[#This Row],[Item_Code]]&gt;"300000", "Capital", "Recurrent")</f>
        <v>Recurrent</v>
      </c>
    </row>
    <row r="2021" spans="1:47" x14ac:dyDescent="0.25">
      <c r="A2021" t="s">
        <v>49</v>
      </c>
      <c r="B2021" t="s">
        <v>1400</v>
      </c>
      <c r="C2021" t="s">
        <v>293</v>
      </c>
      <c r="D2021" t="s">
        <v>1206</v>
      </c>
      <c r="E2021" t="s">
        <v>75</v>
      </c>
      <c r="F2021" t="s">
        <v>1228</v>
      </c>
      <c r="G2021" t="s">
        <v>87</v>
      </c>
      <c r="H2021" t="s">
        <v>1401</v>
      </c>
      <c r="I2021" t="s">
        <v>467</v>
      </c>
      <c r="J2021" t="s">
        <v>1474</v>
      </c>
      <c r="K2021" t="s">
        <v>1481</v>
      </c>
      <c r="L2021" t="s">
        <v>1482</v>
      </c>
      <c r="M2021" t="s">
        <v>866</v>
      </c>
      <c r="N2021" t="s">
        <v>867</v>
      </c>
      <c r="O2021" t="s">
        <v>924</v>
      </c>
      <c r="P2021" t="s">
        <v>925</v>
      </c>
      <c r="Q2021" s="11">
        <v>0</v>
      </c>
      <c r="R2021" s="11">
        <v>0</v>
      </c>
      <c r="S2021" s="11">
        <v>0</v>
      </c>
      <c r="T2021" s="11">
        <v>0</v>
      </c>
      <c r="U2021" s="11">
        <v>4000000</v>
      </c>
      <c r="V2021" s="11">
        <v>0</v>
      </c>
      <c r="W2021" s="11">
        <v>4000000</v>
      </c>
      <c r="X2021" s="11">
        <v>0</v>
      </c>
      <c r="Y2021" s="11">
        <v>0</v>
      </c>
      <c r="Z2021" s="11">
        <v>0</v>
      </c>
      <c r="AA2021" s="11">
        <v>0</v>
      </c>
      <c r="AB2021" s="11">
        <v>0</v>
      </c>
      <c r="AC2021" s="11">
        <v>1000000</v>
      </c>
      <c r="AD2021" s="11">
        <v>1000000</v>
      </c>
      <c r="AE2021" s="11">
        <v>0</v>
      </c>
      <c r="AF2021" s="11">
        <v>0</v>
      </c>
      <c r="AG2021" s="11">
        <v>1000000</v>
      </c>
      <c r="AH2021" s="11">
        <v>1000000</v>
      </c>
      <c r="AI2021" s="11">
        <v>0</v>
      </c>
      <c r="AJ2021" s="11">
        <v>0</v>
      </c>
      <c r="AK2021" s="11">
        <v>2000000</v>
      </c>
      <c r="AL2021" s="11">
        <v>2000000</v>
      </c>
      <c r="AM2021" s="11">
        <v>0</v>
      </c>
      <c r="AN2021" s="11">
        <v>0</v>
      </c>
      <c r="AO20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20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20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1" s="11">
        <f>Table_PBS_SQL_DB2_PBSSQL_PBS_NDP_Tina_CG_QtrlyPerformance_Final[[#This Row],[GOU REL]]+Table_PBS_SQL_DB2_PBSSQL_PBS_NDP_Tina_CG_QtrlyPerformance_Final[[#This Row],[EXT REL]]</f>
        <v>4000000</v>
      </c>
      <c r="AT2021" s="11">
        <f>Table_PBS_SQL_DB2_PBSSQL_PBS_NDP_Tina_CG_QtrlyPerformance_Final[[#This Row],[GOU EXP]]+Table_PBS_SQL_DB2_PBSSQL_PBS_NDP_Tina_CG_QtrlyPerformance_Final[[#This Row],[EXT EXP]]</f>
        <v>4000000</v>
      </c>
      <c r="AU2021" s="11" t="str">
        <f>IF(Table_PBS_SQL_DB2_PBSSQL_PBS_NDP_Tina_CG_QtrlyPerformance_Final[[#This Row],[Item_Code]]&gt;"300000", "Capital", "Recurrent")</f>
        <v>Recurrent</v>
      </c>
    </row>
    <row r="2022" spans="1:47" x14ac:dyDescent="0.25">
      <c r="A2022" t="s">
        <v>49</v>
      </c>
      <c r="B2022" t="s">
        <v>1400</v>
      </c>
      <c r="C2022" t="s">
        <v>293</v>
      </c>
      <c r="D2022" t="s">
        <v>1206</v>
      </c>
      <c r="E2022" t="s">
        <v>75</v>
      </c>
      <c r="F2022" t="s">
        <v>1228</v>
      </c>
      <c r="G2022" t="s">
        <v>87</v>
      </c>
      <c r="H2022" t="s">
        <v>1401</v>
      </c>
      <c r="I2022" t="s">
        <v>467</v>
      </c>
      <c r="J2022" t="s">
        <v>1474</v>
      </c>
      <c r="K2022" t="s">
        <v>1467</v>
      </c>
      <c r="L2022" t="s">
        <v>1468</v>
      </c>
      <c r="M2022" t="s">
        <v>866</v>
      </c>
      <c r="N2022" t="s">
        <v>867</v>
      </c>
      <c r="O2022" t="s">
        <v>1062</v>
      </c>
      <c r="P2022" t="s">
        <v>1063</v>
      </c>
      <c r="Q2022" s="11">
        <v>0</v>
      </c>
      <c r="R2022" s="11">
        <v>0</v>
      </c>
      <c r="S2022" s="11">
        <v>0</v>
      </c>
      <c r="T2022" s="11">
        <v>0</v>
      </c>
      <c r="U2022" s="11">
        <v>160000000</v>
      </c>
      <c r="V2022" s="11">
        <v>0</v>
      </c>
      <c r="W2022" s="11">
        <v>160000000</v>
      </c>
      <c r="X2022" s="11">
        <v>0</v>
      </c>
      <c r="Y2022" s="11">
        <v>40000000</v>
      </c>
      <c r="Z2022" s="11">
        <v>36653398</v>
      </c>
      <c r="AA2022" s="11">
        <v>0</v>
      </c>
      <c r="AB2022" s="11">
        <v>0</v>
      </c>
      <c r="AC2022" s="11">
        <v>40000000</v>
      </c>
      <c r="AD2022" s="11">
        <v>43274848</v>
      </c>
      <c r="AE2022" s="11">
        <v>0</v>
      </c>
      <c r="AF2022" s="11">
        <v>0</v>
      </c>
      <c r="AG2022" s="11">
        <v>40000000</v>
      </c>
      <c r="AH2022" s="11">
        <v>38341738</v>
      </c>
      <c r="AI2022" s="11">
        <v>0</v>
      </c>
      <c r="AJ2022" s="11">
        <v>0</v>
      </c>
      <c r="AK2022" s="11">
        <v>40000000</v>
      </c>
      <c r="AL2022" s="11">
        <v>41730016</v>
      </c>
      <c r="AM2022" s="11">
        <v>0</v>
      </c>
      <c r="AN2022" s="11">
        <v>0</v>
      </c>
      <c r="AO20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20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160000000</v>
      </c>
      <c r="AR20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2" s="11">
        <f>Table_PBS_SQL_DB2_PBSSQL_PBS_NDP_Tina_CG_QtrlyPerformance_Final[[#This Row],[GOU REL]]+Table_PBS_SQL_DB2_PBSSQL_PBS_NDP_Tina_CG_QtrlyPerformance_Final[[#This Row],[EXT REL]]</f>
        <v>160000000</v>
      </c>
      <c r="AT2022" s="11">
        <f>Table_PBS_SQL_DB2_PBSSQL_PBS_NDP_Tina_CG_QtrlyPerformance_Final[[#This Row],[GOU EXP]]+Table_PBS_SQL_DB2_PBSSQL_PBS_NDP_Tina_CG_QtrlyPerformance_Final[[#This Row],[EXT EXP]]</f>
        <v>160000000</v>
      </c>
      <c r="AU2022" s="11" t="str">
        <f>IF(Table_PBS_SQL_DB2_PBSSQL_PBS_NDP_Tina_CG_QtrlyPerformance_Final[[#This Row],[Item_Code]]&gt;"300000", "Capital", "Recurrent")</f>
        <v>Recurrent</v>
      </c>
    </row>
    <row r="2023" spans="1:47" x14ac:dyDescent="0.25">
      <c r="A2023" t="s">
        <v>49</v>
      </c>
      <c r="B2023" t="s">
        <v>1400</v>
      </c>
      <c r="C2023" t="s">
        <v>293</v>
      </c>
      <c r="D2023" t="s">
        <v>1206</v>
      </c>
      <c r="E2023" t="s">
        <v>75</v>
      </c>
      <c r="F2023" t="s">
        <v>1228</v>
      </c>
      <c r="G2023" t="s">
        <v>87</v>
      </c>
      <c r="H2023" t="s">
        <v>1401</v>
      </c>
      <c r="I2023" t="s">
        <v>467</v>
      </c>
      <c r="J2023" t="s">
        <v>1474</v>
      </c>
      <c r="K2023" t="s">
        <v>1467</v>
      </c>
      <c r="L2023" t="s">
        <v>1468</v>
      </c>
      <c r="M2023" t="s">
        <v>866</v>
      </c>
      <c r="N2023" t="s">
        <v>867</v>
      </c>
      <c r="O2023" t="s">
        <v>1016</v>
      </c>
      <c r="P2023" t="s">
        <v>1017</v>
      </c>
      <c r="Q2023" s="11">
        <v>0</v>
      </c>
      <c r="R2023" s="11">
        <v>0</v>
      </c>
      <c r="S2023" s="11">
        <v>0</v>
      </c>
      <c r="T2023" s="11">
        <v>0</v>
      </c>
      <c r="U2023" s="11">
        <v>150000000</v>
      </c>
      <c r="V2023" s="11">
        <v>0</v>
      </c>
      <c r="W2023" s="11">
        <v>10000000</v>
      </c>
      <c r="X2023" s="11">
        <v>140000000</v>
      </c>
      <c r="Y2023" s="11">
        <v>0</v>
      </c>
      <c r="Z2023" s="11">
        <v>0</v>
      </c>
      <c r="AA2023" s="11">
        <v>0</v>
      </c>
      <c r="AB2023" s="11">
        <v>0</v>
      </c>
      <c r="AC2023" s="11">
        <v>2500000</v>
      </c>
      <c r="AD2023" s="11">
        <v>625000</v>
      </c>
      <c r="AE2023" s="11">
        <v>0</v>
      </c>
      <c r="AF2023" s="11">
        <v>0</v>
      </c>
      <c r="AG2023" s="11">
        <v>2500000</v>
      </c>
      <c r="AH2023" s="11">
        <v>1875000</v>
      </c>
      <c r="AI2023" s="11">
        <v>0</v>
      </c>
      <c r="AJ2023" s="11">
        <v>0</v>
      </c>
      <c r="AK2023" s="11">
        <v>0</v>
      </c>
      <c r="AL2023" s="11">
        <v>2500000</v>
      </c>
      <c r="AM2023" s="11">
        <v>0</v>
      </c>
      <c r="AN2023" s="11">
        <v>0</v>
      </c>
      <c r="AO20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0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0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3" s="11">
        <f>Table_PBS_SQL_DB2_PBSSQL_PBS_NDP_Tina_CG_QtrlyPerformance_Final[[#This Row],[GOU REL]]+Table_PBS_SQL_DB2_PBSSQL_PBS_NDP_Tina_CG_QtrlyPerformance_Final[[#This Row],[EXT REL]]</f>
        <v>5000000</v>
      </c>
      <c r="AT2023" s="11">
        <f>Table_PBS_SQL_DB2_PBSSQL_PBS_NDP_Tina_CG_QtrlyPerformance_Final[[#This Row],[GOU EXP]]+Table_PBS_SQL_DB2_PBSSQL_PBS_NDP_Tina_CG_QtrlyPerformance_Final[[#This Row],[EXT EXP]]</f>
        <v>5000000</v>
      </c>
      <c r="AU2023" s="11" t="str">
        <f>IF(Table_PBS_SQL_DB2_PBSSQL_PBS_NDP_Tina_CG_QtrlyPerformance_Final[[#This Row],[Item_Code]]&gt;"300000", "Capital", "Recurrent")</f>
        <v>Recurrent</v>
      </c>
    </row>
    <row r="2024" spans="1:47" x14ac:dyDescent="0.25">
      <c r="A2024" t="s">
        <v>49</v>
      </c>
      <c r="B2024" t="s">
        <v>1400</v>
      </c>
      <c r="C2024" t="s">
        <v>293</v>
      </c>
      <c r="D2024" t="s">
        <v>1206</v>
      </c>
      <c r="E2024" t="s">
        <v>75</v>
      </c>
      <c r="F2024" t="s">
        <v>1228</v>
      </c>
      <c r="G2024" t="s">
        <v>87</v>
      </c>
      <c r="H2024" t="s">
        <v>1401</v>
      </c>
      <c r="I2024" t="s">
        <v>467</v>
      </c>
      <c r="J2024" t="s">
        <v>1474</v>
      </c>
      <c r="K2024" t="s">
        <v>1467</v>
      </c>
      <c r="L2024" t="s">
        <v>1468</v>
      </c>
      <c r="M2024" t="s">
        <v>1044</v>
      </c>
      <c r="N2024" t="s">
        <v>1045</v>
      </c>
      <c r="O2024" t="s">
        <v>978</v>
      </c>
      <c r="P2024" t="s">
        <v>979</v>
      </c>
      <c r="Q2024" s="11">
        <v>0</v>
      </c>
      <c r="R2024" s="11">
        <v>0</v>
      </c>
      <c r="S2024" s="11">
        <v>0</v>
      </c>
      <c r="T2024" s="11">
        <v>0</v>
      </c>
      <c r="U2024" s="11">
        <v>621000000</v>
      </c>
      <c r="V2024" s="11">
        <v>0</v>
      </c>
      <c r="W2024" s="11">
        <v>621000000</v>
      </c>
      <c r="X2024" s="11">
        <v>0</v>
      </c>
      <c r="Y2024" s="11">
        <v>0</v>
      </c>
      <c r="Z2024" s="11">
        <v>0</v>
      </c>
      <c r="AA2024" s="11">
        <v>0</v>
      </c>
      <c r="AB2024" s="11">
        <v>0</v>
      </c>
      <c r="AC2024" s="11">
        <v>0</v>
      </c>
      <c r="AD2024" s="11">
        <v>0</v>
      </c>
      <c r="AE2024" s="11">
        <v>0</v>
      </c>
      <c r="AF2024" s="11">
        <v>0</v>
      </c>
      <c r="AG2024" s="11">
        <v>70000000</v>
      </c>
      <c r="AH2024" s="11">
        <v>66206396</v>
      </c>
      <c r="AI2024" s="11">
        <v>0</v>
      </c>
      <c r="AJ2024" s="11">
        <v>0</v>
      </c>
      <c r="AK2024" s="11">
        <v>0</v>
      </c>
      <c r="AL2024" s="11">
        <v>3793604</v>
      </c>
      <c r="AM2024" s="11">
        <v>0</v>
      </c>
      <c r="AN2024" s="11">
        <v>0</v>
      </c>
      <c r="AO20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20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20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4" s="11">
        <f>Table_PBS_SQL_DB2_PBSSQL_PBS_NDP_Tina_CG_QtrlyPerformance_Final[[#This Row],[GOU REL]]+Table_PBS_SQL_DB2_PBSSQL_PBS_NDP_Tina_CG_QtrlyPerformance_Final[[#This Row],[EXT REL]]</f>
        <v>70000000</v>
      </c>
      <c r="AT2024" s="11">
        <f>Table_PBS_SQL_DB2_PBSSQL_PBS_NDP_Tina_CG_QtrlyPerformance_Final[[#This Row],[GOU EXP]]+Table_PBS_SQL_DB2_PBSSQL_PBS_NDP_Tina_CG_QtrlyPerformance_Final[[#This Row],[EXT EXP]]</f>
        <v>70000000</v>
      </c>
      <c r="AU2024" s="11" t="str">
        <f>IF(Table_PBS_SQL_DB2_PBSSQL_PBS_NDP_Tina_CG_QtrlyPerformance_Final[[#This Row],[Item_Code]]&gt;"300000", "Capital", "Recurrent")</f>
        <v>Recurrent</v>
      </c>
    </row>
    <row r="2025" spans="1:47" x14ac:dyDescent="0.25">
      <c r="A2025" t="s">
        <v>49</v>
      </c>
      <c r="B2025" t="s">
        <v>1400</v>
      </c>
      <c r="C2025" t="s">
        <v>293</v>
      </c>
      <c r="D2025" t="s">
        <v>1206</v>
      </c>
      <c r="E2025" t="s">
        <v>75</v>
      </c>
      <c r="F2025" t="s">
        <v>1228</v>
      </c>
      <c r="G2025" t="s">
        <v>87</v>
      </c>
      <c r="H2025" t="s">
        <v>1401</v>
      </c>
      <c r="I2025" t="s">
        <v>467</v>
      </c>
      <c r="J2025" t="s">
        <v>1474</v>
      </c>
      <c r="K2025" t="s">
        <v>1467</v>
      </c>
      <c r="L2025" t="s">
        <v>1468</v>
      </c>
      <c r="M2025" t="s">
        <v>1044</v>
      </c>
      <c r="N2025" t="s">
        <v>1045</v>
      </c>
      <c r="O2025" t="s">
        <v>922</v>
      </c>
      <c r="P2025" t="s">
        <v>923</v>
      </c>
      <c r="Q2025" s="11">
        <v>0</v>
      </c>
      <c r="R2025" s="11">
        <v>0</v>
      </c>
      <c r="S2025" s="11">
        <v>0</v>
      </c>
      <c r="T2025" s="11">
        <v>0</v>
      </c>
      <c r="U2025" s="11">
        <v>150000000</v>
      </c>
      <c r="V2025" s="11">
        <v>0</v>
      </c>
      <c r="W2025" s="11">
        <v>150000000</v>
      </c>
      <c r="X2025" s="11">
        <v>0</v>
      </c>
      <c r="Y2025" s="11">
        <v>0</v>
      </c>
      <c r="Z2025" s="11">
        <v>0</v>
      </c>
      <c r="AA2025" s="11">
        <v>0</v>
      </c>
      <c r="AB2025" s="11">
        <v>0</v>
      </c>
      <c r="AC2025" s="11">
        <v>37500000</v>
      </c>
      <c r="AD2025" s="11">
        <v>37500000</v>
      </c>
      <c r="AE2025" s="11">
        <v>0</v>
      </c>
      <c r="AF2025" s="11">
        <v>0</v>
      </c>
      <c r="AG2025" s="11">
        <v>37500000</v>
      </c>
      <c r="AH2025" s="11">
        <v>37500000</v>
      </c>
      <c r="AI2025" s="11">
        <v>0</v>
      </c>
      <c r="AJ2025" s="11">
        <v>0</v>
      </c>
      <c r="AK2025" s="11">
        <v>75000000</v>
      </c>
      <c r="AL2025" s="11">
        <v>75000000</v>
      </c>
      <c r="AM2025" s="11">
        <v>0</v>
      </c>
      <c r="AN2025" s="11">
        <v>0</v>
      </c>
      <c r="AO20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20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20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5" s="11">
        <f>Table_PBS_SQL_DB2_PBSSQL_PBS_NDP_Tina_CG_QtrlyPerformance_Final[[#This Row],[GOU REL]]+Table_PBS_SQL_DB2_PBSSQL_PBS_NDP_Tina_CG_QtrlyPerformance_Final[[#This Row],[EXT REL]]</f>
        <v>150000000</v>
      </c>
      <c r="AT2025" s="11">
        <f>Table_PBS_SQL_DB2_PBSSQL_PBS_NDP_Tina_CG_QtrlyPerformance_Final[[#This Row],[GOU EXP]]+Table_PBS_SQL_DB2_PBSSQL_PBS_NDP_Tina_CG_QtrlyPerformance_Final[[#This Row],[EXT EXP]]</f>
        <v>150000000</v>
      </c>
      <c r="AU2025" s="11" t="str">
        <f>IF(Table_PBS_SQL_DB2_PBSSQL_PBS_NDP_Tina_CG_QtrlyPerformance_Final[[#This Row],[Item_Code]]&gt;"300000", "Capital", "Recurrent")</f>
        <v>Recurrent</v>
      </c>
    </row>
    <row r="2026" spans="1:47" x14ac:dyDescent="0.25">
      <c r="A2026" t="s">
        <v>49</v>
      </c>
      <c r="B2026" t="s">
        <v>1400</v>
      </c>
      <c r="C2026" t="s">
        <v>293</v>
      </c>
      <c r="D2026" t="s">
        <v>1206</v>
      </c>
      <c r="E2026" t="s">
        <v>75</v>
      </c>
      <c r="F2026" t="s">
        <v>1228</v>
      </c>
      <c r="G2026" t="s">
        <v>87</v>
      </c>
      <c r="H2026" t="s">
        <v>1401</v>
      </c>
      <c r="I2026" t="s">
        <v>467</v>
      </c>
      <c r="J2026" t="s">
        <v>1474</v>
      </c>
      <c r="K2026" t="s">
        <v>1467</v>
      </c>
      <c r="L2026" t="s">
        <v>1468</v>
      </c>
      <c r="M2026" t="s">
        <v>1044</v>
      </c>
      <c r="N2026" t="s">
        <v>1045</v>
      </c>
      <c r="O2026" t="s">
        <v>1465</v>
      </c>
      <c r="P2026" t="s">
        <v>1466</v>
      </c>
      <c r="Q2026" s="11">
        <v>0</v>
      </c>
      <c r="R2026" s="11">
        <v>0</v>
      </c>
      <c r="S2026" s="11">
        <v>0</v>
      </c>
      <c r="T2026" s="11">
        <v>0</v>
      </c>
      <c r="U2026" s="11">
        <v>37310181096</v>
      </c>
      <c r="V2026" s="11">
        <v>0</v>
      </c>
      <c r="W2026" s="11">
        <v>5633500000</v>
      </c>
      <c r="X2026" s="11">
        <v>31676681096</v>
      </c>
      <c r="Y2026" s="11">
        <v>0</v>
      </c>
      <c r="Z2026" s="11">
        <v>0</v>
      </c>
      <c r="AA2026" s="11">
        <v>0</v>
      </c>
      <c r="AB2026" s="11">
        <v>0</v>
      </c>
      <c r="AC2026" s="11">
        <v>393750000</v>
      </c>
      <c r="AD2026" s="11">
        <v>393750000</v>
      </c>
      <c r="AE2026" s="11">
        <v>0</v>
      </c>
      <c r="AF2026" s="11">
        <v>0</v>
      </c>
      <c r="AG2026" s="11">
        <v>500000000</v>
      </c>
      <c r="AH2026" s="11">
        <v>489827219</v>
      </c>
      <c r="AI2026" s="11">
        <v>0</v>
      </c>
      <c r="AJ2026" s="11">
        <v>0</v>
      </c>
      <c r="AK2026" s="11">
        <v>3075500000</v>
      </c>
      <c r="AL2026" s="11">
        <v>3085672781</v>
      </c>
      <c r="AM2026" s="11">
        <v>0</v>
      </c>
      <c r="AN2026" s="11">
        <v>0</v>
      </c>
      <c r="AO20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3969250000</v>
      </c>
      <c r="AP20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3969250000</v>
      </c>
      <c r="AR20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6" s="11">
        <f>Table_PBS_SQL_DB2_PBSSQL_PBS_NDP_Tina_CG_QtrlyPerformance_Final[[#This Row],[GOU REL]]+Table_PBS_SQL_DB2_PBSSQL_PBS_NDP_Tina_CG_QtrlyPerformance_Final[[#This Row],[EXT REL]]</f>
        <v>3969250000</v>
      </c>
      <c r="AT2026" s="11">
        <f>Table_PBS_SQL_DB2_PBSSQL_PBS_NDP_Tina_CG_QtrlyPerformance_Final[[#This Row],[GOU EXP]]+Table_PBS_SQL_DB2_PBSSQL_PBS_NDP_Tina_CG_QtrlyPerformance_Final[[#This Row],[EXT EXP]]</f>
        <v>3969250000</v>
      </c>
      <c r="AU2026" s="11" t="str">
        <f>IF(Table_PBS_SQL_DB2_PBSSQL_PBS_NDP_Tina_CG_QtrlyPerformance_Final[[#This Row],[Item_Code]]&gt;"300000", "Capital", "Recurrent")</f>
        <v>Capital</v>
      </c>
    </row>
    <row r="2027" spans="1:47" x14ac:dyDescent="0.25">
      <c r="A2027" t="s">
        <v>49</v>
      </c>
      <c r="B2027" t="s">
        <v>1400</v>
      </c>
      <c r="C2027" t="s">
        <v>293</v>
      </c>
      <c r="D2027" t="s">
        <v>1206</v>
      </c>
      <c r="E2027" t="s">
        <v>75</v>
      </c>
      <c r="F2027" t="s">
        <v>1228</v>
      </c>
      <c r="G2027" t="s">
        <v>87</v>
      </c>
      <c r="H2027" t="s">
        <v>1401</v>
      </c>
      <c r="I2027" t="s">
        <v>467</v>
      </c>
      <c r="J2027" t="s">
        <v>1474</v>
      </c>
      <c r="K2027" t="s">
        <v>1483</v>
      </c>
      <c r="L2027" t="s">
        <v>1484</v>
      </c>
      <c r="M2027" t="s">
        <v>866</v>
      </c>
      <c r="N2027" t="s">
        <v>867</v>
      </c>
      <c r="O2027" t="s">
        <v>1028</v>
      </c>
      <c r="P2027" t="s">
        <v>1029</v>
      </c>
      <c r="Q2027" s="11">
        <v>0</v>
      </c>
      <c r="R2027" s="11">
        <v>0</v>
      </c>
      <c r="S2027" s="11">
        <v>0</v>
      </c>
      <c r="T2027" s="11">
        <v>0</v>
      </c>
      <c r="U2027" s="11">
        <v>0</v>
      </c>
      <c r="V2027" s="11">
        <v>0</v>
      </c>
      <c r="W2027" s="11">
        <v>20000000</v>
      </c>
      <c r="X2027" s="11">
        <v>0</v>
      </c>
      <c r="Y2027" s="11">
        <v>0</v>
      </c>
      <c r="Z2027" s="11">
        <v>0</v>
      </c>
      <c r="AA2027" s="11">
        <v>0</v>
      </c>
      <c r="AB2027" s="11">
        <v>0</v>
      </c>
      <c r="AC2027" s="11">
        <v>5000000</v>
      </c>
      <c r="AD2027" s="11">
        <v>5000000</v>
      </c>
      <c r="AE2027" s="11">
        <v>0</v>
      </c>
      <c r="AF2027" s="11">
        <v>0</v>
      </c>
      <c r="AG2027" s="11">
        <v>5000000</v>
      </c>
      <c r="AH2027" s="11">
        <v>5000000</v>
      </c>
      <c r="AI2027" s="11">
        <v>0</v>
      </c>
      <c r="AJ2027" s="11">
        <v>0</v>
      </c>
      <c r="AK2027" s="11">
        <v>10000000</v>
      </c>
      <c r="AL2027" s="11">
        <v>10000000</v>
      </c>
      <c r="AM2027" s="11">
        <v>0</v>
      </c>
      <c r="AN2027" s="11">
        <v>0</v>
      </c>
      <c r="AO20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0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0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7" s="11">
        <f>Table_PBS_SQL_DB2_PBSSQL_PBS_NDP_Tina_CG_QtrlyPerformance_Final[[#This Row],[GOU REL]]+Table_PBS_SQL_DB2_PBSSQL_PBS_NDP_Tina_CG_QtrlyPerformance_Final[[#This Row],[EXT REL]]</f>
        <v>20000000</v>
      </c>
      <c r="AT2027" s="11">
        <f>Table_PBS_SQL_DB2_PBSSQL_PBS_NDP_Tina_CG_QtrlyPerformance_Final[[#This Row],[GOU EXP]]+Table_PBS_SQL_DB2_PBSSQL_PBS_NDP_Tina_CG_QtrlyPerformance_Final[[#This Row],[EXT EXP]]</f>
        <v>20000000</v>
      </c>
      <c r="AU2027" s="11" t="str">
        <f>IF(Table_PBS_SQL_DB2_PBSSQL_PBS_NDP_Tina_CG_QtrlyPerformance_Final[[#This Row],[Item_Code]]&gt;"300000", "Capital", "Recurrent")</f>
        <v>Recurrent</v>
      </c>
    </row>
    <row r="2028" spans="1:47" x14ac:dyDescent="0.25">
      <c r="A2028" t="s">
        <v>77</v>
      </c>
      <c r="B2028" t="s">
        <v>78</v>
      </c>
      <c r="C2028" t="s">
        <v>202</v>
      </c>
      <c r="D2028" t="s">
        <v>1336</v>
      </c>
      <c r="E2028" t="s">
        <v>31</v>
      </c>
      <c r="F2028" t="s">
        <v>1337</v>
      </c>
      <c r="G2028" t="s">
        <v>75</v>
      </c>
      <c r="H2028" t="s">
        <v>1338</v>
      </c>
      <c r="I2028" t="s">
        <v>896</v>
      </c>
      <c r="J2028" t="s">
        <v>897</v>
      </c>
      <c r="K2028" t="s">
        <v>204</v>
      </c>
      <c r="L2028" t="s">
        <v>2112</v>
      </c>
      <c r="M2028" t="s">
        <v>1341</v>
      </c>
      <c r="N2028" t="s">
        <v>1348</v>
      </c>
      <c r="O2028" t="s">
        <v>1343</v>
      </c>
      <c r="P2028" t="s">
        <v>1344</v>
      </c>
      <c r="Q2028" s="11">
        <v>0</v>
      </c>
      <c r="R2028" s="11">
        <v>0</v>
      </c>
      <c r="S2028" s="11">
        <v>0</v>
      </c>
      <c r="T2028" s="11">
        <v>0</v>
      </c>
      <c r="U2028" s="11">
        <v>0</v>
      </c>
      <c r="V2028" s="11">
        <v>0</v>
      </c>
      <c r="W2028" s="11">
        <v>0</v>
      </c>
      <c r="X2028" s="11">
        <v>0</v>
      </c>
      <c r="Y2028" s="11">
        <v>0</v>
      </c>
      <c r="Z2028" s="11">
        <v>0</v>
      </c>
      <c r="AA2028" s="11">
        <v>0</v>
      </c>
      <c r="AB2028" s="11">
        <v>0</v>
      </c>
      <c r="AC2028" s="11">
        <v>0</v>
      </c>
      <c r="AD2028" s="11">
        <v>0</v>
      </c>
      <c r="AE2028" s="11">
        <v>0</v>
      </c>
      <c r="AF2028" s="11">
        <v>0</v>
      </c>
      <c r="AG2028" s="11">
        <v>0</v>
      </c>
      <c r="AH2028" s="11">
        <v>0</v>
      </c>
      <c r="AI2028" s="11">
        <v>0</v>
      </c>
      <c r="AJ2028" s="11">
        <v>0</v>
      </c>
      <c r="AK2028" s="11">
        <v>0</v>
      </c>
      <c r="AL2028" s="11">
        <v>0</v>
      </c>
      <c r="AM2028" s="11">
        <v>205831981581</v>
      </c>
      <c r="AN2028" s="11">
        <v>205831981581</v>
      </c>
      <c r="AO20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205831981581</v>
      </c>
      <c r="AQ20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205831981581</v>
      </c>
      <c r="AS2028" s="11">
        <f>Table_PBS_SQL_DB2_PBSSQL_PBS_NDP_Tina_CG_QtrlyPerformance_Final[[#This Row],[GOU REL]]+Table_PBS_SQL_DB2_PBSSQL_PBS_NDP_Tina_CG_QtrlyPerformance_Final[[#This Row],[EXT REL]]</f>
        <v>205831981581</v>
      </c>
      <c r="AT2028" s="11">
        <f>Table_PBS_SQL_DB2_PBSSQL_PBS_NDP_Tina_CG_QtrlyPerformance_Final[[#This Row],[GOU EXP]]+Table_PBS_SQL_DB2_PBSSQL_PBS_NDP_Tina_CG_QtrlyPerformance_Final[[#This Row],[EXT EXP]]</f>
        <v>205831981581</v>
      </c>
      <c r="AU2028" s="11" t="str">
        <f>IF(Table_PBS_SQL_DB2_PBSSQL_PBS_NDP_Tina_CG_QtrlyPerformance_Final[[#This Row],[Item_Code]]&gt;"300000", "Capital", "Recurrent")</f>
        <v>Capital</v>
      </c>
    </row>
    <row r="2029" spans="1:47" x14ac:dyDescent="0.25">
      <c r="A2029" t="s">
        <v>77</v>
      </c>
      <c r="B2029" t="s">
        <v>78</v>
      </c>
      <c r="C2029" t="s">
        <v>202</v>
      </c>
      <c r="D2029" t="s">
        <v>1336</v>
      </c>
      <c r="E2029" t="s">
        <v>31</v>
      </c>
      <c r="F2029" t="s">
        <v>1337</v>
      </c>
      <c r="G2029" t="s">
        <v>75</v>
      </c>
      <c r="H2029" t="s">
        <v>1338</v>
      </c>
      <c r="I2029" t="s">
        <v>493</v>
      </c>
      <c r="J2029" t="s">
        <v>1345</v>
      </c>
      <c r="K2029" t="s">
        <v>1339</v>
      </c>
      <c r="L2029" t="s">
        <v>1340</v>
      </c>
      <c r="M2029" t="s">
        <v>1341</v>
      </c>
      <c r="N2029" t="s">
        <v>1342</v>
      </c>
      <c r="O2029" t="s">
        <v>1302</v>
      </c>
      <c r="P2029" t="s">
        <v>1303</v>
      </c>
      <c r="Q2029" s="11">
        <v>0</v>
      </c>
      <c r="R2029" s="11">
        <v>0</v>
      </c>
      <c r="S2029" s="11">
        <v>0</v>
      </c>
      <c r="T2029" s="11">
        <v>0</v>
      </c>
      <c r="U2029" s="11">
        <v>700000000</v>
      </c>
      <c r="V2029" s="11">
        <v>0</v>
      </c>
      <c r="W2029" s="11">
        <v>700000000</v>
      </c>
      <c r="X2029" s="11">
        <v>0</v>
      </c>
      <c r="Y2029" s="11">
        <v>0</v>
      </c>
      <c r="Z2029" s="11">
        <v>0</v>
      </c>
      <c r="AA2029" s="11">
        <v>0</v>
      </c>
      <c r="AB2029" s="11">
        <v>0</v>
      </c>
      <c r="AC2029" s="11">
        <v>0</v>
      </c>
      <c r="AD2029" s="11">
        <v>0</v>
      </c>
      <c r="AE2029" s="11">
        <v>0</v>
      </c>
      <c r="AF2029" s="11">
        <v>0</v>
      </c>
      <c r="AG2029" s="11">
        <v>0</v>
      </c>
      <c r="AH2029" s="11">
        <v>0</v>
      </c>
      <c r="AI2029" s="11">
        <v>0</v>
      </c>
      <c r="AJ2029" s="11">
        <v>0</v>
      </c>
      <c r="AK2029" s="11">
        <v>0</v>
      </c>
      <c r="AL2029" s="11">
        <v>0</v>
      </c>
      <c r="AM2029" s="11">
        <v>0</v>
      </c>
      <c r="AN2029" s="11">
        <v>0</v>
      </c>
      <c r="AO20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29" s="11">
        <f>Table_PBS_SQL_DB2_PBSSQL_PBS_NDP_Tina_CG_QtrlyPerformance_Final[[#This Row],[GOU REL]]+Table_PBS_SQL_DB2_PBSSQL_PBS_NDP_Tina_CG_QtrlyPerformance_Final[[#This Row],[EXT REL]]</f>
        <v>0</v>
      </c>
      <c r="AT2029" s="11">
        <f>Table_PBS_SQL_DB2_PBSSQL_PBS_NDP_Tina_CG_QtrlyPerformance_Final[[#This Row],[GOU EXP]]+Table_PBS_SQL_DB2_PBSSQL_PBS_NDP_Tina_CG_QtrlyPerformance_Final[[#This Row],[EXT EXP]]</f>
        <v>0</v>
      </c>
      <c r="AU2029" s="11" t="str">
        <f>IF(Table_PBS_SQL_DB2_PBSSQL_PBS_NDP_Tina_CG_QtrlyPerformance_Final[[#This Row],[Item_Code]]&gt;"300000", "Capital", "Recurrent")</f>
        <v>Capital</v>
      </c>
    </row>
    <row r="2030" spans="1:47" x14ac:dyDescent="0.25">
      <c r="A2030" t="s">
        <v>77</v>
      </c>
      <c r="B2030" t="s">
        <v>78</v>
      </c>
      <c r="C2030" t="s">
        <v>202</v>
      </c>
      <c r="D2030" t="s">
        <v>1336</v>
      </c>
      <c r="E2030" t="s">
        <v>75</v>
      </c>
      <c r="F2030" t="s">
        <v>1349</v>
      </c>
      <c r="G2030" t="s">
        <v>75</v>
      </c>
      <c r="H2030" t="s">
        <v>1338</v>
      </c>
      <c r="I2030" t="s">
        <v>896</v>
      </c>
      <c r="J2030" t="s">
        <v>897</v>
      </c>
      <c r="K2030" t="s">
        <v>1995</v>
      </c>
      <c r="L2030" t="s">
        <v>1996</v>
      </c>
      <c r="M2030" t="s">
        <v>1365</v>
      </c>
      <c r="N2030" t="s">
        <v>1366</v>
      </c>
      <c r="O2030" t="s">
        <v>1343</v>
      </c>
      <c r="P2030" t="s">
        <v>1344</v>
      </c>
      <c r="Q2030" s="11">
        <v>0</v>
      </c>
      <c r="R2030" s="11">
        <v>0</v>
      </c>
      <c r="S2030" s="11">
        <v>0</v>
      </c>
      <c r="T2030" s="11">
        <v>0</v>
      </c>
      <c r="U2030" s="11">
        <v>0</v>
      </c>
      <c r="V2030" s="11">
        <v>0</v>
      </c>
      <c r="W2030" s="11">
        <v>0</v>
      </c>
      <c r="X2030" s="11">
        <v>0</v>
      </c>
      <c r="Y2030" s="11">
        <v>0</v>
      </c>
      <c r="Z2030" s="11">
        <v>0</v>
      </c>
      <c r="AA2030" s="11">
        <v>0</v>
      </c>
      <c r="AB2030" s="11">
        <v>0</v>
      </c>
      <c r="AC2030" s="11">
        <v>0</v>
      </c>
      <c r="AD2030" s="11">
        <v>0</v>
      </c>
      <c r="AE2030" s="11">
        <v>0</v>
      </c>
      <c r="AF2030" s="11">
        <v>0</v>
      </c>
      <c r="AG2030" s="11">
        <v>0</v>
      </c>
      <c r="AH2030" s="11">
        <v>0</v>
      </c>
      <c r="AI2030" s="11">
        <v>0</v>
      </c>
      <c r="AJ2030" s="11">
        <v>0</v>
      </c>
      <c r="AK2030" s="11">
        <v>0</v>
      </c>
      <c r="AL2030" s="11">
        <v>0</v>
      </c>
      <c r="AM2030" s="11">
        <v>101862324257</v>
      </c>
      <c r="AN2030" s="11">
        <v>101862324257</v>
      </c>
      <c r="AO20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101862324257</v>
      </c>
      <c r="AQ20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101862324257</v>
      </c>
      <c r="AS2030" s="11">
        <f>Table_PBS_SQL_DB2_PBSSQL_PBS_NDP_Tina_CG_QtrlyPerformance_Final[[#This Row],[GOU REL]]+Table_PBS_SQL_DB2_PBSSQL_PBS_NDP_Tina_CG_QtrlyPerformance_Final[[#This Row],[EXT REL]]</f>
        <v>101862324257</v>
      </c>
      <c r="AT2030" s="11">
        <f>Table_PBS_SQL_DB2_PBSSQL_PBS_NDP_Tina_CG_QtrlyPerformance_Final[[#This Row],[GOU EXP]]+Table_PBS_SQL_DB2_PBSSQL_PBS_NDP_Tina_CG_QtrlyPerformance_Final[[#This Row],[EXT EXP]]</f>
        <v>101862324257</v>
      </c>
      <c r="AU2030" s="11" t="str">
        <f>IF(Table_PBS_SQL_DB2_PBSSQL_PBS_NDP_Tina_CG_QtrlyPerformance_Final[[#This Row],[Item_Code]]&gt;"300000", "Capital", "Recurrent")</f>
        <v>Capital</v>
      </c>
    </row>
    <row r="2031" spans="1:47" x14ac:dyDescent="0.25">
      <c r="A2031" t="s">
        <v>77</v>
      </c>
      <c r="B2031" t="s">
        <v>78</v>
      </c>
      <c r="C2031" t="s">
        <v>202</v>
      </c>
      <c r="D2031" t="s">
        <v>1336</v>
      </c>
      <c r="E2031" t="s">
        <v>75</v>
      </c>
      <c r="F2031" t="s">
        <v>1349</v>
      </c>
      <c r="G2031" t="s">
        <v>75</v>
      </c>
      <c r="H2031" t="s">
        <v>1338</v>
      </c>
      <c r="I2031" t="s">
        <v>493</v>
      </c>
      <c r="J2031" t="s">
        <v>1345</v>
      </c>
      <c r="K2031" t="s">
        <v>1991</v>
      </c>
      <c r="L2031" t="s">
        <v>1992</v>
      </c>
      <c r="M2031" t="s">
        <v>1352</v>
      </c>
      <c r="N2031" t="s">
        <v>1353</v>
      </c>
      <c r="O2031" t="s">
        <v>975</v>
      </c>
      <c r="P2031" t="s">
        <v>976</v>
      </c>
      <c r="Q2031" s="11">
        <v>0</v>
      </c>
      <c r="R2031" s="11">
        <v>0</v>
      </c>
      <c r="S2031" s="11">
        <v>0</v>
      </c>
      <c r="T2031" s="11">
        <v>0</v>
      </c>
      <c r="U2031" s="11">
        <v>8110000000</v>
      </c>
      <c r="V2031" s="11">
        <v>0</v>
      </c>
      <c r="W2031" s="11">
        <v>400000000</v>
      </c>
      <c r="X2031" s="11">
        <v>7710000000</v>
      </c>
      <c r="Y2031" s="11">
        <v>0</v>
      </c>
      <c r="Z2031" s="11">
        <v>0</v>
      </c>
      <c r="AA2031" s="11">
        <v>0</v>
      </c>
      <c r="AB2031" s="11">
        <v>0</v>
      </c>
      <c r="AC2031" s="11">
        <v>140000000</v>
      </c>
      <c r="AD2031" s="11">
        <v>140000000</v>
      </c>
      <c r="AE2031" s="11">
        <v>0</v>
      </c>
      <c r="AF2031" s="11">
        <v>0</v>
      </c>
      <c r="AG2031" s="11">
        <v>0</v>
      </c>
      <c r="AH2031" s="11">
        <v>0</v>
      </c>
      <c r="AI2031" s="11">
        <v>0</v>
      </c>
      <c r="AJ2031" s="11">
        <v>0</v>
      </c>
      <c r="AK2031" s="11">
        <v>0</v>
      </c>
      <c r="AL2031" s="11">
        <v>0</v>
      </c>
      <c r="AM2031" s="11">
        <v>0</v>
      </c>
      <c r="AN2031" s="11">
        <v>0</v>
      </c>
      <c r="AO20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20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140000000</v>
      </c>
      <c r="AR20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1" s="11">
        <f>Table_PBS_SQL_DB2_PBSSQL_PBS_NDP_Tina_CG_QtrlyPerformance_Final[[#This Row],[GOU REL]]+Table_PBS_SQL_DB2_PBSSQL_PBS_NDP_Tina_CG_QtrlyPerformance_Final[[#This Row],[EXT REL]]</f>
        <v>140000000</v>
      </c>
      <c r="AT2031" s="11">
        <f>Table_PBS_SQL_DB2_PBSSQL_PBS_NDP_Tina_CG_QtrlyPerformance_Final[[#This Row],[GOU EXP]]+Table_PBS_SQL_DB2_PBSSQL_PBS_NDP_Tina_CG_QtrlyPerformance_Final[[#This Row],[EXT EXP]]</f>
        <v>140000000</v>
      </c>
      <c r="AU2031" s="11" t="str">
        <f>IF(Table_PBS_SQL_DB2_PBSSQL_PBS_NDP_Tina_CG_QtrlyPerformance_Final[[#This Row],[Item_Code]]&gt;"300000", "Capital", "Recurrent")</f>
        <v>Recurrent</v>
      </c>
    </row>
    <row r="2032" spans="1:47" x14ac:dyDescent="0.25">
      <c r="A2032" t="s">
        <v>77</v>
      </c>
      <c r="B2032" t="s">
        <v>78</v>
      </c>
      <c r="C2032" t="s">
        <v>202</v>
      </c>
      <c r="D2032" t="s">
        <v>1336</v>
      </c>
      <c r="E2032" t="s">
        <v>75</v>
      </c>
      <c r="F2032" t="s">
        <v>1349</v>
      </c>
      <c r="G2032" t="s">
        <v>75</v>
      </c>
      <c r="H2032" t="s">
        <v>1338</v>
      </c>
      <c r="I2032" t="s">
        <v>493</v>
      </c>
      <c r="J2032" t="s">
        <v>1345</v>
      </c>
      <c r="K2032" t="s">
        <v>1829</v>
      </c>
      <c r="L2032" t="s">
        <v>1830</v>
      </c>
      <c r="M2032" t="s">
        <v>1365</v>
      </c>
      <c r="N2032" t="s">
        <v>1366</v>
      </c>
      <c r="O2032" t="s">
        <v>906</v>
      </c>
      <c r="P2032" t="s">
        <v>907</v>
      </c>
      <c r="Q2032" s="11">
        <v>0</v>
      </c>
      <c r="R2032" s="11">
        <v>0</v>
      </c>
      <c r="S2032" s="11">
        <v>0</v>
      </c>
      <c r="T2032" s="11">
        <v>0</v>
      </c>
      <c r="U2032" s="11">
        <v>200000000</v>
      </c>
      <c r="V2032" s="11">
        <v>0</v>
      </c>
      <c r="W2032" s="11">
        <v>200000000</v>
      </c>
      <c r="X2032" s="11">
        <v>0</v>
      </c>
      <c r="Y2032" s="11">
        <v>0</v>
      </c>
      <c r="Z2032" s="11">
        <v>0</v>
      </c>
      <c r="AA2032" s="11">
        <v>0</v>
      </c>
      <c r="AB2032" s="11">
        <v>0</v>
      </c>
      <c r="AC2032" s="11">
        <v>0</v>
      </c>
      <c r="AD2032" s="11">
        <v>0</v>
      </c>
      <c r="AE2032" s="11">
        <v>0</v>
      </c>
      <c r="AF2032" s="11">
        <v>0</v>
      </c>
      <c r="AG2032" s="11">
        <v>0</v>
      </c>
      <c r="AH2032" s="11">
        <v>0</v>
      </c>
      <c r="AI2032" s="11">
        <v>0</v>
      </c>
      <c r="AJ2032" s="11">
        <v>0</v>
      </c>
      <c r="AK2032" s="11">
        <v>0</v>
      </c>
      <c r="AL2032" s="11">
        <v>0</v>
      </c>
      <c r="AM2032" s="11">
        <v>0</v>
      </c>
      <c r="AN2032" s="11">
        <v>0</v>
      </c>
      <c r="AO20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2" s="11">
        <f>Table_PBS_SQL_DB2_PBSSQL_PBS_NDP_Tina_CG_QtrlyPerformance_Final[[#This Row],[GOU REL]]+Table_PBS_SQL_DB2_PBSSQL_PBS_NDP_Tina_CG_QtrlyPerformance_Final[[#This Row],[EXT REL]]</f>
        <v>0</v>
      </c>
      <c r="AT2032" s="11">
        <f>Table_PBS_SQL_DB2_PBSSQL_PBS_NDP_Tina_CG_QtrlyPerformance_Final[[#This Row],[GOU EXP]]+Table_PBS_SQL_DB2_PBSSQL_PBS_NDP_Tina_CG_QtrlyPerformance_Final[[#This Row],[EXT EXP]]</f>
        <v>0</v>
      </c>
      <c r="AU2032" s="11" t="str">
        <f>IF(Table_PBS_SQL_DB2_PBSSQL_PBS_NDP_Tina_CG_QtrlyPerformance_Final[[#This Row],[Item_Code]]&gt;"300000", "Capital", "Recurrent")</f>
        <v>Recurrent</v>
      </c>
    </row>
    <row r="2033" spans="1:47" x14ac:dyDescent="0.25">
      <c r="A2033" t="s">
        <v>77</v>
      </c>
      <c r="B2033" t="s">
        <v>78</v>
      </c>
      <c r="C2033" t="s">
        <v>202</v>
      </c>
      <c r="D2033" t="s">
        <v>1336</v>
      </c>
      <c r="E2033" t="s">
        <v>75</v>
      </c>
      <c r="F2033" t="s">
        <v>1349</v>
      </c>
      <c r="G2033" t="s">
        <v>75</v>
      </c>
      <c r="H2033" t="s">
        <v>1338</v>
      </c>
      <c r="I2033" t="s">
        <v>493</v>
      </c>
      <c r="J2033" t="s">
        <v>1345</v>
      </c>
      <c r="K2033" t="s">
        <v>212</v>
      </c>
      <c r="L2033" t="s">
        <v>2189</v>
      </c>
      <c r="M2033" t="s">
        <v>1352</v>
      </c>
      <c r="N2033" t="s">
        <v>1353</v>
      </c>
      <c r="O2033" t="s">
        <v>1025</v>
      </c>
      <c r="P2033" t="s">
        <v>1026</v>
      </c>
      <c r="Q2033" s="11">
        <v>0</v>
      </c>
      <c r="R2033" s="11">
        <v>0</v>
      </c>
      <c r="S2033" s="11">
        <v>0</v>
      </c>
      <c r="T2033" s="11">
        <v>0</v>
      </c>
      <c r="U2033" s="11">
        <v>1000000000</v>
      </c>
      <c r="V2033" s="11">
        <v>0</v>
      </c>
      <c r="W2033" s="11">
        <v>1000000000</v>
      </c>
      <c r="X2033" s="11">
        <v>0</v>
      </c>
      <c r="Y2033" s="11">
        <v>0</v>
      </c>
      <c r="Z2033" s="11">
        <v>0</v>
      </c>
      <c r="AA2033" s="11">
        <v>0</v>
      </c>
      <c r="AB2033" s="11">
        <v>0</v>
      </c>
      <c r="AC2033" s="11">
        <v>250000000</v>
      </c>
      <c r="AD2033" s="11">
        <v>26390000</v>
      </c>
      <c r="AE2033" s="11">
        <v>0</v>
      </c>
      <c r="AF2033" s="11">
        <v>0</v>
      </c>
      <c r="AG2033" s="11">
        <v>74400000</v>
      </c>
      <c r="AH2033" s="11">
        <v>74400000</v>
      </c>
      <c r="AI2033" s="11">
        <v>0</v>
      </c>
      <c r="AJ2033" s="11">
        <v>0</v>
      </c>
      <c r="AK2033" s="11">
        <v>243805000</v>
      </c>
      <c r="AL2033" s="11">
        <v>467415000</v>
      </c>
      <c r="AM2033" s="11">
        <v>0</v>
      </c>
      <c r="AN2033" s="11">
        <v>0</v>
      </c>
      <c r="AO20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568205000</v>
      </c>
      <c r="AP20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568205000</v>
      </c>
      <c r="AR20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3" s="11">
        <f>Table_PBS_SQL_DB2_PBSSQL_PBS_NDP_Tina_CG_QtrlyPerformance_Final[[#This Row],[GOU REL]]+Table_PBS_SQL_DB2_PBSSQL_PBS_NDP_Tina_CG_QtrlyPerformance_Final[[#This Row],[EXT REL]]</f>
        <v>568205000</v>
      </c>
      <c r="AT2033" s="11">
        <f>Table_PBS_SQL_DB2_PBSSQL_PBS_NDP_Tina_CG_QtrlyPerformance_Final[[#This Row],[GOU EXP]]+Table_PBS_SQL_DB2_PBSSQL_PBS_NDP_Tina_CG_QtrlyPerformance_Final[[#This Row],[EXT EXP]]</f>
        <v>568205000</v>
      </c>
      <c r="AU2033" s="11" t="str">
        <f>IF(Table_PBS_SQL_DB2_PBSSQL_PBS_NDP_Tina_CG_QtrlyPerformance_Final[[#This Row],[Item_Code]]&gt;"300000", "Capital", "Recurrent")</f>
        <v>Recurrent</v>
      </c>
    </row>
    <row r="2034" spans="1:47" x14ac:dyDescent="0.25">
      <c r="A2034" t="s">
        <v>77</v>
      </c>
      <c r="B2034" t="s">
        <v>78</v>
      </c>
      <c r="C2034" t="s">
        <v>202</v>
      </c>
      <c r="D2034" t="s">
        <v>1336</v>
      </c>
      <c r="E2034" t="s">
        <v>75</v>
      </c>
      <c r="F2034" t="s">
        <v>1349</v>
      </c>
      <c r="G2034" t="s">
        <v>75</v>
      </c>
      <c r="H2034" t="s">
        <v>1338</v>
      </c>
      <c r="I2034" t="s">
        <v>493</v>
      </c>
      <c r="J2034" t="s">
        <v>1345</v>
      </c>
      <c r="K2034" t="s">
        <v>216</v>
      </c>
      <c r="L2034" t="s">
        <v>2190</v>
      </c>
      <c r="M2034" t="s">
        <v>1365</v>
      </c>
      <c r="N2034" t="s">
        <v>1366</v>
      </c>
      <c r="O2034" t="s">
        <v>978</v>
      </c>
      <c r="P2034" t="s">
        <v>979</v>
      </c>
      <c r="Q2034" s="11">
        <v>0</v>
      </c>
      <c r="R2034" s="11">
        <v>0</v>
      </c>
      <c r="S2034" s="11">
        <v>0</v>
      </c>
      <c r="T2034" s="11">
        <v>0</v>
      </c>
      <c r="U2034" s="11">
        <v>2238360244</v>
      </c>
      <c r="V2034" s="11">
        <v>0</v>
      </c>
      <c r="W2034" s="11">
        <v>2238360244</v>
      </c>
      <c r="X2034" s="11">
        <v>0</v>
      </c>
      <c r="Y2034" s="11">
        <v>0</v>
      </c>
      <c r="Z2034" s="11">
        <v>0</v>
      </c>
      <c r="AA2034" s="11">
        <v>0</v>
      </c>
      <c r="AB2034" s="11">
        <v>0</v>
      </c>
      <c r="AC2034" s="11">
        <v>500000000</v>
      </c>
      <c r="AD2034" s="11">
        <v>485720082</v>
      </c>
      <c r="AE2034" s="11">
        <v>0</v>
      </c>
      <c r="AF2034" s="11">
        <v>0</v>
      </c>
      <c r="AG2034" s="11">
        <v>173836024</v>
      </c>
      <c r="AH2034" s="11">
        <v>187994481</v>
      </c>
      <c r="AI2034" s="11">
        <v>0</v>
      </c>
      <c r="AJ2034" s="11">
        <v>0</v>
      </c>
      <c r="AK2034" s="11">
        <v>273791739</v>
      </c>
      <c r="AL2034" s="11">
        <v>274549719</v>
      </c>
      <c r="AM2034" s="11">
        <v>0</v>
      </c>
      <c r="AN2034" s="11">
        <v>0</v>
      </c>
      <c r="AO20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947627763</v>
      </c>
      <c r="AP20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948264282</v>
      </c>
      <c r="AR20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4" s="11">
        <f>Table_PBS_SQL_DB2_PBSSQL_PBS_NDP_Tina_CG_QtrlyPerformance_Final[[#This Row],[GOU REL]]+Table_PBS_SQL_DB2_PBSSQL_PBS_NDP_Tina_CG_QtrlyPerformance_Final[[#This Row],[EXT REL]]</f>
        <v>947627763</v>
      </c>
      <c r="AT2034" s="11">
        <f>Table_PBS_SQL_DB2_PBSSQL_PBS_NDP_Tina_CG_QtrlyPerformance_Final[[#This Row],[GOU EXP]]+Table_PBS_SQL_DB2_PBSSQL_PBS_NDP_Tina_CG_QtrlyPerformance_Final[[#This Row],[EXT EXP]]</f>
        <v>948264282</v>
      </c>
      <c r="AU2034" s="11" t="str">
        <f>IF(Table_PBS_SQL_DB2_PBSSQL_PBS_NDP_Tina_CG_QtrlyPerformance_Final[[#This Row],[Item_Code]]&gt;"300000", "Capital", "Recurrent")</f>
        <v>Recurrent</v>
      </c>
    </row>
    <row r="2035" spans="1:47" x14ac:dyDescent="0.25">
      <c r="A2035" t="s">
        <v>77</v>
      </c>
      <c r="B2035" t="s">
        <v>78</v>
      </c>
      <c r="C2035" t="s">
        <v>202</v>
      </c>
      <c r="D2035" t="s">
        <v>1336</v>
      </c>
      <c r="E2035" t="s">
        <v>75</v>
      </c>
      <c r="F2035" t="s">
        <v>1349</v>
      </c>
      <c r="G2035" t="s">
        <v>75</v>
      </c>
      <c r="H2035" t="s">
        <v>1338</v>
      </c>
      <c r="I2035" t="s">
        <v>507</v>
      </c>
      <c r="J2035" t="s">
        <v>1357</v>
      </c>
      <c r="K2035" t="s">
        <v>1358</v>
      </c>
      <c r="L2035" t="s">
        <v>1359</v>
      </c>
      <c r="M2035" t="s">
        <v>2118</v>
      </c>
      <c r="N2035" t="s">
        <v>2119</v>
      </c>
      <c r="O2035" t="s">
        <v>1083</v>
      </c>
      <c r="P2035" t="s">
        <v>1084</v>
      </c>
      <c r="Q2035" s="11">
        <v>0</v>
      </c>
      <c r="R2035" s="11">
        <v>0</v>
      </c>
      <c r="S2035" s="11">
        <v>0</v>
      </c>
      <c r="T2035" s="11">
        <v>0</v>
      </c>
      <c r="U2035" s="11">
        <v>1148000000</v>
      </c>
      <c r="V2035" s="11">
        <v>0</v>
      </c>
      <c r="W2035" s="11">
        <v>1148000000</v>
      </c>
      <c r="X2035" s="11">
        <v>0</v>
      </c>
      <c r="Y2035" s="11">
        <v>0</v>
      </c>
      <c r="Z2035" s="11">
        <v>0</v>
      </c>
      <c r="AA2035" s="11">
        <v>0</v>
      </c>
      <c r="AB2035" s="11">
        <v>0</v>
      </c>
      <c r="AC2035" s="11">
        <v>0</v>
      </c>
      <c r="AD2035" s="11">
        <v>0</v>
      </c>
      <c r="AE2035" s="11">
        <v>0</v>
      </c>
      <c r="AF2035" s="11">
        <v>0</v>
      </c>
      <c r="AG2035" s="11">
        <v>0</v>
      </c>
      <c r="AH2035" s="11">
        <v>0</v>
      </c>
      <c r="AI2035" s="11">
        <v>0</v>
      </c>
      <c r="AJ2035" s="11">
        <v>0</v>
      </c>
      <c r="AK2035" s="11">
        <v>0</v>
      </c>
      <c r="AL2035" s="11">
        <v>0</v>
      </c>
      <c r="AM2035" s="11">
        <v>0</v>
      </c>
      <c r="AN2035" s="11">
        <v>0</v>
      </c>
      <c r="AO20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5" s="11">
        <f>Table_PBS_SQL_DB2_PBSSQL_PBS_NDP_Tina_CG_QtrlyPerformance_Final[[#This Row],[GOU REL]]+Table_PBS_SQL_DB2_PBSSQL_PBS_NDP_Tina_CG_QtrlyPerformance_Final[[#This Row],[EXT REL]]</f>
        <v>0</v>
      </c>
      <c r="AT2035" s="11">
        <f>Table_PBS_SQL_DB2_PBSSQL_PBS_NDP_Tina_CG_QtrlyPerformance_Final[[#This Row],[GOU EXP]]+Table_PBS_SQL_DB2_PBSSQL_PBS_NDP_Tina_CG_QtrlyPerformance_Final[[#This Row],[EXT EXP]]</f>
        <v>0</v>
      </c>
      <c r="AU2035" s="11" t="str">
        <f>IF(Table_PBS_SQL_DB2_PBSSQL_PBS_NDP_Tina_CG_QtrlyPerformance_Final[[#This Row],[Item_Code]]&gt;"300000", "Capital", "Recurrent")</f>
        <v>Recurrent</v>
      </c>
    </row>
    <row r="2036" spans="1:47" x14ac:dyDescent="0.25">
      <c r="A2036" t="s">
        <v>77</v>
      </c>
      <c r="B2036" t="s">
        <v>78</v>
      </c>
      <c r="C2036" t="s">
        <v>202</v>
      </c>
      <c r="D2036" t="s">
        <v>1336</v>
      </c>
      <c r="E2036" t="s">
        <v>75</v>
      </c>
      <c r="F2036" t="s">
        <v>1349</v>
      </c>
      <c r="G2036" t="s">
        <v>75</v>
      </c>
      <c r="H2036" t="s">
        <v>1338</v>
      </c>
      <c r="I2036" t="s">
        <v>507</v>
      </c>
      <c r="J2036" t="s">
        <v>1357</v>
      </c>
      <c r="K2036" t="s">
        <v>1358</v>
      </c>
      <c r="L2036" t="s">
        <v>1359</v>
      </c>
      <c r="M2036" t="s">
        <v>2118</v>
      </c>
      <c r="N2036" t="s">
        <v>2119</v>
      </c>
      <c r="O2036" t="s">
        <v>893</v>
      </c>
      <c r="P2036" t="s">
        <v>894</v>
      </c>
      <c r="Q2036" s="11">
        <v>0</v>
      </c>
      <c r="R2036" s="11">
        <v>0</v>
      </c>
      <c r="S2036" s="11">
        <v>0</v>
      </c>
      <c r="T2036" s="11">
        <v>0</v>
      </c>
      <c r="U2036" s="11">
        <v>700000000</v>
      </c>
      <c r="V2036" s="11">
        <v>0</v>
      </c>
      <c r="W2036" s="11">
        <v>700000000</v>
      </c>
      <c r="X2036" s="11">
        <v>0</v>
      </c>
      <c r="Y2036" s="11">
        <v>0</v>
      </c>
      <c r="Z2036" s="11">
        <v>0</v>
      </c>
      <c r="AA2036" s="11">
        <v>0</v>
      </c>
      <c r="AB2036" s="11">
        <v>0</v>
      </c>
      <c r="AC2036" s="11">
        <v>31000000</v>
      </c>
      <c r="AD2036" s="11">
        <v>0</v>
      </c>
      <c r="AE2036" s="11">
        <v>0</v>
      </c>
      <c r="AF2036" s="11">
        <v>0</v>
      </c>
      <c r="AG2036" s="11">
        <v>0</v>
      </c>
      <c r="AH2036" s="11">
        <v>0</v>
      </c>
      <c r="AI2036" s="11">
        <v>0</v>
      </c>
      <c r="AJ2036" s="11">
        <v>0</v>
      </c>
      <c r="AK2036" s="11">
        <v>0</v>
      </c>
      <c r="AL2036" s="11">
        <v>30999873</v>
      </c>
      <c r="AM2036" s="11">
        <v>0</v>
      </c>
      <c r="AN2036" s="11">
        <v>0</v>
      </c>
      <c r="AO20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31000000</v>
      </c>
      <c r="AP20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30999873</v>
      </c>
      <c r="AR20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6" s="11">
        <f>Table_PBS_SQL_DB2_PBSSQL_PBS_NDP_Tina_CG_QtrlyPerformance_Final[[#This Row],[GOU REL]]+Table_PBS_SQL_DB2_PBSSQL_PBS_NDP_Tina_CG_QtrlyPerformance_Final[[#This Row],[EXT REL]]</f>
        <v>31000000</v>
      </c>
      <c r="AT2036" s="11">
        <f>Table_PBS_SQL_DB2_PBSSQL_PBS_NDP_Tina_CG_QtrlyPerformance_Final[[#This Row],[GOU EXP]]+Table_PBS_SQL_DB2_PBSSQL_PBS_NDP_Tina_CG_QtrlyPerformance_Final[[#This Row],[EXT EXP]]</f>
        <v>30999873</v>
      </c>
      <c r="AU2036" s="11" t="str">
        <f>IF(Table_PBS_SQL_DB2_PBSSQL_PBS_NDP_Tina_CG_QtrlyPerformance_Final[[#This Row],[Item_Code]]&gt;"300000", "Capital", "Recurrent")</f>
        <v>Capital</v>
      </c>
    </row>
    <row r="2037" spans="1:47" x14ac:dyDescent="0.25">
      <c r="A2037" t="s">
        <v>77</v>
      </c>
      <c r="B2037" t="s">
        <v>78</v>
      </c>
      <c r="C2037" t="s">
        <v>202</v>
      </c>
      <c r="D2037" t="s">
        <v>1336</v>
      </c>
      <c r="E2037" t="s">
        <v>75</v>
      </c>
      <c r="F2037" t="s">
        <v>1349</v>
      </c>
      <c r="G2037" t="s">
        <v>75</v>
      </c>
      <c r="H2037" t="s">
        <v>1338</v>
      </c>
      <c r="I2037" t="s">
        <v>507</v>
      </c>
      <c r="J2037" t="s">
        <v>1357</v>
      </c>
      <c r="K2037" t="s">
        <v>1358</v>
      </c>
      <c r="L2037" t="s">
        <v>1359</v>
      </c>
      <c r="M2037" t="s">
        <v>1360</v>
      </c>
      <c r="N2037" t="s">
        <v>1361</v>
      </c>
      <c r="O2037" t="s">
        <v>1025</v>
      </c>
      <c r="P2037" t="s">
        <v>1026</v>
      </c>
      <c r="Q2037" s="11">
        <v>0</v>
      </c>
      <c r="R2037" s="11">
        <v>0</v>
      </c>
      <c r="S2037" s="11">
        <v>0</v>
      </c>
      <c r="T2037" s="11">
        <v>0</v>
      </c>
      <c r="U2037" s="11">
        <v>600000000</v>
      </c>
      <c r="V2037" s="11">
        <v>0</v>
      </c>
      <c r="W2037" s="11">
        <v>600000000</v>
      </c>
      <c r="X2037" s="11">
        <v>0</v>
      </c>
      <c r="Y2037" s="11">
        <v>0</v>
      </c>
      <c r="Z2037" s="11">
        <v>0</v>
      </c>
      <c r="AA2037" s="11">
        <v>0</v>
      </c>
      <c r="AB2037" s="11">
        <v>0</v>
      </c>
      <c r="AC2037" s="11">
        <v>250000000</v>
      </c>
      <c r="AD2037" s="11">
        <v>97652455</v>
      </c>
      <c r="AE2037" s="11">
        <v>0</v>
      </c>
      <c r="AF2037" s="11">
        <v>0</v>
      </c>
      <c r="AG2037" s="11">
        <v>350000000</v>
      </c>
      <c r="AH2037" s="11">
        <v>497606689</v>
      </c>
      <c r="AI2037" s="11">
        <v>0</v>
      </c>
      <c r="AJ2037" s="11">
        <v>0</v>
      </c>
      <c r="AK2037" s="11">
        <v>0</v>
      </c>
      <c r="AL2037" s="11">
        <v>19601085</v>
      </c>
      <c r="AM2037" s="11">
        <v>0</v>
      </c>
      <c r="AN2037" s="11">
        <v>0</v>
      </c>
      <c r="AO20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20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614860229</v>
      </c>
      <c r="AR20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7" s="11">
        <f>Table_PBS_SQL_DB2_PBSSQL_PBS_NDP_Tina_CG_QtrlyPerformance_Final[[#This Row],[GOU REL]]+Table_PBS_SQL_DB2_PBSSQL_PBS_NDP_Tina_CG_QtrlyPerformance_Final[[#This Row],[EXT REL]]</f>
        <v>600000000</v>
      </c>
      <c r="AT2037" s="11">
        <f>Table_PBS_SQL_DB2_PBSSQL_PBS_NDP_Tina_CG_QtrlyPerformance_Final[[#This Row],[GOU EXP]]+Table_PBS_SQL_DB2_PBSSQL_PBS_NDP_Tina_CG_QtrlyPerformance_Final[[#This Row],[EXT EXP]]</f>
        <v>614860229</v>
      </c>
      <c r="AU2037" s="11" t="str">
        <f>IF(Table_PBS_SQL_DB2_PBSSQL_PBS_NDP_Tina_CG_QtrlyPerformance_Final[[#This Row],[Item_Code]]&gt;"300000", "Capital", "Recurrent")</f>
        <v>Recurrent</v>
      </c>
    </row>
    <row r="2038" spans="1:47" x14ac:dyDescent="0.25">
      <c r="A2038" t="s">
        <v>77</v>
      </c>
      <c r="B2038" t="s">
        <v>78</v>
      </c>
      <c r="C2038" t="s">
        <v>202</v>
      </c>
      <c r="D2038" t="s">
        <v>1336</v>
      </c>
      <c r="E2038" t="s">
        <v>75</v>
      </c>
      <c r="F2038" t="s">
        <v>1349</v>
      </c>
      <c r="G2038" t="s">
        <v>75</v>
      </c>
      <c r="H2038" t="s">
        <v>1338</v>
      </c>
      <c r="I2038" t="s">
        <v>507</v>
      </c>
      <c r="J2038" t="s">
        <v>1357</v>
      </c>
      <c r="K2038" t="s">
        <v>1995</v>
      </c>
      <c r="L2038" t="s">
        <v>1996</v>
      </c>
      <c r="M2038" t="s">
        <v>1365</v>
      </c>
      <c r="N2038" t="s">
        <v>1366</v>
      </c>
      <c r="O2038" t="s">
        <v>1120</v>
      </c>
      <c r="P2038" t="s">
        <v>1121</v>
      </c>
      <c r="Q2038" s="11">
        <v>0</v>
      </c>
      <c r="R2038" s="11">
        <v>0</v>
      </c>
      <c r="S2038" s="11">
        <v>0</v>
      </c>
      <c r="T2038" s="11">
        <v>0</v>
      </c>
      <c r="U2038" s="11">
        <v>62000000</v>
      </c>
      <c r="V2038" s="11">
        <v>0</v>
      </c>
      <c r="W2038" s="11">
        <v>62000000</v>
      </c>
      <c r="X2038" s="11">
        <v>0</v>
      </c>
      <c r="Y2038" s="11">
        <v>0</v>
      </c>
      <c r="Z2038" s="11">
        <v>0</v>
      </c>
      <c r="AA2038" s="11">
        <v>0</v>
      </c>
      <c r="AB2038" s="11">
        <v>0</v>
      </c>
      <c r="AC2038" s="11">
        <v>10000000</v>
      </c>
      <c r="AD2038" s="11">
        <v>10000000</v>
      </c>
      <c r="AE2038" s="11">
        <v>0</v>
      </c>
      <c r="AF2038" s="11">
        <v>0</v>
      </c>
      <c r="AG2038" s="11">
        <v>15000000</v>
      </c>
      <c r="AH2038" s="11">
        <v>0</v>
      </c>
      <c r="AI2038" s="11">
        <v>0</v>
      </c>
      <c r="AJ2038" s="11">
        <v>0</v>
      </c>
      <c r="AK2038" s="11">
        <v>0</v>
      </c>
      <c r="AL2038" s="11">
        <v>15000000</v>
      </c>
      <c r="AM2038" s="11">
        <v>0</v>
      </c>
      <c r="AN2038" s="11">
        <v>0</v>
      </c>
      <c r="AO20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0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20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8" s="11">
        <f>Table_PBS_SQL_DB2_PBSSQL_PBS_NDP_Tina_CG_QtrlyPerformance_Final[[#This Row],[GOU REL]]+Table_PBS_SQL_DB2_PBSSQL_PBS_NDP_Tina_CG_QtrlyPerformance_Final[[#This Row],[EXT REL]]</f>
        <v>25000000</v>
      </c>
      <c r="AT2038" s="11">
        <f>Table_PBS_SQL_DB2_PBSSQL_PBS_NDP_Tina_CG_QtrlyPerformance_Final[[#This Row],[GOU EXP]]+Table_PBS_SQL_DB2_PBSSQL_PBS_NDP_Tina_CG_QtrlyPerformance_Final[[#This Row],[EXT EXP]]</f>
        <v>25000000</v>
      </c>
      <c r="AU2038" s="11" t="str">
        <f>IF(Table_PBS_SQL_DB2_PBSSQL_PBS_NDP_Tina_CG_QtrlyPerformance_Final[[#This Row],[Item_Code]]&gt;"300000", "Capital", "Recurrent")</f>
        <v>Recurrent</v>
      </c>
    </row>
    <row r="2039" spans="1:47" x14ac:dyDescent="0.25">
      <c r="A2039" t="s">
        <v>77</v>
      </c>
      <c r="B2039" t="s">
        <v>78</v>
      </c>
      <c r="C2039" t="s">
        <v>202</v>
      </c>
      <c r="D2039" t="s">
        <v>1336</v>
      </c>
      <c r="E2039" t="s">
        <v>75</v>
      </c>
      <c r="F2039" t="s">
        <v>1349</v>
      </c>
      <c r="G2039" t="s">
        <v>75</v>
      </c>
      <c r="H2039" t="s">
        <v>1338</v>
      </c>
      <c r="I2039" t="s">
        <v>507</v>
      </c>
      <c r="J2039" t="s">
        <v>1357</v>
      </c>
      <c r="K2039" t="s">
        <v>1363</v>
      </c>
      <c r="L2039" t="s">
        <v>1364</v>
      </c>
      <c r="M2039" t="s">
        <v>1365</v>
      </c>
      <c r="N2039" t="s">
        <v>1366</v>
      </c>
      <c r="O2039" t="s">
        <v>1025</v>
      </c>
      <c r="P2039" t="s">
        <v>1026</v>
      </c>
      <c r="Q2039" s="11">
        <v>0</v>
      </c>
      <c r="R2039" s="11">
        <v>970000000</v>
      </c>
      <c r="S2039" s="11">
        <v>0</v>
      </c>
      <c r="T2039" s="11">
        <v>970000000</v>
      </c>
      <c r="U2039" s="11">
        <v>1170000000</v>
      </c>
      <c r="V2039" s="11">
        <v>0</v>
      </c>
      <c r="W2039" s="11">
        <v>200000000</v>
      </c>
      <c r="X2039" s="11">
        <v>0</v>
      </c>
      <c r="Y2039" s="11">
        <v>0</v>
      </c>
      <c r="Z2039" s="11">
        <v>0</v>
      </c>
      <c r="AA2039" s="11">
        <v>0</v>
      </c>
      <c r="AB2039" s="11">
        <v>0</v>
      </c>
      <c r="AC2039" s="11">
        <v>100000000</v>
      </c>
      <c r="AD2039" s="11">
        <v>64085000</v>
      </c>
      <c r="AE2039" s="11">
        <v>0</v>
      </c>
      <c r="AF2039" s="11">
        <v>0</v>
      </c>
      <c r="AG2039" s="11">
        <v>100000000</v>
      </c>
      <c r="AH2039" s="11">
        <v>100242603</v>
      </c>
      <c r="AI2039" s="11">
        <v>0</v>
      </c>
      <c r="AJ2039" s="11">
        <v>0</v>
      </c>
      <c r="AK2039" s="11">
        <v>0</v>
      </c>
      <c r="AL2039" s="11">
        <v>35005566</v>
      </c>
      <c r="AM2039" s="11">
        <v>0</v>
      </c>
      <c r="AN2039" s="11">
        <v>0</v>
      </c>
      <c r="AO20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0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199333169</v>
      </c>
      <c r="AR20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39" s="11">
        <f>Table_PBS_SQL_DB2_PBSSQL_PBS_NDP_Tina_CG_QtrlyPerformance_Final[[#This Row],[GOU REL]]+Table_PBS_SQL_DB2_PBSSQL_PBS_NDP_Tina_CG_QtrlyPerformance_Final[[#This Row],[EXT REL]]</f>
        <v>200000000</v>
      </c>
      <c r="AT2039" s="11">
        <f>Table_PBS_SQL_DB2_PBSSQL_PBS_NDP_Tina_CG_QtrlyPerformance_Final[[#This Row],[GOU EXP]]+Table_PBS_SQL_DB2_PBSSQL_PBS_NDP_Tina_CG_QtrlyPerformance_Final[[#This Row],[EXT EXP]]</f>
        <v>199333169</v>
      </c>
      <c r="AU2039" s="11" t="str">
        <f>IF(Table_PBS_SQL_DB2_PBSSQL_PBS_NDP_Tina_CG_QtrlyPerformance_Final[[#This Row],[Item_Code]]&gt;"300000", "Capital", "Recurrent")</f>
        <v>Recurrent</v>
      </c>
    </row>
    <row r="2040" spans="1:47" x14ac:dyDescent="0.25">
      <c r="A2040" t="s">
        <v>77</v>
      </c>
      <c r="B2040" t="s">
        <v>78</v>
      </c>
      <c r="C2040" t="s">
        <v>202</v>
      </c>
      <c r="D2040" t="s">
        <v>1336</v>
      </c>
      <c r="E2040" t="s">
        <v>75</v>
      </c>
      <c r="F2040" t="s">
        <v>1349</v>
      </c>
      <c r="G2040" t="s">
        <v>87</v>
      </c>
      <c r="H2040" t="s">
        <v>881</v>
      </c>
      <c r="I2040" t="s">
        <v>467</v>
      </c>
      <c r="J2040" t="s">
        <v>1367</v>
      </c>
      <c r="K2040" t="s">
        <v>80</v>
      </c>
      <c r="L2040" t="s">
        <v>1368</v>
      </c>
      <c r="M2040" t="s">
        <v>1369</v>
      </c>
      <c r="N2040" t="s">
        <v>1370</v>
      </c>
      <c r="O2040" t="s">
        <v>1028</v>
      </c>
      <c r="P2040" t="s">
        <v>1029</v>
      </c>
      <c r="Q2040" s="11">
        <v>0</v>
      </c>
      <c r="R2040" s="11">
        <v>0</v>
      </c>
      <c r="S2040" s="11">
        <v>0</v>
      </c>
      <c r="T2040" s="11">
        <v>0</v>
      </c>
      <c r="U2040" s="11">
        <v>30000000</v>
      </c>
      <c r="V2040" s="11">
        <v>0</v>
      </c>
      <c r="W2040" s="11">
        <v>30000000</v>
      </c>
      <c r="X2040" s="11">
        <v>0</v>
      </c>
      <c r="Y2040" s="11">
        <v>0</v>
      </c>
      <c r="Z2040" s="11">
        <v>0</v>
      </c>
      <c r="AA2040" s="11">
        <v>0</v>
      </c>
      <c r="AB2040" s="11">
        <v>0</v>
      </c>
      <c r="AC2040" s="11">
        <v>15000000</v>
      </c>
      <c r="AD2040" s="11">
        <v>15000000</v>
      </c>
      <c r="AE2040" s="11">
        <v>0</v>
      </c>
      <c r="AF2040" s="11">
        <v>0</v>
      </c>
      <c r="AG2040" s="11">
        <v>1500000</v>
      </c>
      <c r="AH2040" s="11">
        <v>1260000</v>
      </c>
      <c r="AI2040" s="11">
        <v>0</v>
      </c>
      <c r="AJ2040" s="11">
        <v>0</v>
      </c>
      <c r="AK2040" s="11">
        <v>0</v>
      </c>
      <c r="AL2040" s="11">
        <v>240000</v>
      </c>
      <c r="AM2040" s="11">
        <v>0</v>
      </c>
      <c r="AN2040" s="11">
        <v>0</v>
      </c>
      <c r="AO20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16500000</v>
      </c>
      <c r="AP20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16500000</v>
      </c>
      <c r="AR20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0" s="11">
        <f>Table_PBS_SQL_DB2_PBSSQL_PBS_NDP_Tina_CG_QtrlyPerformance_Final[[#This Row],[GOU REL]]+Table_PBS_SQL_DB2_PBSSQL_PBS_NDP_Tina_CG_QtrlyPerformance_Final[[#This Row],[EXT REL]]</f>
        <v>16500000</v>
      </c>
      <c r="AT2040" s="11">
        <f>Table_PBS_SQL_DB2_PBSSQL_PBS_NDP_Tina_CG_QtrlyPerformance_Final[[#This Row],[GOU EXP]]+Table_PBS_SQL_DB2_PBSSQL_PBS_NDP_Tina_CG_QtrlyPerformance_Final[[#This Row],[EXT EXP]]</f>
        <v>16500000</v>
      </c>
      <c r="AU2040" s="11" t="str">
        <f>IF(Table_PBS_SQL_DB2_PBSSQL_PBS_NDP_Tina_CG_QtrlyPerformance_Final[[#This Row],[Item_Code]]&gt;"300000", "Capital", "Recurrent")</f>
        <v>Recurrent</v>
      </c>
    </row>
    <row r="2041" spans="1:47" x14ac:dyDescent="0.25">
      <c r="A2041" t="s">
        <v>77</v>
      </c>
      <c r="B2041" t="s">
        <v>78</v>
      </c>
      <c r="C2041" t="s">
        <v>202</v>
      </c>
      <c r="D2041" t="s">
        <v>1336</v>
      </c>
      <c r="E2041" t="s">
        <v>75</v>
      </c>
      <c r="F2041" t="s">
        <v>1349</v>
      </c>
      <c r="G2041" t="s">
        <v>87</v>
      </c>
      <c r="H2041" t="s">
        <v>881</v>
      </c>
      <c r="I2041" t="s">
        <v>467</v>
      </c>
      <c r="J2041" t="s">
        <v>1367</v>
      </c>
      <c r="K2041" t="s">
        <v>80</v>
      </c>
      <c r="L2041" t="s">
        <v>1368</v>
      </c>
      <c r="M2041" t="s">
        <v>1168</v>
      </c>
      <c r="N2041" t="s">
        <v>1169</v>
      </c>
      <c r="O2041" t="s">
        <v>1025</v>
      </c>
      <c r="P2041" t="s">
        <v>1026</v>
      </c>
      <c r="Q2041" s="11">
        <v>0</v>
      </c>
      <c r="R2041" s="11">
        <v>0</v>
      </c>
      <c r="S2041" s="11">
        <v>0</v>
      </c>
      <c r="T2041" s="11">
        <v>0</v>
      </c>
      <c r="U2041" s="11">
        <v>800000000</v>
      </c>
      <c r="V2041" s="11">
        <v>0</v>
      </c>
      <c r="W2041" s="11">
        <v>800000000</v>
      </c>
      <c r="X2041" s="11">
        <v>0</v>
      </c>
      <c r="Y2041" s="11">
        <v>0</v>
      </c>
      <c r="Z2041" s="11">
        <v>0</v>
      </c>
      <c r="AA2041" s="11">
        <v>0</v>
      </c>
      <c r="AB2041" s="11">
        <v>0</v>
      </c>
      <c r="AC2041" s="11">
        <v>693300183</v>
      </c>
      <c r="AD2041" s="11">
        <v>549048930</v>
      </c>
      <c r="AE2041" s="11">
        <v>0</v>
      </c>
      <c r="AF2041" s="11">
        <v>0</v>
      </c>
      <c r="AG2041" s="11">
        <v>10669982</v>
      </c>
      <c r="AH2041" s="11">
        <v>22686235</v>
      </c>
      <c r="AI2041" s="11">
        <v>0</v>
      </c>
      <c r="AJ2041" s="11">
        <v>0</v>
      </c>
      <c r="AK2041" s="11">
        <v>69930018</v>
      </c>
      <c r="AL2041" s="11">
        <v>202165018</v>
      </c>
      <c r="AM2041" s="11">
        <v>0</v>
      </c>
      <c r="AN2041" s="11">
        <v>0</v>
      </c>
      <c r="AO20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773900183</v>
      </c>
      <c r="AP20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773900183</v>
      </c>
      <c r="AR20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1" s="11">
        <f>Table_PBS_SQL_DB2_PBSSQL_PBS_NDP_Tina_CG_QtrlyPerformance_Final[[#This Row],[GOU REL]]+Table_PBS_SQL_DB2_PBSSQL_PBS_NDP_Tina_CG_QtrlyPerformance_Final[[#This Row],[EXT REL]]</f>
        <v>773900183</v>
      </c>
      <c r="AT2041" s="11">
        <f>Table_PBS_SQL_DB2_PBSSQL_PBS_NDP_Tina_CG_QtrlyPerformance_Final[[#This Row],[GOU EXP]]+Table_PBS_SQL_DB2_PBSSQL_PBS_NDP_Tina_CG_QtrlyPerformance_Final[[#This Row],[EXT EXP]]</f>
        <v>773900183</v>
      </c>
      <c r="AU2041" s="11" t="str">
        <f>IF(Table_PBS_SQL_DB2_PBSSQL_PBS_NDP_Tina_CG_QtrlyPerformance_Final[[#This Row],[Item_Code]]&gt;"300000", "Capital", "Recurrent")</f>
        <v>Recurrent</v>
      </c>
    </row>
    <row r="2042" spans="1:47" x14ac:dyDescent="0.25">
      <c r="A2042" t="s">
        <v>77</v>
      </c>
      <c r="B2042" t="s">
        <v>78</v>
      </c>
      <c r="C2042" t="s">
        <v>202</v>
      </c>
      <c r="D2042" t="s">
        <v>1336</v>
      </c>
      <c r="E2042" t="s">
        <v>75</v>
      </c>
      <c r="F2042" t="s">
        <v>1349</v>
      </c>
      <c r="G2042" t="s">
        <v>87</v>
      </c>
      <c r="H2042" t="s">
        <v>881</v>
      </c>
      <c r="I2042" t="s">
        <v>467</v>
      </c>
      <c r="J2042" t="s">
        <v>1367</v>
      </c>
      <c r="K2042" t="s">
        <v>80</v>
      </c>
      <c r="L2042" t="s">
        <v>1368</v>
      </c>
      <c r="M2042" t="s">
        <v>1498</v>
      </c>
      <c r="N2042" t="s">
        <v>1499</v>
      </c>
      <c r="O2042" t="s">
        <v>1744</v>
      </c>
      <c r="P2042" t="s">
        <v>1745</v>
      </c>
      <c r="Q2042" s="11">
        <v>0</v>
      </c>
      <c r="R2042" s="11">
        <v>0</v>
      </c>
      <c r="S2042" s="11">
        <v>0</v>
      </c>
      <c r="T2042" s="11">
        <v>0</v>
      </c>
      <c r="U2042" s="11">
        <v>400000000</v>
      </c>
      <c r="V2042" s="11">
        <v>0</v>
      </c>
      <c r="W2042" s="11">
        <v>400000000</v>
      </c>
      <c r="X2042" s="11">
        <v>0</v>
      </c>
      <c r="Y2042" s="11">
        <v>0</v>
      </c>
      <c r="Z2042" s="11">
        <v>0</v>
      </c>
      <c r="AA2042" s="11">
        <v>0</v>
      </c>
      <c r="AB2042" s="11">
        <v>0</v>
      </c>
      <c r="AC2042" s="11">
        <v>80000000</v>
      </c>
      <c r="AD2042" s="11">
        <v>0</v>
      </c>
      <c r="AE2042" s="11">
        <v>0</v>
      </c>
      <c r="AF2042" s="11">
        <v>0</v>
      </c>
      <c r="AG2042" s="11">
        <v>32000000</v>
      </c>
      <c r="AH2042" s="11">
        <v>0</v>
      </c>
      <c r="AI2042" s="11">
        <v>0</v>
      </c>
      <c r="AJ2042" s="11">
        <v>0</v>
      </c>
      <c r="AK2042" s="11">
        <v>0</v>
      </c>
      <c r="AL2042" s="11">
        <v>9999845</v>
      </c>
      <c r="AM2042" s="11">
        <v>0</v>
      </c>
      <c r="AN2042" s="11">
        <v>0</v>
      </c>
      <c r="AO20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112000000</v>
      </c>
      <c r="AP20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9999845</v>
      </c>
      <c r="AR20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2" s="11">
        <f>Table_PBS_SQL_DB2_PBSSQL_PBS_NDP_Tina_CG_QtrlyPerformance_Final[[#This Row],[GOU REL]]+Table_PBS_SQL_DB2_PBSSQL_PBS_NDP_Tina_CG_QtrlyPerformance_Final[[#This Row],[EXT REL]]</f>
        <v>112000000</v>
      </c>
      <c r="AT2042" s="11">
        <f>Table_PBS_SQL_DB2_PBSSQL_PBS_NDP_Tina_CG_QtrlyPerformance_Final[[#This Row],[GOU EXP]]+Table_PBS_SQL_DB2_PBSSQL_PBS_NDP_Tina_CG_QtrlyPerformance_Final[[#This Row],[EXT EXP]]</f>
        <v>9999845</v>
      </c>
      <c r="AU2042" s="11" t="str">
        <f>IF(Table_PBS_SQL_DB2_PBSSQL_PBS_NDP_Tina_CG_QtrlyPerformance_Final[[#This Row],[Item_Code]]&gt;"300000", "Capital", "Recurrent")</f>
        <v>Capital</v>
      </c>
    </row>
    <row r="2043" spans="1:47" x14ac:dyDescent="0.25">
      <c r="A2043" t="s">
        <v>77</v>
      </c>
      <c r="B2043" t="s">
        <v>78</v>
      </c>
      <c r="C2043" t="s">
        <v>202</v>
      </c>
      <c r="D2043" t="s">
        <v>1336</v>
      </c>
      <c r="E2043" t="s">
        <v>75</v>
      </c>
      <c r="F2043" t="s">
        <v>1349</v>
      </c>
      <c r="G2043" t="s">
        <v>87</v>
      </c>
      <c r="H2043" t="s">
        <v>881</v>
      </c>
      <c r="I2043" t="s">
        <v>467</v>
      </c>
      <c r="J2043" t="s">
        <v>1367</v>
      </c>
      <c r="K2043" t="s">
        <v>80</v>
      </c>
      <c r="L2043" t="s">
        <v>1368</v>
      </c>
      <c r="M2043" t="s">
        <v>1827</v>
      </c>
      <c r="N2043" t="s">
        <v>1828</v>
      </c>
      <c r="O2043" t="s">
        <v>906</v>
      </c>
      <c r="P2043" t="s">
        <v>907</v>
      </c>
      <c r="Q2043" s="11">
        <v>0</v>
      </c>
      <c r="R2043" s="11">
        <v>0</v>
      </c>
      <c r="S2043" s="11">
        <v>0</v>
      </c>
      <c r="T2043" s="11">
        <v>0</v>
      </c>
      <c r="U2043" s="11">
        <v>30000000</v>
      </c>
      <c r="V2043" s="11">
        <v>0</v>
      </c>
      <c r="W2043" s="11">
        <v>30000000</v>
      </c>
      <c r="X2043" s="11">
        <v>0</v>
      </c>
      <c r="Y2043" s="11">
        <v>0</v>
      </c>
      <c r="Z2043" s="11">
        <v>0</v>
      </c>
      <c r="AA2043" s="11">
        <v>0</v>
      </c>
      <c r="AB2043" s="11">
        <v>0</v>
      </c>
      <c r="AC2043" s="11">
        <v>9000000</v>
      </c>
      <c r="AD2043" s="11">
        <v>9000000</v>
      </c>
      <c r="AE2043" s="11">
        <v>0</v>
      </c>
      <c r="AF2043" s="11">
        <v>0</v>
      </c>
      <c r="AG2043" s="11">
        <v>12100000</v>
      </c>
      <c r="AH2043" s="11">
        <v>12100000</v>
      </c>
      <c r="AI2043" s="11">
        <v>0</v>
      </c>
      <c r="AJ2043" s="11">
        <v>0</v>
      </c>
      <c r="AK2043" s="11">
        <v>8900000</v>
      </c>
      <c r="AL2043" s="11">
        <v>8900000</v>
      </c>
      <c r="AM2043" s="11">
        <v>0</v>
      </c>
      <c r="AN2043" s="11">
        <v>0</v>
      </c>
      <c r="AO20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0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0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3" s="11">
        <f>Table_PBS_SQL_DB2_PBSSQL_PBS_NDP_Tina_CG_QtrlyPerformance_Final[[#This Row],[GOU REL]]+Table_PBS_SQL_DB2_PBSSQL_PBS_NDP_Tina_CG_QtrlyPerformance_Final[[#This Row],[EXT REL]]</f>
        <v>30000000</v>
      </c>
      <c r="AT2043" s="11">
        <f>Table_PBS_SQL_DB2_PBSSQL_PBS_NDP_Tina_CG_QtrlyPerformance_Final[[#This Row],[GOU EXP]]+Table_PBS_SQL_DB2_PBSSQL_PBS_NDP_Tina_CG_QtrlyPerformance_Final[[#This Row],[EXT EXP]]</f>
        <v>30000000</v>
      </c>
      <c r="AU2043" s="11" t="str">
        <f>IF(Table_PBS_SQL_DB2_PBSSQL_PBS_NDP_Tina_CG_QtrlyPerformance_Final[[#This Row],[Item_Code]]&gt;"300000", "Capital", "Recurrent")</f>
        <v>Recurrent</v>
      </c>
    </row>
    <row r="2044" spans="1:47" x14ac:dyDescent="0.25">
      <c r="A2044" t="s">
        <v>77</v>
      </c>
      <c r="B2044" t="s">
        <v>78</v>
      </c>
      <c r="C2044" t="s">
        <v>202</v>
      </c>
      <c r="D2044" t="s">
        <v>1336</v>
      </c>
      <c r="E2044" t="s">
        <v>75</v>
      </c>
      <c r="F2044" t="s">
        <v>1349</v>
      </c>
      <c r="G2044" t="s">
        <v>87</v>
      </c>
      <c r="H2044" t="s">
        <v>881</v>
      </c>
      <c r="I2044" t="s">
        <v>467</v>
      </c>
      <c r="J2044" t="s">
        <v>1367</v>
      </c>
      <c r="K2044" t="s">
        <v>80</v>
      </c>
      <c r="L2044" t="s">
        <v>1368</v>
      </c>
      <c r="M2044" t="s">
        <v>1997</v>
      </c>
      <c r="N2044" t="s">
        <v>1998</v>
      </c>
      <c r="O2044" t="s">
        <v>1120</v>
      </c>
      <c r="P2044" t="s">
        <v>1121</v>
      </c>
      <c r="Q2044" s="11">
        <v>0</v>
      </c>
      <c r="R2044" s="11">
        <v>0</v>
      </c>
      <c r="S2044" s="11">
        <v>0</v>
      </c>
      <c r="T2044" s="11">
        <v>0</v>
      </c>
      <c r="U2044" s="11">
        <v>10000000</v>
      </c>
      <c r="V2044" s="11">
        <v>0</v>
      </c>
      <c r="W2044" s="11">
        <v>10000000</v>
      </c>
      <c r="X2044" s="11">
        <v>0</v>
      </c>
      <c r="Y2044" s="11">
        <v>0</v>
      </c>
      <c r="Z2044" s="11">
        <v>0</v>
      </c>
      <c r="AA2044" s="11">
        <v>0</v>
      </c>
      <c r="AB2044" s="11">
        <v>0</v>
      </c>
      <c r="AC2044" s="11">
        <v>10000000</v>
      </c>
      <c r="AD2044" s="11">
        <v>10000000</v>
      </c>
      <c r="AE2044" s="11">
        <v>0</v>
      </c>
      <c r="AF2044" s="11">
        <v>0</v>
      </c>
      <c r="AG2044" s="11">
        <v>0</v>
      </c>
      <c r="AH2044" s="11">
        <v>0</v>
      </c>
      <c r="AI2044" s="11">
        <v>0</v>
      </c>
      <c r="AJ2044" s="11">
        <v>0</v>
      </c>
      <c r="AK2044" s="11">
        <v>0</v>
      </c>
      <c r="AL2044" s="11">
        <v>0</v>
      </c>
      <c r="AM2044" s="11">
        <v>0</v>
      </c>
      <c r="AN2044" s="11">
        <v>0</v>
      </c>
      <c r="AO20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0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0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4" s="11">
        <f>Table_PBS_SQL_DB2_PBSSQL_PBS_NDP_Tina_CG_QtrlyPerformance_Final[[#This Row],[GOU REL]]+Table_PBS_SQL_DB2_PBSSQL_PBS_NDP_Tina_CG_QtrlyPerformance_Final[[#This Row],[EXT REL]]</f>
        <v>10000000</v>
      </c>
      <c r="AT2044" s="11">
        <f>Table_PBS_SQL_DB2_PBSSQL_PBS_NDP_Tina_CG_QtrlyPerformance_Final[[#This Row],[GOU EXP]]+Table_PBS_SQL_DB2_PBSSQL_PBS_NDP_Tina_CG_QtrlyPerformance_Final[[#This Row],[EXT EXP]]</f>
        <v>10000000</v>
      </c>
      <c r="AU2044" s="11" t="str">
        <f>IF(Table_PBS_SQL_DB2_PBSSQL_PBS_NDP_Tina_CG_QtrlyPerformance_Final[[#This Row],[Item_Code]]&gt;"300000", "Capital", "Recurrent")</f>
        <v>Recurrent</v>
      </c>
    </row>
    <row r="2045" spans="1:47" x14ac:dyDescent="0.25">
      <c r="A2045" t="s">
        <v>49</v>
      </c>
      <c r="B2045" t="s">
        <v>1400</v>
      </c>
      <c r="C2045" t="s">
        <v>31</v>
      </c>
      <c r="D2045" t="s">
        <v>1031</v>
      </c>
      <c r="E2045" t="s">
        <v>75</v>
      </c>
      <c r="F2045" t="s">
        <v>1042</v>
      </c>
      <c r="G2045" t="s">
        <v>87</v>
      </c>
      <c r="H2045" t="s">
        <v>1401</v>
      </c>
      <c r="I2045" t="s">
        <v>896</v>
      </c>
      <c r="J2045" t="s">
        <v>897</v>
      </c>
      <c r="K2045" t="s">
        <v>40</v>
      </c>
      <c r="L2045" t="s">
        <v>1069</v>
      </c>
      <c r="M2045" t="s">
        <v>1044</v>
      </c>
      <c r="N2045" t="s">
        <v>1045</v>
      </c>
      <c r="O2045" t="s">
        <v>1028</v>
      </c>
      <c r="P2045" t="s">
        <v>1029</v>
      </c>
      <c r="Q2045" s="11">
        <v>0</v>
      </c>
      <c r="R2045" s="11">
        <v>0</v>
      </c>
      <c r="S2045" s="11">
        <v>0</v>
      </c>
      <c r="T2045" s="11">
        <v>0</v>
      </c>
      <c r="U2045" s="11">
        <v>0</v>
      </c>
      <c r="V2045" s="11">
        <v>0</v>
      </c>
      <c r="W2045" s="11">
        <v>0</v>
      </c>
      <c r="X2045" s="11">
        <v>0</v>
      </c>
      <c r="Y2045" s="11">
        <v>0</v>
      </c>
      <c r="Z2045" s="11">
        <v>0</v>
      </c>
      <c r="AA2045" s="11">
        <v>133525039.06923698</v>
      </c>
      <c r="AB2045" s="11">
        <v>166386408.69</v>
      </c>
      <c r="AC2045" s="11">
        <v>0</v>
      </c>
      <c r="AD2045" s="11">
        <v>0</v>
      </c>
      <c r="AE2045" s="11">
        <v>79488563.25</v>
      </c>
      <c r="AF2045" s="11">
        <v>0</v>
      </c>
      <c r="AG2045" s="11">
        <v>0</v>
      </c>
      <c r="AH2045" s="11">
        <v>0</v>
      </c>
      <c r="AI2045" s="11">
        <v>0</v>
      </c>
      <c r="AJ2045" s="11">
        <v>0</v>
      </c>
      <c r="AK2045" s="11">
        <v>0</v>
      </c>
      <c r="AL2045" s="11">
        <v>0</v>
      </c>
      <c r="AM2045" s="11">
        <v>0</v>
      </c>
      <c r="AN2045" s="11">
        <v>0</v>
      </c>
      <c r="AO20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213013602.31923699</v>
      </c>
      <c r="AQ20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166386408.69</v>
      </c>
      <c r="AS2045" s="11">
        <f>Table_PBS_SQL_DB2_PBSSQL_PBS_NDP_Tina_CG_QtrlyPerformance_Final[[#This Row],[GOU REL]]+Table_PBS_SQL_DB2_PBSSQL_PBS_NDP_Tina_CG_QtrlyPerformance_Final[[#This Row],[EXT REL]]</f>
        <v>213013602.31923699</v>
      </c>
      <c r="AT2045" s="11">
        <f>Table_PBS_SQL_DB2_PBSSQL_PBS_NDP_Tina_CG_QtrlyPerformance_Final[[#This Row],[GOU EXP]]+Table_PBS_SQL_DB2_PBSSQL_PBS_NDP_Tina_CG_QtrlyPerformance_Final[[#This Row],[EXT EXP]]</f>
        <v>166386408.69</v>
      </c>
      <c r="AU2045" s="11" t="str">
        <f>IF(Table_PBS_SQL_DB2_PBSSQL_PBS_NDP_Tina_CG_QtrlyPerformance_Final[[#This Row],[Item_Code]]&gt;"300000", "Capital", "Recurrent")</f>
        <v>Recurrent</v>
      </c>
    </row>
    <row r="2046" spans="1:47" x14ac:dyDescent="0.25">
      <c r="A2046" t="s">
        <v>49</v>
      </c>
      <c r="B2046" t="s">
        <v>1400</v>
      </c>
      <c r="C2046" t="s">
        <v>31</v>
      </c>
      <c r="D2046" t="s">
        <v>1031</v>
      </c>
      <c r="E2046" t="s">
        <v>75</v>
      </c>
      <c r="F2046" t="s">
        <v>1042</v>
      </c>
      <c r="G2046" t="s">
        <v>87</v>
      </c>
      <c r="H2046" t="s">
        <v>1401</v>
      </c>
      <c r="I2046" t="s">
        <v>896</v>
      </c>
      <c r="J2046" t="s">
        <v>897</v>
      </c>
      <c r="K2046" t="s">
        <v>40</v>
      </c>
      <c r="L2046" t="s">
        <v>1069</v>
      </c>
      <c r="M2046" t="s">
        <v>1044</v>
      </c>
      <c r="N2046" t="s">
        <v>1045</v>
      </c>
      <c r="O2046" t="s">
        <v>1002</v>
      </c>
      <c r="P2046" t="s">
        <v>1003</v>
      </c>
      <c r="Q2046" s="11">
        <v>0</v>
      </c>
      <c r="R2046" s="11">
        <v>0</v>
      </c>
      <c r="S2046" s="11">
        <v>0</v>
      </c>
      <c r="T2046" s="11">
        <v>0</v>
      </c>
      <c r="U2046" s="11">
        <v>0</v>
      </c>
      <c r="V2046" s="11">
        <v>0</v>
      </c>
      <c r="W2046" s="11">
        <v>0</v>
      </c>
      <c r="X2046" s="11">
        <v>0</v>
      </c>
      <c r="Y2046" s="11">
        <v>0</v>
      </c>
      <c r="Z2046" s="11">
        <v>0</v>
      </c>
      <c r="AA2046" s="11">
        <v>136344417.30765328</v>
      </c>
      <c r="AB2046" s="11">
        <v>0</v>
      </c>
      <c r="AC2046" s="11">
        <v>0</v>
      </c>
      <c r="AD2046" s="11">
        <v>0</v>
      </c>
      <c r="AE2046" s="11">
        <v>81166962.5</v>
      </c>
      <c r="AF2046" s="11">
        <v>0</v>
      </c>
      <c r="AG2046" s="11">
        <v>0</v>
      </c>
      <c r="AH2046" s="11">
        <v>0</v>
      </c>
      <c r="AI2046" s="11">
        <v>0</v>
      </c>
      <c r="AJ2046" s="11">
        <v>0</v>
      </c>
      <c r="AK2046" s="11">
        <v>0</v>
      </c>
      <c r="AL2046" s="11">
        <v>0</v>
      </c>
      <c r="AM2046" s="11">
        <v>0</v>
      </c>
      <c r="AN2046" s="11">
        <v>0</v>
      </c>
      <c r="AO20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217511379.80765328</v>
      </c>
      <c r="AQ20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6" s="11">
        <f>Table_PBS_SQL_DB2_PBSSQL_PBS_NDP_Tina_CG_QtrlyPerformance_Final[[#This Row],[GOU REL]]+Table_PBS_SQL_DB2_PBSSQL_PBS_NDP_Tina_CG_QtrlyPerformance_Final[[#This Row],[EXT REL]]</f>
        <v>217511379.80765328</v>
      </c>
      <c r="AT2046" s="11">
        <f>Table_PBS_SQL_DB2_PBSSQL_PBS_NDP_Tina_CG_QtrlyPerformance_Final[[#This Row],[GOU EXP]]+Table_PBS_SQL_DB2_PBSSQL_PBS_NDP_Tina_CG_QtrlyPerformance_Final[[#This Row],[EXT EXP]]</f>
        <v>0</v>
      </c>
      <c r="AU2046" s="11" t="str">
        <f>IF(Table_PBS_SQL_DB2_PBSSQL_PBS_NDP_Tina_CG_QtrlyPerformance_Final[[#This Row],[Item_Code]]&gt;"300000", "Capital", "Recurrent")</f>
        <v>Recurrent</v>
      </c>
    </row>
    <row r="2047" spans="1:47" x14ac:dyDescent="0.25">
      <c r="A2047" t="s">
        <v>49</v>
      </c>
      <c r="B2047" t="s">
        <v>1400</v>
      </c>
      <c r="C2047" t="s">
        <v>31</v>
      </c>
      <c r="D2047" t="s">
        <v>1031</v>
      </c>
      <c r="E2047" t="s">
        <v>75</v>
      </c>
      <c r="F2047" t="s">
        <v>1042</v>
      </c>
      <c r="G2047" t="s">
        <v>87</v>
      </c>
      <c r="H2047" t="s">
        <v>1401</v>
      </c>
      <c r="I2047" t="s">
        <v>499</v>
      </c>
      <c r="J2047" t="s">
        <v>1402</v>
      </c>
      <c r="K2047" t="s">
        <v>1403</v>
      </c>
      <c r="L2047" t="s">
        <v>1404</v>
      </c>
      <c r="M2047" t="s">
        <v>866</v>
      </c>
      <c r="N2047" t="s">
        <v>867</v>
      </c>
      <c r="O2047" t="s">
        <v>1064</v>
      </c>
      <c r="P2047" t="s">
        <v>1065</v>
      </c>
      <c r="Q2047" s="11">
        <v>0</v>
      </c>
      <c r="R2047" s="11">
        <v>0</v>
      </c>
      <c r="S2047" s="11">
        <v>0</v>
      </c>
      <c r="T2047" s="11">
        <v>0</v>
      </c>
      <c r="U2047" s="11">
        <v>4496000</v>
      </c>
      <c r="V2047" s="11">
        <v>0</v>
      </c>
      <c r="W2047" s="11">
        <v>4496000</v>
      </c>
      <c r="X2047" s="11">
        <v>0</v>
      </c>
      <c r="Y2047" s="11">
        <v>0</v>
      </c>
      <c r="Z2047" s="11">
        <v>0</v>
      </c>
      <c r="AA2047" s="11">
        <v>0</v>
      </c>
      <c r="AB2047" s="11">
        <v>0</v>
      </c>
      <c r="AC2047" s="11">
        <v>1124000</v>
      </c>
      <c r="AD2047" s="11">
        <v>1124000</v>
      </c>
      <c r="AE2047" s="11">
        <v>0</v>
      </c>
      <c r="AF2047" s="11">
        <v>0</v>
      </c>
      <c r="AG2047" s="11">
        <v>1124000</v>
      </c>
      <c r="AH2047" s="11">
        <v>1124000</v>
      </c>
      <c r="AI2047" s="11">
        <v>0</v>
      </c>
      <c r="AJ2047" s="11">
        <v>0</v>
      </c>
      <c r="AK2047" s="11">
        <v>2248000</v>
      </c>
      <c r="AL2047" s="11">
        <v>2248000</v>
      </c>
      <c r="AM2047" s="11">
        <v>0</v>
      </c>
      <c r="AN2047" s="11">
        <v>0</v>
      </c>
      <c r="AO20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4496000</v>
      </c>
      <c r="AP20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4496000</v>
      </c>
      <c r="AR20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7" s="11">
        <f>Table_PBS_SQL_DB2_PBSSQL_PBS_NDP_Tina_CG_QtrlyPerformance_Final[[#This Row],[GOU REL]]+Table_PBS_SQL_DB2_PBSSQL_PBS_NDP_Tina_CG_QtrlyPerformance_Final[[#This Row],[EXT REL]]</f>
        <v>4496000</v>
      </c>
      <c r="AT2047" s="11">
        <f>Table_PBS_SQL_DB2_PBSSQL_PBS_NDP_Tina_CG_QtrlyPerformance_Final[[#This Row],[GOU EXP]]+Table_PBS_SQL_DB2_PBSSQL_PBS_NDP_Tina_CG_QtrlyPerformance_Final[[#This Row],[EXT EXP]]</f>
        <v>4496000</v>
      </c>
      <c r="AU2047" s="11" t="str">
        <f>IF(Table_PBS_SQL_DB2_PBSSQL_PBS_NDP_Tina_CG_QtrlyPerformance_Final[[#This Row],[Item_Code]]&gt;"300000", "Capital", "Recurrent")</f>
        <v>Recurrent</v>
      </c>
    </row>
    <row r="2048" spans="1:47" x14ac:dyDescent="0.25">
      <c r="A2048" t="s">
        <v>49</v>
      </c>
      <c r="B2048" t="s">
        <v>1400</v>
      </c>
      <c r="C2048" t="s">
        <v>31</v>
      </c>
      <c r="D2048" t="s">
        <v>1031</v>
      </c>
      <c r="E2048" t="s">
        <v>75</v>
      </c>
      <c r="F2048" t="s">
        <v>1042</v>
      </c>
      <c r="G2048" t="s">
        <v>87</v>
      </c>
      <c r="H2048" t="s">
        <v>1401</v>
      </c>
      <c r="I2048" t="s">
        <v>499</v>
      </c>
      <c r="J2048" t="s">
        <v>1402</v>
      </c>
      <c r="K2048" t="s">
        <v>1403</v>
      </c>
      <c r="L2048" t="s">
        <v>1404</v>
      </c>
      <c r="M2048" t="s">
        <v>866</v>
      </c>
      <c r="N2048" t="s">
        <v>867</v>
      </c>
      <c r="O2048" t="s">
        <v>1016</v>
      </c>
      <c r="P2048" t="s">
        <v>1017</v>
      </c>
      <c r="Q2048" s="11">
        <v>0</v>
      </c>
      <c r="R2048" s="11">
        <v>0</v>
      </c>
      <c r="S2048" s="11">
        <v>0</v>
      </c>
      <c r="T2048" s="11">
        <v>0</v>
      </c>
      <c r="U2048" s="11">
        <v>100000000</v>
      </c>
      <c r="V2048" s="11">
        <v>0</v>
      </c>
      <c r="W2048" s="11">
        <v>100000000</v>
      </c>
      <c r="X2048" s="11">
        <v>0</v>
      </c>
      <c r="Y2048" s="11">
        <v>0</v>
      </c>
      <c r="Z2048" s="11">
        <v>0</v>
      </c>
      <c r="AA2048" s="11">
        <v>0</v>
      </c>
      <c r="AB2048" s="11">
        <v>0</v>
      </c>
      <c r="AC2048" s="11">
        <v>25000000</v>
      </c>
      <c r="AD2048" s="11">
        <v>25000000</v>
      </c>
      <c r="AE2048" s="11">
        <v>0</v>
      </c>
      <c r="AF2048" s="11">
        <v>0</v>
      </c>
      <c r="AG2048" s="11">
        <v>25000000</v>
      </c>
      <c r="AH2048" s="11">
        <v>25000000</v>
      </c>
      <c r="AI2048" s="11">
        <v>0</v>
      </c>
      <c r="AJ2048" s="11">
        <v>0</v>
      </c>
      <c r="AK2048" s="11">
        <v>0</v>
      </c>
      <c r="AL2048" s="11">
        <v>0</v>
      </c>
      <c r="AM2048" s="11">
        <v>0</v>
      </c>
      <c r="AN2048" s="11">
        <v>0</v>
      </c>
      <c r="AO20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0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0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8" s="11">
        <f>Table_PBS_SQL_DB2_PBSSQL_PBS_NDP_Tina_CG_QtrlyPerformance_Final[[#This Row],[GOU REL]]+Table_PBS_SQL_DB2_PBSSQL_PBS_NDP_Tina_CG_QtrlyPerformance_Final[[#This Row],[EXT REL]]</f>
        <v>50000000</v>
      </c>
      <c r="AT2048" s="11">
        <f>Table_PBS_SQL_DB2_PBSSQL_PBS_NDP_Tina_CG_QtrlyPerformance_Final[[#This Row],[GOU EXP]]+Table_PBS_SQL_DB2_PBSSQL_PBS_NDP_Tina_CG_QtrlyPerformance_Final[[#This Row],[EXT EXP]]</f>
        <v>50000000</v>
      </c>
      <c r="AU2048" s="11" t="str">
        <f>IF(Table_PBS_SQL_DB2_PBSSQL_PBS_NDP_Tina_CG_QtrlyPerformance_Final[[#This Row],[Item_Code]]&gt;"300000", "Capital", "Recurrent")</f>
        <v>Recurrent</v>
      </c>
    </row>
    <row r="2049" spans="1:47" x14ac:dyDescent="0.25">
      <c r="A2049" t="s">
        <v>49</v>
      </c>
      <c r="B2049" t="s">
        <v>1400</v>
      </c>
      <c r="C2049" t="s">
        <v>31</v>
      </c>
      <c r="D2049" t="s">
        <v>1031</v>
      </c>
      <c r="E2049" t="s">
        <v>75</v>
      </c>
      <c r="F2049" t="s">
        <v>1042</v>
      </c>
      <c r="G2049" t="s">
        <v>87</v>
      </c>
      <c r="H2049" t="s">
        <v>1401</v>
      </c>
      <c r="I2049" t="s">
        <v>499</v>
      </c>
      <c r="J2049" t="s">
        <v>1402</v>
      </c>
      <c r="K2049" t="s">
        <v>1403</v>
      </c>
      <c r="L2049" t="s">
        <v>1404</v>
      </c>
      <c r="M2049" t="s">
        <v>866</v>
      </c>
      <c r="N2049" t="s">
        <v>867</v>
      </c>
      <c r="O2049" t="s">
        <v>996</v>
      </c>
      <c r="P2049" t="s">
        <v>997</v>
      </c>
      <c r="Q2049" s="11">
        <v>0</v>
      </c>
      <c r="R2049" s="11">
        <v>0</v>
      </c>
      <c r="S2049" s="11">
        <v>0</v>
      </c>
      <c r="T2049" s="11">
        <v>0</v>
      </c>
      <c r="U2049" s="11">
        <v>140000000</v>
      </c>
      <c r="V2049" s="11">
        <v>0</v>
      </c>
      <c r="W2049" s="11">
        <v>140000000</v>
      </c>
      <c r="X2049" s="11">
        <v>0</v>
      </c>
      <c r="Y2049" s="11">
        <v>0</v>
      </c>
      <c r="Z2049" s="11">
        <v>0</v>
      </c>
      <c r="AA2049" s="11">
        <v>0</v>
      </c>
      <c r="AB2049" s="11">
        <v>0</v>
      </c>
      <c r="AC2049" s="11">
        <v>35000000</v>
      </c>
      <c r="AD2049" s="11">
        <v>35000000</v>
      </c>
      <c r="AE2049" s="11">
        <v>0</v>
      </c>
      <c r="AF2049" s="11">
        <v>0</v>
      </c>
      <c r="AG2049" s="11">
        <v>35000000</v>
      </c>
      <c r="AH2049" s="11">
        <v>35000000</v>
      </c>
      <c r="AI2049" s="11">
        <v>0</v>
      </c>
      <c r="AJ2049" s="11">
        <v>0</v>
      </c>
      <c r="AK2049" s="11">
        <v>0</v>
      </c>
      <c r="AL2049" s="11">
        <v>0</v>
      </c>
      <c r="AM2049" s="11">
        <v>0</v>
      </c>
      <c r="AN2049" s="11">
        <v>0</v>
      </c>
      <c r="AO20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20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20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49" s="11">
        <f>Table_PBS_SQL_DB2_PBSSQL_PBS_NDP_Tina_CG_QtrlyPerformance_Final[[#This Row],[GOU REL]]+Table_PBS_SQL_DB2_PBSSQL_PBS_NDP_Tina_CG_QtrlyPerformance_Final[[#This Row],[EXT REL]]</f>
        <v>70000000</v>
      </c>
      <c r="AT2049" s="11">
        <f>Table_PBS_SQL_DB2_PBSSQL_PBS_NDP_Tina_CG_QtrlyPerformance_Final[[#This Row],[GOU EXP]]+Table_PBS_SQL_DB2_PBSSQL_PBS_NDP_Tina_CG_QtrlyPerformance_Final[[#This Row],[EXT EXP]]</f>
        <v>70000000</v>
      </c>
      <c r="AU2049" s="11" t="str">
        <f>IF(Table_PBS_SQL_DB2_PBSSQL_PBS_NDP_Tina_CG_QtrlyPerformance_Final[[#This Row],[Item_Code]]&gt;"300000", "Capital", "Recurrent")</f>
        <v>Recurrent</v>
      </c>
    </row>
    <row r="2050" spans="1:47" x14ac:dyDescent="0.25">
      <c r="A2050" t="s">
        <v>49</v>
      </c>
      <c r="B2050" t="s">
        <v>1400</v>
      </c>
      <c r="C2050" t="s">
        <v>31</v>
      </c>
      <c r="D2050" t="s">
        <v>1031</v>
      </c>
      <c r="E2050" t="s">
        <v>75</v>
      </c>
      <c r="F2050" t="s">
        <v>1042</v>
      </c>
      <c r="G2050" t="s">
        <v>87</v>
      </c>
      <c r="H2050" t="s">
        <v>1401</v>
      </c>
      <c r="I2050" t="s">
        <v>499</v>
      </c>
      <c r="J2050" t="s">
        <v>1402</v>
      </c>
      <c r="K2050" t="s">
        <v>1403</v>
      </c>
      <c r="L2050" t="s">
        <v>1404</v>
      </c>
      <c r="M2050" t="s">
        <v>866</v>
      </c>
      <c r="N2050" t="s">
        <v>867</v>
      </c>
      <c r="O2050" t="s">
        <v>967</v>
      </c>
      <c r="P2050" t="s">
        <v>968</v>
      </c>
      <c r="Q2050" s="11">
        <v>0</v>
      </c>
      <c r="R2050" s="11">
        <v>0</v>
      </c>
      <c r="S2050" s="11">
        <v>0</v>
      </c>
      <c r="T2050" s="11">
        <v>0</v>
      </c>
      <c r="U2050" s="11">
        <v>39844000</v>
      </c>
      <c r="V2050" s="11">
        <v>0</v>
      </c>
      <c r="W2050" s="11">
        <v>39844000</v>
      </c>
      <c r="X2050" s="11">
        <v>0</v>
      </c>
      <c r="Y2050" s="11">
        <v>0</v>
      </c>
      <c r="Z2050" s="11">
        <v>0</v>
      </c>
      <c r="AA2050" s="11">
        <v>0</v>
      </c>
      <c r="AB2050" s="11">
        <v>0</v>
      </c>
      <c r="AC2050" s="11">
        <v>9961000</v>
      </c>
      <c r="AD2050" s="11">
        <v>9961000</v>
      </c>
      <c r="AE2050" s="11">
        <v>0</v>
      </c>
      <c r="AF2050" s="11">
        <v>0</v>
      </c>
      <c r="AG2050" s="11">
        <v>9961000</v>
      </c>
      <c r="AH2050" s="11">
        <v>9961000</v>
      </c>
      <c r="AI2050" s="11">
        <v>0</v>
      </c>
      <c r="AJ2050" s="11">
        <v>0</v>
      </c>
      <c r="AK2050" s="11">
        <v>0</v>
      </c>
      <c r="AL2050" s="11">
        <v>0</v>
      </c>
      <c r="AM2050" s="11">
        <v>0</v>
      </c>
      <c r="AN2050" s="11">
        <v>0</v>
      </c>
      <c r="AO20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19922000</v>
      </c>
      <c r="AP20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19922000</v>
      </c>
      <c r="AR20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0" s="11">
        <f>Table_PBS_SQL_DB2_PBSSQL_PBS_NDP_Tina_CG_QtrlyPerformance_Final[[#This Row],[GOU REL]]+Table_PBS_SQL_DB2_PBSSQL_PBS_NDP_Tina_CG_QtrlyPerformance_Final[[#This Row],[EXT REL]]</f>
        <v>19922000</v>
      </c>
      <c r="AT2050" s="11">
        <f>Table_PBS_SQL_DB2_PBSSQL_PBS_NDP_Tina_CG_QtrlyPerformance_Final[[#This Row],[GOU EXP]]+Table_PBS_SQL_DB2_PBSSQL_PBS_NDP_Tina_CG_QtrlyPerformance_Final[[#This Row],[EXT EXP]]</f>
        <v>19922000</v>
      </c>
      <c r="AU2050" s="11" t="str">
        <f>IF(Table_PBS_SQL_DB2_PBSSQL_PBS_NDP_Tina_CG_QtrlyPerformance_Final[[#This Row],[Item_Code]]&gt;"300000", "Capital", "Recurrent")</f>
        <v>Recurrent</v>
      </c>
    </row>
    <row r="2051" spans="1:47" x14ac:dyDescent="0.25">
      <c r="A2051" t="s">
        <v>49</v>
      </c>
      <c r="B2051" t="s">
        <v>1400</v>
      </c>
      <c r="C2051" t="s">
        <v>31</v>
      </c>
      <c r="D2051" t="s">
        <v>1031</v>
      </c>
      <c r="E2051" t="s">
        <v>75</v>
      </c>
      <c r="F2051" t="s">
        <v>1042</v>
      </c>
      <c r="G2051" t="s">
        <v>87</v>
      </c>
      <c r="H2051" t="s">
        <v>1401</v>
      </c>
      <c r="I2051" t="s">
        <v>499</v>
      </c>
      <c r="J2051" t="s">
        <v>1402</v>
      </c>
      <c r="K2051" t="s">
        <v>1403</v>
      </c>
      <c r="L2051" t="s">
        <v>1404</v>
      </c>
      <c r="M2051" t="s">
        <v>866</v>
      </c>
      <c r="N2051" t="s">
        <v>867</v>
      </c>
      <c r="O2051" t="s">
        <v>1058</v>
      </c>
      <c r="P2051" t="s">
        <v>1059</v>
      </c>
      <c r="Q2051" s="11">
        <v>0</v>
      </c>
      <c r="R2051" s="11">
        <v>0</v>
      </c>
      <c r="S2051" s="11">
        <v>0</v>
      </c>
      <c r="T2051" s="11">
        <v>0</v>
      </c>
      <c r="U2051" s="11">
        <v>410000000</v>
      </c>
      <c r="V2051" s="11">
        <v>0</v>
      </c>
      <c r="W2051" s="11">
        <v>410000000</v>
      </c>
      <c r="X2051" s="11">
        <v>0</v>
      </c>
      <c r="Y2051" s="11">
        <v>0</v>
      </c>
      <c r="Z2051" s="11">
        <v>0</v>
      </c>
      <c r="AA2051" s="11">
        <v>0</v>
      </c>
      <c r="AB2051" s="11">
        <v>0</v>
      </c>
      <c r="AC2051" s="11">
        <v>102500000</v>
      </c>
      <c r="AD2051" s="11">
        <v>102500000</v>
      </c>
      <c r="AE2051" s="11">
        <v>0</v>
      </c>
      <c r="AF2051" s="11">
        <v>0</v>
      </c>
      <c r="AG2051" s="11">
        <v>0</v>
      </c>
      <c r="AH2051" s="11">
        <v>0</v>
      </c>
      <c r="AI2051" s="11">
        <v>0</v>
      </c>
      <c r="AJ2051" s="11">
        <v>0</v>
      </c>
      <c r="AK2051" s="11">
        <v>0</v>
      </c>
      <c r="AL2051" s="11">
        <v>0</v>
      </c>
      <c r="AM2051" s="11">
        <v>0</v>
      </c>
      <c r="AN2051" s="11">
        <v>0</v>
      </c>
      <c r="AO20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102500000</v>
      </c>
      <c r="AP20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102500000</v>
      </c>
      <c r="AR20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1" s="11">
        <f>Table_PBS_SQL_DB2_PBSSQL_PBS_NDP_Tina_CG_QtrlyPerformance_Final[[#This Row],[GOU REL]]+Table_PBS_SQL_DB2_PBSSQL_PBS_NDP_Tina_CG_QtrlyPerformance_Final[[#This Row],[EXT REL]]</f>
        <v>102500000</v>
      </c>
      <c r="AT2051" s="11">
        <f>Table_PBS_SQL_DB2_PBSSQL_PBS_NDP_Tina_CG_QtrlyPerformance_Final[[#This Row],[GOU EXP]]+Table_PBS_SQL_DB2_PBSSQL_PBS_NDP_Tina_CG_QtrlyPerformance_Final[[#This Row],[EXT EXP]]</f>
        <v>102500000</v>
      </c>
      <c r="AU2051" s="11" t="str">
        <f>IF(Table_PBS_SQL_DB2_PBSSQL_PBS_NDP_Tina_CG_QtrlyPerformance_Final[[#This Row],[Item_Code]]&gt;"300000", "Capital", "Recurrent")</f>
        <v>Capital</v>
      </c>
    </row>
    <row r="2052" spans="1:47" x14ac:dyDescent="0.25">
      <c r="A2052" t="s">
        <v>49</v>
      </c>
      <c r="B2052" t="s">
        <v>1400</v>
      </c>
      <c r="C2052" t="s">
        <v>31</v>
      </c>
      <c r="D2052" t="s">
        <v>1031</v>
      </c>
      <c r="E2052" t="s">
        <v>75</v>
      </c>
      <c r="F2052" t="s">
        <v>1042</v>
      </c>
      <c r="G2052" t="s">
        <v>87</v>
      </c>
      <c r="H2052" t="s">
        <v>1401</v>
      </c>
      <c r="I2052" t="s">
        <v>499</v>
      </c>
      <c r="J2052" t="s">
        <v>1402</v>
      </c>
      <c r="K2052" t="s">
        <v>1403</v>
      </c>
      <c r="L2052" t="s">
        <v>1404</v>
      </c>
      <c r="M2052" t="s">
        <v>866</v>
      </c>
      <c r="N2052" t="s">
        <v>867</v>
      </c>
      <c r="O2052" t="s">
        <v>1204</v>
      </c>
      <c r="P2052" t="s">
        <v>1205</v>
      </c>
      <c r="Q2052" s="11">
        <v>0</v>
      </c>
      <c r="R2052" s="11">
        <v>0</v>
      </c>
      <c r="S2052" s="11">
        <v>0</v>
      </c>
      <c r="T2052" s="11">
        <v>0</v>
      </c>
      <c r="U2052" s="11">
        <v>45000000</v>
      </c>
      <c r="V2052" s="11">
        <v>0</v>
      </c>
      <c r="W2052" s="11">
        <v>45000000</v>
      </c>
      <c r="X2052" s="11">
        <v>0</v>
      </c>
      <c r="Y2052" s="11">
        <v>0</v>
      </c>
      <c r="Z2052" s="11">
        <v>0</v>
      </c>
      <c r="AA2052" s="11">
        <v>0</v>
      </c>
      <c r="AB2052" s="11">
        <v>0</v>
      </c>
      <c r="AC2052" s="11">
        <v>11250000</v>
      </c>
      <c r="AD2052" s="11">
        <v>11250000</v>
      </c>
      <c r="AE2052" s="11">
        <v>0</v>
      </c>
      <c r="AF2052" s="11">
        <v>0</v>
      </c>
      <c r="AG2052" s="11">
        <v>11250000</v>
      </c>
      <c r="AH2052" s="11">
        <v>11250000</v>
      </c>
      <c r="AI2052" s="11">
        <v>0</v>
      </c>
      <c r="AJ2052" s="11">
        <v>0</v>
      </c>
      <c r="AK2052" s="11">
        <v>0</v>
      </c>
      <c r="AL2052" s="11">
        <v>0</v>
      </c>
      <c r="AM2052" s="11">
        <v>0</v>
      </c>
      <c r="AN2052" s="11">
        <v>0</v>
      </c>
      <c r="AO20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22500000</v>
      </c>
      <c r="AP20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22500000</v>
      </c>
      <c r="AR20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2" s="11">
        <f>Table_PBS_SQL_DB2_PBSSQL_PBS_NDP_Tina_CG_QtrlyPerformance_Final[[#This Row],[GOU REL]]+Table_PBS_SQL_DB2_PBSSQL_PBS_NDP_Tina_CG_QtrlyPerformance_Final[[#This Row],[EXT REL]]</f>
        <v>22500000</v>
      </c>
      <c r="AT2052" s="11">
        <f>Table_PBS_SQL_DB2_PBSSQL_PBS_NDP_Tina_CG_QtrlyPerformance_Final[[#This Row],[GOU EXP]]+Table_PBS_SQL_DB2_PBSSQL_PBS_NDP_Tina_CG_QtrlyPerformance_Final[[#This Row],[EXT EXP]]</f>
        <v>22500000</v>
      </c>
      <c r="AU2052" s="11" t="str">
        <f>IF(Table_PBS_SQL_DB2_PBSSQL_PBS_NDP_Tina_CG_QtrlyPerformance_Final[[#This Row],[Item_Code]]&gt;"300000", "Capital", "Recurrent")</f>
        <v>Capital</v>
      </c>
    </row>
    <row r="2053" spans="1:47" x14ac:dyDescent="0.25">
      <c r="A2053" t="s">
        <v>49</v>
      </c>
      <c r="B2053" t="s">
        <v>1400</v>
      </c>
      <c r="C2053" t="s">
        <v>31</v>
      </c>
      <c r="D2053" t="s">
        <v>1031</v>
      </c>
      <c r="E2053" t="s">
        <v>75</v>
      </c>
      <c r="F2053" t="s">
        <v>1042</v>
      </c>
      <c r="G2053" t="s">
        <v>87</v>
      </c>
      <c r="H2053" t="s">
        <v>1401</v>
      </c>
      <c r="I2053" t="s">
        <v>499</v>
      </c>
      <c r="J2053" t="s">
        <v>1402</v>
      </c>
      <c r="K2053" t="s">
        <v>1405</v>
      </c>
      <c r="L2053" t="s">
        <v>1406</v>
      </c>
      <c r="M2053" t="s">
        <v>866</v>
      </c>
      <c r="N2053" t="s">
        <v>867</v>
      </c>
      <c r="O2053" t="s">
        <v>1016</v>
      </c>
      <c r="P2053" t="s">
        <v>1017</v>
      </c>
      <c r="Q2053" s="11">
        <v>0</v>
      </c>
      <c r="R2053" s="11">
        <v>0</v>
      </c>
      <c r="S2053" s="11">
        <v>0</v>
      </c>
      <c r="T2053" s="11">
        <v>0</v>
      </c>
      <c r="U2053" s="11">
        <v>22500000</v>
      </c>
      <c r="V2053" s="11">
        <v>0</v>
      </c>
      <c r="W2053" s="11">
        <v>22500000</v>
      </c>
      <c r="X2053" s="11">
        <v>0</v>
      </c>
      <c r="Y2053" s="11">
        <v>0</v>
      </c>
      <c r="Z2053" s="11">
        <v>0</v>
      </c>
      <c r="AA2053" s="11">
        <v>0</v>
      </c>
      <c r="AB2053" s="11">
        <v>0</v>
      </c>
      <c r="AC2053" s="11">
        <v>5625000</v>
      </c>
      <c r="AD2053" s="11">
        <v>5625000</v>
      </c>
      <c r="AE2053" s="11">
        <v>0</v>
      </c>
      <c r="AF2053" s="11">
        <v>0</v>
      </c>
      <c r="AG2053" s="11">
        <v>5625000</v>
      </c>
      <c r="AH2053" s="11">
        <v>5625000</v>
      </c>
      <c r="AI2053" s="11">
        <v>0</v>
      </c>
      <c r="AJ2053" s="11">
        <v>0</v>
      </c>
      <c r="AK2053" s="11">
        <v>0</v>
      </c>
      <c r="AL2053" s="11">
        <v>0</v>
      </c>
      <c r="AM2053" s="11">
        <v>0</v>
      </c>
      <c r="AN2053" s="11">
        <v>0</v>
      </c>
      <c r="AO20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11250000</v>
      </c>
      <c r="AP20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11250000</v>
      </c>
      <c r="AR20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3" s="11">
        <f>Table_PBS_SQL_DB2_PBSSQL_PBS_NDP_Tina_CG_QtrlyPerformance_Final[[#This Row],[GOU REL]]+Table_PBS_SQL_DB2_PBSSQL_PBS_NDP_Tina_CG_QtrlyPerformance_Final[[#This Row],[EXT REL]]</f>
        <v>11250000</v>
      </c>
      <c r="AT2053" s="11">
        <f>Table_PBS_SQL_DB2_PBSSQL_PBS_NDP_Tina_CG_QtrlyPerformance_Final[[#This Row],[GOU EXP]]+Table_PBS_SQL_DB2_PBSSQL_PBS_NDP_Tina_CG_QtrlyPerformance_Final[[#This Row],[EXT EXP]]</f>
        <v>11250000</v>
      </c>
      <c r="AU2053" s="11" t="str">
        <f>IF(Table_PBS_SQL_DB2_PBSSQL_PBS_NDP_Tina_CG_QtrlyPerformance_Final[[#This Row],[Item_Code]]&gt;"300000", "Capital", "Recurrent")</f>
        <v>Recurrent</v>
      </c>
    </row>
    <row r="2054" spans="1:47" x14ac:dyDescent="0.25">
      <c r="A2054" t="s">
        <v>49</v>
      </c>
      <c r="B2054" t="s">
        <v>1400</v>
      </c>
      <c r="C2054" t="s">
        <v>31</v>
      </c>
      <c r="D2054" t="s">
        <v>1031</v>
      </c>
      <c r="E2054" t="s">
        <v>75</v>
      </c>
      <c r="F2054" t="s">
        <v>1042</v>
      </c>
      <c r="G2054" t="s">
        <v>87</v>
      </c>
      <c r="H2054" t="s">
        <v>1401</v>
      </c>
      <c r="I2054" t="s">
        <v>499</v>
      </c>
      <c r="J2054" t="s">
        <v>1402</v>
      </c>
      <c r="K2054" t="s">
        <v>1407</v>
      </c>
      <c r="L2054" t="s">
        <v>1408</v>
      </c>
      <c r="M2054" t="s">
        <v>866</v>
      </c>
      <c r="N2054" t="s">
        <v>867</v>
      </c>
      <c r="O2054" t="s">
        <v>1064</v>
      </c>
      <c r="P2054" t="s">
        <v>1065</v>
      </c>
      <c r="Q2054" s="11">
        <v>0</v>
      </c>
      <c r="R2054" s="11">
        <v>0</v>
      </c>
      <c r="S2054" s="11">
        <v>0</v>
      </c>
      <c r="T2054" s="11">
        <v>0</v>
      </c>
      <c r="U2054" s="11">
        <v>62184000</v>
      </c>
      <c r="V2054" s="11">
        <v>0</v>
      </c>
      <c r="W2054" s="11">
        <v>62184000</v>
      </c>
      <c r="X2054" s="11">
        <v>0</v>
      </c>
      <c r="Y2054" s="11">
        <v>0</v>
      </c>
      <c r="Z2054" s="11">
        <v>0</v>
      </c>
      <c r="AA2054" s="11">
        <v>0</v>
      </c>
      <c r="AB2054" s="11">
        <v>0</v>
      </c>
      <c r="AC2054" s="11">
        <v>15546000</v>
      </c>
      <c r="AD2054" s="11">
        <v>15546000</v>
      </c>
      <c r="AE2054" s="11">
        <v>0</v>
      </c>
      <c r="AF2054" s="11">
        <v>0</v>
      </c>
      <c r="AG2054" s="11">
        <v>15546000</v>
      </c>
      <c r="AH2054" s="11">
        <v>15546000</v>
      </c>
      <c r="AI2054" s="11">
        <v>0</v>
      </c>
      <c r="AJ2054" s="11">
        <v>0</v>
      </c>
      <c r="AK2054" s="11">
        <v>31092000</v>
      </c>
      <c r="AL2054" s="11">
        <v>31092000</v>
      </c>
      <c r="AM2054" s="11">
        <v>0</v>
      </c>
      <c r="AN2054" s="11">
        <v>0</v>
      </c>
      <c r="AO20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62184000</v>
      </c>
      <c r="AP20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62184000</v>
      </c>
      <c r="AR20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4" s="11">
        <f>Table_PBS_SQL_DB2_PBSSQL_PBS_NDP_Tina_CG_QtrlyPerformance_Final[[#This Row],[GOU REL]]+Table_PBS_SQL_DB2_PBSSQL_PBS_NDP_Tina_CG_QtrlyPerformance_Final[[#This Row],[EXT REL]]</f>
        <v>62184000</v>
      </c>
      <c r="AT2054" s="11">
        <f>Table_PBS_SQL_DB2_PBSSQL_PBS_NDP_Tina_CG_QtrlyPerformance_Final[[#This Row],[GOU EXP]]+Table_PBS_SQL_DB2_PBSSQL_PBS_NDP_Tina_CG_QtrlyPerformance_Final[[#This Row],[EXT EXP]]</f>
        <v>62184000</v>
      </c>
      <c r="AU2054" s="11" t="str">
        <f>IF(Table_PBS_SQL_DB2_PBSSQL_PBS_NDP_Tina_CG_QtrlyPerformance_Final[[#This Row],[Item_Code]]&gt;"300000", "Capital", "Recurrent")</f>
        <v>Recurrent</v>
      </c>
    </row>
    <row r="2055" spans="1:47" x14ac:dyDescent="0.25">
      <c r="A2055" t="s">
        <v>49</v>
      </c>
      <c r="B2055" t="s">
        <v>1400</v>
      </c>
      <c r="C2055" t="s">
        <v>31</v>
      </c>
      <c r="D2055" t="s">
        <v>1031</v>
      </c>
      <c r="E2055" t="s">
        <v>75</v>
      </c>
      <c r="F2055" t="s">
        <v>1042</v>
      </c>
      <c r="G2055" t="s">
        <v>87</v>
      </c>
      <c r="H2055" t="s">
        <v>1401</v>
      </c>
      <c r="I2055" t="s">
        <v>499</v>
      </c>
      <c r="J2055" t="s">
        <v>1402</v>
      </c>
      <c r="K2055" t="s">
        <v>1407</v>
      </c>
      <c r="L2055" t="s">
        <v>1408</v>
      </c>
      <c r="M2055" t="s">
        <v>866</v>
      </c>
      <c r="N2055" t="s">
        <v>867</v>
      </c>
      <c r="O2055" t="s">
        <v>1122</v>
      </c>
      <c r="P2055" t="s">
        <v>1123</v>
      </c>
      <c r="Q2055" s="11">
        <v>0</v>
      </c>
      <c r="R2055" s="11">
        <v>0</v>
      </c>
      <c r="S2055" s="11">
        <v>0</v>
      </c>
      <c r="T2055" s="11">
        <v>0</v>
      </c>
      <c r="U2055" s="11">
        <v>18184000</v>
      </c>
      <c r="V2055" s="11">
        <v>0</v>
      </c>
      <c r="W2055" s="11">
        <v>18184000</v>
      </c>
      <c r="X2055" s="11">
        <v>0</v>
      </c>
      <c r="Y2055" s="11">
        <v>0</v>
      </c>
      <c r="Z2055" s="11">
        <v>0</v>
      </c>
      <c r="AA2055" s="11">
        <v>0</v>
      </c>
      <c r="AB2055" s="11">
        <v>0</v>
      </c>
      <c r="AC2055" s="11">
        <v>4546000</v>
      </c>
      <c r="AD2055" s="11">
        <v>4546000</v>
      </c>
      <c r="AE2055" s="11">
        <v>0</v>
      </c>
      <c r="AF2055" s="11">
        <v>0</v>
      </c>
      <c r="AG2055" s="11">
        <v>4546000</v>
      </c>
      <c r="AH2055" s="11">
        <v>4546000</v>
      </c>
      <c r="AI2055" s="11">
        <v>0</v>
      </c>
      <c r="AJ2055" s="11">
        <v>0</v>
      </c>
      <c r="AK2055" s="11">
        <v>0</v>
      </c>
      <c r="AL2055" s="11">
        <v>0</v>
      </c>
      <c r="AM2055" s="11">
        <v>0</v>
      </c>
      <c r="AN2055" s="11">
        <v>0</v>
      </c>
      <c r="AO20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9092000</v>
      </c>
      <c r="AP20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9092000</v>
      </c>
      <c r="AR20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5" s="11">
        <f>Table_PBS_SQL_DB2_PBSSQL_PBS_NDP_Tina_CG_QtrlyPerformance_Final[[#This Row],[GOU REL]]+Table_PBS_SQL_DB2_PBSSQL_PBS_NDP_Tina_CG_QtrlyPerformance_Final[[#This Row],[EXT REL]]</f>
        <v>9092000</v>
      </c>
      <c r="AT2055" s="11">
        <f>Table_PBS_SQL_DB2_PBSSQL_PBS_NDP_Tina_CG_QtrlyPerformance_Final[[#This Row],[GOU EXP]]+Table_PBS_SQL_DB2_PBSSQL_PBS_NDP_Tina_CG_QtrlyPerformance_Final[[#This Row],[EXT EXP]]</f>
        <v>9092000</v>
      </c>
      <c r="AU2055" s="11" t="str">
        <f>IF(Table_PBS_SQL_DB2_PBSSQL_PBS_NDP_Tina_CG_QtrlyPerformance_Final[[#This Row],[Item_Code]]&gt;"300000", "Capital", "Recurrent")</f>
        <v>Recurrent</v>
      </c>
    </row>
    <row r="2056" spans="1:47" x14ac:dyDescent="0.25">
      <c r="A2056" t="s">
        <v>49</v>
      </c>
      <c r="B2056" t="s">
        <v>1400</v>
      </c>
      <c r="C2056" t="s">
        <v>31</v>
      </c>
      <c r="D2056" t="s">
        <v>1031</v>
      </c>
      <c r="E2056" t="s">
        <v>75</v>
      </c>
      <c r="F2056" t="s">
        <v>1042</v>
      </c>
      <c r="G2056" t="s">
        <v>87</v>
      </c>
      <c r="H2056" t="s">
        <v>1401</v>
      </c>
      <c r="I2056" t="s">
        <v>499</v>
      </c>
      <c r="J2056" t="s">
        <v>1402</v>
      </c>
      <c r="K2056" t="s">
        <v>1407</v>
      </c>
      <c r="L2056" t="s">
        <v>1408</v>
      </c>
      <c r="M2056" t="s">
        <v>1044</v>
      </c>
      <c r="N2056" t="s">
        <v>1045</v>
      </c>
      <c r="O2056" t="s">
        <v>922</v>
      </c>
      <c r="P2056" t="s">
        <v>923</v>
      </c>
      <c r="Q2056" s="11">
        <v>0</v>
      </c>
      <c r="R2056" s="11">
        <v>0</v>
      </c>
      <c r="S2056" s="11">
        <v>0</v>
      </c>
      <c r="T2056" s="11">
        <v>0</v>
      </c>
      <c r="U2056" s="11">
        <v>107000000</v>
      </c>
      <c r="V2056" s="11">
        <v>0</v>
      </c>
      <c r="W2056" s="11">
        <v>107000000</v>
      </c>
      <c r="X2056" s="11">
        <v>0</v>
      </c>
      <c r="Y2056" s="11">
        <v>0</v>
      </c>
      <c r="Z2056" s="11">
        <v>0</v>
      </c>
      <c r="AA2056" s="11">
        <v>0</v>
      </c>
      <c r="AB2056" s="11">
        <v>0</v>
      </c>
      <c r="AC2056" s="11">
        <v>26750000</v>
      </c>
      <c r="AD2056" s="11">
        <v>26750000</v>
      </c>
      <c r="AE2056" s="11">
        <v>0</v>
      </c>
      <c r="AF2056" s="11">
        <v>0</v>
      </c>
      <c r="AG2056" s="11">
        <v>26750000</v>
      </c>
      <c r="AH2056" s="11">
        <v>26750000</v>
      </c>
      <c r="AI2056" s="11">
        <v>0</v>
      </c>
      <c r="AJ2056" s="11">
        <v>0</v>
      </c>
      <c r="AK2056" s="11">
        <v>53500000</v>
      </c>
      <c r="AL2056" s="11">
        <v>53500000</v>
      </c>
      <c r="AM2056" s="11">
        <v>0</v>
      </c>
      <c r="AN2056" s="11">
        <v>0</v>
      </c>
      <c r="AO20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107000000</v>
      </c>
      <c r="AP20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107000000</v>
      </c>
      <c r="AR20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6" s="11">
        <f>Table_PBS_SQL_DB2_PBSSQL_PBS_NDP_Tina_CG_QtrlyPerformance_Final[[#This Row],[GOU REL]]+Table_PBS_SQL_DB2_PBSSQL_PBS_NDP_Tina_CG_QtrlyPerformance_Final[[#This Row],[EXT REL]]</f>
        <v>107000000</v>
      </c>
      <c r="AT2056" s="11">
        <f>Table_PBS_SQL_DB2_PBSSQL_PBS_NDP_Tina_CG_QtrlyPerformance_Final[[#This Row],[GOU EXP]]+Table_PBS_SQL_DB2_PBSSQL_PBS_NDP_Tina_CG_QtrlyPerformance_Final[[#This Row],[EXT EXP]]</f>
        <v>107000000</v>
      </c>
      <c r="AU2056" s="11" t="str">
        <f>IF(Table_PBS_SQL_DB2_PBSSQL_PBS_NDP_Tina_CG_QtrlyPerformance_Final[[#This Row],[Item_Code]]&gt;"300000", "Capital", "Recurrent")</f>
        <v>Recurrent</v>
      </c>
    </row>
    <row r="2057" spans="1:47" x14ac:dyDescent="0.25">
      <c r="A2057" t="s">
        <v>49</v>
      </c>
      <c r="B2057" t="s">
        <v>1400</v>
      </c>
      <c r="C2057" t="s">
        <v>31</v>
      </c>
      <c r="D2057" t="s">
        <v>1031</v>
      </c>
      <c r="E2057" t="s">
        <v>75</v>
      </c>
      <c r="F2057" t="s">
        <v>1042</v>
      </c>
      <c r="G2057" t="s">
        <v>87</v>
      </c>
      <c r="H2057" t="s">
        <v>1401</v>
      </c>
      <c r="I2057" t="s">
        <v>499</v>
      </c>
      <c r="J2057" t="s">
        <v>1402</v>
      </c>
      <c r="K2057" t="s">
        <v>1409</v>
      </c>
      <c r="L2057" t="s">
        <v>1410</v>
      </c>
      <c r="M2057" t="s">
        <v>866</v>
      </c>
      <c r="N2057" t="s">
        <v>867</v>
      </c>
      <c r="O2057" t="s">
        <v>1062</v>
      </c>
      <c r="P2057" t="s">
        <v>1063</v>
      </c>
      <c r="Q2057" s="11">
        <v>0</v>
      </c>
      <c r="R2057" s="11">
        <v>0</v>
      </c>
      <c r="S2057" s="11">
        <v>0</v>
      </c>
      <c r="T2057" s="11">
        <v>0</v>
      </c>
      <c r="U2057" s="11">
        <v>596287398</v>
      </c>
      <c r="V2057" s="11">
        <v>0</v>
      </c>
      <c r="W2057" s="11">
        <v>596287398</v>
      </c>
      <c r="X2057" s="11">
        <v>0</v>
      </c>
      <c r="Y2057" s="11">
        <v>149071750</v>
      </c>
      <c r="Z2057" s="11">
        <v>141242587</v>
      </c>
      <c r="AA2057" s="11">
        <v>0</v>
      </c>
      <c r="AB2057" s="11">
        <v>0</v>
      </c>
      <c r="AC2057" s="11">
        <v>149071750</v>
      </c>
      <c r="AD2057" s="11">
        <v>156446207</v>
      </c>
      <c r="AE2057" s="11">
        <v>0</v>
      </c>
      <c r="AF2057" s="11">
        <v>0</v>
      </c>
      <c r="AG2057" s="11">
        <v>149071750</v>
      </c>
      <c r="AH2057" s="11">
        <v>147777201</v>
      </c>
      <c r="AI2057" s="11">
        <v>0</v>
      </c>
      <c r="AJ2057" s="11">
        <v>0</v>
      </c>
      <c r="AK2057" s="11">
        <v>149071750</v>
      </c>
      <c r="AL2057" s="11">
        <v>150821005</v>
      </c>
      <c r="AM2057" s="11">
        <v>0</v>
      </c>
      <c r="AN2057" s="11">
        <v>0</v>
      </c>
      <c r="AO20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596287000</v>
      </c>
      <c r="AP20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596287000</v>
      </c>
      <c r="AR20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7" s="11">
        <f>Table_PBS_SQL_DB2_PBSSQL_PBS_NDP_Tina_CG_QtrlyPerformance_Final[[#This Row],[GOU REL]]+Table_PBS_SQL_DB2_PBSSQL_PBS_NDP_Tina_CG_QtrlyPerformance_Final[[#This Row],[EXT REL]]</f>
        <v>596287000</v>
      </c>
      <c r="AT2057" s="11">
        <f>Table_PBS_SQL_DB2_PBSSQL_PBS_NDP_Tina_CG_QtrlyPerformance_Final[[#This Row],[GOU EXP]]+Table_PBS_SQL_DB2_PBSSQL_PBS_NDP_Tina_CG_QtrlyPerformance_Final[[#This Row],[EXT EXP]]</f>
        <v>596287000</v>
      </c>
      <c r="AU2057" s="11" t="str">
        <f>IF(Table_PBS_SQL_DB2_PBSSQL_PBS_NDP_Tina_CG_QtrlyPerformance_Final[[#This Row],[Item_Code]]&gt;"300000", "Capital", "Recurrent")</f>
        <v>Recurrent</v>
      </c>
    </row>
    <row r="2058" spans="1:47" x14ac:dyDescent="0.25">
      <c r="A2058" t="s">
        <v>49</v>
      </c>
      <c r="B2058" t="s">
        <v>1400</v>
      </c>
      <c r="C2058" t="s">
        <v>31</v>
      </c>
      <c r="D2058" t="s">
        <v>1031</v>
      </c>
      <c r="E2058" t="s">
        <v>75</v>
      </c>
      <c r="F2058" t="s">
        <v>1042</v>
      </c>
      <c r="G2058" t="s">
        <v>87</v>
      </c>
      <c r="H2058" t="s">
        <v>1401</v>
      </c>
      <c r="I2058" t="s">
        <v>499</v>
      </c>
      <c r="J2058" t="s">
        <v>1402</v>
      </c>
      <c r="K2058" t="s">
        <v>1409</v>
      </c>
      <c r="L2058" t="s">
        <v>1410</v>
      </c>
      <c r="M2058" t="s">
        <v>866</v>
      </c>
      <c r="N2058" t="s">
        <v>867</v>
      </c>
      <c r="O2058" t="s">
        <v>1064</v>
      </c>
      <c r="P2058" t="s">
        <v>1065</v>
      </c>
      <c r="Q2058" s="11">
        <v>0</v>
      </c>
      <c r="R2058" s="11">
        <v>0</v>
      </c>
      <c r="S2058" s="11">
        <v>0</v>
      </c>
      <c r="T2058" s="11">
        <v>0</v>
      </c>
      <c r="U2058" s="11">
        <v>101918376</v>
      </c>
      <c r="V2058" s="11">
        <v>0</v>
      </c>
      <c r="W2058" s="11">
        <v>101918376</v>
      </c>
      <c r="X2058" s="11">
        <v>0</v>
      </c>
      <c r="Y2058" s="11">
        <v>0</v>
      </c>
      <c r="Z2058" s="11">
        <v>0</v>
      </c>
      <c r="AA2058" s="11">
        <v>0</v>
      </c>
      <c r="AB2058" s="11">
        <v>0</v>
      </c>
      <c r="AC2058" s="11">
        <v>25479500</v>
      </c>
      <c r="AD2058" s="11">
        <v>0</v>
      </c>
      <c r="AE2058" s="11">
        <v>0</v>
      </c>
      <c r="AF2058" s="11">
        <v>0</v>
      </c>
      <c r="AG2058" s="11">
        <v>25479500</v>
      </c>
      <c r="AH2058" s="11">
        <v>42453948</v>
      </c>
      <c r="AI2058" s="11">
        <v>0</v>
      </c>
      <c r="AJ2058" s="11">
        <v>0</v>
      </c>
      <c r="AK2058" s="11">
        <v>50959000</v>
      </c>
      <c r="AL2058" s="11">
        <v>59464052</v>
      </c>
      <c r="AM2058" s="11">
        <v>0</v>
      </c>
      <c r="AN2058" s="11">
        <v>0</v>
      </c>
      <c r="AO20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101918000</v>
      </c>
      <c r="AP20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101918000</v>
      </c>
      <c r="AR20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8" s="11">
        <f>Table_PBS_SQL_DB2_PBSSQL_PBS_NDP_Tina_CG_QtrlyPerformance_Final[[#This Row],[GOU REL]]+Table_PBS_SQL_DB2_PBSSQL_PBS_NDP_Tina_CG_QtrlyPerformance_Final[[#This Row],[EXT REL]]</f>
        <v>101918000</v>
      </c>
      <c r="AT2058" s="11">
        <f>Table_PBS_SQL_DB2_PBSSQL_PBS_NDP_Tina_CG_QtrlyPerformance_Final[[#This Row],[GOU EXP]]+Table_PBS_SQL_DB2_PBSSQL_PBS_NDP_Tina_CG_QtrlyPerformance_Final[[#This Row],[EXT EXP]]</f>
        <v>101918000</v>
      </c>
      <c r="AU2058" s="11" t="str">
        <f>IF(Table_PBS_SQL_DB2_PBSSQL_PBS_NDP_Tina_CG_QtrlyPerformance_Final[[#This Row],[Item_Code]]&gt;"300000", "Capital", "Recurrent")</f>
        <v>Recurrent</v>
      </c>
    </row>
    <row r="2059" spans="1:47" x14ac:dyDescent="0.25">
      <c r="A2059" t="s">
        <v>49</v>
      </c>
      <c r="B2059" t="s">
        <v>1400</v>
      </c>
      <c r="C2059" t="s">
        <v>31</v>
      </c>
      <c r="D2059" t="s">
        <v>1031</v>
      </c>
      <c r="E2059" t="s">
        <v>75</v>
      </c>
      <c r="F2059" t="s">
        <v>1042</v>
      </c>
      <c r="G2059" t="s">
        <v>87</v>
      </c>
      <c r="H2059" t="s">
        <v>1401</v>
      </c>
      <c r="I2059" t="s">
        <v>499</v>
      </c>
      <c r="J2059" t="s">
        <v>1402</v>
      </c>
      <c r="K2059" t="s">
        <v>1409</v>
      </c>
      <c r="L2059" t="s">
        <v>1410</v>
      </c>
      <c r="M2059" t="s">
        <v>866</v>
      </c>
      <c r="N2059" t="s">
        <v>867</v>
      </c>
      <c r="O2059" t="s">
        <v>1122</v>
      </c>
      <c r="P2059" t="s">
        <v>1123</v>
      </c>
      <c r="Q2059" s="11">
        <v>0</v>
      </c>
      <c r="R2059" s="11">
        <v>0</v>
      </c>
      <c r="S2059" s="11">
        <v>0</v>
      </c>
      <c r="T2059" s="11">
        <v>0</v>
      </c>
      <c r="U2059" s="11">
        <v>99000000</v>
      </c>
      <c r="V2059" s="11">
        <v>0</v>
      </c>
      <c r="W2059" s="11">
        <v>99000000</v>
      </c>
      <c r="X2059" s="11">
        <v>0</v>
      </c>
      <c r="Y2059" s="11">
        <v>0</v>
      </c>
      <c r="Z2059" s="11">
        <v>0</v>
      </c>
      <c r="AA2059" s="11">
        <v>0</v>
      </c>
      <c r="AB2059" s="11">
        <v>0</v>
      </c>
      <c r="AC2059" s="11">
        <v>24750000</v>
      </c>
      <c r="AD2059" s="11">
        <v>24750000</v>
      </c>
      <c r="AE2059" s="11">
        <v>0</v>
      </c>
      <c r="AF2059" s="11">
        <v>0</v>
      </c>
      <c r="AG2059" s="11">
        <v>24750000</v>
      </c>
      <c r="AH2059" s="11">
        <v>19071000</v>
      </c>
      <c r="AI2059" s="11">
        <v>0</v>
      </c>
      <c r="AJ2059" s="11">
        <v>0</v>
      </c>
      <c r="AK2059" s="11">
        <v>49500000</v>
      </c>
      <c r="AL2059" s="11">
        <v>55179000</v>
      </c>
      <c r="AM2059" s="11">
        <v>0</v>
      </c>
      <c r="AN2059" s="11">
        <v>0</v>
      </c>
      <c r="AO20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99000000</v>
      </c>
      <c r="AP20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99000000</v>
      </c>
      <c r="AR20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59" s="11">
        <f>Table_PBS_SQL_DB2_PBSSQL_PBS_NDP_Tina_CG_QtrlyPerformance_Final[[#This Row],[GOU REL]]+Table_PBS_SQL_DB2_PBSSQL_PBS_NDP_Tina_CG_QtrlyPerformance_Final[[#This Row],[EXT REL]]</f>
        <v>99000000</v>
      </c>
      <c r="AT2059" s="11">
        <f>Table_PBS_SQL_DB2_PBSSQL_PBS_NDP_Tina_CG_QtrlyPerformance_Final[[#This Row],[GOU EXP]]+Table_PBS_SQL_DB2_PBSSQL_PBS_NDP_Tina_CG_QtrlyPerformance_Final[[#This Row],[EXT EXP]]</f>
        <v>99000000</v>
      </c>
      <c r="AU2059" s="11" t="str">
        <f>IF(Table_PBS_SQL_DB2_PBSSQL_PBS_NDP_Tina_CG_QtrlyPerformance_Final[[#This Row],[Item_Code]]&gt;"300000", "Capital", "Recurrent")</f>
        <v>Recurrent</v>
      </c>
    </row>
    <row r="2060" spans="1:47" x14ac:dyDescent="0.25">
      <c r="A2060" t="s">
        <v>49</v>
      </c>
      <c r="B2060" t="s">
        <v>1400</v>
      </c>
      <c r="C2060" t="s">
        <v>31</v>
      </c>
      <c r="D2060" t="s">
        <v>1031</v>
      </c>
      <c r="E2060" t="s">
        <v>75</v>
      </c>
      <c r="F2060" t="s">
        <v>1042</v>
      </c>
      <c r="G2060" t="s">
        <v>87</v>
      </c>
      <c r="H2060" t="s">
        <v>1401</v>
      </c>
      <c r="I2060" t="s">
        <v>499</v>
      </c>
      <c r="J2060" t="s">
        <v>1402</v>
      </c>
      <c r="K2060" t="s">
        <v>1409</v>
      </c>
      <c r="L2060" t="s">
        <v>1410</v>
      </c>
      <c r="M2060" t="s">
        <v>866</v>
      </c>
      <c r="N2060" t="s">
        <v>867</v>
      </c>
      <c r="O2060" t="s">
        <v>1085</v>
      </c>
      <c r="P2060" t="s">
        <v>1086</v>
      </c>
      <c r="Q2060" s="11">
        <v>0</v>
      </c>
      <c r="R2060" s="11">
        <v>0</v>
      </c>
      <c r="S2060" s="11">
        <v>0</v>
      </c>
      <c r="T2060" s="11">
        <v>0</v>
      </c>
      <c r="U2060" s="11">
        <v>1818670128</v>
      </c>
      <c r="V2060" s="11">
        <v>0</v>
      </c>
      <c r="W2060" s="11">
        <v>1818670128</v>
      </c>
      <c r="X2060" s="11">
        <v>0</v>
      </c>
      <c r="Y2060" s="11">
        <v>0</v>
      </c>
      <c r="Z2060" s="11">
        <v>0</v>
      </c>
      <c r="AA2060" s="11">
        <v>0</v>
      </c>
      <c r="AB2060" s="11">
        <v>0</v>
      </c>
      <c r="AC2060" s="11">
        <v>0</v>
      </c>
      <c r="AD2060" s="11">
        <v>0</v>
      </c>
      <c r="AE2060" s="11">
        <v>0</v>
      </c>
      <c r="AF2060" s="11">
        <v>0</v>
      </c>
      <c r="AG2060" s="11">
        <v>454667500</v>
      </c>
      <c r="AH2060" s="11">
        <v>198186000</v>
      </c>
      <c r="AI2060" s="11">
        <v>0</v>
      </c>
      <c r="AJ2060" s="11">
        <v>0</v>
      </c>
      <c r="AK2060" s="11">
        <v>0</v>
      </c>
      <c r="AL2060" s="11">
        <v>256481499</v>
      </c>
      <c r="AM2060" s="11">
        <v>0</v>
      </c>
      <c r="AN2060" s="11">
        <v>0</v>
      </c>
      <c r="AO20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454667500</v>
      </c>
      <c r="AP20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454667499</v>
      </c>
      <c r="AR20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0" s="11">
        <f>Table_PBS_SQL_DB2_PBSSQL_PBS_NDP_Tina_CG_QtrlyPerformance_Final[[#This Row],[GOU REL]]+Table_PBS_SQL_DB2_PBSSQL_PBS_NDP_Tina_CG_QtrlyPerformance_Final[[#This Row],[EXT REL]]</f>
        <v>454667500</v>
      </c>
      <c r="AT2060" s="11">
        <f>Table_PBS_SQL_DB2_PBSSQL_PBS_NDP_Tina_CG_QtrlyPerformance_Final[[#This Row],[GOU EXP]]+Table_PBS_SQL_DB2_PBSSQL_PBS_NDP_Tina_CG_QtrlyPerformance_Final[[#This Row],[EXT EXP]]</f>
        <v>454667499</v>
      </c>
      <c r="AU2060" s="11" t="str">
        <f>IF(Table_PBS_SQL_DB2_PBSSQL_PBS_NDP_Tina_CG_QtrlyPerformance_Final[[#This Row],[Item_Code]]&gt;"300000", "Capital", "Recurrent")</f>
        <v>Recurrent</v>
      </c>
    </row>
    <row r="2061" spans="1:47" x14ac:dyDescent="0.25">
      <c r="A2061" t="s">
        <v>49</v>
      </c>
      <c r="B2061" t="s">
        <v>1400</v>
      </c>
      <c r="C2061" t="s">
        <v>31</v>
      </c>
      <c r="D2061" t="s">
        <v>1031</v>
      </c>
      <c r="E2061" t="s">
        <v>75</v>
      </c>
      <c r="F2061" t="s">
        <v>1042</v>
      </c>
      <c r="G2061" t="s">
        <v>87</v>
      </c>
      <c r="H2061" t="s">
        <v>1401</v>
      </c>
      <c r="I2061" t="s">
        <v>499</v>
      </c>
      <c r="J2061" t="s">
        <v>1402</v>
      </c>
      <c r="K2061" t="s">
        <v>1409</v>
      </c>
      <c r="L2061" t="s">
        <v>1410</v>
      </c>
      <c r="M2061" t="s">
        <v>866</v>
      </c>
      <c r="N2061" t="s">
        <v>867</v>
      </c>
      <c r="O2061" t="s">
        <v>922</v>
      </c>
      <c r="P2061" t="s">
        <v>923</v>
      </c>
      <c r="Q2061" s="11">
        <v>0</v>
      </c>
      <c r="R2061" s="11">
        <v>0</v>
      </c>
      <c r="S2061" s="11">
        <v>0</v>
      </c>
      <c r="T2061" s="11">
        <v>0</v>
      </c>
      <c r="U2061" s="11">
        <v>93625000</v>
      </c>
      <c r="V2061" s="11">
        <v>0</v>
      </c>
      <c r="W2061" s="11">
        <v>93625000</v>
      </c>
      <c r="X2061" s="11">
        <v>0</v>
      </c>
      <c r="Y2061" s="11">
        <v>0</v>
      </c>
      <c r="Z2061" s="11">
        <v>0</v>
      </c>
      <c r="AA2061" s="11">
        <v>0</v>
      </c>
      <c r="AB2061" s="11">
        <v>0</v>
      </c>
      <c r="AC2061" s="11">
        <v>23406250</v>
      </c>
      <c r="AD2061" s="11">
        <v>23406250</v>
      </c>
      <c r="AE2061" s="11">
        <v>0</v>
      </c>
      <c r="AF2061" s="11">
        <v>0</v>
      </c>
      <c r="AG2061" s="11">
        <v>23406250</v>
      </c>
      <c r="AH2061" s="11">
        <v>23406250</v>
      </c>
      <c r="AI2061" s="11">
        <v>0</v>
      </c>
      <c r="AJ2061" s="11">
        <v>0</v>
      </c>
      <c r="AK2061" s="11">
        <v>46812500</v>
      </c>
      <c r="AL2061" s="11">
        <v>46812500</v>
      </c>
      <c r="AM2061" s="11">
        <v>0</v>
      </c>
      <c r="AN2061" s="11">
        <v>0</v>
      </c>
      <c r="AO20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93625000</v>
      </c>
      <c r="AP20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93625000</v>
      </c>
      <c r="AR20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1" s="11">
        <f>Table_PBS_SQL_DB2_PBSSQL_PBS_NDP_Tina_CG_QtrlyPerformance_Final[[#This Row],[GOU REL]]+Table_PBS_SQL_DB2_PBSSQL_PBS_NDP_Tina_CG_QtrlyPerformance_Final[[#This Row],[EXT REL]]</f>
        <v>93625000</v>
      </c>
      <c r="AT2061" s="11">
        <f>Table_PBS_SQL_DB2_PBSSQL_PBS_NDP_Tina_CG_QtrlyPerformance_Final[[#This Row],[GOU EXP]]+Table_PBS_SQL_DB2_PBSSQL_PBS_NDP_Tina_CG_QtrlyPerformance_Final[[#This Row],[EXT EXP]]</f>
        <v>93625000</v>
      </c>
      <c r="AU2061" s="11" t="str">
        <f>IF(Table_PBS_SQL_DB2_PBSSQL_PBS_NDP_Tina_CG_QtrlyPerformance_Final[[#This Row],[Item_Code]]&gt;"300000", "Capital", "Recurrent")</f>
        <v>Recurrent</v>
      </c>
    </row>
    <row r="2062" spans="1:47" x14ac:dyDescent="0.25">
      <c r="A2062" t="s">
        <v>49</v>
      </c>
      <c r="B2062" t="s">
        <v>1400</v>
      </c>
      <c r="C2062" t="s">
        <v>31</v>
      </c>
      <c r="D2062" t="s">
        <v>1031</v>
      </c>
      <c r="E2062" t="s">
        <v>75</v>
      </c>
      <c r="F2062" t="s">
        <v>1042</v>
      </c>
      <c r="G2062" t="s">
        <v>87</v>
      </c>
      <c r="H2062" t="s">
        <v>1401</v>
      </c>
      <c r="I2062" t="s">
        <v>499</v>
      </c>
      <c r="J2062" t="s">
        <v>1402</v>
      </c>
      <c r="K2062" t="s">
        <v>1409</v>
      </c>
      <c r="L2062" t="s">
        <v>1410</v>
      </c>
      <c r="M2062" t="s">
        <v>1044</v>
      </c>
      <c r="N2062" t="s">
        <v>1045</v>
      </c>
      <c r="O2062" t="s">
        <v>1002</v>
      </c>
      <c r="P2062" t="s">
        <v>1003</v>
      </c>
      <c r="Q2062" s="11">
        <v>0</v>
      </c>
      <c r="R2062" s="11">
        <v>0</v>
      </c>
      <c r="S2062" s="11">
        <v>0</v>
      </c>
      <c r="T2062" s="11">
        <v>0</v>
      </c>
      <c r="U2062" s="11">
        <v>5000000</v>
      </c>
      <c r="V2062" s="11">
        <v>0</v>
      </c>
      <c r="W2062" s="11">
        <v>5000000</v>
      </c>
      <c r="X2062" s="11">
        <v>0</v>
      </c>
      <c r="Y2062" s="11">
        <v>0</v>
      </c>
      <c r="Z2062" s="11">
        <v>0</v>
      </c>
      <c r="AA2062" s="11">
        <v>0</v>
      </c>
      <c r="AB2062" s="11">
        <v>0</v>
      </c>
      <c r="AC2062" s="11">
        <v>1250000</v>
      </c>
      <c r="AD2062" s="11">
        <v>1250000</v>
      </c>
      <c r="AE2062" s="11">
        <v>0</v>
      </c>
      <c r="AF2062" s="11">
        <v>0</v>
      </c>
      <c r="AG2062" s="11">
        <v>1250000</v>
      </c>
      <c r="AH2062" s="11">
        <v>0</v>
      </c>
      <c r="AI2062" s="11">
        <v>0</v>
      </c>
      <c r="AJ2062" s="11">
        <v>0</v>
      </c>
      <c r="AK2062" s="11">
        <v>2500000</v>
      </c>
      <c r="AL2062" s="11">
        <v>3688623</v>
      </c>
      <c r="AM2062" s="11">
        <v>0</v>
      </c>
      <c r="AN2062" s="11">
        <v>0</v>
      </c>
      <c r="AO20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0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4938623</v>
      </c>
      <c r="AR20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2" s="11">
        <f>Table_PBS_SQL_DB2_PBSSQL_PBS_NDP_Tina_CG_QtrlyPerformance_Final[[#This Row],[GOU REL]]+Table_PBS_SQL_DB2_PBSSQL_PBS_NDP_Tina_CG_QtrlyPerformance_Final[[#This Row],[EXT REL]]</f>
        <v>5000000</v>
      </c>
      <c r="AT2062" s="11">
        <f>Table_PBS_SQL_DB2_PBSSQL_PBS_NDP_Tina_CG_QtrlyPerformance_Final[[#This Row],[GOU EXP]]+Table_PBS_SQL_DB2_PBSSQL_PBS_NDP_Tina_CG_QtrlyPerformance_Final[[#This Row],[EXT EXP]]</f>
        <v>4938623</v>
      </c>
      <c r="AU2062" s="11" t="str">
        <f>IF(Table_PBS_SQL_DB2_PBSSQL_PBS_NDP_Tina_CG_QtrlyPerformance_Final[[#This Row],[Item_Code]]&gt;"300000", "Capital", "Recurrent")</f>
        <v>Recurrent</v>
      </c>
    </row>
    <row r="2063" spans="1:47" x14ac:dyDescent="0.25">
      <c r="A2063" t="s">
        <v>49</v>
      </c>
      <c r="B2063" t="s">
        <v>1400</v>
      </c>
      <c r="C2063" t="s">
        <v>31</v>
      </c>
      <c r="D2063" t="s">
        <v>1031</v>
      </c>
      <c r="E2063" t="s">
        <v>75</v>
      </c>
      <c r="F2063" t="s">
        <v>1042</v>
      </c>
      <c r="G2063" t="s">
        <v>87</v>
      </c>
      <c r="H2063" t="s">
        <v>1401</v>
      </c>
      <c r="I2063" t="s">
        <v>499</v>
      </c>
      <c r="J2063" t="s">
        <v>1402</v>
      </c>
      <c r="K2063" t="s">
        <v>1409</v>
      </c>
      <c r="L2063" t="s">
        <v>1410</v>
      </c>
      <c r="M2063" t="s">
        <v>1044</v>
      </c>
      <c r="N2063" t="s">
        <v>1045</v>
      </c>
      <c r="O2063" t="s">
        <v>1005</v>
      </c>
      <c r="P2063" t="s">
        <v>1006</v>
      </c>
      <c r="Q2063" s="11">
        <v>0</v>
      </c>
      <c r="R2063" s="11">
        <v>0</v>
      </c>
      <c r="S2063" s="11">
        <v>0</v>
      </c>
      <c r="T2063" s="11">
        <v>0</v>
      </c>
      <c r="U2063" s="11">
        <v>21250000</v>
      </c>
      <c r="V2063" s="11">
        <v>0</v>
      </c>
      <c r="W2063" s="11">
        <v>21250000</v>
      </c>
      <c r="X2063" s="11">
        <v>0</v>
      </c>
      <c r="Y2063" s="11">
        <v>0</v>
      </c>
      <c r="Z2063" s="11">
        <v>0</v>
      </c>
      <c r="AA2063" s="11">
        <v>0</v>
      </c>
      <c r="AB2063" s="11">
        <v>0</v>
      </c>
      <c r="AC2063" s="11">
        <v>5312500</v>
      </c>
      <c r="AD2063" s="11">
        <v>5312500</v>
      </c>
      <c r="AE2063" s="11">
        <v>0</v>
      </c>
      <c r="AF2063" s="11">
        <v>0</v>
      </c>
      <c r="AG2063" s="11">
        <v>5312500</v>
      </c>
      <c r="AH2063" s="11">
        <v>5282500</v>
      </c>
      <c r="AI2063" s="11">
        <v>0</v>
      </c>
      <c r="AJ2063" s="11">
        <v>0</v>
      </c>
      <c r="AK2063" s="11">
        <v>10625000</v>
      </c>
      <c r="AL2063" s="11">
        <v>10655000</v>
      </c>
      <c r="AM2063" s="11">
        <v>0</v>
      </c>
      <c r="AN2063" s="11">
        <v>0</v>
      </c>
      <c r="AO20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21250000</v>
      </c>
      <c r="AP20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21250000</v>
      </c>
      <c r="AR20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3" s="11">
        <f>Table_PBS_SQL_DB2_PBSSQL_PBS_NDP_Tina_CG_QtrlyPerformance_Final[[#This Row],[GOU REL]]+Table_PBS_SQL_DB2_PBSSQL_PBS_NDP_Tina_CG_QtrlyPerformance_Final[[#This Row],[EXT REL]]</f>
        <v>21250000</v>
      </c>
      <c r="AT2063" s="11">
        <f>Table_PBS_SQL_DB2_PBSSQL_PBS_NDP_Tina_CG_QtrlyPerformance_Final[[#This Row],[GOU EXP]]+Table_PBS_SQL_DB2_PBSSQL_PBS_NDP_Tina_CG_QtrlyPerformance_Final[[#This Row],[EXT EXP]]</f>
        <v>21250000</v>
      </c>
      <c r="AU2063" s="11" t="str">
        <f>IF(Table_PBS_SQL_DB2_PBSSQL_PBS_NDP_Tina_CG_QtrlyPerformance_Final[[#This Row],[Item_Code]]&gt;"300000", "Capital", "Recurrent")</f>
        <v>Recurrent</v>
      </c>
    </row>
    <row r="2064" spans="1:47" x14ac:dyDescent="0.25">
      <c r="A2064" t="s">
        <v>49</v>
      </c>
      <c r="B2064" t="s">
        <v>1400</v>
      </c>
      <c r="C2064" t="s">
        <v>31</v>
      </c>
      <c r="D2064" t="s">
        <v>1031</v>
      </c>
      <c r="E2064" t="s">
        <v>75</v>
      </c>
      <c r="F2064" t="s">
        <v>1042</v>
      </c>
      <c r="G2064" t="s">
        <v>87</v>
      </c>
      <c r="H2064" t="s">
        <v>1401</v>
      </c>
      <c r="I2064" t="s">
        <v>499</v>
      </c>
      <c r="J2064" t="s">
        <v>1402</v>
      </c>
      <c r="K2064" t="s">
        <v>1409</v>
      </c>
      <c r="L2064" t="s">
        <v>1410</v>
      </c>
      <c r="M2064" t="s">
        <v>1044</v>
      </c>
      <c r="N2064" t="s">
        <v>1045</v>
      </c>
      <c r="O2064" t="s">
        <v>1052</v>
      </c>
      <c r="P2064" t="s">
        <v>1053</v>
      </c>
      <c r="Q2064" s="11">
        <v>0</v>
      </c>
      <c r="R2064" s="11">
        <v>0</v>
      </c>
      <c r="S2064" s="11">
        <v>800000000</v>
      </c>
      <c r="T2064" s="11">
        <v>-800000000</v>
      </c>
      <c r="U2064" s="11">
        <v>10741920633</v>
      </c>
      <c r="V2064" s="11">
        <v>0</v>
      </c>
      <c r="W2064" s="11">
        <v>11541920633</v>
      </c>
      <c r="X2064" s="11">
        <v>0</v>
      </c>
      <c r="Y2064" s="11">
        <v>0</v>
      </c>
      <c r="Z2064" s="11">
        <v>0</v>
      </c>
      <c r="AA2064" s="11">
        <v>0</v>
      </c>
      <c r="AB2064" s="11">
        <v>0</v>
      </c>
      <c r="AC2064" s="11">
        <v>2885480250</v>
      </c>
      <c r="AD2064" s="11">
        <v>2885480249</v>
      </c>
      <c r="AE2064" s="11">
        <v>0</v>
      </c>
      <c r="AF2064" s="11">
        <v>0</v>
      </c>
      <c r="AG2064" s="11">
        <v>1236000000</v>
      </c>
      <c r="AH2064" s="11">
        <v>1236000000</v>
      </c>
      <c r="AI2064" s="11">
        <v>0</v>
      </c>
      <c r="AJ2064" s="11">
        <v>0</v>
      </c>
      <c r="AK2064" s="11">
        <v>1400000000</v>
      </c>
      <c r="AL2064" s="11">
        <v>1400000001</v>
      </c>
      <c r="AM2064" s="11">
        <v>0</v>
      </c>
      <c r="AN2064" s="11">
        <v>0</v>
      </c>
      <c r="AO20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5521480250</v>
      </c>
      <c r="AP20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5521480250</v>
      </c>
      <c r="AR20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4" s="11">
        <f>Table_PBS_SQL_DB2_PBSSQL_PBS_NDP_Tina_CG_QtrlyPerformance_Final[[#This Row],[GOU REL]]+Table_PBS_SQL_DB2_PBSSQL_PBS_NDP_Tina_CG_QtrlyPerformance_Final[[#This Row],[EXT REL]]</f>
        <v>5521480250</v>
      </c>
      <c r="AT2064" s="11">
        <f>Table_PBS_SQL_DB2_PBSSQL_PBS_NDP_Tina_CG_QtrlyPerformance_Final[[#This Row],[GOU EXP]]+Table_PBS_SQL_DB2_PBSSQL_PBS_NDP_Tina_CG_QtrlyPerformance_Final[[#This Row],[EXT EXP]]</f>
        <v>5521480250</v>
      </c>
      <c r="AU2064" s="11" t="str">
        <f>IF(Table_PBS_SQL_DB2_PBSSQL_PBS_NDP_Tina_CG_QtrlyPerformance_Final[[#This Row],[Item_Code]]&gt;"300000", "Capital", "Recurrent")</f>
        <v>Capital</v>
      </c>
    </row>
    <row r="2065" spans="1:47" x14ac:dyDescent="0.25">
      <c r="A2065" t="s">
        <v>49</v>
      </c>
      <c r="B2065" t="s">
        <v>1400</v>
      </c>
      <c r="C2065" t="s">
        <v>31</v>
      </c>
      <c r="D2065" t="s">
        <v>1031</v>
      </c>
      <c r="E2065" t="s">
        <v>75</v>
      </c>
      <c r="F2065" t="s">
        <v>1042</v>
      </c>
      <c r="G2065" t="s">
        <v>87</v>
      </c>
      <c r="H2065" t="s">
        <v>1401</v>
      </c>
      <c r="I2065" t="s">
        <v>499</v>
      </c>
      <c r="J2065" t="s">
        <v>1402</v>
      </c>
      <c r="K2065" t="s">
        <v>1411</v>
      </c>
      <c r="L2065" t="s">
        <v>1412</v>
      </c>
      <c r="M2065" t="s">
        <v>866</v>
      </c>
      <c r="N2065" t="s">
        <v>867</v>
      </c>
      <c r="O2065" t="s">
        <v>1064</v>
      </c>
      <c r="P2065" t="s">
        <v>1065</v>
      </c>
      <c r="Q2065" s="11">
        <v>0</v>
      </c>
      <c r="R2065" s="11">
        <v>0</v>
      </c>
      <c r="S2065" s="11">
        <v>0</v>
      </c>
      <c r="T2065" s="11">
        <v>0</v>
      </c>
      <c r="U2065" s="11">
        <v>1861000</v>
      </c>
      <c r="V2065" s="11">
        <v>0</v>
      </c>
      <c r="W2065" s="11">
        <v>1861000</v>
      </c>
      <c r="X2065" s="11">
        <v>0</v>
      </c>
      <c r="Y2065" s="11">
        <v>0</v>
      </c>
      <c r="Z2065" s="11">
        <v>0</v>
      </c>
      <c r="AA2065" s="11">
        <v>0</v>
      </c>
      <c r="AB2065" s="11">
        <v>0</v>
      </c>
      <c r="AC2065" s="11">
        <v>465250</v>
      </c>
      <c r="AD2065" s="11">
        <v>465250</v>
      </c>
      <c r="AE2065" s="11">
        <v>0</v>
      </c>
      <c r="AF2065" s="11">
        <v>0</v>
      </c>
      <c r="AG2065" s="11">
        <v>465250</v>
      </c>
      <c r="AH2065" s="11">
        <v>465250</v>
      </c>
      <c r="AI2065" s="11">
        <v>0</v>
      </c>
      <c r="AJ2065" s="11">
        <v>0</v>
      </c>
      <c r="AK2065" s="11">
        <v>930500</v>
      </c>
      <c r="AL2065" s="11">
        <v>930500</v>
      </c>
      <c r="AM2065" s="11">
        <v>0</v>
      </c>
      <c r="AN2065" s="11">
        <v>0</v>
      </c>
      <c r="AO20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1861000</v>
      </c>
      <c r="AP20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1861000</v>
      </c>
      <c r="AR20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5" s="11">
        <f>Table_PBS_SQL_DB2_PBSSQL_PBS_NDP_Tina_CG_QtrlyPerformance_Final[[#This Row],[GOU REL]]+Table_PBS_SQL_DB2_PBSSQL_PBS_NDP_Tina_CG_QtrlyPerformance_Final[[#This Row],[EXT REL]]</f>
        <v>1861000</v>
      </c>
      <c r="AT2065" s="11">
        <f>Table_PBS_SQL_DB2_PBSSQL_PBS_NDP_Tina_CG_QtrlyPerformance_Final[[#This Row],[GOU EXP]]+Table_PBS_SQL_DB2_PBSSQL_PBS_NDP_Tina_CG_QtrlyPerformance_Final[[#This Row],[EXT EXP]]</f>
        <v>1861000</v>
      </c>
      <c r="AU2065" s="11" t="str">
        <f>IF(Table_PBS_SQL_DB2_PBSSQL_PBS_NDP_Tina_CG_QtrlyPerformance_Final[[#This Row],[Item_Code]]&gt;"300000", "Capital", "Recurrent")</f>
        <v>Recurrent</v>
      </c>
    </row>
    <row r="2066" spans="1:47" x14ac:dyDescent="0.25">
      <c r="A2066" t="s">
        <v>49</v>
      </c>
      <c r="B2066" t="s">
        <v>1400</v>
      </c>
      <c r="C2066" t="s">
        <v>31</v>
      </c>
      <c r="D2066" t="s">
        <v>1031</v>
      </c>
      <c r="E2066" t="s">
        <v>75</v>
      </c>
      <c r="F2066" t="s">
        <v>1042</v>
      </c>
      <c r="G2066" t="s">
        <v>87</v>
      </c>
      <c r="H2066" t="s">
        <v>1401</v>
      </c>
      <c r="I2066" t="s">
        <v>499</v>
      </c>
      <c r="J2066" t="s">
        <v>1402</v>
      </c>
      <c r="K2066" t="s">
        <v>40</v>
      </c>
      <c r="L2066" t="s">
        <v>1069</v>
      </c>
      <c r="M2066" t="s">
        <v>1044</v>
      </c>
      <c r="N2066" t="s">
        <v>1045</v>
      </c>
      <c r="O2066" t="s">
        <v>1002</v>
      </c>
      <c r="P2066" t="s">
        <v>1003</v>
      </c>
      <c r="Q2066" s="11">
        <v>0</v>
      </c>
      <c r="R2066" s="11">
        <v>0</v>
      </c>
      <c r="S2066" s="11">
        <v>0</v>
      </c>
      <c r="T2066" s="11">
        <v>0</v>
      </c>
      <c r="U2066" s="11">
        <v>324667850</v>
      </c>
      <c r="V2066" s="11">
        <v>0</v>
      </c>
      <c r="W2066" s="11">
        <v>0</v>
      </c>
      <c r="X2066" s="11">
        <v>324667850</v>
      </c>
      <c r="Y2066" s="11">
        <v>0</v>
      </c>
      <c r="Z2066" s="11">
        <v>0</v>
      </c>
      <c r="AA2066" s="11">
        <v>0</v>
      </c>
      <c r="AB2066" s="11">
        <v>0</v>
      </c>
      <c r="AC2066" s="11">
        <v>0</v>
      </c>
      <c r="AD2066" s="11">
        <v>0</v>
      </c>
      <c r="AE2066" s="11">
        <v>0</v>
      </c>
      <c r="AF2066" s="11">
        <v>0</v>
      </c>
      <c r="AG2066" s="11">
        <v>0</v>
      </c>
      <c r="AH2066" s="11">
        <v>0</v>
      </c>
      <c r="AI2066" s="11">
        <v>0</v>
      </c>
      <c r="AJ2066" s="11">
        <v>0</v>
      </c>
      <c r="AK2066" s="11">
        <v>0</v>
      </c>
      <c r="AL2066" s="11">
        <v>0</v>
      </c>
      <c r="AM2066" s="11">
        <v>0</v>
      </c>
      <c r="AN2066" s="11">
        <v>0</v>
      </c>
      <c r="AO20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6" s="11">
        <f>Table_PBS_SQL_DB2_PBSSQL_PBS_NDP_Tina_CG_QtrlyPerformance_Final[[#This Row],[GOU REL]]+Table_PBS_SQL_DB2_PBSSQL_PBS_NDP_Tina_CG_QtrlyPerformance_Final[[#This Row],[EXT REL]]</f>
        <v>0</v>
      </c>
      <c r="AT2066" s="11">
        <f>Table_PBS_SQL_DB2_PBSSQL_PBS_NDP_Tina_CG_QtrlyPerformance_Final[[#This Row],[GOU EXP]]+Table_PBS_SQL_DB2_PBSSQL_PBS_NDP_Tina_CG_QtrlyPerformance_Final[[#This Row],[EXT EXP]]</f>
        <v>0</v>
      </c>
      <c r="AU2066" s="11" t="str">
        <f>IF(Table_PBS_SQL_DB2_PBSSQL_PBS_NDP_Tina_CG_QtrlyPerformance_Final[[#This Row],[Item_Code]]&gt;"300000", "Capital", "Recurrent")</f>
        <v>Recurrent</v>
      </c>
    </row>
    <row r="2067" spans="1:47" x14ac:dyDescent="0.25">
      <c r="A2067" t="s">
        <v>49</v>
      </c>
      <c r="B2067" t="s">
        <v>1400</v>
      </c>
      <c r="C2067" t="s">
        <v>31</v>
      </c>
      <c r="D2067" t="s">
        <v>1031</v>
      </c>
      <c r="E2067" t="s">
        <v>75</v>
      </c>
      <c r="F2067" t="s">
        <v>1042</v>
      </c>
      <c r="G2067" t="s">
        <v>87</v>
      </c>
      <c r="H2067" t="s">
        <v>1401</v>
      </c>
      <c r="I2067" t="s">
        <v>499</v>
      </c>
      <c r="J2067" t="s">
        <v>1402</v>
      </c>
      <c r="K2067" t="s">
        <v>40</v>
      </c>
      <c r="L2067" t="s">
        <v>1069</v>
      </c>
      <c r="M2067" t="s">
        <v>1044</v>
      </c>
      <c r="N2067" t="s">
        <v>1045</v>
      </c>
      <c r="O2067" t="s">
        <v>1192</v>
      </c>
      <c r="P2067" t="s">
        <v>1193</v>
      </c>
      <c r="Q2067" s="11">
        <v>0</v>
      </c>
      <c r="R2067" s="11">
        <v>0</v>
      </c>
      <c r="S2067" s="11">
        <v>0</v>
      </c>
      <c r="T2067" s="11">
        <v>0</v>
      </c>
      <c r="U2067" s="11">
        <v>1440656507</v>
      </c>
      <c r="V2067" s="11">
        <v>0</v>
      </c>
      <c r="W2067" s="11">
        <v>0</v>
      </c>
      <c r="X2067" s="11">
        <v>1440656507</v>
      </c>
      <c r="Y2067" s="11">
        <v>0</v>
      </c>
      <c r="Z2067" s="11">
        <v>0</v>
      </c>
      <c r="AA2067" s="11">
        <v>0</v>
      </c>
      <c r="AB2067" s="11">
        <v>0</v>
      </c>
      <c r="AC2067" s="11">
        <v>0</v>
      </c>
      <c r="AD2067" s="11">
        <v>0</v>
      </c>
      <c r="AE2067" s="11">
        <v>0</v>
      </c>
      <c r="AF2067" s="11">
        <v>0</v>
      </c>
      <c r="AG2067" s="11">
        <v>0</v>
      </c>
      <c r="AH2067" s="11">
        <v>0</v>
      </c>
      <c r="AI2067" s="11">
        <v>0</v>
      </c>
      <c r="AJ2067" s="11">
        <v>0</v>
      </c>
      <c r="AK2067" s="11">
        <v>0</v>
      </c>
      <c r="AL2067" s="11">
        <v>0</v>
      </c>
      <c r="AM2067" s="11">
        <v>0</v>
      </c>
      <c r="AN2067" s="11">
        <v>0</v>
      </c>
      <c r="AO20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7" s="11">
        <f>Table_PBS_SQL_DB2_PBSSQL_PBS_NDP_Tina_CG_QtrlyPerformance_Final[[#This Row],[GOU REL]]+Table_PBS_SQL_DB2_PBSSQL_PBS_NDP_Tina_CG_QtrlyPerformance_Final[[#This Row],[EXT REL]]</f>
        <v>0</v>
      </c>
      <c r="AT2067" s="11">
        <f>Table_PBS_SQL_DB2_PBSSQL_PBS_NDP_Tina_CG_QtrlyPerformance_Final[[#This Row],[GOU EXP]]+Table_PBS_SQL_DB2_PBSSQL_PBS_NDP_Tina_CG_QtrlyPerformance_Final[[#This Row],[EXT EXP]]</f>
        <v>0</v>
      </c>
      <c r="AU2067" s="11" t="str">
        <f>IF(Table_PBS_SQL_DB2_PBSSQL_PBS_NDP_Tina_CG_QtrlyPerformance_Final[[#This Row],[Item_Code]]&gt;"300000", "Capital", "Recurrent")</f>
        <v>Recurrent</v>
      </c>
    </row>
    <row r="2068" spans="1:47" x14ac:dyDescent="0.25">
      <c r="A2068" t="s">
        <v>49</v>
      </c>
      <c r="B2068" t="s">
        <v>1400</v>
      </c>
      <c r="C2068" t="s">
        <v>31</v>
      </c>
      <c r="D2068" t="s">
        <v>1031</v>
      </c>
      <c r="E2068" t="s">
        <v>75</v>
      </c>
      <c r="F2068" t="s">
        <v>1042</v>
      </c>
      <c r="G2068" t="s">
        <v>87</v>
      </c>
      <c r="H2068" t="s">
        <v>1401</v>
      </c>
      <c r="I2068" t="s">
        <v>499</v>
      </c>
      <c r="J2068" t="s">
        <v>1402</v>
      </c>
      <c r="K2068" t="s">
        <v>40</v>
      </c>
      <c r="L2068" t="s">
        <v>1069</v>
      </c>
      <c r="M2068" t="s">
        <v>1044</v>
      </c>
      <c r="N2068" t="s">
        <v>1045</v>
      </c>
      <c r="O2068" t="s">
        <v>922</v>
      </c>
      <c r="P2068" t="s">
        <v>923</v>
      </c>
      <c r="Q2068" s="11">
        <v>0</v>
      </c>
      <c r="R2068" s="11">
        <v>0</v>
      </c>
      <c r="S2068" s="11">
        <v>0</v>
      </c>
      <c r="T2068" s="11">
        <v>0</v>
      </c>
      <c r="U2068" s="11">
        <v>350103912</v>
      </c>
      <c r="V2068" s="11">
        <v>0</v>
      </c>
      <c r="W2068" s="11">
        <v>67250000</v>
      </c>
      <c r="X2068" s="11">
        <v>282853912</v>
      </c>
      <c r="Y2068" s="11">
        <v>0</v>
      </c>
      <c r="Z2068" s="11">
        <v>0</v>
      </c>
      <c r="AA2068" s="11">
        <v>0</v>
      </c>
      <c r="AB2068" s="11">
        <v>0</v>
      </c>
      <c r="AC2068" s="11">
        <v>10000000</v>
      </c>
      <c r="AD2068" s="11">
        <v>10000000</v>
      </c>
      <c r="AE2068" s="11">
        <v>0</v>
      </c>
      <c r="AF2068" s="11">
        <v>0</v>
      </c>
      <c r="AG2068" s="11">
        <v>16812500</v>
      </c>
      <c r="AH2068" s="11">
        <v>16812500</v>
      </c>
      <c r="AI2068" s="11">
        <v>0</v>
      </c>
      <c r="AJ2068" s="11">
        <v>0</v>
      </c>
      <c r="AK2068" s="11">
        <v>40437500</v>
      </c>
      <c r="AL2068" s="11">
        <v>40437500</v>
      </c>
      <c r="AM2068" s="11">
        <v>0</v>
      </c>
      <c r="AN2068" s="11">
        <v>0</v>
      </c>
      <c r="AO20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67250000</v>
      </c>
      <c r="AP20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67250000</v>
      </c>
      <c r="AR20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68" s="11">
        <f>Table_PBS_SQL_DB2_PBSSQL_PBS_NDP_Tina_CG_QtrlyPerformance_Final[[#This Row],[GOU REL]]+Table_PBS_SQL_DB2_PBSSQL_PBS_NDP_Tina_CG_QtrlyPerformance_Final[[#This Row],[EXT REL]]</f>
        <v>67250000</v>
      </c>
      <c r="AT2068" s="11">
        <f>Table_PBS_SQL_DB2_PBSSQL_PBS_NDP_Tina_CG_QtrlyPerformance_Final[[#This Row],[GOU EXP]]+Table_PBS_SQL_DB2_PBSSQL_PBS_NDP_Tina_CG_QtrlyPerformance_Final[[#This Row],[EXT EXP]]</f>
        <v>67250000</v>
      </c>
      <c r="AU2068" s="11" t="str">
        <f>IF(Table_PBS_SQL_DB2_PBSSQL_PBS_NDP_Tina_CG_QtrlyPerformance_Final[[#This Row],[Item_Code]]&gt;"300000", "Capital", "Recurrent")</f>
        <v>Recurrent</v>
      </c>
    </row>
    <row r="2069" spans="1:47" x14ac:dyDescent="0.25">
      <c r="A2069" t="s">
        <v>49</v>
      </c>
      <c r="B2069" t="s">
        <v>1400</v>
      </c>
      <c r="C2069" t="s">
        <v>119</v>
      </c>
      <c r="D2069" t="s">
        <v>885</v>
      </c>
      <c r="E2069" t="s">
        <v>31</v>
      </c>
      <c r="F2069" t="s">
        <v>886</v>
      </c>
      <c r="G2069" t="s">
        <v>31</v>
      </c>
      <c r="H2069" t="s">
        <v>1420</v>
      </c>
      <c r="I2069" t="s">
        <v>896</v>
      </c>
      <c r="J2069" t="s">
        <v>897</v>
      </c>
      <c r="K2069" t="s">
        <v>127</v>
      </c>
      <c r="L2069" t="s">
        <v>1421</v>
      </c>
      <c r="M2069" t="s">
        <v>1377</v>
      </c>
      <c r="N2069" t="s">
        <v>1378</v>
      </c>
      <c r="O2069" t="s">
        <v>1085</v>
      </c>
      <c r="P2069" t="s">
        <v>1086</v>
      </c>
      <c r="Q2069" s="11">
        <v>0</v>
      </c>
      <c r="R2069" s="11">
        <v>0</v>
      </c>
      <c r="S2069" s="11">
        <v>0</v>
      </c>
      <c r="T2069" s="11">
        <v>0</v>
      </c>
      <c r="U2069" s="11">
        <v>0</v>
      </c>
      <c r="V2069" s="11">
        <v>0</v>
      </c>
      <c r="W2069" s="11">
        <v>0</v>
      </c>
      <c r="X2069" s="11">
        <v>0</v>
      </c>
      <c r="Y2069" s="11">
        <v>0</v>
      </c>
      <c r="Z2069" s="11">
        <v>0</v>
      </c>
      <c r="AA2069" s="11">
        <v>0</v>
      </c>
      <c r="AB2069" s="11">
        <v>0</v>
      </c>
      <c r="AC2069" s="11">
        <v>0</v>
      </c>
      <c r="AD2069" s="11">
        <v>0</v>
      </c>
      <c r="AE2069" s="11">
        <v>508970050.82129085</v>
      </c>
      <c r="AF2069" s="11">
        <v>508970050.82129085</v>
      </c>
      <c r="AG2069" s="11">
        <v>0</v>
      </c>
      <c r="AH2069" s="11">
        <v>0</v>
      </c>
      <c r="AI2069" s="11">
        <v>0</v>
      </c>
      <c r="AJ2069" s="11">
        <v>0</v>
      </c>
      <c r="AK2069" s="11">
        <v>0</v>
      </c>
      <c r="AL2069" s="11">
        <v>0</v>
      </c>
      <c r="AM2069" s="11">
        <v>0</v>
      </c>
      <c r="AN2069" s="11">
        <v>0</v>
      </c>
      <c r="AO20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508970050.82129085</v>
      </c>
      <c r="AQ20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508970050.82129085</v>
      </c>
      <c r="AS2069" s="11">
        <f>Table_PBS_SQL_DB2_PBSSQL_PBS_NDP_Tina_CG_QtrlyPerformance_Final[[#This Row],[GOU REL]]+Table_PBS_SQL_DB2_PBSSQL_PBS_NDP_Tina_CG_QtrlyPerformance_Final[[#This Row],[EXT REL]]</f>
        <v>508970050.82129085</v>
      </c>
      <c r="AT2069" s="11">
        <f>Table_PBS_SQL_DB2_PBSSQL_PBS_NDP_Tina_CG_QtrlyPerformance_Final[[#This Row],[GOU EXP]]+Table_PBS_SQL_DB2_PBSSQL_PBS_NDP_Tina_CG_QtrlyPerformance_Final[[#This Row],[EXT EXP]]</f>
        <v>508970050.82129085</v>
      </c>
      <c r="AU2069" s="11" t="str">
        <f>IF(Table_PBS_SQL_DB2_PBSSQL_PBS_NDP_Tina_CG_QtrlyPerformance_Final[[#This Row],[Item_Code]]&gt;"300000", "Capital", "Recurrent")</f>
        <v>Recurrent</v>
      </c>
    </row>
    <row r="2070" spans="1:47" x14ac:dyDescent="0.25">
      <c r="A2070" t="s">
        <v>49</v>
      </c>
      <c r="B2070" t="s">
        <v>1400</v>
      </c>
      <c r="C2070" t="s">
        <v>119</v>
      </c>
      <c r="D2070" t="s">
        <v>885</v>
      </c>
      <c r="E2070" t="s">
        <v>31</v>
      </c>
      <c r="F2070" t="s">
        <v>886</v>
      </c>
      <c r="G2070" t="s">
        <v>31</v>
      </c>
      <c r="H2070" t="s">
        <v>1420</v>
      </c>
      <c r="I2070" t="s">
        <v>896</v>
      </c>
      <c r="J2070" t="s">
        <v>897</v>
      </c>
      <c r="K2070" t="s">
        <v>127</v>
      </c>
      <c r="L2070" t="s">
        <v>1421</v>
      </c>
      <c r="M2070" t="s">
        <v>1422</v>
      </c>
      <c r="N2070" t="s">
        <v>1423</v>
      </c>
      <c r="O2070" t="s">
        <v>1028</v>
      </c>
      <c r="P2070" t="s">
        <v>1029</v>
      </c>
      <c r="Q2070" s="11">
        <v>0</v>
      </c>
      <c r="R2070" s="11">
        <v>0</v>
      </c>
      <c r="S2070" s="11">
        <v>0</v>
      </c>
      <c r="T2070" s="11">
        <v>0</v>
      </c>
      <c r="U2070" s="11">
        <v>0</v>
      </c>
      <c r="V2070" s="11">
        <v>0</v>
      </c>
      <c r="W2070" s="11">
        <v>0</v>
      </c>
      <c r="X2070" s="11">
        <v>0</v>
      </c>
      <c r="Y2070" s="11">
        <v>0</v>
      </c>
      <c r="Z2070" s="11">
        <v>0</v>
      </c>
      <c r="AA2070" s="11">
        <v>51892800</v>
      </c>
      <c r="AB2070" s="11">
        <v>51892800</v>
      </c>
      <c r="AC2070" s="11">
        <v>0</v>
      </c>
      <c r="AD2070" s="11">
        <v>0</v>
      </c>
      <c r="AE2070" s="11">
        <v>246614830</v>
      </c>
      <c r="AF2070" s="11">
        <v>246614830</v>
      </c>
      <c r="AG2070" s="11">
        <v>0</v>
      </c>
      <c r="AH2070" s="11">
        <v>0</v>
      </c>
      <c r="AI2070" s="11">
        <v>0</v>
      </c>
      <c r="AJ2070" s="11">
        <v>0</v>
      </c>
      <c r="AK2070" s="11">
        <v>0</v>
      </c>
      <c r="AL2070" s="11">
        <v>0</v>
      </c>
      <c r="AM2070" s="11">
        <v>0</v>
      </c>
      <c r="AN2070" s="11">
        <v>0</v>
      </c>
      <c r="AO20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298507630</v>
      </c>
      <c r="AQ20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298507630</v>
      </c>
      <c r="AS2070" s="11">
        <f>Table_PBS_SQL_DB2_PBSSQL_PBS_NDP_Tina_CG_QtrlyPerformance_Final[[#This Row],[GOU REL]]+Table_PBS_SQL_DB2_PBSSQL_PBS_NDP_Tina_CG_QtrlyPerformance_Final[[#This Row],[EXT REL]]</f>
        <v>298507630</v>
      </c>
      <c r="AT2070" s="11">
        <f>Table_PBS_SQL_DB2_PBSSQL_PBS_NDP_Tina_CG_QtrlyPerformance_Final[[#This Row],[GOU EXP]]+Table_PBS_SQL_DB2_PBSSQL_PBS_NDP_Tina_CG_QtrlyPerformance_Final[[#This Row],[EXT EXP]]</f>
        <v>298507630</v>
      </c>
      <c r="AU2070" s="11" t="str">
        <f>IF(Table_PBS_SQL_DB2_PBSSQL_PBS_NDP_Tina_CG_QtrlyPerformance_Final[[#This Row],[Item_Code]]&gt;"300000", "Capital", "Recurrent")</f>
        <v>Recurrent</v>
      </c>
    </row>
    <row r="2071" spans="1:47" x14ac:dyDescent="0.25">
      <c r="A2071" t="s">
        <v>49</v>
      </c>
      <c r="B2071" t="s">
        <v>1400</v>
      </c>
      <c r="C2071" t="s">
        <v>119</v>
      </c>
      <c r="D2071" t="s">
        <v>885</v>
      </c>
      <c r="E2071" t="s">
        <v>31</v>
      </c>
      <c r="F2071" t="s">
        <v>886</v>
      </c>
      <c r="G2071" t="s">
        <v>31</v>
      </c>
      <c r="H2071" t="s">
        <v>1420</v>
      </c>
      <c r="I2071" t="s">
        <v>896</v>
      </c>
      <c r="J2071" t="s">
        <v>897</v>
      </c>
      <c r="K2071" t="s">
        <v>135</v>
      </c>
      <c r="L2071" t="s">
        <v>1429</v>
      </c>
      <c r="M2071" t="s">
        <v>1130</v>
      </c>
      <c r="N2071" t="s">
        <v>1131</v>
      </c>
      <c r="O2071" t="s">
        <v>1062</v>
      </c>
      <c r="P2071" t="s">
        <v>1063</v>
      </c>
      <c r="Q2071" s="11">
        <v>0</v>
      </c>
      <c r="R2071" s="11">
        <v>0</v>
      </c>
      <c r="S2071" s="11">
        <v>0</v>
      </c>
      <c r="T2071" s="11">
        <v>0</v>
      </c>
      <c r="U2071" s="11">
        <v>0</v>
      </c>
      <c r="V2071" s="11">
        <v>0</v>
      </c>
      <c r="W2071" s="11">
        <v>0</v>
      </c>
      <c r="X2071" s="11">
        <v>0</v>
      </c>
      <c r="Y2071" s="11">
        <v>0</v>
      </c>
      <c r="Z2071" s="11">
        <v>0</v>
      </c>
      <c r="AA2071" s="11">
        <v>100000000</v>
      </c>
      <c r="AB2071" s="11">
        <v>100000000</v>
      </c>
      <c r="AC2071" s="11">
        <v>0</v>
      </c>
      <c r="AD2071" s="11">
        <v>0</v>
      </c>
      <c r="AE2071" s="11">
        <v>190000000</v>
      </c>
      <c r="AF2071" s="11">
        <v>188814970</v>
      </c>
      <c r="AG2071" s="11">
        <v>0</v>
      </c>
      <c r="AH2071" s="11">
        <v>0</v>
      </c>
      <c r="AI2071" s="11">
        <v>0</v>
      </c>
      <c r="AJ2071" s="11">
        <v>0</v>
      </c>
      <c r="AK2071" s="11">
        <v>0</v>
      </c>
      <c r="AL2071" s="11">
        <v>0</v>
      </c>
      <c r="AM2071" s="11">
        <v>0</v>
      </c>
      <c r="AN2071" s="11">
        <v>0</v>
      </c>
      <c r="AO20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290000000</v>
      </c>
      <c r="AQ20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288814970</v>
      </c>
      <c r="AS2071" s="11">
        <f>Table_PBS_SQL_DB2_PBSSQL_PBS_NDP_Tina_CG_QtrlyPerformance_Final[[#This Row],[GOU REL]]+Table_PBS_SQL_DB2_PBSSQL_PBS_NDP_Tina_CG_QtrlyPerformance_Final[[#This Row],[EXT REL]]</f>
        <v>290000000</v>
      </c>
      <c r="AT2071" s="11">
        <f>Table_PBS_SQL_DB2_PBSSQL_PBS_NDP_Tina_CG_QtrlyPerformance_Final[[#This Row],[GOU EXP]]+Table_PBS_SQL_DB2_PBSSQL_PBS_NDP_Tina_CG_QtrlyPerformance_Final[[#This Row],[EXT EXP]]</f>
        <v>288814970</v>
      </c>
      <c r="AU2071" s="11" t="str">
        <f>IF(Table_PBS_SQL_DB2_PBSSQL_PBS_NDP_Tina_CG_QtrlyPerformance_Final[[#This Row],[Item_Code]]&gt;"300000", "Capital", "Recurrent")</f>
        <v>Recurrent</v>
      </c>
    </row>
    <row r="2072" spans="1:47" x14ac:dyDescent="0.25">
      <c r="A2072" t="s">
        <v>49</v>
      </c>
      <c r="B2072" t="s">
        <v>1400</v>
      </c>
      <c r="C2072" t="s">
        <v>119</v>
      </c>
      <c r="D2072" t="s">
        <v>885</v>
      </c>
      <c r="E2072" t="s">
        <v>31</v>
      </c>
      <c r="F2072" t="s">
        <v>886</v>
      </c>
      <c r="G2072" t="s">
        <v>31</v>
      </c>
      <c r="H2072" t="s">
        <v>1420</v>
      </c>
      <c r="I2072" t="s">
        <v>896</v>
      </c>
      <c r="J2072" t="s">
        <v>897</v>
      </c>
      <c r="K2072" t="s">
        <v>135</v>
      </c>
      <c r="L2072" t="s">
        <v>1429</v>
      </c>
      <c r="M2072" t="s">
        <v>1377</v>
      </c>
      <c r="N2072" t="s">
        <v>1378</v>
      </c>
      <c r="O2072" t="s">
        <v>996</v>
      </c>
      <c r="P2072" t="s">
        <v>997</v>
      </c>
      <c r="Q2072" s="11">
        <v>0</v>
      </c>
      <c r="R2072" s="11">
        <v>0</v>
      </c>
      <c r="S2072" s="11">
        <v>0</v>
      </c>
      <c r="T2072" s="11">
        <v>0</v>
      </c>
      <c r="U2072" s="11">
        <v>0</v>
      </c>
      <c r="V2072" s="11">
        <v>0</v>
      </c>
      <c r="W2072" s="11">
        <v>0</v>
      </c>
      <c r="X2072" s="11">
        <v>0</v>
      </c>
      <c r="Y2072" s="11">
        <v>0</v>
      </c>
      <c r="Z2072" s="11">
        <v>0</v>
      </c>
      <c r="AA2072" s="11">
        <v>0</v>
      </c>
      <c r="AB2072" s="11">
        <v>0</v>
      </c>
      <c r="AC2072" s="11">
        <v>0</v>
      </c>
      <c r="AD2072" s="11">
        <v>0</v>
      </c>
      <c r="AE2072" s="11">
        <v>35000000</v>
      </c>
      <c r="AF2072" s="11">
        <v>11122600</v>
      </c>
      <c r="AG2072" s="11">
        <v>0</v>
      </c>
      <c r="AH2072" s="11">
        <v>0</v>
      </c>
      <c r="AI2072" s="11">
        <v>0</v>
      </c>
      <c r="AJ2072" s="11">
        <v>0</v>
      </c>
      <c r="AK2072" s="11">
        <v>0</v>
      </c>
      <c r="AL2072" s="11">
        <v>0</v>
      </c>
      <c r="AM2072" s="11">
        <v>0</v>
      </c>
      <c r="AN2072" s="11">
        <v>0</v>
      </c>
      <c r="AO20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35000000</v>
      </c>
      <c r="AQ20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11122600</v>
      </c>
      <c r="AS2072" s="11">
        <f>Table_PBS_SQL_DB2_PBSSQL_PBS_NDP_Tina_CG_QtrlyPerformance_Final[[#This Row],[GOU REL]]+Table_PBS_SQL_DB2_PBSSQL_PBS_NDP_Tina_CG_QtrlyPerformance_Final[[#This Row],[EXT REL]]</f>
        <v>35000000</v>
      </c>
      <c r="AT2072" s="11">
        <f>Table_PBS_SQL_DB2_PBSSQL_PBS_NDP_Tina_CG_QtrlyPerformance_Final[[#This Row],[GOU EXP]]+Table_PBS_SQL_DB2_PBSSQL_PBS_NDP_Tina_CG_QtrlyPerformance_Final[[#This Row],[EXT EXP]]</f>
        <v>11122600</v>
      </c>
      <c r="AU2072" s="11" t="str">
        <f>IF(Table_PBS_SQL_DB2_PBSSQL_PBS_NDP_Tina_CG_QtrlyPerformance_Final[[#This Row],[Item_Code]]&gt;"300000", "Capital", "Recurrent")</f>
        <v>Recurrent</v>
      </c>
    </row>
    <row r="2073" spans="1:47" x14ac:dyDescent="0.25">
      <c r="A2073" t="s">
        <v>49</v>
      </c>
      <c r="B2073" t="s">
        <v>1400</v>
      </c>
      <c r="C2073" t="s">
        <v>119</v>
      </c>
      <c r="D2073" t="s">
        <v>885</v>
      </c>
      <c r="E2073" t="s">
        <v>31</v>
      </c>
      <c r="F2073" t="s">
        <v>886</v>
      </c>
      <c r="G2073" t="s">
        <v>31</v>
      </c>
      <c r="H2073" t="s">
        <v>1420</v>
      </c>
      <c r="I2073" t="s">
        <v>493</v>
      </c>
      <c r="J2073" t="s">
        <v>1428</v>
      </c>
      <c r="K2073" t="s">
        <v>135</v>
      </c>
      <c r="L2073" t="s">
        <v>1429</v>
      </c>
      <c r="M2073" t="s">
        <v>866</v>
      </c>
      <c r="N2073" t="s">
        <v>867</v>
      </c>
      <c r="O2073" t="s">
        <v>934</v>
      </c>
      <c r="P2073" t="s">
        <v>935</v>
      </c>
      <c r="Q2073" s="11">
        <v>0</v>
      </c>
      <c r="R2073" s="11">
        <v>0</v>
      </c>
      <c r="S2073" s="11">
        <v>0</v>
      </c>
      <c r="T2073" s="11">
        <v>0</v>
      </c>
      <c r="U2073" s="11">
        <v>300000000</v>
      </c>
      <c r="V2073" s="11">
        <v>0</v>
      </c>
      <c r="W2073" s="11">
        <v>0</v>
      </c>
      <c r="X2073" s="11">
        <v>300000000</v>
      </c>
      <c r="Y2073" s="11">
        <v>0</v>
      </c>
      <c r="Z2073" s="11">
        <v>0</v>
      </c>
      <c r="AA2073" s="11">
        <v>0</v>
      </c>
      <c r="AB2073" s="11">
        <v>0</v>
      </c>
      <c r="AC2073" s="11">
        <v>0</v>
      </c>
      <c r="AD2073" s="11">
        <v>0</v>
      </c>
      <c r="AE2073" s="11">
        <v>0</v>
      </c>
      <c r="AF2073" s="11">
        <v>0</v>
      </c>
      <c r="AG2073" s="11">
        <v>0</v>
      </c>
      <c r="AH2073" s="11">
        <v>0</v>
      </c>
      <c r="AI2073" s="11">
        <v>0</v>
      </c>
      <c r="AJ2073" s="11">
        <v>0</v>
      </c>
      <c r="AK2073" s="11">
        <v>0</v>
      </c>
      <c r="AL2073" s="11">
        <v>0</v>
      </c>
      <c r="AM2073" s="11">
        <v>0</v>
      </c>
      <c r="AN2073" s="11">
        <v>0</v>
      </c>
      <c r="AO20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73" s="11">
        <f>Table_PBS_SQL_DB2_PBSSQL_PBS_NDP_Tina_CG_QtrlyPerformance_Final[[#This Row],[GOU REL]]+Table_PBS_SQL_DB2_PBSSQL_PBS_NDP_Tina_CG_QtrlyPerformance_Final[[#This Row],[EXT REL]]</f>
        <v>0</v>
      </c>
      <c r="AT2073" s="11">
        <f>Table_PBS_SQL_DB2_PBSSQL_PBS_NDP_Tina_CG_QtrlyPerformance_Final[[#This Row],[GOU EXP]]+Table_PBS_SQL_DB2_PBSSQL_PBS_NDP_Tina_CG_QtrlyPerformance_Final[[#This Row],[EXT EXP]]</f>
        <v>0</v>
      </c>
      <c r="AU2073" s="11" t="str">
        <f>IF(Table_PBS_SQL_DB2_PBSSQL_PBS_NDP_Tina_CG_QtrlyPerformance_Final[[#This Row],[Item_Code]]&gt;"300000", "Capital", "Recurrent")</f>
        <v>Capital</v>
      </c>
    </row>
    <row r="2074" spans="1:47" x14ac:dyDescent="0.25">
      <c r="A2074" t="s">
        <v>49</v>
      </c>
      <c r="B2074" t="s">
        <v>1400</v>
      </c>
      <c r="C2074" t="s">
        <v>119</v>
      </c>
      <c r="D2074" t="s">
        <v>885</v>
      </c>
      <c r="E2074" t="s">
        <v>31</v>
      </c>
      <c r="F2074" t="s">
        <v>886</v>
      </c>
      <c r="G2074" t="s">
        <v>31</v>
      </c>
      <c r="H2074" t="s">
        <v>1420</v>
      </c>
      <c r="I2074" t="s">
        <v>493</v>
      </c>
      <c r="J2074" t="s">
        <v>1428</v>
      </c>
      <c r="K2074" t="s">
        <v>135</v>
      </c>
      <c r="L2074" t="s">
        <v>1429</v>
      </c>
      <c r="M2074" t="s">
        <v>1130</v>
      </c>
      <c r="N2074" t="s">
        <v>1131</v>
      </c>
      <c r="O2074" t="s">
        <v>1124</v>
      </c>
      <c r="P2074" t="s">
        <v>1125</v>
      </c>
      <c r="Q2074" s="11">
        <v>0</v>
      </c>
      <c r="R2074" s="11">
        <v>0</v>
      </c>
      <c r="S2074" s="11">
        <v>0</v>
      </c>
      <c r="T2074" s="11">
        <v>0</v>
      </c>
      <c r="U2074" s="11">
        <v>4000000</v>
      </c>
      <c r="V2074" s="11">
        <v>0</v>
      </c>
      <c r="W2074" s="11">
        <v>4000000</v>
      </c>
      <c r="X2074" s="11">
        <v>0</v>
      </c>
      <c r="Y2074" s="11">
        <v>0</v>
      </c>
      <c r="Z2074" s="11">
        <v>0</v>
      </c>
      <c r="AA2074" s="11">
        <v>0</v>
      </c>
      <c r="AB2074" s="11">
        <v>0</v>
      </c>
      <c r="AC2074" s="11">
        <v>1000000</v>
      </c>
      <c r="AD2074" s="11">
        <v>1000000</v>
      </c>
      <c r="AE2074" s="11">
        <v>0</v>
      </c>
      <c r="AF2074" s="11">
        <v>0</v>
      </c>
      <c r="AG2074" s="11">
        <v>1000000</v>
      </c>
      <c r="AH2074" s="11">
        <v>1000000</v>
      </c>
      <c r="AI2074" s="11">
        <v>0</v>
      </c>
      <c r="AJ2074" s="11">
        <v>0</v>
      </c>
      <c r="AK2074" s="11">
        <v>2000000</v>
      </c>
      <c r="AL2074" s="11">
        <v>2000000</v>
      </c>
      <c r="AM2074" s="11">
        <v>0</v>
      </c>
      <c r="AN2074" s="11">
        <v>0</v>
      </c>
      <c r="AO20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20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20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74" s="11">
        <f>Table_PBS_SQL_DB2_PBSSQL_PBS_NDP_Tina_CG_QtrlyPerformance_Final[[#This Row],[GOU REL]]+Table_PBS_SQL_DB2_PBSSQL_PBS_NDP_Tina_CG_QtrlyPerformance_Final[[#This Row],[EXT REL]]</f>
        <v>4000000</v>
      </c>
      <c r="AT2074" s="11">
        <f>Table_PBS_SQL_DB2_PBSSQL_PBS_NDP_Tina_CG_QtrlyPerformance_Final[[#This Row],[GOU EXP]]+Table_PBS_SQL_DB2_PBSSQL_PBS_NDP_Tina_CG_QtrlyPerformance_Final[[#This Row],[EXT EXP]]</f>
        <v>4000000</v>
      </c>
      <c r="AU2074" s="11" t="str">
        <f>IF(Table_PBS_SQL_DB2_PBSSQL_PBS_NDP_Tina_CG_QtrlyPerformance_Final[[#This Row],[Item_Code]]&gt;"300000", "Capital", "Recurrent")</f>
        <v>Recurrent</v>
      </c>
    </row>
    <row r="2075" spans="1:47" x14ac:dyDescent="0.25">
      <c r="A2075" t="s">
        <v>49</v>
      </c>
      <c r="B2075" t="s">
        <v>1400</v>
      </c>
      <c r="C2075" t="s">
        <v>119</v>
      </c>
      <c r="D2075" t="s">
        <v>885</v>
      </c>
      <c r="E2075" t="s">
        <v>31</v>
      </c>
      <c r="F2075" t="s">
        <v>886</v>
      </c>
      <c r="G2075" t="s">
        <v>31</v>
      </c>
      <c r="H2075" t="s">
        <v>1420</v>
      </c>
      <c r="I2075" t="s">
        <v>493</v>
      </c>
      <c r="J2075" t="s">
        <v>1428</v>
      </c>
      <c r="K2075" t="s">
        <v>135</v>
      </c>
      <c r="L2075" t="s">
        <v>1429</v>
      </c>
      <c r="M2075" t="s">
        <v>1422</v>
      </c>
      <c r="N2075" t="s">
        <v>1423</v>
      </c>
      <c r="O2075" t="s">
        <v>996</v>
      </c>
      <c r="P2075" t="s">
        <v>997</v>
      </c>
      <c r="Q2075" s="11">
        <v>0</v>
      </c>
      <c r="R2075" s="11">
        <v>0</v>
      </c>
      <c r="S2075" s="11">
        <v>0</v>
      </c>
      <c r="T2075" s="11">
        <v>0</v>
      </c>
      <c r="U2075" s="11">
        <v>40000000</v>
      </c>
      <c r="V2075" s="11">
        <v>0</v>
      </c>
      <c r="W2075" s="11">
        <v>40000000</v>
      </c>
      <c r="X2075" s="11">
        <v>0</v>
      </c>
      <c r="Y2075" s="11">
        <v>0</v>
      </c>
      <c r="Z2075" s="11">
        <v>0</v>
      </c>
      <c r="AA2075" s="11">
        <v>0</v>
      </c>
      <c r="AB2075" s="11">
        <v>0</v>
      </c>
      <c r="AC2075" s="11">
        <v>0</v>
      </c>
      <c r="AD2075" s="11">
        <v>0</v>
      </c>
      <c r="AE2075" s="11">
        <v>0</v>
      </c>
      <c r="AF2075" s="11">
        <v>0</v>
      </c>
      <c r="AG2075" s="11">
        <v>10000000</v>
      </c>
      <c r="AH2075" s="11">
        <v>7271991</v>
      </c>
      <c r="AI2075" s="11">
        <v>0</v>
      </c>
      <c r="AJ2075" s="11">
        <v>0</v>
      </c>
      <c r="AK2075" s="11">
        <v>30000000</v>
      </c>
      <c r="AL2075" s="11">
        <v>32728000</v>
      </c>
      <c r="AM2075" s="11">
        <v>0</v>
      </c>
      <c r="AN2075" s="11">
        <v>0</v>
      </c>
      <c r="AO20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0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39999991</v>
      </c>
      <c r="AR20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75" s="11">
        <f>Table_PBS_SQL_DB2_PBSSQL_PBS_NDP_Tina_CG_QtrlyPerformance_Final[[#This Row],[GOU REL]]+Table_PBS_SQL_DB2_PBSSQL_PBS_NDP_Tina_CG_QtrlyPerformance_Final[[#This Row],[EXT REL]]</f>
        <v>40000000</v>
      </c>
      <c r="AT2075" s="11">
        <f>Table_PBS_SQL_DB2_PBSSQL_PBS_NDP_Tina_CG_QtrlyPerformance_Final[[#This Row],[GOU EXP]]+Table_PBS_SQL_DB2_PBSSQL_PBS_NDP_Tina_CG_QtrlyPerformance_Final[[#This Row],[EXT EXP]]</f>
        <v>39999991</v>
      </c>
      <c r="AU2075" s="11" t="str">
        <f>IF(Table_PBS_SQL_DB2_PBSSQL_PBS_NDP_Tina_CG_QtrlyPerformance_Final[[#This Row],[Item_Code]]&gt;"300000", "Capital", "Recurrent")</f>
        <v>Recurrent</v>
      </c>
    </row>
    <row r="2076" spans="1:47" x14ac:dyDescent="0.25">
      <c r="A2076" t="s">
        <v>49</v>
      </c>
      <c r="B2076" t="s">
        <v>1400</v>
      </c>
      <c r="C2076" t="s">
        <v>119</v>
      </c>
      <c r="D2076" t="s">
        <v>885</v>
      </c>
      <c r="E2076" t="s">
        <v>31</v>
      </c>
      <c r="F2076" t="s">
        <v>886</v>
      </c>
      <c r="G2076" t="s">
        <v>31</v>
      </c>
      <c r="H2076" t="s">
        <v>1420</v>
      </c>
      <c r="I2076" t="s">
        <v>493</v>
      </c>
      <c r="J2076" t="s">
        <v>1428</v>
      </c>
      <c r="K2076" t="s">
        <v>135</v>
      </c>
      <c r="L2076" t="s">
        <v>1429</v>
      </c>
      <c r="M2076" t="s">
        <v>1433</v>
      </c>
      <c r="N2076" t="s">
        <v>1434</v>
      </c>
      <c r="O2076" t="s">
        <v>922</v>
      </c>
      <c r="P2076" t="s">
        <v>923</v>
      </c>
      <c r="Q2076" s="11">
        <v>0</v>
      </c>
      <c r="R2076" s="11">
        <v>0</v>
      </c>
      <c r="S2076" s="11">
        <v>0</v>
      </c>
      <c r="T2076" s="11">
        <v>0</v>
      </c>
      <c r="U2076" s="11">
        <v>80000000</v>
      </c>
      <c r="V2076" s="11">
        <v>0</v>
      </c>
      <c r="W2076" s="11">
        <v>40000000</v>
      </c>
      <c r="X2076" s="11">
        <v>40000000</v>
      </c>
      <c r="Y2076" s="11">
        <v>0</v>
      </c>
      <c r="Z2076" s="11">
        <v>0</v>
      </c>
      <c r="AA2076" s="11">
        <v>0</v>
      </c>
      <c r="AB2076" s="11">
        <v>0</v>
      </c>
      <c r="AC2076" s="11">
        <v>10000000</v>
      </c>
      <c r="AD2076" s="11">
        <v>10000000</v>
      </c>
      <c r="AE2076" s="11">
        <v>0</v>
      </c>
      <c r="AF2076" s="11">
        <v>0</v>
      </c>
      <c r="AG2076" s="11">
        <v>10000000</v>
      </c>
      <c r="AH2076" s="11">
        <v>10000000</v>
      </c>
      <c r="AI2076" s="11">
        <v>0</v>
      </c>
      <c r="AJ2076" s="11">
        <v>0</v>
      </c>
      <c r="AK2076" s="11">
        <v>20000000</v>
      </c>
      <c r="AL2076" s="11">
        <v>20000000</v>
      </c>
      <c r="AM2076" s="11">
        <v>0</v>
      </c>
      <c r="AN2076" s="11">
        <v>0</v>
      </c>
      <c r="AO20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0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0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76" s="11">
        <f>Table_PBS_SQL_DB2_PBSSQL_PBS_NDP_Tina_CG_QtrlyPerformance_Final[[#This Row],[GOU REL]]+Table_PBS_SQL_DB2_PBSSQL_PBS_NDP_Tina_CG_QtrlyPerformance_Final[[#This Row],[EXT REL]]</f>
        <v>40000000</v>
      </c>
      <c r="AT2076" s="11">
        <f>Table_PBS_SQL_DB2_PBSSQL_PBS_NDP_Tina_CG_QtrlyPerformance_Final[[#This Row],[GOU EXP]]+Table_PBS_SQL_DB2_PBSSQL_PBS_NDP_Tina_CG_QtrlyPerformance_Final[[#This Row],[EXT EXP]]</f>
        <v>40000000</v>
      </c>
      <c r="AU2076" s="11" t="str">
        <f>IF(Table_PBS_SQL_DB2_PBSSQL_PBS_NDP_Tina_CG_QtrlyPerformance_Final[[#This Row],[Item_Code]]&gt;"300000", "Capital", "Recurrent")</f>
        <v>Recurrent</v>
      </c>
    </row>
    <row r="2077" spans="1:47" x14ac:dyDescent="0.25">
      <c r="A2077" t="s">
        <v>49</v>
      </c>
      <c r="B2077" t="s">
        <v>1400</v>
      </c>
      <c r="C2077" t="s">
        <v>119</v>
      </c>
      <c r="D2077" t="s">
        <v>885</v>
      </c>
      <c r="E2077" t="s">
        <v>31</v>
      </c>
      <c r="F2077" t="s">
        <v>886</v>
      </c>
      <c r="G2077" t="s">
        <v>31</v>
      </c>
      <c r="H2077" t="s">
        <v>1420</v>
      </c>
      <c r="I2077" t="s">
        <v>666</v>
      </c>
      <c r="J2077" t="s">
        <v>1432</v>
      </c>
      <c r="K2077" t="s">
        <v>127</v>
      </c>
      <c r="L2077" t="s">
        <v>1421</v>
      </c>
      <c r="M2077" t="s">
        <v>1044</v>
      </c>
      <c r="N2077" t="s">
        <v>1045</v>
      </c>
      <c r="O2077" t="s">
        <v>1192</v>
      </c>
      <c r="P2077" t="s">
        <v>1193</v>
      </c>
      <c r="Q2077" s="11">
        <v>0</v>
      </c>
      <c r="R2077" s="11">
        <v>0</v>
      </c>
      <c r="S2077" s="11">
        <v>0</v>
      </c>
      <c r="T2077" s="11">
        <v>0</v>
      </c>
      <c r="U2077" s="11">
        <v>4150000000</v>
      </c>
      <c r="V2077" s="11">
        <v>0</v>
      </c>
      <c r="W2077" s="11">
        <v>750000000</v>
      </c>
      <c r="X2077" s="11">
        <v>3400000000</v>
      </c>
      <c r="Y2077" s="11">
        <v>0</v>
      </c>
      <c r="Z2077" s="11">
        <v>0</v>
      </c>
      <c r="AA2077" s="11">
        <v>0</v>
      </c>
      <c r="AB2077" s="11">
        <v>0</v>
      </c>
      <c r="AC2077" s="11">
        <v>0</v>
      </c>
      <c r="AD2077" s="11">
        <v>0</v>
      </c>
      <c r="AE2077" s="11">
        <v>0</v>
      </c>
      <c r="AF2077" s="11">
        <v>0</v>
      </c>
      <c r="AG2077" s="11">
        <v>0</v>
      </c>
      <c r="AH2077" s="11">
        <v>0</v>
      </c>
      <c r="AI2077" s="11">
        <v>0</v>
      </c>
      <c r="AJ2077" s="11">
        <v>0</v>
      </c>
      <c r="AK2077" s="11">
        <v>0</v>
      </c>
      <c r="AL2077" s="11">
        <v>0</v>
      </c>
      <c r="AM2077" s="11">
        <v>0</v>
      </c>
      <c r="AN2077" s="11">
        <v>0</v>
      </c>
      <c r="AO20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77" s="11">
        <f>Table_PBS_SQL_DB2_PBSSQL_PBS_NDP_Tina_CG_QtrlyPerformance_Final[[#This Row],[GOU REL]]+Table_PBS_SQL_DB2_PBSSQL_PBS_NDP_Tina_CG_QtrlyPerformance_Final[[#This Row],[EXT REL]]</f>
        <v>0</v>
      </c>
      <c r="AT2077" s="11">
        <f>Table_PBS_SQL_DB2_PBSSQL_PBS_NDP_Tina_CG_QtrlyPerformance_Final[[#This Row],[GOU EXP]]+Table_PBS_SQL_DB2_PBSSQL_PBS_NDP_Tina_CG_QtrlyPerformance_Final[[#This Row],[EXT EXP]]</f>
        <v>0</v>
      </c>
      <c r="AU2077" s="11" t="str">
        <f>IF(Table_PBS_SQL_DB2_PBSSQL_PBS_NDP_Tina_CG_QtrlyPerformance_Final[[#This Row],[Item_Code]]&gt;"300000", "Capital", "Recurrent")</f>
        <v>Recurrent</v>
      </c>
    </row>
    <row r="2078" spans="1:47" x14ac:dyDescent="0.25">
      <c r="A2078" t="s">
        <v>49</v>
      </c>
      <c r="B2078" t="s">
        <v>1400</v>
      </c>
      <c r="C2078" t="s">
        <v>119</v>
      </c>
      <c r="D2078" t="s">
        <v>885</v>
      </c>
      <c r="E2078" t="s">
        <v>31</v>
      </c>
      <c r="F2078" t="s">
        <v>886</v>
      </c>
      <c r="G2078" t="s">
        <v>31</v>
      </c>
      <c r="H2078" t="s">
        <v>1420</v>
      </c>
      <c r="I2078" t="s">
        <v>666</v>
      </c>
      <c r="J2078" t="s">
        <v>1432</v>
      </c>
      <c r="K2078" t="s">
        <v>127</v>
      </c>
      <c r="L2078" t="s">
        <v>1421</v>
      </c>
      <c r="M2078" t="s">
        <v>1044</v>
      </c>
      <c r="N2078" t="s">
        <v>1045</v>
      </c>
      <c r="O2078" t="s">
        <v>969</v>
      </c>
      <c r="P2078" t="s">
        <v>970</v>
      </c>
      <c r="Q2078" s="11">
        <v>0</v>
      </c>
      <c r="R2078" s="11">
        <v>0</v>
      </c>
      <c r="S2078" s="11">
        <v>0</v>
      </c>
      <c r="T2078" s="11">
        <v>0</v>
      </c>
      <c r="U2078" s="11">
        <v>2100000000</v>
      </c>
      <c r="V2078" s="11">
        <v>0</v>
      </c>
      <c r="W2078" s="11">
        <v>200000000</v>
      </c>
      <c r="X2078" s="11">
        <v>1900000000</v>
      </c>
      <c r="Y2078" s="11">
        <v>0</v>
      </c>
      <c r="Z2078" s="11">
        <v>0</v>
      </c>
      <c r="AA2078" s="11">
        <v>0</v>
      </c>
      <c r="AB2078" s="11">
        <v>0</v>
      </c>
      <c r="AC2078" s="11">
        <v>50000000</v>
      </c>
      <c r="AD2078" s="11">
        <v>50000000</v>
      </c>
      <c r="AE2078" s="11">
        <v>0</v>
      </c>
      <c r="AF2078" s="11">
        <v>0</v>
      </c>
      <c r="AG2078" s="11">
        <v>50000000</v>
      </c>
      <c r="AH2078" s="11">
        <v>49053500</v>
      </c>
      <c r="AI2078" s="11">
        <v>0</v>
      </c>
      <c r="AJ2078" s="11">
        <v>0</v>
      </c>
      <c r="AK2078" s="11">
        <v>0</v>
      </c>
      <c r="AL2078" s="11">
        <v>946500</v>
      </c>
      <c r="AM2078" s="11">
        <v>0</v>
      </c>
      <c r="AN2078" s="11">
        <v>0</v>
      </c>
      <c r="AO20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0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0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78" s="11">
        <f>Table_PBS_SQL_DB2_PBSSQL_PBS_NDP_Tina_CG_QtrlyPerformance_Final[[#This Row],[GOU REL]]+Table_PBS_SQL_DB2_PBSSQL_PBS_NDP_Tina_CG_QtrlyPerformance_Final[[#This Row],[EXT REL]]</f>
        <v>100000000</v>
      </c>
      <c r="AT2078" s="11">
        <f>Table_PBS_SQL_DB2_PBSSQL_PBS_NDP_Tina_CG_QtrlyPerformance_Final[[#This Row],[GOU EXP]]+Table_PBS_SQL_DB2_PBSSQL_PBS_NDP_Tina_CG_QtrlyPerformance_Final[[#This Row],[EXT EXP]]</f>
        <v>100000000</v>
      </c>
      <c r="AU2078" s="11" t="str">
        <f>IF(Table_PBS_SQL_DB2_PBSSQL_PBS_NDP_Tina_CG_QtrlyPerformance_Final[[#This Row],[Item_Code]]&gt;"300000", "Capital", "Recurrent")</f>
        <v>Recurrent</v>
      </c>
    </row>
    <row r="2079" spans="1:47" x14ac:dyDescent="0.25">
      <c r="A2079" t="s">
        <v>49</v>
      </c>
      <c r="B2079" t="s">
        <v>1400</v>
      </c>
      <c r="C2079" t="s">
        <v>119</v>
      </c>
      <c r="D2079" t="s">
        <v>885</v>
      </c>
      <c r="E2079" t="s">
        <v>31</v>
      </c>
      <c r="F2079" t="s">
        <v>886</v>
      </c>
      <c r="G2079" t="s">
        <v>31</v>
      </c>
      <c r="H2079" t="s">
        <v>1420</v>
      </c>
      <c r="I2079" t="s">
        <v>666</v>
      </c>
      <c r="J2079" t="s">
        <v>1432</v>
      </c>
      <c r="K2079" t="s">
        <v>127</v>
      </c>
      <c r="L2079" t="s">
        <v>1421</v>
      </c>
      <c r="M2079" t="s">
        <v>1422</v>
      </c>
      <c r="N2079" t="s">
        <v>1423</v>
      </c>
      <c r="O2079" t="s">
        <v>1005</v>
      </c>
      <c r="P2079" t="s">
        <v>1006</v>
      </c>
      <c r="Q2079" s="11">
        <v>0</v>
      </c>
      <c r="R2079" s="11">
        <v>0</v>
      </c>
      <c r="S2079" s="11">
        <v>0</v>
      </c>
      <c r="T2079" s="11">
        <v>0</v>
      </c>
      <c r="U2079" s="11">
        <v>500000000</v>
      </c>
      <c r="V2079" s="11">
        <v>0</v>
      </c>
      <c r="W2079" s="11">
        <v>200000000</v>
      </c>
      <c r="X2079" s="11">
        <v>300000000</v>
      </c>
      <c r="Y2079" s="11">
        <v>0</v>
      </c>
      <c r="Z2079" s="11">
        <v>0</v>
      </c>
      <c r="AA2079" s="11">
        <v>0</v>
      </c>
      <c r="AB2079" s="11">
        <v>0</v>
      </c>
      <c r="AC2079" s="11">
        <v>50000000</v>
      </c>
      <c r="AD2079" s="11">
        <v>49985000</v>
      </c>
      <c r="AE2079" s="11">
        <v>0</v>
      </c>
      <c r="AF2079" s="11">
        <v>0</v>
      </c>
      <c r="AG2079" s="11">
        <v>50000000</v>
      </c>
      <c r="AH2079" s="11">
        <v>49601250</v>
      </c>
      <c r="AI2079" s="11">
        <v>0</v>
      </c>
      <c r="AJ2079" s="11">
        <v>0</v>
      </c>
      <c r="AK2079" s="11">
        <v>0</v>
      </c>
      <c r="AL2079" s="11">
        <v>412641</v>
      </c>
      <c r="AM2079" s="11">
        <v>0</v>
      </c>
      <c r="AN2079" s="11">
        <v>0</v>
      </c>
      <c r="AO20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0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99998891</v>
      </c>
      <c r="AR20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79" s="11">
        <f>Table_PBS_SQL_DB2_PBSSQL_PBS_NDP_Tina_CG_QtrlyPerformance_Final[[#This Row],[GOU REL]]+Table_PBS_SQL_DB2_PBSSQL_PBS_NDP_Tina_CG_QtrlyPerformance_Final[[#This Row],[EXT REL]]</f>
        <v>100000000</v>
      </c>
      <c r="AT2079" s="11">
        <f>Table_PBS_SQL_DB2_PBSSQL_PBS_NDP_Tina_CG_QtrlyPerformance_Final[[#This Row],[GOU EXP]]+Table_PBS_SQL_DB2_PBSSQL_PBS_NDP_Tina_CG_QtrlyPerformance_Final[[#This Row],[EXT EXP]]</f>
        <v>99998891</v>
      </c>
      <c r="AU2079" s="11" t="str">
        <f>IF(Table_PBS_SQL_DB2_PBSSQL_PBS_NDP_Tina_CG_QtrlyPerformance_Final[[#This Row],[Item_Code]]&gt;"300000", "Capital", "Recurrent")</f>
        <v>Recurrent</v>
      </c>
    </row>
    <row r="2080" spans="1:47" x14ac:dyDescent="0.25">
      <c r="A2080" t="s">
        <v>49</v>
      </c>
      <c r="B2080" t="s">
        <v>1400</v>
      </c>
      <c r="C2080" t="s">
        <v>119</v>
      </c>
      <c r="D2080" t="s">
        <v>885</v>
      </c>
      <c r="E2080" t="s">
        <v>31</v>
      </c>
      <c r="F2080" t="s">
        <v>886</v>
      </c>
      <c r="G2080" t="s">
        <v>31</v>
      </c>
      <c r="H2080" t="s">
        <v>1420</v>
      </c>
      <c r="I2080" t="s">
        <v>499</v>
      </c>
      <c r="J2080" t="s">
        <v>1435</v>
      </c>
      <c r="K2080" t="s">
        <v>121</v>
      </c>
      <c r="L2080" t="s">
        <v>1066</v>
      </c>
      <c r="M2080" t="s">
        <v>1130</v>
      </c>
      <c r="N2080" t="s">
        <v>1131</v>
      </c>
      <c r="O2080" t="s">
        <v>1062</v>
      </c>
      <c r="P2080" t="s">
        <v>1063</v>
      </c>
      <c r="Q2080" s="11">
        <v>0</v>
      </c>
      <c r="R2080" s="11">
        <v>0</v>
      </c>
      <c r="S2080" s="11">
        <v>0</v>
      </c>
      <c r="T2080" s="11">
        <v>0</v>
      </c>
      <c r="U2080" s="11">
        <v>667273000</v>
      </c>
      <c r="V2080" s="11">
        <v>0</v>
      </c>
      <c r="W2080" s="11">
        <v>667273000</v>
      </c>
      <c r="X2080" s="11">
        <v>0</v>
      </c>
      <c r="Y2080" s="11">
        <v>143968355</v>
      </c>
      <c r="Z2080" s="11">
        <v>127151061</v>
      </c>
      <c r="AA2080" s="11">
        <v>0</v>
      </c>
      <c r="AB2080" s="11">
        <v>0</v>
      </c>
      <c r="AC2080" s="11">
        <v>166818250</v>
      </c>
      <c r="AD2080" s="11">
        <v>104625722</v>
      </c>
      <c r="AE2080" s="11">
        <v>0</v>
      </c>
      <c r="AF2080" s="11">
        <v>0</v>
      </c>
      <c r="AG2080" s="11">
        <v>166818250</v>
      </c>
      <c r="AH2080" s="11">
        <v>214853857</v>
      </c>
      <c r="AI2080" s="11">
        <v>0</v>
      </c>
      <c r="AJ2080" s="11">
        <v>0</v>
      </c>
      <c r="AK2080" s="11">
        <v>166818250</v>
      </c>
      <c r="AL2080" s="11">
        <v>197593099</v>
      </c>
      <c r="AM2080" s="11">
        <v>0</v>
      </c>
      <c r="AN2080" s="11">
        <v>0</v>
      </c>
      <c r="AO20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644423105</v>
      </c>
      <c r="AP20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644223739</v>
      </c>
      <c r="AR20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0" s="11">
        <f>Table_PBS_SQL_DB2_PBSSQL_PBS_NDP_Tina_CG_QtrlyPerformance_Final[[#This Row],[GOU REL]]+Table_PBS_SQL_DB2_PBSSQL_PBS_NDP_Tina_CG_QtrlyPerformance_Final[[#This Row],[EXT REL]]</f>
        <v>644423105</v>
      </c>
      <c r="AT2080" s="11">
        <f>Table_PBS_SQL_DB2_PBSSQL_PBS_NDP_Tina_CG_QtrlyPerformance_Final[[#This Row],[GOU EXP]]+Table_PBS_SQL_DB2_PBSSQL_PBS_NDP_Tina_CG_QtrlyPerformance_Final[[#This Row],[EXT EXP]]</f>
        <v>644223739</v>
      </c>
      <c r="AU2080" s="11" t="str">
        <f>IF(Table_PBS_SQL_DB2_PBSSQL_PBS_NDP_Tina_CG_QtrlyPerformance_Final[[#This Row],[Item_Code]]&gt;"300000", "Capital", "Recurrent")</f>
        <v>Recurrent</v>
      </c>
    </row>
    <row r="2081" spans="1:47" x14ac:dyDescent="0.25">
      <c r="A2081" t="s">
        <v>49</v>
      </c>
      <c r="B2081" t="s">
        <v>1400</v>
      </c>
      <c r="C2081" t="s">
        <v>119</v>
      </c>
      <c r="D2081" t="s">
        <v>885</v>
      </c>
      <c r="E2081" t="s">
        <v>31</v>
      </c>
      <c r="F2081" t="s">
        <v>886</v>
      </c>
      <c r="G2081" t="s">
        <v>31</v>
      </c>
      <c r="H2081" t="s">
        <v>1420</v>
      </c>
      <c r="I2081" t="s">
        <v>499</v>
      </c>
      <c r="J2081" t="s">
        <v>1435</v>
      </c>
      <c r="K2081" t="s">
        <v>121</v>
      </c>
      <c r="L2081" t="s">
        <v>1066</v>
      </c>
      <c r="M2081" t="s">
        <v>1130</v>
      </c>
      <c r="N2081" t="s">
        <v>1131</v>
      </c>
      <c r="O2081" t="s">
        <v>1004</v>
      </c>
      <c r="P2081" t="s">
        <v>868</v>
      </c>
      <c r="Q2081" s="11">
        <v>0</v>
      </c>
      <c r="R2081" s="11">
        <v>0</v>
      </c>
      <c r="S2081" s="11">
        <v>0</v>
      </c>
      <c r="T2081" s="11">
        <v>0</v>
      </c>
      <c r="U2081" s="11">
        <v>25500000</v>
      </c>
      <c r="V2081" s="11">
        <v>0</v>
      </c>
      <c r="W2081" s="11">
        <v>25500000</v>
      </c>
      <c r="X2081" s="11">
        <v>0</v>
      </c>
      <c r="Y2081" s="11">
        <v>0</v>
      </c>
      <c r="Z2081" s="11">
        <v>0</v>
      </c>
      <c r="AA2081" s="11">
        <v>0</v>
      </c>
      <c r="AB2081" s="11">
        <v>0</v>
      </c>
      <c r="AC2081" s="11">
        <v>6375000</v>
      </c>
      <c r="AD2081" s="11">
        <v>6375000</v>
      </c>
      <c r="AE2081" s="11">
        <v>0</v>
      </c>
      <c r="AF2081" s="11">
        <v>0</v>
      </c>
      <c r="AG2081" s="11">
        <v>6375000</v>
      </c>
      <c r="AH2081" s="11">
        <v>5631375</v>
      </c>
      <c r="AI2081" s="11">
        <v>0</v>
      </c>
      <c r="AJ2081" s="11">
        <v>0</v>
      </c>
      <c r="AK2081" s="11">
        <v>0</v>
      </c>
      <c r="AL2081" s="11">
        <v>743625</v>
      </c>
      <c r="AM2081" s="11">
        <v>0</v>
      </c>
      <c r="AN2081" s="11">
        <v>0</v>
      </c>
      <c r="AO20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12750000</v>
      </c>
      <c r="AP20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12750000</v>
      </c>
      <c r="AR20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1" s="11">
        <f>Table_PBS_SQL_DB2_PBSSQL_PBS_NDP_Tina_CG_QtrlyPerformance_Final[[#This Row],[GOU REL]]+Table_PBS_SQL_DB2_PBSSQL_PBS_NDP_Tina_CG_QtrlyPerformance_Final[[#This Row],[EXT REL]]</f>
        <v>12750000</v>
      </c>
      <c r="AT2081" s="11">
        <f>Table_PBS_SQL_DB2_PBSSQL_PBS_NDP_Tina_CG_QtrlyPerformance_Final[[#This Row],[GOU EXP]]+Table_PBS_SQL_DB2_PBSSQL_PBS_NDP_Tina_CG_QtrlyPerformance_Final[[#This Row],[EXT EXP]]</f>
        <v>12750000</v>
      </c>
      <c r="AU2081" s="11" t="str">
        <f>IF(Table_PBS_SQL_DB2_PBSSQL_PBS_NDP_Tina_CG_QtrlyPerformance_Final[[#This Row],[Item_Code]]&gt;"300000", "Capital", "Recurrent")</f>
        <v>Recurrent</v>
      </c>
    </row>
    <row r="2082" spans="1:47" x14ac:dyDescent="0.25">
      <c r="A2082" t="s">
        <v>49</v>
      </c>
      <c r="B2082" t="s">
        <v>1400</v>
      </c>
      <c r="C2082" t="s">
        <v>119</v>
      </c>
      <c r="D2082" t="s">
        <v>885</v>
      </c>
      <c r="E2082" t="s">
        <v>31</v>
      </c>
      <c r="F2082" t="s">
        <v>886</v>
      </c>
      <c r="G2082" t="s">
        <v>31</v>
      </c>
      <c r="H2082" t="s">
        <v>1420</v>
      </c>
      <c r="I2082" t="s">
        <v>499</v>
      </c>
      <c r="J2082" t="s">
        <v>1435</v>
      </c>
      <c r="K2082" t="s">
        <v>121</v>
      </c>
      <c r="L2082" t="s">
        <v>1066</v>
      </c>
      <c r="M2082" t="s">
        <v>2191</v>
      </c>
      <c r="N2082" t="s">
        <v>2192</v>
      </c>
      <c r="O2082" t="s">
        <v>975</v>
      </c>
      <c r="P2082" t="s">
        <v>976</v>
      </c>
      <c r="Q2082" s="11">
        <v>0</v>
      </c>
      <c r="R2082" s="11">
        <v>0</v>
      </c>
      <c r="S2082" s="11">
        <v>0</v>
      </c>
      <c r="T2082" s="11">
        <v>0</v>
      </c>
      <c r="U2082" s="11">
        <v>350000000</v>
      </c>
      <c r="V2082" s="11">
        <v>0</v>
      </c>
      <c r="W2082" s="11">
        <v>350000000</v>
      </c>
      <c r="X2082" s="11">
        <v>0</v>
      </c>
      <c r="Y2082" s="11">
        <v>0</v>
      </c>
      <c r="Z2082" s="11">
        <v>0</v>
      </c>
      <c r="AA2082" s="11">
        <v>0</v>
      </c>
      <c r="AB2082" s="11">
        <v>0</v>
      </c>
      <c r="AC2082" s="11">
        <v>200000000</v>
      </c>
      <c r="AD2082" s="11">
        <v>200000000</v>
      </c>
      <c r="AE2082" s="11">
        <v>0</v>
      </c>
      <c r="AF2082" s="11">
        <v>0</v>
      </c>
      <c r="AG2082" s="11">
        <v>150000000</v>
      </c>
      <c r="AH2082" s="11">
        <v>0</v>
      </c>
      <c r="AI2082" s="11">
        <v>0</v>
      </c>
      <c r="AJ2082" s="11">
        <v>0</v>
      </c>
      <c r="AK2082" s="11">
        <v>0</v>
      </c>
      <c r="AL2082" s="11">
        <v>149925000</v>
      </c>
      <c r="AM2082" s="11">
        <v>0</v>
      </c>
      <c r="AN2082" s="11">
        <v>0</v>
      </c>
      <c r="AO20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20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349925000</v>
      </c>
      <c r="AR20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2" s="11">
        <f>Table_PBS_SQL_DB2_PBSSQL_PBS_NDP_Tina_CG_QtrlyPerformance_Final[[#This Row],[GOU REL]]+Table_PBS_SQL_DB2_PBSSQL_PBS_NDP_Tina_CG_QtrlyPerformance_Final[[#This Row],[EXT REL]]</f>
        <v>350000000</v>
      </c>
      <c r="AT2082" s="11">
        <f>Table_PBS_SQL_DB2_PBSSQL_PBS_NDP_Tina_CG_QtrlyPerformance_Final[[#This Row],[GOU EXP]]+Table_PBS_SQL_DB2_PBSSQL_PBS_NDP_Tina_CG_QtrlyPerformance_Final[[#This Row],[EXT EXP]]</f>
        <v>349925000</v>
      </c>
      <c r="AU2082" s="11" t="str">
        <f>IF(Table_PBS_SQL_DB2_PBSSQL_PBS_NDP_Tina_CG_QtrlyPerformance_Final[[#This Row],[Item_Code]]&gt;"300000", "Capital", "Recurrent")</f>
        <v>Recurrent</v>
      </c>
    </row>
    <row r="2083" spans="1:47" x14ac:dyDescent="0.25">
      <c r="A2083" t="s">
        <v>49</v>
      </c>
      <c r="B2083" t="s">
        <v>1400</v>
      </c>
      <c r="C2083" t="s">
        <v>119</v>
      </c>
      <c r="D2083" t="s">
        <v>885</v>
      </c>
      <c r="E2083" t="s">
        <v>31</v>
      </c>
      <c r="F2083" t="s">
        <v>886</v>
      </c>
      <c r="G2083" t="s">
        <v>31</v>
      </c>
      <c r="H2083" t="s">
        <v>1420</v>
      </c>
      <c r="I2083" t="s">
        <v>499</v>
      </c>
      <c r="J2083" t="s">
        <v>1435</v>
      </c>
      <c r="K2083" t="s">
        <v>147</v>
      </c>
      <c r="L2083" t="s">
        <v>1436</v>
      </c>
      <c r="M2083" t="s">
        <v>1130</v>
      </c>
      <c r="N2083" t="s">
        <v>1131</v>
      </c>
      <c r="O2083" t="s">
        <v>1002</v>
      </c>
      <c r="P2083" t="s">
        <v>1003</v>
      </c>
      <c r="Q2083" s="11">
        <v>0</v>
      </c>
      <c r="R2083" s="11">
        <v>0</v>
      </c>
      <c r="S2083" s="11">
        <v>0</v>
      </c>
      <c r="T2083" s="11">
        <v>0</v>
      </c>
      <c r="U2083" s="11">
        <v>20000000</v>
      </c>
      <c r="V2083" s="11">
        <v>0</v>
      </c>
      <c r="W2083" s="11">
        <v>20000000</v>
      </c>
      <c r="X2083" s="11">
        <v>0</v>
      </c>
      <c r="Y2083" s="11">
        <v>0</v>
      </c>
      <c r="Z2083" s="11">
        <v>0</v>
      </c>
      <c r="AA2083" s="11">
        <v>0</v>
      </c>
      <c r="AB2083" s="11">
        <v>0</v>
      </c>
      <c r="AC2083" s="11">
        <v>0</v>
      </c>
      <c r="AD2083" s="11">
        <v>0</v>
      </c>
      <c r="AE2083" s="11">
        <v>0</v>
      </c>
      <c r="AF2083" s="11">
        <v>0</v>
      </c>
      <c r="AG2083" s="11">
        <v>5000000</v>
      </c>
      <c r="AH2083" s="11">
        <v>0</v>
      </c>
      <c r="AI2083" s="11">
        <v>0</v>
      </c>
      <c r="AJ2083" s="11">
        <v>0</v>
      </c>
      <c r="AK2083" s="11">
        <v>0</v>
      </c>
      <c r="AL2083" s="11">
        <v>5000000</v>
      </c>
      <c r="AM2083" s="11">
        <v>0</v>
      </c>
      <c r="AN2083" s="11">
        <v>0</v>
      </c>
      <c r="AO20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0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0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3" s="11">
        <f>Table_PBS_SQL_DB2_PBSSQL_PBS_NDP_Tina_CG_QtrlyPerformance_Final[[#This Row],[GOU REL]]+Table_PBS_SQL_DB2_PBSSQL_PBS_NDP_Tina_CG_QtrlyPerformance_Final[[#This Row],[EXT REL]]</f>
        <v>5000000</v>
      </c>
      <c r="AT2083" s="11">
        <f>Table_PBS_SQL_DB2_PBSSQL_PBS_NDP_Tina_CG_QtrlyPerformance_Final[[#This Row],[GOU EXP]]+Table_PBS_SQL_DB2_PBSSQL_PBS_NDP_Tina_CG_QtrlyPerformance_Final[[#This Row],[EXT EXP]]</f>
        <v>5000000</v>
      </c>
      <c r="AU2083" s="11" t="str">
        <f>IF(Table_PBS_SQL_DB2_PBSSQL_PBS_NDP_Tina_CG_QtrlyPerformance_Final[[#This Row],[Item_Code]]&gt;"300000", "Capital", "Recurrent")</f>
        <v>Recurrent</v>
      </c>
    </row>
    <row r="2084" spans="1:47" x14ac:dyDescent="0.25">
      <c r="A2084" t="s">
        <v>49</v>
      </c>
      <c r="B2084" t="s">
        <v>1400</v>
      </c>
      <c r="C2084" t="s">
        <v>119</v>
      </c>
      <c r="D2084" t="s">
        <v>885</v>
      </c>
      <c r="E2084" t="s">
        <v>31</v>
      </c>
      <c r="F2084" t="s">
        <v>886</v>
      </c>
      <c r="G2084" t="s">
        <v>31</v>
      </c>
      <c r="H2084" t="s">
        <v>1420</v>
      </c>
      <c r="I2084" t="s">
        <v>499</v>
      </c>
      <c r="J2084" t="s">
        <v>1435</v>
      </c>
      <c r="K2084" t="s">
        <v>147</v>
      </c>
      <c r="L2084" t="s">
        <v>1436</v>
      </c>
      <c r="M2084" t="s">
        <v>1422</v>
      </c>
      <c r="N2084" t="s">
        <v>1423</v>
      </c>
      <c r="O2084" t="s">
        <v>1093</v>
      </c>
      <c r="P2084" t="s">
        <v>1094</v>
      </c>
      <c r="Q2084" s="11">
        <v>0</v>
      </c>
      <c r="R2084" s="11">
        <v>0</v>
      </c>
      <c r="S2084" s="11">
        <v>0</v>
      </c>
      <c r="T2084" s="11">
        <v>0</v>
      </c>
      <c r="U2084" s="11">
        <v>40000000</v>
      </c>
      <c r="V2084" s="11">
        <v>0</v>
      </c>
      <c r="W2084" s="11">
        <v>40000000</v>
      </c>
      <c r="X2084" s="11">
        <v>0</v>
      </c>
      <c r="Y2084" s="11">
        <v>0</v>
      </c>
      <c r="Z2084" s="11">
        <v>0</v>
      </c>
      <c r="AA2084" s="11">
        <v>0</v>
      </c>
      <c r="AB2084" s="11">
        <v>0</v>
      </c>
      <c r="AC2084" s="11">
        <v>0</v>
      </c>
      <c r="AD2084" s="11">
        <v>0</v>
      </c>
      <c r="AE2084" s="11">
        <v>0</v>
      </c>
      <c r="AF2084" s="11">
        <v>0</v>
      </c>
      <c r="AG2084" s="11">
        <v>10000000</v>
      </c>
      <c r="AH2084" s="11">
        <v>8000000</v>
      </c>
      <c r="AI2084" s="11">
        <v>0</v>
      </c>
      <c r="AJ2084" s="11">
        <v>0</v>
      </c>
      <c r="AK2084" s="11">
        <v>30000000</v>
      </c>
      <c r="AL2084" s="11">
        <v>32000000</v>
      </c>
      <c r="AM2084" s="11">
        <v>0</v>
      </c>
      <c r="AN2084" s="11">
        <v>0</v>
      </c>
      <c r="AO20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0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0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4" s="11">
        <f>Table_PBS_SQL_DB2_PBSSQL_PBS_NDP_Tina_CG_QtrlyPerformance_Final[[#This Row],[GOU REL]]+Table_PBS_SQL_DB2_PBSSQL_PBS_NDP_Tina_CG_QtrlyPerformance_Final[[#This Row],[EXT REL]]</f>
        <v>40000000</v>
      </c>
      <c r="AT2084" s="11">
        <f>Table_PBS_SQL_DB2_PBSSQL_PBS_NDP_Tina_CG_QtrlyPerformance_Final[[#This Row],[GOU EXP]]+Table_PBS_SQL_DB2_PBSSQL_PBS_NDP_Tina_CG_QtrlyPerformance_Final[[#This Row],[EXT EXP]]</f>
        <v>40000000</v>
      </c>
      <c r="AU2084" s="11" t="str">
        <f>IF(Table_PBS_SQL_DB2_PBSSQL_PBS_NDP_Tina_CG_QtrlyPerformance_Final[[#This Row],[Item_Code]]&gt;"300000", "Capital", "Recurrent")</f>
        <v>Recurrent</v>
      </c>
    </row>
    <row r="2085" spans="1:47" x14ac:dyDescent="0.25">
      <c r="A2085" t="s">
        <v>49</v>
      </c>
      <c r="B2085" t="s">
        <v>1400</v>
      </c>
      <c r="C2085" t="s">
        <v>119</v>
      </c>
      <c r="D2085" t="s">
        <v>885</v>
      </c>
      <c r="E2085" t="s">
        <v>31</v>
      </c>
      <c r="F2085" t="s">
        <v>886</v>
      </c>
      <c r="G2085" t="s">
        <v>31</v>
      </c>
      <c r="H2085" t="s">
        <v>1420</v>
      </c>
      <c r="I2085" t="s">
        <v>499</v>
      </c>
      <c r="J2085" t="s">
        <v>1435</v>
      </c>
      <c r="K2085" t="s">
        <v>147</v>
      </c>
      <c r="L2085" t="s">
        <v>1436</v>
      </c>
      <c r="M2085" t="s">
        <v>1422</v>
      </c>
      <c r="N2085" t="s">
        <v>1423</v>
      </c>
      <c r="O2085" t="s">
        <v>1085</v>
      </c>
      <c r="P2085" t="s">
        <v>1086</v>
      </c>
      <c r="Q2085" s="11">
        <v>0</v>
      </c>
      <c r="R2085" s="11">
        <v>0</v>
      </c>
      <c r="S2085" s="11">
        <v>0</v>
      </c>
      <c r="T2085" s="11">
        <v>0</v>
      </c>
      <c r="U2085" s="11">
        <v>120000000</v>
      </c>
      <c r="V2085" s="11">
        <v>0</v>
      </c>
      <c r="W2085" s="11">
        <v>120000000</v>
      </c>
      <c r="X2085" s="11">
        <v>0</v>
      </c>
      <c r="Y2085" s="11">
        <v>0</v>
      </c>
      <c r="Z2085" s="11">
        <v>0</v>
      </c>
      <c r="AA2085" s="11">
        <v>0</v>
      </c>
      <c r="AB2085" s="11">
        <v>0</v>
      </c>
      <c r="AC2085" s="11">
        <v>77000000</v>
      </c>
      <c r="AD2085" s="11">
        <v>76450000</v>
      </c>
      <c r="AE2085" s="11">
        <v>0</v>
      </c>
      <c r="AF2085" s="11">
        <v>0</v>
      </c>
      <c r="AG2085" s="11">
        <v>30000000</v>
      </c>
      <c r="AH2085" s="11">
        <v>0</v>
      </c>
      <c r="AI2085" s="11">
        <v>0</v>
      </c>
      <c r="AJ2085" s="11">
        <v>0</v>
      </c>
      <c r="AK2085" s="11">
        <v>0</v>
      </c>
      <c r="AL2085" s="11">
        <v>30550000</v>
      </c>
      <c r="AM2085" s="11">
        <v>0</v>
      </c>
      <c r="AN2085" s="11">
        <v>0</v>
      </c>
      <c r="AO20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107000000</v>
      </c>
      <c r="AP20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107000000</v>
      </c>
      <c r="AR20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5" s="11">
        <f>Table_PBS_SQL_DB2_PBSSQL_PBS_NDP_Tina_CG_QtrlyPerformance_Final[[#This Row],[GOU REL]]+Table_PBS_SQL_DB2_PBSSQL_PBS_NDP_Tina_CG_QtrlyPerformance_Final[[#This Row],[EXT REL]]</f>
        <v>107000000</v>
      </c>
      <c r="AT2085" s="11">
        <f>Table_PBS_SQL_DB2_PBSSQL_PBS_NDP_Tina_CG_QtrlyPerformance_Final[[#This Row],[GOU EXP]]+Table_PBS_SQL_DB2_PBSSQL_PBS_NDP_Tina_CG_QtrlyPerformance_Final[[#This Row],[EXT EXP]]</f>
        <v>107000000</v>
      </c>
      <c r="AU2085" s="11" t="str">
        <f>IF(Table_PBS_SQL_DB2_PBSSQL_PBS_NDP_Tina_CG_QtrlyPerformance_Final[[#This Row],[Item_Code]]&gt;"300000", "Capital", "Recurrent")</f>
        <v>Recurrent</v>
      </c>
    </row>
    <row r="2086" spans="1:47" x14ac:dyDescent="0.25">
      <c r="A2086" t="s">
        <v>49</v>
      </c>
      <c r="B2086" t="s">
        <v>1400</v>
      </c>
      <c r="C2086" t="s">
        <v>119</v>
      </c>
      <c r="D2086" t="s">
        <v>885</v>
      </c>
      <c r="E2086" t="s">
        <v>31</v>
      </c>
      <c r="F2086" t="s">
        <v>886</v>
      </c>
      <c r="G2086" t="s">
        <v>97</v>
      </c>
      <c r="H2086" t="s">
        <v>881</v>
      </c>
      <c r="I2086" t="s">
        <v>896</v>
      </c>
      <c r="J2086" t="s">
        <v>897</v>
      </c>
      <c r="K2086" t="s">
        <v>1437</v>
      </c>
      <c r="L2086" t="s">
        <v>1438</v>
      </c>
      <c r="M2086" t="s">
        <v>1373</v>
      </c>
      <c r="N2086" t="s">
        <v>1374</v>
      </c>
      <c r="O2086" t="s">
        <v>922</v>
      </c>
      <c r="P2086" t="s">
        <v>923</v>
      </c>
      <c r="Q2086" s="11">
        <v>0</v>
      </c>
      <c r="R2086" s="11">
        <v>0</v>
      </c>
      <c r="S2086" s="11">
        <v>0</v>
      </c>
      <c r="T2086" s="11">
        <v>0</v>
      </c>
      <c r="U2086" s="11">
        <v>0</v>
      </c>
      <c r="V2086" s="11">
        <v>0</v>
      </c>
      <c r="W2086" s="11">
        <v>0</v>
      </c>
      <c r="X2086" s="11">
        <v>0</v>
      </c>
      <c r="Y2086" s="11">
        <v>0</v>
      </c>
      <c r="Z2086" s="11">
        <v>0</v>
      </c>
      <c r="AA2086" s="11">
        <v>187014350</v>
      </c>
      <c r="AB2086" s="11">
        <v>0</v>
      </c>
      <c r="AC2086" s="11">
        <v>0</v>
      </c>
      <c r="AD2086" s="11">
        <v>0</v>
      </c>
      <c r="AE2086" s="11">
        <v>172500000</v>
      </c>
      <c r="AF2086" s="11">
        <v>18600000</v>
      </c>
      <c r="AG2086" s="11">
        <v>0</v>
      </c>
      <c r="AH2086" s="11">
        <v>0</v>
      </c>
      <c r="AI2086" s="11">
        <v>0</v>
      </c>
      <c r="AJ2086" s="11">
        <v>0</v>
      </c>
      <c r="AK2086" s="11">
        <v>0</v>
      </c>
      <c r="AL2086" s="11">
        <v>0</v>
      </c>
      <c r="AM2086" s="11">
        <v>0</v>
      </c>
      <c r="AN2086" s="11">
        <v>0</v>
      </c>
      <c r="AO20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359514350</v>
      </c>
      <c r="AQ20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18600000</v>
      </c>
      <c r="AS2086" s="11">
        <f>Table_PBS_SQL_DB2_PBSSQL_PBS_NDP_Tina_CG_QtrlyPerformance_Final[[#This Row],[GOU REL]]+Table_PBS_SQL_DB2_PBSSQL_PBS_NDP_Tina_CG_QtrlyPerformance_Final[[#This Row],[EXT REL]]</f>
        <v>359514350</v>
      </c>
      <c r="AT2086" s="11">
        <f>Table_PBS_SQL_DB2_PBSSQL_PBS_NDP_Tina_CG_QtrlyPerformance_Final[[#This Row],[GOU EXP]]+Table_PBS_SQL_DB2_PBSSQL_PBS_NDP_Tina_CG_QtrlyPerformance_Final[[#This Row],[EXT EXP]]</f>
        <v>18600000</v>
      </c>
      <c r="AU2086" s="11" t="str">
        <f>IF(Table_PBS_SQL_DB2_PBSSQL_PBS_NDP_Tina_CG_QtrlyPerformance_Final[[#This Row],[Item_Code]]&gt;"300000", "Capital", "Recurrent")</f>
        <v>Recurrent</v>
      </c>
    </row>
    <row r="2087" spans="1:47" x14ac:dyDescent="0.25">
      <c r="A2087" t="s">
        <v>49</v>
      </c>
      <c r="B2087" t="s">
        <v>1400</v>
      </c>
      <c r="C2087" t="s">
        <v>119</v>
      </c>
      <c r="D2087" t="s">
        <v>885</v>
      </c>
      <c r="E2087" t="s">
        <v>31</v>
      </c>
      <c r="F2087" t="s">
        <v>886</v>
      </c>
      <c r="G2087" t="s">
        <v>97</v>
      </c>
      <c r="H2087" t="s">
        <v>881</v>
      </c>
      <c r="I2087" t="s">
        <v>467</v>
      </c>
      <c r="J2087" t="s">
        <v>1262</v>
      </c>
      <c r="K2087" t="s">
        <v>139</v>
      </c>
      <c r="L2087" t="s">
        <v>1439</v>
      </c>
      <c r="M2087" t="s">
        <v>866</v>
      </c>
      <c r="N2087" t="s">
        <v>867</v>
      </c>
      <c r="O2087" t="s">
        <v>906</v>
      </c>
      <c r="P2087" t="s">
        <v>907</v>
      </c>
      <c r="Q2087" s="11">
        <v>0</v>
      </c>
      <c r="R2087" s="11">
        <v>0</v>
      </c>
      <c r="S2087" s="11">
        <v>0</v>
      </c>
      <c r="T2087" s="11">
        <v>0</v>
      </c>
      <c r="U2087" s="11">
        <v>100000000</v>
      </c>
      <c r="V2087" s="11">
        <v>0</v>
      </c>
      <c r="W2087" s="11">
        <v>100000000</v>
      </c>
      <c r="X2087" s="11">
        <v>0</v>
      </c>
      <c r="Y2087" s="11">
        <v>0</v>
      </c>
      <c r="Z2087" s="11">
        <v>0</v>
      </c>
      <c r="AA2087" s="11">
        <v>0</v>
      </c>
      <c r="AB2087" s="11">
        <v>0</v>
      </c>
      <c r="AC2087" s="11">
        <v>50000000</v>
      </c>
      <c r="AD2087" s="11">
        <v>50000000</v>
      </c>
      <c r="AE2087" s="11">
        <v>0</v>
      </c>
      <c r="AF2087" s="11">
        <v>0</v>
      </c>
      <c r="AG2087" s="11">
        <v>25000000</v>
      </c>
      <c r="AH2087" s="11">
        <v>13425000</v>
      </c>
      <c r="AI2087" s="11">
        <v>0</v>
      </c>
      <c r="AJ2087" s="11">
        <v>0</v>
      </c>
      <c r="AK2087" s="11">
        <v>25000000</v>
      </c>
      <c r="AL2087" s="11">
        <v>36575000</v>
      </c>
      <c r="AM2087" s="11">
        <v>0</v>
      </c>
      <c r="AN2087" s="11">
        <v>0</v>
      </c>
      <c r="AO20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0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0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7" s="11">
        <f>Table_PBS_SQL_DB2_PBSSQL_PBS_NDP_Tina_CG_QtrlyPerformance_Final[[#This Row],[GOU REL]]+Table_PBS_SQL_DB2_PBSSQL_PBS_NDP_Tina_CG_QtrlyPerformance_Final[[#This Row],[EXT REL]]</f>
        <v>100000000</v>
      </c>
      <c r="AT2087" s="11">
        <f>Table_PBS_SQL_DB2_PBSSQL_PBS_NDP_Tina_CG_QtrlyPerformance_Final[[#This Row],[GOU EXP]]+Table_PBS_SQL_DB2_PBSSQL_PBS_NDP_Tina_CG_QtrlyPerformance_Final[[#This Row],[EXT EXP]]</f>
        <v>100000000</v>
      </c>
      <c r="AU2087" s="11" t="str">
        <f>IF(Table_PBS_SQL_DB2_PBSSQL_PBS_NDP_Tina_CG_QtrlyPerformance_Final[[#This Row],[Item_Code]]&gt;"300000", "Capital", "Recurrent")</f>
        <v>Recurrent</v>
      </c>
    </row>
    <row r="2088" spans="1:47" x14ac:dyDescent="0.25">
      <c r="A2088" t="s">
        <v>49</v>
      </c>
      <c r="B2088" t="s">
        <v>1400</v>
      </c>
      <c r="C2088" t="s">
        <v>119</v>
      </c>
      <c r="D2088" t="s">
        <v>885</v>
      </c>
      <c r="E2088" t="s">
        <v>31</v>
      </c>
      <c r="F2088" t="s">
        <v>886</v>
      </c>
      <c r="G2088" t="s">
        <v>97</v>
      </c>
      <c r="H2088" t="s">
        <v>881</v>
      </c>
      <c r="I2088" t="s">
        <v>467</v>
      </c>
      <c r="J2088" t="s">
        <v>1262</v>
      </c>
      <c r="K2088" t="s">
        <v>139</v>
      </c>
      <c r="L2088" t="s">
        <v>1439</v>
      </c>
      <c r="M2088" t="s">
        <v>866</v>
      </c>
      <c r="N2088" t="s">
        <v>867</v>
      </c>
      <c r="O2088" t="s">
        <v>1025</v>
      </c>
      <c r="P2088" t="s">
        <v>1026</v>
      </c>
      <c r="Q2088" s="11">
        <v>0</v>
      </c>
      <c r="R2088" s="11">
        <v>0</v>
      </c>
      <c r="S2088" s="11">
        <v>0</v>
      </c>
      <c r="T2088" s="11">
        <v>0</v>
      </c>
      <c r="U2088" s="11">
        <v>170000000</v>
      </c>
      <c r="V2088" s="11">
        <v>0</v>
      </c>
      <c r="W2088" s="11">
        <v>170000000</v>
      </c>
      <c r="X2088" s="11">
        <v>0</v>
      </c>
      <c r="Y2088" s="11">
        <v>0</v>
      </c>
      <c r="Z2088" s="11">
        <v>0</v>
      </c>
      <c r="AA2088" s="11">
        <v>0</v>
      </c>
      <c r="AB2088" s="11">
        <v>0</v>
      </c>
      <c r="AC2088" s="11">
        <v>85000000</v>
      </c>
      <c r="AD2088" s="11">
        <v>85000000</v>
      </c>
      <c r="AE2088" s="11">
        <v>0</v>
      </c>
      <c r="AF2088" s="11">
        <v>0</v>
      </c>
      <c r="AG2088" s="11">
        <v>42500000</v>
      </c>
      <c r="AH2088" s="11">
        <v>42500000</v>
      </c>
      <c r="AI2088" s="11">
        <v>0</v>
      </c>
      <c r="AJ2088" s="11">
        <v>0</v>
      </c>
      <c r="AK2088" s="11">
        <v>42500000</v>
      </c>
      <c r="AL2088" s="11">
        <v>42500000</v>
      </c>
      <c r="AM2088" s="11">
        <v>0</v>
      </c>
      <c r="AN2088" s="11">
        <v>0</v>
      </c>
      <c r="AO20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170000000</v>
      </c>
      <c r="AP20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170000000</v>
      </c>
      <c r="AR20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8" s="11">
        <f>Table_PBS_SQL_DB2_PBSSQL_PBS_NDP_Tina_CG_QtrlyPerformance_Final[[#This Row],[GOU REL]]+Table_PBS_SQL_DB2_PBSSQL_PBS_NDP_Tina_CG_QtrlyPerformance_Final[[#This Row],[EXT REL]]</f>
        <v>170000000</v>
      </c>
      <c r="AT2088" s="11">
        <f>Table_PBS_SQL_DB2_PBSSQL_PBS_NDP_Tina_CG_QtrlyPerformance_Final[[#This Row],[GOU EXP]]+Table_PBS_SQL_DB2_PBSSQL_PBS_NDP_Tina_CG_QtrlyPerformance_Final[[#This Row],[EXT EXP]]</f>
        <v>170000000</v>
      </c>
      <c r="AU2088" s="11" t="str">
        <f>IF(Table_PBS_SQL_DB2_PBSSQL_PBS_NDP_Tina_CG_QtrlyPerformance_Final[[#This Row],[Item_Code]]&gt;"300000", "Capital", "Recurrent")</f>
        <v>Recurrent</v>
      </c>
    </row>
    <row r="2089" spans="1:47" x14ac:dyDescent="0.25">
      <c r="A2089" t="s">
        <v>49</v>
      </c>
      <c r="B2089" t="s">
        <v>1400</v>
      </c>
      <c r="C2089" t="s">
        <v>119</v>
      </c>
      <c r="D2089" t="s">
        <v>885</v>
      </c>
      <c r="E2089" t="s">
        <v>31</v>
      </c>
      <c r="F2089" t="s">
        <v>886</v>
      </c>
      <c r="G2089" t="s">
        <v>97</v>
      </c>
      <c r="H2089" t="s">
        <v>881</v>
      </c>
      <c r="I2089" t="s">
        <v>467</v>
      </c>
      <c r="J2089" t="s">
        <v>1262</v>
      </c>
      <c r="K2089" t="s">
        <v>139</v>
      </c>
      <c r="L2089" t="s">
        <v>1439</v>
      </c>
      <c r="M2089" t="s">
        <v>1369</v>
      </c>
      <c r="N2089" t="s">
        <v>1370</v>
      </c>
      <c r="O2089" t="s">
        <v>1085</v>
      </c>
      <c r="P2089" t="s">
        <v>1086</v>
      </c>
      <c r="Q2089" s="11">
        <v>0</v>
      </c>
      <c r="R2089" s="11">
        <v>0</v>
      </c>
      <c r="S2089" s="11">
        <v>0</v>
      </c>
      <c r="T2089" s="11">
        <v>0</v>
      </c>
      <c r="U2089" s="11">
        <v>250000000</v>
      </c>
      <c r="V2089" s="11">
        <v>0</v>
      </c>
      <c r="W2089" s="11">
        <v>250000000</v>
      </c>
      <c r="X2089" s="11">
        <v>0</v>
      </c>
      <c r="Y2089" s="11">
        <v>0</v>
      </c>
      <c r="Z2089" s="11">
        <v>0</v>
      </c>
      <c r="AA2089" s="11">
        <v>0</v>
      </c>
      <c r="AB2089" s="11">
        <v>0</v>
      </c>
      <c r="AC2089" s="11">
        <v>200000000</v>
      </c>
      <c r="AD2089" s="11">
        <v>200000000</v>
      </c>
      <c r="AE2089" s="11">
        <v>0</v>
      </c>
      <c r="AF2089" s="11">
        <v>0</v>
      </c>
      <c r="AG2089" s="11">
        <v>50000000</v>
      </c>
      <c r="AH2089" s="11">
        <v>50000000</v>
      </c>
      <c r="AI2089" s="11">
        <v>0</v>
      </c>
      <c r="AJ2089" s="11">
        <v>0</v>
      </c>
      <c r="AK2089" s="11">
        <v>0</v>
      </c>
      <c r="AL2089" s="11">
        <v>0</v>
      </c>
      <c r="AM2089" s="11">
        <v>0</v>
      </c>
      <c r="AN2089" s="11">
        <v>0</v>
      </c>
      <c r="AO20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20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20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89" s="11">
        <f>Table_PBS_SQL_DB2_PBSSQL_PBS_NDP_Tina_CG_QtrlyPerformance_Final[[#This Row],[GOU REL]]+Table_PBS_SQL_DB2_PBSSQL_PBS_NDP_Tina_CG_QtrlyPerformance_Final[[#This Row],[EXT REL]]</f>
        <v>250000000</v>
      </c>
      <c r="AT2089" s="11">
        <f>Table_PBS_SQL_DB2_PBSSQL_PBS_NDP_Tina_CG_QtrlyPerformance_Final[[#This Row],[GOU EXP]]+Table_PBS_SQL_DB2_PBSSQL_PBS_NDP_Tina_CG_QtrlyPerformance_Final[[#This Row],[EXT EXP]]</f>
        <v>250000000</v>
      </c>
      <c r="AU2089" s="11" t="str">
        <f>IF(Table_PBS_SQL_DB2_PBSSQL_PBS_NDP_Tina_CG_QtrlyPerformance_Final[[#This Row],[Item_Code]]&gt;"300000", "Capital", "Recurrent")</f>
        <v>Recurrent</v>
      </c>
    </row>
    <row r="2090" spans="1:47" x14ac:dyDescent="0.25">
      <c r="A2090" t="s">
        <v>49</v>
      </c>
      <c r="B2090" t="s">
        <v>1400</v>
      </c>
      <c r="C2090" t="s">
        <v>119</v>
      </c>
      <c r="D2090" t="s">
        <v>885</v>
      </c>
      <c r="E2090" t="s">
        <v>31</v>
      </c>
      <c r="F2090" t="s">
        <v>886</v>
      </c>
      <c r="G2090" t="s">
        <v>97</v>
      </c>
      <c r="H2090" t="s">
        <v>881</v>
      </c>
      <c r="I2090" t="s">
        <v>467</v>
      </c>
      <c r="J2090" t="s">
        <v>1262</v>
      </c>
      <c r="K2090" t="s">
        <v>139</v>
      </c>
      <c r="L2090" t="s">
        <v>1439</v>
      </c>
      <c r="M2090" t="s">
        <v>2106</v>
      </c>
      <c r="N2090" t="s">
        <v>2107</v>
      </c>
      <c r="O2090" t="s">
        <v>1124</v>
      </c>
      <c r="P2090" t="s">
        <v>1125</v>
      </c>
      <c r="Q2090" s="11">
        <v>0</v>
      </c>
      <c r="R2090" s="11">
        <v>0</v>
      </c>
      <c r="S2090" s="11">
        <v>0</v>
      </c>
      <c r="T2090" s="11">
        <v>0</v>
      </c>
      <c r="U2090" s="11">
        <v>80000000</v>
      </c>
      <c r="V2090" s="11">
        <v>0</v>
      </c>
      <c r="W2090" s="11">
        <v>80000000</v>
      </c>
      <c r="X2090" s="11">
        <v>0</v>
      </c>
      <c r="Y2090" s="11">
        <v>0</v>
      </c>
      <c r="Z2090" s="11">
        <v>0</v>
      </c>
      <c r="AA2090" s="11">
        <v>0</v>
      </c>
      <c r="AB2090" s="11">
        <v>0</v>
      </c>
      <c r="AC2090" s="11">
        <v>40000000</v>
      </c>
      <c r="AD2090" s="11">
        <v>40000000</v>
      </c>
      <c r="AE2090" s="11">
        <v>0</v>
      </c>
      <c r="AF2090" s="11">
        <v>0</v>
      </c>
      <c r="AG2090" s="11">
        <v>40000000</v>
      </c>
      <c r="AH2090" s="11">
        <v>40000000</v>
      </c>
      <c r="AI2090" s="11">
        <v>0</v>
      </c>
      <c r="AJ2090" s="11">
        <v>0</v>
      </c>
      <c r="AK2090" s="11">
        <v>0</v>
      </c>
      <c r="AL2090" s="11">
        <v>0</v>
      </c>
      <c r="AM2090" s="11">
        <v>0</v>
      </c>
      <c r="AN2090" s="11">
        <v>0</v>
      </c>
      <c r="AO20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20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20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90" s="11">
        <f>Table_PBS_SQL_DB2_PBSSQL_PBS_NDP_Tina_CG_QtrlyPerformance_Final[[#This Row],[GOU REL]]+Table_PBS_SQL_DB2_PBSSQL_PBS_NDP_Tina_CG_QtrlyPerformance_Final[[#This Row],[EXT REL]]</f>
        <v>80000000</v>
      </c>
      <c r="AT2090" s="11">
        <f>Table_PBS_SQL_DB2_PBSSQL_PBS_NDP_Tina_CG_QtrlyPerformance_Final[[#This Row],[GOU EXP]]+Table_PBS_SQL_DB2_PBSSQL_PBS_NDP_Tina_CG_QtrlyPerformance_Final[[#This Row],[EXT EXP]]</f>
        <v>80000000</v>
      </c>
      <c r="AU2090" s="11" t="str">
        <f>IF(Table_PBS_SQL_DB2_PBSSQL_PBS_NDP_Tina_CG_QtrlyPerformance_Final[[#This Row],[Item_Code]]&gt;"300000", "Capital", "Recurrent")</f>
        <v>Recurrent</v>
      </c>
    </row>
    <row r="2091" spans="1:47" x14ac:dyDescent="0.25">
      <c r="A2091" t="s">
        <v>49</v>
      </c>
      <c r="B2091" t="s">
        <v>1400</v>
      </c>
      <c r="C2091" t="s">
        <v>119</v>
      </c>
      <c r="D2091" t="s">
        <v>885</v>
      </c>
      <c r="E2091" t="s">
        <v>31</v>
      </c>
      <c r="F2091" t="s">
        <v>886</v>
      </c>
      <c r="G2091" t="s">
        <v>97</v>
      </c>
      <c r="H2091" t="s">
        <v>881</v>
      </c>
      <c r="I2091" t="s">
        <v>467</v>
      </c>
      <c r="J2091" t="s">
        <v>1262</v>
      </c>
      <c r="K2091" t="s">
        <v>139</v>
      </c>
      <c r="L2091" t="s">
        <v>1439</v>
      </c>
      <c r="M2091" t="s">
        <v>2106</v>
      </c>
      <c r="N2091" t="s">
        <v>2107</v>
      </c>
      <c r="O2091" t="s">
        <v>922</v>
      </c>
      <c r="P2091" t="s">
        <v>923</v>
      </c>
      <c r="Q2091" s="11">
        <v>0</v>
      </c>
      <c r="R2091" s="11">
        <v>0</v>
      </c>
      <c r="S2091" s="11">
        <v>0</v>
      </c>
      <c r="T2091" s="11">
        <v>0</v>
      </c>
      <c r="U2091" s="11">
        <v>160000000</v>
      </c>
      <c r="V2091" s="11">
        <v>0</v>
      </c>
      <c r="W2091" s="11">
        <v>160000000</v>
      </c>
      <c r="X2091" s="11">
        <v>0</v>
      </c>
      <c r="Y2091" s="11">
        <v>0</v>
      </c>
      <c r="Z2091" s="11">
        <v>0</v>
      </c>
      <c r="AA2091" s="11">
        <v>0</v>
      </c>
      <c r="AB2091" s="11">
        <v>0</v>
      </c>
      <c r="AC2091" s="11">
        <v>80000000</v>
      </c>
      <c r="AD2091" s="11">
        <v>49315620</v>
      </c>
      <c r="AE2091" s="11">
        <v>0</v>
      </c>
      <c r="AF2091" s="11">
        <v>0</v>
      </c>
      <c r="AG2091" s="11">
        <v>80000000</v>
      </c>
      <c r="AH2091" s="11">
        <v>110684380</v>
      </c>
      <c r="AI2091" s="11">
        <v>0</v>
      </c>
      <c r="AJ2091" s="11">
        <v>0</v>
      </c>
      <c r="AK2091" s="11">
        <v>0</v>
      </c>
      <c r="AL2091" s="11">
        <v>0</v>
      </c>
      <c r="AM2091" s="11">
        <v>0</v>
      </c>
      <c r="AN2091" s="11">
        <v>0</v>
      </c>
      <c r="AO20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20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160000000</v>
      </c>
      <c r="AR20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91" s="11">
        <f>Table_PBS_SQL_DB2_PBSSQL_PBS_NDP_Tina_CG_QtrlyPerformance_Final[[#This Row],[GOU REL]]+Table_PBS_SQL_DB2_PBSSQL_PBS_NDP_Tina_CG_QtrlyPerformance_Final[[#This Row],[EXT REL]]</f>
        <v>160000000</v>
      </c>
      <c r="AT2091" s="11">
        <f>Table_PBS_SQL_DB2_PBSSQL_PBS_NDP_Tina_CG_QtrlyPerformance_Final[[#This Row],[GOU EXP]]+Table_PBS_SQL_DB2_PBSSQL_PBS_NDP_Tina_CG_QtrlyPerformance_Final[[#This Row],[EXT EXP]]</f>
        <v>160000000</v>
      </c>
      <c r="AU2091" s="11" t="str">
        <f>IF(Table_PBS_SQL_DB2_PBSSQL_PBS_NDP_Tina_CG_QtrlyPerformance_Final[[#This Row],[Item_Code]]&gt;"300000", "Capital", "Recurrent")</f>
        <v>Recurrent</v>
      </c>
    </row>
    <row r="2092" spans="1:47" x14ac:dyDescent="0.25">
      <c r="A2092" t="s">
        <v>305</v>
      </c>
      <c r="B2092" t="s">
        <v>306</v>
      </c>
      <c r="C2092" t="s">
        <v>293</v>
      </c>
      <c r="D2092" t="s">
        <v>1206</v>
      </c>
      <c r="E2092" t="s">
        <v>75</v>
      </c>
      <c r="F2092" t="s">
        <v>1228</v>
      </c>
      <c r="G2092" t="s">
        <v>75</v>
      </c>
      <c r="H2092" t="s">
        <v>1229</v>
      </c>
      <c r="I2092" t="s">
        <v>467</v>
      </c>
      <c r="J2092" t="s">
        <v>1239</v>
      </c>
      <c r="K2092" t="s">
        <v>1230</v>
      </c>
      <c r="L2092" t="s">
        <v>1231</v>
      </c>
      <c r="M2092" t="s">
        <v>1232</v>
      </c>
      <c r="N2092" t="s">
        <v>1233</v>
      </c>
      <c r="O2092" t="s">
        <v>922</v>
      </c>
      <c r="P2092" t="s">
        <v>923</v>
      </c>
      <c r="Q2092" s="11">
        <v>0</v>
      </c>
      <c r="R2092" s="11">
        <v>0</v>
      </c>
      <c r="S2092" s="11">
        <v>0</v>
      </c>
      <c r="T2092" s="11">
        <v>0</v>
      </c>
      <c r="U2092" s="11">
        <v>70000000</v>
      </c>
      <c r="V2092" s="11">
        <v>0</v>
      </c>
      <c r="W2092" s="11">
        <v>70000000</v>
      </c>
      <c r="X2092" s="11">
        <v>0</v>
      </c>
      <c r="Y2092" s="11">
        <v>0</v>
      </c>
      <c r="Z2092" s="11">
        <v>0</v>
      </c>
      <c r="AA2092" s="11">
        <v>0</v>
      </c>
      <c r="AB2092" s="11">
        <v>0</v>
      </c>
      <c r="AC2092" s="11">
        <v>70000000</v>
      </c>
      <c r="AD2092" s="11">
        <v>70000000</v>
      </c>
      <c r="AE2092" s="11">
        <v>0</v>
      </c>
      <c r="AF2092" s="11">
        <v>0</v>
      </c>
      <c r="AG2092" s="11">
        <v>0</v>
      </c>
      <c r="AH2092" s="11">
        <v>0</v>
      </c>
      <c r="AI2092" s="11">
        <v>0</v>
      </c>
      <c r="AJ2092" s="11">
        <v>0</v>
      </c>
      <c r="AK2092" s="11">
        <v>0</v>
      </c>
      <c r="AL2092" s="11">
        <v>0</v>
      </c>
      <c r="AM2092" s="11">
        <v>0</v>
      </c>
      <c r="AN2092" s="11">
        <v>0</v>
      </c>
      <c r="AO20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20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20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92" s="11">
        <f>Table_PBS_SQL_DB2_PBSSQL_PBS_NDP_Tina_CG_QtrlyPerformance_Final[[#This Row],[GOU REL]]+Table_PBS_SQL_DB2_PBSSQL_PBS_NDP_Tina_CG_QtrlyPerformance_Final[[#This Row],[EXT REL]]</f>
        <v>70000000</v>
      </c>
      <c r="AT2092" s="11">
        <f>Table_PBS_SQL_DB2_PBSSQL_PBS_NDP_Tina_CG_QtrlyPerformance_Final[[#This Row],[GOU EXP]]+Table_PBS_SQL_DB2_PBSSQL_PBS_NDP_Tina_CG_QtrlyPerformance_Final[[#This Row],[EXT EXP]]</f>
        <v>70000000</v>
      </c>
      <c r="AU2092" s="11" t="str">
        <f>IF(Table_PBS_SQL_DB2_PBSSQL_PBS_NDP_Tina_CG_QtrlyPerformance_Final[[#This Row],[Item_Code]]&gt;"300000", "Capital", "Recurrent")</f>
        <v>Recurrent</v>
      </c>
    </row>
    <row r="2093" spans="1:47" x14ac:dyDescent="0.25">
      <c r="A2093" t="s">
        <v>305</v>
      </c>
      <c r="B2093" t="s">
        <v>306</v>
      </c>
      <c r="C2093" t="s">
        <v>293</v>
      </c>
      <c r="D2093" t="s">
        <v>1206</v>
      </c>
      <c r="E2093" t="s">
        <v>75</v>
      </c>
      <c r="F2093" t="s">
        <v>1228</v>
      </c>
      <c r="G2093" t="s">
        <v>87</v>
      </c>
      <c r="H2093" t="s">
        <v>1731</v>
      </c>
      <c r="I2093" t="s">
        <v>493</v>
      </c>
      <c r="J2093" t="s">
        <v>864</v>
      </c>
      <c r="K2093" t="s">
        <v>309</v>
      </c>
      <c r="L2093" t="s">
        <v>2193</v>
      </c>
      <c r="M2093" t="s">
        <v>866</v>
      </c>
      <c r="N2093" t="s">
        <v>867</v>
      </c>
      <c r="O2093" t="s">
        <v>1215</v>
      </c>
      <c r="P2093" t="s">
        <v>1216</v>
      </c>
      <c r="Q2093" s="11">
        <v>0</v>
      </c>
      <c r="R2093" s="11">
        <v>0</v>
      </c>
      <c r="S2093" s="11">
        <v>0</v>
      </c>
      <c r="T2093" s="11">
        <v>0</v>
      </c>
      <c r="U2093" s="11">
        <v>100000000</v>
      </c>
      <c r="V2093" s="11">
        <v>0</v>
      </c>
      <c r="W2093" s="11">
        <v>100000000</v>
      </c>
      <c r="X2093" s="11">
        <v>0</v>
      </c>
      <c r="Y2093" s="11">
        <v>0</v>
      </c>
      <c r="Z2093" s="11">
        <v>0</v>
      </c>
      <c r="AA2093" s="11">
        <v>0</v>
      </c>
      <c r="AB2093" s="11">
        <v>0</v>
      </c>
      <c r="AC2093" s="11">
        <v>19301009</v>
      </c>
      <c r="AD2093" s="11">
        <v>0</v>
      </c>
      <c r="AE2093" s="11">
        <v>0</v>
      </c>
      <c r="AF2093" s="11">
        <v>0</v>
      </c>
      <c r="AG2093" s="11">
        <v>15000000</v>
      </c>
      <c r="AH2093" s="11">
        <v>0</v>
      </c>
      <c r="AI2093" s="11">
        <v>0</v>
      </c>
      <c r="AJ2093" s="11">
        <v>0</v>
      </c>
      <c r="AK2093" s="11">
        <v>65698991</v>
      </c>
      <c r="AL2093" s="11">
        <v>96289001</v>
      </c>
      <c r="AM2093" s="11">
        <v>0</v>
      </c>
      <c r="AN2093" s="11">
        <v>0</v>
      </c>
      <c r="AO20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0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96289001</v>
      </c>
      <c r="AR20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93" s="11">
        <f>Table_PBS_SQL_DB2_PBSSQL_PBS_NDP_Tina_CG_QtrlyPerformance_Final[[#This Row],[GOU REL]]+Table_PBS_SQL_DB2_PBSSQL_PBS_NDP_Tina_CG_QtrlyPerformance_Final[[#This Row],[EXT REL]]</f>
        <v>100000000</v>
      </c>
      <c r="AT2093" s="11">
        <f>Table_PBS_SQL_DB2_PBSSQL_PBS_NDP_Tina_CG_QtrlyPerformance_Final[[#This Row],[GOU EXP]]+Table_PBS_SQL_DB2_PBSSQL_PBS_NDP_Tina_CG_QtrlyPerformance_Final[[#This Row],[EXT EXP]]</f>
        <v>96289001</v>
      </c>
      <c r="AU2093" s="11" t="str">
        <f>IF(Table_PBS_SQL_DB2_PBSSQL_PBS_NDP_Tina_CG_QtrlyPerformance_Final[[#This Row],[Item_Code]]&gt;"300000", "Capital", "Recurrent")</f>
        <v>Capital</v>
      </c>
    </row>
    <row r="2094" spans="1:47" x14ac:dyDescent="0.25">
      <c r="A2094" t="s">
        <v>305</v>
      </c>
      <c r="B2094" t="s">
        <v>306</v>
      </c>
      <c r="C2094" t="s">
        <v>293</v>
      </c>
      <c r="D2094" t="s">
        <v>1206</v>
      </c>
      <c r="E2094" t="s">
        <v>75</v>
      </c>
      <c r="F2094" t="s">
        <v>1228</v>
      </c>
      <c r="G2094" t="s">
        <v>87</v>
      </c>
      <c r="H2094" t="s">
        <v>1731</v>
      </c>
      <c r="I2094" t="s">
        <v>493</v>
      </c>
      <c r="J2094" t="s">
        <v>864</v>
      </c>
      <c r="K2094" t="s">
        <v>309</v>
      </c>
      <c r="L2094" t="s">
        <v>2193</v>
      </c>
      <c r="M2094" t="s">
        <v>866</v>
      </c>
      <c r="N2094" t="s">
        <v>867</v>
      </c>
      <c r="O2094" t="s">
        <v>957</v>
      </c>
      <c r="P2094" t="s">
        <v>958</v>
      </c>
      <c r="Q2094" s="11">
        <v>0</v>
      </c>
      <c r="R2094" s="11">
        <v>0</v>
      </c>
      <c r="S2094" s="11">
        <v>0</v>
      </c>
      <c r="T2094" s="11">
        <v>0</v>
      </c>
      <c r="U2094" s="11">
        <v>172439232</v>
      </c>
      <c r="V2094" s="11">
        <v>0</v>
      </c>
      <c r="W2094" s="11">
        <v>172439232</v>
      </c>
      <c r="X2094" s="11">
        <v>0</v>
      </c>
      <c r="Y2094" s="11">
        <v>0</v>
      </c>
      <c r="Z2094" s="11">
        <v>0</v>
      </c>
      <c r="AA2094" s="11">
        <v>0</v>
      </c>
      <c r="AB2094" s="11">
        <v>0</v>
      </c>
      <c r="AC2094" s="11">
        <v>43109808</v>
      </c>
      <c r="AD2094" s="11">
        <v>1950000</v>
      </c>
      <c r="AE2094" s="11">
        <v>0</v>
      </c>
      <c r="AF2094" s="11">
        <v>0</v>
      </c>
      <c r="AG2094" s="11">
        <v>25865885</v>
      </c>
      <c r="AH2094" s="11">
        <v>-1950000</v>
      </c>
      <c r="AI2094" s="11">
        <v>0</v>
      </c>
      <c r="AJ2094" s="11">
        <v>0</v>
      </c>
      <c r="AK2094" s="11">
        <v>103463539</v>
      </c>
      <c r="AL2094" s="11">
        <v>119029000</v>
      </c>
      <c r="AM2094" s="11">
        <v>0</v>
      </c>
      <c r="AN2094" s="11">
        <v>0</v>
      </c>
      <c r="AO20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172439232</v>
      </c>
      <c r="AP20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0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119029000</v>
      </c>
      <c r="AR20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094" s="11">
        <f>Table_PBS_SQL_DB2_PBSSQL_PBS_NDP_Tina_CG_QtrlyPerformance_Final[[#This Row],[GOU REL]]+Table_PBS_SQL_DB2_PBSSQL_PBS_NDP_Tina_CG_QtrlyPerformance_Final[[#This Row],[EXT REL]]</f>
        <v>172439232</v>
      </c>
      <c r="AT2094" s="11">
        <f>Table_PBS_SQL_DB2_PBSSQL_PBS_NDP_Tina_CG_QtrlyPerformance_Final[[#This Row],[GOU EXP]]+Table_PBS_SQL_DB2_PBSSQL_PBS_NDP_Tina_CG_QtrlyPerformance_Final[[#This Row],[EXT EXP]]</f>
        <v>119029000</v>
      </c>
      <c r="AU2094" s="11" t="str">
        <f>IF(Table_PBS_SQL_DB2_PBSSQL_PBS_NDP_Tina_CG_QtrlyPerformance_Final[[#This Row],[Item_Code]]&gt;"300000", "Capital", "Recurrent")</f>
        <v>Capital</v>
      </c>
    </row>
    <row r="2095" spans="1:47" x14ac:dyDescent="0.25">
      <c r="A2095" t="s">
        <v>305</v>
      </c>
      <c r="B2095" t="s">
        <v>306</v>
      </c>
      <c r="C2095" t="s">
        <v>293</v>
      </c>
      <c r="D2095" t="s">
        <v>1206</v>
      </c>
      <c r="E2095" t="s">
        <v>75</v>
      </c>
      <c r="F2095" t="s">
        <v>1228</v>
      </c>
      <c r="G2095" t="s">
        <v>103</v>
      </c>
      <c r="H2095" t="s">
        <v>1242</v>
      </c>
      <c r="I2095" t="s">
        <v>896</v>
      </c>
      <c r="J2095" t="s">
        <v>897</v>
      </c>
      <c r="K2095" t="s">
        <v>1243</v>
      </c>
      <c r="L2095" t="s">
        <v>1244</v>
      </c>
      <c r="M2095" t="s">
        <v>866</v>
      </c>
      <c r="N2095" t="s">
        <v>867</v>
      </c>
      <c r="O2095" t="s">
        <v>1064</v>
      </c>
      <c r="P2095" t="s">
        <v>1065</v>
      </c>
      <c r="Q2095" s="11">
        <v>0</v>
      </c>
      <c r="R2095" s="11">
        <v>0</v>
      </c>
      <c r="S2095" s="11">
        <v>0</v>
      </c>
      <c r="T2095" s="11">
        <v>0</v>
      </c>
      <c r="U2095" s="11">
        <v>0</v>
      </c>
      <c r="V2095" s="11">
        <v>0</v>
      </c>
      <c r="W2095" s="11">
        <v>0</v>
      </c>
      <c r="X2095" s="11">
        <v>0</v>
      </c>
      <c r="Y2095" s="11">
        <v>0</v>
      </c>
      <c r="Z2095" s="11">
        <v>0</v>
      </c>
      <c r="AA2095" s="11">
        <v>597617390</v>
      </c>
      <c r="AB2095" s="11">
        <v>197017509</v>
      </c>
      <c r="AC2095" s="11">
        <v>0</v>
      </c>
      <c r="AD2095" s="11">
        <v>0</v>
      </c>
      <c r="AE2095" s="11">
        <v>0</v>
      </c>
      <c r="AF2095" s="11">
        <v>183597832</v>
      </c>
      <c r="AG2095" s="11">
        <v>0</v>
      </c>
      <c r="AH2095" s="11">
        <v>0</v>
      </c>
      <c r="AI2095" s="11">
        <v>0</v>
      </c>
      <c r="AJ2095" s="11">
        <v>216992150</v>
      </c>
      <c r="AK2095" s="11">
        <v>0</v>
      </c>
      <c r="AL2095" s="11">
        <v>0</v>
      </c>
      <c r="AM2095" s="11">
        <v>0</v>
      </c>
      <c r="AN2095" s="11">
        <v>0</v>
      </c>
      <c r="AO20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597617390</v>
      </c>
      <c r="AQ20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597607491</v>
      </c>
      <c r="AS2095" s="11">
        <f>Table_PBS_SQL_DB2_PBSSQL_PBS_NDP_Tina_CG_QtrlyPerformance_Final[[#This Row],[GOU REL]]+Table_PBS_SQL_DB2_PBSSQL_PBS_NDP_Tina_CG_QtrlyPerformance_Final[[#This Row],[EXT REL]]</f>
        <v>597617390</v>
      </c>
      <c r="AT2095" s="11">
        <f>Table_PBS_SQL_DB2_PBSSQL_PBS_NDP_Tina_CG_QtrlyPerformance_Final[[#This Row],[GOU EXP]]+Table_PBS_SQL_DB2_PBSSQL_PBS_NDP_Tina_CG_QtrlyPerformance_Final[[#This Row],[EXT EXP]]</f>
        <v>597607491</v>
      </c>
      <c r="AU2095" s="11" t="str">
        <f>IF(Table_PBS_SQL_DB2_PBSSQL_PBS_NDP_Tina_CG_QtrlyPerformance_Final[[#This Row],[Item_Code]]&gt;"300000", "Capital", "Recurrent")</f>
        <v>Recurrent</v>
      </c>
    </row>
    <row r="2096" spans="1:47" x14ac:dyDescent="0.25">
      <c r="A2096" t="s">
        <v>305</v>
      </c>
      <c r="B2096" t="s">
        <v>306</v>
      </c>
      <c r="C2096" t="s">
        <v>293</v>
      </c>
      <c r="D2096" t="s">
        <v>1206</v>
      </c>
      <c r="E2096" t="s">
        <v>75</v>
      </c>
      <c r="F2096" t="s">
        <v>1228</v>
      </c>
      <c r="G2096" t="s">
        <v>103</v>
      </c>
      <c r="H2096" t="s">
        <v>1242</v>
      </c>
      <c r="I2096" t="s">
        <v>896</v>
      </c>
      <c r="J2096" t="s">
        <v>897</v>
      </c>
      <c r="K2096" t="s">
        <v>1243</v>
      </c>
      <c r="L2096" t="s">
        <v>1244</v>
      </c>
      <c r="M2096" t="s">
        <v>866</v>
      </c>
      <c r="N2096" t="s">
        <v>867</v>
      </c>
      <c r="O2096" t="s">
        <v>1085</v>
      </c>
      <c r="P2096" t="s">
        <v>1086</v>
      </c>
      <c r="Q2096" s="11">
        <v>0</v>
      </c>
      <c r="R2096" s="11">
        <v>0</v>
      </c>
      <c r="S2096" s="11">
        <v>0</v>
      </c>
      <c r="T2096" s="11">
        <v>0</v>
      </c>
      <c r="U2096" s="11">
        <v>0</v>
      </c>
      <c r="V2096" s="11">
        <v>0</v>
      </c>
      <c r="W2096" s="11">
        <v>0</v>
      </c>
      <c r="X2096" s="11">
        <v>0</v>
      </c>
      <c r="Y2096" s="11">
        <v>0</v>
      </c>
      <c r="Z2096" s="11">
        <v>0</v>
      </c>
      <c r="AA2096" s="11">
        <v>4503206866</v>
      </c>
      <c r="AB2096" s="11">
        <v>1832477286</v>
      </c>
      <c r="AC2096" s="11">
        <v>0</v>
      </c>
      <c r="AD2096" s="11">
        <v>0</v>
      </c>
      <c r="AE2096" s="11">
        <v>4503206866</v>
      </c>
      <c r="AF2096" s="11">
        <v>6273547218</v>
      </c>
      <c r="AG2096" s="11">
        <v>0</v>
      </c>
      <c r="AH2096" s="11">
        <v>0</v>
      </c>
      <c r="AI2096" s="11">
        <v>3503206865</v>
      </c>
      <c r="AJ2096" s="11">
        <v>968401196</v>
      </c>
      <c r="AK2096" s="11">
        <v>0</v>
      </c>
      <c r="AL2096" s="11">
        <v>0</v>
      </c>
      <c r="AM2096" s="11">
        <v>0</v>
      </c>
      <c r="AN2096" s="11">
        <v>0</v>
      </c>
      <c r="AO20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12509620597</v>
      </c>
      <c r="AQ20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9074425700</v>
      </c>
      <c r="AS2096" s="11">
        <f>Table_PBS_SQL_DB2_PBSSQL_PBS_NDP_Tina_CG_QtrlyPerformance_Final[[#This Row],[GOU REL]]+Table_PBS_SQL_DB2_PBSSQL_PBS_NDP_Tina_CG_QtrlyPerformance_Final[[#This Row],[EXT REL]]</f>
        <v>12509620597</v>
      </c>
      <c r="AT2096" s="11">
        <f>Table_PBS_SQL_DB2_PBSSQL_PBS_NDP_Tina_CG_QtrlyPerformance_Final[[#This Row],[GOU EXP]]+Table_PBS_SQL_DB2_PBSSQL_PBS_NDP_Tina_CG_QtrlyPerformance_Final[[#This Row],[EXT EXP]]</f>
        <v>9074425700</v>
      </c>
      <c r="AU2096" s="11" t="str">
        <f>IF(Table_PBS_SQL_DB2_PBSSQL_PBS_NDP_Tina_CG_QtrlyPerformance_Final[[#This Row],[Item_Code]]&gt;"300000", "Capital", "Recurrent")</f>
        <v>Recurrent</v>
      </c>
    </row>
    <row r="2097" spans="1:47" x14ac:dyDescent="0.25">
      <c r="A2097" t="s">
        <v>305</v>
      </c>
      <c r="B2097" t="s">
        <v>306</v>
      </c>
      <c r="C2097" t="s">
        <v>293</v>
      </c>
      <c r="D2097" t="s">
        <v>1206</v>
      </c>
      <c r="E2097" t="s">
        <v>75</v>
      </c>
      <c r="F2097" t="s">
        <v>1228</v>
      </c>
      <c r="G2097" t="s">
        <v>103</v>
      </c>
      <c r="H2097" t="s">
        <v>1242</v>
      </c>
      <c r="I2097" t="s">
        <v>896</v>
      </c>
      <c r="J2097" t="s">
        <v>897</v>
      </c>
      <c r="K2097" t="s">
        <v>1243</v>
      </c>
      <c r="L2097" t="s">
        <v>1244</v>
      </c>
      <c r="M2097" t="s">
        <v>866</v>
      </c>
      <c r="N2097" t="s">
        <v>867</v>
      </c>
      <c r="O2097" t="s">
        <v>1087</v>
      </c>
      <c r="P2097" t="s">
        <v>1088</v>
      </c>
      <c r="Q2097" s="11">
        <v>0</v>
      </c>
      <c r="R2097" s="11">
        <v>0</v>
      </c>
      <c r="S2097" s="11">
        <v>0</v>
      </c>
      <c r="T2097" s="11">
        <v>0</v>
      </c>
      <c r="U2097" s="11">
        <v>0</v>
      </c>
      <c r="V2097" s="11">
        <v>0</v>
      </c>
      <c r="W2097" s="11">
        <v>0</v>
      </c>
      <c r="X2097" s="11">
        <v>0</v>
      </c>
      <c r="Y2097" s="11">
        <v>0</v>
      </c>
      <c r="Z2097" s="11">
        <v>0</v>
      </c>
      <c r="AA2097" s="11">
        <v>1127058256</v>
      </c>
      <c r="AB2097" s="11">
        <v>1300000</v>
      </c>
      <c r="AC2097" s="11">
        <v>0</v>
      </c>
      <c r="AD2097" s="11">
        <v>0</v>
      </c>
      <c r="AE2097" s="11">
        <v>0</v>
      </c>
      <c r="AF2097" s="11">
        <v>0</v>
      </c>
      <c r="AG2097" s="11">
        <v>0</v>
      </c>
      <c r="AH2097" s="11">
        <v>0</v>
      </c>
      <c r="AI2097" s="11">
        <v>0</v>
      </c>
      <c r="AJ2097" s="11">
        <v>706725208</v>
      </c>
      <c r="AK2097" s="11">
        <v>0</v>
      </c>
      <c r="AL2097" s="11">
        <v>0</v>
      </c>
      <c r="AM2097" s="11">
        <v>0</v>
      </c>
      <c r="AN2097" s="11">
        <v>0</v>
      </c>
      <c r="AO20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1127058256</v>
      </c>
      <c r="AQ20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708025208</v>
      </c>
      <c r="AS2097" s="11">
        <f>Table_PBS_SQL_DB2_PBSSQL_PBS_NDP_Tina_CG_QtrlyPerformance_Final[[#This Row],[GOU REL]]+Table_PBS_SQL_DB2_PBSSQL_PBS_NDP_Tina_CG_QtrlyPerformance_Final[[#This Row],[EXT REL]]</f>
        <v>1127058256</v>
      </c>
      <c r="AT2097" s="11">
        <f>Table_PBS_SQL_DB2_PBSSQL_PBS_NDP_Tina_CG_QtrlyPerformance_Final[[#This Row],[GOU EXP]]+Table_PBS_SQL_DB2_PBSSQL_PBS_NDP_Tina_CG_QtrlyPerformance_Final[[#This Row],[EXT EXP]]</f>
        <v>708025208</v>
      </c>
      <c r="AU2097" s="11" t="str">
        <f>IF(Table_PBS_SQL_DB2_PBSSQL_PBS_NDP_Tina_CG_QtrlyPerformance_Final[[#This Row],[Item_Code]]&gt;"300000", "Capital", "Recurrent")</f>
        <v>Capital</v>
      </c>
    </row>
    <row r="2098" spans="1:47" x14ac:dyDescent="0.25">
      <c r="A2098" t="s">
        <v>305</v>
      </c>
      <c r="B2098" t="s">
        <v>306</v>
      </c>
      <c r="C2098" t="s">
        <v>293</v>
      </c>
      <c r="D2098" t="s">
        <v>1206</v>
      </c>
      <c r="E2098" t="s">
        <v>75</v>
      </c>
      <c r="F2098" t="s">
        <v>1228</v>
      </c>
      <c r="G2098" t="s">
        <v>103</v>
      </c>
      <c r="H2098" t="s">
        <v>1242</v>
      </c>
      <c r="I2098" t="s">
        <v>896</v>
      </c>
      <c r="J2098" t="s">
        <v>897</v>
      </c>
      <c r="K2098" t="s">
        <v>1245</v>
      </c>
      <c r="L2098" t="s">
        <v>1246</v>
      </c>
      <c r="M2098" t="s">
        <v>1168</v>
      </c>
      <c r="N2098" t="s">
        <v>1169</v>
      </c>
      <c r="O2098" t="s">
        <v>1028</v>
      </c>
      <c r="P2098" t="s">
        <v>1029</v>
      </c>
      <c r="Q2098" s="11">
        <v>0</v>
      </c>
      <c r="R2098" s="11">
        <v>0</v>
      </c>
      <c r="S2098" s="11">
        <v>0</v>
      </c>
      <c r="T2098" s="11">
        <v>0</v>
      </c>
      <c r="U2098" s="11">
        <v>0</v>
      </c>
      <c r="V2098" s="11">
        <v>0</v>
      </c>
      <c r="W2098" s="11">
        <v>0</v>
      </c>
      <c r="X2098" s="11">
        <v>0</v>
      </c>
      <c r="Y2098" s="11">
        <v>0</v>
      </c>
      <c r="Z2098" s="11">
        <v>0</v>
      </c>
      <c r="AA2098" s="11">
        <v>202464000</v>
      </c>
      <c r="AB2098" s="11">
        <v>17760000</v>
      </c>
      <c r="AC2098" s="11">
        <v>0</v>
      </c>
      <c r="AD2098" s="11">
        <v>0</v>
      </c>
      <c r="AE2098" s="11">
        <v>0</v>
      </c>
      <c r="AF2098" s="11">
        <v>88800000</v>
      </c>
      <c r="AG2098" s="11">
        <v>0</v>
      </c>
      <c r="AH2098" s="11">
        <v>0</v>
      </c>
      <c r="AI2098" s="11">
        <v>0</v>
      </c>
      <c r="AJ2098" s="11">
        <v>54387630</v>
      </c>
      <c r="AK2098" s="11">
        <v>0</v>
      </c>
      <c r="AL2098" s="11">
        <v>0</v>
      </c>
      <c r="AM2098" s="11">
        <v>0</v>
      </c>
      <c r="AN2098" s="11">
        <v>37962000</v>
      </c>
      <c r="AO20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202464000</v>
      </c>
      <c r="AQ20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198909630</v>
      </c>
      <c r="AS2098" s="11">
        <f>Table_PBS_SQL_DB2_PBSSQL_PBS_NDP_Tina_CG_QtrlyPerformance_Final[[#This Row],[GOU REL]]+Table_PBS_SQL_DB2_PBSSQL_PBS_NDP_Tina_CG_QtrlyPerformance_Final[[#This Row],[EXT REL]]</f>
        <v>202464000</v>
      </c>
      <c r="AT2098" s="11">
        <f>Table_PBS_SQL_DB2_PBSSQL_PBS_NDP_Tina_CG_QtrlyPerformance_Final[[#This Row],[GOU EXP]]+Table_PBS_SQL_DB2_PBSSQL_PBS_NDP_Tina_CG_QtrlyPerformance_Final[[#This Row],[EXT EXP]]</f>
        <v>198909630</v>
      </c>
      <c r="AU2098" s="11" t="str">
        <f>IF(Table_PBS_SQL_DB2_PBSSQL_PBS_NDP_Tina_CG_QtrlyPerformance_Final[[#This Row],[Item_Code]]&gt;"300000", "Capital", "Recurrent")</f>
        <v>Recurrent</v>
      </c>
    </row>
    <row r="2099" spans="1:47" x14ac:dyDescent="0.25">
      <c r="A2099" t="s">
        <v>305</v>
      </c>
      <c r="B2099" t="s">
        <v>306</v>
      </c>
      <c r="C2099" t="s">
        <v>293</v>
      </c>
      <c r="D2099" t="s">
        <v>1206</v>
      </c>
      <c r="E2099" t="s">
        <v>75</v>
      </c>
      <c r="F2099" t="s">
        <v>1228</v>
      </c>
      <c r="G2099" t="s">
        <v>103</v>
      </c>
      <c r="H2099" t="s">
        <v>1242</v>
      </c>
      <c r="I2099" t="s">
        <v>896</v>
      </c>
      <c r="J2099" t="s">
        <v>897</v>
      </c>
      <c r="K2099" t="s">
        <v>1245</v>
      </c>
      <c r="L2099" t="s">
        <v>1246</v>
      </c>
      <c r="M2099" t="s">
        <v>1168</v>
      </c>
      <c r="N2099" t="s">
        <v>1169</v>
      </c>
      <c r="O2099" t="s">
        <v>904</v>
      </c>
      <c r="P2099" t="s">
        <v>905</v>
      </c>
      <c r="Q2099" s="11">
        <v>0</v>
      </c>
      <c r="R2099" s="11">
        <v>0</v>
      </c>
      <c r="S2099" s="11">
        <v>0</v>
      </c>
      <c r="T2099" s="11">
        <v>0</v>
      </c>
      <c r="U2099" s="11">
        <v>0</v>
      </c>
      <c r="V2099" s="11">
        <v>0</v>
      </c>
      <c r="W2099" s="11">
        <v>0</v>
      </c>
      <c r="X2099" s="11">
        <v>0</v>
      </c>
      <c r="Y2099" s="11">
        <v>0</v>
      </c>
      <c r="Z2099" s="11">
        <v>0</v>
      </c>
      <c r="AA2099" s="11">
        <v>25000000</v>
      </c>
      <c r="AB2099" s="11">
        <v>4000000</v>
      </c>
      <c r="AC2099" s="11">
        <v>0</v>
      </c>
      <c r="AD2099" s="11">
        <v>0</v>
      </c>
      <c r="AE2099" s="11">
        <v>26531800</v>
      </c>
      <c r="AF2099" s="11">
        <v>41498000</v>
      </c>
      <c r="AG2099" s="11">
        <v>0</v>
      </c>
      <c r="AH2099" s="11">
        <v>0</v>
      </c>
      <c r="AI2099" s="11">
        <v>0</v>
      </c>
      <c r="AJ2099" s="11">
        <v>4630000</v>
      </c>
      <c r="AK2099" s="11">
        <v>0</v>
      </c>
      <c r="AL2099" s="11">
        <v>0</v>
      </c>
      <c r="AM2099" s="11">
        <v>0</v>
      </c>
      <c r="AN2099" s="11">
        <v>16100000</v>
      </c>
      <c r="AO20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0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51531800</v>
      </c>
      <c r="AQ20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0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66228000</v>
      </c>
      <c r="AS2099" s="11">
        <f>Table_PBS_SQL_DB2_PBSSQL_PBS_NDP_Tina_CG_QtrlyPerformance_Final[[#This Row],[GOU REL]]+Table_PBS_SQL_DB2_PBSSQL_PBS_NDP_Tina_CG_QtrlyPerformance_Final[[#This Row],[EXT REL]]</f>
        <v>51531800</v>
      </c>
      <c r="AT2099" s="11">
        <f>Table_PBS_SQL_DB2_PBSSQL_PBS_NDP_Tina_CG_QtrlyPerformance_Final[[#This Row],[GOU EXP]]+Table_PBS_SQL_DB2_PBSSQL_PBS_NDP_Tina_CG_QtrlyPerformance_Final[[#This Row],[EXT EXP]]</f>
        <v>66228000</v>
      </c>
      <c r="AU2099" s="11" t="str">
        <f>IF(Table_PBS_SQL_DB2_PBSSQL_PBS_NDP_Tina_CG_QtrlyPerformance_Final[[#This Row],[Item_Code]]&gt;"300000", "Capital", "Recurrent")</f>
        <v>Recurrent</v>
      </c>
    </row>
    <row r="2100" spans="1:47" x14ac:dyDescent="0.25">
      <c r="A2100" t="s">
        <v>305</v>
      </c>
      <c r="B2100" t="s">
        <v>306</v>
      </c>
      <c r="C2100" t="s">
        <v>293</v>
      </c>
      <c r="D2100" t="s">
        <v>1206</v>
      </c>
      <c r="E2100" t="s">
        <v>75</v>
      </c>
      <c r="F2100" t="s">
        <v>1228</v>
      </c>
      <c r="G2100" t="s">
        <v>103</v>
      </c>
      <c r="H2100" t="s">
        <v>1242</v>
      </c>
      <c r="I2100" t="s">
        <v>896</v>
      </c>
      <c r="J2100" t="s">
        <v>897</v>
      </c>
      <c r="K2100" t="s">
        <v>1245</v>
      </c>
      <c r="L2100" t="s">
        <v>1246</v>
      </c>
      <c r="M2100" t="s">
        <v>1168</v>
      </c>
      <c r="N2100" t="s">
        <v>1169</v>
      </c>
      <c r="O2100" t="s">
        <v>1004</v>
      </c>
      <c r="P2100" t="s">
        <v>868</v>
      </c>
      <c r="Q2100" s="11">
        <v>0</v>
      </c>
      <c r="R2100" s="11">
        <v>0</v>
      </c>
      <c r="S2100" s="11">
        <v>0</v>
      </c>
      <c r="T2100" s="11">
        <v>0</v>
      </c>
      <c r="U2100" s="11">
        <v>0</v>
      </c>
      <c r="V2100" s="11">
        <v>0</v>
      </c>
      <c r="W2100" s="11">
        <v>0</v>
      </c>
      <c r="X2100" s="11">
        <v>0</v>
      </c>
      <c r="Y2100" s="11">
        <v>0</v>
      </c>
      <c r="Z2100" s="11">
        <v>0</v>
      </c>
      <c r="AA2100" s="11">
        <v>25000000</v>
      </c>
      <c r="AB2100" s="11">
        <v>0</v>
      </c>
      <c r="AC2100" s="11">
        <v>0</v>
      </c>
      <c r="AD2100" s="11">
        <v>0</v>
      </c>
      <c r="AE2100" s="11">
        <v>25000000</v>
      </c>
      <c r="AF2100" s="11">
        <v>2832000</v>
      </c>
      <c r="AG2100" s="11">
        <v>0</v>
      </c>
      <c r="AH2100" s="11">
        <v>0</v>
      </c>
      <c r="AI2100" s="11">
        <v>80332400</v>
      </c>
      <c r="AJ2100" s="11">
        <v>34847100</v>
      </c>
      <c r="AK2100" s="11">
        <v>0</v>
      </c>
      <c r="AL2100" s="11">
        <v>0</v>
      </c>
      <c r="AM2100" s="11">
        <v>0</v>
      </c>
      <c r="AN2100" s="11">
        <v>57925000</v>
      </c>
      <c r="AO21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130332400</v>
      </c>
      <c r="AQ21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95604100</v>
      </c>
      <c r="AS2100" s="11">
        <f>Table_PBS_SQL_DB2_PBSSQL_PBS_NDP_Tina_CG_QtrlyPerformance_Final[[#This Row],[GOU REL]]+Table_PBS_SQL_DB2_PBSSQL_PBS_NDP_Tina_CG_QtrlyPerformance_Final[[#This Row],[EXT REL]]</f>
        <v>130332400</v>
      </c>
      <c r="AT2100" s="11">
        <f>Table_PBS_SQL_DB2_PBSSQL_PBS_NDP_Tina_CG_QtrlyPerformance_Final[[#This Row],[GOU EXP]]+Table_PBS_SQL_DB2_PBSSQL_PBS_NDP_Tina_CG_QtrlyPerformance_Final[[#This Row],[EXT EXP]]</f>
        <v>95604100</v>
      </c>
      <c r="AU2100" s="11" t="str">
        <f>IF(Table_PBS_SQL_DB2_PBSSQL_PBS_NDP_Tina_CG_QtrlyPerformance_Final[[#This Row],[Item_Code]]&gt;"300000", "Capital", "Recurrent")</f>
        <v>Recurrent</v>
      </c>
    </row>
    <row r="2101" spans="1:47" x14ac:dyDescent="0.25">
      <c r="A2101" t="s">
        <v>305</v>
      </c>
      <c r="B2101" t="s">
        <v>306</v>
      </c>
      <c r="C2101" t="s">
        <v>293</v>
      </c>
      <c r="D2101" t="s">
        <v>1206</v>
      </c>
      <c r="E2101" t="s">
        <v>75</v>
      </c>
      <c r="F2101" t="s">
        <v>1228</v>
      </c>
      <c r="G2101" t="s">
        <v>103</v>
      </c>
      <c r="H2101" t="s">
        <v>1242</v>
      </c>
      <c r="I2101" t="s">
        <v>896</v>
      </c>
      <c r="J2101" t="s">
        <v>897</v>
      </c>
      <c r="K2101" t="s">
        <v>1245</v>
      </c>
      <c r="L2101" t="s">
        <v>1246</v>
      </c>
      <c r="M2101" t="s">
        <v>1249</v>
      </c>
      <c r="N2101" t="s">
        <v>1250</v>
      </c>
      <c r="O2101" t="s">
        <v>1016</v>
      </c>
      <c r="P2101" t="s">
        <v>1017</v>
      </c>
      <c r="Q2101" s="11">
        <v>0</v>
      </c>
      <c r="R2101" s="11">
        <v>0</v>
      </c>
      <c r="S2101" s="11">
        <v>0</v>
      </c>
      <c r="T2101" s="11">
        <v>0</v>
      </c>
      <c r="U2101" s="11">
        <v>0</v>
      </c>
      <c r="V2101" s="11">
        <v>0</v>
      </c>
      <c r="W2101" s="11">
        <v>0</v>
      </c>
      <c r="X2101" s="11">
        <v>0</v>
      </c>
      <c r="Y2101" s="11">
        <v>0</v>
      </c>
      <c r="Z2101" s="11">
        <v>0</v>
      </c>
      <c r="AA2101" s="11">
        <v>50000000</v>
      </c>
      <c r="AB2101" s="11">
        <v>0</v>
      </c>
      <c r="AC2101" s="11">
        <v>0</v>
      </c>
      <c r="AD2101" s="11">
        <v>0</v>
      </c>
      <c r="AE2101" s="11">
        <v>50000000</v>
      </c>
      <c r="AF2101" s="11">
        <v>56734864</v>
      </c>
      <c r="AG2101" s="11">
        <v>0</v>
      </c>
      <c r="AH2101" s="11">
        <v>0</v>
      </c>
      <c r="AI2101" s="11">
        <v>518263664</v>
      </c>
      <c r="AJ2101" s="11">
        <v>18386559</v>
      </c>
      <c r="AK2101" s="11">
        <v>0</v>
      </c>
      <c r="AL2101" s="11">
        <v>0</v>
      </c>
      <c r="AM2101" s="11">
        <v>0</v>
      </c>
      <c r="AN2101" s="11">
        <v>158178932</v>
      </c>
      <c r="AO21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618263664</v>
      </c>
      <c r="AQ21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233300355</v>
      </c>
      <c r="AS2101" s="11">
        <f>Table_PBS_SQL_DB2_PBSSQL_PBS_NDP_Tina_CG_QtrlyPerformance_Final[[#This Row],[GOU REL]]+Table_PBS_SQL_DB2_PBSSQL_PBS_NDP_Tina_CG_QtrlyPerformance_Final[[#This Row],[EXT REL]]</f>
        <v>618263664</v>
      </c>
      <c r="AT2101" s="11">
        <f>Table_PBS_SQL_DB2_PBSSQL_PBS_NDP_Tina_CG_QtrlyPerformance_Final[[#This Row],[GOU EXP]]+Table_PBS_SQL_DB2_PBSSQL_PBS_NDP_Tina_CG_QtrlyPerformance_Final[[#This Row],[EXT EXP]]</f>
        <v>233300355</v>
      </c>
      <c r="AU2101" s="11" t="str">
        <f>IF(Table_PBS_SQL_DB2_PBSSQL_PBS_NDP_Tina_CG_QtrlyPerformance_Final[[#This Row],[Item_Code]]&gt;"300000", "Capital", "Recurrent")</f>
        <v>Recurrent</v>
      </c>
    </row>
    <row r="2102" spans="1:47" x14ac:dyDescent="0.25">
      <c r="A2102" t="s">
        <v>305</v>
      </c>
      <c r="B2102" t="s">
        <v>306</v>
      </c>
      <c r="C2102" t="s">
        <v>293</v>
      </c>
      <c r="D2102" t="s">
        <v>1206</v>
      </c>
      <c r="E2102" t="s">
        <v>75</v>
      </c>
      <c r="F2102" t="s">
        <v>1228</v>
      </c>
      <c r="G2102" t="s">
        <v>103</v>
      </c>
      <c r="H2102" t="s">
        <v>1242</v>
      </c>
      <c r="I2102" t="s">
        <v>896</v>
      </c>
      <c r="J2102" t="s">
        <v>897</v>
      </c>
      <c r="K2102" t="s">
        <v>1245</v>
      </c>
      <c r="L2102" t="s">
        <v>1246</v>
      </c>
      <c r="M2102" t="s">
        <v>1251</v>
      </c>
      <c r="N2102" t="s">
        <v>1252</v>
      </c>
      <c r="O2102" t="s">
        <v>1085</v>
      </c>
      <c r="P2102" t="s">
        <v>1086</v>
      </c>
      <c r="Q2102" s="11">
        <v>0</v>
      </c>
      <c r="R2102" s="11">
        <v>0</v>
      </c>
      <c r="S2102" s="11">
        <v>0</v>
      </c>
      <c r="T2102" s="11">
        <v>0</v>
      </c>
      <c r="U2102" s="11">
        <v>0</v>
      </c>
      <c r="V2102" s="11">
        <v>0</v>
      </c>
      <c r="W2102" s="11">
        <v>0</v>
      </c>
      <c r="X2102" s="11">
        <v>0</v>
      </c>
      <c r="Y2102" s="11">
        <v>0</v>
      </c>
      <c r="Z2102" s="11">
        <v>0</v>
      </c>
      <c r="AA2102" s="11">
        <v>0</v>
      </c>
      <c r="AB2102" s="11">
        <v>0</v>
      </c>
      <c r="AC2102" s="11">
        <v>0</v>
      </c>
      <c r="AD2102" s="11">
        <v>0</v>
      </c>
      <c r="AE2102" s="11">
        <v>0</v>
      </c>
      <c r="AF2102" s="11">
        <v>0</v>
      </c>
      <c r="AG2102" s="11">
        <v>0</v>
      </c>
      <c r="AH2102" s="11">
        <v>0</v>
      </c>
      <c r="AI2102" s="11">
        <v>100000000</v>
      </c>
      <c r="AJ2102" s="11">
        <v>4725000</v>
      </c>
      <c r="AK2102" s="11">
        <v>0</v>
      </c>
      <c r="AL2102" s="11">
        <v>0</v>
      </c>
      <c r="AM2102" s="11">
        <v>561362800</v>
      </c>
      <c r="AN2102" s="11">
        <v>603207200</v>
      </c>
      <c r="AO21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661362800</v>
      </c>
      <c r="AQ21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607932200</v>
      </c>
      <c r="AS2102" s="11">
        <f>Table_PBS_SQL_DB2_PBSSQL_PBS_NDP_Tina_CG_QtrlyPerformance_Final[[#This Row],[GOU REL]]+Table_PBS_SQL_DB2_PBSSQL_PBS_NDP_Tina_CG_QtrlyPerformance_Final[[#This Row],[EXT REL]]</f>
        <v>661362800</v>
      </c>
      <c r="AT2102" s="11">
        <f>Table_PBS_SQL_DB2_PBSSQL_PBS_NDP_Tina_CG_QtrlyPerformance_Final[[#This Row],[GOU EXP]]+Table_PBS_SQL_DB2_PBSSQL_PBS_NDP_Tina_CG_QtrlyPerformance_Final[[#This Row],[EXT EXP]]</f>
        <v>607932200</v>
      </c>
      <c r="AU2102" s="11" t="str">
        <f>IF(Table_PBS_SQL_DB2_PBSSQL_PBS_NDP_Tina_CG_QtrlyPerformance_Final[[#This Row],[Item_Code]]&gt;"300000", "Capital", "Recurrent")</f>
        <v>Recurrent</v>
      </c>
    </row>
    <row r="2103" spans="1:47" x14ac:dyDescent="0.25">
      <c r="A2103" t="s">
        <v>305</v>
      </c>
      <c r="B2103" t="s">
        <v>306</v>
      </c>
      <c r="C2103" t="s">
        <v>293</v>
      </c>
      <c r="D2103" t="s">
        <v>1206</v>
      </c>
      <c r="E2103" t="s">
        <v>75</v>
      </c>
      <c r="F2103" t="s">
        <v>1228</v>
      </c>
      <c r="G2103" t="s">
        <v>103</v>
      </c>
      <c r="H2103" t="s">
        <v>1242</v>
      </c>
      <c r="I2103" t="s">
        <v>896</v>
      </c>
      <c r="J2103" t="s">
        <v>897</v>
      </c>
      <c r="K2103" t="s">
        <v>311</v>
      </c>
      <c r="L2103" t="s">
        <v>1247</v>
      </c>
      <c r="M2103" t="s">
        <v>1232</v>
      </c>
      <c r="N2103" t="s">
        <v>1586</v>
      </c>
      <c r="O2103" t="s">
        <v>1626</v>
      </c>
      <c r="P2103" t="s">
        <v>1627</v>
      </c>
      <c r="Q2103" s="11">
        <v>0</v>
      </c>
      <c r="R2103" s="11">
        <v>0</v>
      </c>
      <c r="S2103" s="11">
        <v>0</v>
      </c>
      <c r="T2103" s="11">
        <v>0</v>
      </c>
      <c r="U2103" s="11">
        <v>0</v>
      </c>
      <c r="V2103" s="11">
        <v>0</v>
      </c>
      <c r="W2103" s="11">
        <v>0</v>
      </c>
      <c r="X2103" s="11">
        <v>0</v>
      </c>
      <c r="Y2103" s="11">
        <v>0</v>
      </c>
      <c r="Z2103" s="11">
        <v>0</v>
      </c>
      <c r="AA2103" s="11">
        <v>0</v>
      </c>
      <c r="AB2103" s="11">
        <v>0</v>
      </c>
      <c r="AC2103" s="11">
        <v>0</v>
      </c>
      <c r="AD2103" s="11">
        <v>0</v>
      </c>
      <c r="AE2103" s="11">
        <v>19156776300</v>
      </c>
      <c r="AF2103" s="11">
        <v>8292274371</v>
      </c>
      <c r="AG2103" s="11">
        <v>0</v>
      </c>
      <c r="AH2103" s="11">
        <v>0</v>
      </c>
      <c r="AI2103" s="11">
        <v>14176014462</v>
      </c>
      <c r="AJ2103" s="11">
        <v>4198758779</v>
      </c>
      <c r="AK2103" s="11">
        <v>0</v>
      </c>
      <c r="AL2103" s="11">
        <v>0</v>
      </c>
      <c r="AM2103" s="11">
        <v>9195252624</v>
      </c>
      <c r="AN2103" s="11">
        <v>2146745449</v>
      </c>
      <c r="AO21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42528043386</v>
      </c>
      <c r="AQ21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14637778599</v>
      </c>
      <c r="AS2103" s="11">
        <f>Table_PBS_SQL_DB2_PBSSQL_PBS_NDP_Tina_CG_QtrlyPerformance_Final[[#This Row],[GOU REL]]+Table_PBS_SQL_DB2_PBSSQL_PBS_NDP_Tina_CG_QtrlyPerformance_Final[[#This Row],[EXT REL]]</f>
        <v>42528043386</v>
      </c>
      <c r="AT2103" s="11">
        <f>Table_PBS_SQL_DB2_PBSSQL_PBS_NDP_Tina_CG_QtrlyPerformance_Final[[#This Row],[GOU EXP]]+Table_PBS_SQL_DB2_PBSSQL_PBS_NDP_Tina_CG_QtrlyPerformance_Final[[#This Row],[EXT EXP]]</f>
        <v>14637778599</v>
      </c>
      <c r="AU2103" s="11" t="str">
        <f>IF(Table_PBS_SQL_DB2_PBSSQL_PBS_NDP_Tina_CG_QtrlyPerformance_Final[[#This Row],[Item_Code]]&gt;"300000", "Capital", "Recurrent")</f>
        <v>Capital</v>
      </c>
    </row>
    <row r="2104" spans="1:47" x14ac:dyDescent="0.25">
      <c r="A2104" t="s">
        <v>305</v>
      </c>
      <c r="B2104" t="s">
        <v>306</v>
      </c>
      <c r="C2104" t="s">
        <v>293</v>
      </c>
      <c r="D2104" t="s">
        <v>1206</v>
      </c>
      <c r="E2104" t="s">
        <v>75</v>
      </c>
      <c r="F2104" t="s">
        <v>1228</v>
      </c>
      <c r="G2104" t="s">
        <v>103</v>
      </c>
      <c r="H2104" t="s">
        <v>1242</v>
      </c>
      <c r="I2104" t="s">
        <v>896</v>
      </c>
      <c r="J2104" t="s">
        <v>897</v>
      </c>
      <c r="K2104" t="s">
        <v>311</v>
      </c>
      <c r="L2104" t="s">
        <v>1247</v>
      </c>
      <c r="M2104" t="s">
        <v>1168</v>
      </c>
      <c r="N2104" t="s">
        <v>1169</v>
      </c>
      <c r="O2104" t="s">
        <v>902</v>
      </c>
      <c r="P2104" t="s">
        <v>903</v>
      </c>
      <c r="Q2104" s="11">
        <v>0</v>
      </c>
      <c r="R2104" s="11">
        <v>0</v>
      </c>
      <c r="S2104" s="11">
        <v>0</v>
      </c>
      <c r="T2104" s="11">
        <v>0</v>
      </c>
      <c r="U2104" s="11">
        <v>0</v>
      </c>
      <c r="V2104" s="11">
        <v>0</v>
      </c>
      <c r="W2104" s="11">
        <v>0</v>
      </c>
      <c r="X2104" s="11">
        <v>0</v>
      </c>
      <c r="Y2104" s="11">
        <v>0</v>
      </c>
      <c r="Z2104" s="11">
        <v>0</v>
      </c>
      <c r="AA2104" s="11">
        <v>0</v>
      </c>
      <c r="AB2104" s="11">
        <v>0</v>
      </c>
      <c r="AC2104" s="11">
        <v>0</v>
      </c>
      <c r="AD2104" s="11">
        <v>0</v>
      </c>
      <c r="AE2104" s="11">
        <v>286173000</v>
      </c>
      <c r="AF2104" s="11">
        <v>162347406</v>
      </c>
      <c r="AG2104" s="11">
        <v>0</v>
      </c>
      <c r="AH2104" s="11">
        <v>0</v>
      </c>
      <c r="AI2104" s="11">
        <v>211768020</v>
      </c>
      <c r="AJ2104" s="11">
        <v>0</v>
      </c>
      <c r="AK2104" s="11">
        <v>0</v>
      </c>
      <c r="AL2104" s="11">
        <v>0</v>
      </c>
      <c r="AM2104" s="11">
        <v>137363040</v>
      </c>
      <c r="AN2104" s="11">
        <v>0</v>
      </c>
      <c r="AO21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635304060</v>
      </c>
      <c r="AQ21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162347406</v>
      </c>
      <c r="AS2104" s="11">
        <f>Table_PBS_SQL_DB2_PBSSQL_PBS_NDP_Tina_CG_QtrlyPerformance_Final[[#This Row],[GOU REL]]+Table_PBS_SQL_DB2_PBSSQL_PBS_NDP_Tina_CG_QtrlyPerformance_Final[[#This Row],[EXT REL]]</f>
        <v>635304060</v>
      </c>
      <c r="AT2104" s="11">
        <f>Table_PBS_SQL_DB2_PBSSQL_PBS_NDP_Tina_CG_QtrlyPerformance_Final[[#This Row],[GOU EXP]]+Table_PBS_SQL_DB2_PBSSQL_PBS_NDP_Tina_CG_QtrlyPerformance_Final[[#This Row],[EXT EXP]]</f>
        <v>162347406</v>
      </c>
      <c r="AU2104" s="11" t="str">
        <f>IF(Table_PBS_SQL_DB2_PBSSQL_PBS_NDP_Tina_CG_QtrlyPerformance_Final[[#This Row],[Item_Code]]&gt;"300000", "Capital", "Recurrent")</f>
        <v>Recurrent</v>
      </c>
    </row>
    <row r="2105" spans="1:47" x14ac:dyDescent="0.25">
      <c r="A2105" t="s">
        <v>305</v>
      </c>
      <c r="B2105" t="s">
        <v>306</v>
      </c>
      <c r="C2105" t="s">
        <v>293</v>
      </c>
      <c r="D2105" t="s">
        <v>1206</v>
      </c>
      <c r="E2105" t="s">
        <v>75</v>
      </c>
      <c r="F2105" t="s">
        <v>1228</v>
      </c>
      <c r="G2105" t="s">
        <v>103</v>
      </c>
      <c r="H2105" t="s">
        <v>1242</v>
      </c>
      <c r="I2105" t="s">
        <v>896</v>
      </c>
      <c r="J2105" t="s">
        <v>897</v>
      </c>
      <c r="K2105" t="s">
        <v>311</v>
      </c>
      <c r="L2105" t="s">
        <v>1247</v>
      </c>
      <c r="M2105" t="s">
        <v>1249</v>
      </c>
      <c r="N2105" t="s">
        <v>1253</v>
      </c>
      <c r="O2105" t="s">
        <v>2125</v>
      </c>
      <c r="P2105" t="s">
        <v>2126</v>
      </c>
      <c r="Q2105" s="11">
        <v>0</v>
      </c>
      <c r="R2105" s="11">
        <v>0</v>
      </c>
      <c r="S2105" s="11">
        <v>0</v>
      </c>
      <c r="T2105" s="11">
        <v>0</v>
      </c>
      <c r="U2105" s="11">
        <v>0</v>
      </c>
      <c r="V2105" s="11">
        <v>0</v>
      </c>
      <c r="W2105" s="11">
        <v>0</v>
      </c>
      <c r="X2105" s="11">
        <v>0</v>
      </c>
      <c r="Y2105" s="11">
        <v>0</v>
      </c>
      <c r="Z2105" s="11">
        <v>0</v>
      </c>
      <c r="AA2105" s="11">
        <v>0</v>
      </c>
      <c r="AB2105" s="11">
        <v>0</v>
      </c>
      <c r="AC2105" s="11">
        <v>0</v>
      </c>
      <c r="AD2105" s="11">
        <v>0</v>
      </c>
      <c r="AE2105" s="11">
        <v>8064464538</v>
      </c>
      <c r="AF2105" s="11">
        <v>8064464538</v>
      </c>
      <c r="AG2105" s="11">
        <v>0</v>
      </c>
      <c r="AH2105" s="11">
        <v>0</v>
      </c>
      <c r="AI2105" s="11">
        <v>5967703758</v>
      </c>
      <c r="AJ2105" s="11">
        <v>292434900</v>
      </c>
      <c r="AK2105" s="11">
        <v>0</v>
      </c>
      <c r="AL2105" s="11">
        <v>0</v>
      </c>
      <c r="AM2105" s="11">
        <v>4063251455</v>
      </c>
      <c r="AN2105" s="11">
        <v>309817000</v>
      </c>
      <c r="AO21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18095419751</v>
      </c>
      <c r="AQ21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8666716438</v>
      </c>
      <c r="AS2105" s="11">
        <f>Table_PBS_SQL_DB2_PBSSQL_PBS_NDP_Tina_CG_QtrlyPerformance_Final[[#This Row],[GOU REL]]+Table_PBS_SQL_DB2_PBSSQL_PBS_NDP_Tina_CG_QtrlyPerformance_Final[[#This Row],[EXT REL]]</f>
        <v>18095419751</v>
      </c>
      <c r="AT2105" s="11">
        <f>Table_PBS_SQL_DB2_PBSSQL_PBS_NDP_Tina_CG_QtrlyPerformance_Final[[#This Row],[GOU EXP]]+Table_PBS_SQL_DB2_PBSSQL_PBS_NDP_Tina_CG_QtrlyPerformance_Final[[#This Row],[EXT EXP]]</f>
        <v>8666716438</v>
      </c>
      <c r="AU2105" s="11" t="str">
        <f>IF(Table_PBS_SQL_DB2_PBSSQL_PBS_NDP_Tina_CG_QtrlyPerformance_Final[[#This Row],[Item_Code]]&gt;"300000", "Capital", "Recurrent")</f>
        <v>Recurrent</v>
      </c>
    </row>
    <row r="2106" spans="1:47" x14ac:dyDescent="0.25">
      <c r="A2106" t="s">
        <v>305</v>
      </c>
      <c r="B2106" t="s">
        <v>306</v>
      </c>
      <c r="C2106" t="s">
        <v>293</v>
      </c>
      <c r="D2106" t="s">
        <v>1206</v>
      </c>
      <c r="E2106" t="s">
        <v>75</v>
      </c>
      <c r="F2106" t="s">
        <v>1228</v>
      </c>
      <c r="G2106" t="s">
        <v>103</v>
      </c>
      <c r="H2106" t="s">
        <v>1242</v>
      </c>
      <c r="I2106" t="s">
        <v>493</v>
      </c>
      <c r="J2106" t="s">
        <v>1248</v>
      </c>
      <c r="K2106" t="s">
        <v>1243</v>
      </c>
      <c r="L2106" t="s">
        <v>1244</v>
      </c>
      <c r="M2106" t="s">
        <v>866</v>
      </c>
      <c r="N2106" t="s">
        <v>867</v>
      </c>
      <c r="O2106" t="s">
        <v>1062</v>
      </c>
      <c r="P2106" t="s">
        <v>1063</v>
      </c>
      <c r="Q2106" s="11">
        <v>0</v>
      </c>
      <c r="R2106" s="11">
        <v>0</v>
      </c>
      <c r="S2106" s="11">
        <v>0</v>
      </c>
      <c r="T2106" s="11">
        <v>0</v>
      </c>
      <c r="U2106" s="11">
        <v>14412251005</v>
      </c>
      <c r="V2106" s="11">
        <v>0</v>
      </c>
      <c r="W2106" s="11">
        <v>2235842808</v>
      </c>
      <c r="X2106" s="11">
        <v>12176408197</v>
      </c>
      <c r="Y2106" s="11">
        <v>558000000</v>
      </c>
      <c r="Z2106" s="11">
        <v>414897036</v>
      </c>
      <c r="AA2106" s="11">
        <v>0</v>
      </c>
      <c r="AB2106" s="11">
        <v>0</v>
      </c>
      <c r="AC2106" s="11">
        <v>1117921404</v>
      </c>
      <c r="AD2106" s="11">
        <v>462627556</v>
      </c>
      <c r="AE2106" s="11">
        <v>0</v>
      </c>
      <c r="AF2106" s="11">
        <v>0</v>
      </c>
      <c r="AG2106" s="11">
        <v>558960702</v>
      </c>
      <c r="AH2106" s="11">
        <v>459133504</v>
      </c>
      <c r="AI2106" s="11">
        <v>0</v>
      </c>
      <c r="AJ2106" s="11">
        <v>0</v>
      </c>
      <c r="AK2106" s="11">
        <v>960702</v>
      </c>
      <c r="AL2106" s="11">
        <v>554938741</v>
      </c>
      <c r="AM2106" s="11">
        <v>0</v>
      </c>
      <c r="AN2106" s="11">
        <v>0</v>
      </c>
      <c r="AO21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2235842808</v>
      </c>
      <c r="AP21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1891596837</v>
      </c>
      <c r="AR21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06" s="11">
        <f>Table_PBS_SQL_DB2_PBSSQL_PBS_NDP_Tina_CG_QtrlyPerformance_Final[[#This Row],[GOU REL]]+Table_PBS_SQL_DB2_PBSSQL_PBS_NDP_Tina_CG_QtrlyPerformance_Final[[#This Row],[EXT REL]]</f>
        <v>2235842808</v>
      </c>
      <c r="AT2106" s="11">
        <f>Table_PBS_SQL_DB2_PBSSQL_PBS_NDP_Tina_CG_QtrlyPerformance_Final[[#This Row],[GOU EXP]]+Table_PBS_SQL_DB2_PBSSQL_PBS_NDP_Tina_CG_QtrlyPerformance_Final[[#This Row],[EXT EXP]]</f>
        <v>1891596837</v>
      </c>
      <c r="AU2106" s="11" t="str">
        <f>IF(Table_PBS_SQL_DB2_PBSSQL_PBS_NDP_Tina_CG_QtrlyPerformance_Final[[#This Row],[Item_Code]]&gt;"300000", "Capital", "Recurrent")</f>
        <v>Recurrent</v>
      </c>
    </row>
    <row r="2107" spans="1:47" x14ac:dyDescent="0.25">
      <c r="A2107" t="s">
        <v>305</v>
      </c>
      <c r="B2107" t="s">
        <v>306</v>
      </c>
      <c r="C2107" t="s">
        <v>293</v>
      </c>
      <c r="D2107" t="s">
        <v>1206</v>
      </c>
      <c r="E2107" t="s">
        <v>75</v>
      </c>
      <c r="F2107" t="s">
        <v>1228</v>
      </c>
      <c r="G2107" t="s">
        <v>103</v>
      </c>
      <c r="H2107" t="s">
        <v>1242</v>
      </c>
      <c r="I2107" t="s">
        <v>493</v>
      </c>
      <c r="J2107" t="s">
        <v>1248</v>
      </c>
      <c r="K2107" t="s">
        <v>1243</v>
      </c>
      <c r="L2107" t="s">
        <v>1244</v>
      </c>
      <c r="M2107" t="s">
        <v>866</v>
      </c>
      <c r="N2107" t="s">
        <v>867</v>
      </c>
      <c r="O2107" t="s">
        <v>1028</v>
      </c>
      <c r="P2107" t="s">
        <v>1029</v>
      </c>
      <c r="Q2107" s="11">
        <v>0</v>
      </c>
      <c r="R2107" s="11">
        <v>0</v>
      </c>
      <c r="S2107" s="11">
        <v>0</v>
      </c>
      <c r="T2107" s="11">
        <v>0</v>
      </c>
      <c r="U2107" s="11">
        <v>468520000</v>
      </c>
      <c r="V2107" s="11">
        <v>0</v>
      </c>
      <c r="W2107" s="11">
        <v>468520000</v>
      </c>
      <c r="X2107" s="11">
        <v>0</v>
      </c>
      <c r="Y2107" s="11">
        <v>0</v>
      </c>
      <c r="Z2107" s="11">
        <v>0</v>
      </c>
      <c r="AA2107" s="11">
        <v>0</v>
      </c>
      <c r="AB2107" s="11">
        <v>0</v>
      </c>
      <c r="AC2107" s="11">
        <v>122480019</v>
      </c>
      <c r="AD2107" s="11">
        <v>85914000</v>
      </c>
      <c r="AE2107" s="11">
        <v>0</v>
      </c>
      <c r="AF2107" s="11">
        <v>0</v>
      </c>
      <c r="AG2107" s="11">
        <v>184260000</v>
      </c>
      <c r="AH2107" s="11">
        <v>202963536</v>
      </c>
      <c r="AI2107" s="11">
        <v>0</v>
      </c>
      <c r="AJ2107" s="11">
        <v>0</v>
      </c>
      <c r="AK2107" s="11">
        <v>161779981</v>
      </c>
      <c r="AL2107" s="11">
        <v>177829464</v>
      </c>
      <c r="AM2107" s="11">
        <v>0</v>
      </c>
      <c r="AN2107" s="11">
        <v>0</v>
      </c>
      <c r="AO21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468520000</v>
      </c>
      <c r="AP21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466707000</v>
      </c>
      <c r="AR21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07" s="11">
        <f>Table_PBS_SQL_DB2_PBSSQL_PBS_NDP_Tina_CG_QtrlyPerformance_Final[[#This Row],[GOU REL]]+Table_PBS_SQL_DB2_PBSSQL_PBS_NDP_Tina_CG_QtrlyPerformance_Final[[#This Row],[EXT REL]]</f>
        <v>468520000</v>
      </c>
      <c r="AT2107" s="11">
        <f>Table_PBS_SQL_DB2_PBSSQL_PBS_NDP_Tina_CG_QtrlyPerformance_Final[[#This Row],[GOU EXP]]+Table_PBS_SQL_DB2_PBSSQL_PBS_NDP_Tina_CG_QtrlyPerformance_Final[[#This Row],[EXT EXP]]</f>
        <v>466707000</v>
      </c>
      <c r="AU2107" s="11" t="str">
        <f>IF(Table_PBS_SQL_DB2_PBSSQL_PBS_NDP_Tina_CG_QtrlyPerformance_Final[[#This Row],[Item_Code]]&gt;"300000", "Capital", "Recurrent")</f>
        <v>Recurrent</v>
      </c>
    </row>
    <row r="2108" spans="1:47" x14ac:dyDescent="0.25">
      <c r="A2108" t="s">
        <v>305</v>
      </c>
      <c r="B2108" t="s">
        <v>306</v>
      </c>
      <c r="C2108" t="s">
        <v>293</v>
      </c>
      <c r="D2108" t="s">
        <v>1206</v>
      </c>
      <c r="E2108" t="s">
        <v>75</v>
      </c>
      <c r="F2108" t="s">
        <v>1228</v>
      </c>
      <c r="G2108" t="s">
        <v>103</v>
      </c>
      <c r="H2108" t="s">
        <v>1242</v>
      </c>
      <c r="I2108" t="s">
        <v>493</v>
      </c>
      <c r="J2108" t="s">
        <v>1248</v>
      </c>
      <c r="K2108" t="s">
        <v>1243</v>
      </c>
      <c r="L2108" t="s">
        <v>1244</v>
      </c>
      <c r="M2108" t="s">
        <v>866</v>
      </c>
      <c r="N2108" t="s">
        <v>867</v>
      </c>
      <c r="O2108" t="s">
        <v>1056</v>
      </c>
      <c r="P2108" t="s">
        <v>1057</v>
      </c>
      <c r="Q2108" s="11">
        <v>0</v>
      </c>
      <c r="R2108" s="11">
        <v>0</v>
      </c>
      <c r="S2108" s="11">
        <v>0</v>
      </c>
      <c r="T2108" s="11">
        <v>0</v>
      </c>
      <c r="U2108" s="11">
        <v>182040000</v>
      </c>
      <c r="V2108" s="11">
        <v>0</v>
      </c>
      <c r="W2108" s="11">
        <v>0</v>
      </c>
      <c r="X2108" s="11">
        <v>182040000</v>
      </c>
      <c r="Y2108" s="11">
        <v>0</v>
      </c>
      <c r="Z2108" s="11">
        <v>0</v>
      </c>
      <c r="AA2108" s="11">
        <v>0</v>
      </c>
      <c r="AB2108" s="11">
        <v>0</v>
      </c>
      <c r="AC2108" s="11">
        <v>0</v>
      </c>
      <c r="AD2108" s="11">
        <v>0</v>
      </c>
      <c r="AE2108" s="11">
        <v>0</v>
      </c>
      <c r="AF2108" s="11">
        <v>0</v>
      </c>
      <c r="AG2108" s="11">
        <v>0</v>
      </c>
      <c r="AH2108" s="11">
        <v>0</v>
      </c>
      <c r="AI2108" s="11">
        <v>0</v>
      </c>
      <c r="AJ2108" s="11">
        <v>0</v>
      </c>
      <c r="AK2108" s="11">
        <v>0</v>
      </c>
      <c r="AL2108" s="11">
        <v>0</v>
      </c>
      <c r="AM2108" s="11">
        <v>0</v>
      </c>
      <c r="AN2108" s="11">
        <v>0</v>
      </c>
      <c r="AO21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08" s="11">
        <f>Table_PBS_SQL_DB2_PBSSQL_PBS_NDP_Tina_CG_QtrlyPerformance_Final[[#This Row],[GOU REL]]+Table_PBS_SQL_DB2_PBSSQL_PBS_NDP_Tina_CG_QtrlyPerformance_Final[[#This Row],[EXT REL]]</f>
        <v>0</v>
      </c>
      <c r="AT2108" s="11">
        <f>Table_PBS_SQL_DB2_PBSSQL_PBS_NDP_Tina_CG_QtrlyPerformance_Final[[#This Row],[GOU EXP]]+Table_PBS_SQL_DB2_PBSSQL_PBS_NDP_Tina_CG_QtrlyPerformance_Final[[#This Row],[EXT EXP]]</f>
        <v>0</v>
      </c>
      <c r="AU2108" s="11" t="str">
        <f>IF(Table_PBS_SQL_DB2_PBSSQL_PBS_NDP_Tina_CG_QtrlyPerformance_Final[[#This Row],[Item_Code]]&gt;"300000", "Capital", "Recurrent")</f>
        <v>Recurrent</v>
      </c>
    </row>
    <row r="2109" spans="1:47" x14ac:dyDescent="0.25">
      <c r="A2109" t="s">
        <v>305</v>
      </c>
      <c r="B2109" t="s">
        <v>306</v>
      </c>
      <c r="C2109" t="s">
        <v>293</v>
      </c>
      <c r="D2109" t="s">
        <v>1206</v>
      </c>
      <c r="E2109" t="s">
        <v>75</v>
      </c>
      <c r="F2109" t="s">
        <v>1228</v>
      </c>
      <c r="G2109" t="s">
        <v>103</v>
      </c>
      <c r="H2109" t="s">
        <v>1242</v>
      </c>
      <c r="I2109" t="s">
        <v>493</v>
      </c>
      <c r="J2109" t="s">
        <v>1248</v>
      </c>
      <c r="K2109" t="s">
        <v>1245</v>
      </c>
      <c r="L2109" t="s">
        <v>1246</v>
      </c>
      <c r="M2109" t="s">
        <v>1168</v>
      </c>
      <c r="N2109" t="s">
        <v>1169</v>
      </c>
      <c r="O2109" t="s">
        <v>1004</v>
      </c>
      <c r="P2109" t="s">
        <v>868</v>
      </c>
      <c r="Q2109" s="11">
        <v>0</v>
      </c>
      <c r="R2109" s="11">
        <v>0</v>
      </c>
      <c r="S2109" s="11">
        <v>0</v>
      </c>
      <c r="T2109" s="11">
        <v>0</v>
      </c>
      <c r="U2109" s="11">
        <v>148332400</v>
      </c>
      <c r="V2109" s="11">
        <v>0</v>
      </c>
      <c r="W2109" s="11">
        <v>18000000</v>
      </c>
      <c r="X2109" s="11">
        <v>130332400</v>
      </c>
      <c r="Y2109" s="11">
        <v>0</v>
      </c>
      <c r="Z2109" s="11">
        <v>0</v>
      </c>
      <c r="AA2109" s="11">
        <v>0</v>
      </c>
      <c r="AB2109" s="11">
        <v>0</v>
      </c>
      <c r="AC2109" s="11">
        <v>9000000</v>
      </c>
      <c r="AD2109" s="11">
        <v>0</v>
      </c>
      <c r="AE2109" s="11">
        <v>0</v>
      </c>
      <c r="AF2109" s="11">
        <v>0</v>
      </c>
      <c r="AG2109" s="11">
        <v>9000000</v>
      </c>
      <c r="AH2109" s="11">
        <v>0</v>
      </c>
      <c r="AI2109" s="11">
        <v>0</v>
      </c>
      <c r="AJ2109" s="11">
        <v>0</v>
      </c>
      <c r="AK2109" s="11">
        <v>0</v>
      </c>
      <c r="AL2109" s="11">
        <v>17975500</v>
      </c>
      <c r="AM2109" s="11">
        <v>0</v>
      </c>
      <c r="AN2109" s="11">
        <v>0</v>
      </c>
      <c r="AO21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21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17975500</v>
      </c>
      <c r="AR21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09" s="11">
        <f>Table_PBS_SQL_DB2_PBSSQL_PBS_NDP_Tina_CG_QtrlyPerformance_Final[[#This Row],[GOU REL]]+Table_PBS_SQL_DB2_PBSSQL_PBS_NDP_Tina_CG_QtrlyPerformance_Final[[#This Row],[EXT REL]]</f>
        <v>18000000</v>
      </c>
      <c r="AT2109" s="11">
        <f>Table_PBS_SQL_DB2_PBSSQL_PBS_NDP_Tina_CG_QtrlyPerformance_Final[[#This Row],[GOU EXP]]+Table_PBS_SQL_DB2_PBSSQL_PBS_NDP_Tina_CG_QtrlyPerformance_Final[[#This Row],[EXT EXP]]</f>
        <v>17975500</v>
      </c>
      <c r="AU2109" s="11" t="str">
        <f>IF(Table_PBS_SQL_DB2_PBSSQL_PBS_NDP_Tina_CG_QtrlyPerformance_Final[[#This Row],[Item_Code]]&gt;"300000", "Capital", "Recurrent")</f>
        <v>Recurrent</v>
      </c>
    </row>
    <row r="2110" spans="1:47" x14ac:dyDescent="0.25">
      <c r="A2110" t="s">
        <v>305</v>
      </c>
      <c r="B2110" t="s">
        <v>306</v>
      </c>
      <c r="C2110" t="s">
        <v>293</v>
      </c>
      <c r="D2110" t="s">
        <v>1206</v>
      </c>
      <c r="E2110" t="s">
        <v>75</v>
      </c>
      <c r="F2110" t="s">
        <v>1228</v>
      </c>
      <c r="G2110" t="s">
        <v>103</v>
      </c>
      <c r="H2110" t="s">
        <v>1242</v>
      </c>
      <c r="I2110" t="s">
        <v>493</v>
      </c>
      <c r="J2110" t="s">
        <v>1248</v>
      </c>
      <c r="K2110" t="s">
        <v>1245</v>
      </c>
      <c r="L2110" t="s">
        <v>1246</v>
      </c>
      <c r="M2110" t="s">
        <v>1249</v>
      </c>
      <c r="N2110" t="s">
        <v>1250</v>
      </c>
      <c r="O2110" t="s">
        <v>2076</v>
      </c>
      <c r="P2110" t="s">
        <v>2077</v>
      </c>
      <c r="Q2110" s="11">
        <v>0</v>
      </c>
      <c r="R2110" s="11">
        <v>0</v>
      </c>
      <c r="S2110" s="11">
        <v>0</v>
      </c>
      <c r="T2110" s="11">
        <v>0</v>
      </c>
      <c r="U2110" s="11">
        <v>760000000</v>
      </c>
      <c r="V2110" s="11">
        <v>0</v>
      </c>
      <c r="W2110" s="11">
        <v>760000000</v>
      </c>
      <c r="X2110" s="11">
        <v>0</v>
      </c>
      <c r="Y2110" s="11">
        <v>760000000</v>
      </c>
      <c r="Z2110" s="11">
        <v>0</v>
      </c>
      <c r="AA2110" s="11">
        <v>0</v>
      </c>
      <c r="AB2110" s="11">
        <v>0</v>
      </c>
      <c r="AC2110" s="11">
        <v>0</v>
      </c>
      <c r="AD2110" s="11">
        <v>759998578</v>
      </c>
      <c r="AE2110" s="11">
        <v>0</v>
      </c>
      <c r="AF2110" s="11">
        <v>0</v>
      </c>
      <c r="AG2110" s="11">
        <v>0</v>
      </c>
      <c r="AH2110" s="11">
        <v>0</v>
      </c>
      <c r="AI2110" s="11">
        <v>0</v>
      </c>
      <c r="AJ2110" s="11">
        <v>0</v>
      </c>
      <c r="AK2110" s="11">
        <v>0</v>
      </c>
      <c r="AL2110" s="11">
        <v>0</v>
      </c>
      <c r="AM2110" s="11">
        <v>0</v>
      </c>
      <c r="AN2110" s="11">
        <v>0</v>
      </c>
      <c r="AO21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760000000</v>
      </c>
      <c r="AP21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759998578</v>
      </c>
      <c r="AR21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0" s="11">
        <f>Table_PBS_SQL_DB2_PBSSQL_PBS_NDP_Tina_CG_QtrlyPerformance_Final[[#This Row],[GOU REL]]+Table_PBS_SQL_DB2_PBSSQL_PBS_NDP_Tina_CG_QtrlyPerformance_Final[[#This Row],[EXT REL]]</f>
        <v>760000000</v>
      </c>
      <c r="AT2110" s="11">
        <f>Table_PBS_SQL_DB2_PBSSQL_PBS_NDP_Tina_CG_QtrlyPerformance_Final[[#This Row],[GOU EXP]]+Table_PBS_SQL_DB2_PBSSQL_PBS_NDP_Tina_CG_QtrlyPerformance_Final[[#This Row],[EXT EXP]]</f>
        <v>759998578</v>
      </c>
      <c r="AU2110" s="11" t="str">
        <f>IF(Table_PBS_SQL_DB2_PBSSQL_PBS_NDP_Tina_CG_QtrlyPerformance_Final[[#This Row],[Item_Code]]&gt;"300000", "Capital", "Recurrent")</f>
        <v>Recurrent</v>
      </c>
    </row>
    <row r="2111" spans="1:47" x14ac:dyDescent="0.25">
      <c r="A2111" t="s">
        <v>305</v>
      </c>
      <c r="B2111" t="s">
        <v>306</v>
      </c>
      <c r="C2111" t="s">
        <v>293</v>
      </c>
      <c r="D2111" t="s">
        <v>1206</v>
      </c>
      <c r="E2111" t="s">
        <v>75</v>
      </c>
      <c r="F2111" t="s">
        <v>1228</v>
      </c>
      <c r="G2111" t="s">
        <v>103</v>
      </c>
      <c r="H2111" t="s">
        <v>1242</v>
      </c>
      <c r="I2111" t="s">
        <v>493</v>
      </c>
      <c r="J2111" t="s">
        <v>1248</v>
      </c>
      <c r="K2111" t="s">
        <v>311</v>
      </c>
      <c r="L2111" t="s">
        <v>1247</v>
      </c>
      <c r="M2111" t="s">
        <v>866</v>
      </c>
      <c r="N2111" t="s">
        <v>867</v>
      </c>
      <c r="O2111" t="s">
        <v>957</v>
      </c>
      <c r="P2111" t="s">
        <v>958</v>
      </c>
      <c r="Q2111" s="11">
        <v>0</v>
      </c>
      <c r="R2111" s="11">
        <v>0</v>
      </c>
      <c r="S2111" s="11">
        <v>0</v>
      </c>
      <c r="T2111" s="11">
        <v>0</v>
      </c>
      <c r="U2111" s="11">
        <v>1249200000</v>
      </c>
      <c r="V2111" s="11">
        <v>0</v>
      </c>
      <c r="W2111" s="11">
        <v>0</v>
      </c>
      <c r="X2111" s="11">
        <v>1249200000</v>
      </c>
      <c r="Y2111" s="11">
        <v>0</v>
      </c>
      <c r="Z2111" s="11">
        <v>0</v>
      </c>
      <c r="AA2111" s="11">
        <v>0</v>
      </c>
      <c r="AB2111" s="11">
        <v>0</v>
      </c>
      <c r="AC2111" s="11">
        <v>0</v>
      </c>
      <c r="AD2111" s="11">
        <v>0</v>
      </c>
      <c r="AE2111" s="11">
        <v>0</v>
      </c>
      <c r="AF2111" s="11">
        <v>0</v>
      </c>
      <c r="AG2111" s="11">
        <v>0</v>
      </c>
      <c r="AH2111" s="11">
        <v>0</v>
      </c>
      <c r="AI2111" s="11">
        <v>0</v>
      </c>
      <c r="AJ2111" s="11">
        <v>0</v>
      </c>
      <c r="AK2111" s="11">
        <v>0</v>
      </c>
      <c r="AL2111" s="11">
        <v>0</v>
      </c>
      <c r="AM2111" s="11">
        <v>0</v>
      </c>
      <c r="AN2111" s="11">
        <v>0</v>
      </c>
      <c r="AO21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1" s="11">
        <f>Table_PBS_SQL_DB2_PBSSQL_PBS_NDP_Tina_CG_QtrlyPerformance_Final[[#This Row],[GOU REL]]+Table_PBS_SQL_DB2_PBSSQL_PBS_NDP_Tina_CG_QtrlyPerformance_Final[[#This Row],[EXT REL]]</f>
        <v>0</v>
      </c>
      <c r="AT2111" s="11">
        <f>Table_PBS_SQL_DB2_PBSSQL_PBS_NDP_Tina_CG_QtrlyPerformance_Final[[#This Row],[GOU EXP]]+Table_PBS_SQL_DB2_PBSSQL_PBS_NDP_Tina_CG_QtrlyPerformance_Final[[#This Row],[EXT EXP]]</f>
        <v>0</v>
      </c>
      <c r="AU2111" s="11" t="str">
        <f>IF(Table_PBS_SQL_DB2_PBSSQL_PBS_NDP_Tina_CG_QtrlyPerformance_Final[[#This Row],[Item_Code]]&gt;"300000", "Capital", "Recurrent")</f>
        <v>Capital</v>
      </c>
    </row>
    <row r="2112" spans="1:47" x14ac:dyDescent="0.25">
      <c r="A2112" t="s">
        <v>305</v>
      </c>
      <c r="B2112" t="s">
        <v>306</v>
      </c>
      <c r="C2112" t="s">
        <v>293</v>
      </c>
      <c r="D2112" t="s">
        <v>1206</v>
      </c>
      <c r="E2112" t="s">
        <v>75</v>
      </c>
      <c r="F2112" t="s">
        <v>1228</v>
      </c>
      <c r="G2112" t="s">
        <v>103</v>
      </c>
      <c r="H2112" t="s">
        <v>1242</v>
      </c>
      <c r="I2112" t="s">
        <v>493</v>
      </c>
      <c r="J2112" t="s">
        <v>1248</v>
      </c>
      <c r="K2112" t="s">
        <v>311</v>
      </c>
      <c r="L2112" t="s">
        <v>1247</v>
      </c>
      <c r="M2112" t="s">
        <v>1168</v>
      </c>
      <c r="N2112" t="s">
        <v>1169</v>
      </c>
      <c r="O2112" t="s">
        <v>1064</v>
      </c>
      <c r="P2112" t="s">
        <v>1065</v>
      </c>
      <c r="Q2112" s="11">
        <v>0</v>
      </c>
      <c r="R2112" s="11">
        <v>0</v>
      </c>
      <c r="S2112" s="11">
        <v>0</v>
      </c>
      <c r="T2112" s="11">
        <v>0</v>
      </c>
      <c r="U2112" s="11">
        <v>381564000</v>
      </c>
      <c r="V2112" s="11">
        <v>0</v>
      </c>
      <c r="W2112" s="11">
        <v>0</v>
      </c>
      <c r="X2112" s="11">
        <v>381564000</v>
      </c>
      <c r="Y2112" s="11">
        <v>0</v>
      </c>
      <c r="Z2112" s="11">
        <v>0</v>
      </c>
      <c r="AA2112" s="11">
        <v>0</v>
      </c>
      <c r="AB2112" s="11">
        <v>0</v>
      </c>
      <c r="AC2112" s="11">
        <v>0</v>
      </c>
      <c r="AD2112" s="11">
        <v>0</v>
      </c>
      <c r="AE2112" s="11">
        <v>0</v>
      </c>
      <c r="AF2112" s="11">
        <v>0</v>
      </c>
      <c r="AG2112" s="11">
        <v>0</v>
      </c>
      <c r="AH2112" s="11">
        <v>0</v>
      </c>
      <c r="AI2112" s="11">
        <v>0</v>
      </c>
      <c r="AJ2112" s="11">
        <v>0</v>
      </c>
      <c r="AK2112" s="11">
        <v>0</v>
      </c>
      <c r="AL2112" s="11">
        <v>0</v>
      </c>
      <c r="AM2112" s="11">
        <v>0</v>
      </c>
      <c r="AN2112" s="11">
        <v>0</v>
      </c>
      <c r="AO21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2" s="11">
        <f>Table_PBS_SQL_DB2_PBSSQL_PBS_NDP_Tina_CG_QtrlyPerformance_Final[[#This Row],[GOU REL]]+Table_PBS_SQL_DB2_PBSSQL_PBS_NDP_Tina_CG_QtrlyPerformance_Final[[#This Row],[EXT REL]]</f>
        <v>0</v>
      </c>
      <c r="AT2112" s="11">
        <f>Table_PBS_SQL_DB2_PBSSQL_PBS_NDP_Tina_CG_QtrlyPerformance_Final[[#This Row],[GOU EXP]]+Table_PBS_SQL_DB2_PBSSQL_PBS_NDP_Tina_CG_QtrlyPerformance_Final[[#This Row],[EXT EXP]]</f>
        <v>0</v>
      </c>
      <c r="AU2112" s="11" t="str">
        <f>IF(Table_PBS_SQL_DB2_PBSSQL_PBS_NDP_Tina_CG_QtrlyPerformance_Final[[#This Row],[Item_Code]]&gt;"300000", "Capital", "Recurrent")</f>
        <v>Recurrent</v>
      </c>
    </row>
    <row r="2113" spans="1:47" x14ac:dyDescent="0.25">
      <c r="A2113" t="s">
        <v>305</v>
      </c>
      <c r="B2113" t="s">
        <v>306</v>
      </c>
      <c r="C2113" t="s">
        <v>293</v>
      </c>
      <c r="D2113" t="s">
        <v>1206</v>
      </c>
      <c r="E2113" t="s">
        <v>75</v>
      </c>
      <c r="F2113" t="s">
        <v>1228</v>
      </c>
      <c r="G2113" t="s">
        <v>103</v>
      </c>
      <c r="H2113" t="s">
        <v>1242</v>
      </c>
      <c r="I2113" t="s">
        <v>493</v>
      </c>
      <c r="J2113" t="s">
        <v>1248</v>
      </c>
      <c r="K2113" t="s">
        <v>311</v>
      </c>
      <c r="L2113" t="s">
        <v>1247</v>
      </c>
      <c r="M2113" t="s">
        <v>1168</v>
      </c>
      <c r="N2113" t="s">
        <v>1169</v>
      </c>
      <c r="O2113" t="s">
        <v>904</v>
      </c>
      <c r="P2113" t="s">
        <v>905</v>
      </c>
      <c r="Q2113" s="11">
        <v>0</v>
      </c>
      <c r="R2113" s="11">
        <v>0</v>
      </c>
      <c r="S2113" s="11">
        <v>0</v>
      </c>
      <c r="T2113" s="11">
        <v>0</v>
      </c>
      <c r="U2113" s="11">
        <v>417560400</v>
      </c>
      <c r="V2113" s="11">
        <v>0</v>
      </c>
      <c r="W2113" s="11">
        <v>0</v>
      </c>
      <c r="X2113" s="11">
        <v>417560400</v>
      </c>
      <c r="Y2113" s="11">
        <v>0</v>
      </c>
      <c r="Z2113" s="11">
        <v>0</v>
      </c>
      <c r="AA2113" s="11">
        <v>0</v>
      </c>
      <c r="AB2113" s="11">
        <v>0</v>
      </c>
      <c r="AC2113" s="11">
        <v>0</v>
      </c>
      <c r="AD2113" s="11">
        <v>0</v>
      </c>
      <c r="AE2113" s="11">
        <v>0</v>
      </c>
      <c r="AF2113" s="11">
        <v>0</v>
      </c>
      <c r="AG2113" s="11">
        <v>0</v>
      </c>
      <c r="AH2113" s="11">
        <v>0</v>
      </c>
      <c r="AI2113" s="11">
        <v>0</v>
      </c>
      <c r="AJ2113" s="11">
        <v>0</v>
      </c>
      <c r="AK2113" s="11">
        <v>0</v>
      </c>
      <c r="AL2113" s="11">
        <v>0</v>
      </c>
      <c r="AM2113" s="11">
        <v>0</v>
      </c>
      <c r="AN2113" s="11">
        <v>0</v>
      </c>
      <c r="AO21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3" s="11">
        <f>Table_PBS_SQL_DB2_PBSSQL_PBS_NDP_Tina_CG_QtrlyPerformance_Final[[#This Row],[GOU REL]]+Table_PBS_SQL_DB2_PBSSQL_PBS_NDP_Tina_CG_QtrlyPerformance_Final[[#This Row],[EXT REL]]</f>
        <v>0</v>
      </c>
      <c r="AT2113" s="11">
        <f>Table_PBS_SQL_DB2_PBSSQL_PBS_NDP_Tina_CG_QtrlyPerformance_Final[[#This Row],[GOU EXP]]+Table_PBS_SQL_DB2_PBSSQL_PBS_NDP_Tina_CG_QtrlyPerformance_Final[[#This Row],[EXT EXP]]</f>
        <v>0</v>
      </c>
      <c r="AU2113" s="11" t="str">
        <f>IF(Table_PBS_SQL_DB2_PBSSQL_PBS_NDP_Tina_CG_QtrlyPerformance_Final[[#This Row],[Item_Code]]&gt;"300000", "Capital", "Recurrent")</f>
        <v>Recurrent</v>
      </c>
    </row>
    <row r="2114" spans="1:47" x14ac:dyDescent="0.25">
      <c r="A2114" t="s">
        <v>99</v>
      </c>
      <c r="B2114" t="s">
        <v>2009</v>
      </c>
      <c r="C2114" t="s">
        <v>97</v>
      </c>
      <c r="D2114" t="s">
        <v>1665</v>
      </c>
      <c r="E2114" t="s">
        <v>87</v>
      </c>
      <c r="F2114" t="s">
        <v>961</v>
      </c>
      <c r="G2114" t="s">
        <v>87</v>
      </c>
      <c r="H2114" t="s">
        <v>881</v>
      </c>
      <c r="I2114" t="s">
        <v>493</v>
      </c>
      <c r="J2114" t="s">
        <v>864</v>
      </c>
      <c r="K2114" t="s">
        <v>101</v>
      </c>
      <c r="L2114" t="s">
        <v>2194</v>
      </c>
      <c r="M2114" t="s">
        <v>1827</v>
      </c>
      <c r="N2114" t="s">
        <v>2195</v>
      </c>
      <c r="O2114" t="s">
        <v>1028</v>
      </c>
      <c r="P2114" t="s">
        <v>1029</v>
      </c>
      <c r="Q2114" s="11">
        <v>0</v>
      </c>
      <c r="R2114" s="11">
        <v>0</v>
      </c>
      <c r="S2114" s="11">
        <v>0</v>
      </c>
      <c r="T2114" s="11">
        <v>0</v>
      </c>
      <c r="U2114" s="11">
        <v>20000000</v>
      </c>
      <c r="V2114" s="11">
        <v>0</v>
      </c>
      <c r="W2114" s="11">
        <v>20000000</v>
      </c>
      <c r="X2114" s="11">
        <v>0</v>
      </c>
      <c r="Y2114" s="11">
        <v>0</v>
      </c>
      <c r="Z2114" s="11">
        <v>0</v>
      </c>
      <c r="AA2114" s="11">
        <v>0</v>
      </c>
      <c r="AB2114" s="11">
        <v>0</v>
      </c>
      <c r="AC2114" s="11">
        <v>6666660</v>
      </c>
      <c r="AD2114" s="11">
        <v>6666660</v>
      </c>
      <c r="AE2114" s="11">
        <v>0</v>
      </c>
      <c r="AF2114" s="11">
        <v>0</v>
      </c>
      <c r="AG2114" s="11">
        <v>4700000</v>
      </c>
      <c r="AH2114" s="11">
        <v>0</v>
      </c>
      <c r="AI2114" s="11">
        <v>0</v>
      </c>
      <c r="AJ2114" s="11">
        <v>0</v>
      </c>
      <c r="AK2114" s="11">
        <v>6664666</v>
      </c>
      <c r="AL2114" s="11">
        <v>11364666</v>
      </c>
      <c r="AM2114" s="11">
        <v>0</v>
      </c>
      <c r="AN2114" s="11">
        <v>0</v>
      </c>
      <c r="AO21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18031326</v>
      </c>
      <c r="AP21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18031326</v>
      </c>
      <c r="AR21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4" s="11">
        <f>Table_PBS_SQL_DB2_PBSSQL_PBS_NDP_Tina_CG_QtrlyPerformance_Final[[#This Row],[GOU REL]]+Table_PBS_SQL_DB2_PBSSQL_PBS_NDP_Tina_CG_QtrlyPerformance_Final[[#This Row],[EXT REL]]</f>
        <v>18031326</v>
      </c>
      <c r="AT2114" s="11">
        <f>Table_PBS_SQL_DB2_PBSSQL_PBS_NDP_Tina_CG_QtrlyPerformance_Final[[#This Row],[GOU EXP]]+Table_PBS_SQL_DB2_PBSSQL_PBS_NDP_Tina_CG_QtrlyPerformance_Final[[#This Row],[EXT EXP]]</f>
        <v>18031326</v>
      </c>
      <c r="AU2114" s="11" t="str">
        <f>IF(Table_PBS_SQL_DB2_PBSSQL_PBS_NDP_Tina_CG_QtrlyPerformance_Final[[#This Row],[Item_Code]]&gt;"300000", "Capital", "Recurrent")</f>
        <v>Recurrent</v>
      </c>
    </row>
    <row r="2115" spans="1:47" x14ac:dyDescent="0.25">
      <c r="A2115" t="s">
        <v>220</v>
      </c>
      <c r="B2115" t="s">
        <v>221</v>
      </c>
      <c r="C2115" t="s">
        <v>218</v>
      </c>
      <c r="D2115" t="s">
        <v>1254</v>
      </c>
      <c r="E2115" t="s">
        <v>75</v>
      </c>
      <c r="F2115" t="s">
        <v>1261</v>
      </c>
      <c r="G2115" t="s">
        <v>97</v>
      </c>
      <c r="H2115" t="s">
        <v>881</v>
      </c>
      <c r="I2115" t="s">
        <v>467</v>
      </c>
      <c r="J2115" t="s">
        <v>1262</v>
      </c>
      <c r="K2115" t="s">
        <v>232</v>
      </c>
      <c r="L2115" t="s">
        <v>1263</v>
      </c>
      <c r="M2115" t="s">
        <v>1130</v>
      </c>
      <c r="N2115" t="s">
        <v>1131</v>
      </c>
      <c r="O2115" t="s">
        <v>1056</v>
      </c>
      <c r="P2115" t="s">
        <v>1057</v>
      </c>
      <c r="Q2115" s="11">
        <v>0</v>
      </c>
      <c r="R2115" s="11">
        <v>500000000</v>
      </c>
      <c r="S2115" s="11">
        <v>0</v>
      </c>
      <c r="T2115" s="11">
        <v>500000000</v>
      </c>
      <c r="U2115" s="11">
        <v>500000000</v>
      </c>
      <c r="V2115" s="11">
        <v>0</v>
      </c>
      <c r="W2115" s="11">
        <v>0</v>
      </c>
      <c r="X2115" s="11">
        <v>0</v>
      </c>
      <c r="Y2115" s="11">
        <v>0</v>
      </c>
      <c r="Z2115" s="11">
        <v>0</v>
      </c>
      <c r="AA2115" s="11">
        <v>0</v>
      </c>
      <c r="AB2115" s="11">
        <v>0</v>
      </c>
      <c r="AC2115" s="11">
        <v>0</v>
      </c>
      <c r="AD2115" s="11">
        <v>0</v>
      </c>
      <c r="AE2115" s="11">
        <v>0</v>
      </c>
      <c r="AF2115" s="11">
        <v>0</v>
      </c>
      <c r="AG2115" s="11">
        <v>0</v>
      </c>
      <c r="AH2115" s="11">
        <v>0</v>
      </c>
      <c r="AI2115" s="11">
        <v>0</v>
      </c>
      <c r="AJ2115" s="11">
        <v>0</v>
      </c>
      <c r="AK2115" s="11">
        <v>500000000</v>
      </c>
      <c r="AL2115" s="11">
        <v>500000003</v>
      </c>
      <c r="AM2115" s="11">
        <v>0</v>
      </c>
      <c r="AN2115" s="11">
        <v>0</v>
      </c>
      <c r="AO21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21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500000003</v>
      </c>
      <c r="AR21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5" s="11">
        <f>Table_PBS_SQL_DB2_PBSSQL_PBS_NDP_Tina_CG_QtrlyPerformance_Final[[#This Row],[GOU REL]]+Table_PBS_SQL_DB2_PBSSQL_PBS_NDP_Tina_CG_QtrlyPerformance_Final[[#This Row],[EXT REL]]</f>
        <v>500000000</v>
      </c>
      <c r="AT2115" s="11">
        <f>Table_PBS_SQL_DB2_PBSSQL_PBS_NDP_Tina_CG_QtrlyPerformance_Final[[#This Row],[GOU EXP]]+Table_PBS_SQL_DB2_PBSSQL_PBS_NDP_Tina_CG_QtrlyPerformance_Final[[#This Row],[EXT EXP]]</f>
        <v>500000003</v>
      </c>
      <c r="AU2115" s="11" t="str">
        <f>IF(Table_PBS_SQL_DB2_PBSSQL_PBS_NDP_Tina_CG_QtrlyPerformance_Final[[#This Row],[Item_Code]]&gt;"300000", "Capital", "Recurrent")</f>
        <v>Recurrent</v>
      </c>
    </row>
    <row r="2116" spans="1:47" x14ac:dyDescent="0.25">
      <c r="A2116" t="s">
        <v>220</v>
      </c>
      <c r="B2116" t="s">
        <v>221</v>
      </c>
      <c r="C2116" t="s">
        <v>218</v>
      </c>
      <c r="D2116" t="s">
        <v>1254</v>
      </c>
      <c r="E2116" t="s">
        <v>75</v>
      </c>
      <c r="F2116" t="s">
        <v>1261</v>
      </c>
      <c r="G2116" t="s">
        <v>97</v>
      </c>
      <c r="H2116" t="s">
        <v>881</v>
      </c>
      <c r="I2116" t="s">
        <v>467</v>
      </c>
      <c r="J2116" t="s">
        <v>1262</v>
      </c>
      <c r="K2116" t="s">
        <v>232</v>
      </c>
      <c r="L2116" t="s">
        <v>1263</v>
      </c>
      <c r="M2116" t="s">
        <v>1305</v>
      </c>
      <c r="N2116" t="s">
        <v>1306</v>
      </c>
      <c r="O2116" t="s">
        <v>906</v>
      </c>
      <c r="P2116" t="s">
        <v>907</v>
      </c>
      <c r="Q2116" s="11">
        <v>0</v>
      </c>
      <c r="R2116" s="11">
        <v>0</v>
      </c>
      <c r="S2116" s="11">
        <v>0</v>
      </c>
      <c r="T2116" s="11">
        <v>0</v>
      </c>
      <c r="U2116" s="11">
        <v>40000000</v>
      </c>
      <c r="V2116" s="11">
        <v>0</v>
      </c>
      <c r="W2116" s="11">
        <v>40000000</v>
      </c>
      <c r="X2116" s="11">
        <v>0</v>
      </c>
      <c r="Y2116" s="11">
        <v>14677546</v>
      </c>
      <c r="Z2116" s="11">
        <v>0</v>
      </c>
      <c r="AA2116" s="11">
        <v>0</v>
      </c>
      <c r="AB2116" s="11">
        <v>0</v>
      </c>
      <c r="AC2116" s="11">
        <v>10000000</v>
      </c>
      <c r="AD2116" s="11">
        <v>14000000</v>
      </c>
      <c r="AE2116" s="11">
        <v>0</v>
      </c>
      <c r="AF2116" s="11">
        <v>0</v>
      </c>
      <c r="AG2116" s="11">
        <v>5200000</v>
      </c>
      <c r="AH2116" s="11">
        <v>3500000</v>
      </c>
      <c r="AI2116" s="11">
        <v>0</v>
      </c>
      <c r="AJ2116" s="11">
        <v>0</v>
      </c>
      <c r="AK2116" s="11">
        <v>10122454</v>
      </c>
      <c r="AL2116" s="11">
        <v>22500000</v>
      </c>
      <c r="AM2116" s="11">
        <v>0</v>
      </c>
      <c r="AN2116" s="11">
        <v>0</v>
      </c>
      <c r="AO21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1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1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6" s="11">
        <f>Table_PBS_SQL_DB2_PBSSQL_PBS_NDP_Tina_CG_QtrlyPerformance_Final[[#This Row],[GOU REL]]+Table_PBS_SQL_DB2_PBSSQL_PBS_NDP_Tina_CG_QtrlyPerformance_Final[[#This Row],[EXT REL]]</f>
        <v>40000000</v>
      </c>
      <c r="AT2116" s="11">
        <f>Table_PBS_SQL_DB2_PBSSQL_PBS_NDP_Tina_CG_QtrlyPerformance_Final[[#This Row],[GOU EXP]]+Table_PBS_SQL_DB2_PBSSQL_PBS_NDP_Tina_CG_QtrlyPerformance_Final[[#This Row],[EXT EXP]]</f>
        <v>40000000</v>
      </c>
      <c r="AU2116" s="11" t="str">
        <f>IF(Table_PBS_SQL_DB2_PBSSQL_PBS_NDP_Tina_CG_QtrlyPerformance_Final[[#This Row],[Item_Code]]&gt;"300000", "Capital", "Recurrent")</f>
        <v>Recurrent</v>
      </c>
    </row>
    <row r="2117" spans="1:47" x14ac:dyDescent="0.25">
      <c r="A2117" t="s">
        <v>220</v>
      </c>
      <c r="B2117" t="s">
        <v>221</v>
      </c>
      <c r="C2117" t="s">
        <v>218</v>
      </c>
      <c r="D2117" t="s">
        <v>1254</v>
      </c>
      <c r="E2117" t="s">
        <v>87</v>
      </c>
      <c r="F2117" t="s">
        <v>1264</v>
      </c>
      <c r="G2117" t="s">
        <v>31</v>
      </c>
      <c r="H2117" t="s">
        <v>1265</v>
      </c>
      <c r="I2117" t="s">
        <v>493</v>
      </c>
      <c r="J2117" t="s">
        <v>1266</v>
      </c>
      <c r="K2117" t="s">
        <v>224</v>
      </c>
      <c r="L2117" t="s">
        <v>1267</v>
      </c>
      <c r="M2117" t="s">
        <v>1268</v>
      </c>
      <c r="N2117" t="s">
        <v>1269</v>
      </c>
      <c r="O2117" t="s">
        <v>975</v>
      </c>
      <c r="P2117" t="s">
        <v>976</v>
      </c>
      <c r="Q2117" s="11">
        <v>0</v>
      </c>
      <c r="R2117" s="11">
        <v>0</v>
      </c>
      <c r="S2117" s="11">
        <v>0</v>
      </c>
      <c r="T2117" s="11">
        <v>0</v>
      </c>
      <c r="U2117" s="11">
        <v>11500000000</v>
      </c>
      <c r="V2117" s="11">
        <v>0</v>
      </c>
      <c r="W2117" s="11">
        <v>11500000000</v>
      </c>
      <c r="X2117" s="11">
        <v>0</v>
      </c>
      <c r="Y2117" s="11">
        <v>0</v>
      </c>
      <c r="Z2117" s="11">
        <v>0</v>
      </c>
      <c r="AA2117" s="11">
        <v>0</v>
      </c>
      <c r="AB2117" s="11">
        <v>0</v>
      </c>
      <c r="AC2117" s="11">
        <v>6500000000</v>
      </c>
      <c r="AD2117" s="11">
        <v>6500000000</v>
      </c>
      <c r="AE2117" s="11">
        <v>0</v>
      </c>
      <c r="AF2117" s="11">
        <v>0</v>
      </c>
      <c r="AG2117" s="11">
        <v>0</v>
      </c>
      <c r="AH2117" s="11">
        <v>0</v>
      </c>
      <c r="AI2117" s="11">
        <v>0</v>
      </c>
      <c r="AJ2117" s="11">
        <v>0</v>
      </c>
      <c r="AK2117" s="11">
        <v>0</v>
      </c>
      <c r="AL2117" s="11">
        <v>0</v>
      </c>
      <c r="AM2117" s="11">
        <v>0</v>
      </c>
      <c r="AN2117" s="11">
        <v>0</v>
      </c>
      <c r="AO21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6500000000</v>
      </c>
      <c r="AP21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6500000000</v>
      </c>
      <c r="AR21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7" s="11">
        <f>Table_PBS_SQL_DB2_PBSSQL_PBS_NDP_Tina_CG_QtrlyPerformance_Final[[#This Row],[GOU REL]]+Table_PBS_SQL_DB2_PBSSQL_PBS_NDP_Tina_CG_QtrlyPerformance_Final[[#This Row],[EXT REL]]</f>
        <v>6500000000</v>
      </c>
      <c r="AT2117" s="11">
        <f>Table_PBS_SQL_DB2_PBSSQL_PBS_NDP_Tina_CG_QtrlyPerformance_Final[[#This Row],[GOU EXP]]+Table_PBS_SQL_DB2_PBSSQL_PBS_NDP_Tina_CG_QtrlyPerformance_Final[[#This Row],[EXT EXP]]</f>
        <v>6500000000</v>
      </c>
      <c r="AU2117" s="11" t="str">
        <f>IF(Table_PBS_SQL_DB2_PBSSQL_PBS_NDP_Tina_CG_QtrlyPerformance_Final[[#This Row],[Item_Code]]&gt;"300000", "Capital", "Recurrent")</f>
        <v>Recurrent</v>
      </c>
    </row>
    <row r="2118" spans="1:47" x14ac:dyDescent="0.25">
      <c r="A2118" t="s">
        <v>220</v>
      </c>
      <c r="B2118" t="s">
        <v>221</v>
      </c>
      <c r="C2118" t="s">
        <v>218</v>
      </c>
      <c r="D2118" t="s">
        <v>1254</v>
      </c>
      <c r="E2118" t="s">
        <v>87</v>
      </c>
      <c r="F2118" t="s">
        <v>1264</v>
      </c>
      <c r="G2118" t="s">
        <v>103</v>
      </c>
      <c r="H2118" t="s">
        <v>1256</v>
      </c>
      <c r="I2118" t="s">
        <v>493</v>
      </c>
      <c r="J2118" t="s">
        <v>1273</v>
      </c>
      <c r="K2118" t="s">
        <v>226</v>
      </c>
      <c r="L2118" t="s">
        <v>1274</v>
      </c>
      <c r="M2118" t="s">
        <v>1044</v>
      </c>
      <c r="N2118" t="s">
        <v>1045</v>
      </c>
      <c r="O2118" t="s">
        <v>1418</v>
      </c>
      <c r="P2118" t="s">
        <v>1419</v>
      </c>
      <c r="Q2118" s="11">
        <v>0</v>
      </c>
      <c r="R2118" s="11">
        <v>0</v>
      </c>
      <c r="S2118" s="11">
        <v>0</v>
      </c>
      <c r="T2118" s="11">
        <v>0</v>
      </c>
      <c r="U2118" s="11">
        <v>11599051640</v>
      </c>
      <c r="V2118" s="11">
        <v>0</v>
      </c>
      <c r="W2118" s="11">
        <v>0</v>
      </c>
      <c r="X2118" s="11">
        <v>11599051640</v>
      </c>
      <c r="Y2118" s="11">
        <v>0</v>
      </c>
      <c r="Z2118" s="11">
        <v>0</v>
      </c>
      <c r="AA2118" s="11">
        <v>0</v>
      </c>
      <c r="AB2118" s="11">
        <v>0</v>
      </c>
      <c r="AC2118" s="11">
        <v>0</v>
      </c>
      <c r="AD2118" s="11">
        <v>0</v>
      </c>
      <c r="AE2118" s="11">
        <v>0</v>
      </c>
      <c r="AF2118" s="11">
        <v>0</v>
      </c>
      <c r="AG2118" s="11">
        <v>0</v>
      </c>
      <c r="AH2118" s="11">
        <v>0</v>
      </c>
      <c r="AI2118" s="11">
        <v>0</v>
      </c>
      <c r="AJ2118" s="11">
        <v>0</v>
      </c>
      <c r="AK2118" s="11">
        <v>0</v>
      </c>
      <c r="AL2118" s="11">
        <v>0</v>
      </c>
      <c r="AM2118" s="11">
        <v>0</v>
      </c>
      <c r="AN2118" s="11">
        <v>0</v>
      </c>
      <c r="AO21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8" s="11">
        <f>Table_PBS_SQL_DB2_PBSSQL_PBS_NDP_Tina_CG_QtrlyPerformance_Final[[#This Row],[GOU REL]]+Table_PBS_SQL_DB2_PBSSQL_PBS_NDP_Tina_CG_QtrlyPerformance_Final[[#This Row],[EXT REL]]</f>
        <v>0</v>
      </c>
      <c r="AT2118" s="11">
        <f>Table_PBS_SQL_DB2_PBSSQL_PBS_NDP_Tina_CG_QtrlyPerformance_Final[[#This Row],[GOU EXP]]+Table_PBS_SQL_DB2_PBSSQL_PBS_NDP_Tina_CG_QtrlyPerformance_Final[[#This Row],[EXT EXP]]</f>
        <v>0</v>
      </c>
      <c r="AU2118" s="11" t="str">
        <f>IF(Table_PBS_SQL_DB2_PBSSQL_PBS_NDP_Tina_CG_QtrlyPerformance_Final[[#This Row],[Item_Code]]&gt;"300000", "Capital", "Recurrent")</f>
        <v>Capital</v>
      </c>
    </row>
    <row r="2119" spans="1:47" x14ac:dyDescent="0.25">
      <c r="A2119" t="s">
        <v>220</v>
      </c>
      <c r="B2119" t="s">
        <v>221</v>
      </c>
      <c r="C2119" t="s">
        <v>218</v>
      </c>
      <c r="D2119" t="s">
        <v>1254</v>
      </c>
      <c r="E2119" t="s">
        <v>87</v>
      </c>
      <c r="F2119" t="s">
        <v>1264</v>
      </c>
      <c r="G2119" t="s">
        <v>103</v>
      </c>
      <c r="H2119" t="s">
        <v>1256</v>
      </c>
      <c r="I2119" t="s">
        <v>493</v>
      </c>
      <c r="J2119" t="s">
        <v>1273</v>
      </c>
      <c r="K2119" t="s">
        <v>226</v>
      </c>
      <c r="L2119" t="s">
        <v>1274</v>
      </c>
      <c r="M2119" t="s">
        <v>1275</v>
      </c>
      <c r="N2119" t="s">
        <v>1276</v>
      </c>
      <c r="O2119" t="s">
        <v>1025</v>
      </c>
      <c r="P2119" t="s">
        <v>1026</v>
      </c>
      <c r="Q2119" s="11">
        <v>0</v>
      </c>
      <c r="R2119" s="11">
        <v>0</v>
      </c>
      <c r="S2119" s="11">
        <v>0</v>
      </c>
      <c r="T2119" s="11">
        <v>0</v>
      </c>
      <c r="U2119" s="11">
        <v>590500000</v>
      </c>
      <c r="V2119" s="11">
        <v>0</v>
      </c>
      <c r="W2119" s="11">
        <v>590500000</v>
      </c>
      <c r="X2119" s="11">
        <v>0</v>
      </c>
      <c r="Y2119" s="11">
        <v>30000000</v>
      </c>
      <c r="Z2119" s="11">
        <v>2333000</v>
      </c>
      <c r="AA2119" s="11">
        <v>0</v>
      </c>
      <c r="AB2119" s="11">
        <v>0</v>
      </c>
      <c r="AC2119" s="11">
        <v>194865000</v>
      </c>
      <c r="AD2119" s="11">
        <v>208901200</v>
      </c>
      <c r="AE2119" s="11">
        <v>0</v>
      </c>
      <c r="AF2119" s="11">
        <v>0</v>
      </c>
      <c r="AG2119" s="11">
        <v>159435000</v>
      </c>
      <c r="AH2119" s="11">
        <v>167045000</v>
      </c>
      <c r="AI2119" s="11">
        <v>0</v>
      </c>
      <c r="AJ2119" s="11">
        <v>0</v>
      </c>
      <c r="AK2119" s="11">
        <v>113100000</v>
      </c>
      <c r="AL2119" s="11">
        <v>119120800</v>
      </c>
      <c r="AM2119" s="11">
        <v>0</v>
      </c>
      <c r="AN2119" s="11">
        <v>0</v>
      </c>
      <c r="AO21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497400000</v>
      </c>
      <c r="AP21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497400000</v>
      </c>
      <c r="AR21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19" s="11">
        <f>Table_PBS_SQL_DB2_PBSSQL_PBS_NDP_Tina_CG_QtrlyPerformance_Final[[#This Row],[GOU REL]]+Table_PBS_SQL_DB2_PBSSQL_PBS_NDP_Tina_CG_QtrlyPerformance_Final[[#This Row],[EXT REL]]</f>
        <v>497400000</v>
      </c>
      <c r="AT2119" s="11">
        <f>Table_PBS_SQL_DB2_PBSSQL_PBS_NDP_Tina_CG_QtrlyPerformance_Final[[#This Row],[GOU EXP]]+Table_PBS_SQL_DB2_PBSSQL_PBS_NDP_Tina_CG_QtrlyPerformance_Final[[#This Row],[EXT EXP]]</f>
        <v>497400000</v>
      </c>
      <c r="AU2119" s="11" t="str">
        <f>IF(Table_PBS_SQL_DB2_PBSSQL_PBS_NDP_Tina_CG_QtrlyPerformance_Final[[#This Row],[Item_Code]]&gt;"300000", "Capital", "Recurrent")</f>
        <v>Recurrent</v>
      </c>
    </row>
    <row r="2120" spans="1:47" x14ac:dyDescent="0.25">
      <c r="A2120" t="s">
        <v>220</v>
      </c>
      <c r="B2120" t="s">
        <v>221</v>
      </c>
      <c r="C2120" t="s">
        <v>218</v>
      </c>
      <c r="D2120" t="s">
        <v>1254</v>
      </c>
      <c r="E2120" t="s">
        <v>87</v>
      </c>
      <c r="F2120" t="s">
        <v>1264</v>
      </c>
      <c r="G2120" t="s">
        <v>103</v>
      </c>
      <c r="H2120" t="s">
        <v>1256</v>
      </c>
      <c r="I2120" t="s">
        <v>493</v>
      </c>
      <c r="J2120" t="s">
        <v>1273</v>
      </c>
      <c r="K2120" t="s">
        <v>226</v>
      </c>
      <c r="L2120" t="s">
        <v>1274</v>
      </c>
      <c r="M2120" t="s">
        <v>1275</v>
      </c>
      <c r="N2120" t="s">
        <v>1276</v>
      </c>
      <c r="O2120" t="s">
        <v>922</v>
      </c>
      <c r="P2120" t="s">
        <v>923</v>
      </c>
      <c r="Q2120" s="11">
        <v>0</v>
      </c>
      <c r="R2120" s="11">
        <v>0</v>
      </c>
      <c r="S2120" s="11">
        <v>0</v>
      </c>
      <c r="T2120" s="11">
        <v>0</v>
      </c>
      <c r="U2120" s="11">
        <v>100000000</v>
      </c>
      <c r="V2120" s="11">
        <v>0</v>
      </c>
      <c r="W2120" s="11">
        <v>100000000</v>
      </c>
      <c r="X2120" s="11">
        <v>0</v>
      </c>
      <c r="Y2120" s="11">
        <v>20000000</v>
      </c>
      <c r="Z2120" s="11">
        <v>20000000</v>
      </c>
      <c r="AA2120" s="11">
        <v>0</v>
      </c>
      <c r="AB2120" s="11">
        <v>0</v>
      </c>
      <c r="AC2120" s="11">
        <v>30000000</v>
      </c>
      <c r="AD2120" s="11">
        <v>30000000</v>
      </c>
      <c r="AE2120" s="11">
        <v>0</v>
      </c>
      <c r="AF2120" s="11">
        <v>0</v>
      </c>
      <c r="AG2120" s="11">
        <v>25000000</v>
      </c>
      <c r="AH2120" s="11">
        <v>24722000</v>
      </c>
      <c r="AI2120" s="11">
        <v>0</v>
      </c>
      <c r="AJ2120" s="11">
        <v>0</v>
      </c>
      <c r="AK2120" s="11">
        <v>25000000</v>
      </c>
      <c r="AL2120" s="11">
        <v>25278000</v>
      </c>
      <c r="AM2120" s="11">
        <v>0</v>
      </c>
      <c r="AN2120" s="11">
        <v>0</v>
      </c>
      <c r="AO21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1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1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0" s="11">
        <f>Table_PBS_SQL_DB2_PBSSQL_PBS_NDP_Tina_CG_QtrlyPerformance_Final[[#This Row],[GOU REL]]+Table_PBS_SQL_DB2_PBSSQL_PBS_NDP_Tina_CG_QtrlyPerformance_Final[[#This Row],[EXT REL]]</f>
        <v>100000000</v>
      </c>
      <c r="AT2120" s="11">
        <f>Table_PBS_SQL_DB2_PBSSQL_PBS_NDP_Tina_CG_QtrlyPerformance_Final[[#This Row],[GOU EXP]]+Table_PBS_SQL_DB2_PBSSQL_PBS_NDP_Tina_CG_QtrlyPerformance_Final[[#This Row],[EXT EXP]]</f>
        <v>100000000</v>
      </c>
      <c r="AU2120" s="11" t="str">
        <f>IF(Table_PBS_SQL_DB2_PBSSQL_PBS_NDP_Tina_CG_QtrlyPerformance_Final[[#This Row],[Item_Code]]&gt;"300000", "Capital", "Recurrent")</f>
        <v>Recurrent</v>
      </c>
    </row>
    <row r="2121" spans="1:47" x14ac:dyDescent="0.25">
      <c r="A2121" t="s">
        <v>220</v>
      </c>
      <c r="B2121" t="s">
        <v>221</v>
      </c>
      <c r="C2121" t="s">
        <v>218</v>
      </c>
      <c r="D2121" t="s">
        <v>1254</v>
      </c>
      <c r="E2121" t="s">
        <v>87</v>
      </c>
      <c r="F2121" t="s">
        <v>1264</v>
      </c>
      <c r="G2121" t="s">
        <v>119</v>
      </c>
      <c r="H2121" t="s">
        <v>1279</v>
      </c>
      <c r="I2121" t="s">
        <v>896</v>
      </c>
      <c r="J2121" t="s">
        <v>897</v>
      </c>
      <c r="K2121" t="s">
        <v>228</v>
      </c>
      <c r="L2121" t="s">
        <v>2127</v>
      </c>
      <c r="M2121" t="s">
        <v>1288</v>
      </c>
      <c r="N2121" t="s">
        <v>1289</v>
      </c>
      <c r="O2121" t="s">
        <v>2196</v>
      </c>
      <c r="P2121" t="s">
        <v>2197</v>
      </c>
      <c r="Q2121" s="11">
        <v>0</v>
      </c>
      <c r="R2121" s="11">
        <v>0</v>
      </c>
      <c r="S2121" s="11">
        <v>0</v>
      </c>
      <c r="T2121" s="11">
        <v>0</v>
      </c>
      <c r="U2121" s="11">
        <v>0</v>
      </c>
      <c r="V2121" s="11">
        <v>0</v>
      </c>
      <c r="W2121" s="11">
        <v>0</v>
      </c>
      <c r="X2121" s="11">
        <v>0</v>
      </c>
      <c r="Y2121" s="11">
        <v>0</v>
      </c>
      <c r="Z2121" s="11">
        <v>0</v>
      </c>
      <c r="AA2121" s="11">
        <v>0</v>
      </c>
      <c r="AB2121" s="11">
        <v>0</v>
      </c>
      <c r="AC2121" s="11">
        <v>0</v>
      </c>
      <c r="AD2121" s="11">
        <v>0</v>
      </c>
      <c r="AE2121" s="11">
        <v>9448258781</v>
      </c>
      <c r="AF2121" s="11">
        <v>9448258781</v>
      </c>
      <c r="AG2121" s="11">
        <v>0</v>
      </c>
      <c r="AH2121" s="11">
        <v>0</v>
      </c>
      <c r="AI2121" s="11">
        <v>0</v>
      </c>
      <c r="AJ2121" s="11">
        <v>0</v>
      </c>
      <c r="AK2121" s="11">
        <v>0</v>
      </c>
      <c r="AL2121" s="11">
        <v>0</v>
      </c>
      <c r="AM2121" s="11">
        <v>10461618079</v>
      </c>
      <c r="AN2121" s="11">
        <v>10461618079</v>
      </c>
      <c r="AO21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19909876860</v>
      </c>
      <c r="AQ21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19909876860</v>
      </c>
      <c r="AS2121" s="11">
        <f>Table_PBS_SQL_DB2_PBSSQL_PBS_NDP_Tina_CG_QtrlyPerformance_Final[[#This Row],[GOU REL]]+Table_PBS_SQL_DB2_PBSSQL_PBS_NDP_Tina_CG_QtrlyPerformance_Final[[#This Row],[EXT REL]]</f>
        <v>19909876860</v>
      </c>
      <c r="AT2121" s="11">
        <f>Table_PBS_SQL_DB2_PBSSQL_PBS_NDP_Tina_CG_QtrlyPerformance_Final[[#This Row],[GOU EXP]]+Table_PBS_SQL_DB2_PBSSQL_PBS_NDP_Tina_CG_QtrlyPerformance_Final[[#This Row],[EXT EXP]]</f>
        <v>19909876860</v>
      </c>
      <c r="AU2121" s="11" t="str">
        <f>IF(Table_PBS_SQL_DB2_PBSSQL_PBS_NDP_Tina_CG_QtrlyPerformance_Final[[#This Row],[Item_Code]]&gt;"300000", "Capital", "Recurrent")</f>
        <v>Capital</v>
      </c>
    </row>
    <row r="2122" spans="1:47" x14ac:dyDescent="0.25">
      <c r="A2122" t="s">
        <v>220</v>
      </c>
      <c r="B2122" t="s">
        <v>221</v>
      </c>
      <c r="C2122" t="s">
        <v>218</v>
      </c>
      <c r="D2122" t="s">
        <v>1254</v>
      </c>
      <c r="E2122" t="s">
        <v>87</v>
      </c>
      <c r="F2122" t="s">
        <v>1264</v>
      </c>
      <c r="G2122" t="s">
        <v>119</v>
      </c>
      <c r="H2122" t="s">
        <v>1279</v>
      </c>
      <c r="I2122" t="s">
        <v>493</v>
      </c>
      <c r="J2122" t="s">
        <v>1280</v>
      </c>
      <c r="K2122" t="s">
        <v>1281</v>
      </c>
      <c r="L2122" t="s">
        <v>1282</v>
      </c>
      <c r="M2122" t="s">
        <v>1044</v>
      </c>
      <c r="N2122" t="s">
        <v>1045</v>
      </c>
      <c r="O2122" t="s">
        <v>1093</v>
      </c>
      <c r="P2122" t="s">
        <v>1094</v>
      </c>
      <c r="Q2122" s="11">
        <v>0</v>
      </c>
      <c r="R2122" s="11">
        <v>0</v>
      </c>
      <c r="S2122" s="11">
        <v>0</v>
      </c>
      <c r="T2122" s="11">
        <v>0</v>
      </c>
      <c r="U2122" s="11">
        <v>44463000</v>
      </c>
      <c r="V2122" s="11">
        <v>0</v>
      </c>
      <c r="W2122" s="11">
        <v>44463000</v>
      </c>
      <c r="X2122" s="11">
        <v>0</v>
      </c>
      <c r="Y2122" s="11">
        <v>11115750</v>
      </c>
      <c r="Z2122" s="11">
        <v>11115750</v>
      </c>
      <c r="AA2122" s="11">
        <v>0</v>
      </c>
      <c r="AB2122" s="11">
        <v>0</v>
      </c>
      <c r="AC2122" s="11">
        <v>14672790</v>
      </c>
      <c r="AD2122" s="11">
        <v>14672790</v>
      </c>
      <c r="AE2122" s="11">
        <v>0</v>
      </c>
      <c r="AF2122" s="11">
        <v>0</v>
      </c>
      <c r="AG2122" s="11">
        <v>7558710</v>
      </c>
      <c r="AH2122" s="11">
        <v>7558710</v>
      </c>
      <c r="AI2122" s="11">
        <v>0</v>
      </c>
      <c r="AJ2122" s="11">
        <v>0</v>
      </c>
      <c r="AK2122" s="11">
        <v>11115750</v>
      </c>
      <c r="AL2122" s="11">
        <v>11115750</v>
      </c>
      <c r="AM2122" s="11">
        <v>0</v>
      </c>
      <c r="AN2122" s="11">
        <v>0</v>
      </c>
      <c r="AO21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44463000</v>
      </c>
      <c r="AP21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44463000</v>
      </c>
      <c r="AR21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2" s="11">
        <f>Table_PBS_SQL_DB2_PBSSQL_PBS_NDP_Tina_CG_QtrlyPerformance_Final[[#This Row],[GOU REL]]+Table_PBS_SQL_DB2_PBSSQL_PBS_NDP_Tina_CG_QtrlyPerformance_Final[[#This Row],[EXT REL]]</f>
        <v>44463000</v>
      </c>
      <c r="AT2122" s="11">
        <f>Table_PBS_SQL_DB2_PBSSQL_PBS_NDP_Tina_CG_QtrlyPerformance_Final[[#This Row],[GOU EXP]]+Table_PBS_SQL_DB2_PBSSQL_PBS_NDP_Tina_CG_QtrlyPerformance_Final[[#This Row],[EXT EXP]]</f>
        <v>44463000</v>
      </c>
      <c r="AU2122" s="11" t="str">
        <f>IF(Table_PBS_SQL_DB2_PBSSQL_PBS_NDP_Tina_CG_QtrlyPerformance_Final[[#This Row],[Item_Code]]&gt;"300000", "Capital", "Recurrent")</f>
        <v>Recurrent</v>
      </c>
    </row>
    <row r="2123" spans="1:47" x14ac:dyDescent="0.25">
      <c r="A2123" t="s">
        <v>220</v>
      </c>
      <c r="B2123" t="s">
        <v>221</v>
      </c>
      <c r="C2123" t="s">
        <v>218</v>
      </c>
      <c r="D2123" t="s">
        <v>1254</v>
      </c>
      <c r="E2123" t="s">
        <v>87</v>
      </c>
      <c r="F2123" t="s">
        <v>1264</v>
      </c>
      <c r="G2123" t="s">
        <v>119</v>
      </c>
      <c r="H2123" t="s">
        <v>1279</v>
      </c>
      <c r="I2123" t="s">
        <v>493</v>
      </c>
      <c r="J2123" t="s">
        <v>1280</v>
      </c>
      <c r="K2123" t="s">
        <v>1281</v>
      </c>
      <c r="L2123" t="s">
        <v>1282</v>
      </c>
      <c r="M2123" t="s">
        <v>1044</v>
      </c>
      <c r="N2123" t="s">
        <v>1045</v>
      </c>
      <c r="O2123" t="s">
        <v>922</v>
      </c>
      <c r="P2123" t="s">
        <v>923</v>
      </c>
      <c r="Q2123" s="11">
        <v>0</v>
      </c>
      <c r="R2123" s="11">
        <v>0</v>
      </c>
      <c r="S2123" s="11">
        <v>0</v>
      </c>
      <c r="T2123" s="11">
        <v>0</v>
      </c>
      <c r="U2123" s="11">
        <v>387336000</v>
      </c>
      <c r="V2123" s="11">
        <v>0</v>
      </c>
      <c r="W2123" s="11">
        <v>387336000</v>
      </c>
      <c r="X2123" s="11">
        <v>0</v>
      </c>
      <c r="Y2123" s="11">
        <v>40000000</v>
      </c>
      <c r="Z2123" s="11">
        <v>40000000</v>
      </c>
      <c r="AA2123" s="11">
        <v>0</v>
      </c>
      <c r="AB2123" s="11">
        <v>0</v>
      </c>
      <c r="AC2123" s="11">
        <v>127820880</v>
      </c>
      <c r="AD2123" s="11">
        <v>127820880</v>
      </c>
      <c r="AE2123" s="11">
        <v>0</v>
      </c>
      <c r="AF2123" s="11">
        <v>0</v>
      </c>
      <c r="AG2123" s="11">
        <v>123947520</v>
      </c>
      <c r="AH2123" s="11">
        <v>123947520</v>
      </c>
      <c r="AI2123" s="11">
        <v>0</v>
      </c>
      <c r="AJ2123" s="11">
        <v>0</v>
      </c>
      <c r="AK2123" s="11">
        <v>95567600</v>
      </c>
      <c r="AL2123" s="11">
        <v>95567600</v>
      </c>
      <c r="AM2123" s="11">
        <v>0</v>
      </c>
      <c r="AN2123" s="11">
        <v>0</v>
      </c>
      <c r="AO21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387336000</v>
      </c>
      <c r="AP21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387336000</v>
      </c>
      <c r="AR21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3" s="11">
        <f>Table_PBS_SQL_DB2_PBSSQL_PBS_NDP_Tina_CG_QtrlyPerformance_Final[[#This Row],[GOU REL]]+Table_PBS_SQL_DB2_PBSSQL_PBS_NDP_Tina_CG_QtrlyPerformance_Final[[#This Row],[EXT REL]]</f>
        <v>387336000</v>
      </c>
      <c r="AT2123" s="11">
        <f>Table_PBS_SQL_DB2_PBSSQL_PBS_NDP_Tina_CG_QtrlyPerformance_Final[[#This Row],[GOU EXP]]+Table_PBS_SQL_DB2_PBSSQL_PBS_NDP_Tina_CG_QtrlyPerformance_Final[[#This Row],[EXT EXP]]</f>
        <v>387336000</v>
      </c>
      <c r="AU2123" s="11" t="str">
        <f>IF(Table_PBS_SQL_DB2_PBSSQL_PBS_NDP_Tina_CG_QtrlyPerformance_Final[[#This Row],[Item_Code]]&gt;"300000", "Capital", "Recurrent")</f>
        <v>Recurrent</v>
      </c>
    </row>
    <row r="2124" spans="1:47" x14ac:dyDescent="0.25">
      <c r="A2124" t="s">
        <v>220</v>
      </c>
      <c r="B2124" t="s">
        <v>221</v>
      </c>
      <c r="C2124" t="s">
        <v>218</v>
      </c>
      <c r="D2124" t="s">
        <v>1254</v>
      </c>
      <c r="E2124" t="s">
        <v>87</v>
      </c>
      <c r="F2124" t="s">
        <v>1264</v>
      </c>
      <c r="G2124" t="s">
        <v>119</v>
      </c>
      <c r="H2124" t="s">
        <v>1279</v>
      </c>
      <c r="I2124" t="s">
        <v>493</v>
      </c>
      <c r="J2124" t="s">
        <v>1280</v>
      </c>
      <c r="K2124" t="s">
        <v>1281</v>
      </c>
      <c r="L2124" t="s">
        <v>1282</v>
      </c>
      <c r="M2124" t="s">
        <v>1044</v>
      </c>
      <c r="N2124" t="s">
        <v>1045</v>
      </c>
      <c r="O2124" t="s">
        <v>1204</v>
      </c>
      <c r="P2124" t="s">
        <v>1205</v>
      </c>
      <c r="Q2124" s="11">
        <v>0</v>
      </c>
      <c r="R2124" s="11">
        <v>0</v>
      </c>
      <c r="S2124" s="11">
        <v>0</v>
      </c>
      <c r="T2124" s="11">
        <v>0</v>
      </c>
      <c r="U2124" s="11">
        <v>72551000</v>
      </c>
      <c r="V2124" s="11">
        <v>0</v>
      </c>
      <c r="W2124" s="11">
        <v>72551000</v>
      </c>
      <c r="X2124" s="11">
        <v>0</v>
      </c>
      <c r="Y2124" s="11">
        <v>0</v>
      </c>
      <c r="Z2124" s="11">
        <v>0</v>
      </c>
      <c r="AA2124" s="11">
        <v>0</v>
      </c>
      <c r="AB2124" s="11">
        <v>0</v>
      </c>
      <c r="AC2124" s="11">
        <v>23941830</v>
      </c>
      <c r="AD2124" s="11">
        <v>23941830</v>
      </c>
      <c r="AE2124" s="11">
        <v>0</v>
      </c>
      <c r="AF2124" s="11">
        <v>0</v>
      </c>
      <c r="AG2124" s="11">
        <v>30471420</v>
      </c>
      <c r="AH2124" s="11">
        <v>60942840</v>
      </c>
      <c r="AI2124" s="11">
        <v>0</v>
      </c>
      <c r="AJ2124" s="11">
        <v>0</v>
      </c>
      <c r="AK2124" s="11">
        <v>18137750</v>
      </c>
      <c r="AL2124" s="11">
        <v>48609170</v>
      </c>
      <c r="AM2124" s="11">
        <v>0</v>
      </c>
      <c r="AN2124" s="11">
        <v>0</v>
      </c>
      <c r="AO21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72551000</v>
      </c>
      <c r="AP21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133493840</v>
      </c>
      <c r="AR21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4" s="11">
        <f>Table_PBS_SQL_DB2_PBSSQL_PBS_NDP_Tina_CG_QtrlyPerformance_Final[[#This Row],[GOU REL]]+Table_PBS_SQL_DB2_PBSSQL_PBS_NDP_Tina_CG_QtrlyPerformance_Final[[#This Row],[EXT REL]]</f>
        <v>72551000</v>
      </c>
      <c r="AT2124" s="11">
        <f>Table_PBS_SQL_DB2_PBSSQL_PBS_NDP_Tina_CG_QtrlyPerformance_Final[[#This Row],[GOU EXP]]+Table_PBS_SQL_DB2_PBSSQL_PBS_NDP_Tina_CG_QtrlyPerformance_Final[[#This Row],[EXT EXP]]</f>
        <v>133493840</v>
      </c>
      <c r="AU2124" s="11" t="str">
        <f>IF(Table_PBS_SQL_DB2_PBSSQL_PBS_NDP_Tina_CG_QtrlyPerformance_Final[[#This Row],[Item_Code]]&gt;"300000", "Capital", "Recurrent")</f>
        <v>Capital</v>
      </c>
    </row>
    <row r="2125" spans="1:47" x14ac:dyDescent="0.25">
      <c r="A2125" t="s">
        <v>220</v>
      </c>
      <c r="B2125" t="s">
        <v>221</v>
      </c>
      <c r="C2125" t="s">
        <v>218</v>
      </c>
      <c r="D2125" t="s">
        <v>1254</v>
      </c>
      <c r="E2125" t="s">
        <v>87</v>
      </c>
      <c r="F2125" t="s">
        <v>1264</v>
      </c>
      <c r="G2125" t="s">
        <v>119</v>
      </c>
      <c r="H2125" t="s">
        <v>1279</v>
      </c>
      <c r="I2125" t="s">
        <v>493</v>
      </c>
      <c r="J2125" t="s">
        <v>1280</v>
      </c>
      <c r="K2125" t="s">
        <v>228</v>
      </c>
      <c r="L2125" t="s">
        <v>2127</v>
      </c>
      <c r="M2125" t="s">
        <v>1288</v>
      </c>
      <c r="N2125" t="s">
        <v>1289</v>
      </c>
      <c r="O2125" t="s">
        <v>1083</v>
      </c>
      <c r="P2125" t="s">
        <v>1084</v>
      </c>
      <c r="Q2125" s="11">
        <v>0</v>
      </c>
      <c r="R2125" s="11">
        <v>0</v>
      </c>
      <c r="S2125" s="11">
        <v>0</v>
      </c>
      <c r="T2125" s="11">
        <v>0</v>
      </c>
      <c r="U2125" s="11">
        <v>1217117654</v>
      </c>
      <c r="V2125" s="11">
        <v>0</v>
      </c>
      <c r="W2125" s="11">
        <v>0</v>
      </c>
      <c r="X2125" s="11">
        <v>1217117654</v>
      </c>
      <c r="Y2125" s="11">
        <v>0</v>
      </c>
      <c r="Z2125" s="11">
        <v>0</v>
      </c>
      <c r="AA2125" s="11">
        <v>0</v>
      </c>
      <c r="AB2125" s="11">
        <v>0</v>
      </c>
      <c r="AC2125" s="11">
        <v>0</v>
      </c>
      <c r="AD2125" s="11">
        <v>0</v>
      </c>
      <c r="AE2125" s="11">
        <v>0</v>
      </c>
      <c r="AF2125" s="11">
        <v>0</v>
      </c>
      <c r="AG2125" s="11">
        <v>0</v>
      </c>
      <c r="AH2125" s="11">
        <v>0</v>
      </c>
      <c r="AI2125" s="11">
        <v>0</v>
      </c>
      <c r="AJ2125" s="11">
        <v>0</v>
      </c>
      <c r="AK2125" s="11">
        <v>0</v>
      </c>
      <c r="AL2125" s="11">
        <v>0</v>
      </c>
      <c r="AM2125" s="11">
        <v>0</v>
      </c>
      <c r="AN2125" s="11">
        <v>0</v>
      </c>
      <c r="AO21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5" s="11">
        <f>Table_PBS_SQL_DB2_PBSSQL_PBS_NDP_Tina_CG_QtrlyPerformance_Final[[#This Row],[GOU REL]]+Table_PBS_SQL_DB2_PBSSQL_PBS_NDP_Tina_CG_QtrlyPerformance_Final[[#This Row],[EXT REL]]</f>
        <v>0</v>
      </c>
      <c r="AT2125" s="11">
        <f>Table_PBS_SQL_DB2_PBSSQL_PBS_NDP_Tina_CG_QtrlyPerformance_Final[[#This Row],[GOU EXP]]+Table_PBS_SQL_DB2_PBSSQL_PBS_NDP_Tina_CG_QtrlyPerformance_Final[[#This Row],[EXT EXP]]</f>
        <v>0</v>
      </c>
      <c r="AU2125" s="11" t="str">
        <f>IF(Table_PBS_SQL_DB2_PBSSQL_PBS_NDP_Tina_CG_QtrlyPerformance_Final[[#This Row],[Item_Code]]&gt;"300000", "Capital", "Recurrent")</f>
        <v>Recurrent</v>
      </c>
    </row>
    <row r="2126" spans="1:47" x14ac:dyDescent="0.25">
      <c r="A2126" t="s">
        <v>220</v>
      </c>
      <c r="B2126" t="s">
        <v>221</v>
      </c>
      <c r="C2126" t="s">
        <v>218</v>
      </c>
      <c r="D2126" t="s">
        <v>1254</v>
      </c>
      <c r="E2126" t="s">
        <v>87</v>
      </c>
      <c r="F2126" t="s">
        <v>1264</v>
      </c>
      <c r="G2126" t="s">
        <v>119</v>
      </c>
      <c r="H2126" t="s">
        <v>1279</v>
      </c>
      <c r="I2126" t="s">
        <v>493</v>
      </c>
      <c r="J2126" t="s">
        <v>1280</v>
      </c>
      <c r="K2126" t="s">
        <v>228</v>
      </c>
      <c r="L2126" t="s">
        <v>2127</v>
      </c>
      <c r="M2126" t="s">
        <v>1288</v>
      </c>
      <c r="N2126" t="s">
        <v>1289</v>
      </c>
      <c r="O2126" t="s">
        <v>1025</v>
      </c>
      <c r="P2126" t="s">
        <v>1026</v>
      </c>
      <c r="Q2126" s="11">
        <v>0</v>
      </c>
      <c r="R2126" s="11">
        <v>0</v>
      </c>
      <c r="S2126" s="11">
        <v>0</v>
      </c>
      <c r="T2126" s="11">
        <v>0</v>
      </c>
      <c r="U2126" s="11">
        <v>300000000</v>
      </c>
      <c r="V2126" s="11">
        <v>0</v>
      </c>
      <c r="W2126" s="11">
        <v>300000000</v>
      </c>
      <c r="X2126" s="11">
        <v>0</v>
      </c>
      <c r="Y2126" s="11">
        <v>50000000</v>
      </c>
      <c r="Z2126" s="11">
        <v>35950000</v>
      </c>
      <c r="AA2126" s="11">
        <v>0</v>
      </c>
      <c r="AB2126" s="11">
        <v>0</v>
      </c>
      <c r="AC2126" s="11">
        <v>100000000</v>
      </c>
      <c r="AD2126" s="11">
        <v>69375000</v>
      </c>
      <c r="AE2126" s="11">
        <v>0</v>
      </c>
      <c r="AF2126" s="11">
        <v>0</v>
      </c>
      <c r="AG2126" s="11">
        <v>75000000</v>
      </c>
      <c r="AH2126" s="11">
        <v>88575000</v>
      </c>
      <c r="AI2126" s="11">
        <v>0</v>
      </c>
      <c r="AJ2126" s="11">
        <v>0</v>
      </c>
      <c r="AK2126" s="11">
        <v>20000000</v>
      </c>
      <c r="AL2126" s="11">
        <v>24500000</v>
      </c>
      <c r="AM2126" s="11">
        <v>0</v>
      </c>
      <c r="AN2126" s="11">
        <v>0</v>
      </c>
      <c r="AO21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245000000</v>
      </c>
      <c r="AP21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218400000</v>
      </c>
      <c r="AR21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6" s="11">
        <f>Table_PBS_SQL_DB2_PBSSQL_PBS_NDP_Tina_CG_QtrlyPerformance_Final[[#This Row],[GOU REL]]+Table_PBS_SQL_DB2_PBSSQL_PBS_NDP_Tina_CG_QtrlyPerformance_Final[[#This Row],[EXT REL]]</f>
        <v>245000000</v>
      </c>
      <c r="AT2126" s="11">
        <f>Table_PBS_SQL_DB2_PBSSQL_PBS_NDP_Tina_CG_QtrlyPerformance_Final[[#This Row],[GOU EXP]]+Table_PBS_SQL_DB2_PBSSQL_PBS_NDP_Tina_CG_QtrlyPerformance_Final[[#This Row],[EXT EXP]]</f>
        <v>218400000</v>
      </c>
      <c r="AU2126" s="11" t="str">
        <f>IF(Table_PBS_SQL_DB2_PBSSQL_PBS_NDP_Tina_CG_QtrlyPerformance_Final[[#This Row],[Item_Code]]&gt;"300000", "Capital", "Recurrent")</f>
        <v>Recurrent</v>
      </c>
    </row>
    <row r="2127" spans="1:47" x14ac:dyDescent="0.25">
      <c r="A2127" t="s">
        <v>220</v>
      </c>
      <c r="B2127" t="s">
        <v>221</v>
      </c>
      <c r="C2127" t="s">
        <v>218</v>
      </c>
      <c r="D2127" t="s">
        <v>1254</v>
      </c>
      <c r="E2127" t="s">
        <v>87</v>
      </c>
      <c r="F2127" t="s">
        <v>1264</v>
      </c>
      <c r="G2127" t="s">
        <v>119</v>
      </c>
      <c r="H2127" t="s">
        <v>1279</v>
      </c>
      <c r="I2127" t="s">
        <v>493</v>
      </c>
      <c r="J2127" t="s">
        <v>1280</v>
      </c>
      <c r="K2127" t="s">
        <v>234</v>
      </c>
      <c r="L2127" t="s">
        <v>1285</v>
      </c>
      <c r="M2127" t="s">
        <v>1286</v>
      </c>
      <c r="N2127" t="s">
        <v>1287</v>
      </c>
      <c r="O2127" t="s">
        <v>906</v>
      </c>
      <c r="P2127" t="s">
        <v>907</v>
      </c>
      <c r="Q2127" s="11">
        <v>0</v>
      </c>
      <c r="R2127" s="11">
        <v>0</v>
      </c>
      <c r="S2127" s="11">
        <v>0</v>
      </c>
      <c r="T2127" s="11">
        <v>0</v>
      </c>
      <c r="U2127" s="11">
        <v>40000000</v>
      </c>
      <c r="V2127" s="11">
        <v>0</v>
      </c>
      <c r="W2127" s="11">
        <v>40000000</v>
      </c>
      <c r="X2127" s="11">
        <v>0</v>
      </c>
      <c r="Y2127" s="11">
        <v>15000000</v>
      </c>
      <c r="Z2127" s="11">
        <v>1450000</v>
      </c>
      <c r="AA2127" s="11">
        <v>0</v>
      </c>
      <c r="AB2127" s="11">
        <v>0</v>
      </c>
      <c r="AC2127" s="11">
        <v>10000000</v>
      </c>
      <c r="AD2127" s="11">
        <v>7200000</v>
      </c>
      <c r="AE2127" s="11">
        <v>0</v>
      </c>
      <c r="AF2127" s="11">
        <v>0</v>
      </c>
      <c r="AG2127" s="11">
        <v>4800000</v>
      </c>
      <c r="AH2127" s="11">
        <v>6000000</v>
      </c>
      <c r="AI2127" s="11">
        <v>0</v>
      </c>
      <c r="AJ2127" s="11">
        <v>0</v>
      </c>
      <c r="AK2127" s="11">
        <v>10200000</v>
      </c>
      <c r="AL2127" s="11">
        <v>15000000</v>
      </c>
      <c r="AM2127" s="11">
        <v>0</v>
      </c>
      <c r="AN2127" s="11">
        <v>0</v>
      </c>
      <c r="AO21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1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29650000</v>
      </c>
      <c r="AR21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7" s="11">
        <f>Table_PBS_SQL_DB2_PBSSQL_PBS_NDP_Tina_CG_QtrlyPerformance_Final[[#This Row],[GOU REL]]+Table_PBS_SQL_DB2_PBSSQL_PBS_NDP_Tina_CG_QtrlyPerformance_Final[[#This Row],[EXT REL]]</f>
        <v>40000000</v>
      </c>
      <c r="AT2127" s="11">
        <f>Table_PBS_SQL_DB2_PBSSQL_PBS_NDP_Tina_CG_QtrlyPerformance_Final[[#This Row],[GOU EXP]]+Table_PBS_SQL_DB2_PBSSQL_PBS_NDP_Tina_CG_QtrlyPerformance_Final[[#This Row],[EXT EXP]]</f>
        <v>29650000</v>
      </c>
      <c r="AU2127" s="11" t="str">
        <f>IF(Table_PBS_SQL_DB2_PBSSQL_PBS_NDP_Tina_CG_QtrlyPerformance_Final[[#This Row],[Item_Code]]&gt;"300000", "Capital", "Recurrent")</f>
        <v>Recurrent</v>
      </c>
    </row>
    <row r="2128" spans="1:47" x14ac:dyDescent="0.25">
      <c r="A2128" t="s">
        <v>220</v>
      </c>
      <c r="B2128" t="s">
        <v>221</v>
      </c>
      <c r="C2128" t="s">
        <v>218</v>
      </c>
      <c r="D2128" t="s">
        <v>1254</v>
      </c>
      <c r="E2128" t="s">
        <v>87</v>
      </c>
      <c r="F2128" t="s">
        <v>1264</v>
      </c>
      <c r="G2128" t="s">
        <v>119</v>
      </c>
      <c r="H2128" t="s">
        <v>1279</v>
      </c>
      <c r="I2128" t="s">
        <v>493</v>
      </c>
      <c r="J2128" t="s">
        <v>1280</v>
      </c>
      <c r="K2128" t="s">
        <v>234</v>
      </c>
      <c r="L2128" t="s">
        <v>1285</v>
      </c>
      <c r="M2128" t="s">
        <v>1288</v>
      </c>
      <c r="N2128" t="s">
        <v>1289</v>
      </c>
      <c r="O2128" t="s">
        <v>1083</v>
      </c>
      <c r="P2128" t="s">
        <v>1084</v>
      </c>
      <c r="Q2128" s="11">
        <v>0</v>
      </c>
      <c r="R2128" s="11">
        <v>0</v>
      </c>
      <c r="S2128" s="11">
        <v>0</v>
      </c>
      <c r="T2128" s="11">
        <v>0</v>
      </c>
      <c r="U2128" s="11">
        <v>500000000</v>
      </c>
      <c r="V2128" s="11">
        <v>0</v>
      </c>
      <c r="W2128" s="11">
        <v>0</v>
      </c>
      <c r="X2128" s="11">
        <v>500000000</v>
      </c>
      <c r="Y2128" s="11">
        <v>0</v>
      </c>
      <c r="Z2128" s="11">
        <v>0</v>
      </c>
      <c r="AA2128" s="11">
        <v>0</v>
      </c>
      <c r="AB2128" s="11">
        <v>0</v>
      </c>
      <c r="AC2128" s="11">
        <v>0</v>
      </c>
      <c r="AD2128" s="11">
        <v>0</v>
      </c>
      <c r="AE2128" s="11">
        <v>0</v>
      </c>
      <c r="AF2128" s="11">
        <v>0</v>
      </c>
      <c r="AG2128" s="11">
        <v>0</v>
      </c>
      <c r="AH2128" s="11">
        <v>0</v>
      </c>
      <c r="AI2128" s="11">
        <v>0</v>
      </c>
      <c r="AJ2128" s="11">
        <v>0</v>
      </c>
      <c r="AK2128" s="11">
        <v>0</v>
      </c>
      <c r="AL2128" s="11">
        <v>0</v>
      </c>
      <c r="AM2128" s="11">
        <v>0</v>
      </c>
      <c r="AN2128" s="11">
        <v>0</v>
      </c>
      <c r="AO21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8" s="11">
        <f>Table_PBS_SQL_DB2_PBSSQL_PBS_NDP_Tina_CG_QtrlyPerformance_Final[[#This Row],[GOU REL]]+Table_PBS_SQL_DB2_PBSSQL_PBS_NDP_Tina_CG_QtrlyPerformance_Final[[#This Row],[EXT REL]]</f>
        <v>0</v>
      </c>
      <c r="AT2128" s="11">
        <f>Table_PBS_SQL_DB2_PBSSQL_PBS_NDP_Tina_CG_QtrlyPerformance_Final[[#This Row],[GOU EXP]]+Table_PBS_SQL_DB2_PBSSQL_PBS_NDP_Tina_CG_QtrlyPerformance_Final[[#This Row],[EXT EXP]]</f>
        <v>0</v>
      </c>
      <c r="AU2128" s="11" t="str">
        <f>IF(Table_PBS_SQL_DB2_PBSSQL_PBS_NDP_Tina_CG_QtrlyPerformance_Final[[#This Row],[Item_Code]]&gt;"300000", "Capital", "Recurrent")</f>
        <v>Recurrent</v>
      </c>
    </row>
    <row r="2129" spans="1:47" x14ac:dyDescent="0.25">
      <c r="A2129" t="s">
        <v>220</v>
      </c>
      <c r="B2129" t="s">
        <v>221</v>
      </c>
      <c r="C2129" t="s">
        <v>218</v>
      </c>
      <c r="D2129" t="s">
        <v>1254</v>
      </c>
      <c r="E2129" t="s">
        <v>97</v>
      </c>
      <c r="F2129" t="s">
        <v>1290</v>
      </c>
      <c r="G2129" t="s">
        <v>75</v>
      </c>
      <c r="H2129" t="s">
        <v>1291</v>
      </c>
      <c r="I2129" t="s">
        <v>493</v>
      </c>
      <c r="J2129" t="s">
        <v>1292</v>
      </c>
      <c r="K2129" t="s">
        <v>1293</v>
      </c>
      <c r="L2129" t="s">
        <v>1294</v>
      </c>
      <c r="M2129" t="s">
        <v>1044</v>
      </c>
      <c r="N2129" t="s">
        <v>1045</v>
      </c>
      <c r="O2129" t="s">
        <v>902</v>
      </c>
      <c r="P2129" t="s">
        <v>903</v>
      </c>
      <c r="Q2129" s="11">
        <v>0</v>
      </c>
      <c r="R2129" s="11">
        <v>0</v>
      </c>
      <c r="S2129" s="11">
        <v>0</v>
      </c>
      <c r="T2129" s="11">
        <v>0</v>
      </c>
      <c r="U2129" s="11">
        <v>0</v>
      </c>
      <c r="V2129" s="11">
        <v>0</v>
      </c>
      <c r="W2129" s="11">
        <v>0</v>
      </c>
      <c r="X2129" s="11">
        <v>0</v>
      </c>
      <c r="Y2129" s="11">
        <v>0</v>
      </c>
      <c r="Z2129" s="11">
        <v>0</v>
      </c>
      <c r="AA2129" s="11">
        <v>0</v>
      </c>
      <c r="AB2129" s="11">
        <v>0</v>
      </c>
      <c r="AC2129" s="11">
        <v>0</v>
      </c>
      <c r="AD2129" s="11">
        <v>0</v>
      </c>
      <c r="AE2129" s="11">
        <v>0</v>
      </c>
      <c r="AF2129" s="11">
        <v>0</v>
      </c>
      <c r="AG2129" s="11">
        <v>0</v>
      </c>
      <c r="AH2129" s="11">
        <v>0</v>
      </c>
      <c r="AI2129" s="11">
        <v>0</v>
      </c>
      <c r="AJ2129" s="11">
        <v>0</v>
      </c>
      <c r="AK2129" s="11">
        <v>0</v>
      </c>
      <c r="AL2129" s="11">
        <v>0</v>
      </c>
      <c r="AM2129" s="11">
        <v>0</v>
      </c>
      <c r="AN2129" s="11">
        <v>0</v>
      </c>
      <c r="AO21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29" s="11">
        <f>Table_PBS_SQL_DB2_PBSSQL_PBS_NDP_Tina_CG_QtrlyPerformance_Final[[#This Row],[GOU REL]]+Table_PBS_SQL_DB2_PBSSQL_PBS_NDP_Tina_CG_QtrlyPerformance_Final[[#This Row],[EXT REL]]</f>
        <v>0</v>
      </c>
      <c r="AT2129" s="11">
        <f>Table_PBS_SQL_DB2_PBSSQL_PBS_NDP_Tina_CG_QtrlyPerformance_Final[[#This Row],[GOU EXP]]+Table_PBS_SQL_DB2_PBSSQL_PBS_NDP_Tina_CG_QtrlyPerformance_Final[[#This Row],[EXT EXP]]</f>
        <v>0</v>
      </c>
      <c r="AU2129" s="11" t="str">
        <f>IF(Table_PBS_SQL_DB2_PBSSQL_PBS_NDP_Tina_CG_QtrlyPerformance_Final[[#This Row],[Item_Code]]&gt;"300000", "Capital", "Recurrent")</f>
        <v>Recurrent</v>
      </c>
    </row>
    <row r="2130" spans="1:47" x14ac:dyDescent="0.25">
      <c r="A2130" t="s">
        <v>220</v>
      </c>
      <c r="B2130" t="s">
        <v>221</v>
      </c>
      <c r="C2130" t="s">
        <v>218</v>
      </c>
      <c r="D2130" t="s">
        <v>1254</v>
      </c>
      <c r="E2130" t="s">
        <v>97</v>
      </c>
      <c r="F2130" t="s">
        <v>1290</v>
      </c>
      <c r="G2130" t="s">
        <v>75</v>
      </c>
      <c r="H2130" t="s">
        <v>1291</v>
      </c>
      <c r="I2130" t="s">
        <v>493</v>
      </c>
      <c r="J2130" t="s">
        <v>1292</v>
      </c>
      <c r="K2130" t="s">
        <v>1293</v>
      </c>
      <c r="L2130" t="s">
        <v>1294</v>
      </c>
      <c r="M2130" t="s">
        <v>1044</v>
      </c>
      <c r="N2130" t="s">
        <v>1045</v>
      </c>
      <c r="O2130" t="s">
        <v>906</v>
      </c>
      <c r="P2130" t="s">
        <v>907</v>
      </c>
      <c r="Q2130" s="11">
        <v>0</v>
      </c>
      <c r="R2130" s="11">
        <v>0</v>
      </c>
      <c r="S2130" s="11">
        <v>0</v>
      </c>
      <c r="T2130" s="11">
        <v>0</v>
      </c>
      <c r="U2130" s="11">
        <v>25000000</v>
      </c>
      <c r="V2130" s="11">
        <v>0</v>
      </c>
      <c r="W2130" s="11">
        <v>25000000</v>
      </c>
      <c r="X2130" s="11">
        <v>0</v>
      </c>
      <c r="Y2130" s="11">
        <v>15000000</v>
      </c>
      <c r="Z2130" s="11">
        <v>0</v>
      </c>
      <c r="AA2130" s="11">
        <v>0</v>
      </c>
      <c r="AB2130" s="11">
        <v>0</v>
      </c>
      <c r="AC2130" s="11">
        <v>8250000</v>
      </c>
      <c r="AD2130" s="11">
        <v>5140788</v>
      </c>
      <c r="AE2130" s="11">
        <v>0</v>
      </c>
      <c r="AF2130" s="11">
        <v>0</v>
      </c>
      <c r="AG2130" s="11">
        <v>0</v>
      </c>
      <c r="AH2130" s="11">
        <v>0</v>
      </c>
      <c r="AI2130" s="11">
        <v>0</v>
      </c>
      <c r="AJ2130" s="11">
        <v>0</v>
      </c>
      <c r="AK2130" s="11">
        <v>0</v>
      </c>
      <c r="AL2130" s="11">
        <v>18109212</v>
      </c>
      <c r="AM2130" s="11">
        <v>0</v>
      </c>
      <c r="AN2130" s="11">
        <v>0</v>
      </c>
      <c r="AO21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23250000</v>
      </c>
      <c r="AP21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23250000</v>
      </c>
      <c r="AR21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0" s="11">
        <f>Table_PBS_SQL_DB2_PBSSQL_PBS_NDP_Tina_CG_QtrlyPerformance_Final[[#This Row],[GOU REL]]+Table_PBS_SQL_DB2_PBSSQL_PBS_NDP_Tina_CG_QtrlyPerformance_Final[[#This Row],[EXT REL]]</f>
        <v>23250000</v>
      </c>
      <c r="AT2130" s="11">
        <f>Table_PBS_SQL_DB2_PBSSQL_PBS_NDP_Tina_CG_QtrlyPerformance_Final[[#This Row],[GOU EXP]]+Table_PBS_SQL_DB2_PBSSQL_PBS_NDP_Tina_CG_QtrlyPerformance_Final[[#This Row],[EXT EXP]]</f>
        <v>23250000</v>
      </c>
      <c r="AU2130" s="11" t="str">
        <f>IF(Table_PBS_SQL_DB2_PBSSQL_PBS_NDP_Tina_CG_QtrlyPerformance_Final[[#This Row],[Item_Code]]&gt;"300000", "Capital", "Recurrent")</f>
        <v>Recurrent</v>
      </c>
    </row>
    <row r="2131" spans="1:47" x14ac:dyDescent="0.25">
      <c r="A2131" t="s">
        <v>220</v>
      </c>
      <c r="B2131" t="s">
        <v>221</v>
      </c>
      <c r="C2131" t="s">
        <v>218</v>
      </c>
      <c r="D2131" t="s">
        <v>1254</v>
      </c>
      <c r="E2131" t="s">
        <v>97</v>
      </c>
      <c r="F2131" t="s">
        <v>1290</v>
      </c>
      <c r="G2131" t="s">
        <v>75</v>
      </c>
      <c r="H2131" t="s">
        <v>1291</v>
      </c>
      <c r="I2131" t="s">
        <v>493</v>
      </c>
      <c r="J2131" t="s">
        <v>1292</v>
      </c>
      <c r="K2131" t="s">
        <v>1293</v>
      </c>
      <c r="L2131" t="s">
        <v>1294</v>
      </c>
      <c r="M2131" t="s">
        <v>1044</v>
      </c>
      <c r="N2131" t="s">
        <v>1045</v>
      </c>
      <c r="O2131" t="s">
        <v>922</v>
      </c>
      <c r="P2131" t="s">
        <v>923</v>
      </c>
      <c r="Q2131" s="11">
        <v>0</v>
      </c>
      <c r="R2131" s="11">
        <v>0</v>
      </c>
      <c r="S2131" s="11">
        <v>0</v>
      </c>
      <c r="T2131" s="11">
        <v>0</v>
      </c>
      <c r="U2131" s="11">
        <v>86000000</v>
      </c>
      <c r="V2131" s="11">
        <v>0</v>
      </c>
      <c r="W2131" s="11">
        <v>86000000</v>
      </c>
      <c r="X2131" s="11">
        <v>0</v>
      </c>
      <c r="Y2131" s="11">
        <v>21500000</v>
      </c>
      <c r="Z2131" s="11">
        <v>21500000</v>
      </c>
      <c r="AA2131" s="11">
        <v>0</v>
      </c>
      <c r="AB2131" s="11">
        <v>0</v>
      </c>
      <c r="AC2131" s="11">
        <v>21500000</v>
      </c>
      <c r="AD2131" s="11">
        <v>19039000</v>
      </c>
      <c r="AE2131" s="11">
        <v>0</v>
      </c>
      <c r="AF2131" s="11">
        <v>0</v>
      </c>
      <c r="AG2131" s="11">
        <v>21500000</v>
      </c>
      <c r="AH2131" s="11">
        <v>20251725</v>
      </c>
      <c r="AI2131" s="11">
        <v>0</v>
      </c>
      <c r="AJ2131" s="11">
        <v>0</v>
      </c>
      <c r="AK2131" s="11">
        <v>21500000</v>
      </c>
      <c r="AL2131" s="11">
        <v>25209275</v>
      </c>
      <c r="AM2131" s="11">
        <v>0</v>
      </c>
      <c r="AN2131" s="11">
        <v>0</v>
      </c>
      <c r="AO21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86000000</v>
      </c>
      <c r="AP21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86000000</v>
      </c>
      <c r="AR21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1" s="11">
        <f>Table_PBS_SQL_DB2_PBSSQL_PBS_NDP_Tina_CG_QtrlyPerformance_Final[[#This Row],[GOU REL]]+Table_PBS_SQL_DB2_PBSSQL_PBS_NDP_Tina_CG_QtrlyPerformance_Final[[#This Row],[EXT REL]]</f>
        <v>86000000</v>
      </c>
      <c r="AT2131" s="11">
        <f>Table_PBS_SQL_DB2_PBSSQL_PBS_NDP_Tina_CG_QtrlyPerformance_Final[[#This Row],[GOU EXP]]+Table_PBS_SQL_DB2_PBSSQL_PBS_NDP_Tina_CG_QtrlyPerformance_Final[[#This Row],[EXT EXP]]</f>
        <v>86000000</v>
      </c>
      <c r="AU2131" s="11" t="str">
        <f>IF(Table_PBS_SQL_DB2_PBSSQL_PBS_NDP_Tina_CG_QtrlyPerformance_Final[[#This Row],[Item_Code]]&gt;"300000", "Capital", "Recurrent")</f>
        <v>Recurrent</v>
      </c>
    </row>
    <row r="2132" spans="1:47" x14ac:dyDescent="0.25">
      <c r="A2132" t="s">
        <v>220</v>
      </c>
      <c r="B2132" t="s">
        <v>221</v>
      </c>
      <c r="C2132" t="s">
        <v>218</v>
      </c>
      <c r="D2132" t="s">
        <v>1254</v>
      </c>
      <c r="E2132" t="s">
        <v>97</v>
      </c>
      <c r="F2132" t="s">
        <v>1290</v>
      </c>
      <c r="G2132" t="s">
        <v>75</v>
      </c>
      <c r="H2132" t="s">
        <v>1291</v>
      </c>
      <c r="I2132" t="s">
        <v>493</v>
      </c>
      <c r="J2132" t="s">
        <v>1292</v>
      </c>
      <c r="K2132" t="s">
        <v>1293</v>
      </c>
      <c r="L2132" t="s">
        <v>1294</v>
      </c>
      <c r="M2132" t="s">
        <v>1044</v>
      </c>
      <c r="N2132" t="s">
        <v>1045</v>
      </c>
      <c r="O2132" t="s">
        <v>1215</v>
      </c>
      <c r="P2132" t="s">
        <v>1216</v>
      </c>
      <c r="Q2132" s="11">
        <v>0</v>
      </c>
      <c r="R2132" s="11">
        <v>0</v>
      </c>
      <c r="S2132" s="11">
        <v>0</v>
      </c>
      <c r="T2132" s="11">
        <v>0</v>
      </c>
      <c r="U2132" s="11">
        <v>290000000</v>
      </c>
      <c r="V2132" s="11">
        <v>0</v>
      </c>
      <c r="W2132" s="11">
        <v>290000000</v>
      </c>
      <c r="X2132" s="11">
        <v>0</v>
      </c>
      <c r="Y2132" s="11">
        <v>0</v>
      </c>
      <c r="Z2132" s="11">
        <v>0</v>
      </c>
      <c r="AA2132" s="11">
        <v>0</v>
      </c>
      <c r="AB2132" s="11">
        <v>0</v>
      </c>
      <c r="AC2132" s="11">
        <v>95700000</v>
      </c>
      <c r="AD2132" s="11">
        <v>79947000</v>
      </c>
      <c r="AE2132" s="11">
        <v>0</v>
      </c>
      <c r="AF2132" s="11">
        <v>0</v>
      </c>
      <c r="AG2132" s="11">
        <v>72500000</v>
      </c>
      <c r="AH2132" s="11">
        <v>0</v>
      </c>
      <c r="AI2132" s="11">
        <v>0</v>
      </c>
      <c r="AJ2132" s="11">
        <v>0</v>
      </c>
      <c r="AK2132" s="11">
        <v>0</v>
      </c>
      <c r="AL2132" s="11">
        <v>88253000</v>
      </c>
      <c r="AM2132" s="11">
        <v>0</v>
      </c>
      <c r="AN2132" s="11">
        <v>0</v>
      </c>
      <c r="AO21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168200000</v>
      </c>
      <c r="AP21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168200000</v>
      </c>
      <c r="AR21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2" s="11">
        <f>Table_PBS_SQL_DB2_PBSSQL_PBS_NDP_Tina_CG_QtrlyPerformance_Final[[#This Row],[GOU REL]]+Table_PBS_SQL_DB2_PBSSQL_PBS_NDP_Tina_CG_QtrlyPerformance_Final[[#This Row],[EXT REL]]</f>
        <v>168200000</v>
      </c>
      <c r="AT2132" s="11">
        <f>Table_PBS_SQL_DB2_PBSSQL_PBS_NDP_Tina_CG_QtrlyPerformance_Final[[#This Row],[GOU EXP]]+Table_PBS_SQL_DB2_PBSSQL_PBS_NDP_Tina_CG_QtrlyPerformance_Final[[#This Row],[EXT EXP]]</f>
        <v>168200000</v>
      </c>
      <c r="AU2132" s="11" t="str">
        <f>IF(Table_PBS_SQL_DB2_PBSSQL_PBS_NDP_Tina_CG_QtrlyPerformance_Final[[#This Row],[Item_Code]]&gt;"300000", "Capital", "Recurrent")</f>
        <v>Capital</v>
      </c>
    </row>
    <row r="2133" spans="1:47" x14ac:dyDescent="0.25">
      <c r="A2133" t="s">
        <v>220</v>
      </c>
      <c r="B2133" t="s">
        <v>221</v>
      </c>
      <c r="C2133" t="s">
        <v>218</v>
      </c>
      <c r="D2133" t="s">
        <v>1254</v>
      </c>
      <c r="E2133" t="s">
        <v>97</v>
      </c>
      <c r="F2133" t="s">
        <v>1290</v>
      </c>
      <c r="G2133" t="s">
        <v>75</v>
      </c>
      <c r="H2133" t="s">
        <v>1291</v>
      </c>
      <c r="I2133" t="s">
        <v>493</v>
      </c>
      <c r="J2133" t="s">
        <v>1292</v>
      </c>
      <c r="K2133" t="s">
        <v>230</v>
      </c>
      <c r="L2133" t="s">
        <v>1299</v>
      </c>
      <c r="M2133" t="s">
        <v>1300</v>
      </c>
      <c r="N2133" t="s">
        <v>1301</v>
      </c>
      <c r="O2133" t="s">
        <v>1025</v>
      </c>
      <c r="P2133" t="s">
        <v>1026</v>
      </c>
      <c r="Q2133" s="11">
        <v>0</v>
      </c>
      <c r="R2133" s="11">
        <v>0</v>
      </c>
      <c r="S2133" s="11">
        <v>0</v>
      </c>
      <c r="T2133" s="11">
        <v>0</v>
      </c>
      <c r="U2133" s="11">
        <v>300000000</v>
      </c>
      <c r="V2133" s="11">
        <v>0</v>
      </c>
      <c r="W2133" s="11">
        <v>300000000</v>
      </c>
      <c r="X2133" s="11">
        <v>0</v>
      </c>
      <c r="Y2133" s="11">
        <v>35000000</v>
      </c>
      <c r="Z2133" s="11">
        <v>35000000</v>
      </c>
      <c r="AA2133" s="11">
        <v>0</v>
      </c>
      <c r="AB2133" s="11">
        <v>0</v>
      </c>
      <c r="AC2133" s="11">
        <v>99000000</v>
      </c>
      <c r="AD2133" s="11">
        <v>99000000</v>
      </c>
      <c r="AE2133" s="11">
        <v>0</v>
      </c>
      <c r="AF2133" s="11">
        <v>0</v>
      </c>
      <c r="AG2133" s="11">
        <v>90000000</v>
      </c>
      <c r="AH2133" s="11">
        <v>89090685</v>
      </c>
      <c r="AI2133" s="11">
        <v>0</v>
      </c>
      <c r="AJ2133" s="11">
        <v>0</v>
      </c>
      <c r="AK2133" s="11">
        <v>70000000</v>
      </c>
      <c r="AL2133" s="11">
        <v>70909300</v>
      </c>
      <c r="AM2133" s="11">
        <v>0</v>
      </c>
      <c r="AN2133" s="11">
        <v>0</v>
      </c>
      <c r="AO21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294000000</v>
      </c>
      <c r="AP21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293999985</v>
      </c>
      <c r="AR21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3" s="11">
        <f>Table_PBS_SQL_DB2_PBSSQL_PBS_NDP_Tina_CG_QtrlyPerformance_Final[[#This Row],[GOU REL]]+Table_PBS_SQL_DB2_PBSSQL_PBS_NDP_Tina_CG_QtrlyPerformance_Final[[#This Row],[EXT REL]]</f>
        <v>294000000</v>
      </c>
      <c r="AT2133" s="11">
        <f>Table_PBS_SQL_DB2_PBSSQL_PBS_NDP_Tina_CG_QtrlyPerformance_Final[[#This Row],[GOU EXP]]+Table_PBS_SQL_DB2_PBSSQL_PBS_NDP_Tina_CG_QtrlyPerformance_Final[[#This Row],[EXT EXP]]</f>
        <v>293999985</v>
      </c>
      <c r="AU2133" s="11" t="str">
        <f>IF(Table_PBS_SQL_DB2_PBSSQL_PBS_NDP_Tina_CG_QtrlyPerformance_Final[[#This Row],[Item_Code]]&gt;"300000", "Capital", "Recurrent")</f>
        <v>Recurrent</v>
      </c>
    </row>
    <row r="2134" spans="1:47" x14ac:dyDescent="0.25">
      <c r="A2134" t="s">
        <v>220</v>
      </c>
      <c r="B2134" t="s">
        <v>221</v>
      </c>
      <c r="C2134" t="s">
        <v>218</v>
      </c>
      <c r="D2134" t="s">
        <v>1254</v>
      </c>
      <c r="E2134" t="s">
        <v>97</v>
      </c>
      <c r="F2134" t="s">
        <v>1290</v>
      </c>
      <c r="G2134" t="s">
        <v>75</v>
      </c>
      <c r="H2134" t="s">
        <v>1291</v>
      </c>
      <c r="I2134" t="s">
        <v>493</v>
      </c>
      <c r="J2134" t="s">
        <v>1292</v>
      </c>
      <c r="K2134" t="s">
        <v>236</v>
      </c>
      <c r="L2134" t="s">
        <v>1304</v>
      </c>
      <c r="M2134" t="s">
        <v>1300</v>
      </c>
      <c r="N2134" t="s">
        <v>1301</v>
      </c>
      <c r="O2134" t="s">
        <v>1062</v>
      </c>
      <c r="P2134" t="s">
        <v>1063</v>
      </c>
      <c r="Q2134" s="11">
        <v>0</v>
      </c>
      <c r="R2134" s="11">
        <v>0</v>
      </c>
      <c r="S2134" s="11">
        <v>0</v>
      </c>
      <c r="T2134" s="11">
        <v>0</v>
      </c>
      <c r="U2134" s="11">
        <v>1468000000</v>
      </c>
      <c r="V2134" s="11">
        <v>0</v>
      </c>
      <c r="W2134" s="11">
        <v>1468000000</v>
      </c>
      <c r="X2134" s="11">
        <v>0</v>
      </c>
      <c r="Y2134" s="11">
        <v>367000000</v>
      </c>
      <c r="Z2134" s="11">
        <v>261016000</v>
      </c>
      <c r="AA2134" s="11">
        <v>0</v>
      </c>
      <c r="AB2134" s="11">
        <v>0</v>
      </c>
      <c r="AC2134" s="11">
        <v>367000000</v>
      </c>
      <c r="AD2134" s="11">
        <v>472984000</v>
      </c>
      <c r="AE2134" s="11">
        <v>0</v>
      </c>
      <c r="AF2134" s="11">
        <v>0</v>
      </c>
      <c r="AG2134" s="11">
        <v>367000000</v>
      </c>
      <c r="AH2134" s="11">
        <v>367000000</v>
      </c>
      <c r="AI2134" s="11">
        <v>0</v>
      </c>
      <c r="AJ2134" s="11">
        <v>0</v>
      </c>
      <c r="AK2134" s="11">
        <v>367000000</v>
      </c>
      <c r="AL2134" s="11">
        <v>328438000</v>
      </c>
      <c r="AM2134" s="11">
        <v>0</v>
      </c>
      <c r="AN2134" s="11">
        <v>0</v>
      </c>
      <c r="AO21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1468000000</v>
      </c>
      <c r="AP21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1429438000</v>
      </c>
      <c r="AR21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4" s="11">
        <f>Table_PBS_SQL_DB2_PBSSQL_PBS_NDP_Tina_CG_QtrlyPerformance_Final[[#This Row],[GOU REL]]+Table_PBS_SQL_DB2_PBSSQL_PBS_NDP_Tina_CG_QtrlyPerformance_Final[[#This Row],[EXT REL]]</f>
        <v>1468000000</v>
      </c>
      <c r="AT2134" s="11">
        <f>Table_PBS_SQL_DB2_PBSSQL_PBS_NDP_Tina_CG_QtrlyPerformance_Final[[#This Row],[GOU EXP]]+Table_PBS_SQL_DB2_PBSSQL_PBS_NDP_Tina_CG_QtrlyPerformance_Final[[#This Row],[EXT EXP]]</f>
        <v>1429438000</v>
      </c>
      <c r="AU2134" s="11" t="str">
        <f>IF(Table_PBS_SQL_DB2_PBSSQL_PBS_NDP_Tina_CG_QtrlyPerformance_Final[[#This Row],[Item_Code]]&gt;"300000", "Capital", "Recurrent")</f>
        <v>Recurrent</v>
      </c>
    </row>
    <row r="2135" spans="1:47" x14ac:dyDescent="0.25">
      <c r="A2135" t="s">
        <v>77</v>
      </c>
      <c r="B2135" t="s">
        <v>78</v>
      </c>
      <c r="C2135" t="s">
        <v>75</v>
      </c>
      <c r="D2135" t="s">
        <v>1307</v>
      </c>
      <c r="E2135" t="s">
        <v>31</v>
      </c>
      <c r="F2135" t="s">
        <v>1308</v>
      </c>
      <c r="G2135" t="s">
        <v>31</v>
      </c>
      <c r="H2135" t="s">
        <v>1309</v>
      </c>
      <c r="I2135" t="s">
        <v>493</v>
      </c>
      <c r="J2135" t="s">
        <v>1310</v>
      </c>
      <c r="K2135" t="s">
        <v>1311</v>
      </c>
      <c r="L2135" t="s">
        <v>1312</v>
      </c>
      <c r="M2135" t="s">
        <v>1313</v>
      </c>
      <c r="N2135" t="s">
        <v>1314</v>
      </c>
      <c r="O2135" t="s">
        <v>1002</v>
      </c>
      <c r="P2135" t="s">
        <v>1003</v>
      </c>
      <c r="Q2135" s="11">
        <v>0</v>
      </c>
      <c r="R2135" s="11">
        <v>0</v>
      </c>
      <c r="S2135" s="11">
        <v>0</v>
      </c>
      <c r="T2135" s="11">
        <v>0</v>
      </c>
      <c r="U2135" s="11">
        <v>200000000</v>
      </c>
      <c r="V2135" s="11">
        <v>0</v>
      </c>
      <c r="W2135" s="11">
        <v>200000000</v>
      </c>
      <c r="X2135" s="11">
        <v>0</v>
      </c>
      <c r="Y2135" s="11">
        <v>0</v>
      </c>
      <c r="Z2135" s="11">
        <v>0</v>
      </c>
      <c r="AA2135" s="11">
        <v>0</v>
      </c>
      <c r="AB2135" s="11">
        <v>0</v>
      </c>
      <c r="AC2135" s="11">
        <v>50000000</v>
      </c>
      <c r="AD2135" s="11">
        <v>0</v>
      </c>
      <c r="AE2135" s="11">
        <v>0</v>
      </c>
      <c r="AF2135" s="11">
        <v>0</v>
      </c>
      <c r="AG2135" s="11">
        <v>115000000</v>
      </c>
      <c r="AH2135" s="11">
        <v>146864800</v>
      </c>
      <c r="AI2135" s="11">
        <v>0</v>
      </c>
      <c r="AJ2135" s="11">
        <v>0</v>
      </c>
      <c r="AK2135" s="11">
        <v>4690000</v>
      </c>
      <c r="AL2135" s="11">
        <v>22825200</v>
      </c>
      <c r="AM2135" s="11">
        <v>0</v>
      </c>
      <c r="AN2135" s="11">
        <v>0</v>
      </c>
      <c r="AO21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169690000</v>
      </c>
      <c r="AP21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169690000</v>
      </c>
      <c r="AR21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5" s="11">
        <f>Table_PBS_SQL_DB2_PBSSQL_PBS_NDP_Tina_CG_QtrlyPerformance_Final[[#This Row],[GOU REL]]+Table_PBS_SQL_DB2_PBSSQL_PBS_NDP_Tina_CG_QtrlyPerformance_Final[[#This Row],[EXT REL]]</f>
        <v>169690000</v>
      </c>
      <c r="AT2135" s="11">
        <f>Table_PBS_SQL_DB2_PBSSQL_PBS_NDP_Tina_CG_QtrlyPerformance_Final[[#This Row],[GOU EXP]]+Table_PBS_SQL_DB2_PBSSQL_PBS_NDP_Tina_CG_QtrlyPerformance_Final[[#This Row],[EXT EXP]]</f>
        <v>169690000</v>
      </c>
      <c r="AU2135" s="11" t="str">
        <f>IF(Table_PBS_SQL_DB2_PBSSQL_PBS_NDP_Tina_CG_QtrlyPerformance_Final[[#This Row],[Item_Code]]&gt;"300000", "Capital", "Recurrent")</f>
        <v>Recurrent</v>
      </c>
    </row>
    <row r="2136" spans="1:47" x14ac:dyDescent="0.25">
      <c r="A2136" t="s">
        <v>77</v>
      </c>
      <c r="B2136" t="s">
        <v>78</v>
      </c>
      <c r="C2136" t="s">
        <v>75</v>
      </c>
      <c r="D2136" t="s">
        <v>1307</v>
      </c>
      <c r="E2136" t="s">
        <v>31</v>
      </c>
      <c r="F2136" t="s">
        <v>1308</v>
      </c>
      <c r="G2136" t="s">
        <v>31</v>
      </c>
      <c r="H2136" t="s">
        <v>1309</v>
      </c>
      <c r="I2136" t="s">
        <v>493</v>
      </c>
      <c r="J2136" t="s">
        <v>1310</v>
      </c>
      <c r="K2136" t="s">
        <v>1311</v>
      </c>
      <c r="L2136" t="s">
        <v>1312</v>
      </c>
      <c r="M2136" t="s">
        <v>1313</v>
      </c>
      <c r="N2136" t="s">
        <v>1314</v>
      </c>
      <c r="O2136" t="s">
        <v>1295</v>
      </c>
      <c r="P2136" t="s">
        <v>1296</v>
      </c>
      <c r="Q2136" s="11">
        <v>0</v>
      </c>
      <c r="R2136" s="11">
        <v>0</v>
      </c>
      <c r="S2136" s="11">
        <v>0</v>
      </c>
      <c r="T2136" s="11">
        <v>0</v>
      </c>
      <c r="U2136" s="11">
        <v>34000000</v>
      </c>
      <c r="V2136" s="11">
        <v>0</v>
      </c>
      <c r="W2136" s="11">
        <v>34000000</v>
      </c>
      <c r="X2136" s="11">
        <v>0</v>
      </c>
      <c r="Y2136" s="11">
        <v>0</v>
      </c>
      <c r="Z2136" s="11">
        <v>0</v>
      </c>
      <c r="AA2136" s="11">
        <v>0</v>
      </c>
      <c r="AB2136" s="11">
        <v>0</v>
      </c>
      <c r="AC2136" s="11">
        <v>8000000</v>
      </c>
      <c r="AD2136" s="11">
        <v>0</v>
      </c>
      <c r="AE2136" s="11">
        <v>0</v>
      </c>
      <c r="AF2136" s="11">
        <v>0</v>
      </c>
      <c r="AG2136" s="11">
        <v>2600000</v>
      </c>
      <c r="AH2136" s="11">
        <v>8000000</v>
      </c>
      <c r="AI2136" s="11">
        <v>0</v>
      </c>
      <c r="AJ2136" s="11">
        <v>0</v>
      </c>
      <c r="AK2136" s="11">
        <v>3135600</v>
      </c>
      <c r="AL2136" s="11">
        <v>5735600</v>
      </c>
      <c r="AM2136" s="11">
        <v>0</v>
      </c>
      <c r="AN2136" s="11">
        <v>0</v>
      </c>
      <c r="AO21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13735600</v>
      </c>
      <c r="AP21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13735600</v>
      </c>
      <c r="AR21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6" s="11">
        <f>Table_PBS_SQL_DB2_PBSSQL_PBS_NDP_Tina_CG_QtrlyPerformance_Final[[#This Row],[GOU REL]]+Table_PBS_SQL_DB2_PBSSQL_PBS_NDP_Tina_CG_QtrlyPerformance_Final[[#This Row],[EXT REL]]</f>
        <v>13735600</v>
      </c>
      <c r="AT2136" s="11">
        <f>Table_PBS_SQL_DB2_PBSSQL_PBS_NDP_Tina_CG_QtrlyPerformance_Final[[#This Row],[GOU EXP]]+Table_PBS_SQL_DB2_PBSSQL_PBS_NDP_Tina_CG_QtrlyPerformance_Final[[#This Row],[EXT EXP]]</f>
        <v>13735600</v>
      </c>
      <c r="AU2136" s="11" t="str">
        <f>IF(Table_PBS_SQL_DB2_PBSSQL_PBS_NDP_Tina_CG_QtrlyPerformance_Final[[#This Row],[Item_Code]]&gt;"300000", "Capital", "Recurrent")</f>
        <v>Recurrent</v>
      </c>
    </row>
    <row r="2137" spans="1:47" x14ac:dyDescent="0.25">
      <c r="A2137" t="s">
        <v>77</v>
      </c>
      <c r="B2137" t="s">
        <v>78</v>
      </c>
      <c r="C2137" t="s">
        <v>75</v>
      </c>
      <c r="D2137" t="s">
        <v>1307</v>
      </c>
      <c r="E2137" t="s">
        <v>31</v>
      </c>
      <c r="F2137" t="s">
        <v>1308</v>
      </c>
      <c r="G2137" t="s">
        <v>31</v>
      </c>
      <c r="H2137" t="s">
        <v>1309</v>
      </c>
      <c r="I2137" t="s">
        <v>666</v>
      </c>
      <c r="J2137" t="s">
        <v>1315</v>
      </c>
      <c r="K2137" t="s">
        <v>1316</v>
      </c>
      <c r="L2137" t="s">
        <v>1317</v>
      </c>
      <c r="M2137" t="s">
        <v>1313</v>
      </c>
      <c r="N2137" t="s">
        <v>1314</v>
      </c>
      <c r="O2137" t="s">
        <v>1062</v>
      </c>
      <c r="P2137" t="s">
        <v>1063</v>
      </c>
      <c r="Q2137" s="11">
        <v>0</v>
      </c>
      <c r="R2137" s="11">
        <v>0</v>
      </c>
      <c r="S2137" s="11">
        <v>0</v>
      </c>
      <c r="T2137" s="11">
        <v>0</v>
      </c>
      <c r="U2137" s="11">
        <v>550000000</v>
      </c>
      <c r="V2137" s="11">
        <v>0</v>
      </c>
      <c r="W2137" s="11">
        <v>550000000</v>
      </c>
      <c r="X2137" s="11">
        <v>0</v>
      </c>
      <c r="Y2137" s="11">
        <v>218382353</v>
      </c>
      <c r="Z2137" s="11">
        <v>161840670</v>
      </c>
      <c r="AA2137" s="11">
        <v>0</v>
      </c>
      <c r="AB2137" s="11">
        <v>0</v>
      </c>
      <c r="AC2137" s="11">
        <v>218382353</v>
      </c>
      <c r="AD2137" s="11">
        <v>251984597</v>
      </c>
      <c r="AE2137" s="11">
        <v>0</v>
      </c>
      <c r="AF2137" s="11">
        <v>0</v>
      </c>
      <c r="AG2137" s="11">
        <v>56617647</v>
      </c>
      <c r="AH2137" s="11">
        <v>0</v>
      </c>
      <c r="AI2137" s="11">
        <v>0</v>
      </c>
      <c r="AJ2137" s="11">
        <v>0</v>
      </c>
      <c r="AK2137" s="11">
        <v>56617647</v>
      </c>
      <c r="AL2137" s="11">
        <v>55874938</v>
      </c>
      <c r="AM2137" s="11">
        <v>0</v>
      </c>
      <c r="AN2137" s="11">
        <v>0</v>
      </c>
      <c r="AO21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550000000</v>
      </c>
      <c r="AP21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469700205</v>
      </c>
      <c r="AR21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7" s="11">
        <f>Table_PBS_SQL_DB2_PBSSQL_PBS_NDP_Tina_CG_QtrlyPerformance_Final[[#This Row],[GOU REL]]+Table_PBS_SQL_DB2_PBSSQL_PBS_NDP_Tina_CG_QtrlyPerformance_Final[[#This Row],[EXT REL]]</f>
        <v>550000000</v>
      </c>
      <c r="AT2137" s="11">
        <f>Table_PBS_SQL_DB2_PBSSQL_PBS_NDP_Tina_CG_QtrlyPerformance_Final[[#This Row],[GOU EXP]]+Table_PBS_SQL_DB2_PBSSQL_PBS_NDP_Tina_CG_QtrlyPerformance_Final[[#This Row],[EXT EXP]]</f>
        <v>469700205</v>
      </c>
      <c r="AU2137" s="11" t="str">
        <f>IF(Table_PBS_SQL_DB2_PBSSQL_PBS_NDP_Tina_CG_QtrlyPerformance_Final[[#This Row],[Item_Code]]&gt;"300000", "Capital", "Recurrent")</f>
        <v>Recurrent</v>
      </c>
    </row>
    <row r="2138" spans="1:47" x14ac:dyDescent="0.25">
      <c r="A2138" t="s">
        <v>77</v>
      </c>
      <c r="B2138" t="s">
        <v>78</v>
      </c>
      <c r="C2138" t="s">
        <v>75</v>
      </c>
      <c r="D2138" t="s">
        <v>1307</v>
      </c>
      <c r="E2138" t="s">
        <v>31</v>
      </c>
      <c r="F2138" t="s">
        <v>1308</v>
      </c>
      <c r="G2138" t="s">
        <v>31</v>
      </c>
      <c r="H2138" t="s">
        <v>1309</v>
      </c>
      <c r="I2138" t="s">
        <v>666</v>
      </c>
      <c r="J2138" t="s">
        <v>1315</v>
      </c>
      <c r="K2138" t="s">
        <v>1316</v>
      </c>
      <c r="L2138" t="s">
        <v>1317</v>
      </c>
      <c r="M2138" t="s">
        <v>1313</v>
      </c>
      <c r="N2138" t="s">
        <v>1314</v>
      </c>
      <c r="O2138" t="s">
        <v>967</v>
      </c>
      <c r="P2138" t="s">
        <v>968</v>
      </c>
      <c r="Q2138" s="11">
        <v>0</v>
      </c>
      <c r="R2138" s="11">
        <v>0</v>
      </c>
      <c r="S2138" s="11">
        <v>0</v>
      </c>
      <c r="T2138" s="11">
        <v>0</v>
      </c>
      <c r="U2138" s="11">
        <v>40000000</v>
      </c>
      <c r="V2138" s="11">
        <v>0</v>
      </c>
      <c r="W2138" s="11">
        <v>40000000</v>
      </c>
      <c r="X2138" s="11">
        <v>0</v>
      </c>
      <c r="Y2138" s="11">
        <v>0</v>
      </c>
      <c r="Z2138" s="11">
        <v>0</v>
      </c>
      <c r="AA2138" s="11">
        <v>0</v>
      </c>
      <c r="AB2138" s="11">
        <v>0</v>
      </c>
      <c r="AC2138" s="11">
        <v>40000000</v>
      </c>
      <c r="AD2138" s="11">
        <v>3420000</v>
      </c>
      <c r="AE2138" s="11">
        <v>0</v>
      </c>
      <c r="AF2138" s="11">
        <v>0</v>
      </c>
      <c r="AG2138" s="11">
        <v>0</v>
      </c>
      <c r="AH2138" s="11">
        <v>0</v>
      </c>
      <c r="AI2138" s="11">
        <v>0</v>
      </c>
      <c r="AJ2138" s="11">
        <v>0</v>
      </c>
      <c r="AK2138" s="11">
        <v>0</v>
      </c>
      <c r="AL2138" s="11">
        <v>36579999</v>
      </c>
      <c r="AM2138" s="11">
        <v>0</v>
      </c>
      <c r="AN2138" s="11">
        <v>0</v>
      </c>
      <c r="AO21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1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39999999</v>
      </c>
      <c r="AR21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8" s="11">
        <f>Table_PBS_SQL_DB2_PBSSQL_PBS_NDP_Tina_CG_QtrlyPerformance_Final[[#This Row],[GOU REL]]+Table_PBS_SQL_DB2_PBSSQL_PBS_NDP_Tina_CG_QtrlyPerformance_Final[[#This Row],[EXT REL]]</f>
        <v>40000000</v>
      </c>
      <c r="AT2138" s="11">
        <f>Table_PBS_SQL_DB2_PBSSQL_PBS_NDP_Tina_CG_QtrlyPerformance_Final[[#This Row],[GOU EXP]]+Table_PBS_SQL_DB2_PBSSQL_PBS_NDP_Tina_CG_QtrlyPerformance_Final[[#This Row],[EXT EXP]]</f>
        <v>39999999</v>
      </c>
      <c r="AU2138" s="11" t="str">
        <f>IF(Table_PBS_SQL_DB2_PBSSQL_PBS_NDP_Tina_CG_QtrlyPerformance_Final[[#This Row],[Item_Code]]&gt;"300000", "Capital", "Recurrent")</f>
        <v>Recurrent</v>
      </c>
    </row>
    <row r="2139" spans="1:47" x14ac:dyDescent="0.25">
      <c r="A2139" t="s">
        <v>77</v>
      </c>
      <c r="B2139" t="s">
        <v>78</v>
      </c>
      <c r="C2139" t="s">
        <v>75</v>
      </c>
      <c r="D2139" t="s">
        <v>1307</v>
      </c>
      <c r="E2139" t="s">
        <v>31</v>
      </c>
      <c r="F2139" t="s">
        <v>1308</v>
      </c>
      <c r="G2139" t="s">
        <v>31</v>
      </c>
      <c r="H2139" t="s">
        <v>1309</v>
      </c>
      <c r="I2139" t="s">
        <v>666</v>
      </c>
      <c r="J2139" t="s">
        <v>1315</v>
      </c>
      <c r="K2139" t="s">
        <v>1316</v>
      </c>
      <c r="L2139" t="s">
        <v>1317</v>
      </c>
      <c r="M2139" t="s">
        <v>1313</v>
      </c>
      <c r="N2139" t="s">
        <v>1314</v>
      </c>
      <c r="O2139" t="s">
        <v>1122</v>
      </c>
      <c r="P2139" t="s">
        <v>1123</v>
      </c>
      <c r="Q2139" s="11">
        <v>0</v>
      </c>
      <c r="R2139" s="11">
        <v>0</v>
      </c>
      <c r="S2139" s="11">
        <v>0</v>
      </c>
      <c r="T2139" s="11">
        <v>0</v>
      </c>
      <c r="U2139" s="11">
        <v>100000000</v>
      </c>
      <c r="V2139" s="11">
        <v>0</v>
      </c>
      <c r="W2139" s="11">
        <v>100000000</v>
      </c>
      <c r="X2139" s="11">
        <v>0</v>
      </c>
      <c r="Y2139" s="11">
        <v>0</v>
      </c>
      <c r="Z2139" s="11">
        <v>0</v>
      </c>
      <c r="AA2139" s="11">
        <v>0</v>
      </c>
      <c r="AB2139" s="11">
        <v>0</v>
      </c>
      <c r="AC2139" s="11">
        <v>25000000</v>
      </c>
      <c r="AD2139" s="11">
        <v>25000000</v>
      </c>
      <c r="AE2139" s="11">
        <v>0</v>
      </c>
      <c r="AF2139" s="11">
        <v>0</v>
      </c>
      <c r="AG2139" s="11">
        <v>0</v>
      </c>
      <c r="AH2139" s="11">
        <v>-85891</v>
      </c>
      <c r="AI2139" s="11">
        <v>0</v>
      </c>
      <c r="AJ2139" s="11">
        <v>0</v>
      </c>
      <c r="AK2139" s="11">
        <v>33000000</v>
      </c>
      <c r="AL2139" s="11">
        <v>33171777</v>
      </c>
      <c r="AM2139" s="11">
        <v>0</v>
      </c>
      <c r="AN2139" s="11">
        <v>0</v>
      </c>
      <c r="AO21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58000000</v>
      </c>
      <c r="AP21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58085886</v>
      </c>
      <c r="AR21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39" s="11">
        <f>Table_PBS_SQL_DB2_PBSSQL_PBS_NDP_Tina_CG_QtrlyPerformance_Final[[#This Row],[GOU REL]]+Table_PBS_SQL_DB2_PBSSQL_PBS_NDP_Tina_CG_QtrlyPerformance_Final[[#This Row],[EXT REL]]</f>
        <v>58000000</v>
      </c>
      <c r="AT2139" s="11">
        <f>Table_PBS_SQL_DB2_PBSSQL_PBS_NDP_Tina_CG_QtrlyPerformance_Final[[#This Row],[GOU EXP]]+Table_PBS_SQL_DB2_PBSSQL_PBS_NDP_Tina_CG_QtrlyPerformance_Final[[#This Row],[EXT EXP]]</f>
        <v>58085886</v>
      </c>
      <c r="AU2139" s="11" t="str">
        <f>IF(Table_PBS_SQL_DB2_PBSSQL_PBS_NDP_Tina_CG_QtrlyPerformance_Final[[#This Row],[Item_Code]]&gt;"300000", "Capital", "Recurrent")</f>
        <v>Recurrent</v>
      </c>
    </row>
    <row r="2140" spans="1:47" x14ac:dyDescent="0.25">
      <c r="A2140" t="s">
        <v>77</v>
      </c>
      <c r="B2140" t="s">
        <v>78</v>
      </c>
      <c r="C2140" t="s">
        <v>75</v>
      </c>
      <c r="D2140" t="s">
        <v>1307</v>
      </c>
      <c r="E2140" t="s">
        <v>31</v>
      </c>
      <c r="F2140" t="s">
        <v>1308</v>
      </c>
      <c r="G2140" t="s">
        <v>31</v>
      </c>
      <c r="H2140" t="s">
        <v>1309</v>
      </c>
      <c r="I2140" t="s">
        <v>666</v>
      </c>
      <c r="J2140" t="s">
        <v>1315</v>
      </c>
      <c r="K2140" t="s">
        <v>1316</v>
      </c>
      <c r="L2140" t="s">
        <v>1317</v>
      </c>
      <c r="M2140" t="s">
        <v>1313</v>
      </c>
      <c r="N2140" t="s">
        <v>1314</v>
      </c>
      <c r="O2140" t="s">
        <v>922</v>
      </c>
      <c r="P2140" t="s">
        <v>923</v>
      </c>
      <c r="Q2140" s="11">
        <v>0</v>
      </c>
      <c r="R2140" s="11">
        <v>0</v>
      </c>
      <c r="S2140" s="11">
        <v>0</v>
      </c>
      <c r="T2140" s="11">
        <v>0</v>
      </c>
      <c r="U2140" s="11">
        <v>240000000</v>
      </c>
      <c r="V2140" s="11">
        <v>0</v>
      </c>
      <c r="W2140" s="11">
        <v>240000000</v>
      </c>
      <c r="X2140" s="11">
        <v>0</v>
      </c>
      <c r="Y2140" s="11">
        <v>0</v>
      </c>
      <c r="Z2140" s="11">
        <v>0</v>
      </c>
      <c r="AA2140" s="11">
        <v>0</v>
      </c>
      <c r="AB2140" s="11">
        <v>0</v>
      </c>
      <c r="AC2140" s="11">
        <v>60000000</v>
      </c>
      <c r="AD2140" s="11">
        <v>60000000</v>
      </c>
      <c r="AE2140" s="11">
        <v>0</v>
      </c>
      <c r="AF2140" s="11">
        <v>0</v>
      </c>
      <c r="AG2140" s="11">
        <v>35000000</v>
      </c>
      <c r="AH2140" s="11">
        <v>0</v>
      </c>
      <c r="AI2140" s="11">
        <v>0</v>
      </c>
      <c r="AJ2140" s="11">
        <v>0</v>
      </c>
      <c r="AK2140" s="11">
        <v>125000000</v>
      </c>
      <c r="AL2140" s="11">
        <v>160000000</v>
      </c>
      <c r="AM2140" s="11">
        <v>0</v>
      </c>
      <c r="AN2140" s="11">
        <v>0</v>
      </c>
      <c r="AO21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220000000</v>
      </c>
      <c r="AP21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220000000</v>
      </c>
      <c r="AR21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0" s="11">
        <f>Table_PBS_SQL_DB2_PBSSQL_PBS_NDP_Tina_CG_QtrlyPerformance_Final[[#This Row],[GOU REL]]+Table_PBS_SQL_DB2_PBSSQL_PBS_NDP_Tina_CG_QtrlyPerformance_Final[[#This Row],[EXT REL]]</f>
        <v>220000000</v>
      </c>
      <c r="AT2140" s="11">
        <f>Table_PBS_SQL_DB2_PBSSQL_PBS_NDP_Tina_CG_QtrlyPerformance_Final[[#This Row],[GOU EXP]]+Table_PBS_SQL_DB2_PBSSQL_PBS_NDP_Tina_CG_QtrlyPerformance_Final[[#This Row],[EXT EXP]]</f>
        <v>220000000</v>
      </c>
      <c r="AU2140" s="11" t="str">
        <f>IF(Table_PBS_SQL_DB2_PBSSQL_PBS_NDP_Tina_CG_QtrlyPerformance_Final[[#This Row],[Item_Code]]&gt;"300000", "Capital", "Recurrent")</f>
        <v>Recurrent</v>
      </c>
    </row>
    <row r="2141" spans="1:47" x14ac:dyDescent="0.25">
      <c r="A2141" t="s">
        <v>77</v>
      </c>
      <c r="B2141" t="s">
        <v>78</v>
      </c>
      <c r="C2141" t="s">
        <v>75</v>
      </c>
      <c r="D2141" t="s">
        <v>1307</v>
      </c>
      <c r="E2141" t="s">
        <v>31</v>
      </c>
      <c r="F2141" t="s">
        <v>1308</v>
      </c>
      <c r="G2141" t="s">
        <v>31</v>
      </c>
      <c r="H2141" t="s">
        <v>1309</v>
      </c>
      <c r="I2141" t="s">
        <v>666</v>
      </c>
      <c r="J2141" t="s">
        <v>1315</v>
      </c>
      <c r="K2141" t="s">
        <v>1316</v>
      </c>
      <c r="L2141" t="s">
        <v>1317</v>
      </c>
      <c r="M2141" t="s">
        <v>1313</v>
      </c>
      <c r="N2141" t="s">
        <v>1314</v>
      </c>
      <c r="O2141" t="s">
        <v>957</v>
      </c>
      <c r="P2141" t="s">
        <v>958</v>
      </c>
      <c r="Q2141" s="11">
        <v>0</v>
      </c>
      <c r="R2141" s="11">
        <v>0</v>
      </c>
      <c r="S2141" s="11">
        <v>0</v>
      </c>
      <c r="T2141" s="11">
        <v>0</v>
      </c>
      <c r="U2141" s="11">
        <v>200000000</v>
      </c>
      <c r="V2141" s="11">
        <v>0</v>
      </c>
      <c r="W2141" s="11">
        <v>200000000</v>
      </c>
      <c r="X2141" s="11">
        <v>0</v>
      </c>
      <c r="Y2141" s="11">
        <v>0</v>
      </c>
      <c r="Z2141" s="11">
        <v>0</v>
      </c>
      <c r="AA2141" s="11">
        <v>0</v>
      </c>
      <c r="AB2141" s="11">
        <v>0</v>
      </c>
      <c r="AC2141" s="11">
        <v>200000000</v>
      </c>
      <c r="AD2141" s="11">
        <v>0</v>
      </c>
      <c r="AE2141" s="11">
        <v>0</v>
      </c>
      <c r="AF2141" s="11">
        <v>0</v>
      </c>
      <c r="AG2141" s="11">
        <v>0</v>
      </c>
      <c r="AH2141" s="11">
        <v>0</v>
      </c>
      <c r="AI2141" s="11">
        <v>0</v>
      </c>
      <c r="AJ2141" s="11">
        <v>0</v>
      </c>
      <c r="AK2141" s="11">
        <v>0</v>
      </c>
      <c r="AL2141" s="11">
        <v>200000000</v>
      </c>
      <c r="AM2141" s="11">
        <v>0</v>
      </c>
      <c r="AN2141" s="11">
        <v>0</v>
      </c>
      <c r="AO21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1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1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1" s="11">
        <f>Table_PBS_SQL_DB2_PBSSQL_PBS_NDP_Tina_CG_QtrlyPerformance_Final[[#This Row],[GOU REL]]+Table_PBS_SQL_DB2_PBSSQL_PBS_NDP_Tina_CG_QtrlyPerformance_Final[[#This Row],[EXT REL]]</f>
        <v>200000000</v>
      </c>
      <c r="AT2141" s="11">
        <f>Table_PBS_SQL_DB2_PBSSQL_PBS_NDP_Tina_CG_QtrlyPerformance_Final[[#This Row],[GOU EXP]]+Table_PBS_SQL_DB2_PBSSQL_PBS_NDP_Tina_CG_QtrlyPerformance_Final[[#This Row],[EXT EXP]]</f>
        <v>200000000</v>
      </c>
      <c r="AU2141" s="11" t="str">
        <f>IF(Table_PBS_SQL_DB2_PBSSQL_PBS_NDP_Tina_CG_QtrlyPerformance_Final[[#This Row],[Item_Code]]&gt;"300000", "Capital", "Recurrent")</f>
        <v>Capital</v>
      </c>
    </row>
    <row r="2142" spans="1:47" x14ac:dyDescent="0.25">
      <c r="A2142" t="s">
        <v>77</v>
      </c>
      <c r="B2142" t="s">
        <v>78</v>
      </c>
      <c r="C2142" t="s">
        <v>75</v>
      </c>
      <c r="D2142" t="s">
        <v>1307</v>
      </c>
      <c r="E2142" t="s">
        <v>31</v>
      </c>
      <c r="F2142" t="s">
        <v>1308</v>
      </c>
      <c r="G2142" t="s">
        <v>31</v>
      </c>
      <c r="H2142" t="s">
        <v>1309</v>
      </c>
      <c r="I2142" t="s">
        <v>666</v>
      </c>
      <c r="J2142" t="s">
        <v>1315</v>
      </c>
      <c r="K2142" t="s">
        <v>1316</v>
      </c>
      <c r="L2142" t="s">
        <v>1317</v>
      </c>
      <c r="M2142" t="s">
        <v>1318</v>
      </c>
      <c r="N2142" t="s">
        <v>1319</v>
      </c>
      <c r="O2142" t="s">
        <v>1124</v>
      </c>
      <c r="P2142" t="s">
        <v>1125</v>
      </c>
      <c r="Q2142" s="11">
        <v>0</v>
      </c>
      <c r="R2142" s="11">
        <v>0</v>
      </c>
      <c r="S2142" s="11">
        <v>0</v>
      </c>
      <c r="T2142" s="11">
        <v>0</v>
      </c>
      <c r="U2142" s="11">
        <v>25000000</v>
      </c>
      <c r="V2142" s="11">
        <v>0</v>
      </c>
      <c r="W2142" s="11">
        <v>25000000</v>
      </c>
      <c r="X2142" s="11">
        <v>0</v>
      </c>
      <c r="Y2142" s="11">
        <v>0</v>
      </c>
      <c r="Z2142" s="11">
        <v>0</v>
      </c>
      <c r="AA2142" s="11">
        <v>0</v>
      </c>
      <c r="AB2142" s="11">
        <v>0</v>
      </c>
      <c r="AC2142" s="11">
        <v>12500000</v>
      </c>
      <c r="AD2142" s="11">
        <v>12500000</v>
      </c>
      <c r="AE2142" s="11">
        <v>0</v>
      </c>
      <c r="AF2142" s="11">
        <v>0</v>
      </c>
      <c r="AG2142" s="11">
        <v>2500000</v>
      </c>
      <c r="AH2142" s="11">
        <v>0</v>
      </c>
      <c r="AI2142" s="11">
        <v>0</v>
      </c>
      <c r="AJ2142" s="11">
        <v>0</v>
      </c>
      <c r="AK2142" s="11">
        <v>0</v>
      </c>
      <c r="AL2142" s="11">
        <v>2500000</v>
      </c>
      <c r="AM2142" s="11">
        <v>0</v>
      </c>
      <c r="AN2142" s="11">
        <v>0</v>
      </c>
      <c r="AO21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21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21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2" s="11">
        <f>Table_PBS_SQL_DB2_PBSSQL_PBS_NDP_Tina_CG_QtrlyPerformance_Final[[#This Row],[GOU REL]]+Table_PBS_SQL_DB2_PBSSQL_PBS_NDP_Tina_CG_QtrlyPerformance_Final[[#This Row],[EXT REL]]</f>
        <v>15000000</v>
      </c>
      <c r="AT2142" s="11">
        <f>Table_PBS_SQL_DB2_PBSSQL_PBS_NDP_Tina_CG_QtrlyPerformance_Final[[#This Row],[GOU EXP]]+Table_PBS_SQL_DB2_PBSSQL_PBS_NDP_Tina_CG_QtrlyPerformance_Final[[#This Row],[EXT EXP]]</f>
        <v>15000000</v>
      </c>
      <c r="AU2142" s="11" t="str">
        <f>IF(Table_PBS_SQL_DB2_PBSSQL_PBS_NDP_Tina_CG_QtrlyPerformance_Final[[#This Row],[Item_Code]]&gt;"300000", "Capital", "Recurrent")</f>
        <v>Recurrent</v>
      </c>
    </row>
    <row r="2143" spans="1:47" x14ac:dyDescent="0.25">
      <c r="A2143" t="s">
        <v>77</v>
      </c>
      <c r="B2143" t="s">
        <v>78</v>
      </c>
      <c r="C2143" t="s">
        <v>75</v>
      </c>
      <c r="D2143" t="s">
        <v>1307</v>
      </c>
      <c r="E2143" t="s">
        <v>31</v>
      </c>
      <c r="F2143" t="s">
        <v>1308</v>
      </c>
      <c r="G2143" t="s">
        <v>31</v>
      </c>
      <c r="H2143" t="s">
        <v>1309</v>
      </c>
      <c r="I2143" t="s">
        <v>666</v>
      </c>
      <c r="J2143" t="s">
        <v>1315</v>
      </c>
      <c r="K2143" t="s">
        <v>1316</v>
      </c>
      <c r="L2143" t="s">
        <v>1317</v>
      </c>
      <c r="M2143" t="s">
        <v>1318</v>
      </c>
      <c r="N2143" t="s">
        <v>1319</v>
      </c>
      <c r="O2143" t="s">
        <v>1052</v>
      </c>
      <c r="P2143" t="s">
        <v>1053</v>
      </c>
      <c r="Q2143" s="11">
        <v>0</v>
      </c>
      <c r="R2143" s="11">
        <v>0</v>
      </c>
      <c r="S2143" s="11">
        <v>0</v>
      </c>
      <c r="T2143" s="11">
        <v>0</v>
      </c>
      <c r="U2143" s="11">
        <v>400000000</v>
      </c>
      <c r="V2143" s="11">
        <v>0</v>
      </c>
      <c r="W2143" s="11">
        <v>400000000</v>
      </c>
      <c r="X2143" s="11">
        <v>0</v>
      </c>
      <c r="Y2143" s="11">
        <v>0</v>
      </c>
      <c r="Z2143" s="11">
        <v>0</v>
      </c>
      <c r="AA2143" s="11">
        <v>0</v>
      </c>
      <c r="AB2143" s="11">
        <v>0</v>
      </c>
      <c r="AC2143" s="11">
        <v>50000000</v>
      </c>
      <c r="AD2143" s="11">
        <v>0</v>
      </c>
      <c r="AE2143" s="11">
        <v>0</v>
      </c>
      <c r="AF2143" s="11">
        <v>0</v>
      </c>
      <c r="AG2143" s="11">
        <v>150000000</v>
      </c>
      <c r="AH2143" s="11">
        <v>0</v>
      </c>
      <c r="AI2143" s="11">
        <v>0</v>
      </c>
      <c r="AJ2143" s="11">
        <v>0</v>
      </c>
      <c r="AK2143" s="11">
        <v>22000000</v>
      </c>
      <c r="AL2143" s="11">
        <v>222000000</v>
      </c>
      <c r="AM2143" s="11">
        <v>0</v>
      </c>
      <c r="AN2143" s="11">
        <v>0</v>
      </c>
      <c r="AO21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222000000</v>
      </c>
      <c r="AP21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222000000</v>
      </c>
      <c r="AR21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3" s="11">
        <f>Table_PBS_SQL_DB2_PBSSQL_PBS_NDP_Tina_CG_QtrlyPerformance_Final[[#This Row],[GOU REL]]+Table_PBS_SQL_DB2_PBSSQL_PBS_NDP_Tina_CG_QtrlyPerformance_Final[[#This Row],[EXT REL]]</f>
        <v>222000000</v>
      </c>
      <c r="AT2143" s="11">
        <f>Table_PBS_SQL_DB2_PBSSQL_PBS_NDP_Tina_CG_QtrlyPerformance_Final[[#This Row],[GOU EXP]]+Table_PBS_SQL_DB2_PBSSQL_PBS_NDP_Tina_CG_QtrlyPerformance_Final[[#This Row],[EXT EXP]]</f>
        <v>222000000</v>
      </c>
      <c r="AU2143" s="11" t="str">
        <f>IF(Table_PBS_SQL_DB2_PBSSQL_PBS_NDP_Tina_CG_QtrlyPerformance_Final[[#This Row],[Item_Code]]&gt;"300000", "Capital", "Recurrent")</f>
        <v>Capital</v>
      </c>
    </row>
    <row r="2144" spans="1:47" x14ac:dyDescent="0.25">
      <c r="A2144" t="s">
        <v>77</v>
      </c>
      <c r="B2144" t="s">
        <v>78</v>
      </c>
      <c r="C2144" t="s">
        <v>87</v>
      </c>
      <c r="D2144" t="s">
        <v>1320</v>
      </c>
      <c r="E2144" t="s">
        <v>31</v>
      </c>
      <c r="F2144" t="s">
        <v>1321</v>
      </c>
      <c r="G2144" t="s">
        <v>97</v>
      </c>
      <c r="H2144" t="s">
        <v>1322</v>
      </c>
      <c r="I2144" t="s">
        <v>467</v>
      </c>
      <c r="J2144" t="s">
        <v>1323</v>
      </c>
      <c r="K2144" t="s">
        <v>89</v>
      </c>
      <c r="L2144" t="s">
        <v>1324</v>
      </c>
      <c r="M2144" t="s">
        <v>1325</v>
      </c>
      <c r="N2144" t="s">
        <v>1326</v>
      </c>
      <c r="O2144" t="s">
        <v>1028</v>
      </c>
      <c r="P2144" t="s">
        <v>1029</v>
      </c>
      <c r="Q2144" s="11">
        <v>0</v>
      </c>
      <c r="R2144" s="11">
        <v>0</v>
      </c>
      <c r="S2144" s="11">
        <v>0</v>
      </c>
      <c r="T2144" s="11">
        <v>0</v>
      </c>
      <c r="U2144" s="11">
        <v>1000000000</v>
      </c>
      <c r="V2144" s="11">
        <v>0</v>
      </c>
      <c r="W2144" s="11">
        <v>1000000000</v>
      </c>
      <c r="X2144" s="11">
        <v>0</v>
      </c>
      <c r="Y2144" s="11">
        <v>650000000</v>
      </c>
      <c r="Z2144" s="11">
        <v>0</v>
      </c>
      <c r="AA2144" s="11">
        <v>0</v>
      </c>
      <c r="AB2144" s="11">
        <v>0</v>
      </c>
      <c r="AC2144" s="11">
        <v>350000000</v>
      </c>
      <c r="AD2144" s="11">
        <v>996879258</v>
      </c>
      <c r="AE2144" s="11">
        <v>0</v>
      </c>
      <c r="AF2144" s="11">
        <v>0</v>
      </c>
      <c r="AG2144" s="11">
        <v>0</v>
      </c>
      <c r="AH2144" s="11">
        <v>3110000</v>
      </c>
      <c r="AI2144" s="11">
        <v>0</v>
      </c>
      <c r="AJ2144" s="11">
        <v>0</v>
      </c>
      <c r="AK2144" s="11">
        <v>0</v>
      </c>
      <c r="AL2144" s="11">
        <v>10742</v>
      </c>
      <c r="AM2144" s="11">
        <v>0</v>
      </c>
      <c r="AN2144" s="11">
        <v>0</v>
      </c>
      <c r="AO21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21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21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4" s="11">
        <f>Table_PBS_SQL_DB2_PBSSQL_PBS_NDP_Tina_CG_QtrlyPerformance_Final[[#This Row],[GOU REL]]+Table_PBS_SQL_DB2_PBSSQL_PBS_NDP_Tina_CG_QtrlyPerformance_Final[[#This Row],[EXT REL]]</f>
        <v>1000000000</v>
      </c>
      <c r="AT2144" s="11">
        <f>Table_PBS_SQL_DB2_PBSSQL_PBS_NDP_Tina_CG_QtrlyPerformance_Final[[#This Row],[GOU EXP]]+Table_PBS_SQL_DB2_PBSSQL_PBS_NDP_Tina_CG_QtrlyPerformance_Final[[#This Row],[EXT EXP]]</f>
        <v>1000000000</v>
      </c>
      <c r="AU2144" s="11" t="str">
        <f>IF(Table_PBS_SQL_DB2_PBSSQL_PBS_NDP_Tina_CG_QtrlyPerformance_Final[[#This Row],[Item_Code]]&gt;"300000", "Capital", "Recurrent")</f>
        <v>Recurrent</v>
      </c>
    </row>
    <row r="2145" spans="1:47" x14ac:dyDescent="0.25">
      <c r="A2145" t="s">
        <v>77</v>
      </c>
      <c r="B2145" t="s">
        <v>78</v>
      </c>
      <c r="C2145" t="s">
        <v>87</v>
      </c>
      <c r="D2145" t="s">
        <v>1320</v>
      </c>
      <c r="E2145" t="s">
        <v>31</v>
      </c>
      <c r="F2145" t="s">
        <v>1321</v>
      </c>
      <c r="G2145" t="s">
        <v>97</v>
      </c>
      <c r="H2145" t="s">
        <v>1322</v>
      </c>
      <c r="I2145" t="s">
        <v>467</v>
      </c>
      <c r="J2145" t="s">
        <v>1323</v>
      </c>
      <c r="K2145" t="s">
        <v>89</v>
      </c>
      <c r="L2145" t="s">
        <v>1324</v>
      </c>
      <c r="M2145" t="s">
        <v>1325</v>
      </c>
      <c r="N2145" t="s">
        <v>1326</v>
      </c>
      <c r="O2145" t="s">
        <v>1011</v>
      </c>
      <c r="P2145" t="s">
        <v>1012</v>
      </c>
      <c r="Q2145" s="11">
        <v>0</v>
      </c>
      <c r="R2145" s="11">
        <v>0</v>
      </c>
      <c r="S2145" s="11">
        <v>0</v>
      </c>
      <c r="T2145" s="11">
        <v>0</v>
      </c>
      <c r="U2145" s="11">
        <v>1700000000</v>
      </c>
      <c r="V2145" s="11">
        <v>0</v>
      </c>
      <c r="W2145" s="11">
        <v>1700000000</v>
      </c>
      <c r="X2145" s="11">
        <v>0</v>
      </c>
      <c r="Y2145" s="11">
        <v>0</v>
      </c>
      <c r="Z2145" s="11">
        <v>0</v>
      </c>
      <c r="AA2145" s="11">
        <v>0</v>
      </c>
      <c r="AB2145" s="11">
        <v>0</v>
      </c>
      <c r="AC2145" s="11">
        <v>0</v>
      </c>
      <c r="AD2145" s="11">
        <v>0</v>
      </c>
      <c r="AE2145" s="11">
        <v>0</v>
      </c>
      <c r="AF2145" s="11">
        <v>0</v>
      </c>
      <c r="AG2145" s="11">
        <v>0</v>
      </c>
      <c r="AH2145" s="11">
        <v>0</v>
      </c>
      <c r="AI2145" s="11">
        <v>0</v>
      </c>
      <c r="AJ2145" s="11">
        <v>0</v>
      </c>
      <c r="AK2145" s="11">
        <v>550000000</v>
      </c>
      <c r="AL2145" s="11">
        <v>550000000</v>
      </c>
      <c r="AM2145" s="11">
        <v>0</v>
      </c>
      <c r="AN2145" s="11">
        <v>0</v>
      </c>
      <c r="AO21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550000000</v>
      </c>
      <c r="AP21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550000000</v>
      </c>
      <c r="AR21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5" s="11">
        <f>Table_PBS_SQL_DB2_PBSSQL_PBS_NDP_Tina_CG_QtrlyPerformance_Final[[#This Row],[GOU REL]]+Table_PBS_SQL_DB2_PBSSQL_PBS_NDP_Tina_CG_QtrlyPerformance_Final[[#This Row],[EXT REL]]</f>
        <v>550000000</v>
      </c>
      <c r="AT2145" s="11">
        <f>Table_PBS_SQL_DB2_PBSSQL_PBS_NDP_Tina_CG_QtrlyPerformance_Final[[#This Row],[GOU EXP]]+Table_PBS_SQL_DB2_PBSSQL_PBS_NDP_Tina_CG_QtrlyPerformance_Final[[#This Row],[EXT EXP]]</f>
        <v>550000000</v>
      </c>
      <c r="AU2145" s="11" t="str">
        <f>IF(Table_PBS_SQL_DB2_PBSSQL_PBS_NDP_Tina_CG_QtrlyPerformance_Final[[#This Row],[Item_Code]]&gt;"300000", "Capital", "Recurrent")</f>
        <v>Recurrent</v>
      </c>
    </row>
    <row r="2146" spans="1:47" x14ac:dyDescent="0.25">
      <c r="A2146" t="s">
        <v>77</v>
      </c>
      <c r="B2146" t="s">
        <v>78</v>
      </c>
      <c r="C2146" t="s">
        <v>87</v>
      </c>
      <c r="D2146" t="s">
        <v>1320</v>
      </c>
      <c r="E2146" t="s">
        <v>31</v>
      </c>
      <c r="F2146" t="s">
        <v>1321</v>
      </c>
      <c r="G2146" t="s">
        <v>97</v>
      </c>
      <c r="H2146" t="s">
        <v>1322</v>
      </c>
      <c r="I2146" t="s">
        <v>467</v>
      </c>
      <c r="J2146" t="s">
        <v>1323</v>
      </c>
      <c r="K2146" t="s">
        <v>89</v>
      </c>
      <c r="L2146" t="s">
        <v>1324</v>
      </c>
      <c r="M2146" t="s">
        <v>1325</v>
      </c>
      <c r="N2146" t="s">
        <v>1326</v>
      </c>
      <c r="O2146" t="s">
        <v>967</v>
      </c>
      <c r="P2146" t="s">
        <v>968</v>
      </c>
      <c r="Q2146" s="11">
        <v>0</v>
      </c>
      <c r="R2146" s="11">
        <v>0</v>
      </c>
      <c r="S2146" s="11">
        <v>0</v>
      </c>
      <c r="T2146" s="11">
        <v>0</v>
      </c>
      <c r="U2146" s="11">
        <v>40000000</v>
      </c>
      <c r="V2146" s="11">
        <v>0</v>
      </c>
      <c r="W2146" s="11">
        <v>40000000</v>
      </c>
      <c r="X2146" s="11">
        <v>0</v>
      </c>
      <c r="Y2146" s="11">
        <v>0</v>
      </c>
      <c r="Z2146" s="11">
        <v>0</v>
      </c>
      <c r="AA2146" s="11">
        <v>0</v>
      </c>
      <c r="AB2146" s="11">
        <v>0</v>
      </c>
      <c r="AC2146" s="11">
        <v>10000000</v>
      </c>
      <c r="AD2146" s="11">
        <v>0</v>
      </c>
      <c r="AE2146" s="11">
        <v>0</v>
      </c>
      <c r="AF2146" s="11">
        <v>0</v>
      </c>
      <c r="AG2146" s="11">
        <v>0</v>
      </c>
      <c r="AH2146" s="11">
        <v>0</v>
      </c>
      <c r="AI2146" s="11">
        <v>0</v>
      </c>
      <c r="AJ2146" s="11">
        <v>0</v>
      </c>
      <c r="AK2146" s="11">
        <v>0</v>
      </c>
      <c r="AL2146" s="11">
        <v>10000000</v>
      </c>
      <c r="AM2146" s="11">
        <v>0</v>
      </c>
      <c r="AN2146" s="11">
        <v>0</v>
      </c>
      <c r="AO21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1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1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6" s="11">
        <f>Table_PBS_SQL_DB2_PBSSQL_PBS_NDP_Tina_CG_QtrlyPerformance_Final[[#This Row],[GOU REL]]+Table_PBS_SQL_DB2_PBSSQL_PBS_NDP_Tina_CG_QtrlyPerformance_Final[[#This Row],[EXT REL]]</f>
        <v>10000000</v>
      </c>
      <c r="AT2146" s="11">
        <f>Table_PBS_SQL_DB2_PBSSQL_PBS_NDP_Tina_CG_QtrlyPerformance_Final[[#This Row],[GOU EXP]]+Table_PBS_SQL_DB2_PBSSQL_PBS_NDP_Tina_CG_QtrlyPerformance_Final[[#This Row],[EXT EXP]]</f>
        <v>10000000</v>
      </c>
      <c r="AU2146" s="11" t="str">
        <f>IF(Table_PBS_SQL_DB2_PBSSQL_PBS_NDP_Tina_CG_QtrlyPerformance_Final[[#This Row],[Item_Code]]&gt;"300000", "Capital", "Recurrent")</f>
        <v>Recurrent</v>
      </c>
    </row>
    <row r="2147" spans="1:47" x14ac:dyDescent="0.25">
      <c r="A2147" t="s">
        <v>77</v>
      </c>
      <c r="B2147" t="s">
        <v>78</v>
      </c>
      <c r="C2147" t="s">
        <v>87</v>
      </c>
      <c r="D2147" t="s">
        <v>1320</v>
      </c>
      <c r="E2147" t="s">
        <v>31</v>
      </c>
      <c r="F2147" t="s">
        <v>1321</v>
      </c>
      <c r="G2147" t="s">
        <v>97</v>
      </c>
      <c r="H2147" t="s">
        <v>1322</v>
      </c>
      <c r="I2147" t="s">
        <v>467</v>
      </c>
      <c r="J2147" t="s">
        <v>1323</v>
      </c>
      <c r="K2147" t="s">
        <v>89</v>
      </c>
      <c r="L2147" t="s">
        <v>1324</v>
      </c>
      <c r="M2147" t="s">
        <v>1325</v>
      </c>
      <c r="N2147" t="s">
        <v>1326</v>
      </c>
      <c r="O2147" t="s">
        <v>1085</v>
      </c>
      <c r="P2147" t="s">
        <v>1086</v>
      </c>
      <c r="Q2147" s="11">
        <v>0</v>
      </c>
      <c r="R2147" s="11">
        <v>0</v>
      </c>
      <c r="S2147" s="11">
        <v>0</v>
      </c>
      <c r="T2147" s="11">
        <v>0</v>
      </c>
      <c r="U2147" s="11">
        <v>300000000</v>
      </c>
      <c r="V2147" s="11">
        <v>0</v>
      </c>
      <c r="W2147" s="11">
        <v>300000000</v>
      </c>
      <c r="X2147" s="11">
        <v>0</v>
      </c>
      <c r="Y2147" s="11">
        <v>0</v>
      </c>
      <c r="Z2147" s="11">
        <v>0</v>
      </c>
      <c r="AA2147" s="11">
        <v>0</v>
      </c>
      <c r="AB2147" s="11">
        <v>0</v>
      </c>
      <c r="AC2147" s="11">
        <v>0</v>
      </c>
      <c r="AD2147" s="11">
        <v>0</v>
      </c>
      <c r="AE2147" s="11">
        <v>0</v>
      </c>
      <c r="AF2147" s="11">
        <v>0</v>
      </c>
      <c r="AG2147" s="11">
        <v>0</v>
      </c>
      <c r="AH2147" s="11">
        <v>0</v>
      </c>
      <c r="AI2147" s="11">
        <v>0</v>
      </c>
      <c r="AJ2147" s="11">
        <v>0</v>
      </c>
      <c r="AK2147" s="11">
        <v>0</v>
      </c>
      <c r="AL2147" s="11">
        <v>0</v>
      </c>
      <c r="AM2147" s="11">
        <v>0</v>
      </c>
      <c r="AN2147" s="11">
        <v>0</v>
      </c>
      <c r="AO21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7" s="11">
        <f>Table_PBS_SQL_DB2_PBSSQL_PBS_NDP_Tina_CG_QtrlyPerformance_Final[[#This Row],[GOU REL]]+Table_PBS_SQL_DB2_PBSSQL_PBS_NDP_Tina_CG_QtrlyPerformance_Final[[#This Row],[EXT REL]]</f>
        <v>0</v>
      </c>
      <c r="AT2147" s="11">
        <f>Table_PBS_SQL_DB2_PBSSQL_PBS_NDP_Tina_CG_QtrlyPerformance_Final[[#This Row],[GOU EXP]]+Table_PBS_SQL_DB2_PBSSQL_PBS_NDP_Tina_CG_QtrlyPerformance_Final[[#This Row],[EXT EXP]]</f>
        <v>0</v>
      </c>
      <c r="AU2147" s="11" t="str">
        <f>IF(Table_PBS_SQL_DB2_PBSSQL_PBS_NDP_Tina_CG_QtrlyPerformance_Final[[#This Row],[Item_Code]]&gt;"300000", "Capital", "Recurrent")</f>
        <v>Recurrent</v>
      </c>
    </row>
    <row r="2148" spans="1:47" x14ac:dyDescent="0.25">
      <c r="A2148" t="s">
        <v>77</v>
      </c>
      <c r="B2148" t="s">
        <v>78</v>
      </c>
      <c r="C2148" t="s">
        <v>87</v>
      </c>
      <c r="D2148" t="s">
        <v>1320</v>
      </c>
      <c r="E2148" t="s">
        <v>31</v>
      </c>
      <c r="F2148" t="s">
        <v>1321</v>
      </c>
      <c r="G2148" t="s">
        <v>97</v>
      </c>
      <c r="H2148" t="s">
        <v>1322</v>
      </c>
      <c r="I2148" t="s">
        <v>467</v>
      </c>
      <c r="J2148" t="s">
        <v>1323</v>
      </c>
      <c r="K2148" t="s">
        <v>89</v>
      </c>
      <c r="L2148" t="s">
        <v>1324</v>
      </c>
      <c r="M2148" t="s">
        <v>1327</v>
      </c>
      <c r="N2148" t="s">
        <v>1328</v>
      </c>
      <c r="O2148" t="s">
        <v>906</v>
      </c>
      <c r="P2148" t="s">
        <v>907</v>
      </c>
      <c r="Q2148" s="11">
        <v>0</v>
      </c>
      <c r="R2148" s="11">
        <v>0</v>
      </c>
      <c r="S2148" s="11">
        <v>0</v>
      </c>
      <c r="T2148" s="11">
        <v>0</v>
      </c>
      <c r="U2148" s="11">
        <v>200000000</v>
      </c>
      <c r="V2148" s="11">
        <v>0</v>
      </c>
      <c r="W2148" s="11">
        <v>200000000</v>
      </c>
      <c r="X2148" s="11">
        <v>0</v>
      </c>
      <c r="Y2148" s="11">
        <v>0</v>
      </c>
      <c r="Z2148" s="11">
        <v>0</v>
      </c>
      <c r="AA2148" s="11">
        <v>0</v>
      </c>
      <c r="AB2148" s="11">
        <v>0</v>
      </c>
      <c r="AC2148" s="11">
        <v>50000000</v>
      </c>
      <c r="AD2148" s="11">
        <v>0</v>
      </c>
      <c r="AE2148" s="11">
        <v>0</v>
      </c>
      <c r="AF2148" s="11">
        <v>0</v>
      </c>
      <c r="AG2148" s="11">
        <v>0</v>
      </c>
      <c r="AH2148" s="11">
        <v>0</v>
      </c>
      <c r="AI2148" s="11">
        <v>0</v>
      </c>
      <c r="AJ2148" s="11">
        <v>0</v>
      </c>
      <c r="AK2148" s="11">
        <v>20000000</v>
      </c>
      <c r="AL2148" s="11">
        <v>70000000</v>
      </c>
      <c r="AM2148" s="11">
        <v>0</v>
      </c>
      <c r="AN2148" s="11">
        <v>0</v>
      </c>
      <c r="AO21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21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21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8" s="11">
        <f>Table_PBS_SQL_DB2_PBSSQL_PBS_NDP_Tina_CG_QtrlyPerformance_Final[[#This Row],[GOU REL]]+Table_PBS_SQL_DB2_PBSSQL_PBS_NDP_Tina_CG_QtrlyPerformance_Final[[#This Row],[EXT REL]]</f>
        <v>70000000</v>
      </c>
      <c r="AT2148" s="11">
        <f>Table_PBS_SQL_DB2_PBSSQL_PBS_NDP_Tina_CG_QtrlyPerformance_Final[[#This Row],[GOU EXP]]+Table_PBS_SQL_DB2_PBSSQL_PBS_NDP_Tina_CG_QtrlyPerformance_Final[[#This Row],[EXT EXP]]</f>
        <v>70000000</v>
      </c>
      <c r="AU2148" s="11" t="str">
        <f>IF(Table_PBS_SQL_DB2_PBSSQL_PBS_NDP_Tina_CG_QtrlyPerformance_Final[[#This Row],[Item_Code]]&gt;"300000", "Capital", "Recurrent")</f>
        <v>Recurrent</v>
      </c>
    </row>
    <row r="2149" spans="1:47" x14ac:dyDescent="0.25">
      <c r="A2149" t="s">
        <v>77</v>
      </c>
      <c r="B2149" t="s">
        <v>78</v>
      </c>
      <c r="C2149" t="s">
        <v>87</v>
      </c>
      <c r="D2149" t="s">
        <v>1320</v>
      </c>
      <c r="E2149" t="s">
        <v>31</v>
      </c>
      <c r="F2149" t="s">
        <v>1321</v>
      </c>
      <c r="G2149" t="s">
        <v>97</v>
      </c>
      <c r="H2149" t="s">
        <v>1322</v>
      </c>
      <c r="I2149" t="s">
        <v>467</v>
      </c>
      <c r="J2149" t="s">
        <v>1323</v>
      </c>
      <c r="K2149" t="s">
        <v>89</v>
      </c>
      <c r="L2149" t="s">
        <v>1324</v>
      </c>
      <c r="M2149" t="s">
        <v>1327</v>
      </c>
      <c r="N2149" t="s">
        <v>1328</v>
      </c>
      <c r="O2149" t="s">
        <v>922</v>
      </c>
      <c r="P2149" t="s">
        <v>923</v>
      </c>
      <c r="Q2149" s="11">
        <v>0</v>
      </c>
      <c r="R2149" s="11">
        <v>0</v>
      </c>
      <c r="S2149" s="11">
        <v>0</v>
      </c>
      <c r="T2149" s="11">
        <v>0</v>
      </c>
      <c r="U2149" s="11">
        <v>300000000</v>
      </c>
      <c r="V2149" s="11">
        <v>0</v>
      </c>
      <c r="W2149" s="11">
        <v>300000000</v>
      </c>
      <c r="X2149" s="11">
        <v>0</v>
      </c>
      <c r="Y2149" s="11">
        <v>0</v>
      </c>
      <c r="Z2149" s="11">
        <v>0</v>
      </c>
      <c r="AA2149" s="11">
        <v>0</v>
      </c>
      <c r="AB2149" s="11">
        <v>0</v>
      </c>
      <c r="AC2149" s="11">
        <v>75000000</v>
      </c>
      <c r="AD2149" s="11">
        <v>75000000</v>
      </c>
      <c r="AE2149" s="11">
        <v>0</v>
      </c>
      <c r="AF2149" s="11">
        <v>0</v>
      </c>
      <c r="AG2149" s="11">
        <v>0</v>
      </c>
      <c r="AH2149" s="11">
        <v>0</v>
      </c>
      <c r="AI2149" s="11">
        <v>0</v>
      </c>
      <c r="AJ2149" s="11">
        <v>0</v>
      </c>
      <c r="AK2149" s="11">
        <v>125000000</v>
      </c>
      <c r="AL2149" s="11">
        <v>125000000</v>
      </c>
      <c r="AM2149" s="11">
        <v>0</v>
      </c>
      <c r="AN2149" s="11">
        <v>0</v>
      </c>
      <c r="AO21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1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1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49" s="11">
        <f>Table_PBS_SQL_DB2_PBSSQL_PBS_NDP_Tina_CG_QtrlyPerformance_Final[[#This Row],[GOU REL]]+Table_PBS_SQL_DB2_PBSSQL_PBS_NDP_Tina_CG_QtrlyPerformance_Final[[#This Row],[EXT REL]]</f>
        <v>200000000</v>
      </c>
      <c r="AT2149" s="11">
        <f>Table_PBS_SQL_DB2_PBSSQL_PBS_NDP_Tina_CG_QtrlyPerformance_Final[[#This Row],[GOU EXP]]+Table_PBS_SQL_DB2_PBSSQL_PBS_NDP_Tina_CG_QtrlyPerformance_Final[[#This Row],[EXT EXP]]</f>
        <v>200000000</v>
      </c>
      <c r="AU2149" s="11" t="str">
        <f>IF(Table_PBS_SQL_DB2_PBSSQL_PBS_NDP_Tina_CG_QtrlyPerformance_Final[[#This Row],[Item_Code]]&gt;"300000", "Capital", "Recurrent")</f>
        <v>Recurrent</v>
      </c>
    </row>
    <row r="2150" spans="1:47" x14ac:dyDescent="0.25">
      <c r="A2150" t="s">
        <v>77</v>
      </c>
      <c r="B2150" t="s">
        <v>78</v>
      </c>
      <c r="C2150" t="s">
        <v>87</v>
      </c>
      <c r="D2150" t="s">
        <v>1320</v>
      </c>
      <c r="E2150" t="s">
        <v>75</v>
      </c>
      <c r="F2150" t="s">
        <v>1329</v>
      </c>
      <c r="G2150" t="s">
        <v>97</v>
      </c>
      <c r="H2150" t="s">
        <v>1322</v>
      </c>
      <c r="I2150" t="s">
        <v>499</v>
      </c>
      <c r="J2150" t="s">
        <v>1330</v>
      </c>
      <c r="K2150" t="s">
        <v>1331</v>
      </c>
      <c r="L2150" t="s">
        <v>1332</v>
      </c>
      <c r="M2150" t="s">
        <v>1327</v>
      </c>
      <c r="N2150" t="s">
        <v>1333</v>
      </c>
      <c r="O2150" t="s">
        <v>1028</v>
      </c>
      <c r="P2150" t="s">
        <v>1029</v>
      </c>
      <c r="Q2150" s="11">
        <v>0</v>
      </c>
      <c r="R2150" s="11">
        <v>0</v>
      </c>
      <c r="S2150" s="11">
        <v>0</v>
      </c>
      <c r="T2150" s="11">
        <v>0</v>
      </c>
      <c r="U2150" s="11">
        <v>300000000</v>
      </c>
      <c r="V2150" s="11">
        <v>0</v>
      </c>
      <c r="W2150" s="11">
        <v>300000000</v>
      </c>
      <c r="X2150" s="11">
        <v>0</v>
      </c>
      <c r="Y2150" s="11">
        <v>0</v>
      </c>
      <c r="Z2150" s="11">
        <v>0</v>
      </c>
      <c r="AA2150" s="11">
        <v>0</v>
      </c>
      <c r="AB2150" s="11">
        <v>0</v>
      </c>
      <c r="AC2150" s="11">
        <v>75000000</v>
      </c>
      <c r="AD2150" s="11">
        <v>73081704</v>
      </c>
      <c r="AE2150" s="11">
        <v>0</v>
      </c>
      <c r="AF2150" s="11">
        <v>0</v>
      </c>
      <c r="AG2150" s="11">
        <v>0</v>
      </c>
      <c r="AH2150" s="11">
        <v>1918296</v>
      </c>
      <c r="AI2150" s="11">
        <v>0</v>
      </c>
      <c r="AJ2150" s="11">
        <v>0</v>
      </c>
      <c r="AK2150" s="11">
        <v>225000000</v>
      </c>
      <c r="AL2150" s="11">
        <v>226251826</v>
      </c>
      <c r="AM2150" s="11">
        <v>0</v>
      </c>
      <c r="AN2150" s="11">
        <v>0</v>
      </c>
      <c r="AO21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21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301251826</v>
      </c>
      <c r="AR21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50" s="11">
        <f>Table_PBS_SQL_DB2_PBSSQL_PBS_NDP_Tina_CG_QtrlyPerformance_Final[[#This Row],[GOU REL]]+Table_PBS_SQL_DB2_PBSSQL_PBS_NDP_Tina_CG_QtrlyPerformance_Final[[#This Row],[EXT REL]]</f>
        <v>300000000</v>
      </c>
      <c r="AT2150" s="11">
        <f>Table_PBS_SQL_DB2_PBSSQL_PBS_NDP_Tina_CG_QtrlyPerformance_Final[[#This Row],[GOU EXP]]+Table_PBS_SQL_DB2_PBSSQL_PBS_NDP_Tina_CG_QtrlyPerformance_Final[[#This Row],[EXT EXP]]</f>
        <v>301251826</v>
      </c>
      <c r="AU2150" s="11" t="str">
        <f>IF(Table_PBS_SQL_DB2_PBSSQL_PBS_NDP_Tina_CG_QtrlyPerformance_Final[[#This Row],[Item_Code]]&gt;"300000", "Capital", "Recurrent")</f>
        <v>Recurrent</v>
      </c>
    </row>
    <row r="2151" spans="1:47" x14ac:dyDescent="0.25">
      <c r="A2151" t="s">
        <v>77</v>
      </c>
      <c r="B2151" t="s">
        <v>78</v>
      </c>
      <c r="C2151" t="s">
        <v>87</v>
      </c>
      <c r="D2151" t="s">
        <v>1320</v>
      </c>
      <c r="E2151" t="s">
        <v>75</v>
      </c>
      <c r="F2151" t="s">
        <v>1329</v>
      </c>
      <c r="G2151" t="s">
        <v>97</v>
      </c>
      <c r="H2151" t="s">
        <v>1322</v>
      </c>
      <c r="I2151" t="s">
        <v>499</v>
      </c>
      <c r="J2151" t="s">
        <v>1330</v>
      </c>
      <c r="K2151" t="s">
        <v>1331</v>
      </c>
      <c r="L2151" t="s">
        <v>1332</v>
      </c>
      <c r="M2151" t="s">
        <v>1327</v>
      </c>
      <c r="N2151" t="s">
        <v>1333</v>
      </c>
      <c r="O2151" t="s">
        <v>922</v>
      </c>
      <c r="P2151" t="s">
        <v>923</v>
      </c>
      <c r="Q2151" s="11">
        <v>0</v>
      </c>
      <c r="R2151" s="11">
        <v>0</v>
      </c>
      <c r="S2151" s="11">
        <v>0</v>
      </c>
      <c r="T2151" s="11">
        <v>0</v>
      </c>
      <c r="U2151" s="11">
        <v>470000000</v>
      </c>
      <c r="V2151" s="11">
        <v>0</v>
      </c>
      <c r="W2151" s="11">
        <v>470000000</v>
      </c>
      <c r="X2151" s="11">
        <v>0</v>
      </c>
      <c r="Y2151" s="11">
        <v>0</v>
      </c>
      <c r="Z2151" s="11">
        <v>0</v>
      </c>
      <c r="AA2151" s="11">
        <v>0</v>
      </c>
      <c r="AB2151" s="11">
        <v>0</v>
      </c>
      <c r="AC2151" s="11">
        <v>0</v>
      </c>
      <c r="AD2151" s="11">
        <v>0</v>
      </c>
      <c r="AE2151" s="11">
        <v>0</v>
      </c>
      <c r="AF2151" s="11">
        <v>0</v>
      </c>
      <c r="AG2151" s="11">
        <v>150000000</v>
      </c>
      <c r="AH2151" s="11">
        <v>150000000</v>
      </c>
      <c r="AI2151" s="11">
        <v>0</v>
      </c>
      <c r="AJ2151" s="11">
        <v>0</v>
      </c>
      <c r="AK2151" s="11">
        <v>200000000</v>
      </c>
      <c r="AL2151" s="11">
        <v>200000000</v>
      </c>
      <c r="AM2151" s="11">
        <v>0</v>
      </c>
      <c r="AN2151" s="11">
        <v>0</v>
      </c>
      <c r="AO21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21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21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51" s="11">
        <f>Table_PBS_SQL_DB2_PBSSQL_PBS_NDP_Tina_CG_QtrlyPerformance_Final[[#This Row],[GOU REL]]+Table_PBS_SQL_DB2_PBSSQL_PBS_NDP_Tina_CG_QtrlyPerformance_Final[[#This Row],[EXT REL]]</f>
        <v>350000000</v>
      </c>
      <c r="AT2151" s="11">
        <f>Table_PBS_SQL_DB2_PBSSQL_PBS_NDP_Tina_CG_QtrlyPerformance_Final[[#This Row],[GOU EXP]]+Table_PBS_SQL_DB2_PBSSQL_PBS_NDP_Tina_CG_QtrlyPerformance_Final[[#This Row],[EXT EXP]]</f>
        <v>350000000</v>
      </c>
      <c r="AU2151" s="11" t="str">
        <f>IF(Table_PBS_SQL_DB2_PBSSQL_PBS_NDP_Tina_CG_QtrlyPerformance_Final[[#This Row],[Item_Code]]&gt;"300000", "Capital", "Recurrent")</f>
        <v>Recurrent</v>
      </c>
    </row>
    <row r="2152" spans="1:47" x14ac:dyDescent="0.25">
      <c r="A2152" t="s">
        <v>77</v>
      </c>
      <c r="B2152" t="s">
        <v>78</v>
      </c>
      <c r="C2152" t="s">
        <v>87</v>
      </c>
      <c r="D2152" t="s">
        <v>1320</v>
      </c>
      <c r="E2152" t="s">
        <v>75</v>
      </c>
      <c r="F2152" t="s">
        <v>1329</v>
      </c>
      <c r="G2152" t="s">
        <v>97</v>
      </c>
      <c r="H2152" t="s">
        <v>1322</v>
      </c>
      <c r="I2152" t="s">
        <v>499</v>
      </c>
      <c r="J2152" t="s">
        <v>1330</v>
      </c>
      <c r="K2152" t="s">
        <v>1331</v>
      </c>
      <c r="L2152" t="s">
        <v>1332</v>
      </c>
      <c r="M2152" t="s">
        <v>1334</v>
      </c>
      <c r="N2152" t="s">
        <v>1335</v>
      </c>
      <c r="O2152" t="s">
        <v>1122</v>
      </c>
      <c r="P2152" t="s">
        <v>1123</v>
      </c>
      <c r="Q2152" s="11">
        <v>0</v>
      </c>
      <c r="R2152" s="11">
        <v>0</v>
      </c>
      <c r="S2152" s="11">
        <v>0</v>
      </c>
      <c r="T2152" s="11">
        <v>0</v>
      </c>
      <c r="U2152" s="11">
        <v>60000000</v>
      </c>
      <c r="V2152" s="11">
        <v>0</v>
      </c>
      <c r="W2152" s="11">
        <v>60000000</v>
      </c>
      <c r="X2152" s="11">
        <v>0</v>
      </c>
      <c r="Y2152" s="11">
        <v>0</v>
      </c>
      <c r="Z2152" s="11">
        <v>0</v>
      </c>
      <c r="AA2152" s="11">
        <v>0</v>
      </c>
      <c r="AB2152" s="11">
        <v>0</v>
      </c>
      <c r="AC2152" s="11">
        <v>30000000</v>
      </c>
      <c r="AD2152" s="11">
        <v>27728050</v>
      </c>
      <c r="AE2152" s="11">
        <v>0</v>
      </c>
      <c r="AF2152" s="11">
        <v>0</v>
      </c>
      <c r="AG2152" s="11">
        <v>30000000</v>
      </c>
      <c r="AH2152" s="11">
        <v>31978268</v>
      </c>
      <c r="AI2152" s="11">
        <v>0</v>
      </c>
      <c r="AJ2152" s="11">
        <v>0</v>
      </c>
      <c r="AK2152" s="11">
        <v>0</v>
      </c>
      <c r="AL2152" s="11">
        <v>293682</v>
      </c>
      <c r="AM2152" s="11">
        <v>0</v>
      </c>
      <c r="AN2152" s="11">
        <v>0</v>
      </c>
      <c r="AO21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1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21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52" s="11">
        <f>Table_PBS_SQL_DB2_PBSSQL_PBS_NDP_Tina_CG_QtrlyPerformance_Final[[#This Row],[GOU REL]]+Table_PBS_SQL_DB2_PBSSQL_PBS_NDP_Tina_CG_QtrlyPerformance_Final[[#This Row],[EXT REL]]</f>
        <v>60000000</v>
      </c>
      <c r="AT2152" s="11">
        <f>Table_PBS_SQL_DB2_PBSSQL_PBS_NDP_Tina_CG_QtrlyPerformance_Final[[#This Row],[GOU EXP]]+Table_PBS_SQL_DB2_PBSSQL_PBS_NDP_Tina_CG_QtrlyPerformance_Final[[#This Row],[EXT EXP]]</f>
        <v>60000000</v>
      </c>
      <c r="AU2152" s="11" t="str">
        <f>IF(Table_PBS_SQL_DB2_PBSSQL_PBS_NDP_Tina_CG_QtrlyPerformance_Final[[#This Row],[Item_Code]]&gt;"300000", "Capital", "Recurrent")</f>
        <v>Recurrent</v>
      </c>
    </row>
    <row r="2153" spans="1:47" x14ac:dyDescent="0.25">
      <c r="A2153" t="s">
        <v>77</v>
      </c>
      <c r="B2153" t="s">
        <v>78</v>
      </c>
      <c r="C2153" t="s">
        <v>87</v>
      </c>
      <c r="D2153" t="s">
        <v>1320</v>
      </c>
      <c r="E2153" t="s">
        <v>75</v>
      </c>
      <c r="F2153" t="s">
        <v>1329</v>
      </c>
      <c r="G2153" t="s">
        <v>97</v>
      </c>
      <c r="H2153" t="s">
        <v>1322</v>
      </c>
      <c r="I2153" t="s">
        <v>499</v>
      </c>
      <c r="J2153" t="s">
        <v>1330</v>
      </c>
      <c r="K2153" t="s">
        <v>1331</v>
      </c>
      <c r="L2153" t="s">
        <v>1332</v>
      </c>
      <c r="M2153" t="s">
        <v>1334</v>
      </c>
      <c r="N2153" t="s">
        <v>1335</v>
      </c>
      <c r="O2153" t="s">
        <v>922</v>
      </c>
      <c r="P2153" t="s">
        <v>923</v>
      </c>
      <c r="Q2153" s="11">
        <v>0</v>
      </c>
      <c r="R2153" s="11">
        <v>0</v>
      </c>
      <c r="S2153" s="11">
        <v>0</v>
      </c>
      <c r="T2153" s="11">
        <v>0</v>
      </c>
      <c r="U2153" s="11">
        <v>800000000</v>
      </c>
      <c r="V2153" s="11">
        <v>0</v>
      </c>
      <c r="W2153" s="11">
        <v>800000000</v>
      </c>
      <c r="X2153" s="11">
        <v>0</v>
      </c>
      <c r="Y2153" s="11">
        <v>0</v>
      </c>
      <c r="Z2153" s="11">
        <v>0</v>
      </c>
      <c r="AA2153" s="11">
        <v>0</v>
      </c>
      <c r="AB2153" s="11">
        <v>0</v>
      </c>
      <c r="AC2153" s="11">
        <v>200000000</v>
      </c>
      <c r="AD2153" s="11">
        <v>80000000</v>
      </c>
      <c r="AE2153" s="11">
        <v>0</v>
      </c>
      <c r="AF2153" s="11">
        <v>0</v>
      </c>
      <c r="AG2153" s="11">
        <v>200000000</v>
      </c>
      <c r="AH2153" s="11">
        <v>15320000</v>
      </c>
      <c r="AI2153" s="11">
        <v>0</v>
      </c>
      <c r="AJ2153" s="11">
        <v>0</v>
      </c>
      <c r="AK2153" s="11">
        <v>0</v>
      </c>
      <c r="AL2153" s="11">
        <v>304680000</v>
      </c>
      <c r="AM2153" s="11">
        <v>0</v>
      </c>
      <c r="AN2153" s="11">
        <v>0</v>
      </c>
      <c r="AO21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21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21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53" s="11">
        <f>Table_PBS_SQL_DB2_PBSSQL_PBS_NDP_Tina_CG_QtrlyPerformance_Final[[#This Row],[GOU REL]]+Table_PBS_SQL_DB2_PBSSQL_PBS_NDP_Tina_CG_QtrlyPerformance_Final[[#This Row],[EXT REL]]</f>
        <v>400000000</v>
      </c>
      <c r="AT2153" s="11">
        <f>Table_PBS_SQL_DB2_PBSSQL_PBS_NDP_Tina_CG_QtrlyPerformance_Final[[#This Row],[GOU EXP]]+Table_PBS_SQL_DB2_PBSSQL_PBS_NDP_Tina_CG_QtrlyPerformance_Final[[#This Row],[EXT EXP]]</f>
        <v>400000000</v>
      </c>
      <c r="AU2153" s="11" t="str">
        <f>IF(Table_PBS_SQL_DB2_PBSSQL_PBS_NDP_Tina_CG_QtrlyPerformance_Final[[#This Row],[Item_Code]]&gt;"300000", "Capital", "Recurrent")</f>
        <v>Recurrent</v>
      </c>
    </row>
    <row r="2154" spans="1:47" x14ac:dyDescent="0.25">
      <c r="A2154" t="s">
        <v>77</v>
      </c>
      <c r="B2154" t="s">
        <v>78</v>
      </c>
      <c r="C2154" t="s">
        <v>87</v>
      </c>
      <c r="D2154" t="s">
        <v>1320</v>
      </c>
      <c r="E2154" t="s">
        <v>75</v>
      </c>
      <c r="F2154" t="s">
        <v>1329</v>
      </c>
      <c r="G2154" t="s">
        <v>97</v>
      </c>
      <c r="H2154" t="s">
        <v>1322</v>
      </c>
      <c r="I2154" t="s">
        <v>499</v>
      </c>
      <c r="J2154" t="s">
        <v>1330</v>
      </c>
      <c r="K2154" t="s">
        <v>1331</v>
      </c>
      <c r="L2154" t="s">
        <v>1332</v>
      </c>
      <c r="M2154" t="s">
        <v>1334</v>
      </c>
      <c r="N2154" t="s">
        <v>1335</v>
      </c>
      <c r="O2154" t="s">
        <v>1204</v>
      </c>
      <c r="P2154" t="s">
        <v>1205</v>
      </c>
      <c r="Q2154" s="11">
        <v>0</v>
      </c>
      <c r="R2154" s="11">
        <v>0</v>
      </c>
      <c r="S2154" s="11">
        <v>0</v>
      </c>
      <c r="T2154" s="11">
        <v>0</v>
      </c>
      <c r="U2154" s="11">
        <v>80000000</v>
      </c>
      <c r="V2154" s="11">
        <v>0</v>
      </c>
      <c r="W2154" s="11">
        <v>80000000</v>
      </c>
      <c r="X2154" s="11">
        <v>0</v>
      </c>
      <c r="Y2154" s="11">
        <v>0</v>
      </c>
      <c r="Z2154" s="11">
        <v>0</v>
      </c>
      <c r="AA2154" s="11">
        <v>0</v>
      </c>
      <c r="AB2154" s="11">
        <v>0</v>
      </c>
      <c r="AC2154" s="11">
        <v>0</v>
      </c>
      <c r="AD2154" s="11">
        <v>0</v>
      </c>
      <c r="AE2154" s="11">
        <v>0</v>
      </c>
      <c r="AF2154" s="11">
        <v>0</v>
      </c>
      <c r="AG2154" s="11">
        <v>0</v>
      </c>
      <c r="AH2154" s="11">
        <v>0</v>
      </c>
      <c r="AI2154" s="11">
        <v>0</v>
      </c>
      <c r="AJ2154" s="11">
        <v>0</v>
      </c>
      <c r="AK2154" s="11">
        <v>30000000</v>
      </c>
      <c r="AL2154" s="11">
        <v>29999863</v>
      </c>
      <c r="AM2154" s="11">
        <v>0</v>
      </c>
      <c r="AN2154" s="11">
        <v>0</v>
      </c>
      <c r="AO21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1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29999863</v>
      </c>
      <c r="AR21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54" s="11">
        <f>Table_PBS_SQL_DB2_PBSSQL_PBS_NDP_Tina_CG_QtrlyPerformance_Final[[#This Row],[GOU REL]]+Table_PBS_SQL_DB2_PBSSQL_PBS_NDP_Tina_CG_QtrlyPerformance_Final[[#This Row],[EXT REL]]</f>
        <v>30000000</v>
      </c>
      <c r="AT2154" s="11">
        <f>Table_PBS_SQL_DB2_PBSSQL_PBS_NDP_Tina_CG_QtrlyPerformance_Final[[#This Row],[GOU EXP]]+Table_PBS_SQL_DB2_PBSSQL_PBS_NDP_Tina_CG_QtrlyPerformance_Final[[#This Row],[EXT EXP]]</f>
        <v>29999863</v>
      </c>
      <c r="AU2154" s="11" t="str">
        <f>IF(Table_PBS_SQL_DB2_PBSSQL_PBS_NDP_Tina_CG_QtrlyPerformance_Final[[#This Row],[Item_Code]]&gt;"300000", "Capital", "Recurrent")</f>
        <v>Capital</v>
      </c>
    </row>
    <row r="2155" spans="1:47" x14ac:dyDescent="0.25">
      <c r="A2155" t="s">
        <v>77</v>
      </c>
      <c r="B2155" t="s">
        <v>78</v>
      </c>
      <c r="C2155" t="s">
        <v>87</v>
      </c>
      <c r="D2155" t="s">
        <v>1320</v>
      </c>
      <c r="E2155" t="s">
        <v>87</v>
      </c>
      <c r="F2155" t="s">
        <v>1988</v>
      </c>
      <c r="G2155" t="s">
        <v>97</v>
      </c>
      <c r="H2155" t="s">
        <v>1322</v>
      </c>
      <c r="I2155" t="s">
        <v>493</v>
      </c>
      <c r="J2155" t="s">
        <v>1989</v>
      </c>
      <c r="K2155" t="s">
        <v>210</v>
      </c>
      <c r="L2155" t="s">
        <v>1990</v>
      </c>
      <c r="M2155" t="s">
        <v>1044</v>
      </c>
      <c r="N2155" t="s">
        <v>1045</v>
      </c>
      <c r="O2155" t="s">
        <v>869</v>
      </c>
      <c r="P2155" t="s">
        <v>870</v>
      </c>
      <c r="Q2155" s="11">
        <v>0</v>
      </c>
      <c r="R2155" s="11">
        <v>0</v>
      </c>
      <c r="S2155" s="11">
        <v>0</v>
      </c>
      <c r="T2155" s="11">
        <v>0</v>
      </c>
      <c r="U2155" s="11">
        <v>645840000</v>
      </c>
      <c r="V2155" s="11">
        <v>0</v>
      </c>
      <c r="W2155" s="11">
        <v>645840000</v>
      </c>
      <c r="X2155" s="11">
        <v>0</v>
      </c>
      <c r="Y2155" s="11">
        <v>0</v>
      </c>
      <c r="Z2155" s="11">
        <v>0</v>
      </c>
      <c r="AA2155" s="11">
        <v>0</v>
      </c>
      <c r="AB2155" s="11">
        <v>0</v>
      </c>
      <c r="AC2155" s="11">
        <v>0</v>
      </c>
      <c r="AD2155" s="11">
        <v>0</v>
      </c>
      <c r="AE2155" s="11">
        <v>0</v>
      </c>
      <c r="AF2155" s="11">
        <v>0</v>
      </c>
      <c r="AG2155" s="11">
        <v>0</v>
      </c>
      <c r="AH2155" s="11">
        <v>0</v>
      </c>
      <c r="AI2155" s="11">
        <v>0</v>
      </c>
      <c r="AJ2155" s="11">
        <v>0</v>
      </c>
      <c r="AK2155" s="11">
        <v>0</v>
      </c>
      <c r="AL2155" s="11">
        <v>0</v>
      </c>
      <c r="AM2155" s="11">
        <v>0</v>
      </c>
      <c r="AN2155" s="11">
        <v>0</v>
      </c>
      <c r="AO21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55" s="11">
        <f>Table_PBS_SQL_DB2_PBSSQL_PBS_NDP_Tina_CG_QtrlyPerformance_Final[[#This Row],[GOU REL]]+Table_PBS_SQL_DB2_PBSSQL_PBS_NDP_Tina_CG_QtrlyPerformance_Final[[#This Row],[EXT REL]]</f>
        <v>0</v>
      </c>
      <c r="AT2155" s="11">
        <f>Table_PBS_SQL_DB2_PBSSQL_PBS_NDP_Tina_CG_QtrlyPerformance_Final[[#This Row],[GOU EXP]]+Table_PBS_SQL_DB2_PBSSQL_PBS_NDP_Tina_CG_QtrlyPerformance_Final[[#This Row],[EXT EXP]]</f>
        <v>0</v>
      </c>
      <c r="AU2155" s="11" t="str">
        <f>IF(Table_PBS_SQL_DB2_PBSSQL_PBS_NDP_Tina_CG_QtrlyPerformance_Final[[#This Row],[Item_Code]]&gt;"300000", "Capital", "Recurrent")</f>
        <v>Capital</v>
      </c>
    </row>
    <row r="2156" spans="1:47" x14ac:dyDescent="0.25">
      <c r="A2156" t="s">
        <v>77</v>
      </c>
      <c r="B2156" t="s">
        <v>78</v>
      </c>
      <c r="C2156" t="s">
        <v>87</v>
      </c>
      <c r="D2156" t="s">
        <v>1320</v>
      </c>
      <c r="E2156" t="s">
        <v>87</v>
      </c>
      <c r="F2156" t="s">
        <v>1988</v>
      </c>
      <c r="G2156" t="s">
        <v>97</v>
      </c>
      <c r="H2156" t="s">
        <v>1322</v>
      </c>
      <c r="I2156" t="s">
        <v>493</v>
      </c>
      <c r="J2156" t="s">
        <v>1989</v>
      </c>
      <c r="K2156" t="s">
        <v>210</v>
      </c>
      <c r="L2156" t="s">
        <v>1990</v>
      </c>
      <c r="M2156" t="s">
        <v>2198</v>
      </c>
      <c r="N2156" t="s">
        <v>2199</v>
      </c>
      <c r="O2156" t="s">
        <v>1016</v>
      </c>
      <c r="P2156" t="s">
        <v>1017</v>
      </c>
      <c r="Q2156" s="11">
        <v>0</v>
      </c>
      <c r="R2156" s="11">
        <v>0</v>
      </c>
      <c r="S2156" s="11">
        <v>0</v>
      </c>
      <c r="T2156" s="11">
        <v>0</v>
      </c>
      <c r="U2156" s="11">
        <v>700000000</v>
      </c>
      <c r="V2156" s="11">
        <v>0</v>
      </c>
      <c r="W2156" s="11">
        <v>700000000</v>
      </c>
      <c r="X2156" s="11">
        <v>0</v>
      </c>
      <c r="Y2156" s="11">
        <v>0</v>
      </c>
      <c r="Z2156" s="11">
        <v>0</v>
      </c>
      <c r="AA2156" s="11">
        <v>0</v>
      </c>
      <c r="AB2156" s="11">
        <v>0</v>
      </c>
      <c r="AC2156" s="11">
        <v>0</v>
      </c>
      <c r="AD2156" s="11">
        <v>0</v>
      </c>
      <c r="AE2156" s="11">
        <v>0</v>
      </c>
      <c r="AF2156" s="11">
        <v>0</v>
      </c>
      <c r="AG2156" s="11">
        <v>34600000</v>
      </c>
      <c r="AH2156" s="11">
        <v>34000000</v>
      </c>
      <c r="AI2156" s="11">
        <v>0</v>
      </c>
      <c r="AJ2156" s="11">
        <v>0</v>
      </c>
      <c r="AK2156" s="11">
        <v>50000000</v>
      </c>
      <c r="AL2156" s="11">
        <v>50600000</v>
      </c>
      <c r="AM2156" s="11">
        <v>0</v>
      </c>
      <c r="AN2156" s="11">
        <v>0</v>
      </c>
      <c r="AO21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84600000</v>
      </c>
      <c r="AP21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84600000</v>
      </c>
      <c r="AR21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56" s="11">
        <f>Table_PBS_SQL_DB2_PBSSQL_PBS_NDP_Tina_CG_QtrlyPerformance_Final[[#This Row],[GOU REL]]+Table_PBS_SQL_DB2_PBSSQL_PBS_NDP_Tina_CG_QtrlyPerformance_Final[[#This Row],[EXT REL]]</f>
        <v>84600000</v>
      </c>
      <c r="AT2156" s="11">
        <f>Table_PBS_SQL_DB2_PBSSQL_PBS_NDP_Tina_CG_QtrlyPerformance_Final[[#This Row],[GOU EXP]]+Table_PBS_SQL_DB2_PBSSQL_PBS_NDP_Tina_CG_QtrlyPerformance_Final[[#This Row],[EXT EXP]]</f>
        <v>84600000</v>
      </c>
      <c r="AU2156" s="11" t="str">
        <f>IF(Table_PBS_SQL_DB2_PBSSQL_PBS_NDP_Tina_CG_QtrlyPerformance_Final[[#This Row],[Item_Code]]&gt;"300000", "Capital", "Recurrent")</f>
        <v>Recurrent</v>
      </c>
    </row>
    <row r="2157" spans="1:47" x14ac:dyDescent="0.25">
      <c r="A2157" t="s">
        <v>47</v>
      </c>
      <c r="B2157" t="s">
        <v>48</v>
      </c>
      <c r="C2157" t="s">
        <v>664</v>
      </c>
      <c r="D2157" t="s">
        <v>913</v>
      </c>
      <c r="E2157" t="s">
        <v>31</v>
      </c>
      <c r="F2157" t="s">
        <v>914</v>
      </c>
      <c r="G2157" t="s">
        <v>31</v>
      </c>
      <c r="H2157" t="s">
        <v>1145</v>
      </c>
      <c r="I2157" t="s">
        <v>467</v>
      </c>
      <c r="J2157" t="s">
        <v>1150</v>
      </c>
      <c r="K2157" t="s">
        <v>1146</v>
      </c>
      <c r="L2157" t="s">
        <v>1147</v>
      </c>
      <c r="M2157" t="s">
        <v>1148</v>
      </c>
      <c r="N2157" t="s">
        <v>1149</v>
      </c>
      <c r="O2157" t="s">
        <v>1062</v>
      </c>
      <c r="P2157" t="s">
        <v>1063</v>
      </c>
      <c r="Q2157" s="11">
        <v>0</v>
      </c>
      <c r="R2157" s="11">
        <v>0</v>
      </c>
      <c r="S2157" s="11">
        <v>0</v>
      </c>
      <c r="T2157" s="11">
        <v>0</v>
      </c>
      <c r="U2157" s="11">
        <v>180000000</v>
      </c>
      <c r="V2157" s="11">
        <v>0</v>
      </c>
      <c r="W2157" s="11">
        <v>180000000</v>
      </c>
      <c r="X2157" s="11">
        <v>0</v>
      </c>
      <c r="Y2157" s="11">
        <v>45000000</v>
      </c>
      <c r="Z2157" s="11">
        <v>0</v>
      </c>
      <c r="AA2157" s="11">
        <v>0</v>
      </c>
      <c r="AB2157" s="11">
        <v>0</v>
      </c>
      <c r="AC2157" s="11">
        <v>45000000</v>
      </c>
      <c r="AD2157" s="11">
        <v>89921000</v>
      </c>
      <c r="AE2157" s="11">
        <v>0</v>
      </c>
      <c r="AF2157" s="11">
        <v>0</v>
      </c>
      <c r="AG2157" s="11">
        <v>90000000</v>
      </c>
      <c r="AH2157" s="11">
        <v>35570000</v>
      </c>
      <c r="AI2157" s="11">
        <v>0</v>
      </c>
      <c r="AJ2157" s="11">
        <v>0</v>
      </c>
      <c r="AK2157" s="11">
        <v>0</v>
      </c>
      <c r="AL2157" s="11">
        <v>54350933</v>
      </c>
      <c r="AM2157" s="11">
        <v>0</v>
      </c>
      <c r="AN2157" s="11">
        <v>0</v>
      </c>
      <c r="AO21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21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179841933</v>
      </c>
      <c r="AR21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57" s="11">
        <f>Table_PBS_SQL_DB2_PBSSQL_PBS_NDP_Tina_CG_QtrlyPerformance_Final[[#This Row],[GOU REL]]+Table_PBS_SQL_DB2_PBSSQL_PBS_NDP_Tina_CG_QtrlyPerformance_Final[[#This Row],[EXT REL]]</f>
        <v>180000000</v>
      </c>
      <c r="AT2157" s="11">
        <f>Table_PBS_SQL_DB2_PBSSQL_PBS_NDP_Tina_CG_QtrlyPerformance_Final[[#This Row],[GOU EXP]]+Table_PBS_SQL_DB2_PBSSQL_PBS_NDP_Tina_CG_QtrlyPerformance_Final[[#This Row],[EXT EXP]]</f>
        <v>179841933</v>
      </c>
      <c r="AU2157" s="11" t="str">
        <f>IF(Table_PBS_SQL_DB2_PBSSQL_PBS_NDP_Tina_CG_QtrlyPerformance_Final[[#This Row],[Item_Code]]&gt;"300000", "Capital", "Recurrent")</f>
        <v>Recurrent</v>
      </c>
    </row>
    <row r="2158" spans="1:47" x14ac:dyDescent="0.25">
      <c r="A2158" t="s">
        <v>47</v>
      </c>
      <c r="B2158" t="s">
        <v>48</v>
      </c>
      <c r="C2158" t="s">
        <v>664</v>
      </c>
      <c r="D2158" t="s">
        <v>913</v>
      </c>
      <c r="E2158" t="s">
        <v>75</v>
      </c>
      <c r="F2158" t="s">
        <v>1160</v>
      </c>
      <c r="G2158" t="s">
        <v>31</v>
      </c>
      <c r="H2158" t="s">
        <v>1145</v>
      </c>
      <c r="I2158" t="s">
        <v>896</v>
      </c>
      <c r="J2158" t="s">
        <v>897</v>
      </c>
      <c r="K2158" t="s">
        <v>1161</v>
      </c>
      <c r="L2158" t="s">
        <v>1162</v>
      </c>
      <c r="M2158" t="s">
        <v>1044</v>
      </c>
      <c r="N2158" t="s">
        <v>1045</v>
      </c>
      <c r="O2158" t="s">
        <v>1028</v>
      </c>
      <c r="P2158" t="s">
        <v>1029</v>
      </c>
      <c r="Q2158" s="11">
        <v>0</v>
      </c>
      <c r="R2158" s="11">
        <v>0</v>
      </c>
      <c r="S2158" s="11">
        <v>0</v>
      </c>
      <c r="T2158" s="11">
        <v>0</v>
      </c>
      <c r="U2158" s="11">
        <v>0</v>
      </c>
      <c r="V2158" s="11">
        <v>0</v>
      </c>
      <c r="W2158" s="11">
        <v>0</v>
      </c>
      <c r="X2158" s="11">
        <v>0</v>
      </c>
      <c r="Y2158" s="11">
        <v>0</v>
      </c>
      <c r="Z2158" s="11">
        <v>0</v>
      </c>
      <c r="AA2158" s="11">
        <v>220000000</v>
      </c>
      <c r="AB2158" s="11">
        <v>217147955</v>
      </c>
      <c r="AC2158" s="11">
        <v>0</v>
      </c>
      <c r="AD2158" s="11">
        <v>0</v>
      </c>
      <c r="AE2158" s="11">
        <v>0</v>
      </c>
      <c r="AF2158" s="11">
        <v>0</v>
      </c>
      <c r="AG2158" s="11">
        <v>0</v>
      </c>
      <c r="AH2158" s="11">
        <v>0</v>
      </c>
      <c r="AI2158" s="11">
        <v>0</v>
      </c>
      <c r="AJ2158" s="11">
        <v>0</v>
      </c>
      <c r="AK2158" s="11">
        <v>0</v>
      </c>
      <c r="AL2158" s="11">
        <v>0</v>
      </c>
      <c r="AM2158" s="11">
        <v>222000000</v>
      </c>
      <c r="AN2158" s="11">
        <v>121585147</v>
      </c>
      <c r="AO21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442000000</v>
      </c>
      <c r="AQ21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338733102</v>
      </c>
      <c r="AS2158" s="11">
        <f>Table_PBS_SQL_DB2_PBSSQL_PBS_NDP_Tina_CG_QtrlyPerformance_Final[[#This Row],[GOU REL]]+Table_PBS_SQL_DB2_PBSSQL_PBS_NDP_Tina_CG_QtrlyPerformance_Final[[#This Row],[EXT REL]]</f>
        <v>442000000</v>
      </c>
      <c r="AT2158" s="11">
        <f>Table_PBS_SQL_DB2_PBSSQL_PBS_NDP_Tina_CG_QtrlyPerformance_Final[[#This Row],[GOU EXP]]+Table_PBS_SQL_DB2_PBSSQL_PBS_NDP_Tina_CG_QtrlyPerformance_Final[[#This Row],[EXT EXP]]</f>
        <v>338733102</v>
      </c>
      <c r="AU2158" s="11" t="str">
        <f>IF(Table_PBS_SQL_DB2_PBSSQL_PBS_NDP_Tina_CG_QtrlyPerformance_Final[[#This Row],[Item_Code]]&gt;"300000", "Capital", "Recurrent")</f>
        <v>Recurrent</v>
      </c>
    </row>
    <row r="2159" spans="1:47" x14ac:dyDescent="0.25">
      <c r="A2159" t="s">
        <v>47</v>
      </c>
      <c r="B2159" t="s">
        <v>48</v>
      </c>
      <c r="C2159" t="s">
        <v>664</v>
      </c>
      <c r="D2159" t="s">
        <v>913</v>
      </c>
      <c r="E2159" t="s">
        <v>75</v>
      </c>
      <c r="F2159" t="s">
        <v>1160</v>
      </c>
      <c r="G2159" t="s">
        <v>31</v>
      </c>
      <c r="H2159" t="s">
        <v>1145</v>
      </c>
      <c r="I2159" t="s">
        <v>896</v>
      </c>
      <c r="J2159" t="s">
        <v>897</v>
      </c>
      <c r="K2159" t="s">
        <v>1161</v>
      </c>
      <c r="L2159" t="s">
        <v>1162</v>
      </c>
      <c r="M2159" t="s">
        <v>1044</v>
      </c>
      <c r="N2159" t="s">
        <v>1045</v>
      </c>
      <c r="O2159" t="s">
        <v>1025</v>
      </c>
      <c r="P2159" t="s">
        <v>1026</v>
      </c>
      <c r="Q2159" s="11">
        <v>0</v>
      </c>
      <c r="R2159" s="11">
        <v>0</v>
      </c>
      <c r="S2159" s="11">
        <v>0</v>
      </c>
      <c r="T2159" s="11">
        <v>0</v>
      </c>
      <c r="U2159" s="11">
        <v>0</v>
      </c>
      <c r="V2159" s="11">
        <v>0</v>
      </c>
      <c r="W2159" s="11">
        <v>0</v>
      </c>
      <c r="X2159" s="11">
        <v>0</v>
      </c>
      <c r="Y2159" s="11">
        <v>0</v>
      </c>
      <c r="Z2159" s="11">
        <v>0</v>
      </c>
      <c r="AA2159" s="11">
        <v>12945551007</v>
      </c>
      <c r="AB2159" s="11">
        <v>6815969657</v>
      </c>
      <c r="AC2159" s="11">
        <v>0</v>
      </c>
      <c r="AD2159" s="11">
        <v>0</v>
      </c>
      <c r="AE2159" s="11">
        <v>0</v>
      </c>
      <c r="AF2159" s="11">
        <v>0</v>
      </c>
      <c r="AG2159" s="11">
        <v>0</v>
      </c>
      <c r="AH2159" s="11">
        <v>0</v>
      </c>
      <c r="AI2159" s="11">
        <v>0</v>
      </c>
      <c r="AJ2159" s="11">
        <v>0</v>
      </c>
      <c r="AK2159" s="11">
        <v>0</v>
      </c>
      <c r="AL2159" s="11">
        <v>0</v>
      </c>
      <c r="AM2159" s="11">
        <v>0</v>
      </c>
      <c r="AN2159" s="11">
        <v>0</v>
      </c>
      <c r="AO21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12945551007</v>
      </c>
      <c r="AQ21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6815969657</v>
      </c>
      <c r="AS2159" s="11">
        <f>Table_PBS_SQL_DB2_PBSSQL_PBS_NDP_Tina_CG_QtrlyPerformance_Final[[#This Row],[GOU REL]]+Table_PBS_SQL_DB2_PBSSQL_PBS_NDP_Tina_CG_QtrlyPerformance_Final[[#This Row],[EXT REL]]</f>
        <v>12945551007</v>
      </c>
      <c r="AT2159" s="11">
        <f>Table_PBS_SQL_DB2_PBSSQL_PBS_NDP_Tina_CG_QtrlyPerformance_Final[[#This Row],[GOU EXP]]+Table_PBS_SQL_DB2_PBSSQL_PBS_NDP_Tina_CG_QtrlyPerformance_Final[[#This Row],[EXT EXP]]</f>
        <v>6815969657</v>
      </c>
      <c r="AU2159" s="11" t="str">
        <f>IF(Table_PBS_SQL_DB2_PBSSQL_PBS_NDP_Tina_CG_QtrlyPerformance_Final[[#This Row],[Item_Code]]&gt;"300000", "Capital", "Recurrent")</f>
        <v>Recurrent</v>
      </c>
    </row>
    <row r="2160" spans="1:47" x14ac:dyDescent="0.25">
      <c r="A2160" t="s">
        <v>47</v>
      </c>
      <c r="B2160" t="s">
        <v>48</v>
      </c>
      <c r="C2160" t="s">
        <v>664</v>
      </c>
      <c r="D2160" t="s">
        <v>913</v>
      </c>
      <c r="E2160" t="s">
        <v>75</v>
      </c>
      <c r="F2160" t="s">
        <v>1160</v>
      </c>
      <c r="G2160" t="s">
        <v>31</v>
      </c>
      <c r="H2160" t="s">
        <v>1145</v>
      </c>
      <c r="I2160" t="s">
        <v>467</v>
      </c>
      <c r="J2160" t="s">
        <v>1150</v>
      </c>
      <c r="K2160" t="s">
        <v>1161</v>
      </c>
      <c r="L2160" t="s">
        <v>1162</v>
      </c>
      <c r="M2160" t="s">
        <v>1044</v>
      </c>
      <c r="N2160" t="s">
        <v>1045</v>
      </c>
      <c r="O2160" t="s">
        <v>1025</v>
      </c>
      <c r="P2160" t="s">
        <v>1026</v>
      </c>
      <c r="Q2160" s="11">
        <v>0</v>
      </c>
      <c r="R2160" s="11">
        <v>0</v>
      </c>
      <c r="S2160" s="11">
        <v>0</v>
      </c>
      <c r="T2160" s="11">
        <v>0</v>
      </c>
      <c r="U2160" s="11">
        <v>43786626000</v>
      </c>
      <c r="V2160" s="11">
        <v>0</v>
      </c>
      <c r="W2160" s="11">
        <v>0</v>
      </c>
      <c r="X2160" s="11">
        <v>43786626000</v>
      </c>
      <c r="Y2160" s="11">
        <v>0</v>
      </c>
      <c r="Z2160" s="11">
        <v>0</v>
      </c>
      <c r="AA2160" s="11">
        <v>0</v>
      </c>
      <c r="AB2160" s="11">
        <v>0</v>
      </c>
      <c r="AC2160" s="11">
        <v>0</v>
      </c>
      <c r="AD2160" s="11">
        <v>0</v>
      </c>
      <c r="AE2160" s="11">
        <v>0</v>
      </c>
      <c r="AF2160" s="11">
        <v>0</v>
      </c>
      <c r="AG2160" s="11">
        <v>0</v>
      </c>
      <c r="AH2160" s="11">
        <v>0</v>
      </c>
      <c r="AI2160" s="11">
        <v>0</v>
      </c>
      <c r="AJ2160" s="11">
        <v>0</v>
      </c>
      <c r="AK2160" s="11">
        <v>0</v>
      </c>
      <c r="AL2160" s="11">
        <v>0</v>
      </c>
      <c r="AM2160" s="11">
        <v>0</v>
      </c>
      <c r="AN2160" s="11">
        <v>0</v>
      </c>
      <c r="AO21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60" s="11">
        <f>Table_PBS_SQL_DB2_PBSSQL_PBS_NDP_Tina_CG_QtrlyPerformance_Final[[#This Row],[GOU REL]]+Table_PBS_SQL_DB2_PBSSQL_PBS_NDP_Tina_CG_QtrlyPerformance_Final[[#This Row],[EXT REL]]</f>
        <v>0</v>
      </c>
      <c r="AT2160" s="11">
        <f>Table_PBS_SQL_DB2_PBSSQL_PBS_NDP_Tina_CG_QtrlyPerformance_Final[[#This Row],[GOU EXP]]+Table_PBS_SQL_DB2_PBSSQL_PBS_NDP_Tina_CG_QtrlyPerformance_Final[[#This Row],[EXT EXP]]</f>
        <v>0</v>
      </c>
      <c r="AU2160" s="11" t="str">
        <f>IF(Table_PBS_SQL_DB2_PBSSQL_PBS_NDP_Tina_CG_QtrlyPerformance_Final[[#This Row],[Item_Code]]&gt;"300000", "Capital", "Recurrent")</f>
        <v>Recurrent</v>
      </c>
    </row>
    <row r="2161" spans="1:47" x14ac:dyDescent="0.25">
      <c r="A2161" t="s">
        <v>47</v>
      </c>
      <c r="B2161" t="s">
        <v>48</v>
      </c>
      <c r="C2161" t="s">
        <v>664</v>
      </c>
      <c r="D2161" t="s">
        <v>913</v>
      </c>
      <c r="E2161" t="s">
        <v>75</v>
      </c>
      <c r="F2161" t="s">
        <v>1160</v>
      </c>
      <c r="G2161" t="s">
        <v>31</v>
      </c>
      <c r="H2161" t="s">
        <v>1145</v>
      </c>
      <c r="I2161" t="s">
        <v>467</v>
      </c>
      <c r="J2161" t="s">
        <v>1150</v>
      </c>
      <c r="K2161" t="s">
        <v>1161</v>
      </c>
      <c r="L2161" t="s">
        <v>1162</v>
      </c>
      <c r="M2161" t="s">
        <v>1044</v>
      </c>
      <c r="N2161" t="s">
        <v>1045</v>
      </c>
      <c r="O2161" t="s">
        <v>1005</v>
      </c>
      <c r="P2161" t="s">
        <v>1006</v>
      </c>
      <c r="Q2161" s="11">
        <v>0</v>
      </c>
      <c r="R2161" s="11">
        <v>0</v>
      </c>
      <c r="S2161" s="11">
        <v>0</v>
      </c>
      <c r="T2161" s="11">
        <v>0</v>
      </c>
      <c r="U2161" s="11">
        <v>199846000</v>
      </c>
      <c r="V2161" s="11">
        <v>0</v>
      </c>
      <c r="W2161" s="11">
        <v>0</v>
      </c>
      <c r="X2161" s="11">
        <v>199846000</v>
      </c>
      <c r="Y2161" s="11">
        <v>0</v>
      </c>
      <c r="Z2161" s="11">
        <v>0</v>
      </c>
      <c r="AA2161" s="11">
        <v>0</v>
      </c>
      <c r="AB2161" s="11">
        <v>0</v>
      </c>
      <c r="AC2161" s="11">
        <v>0</v>
      </c>
      <c r="AD2161" s="11">
        <v>0</v>
      </c>
      <c r="AE2161" s="11">
        <v>0</v>
      </c>
      <c r="AF2161" s="11">
        <v>0</v>
      </c>
      <c r="AG2161" s="11">
        <v>0</v>
      </c>
      <c r="AH2161" s="11">
        <v>0</v>
      </c>
      <c r="AI2161" s="11">
        <v>0</v>
      </c>
      <c r="AJ2161" s="11">
        <v>0</v>
      </c>
      <c r="AK2161" s="11">
        <v>0</v>
      </c>
      <c r="AL2161" s="11">
        <v>0</v>
      </c>
      <c r="AM2161" s="11">
        <v>0</v>
      </c>
      <c r="AN2161" s="11">
        <v>0</v>
      </c>
      <c r="AO21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61" s="11">
        <f>Table_PBS_SQL_DB2_PBSSQL_PBS_NDP_Tina_CG_QtrlyPerformance_Final[[#This Row],[GOU REL]]+Table_PBS_SQL_DB2_PBSSQL_PBS_NDP_Tina_CG_QtrlyPerformance_Final[[#This Row],[EXT REL]]</f>
        <v>0</v>
      </c>
      <c r="AT2161" s="11">
        <f>Table_PBS_SQL_DB2_PBSSQL_PBS_NDP_Tina_CG_QtrlyPerformance_Final[[#This Row],[GOU EXP]]+Table_PBS_SQL_DB2_PBSSQL_PBS_NDP_Tina_CG_QtrlyPerformance_Final[[#This Row],[EXT EXP]]</f>
        <v>0</v>
      </c>
      <c r="AU2161" s="11" t="str">
        <f>IF(Table_PBS_SQL_DB2_PBSSQL_PBS_NDP_Tina_CG_QtrlyPerformance_Final[[#This Row],[Item_Code]]&gt;"300000", "Capital", "Recurrent")</f>
        <v>Recurrent</v>
      </c>
    </row>
    <row r="2162" spans="1:47" x14ac:dyDescent="0.25">
      <c r="A2162" t="s">
        <v>47</v>
      </c>
      <c r="B2162" t="s">
        <v>48</v>
      </c>
      <c r="C2162" t="s">
        <v>664</v>
      </c>
      <c r="D2162" t="s">
        <v>913</v>
      </c>
      <c r="E2162" t="s">
        <v>75</v>
      </c>
      <c r="F2162" t="s">
        <v>1160</v>
      </c>
      <c r="G2162" t="s">
        <v>75</v>
      </c>
      <c r="H2162" t="s">
        <v>1163</v>
      </c>
      <c r="I2162" t="s">
        <v>896</v>
      </c>
      <c r="J2162" t="s">
        <v>897</v>
      </c>
      <c r="K2162" t="s">
        <v>45</v>
      </c>
      <c r="L2162" t="s">
        <v>1165</v>
      </c>
      <c r="M2162" t="s">
        <v>1044</v>
      </c>
      <c r="N2162" t="s">
        <v>1045</v>
      </c>
      <c r="O2162" t="s">
        <v>1016</v>
      </c>
      <c r="P2162" t="s">
        <v>1017</v>
      </c>
      <c r="Q2162" s="11">
        <v>0</v>
      </c>
      <c r="R2162" s="11">
        <v>0</v>
      </c>
      <c r="S2162" s="11">
        <v>0</v>
      </c>
      <c r="T2162" s="11">
        <v>0</v>
      </c>
      <c r="U2162" s="11">
        <v>0</v>
      </c>
      <c r="V2162" s="11">
        <v>0</v>
      </c>
      <c r="W2162" s="11">
        <v>0</v>
      </c>
      <c r="X2162" s="11">
        <v>0</v>
      </c>
      <c r="Y2162" s="11">
        <v>0</v>
      </c>
      <c r="Z2162" s="11">
        <v>0</v>
      </c>
      <c r="AA2162" s="11">
        <v>125000000</v>
      </c>
      <c r="AB2162" s="11">
        <v>16900000</v>
      </c>
      <c r="AC2162" s="11">
        <v>0</v>
      </c>
      <c r="AD2162" s="11">
        <v>0</v>
      </c>
      <c r="AE2162" s="11">
        <v>40000000</v>
      </c>
      <c r="AF2162" s="11">
        <v>14008200</v>
      </c>
      <c r="AG2162" s="11">
        <v>0</v>
      </c>
      <c r="AH2162" s="11">
        <v>0</v>
      </c>
      <c r="AI2162" s="11">
        <v>40000000</v>
      </c>
      <c r="AJ2162" s="11">
        <v>18764407</v>
      </c>
      <c r="AK2162" s="11">
        <v>0</v>
      </c>
      <c r="AL2162" s="11">
        <v>0</v>
      </c>
      <c r="AM2162" s="11">
        <v>108112797</v>
      </c>
      <c r="AN2162" s="11">
        <v>108112797</v>
      </c>
      <c r="AO21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313112797</v>
      </c>
      <c r="AQ21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157785404</v>
      </c>
      <c r="AS2162" s="11">
        <f>Table_PBS_SQL_DB2_PBSSQL_PBS_NDP_Tina_CG_QtrlyPerformance_Final[[#This Row],[GOU REL]]+Table_PBS_SQL_DB2_PBSSQL_PBS_NDP_Tina_CG_QtrlyPerformance_Final[[#This Row],[EXT REL]]</f>
        <v>313112797</v>
      </c>
      <c r="AT2162" s="11">
        <f>Table_PBS_SQL_DB2_PBSSQL_PBS_NDP_Tina_CG_QtrlyPerformance_Final[[#This Row],[GOU EXP]]+Table_PBS_SQL_DB2_PBSSQL_PBS_NDP_Tina_CG_QtrlyPerformance_Final[[#This Row],[EXT EXP]]</f>
        <v>157785404</v>
      </c>
      <c r="AU2162" s="11" t="str">
        <f>IF(Table_PBS_SQL_DB2_PBSSQL_PBS_NDP_Tina_CG_QtrlyPerformance_Final[[#This Row],[Item_Code]]&gt;"300000", "Capital", "Recurrent")</f>
        <v>Recurrent</v>
      </c>
    </row>
    <row r="2163" spans="1:47" x14ac:dyDescent="0.25">
      <c r="A2163" t="s">
        <v>47</v>
      </c>
      <c r="B2163" t="s">
        <v>48</v>
      </c>
      <c r="C2163" t="s">
        <v>664</v>
      </c>
      <c r="D2163" t="s">
        <v>913</v>
      </c>
      <c r="E2163" t="s">
        <v>75</v>
      </c>
      <c r="F2163" t="s">
        <v>1160</v>
      </c>
      <c r="G2163" t="s">
        <v>75</v>
      </c>
      <c r="H2163" t="s">
        <v>1163</v>
      </c>
      <c r="I2163" t="s">
        <v>896</v>
      </c>
      <c r="J2163" t="s">
        <v>897</v>
      </c>
      <c r="K2163" t="s">
        <v>45</v>
      </c>
      <c r="L2163" t="s">
        <v>1165</v>
      </c>
      <c r="M2163" t="s">
        <v>1044</v>
      </c>
      <c r="N2163" t="s">
        <v>1045</v>
      </c>
      <c r="O2163" t="s">
        <v>906</v>
      </c>
      <c r="P2163" t="s">
        <v>907</v>
      </c>
      <c r="Q2163" s="11">
        <v>0</v>
      </c>
      <c r="R2163" s="11">
        <v>0</v>
      </c>
      <c r="S2163" s="11">
        <v>0</v>
      </c>
      <c r="T2163" s="11">
        <v>0</v>
      </c>
      <c r="U2163" s="11">
        <v>0</v>
      </c>
      <c r="V2163" s="11">
        <v>0</v>
      </c>
      <c r="W2163" s="11">
        <v>0</v>
      </c>
      <c r="X2163" s="11">
        <v>0</v>
      </c>
      <c r="Y2163" s="11">
        <v>0</v>
      </c>
      <c r="Z2163" s="11">
        <v>0</v>
      </c>
      <c r="AA2163" s="11">
        <v>25000000</v>
      </c>
      <c r="AB2163" s="11">
        <v>23212000</v>
      </c>
      <c r="AC2163" s="11">
        <v>0</v>
      </c>
      <c r="AD2163" s="11">
        <v>0</v>
      </c>
      <c r="AE2163" s="11">
        <v>0</v>
      </c>
      <c r="AF2163" s="11">
        <v>23212000</v>
      </c>
      <c r="AG2163" s="11">
        <v>0</v>
      </c>
      <c r="AH2163" s="11">
        <v>0</v>
      </c>
      <c r="AI2163" s="11">
        <v>25000000</v>
      </c>
      <c r="AJ2163" s="11">
        <v>23212000</v>
      </c>
      <c r="AK2163" s="11">
        <v>0</v>
      </c>
      <c r="AL2163" s="11">
        <v>0</v>
      </c>
      <c r="AM2163" s="11">
        <v>31656498</v>
      </c>
      <c r="AN2163" s="11">
        <v>31656498</v>
      </c>
      <c r="AO21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81656498</v>
      </c>
      <c r="AQ21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101292498</v>
      </c>
      <c r="AS2163" s="11">
        <f>Table_PBS_SQL_DB2_PBSSQL_PBS_NDP_Tina_CG_QtrlyPerformance_Final[[#This Row],[GOU REL]]+Table_PBS_SQL_DB2_PBSSQL_PBS_NDP_Tina_CG_QtrlyPerformance_Final[[#This Row],[EXT REL]]</f>
        <v>81656498</v>
      </c>
      <c r="AT2163" s="11">
        <f>Table_PBS_SQL_DB2_PBSSQL_PBS_NDP_Tina_CG_QtrlyPerformance_Final[[#This Row],[GOU EXP]]+Table_PBS_SQL_DB2_PBSSQL_PBS_NDP_Tina_CG_QtrlyPerformance_Final[[#This Row],[EXT EXP]]</f>
        <v>101292498</v>
      </c>
      <c r="AU2163" s="11" t="str">
        <f>IF(Table_PBS_SQL_DB2_PBSSQL_PBS_NDP_Tina_CG_QtrlyPerformance_Final[[#This Row],[Item_Code]]&gt;"300000", "Capital", "Recurrent")</f>
        <v>Recurrent</v>
      </c>
    </row>
    <row r="2164" spans="1:47" x14ac:dyDescent="0.25">
      <c r="A2164" t="s">
        <v>47</v>
      </c>
      <c r="B2164" t="s">
        <v>48</v>
      </c>
      <c r="C2164" t="s">
        <v>664</v>
      </c>
      <c r="D2164" t="s">
        <v>913</v>
      </c>
      <c r="E2164" t="s">
        <v>75</v>
      </c>
      <c r="F2164" t="s">
        <v>1160</v>
      </c>
      <c r="G2164" t="s">
        <v>75</v>
      </c>
      <c r="H2164" t="s">
        <v>1163</v>
      </c>
      <c r="I2164" t="s">
        <v>896</v>
      </c>
      <c r="J2164" t="s">
        <v>897</v>
      </c>
      <c r="K2164" t="s">
        <v>45</v>
      </c>
      <c r="L2164" t="s">
        <v>1165</v>
      </c>
      <c r="M2164" t="s">
        <v>1044</v>
      </c>
      <c r="N2164" t="s">
        <v>1045</v>
      </c>
      <c r="O2164" t="s">
        <v>1056</v>
      </c>
      <c r="P2164" t="s">
        <v>1057</v>
      </c>
      <c r="Q2164" s="11">
        <v>0</v>
      </c>
      <c r="R2164" s="11">
        <v>0</v>
      </c>
      <c r="S2164" s="11">
        <v>0</v>
      </c>
      <c r="T2164" s="11">
        <v>0</v>
      </c>
      <c r="U2164" s="11">
        <v>0</v>
      </c>
      <c r="V2164" s="11">
        <v>0</v>
      </c>
      <c r="W2164" s="11">
        <v>0</v>
      </c>
      <c r="X2164" s="11">
        <v>0</v>
      </c>
      <c r="Y2164" s="11">
        <v>0</v>
      </c>
      <c r="Z2164" s="11">
        <v>0</v>
      </c>
      <c r="AA2164" s="11">
        <v>5000000</v>
      </c>
      <c r="AB2164" s="11">
        <v>0</v>
      </c>
      <c r="AC2164" s="11">
        <v>0</v>
      </c>
      <c r="AD2164" s="11">
        <v>0</v>
      </c>
      <c r="AE2164" s="11">
        <v>0</v>
      </c>
      <c r="AF2164" s="11">
        <v>0</v>
      </c>
      <c r="AG2164" s="11">
        <v>0</v>
      </c>
      <c r="AH2164" s="11">
        <v>0</v>
      </c>
      <c r="AI2164" s="11">
        <v>0</v>
      </c>
      <c r="AJ2164" s="11">
        <v>0</v>
      </c>
      <c r="AK2164" s="11">
        <v>0</v>
      </c>
      <c r="AL2164" s="11">
        <v>0</v>
      </c>
      <c r="AM2164" s="11">
        <v>0</v>
      </c>
      <c r="AN2164" s="11">
        <v>0</v>
      </c>
      <c r="AO21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5000000</v>
      </c>
      <c r="AQ21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64" s="11">
        <f>Table_PBS_SQL_DB2_PBSSQL_PBS_NDP_Tina_CG_QtrlyPerformance_Final[[#This Row],[GOU REL]]+Table_PBS_SQL_DB2_PBSSQL_PBS_NDP_Tina_CG_QtrlyPerformance_Final[[#This Row],[EXT REL]]</f>
        <v>5000000</v>
      </c>
      <c r="AT2164" s="11">
        <f>Table_PBS_SQL_DB2_PBSSQL_PBS_NDP_Tina_CG_QtrlyPerformance_Final[[#This Row],[GOU EXP]]+Table_PBS_SQL_DB2_PBSSQL_PBS_NDP_Tina_CG_QtrlyPerformance_Final[[#This Row],[EXT EXP]]</f>
        <v>0</v>
      </c>
      <c r="AU2164" s="11" t="str">
        <f>IF(Table_PBS_SQL_DB2_PBSSQL_PBS_NDP_Tina_CG_QtrlyPerformance_Final[[#This Row],[Item_Code]]&gt;"300000", "Capital", "Recurrent")</f>
        <v>Recurrent</v>
      </c>
    </row>
    <row r="2165" spans="1:47" x14ac:dyDescent="0.25">
      <c r="A2165" t="s">
        <v>47</v>
      </c>
      <c r="B2165" t="s">
        <v>48</v>
      </c>
      <c r="C2165" t="s">
        <v>664</v>
      </c>
      <c r="D2165" t="s">
        <v>913</v>
      </c>
      <c r="E2165" t="s">
        <v>75</v>
      </c>
      <c r="F2165" t="s">
        <v>1160</v>
      </c>
      <c r="G2165" t="s">
        <v>75</v>
      </c>
      <c r="H2165" t="s">
        <v>1163</v>
      </c>
      <c r="I2165" t="s">
        <v>499</v>
      </c>
      <c r="J2165" t="s">
        <v>1164</v>
      </c>
      <c r="K2165" t="s">
        <v>45</v>
      </c>
      <c r="L2165" t="s">
        <v>1165</v>
      </c>
      <c r="M2165" t="s">
        <v>1044</v>
      </c>
      <c r="N2165" t="s">
        <v>1045</v>
      </c>
      <c r="O2165" t="s">
        <v>1016</v>
      </c>
      <c r="P2165" t="s">
        <v>1017</v>
      </c>
      <c r="Q2165" s="11">
        <v>0</v>
      </c>
      <c r="R2165" s="11">
        <v>0</v>
      </c>
      <c r="S2165" s="11">
        <v>0</v>
      </c>
      <c r="T2165" s="11">
        <v>0</v>
      </c>
      <c r="U2165" s="11">
        <v>250000000</v>
      </c>
      <c r="V2165" s="11">
        <v>0</v>
      </c>
      <c r="W2165" s="11">
        <v>0</v>
      </c>
      <c r="X2165" s="11">
        <v>250000000</v>
      </c>
      <c r="Y2165" s="11">
        <v>0</v>
      </c>
      <c r="Z2165" s="11">
        <v>0</v>
      </c>
      <c r="AA2165" s="11">
        <v>0</v>
      </c>
      <c r="AB2165" s="11">
        <v>0</v>
      </c>
      <c r="AC2165" s="11">
        <v>0</v>
      </c>
      <c r="AD2165" s="11">
        <v>0</v>
      </c>
      <c r="AE2165" s="11">
        <v>0</v>
      </c>
      <c r="AF2165" s="11">
        <v>0</v>
      </c>
      <c r="AG2165" s="11">
        <v>0</v>
      </c>
      <c r="AH2165" s="11">
        <v>0</v>
      </c>
      <c r="AI2165" s="11">
        <v>0</v>
      </c>
      <c r="AJ2165" s="11">
        <v>0</v>
      </c>
      <c r="AK2165" s="11">
        <v>0</v>
      </c>
      <c r="AL2165" s="11">
        <v>0</v>
      </c>
      <c r="AM2165" s="11">
        <v>0</v>
      </c>
      <c r="AN2165" s="11">
        <v>0</v>
      </c>
      <c r="AO21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65" s="11">
        <f>Table_PBS_SQL_DB2_PBSSQL_PBS_NDP_Tina_CG_QtrlyPerformance_Final[[#This Row],[GOU REL]]+Table_PBS_SQL_DB2_PBSSQL_PBS_NDP_Tina_CG_QtrlyPerformance_Final[[#This Row],[EXT REL]]</f>
        <v>0</v>
      </c>
      <c r="AT2165" s="11">
        <f>Table_PBS_SQL_DB2_PBSSQL_PBS_NDP_Tina_CG_QtrlyPerformance_Final[[#This Row],[GOU EXP]]+Table_PBS_SQL_DB2_PBSSQL_PBS_NDP_Tina_CG_QtrlyPerformance_Final[[#This Row],[EXT EXP]]</f>
        <v>0</v>
      </c>
      <c r="AU2165" s="11" t="str">
        <f>IF(Table_PBS_SQL_DB2_PBSSQL_PBS_NDP_Tina_CG_QtrlyPerformance_Final[[#This Row],[Item_Code]]&gt;"300000", "Capital", "Recurrent")</f>
        <v>Recurrent</v>
      </c>
    </row>
    <row r="2166" spans="1:47" x14ac:dyDescent="0.25">
      <c r="A2166" t="s">
        <v>47</v>
      </c>
      <c r="B2166" t="s">
        <v>48</v>
      </c>
      <c r="C2166" t="s">
        <v>664</v>
      </c>
      <c r="D2166" t="s">
        <v>913</v>
      </c>
      <c r="E2166" t="s">
        <v>75</v>
      </c>
      <c r="F2166" t="s">
        <v>1160</v>
      </c>
      <c r="G2166" t="s">
        <v>75</v>
      </c>
      <c r="H2166" t="s">
        <v>1163</v>
      </c>
      <c r="I2166" t="s">
        <v>499</v>
      </c>
      <c r="J2166" t="s">
        <v>1164</v>
      </c>
      <c r="K2166" t="s">
        <v>45</v>
      </c>
      <c r="L2166" t="s">
        <v>1165</v>
      </c>
      <c r="M2166" t="s">
        <v>1044</v>
      </c>
      <c r="N2166" t="s">
        <v>1045</v>
      </c>
      <c r="O2166" t="s">
        <v>911</v>
      </c>
      <c r="P2166" t="s">
        <v>912</v>
      </c>
      <c r="Q2166" s="11">
        <v>0</v>
      </c>
      <c r="R2166" s="11">
        <v>0</v>
      </c>
      <c r="S2166" s="11">
        <v>0</v>
      </c>
      <c r="T2166" s="11">
        <v>0</v>
      </c>
      <c r="U2166" s="11">
        <v>100000000</v>
      </c>
      <c r="V2166" s="11">
        <v>0</v>
      </c>
      <c r="W2166" s="11">
        <v>100000000</v>
      </c>
      <c r="X2166" s="11">
        <v>0</v>
      </c>
      <c r="Y2166" s="11">
        <v>0</v>
      </c>
      <c r="Z2166" s="11">
        <v>0</v>
      </c>
      <c r="AA2166" s="11">
        <v>0</v>
      </c>
      <c r="AB2166" s="11">
        <v>0</v>
      </c>
      <c r="AC2166" s="11">
        <v>0</v>
      </c>
      <c r="AD2166" s="11">
        <v>0</v>
      </c>
      <c r="AE2166" s="11">
        <v>0</v>
      </c>
      <c r="AF2166" s="11">
        <v>0</v>
      </c>
      <c r="AG2166" s="11">
        <v>0</v>
      </c>
      <c r="AH2166" s="11">
        <v>0</v>
      </c>
      <c r="AI2166" s="11">
        <v>0</v>
      </c>
      <c r="AJ2166" s="11">
        <v>0</v>
      </c>
      <c r="AK2166" s="11">
        <v>0</v>
      </c>
      <c r="AL2166" s="11">
        <v>0</v>
      </c>
      <c r="AM2166" s="11">
        <v>0</v>
      </c>
      <c r="AN2166" s="11">
        <v>0</v>
      </c>
      <c r="AO21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66" s="11">
        <f>Table_PBS_SQL_DB2_PBSSQL_PBS_NDP_Tina_CG_QtrlyPerformance_Final[[#This Row],[GOU REL]]+Table_PBS_SQL_DB2_PBSSQL_PBS_NDP_Tina_CG_QtrlyPerformance_Final[[#This Row],[EXT REL]]</f>
        <v>0</v>
      </c>
      <c r="AT2166" s="11">
        <f>Table_PBS_SQL_DB2_PBSSQL_PBS_NDP_Tina_CG_QtrlyPerformance_Final[[#This Row],[GOU EXP]]+Table_PBS_SQL_DB2_PBSSQL_PBS_NDP_Tina_CG_QtrlyPerformance_Final[[#This Row],[EXT EXP]]</f>
        <v>0</v>
      </c>
      <c r="AU2166" s="11" t="str">
        <f>IF(Table_PBS_SQL_DB2_PBSSQL_PBS_NDP_Tina_CG_QtrlyPerformance_Final[[#This Row],[Item_Code]]&gt;"300000", "Capital", "Recurrent")</f>
        <v>Recurrent</v>
      </c>
    </row>
    <row r="2167" spans="1:47" x14ac:dyDescent="0.25">
      <c r="A2167" t="s">
        <v>47</v>
      </c>
      <c r="B2167" t="s">
        <v>48</v>
      </c>
      <c r="C2167" t="s">
        <v>664</v>
      </c>
      <c r="D2167" t="s">
        <v>913</v>
      </c>
      <c r="E2167" t="s">
        <v>75</v>
      </c>
      <c r="F2167" t="s">
        <v>1160</v>
      </c>
      <c r="G2167" t="s">
        <v>75</v>
      </c>
      <c r="H2167" t="s">
        <v>1163</v>
      </c>
      <c r="I2167" t="s">
        <v>499</v>
      </c>
      <c r="J2167" t="s">
        <v>1164</v>
      </c>
      <c r="K2167" t="s">
        <v>45</v>
      </c>
      <c r="L2167" t="s">
        <v>1165</v>
      </c>
      <c r="M2167" t="s">
        <v>1044</v>
      </c>
      <c r="N2167" t="s">
        <v>1045</v>
      </c>
      <c r="O2167" t="s">
        <v>1056</v>
      </c>
      <c r="P2167" t="s">
        <v>1057</v>
      </c>
      <c r="Q2167" s="11">
        <v>0</v>
      </c>
      <c r="R2167" s="11">
        <v>0</v>
      </c>
      <c r="S2167" s="11">
        <v>0</v>
      </c>
      <c r="T2167" s="11">
        <v>0</v>
      </c>
      <c r="U2167" s="11">
        <v>20000000</v>
      </c>
      <c r="V2167" s="11">
        <v>0</v>
      </c>
      <c r="W2167" s="11">
        <v>10000000</v>
      </c>
      <c r="X2167" s="11">
        <v>10000000</v>
      </c>
      <c r="Y2167" s="11">
        <v>0</v>
      </c>
      <c r="Z2167" s="11">
        <v>0</v>
      </c>
      <c r="AA2167" s="11">
        <v>0</v>
      </c>
      <c r="AB2167" s="11">
        <v>0</v>
      </c>
      <c r="AC2167" s="11">
        <v>0</v>
      </c>
      <c r="AD2167" s="11">
        <v>0</v>
      </c>
      <c r="AE2167" s="11">
        <v>0</v>
      </c>
      <c r="AF2167" s="11">
        <v>0</v>
      </c>
      <c r="AG2167" s="11">
        <v>0</v>
      </c>
      <c r="AH2167" s="11">
        <v>0</v>
      </c>
      <c r="AI2167" s="11">
        <v>0</v>
      </c>
      <c r="AJ2167" s="11">
        <v>0</v>
      </c>
      <c r="AK2167" s="11">
        <v>0</v>
      </c>
      <c r="AL2167" s="11">
        <v>0</v>
      </c>
      <c r="AM2167" s="11">
        <v>0</v>
      </c>
      <c r="AN2167" s="11">
        <v>0</v>
      </c>
      <c r="AO21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67" s="11">
        <f>Table_PBS_SQL_DB2_PBSSQL_PBS_NDP_Tina_CG_QtrlyPerformance_Final[[#This Row],[GOU REL]]+Table_PBS_SQL_DB2_PBSSQL_PBS_NDP_Tina_CG_QtrlyPerformance_Final[[#This Row],[EXT REL]]</f>
        <v>0</v>
      </c>
      <c r="AT2167" s="11">
        <f>Table_PBS_SQL_DB2_PBSSQL_PBS_NDP_Tina_CG_QtrlyPerformance_Final[[#This Row],[GOU EXP]]+Table_PBS_SQL_DB2_PBSSQL_PBS_NDP_Tina_CG_QtrlyPerformance_Final[[#This Row],[EXT EXP]]</f>
        <v>0</v>
      </c>
      <c r="AU2167" s="11" t="str">
        <f>IF(Table_PBS_SQL_DB2_PBSSQL_PBS_NDP_Tina_CG_QtrlyPerformance_Final[[#This Row],[Item_Code]]&gt;"300000", "Capital", "Recurrent")</f>
        <v>Recurrent</v>
      </c>
    </row>
    <row r="2168" spans="1:47" x14ac:dyDescent="0.25">
      <c r="A2168" t="s">
        <v>47</v>
      </c>
      <c r="B2168" t="s">
        <v>48</v>
      </c>
      <c r="C2168" t="s">
        <v>664</v>
      </c>
      <c r="D2168" t="s">
        <v>913</v>
      </c>
      <c r="E2168" t="s">
        <v>75</v>
      </c>
      <c r="F2168" t="s">
        <v>1160</v>
      </c>
      <c r="G2168" t="s">
        <v>75</v>
      </c>
      <c r="H2168" t="s">
        <v>1163</v>
      </c>
      <c r="I2168" t="s">
        <v>499</v>
      </c>
      <c r="J2168" t="s">
        <v>1164</v>
      </c>
      <c r="K2168" t="s">
        <v>45</v>
      </c>
      <c r="L2168" t="s">
        <v>1165</v>
      </c>
      <c r="M2168" t="s">
        <v>1044</v>
      </c>
      <c r="N2168" t="s">
        <v>1045</v>
      </c>
      <c r="O2168" t="s">
        <v>1302</v>
      </c>
      <c r="P2168" t="s">
        <v>1303</v>
      </c>
      <c r="Q2168" s="11">
        <v>0</v>
      </c>
      <c r="R2168" s="11">
        <v>0</v>
      </c>
      <c r="S2168" s="11">
        <v>0</v>
      </c>
      <c r="T2168" s="11">
        <v>0</v>
      </c>
      <c r="U2168" s="11">
        <v>2553260000</v>
      </c>
      <c r="V2168" s="11">
        <v>0</v>
      </c>
      <c r="W2168" s="11">
        <v>0</v>
      </c>
      <c r="X2168" s="11">
        <v>2553260000</v>
      </c>
      <c r="Y2168" s="11">
        <v>0</v>
      </c>
      <c r="Z2168" s="11">
        <v>0</v>
      </c>
      <c r="AA2168" s="11">
        <v>0</v>
      </c>
      <c r="AB2168" s="11">
        <v>0</v>
      </c>
      <c r="AC2168" s="11">
        <v>0</v>
      </c>
      <c r="AD2168" s="11">
        <v>0</v>
      </c>
      <c r="AE2168" s="11">
        <v>0</v>
      </c>
      <c r="AF2168" s="11">
        <v>0</v>
      </c>
      <c r="AG2168" s="11">
        <v>0</v>
      </c>
      <c r="AH2168" s="11">
        <v>0</v>
      </c>
      <c r="AI2168" s="11">
        <v>0</v>
      </c>
      <c r="AJ2168" s="11">
        <v>0</v>
      </c>
      <c r="AK2168" s="11">
        <v>0</v>
      </c>
      <c r="AL2168" s="11">
        <v>0</v>
      </c>
      <c r="AM2168" s="11">
        <v>0</v>
      </c>
      <c r="AN2168" s="11">
        <v>0</v>
      </c>
      <c r="AO21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68" s="11">
        <f>Table_PBS_SQL_DB2_PBSSQL_PBS_NDP_Tina_CG_QtrlyPerformance_Final[[#This Row],[GOU REL]]+Table_PBS_SQL_DB2_PBSSQL_PBS_NDP_Tina_CG_QtrlyPerformance_Final[[#This Row],[EXT REL]]</f>
        <v>0</v>
      </c>
      <c r="AT2168" s="11">
        <f>Table_PBS_SQL_DB2_PBSSQL_PBS_NDP_Tina_CG_QtrlyPerformance_Final[[#This Row],[GOU EXP]]+Table_PBS_SQL_DB2_PBSSQL_PBS_NDP_Tina_CG_QtrlyPerformance_Final[[#This Row],[EXT EXP]]</f>
        <v>0</v>
      </c>
      <c r="AU2168" s="11" t="str">
        <f>IF(Table_PBS_SQL_DB2_PBSSQL_PBS_NDP_Tina_CG_QtrlyPerformance_Final[[#This Row],[Item_Code]]&gt;"300000", "Capital", "Recurrent")</f>
        <v>Capital</v>
      </c>
    </row>
    <row r="2169" spans="1:47" x14ac:dyDescent="0.25">
      <c r="A2169" t="s">
        <v>47</v>
      </c>
      <c r="B2169" t="s">
        <v>48</v>
      </c>
      <c r="C2169" t="s">
        <v>664</v>
      </c>
      <c r="D2169" t="s">
        <v>913</v>
      </c>
      <c r="E2169" t="s">
        <v>75</v>
      </c>
      <c r="F2169" t="s">
        <v>1160</v>
      </c>
      <c r="G2169" t="s">
        <v>75</v>
      </c>
      <c r="H2169" t="s">
        <v>1163</v>
      </c>
      <c r="I2169" t="s">
        <v>499</v>
      </c>
      <c r="J2169" t="s">
        <v>1164</v>
      </c>
      <c r="K2169" t="s">
        <v>45</v>
      </c>
      <c r="L2169" t="s">
        <v>1165</v>
      </c>
      <c r="M2169" t="s">
        <v>1044</v>
      </c>
      <c r="N2169" t="s">
        <v>1045</v>
      </c>
      <c r="O2169" t="s">
        <v>934</v>
      </c>
      <c r="P2169" t="s">
        <v>935</v>
      </c>
      <c r="Q2169" s="11">
        <v>0</v>
      </c>
      <c r="R2169" s="11">
        <v>0</v>
      </c>
      <c r="S2169" s="11">
        <v>0</v>
      </c>
      <c r="T2169" s="11">
        <v>0</v>
      </c>
      <c r="U2169" s="11">
        <v>1611200000</v>
      </c>
      <c r="V2169" s="11">
        <v>0</v>
      </c>
      <c r="W2169" s="11">
        <v>0</v>
      </c>
      <c r="X2169" s="11">
        <v>1611200000</v>
      </c>
      <c r="Y2169" s="11">
        <v>0</v>
      </c>
      <c r="Z2169" s="11">
        <v>0</v>
      </c>
      <c r="AA2169" s="11">
        <v>0</v>
      </c>
      <c r="AB2169" s="11">
        <v>0</v>
      </c>
      <c r="AC2169" s="11">
        <v>0</v>
      </c>
      <c r="AD2169" s="11">
        <v>0</v>
      </c>
      <c r="AE2169" s="11">
        <v>0</v>
      </c>
      <c r="AF2169" s="11">
        <v>0</v>
      </c>
      <c r="AG2169" s="11">
        <v>0</v>
      </c>
      <c r="AH2169" s="11">
        <v>0</v>
      </c>
      <c r="AI2169" s="11">
        <v>0</v>
      </c>
      <c r="AJ2169" s="11">
        <v>0</v>
      </c>
      <c r="AK2169" s="11">
        <v>0</v>
      </c>
      <c r="AL2169" s="11">
        <v>0</v>
      </c>
      <c r="AM2169" s="11">
        <v>0</v>
      </c>
      <c r="AN2169" s="11">
        <v>0</v>
      </c>
      <c r="AO21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69" s="11">
        <f>Table_PBS_SQL_DB2_PBSSQL_PBS_NDP_Tina_CG_QtrlyPerformance_Final[[#This Row],[GOU REL]]+Table_PBS_SQL_DB2_PBSSQL_PBS_NDP_Tina_CG_QtrlyPerformance_Final[[#This Row],[EXT REL]]</f>
        <v>0</v>
      </c>
      <c r="AT2169" s="11">
        <f>Table_PBS_SQL_DB2_PBSSQL_PBS_NDP_Tina_CG_QtrlyPerformance_Final[[#This Row],[GOU EXP]]+Table_PBS_SQL_DB2_PBSSQL_PBS_NDP_Tina_CG_QtrlyPerformance_Final[[#This Row],[EXT EXP]]</f>
        <v>0</v>
      </c>
      <c r="AU2169" s="11" t="str">
        <f>IF(Table_PBS_SQL_DB2_PBSSQL_PBS_NDP_Tina_CG_QtrlyPerformance_Final[[#This Row],[Item_Code]]&gt;"300000", "Capital", "Recurrent")</f>
        <v>Capital</v>
      </c>
    </row>
    <row r="2170" spans="1:47" x14ac:dyDescent="0.25">
      <c r="A2170" t="s">
        <v>47</v>
      </c>
      <c r="B2170" t="s">
        <v>48</v>
      </c>
      <c r="C2170" t="s">
        <v>664</v>
      </c>
      <c r="D2170" t="s">
        <v>913</v>
      </c>
      <c r="E2170" t="s">
        <v>75</v>
      </c>
      <c r="F2170" t="s">
        <v>1160</v>
      </c>
      <c r="G2170" t="s">
        <v>87</v>
      </c>
      <c r="H2170" t="s">
        <v>881</v>
      </c>
      <c r="I2170" t="s">
        <v>493</v>
      </c>
      <c r="J2170" t="s">
        <v>953</v>
      </c>
      <c r="K2170" t="s">
        <v>670</v>
      </c>
      <c r="L2170" t="s">
        <v>1166</v>
      </c>
      <c r="M2170" t="s">
        <v>866</v>
      </c>
      <c r="N2170" t="s">
        <v>867</v>
      </c>
      <c r="O2170" t="s">
        <v>906</v>
      </c>
      <c r="P2170" t="s">
        <v>907</v>
      </c>
      <c r="Q2170" s="11">
        <v>0</v>
      </c>
      <c r="R2170" s="11">
        <v>0</v>
      </c>
      <c r="S2170" s="11">
        <v>0</v>
      </c>
      <c r="T2170" s="11">
        <v>0</v>
      </c>
      <c r="U2170" s="11">
        <v>444000000</v>
      </c>
      <c r="V2170" s="11">
        <v>0</v>
      </c>
      <c r="W2170" s="11">
        <v>444000000</v>
      </c>
      <c r="X2170" s="11">
        <v>0</v>
      </c>
      <c r="Y2170" s="11">
        <v>0</v>
      </c>
      <c r="Z2170" s="11">
        <v>0</v>
      </c>
      <c r="AA2170" s="11">
        <v>0</v>
      </c>
      <c r="AB2170" s="11">
        <v>0</v>
      </c>
      <c r="AC2170" s="11">
        <v>100000000</v>
      </c>
      <c r="AD2170" s="11">
        <v>43100000</v>
      </c>
      <c r="AE2170" s="11">
        <v>0</v>
      </c>
      <c r="AF2170" s="11">
        <v>0</v>
      </c>
      <c r="AG2170" s="11">
        <v>140000000</v>
      </c>
      <c r="AH2170" s="11">
        <v>97420000</v>
      </c>
      <c r="AI2170" s="11">
        <v>0</v>
      </c>
      <c r="AJ2170" s="11">
        <v>0</v>
      </c>
      <c r="AK2170" s="11">
        <v>42977244</v>
      </c>
      <c r="AL2170" s="11">
        <v>142457190</v>
      </c>
      <c r="AM2170" s="11">
        <v>0</v>
      </c>
      <c r="AN2170" s="11">
        <v>0</v>
      </c>
      <c r="AO21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282977244</v>
      </c>
      <c r="AP21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282977190</v>
      </c>
      <c r="AR21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70" s="11">
        <f>Table_PBS_SQL_DB2_PBSSQL_PBS_NDP_Tina_CG_QtrlyPerformance_Final[[#This Row],[GOU REL]]+Table_PBS_SQL_DB2_PBSSQL_PBS_NDP_Tina_CG_QtrlyPerformance_Final[[#This Row],[EXT REL]]</f>
        <v>282977244</v>
      </c>
      <c r="AT2170" s="11">
        <f>Table_PBS_SQL_DB2_PBSSQL_PBS_NDP_Tina_CG_QtrlyPerformance_Final[[#This Row],[GOU EXP]]+Table_PBS_SQL_DB2_PBSSQL_PBS_NDP_Tina_CG_QtrlyPerformance_Final[[#This Row],[EXT EXP]]</f>
        <v>282977190</v>
      </c>
      <c r="AU2170" s="11" t="str">
        <f>IF(Table_PBS_SQL_DB2_PBSSQL_PBS_NDP_Tina_CG_QtrlyPerformance_Final[[#This Row],[Item_Code]]&gt;"300000", "Capital", "Recurrent")</f>
        <v>Recurrent</v>
      </c>
    </row>
    <row r="2171" spans="1:47" x14ac:dyDescent="0.25">
      <c r="A2171" t="s">
        <v>47</v>
      </c>
      <c r="B2171" t="s">
        <v>48</v>
      </c>
      <c r="C2171" t="s">
        <v>664</v>
      </c>
      <c r="D2171" t="s">
        <v>913</v>
      </c>
      <c r="E2171" t="s">
        <v>75</v>
      </c>
      <c r="F2171" t="s">
        <v>1160</v>
      </c>
      <c r="G2171" t="s">
        <v>87</v>
      </c>
      <c r="H2171" t="s">
        <v>881</v>
      </c>
      <c r="I2171" t="s">
        <v>493</v>
      </c>
      <c r="J2171" t="s">
        <v>953</v>
      </c>
      <c r="K2171" t="s">
        <v>670</v>
      </c>
      <c r="L2171" t="s">
        <v>1166</v>
      </c>
      <c r="M2171" t="s">
        <v>866</v>
      </c>
      <c r="N2171" t="s">
        <v>867</v>
      </c>
      <c r="O2171" t="s">
        <v>1085</v>
      </c>
      <c r="P2171" t="s">
        <v>1086</v>
      </c>
      <c r="Q2171" s="11">
        <v>325000000</v>
      </c>
      <c r="R2171" s="11">
        <v>0</v>
      </c>
      <c r="S2171" s="11">
        <v>0</v>
      </c>
      <c r="T2171" s="11">
        <v>0</v>
      </c>
      <c r="U2171" s="11">
        <v>325000000</v>
      </c>
      <c r="V2171" s="11">
        <v>0</v>
      </c>
      <c r="W2171" s="11">
        <v>0</v>
      </c>
      <c r="X2171" s="11">
        <v>0</v>
      </c>
      <c r="Y2171" s="11">
        <v>0</v>
      </c>
      <c r="Z2171" s="11">
        <v>0</v>
      </c>
      <c r="AA2171" s="11">
        <v>0</v>
      </c>
      <c r="AB2171" s="11">
        <v>0</v>
      </c>
      <c r="AC2171" s="11">
        <v>0</v>
      </c>
      <c r="AD2171" s="11">
        <v>0</v>
      </c>
      <c r="AE2171" s="11">
        <v>0</v>
      </c>
      <c r="AF2171" s="11">
        <v>0</v>
      </c>
      <c r="AG2171" s="11">
        <v>0</v>
      </c>
      <c r="AH2171" s="11">
        <v>0</v>
      </c>
      <c r="AI2171" s="11">
        <v>0</v>
      </c>
      <c r="AJ2171" s="11">
        <v>0</v>
      </c>
      <c r="AK2171" s="11">
        <v>325000000</v>
      </c>
      <c r="AL2171" s="11">
        <v>325000000</v>
      </c>
      <c r="AM2171" s="11">
        <v>0</v>
      </c>
      <c r="AN2171" s="11">
        <v>0</v>
      </c>
      <c r="AO21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325000000</v>
      </c>
      <c r="AP21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325000000</v>
      </c>
      <c r="AR21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71" s="11">
        <f>Table_PBS_SQL_DB2_PBSSQL_PBS_NDP_Tina_CG_QtrlyPerformance_Final[[#This Row],[GOU REL]]+Table_PBS_SQL_DB2_PBSSQL_PBS_NDP_Tina_CG_QtrlyPerformance_Final[[#This Row],[EXT REL]]</f>
        <v>325000000</v>
      </c>
      <c r="AT2171" s="11">
        <f>Table_PBS_SQL_DB2_PBSSQL_PBS_NDP_Tina_CG_QtrlyPerformance_Final[[#This Row],[GOU EXP]]+Table_PBS_SQL_DB2_PBSSQL_PBS_NDP_Tina_CG_QtrlyPerformance_Final[[#This Row],[EXT EXP]]</f>
        <v>325000000</v>
      </c>
      <c r="AU2171" s="11" t="str">
        <f>IF(Table_PBS_SQL_DB2_PBSSQL_PBS_NDP_Tina_CG_QtrlyPerformance_Final[[#This Row],[Item_Code]]&gt;"300000", "Capital", "Recurrent")</f>
        <v>Recurrent</v>
      </c>
    </row>
    <row r="2172" spans="1:47" x14ac:dyDescent="0.25">
      <c r="A2172" t="s">
        <v>47</v>
      </c>
      <c r="B2172" t="s">
        <v>48</v>
      </c>
      <c r="C2172" t="s">
        <v>664</v>
      </c>
      <c r="D2172" t="s">
        <v>913</v>
      </c>
      <c r="E2172" t="s">
        <v>75</v>
      </c>
      <c r="F2172" t="s">
        <v>1160</v>
      </c>
      <c r="G2172" t="s">
        <v>87</v>
      </c>
      <c r="H2172" t="s">
        <v>881</v>
      </c>
      <c r="I2172" t="s">
        <v>493</v>
      </c>
      <c r="J2172" t="s">
        <v>953</v>
      </c>
      <c r="K2172" t="s">
        <v>670</v>
      </c>
      <c r="L2172" t="s">
        <v>1166</v>
      </c>
      <c r="M2172" t="s">
        <v>866</v>
      </c>
      <c r="N2172" t="s">
        <v>867</v>
      </c>
      <c r="O2172" t="s">
        <v>1005</v>
      </c>
      <c r="P2172" t="s">
        <v>1006</v>
      </c>
      <c r="Q2172" s="11">
        <v>111966052</v>
      </c>
      <c r="R2172" s="11">
        <v>0</v>
      </c>
      <c r="S2172" s="11">
        <v>0</v>
      </c>
      <c r="T2172" s="11">
        <v>0</v>
      </c>
      <c r="U2172" s="11">
        <v>157966052</v>
      </c>
      <c r="V2172" s="11">
        <v>0</v>
      </c>
      <c r="W2172" s="11">
        <v>46000000</v>
      </c>
      <c r="X2172" s="11">
        <v>0</v>
      </c>
      <c r="Y2172" s="11">
        <v>0</v>
      </c>
      <c r="Z2172" s="11">
        <v>0</v>
      </c>
      <c r="AA2172" s="11">
        <v>0</v>
      </c>
      <c r="AB2172" s="11">
        <v>0</v>
      </c>
      <c r="AC2172" s="11">
        <v>23000000</v>
      </c>
      <c r="AD2172" s="11">
        <v>23000000</v>
      </c>
      <c r="AE2172" s="11">
        <v>0</v>
      </c>
      <c r="AF2172" s="11">
        <v>0</v>
      </c>
      <c r="AG2172" s="11">
        <v>0</v>
      </c>
      <c r="AH2172" s="11">
        <v>0</v>
      </c>
      <c r="AI2172" s="11">
        <v>0</v>
      </c>
      <c r="AJ2172" s="11">
        <v>0</v>
      </c>
      <c r="AK2172" s="11">
        <v>134966052</v>
      </c>
      <c r="AL2172" s="11">
        <v>134966052</v>
      </c>
      <c r="AM2172" s="11">
        <v>0</v>
      </c>
      <c r="AN2172" s="11">
        <v>0</v>
      </c>
      <c r="AO21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157966052</v>
      </c>
      <c r="AP21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157966052</v>
      </c>
      <c r="AR21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72" s="11">
        <f>Table_PBS_SQL_DB2_PBSSQL_PBS_NDP_Tina_CG_QtrlyPerformance_Final[[#This Row],[GOU REL]]+Table_PBS_SQL_DB2_PBSSQL_PBS_NDP_Tina_CG_QtrlyPerformance_Final[[#This Row],[EXT REL]]</f>
        <v>157966052</v>
      </c>
      <c r="AT2172" s="11">
        <f>Table_PBS_SQL_DB2_PBSSQL_PBS_NDP_Tina_CG_QtrlyPerformance_Final[[#This Row],[GOU EXP]]+Table_PBS_SQL_DB2_PBSSQL_PBS_NDP_Tina_CG_QtrlyPerformance_Final[[#This Row],[EXT EXP]]</f>
        <v>157966052</v>
      </c>
      <c r="AU2172" s="11" t="str">
        <f>IF(Table_PBS_SQL_DB2_PBSSQL_PBS_NDP_Tina_CG_QtrlyPerformance_Final[[#This Row],[Item_Code]]&gt;"300000", "Capital", "Recurrent")</f>
        <v>Recurrent</v>
      </c>
    </row>
    <row r="2173" spans="1:47" x14ac:dyDescent="0.25">
      <c r="A2173" t="s">
        <v>47</v>
      </c>
      <c r="B2173" t="s">
        <v>48</v>
      </c>
      <c r="C2173" t="s">
        <v>664</v>
      </c>
      <c r="D2173" t="s">
        <v>913</v>
      </c>
      <c r="E2173" t="s">
        <v>75</v>
      </c>
      <c r="F2173" t="s">
        <v>1160</v>
      </c>
      <c r="G2173" t="s">
        <v>87</v>
      </c>
      <c r="H2173" t="s">
        <v>881</v>
      </c>
      <c r="I2173" t="s">
        <v>493</v>
      </c>
      <c r="J2173" t="s">
        <v>953</v>
      </c>
      <c r="K2173" t="s">
        <v>670</v>
      </c>
      <c r="L2173" t="s">
        <v>1166</v>
      </c>
      <c r="M2173" t="s">
        <v>866</v>
      </c>
      <c r="N2173" t="s">
        <v>867</v>
      </c>
      <c r="O2173" t="s">
        <v>878</v>
      </c>
      <c r="P2173" t="s">
        <v>879</v>
      </c>
      <c r="Q2173" s="11">
        <v>0</v>
      </c>
      <c r="R2173" s="11">
        <v>0</v>
      </c>
      <c r="S2173" s="11">
        <v>0</v>
      </c>
      <c r="T2173" s="11">
        <v>0</v>
      </c>
      <c r="U2173" s="11">
        <v>1000000000</v>
      </c>
      <c r="V2173" s="11">
        <v>0</v>
      </c>
      <c r="W2173" s="11">
        <v>1000000000</v>
      </c>
      <c r="X2173" s="11">
        <v>0</v>
      </c>
      <c r="Y2173" s="11">
        <v>0</v>
      </c>
      <c r="Z2173" s="11">
        <v>0</v>
      </c>
      <c r="AA2173" s="11">
        <v>0</v>
      </c>
      <c r="AB2173" s="11">
        <v>0</v>
      </c>
      <c r="AC2173" s="11">
        <v>266666667</v>
      </c>
      <c r="AD2173" s="11">
        <v>0</v>
      </c>
      <c r="AE2173" s="11">
        <v>0</v>
      </c>
      <c r="AF2173" s="11">
        <v>0</v>
      </c>
      <c r="AG2173" s="11">
        <v>200000000</v>
      </c>
      <c r="AH2173" s="11">
        <v>250000000</v>
      </c>
      <c r="AI2173" s="11">
        <v>0</v>
      </c>
      <c r="AJ2173" s="11">
        <v>0</v>
      </c>
      <c r="AK2173" s="11">
        <v>359666000</v>
      </c>
      <c r="AL2173" s="11">
        <v>576332000</v>
      </c>
      <c r="AM2173" s="11">
        <v>0</v>
      </c>
      <c r="AN2173" s="11">
        <v>0</v>
      </c>
      <c r="AO21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826332667</v>
      </c>
      <c r="AP21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826332000</v>
      </c>
      <c r="AR21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73" s="11">
        <f>Table_PBS_SQL_DB2_PBSSQL_PBS_NDP_Tina_CG_QtrlyPerformance_Final[[#This Row],[GOU REL]]+Table_PBS_SQL_DB2_PBSSQL_PBS_NDP_Tina_CG_QtrlyPerformance_Final[[#This Row],[EXT REL]]</f>
        <v>826332667</v>
      </c>
      <c r="AT2173" s="11">
        <f>Table_PBS_SQL_DB2_PBSSQL_PBS_NDP_Tina_CG_QtrlyPerformance_Final[[#This Row],[GOU EXP]]+Table_PBS_SQL_DB2_PBSSQL_PBS_NDP_Tina_CG_QtrlyPerformance_Final[[#This Row],[EXT EXP]]</f>
        <v>826332000</v>
      </c>
      <c r="AU2173" s="11" t="str">
        <f>IF(Table_PBS_SQL_DB2_PBSSQL_PBS_NDP_Tina_CG_QtrlyPerformance_Final[[#This Row],[Item_Code]]&gt;"300000", "Capital", "Recurrent")</f>
        <v>Recurrent</v>
      </c>
    </row>
    <row r="2174" spans="1:47" x14ac:dyDescent="0.25">
      <c r="A2174" t="s">
        <v>47</v>
      </c>
      <c r="B2174" t="s">
        <v>48</v>
      </c>
      <c r="C2174" t="s">
        <v>664</v>
      </c>
      <c r="D2174" t="s">
        <v>913</v>
      </c>
      <c r="E2174" t="s">
        <v>75</v>
      </c>
      <c r="F2174" t="s">
        <v>1160</v>
      </c>
      <c r="G2174" t="s">
        <v>87</v>
      </c>
      <c r="H2174" t="s">
        <v>881</v>
      </c>
      <c r="I2174" t="s">
        <v>493</v>
      </c>
      <c r="J2174" t="s">
        <v>953</v>
      </c>
      <c r="K2174" t="s">
        <v>670</v>
      </c>
      <c r="L2174" t="s">
        <v>1166</v>
      </c>
      <c r="M2174" t="s">
        <v>866</v>
      </c>
      <c r="N2174" t="s">
        <v>867</v>
      </c>
      <c r="O2174" t="s">
        <v>1052</v>
      </c>
      <c r="P2174" t="s">
        <v>1053</v>
      </c>
      <c r="Q2174" s="11">
        <v>0</v>
      </c>
      <c r="R2174" s="11">
        <v>0</v>
      </c>
      <c r="S2174" s="11">
        <v>0</v>
      </c>
      <c r="T2174" s="11">
        <v>0</v>
      </c>
      <c r="U2174" s="11">
        <v>430000000</v>
      </c>
      <c r="V2174" s="11">
        <v>0</v>
      </c>
      <c r="W2174" s="11">
        <v>430000000</v>
      </c>
      <c r="X2174" s="11">
        <v>0</v>
      </c>
      <c r="Y2174" s="11">
        <v>0</v>
      </c>
      <c r="Z2174" s="11">
        <v>0</v>
      </c>
      <c r="AA2174" s="11">
        <v>0</v>
      </c>
      <c r="AB2174" s="11">
        <v>0</v>
      </c>
      <c r="AC2174" s="11">
        <v>0</v>
      </c>
      <c r="AD2174" s="11">
        <v>0</v>
      </c>
      <c r="AE2174" s="11">
        <v>0</v>
      </c>
      <c r="AF2174" s="11">
        <v>0</v>
      </c>
      <c r="AG2174" s="11">
        <v>430000000</v>
      </c>
      <c r="AH2174" s="11">
        <v>0</v>
      </c>
      <c r="AI2174" s="11">
        <v>0</v>
      </c>
      <c r="AJ2174" s="11">
        <v>0</v>
      </c>
      <c r="AK2174" s="11">
        <v>0</v>
      </c>
      <c r="AL2174" s="11">
        <v>429990832</v>
      </c>
      <c r="AM2174" s="11">
        <v>0</v>
      </c>
      <c r="AN2174" s="11">
        <v>0</v>
      </c>
      <c r="AO21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430000000</v>
      </c>
      <c r="AP21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429990832</v>
      </c>
      <c r="AR21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74" s="11">
        <f>Table_PBS_SQL_DB2_PBSSQL_PBS_NDP_Tina_CG_QtrlyPerformance_Final[[#This Row],[GOU REL]]+Table_PBS_SQL_DB2_PBSSQL_PBS_NDP_Tina_CG_QtrlyPerformance_Final[[#This Row],[EXT REL]]</f>
        <v>430000000</v>
      </c>
      <c r="AT2174" s="11">
        <f>Table_PBS_SQL_DB2_PBSSQL_PBS_NDP_Tina_CG_QtrlyPerformance_Final[[#This Row],[GOU EXP]]+Table_PBS_SQL_DB2_PBSSQL_PBS_NDP_Tina_CG_QtrlyPerformance_Final[[#This Row],[EXT EXP]]</f>
        <v>429990832</v>
      </c>
      <c r="AU2174" s="11" t="str">
        <f>IF(Table_PBS_SQL_DB2_PBSSQL_PBS_NDP_Tina_CG_QtrlyPerformance_Final[[#This Row],[Item_Code]]&gt;"300000", "Capital", "Recurrent")</f>
        <v>Capital</v>
      </c>
    </row>
    <row r="2175" spans="1:47" x14ac:dyDescent="0.25">
      <c r="A2175" t="s">
        <v>47</v>
      </c>
      <c r="B2175" t="s">
        <v>48</v>
      </c>
      <c r="C2175" t="s">
        <v>664</v>
      </c>
      <c r="D2175" t="s">
        <v>913</v>
      </c>
      <c r="E2175" t="s">
        <v>87</v>
      </c>
      <c r="F2175" t="s">
        <v>1167</v>
      </c>
      <c r="G2175" t="s">
        <v>87</v>
      </c>
      <c r="H2175" t="s">
        <v>881</v>
      </c>
      <c r="I2175" t="s">
        <v>493</v>
      </c>
      <c r="J2175" t="s">
        <v>953</v>
      </c>
      <c r="K2175" t="s">
        <v>670</v>
      </c>
      <c r="L2175" t="s">
        <v>1166</v>
      </c>
      <c r="M2175" t="s">
        <v>1168</v>
      </c>
      <c r="N2175" t="s">
        <v>1169</v>
      </c>
      <c r="O2175" t="s">
        <v>1062</v>
      </c>
      <c r="P2175" t="s">
        <v>1063</v>
      </c>
      <c r="Q2175" s="11">
        <v>0</v>
      </c>
      <c r="R2175" s="11">
        <v>284852451</v>
      </c>
      <c r="S2175" s="11">
        <v>0</v>
      </c>
      <c r="T2175" s="11">
        <v>284852451</v>
      </c>
      <c r="U2175" s="11">
        <v>807332451</v>
      </c>
      <c r="V2175" s="11">
        <v>0</v>
      </c>
      <c r="W2175" s="11">
        <v>522480000</v>
      </c>
      <c r="X2175" s="11">
        <v>0</v>
      </c>
      <c r="Y2175" s="11">
        <v>130620000</v>
      </c>
      <c r="Z2175" s="11">
        <v>130620000</v>
      </c>
      <c r="AA2175" s="11">
        <v>0</v>
      </c>
      <c r="AB2175" s="11">
        <v>0</v>
      </c>
      <c r="AC2175" s="11">
        <v>217248000</v>
      </c>
      <c r="AD2175" s="11">
        <v>216330333</v>
      </c>
      <c r="AE2175" s="11">
        <v>0</v>
      </c>
      <c r="AF2175" s="11">
        <v>0</v>
      </c>
      <c r="AG2175" s="11">
        <v>174612000</v>
      </c>
      <c r="AH2175" s="11">
        <v>174882500</v>
      </c>
      <c r="AI2175" s="11">
        <v>0</v>
      </c>
      <c r="AJ2175" s="11">
        <v>0</v>
      </c>
      <c r="AK2175" s="11">
        <v>284852451</v>
      </c>
      <c r="AL2175" s="11">
        <v>285499567</v>
      </c>
      <c r="AM2175" s="11">
        <v>0</v>
      </c>
      <c r="AN2175" s="11">
        <v>0</v>
      </c>
      <c r="AO21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807332451</v>
      </c>
      <c r="AP21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807332400</v>
      </c>
      <c r="AR21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75" s="11">
        <f>Table_PBS_SQL_DB2_PBSSQL_PBS_NDP_Tina_CG_QtrlyPerformance_Final[[#This Row],[GOU REL]]+Table_PBS_SQL_DB2_PBSSQL_PBS_NDP_Tina_CG_QtrlyPerformance_Final[[#This Row],[EXT REL]]</f>
        <v>807332451</v>
      </c>
      <c r="AT2175" s="11">
        <f>Table_PBS_SQL_DB2_PBSSQL_PBS_NDP_Tina_CG_QtrlyPerformance_Final[[#This Row],[GOU EXP]]+Table_PBS_SQL_DB2_PBSSQL_PBS_NDP_Tina_CG_QtrlyPerformance_Final[[#This Row],[EXT EXP]]</f>
        <v>807332400</v>
      </c>
      <c r="AU2175" s="11" t="str">
        <f>IF(Table_PBS_SQL_DB2_PBSSQL_PBS_NDP_Tina_CG_QtrlyPerformance_Final[[#This Row],[Item_Code]]&gt;"300000", "Capital", "Recurrent")</f>
        <v>Recurrent</v>
      </c>
    </row>
    <row r="2176" spans="1:47" x14ac:dyDescent="0.25">
      <c r="A2176" t="s">
        <v>47</v>
      </c>
      <c r="B2176" t="s">
        <v>48</v>
      </c>
      <c r="C2176" t="s">
        <v>664</v>
      </c>
      <c r="D2176" t="s">
        <v>913</v>
      </c>
      <c r="E2176" t="s">
        <v>87</v>
      </c>
      <c r="F2176" t="s">
        <v>1167</v>
      </c>
      <c r="G2176" t="s">
        <v>87</v>
      </c>
      <c r="H2176" t="s">
        <v>881</v>
      </c>
      <c r="I2176" t="s">
        <v>493</v>
      </c>
      <c r="J2176" t="s">
        <v>953</v>
      </c>
      <c r="K2176" t="s">
        <v>670</v>
      </c>
      <c r="L2176" t="s">
        <v>1166</v>
      </c>
      <c r="M2176" t="s">
        <v>1168</v>
      </c>
      <c r="N2176" t="s">
        <v>1169</v>
      </c>
      <c r="O2176" t="s">
        <v>1004</v>
      </c>
      <c r="P2176" t="s">
        <v>868</v>
      </c>
      <c r="Q2176" s="11">
        <v>0</v>
      </c>
      <c r="R2176" s="11">
        <v>0</v>
      </c>
      <c r="S2176" s="11">
        <v>0</v>
      </c>
      <c r="T2176" s="11">
        <v>0</v>
      </c>
      <c r="U2176" s="11">
        <v>180000000</v>
      </c>
      <c r="V2176" s="11">
        <v>0</v>
      </c>
      <c r="W2176" s="11">
        <v>180000000</v>
      </c>
      <c r="X2176" s="11">
        <v>0</v>
      </c>
      <c r="Y2176" s="11">
        <v>0</v>
      </c>
      <c r="Z2176" s="11">
        <v>0</v>
      </c>
      <c r="AA2176" s="11">
        <v>0</v>
      </c>
      <c r="AB2176" s="11">
        <v>0</v>
      </c>
      <c r="AC2176" s="11">
        <v>50000000</v>
      </c>
      <c r="AD2176" s="11">
        <v>20000000</v>
      </c>
      <c r="AE2176" s="11">
        <v>0</v>
      </c>
      <c r="AF2176" s="11">
        <v>0</v>
      </c>
      <c r="AG2176" s="11">
        <v>50000000</v>
      </c>
      <c r="AH2176" s="11">
        <v>15000000</v>
      </c>
      <c r="AI2176" s="11">
        <v>0</v>
      </c>
      <c r="AJ2176" s="11">
        <v>0</v>
      </c>
      <c r="AK2176" s="11">
        <v>80000000</v>
      </c>
      <c r="AL2176" s="11">
        <v>144951394</v>
      </c>
      <c r="AM2176" s="11">
        <v>0</v>
      </c>
      <c r="AN2176" s="11">
        <v>0</v>
      </c>
      <c r="AO21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21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179951394</v>
      </c>
      <c r="AR21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76" s="11">
        <f>Table_PBS_SQL_DB2_PBSSQL_PBS_NDP_Tina_CG_QtrlyPerformance_Final[[#This Row],[GOU REL]]+Table_PBS_SQL_DB2_PBSSQL_PBS_NDP_Tina_CG_QtrlyPerformance_Final[[#This Row],[EXT REL]]</f>
        <v>180000000</v>
      </c>
      <c r="AT2176" s="11">
        <f>Table_PBS_SQL_DB2_PBSSQL_PBS_NDP_Tina_CG_QtrlyPerformance_Final[[#This Row],[GOU EXP]]+Table_PBS_SQL_DB2_PBSSQL_PBS_NDP_Tina_CG_QtrlyPerformance_Final[[#This Row],[EXT EXP]]</f>
        <v>179951394</v>
      </c>
      <c r="AU2176" s="11" t="str">
        <f>IF(Table_PBS_SQL_DB2_PBSSQL_PBS_NDP_Tina_CG_QtrlyPerformance_Final[[#This Row],[Item_Code]]&gt;"300000", "Capital", "Recurrent")</f>
        <v>Recurrent</v>
      </c>
    </row>
    <row r="2177" spans="1:47" x14ac:dyDescent="0.25">
      <c r="A2177" t="s">
        <v>47</v>
      </c>
      <c r="B2177" t="s">
        <v>48</v>
      </c>
      <c r="C2177" t="s">
        <v>664</v>
      </c>
      <c r="D2177" t="s">
        <v>913</v>
      </c>
      <c r="E2177" t="s">
        <v>87</v>
      </c>
      <c r="F2177" t="s">
        <v>1167</v>
      </c>
      <c r="G2177" t="s">
        <v>87</v>
      </c>
      <c r="H2177" t="s">
        <v>881</v>
      </c>
      <c r="I2177" t="s">
        <v>493</v>
      </c>
      <c r="J2177" t="s">
        <v>953</v>
      </c>
      <c r="K2177" t="s">
        <v>670</v>
      </c>
      <c r="L2177" t="s">
        <v>1166</v>
      </c>
      <c r="M2177" t="s">
        <v>1168</v>
      </c>
      <c r="N2177" t="s">
        <v>1169</v>
      </c>
      <c r="O2177" t="s">
        <v>878</v>
      </c>
      <c r="P2177" t="s">
        <v>879</v>
      </c>
      <c r="Q2177" s="11">
        <v>0</v>
      </c>
      <c r="R2177" s="11">
        <v>0</v>
      </c>
      <c r="S2177" s="11">
        <v>0</v>
      </c>
      <c r="T2177" s="11">
        <v>0</v>
      </c>
      <c r="U2177" s="11">
        <v>100000000</v>
      </c>
      <c r="V2177" s="11">
        <v>0</v>
      </c>
      <c r="W2177" s="11">
        <v>100000000</v>
      </c>
      <c r="X2177" s="11">
        <v>0</v>
      </c>
      <c r="Y2177" s="11">
        <v>0</v>
      </c>
      <c r="Z2177" s="11">
        <v>0</v>
      </c>
      <c r="AA2177" s="11">
        <v>0</v>
      </c>
      <c r="AB2177" s="11">
        <v>0</v>
      </c>
      <c r="AC2177" s="11">
        <v>100000000</v>
      </c>
      <c r="AD2177" s="11">
        <v>0</v>
      </c>
      <c r="AE2177" s="11">
        <v>0</v>
      </c>
      <c r="AF2177" s="11">
        <v>0</v>
      </c>
      <c r="AG2177" s="11">
        <v>0</v>
      </c>
      <c r="AH2177" s="11">
        <v>0</v>
      </c>
      <c r="AI2177" s="11">
        <v>0</v>
      </c>
      <c r="AJ2177" s="11">
        <v>0</v>
      </c>
      <c r="AK2177" s="11">
        <v>0</v>
      </c>
      <c r="AL2177" s="11">
        <v>100000000</v>
      </c>
      <c r="AM2177" s="11">
        <v>0</v>
      </c>
      <c r="AN2177" s="11">
        <v>0</v>
      </c>
      <c r="AO21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1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1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77" s="11">
        <f>Table_PBS_SQL_DB2_PBSSQL_PBS_NDP_Tina_CG_QtrlyPerformance_Final[[#This Row],[GOU REL]]+Table_PBS_SQL_DB2_PBSSQL_PBS_NDP_Tina_CG_QtrlyPerformance_Final[[#This Row],[EXT REL]]</f>
        <v>100000000</v>
      </c>
      <c r="AT2177" s="11">
        <f>Table_PBS_SQL_DB2_PBSSQL_PBS_NDP_Tina_CG_QtrlyPerformance_Final[[#This Row],[GOU EXP]]+Table_PBS_SQL_DB2_PBSSQL_PBS_NDP_Tina_CG_QtrlyPerformance_Final[[#This Row],[EXT EXP]]</f>
        <v>100000000</v>
      </c>
      <c r="AU2177" s="11" t="str">
        <f>IF(Table_PBS_SQL_DB2_PBSSQL_PBS_NDP_Tina_CG_QtrlyPerformance_Final[[#This Row],[Item_Code]]&gt;"300000", "Capital", "Recurrent")</f>
        <v>Recurrent</v>
      </c>
    </row>
    <row r="2178" spans="1:47" x14ac:dyDescent="0.25">
      <c r="A2178" t="s">
        <v>123</v>
      </c>
      <c r="B2178" t="s">
        <v>1170</v>
      </c>
      <c r="C2178" t="s">
        <v>119</v>
      </c>
      <c r="D2178" t="s">
        <v>885</v>
      </c>
      <c r="E2178" t="s">
        <v>75</v>
      </c>
      <c r="F2178" t="s">
        <v>1171</v>
      </c>
      <c r="G2178" t="s">
        <v>75</v>
      </c>
      <c r="H2178" t="s">
        <v>1172</v>
      </c>
      <c r="I2178" t="s">
        <v>896</v>
      </c>
      <c r="J2178" t="s">
        <v>897</v>
      </c>
      <c r="K2178" t="s">
        <v>963</v>
      </c>
      <c r="L2178" t="s">
        <v>964</v>
      </c>
      <c r="M2178" t="s">
        <v>1174</v>
      </c>
      <c r="N2178" t="s">
        <v>1175</v>
      </c>
      <c r="O2178" t="s">
        <v>1085</v>
      </c>
      <c r="P2178" t="s">
        <v>1086</v>
      </c>
      <c r="Q2178" s="11">
        <v>0</v>
      </c>
      <c r="R2178" s="11">
        <v>0</v>
      </c>
      <c r="S2178" s="11">
        <v>0</v>
      </c>
      <c r="T2178" s="11">
        <v>0</v>
      </c>
      <c r="U2178" s="11">
        <v>0</v>
      </c>
      <c r="V2178" s="11">
        <v>0</v>
      </c>
      <c r="W2178" s="11">
        <v>0</v>
      </c>
      <c r="X2178" s="11">
        <v>0</v>
      </c>
      <c r="Y2178" s="11">
        <v>0</v>
      </c>
      <c r="Z2178" s="11">
        <v>0</v>
      </c>
      <c r="AA2178" s="11">
        <v>7596524635</v>
      </c>
      <c r="AB2178" s="11">
        <v>363591991</v>
      </c>
      <c r="AC2178" s="11">
        <v>0</v>
      </c>
      <c r="AD2178" s="11">
        <v>0</v>
      </c>
      <c r="AE2178" s="11">
        <v>27700249825</v>
      </c>
      <c r="AF2178" s="11">
        <v>2382736901</v>
      </c>
      <c r="AG2178" s="11">
        <v>0</v>
      </c>
      <c r="AH2178" s="11">
        <v>0</v>
      </c>
      <c r="AI2178" s="11">
        <v>31644916438</v>
      </c>
      <c r="AJ2178" s="11">
        <v>1596675041</v>
      </c>
      <c r="AK2178" s="11">
        <v>0</v>
      </c>
      <c r="AL2178" s="11">
        <v>0</v>
      </c>
      <c r="AM2178" s="11">
        <v>25248309102.147964</v>
      </c>
      <c r="AN2178" s="11">
        <v>3645332895</v>
      </c>
      <c r="AO21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92190000000.147964</v>
      </c>
      <c r="AQ21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7988336828</v>
      </c>
      <c r="AS2178" s="11">
        <f>Table_PBS_SQL_DB2_PBSSQL_PBS_NDP_Tina_CG_QtrlyPerformance_Final[[#This Row],[GOU REL]]+Table_PBS_SQL_DB2_PBSSQL_PBS_NDP_Tina_CG_QtrlyPerformance_Final[[#This Row],[EXT REL]]</f>
        <v>92190000000.147964</v>
      </c>
      <c r="AT2178" s="11">
        <f>Table_PBS_SQL_DB2_PBSSQL_PBS_NDP_Tina_CG_QtrlyPerformance_Final[[#This Row],[GOU EXP]]+Table_PBS_SQL_DB2_PBSSQL_PBS_NDP_Tina_CG_QtrlyPerformance_Final[[#This Row],[EXT EXP]]</f>
        <v>7988336828</v>
      </c>
      <c r="AU2178" s="11" t="str">
        <f>IF(Table_PBS_SQL_DB2_PBSSQL_PBS_NDP_Tina_CG_QtrlyPerformance_Final[[#This Row],[Item_Code]]&gt;"300000", "Capital", "Recurrent")</f>
        <v>Recurrent</v>
      </c>
    </row>
    <row r="2179" spans="1:47" x14ac:dyDescent="0.25">
      <c r="A2179" t="s">
        <v>123</v>
      </c>
      <c r="B2179" t="s">
        <v>1170</v>
      </c>
      <c r="C2179" t="s">
        <v>119</v>
      </c>
      <c r="D2179" t="s">
        <v>885</v>
      </c>
      <c r="E2179" t="s">
        <v>75</v>
      </c>
      <c r="F2179" t="s">
        <v>1171</v>
      </c>
      <c r="G2179" t="s">
        <v>75</v>
      </c>
      <c r="H2179" t="s">
        <v>1172</v>
      </c>
      <c r="I2179" t="s">
        <v>467</v>
      </c>
      <c r="J2179" t="s">
        <v>1173</v>
      </c>
      <c r="K2179" t="s">
        <v>963</v>
      </c>
      <c r="L2179" t="s">
        <v>964</v>
      </c>
      <c r="M2179" t="s">
        <v>1174</v>
      </c>
      <c r="N2179" t="s">
        <v>1175</v>
      </c>
      <c r="O2179" t="s">
        <v>996</v>
      </c>
      <c r="P2179" t="s">
        <v>997</v>
      </c>
      <c r="Q2179" s="11">
        <v>0</v>
      </c>
      <c r="R2179" s="11">
        <v>0</v>
      </c>
      <c r="S2179" s="11">
        <v>0</v>
      </c>
      <c r="T2179" s="11">
        <v>0</v>
      </c>
      <c r="U2179" s="11">
        <v>1000000000</v>
      </c>
      <c r="V2179" s="11">
        <v>0</v>
      </c>
      <c r="W2179" s="11">
        <v>0</v>
      </c>
      <c r="X2179" s="11">
        <v>1000000000</v>
      </c>
      <c r="Y2179" s="11">
        <v>0</v>
      </c>
      <c r="Z2179" s="11">
        <v>0</v>
      </c>
      <c r="AA2179" s="11">
        <v>0</v>
      </c>
      <c r="AB2179" s="11">
        <v>0</v>
      </c>
      <c r="AC2179" s="11">
        <v>0</v>
      </c>
      <c r="AD2179" s="11">
        <v>0</v>
      </c>
      <c r="AE2179" s="11">
        <v>0</v>
      </c>
      <c r="AF2179" s="11">
        <v>0</v>
      </c>
      <c r="AG2179" s="11">
        <v>0</v>
      </c>
      <c r="AH2179" s="11">
        <v>0</v>
      </c>
      <c r="AI2179" s="11">
        <v>0</v>
      </c>
      <c r="AJ2179" s="11">
        <v>0</v>
      </c>
      <c r="AK2179" s="11">
        <v>0</v>
      </c>
      <c r="AL2179" s="11">
        <v>0</v>
      </c>
      <c r="AM2179" s="11">
        <v>0</v>
      </c>
      <c r="AN2179" s="11">
        <v>0</v>
      </c>
      <c r="AO21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79" s="11">
        <f>Table_PBS_SQL_DB2_PBSSQL_PBS_NDP_Tina_CG_QtrlyPerformance_Final[[#This Row],[GOU REL]]+Table_PBS_SQL_DB2_PBSSQL_PBS_NDP_Tina_CG_QtrlyPerformance_Final[[#This Row],[EXT REL]]</f>
        <v>0</v>
      </c>
      <c r="AT2179" s="11">
        <f>Table_PBS_SQL_DB2_PBSSQL_PBS_NDP_Tina_CG_QtrlyPerformance_Final[[#This Row],[GOU EXP]]+Table_PBS_SQL_DB2_PBSSQL_PBS_NDP_Tina_CG_QtrlyPerformance_Final[[#This Row],[EXT EXP]]</f>
        <v>0</v>
      </c>
      <c r="AU2179" s="11" t="str">
        <f>IF(Table_PBS_SQL_DB2_PBSSQL_PBS_NDP_Tina_CG_QtrlyPerformance_Final[[#This Row],[Item_Code]]&gt;"300000", "Capital", "Recurrent")</f>
        <v>Recurrent</v>
      </c>
    </row>
    <row r="2180" spans="1:47" x14ac:dyDescent="0.25">
      <c r="A2180" t="s">
        <v>123</v>
      </c>
      <c r="B2180" t="s">
        <v>1170</v>
      </c>
      <c r="C2180" t="s">
        <v>119</v>
      </c>
      <c r="D2180" t="s">
        <v>885</v>
      </c>
      <c r="E2180" t="s">
        <v>75</v>
      </c>
      <c r="F2180" t="s">
        <v>1171</v>
      </c>
      <c r="G2180" t="s">
        <v>75</v>
      </c>
      <c r="H2180" t="s">
        <v>1172</v>
      </c>
      <c r="I2180" t="s">
        <v>467</v>
      </c>
      <c r="J2180" t="s">
        <v>1173</v>
      </c>
      <c r="K2180" t="s">
        <v>963</v>
      </c>
      <c r="L2180" t="s">
        <v>964</v>
      </c>
      <c r="M2180" t="s">
        <v>1174</v>
      </c>
      <c r="N2180" t="s">
        <v>1175</v>
      </c>
      <c r="O2180" t="s">
        <v>922</v>
      </c>
      <c r="P2180" t="s">
        <v>923</v>
      </c>
      <c r="Q2180" s="11">
        <v>0</v>
      </c>
      <c r="R2180" s="11">
        <v>0</v>
      </c>
      <c r="S2180" s="11">
        <v>0</v>
      </c>
      <c r="T2180" s="11">
        <v>0</v>
      </c>
      <c r="U2180" s="11">
        <v>480000000</v>
      </c>
      <c r="V2180" s="11">
        <v>0</v>
      </c>
      <c r="W2180" s="11">
        <v>80000000</v>
      </c>
      <c r="X2180" s="11">
        <v>400000000</v>
      </c>
      <c r="Y2180" s="11">
        <v>0</v>
      </c>
      <c r="Z2180" s="11">
        <v>0</v>
      </c>
      <c r="AA2180" s="11">
        <v>0</v>
      </c>
      <c r="AB2180" s="11">
        <v>0</v>
      </c>
      <c r="AC2180" s="11">
        <v>40000000</v>
      </c>
      <c r="AD2180" s="11">
        <v>0</v>
      </c>
      <c r="AE2180" s="11">
        <v>0</v>
      </c>
      <c r="AF2180" s="11">
        <v>0</v>
      </c>
      <c r="AG2180" s="11">
        <v>40000000</v>
      </c>
      <c r="AH2180" s="11">
        <v>80000000</v>
      </c>
      <c r="AI2180" s="11">
        <v>0</v>
      </c>
      <c r="AJ2180" s="11">
        <v>0</v>
      </c>
      <c r="AK2180" s="11">
        <v>0</v>
      </c>
      <c r="AL2180" s="11">
        <v>0</v>
      </c>
      <c r="AM2180" s="11">
        <v>0</v>
      </c>
      <c r="AN2180" s="11">
        <v>0</v>
      </c>
      <c r="AO21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21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21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80" s="11">
        <f>Table_PBS_SQL_DB2_PBSSQL_PBS_NDP_Tina_CG_QtrlyPerformance_Final[[#This Row],[GOU REL]]+Table_PBS_SQL_DB2_PBSSQL_PBS_NDP_Tina_CG_QtrlyPerformance_Final[[#This Row],[EXT REL]]</f>
        <v>80000000</v>
      </c>
      <c r="AT2180" s="11">
        <f>Table_PBS_SQL_DB2_PBSSQL_PBS_NDP_Tina_CG_QtrlyPerformance_Final[[#This Row],[GOU EXP]]+Table_PBS_SQL_DB2_PBSSQL_PBS_NDP_Tina_CG_QtrlyPerformance_Final[[#This Row],[EXT EXP]]</f>
        <v>80000000</v>
      </c>
      <c r="AU2180" s="11" t="str">
        <f>IF(Table_PBS_SQL_DB2_PBSSQL_PBS_NDP_Tina_CG_QtrlyPerformance_Final[[#This Row],[Item_Code]]&gt;"300000", "Capital", "Recurrent")</f>
        <v>Recurrent</v>
      </c>
    </row>
    <row r="2181" spans="1:47" x14ac:dyDescent="0.25">
      <c r="A2181" t="s">
        <v>123</v>
      </c>
      <c r="B2181" t="s">
        <v>1170</v>
      </c>
      <c r="C2181" t="s">
        <v>119</v>
      </c>
      <c r="D2181" t="s">
        <v>885</v>
      </c>
      <c r="E2181" t="s">
        <v>75</v>
      </c>
      <c r="F2181" t="s">
        <v>1171</v>
      </c>
      <c r="G2181" t="s">
        <v>75</v>
      </c>
      <c r="H2181" t="s">
        <v>1172</v>
      </c>
      <c r="I2181" t="s">
        <v>467</v>
      </c>
      <c r="J2181" t="s">
        <v>1173</v>
      </c>
      <c r="K2181" t="s">
        <v>963</v>
      </c>
      <c r="L2181" t="s">
        <v>964</v>
      </c>
      <c r="M2181" t="s">
        <v>1174</v>
      </c>
      <c r="N2181" t="s">
        <v>1175</v>
      </c>
      <c r="O2181" t="s">
        <v>1796</v>
      </c>
      <c r="P2181" t="s">
        <v>1797</v>
      </c>
      <c r="Q2181" s="11">
        <v>0</v>
      </c>
      <c r="R2181" s="11">
        <v>0</v>
      </c>
      <c r="S2181" s="11">
        <v>0</v>
      </c>
      <c r="T2181" s="11">
        <v>0</v>
      </c>
      <c r="U2181" s="11">
        <v>11611212400</v>
      </c>
      <c r="V2181" s="11">
        <v>0</v>
      </c>
      <c r="W2181" s="11">
        <v>0</v>
      </c>
      <c r="X2181" s="11">
        <v>11611212400</v>
      </c>
      <c r="Y2181" s="11">
        <v>0</v>
      </c>
      <c r="Z2181" s="11">
        <v>0</v>
      </c>
      <c r="AA2181" s="11">
        <v>0</v>
      </c>
      <c r="AB2181" s="11">
        <v>0</v>
      </c>
      <c r="AC2181" s="11">
        <v>0</v>
      </c>
      <c r="AD2181" s="11">
        <v>0</v>
      </c>
      <c r="AE2181" s="11">
        <v>0</v>
      </c>
      <c r="AF2181" s="11">
        <v>0</v>
      </c>
      <c r="AG2181" s="11">
        <v>0</v>
      </c>
      <c r="AH2181" s="11">
        <v>0</v>
      </c>
      <c r="AI2181" s="11">
        <v>0</v>
      </c>
      <c r="AJ2181" s="11">
        <v>0</v>
      </c>
      <c r="AK2181" s="11">
        <v>0</v>
      </c>
      <c r="AL2181" s="11">
        <v>0</v>
      </c>
      <c r="AM2181" s="11">
        <v>0</v>
      </c>
      <c r="AN2181" s="11">
        <v>0</v>
      </c>
      <c r="AO21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81" s="11">
        <f>Table_PBS_SQL_DB2_PBSSQL_PBS_NDP_Tina_CG_QtrlyPerformance_Final[[#This Row],[GOU REL]]+Table_PBS_SQL_DB2_PBSSQL_PBS_NDP_Tina_CG_QtrlyPerformance_Final[[#This Row],[EXT REL]]</f>
        <v>0</v>
      </c>
      <c r="AT2181" s="11">
        <f>Table_PBS_SQL_DB2_PBSSQL_PBS_NDP_Tina_CG_QtrlyPerformance_Final[[#This Row],[GOU EXP]]+Table_PBS_SQL_DB2_PBSSQL_PBS_NDP_Tina_CG_QtrlyPerformance_Final[[#This Row],[EXT EXP]]</f>
        <v>0</v>
      </c>
      <c r="AU2181" s="11" t="str">
        <f>IF(Table_PBS_SQL_DB2_PBSSQL_PBS_NDP_Tina_CG_QtrlyPerformance_Final[[#This Row],[Item_Code]]&gt;"300000", "Capital", "Recurrent")</f>
        <v>Capital</v>
      </c>
    </row>
    <row r="2182" spans="1:47" x14ac:dyDescent="0.25">
      <c r="A2182" t="s">
        <v>123</v>
      </c>
      <c r="B2182" t="s">
        <v>1170</v>
      </c>
      <c r="C2182" t="s">
        <v>275</v>
      </c>
      <c r="D2182" t="s">
        <v>1182</v>
      </c>
      <c r="E2182" t="s">
        <v>31</v>
      </c>
      <c r="F2182" t="s">
        <v>1183</v>
      </c>
      <c r="G2182" t="s">
        <v>87</v>
      </c>
      <c r="H2182" t="s">
        <v>1184</v>
      </c>
      <c r="I2182" t="s">
        <v>896</v>
      </c>
      <c r="J2182" t="s">
        <v>897</v>
      </c>
      <c r="K2182" t="s">
        <v>1190</v>
      </c>
      <c r="L2182" t="s">
        <v>1191</v>
      </c>
      <c r="M2182" t="s">
        <v>1044</v>
      </c>
      <c r="N2182" t="s">
        <v>1045</v>
      </c>
      <c r="O2182" t="s">
        <v>1615</v>
      </c>
      <c r="P2182" t="s">
        <v>1616</v>
      </c>
      <c r="Q2182" s="11">
        <v>0</v>
      </c>
      <c r="R2182" s="11">
        <v>0</v>
      </c>
      <c r="S2182" s="11">
        <v>0</v>
      </c>
      <c r="T2182" s="11">
        <v>0</v>
      </c>
      <c r="U2182" s="11">
        <v>0</v>
      </c>
      <c r="V2182" s="11">
        <v>0</v>
      </c>
      <c r="W2182" s="11">
        <v>0</v>
      </c>
      <c r="X2182" s="11">
        <v>0</v>
      </c>
      <c r="Y2182" s="11">
        <v>0</v>
      </c>
      <c r="Z2182" s="11">
        <v>0</v>
      </c>
      <c r="AA2182" s="11">
        <v>15005147000</v>
      </c>
      <c r="AB2182" s="11">
        <v>129090528</v>
      </c>
      <c r="AC2182" s="11">
        <v>0</v>
      </c>
      <c r="AD2182" s="11">
        <v>0</v>
      </c>
      <c r="AE2182" s="11">
        <v>16205238220</v>
      </c>
      <c r="AF2182" s="11">
        <v>4834820114</v>
      </c>
      <c r="AG2182" s="11">
        <v>0</v>
      </c>
      <c r="AH2182" s="11">
        <v>0</v>
      </c>
      <c r="AI2182" s="11">
        <v>0</v>
      </c>
      <c r="AJ2182" s="11">
        <v>0</v>
      </c>
      <c r="AK2182" s="11">
        <v>0</v>
      </c>
      <c r="AL2182" s="11">
        <v>0</v>
      </c>
      <c r="AM2182" s="11">
        <v>0</v>
      </c>
      <c r="AN2182" s="11">
        <v>14042224005</v>
      </c>
      <c r="AO21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31210385220</v>
      </c>
      <c r="AQ21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19006134647</v>
      </c>
      <c r="AS2182" s="11">
        <f>Table_PBS_SQL_DB2_PBSSQL_PBS_NDP_Tina_CG_QtrlyPerformance_Final[[#This Row],[GOU REL]]+Table_PBS_SQL_DB2_PBSSQL_PBS_NDP_Tina_CG_QtrlyPerformance_Final[[#This Row],[EXT REL]]</f>
        <v>31210385220</v>
      </c>
      <c r="AT2182" s="11">
        <f>Table_PBS_SQL_DB2_PBSSQL_PBS_NDP_Tina_CG_QtrlyPerformance_Final[[#This Row],[GOU EXP]]+Table_PBS_SQL_DB2_PBSSQL_PBS_NDP_Tina_CG_QtrlyPerformance_Final[[#This Row],[EXT EXP]]</f>
        <v>19006134647</v>
      </c>
      <c r="AU2182" s="11" t="str">
        <f>IF(Table_PBS_SQL_DB2_PBSSQL_PBS_NDP_Tina_CG_QtrlyPerformance_Final[[#This Row],[Item_Code]]&gt;"300000", "Capital", "Recurrent")</f>
        <v>Capital</v>
      </c>
    </row>
    <row r="2183" spans="1:47" x14ac:dyDescent="0.25">
      <c r="A2183" t="s">
        <v>123</v>
      </c>
      <c r="B2183" t="s">
        <v>1170</v>
      </c>
      <c r="C2183" t="s">
        <v>275</v>
      </c>
      <c r="D2183" t="s">
        <v>1182</v>
      </c>
      <c r="E2183" t="s">
        <v>31</v>
      </c>
      <c r="F2183" t="s">
        <v>1183</v>
      </c>
      <c r="G2183" t="s">
        <v>87</v>
      </c>
      <c r="H2183" t="s">
        <v>1184</v>
      </c>
      <c r="I2183" t="s">
        <v>896</v>
      </c>
      <c r="J2183" t="s">
        <v>897</v>
      </c>
      <c r="K2183" t="s">
        <v>1185</v>
      </c>
      <c r="L2183" t="s">
        <v>1186</v>
      </c>
      <c r="M2183" t="s">
        <v>1187</v>
      </c>
      <c r="N2183" t="s">
        <v>1188</v>
      </c>
      <c r="O2183" t="s">
        <v>1005</v>
      </c>
      <c r="P2183" t="s">
        <v>1006</v>
      </c>
      <c r="Q2183" s="11">
        <v>0</v>
      </c>
      <c r="R2183" s="11">
        <v>0</v>
      </c>
      <c r="S2183" s="11">
        <v>0</v>
      </c>
      <c r="T2183" s="11">
        <v>0</v>
      </c>
      <c r="U2183" s="11">
        <v>0</v>
      </c>
      <c r="V2183" s="11">
        <v>0</v>
      </c>
      <c r="W2183" s="11">
        <v>0</v>
      </c>
      <c r="X2183" s="11">
        <v>0</v>
      </c>
      <c r="Y2183" s="11">
        <v>0</v>
      </c>
      <c r="Z2183" s="11">
        <v>0</v>
      </c>
      <c r="AA2183" s="11">
        <v>240000000</v>
      </c>
      <c r="AB2183" s="11">
        <v>160000000</v>
      </c>
      <c r="AC2183" s="11">
        <v>0</v>
      </c>
      <c r="AD2183" s="11">
        <v>0</v>
      </c>
      <c r="AE2183" s="11">
        <v>0</v>
      </c>
      <c r="AF2183" s="11">
        <v>0</v>
      </c>
      <c r="AG2183" s="11">
        <v>0</v>
      </c>
      <c r="AH2183" s="11">
        <v>0</v>
      </c>
      <c r="AI2183" s="11">
        <v>370000000</v>
      </c>
      <c r="AJ2183" s="11">
        <v>471375215.6168102</v>
      </c>
      <c r="AK2183" s="11">
        <v>0</v>
      </c>
      <c r="AL2183" s="11">
        <v>0</v>
      </c>
      <c r="AM2183" s="11">
        <v>178499629.44076648</v>
      </c>
      <c r="AN2183" s="11">
        <v>110189916.50075787</v>
      </c>
      <c r="AO21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788499629.44076645</v>
      </c>
      <c r="AQ21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741565132.11756802</v>
      </c>
      <c r="AS2183" s="11">
        <f>Table_PBS_SQL_DB2_PBSSQL_PBS_NDP_Tina_CG_QtrlyPerformance_Final[[#This Row],[GOU REL]]+Table_PBS_SQL_DB2_PBSSQL_PBS_NDP_Tina_CG_QtrlyPerformance_Final[[#This Row],[EXT REL]]</f>
        <v>788499629.44076645</v>
      </c>
      <c r="AT2183" s="11">
        <f>Table_PBS_SQL_DB2_PBSSQL_PBS_NDP_Tina_CG_QtrlyPerformance_Final[[#This Row],[GOU EXP]]+Table_PBS_SQL_DB2_PBSSQL_PBS_NDP_Tina_CG_QtrlyPerformance_Final[[#This Row],[EXT EXP]]</f>
        <v>741565132.11756802</v>
      </c>
      <c r="AU2183" s="11" t="str">
        <f>IF(Table_PBS_SQL_DB2_PBSSQL_PBS_NDP_Tina_CG_QtrlyPerformance_Final[[#This Row],[Item_Code]]&gt;"300000", "Capital", "Recurrent")</f>
        <v>Recurrent</v>
      </c>
    </row>
    <row r="2184" spans="1:47" x14ac:dyDescent="0.25">
      <c r="A2184" t="s">
        <v>123</v>
      </c>
      <c r="B2184" t="s">
        <v>1170</v>
      </c>
      <c r="C2184" t="s">
        <v>275</v>
      </c>
      <c r="D2184" t="s">
        <v>1182</v>
      </c>
      <c r="E2184" t="s">
        <v>31</v>
      </c>
      <c r="F2184" t="s">
        <v>1183</v>
      </c>
      <c r="G2184" t="s">
        <v>87</v>
      </c>
      <c r="H2184" t="s">
        <v>1184</v>
      </c>
      <c r="I2184" t="s">
        <v>467</v>
      </c>
      <c r="J2184" t="s">
        <v>1189</v>
      </c>
      <c r="K2184" t="s">
        <v>1190</v>
      </c>
      <c r="L2184" t="s">
        <v>1191</v>
      </c>
      <c r="M2184" t="s">
        <v>1044</v>
      </c>
      <c r="N2184" t="s">
        <v>1045</v>
      </c>
      <c r="O2184" t="s">
        <v>1028</v>
      </c>
      <c r="P2184" t="s">
        <v>1029</v>
      </c>
      <c r="Q2184" s="11">
        <v>0</v>
      </c>
      <c r="R2184" s="11">
        <v>0</v>
      </c>
      <c r="S2184" s="11">
        <v>0</v>
      </c>
      <c r="T2184" s="11">
        <v>0</v>
      </c>
      <c r="U2184" s="11">
        <v>250000000</v>
      </c>
      <c r="V2184" s="11">
        <v>0</v>
      </c>
      <c r="W2184" s="11">
        <v>0</v>
      </c>
      <c r="X2184" s="11">
        <v>250000000</v>
      </c>
      <c r="Y2184" s="11">
        <v>0</v>
      </c>
      <c r="Z2184" s="11">
        <v>0</v>
      </c>
      <c r="AA2184" s="11">
        <v>0</v>
      </c>
      <c r="AB2184" s="11">
        <v>0</v>
      </c>
      <c r="AC2184" s="11">
        <v>0</v>
      </c>
      <c r="AD2184" s="11">
        <v>0</v>
      </c>
      <c r="AE2184" s="11">
        <v>0</v>
      </c>
      <c r="AF2184" s="11">
        <v>0</v>
      </c>
      <c r="AG2184" s="11">
        <v>0</v>
      </c>
      <c r="AH2184" s="11">
        <v>0</v>
      </c>
      <c r="AI2184" s="11">
        <v>0</v>
      </c>
      <c r="AJ2184" s="11">
        <v>0</v>
      </c>
      <c r="AK2184" s="11">
        <v>0</v>
      </c>
      <c r="AL2184" s="11">
        <v>0</v>
      </c>
      <c r="AM2184" s="11">
        <v>0</v>
      </c>
      <c r="AN2184" s="11">
        <v>0</v>
      </c>
      <c r="AO21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84" s="11">
        <f>Table_PBS_SQL_DB2_PBSSQL_PBS_NDP_Tina_CG_QtrlyPerformance_Final[[#This Row],[GOU REL]]+Table_PBS_SQL_DB2_PBSSQL_PBS_NDP_Tina_CG_QtrlyPerformance_Final[[#This Row],[EXT REL]]</f>
        <v>0</v>
      </c>
      <c r="AT2184" s="11">
        <f>Table_PBS_SQL_DB2_PBSSQL_PBS_NDP_Tina_CG_QtrlyPerformance_Final[[#This Row],[GOU EXP]]+Table_PBS_SQL_DB2_PBSSQL_PBS_NDP_Tina_CG_QtrlyPerformance_Final[[#This Row],[EXT EXP]]</f>
        <v>0</v>
      </c>
      <c r="AU2184" s="11" t="str">
        <f>IF(Table_PBS_SQL_DB2_PBSSQL_PBS_NDP_Tina_CG_QtrlyPerformance_Final[[#This Row],[Item_Code]]&gt;"300000", "Capital", "Recurrent")</f>
        <v>Recurrent</v>
      </c>
    </row>
    <row r="2185" spans="1:47" x14ac:dyDescent="0.25">
      <c r="A2185" t="s">
        <v>123</v>
      </c>
      <c r="B2185" t="s">
        <v>1170</v>
      </c>
      <c r="C2185" t="s">
        <v>275</v>
      </c>
      <c r="D2185" t="s">
        <v>1182</v>
      </c>
      <c r="E2185" t="s">
        <v>31</v>
      </c>
      <c r="F2185" t="s">
        <v>1183</v>
      </c>
      <c r="G2185" t="s">
        <v>87</v>
      </c>
      <c r="H2185" t="s">
        <v>1184</v>
      </c>
      <c r="I2185" t="s">
        <v>467</v>
      </c>
      <c r="J2185" t="s">
        <v>1189</v>
      </c>
      <c r="K2185" t="s">
        <v>277</v>
      </c>
      <c r="L2185" t="s">
        <v>1194</v>
      </c>
      <c r="M2185" t="s">
        <v>1195</v>
      </c>
      <c r="N2185" t="s">
        <v>1196</v>
      </c>
      <c r="O2185" t="s">
        <v>1002</v>
      </c>
      <c r="P2185" t="s">
        <v>1003</v>
      </c>
      <c r="Q2185" s="11">
        <v>0</v>
      </c>
      <c r="R2185" s="11">
        <v>0</v>
      </c>
      <c r="S2185" s="11">
        <v>0</v>
      </c>
      <c r="T2185" s="11">
        <v>0</v>
      </c>
      <c r="U2185" s="11">
        <v>12000000</v>
      </c>
      <c r="V2185" s="11">
        <v>0</v>
      </c>
      <c r="W2185" s="11">
        <v>12000000</v>
      </c>
      <c r="X2185" s="11">
        <v>0</v>
      </c>
      <c r="Y2185" s="11">
        <v>0</v>
      </c>
      <c r="Z2185" s="11">
        <v>0</v>
      </c>
      <c r="AA2185" s="11">
        <v>0</v>
      </c>
      <c r="AB2185" s="11">
        <v>0</v>
      </c>
      <c r="AC2185" s="11">
        <v>0</v>
      </c>
      <c r="AD2185" s="11">
        <v>0</v>
      </c>
      <c r="AE2185" s="11">
        <v>0</v>
      </c>
      <c r="AF2185" s="11">
        <v>0</v>
      </c>
      <c r="AG2185" s="11">
        <v>6000000</v>
      </c>
      <c r="AH2185" s="11">
        <v>5720000</v>
      </c>
      <c r="AI2185" s="11">
        <v>0</v>
      </c>
      <c r="AJ2185" s="11">
        <v>0</v>
      </c>
      <c r="AK2185" s="11">
        <v>6000000</v>
      </c>
      <c r="AL2185" s="11">
        <v>6280000</v>
      </c>
      <c r="AM2185" s="11">
        <v>0</v>
      </c>
      <c r="AN2185" s="11">
        <v>0</v>
      </c>
      <c r="AO21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21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21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85" s="11">
        <f>Table_PBS_SQL_DB2_PBSSQL_PBS_NDP_Tina_CG_QtrlyPerformance_Final[[#This Row],[GOU REL]]+Table_PBS_SQL_DB2_PBSSQL_PBS_NDP_Tina_CG_QtrlyPerformance_Final[[#This Row],[EXT REL]]</f>
        <v>12000000</v>
      </c>
      <c r="AT2185" s="11">
        <f>Table_PBS_SQL_DB2_PBSSQL_PBS_NDP_Tina_CG_QtrlyPerformance_Final[[#This Row],[GOU EXP]]+Table_PBS_SQL_DB2_PBSSQL_PBS_NDP_Tina_CG_QtrlyPerformance_Final[[#This Row],[EXT EXP]]</f>
        <v>12000000</v>
      </c>
      <c r="AU2185" s="11" t="str">
        <f>IF(Table_PBS_SQL_DB2_PBSSQL_PBS_NDP_Tina_CG_QtrlyPerformance_Final[[#This Row],[Item_Code]]&gt;"300000", "Capital", "Recurrent")</f>
        <v>Recurrent</v>
      </c>
    </row>
    <row r="2186" spans="1:47" x14ac:dyDescent="0.25">
      <c r="A2186" t="s">
        <v>123</v>
      </c>
      <c r="B2186" t="s">
        <v>1170</v>
      </c>
      <c r="C2186" t="s">
        <v>275</v>
      </c>
      <c r="D2186" t="s">
        <v>1182</v>
      </c>
      <c r="E2186" t="s">
        <v>31</v>
      </c>
      <c r="F2186" t="s">
        <v>1183</v>
      </c>
      <c r="G2186" t="s">
        <v>87</v>
      </c>
      <c r="H2186" t="s">
        <v>1184</v>
      </c>
      <c r="I2186" t="s">
        <v>467</v>
      </c>
      <c r="J2186" t="s">
        <v>1189</v>
      </c>
      <c r="K2186" t="s">
        <v>277</v>
      </c>
      <c r="L2186" t="s">
        <v>1194</v>
      </c>
      <c r="M2186" t="s">
        <v>1195</v>
      </c>
      <c r="N2186" t="s">
        <v>1196</v>
      </c>
      <c r="O2186" t="s">
        <v>1295</v>
      </c>
      <c r="P2186" t="s">
        <v>1296</v>
      </c>
      <c r="Q2186" s="11">
        <v>0</v>
      </c>
      <c r="R2186" s="11">
        <v>0</v>
      </c>
      <c r="S2186" s="11">
        <v>0</v>
      </c>
      <c r="T2186" s="11">
        <v>0</v>
      </c>
      <c r="U2186" s="11">
        <v>2000000</v>
      </c>
      <c r="V2186" s="11">
        <v>0</v>
      </c>
      <c r="W2186" s="11">
        <v>2000000</v>
      </c>
      <c r="X2186" s="11">
        <v>0</v>
      </c>
      <c r="Y2186" s="11">
        <v>0</v>
      </c>
      <c r="Z2186" s="11">
        <v>0</v>
      </c>
      <c r="AA2186" s="11">
        <v>0</v>
      </c>
      <c r="AB2186" s="11">
        <v>0</v>
      </c>
      <c r="AC2186" s="11">
        <v>1000000</v>
      </c>
      <c r="AD2186" s="11">
        <v>1000000</v>
      </c>
      <c r="AE2186" s="11">
        <v>0</v>
      </c>
      <c r="AF2186" s="11">
        <v>0</v>
      </c>
      <c r="AG2186" s="11">
        <v>500000</v>
      </c>
      <c r="AH2186" s="11">
        <v>0</v>
      </c>
      <c r="AI2186" s="11">
        <v>0</v>
      </c>
      <c r="AJ2186" s="11">
        <v>0</v>
      </c>
      <c r="AK2186" s="11">
        <v>500000</v>
      </c>
      <c r="AL2186" s="11">
        <v>1000000</v>
      </c>
      <c r="AM2186" s="11">
        <v>0</v>
      </c>
      <c r="AN2186" s="11">
        <v>0</v>
      </c>
      <c r="AO21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21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21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86" s="11">
        <f>Table_PBS_SQL_DB2_PBSSQL_PBS_NDP_Tina_CG_QtrlyPerformance_Final[[#This Row],[GOU REL]]+Table_PBS_SQL_DB2_PBSSQL_PBS_NDP_Tina_CG_QtrlyPerformance_Final[[#This Row],[EXT REL]]</f>
        <v>2000000</v>
      </c>
      <c r="AT2186" s="11">
        <f>Table_PBS_SQL_DB2_PBSSQL_PBS_NDP_Tina_CG_QtrlyPerformance_Final[[#This Row],[GOU EXP]]+Table_PBS_SQL_DB2_PBSSQL_PBS_NDP_Tina_CG_QtrlyPerformance_Final[[#This Row],[EXT EXP]]</f>
        <v>2000000</v>
      </c>
      <c r="AU2186" s="11" t="str">
        <f>IF(Table_PBS_SQL_DB2_PBSSQL_PBS_NDP_Tina_CG_QtrlyPerformance_Final[[#This Row],[Item_Code]]&gt;"300000", "Capital", "Recurrent")</f>
        <v>Recurrent</v>
      </c>
    </row>
    <row r="2187" spans="1:47" x14ac:dyDescent="0.25">
      <c r="A2187" t="s">
        <v>123</v>
      </c>
      <c r="B2187" t="s">
        <v>1170</v>
      </c>
      <c r="C2187" t="s">
        <v>275</v>
      </c>
      <c r="D2187" t="s">
        <v>1182</v>
      </c>
      <c r="E2187" t="s">
        <v>31</v>
      </c>
      <c r="F2187" t="s">
        <v>1183</v>
      </c>
      <c r="G2187" t="s">
        <v>87</v>
      </c>
      <c r="H2187" t="s">
        <v>1184</v>
      </c>
      <c r="I2187" t="s">
        <v>666</v>
      </c>
      <c r="J2187" t="s">
        <v>1197</v>
      </c>
      <c r="K2187" t="s">
        <v>1185</v>
      </c>
      <c r="L2187" t="s">
        <v>1186</v>
      </c>
      <c r="M2187" t="s">
        <v>1187</v>
      </c>
      <c r="N2187" t="s">
        <v>1188</v>
      </c>
      <c r="O2187" t="s">
        <v>922</v>
      </c>
      <c r="P2187" t="s">
        <v>923</v>
      </c>
      <c r="Q2187" s="11">
        <v>0</v>
      </c>
      <c r="R2187" s="11">
        <v>0</v>
      </c>
      <c r="S2187" s="11">
        <v>0</v>
      </c>
      <c r="T2187" s="11">
        <v>0</v>
      </c>
      <c r="U2187" s="11">
        <v>200000000</v>
      </c>
      <c r="V2187" s="11">
        <v>0</v>
      </c>
      <c r="W2187" s="11">
        <v>0</v>
      </c>
      <c r="X2187" s="11">
        <v>200000000</v>
      </c>
      <c r="Y2187" s="11">
        <v>0</v>
      </c>
      <c r="Z2187" s="11">
        <v>0</v>
      </c>
      <c r="AA2187" s="11">
        <v>0</v>
      </c>
      <c r="AB2187" s="11">
        <v>0</v>
      </c>
      <c r="AC2187" s="11">
        <v>0</v>
      </c>
      <c r="AD2187" s="11">
        <v>0</v>
      </c>
      <c r="AE2187" s="11">
        <v>0</v>
      </c>
      <c r="AF2187" s="11">
        <v>0</v>
      </c>
      <c r="AG2187" s="11">
        <v>0</v>
      </c>
      <c r="AH2187" s="11">
        <v>0</v>
      </c>
      <c r="AI2187" s="11">
        <v>0</v>
      </c>
      <c r="AJ2187" s="11">
        <v>0</v>
      </c>
      <c r="AK2187" s="11">
        <v>0</v>
      </c>
      <c r="AL2187" s="11">
        <v>0</v>
      </c>
      <c r="AM2187" s="11">
        <v>0</v>
      </c>
      <c r="AN2187" s="11">
        <v>0</v>
      </c>
      <c r="AO21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87" s="11">
        <f>Table_PBS_SQL_DB2_PBSSQL_PBS_NDP_Tina_CG_QtrlyPerformance_Final[[#This Row],[GOU REL]]+Table_PBS_SQL_DB2_PBSSQL_PBS_NDP_Tina_CG_QtrlyPerformance_Final[[#This Row],[EXT REL]]</f>
        <v>0</v>
      </c>
      <c r="AT2187" s="11">
        <f>Table_PBS_SQL_DB2_PBSSQL_PBS_NDP_Tina_CG_QtrlyPerformance_Final[[#This Row],[GOU EXP]]+Table_PBS_SQL_DB2_PBSSQL_PBS_NDP_Tina_CG_QtrlyPerformance_Final[[#This Row],[EXT EXP]]</f>
        <v>0</v>
      </c>
      <c r="AU2187" s="11" t="str">
        <f>IF(Table_PBS_SQL_DB2_PBSSQL_PBS_NDP_Tina_CG_QtrlyPerformance_Final[[#This Row],[Item_Code]]&gt;"300000", "Capital", "Recurrent")</f>
        <v>Recurrent</v>
      </c>
    </row>
    <row r="2188" spans="1:47" x14ac:dyDescent="0.25">
      <c r="A2188" t="s">
        <v>123</v>
      </c>
      <c r="B2188" t="s">
        <v>1170</v>
      </c>
      <c r="C2188" t="s">
        <v>275</v>
      </c>
      <c r="D2188" t="s">
        <v>1182</v>
      </c>
      <c r="E2188" t="s">
        <v>31</v>
      </c>
      <c r="F2188" t="s">
        <v>1183</v>
      </c>
      <c r="G2188" t="s">
        <v>87</v>
      </c>
      <c r="H2188" t="s">
        <v>1184</v>
      </c>
      <c r="I2188" t="s">
        <v>666</v>
      </c>
      <c r="J2188" t="s">
        <v>1197</v>
      </c>
      <c r="K2188" t="s">
        <v>1185</v>
      </c>
      <c r="L2188" t="s">
        <v>1186</v>
      </c>
      <c r="M2188" t="s">
        <v>1198</v>
      </c>
      <c r="N2188" t="s">
        <v>1199</v>
      </c>
      <c r="O2188" t="s">
        <v>1002</v>
      </c>
      <c r="P2188" t="s">
        <v>1003</v>
      </c>
      <c r="Q2188" s="11">
        <v>0</v>
      </c>
      <c r="R2188" s="11">
        <v>0</v>
      </c>
      <c r="S2188" s="11">
        <v>0</v>
      </c>
      <c r="T2188" s="11">
        <v>0</v>
      </c>
      <c r="U2188" s="11">
        <v>328250000</v>
      </c>
      <c r="V2188" s="11">
        <v>0</v>
      </c>
      <c r="W2188" s="11">
        <v>0</v>
      </c>
      <c r="X2188" s="11">
        <v>328250000</v>
      </c>
      <c r="Y2188" s="11">
        <v>0</v>
      </c>
      <c r="Z2188" s="11">
        <v>0</v>
      </c>
      <c r="AA2188" s="11">
        <v>0</v>
      </c>
      <c r="AB2188" s="11">
        <v>0</v>
      </c>
      <c r="AC2188" s="11">
        <v>0</v>
      </c>
      <c r="AD2188" s="11">
        <v>0</v>
      </c>
      <c r="AE2188" s="11">
        <v>0</v>
      </c>
      <c r="AF2188" s="11">
        <v>0</v>
      </c>
      <c r="AG2188" s="11">
        <v>0</v>
      </c>
      <c r="AH2188" s="11">
        <v>0</v>
      </c>
      <c r="AI2188" s="11">
        <v>0</v>
      </c>
      <c r="AJ2188" s="11">
        <v>0</v>
      </c>
      <c r="AK2188" s="11">
        <v>0</v>
      </c>
      <c r="AL2188" s="11">
        <v>0</v>
      </c>
      <c r="AM2188" s="11">
        <v>0</v>
      </c>
      <c r="AN2188" s="11">
        <v>0</v>
      </c>
      <c r="AO21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88" s="11">
        <f>Table_PBS_SQL_DB2_PBSSQL_PBS_NDP_Tina_CG_QtrlyPerformance_Final[[#This Row],[GOU REL]]+Table_PBS_SQL_DB2_PBSSQL_PBS_NDP_Tina_CG_QtrlyPerformance_Final[[#This Row],[EXT REL]]</f>
        <v>0</v>
      </c>
      <c r="AT2188" s="11">
        <f>Table_PBS_SQL_DB2_PBSSQL_PBS_NDP_Tina_CG_QtrlyPerformance_Final[[#This Row],[GOU EXP]]+Table_PBS_SQL_DB2_PBSSQL_PBS_NDP_Tina_CG_QtrlyPerformance_Final[[#This Row],[EXT EXP]]</f>
        <v>0</v>
      </c>
      <c r="AU2188" s="11" t="str">
        <f>IF(Table_PBS_SQL_DB2_PBSSQL_PBS_NDP_Tina_CG_QtrlyPerformance_Final[[#This Row],[Item_Code]]&gt;"300000", "Capital", "Recurrent")</f>
        <v>Recurrent</v>
      </c>
    </row>
    <row r="2189" spans="1:47" x14ac:dyDescent="0.25">
      <c r="A2189" t="s">
        <v>123</v>
      </c>
      <c r="B2189" t="s">
        <v>1170</v>
      </c>
      <c r="C2189" t="s">
        <v>275</v>
      </c>
      <c r="D2189" t="s">
        <v>1182</v>
      </c>
      <c r="E2189" t="s">
        <v>31</v>
      </c>
      <c r="F2189" t="s">
        <v>1183</v>
      </c>
      <c r="G2189" t="s">
        <v>87</v>
      </c>
      <c r="H2189" t="s">
        <v>1184</v>
      </c>
      <c r="I2189" t="s">
        <v>666</v>
      </c>
      <c r="J2189" t="s">
        <v>1197</v>
      </c>
      <c r="K2189" t="s">
        <v>1185</v>
      </c>
      <c r="L2189" t="s">
        <v>1186</v>
      </c>
      <c r="M2189" t="s">
        <v>1200</v>
      </c>
      <c r="N2189" t="s">
        <v>1201</v>
      </c>
      <c r="O2189" t="s">
        <v>1005</v>
      </c>
      <c r="P2189" t="s">
        <v>1006</v>
      </c>
      <c r="Q2189" s="11">
        <v>0</v>
      </c>
      <c r="R2189" s="11">
        <v>0</v>
      </c>
      <c r="S2189" s="11">
        <v>0</v>
      </c>
      <c r="T2189" s="11">
        <v>0</v>
      </c>
      <c r="U2189" s="11">
        <v>800000000</v>
      </c>
      <c r="V2189" s="11">
        <v>0</v>
      </c>
      <c r="W2189" s="11">
        <v>0</v>
      </c>
      <c r="X2189" s="11">
        <v>800000000</v>
      </c>
      <c r="Y2189" s="11">
        <v>0</v>
      </c>
      <c r="Z2189" s="11">
        <v>0</v>
      </c>
      <c r="AA2189" s="11">
        <v>0</v>
      </c>
      <c r="AB2189" s="11">
        <v>0</v>
      </c>
      <c r="AC2189" s="11">
        <v>0</v>
      </c>
      <c r="AD2189" s="11">
        <v>0</v>
      </c>
      <c r="AE2189" s="11">
        <v>0</v>
      </c>
      <c r="AF2189" s="11">
        <v>0</v>
      </c>
      <c r="AG2189" s="11">
        <v>0</v>
      </c>
      <c r="AH2189" s="11">
        <v>0</v>
      </c>
      <c r="AI2189" s="11">
        <v>0</v>
      </c>
      <c r="AJ2189" s="11">
        <v>0</v>
      </c>
      <c r="AK2189" s="11">
        <v>0</v>
      </c>
      <c r="AL2189" s="11">
        <v>0</v>
      </c>
      <c r="AM2189" s="11">
        <v>0</v>
      </c>
      <c r="AN2189" s="11">
        <v>0</v>
      </c>
      <c r="AO21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89" s="11">
        <f>Table_PBS_SQL_DB2_PBSSQL_PBS_NDP_Tina_CG_QtrlyPerformance_Final[[#This Row],[GOU REL]]+Table_PBS_SQL_DB2_PBSSQL_PBS_NDP_Tina_CG_QtrlyPerformance_Final[[#This Row],[EXT REL]]</f>
        <v>0</v>
      </c>
      <c r="AT2189" s="11">
        <f>Table_PBS_SQL_DB2_PBSSQL_PBS_NDP_Tina_CG_QtrlyPerformance_Final[[#This Row],[GOU EXP]]+Table_PBS_SQL_DB2_PBSSQL_PBS_NDP_Tina_CG_QtrlyPerformance_Final[[#This Row],[EXT EXP]]</f>
        <v>0</v>
      </c>
      <c r="AU2189" s="11" t="str">
        <f>IF(Table_PBS_SQL_DB2_PBSSQL_PBS_NDP_Tina_CG_QtrlyPerformance_Final[[#This Row],[Item_Code]]&gt;"300000", "Capital", "Recurrent")</f>
        <v>Recurrent</v>
      </c>
    </row>
    <row r="2190" spans="1:47" x14ac:dyDescent="0.25">
      <c r="A2190" t="s">
        <v>123</v>
      </c>
      <c r="B2190" t="s">
        <v>1170</v>
      </c>
      <c r="C2190" t="s">
        <v>275</v>
      </c>
      <c r="D2190" t="s">
        <v>1182</v>
      </c>
      <c r="E2190" t="s">
        <v>31</v>
      </c>
      <c r="F2190" t="s">
        <v>1183</v>
      </c>
      <c r="G2190" t="s">
        <v>87</v>
      </c>
      <c r="H2190" t="s">
        <v>1184</v>
      </c>
      <c r="I2190" t="s">
        <v>666</v>
      </c>
      <c r="J2190" t="s">
        <v>1197</v>
      </c>
      <c r="K2190" t="s">
        <v>1185</v>
      </c>
      <c r="L2190" t="s">
        <v>1186</v>
      </c>
      <c r="M2190" t="s">
        <v>1200</v>
      </c>
      <c r="N2190" t="s">
        <v>1201</v>
      </c>
      <c r="O2190" t="s">
        <v>924</v>
      </c>
      <c r="P2190" t="s">
        <v>925</v>
      </c>
      <c r="Q2190" s="11">
        <v>0</v>
      </c>
      <c r="R2190" s="11">
        <v>0</v>
      </c>
      <c r="S2190" s="11">
        <v>0</v>
      </c>
      <c r="T2190" s="11">
        <v>0</v>
      </c>
      <c r="U2190" s="11">
        <v>365000000</v>
      </c>
      <c r="V2190" s="11">
        <v>0</v>
      </c>
      <c r="W2190" s="11">
        <v>0</v>
      </c>
      <c r="X2190" s="11">
        <v>365000000</v>
      </c>
      <c r="Y2190" s="11">
        <v>0</v>
      </c>
      <c r="Z2190" s="11">
        <v>0</v>
      </c>
      <c r="AA2190" s="11">
        <v>0</v>
      </c>
      <c r="AB2190" s="11">
        <v>0</v>
      </c>
      <c r="AC2190" s="11">
        <v>0</v>
      </c>
      <c r="AD2190" s="11">
        <v>0</v>
      </c>
      <c r="AE2190" s="11">
        <v>0</v>
      </c>
      <c r="AF2190" s="11">
        <v>0</v>
      </c>
      <c r="AG2190" s="11">
        <v>0</v>
      </c>
      <c r="AH2190" s="11">
        <v>0</v>
      </c>
      <c r="AI2190" s="11">
        <v>0</v>
      </c>
      <c r="AJ2190" s="11">
        <v>0</v>
      </c>
      <c r="AK2190" s="11">
        <v>0</v>
      </c>
      <c r="AL2190" s="11">
        <v>0</v>
      </c>
      <c r="AM2190" s="11">
        <v>0</v>
      </c>
      <c r="AN2190" s="11">
        <v>0</v>
      </c>
      <c r="AO21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0" s="11">
        <f>Table_PBS_SQL_DB2_PBSSQL_PBS_NDP_Tina_CG_QtrlyPerformance_Final[[#This Row],[GOU REL]]+Table_PBS_SQL_DB2_PBSSQL_PBS_NDP_Tina_CG_QtrlyPerformance_Final[[#This Row],[EXT REL]]</f>
        <v>0</v>
      </c>
      <c r="AT2190" s="11">
        <f>Table_PBS_SQL_DB2_PBSSQL_PBS_NDP_Tina_CG_QtrlyPerformance_Final[[#This Row],[GOU EXP]]+Table_PBS_SQL_DB2_PBSSQL_PBS_NDP_Tina_CG_QtrlyPerformance_Final[[#This Row],[EXT EXP]]</f>
        <v>0</v>
      </c>
      <c r="AU2190" s="11" t="str">
        <f>IF(Table_PBS_SQL_DB2_PBSSQL_PBS_NDP_Tina_CG_QtrlyPerformance_Final[[#This Row],[Item_Code]]&gt;"300000", "Capital", "Recurrent")</f>
        <v>Recurrent</v>
      </c>
    </row>
    <row r="2191" spans="1:47" x14ac:dyDescent="0.25">
      <c r="A2191" t="s">
        <v>123</v>
      </c>
      <c r="B2191" t="s">
        <v>1170</v>
      </c>
      <c r="C2191" t="s">
        <v>275</v>
      </c>
      <c r="D2191" t="s">
        <v>1182</v>
      </c>
      <c r="E2191" t="s">
        <v>31</v>
      </c>
      <c r="F2191" t="s">
        <v>1183</v>
      </c>
      <c r="G2191" t="s">
        <v>87</v>
      </c>
      <c r="H2191" t="s">
        <v>1184</v>
      </c>
      <c r="I2191" t="s">
        <v>666</v>
      </c>
      <c r="J2191" t="s">
        <v>1197</v>
      </c>
      <c r="K2191" t="s">
        <v>1185</v>
      </c>
      <c r="L2191" t="s">
        <v>1186</v>
      </c>
      <c r="M2191" t="s">
        <v>1200</v>
      </c>
      <c r="N2191" t="s">
        <v>1201</v>
      </c>
      <c r="O2191" t="s">
        <v>934</v>
      </c>
      <c r="P2191" t="s">
        <v>935</v>
      </c>
      <c r="Q2191" s="11">
        <v>0</v>
      </c>
      <c r="R2191" s="11">
        <v>0</v>
      </c>
      <c r="S2191" s="11">
        <v>0</v>
      </c>
      <c r="T2191" s="11">
        <v>0</v>
      </c>
      <c r="U2191" s="11">
        <v>730000000</v>
      </c>
      <c r="V2191" s="11">
        <v>0</v>
      </c>
      <c r="W2191" s="11">
        <v>0</v>
      </c>
      <c r="X2191" s="11">
        <v>730000000</v>
      </c>
      <c r="Y2191" s="11">
        <v>0</v>
      </c>
      <c r="Z2191" s="11">
        <v>0</v>
      </c>
      <c r="AA2191" s="11">
        <v>0</v>
      </c>
      <c r="AB2191" s="11">
        <v>0</v>
      </c>
      <c r="AC2191" s="11">
        <v>0</v>
      </c>
      <c r="AD2191" s="11">
        <v>0</v>
      </c>
      <c r="AE2191" s="11">
        <v>0</v>
      </c>
      <c r="AF2191" s="11">
        <v>0</v>
      </c>
      <c r="AG2191" s="11">
        <v>0</v>
      </c>
      <c r="AH2191" s="11">
        <v>0</v>
      </c>
      <c r="AI2191" s="11">
        <v>0</v>
      </c>
      <c r="AJ2191" s="11">
        <v>0</v>
      </c>
      <c r="AK2191" s="11">
        <v>0</v>
      </c>
      <c r="AL2191" s="11">
        <v>0</v>
      </c>
      <c r="AM2191" s="11">
        <v>0</v>
      </c>
      <c r="AN2191" s="11">
        <v>0</v>
      </c>
      <c r="AO21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1" s="11">
        <f>Table_PBS_SQL_DB2_PBSSQL_PBS_NDP_Tina_CG_QtrlyPerformance_Final[[#This Row],[GOU REL]]+Table_PBS_SQL_DB2_PBSSQL_PBS_NDP_Tina_CG_QtrlyPerformance_Final[[#This Row],[EXT REL]]</f>
        <v>0</v>
      </c>
      <c r="AT2191" s="11">
        <f>Table_PBS_SQL_DB2_PBSSQL_PBS_NDP_Tina_CG_QtrlyPerformance_Final[[#This Row],[GOU EXP]]+Table_PBS_SQL_DB2_PBSSQL_PBS_NDP_Tina_CG_QtrlyPerformance_Final[[#This Row],[EXT EXP]]</f>
        <v>0</v>
      </c>
      <c r="AU2191" s="11" t="str">
        <f>IF(Table_PBS_SQL_DB2_PBSSQL_PBS_NDP_Tina_CG_QtrlyPerformance_Final[[#This Row],[Item_Code]]&gt;"300000", "Capital", "Recurrent")</f>
        <v>Capital</v>
      </c>
    </row>
    <row r="2192" spans="1:47" x14ac:dyDescent="0.25">
      <c r="A2192" t="s">
        <v>123</v>
      </c>
      <c r="B2192" t="s">
        <v>1170</v>
      </c>
      <c r="C2192" t="s">
        <v>275</v>
      </c>
      <c r="D2192" t="s">
        <v>1182</v>
      </c>
      <c r="E2192" t="s">
        <v>87</v>
      </c>
      <c r="F2192" t="s">
        <v>862</v>
      </c>
      <c r="G2192" t="s">
        <v>97</v>
      </c>
      <c r="H2192" t="s">
        <v>881</v>
      </c>
      <c r="I2192" t="s">
        <v>666</v>
      </c>
      <c r="J2192" t="s">
        <v>1202</v>
      </c>
      <c r="K2192" t="s">
        <v>279</v>
      </c>
      <c r="L2192" t="s">
        <v>1203</v>
      </c>
      <c r="M2192" t="s">
        <v>866</v>
      </c>
      <c r="N2192" t="s">
        <v>867</v>
      </c>
      <c r="O2192" t="s">
        <v>969</v>
      </c>
      <c r="P2192" t="s">
        <v>970</v>
      </c>
      <c r="Q2192" s="11">
        <v>0</v>
      </c>
      <c r="R2192" s="11">
        <v>0</v>
      </c>
      <c r="S2192" s="11">
        <v>0</v>
      </c>
      <c r="T2192" s="11">
        <v>0</v>
      </c>
      <c r="U2192" s="11">
        <v>60000000</v>
      </c>
      <c r="V2192" s="11">
        <v>0</v>
      </c>
      <c r="W2192" s="11">
        <v>60000000</v>
      </c>
      <c r="X2192" s="11">
        <v>0</v>
      </c>
      <c r="Y2192" s="11">
        <v>0</v>
      </c>
      <c r="Z2192" s="11">
        <v>0</v>
      </c>
      <c r="AA2192" s="11">
        <v>0</v>
      </c>
      <c r="AB2192" s="11">
        <v>0</v>
      </c>
      <c r="AC2192" s="11">
        <v>20000000</v>
      </c>
      <c r="AD2192" s="11">
        <v>0</v>
      </c>
      <c r="AE2192" s="11">
        <v>0</v>
      </c>
      <c r="AF2192" s="11">
        <v>0</v>
      </c>
      <c r="AG2192" s="11">
        <v>20000000</v>
      </c>
      <c r="AH2192" s="11">
        <v>1600000</v>
      </c>
      <c r="AI2192" s="11">
        <v>0</v>
      </c>
      <c r="AJ2192" s="11">
        <v>0</v>
      </c>
      <c r="AK2192" s="11">
        <v>20000000</v>
      </c>
      <c r="AL2192" s="11">
        <v>58399999</v>
      </c>
      <c r="AM2192" s="11">
        <v>0</v>
      </c>
      <c r="AN2192" s="11">
        <v>0</v>
      </c>
      <c r="AO21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1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59999999</v>
      </c>
      <c r="AR21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2" s="11">
        <f>Table_PBS_SQL_DB2_PBSSQL_PBS_NDP_Tina_CG_QtrlyPerformance_Final[[#This Row],[GOU REL]]+Table_PBS_SQL_DB2_PBSSQL_PBS_NDP_Tina_CG_QtrlyPerformance_Final[[#This Row],[EXT REL]]</f>
        <v>60000000</v>
      </c>
      <c r="AT2192" s="11">
        <f>Table_PBS_SQL_DB2_PBSSQL_PBS_NDP_Tina_CG_QtrlyPerformance_Final[[#This Row],[GOU EXP]]+Table_PBS_SQL_DB2_PBSSQL_PBS_NDP_Tina_CG_QtrlyPerformance_Final[[#This Row],[EXT EXP]]</f>
        <v>59999999</v>
      </c>
      <c r="AU2192" s="11" t="str">
        <f>IF(Table_PBS_SQL_DB2_PBSSQL_PBS_NDP_Tina_CG_QtrlyPerformance_Final[[#This Row],[Item_Code]]&gt;"300000", "Capital", "Recurrent")</f>
        <v>Recurrent</v>
      </c>
    </row>
    <row r="2193" spans="1:47" x14ac:dyDescent="0.25">
      <c r="A2193" t="s">
        <v>295</v>
      </c>
      <c r="B2193" t="s">
        <v>296</v>
      </c>
      <c r="C2193" t="s">
        <v>293</v>
      </c>
      <c r="D2193" t="s">
        <v>1206</v>
      </c>
      <c r="E2193" t="s">
        <v>31</v>
      </c>
      <c r="F2193" t="s">
        <v>1207</v>
      </c>
      <c r="G2193" t="s">
        <v>75</v>
      </c>
      <c r="H2193" t="s">
        <v>1208</v>
      </c>
      <c r="I2193" t="s">
        <v>493</v>
      </c>
      <c r="J2193" t="s">
        <v>1209</v>
      </c>
      <c r="K2193" t="s">
        <v>1210</v>
      </c>
      <c r="L2193" t="s">
        <v>1211</v>
      </c>
      <c r="M2193" t="s">
        <v>1212</v>
      </c>
      <c r="N2193" t="s">
        <v>1213</v>
      </c>
      <c r="O2193" t="s">
        <v>1064</v>
      </c>
      <c r="P2193" t="s">
        <v>1065</v>
      </c>
      <c r="Q2193" s="11">
        <v>0</v>
      </c>
      <c r="R2193" s="11">
        <v>0</v>
      </c>
      <c r="S2193" s="11">
        <v>0</v>
      </c>
      <c r="T2193" s="11">
        <v>0</v>
      </c>
      <c r="U2193" s="11">
        <v>14584000</v>
      </c>
      <c r="V2193" s="11">
        <v>0</v>
      </c>
      <c r="W2193" s="11">
        <v>14584000</v>
      </c>
      <c r="X2193" s="11">
        <v>0</v>
      </c>
      <c r="Y2193" s="11">
        <v>0</v>
      </c>
      <c r="Z2193" s="11">
        <v>0</v>
      </c>
      <c r="AA2193" s="11">
        <v>0</v>
      </c>
      <c r="AB2193" s="11">
        <v>0</v>
      </c>
      <c r="AC2193" s="11">
        <v>3646000</v>
      </c>
      <c r="AD2193" s="11">
        <v>0</v>
      </c>
      <c r="AE2193" s="11">
        <v>0</v>
      </c>
      <c r="AF2193" s="11">
        <v>0</v>
      </c>
      <c r="AG2193" s="11">
        <v>3646000</v>
      </c>
      <c r="AH2193" s="11">
        <v>0</v>
      </c>
      <c r="AI2193" s="11">
        <v>0</v>
      </c>
      <c r="AJ2193" s="11">
        <v>0</v>
      </c>
      <c r="AK2193" s="11">
        <v>3646000</v>
      </c>
      <c r="AL2193" s="11">
        <v>10080000</v>
      </c>
      <c r="AM2193" s="11">
        <v>0</v>
      </c>
      <c r="AN2193" s="11">
        <v>0</v>
      </c>
      <c r="AO21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10938000</v>
      </c>
      <c r="AP21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10080000</v>
      </c>
      <c r="AR21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3" s="11">
        <f>Table_PBS_SQL_DB2_PBSSQL_PBS_NDP_Tina_CG_QtrlyPerformance_Final[[#This Row],[GOU REL]]+Table_PBS_SQL_DB2_PBSSQL_PBS_NDP_Tina_CG_QtrlyPerformance_Final[[#This Row],[EXT REL]]</f>
        <v>10938000</v>
      </c>
      <c r="AT2193" s="11">
        <f>Table_PBS_SQL_DB2_PBSSQL_PBS_NDP_Tina_CG_QtrlyPerformance_Final[[#This Row],[GOU EXP]]+Table_PBS_SQL_DB2_PBSSQL_PBS_NDP_Tina_CG_QtrlyPerformance_Final[[#This Row],[EXT EXP]]</f>
        <v>10080000</v>
      </c>
      <c r="AU2193" s="11" t="str">
        <f>IF(Table_PBS_SQL_DB2_PBSSQL_PBS_NDP_Tina_CG_QtrlyPerformance_Final[[#This Row],[Item_Code]]&gt;"300000", "Capital", "Recurrent")</f>
        <v>Recurrent</v>
      </c>
    </row>
    <row r="2194" spans="1:47" x14ac:dyDescent="0.25">
      <c r="A2194" t="s">
        <v>295</v>
      </c>
      <c r="B2194" t="s">
        <v>296</v>
      </c>
      <c r="C2194" t="s">
        <v>293</v>
      </c>
      <c r="D2194" t="s">
        <v>1206</v>
      </c>
      <c r="E2194" t="s">
        <v>31</v>
      </c>
      <c r="F2194" t="s">
        <v>1207</v>
      </c>
      <c r="G2194" t="s">
        <v>75</v>
      </c>
      <c r="H2194" t="s">
        <v>1208</v>
      </c>
      <c r="I2194" t="s">
        <v>493</v>
      </c>
      <c r="J2194" t="s">
        <v>1209</v>
      </c>
      <c r="K2194" t="s">
        <v>1210</v>
      </c>
      <c r="L2194" t="s">
        <v>1211</v>
      </c>
      <c r="M2194" t="s">
        <v>1212</v>
      </c>
      <c r="N2194" t="s">
        <v>1213</v>
      </c>
      <c r="O2194" t="s">
        <v>1120</v>
      </c>
      <c r="P2194" t="s">
        <v>1121</v>
      </c>
      <c r="Q2194" s="11">
        <v>0</v>
      </c>
      <c r="R2194" s="11">
        <v>0</v>
      </c>
      <c r="S2194" s="11">
        <v>0</v>
      </c>
      <c r="T2194" s="11">
        <v>0</v>
      </c>
      <c r="U2194" s="11">
        <v>1600000</v>
      </c>
      <c r="V2194" s="11">
        <v>0</v>
      </c>
      <c r="W2194" s="11">
        <v>1600000</v>
      </c>
      <c r="X2194" s="11">
        <v>0</v>
      </c>
      <c r="Y2194" s="11">
        <v>0</v>
      </c>
      <c r="Z2194" s="11">
        <v>0</v>
      </c>
      <c r="AA2194" s="11">
        <v>0</v>
      </c>
      <c r="AB2194" s="11">
        <v>0</v>
      </c>
      <c r="AC2194" s="11">
        <v>400000</v>
      </c>
      <c r="AD2194" s="11">
        <v>0</v>
      </c>
      <c r="AE2194" s="11">
        <v>0</v>
      </c>
      <c r="AF2194" s="11">
        <v>0</v>
      </c>
      <c r="AG2194" s="11">
        <v>400000</v>
      </c>
      <c r="AH2194" s="11">
        <v>800000</v>
      </c>
      <c r="AI2194" s="11">
        <v>0</v>
      </c>
      <c r="AJ2194" s="11">
        <v>0</v>
      </c>
      <c r="AK2194" s="11">
        <v>400000</v>
      </c>
      <c r="AL2194" s="11">
        <v>400000</v>
      </c>
      <c r="AM2194" s="11">
        <v>0</v>
      </c>
      <c r="AN2194" s="11">
        <v>0</v>
      </c>
      <c r="AO21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v>
      </c>
      <c r="AP21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v>
      </c>
      <c r="AR21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4" s="11">
        <f>Table_PBS_SQL_DB2_PBSSQL_PBS_NDP_Tina_CG_QtrlyPerformance_Final[[#This Row],[GOU REL]]+Table_PBS_SQL_DB2_PBSSQL_PBS_NDP_Tina_CG_QtrlyPerformance_Final[[#This Row],[EXT REL]]</f>
        <v>1200000</v>
      </c>
      <c r="AT2194" s="11">
        <f>Table_PBS_SQL_DB2_PBSSQL_PBS_NDP_Tina_CG_QtrlyPerformance_Final[[#This Row],[GOU EXP]]+Table_PBS_SQL_DB2_PBSSQL_PBS_NDP_Tina_CG_QtrlyPerformance_Final[[#This Row],[EXT EXP]]</f>
        <v>1200000</v>
      </c>
      <c r="AU2194" s="11" t="str">
        <f>IF(Table_PBS_SQL_DB2_PBSSQL_PBS_NDP_Tina_CG_QtrlyPerformance_Final[[#This Row],[Item_Code]]&gt;"300000", "Capital", "Recurrent")</f>
        <v>Recurrent</v>
      </c>
    </row>
    <row r="2195" spans="1:47" x14ac:dyDescent="0.25">
      <c r="A2195" t="s">
        <v>295</v>
      </c>
      <c r="B2195" t="s">
        <v>296</v>
      </c>
      <c r="C2195" t="s">
        <v>293</v>
      </c>
      <c r="D2195" t="s">
        <v>1206</v>
      </c>
      <c r="E2195" t="s">
        <v>31</v>
      </c>
      <c r="F2195" t="s">
        <v>1207</v>
      </c>
      <c r="G2195" t="s">
        <v>103</v>
      </c>
      <c r="H2195" t="s">
        <v>1217</v>
      </c>
      <c r="I2195" t="s">
        <v>896</v>
      </c>
      <c r="J2195" t="s">
        <v>897</v>
      </c>
      <c r="K2195" t="s">
        <v>303</v>
      </c>
      <c r="L2195" t="s">
        <v>1218</v>
      </c>
      <c r="M2195" t="s">
        <v>1681</v>
      </c>
      <c r="N2195" t="s">
        <v>1682</v>
      </c>
      <c r="O2195" t="s">
        <v>996</v>
      </c>
      <c r="P2195" t="s">
        <v>997</v>
      </c>
      <c r="Q2195" s="11">
        <v>0</v>
      </c>
      <c r="R2195" s="11">
        <v>0</v>
      </c>
      <c r="S2195" s="11">
        <v>0</v>
      </c>
      <c r="T2195" s="11">
        <v>0</v>
      </c>
      <c r="U2195" s="11">
        <v>0</v>
      </c>
      <c r="V2195" s="11">
        <v>0</v>
      </c>
      <c r="W2195" s="11">
        <v>0</v>
      </c>
      <c r="X2195" s="11">
        <v>0</v>
      </c>
      <c r="Y2195" s="11">
        <v>0</v>
      </c>
      <c r="Z2195" s="11">
        <v>0</v>
      </c>
      <c r="AA2195" s="11">
        <v>0</v>
      </c>
      <c r="AB2195" s="11">
        <v>0</v>
      </c>
      <c r="AC2195" s="11">
        <v>0</v>
      </c>
      <c r="AD2195" s="11">
        <v>0</v>
      </c>
      <c r="AE2195" s="11">
        <v>90527304</v>
      </c>
      <c r="AF2195" s="11">
        <v>0</v>
      </c>
      <c r="AG2195" s="11">
        <v>0</v>
      </c>
      <c r="AH2195" s="11">
        <v>0</v>
      </c>
      <c r="AI2195" s="11">
        <v>36318027</v>
      </c>
      <c r="AJ2195" s="11">
        <v>0</v>
      </c>
      <c r="AK2195" s="11">
        <v>0</v>
      </c>
      <c r="AL2195" s="11">
        <v>0</v>
      </c>
      <c r="AM2195" s="11">
        <v>0</v>
      </c>
      <c r="AN2195" s="11">
        <v>0</v>
      </c>
      <c r="AO21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126845331</v>
      </c>
      <c r="AQ21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5" s="11">
        <f>Table_PBS_SQL_DB2_PBSSQL_PBS_NDP_Tina_CG_QtrlyPerformance_Final[[#This Row],[GOU REL]]+Table_PBS_SQL_DB2_PBSSQL_PBS_NDP_Tina_CG_QtrlyPerformance_Final[[#This Row],[EXT REL]]</f>
        <v>126845331</v>
      </c>
      <c r="AT2195" s="11">
        <f>Table_PBS_SQL_DB2_PBSSQL_PBS_NDP_Tina_CG_QtrlyPerformance_Final[[#This Row],[GOU EXP]]+Table_PBS_SQL_DB2_PBSSQL_PBS_NDP_Tina_CG_QtrlyPerformance_Final[[#This Row],[EXT EXP]]</f>
        <v>0</v>
      </c>
      <c r="AU2195" s="11" t="str">
        <f>IF(Table_PBS_SQL_DB2_PBSSQL_PBS_NDP_Tina_CG_QtrlyPerformance_Final[[#This Row],[Item_Code]]&gt;"300000", "Capital", "Recurrent")</f>
        <v>Recurrent</v>
      </c>
    </row>
    <row r="2196" spans="1:47" x14ac:dyDescent="0.25">
      <c r="A2196" t="s">
        <v>295</v>
      </c>
      <c r="B2196" t="s">
        <v>296</v>
      </c>
      <c r="C2196" t="s">
        <v>293</v>
      </c>
      <c r="D2196" t="s">
        <v>1206</v>
      </c>
      <c r="E2196" t="s">
        <v>31</v>
      </c>
      <c r="F2196" t="s">
        <v>1207</v>
      </c>
      <c r="G2196" t="s">
        <v>103</v>
      </c>
      <c r="H2196" t="s">
        <v>1217</v>
      </c>
      <c r="I2196" t="s">
        <v>896</v>
      </c>
      <c r="J2196" t="s">
        <v>897</v>
      </c>
      <c r="K2196" t="s">
        <v>303</v>
      </c>
      <c r="L2196" t="s">
        <v>1218</v>
      </c>
      <c r="M2196" t="s">
        <v>1681</v>
      </c>
      <c r="N2196" t="s">
        <v>1682</v>
      </c>
      <c r="O2196" t="s">
        <v>1085</v>
      </c>
      <c r="P2196" t="s">
        <v>1086</v>
      </c>
      <c r="Q2196" s="11">
        <v>0</v>
      </c>
      <c r="R2196" s="11">
        <v>0</v>
      </c>
      <c r="S2196" s="11">
        <v>0</v>
      </c>
      <c r="T2196" s="11">
        <v>0</v>
      </c>
      <c r="U2196" s="11">
        <v>0</v>
      </c>
      <c r="V2196" s="11">
        <v>0</v>
      </c>
      <c r="W2196" s="11">
        <v>0</v>
      </c>
      <c r="X2196" s="11">
        <v>0</v>
      </c>
      <c r="Y2196" s="11">
        <v>0</v>
      </c>
      <c r="Z2196" s="11">
        <v>0</v>
      </c>
      <c r="AA2196" s="11">
        <v>0</v>
      </c>
      <c r="AB2196" s="11">
        <v>0</v>
      </c>
      <c r="AC2196" s="11">
        <v>0</v>
      </c>
      <c r="AD2196" s="11">
        <v>0</v>
      </c>
      <c r="AE2196" s="11">
        <v>943977761</v>
      </c>
      <c r="AF2196" s="11">
        <v>0</v>
      </c>
      <c r="AG2196" s="11">
        <v>0</v>
      </c>
      <c r="AH2196" s="11">
        <v>0</v>
      </c>
      <c r="AI2196" s="11">
        <v>378707951</v>
      </c>
      <c r="AJ2196" s="11">
        <v>0</v>
      </c>
      <c r="AK2196" s="11">
        <v>0</v>
      </c>
      <c r="AL2196" s="11">
        <v>0</v>
      </c>
      <c r="AM2196" s="11">
        <v>0</v>
      </c>
      <c r="AN2196" s="11">
        <v>0</v>
      </c>
      <c r="AO21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1322685712</v>
      </c>
      <c r="AQ21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6" s="11">
        <f>Table_PBS_SQL_DB2_PBSSQL_PBS_NDP_Tina_CG_QtrlyPerformance_Final[[#This Row],[GOU REL]]+Table_PBS_SQL_DB2_PBSSQL_PBS_NDP_Tina_CG_QtrlyPerformance_Final[[#This Row],[EXT REL]]</f>
        <v>1322685712</v>
      </c>
      <c r="AT2196" s="11">
        <f>Table_PBS_SQL_DB2_PBSSQL_PBS_NDP_Tina_CG_QtrlyPerformance_Final[[#This Row],[GOU EXP]]+Table_PBS_SQL_DB2_PBSSQL_PBS_NDP_Tina_CG_QtrlyPerformance_Final[[#This Row],[EXT EXP]]</f>
        <v>0</v>
      </c>
      <c r="AU2196" s="11" t="str">
        <f>IF(Table_PBS_SQL_DB2_PBSSQL_PBS_NDP_Tina_CG_QtrlyPerformance_Final[[#This Row],[Item_Code]]&gt;"300000", "Capital", "Recurrent")</f>
        <v>Recurrent</v>
      </c>
    </row>
    <row r="2197" spans="1:47" x14ac:dyDescent="0.25">
      <c r="A2197" t="s">
        <v>295</v>
      </c>
      <c r="B2197" t="s">
        <v>296</v>
      </c>
      <c r="C2197" t="s">
        <v>293</v>
      </c>
      <c r="D2197" t="s">
        <v>1206</v>
      </c>
      <c r="E2197" t="s">
        <v>31</v>
      </c>
      <c r="F2197" t="s">
        <v>1207</v>
      </c>
      <c r="G2197" t="s">
        <v>103</v>
      </c>
      <c r="H2197" t="s">
        <v>1217</v>
      </c>
      <c r="I2197" t="s">
        <v>896</v>
      </c>
      <c r="J2197" t="s">
        <v>897</v>
      </c>
      <c r="K2197" t="s">
        <v>303</v>
      </c>
      <c r="L2197" t="s">
        <v>1218</v>
      </c>
      <c r="M2197" t="s">
        <v>1681</v>
      </c>
      <c r="N2197" t="s">
        <v>1682</v>
      </c>
      <c r="O2197" t="s">
        <v>1271</v>
      </c>
      <c r="P2197" t="s">
        <v>1272</v>
      </c>
      <c r="Q2197" s="11">
        <v>0</v>
      </c>
      <c r="R2197" s="11">
        <v>0</v>
      </c>
      <c r="S2197" s="11">
        <v>0</v>
      </c>
      <c r="T2197" s="11">
        <v>0</v>
      </c>
      <c r="U2197" s="11">
        <v>0</v>
      </c>
      <c r="V2197" s="11">
        <v>0</v>
      </c>
      <c r="W2197" s="11">
        <v>0</v>
      </c>
      <c r="X2197" s="11">
        <v>0</v>
      </c>
      <c r="Y2197" s="11">
        <v>0</v>
      </c>
      <c r="Z2197" s="11">
        <v>0</v>
      </c>
      <c r="AA2197" s="11">
        <v>0</v>
      </c>
      <c r="AB2197" s="11">
        <v>0</v>
      </c>
      <c r="AC2197" s="11">
        <v>0</v>
      </c>
      <c r="AD2197" s="11">
        <v>0</v>
      </c>
      <c r="AE2197" s="11">
        <v>128206757</v>
      </c>
      <c r="AF2197" s="11">
        <v>0</v>
      </c>
      <c r="AG2197" s="11">
        <v>0</v>
      </c>
      <c r="AH2197" s="11">
        <v>0</v>
      </c>
      <c r="AI2197" s="11">
        <v>51434388</v>
      </c>
      <c r="AJ2197" s="11">
        <v>0</v>
      </c>
      <c r="AK2197" s="11">
        <v>0</v>
      </c>
      <c r="AL2197" s="11">
        <v>0</v>
      </c>
      <c r="AM2197" s="11">
        <v>0</v>
      </c>
      <c r="AN2197" s="11">
        <v>0</v>
      </c>
      <c r="AO21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1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179641145</v>
      </c>
      <c r="AQ21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1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7" s="11">
        <f>Table_PBS_SQL_DB2_PBSSQL_PBS_NDP_Tina_CG_QtrlyPerformance_Final[[#This Row],[GOU REL]]+Table_PBS_SQL_DB2_PBSSQL_PBS_NDP_Tina_CG_QtrlyPerformance_Final[[#This Row],[EXT REL]]</f>
        <v>179641145</v>
      </c>
      <c r="AT2197" s="11">
        <f>Table_PBS_SQL_DB2_PBSSQL_PBS_NDP_Tina_CG_QtrlyPerformance_Final[[#This Row],[GOU EXP]]+Table_PBS_SQL_DB2_PBSSQL_PBS_NDP_Tina_CG_QtrlyPerformance_Final[[#This Row],[EXT EXP]]</f>
        <v>0</v>
      </c>
      <c r="AU2197" s="11" t="str">
        <f>IF(Table_PBS_SQL_DB2_PBSSQL_PBS_NDP_Tina_CG_QtrlyPerformance_Final[[#This Row],[Item_Code]]&gt;"300000", "Capital", "Recurrent")</f>
        <v>Recurrent</v>
      </c>
    </row>
    <row r="2198" spans="1:47" x14ac:dyDescent="0.25">
      <c r="A2198" t="s">
        <v>295</v>
      </c>
      <c r="B2198" t="s">
        <v>296</v>
      </c>
      <c r="C2198" t="s">
        <v>293</v>
      </c>
      <c r="D2198" t="s">
        <v>1206</v>
      </c>
      <c r="E2198" t="s">
        <v>31</v>
      </c>
      <c r="F2198" t="s">
        <v>1207</v>
      </c>
      <c r="G2198" t="s">
        <v>103</v>
      </c>
      <c r="H2198" t="s">
        <v>1217</v>
      </c>
      <c r="I2198" t="s">
        <v>467</v>
      </c>
      <c r="J2198" t="s">
        <v>1221</v>
      </c>
      <c r="K2198" t="s">
        <v>2001</v>
      </c>
      <c r="L2198" t="s">
        <v>2002</v>
      </c>
      <c r="M2198" t="s">
        <v>1212</v>
      </c>
      <c r="N2198" t="s">
        <v>1213</v>
      </c>
      <c r="O2198" t="s">
        <v>904</v>
      </c>
      <c r="P2198" t="s">
        <v>905</v>
      </c>
      <c r="Q2198" s="11">
        <v>0</v>
      </c>
      <c r="R2198" s="11">
        <v>0</v>
      </c>
      <c r="S2198" s="11">
        <v>0</v>
      </c>
      <c r="T2198" s="11">
        <v>0</v>
      </c>
      <c r="U2198" s="11">
        <v>10444275</v>
      </c>
      <c r="V2198" s="11">
        <v>0</v>
      </c>
      <c r="W2198" s="11">
        <v>10444275</v>
      </c>
      <c r="X2198" s="11">
        <v>0</v>
      </c>
      <c r="Y2198" s="11">
        <v>0</v>
      </c>
      <c r="Z2198" s="11">
        <v>0</v>
      </c>
      <c r="AA2198" s="11">
        <v>0</v>
      </c>
      <c r="AB2198" s="11">
        <v>0</v>
      </c>
      <c r="AC2198" s="11">
        <v>2611069</v>
      </c>
      <c r="AD2198" s="11">
        <v>0</v>
      </c>
      <c r="AE2198" s="11">
        <v>0</v>
      </c>
      <c r="AF2198" s="11">
        <v>0</v>
      </c>
      <c r="AG2198" s="11">
        <v>2611069</v>
      </c>
      <c r="AH2198" s="11">
        <v>0</v>
      </c>
      <c r="AI2198" s="11">
        <v>0</v>
      </c>
      <c r="AJ2198" s="11">
        <v>0</v>
      </c>
      <c r="AK2198" s="11">
        <v>5222137</v>
      </c>
      <c r="AL2198" s="11">
        <v>10444275</v>
      </c>
      <c r="AM2198" s="11">
        <v>0</v>
      </c>
      <c r="AN2198" s="11">
        <v>0</v>
      </c>
      <c r="AO21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10444275</v>
      </c>
      <c r="AP21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10444275</v>
      </c>
      <c r="AR21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8" s="11">
        <f>Table_PBS_SQL_DB2_PBSSQL_PBS_NDP_Tina_CG_QtrlyPerformance_Final[[#This Row],[GOU REL]]+Table_PBS_SQL_DB2_PBSSQL_PBS_NDP_Tina_CG_QtrlyPerformance_Final[[#This Row],[EXT REL]]</f>
        <v>10444275</v>
      </c>
      <c r="AT2198" s="11">
        <f>Table_PBS_SQL_DB2_PBSSQL_PBS_NDP_Tina_CG_QtrlyPerformance_Final[[#This Row],[GOU EXP]]+Table_PBS_SQL_DB2_PBSSQL_PBS_NDP_Tina_CG_QtrlyPerformance_Final[[#This Row],[EXT EXP]]</f>
        <v>10444275</v>
      </c>
      <c r="AU2198" s="11" t="str">
        <f>IF(Table_PBS_SQL_DB2_PBSSQL_PBS_NDP_Tina_CG_QtrlyPerformance_Final[[#This Row],[Item_Code]]&gt;"300000", "Capital", "Recurrent")</f>
        <v>Recurrent</v>
      </c>
    </row>
    <row r="2199" spans="1:47" x14ac:dyDescent="0.25">
      <c r="A2199" t="s">
        <v>295</v>
      </c>
      <c r="B2199" t="s">
        <v>296</v>
      </c>
      <c r="C2199" t="s">
        <v>293</v>
      </c>
      <c r="D2199" t="s">
        <v>1206</v>
      </c>
      <c r="E2199" t="s">
        <v>31</v>
      </c>
      <c r="F2199" t="s">
        <v>1207</v>
      </c>
      <c r="G2199" t="s">
        <v>103</v>
      </c>
      <c r="H2199" t="s">
        <v>1217</v>
      </c>
      <c r="I2199" t="s">
        <v>467</v>
      </c>
      <c r="J2199" t="s">
        <v>1221</v>
      </c>
      <c r="K2199" t="s">
        <v>303</v>
      </c>
      <c r="L2199" t="s">
        <v>1218</v>
      </c>
      <c r="M2199" t="s">
        <v>1044</v>
      </c>
      <c r="N2199" t="s">
        <v>1045</v>
      </c>
      <c r="O2199" t="s">
        <v>1028</v>
      </c>
      <c r="P2199" t="s">
        <v>1029</v>
      </c>
      <c r="Q2199" s="11">
        <v>0</v>
      </c>
      <c r="R2199" s="11">
        <v>0</v>
      </c>
      <c r="S2199" s="11">
        <v>0</v>
      </c>
      <c r="T2199" s="11">
        <v>0</v>
      </c>
      <c r="U2199" s="11">
        <v>200000000</v>
      </c>
      <c r="V2199" s="11">
        <v>0</v>
      </c>
      <c r="W2199" s="11">
        <v>200000000</v>
      </c>
      <c r="X2199" s="11">
        <v>0</v>
      </c>
      <c r="Y2199" s="11">
        <v>0</v>
      </c>
      <c r="Z2199" s="11">
        <v>0</v>
      </c>
      <c r="AA2199" s="11">
        <v>0</v>
      </c>
      <c r="AB2199" s="11">
        <v>0</v>
      </c>
      <c r="AC2199" s="11">
        <v>50000000</v>
      </c>
      <c r="AD2199" s="11">
        <v>44232400</v>
      </c>
      <c r="AE2199" s="11">
        <v>0</v>
      </c>
      <c r="AF2199" s="11">
        <v>0</v>
      </c>
      <c r="AG2199" s="11">
        <v>150000000</v>
      </c>
      <c r="AH2199" s="11">
        <v>154985200</v>
      </c>
      <c r="AI2199" s="11">
        <v>0</v>
      </c>
      <c r="AJ2199" s="11">
        <v>0</v>
      </c>
      <c r="AK2199" s="11">
        <v>0</v>
      </c>
      <c r="AL2199" s="11">
        <v>782400</v>
      </c>
      <c r="AM2199" s="11">
        <v>0</v>
      </c>
      <c r="AN2199" s="11">
        <v>0</v>
      </c>
      <c r="AO21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1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1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1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199" s="11">
        <f>Table_PBS_SQL_DB2_PBSSQL_PBS_NDP_Tina_CG_QtrlyPerformance_Final[[#This Row],[GOU REL]]+Table_PBS_SQL_DB2_PBSSQL_PBS_NDP_Tina_CG_QtrlyPerformance_Final[[#This Row],[EXT REL]]</f>
        <v>200000000</v>
      </c>
      <c r="AT2199" s="11">
        <f>Table_PBS_SQL_DB2_PBSSQL_PBS_NDP_Tina_CG_QtrlyPerformance_Final[[#This Row],[GOU EXP]]+Table_PBS_SQL_DB2_PBSSQL_PBS_NDP_Tina_CG_QtrlyPerformance_Final[[#This Row],[EXT EXP]]</f>
        <v>200000000</v>
      </c>
      <c r="AU2199" s="11" t="str">
        <f>IF(Table_PBS_SQL_DB2_PBSSQL_PBS_NDP_Tina_CG_QtrlyPerformance_Final[[#This Row],[Item_Code]]&gt;"300000", "Capital", "Recurrent")</f>
        <v>Recurrent</v>
      </c>
    </row>
    <row r="2200" spans="1:47" x14ac:dyDescent="0.25">
      <c r="A2200" t="s">
        <v>295</v>
      </c>
      <c r="B2200" t="s">
        <v>296</v>
      </c>
      <c r="C2200" t="s">
        <v>293</v>
      </c>
      <c r="D2200" t="s">
        <v>1206</v>
      </c>
      <c r="E2200" t="s">
        <v>31</v>
      </c>
      <c r="F2200" t="s">
        <v>1207</v>
      </c>
      <c r="G2200" t="s">
        <v>103</v>
      </c>
      <c r="H2200" t="s">
        <v>1217</v>
      </c>
      <c r="I2200" t="s">
        <v>467</v>
      </c>
      <c r="J2200" t="s">
        <v>1221</v>
      </c>
      <c r="K2200" t="s">
        <v>303</v>
      </c>
      <c r="L2200" t="s">
        <v>1218</v>
      </c>
      <c r="M2200" t="s">
        <v>1212</v>
      </c>
      <c r="N2200" t="s">
        <v>1213</v>
      </c>
      <c r="O2200" t="s">
        <v>902</v>
      </c>
      <c r="P2200" t="s">
        <v>903</v>
      </c>
      <c r="Q2200" s="11">
        <v>0</v>
      </c>
      <c r="R2200" s="11">
        <v>0</v>
      </c>
      <c r="S2200" s="11">
        <v>0</v>
      </c>
      <c r="T2200" s="11">
        <v>0</v>
      </c>
      <c r="U2200" s="11">
        <v>157680000</v>
      </c>
      <c r="V2200" s="11">
        <v>0</v>
      </c>
      <c r="W2200" s="11">
        <v>0</v>
      </c>
      <c r="X2200" s="11">
        <v>157680000</v>
      </c>
      <c r="Y2200" s="11">
        <v>0</v>
      </c>
      <c r="Z2200" s="11">
        <v>0</v>
      </c>
      <c r="AA2200" s="11">
        <v>0</v>
      </c>
      <c r="AB2200" s="11">
        <v>0</v>
      </c>
      <c r="AC2200" s="11">
        <v>0</v>
      </c>
      <c r="AD2200" s="11">
        <v>0</v>
      </c>
      <c r="AE2200" s="11">
        <v>0</v>
      </c>
      <c r="AF2200" s="11">
        <v>0</v>
      </c>
      <c r="AG2200" s="11">
        <v>0</v>
      </c>
      <c r="AH2200" s="11">
        <v>0</v>
      </c>
      <c r="AI2200" s="11">
        <v>0</v>
      </c>
      <c r="AJ2200" s="11">
        <v>0</v>
      </c>
      <c r="AK2200" s="11">
        <v>0</v>
      </c>
      <c r="AL2200" s="11">
        <v>0</v>
      </c>
      <c r="AM2200" s="11">
        <v>0</v>
      </c>
      <c r="AN2200" s="11">
        <v>0</v>
      </c>
      <c r="AO22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00" s="11">
        <f>Table_PBS_SQL_DB2_PBSSQL_PBS_NDP_Tina_CG_QtrlyPerformance_Final[[#This Row],[GOU REL]]+Table_PBS_SQL_DB2_PBSSQL_PBS_NDP_Tina_CG_QtrlyPerformance_Final[[#This Row],[EXT REL]]</f>
        <v>0</v>
      </c>
      <c r="AT2200" s="11">
        <f>Table_PBS_SQL_DB2_PBSSQL_PBS_NDP_Tina_CG_QtrlyPerformance_Final[[#This Row],[GOU EXP]]+Table_PBS_SQL_DB2_PBSSQL_PBS_NDP_Tina_CG_QtrlyPerformance_Final[[#This Row],[EXT EXP]]</f>
        <v>0</v>
      </c>
      <c r="AU2200" s="11" t="str">
        <f>IF(Table_PBS_SQL_DB2_PBSSQL_PBS_NDP_Tina_CG_QtrlyPerformance_Final[[#This Row],[Item_Code]]&gt;"300000", "Capital", "Recurrent")</f>
        <v>Recurrent</v>
      </c>
    </row>
    <row r="2201" spans="1:47" x14ac:dyDescent="0.25">
      <c r="A2201" t="s">
        <v>295</v>
      </c>
      <c r="B2201" t="s">
        <v>296</v>
      </c>
      <c r="C2201" t="s">
        <v>293</v>
      </c>
      <c r="D2201" t="s">
        <v>1206</v>
      </c>
      <c r="E2201" t="s">
        <v>31</v>
      </c>
      <c r="F2201" t="s">
        <v>1207</v>
      </c>
      <c r="G2201" t="s">
        <v>103</v>
      </c>
      <c r="H2201" t="s">
        <v>1217</v>
      </c>
      <c r="I2201" t="s">
        <v>467</v>
      </c>
      <c r="J2201" t="s">
        <v>1221</v>
      </c>
      <c r="K2201" t="s">
        <v>303</v>
      </c>
      <c r="L2201" t="s">
        <v>1218</v>
      </c>
      <c r="M2201" t="s">
        <v>1212</v>
      </c>
      <c r="N2201" t="s">
        <v>1213</v>
      </c>
      <c r="O2201" t="s">
        <v>904</v>
      </c>
      <c r="P2201" t="s">
        <v>905</v>
      </c>
      <c r="Q2201" s="11">
        <v>0</v>
      </c>
      <c r="R2201" s="11">
        <v>0</v>
      </c>
      <c r="S2201" s="11">
        <v>0</v>
      </c>
      <c r="T2201" s="11">
        <v>0</v>
      </c>
      <c r="U2201" s="11">
        <v>66720000</v>
      </c>
      <c r="V2201" s="11">
        <v>0</v>
      </c>
      <c r="W2201" s="11">
        <v>66720000</v>
      </c>
      <c r="X2201" s="11">
        <v>0</v>
      </c>
      <c r="Y2201" s="11">
        <v>0</v>
      </c>
      <c r="Z2201" s="11">
        <v>0</v>
      </c>
      <c r="AA2201" s="11">
        <v>0</v>
      </c>
      <c r="AB2201" s="11">
        <v>0</v>
      </c>
      <c r="AC2201" s="11">
        <v>16680000</v>
      </c>
      <c r="AD2201" s="11">
        <v>16428000</v>
      </c>
      <c r="AE2201" s="11">
        <v>0</v>
      </c>
      <c r="AF2201" s="11">
        <v>0</v>
      </c>
      <c r="AG2201" s="11">
        <v>16680000</v>
      </c>
      <c r="AH2201" s="11">
        <v>16708000</v>
      </c>
      <c r="AI2201" s="11">
        <v>0</v>
      </c>
      <c r="AJ2201" s="11">
        <v>0</v>
      </c>
      <c r="AK2201" s="11">
        <v>33360000</v>
      </c>
      <c r="AL2201" s="11">
        <v>33584000</v>
      </c>
      <c r="AM2201" s="11">
        <v>0</v>
      </c>
      <c r="AN2201" s="11">
        <v>0</v>
      </c>
      <c r="AO22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66720000</v>
      </c>
      <c r="AP22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66720000</v>
      </c>
      <c r="AR22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01" s="11">
        <f>Table_PBS_SQL_DB2_PBSSQL_PBS_NDP_Tina_CG_QtrlyPerformance_Final[[#This Row],[GOU REL]]+Table_PBS_SQL_DB2_PBSSQL_PBS_NDP_Tina_CG_QtrlyPerformance_Final[[#This Row],[EXT REL]]</f>
        <v>66720000</v>
      </c>
      <c r="AT2201" s="11">
        <f>Table_PBS_SQL_DB2_PBSSQL_PBS_NDP_Tina_CG_QtrlyPerformance_Final[[#This Row],[GOU EXP]]+Table_PBS_SQL_DB2_PBSSQL_PBS_NDP_Tina_CG_QtrlyPerformance_Final[[#This Row],[EXT EXP]]</f>
        <v>66720000</v>
      </c>
      <c r="AU2201" s="11" t="str">
        <f>IF(Table_PBS_SQL_DB2_PBSSQL_PBS_NDP_Tina_CG_QtrlyPerformance_Final[[#This Row],[Item_Code]]&gt;"300000", "Capital", "Recurrent")</f>
        <v>Recurrent</v>
      </c>
    </row>
    <row r="2202" spans="1:47" x14ac:dyDescent="0.25">
      <c r="A2202" t="s">
        <v>295</v>
      </c>
      <c r="B2202" t="s">
        <v>296</v>
      </c>
      <c r="C2202" t="s">
        <v>293</v>
      </c>
      <c r="D2202" t="s">
        <v>1206</v>
      </c>
      <c r="E2202" t="s">
        <v>31</v>
      </c>
      <c r="F2202" t="s">
        <v>1207</v>
      </c>
      <c r="G2202" t="s">
        <v>103</v>
      </c>
      <c r="H2202" t="s">
        <v>1217</v>
      </c>
      <c r="I2202" t="s">
        <v>467</v>
      </c>
      <c r="J2202" t="s">
        <v>1221</v>
      </c>
      <c r="K2202" t="s">
        <v>303</v>
      </c>
      <c r="L2202" t="s">
        <v>1218</v>
      </c>
      <c r="M2202" t="s">
        <v>1212</v>
      </c>
      <c r="N2202" t="s">
        <v>1213</v>
      </c>
      <c r="O2202" t="s">
        <v>1005</v>
      </c>
      <c r="P2202" t="s">
        <v>1006</v>
      </c>
      <c r="Q2202" s="11">
        <v>0</v>
      </c>
      <c r="R2202" s="11">
        <v>0</v>
      </c>
      <c r="S2202" s="11">
        <v>0</v>
      </c>
      <c r="T2202" s="11">
        <v>0</v>
      </c>
      <c r="U2202" s="11">
        <v>1171807042.0050001</v>
      </c>
      <c r="V2202" s="11">
        <v>0</v>
      </c>
      <c r="W2202" s="11">
        <v>490656030</v>
      </c>
      <c r="X2202" s="11">
        <v>681151012.005</v>
      </c>
      <c r="Y2202" s="11">
        <v>0</v>
      </c>
      <c r="Z2202" s="11">
        <v>0</v>
      </c>
      <c r="AA2202" s="11">
        <v>0</v>
      </c>
      <c r="AB2202" s="11">
        <v>0</v>
      </c>
      <c r="AC2202" s="11">
        <v>122664008</v>
      </c>
      <c r="AD2202" s="11">
        <v>120394114</v>
      </c>
      <c r="AE2202" s="11">
        <v>0</v>
      </c>
      <c r="AF2202" s="11">
        <v>0</v>
      </c>
      <c r="AG2202" s="11">
        <v>367992022</v>
      </c>
      <c r="AH2202" s="11">
        <v>75771540</v>
      </c>
      <c r="AI2202" s="11">
        <v>0</v>
      </c>
      <c r="AJ2202" s="11">
        <v>0</v>
      </c>
      <c r="AK2202" s="11">
        <v>0</v>
      </c>
      <c r="AL2202" s="11">
        <v>294490376</v>
      </c>
      <c r="AM2202" s="11">
        <v>0</v>
      </c>
      <c r="AN2202" s="11">
        <v>0</v>
      </c>
      <c r="AO22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490656030</v>
      </c>
      <c r="AP22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490656030</v>
      </c>
      <c r="AR22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02" s="11">
        <f>Table_PBS_SQL_DB2_PBSSQL_PBS_NDP_Tina_CG_QtrlyPerformance_Final[[#This Row],[GOU REL]]+Table_PBS_SQL_DB2_PBSSQL_PBS_NDP_Tina_CG_QtrlyPerformance_Final[[#This Row],[EXT REL]]</f>
        <v>490656030</v>
      </c>
      <c r="AT2202" s="11">
        <f>Table_PBS_SQL_DB2_PBSSQL_PBS_NDP_Tina_CG_QtrlyPerformance_Final[[#This Row],[GOU EXP]]+Table_PBS_SQL_DB2_PBSSQL_PBS_NDP_Tina_CG_QtrlyPerformance_Final[[#This Row],[EXT EXP]]</f>
        <v>490656030</v>
      </c>
      <c r="AU2202" s="11" t="str">
        <f>IF(Table_PBS_SQL_DB2_PBSSQL_PBS_NDP_Tina_CG_QtrlyPerformance_Final[[#This Row],[Item_Code]]&gt;"300000", "Capital", "Recurrent")</f>
        <v>Recurrent</v>
      </c>
    </row>
    <row r="2203" spans="1:47" x14ac:dyDescent="0.25">
      <c r="A2203" t="s">
        <v>295</v>
      </c>
      <c r="B2203" t="s">
        <v>296</v>
      </c>
      <c r="C2203" t="s">
        <v>293</v>
      </c>
      <c r="D2203" t="s">
        <v>1206</v>
      </c>
      <c r="E2203" t="s">
        <v>31</v>
      </c>
      <c r="F2203" t="s">
        <v>1207</v>
      </c>
      <c r="G2203" t="s">
        <v>103</v>
      </c>
      <c r="H2203" t="s">
        <v>1217</v>
      </c>
      <c r="I2203" t="s">
        <v>467</v>
      </c>
      <c r="J2203" t="s">
        <v>1221</v>
      </c>
      <c r="K2203" t="s">
        <v>303</v>
      </c>
      <c r="L2203" t="s">
        <v>1218</v>
      </c>
      <c r="M2203" t="s">
        <v>1212</v>
      </c>
      <c r="N2203" t="s">
        <v>1213</v>
      </c>
      <c r="O2203" t="s">
        <v>1004</v>
      </c>
      <c r="P2203" t="s">
        <v>868</v>
      </c>
      <c r="Q2203" s="11">
        <v>0</v>
      </c>
      <c r="R2203" s="11">
        <v>0</v>
      </c>
      <c r="S2203" s="11">
        <v>0</v>
      </c>
      <c r="T2203" s="11">
        <v>0</v>
      </c>
      <c r="U2203" s="11">
        <v>50000000</v>
      </c>
      <c r="V2203" s="11">
        <v>0</v>
      </c>
      <c r="W2203" s="11">
        <v>50000000</v>
      </c>
      <c r="X2203" s="11">
        <v>0</v>
      </c>
      <c r="Y2203" s="11">
        <v>0</v>
      </c>
      <c r="Z2203" s="11">
        <v>0</v>
      </c>
      <c r="AA2203" s="11">
        <v>0</v>
      </c>
      <c r="AB2203" s="11">
        <v>0</v>
      </c>
      <c r="AC2203" s="11">
        <v>12500000</v>
      </c>
      <c r="AD2203" s="11">
        <v>0</v>
      </c>
      <c r="AE2203" s="11">
        <v>0</v>
      </c>
      <c r="AF2203" s="11">
        <v>0</v>
      </c>
      <c r="AG2203" s="11">
        <v>12500000</v>
      </c>
      <c r="AH2203" s="11">
        <v>0</v>
      </c>
      <c r="AI2203" s="11">
        <v>0</v>
      </c>
      <c r="AJ2203" s="11">
        <v>0</v>
      </c>
      <c r="AK2203" s="11">
        <v>0</v>
      </c>
      <c r="AL2203" s="11">
        <v>25000000</v>
      </c>
      <c r="AM2203" s="11">
        <v>0</v>
      </c>
      <c r="AN2203" s="11">
        <v>0</v>
      </c>
      <c r="AO22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2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22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03" s="11">
        <f>Table_PBS_SQL_DB2_PBSSQL_PBS_NDP_Tina_CG_QtrlyPerformance_Final[[#This Row],[GOU REL]]+Table_PBS_SQL_DB2_PBSSQL_PBS_NDP_Tina_CG_QtrlyPerformance_Final[[#This Row],[EXT REL]]</f>
        <v>25000000</v>
      </c>
      <c r="AT2203" s="11">
        <f>Table_PBS_SQL_DB2_PBSSQL_PBS_NDP_Tina_CG_QtrlyPerformance_Final[[#This Row],[GOU EXP]]+Table_PBS_SQL_DB2_PBSSQL_PBS_NDP_Tina_CG_QtrlyPerformance_Final[[#This Row],[EXT EXP]]</f>
        <v>25000000</v>
      </c>
      <c r="AU2203" s="11" t="str">
        <f>IF(Table_PBS_SQL_DB2_PBSSQL_PBS_NDP_Tina_CG_QtrlyPerformance_Final[[#This Row],[Item_Code]]&gt;"300000", "Capital", "Recurrent")</f>
        <v>Recurrent</v>
      </c>
    </row>
    <row r="2204" spans="1:47" x14ac:dyDescent="0.25">
      <c r="A2204" t="s">
        <v>295</v>
      </c>
      <c r="B2204" t="s">
        <v>296</v>
      </c>
      <c r="C2204" t="s">
        <v>293</v>
      </c>
      <c r="D2204" t="s">
        <v>1206</v>
      </c>
      <c r="E2204" t="s">
        <v>31</v>
      </c>
      <c r="F2204" t="s">
        <v>1207</v>
      </c>
      <c r="G2204" t="s">
        <v>177</v>
      </c>
      <c r="H2204" t="s">
        <v>1222</v>
      </c>
      <c r="I2204" t="s">
        <v>896</v>
      </c>
      <c r="J2204" t="s">
        <v>897</v>
      </c>
      <c r="K2204" t="s">
        <v>1223</v>
      </c>
      <c r="L2204" t="s">
        <v>1224</v>
      </c>
      <c r="M2204" t="s">
        <v>1044</v>
      </c>
      <c r="N2204" t="s">
        <v>1045</v>
      </c>
      <c r="O2204" t="s">
        <v>1626</v>
      </c>
      <c r="P2204" t="s">
        <v>1627</v>
      </c>
      <c r="Q2204" s="11">
        <v>0</v>
      </c>
      <c r="R2204" s="11">
        <v>0</v>
      </c>
      <c r="S2204" s="11">
        <v>0</v>
      </c>
      <c r="T2204" s="11">
        <v>0</v>
      </c>
      <c r="U2204" s="11">
        <v>0</v>
      </c>
      <c r="V2204" s="11">
        <v>0</v>
      </c>
      <c r="W2204" s="11">
        <v>0</v>
      </c>
      <c r="X2204" s="11">
        <v>0</v>
      </c>
      <c r="Y2204" s="11">
        <v>0</v>
      </c>
      <c r="Z2204" s="11">
        <v>0</v>
      </c>
      <c r="AA2204" s="11">
        <v>0</v>
      </c>
      <c r="AB2204" s="11">
        <v>0</v>
      </c>
      <c r="AC2204" s="11">
        <v>0</v>
      </c>
      <c r="AD2204" s="11">
        <v>0</v>
      </c>
      <c r="AE2204" s="11">
        <v>17306494986</v>
      </c>
      <c r="AF2204" s="11">
        <v>21675711910</v>
      </c>
      <c r="AG2204" s="11">
        <v>0</v>
      </c>
      <c r="AH2204" s="11">
        <v>0</v>
      </c>
      <c r="AI2204" s="11">
        <v>2536867389</v>
      </c>
      <c r="AJ2204" s="11">
        <v>1606523915</v>
      </c>
      <c r="AK2204" s="11">
        <v>0</v>
      </c>
      <c r="AL2204" s="11">
        <v>0</v>
      </c>
      <c r="AM2204" s="11">
        <v>0</v>
      </c>
      <c r="AN2204" s="11">
        <v>0</v>
      </c>
      <c r="AO22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19843362375</v>
      </c>
      <c r="AQ22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23282235825</v>
      </c>
      <c r="AS2204" s="11">
        <f>Table_PBS_SQL_DB2_PBSSQL_PBS_NDP_Tina_CG_QtrlyPerformance_Final[[#This Row],[GOU REL]]+Table_PBS_SQL_DB2_PBSSQL_PBS_NDP_Tina_CG_QtrlyPerformance_Final[[#This Row],[EXT REL]]</f>
        <v>19843362375</v>
      </c>
      <c r="AT2204" s="11">
        <f>Table_PBS_SQL_DB2_PBSSQL_PBS_NDP_Tina_CG_QtrlyPerformance_Final[[#This Row],[GOU EXP]]+Table_PBS_SQL_DB2_PBSSQL_PBS_NDP_Tina_CG_QtrlyPerformance_Final[[#This Row],[EXT EXP]]</f>
        <v>23282235825</v>
      </c>
      <c r="AU2204" s="11" t="str">
        <f>IF(Table_PBS_SQL_DB2_PBSSQL_PBS_NDP_Tina_CG_QtrlyPerformance_Final[[#This Row],[Item_Code]]&gt;"300000", "Capital", "Recurrent")</f>
        <v>Capital</v>
      </c>
    </row>
    <row r="2205" spans="1:47" x14ac:dyDescent="0.25">
      <c r="A2205" t="s">
        <v>295</v>
      </c>
      <c r="B2205" t="s">
        <v>296</v>
      </c>
      <c r="C2205" t="s">
        <v>293</v>
      </c>
      <c r="D2205" t="s">
        <v>1206</v>
      </c>
      <c r="E2205" t="s">
        <v>31</v>
      </c>
      <c r="F2205" t="s">
        <v>1207</v>
      </c>
      <c r="G2205" t="s">
        <v>177</v>
      </c>
      <c r="H2205" t="s">
        <v>1222</v>
      </c>
      <c r="I2205" t="s">
        <v>896</v>
      </c>
      <c r="J2205" t="s">
        <v>897</v>
      </c>
      <c r="K2205" t="s">
        <v>1223</v>
      </c>
      <c r="L2205" t="s">
        <v>1224</v>
      </c>
      <c r="M2205" t="s">
        <v>1681</v>
      </c>
      <c r="N2205" t="s">
        <v>1682</v>
      </c>
      <c r="O2205" t="s">
        <v>1002</v>
      </c>
      <c r="P2205" t="s">
        <v>1003</v>
      </c>
      <c r="Q2205" s="11">
        <v>0</v>
      </c>
      <c r="R2205" s="11">
        <v>0</v>
      </c>
      <c r="S2205" s="11">
        <v>0</v>
      </c>
      <c r="T2205" s="11">
        <v>0</v>
      </c>
      <c r="U2205" s="11">
        <v>0</v>
      </c>
      <c r="V2205" s="11">
        <v>0</v>
      </c>
      <c r="W2205" s="11">
        <v>0</v>
      </c>
      <c r="X2205" s="11">
        <v>0</v>
      </c>
      <c r="Y2205" s="11">
        <v>0</v>
      </c>
      <c r="Z2205" s="11">
        <v>0</v>
      </c>
      <c r="AA2205" s="11">
        <v>0</v>
      </c>
      <c r="AB2205" s="11">
        <v>0</v>
      </c>
      <c r="AC2205" s="11">
        <v>0</v>
      </c>
      <c r="AD2205" s="11">
        <v>0</v>
      </c>
      <c r="AE2205" s="11">
        <v>3095387830</v>
      </c>
      <c r="AF2205" s="11">
        <v>4113139848</v>
      </c>
      <c r="AG2205" s="11">
        <v>0</v>
      </c>
      <c r="AH2205" s="11">
        <v>0</v>
      </c>
      <c r="AI2205" s="11">
        <v>453734792</v>
      </c>
      <c r="AJ2205" s="11">
        <v>423986145</v>
      </c>
      <c r="AK2205" s="11">
        <v>0</v>
      </c>
      <c r="AL2205" s="11">
        <v>0</v>
      </c>
      <c r="AM2205" s="11">
        <v>0</v>
      </c>
      <c r="AN2205" s="11">
        <v>0</v>
      </c>
      <c r="AO22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3549122622</v>
      </c>
      <c r="AQ22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4537125993</v>
      </c>
      <c r="AS2205" s="11">
        <f>Table_PBS_SQL_DB2_PBSSQL_PBS_NDP_Tina_CG_QtrlyPerformance_Final[[#This Row],[GOU REL]]+Table_PBS_SQL_DB2_PBSSQL_PBS_NDP_Tina_CG_QtrlyPerformance_Final[[#This Row],[EXT REL]]</f>
        <v>3549122622</v>
      </c>
      <c r="AT2205" s="11">
        <f>Table_PBS_SQL_DB2_PBSSQL_PBS_NDP_Tina_CG_QtrlyPerformance_Final[[#This Row],[GOU EXP]]+Table_PBS_SQL_DB2_PBSSQL_PBS_NDP_Tina_CG_QtrlyPerformance_Final[[#This Row],[EXT EXP]]</f>
        <v>4537125993</v>
      </c>
      <c r="AU2205" s="11" t="str">
        <f>IF(Table_PBS_SQL_DB2_PBSSQL_PBS_NDP_Tina_CG_QtrlyPerformance_Final[[#This Row],[Item_Code]]&gt;"300000", "Capital", "Recurrent")</f>
        <v>Recurrent</v>
      </c>
    </row>
    <row r="2206" spans="1:47" x14ac:dyDescent="0.25">
      <c r="A2206" t="s">
        <v>295</v>
      </c>
      <c r="B2206" t="s">
        <v>296</v>
      </c>
      <c r="C2206" t="s">
        <v>293</v>
      </c>
      <c r="D2206" t="s">
        <v>1206</v>
      </c>
      <c r="E2206" t="s">
        <v>31</v>
      </c>
      <c r="F2206" t="s">
        <v>1207</v>
      </c>
      <c r="G2206" t="s">
        <v>177</v>
      </c>
      <c r="H2206" t="s">
        <v>1222</v>
      </c>
      <c r="I2206" t="s">
        <v>896</v>
      </c>
      <c r="J2206" t="s">
        <v>897</v>
      </c>
      <c r="K2206" t="s">
        <v>1223</v>
      </c>
      <c r="L2206" t="s">
        <v>1224</v>
      </c>
      <c r="M2206" t="s">
        <v>1212</v>
      </c>
      <c r="N2206" t="s">
        <v>1213</v>
      </c>
      <c r="O2206" t="s">
        <v>996</v>
      </c>
      <c r="P2206" t="s">
        <v>997</v>
      </c>
      <c r="Q2206" s="11">
        <v>0</v>
      </c>
      <c r="R2206" s="11">
        <v>0</v>
      </c>
      <c r="S2206" s="11">
        <v>0</v>
      </c>
      <c r="T2206" s="11">
        <v>0</v>
      </c>
      <c r="U2206" s="11">
        <v>0</v>
      </c>
      <c r="V2206" s="11">
        <v>0</v>
      </c>
      <c r="W2206" s="11">
        <v>0</v>
      </c>
      <c r="X2206" s="11">
        <v>0</v>
      </c>
      <c r="Y2206" s="11">
        <v>0</v>
      </c>
      <c r="Z2206" s="11">
        <v>0</v>
      </c>
      <c r="AA2206" s="11">
        <v>499874200</v>
      </c>
      <c r="AB2206" s="11">
        <v>499874200</v>
      </c>
      <c r="AC2206" s="11">
        <v>0</v>
      </c>
      <c r="AD2206" s="11">
        <v>0</v>
      </c>
      <c r="AE2206" s="11">
        <v>188369158.64184952</v>
      </c>
      <c r="AF2206" s="11">
        <v>967788237</v>
      </c>
      <c r="AG2206" s="11">
        <v>0</v>
      </c>
      <c r="AH2206" s="11">
        <v>0</v>
      </c>
      <c r="AI2206" s="11">
        <v>27612037</v>
      </c>
      <c r="AJ2206" s="11">
        <v>27612037</v>
      </c>
      <c r="AK2206" s="11">
        <v>0</v>
      </c>
      <c r="AL2206" s="11">
        <v>0</v>
      </c>
      <c r="AM2206" s="11">
        <v>0</v>
      </c>
      <c r="AN2206" s="11">
        <v>0</v>
      </c>
      <c r="AO22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715855395.64184952</v>
      </c>
      <c r="AQ22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1495274474</v>
      </c>
      <c r="AS2206" s="11">
        <f>Table_PBS_SQL_DB2_PBSSQL_PBS_NDP_Tina_CG_QtrlyPerformance_Final[[#This Row],[GOU REL]]+Table_PBS_SQL_DB2_PBSSQL_PBS_NDP_Tina_CG_QtrlyPerformance_Final[[#This Row],[EXT REL]]</f>
        <v>715855395.64184952</v>
      </c>
      <c r="AT2206" s="11">
        <f>Table_PBS_SQL_DB2_PBSSQL_PBS_NDP_Tina_CG_QtrlyPerformance_Final[[#This Row],[GOU EXP]]+Table_PBS_SQL_DB2_PBSSQL_PBS_NDP_Tina_CG_QtrlyPerformance_Final[[#This Row],[EXT EXP]]</f>
        <v>1495274474</v>
      </c>
      <c r="AU2206" s="11" t="str">
        <f>IF(Table_PBS_SQL_DB2_PBSSQL_PBS_NDP_Tina_CG_QtrlyPerformance_Final[[#This Row],[Item_Code]]&gt;"300000", "Capital", "Recurrent")</f>
        <v>Recurrent</v>
      </c>
    </row>
    <row r="2207" spans="1:47" x14ac:dyDescent="0.25">
      <c r="A2207" t="s">
        <v>295</v>
      </c>
      <c r="B2207" t="s">
        <v>296</v>
      </c>
      <c r="C2207" t="s">
        <v>293</v>
      </c>
      <c r="D2207" t="s">
        <v>1206</v>
      </c>
      <c r="E2207" t="s">
        <v>31</v>
      </c>
      <c r="F2207" t="s">
        <v>1207</v>
      </c>
      <c r="G2207" t="s">
        <v>177</v>
      </c>
      <c r="H2207" t="s">
        <v>1222</v>
      </c>
      <c r="I2207" t="s">
        <v>896</v>
      </c>
      <c r="J2207" t="s">
        <v>897</v>
      </c>
      <c r="K2207" t="s">
        <v>1223</v>
      </c>
      <c r="L2207" t="s">
        <v>1224</v>
      </c>
      <c r="M2207" t="s">
        <v>1212</v>
      </c>
      <c r="N2207" t="s">
        <v>1213</v>
      </c>
      <c r="O2207" t="s">
        <v>1011</v>
      </c>
      <c r="P2207" t="s">
        <v>1012</v>
      </c>
      <c r="Q2207" s="11">
        <v>0</v>
      </c>
      <c r="R2207" s="11">
        <v>0</v>
      </c>
      <c r="S2207" s="11">
        <v>0</v>
      </c>
      <c r="T2207" s="11">
        <v>0</v>
      </c>
      <c r="U2207" s="11">
        <v>0</v>
      </c>
      <c r="V2207" s="11">
        <v>0</v>
      </c>
      <c r="W2207" s="11">
        <v>0</v>
      </c>
      <c r="X2207" s="11">
        <v>0</v>
      </c>
      <c r="Y2207" s="11">
        <v>0</v>
      </c>
      <c r="Z2207" s="11">
        <v>0</v>
      </c>
      <c r="AA2207" s="11">
        <v>10974000</v>
      </c>
      <c r="AB2207" s="11">
        <v>10974000</v>
      </c>
      <c r="AC2207" s="11">
        <v>0</v>
      </c>
      <c r="AD2207" s="11">
        <v>0</v>
      </c>
      <c r="AE2207" s="11">
        <v>35088510.4629777</v>
      </c>
      <c r="AF2207" s="11">
        <v>12486258</v>
      </c>
      <c r="AG2207" s="11">
        <v>0</v>
      </c>
      <c r="AH2207" s="11">
        <v>0</v>
      </c>
      <c r="AI2207" s="11">
        <v>5143439</v>
      </c>
      <c r="AJ2207" s="11">
        <v>1512258</v>
      </c>
      <c r="AK2207" s="11">
        <v>0</v>
      </c>
      <c r="AL2207" s="11">
        <v>0</v>
      </c>
      <c r="AM2207" s="11">
        <v>0</v>
      </c>
      <c r="AN2207" s="11">
        <v>0</v>
      </c>
      <c r="AO22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51205949.4629777</v>
      </c>
      <c r="AQ22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24972516</v>
      </c>
      <c r="AS2207" s="11">
        <f>Table_PBS_SQL_DB2_PBSSQL_PBS_NDP_Tina_CG_QtrlyPerformance_Final[[#This Row],[GOU REL]]+Table_PBS_SQL_DB2_PBSSQL_PBS_NDP_Tina_CG_QtrlyPerformance_Final[[#This Row],[EXT REL]]</f>
        <v>51205949.4629777</v>
      </c>
      <c r="AT2207" s="11">
        <f>Table_PBS_SQL_DB2_PBSSQL_PBS_NDP_Tina_CG_QtrlyPerformance_Final[[#This Row],[GOU EXP]]+Table_PBS_SQL_DB2_PBSSQL_PBS_NDP_Tina_CG_QtrlyPerformance_Final[[#This Row],[EXT EXP]]</f>
        <v>24972516</v>
      </c>
      <c r="AU2207" s="11" t="str">
        <f>IF(Table_PBS_SQL_DB2_PBSSQL_PBS_NDP_Tina_CG_QtrlyPerformance_Final[[#This Row],[Item_Code]]&gt;"300000", "Capital", "Recurrent")</f>
        <v>Recurrent</v>
      </c>
    </row>
    <row r="2208" spans="1:47" x14ac:dyDescent="0.25">
      <c r="A2208" t="s">
        <v>295</v>
      </c>
      <c r="B2208" t="s">
        <v>296</v>
      </c>
      <c r="C2208" t="s">
        <v>293</v>
      </c>
      <c r="D2208" t="s">
        <v>1206</v>
      </c>
      <c r="E2208" t="s">
        <v>31</v>
      </c>
      <c r="F2208" t="s">
        <v>1207</v>
      </c>
      <c r="G2208" t="s">
        <v>177</v>
      </c>
      <c r="H2208" t="s">
        <v>1222</v>
      </c>
      <c r="I2208" t="s">
        <v>896</v>
      </c>
      <c r="J2208" t="s">
        <v>897</v>
      </c>
      <c r="K2208" t="s">
        <v>299</v>
      </c>
      <c r="L2208" t="s">
        <v>1225</v>
      </c>
      <c r="M2208" t="s">
        <v>1044</v>
      </c>
      <c r="N2208" t="s">
        <v>1045</v>
      </c>
      <c r="O2208" t="s">
        <v>996</v>
      </c>
      <c r="P2208" t="s">
        <v>997</v>
      </c>
      <c r="Q2208" s="11">
        <v>0</v>
      </c>
      <c r="R2208" s="11">
        <v>0</v>
      </c>
      <c r="S2208" s="11">
        <v>0</v>
      </c>
      <c r="T2208" s="11">
        <v>0</v>
      </c>
      <c r="U2208" s="11">
        <v>0</v>
      </c>
      <c r="V2208" s="11">
        <v>0</v>
      </c>
      <c r="W2208" s="11">
        <v>0</v>
      </c>
      <c r="X2208" s="11">
        <v>0</v>
      </c>
      <c r="Y2208" s="11">
        <v>0</v>
      </c>
      <c r="Z2208" s="11">
        <v>0</v>
      </c>
      <c r="AA2208" s="11">
        <v>0</v>
      </c>
      <c r="AB2208" s="11">
        <v>0</v>
      </c>
      <c r="AC2208" s="11">
        <v>0</v>
      </c>
      <c r="AD2208" s="11">
        <v>0</v>
      </c>
      <c r="AE2208" s="11">
        <v>536395732</v>
      </c>
      <c r="AF2208" s="11">
        <v>0</v>
      </c>
      <c r="AG2208" s="11">
        <v>0</v>
      </c>
      <c r="AH2208" s="11">
        <v>0</v>
      </c>
      <c r="AI2208" s="11">
        <v>0</v>
      </c>
      <c r="AJ2208" s="11">
        <v>0</v>
      </c>
      <c r="AK2208" s="11">
        <v>0</v>
      </c>
      <c r="AL2208" s="11">
        <v>0</v>
      </c>
      <c r="AM2208" s="11">
        <v>75081619</v>
      </c>
      <c r="AN2208" s="11">
        <v>0</v>
      </c>
      <c r="AO22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611477351</v>
      </c>
      <c r="AQ22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08" s="11">
        <f>Table_PBS_SQL_DB2_PBSSQL_PBS_NDP_Tina_CG_QtrlyPerformance_Final[[#This Row],[GOU REL]]+Table_PBS_SQL_DB2_PBSSQL_PBS_NDP_Tina_CG_QtrlyPerformance_Final[[#This Row],[EXT REL]]</f>
        <v>611477351</v>
      </c>
      <c r="AT2208" s="11">
        <f>Table_PBS_SQL_DB2_PBSSQL_PBS_NDP_Tina_CG_QtrlyPerformance_Final[[#This Row],[GOU EXP]]+Table_PBS_SQL_DB2_PBSSQL_PBS_NDP_Tina_CG_QtrlyPerformance_Final[[#This Row],[EXT EXP]]</f>
        <v>0</v>
      </c>
      <c r="AU2208" s="11" t="str">
        <f>IF(Table_PBS_SQL_DB2_PBSSQL_PBS_NDP_Tina_CG_QtrlyPerformance_Final[[#This Row],[Item_Code]]&gt;"300000", "Capital", "Recurrent")</f>
        <v>Recurrent</v>
      </c>
    </row>
    <row r="2209" spans="1:47" x14ac:dyDescent="0.25">
      <c r="A2209" t="s">
        <v>295</v>
      </c>
      <c r="B2209" t="s">
        <v>296</v>
      </c>
      <c r="C2209" t="s">
        <v>293</v>
      </c>
      <c r="D2209" t="s">
        <v>1206</v>
      </c>
      <c r="E2209" t="s">
        <v>31</v>
      </c>
      <c r="F2209" t="s">
        <v>1207</v>
      </c>
      <c r="G2209" t="s">
        <v>177</v>
      </c>
      <c r="H2209" t="s">
        <v>1222</v>
      </c>
      <c r="I2209" t="s">
        <v>896</v>
      </c>
      <c r="J2209" t="s">
        <v>897</v>
      </c>
      <c r="K2209" t="s">
        <v>299</v>
      </c>
      <c r="L2209" t="s">
        <v>1225</v>
      </c>
      <c r="M2209" t="s">
        <v>1212</v>
      </c>
      <c r="N2209" t="s">
        <v>1213</v>
      </c>
      <c r="O2209" t="s">
        <v>1085</v>
      </c>
      <c r="P2209" t="s">
        <v>1086</v>
      </c>
      <c r="Q2209" s="11">
        <v>0</v>
      </c>
      <c r="R2209" s="11">
        <v>0</v>
      </c>
      <c r="S2209" s="11">
        <v>0</v>
      </c>
      <c r="T2209" s="11">
        <v>0</v>
      </c>
      <c r="U2209" s="11">
        <v>0</v>
      </c>
      <c r="V2209" s="11">
        <v>0</v>
      </c>
      <c r="W2209" s="11">
        <v>0</v>
      </c>
      <c r="X2209" s="11">
        <v>0</v>
      </c>
      <c r="Y2209" s="11">
        <v>0</v>
      </c>
      <c r="Z2209" s="11">
        <v>0</v>
      </c>
      <c r="AA2209" s="11">
        <v>0</v>
      </c>
      <c r="AB2209" s="11">
        <v>0</v>
      </c>
      <c r="AC2209" s="11">
        <v>0</v>
      </c>
      <c r="AD2209" s="11">
        <v>0</v>
      </c>
      <c r="AE2209" s="11">
        <v>1956081636</v>
      </c>
      <c r="AF2209" s="11">
        <v>530677700</v>
      </c>
      <c r="AG2209" s="11">
        <v>0</v>
      </c>
      <c r="AH2209" s="11">
        <v>0</v>
      </c>
      <c r="AI2209" s="11">
        <v>286731641</v>
      </c>
      <c r="AJ2209" s="11">
        <v>320214826</v>
      </c>
      <c r="AK2209" s="11">
        <v>0</v>
      </c>
      <c r="AL2209" s="11">
        <v>0</v>
      </c>
      <c r="AM2209" s="11">
        <v>273802164</v>
      </c>
      <c r="AN2209" s="11">
        <v>0</v>
      </c>
      <c r="AO22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2516615441</v>
      </c>
      <c r="AQ22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850892526</v>
      </c>
      <c r="AS2209" s="11">
        <f>Table_PBS_SQL_DB2_PBSSQL_PBS_NDP_Tina_CG_QtrlyPerformance_Final[[#This Row],[GOU REL]]+Table_PBS_SQL_DB2_PBSSQL_PBS_NDP_Tina_CG_QtrlyPerformance_Final[[#This Row],[EXT REL]]</f>
        <v>2516615441</v>
      </c>
      <c r="AT2209" s="11">
        <f>Table_PBS_SQL_DB2_PBSSQL_PBS_NDP_Tina_CG_QtrlyPerformance_Final[[#This Row],[GOU EXP]]+Table_PBS_SQL_DB2_PBSSQL_PBS_NDP_Tina_CG_QtrlyPerformance_Final[[#This Row],[EXT EXP]]</f>
        <v>850892526</v>
      </c>
      <c r="AU2209" s="11" t="str">
        <f>IF(Table_PBS_SQL_DB2_PBSSQL_PBS_NDP_Tina_CG_QtrlyPerformance_Final[[#This Row],[Item_Code]]&gt;"300000", "Capital", "Recurrent")</f>
        <v>Recurrent</v>
      </c>
    </row>
    <row r="2210" spans="1:47" x14ac:dyDescent="0.25">
      <c r="A2210" t="s">
        <v>295</v>
      </c>
      <c r="B2210" t="s">
        <v>296</v>
      </c>
      <c r="C2210" t="s">
        <v>293</v>
      </c>
      <c r="D2210" t="s">
        <v>1206</v>
      </c>
      <c r="E2210" t="s">
        <v>31</v>
      </c>
      <c r="F2210" t="s">
        <v>1207</v>
      </c>
      <c r="G2210" t="s">
        <v>177</v>
      </c>
      <c r="H2210" t="s">
        <v>1222</v>
      </c>
      <c r="I2210" t="s">
        <v>493</v>
      </c>
      <c r="J2210" t="s">
        <v>1226</v>
      </c>
      <c r="K2210" t="s">
        <v>299</v>
      </c>
      <c r="L2210" t="s">
        <v>1225</v>
      </c>
      <c r="M2210" t="s">
        <v>1212</v>
      </c>
      <c r="N2210" t="s">
        <v>1213</v>
      </c>
      <c r="O2210" t="s">
        <v>1064</v>
      </c>
      <c r="P2210" t="s">
        <v>1065</v>
      </c>
      <c r="Q2210" s="11">
        <v>0</v>
      </c>
      <c r="R2210" s="11">
        <v>0</v>
      </c>
      <c r="S2210" s="11">
        <v>0</v>
      </c>
      <c r="T2210" s="11">
        <v>0</v>
      </c>
      <c r="U2210" s="11">
        <v>229175042</v>
      </c>
      <c r="V2210" s="11">
        <v>0</v>
      </c>
      <c r="W2210" s="11">
        <v>229175042</v>
      </c>
      <c r="X2210" s="11">
        <v>0</v>
      </c>
      <c r="Y2210" s="11">
        <v>0</v>
      </c>
      <c r="Z2210" s="11">
        <v>0</v>
      </c>
      <c r="AA2210" s="11">
        <v>0</v>
      </c>
      <c r="AB2210" s="11">
        <v>0</v>
      </c>
      <c r="AC2210" s="11">
        <v>114587521</v>
      </c>
      <c r="AD2210" s="11">
        <v>83168210</v>
      </c>
      <c r="AE2210" s="11">
        <v>0</v>
      </c>
      <c r="AF2210" s="11">
        <v>0</v>
      </c>
      <c r="AG2210" s="11">
        <v>57293761</v>
      </c>
      <c r="AH2210" s="11">
        <v>83174928</v>
      </c>
      <c r="AI2210" s="11">
        <v>0</v>
      </c>
      <c r="AJ2210" s="11">
        <v>0</v>
      </c>
      <c r="AK2210" s="11">
        <v>57293760</v>
      </c>
      <c r="AL2210" s="11">
        <v>62831904</v>
      </c>
      <c r="AM2210" s="11">
        <v>0</v>
      </c>
      <c r="AN2210" s="11">
        <v>0</v>
      </c>
      <c r="AO22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229175042</v>
      </c>
      <c r="AP22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229175042</v>
      </c>
      <c r="AR22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10" s="11">
        <f>Table_PBS_SQL_DB2_PBSSQL_PBS_NDP_Tina_CG_QtrlyPerformance_Final[[#This Row],[GOU REL]]+Table_PBS_SQL_DB2_PBSSQL_PBS_NDP_Tina_CG_QtrlyPerformance_Final[[#This Row],[EXT REL]]</f>
        <v>229175042</v>
      </c>
      <c r="AT2210" s="11">
        <f>Table_PBS_SQL_DB2_PBSSQL_PBS_NDP_Tina_CG_QtrlyPerformance_Final[[#This Row],[GOU EXP]]+Table_PBS_SQL_DB2_PBSSQL_PBS_NDP_Tina_CG_QtrlyPerformance_Final[[#This Row],[EXT EXP]]</f>
        <v>229175042</v>
      </c>
      <c r="AU2210" s="11" t="str">
        <f>IF(Table_PBS_SQL_DB2_PBSSQL_PBS_NDP_Tina_CG_QtrlyPerformance_Final[[#This Row],[Item_Code]]&gt;"300000", "Capital", "Recurrent")</f>
        <v>Recurrent</v>
      </c>
    </row>
    <row r="2211" spans="1:47" x14ac:dyDescent="0.25">
      <c r="A2211" t="s">
        <v>295</v>
      </c>
      <c r="B2211" t="s">
        <v>296</v>
      </c>
      <c r="C2211" t="s">
        <v>293</v>
      </c>
      <c r="D2211" t="s">
        <v>1206</v>
      </c>
      <c r="E2211" t="s">
        <v>31</v>
      </c>
      <c r="F2211" t="s">
        <v>1207</v>
      </c>
      <c r="G2211" t="s">
        <v>177</v>
      </c>
      <c r="H2211" t="s">
        <v>1222</v>
      </c>
      <c r="I2211" t="s">
        <v>493</v>
      </c>
      <c r="J2211" t="s">
        <v>1226</v>
      </c>
      <c r="K2211" t="s">
        <v>299</v>
      </c>
      <c r="L2211" t="s">
        <v>1225</v>
      </c>
      <c r="M2211" t="s">
        <v>1212</v>
      </c>
      <c r="N2211" t="s">
        <v>1213</v>
      </c>
      <c r="O2211" t="s">
        <v>1004</v>
      </c>
      <c r="P2211" t="s">
        <v>868</v>
      </c>
      <c r="Q2211" s="11">
        <v>0</v>
      </c>
      <c r="R2211" s="11">
        <v>0</v>
      </c>
      <c r="S2211" s="11">
        <v>0</v>
      </c>
      <c r="T2211" s="11">
        <v>0</v>
      </c>
      <c r="U2211" s="11">
        <v>38000000</v>
      </c>
      <c r="V2211" s="11">
        <v>0</v>
      </c>
      <c r="W2211" s="11">
        <v>28000000</v>
      </c>
      <c r="X2211" s="11">
        <v>10000000</v>
      </c>
      <c r="Y2211" s="11">
        <v>0</v>
      </c>
      <c r="Z2211" s="11">
        <v>0</v>
      </c>
      <c r="AA2211" s="11">
        <v>0</v>
      </c>
      <c r="AB2211" s="11">
        <v>0</v>
      </c>
      <c r="AC2211" s="11">
        <v>7000000</v>
      </c>
      <c r="AD2211" s="11">
        <v>5850000</v>
      </c>
      <c r="AE2211" s="11">
        <v>0</v>
      </c>
      <c r="AF2211" s="11">
        <v>0</v>
      </c>
      <c r="AG2211" s="11">
        <v>7000000</v>
      </c>
      <c r="AH2211" s="11">
        <v>0</v>
      </c>
      <c r="AI2211" s="11">
        <v>0</v>
      </c>
      <c r="AJ2211" s="11">
        <v>0</v>
      </c>
      <c r="AK2211" s="11">
        <v>14000000</v>
      </c>
      <c r="AL2211" s="11">
        <v>22150000</v>
      </c>
      <c r="AM2211" s="11">
        <v>0</v>
      </c>
      <c r="AN2211" s="11">
        <v>0</v>
      </c>
      <c r="AO22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28000000</v>
      </c>
      <c r="AP22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28000000</v>
      </c>
      <c r="AR22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11" s="11">
        <f>Table_PBS_SQL_DB2_PBSSQL_PBS_NDP_Tina_CG_QtrlyPerformance_Final[[#This Row],[GOU REL]]+Table_PBS_SQL_DB2_PBSSQL_PBS_NDP_Tina_CG_QtrlyPerformance_Final[[#This Row],[EXT REL]]</f>
        <v>28000000</v>
      </c>
      <c r="AT2211" s="11">
        <f>Table_PBS_SQL_DB2_PBSSQL_PBS_NDP_Tina_CG_QtrlyPerformance_Final[[#This Row],[GOU EXP]]+Table_PBS_SQL_DB2_PBSSQL_PBS_NDP_Tina_CG_QtrlyPerformance_Final[[#This Row],[EXT EXP]]</f>
        <v>28000000</v>
      </c>
      <c r="AU2211" s="11" t="str">
        <f>IF(Table_PBS_SQL_DB2_PBSSQL_PBS_NDP_Tina_CG_QtrlyPerformance_Final[[#This Row],[Item_Code]]&gt;"300000", "Capital", "Recurrent")</f>
        <v>Recurrent</v>
      </c>
    </row>
    <row r="2212" spans="1:47" x14ac:dyDescent="0.25">
      <c r="A2212" t="s">
        <v>295</v>
      </c>
      <c r="B2212" t="s">
        <v>296</v>
      </c>
      <c r="C2212" t="s">
        <v>293</v>
      </c>
      <c r="D2212" t="s">
        <v>1206</v>
      </c>
      <c r="E2212" t="s">
        <v>31</v>
      </c>
      <c r="F2212" t="s">
        <v>1207</v>
      </c>
      <c r="G2212" t="s">
        <v>177</v>
      </c>
      <c r="H2212" t="s">
        <v>1222</v>
      </c>
      <c r="I2212" t="s">
        <v>467</v>
      </c>
      <c r="J2212" t="s">
        <v>1227</v>
      </c>
      <c r="K2212" t="s">
        <v>1223</v>
      </c>
      <c r="L2212" t="s">
        <v>1224</v>
      </c>
      <c r="M2212" t="s">
        <v>1044</v>
      </c>
      <c r="N2212" t="s">
        <v>1045</v>
      </c>
      <c r="O2212" t="s">
        <v>1626</v>
      </c>
      <c r="P2212" t="s">
        <v>1627</v>
      </c>
      <c r="Q2212" s="11">
        <v>0</v>
      </c>
      <c r="R2212" s="11">
        <v>0</v>
      </c>
      <c r="S2212" s="11">
        <v>0</v>
      </c>
      <c r="T2212" s="11">
        <v>0</v>
      </c>
      <c r="U2212" s="11">
        <v>19728959561</v>
      </c>
      <c r="V2212" s="11">
        <v>0</v>
      </c>
      <c r="W2212" s="11">
        <v>0</v>
      </c>
      <c r="X2212" s="11">
        <v>19728959561</v>
      </c>
      <c r="Y2212" s="11">
        <v>0</v>
      </c>
      <c r="Z2212" s="11">
        <v>0</v>
      </c>
      <c r="AA2212" s="11">
        <v>0</v>
      </c>
      <c r="AB2212" s="11">
        <v>0</v>
      </c>
      <c r="AC2212" s="11">
        <v>0</v>
      </c>
      <c r="AD2212" s="11">
        <v>0</v>
      </c>
      <c r="AE2212" s="11">
        <v>0</v>
      </c>
      <c r="AF2212" s="11">
        <v>0</v>
      </c>
      <c r="AG2212" s="11">
        <v>0</v>
      </c>
      <c r="AH2212" s="11">
        <v>0</v>
      </c>
      <c r="AI2212" s="11">
        <v>0</v>
      </c>
      <c r="AJ2212" s="11">
        <v>0</v>
      </c>
      <c r="AK2212" s="11">
        <v>0</v>
      </c>
      <c r="AL2212" s="11">
        <v>0</v>
      </c>
      <c r="AM2212" s="11">
        <v>0</v>
      </c>
      <c r="AN2212" s="11">
        <v>0</v>
      </c>
      <c r="AO22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12" s="11">
        <f>Table_PBS_SQL_DB2_PBSSQL_PBS_NDP_Tina_CG_QtrlyPerformance_Final[[#This Row],[GOU REL]]+Table_PBS_SQL_DB2_PBSSQL_PBS_NDP_Tina_CG_QtrlyPerformance_Final[[#This Row],[EXT REL]]</f>
        <v>0</v>
      </c>
      <c r="AT2212" s="11">
        <f>Table_PBS_SQL_DB2_PBSSQL_PBS_NDP_Tina_CG_QtrlyPerformance_Final[[#This Row],[GOU EXP]]+Table_PBS_SQL_DB2_PBSSQL_PBS_NDP_Tina_CG_QtrlyPerformance_Final[[#This Row],[EXT EXP]]</f>
        <v>0</v>
      </c>
      <c r="AU2212" s="11" t="str">
        <f>IF(Table_PBS_SQL_DB2_PBSSQL_PBS_NDP_Tina_CG_QtrlyPerformance_Final[[#This Row],[Item_Code]]&gt;"300000", "Capital", "Recurrent")</f>
        <v>Capital</v>
      </c>
    </row>
    <row r="2213" spans="1:47" x14ac:dyDescent="0.25">
      <c r="A2213" t="s">
        <v>295</v>
      </c>
      <c r="B2213" t="s">
        <v>296</v>
      </c>
      <c r="C2213" t="s">
        <v>293</v>
      </c>
      <c r="D2213" t="s">
        <v>1206</v>
      </c>
      <c r="E2213" t="s">
        <v>31</v>
      </c>
      <c r="F2213" t="s">
        <v>1207</v>
      </c>
      <c r="G2213" t="s">
        <v>177</v>
      </c>
      <c r="H2213" t="s">
        <v>1222</v>
      </c>
      <c r="I2213" t="s">
        <v>467</v>
      </c>
      <c r="J2213" t="s">
        <v>1227</v>
      </c>
      <c r="K2213" t="s">
        <v>1223</v>
      </c>
      <c r="L2213" t="s">
        <v>1224</v>
      </c>
      <c r="M2213" t="s">
        <v>1212</v>
      </c>
      <c r="N2213" t="s">
        <v>1213</v>
      </c>
      <c r="O2213" t="s">
        <v>902</v>
      </c>
      <c r="P2213" t="s">
        <v>903</v>
      </c>
      <c r="Q2213" s="11">
        <v>0</v>
      </c>
      <c r="R2213" s="11">
        <v>0</v>
      </c>
      <c r="S2213" s="11">
        <v>0</v>
      </c>
      <c r="T2213" s="11">
        <v>0</v>
      </c>
      <c r="U2213" s="11">
        <v>407060800</v>
      </c>
      <c r="V2213" s="11">
        <v>0</v>
      </c>
      <c r="W2213" s="11">
        <v>10798000</v>
      </c>
      <c r="X2213" s="11">
        <v>396262800</v>
      </c>
      <c r="Y2213" s="11">
        <v>0</v>
      </c>
      <c r="Z2213" s="11">
        <v>0</v>
      </c>
      <c r="AA2213" s="11">
        <v>0</v>
      </c>
      <c r="AB2213" s="11">
        <v>0</v>
      </c>
      <c r="AC2213" s="11">
        <v>2699500</v>
      </c>
      <c r="AD2213" s="11">
        <v>0</v>
      </c>
      <c r="AE2213" s="11">
        <v>0</v>
      </c>
      <c r="AF2213" s="11">
        <v>0</v>
      </c>
      <c r="AG2213" s="11">
        <v>2699500</v>
      </c>
      <c r="AH2213" s="11">
        <v>3878000</v>
      </c>
      <c r="AI2213" s="11">
        <v>0</v>
      </c>
      <c r="AJ2213" s="11">
        <v>0</v>
      </c>
      <c r="AK2213" s="11">
        <v>0</v>
      </c>
      <c r="AL2213" s="11">
        <v>5399000</v>
      </c>
      <c r="AM2213" s="11">
        <v>0</v>
      </c>
      <c r="AN2213" s="11">
        <v>0</v>
      </c>
      <c r="AO22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5399000</v>
      </c>
      <c r="AP22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9277000</v>
      </c>
      <c r="AR22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13" s="11">
        <f>Table_PBS_SQL_DB2_PBSSQL_PBS_NDP_Tina_CG_QtrlyPerformance_Final[[#This Row],[GOU REL]]+Table_PBS_SQL_DB2_PBSSQL_PBS_NDP_Tina_CG_QtrlyPerformance_Final[[#This Row],[EXT REL]]</f>
        <v>5399000</v>
      </c>
      <c r="AT2213" s="11">
        <f>Table_PBS_SQL_DB2_PBSSQL_PBS_NDP_Tina_CG_QtrlyPerformance_Final[[#This Row],[GOU EXP]]+Table_PBS_SQL_DB2_PBSSQL_PBS_NDP_Tina_CG_QtrlyPerformance_Final[[#This Row],[EXT EXP]]</f>
        <v>9277000</v>
      </c>
      <c r="AU2213" s="11" t="str">
        <f>IF(Table_PBS_SQL_DB2_PBSSQL_PBS_NDP_Tina_CG_QtrlyPerformance_Final[[#This Row],[Item_Code]]&gt;"300000", "Capital", "Recurrent")</f>
        <v>Recurrent</v>
      </c>
    </row>
    <row r="2214" spans="1:47" x14ac:dyDescent="0.25">
      <c r="A2214" t="s">
        <v>295</v>
      </c>
      <c r="B2214" t="s">
        <v>296</v>
      </c>
      <c r="C2214" t="s">
        <v>293</v>
      </c>
      <c r="D2214" t="s">
        <v>1206</v>
      </c>
      <c r="E2214" t="s">
        <v>31</v>
      </c>
      <c r="F2214" t="s">
        <v>1207</v>
      </c>
      <c r="G2214" t="s">
        <v>177</v>
      </c>
      <c r="H2214" t="s">
        <v>1222</v>
      </c>
      <c r="I2214" t="s">
        <v>467</v>
      </c>
      <c r="J2214" t="s">
        <v>1227</v>
      </c>
      <c r="K2214" t="s">
        <v>1223</v>
      </c>
      <c r="L2214" t="s">
        <v>1224</v>
      </c>
      <c r="M2214" t="s">
        <v>1212</v>
      </c>
      <c r="N2214" t="s">
        <v>1213</v>
      </c>
      <c r="O2214" t="s">
        <v>967</v>
      </c>
      <c r="P2214" t="s">
        <v>968</v>
      </c>
      <c r="Q2214" s="11">
        <v>0</v>
      </c>
      <c r="R2214" s="11">
        <v>0</v>
      </c>
      <c r="S2214" s="11">
        <v>0</v>
      </c>
      <c r="T2214" s="11">
        <v>0</v>
      </c>
      <c r="U2214" s="11">
        <v>42000000</v>
      </c>
      <c r="V2214" s="11">
        <v>0</v>
      </c>
      <c r="W2214" s="11">
        <v>12000000</v>
      </c>
      <c r="X2214" s="11">
        <v>30000000</v>
      </c>
      <c r="Y2214" s="11">
        <v>0</v>
      </c>
      <c r="Z2214" s="11">
        <v>0</v>
      </c>
      <c r="AA2214" s="11">
        <v>0</v>
      </c>
      <c r="AB2214" s="11">
        <v>0</v>
      </c>
      <c r="AC2214" s="11">
        <v>3000000</v>
      </c>
      <c r="AD2214" s="11">
        <v>0</v>
      </c>
      <c r="AE2214" s="11">
        <v>0</v>
      </c>
      <c r="AF2214" s="11">
        <v>0</v>
      </c>
      <c r="AG2214" s="11">
        <v>3000000</v>
      </c>
      <c r="AH2214" s="11">
        <v>0</v>
      </c>
      <c r="AI2214" s="11">
        <v>0</v>
      </c>
      <c r="AJ2214" s="11">
        <v>0</v>
      </c>
      <c r="AK2214" s="11">
        <v>0</v>
      </c>
      <c r="AL2214" s="11">
        <v>6000000</v>
      </c>
      <c r="AM2214" s="11">
        <v>0</v>
      </c>
      <c r="AN2214" s="11">
        <v>0</v>
      </c>
      <c r="AO22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22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22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14" s="11">
        <f>Table_PBS_SQL_DB2_PBSSQL_PBS_NDP_Tina_CG_QtrlyPerformance_Final[[#This Row],[GOU REL]]+Table_PBS_SQL_DB2_PBSSQL_PBS_NDP_Tina_CG_QtrlyPerformance_Final[[#This Row],[EXT REL]]</f>
        <v>6000000</v>
      </c>
      <c r="AT2214" s="11">
        <f>Table_PBS_SQL_DB2_PBSSQL_PBS_NDP_Tina_CG_QtrlyPerformance_Final[[#This Row],[GOU EXP]]+Table_PBS_SQL_DB2_PBSSQL_PBS_NDP_Tina_CG_QtrlyPerformance_Final[[#This Row],[EXT EXP]]</f>
        <v>6000000</v>
      </c>
      <c r="AU2214" s="11" t="str">
        <f>IF(Table_PBS_SQL_DB2_PBSSQL_PBS_NDP_Tina_CG_QtrlyPerformance_Final[[#This Row],[Item_Code]]&gt;"300000", "Capital", "Recurrent")</f>
        <v>Recurrent</v>
      </c>
    </row>
    <row r="2215" spans="1:47" x14ac:dyDescent="0.25">
      <c r="A2215" t="s">
        <v>305</v>
      </c>
      <c r="B2215" t="s">
        <v>306</v>
      </c>
      <c r="C2215" t="s">
        <v>293</v>
      </c>
      <c r="D2215" t="s">
        <v>1206</v>
      </c>
      <c r="E2215" t="s">
        <v>75</v>
      </c>
      <c r="F2215" t="s">
        <v>1228</v>
      </c>
      <c r="G2215" t="s">
        <v>75</v>
      </c>
      <c r="H2215" t="s">
        <v>1229</v>
      </c>
      <c r="I2215" t="s">
        <v>896</v>
      </c>
      <c r="J2215" t="s">
        <v>897</v>
      </c>
      <c r="K2215" t="s">
        <v>1230</v>
      </c>
      <c r="L2215" t="s">
        <v>1231</v>
      </c>
      <c r="M2215" t="s">
        <v>1232</v>
      </c>
      <c r="N2215" t="s">
        <v>1233</v>
      </c>
      <c r="O2215" t="s">
        <v>906</v>
      </c>
      <c r="P2215" t="s">
        <v>907</v>
      </c>
      <c r="Q2215" s="11">
        <v>0</v>
      </c>
      <c r="R2215" s="11">
        <v>0</v>
      </c>
      <c r="S2215" s="11">
        <v>0</v>
      </c>
      <c r="T2215" s="11">
        <v>0</v>
      </c>
      <c r="U2215" s="11">
        <v>0</v>
      </c>
      <c r="V2215" s="11">
        <v>0</v>
      </c>
      <c r="W2215" s="11">
        <v>0</v>
      </c>
      <c r="X2215" s="11">
        <v>0</v>
      </c>
      <c r="Y2215" s="11">
        <v>0</v>
      </c>
      <c r="Z2215" s="11">
        <v>0</v>
      </c>
      <c r="AA2215" s="11">
        <v>0</v>
      </c>
      <c r="AB2215" s="11">
        <v>0</v>
      </c>
      <c r="AC2215" s="11">
        <v>0</v>
      </c>
      <c r="AD2215" s="11">
        <v>0</v>
      </c>
      <c r="AE2215" s="11">
        <v>55500000</v>
      </c>
      <c r="AF2215" s="11">
        <v>41625000</v>
      </c>
      <c r="AG2215" s="11">
        <v>0</v>
      </c>
      <c r="AH2215" s="11">
        <v>0</v>
      </c>
      <c r="AI2215" s="11">
        <v>0</v>
      </c>
      <c r="AJ2215" s="11">
        <v>33172799</v>
      </c>
      <c r="AK2215" s="11">
        <v>0</v>
      </c>
      <c r="AL2215" s="11">
        <v>0</v>
      </c>
      <c r="AM2215" s="11">
        <v>0</v>
      </c>
      <c r="AN2215" s="11">
        <v>0</v>
      </c>
      <c r="AO22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55500000</v>
      </c>
      <c r="AQ22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74797799</v>
      </c>
      <c r="AS2215" s="11">
        <f>Table_PBS_SQL_DB2_PBSSQL_PBS_NDP_Tina_CG_QtrlyPerformance_Final[[#This Row],[GOU REL]]+Table_PBS_SQL_DB2_PBSSQL_PBS_NDP_Tina_CG_QtrlyPerformance_Final[[#This Row],[EXT REL]]</f>
        <v>55500000</v>
      </c>
      <c r="AT2215" s="11">
        <f>Table_PBS_SQL_DB2_PBSSQL_PBS_NDP_Tina_CG_QtrlyPerformance_Final[[#This Row],[GOU EXP]]+Table_PBS_SQL_DB2_PBSSQL_PBS_NDP_Tina_CG_QtrlyPerformance_Final[[#This Row],[EXT EXP]]</f>
        <v>74797799</v>
      </c>
      <c r="AU2215" s="11" t="str">
        <f>IF(Table_PBS_SQL_DB2_PBSSQL_PBS_NDP_Tina_CG_QtrlyPerformance_Final[[#This Row],[Item_Code]]&gt;"300000", "Capital", "Recurrent")</f>
        <v>Recurrent</v>
      </c>
    </row>
    <row r="2216" spans="1:47" x14ac:dyDescent="0.25">
      <c r="A2216" t="s">
        <v>305</v>
      </c>
      <c r="B2216" t="s">
        <v>306</v>
      </c>
      <c r="C2216" t="s">
        <v>293</v>
      </c>
      <c r="D2216" t="s">
        <v>1206</v>
      </c>
      <c r="E2216" t="s">
        <v>75</v>
      </c>
      <c r="F2216" t="s">
        <v>1228</v>
      </c>
      <c r="G2216" t="s">
        <v>75</v>
      </c>
      <c r="H2216" t="s">
        <v>1229</v>
      </c>
      <c r="I2216" t="s">
        <v>493</v>
      </c>
      <c r="J2216" t="s">
        <v>1236</v>
      </c>
      <c r="K2216" t="s">
        <v>307</v>
      </c>
      <c r="L2216" t="s">
        <v>2122</v>
      </c>
      <c r="M2216" t="s">
        <v>1232</v>
      </c>
      <c r="N2216" t="s">
        <v>1233</v>
      </c>
      <c r="O2216" t="s">
        <v>1064</v>
      </c>
      <c r="P2216" t="s">
        <v>1065</v>
      </c>
      <c r="Q2216" s="11">
        <v>0</v>
      </c>
      <c r="R2216" s="11">
        <v>0</v>
      </c>
      <c r="S2216" s="11">
        <v>0</v>
      </c>
      <c r="T2216" s="11">
        <v>0</v>
      </c>
      <c r="U2216" s="11">
        <v>21600000</v>
      </c>
      <c r="V2216" s="11">
        <v>0</v>
      </c>
      <c r="W2216" s="11">
        <v>21600000</v>
      </c>
      <c r="X2216" s="11">
        <v>0</v>
      </c>
      <c r="Y2216" s="11">
        <v>0</v>
      </c>
      <c r="Z2216" s="11">
        <v>0</v>
      </c>
      <c r="AA2216" s="11">
        <v>0</v>
      </c>
      <c r="AB2216" s="11">
        <v>0</v>
      </c>
      <c r="AC2216" s="11">
        <v>2160000</v>
      </c>
      <c r="AD2216" s="11">
        <v>0</v>
      </c>
      <c r="AE2216" s="11">
        <v>0</v>
      </c>
      <c r="AF2216" s="11">
        <v>0</v>
      </c>
      <c r="AG2216" s="11">
        <v>0</v>
      </c>
      <c r="AH2216" s="11">
        <v>0</v>
      </c>
      <c r="AI2216" s="11">
        <v>0</v>
      </c>
      <c r="AJ2216" s="11">
        <v>0</v>
      </c>
      <c r="AK2216" s="11">
        <v>6200000</v>
      </c>
      <c r="AL2216" s="11">
        <v>8360000</v>
      </c>
      <c r="AM2216" s="11">
        <v>0</v>
      </c>
      <c r="AN2216" s="11">
        <v>0</v>
      </c>
      <c r="AO22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8360000</v>
      </c>
      <c r="AP22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8360000</v>
      </c>
      <c r="AR22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16" s="11">
        <f>Table_PBS_SQL_DB2_PBSSQL_PBS_NDP_Tina_CG_QtrlyPerformance_Final[[#This Row],[GOU REL]]+Table_PBS_SQL_DB2_PBSSQL_PBS_NDP_Tina_CG_QtrlyPerformance_Final[[#This Row],[EXT REL]]</f>
        <v>8360000</v>
      </c>
      <c r="AT2216" s="11">
        <f>Table_PBS_SQL_DB2_PBSSQL_PBS_NDP_Tina_CG_QtrlyPerformance_Final[[#This Row],[GOU EXP]]+Table_PBS_SQL_DB2_PBSSQL_PBS_NDP_Tina_CG_QtrlyPerformance_Final[[#This Row],[EXT EXP]]</f>
        <v>8360000</v>
      </c>
      <c r="AU2216" s="11" t="str">
        <f>IF(Table_PBS_SQL_DB2_PBSSQL_PBS_NDP_Tina_CG_QtrlyPerformance_Final[[#This Row],[Item_Code]]&gt;"300000", "Capital", "Recurrent")</f>
        <v>Recurrent</v>
      </c>
    </row>
    <row r="2217" spans="1:47" x14ac:dyDescent="0.25">
      <c r="A2217" t="s">
        <v>305</v>
      </c>
      <c r="B2217" t="s">
        <v>306</v>
      </c>
      <c r="C2217" t="s">
        <v>293</v>
      </c>
      <c r="D2217" t="s">
        <v>1206</v>
      </c>
      <c r="E2217" t="s">
        <v>75</v>
      </c>
      <c r="F2217" t="s">
        <v>1228</v>
      </c>
      <c r="G2217" t="s">
        <v>75</v>
      </c>
      <c r="H2217" t="s">
        <v>1229</v>
      </c>
      <c r="I2217" t="s">
        <v>493</v>
      </c>
      <c r="J2217" t="s">
        <v>1236</v>
      </c>
      <c r="K2217" t="s">
        <v>307</v>
      </c>
      <c r="L2217" t="s">
        <v>2122</v>
      </c>
      <c r="M2217" t="s">
        <v>1232</v>
      </c>
      <c r="N2217" t="s">
        <v>1233</v>
      </c>
      <c r="O2217" t="s">
        <v>906</v>
      </c>
      <c r="P2217" t="s">
        <v>907</v>
      </c>
      <c r="Q2217" s="11">
        <v>0</v>
      </c>
      <c r="R2217" s="11">
        <v>0</v>
      </c>
      <c r="S2217" s="11">
        <v>0</v>
      </c>
      <c r="T2217" s="11">
        <v>0</v>
      </c>
      <c r="U2217" s="11">
        <v>8960000</v>
      </c>
      <c r="V2217" s="11">
        <v>0</v>
      </c>
      <c r="W2217" s="11">
        <v>8960000</v>
      </c>
      <c r="X2217" s="11">
        <v>0</v>
      </c>
      <c r="Y2217" s="11">
        <v>0</v>
      </c>
      <c r="Z2217" s="11">
        <v>0</v>
      </c>
      <c r="AA2217" s="11">
        <v>0</v>
      </c>
      <c r="AB2217" s="11">
        <v>0</v>
      </c>
      <c r="AC2217" s="11">
        <v>896000</v>
      </c>
      <c r="AD2217" s="11">
        <v>0</v>
      </c>
      <c r="AE2217" s="11">
        <v>0</v>
      </c>
      <c r="AF2217" s="11">
        <v>0</v>
      </c>
      <c r="AG2217" s="11">
        <v>1164800</v>
      </c>
      <c r="AH2217" s="11">
        <v>2060000</v>
      </c>
      <c r="AI2217" s="11">
        <v>0</v>
      </c>
      <c r="AJ2217" s="11">
        <v>0</v>
      </c>
      <c r="AK2217" s="11">
        <v>0</v>
      </c>
      <c r="AL2217" s="11">
        <v>0</v>
      </c>
      <c r="AM2217" s="11">
        <v>0</v>
      </c>
      <c r="AN2217" s="11">
        <v>0</v>
      </c>
      <c r="AO22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2060800</v>
      </c>
      <c r="AP22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2060000</v>
      </c>
      <c r="AR22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17" s="11">
        <f>Table_PBS_SQL_DB2_PBSSQL_PBS_NDP_Tina_CG_QtrlyPerformance_Final[[#This Row],[GOU REL]]+Table_PBS_SQL_DB2_PBSSQL_PBS_NDP_Tina_CG_QtrlyPerformance_Final[[#This Row],[EXT REL]]</f>
        <v>2060800</v>
      </c>
      <c r="AT2217" s="11">
        <f>Table_PBS_SQL_DB2_PBSSQL_PBS_NDP_Tina_CG_QtrlyPerformance_Final[[#This Row],[GOU EXP]]+Table_PBS_SQL_DB2_PBSSQL_PBS_NDP_Tina_CG_QtrlyPerformance_Final[[#This Row],[EXT EXP]]</f>
        <v>2060000</v>
      </c>
      <c r="AU2217" s="11" t="str">
        <f>IF(Table_PBS_SQL_DB2_PBSSQL_PBS_NDP_Tina_CG_QtrlyPerformance_Final[[#This Row],[Item_Code]]&gt;"300000", "Capital", "Recurrent")</f>
        <v>Recurrent</v>
      </c>
    </row>
    <row r="2218" spans="1:47" x14ac:dyDescent="0.25">
      <c r="A2218" t="s">
        <v>305</v>
      </c>
      <c r="B2218" t="s">
        <v>306</v>
      </c>
      <c r="C2218" t="s">
        <v>293</v>
      </c>
      <c r="D2218" t="s">
        <v>1206</v>
      </c>
      <c r="E2218" t="s">
        <v>75</v>
      </c>
      <c r="F2218" t="s">
        <v>1228</v>
      </c>
      <c r="G2218" t="s">
        <v>75</v>
      </c>
      <c r="H2218" t="s">
        <v>1229</v>
      </c>
      <c r="I2218" t="s">
        <v>493</v>
      </c>
      <c r="J2218" t="s">
        <v>1236</v>
      </c>
      <c r="K2218" t="s">
        <v>307</v>
      </c>
      <c r="L2218" t="s">
        <v>2122</v>
      </c>
      <c r="M2218" t="s">
        <v>1232</v>
      </c>
      <c r="N2218" t="s">
        <v>1233</v>
      </c>
      <c r="O2218" t="s">
        <v>967</v>
      </c>
      <c r="P2218" t="s">
        <v>968</v>
      </c>
      <c r="Q2218" s="11">
        <v>0</v>
      </c>
      <c r="R2218" s="11">
        <v>0</v>
      </c>
      <c r="S2218" s="11">
        <v>0</v>
      </c>
      <c r="T2218" s="11">
        <v>0</v>
      </c>
      <c r="U2218" s="11">
        <v>20000000</v>
      </c>
      <c r="V2218" s="11">
        <v>0</v>
      </c>
      <c r="W2218" s="11">
        <v>20000000</v>
      </c>
      <c r="X2218" s="11">
        <v>0</v>
      </c>
      <c r="Y2218" s="11">
        <v>0</v>
      </c>
      <c r="Z2218" s="11">
        <v>0</v>
      </c>
      <c r="AA2218" s="11">
        <v>0</v>
      </c>
      <c r="AB2218" s="11">
        <v>0</v>
      </c>
      <c r="AC2218" s="11">
        <v>2000000</v>
      </c>
      <c r="AD2218" s="11">
        <v>0</v>
      </c>
      <c r="AE2218" s="11">
        <v>0</v>
      </c>
      <c r="AF2218" s="11">
        <v>0</v>
      </c>
      <c r="AG2218" s="11">
        <v>2600000</v>
      </c>
      <c r="AH2218" s="11">
        <v>4600000</v>
      </c>
      <c r="AI2218" s="11">
        <v>0</v>
      </c>
      <c r="AJ2218" s="11">
        <v>0</v>
      </c>
      <c r="AK2218" s="11">
        <v>2600000</v>
      </c>
      <c r="AL2218" s="11">
        <v>2600000</v>
      </c>
      <c r="AM2218" s="11">
        <v>0</v>
      </c>
      <c r="AN2218" s="11">
        <v>0</v>
      </c>
      <c r="AO22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7200000</v>
      </c>
      <c r="AP22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7200000</v>
      </c>
      <c r="AR22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18" s="11">
        <f>Table_PBS_SQL_DB2_PBSSQL_PBS_NDP_Tina_CG_QtrlyPerformance_Final[[#This Row],[GOU REL]]+Table_PBS_SQL_DB2_PBSSQL_PBS_NDP_Tina_CG_QtrlyPerformance_Final[[#This Row],[EXT REL]]</f>
        <v>7200000</v>
      </c>
      <c r="AT2218" s="11">
        <f>Table_PBS_SQL_DB2_PBSSQL_PBS_NDP_Tina_CG_QtrlyPerformance_Final[[#This Row],[GOU EXP]]+Table_PBS_SQL_DB2_PBSSQL_PBS_NDP_Tina_CG_QtrlyPerformance_Final[[#This Row],[EXT EXP]]</f>
        <v>7200000</v>
      </c>
      <c r="AU2218" s="11" t="str">
        <f>IF(Table_PBS_SQL_DB2_PBSSQL_PBS_NDP_Tina_CG_QtrlyPerformance_Final[[#This Row],[Item_Code]]&gt;"300000", "Capital", "Recurrent")</f>
        <v>Recurrent</v>
      </c>
    </row>
    <row r="2219" spans="1:47" x14ac:dyDescent="0.25">
      <c r="A2219" t="s">
        <v>305</v>
      </c>
      <c r="B2219" t="s">
        <v>306</v>
      </c>
      <c r="C2219" t="s">
        <v>293</v>
      </c>
      <c r="D2219" t="s">
        <v>1206</v>
      </c>
      <c r="E2219" t="s">
        <v>75</v>
      </c>
      <c r="F2219" t="s">
        <v>1228</v>
      </c>
      <c r="G2219" t="s">
        <v>75</v>
      </c>
      <c r="H2219" t="s">
        <v>1229</v>
      </c>
      <c r="I2219" t="s">
        <v>493</v>
      </c>
      <c r="J2219" t="s">
        <v>1236</v>
      </c>
      <c r="K2219" t="s">
        <v>307</v>
      </c>
      <c r="L2219" t="s">
        <v>2122</v>
      </c>
      <c r="M2219" t="s">
        <v>866</v>
      </c>
      <c r="N2219" t="s">
        <v>867</v>
      </c>
      <c r="O2219" t="s">
        <v>1626</v>
      </c>
      <c r="P2219" t="s">
        <v>1627</v>
      </c>
      <c r="Q2219" s="11">
        <v>0</v>
      </c>
      <c r="R2219" s="11">
        <v>0</v>
      </c>
      <c r="S2219" s="11">
        <v>0</v>
      </c>
      <c r="T2219" s="11">
        <v>0</v>
      </c>
      <c r="U2219" s="11">
        <v>10000000000</v>
      </c>
      <c r="V2219" s="11">
        <v>0</v>
      </c>
      <c r="W2219" s="11">
        <v>10000000000</v>
      </c>
      <c r="X2219" s="11">
        <v>0</v>
      </c>
      <c r="Y2219" s="11">
        <v>0</v>
      </c>
      <c r="Z2219" s="11">
        <v>0</v>
      </c>
      <c r="AA2219" s="11">
        <v>0</v>
      </c>
      <c r="AB2219" s="11">
        <v>0</v>
      </c>
      <c r="AC2219" s="11">
        <v>1000000000</v>
      </c>
      <c r="AD2219" s="11">
        <v>0</v>
      </c>
      <c r="AE2219" s="11">
        <v>0</v>
      </c>
      <c r="AF2219" s="11">
        <v>0</v>
      </c>
      <c r="AG2219" s="11">
        <v>1300000000</v>
      </c>
      <c r="AH2219" s="11">
        <v>0</v>
      </c>
      <c r="AI2219" s="11">
        <v>0</v>
      </c>
      <c r="AJ2219" s="11">
        <v>0</v>
      </c>
      <c r="AK2219" s="11">
        <v>0</v>
      </c>
      <c r="AL2219" s="11">
        <v>2300000000</v>
      </c>
      <c r="AM2219" s="11">
        <v>0</v>
      </c>
      <c r="AN2219" s="11">
        <v>0</v>
      </c>
      <c r="AO22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2300000000</v>
      </c>
      <c r="AP22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2300000000</v>
      </c>
      <c r="AR22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19" s="11">
        <f>Table_PBS_SQL_DB2_PBSSQL_PBS_NDP_Tina_CG_QtrlyPerformance_Final[[#This Row],[GOU REL]]+Table_PBS_SQL_DB2_PBSSQL_PBS_NDP_Tina_CG_QtrlyPerformance_Final[[#This Row],[EXT REL]]</f>
        <v>2300000000</v>
      </c>
      <c r="AT2219" s="11">
        <f>Table_PBS_SQL_DB2_PBSSQL_PBS_NDP_Tina_CG_QtrlyPerformance_Final[[#This Row],[GOU EXP]]+Table_PBS_SQL_DB2_PBSSQL_PBS_NDP_Tina_CG_QtrlyPerformance_Final[[#This Row],[EXT EXP]]</f>
        <v>2300000000</v>
      </c>
      <c r="AU2219" s="11" t="str">
        <f>IF(Table_PBS_SQL_DB2_PBSSQL_PBS_NDP_Tina_CG_QtrlyPerformance_Final[[#This Row],[Item_Code]]&gt;"300000", "Capital", "Recurrent")</f>
        <v>Capital</v>
      </c>
    </row>
    <row r="2220" spans="1:47" x14ac:dyDescent="0.25">
      <c r="A2220" t="s">
        <v>305</v>
      </c>
      <c r="B2220" t="s">
        <v>306</v>
      </c>
      <c r="C2220" t="s">
        <v>293</v>
      </c>
      <c r="D2220" t="s">
        <v>1206</v>
      </c>
      <c r="E2220" t="s">
        <v>75</v>
      </c>
      <c r="F2220" t="s">
        <v>1228</v>
      </c>
      <c r="G2220" t="s">
        <v>75</v>
      </c>
      <c r="H2220" t="s">
        <v>1229</v>
      </c>
      <c r="I2220" t="s">
        <v>493</v>
      </c>
      <c r="J2220" t="s">
        <v>1236</v>
      </c>
      <c r="K2220" t="s">
        <v>1237</v>
      </c>
      <c r="L2220" t="s">
        <v>1238</v>
      </c>
      <c r="M2220" t="s">
        <v>1232</v>
      </c>
      <c r="N2220" t="s">
        <v>1233</v>
      </c>
      <c r="O2220" t="s">
        <v>904</v>
      </c>
      <c r="P2220" t="s">
        <v>905</v>
      </c>
      <c r="Q2220" s="11">
        <v>0</v>
      </c>
      <c r="R2220" s="11">
        <v>0</v>
      </c>
      <c r="S2220" s="11">
        <v>0</v>
      </c>
      <c r="T2220" s="11">
        <v>0</v>
      </c>
      <c r="U2220" s="11">
        <v>20000000</v>
      </c>
      <c r="V2220" s="11">
        <v>0</v>
      </c>
      <c r="W2220" s="11">
        <v>20000000</v>
      </c>
      <c r="X2220" s="11">
        <v>0</v>
      </c>
      <c r="Y2220" s="11">
        <v>0</v>
      </c>
      <c r="Z2220" s="11">
        <v>0</v>
      </c>
      <c r="AA2220" s="11">
        <v>0</v>
      </c>
      <c r="AB2220" s="11">
        <v>0</v>
      </c>
      <c r="AC2220" s="11">
        <v>5000000</v>
      </c>
      <c r="AD2220" s="11">
        <v>5000000</v>
      </c>
      <c r="AE2220" s="11">
        <v>0</v>
      </c>
      <c r="AF2220" s="11">
        <v>0</v>
      </c>
      <c r="AG2220" s="11">
        <v>3000000</v>
      </c>
      <c r="AH2220" s="11">
        <v>3000000</v>
      </c>
      <c r="AI2220" s="11">
        <v>0</v>
      </c>
      <c r="AJ2220" s="11">
        <v>0</v>
      </c>
      <c r="AK2220" s="11">
        <v>6000000</v>
      </c>
      <c r="AL2220" s="11">
        <v>6000000</v>
      </c>
      <c r="AM2220" s="11">
        <v>0</v>
      </c>
      <c r="AN2220" s="11">
        <v>0</v>
      </c>
      <c r="AO22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v>
      </c>
      <c r="AP22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v>
      </c>
      <c r="AR22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20" s="11">
        <f>Table_PBS_SQL_DB2_PBSSQL_PBS_NDP_Tina_CG_QtrlyPerformance_Final[[#This Row],[GOU REL]]+Table_PBS_SQL_DB2_PBSSQL_PBS_NDP_Tina_CG_QtrlyPerformance_Final[[#This Row],[EXT REL]]</f>
        <v>14000000</v>
      </c>
      <c r="AT2220" s="11">
        <f>Table_PBS_SQL_DB2_PBSSQL_PBS_NDP_Tina_CG_QtrlyPerformance_Final[[#This Row],[GOU EXP]]+Table_PBS_SQL_DB2_PBSSQL_PBS_NDP_Tina_CG_QtrlyPerformance_Final[[#This Row],[EXT EXP]]</f>
        <v>14000000</v>
      </c>
      <c r="AU2220" s="11" t="str">
        <f>IF(Table_PBS_SQL_DB2_PBSSQL_PBS_NDP_Tina_CG_QtrlyPerformance_Final[[#This Row],[Item_Code]]&gt;"300000", "Capital", "Recurrent")</f>
        <v>Recurrent</v>
      </c>
    </row>
    <row r="2221" spans="1:47" x14ac:dyDescent="0.25">
      <c r="A2221" t="s">
        <v>305</v>
      </c>
      <c r="B2221" t="s">
        <v>306</v>
      </c>
      <c r="C2221" t="s">
        <v>293</v>
      </c>
      <c r="D2221" t="s">
        <v>1206</v>
      </c>
      <c r="E2221" t="s">
        <v>75</v>
      </c>
      <c r="F2221" t="s">
        <v>1228</v>
      </c>
      <c r="G2221" t="s">
        <v>75</v>
      </c>
      <c r="H2221" t="s">
        <v>1229</v>
      </c>
      <c r="I2221" t="s">
        <v>467</v>
      </c>
      <c r="J2221" t="s">
        <v>1239</v>
      </c>
      <c r="K2221" t="s">
        <v>1230</v>
      </c>
      <c r="L2221" t="s">
        <v>1231</v>
      </c>
      <c r="M2221" t="s">
        <v>1232</v>
      </c>
      <c r="N2221" t="s">
        <v>1233</v>
      </c>
      <c r="O2221" t="s">
        <v>1064</v>
      </c>
      <c r="P2221" t="s">
        <v>1065</v>
      </c>
      <c r="Q2221" s="11">
        <v>0</v>
      </c>
      <c r="R2221" s="11">
        <v>0</v>
      </c>
      <c r="S2221" s="11">
        <v>0</v>
      </c>
      <c r="T2221" s="11">
        <v>0</v>
      </c>
      <c r="U2221" s="11">
        <v>436246349</v>
      </c>
      <c r="V2221" s="11">
        <v>0</v>
      </c>
      <c r="W2221" s="11">
        <v>0</v>
      </c>
      <c r="X2221" s="11">
        <v>436246349</v>
      </c>
      <c r="Y2221" s="11">
        <v>0</v>
      </c>
      <c r="Z2221" s="11">
        <v>0</v>
      </c>
      <c r="AA2221" s="11">
        <v>0</v>
      </c>
      <c r="AB2221" s="11">
        <v>0</v>
      </c>
      <c r="AC2221" s="11">
        <v>0</v>
      </c>
      <c r="AD2221" s="11">
        <v>0</v>
      </c>
      <c r="AE2221" s="11">
        <v>0</v>
      </c>
      <c r="AF2221" s="11">
        <v>0</v>
      </c>
      <c r="AG2221" s="11">
        <v>0</v>
      </c>
      <c r="AH2221" s="11">
        <v>0</v>
      </c>
      <c r="AI2221" s="11">
        <v>0</v>
      </c>
      <c r="AJ2221" s="11">
        <v>0</v>
      </c>
      <c r="AK2221" s="11">
        <v>0</v>
      </c>
      <c r="AL2221" s="11">
        <v>0</v>
      </c>
      <c r="AM2221" s="11">
        <v>0</v>
      </c>
      <c r="AN2221" s="11">
        <v>0</v>
      </c>
      <c r="AO22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21" s="11">
        <f>Table_PBS_SQL_DB2_PBSSQL_PBS_NDP_Tina_CG_QtrlyPerformance_Final[[#This Row],[GOU REL]]+Table_PBS_SQL_DB2_PBSSQL_PBS_NDP_Tina_CG_QtrlyPerformance_Final[[#This Row],[EXT REL]]</f>
        <v>0</v>
      </c>
      <c r="AT2221" s="11">
        <f>Table_PBS_SQL_DB2_PBSSQL_PBS_NDP_Tina_CG_QtrlyPerformance_Final[[#This Row],[GOU EXP]]+Table_PBS_SQL_DB2_PBSSQL_PBS_NDP_Tina_CG_QtrlyPerformance_Final[[#This Row],[EXT EXP]]</f>
        <v>0</v>
      </c>
      <c r="AU2221" s="11" t="str">
        <f>IF(Table_PBS_SQL_DB2_PBSSQL_PBS_NDP_Tina_CG_QtrlyPerformance_Final[[#This Row],[Item_Code]]&gt;"300000", "Capital", "Recurrent")</f>
        <v>Recurrent</v>
      </c>
    </row>
    <row r="2222" spans="1:47" x14ac:dyDescent="0.25">
      <c r="A2222" t="s">
        <v>33</v>
      </c>
      <c r="B2222" t="s">
        <v>34</v>
      </c>
      <c r="C2222" t="s">
        <v>31</v>
      </c>
      <c r="D2222" t="s">
        <v>1031</v>
      </c>
      <c r="E2222" t="s">
        <v>75</v>
      </c>
      <c r="F2222" t="s">
        <v>1042</v>
      </c>
      <c r="G2222" t="s">
        <v>87</v>
      </c>
      <c r="H2222" t="s">
        <v>1033</v>
      </c>
      <c r="I2222" t="s">
        <v>467</v>
      </c>
      <c r="J2222" t="s">
        <v>1034</v>
      </c>
      <c r="K2222" t="s">
        <v>769</v>
      </c>
      <c r="L2222" t="s">
        <v>1073</v>
      </c>
      <c r="M2222" t="s">
        <v>1074</v>
      </c>
      <c r="N2222" t="s">
        <v>1075</v>
      </c>
      <c r="O2222" t="s">
        <v>1004</v>
      </c>
      <c r="P2222" t="s">
        <v>868</v>
      </c>
      <c r="Q2222" s="11">
        <v>0</v>
      </c>
      <c r="R2222" s="11">
        <v>0</v>
      </c>
      <c r="S2222" s="11">
        <v>0</v>
      </c>
      <c r="T2222" s="11">
        <v>0</v>
      </c>
      <c r="U2222" s="11">
        <v>0</v>
      </c>
      <c r="V2222" s="11">
        <v>0</v>
      </c>
      <c r="W2222" s="11">
        <v>30000000</v>
      </c>
      <c r="X2222" s="11">
        <v>58200704</v>
      </c>
      <c r="Y2222" s="11">
        <v>0</v>
      </c>
      <c r="Z2222" s="11">
        <v>0</v>
      </c>
      <c r="AA2222" s="11">
        <v>0</v>
      </c>
      <c r="AB2222" s="11">
        <v>0</v>
      </c>
      <c r="AC2222" s="11">
        <v>30000000</v>
      </c>
      <c r="AD2222" s="11">
        <v>30000000</v>
      </c>
      <c r="AE2222" s="11">
        <v>0</v>
      </c>
      <c r="AF2222" s="11">
        <v>0</v>
      </c>
      <c r="AG2222" s="11">
        <v>0</v>
      </c>
      <c r="AH2222" s="11">
        <v>0</v>
      </c>
      <c r="AI2222" s="11">
        <v>0</v>
      </c>
      <c r="AJ2222" s="11">
        <v>0</v>
      </c>
      <c r="AK2222" s="11">
        <v>0</v>
      </c>
      <c r="AL2222" s="11">
        <v>0</v>
      </c>
      <c r="AM2222" s="11">
        <v>0</v>
      </c>
      <c r="AN2222" s="11">
        <v>0</v>
      </c>
      <c r="AO22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2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2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22" s="11">
        <f>Table_PBS_SQL_DB2_PBSSQL_PBS_NDP_Tina_CG_QtrlyPerformance_Final[[#This Row],[GOU REL]]+Table_PBS_SQL_DB2_PBSSQL_PBS_NDP_Tina_CG_QtrlyPerformance_Final[[#This Row],[EXT REL]]</f>
        <v>30000000</v>
      </c>
      <c r="AT2222" s="11">
        <f>Table_PBS_SQL_DB2_PBSSQL_PBS_NDP_Tina_CG_QtrlyPerformance_Final[[#This Row],[GOU EXP]]+Table_PBS_SQL_DB2_PBSSQL_PBS_NDP_Tina_CG_QtrlyPerformance_Final[[#This Row],[EXT EXP]]</f>
        <v>30000000</v>
      </c>
      <c r="AU2222" s="11" t="str">
        <f>IF(Table_PBS_SQL_DB2_PBSSQL_PBS_NDP_Tina_CG_QtrlyPerformance_Final[[#This Row],[Item_Code]]&gt;"300000", "Capital", "Recurrent")</f>
        <v>Recurrent</v>
      </c>
    </row>
    <row r="2223" spans="1:47" x14ac:dyDescent="0.25">
      <c r="A2223" t="s">
        <v>33</v>
      </c>
      <c r="B2223" t="s">
        <v>34</v>
      </c>
      <c r="C2223" t="s">
        <v>31</v>
      </c>
      <c r="D2223" t="s">
        <v>1031</v>
      </c>
      <c r="E2223" t="s">
        <v>75</v>
      </c>
      <c r="F2223" t="s">
        <v>1042</v>
      </c>
      <c r="G2223" t="s">
        <v>97</v>
      </c>
      <c r="H2223" t="s">
        <v>1089</v>
      </c>
      <c r="I2223" t="s">
        <v>896</v>
      </c>
      <c r="J2223" t="s">
        <v>897</v>
      </c>
      <c r="K2223" t="s">
        <v>35</v>
      </c>
      <c r="L2223" t="s">
        <v>1090</v>
      </c>
      <c r="M2223" t="s">
        <v>1044</v>
      </c>
      <c r="N2223" t="s">
        <v>1045</v>
      </c>
      <c r="O2223" t="s">
        <v>1025</v>
      </c>
      <c r="P2223" t="s">
        <v>1026</v>
      </c>
      <c r="Q2223" s="11">
        <v>0</v>
      </c>
      <c r="R2223" s="11">
        <v>0</v>
      </c>
      <c r="S2223" s="11">
        <v>0</v>
      </c>
      <c r="T2223" s="11">
        <v>0</v>
      </c>
      <c r="U2223" s="11">
        <v>0</v>
      </c>
      <c r="V2223" s="11">
        <v>0</v>
      </c>
      <c r="W2223" s="11">
        <v>0</v>
      </c>
      <c r="X2223" s="11">
        <v>0</v>
      </c>
      <c r="Y2223" s="11">
        <v>0</v>
      </c>
      <c r="Z2223" s="11">
        <v>0</v>
      </c>
      <c r="AA2223" s="11">
        <v>0</v>
      </c>
      <c r="AB2223" s="11">
        <v>0</v>
      </c>
      <c r="AC2223" s="11">
        <v>0</v>
      </c>
      <c r="AD2223" s="11">
        <v>0</v>
      </c>
      <c r="AE2223" s="11">
        <v>7500000</v>
      </c>
      <c r="AF2223" s="11">
        <v>6000000</v>
      </c>
      <c r="AG2223" s="11">
        <v>0</v>
      </c>
      <c r="AH2223" s="11">
        <v>0</v>
      </c>
      <c r="AI2223" s="11">
        <v>420000000</v>
      </c>
      <c r="AJ2223" s="11">
        <v>336000000</v>
      </c>
      <c r="AK2223" s="11">
        <v>0</v>
      </c>
      <c r="AL2223" s="11">
        <v>0</v>
      </c>
      <c r="AM2223" s="11">
        <v>0</v>
      </c>
      <c r="AN2223" s="11">
        <v>0</v>
      </c>
      <c r="AO22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427500000</v>
      </c>
      <c r="AQ22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342000000</v>
      </c>
      <c r="AS2223" s="11">
        <f>Table_PBS_SQL_DB2_PBSSQL_PBS_NDP_Tina_CG_QtrlyPerformance_Final[[#This Row],[GOU REL]]+Table_PBS_SQL_DB2_PBSSQL_PBS_NDP_Tina_CG_QtrlyPerformance_Final[[#This Row],[EXT REL]]</f>
        <v>427500000</v>
      </c>
      <c r="AT2223" s="11">
        <f>Table_PBS_SQL_DB2_PBSSQL_PBS_NDP_Tina_CG_QtrlyPerformance_Final[[#This Row],[GOU EXP]]+Table_PBS_SQL_DB2_PBSSQL_PBS_NDP_Tina_CG_QtrlyPerformance_Final[[#This Row],[EXT EXP]]</f>
        <v>342000000</v>
      </c>
      <c r="AU2223" s="11" t="str">
        <f>IF(Table_PBS_SQL_DB2_PBSSQL_PBS_NDP_Tina_CG_QtrlyPerformance_Final[[#This Row],[Item_Code]]&gt;"300000", "Capital", "Recurrent")</f>
        <v>Recurrent</v>
      </c>
    </row>
    <row r="2224" spans="1:47" x14ac:dyDescent="0.25">
      <c r="A2224" t="s">
        <v>33</v>
      </c>
      <c r="B2224" t="s">
        <v>34</v>
      </c>
      <c r="C2224" t="s">
        <v>31</v>
      </c>
      <c r="D2224" t="s">
        <v>1031</v>
      </c>
      <c r="E2224" t="s">
        <v>75</v>
      </c>
      <c r="F2224" t="s">
        <v>1042</v>
      </c>
      <c r="G2224" t="s">
        <v>97</v>
      </c>
      <c r="H2224" t="s">
        <v>1089</v>
      </c>
      <c r="I2224" t="s">
        <v>896</v>
      </c>
      <c r="J2224" t="s">
        <v>897</v>
      </c>
      <c r="K2224" t="s">
        <v>35</v>
      </c>
      <c r="L2224" t="s">
        <v>1090</v>
      </c>
      <c r="M2224" t="s">
        <v>1091</v>
      </c>
      <c r="N2224" t="s">
        <v>1092</v>
      </c>
      <c r="O2224" t="s">
        <v>1062</v>
      </c>
      <c r="P2224" t="s">
        <v>1063</v>
      </c>
      <c r="Q2224" s="11">
        <v>0</v>
      </c>
      <c r="R2224" s="11">
        <v>0</v>
      </c>
      <c r="S2224" s="11">
        <v>0</v>
      </c>
      <c r="T2224" s="11">
        <v>0</v>
      </c>
      <c r="U2224" s="11">
        <v>0</v>
      </c>
      <c r="V2224" s="11">
        <v>0</v>
      </c>
      <c r="W2224" s="11">
        <v>0</v>
      </c>
      <c r="X2224" s="11">
        <v>0</v>
      </c>
      <c r="Y2224" s="11">
        <v>0</v>
      </c>
      <c r="Z2224" s="11">
        <v>0</v>
      </c>
      <c r="AA2224" s="11">
        <v>1122750000</v>
      </c>
      <c r="AB2224" s="11">
        <v>1122750000</v>
      </c>
      <c r="AC2224" s="11">
        <v>0</v>
      </c>
      <c r="AD2224" s="11">
        <v>0</v>
      </c>
      <c r="AE2224" s="11">
        <v>1122750000</v>
      </c>
      <c r="AF2224" s="11">
        <v>1122750000</v>
      </c>
      <c r="AG2224" s="11">
        <v>0</v>
      </c>
      <c r="AH2224" s="11">
        <v>0</v>
      </c>
      <c r="AI2224" s="11">
        <v>1122750000</v>
      </c>
      <c r="AJ2224" s="11">
        <v>1122750000</v>
      </c>
      <c r="AK2224" s="11">
        <v>0</v>
      </c>
      <c r="AL2224" s="11">
        <v>0</v>
      </c>
      <c r="AM2224" s="11">
        <v>0</v>
      </c>
      <c r="AN2224" s="11">
        <v>0</v>
      </c>
      <c r="AO22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3368250000</v>
      </c>
      <c r="AQ22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3368250000</v>
      </c>
      <c r="AS2224" s="11">
        <f>Table_PBS_SQL_DB2_PBSSQL_PBS_NDP_Tina_CG_QtrlyPerformance_Final[[#This Row],[GOU REL]]+Table_PBS_SQL_DB2_PBSSQL_PBS_NDP_Tina_CG_QtrlyPerformance_Final[[#This Row],[EXT REL]]</f>
        <v>3368250000</v>
      </c>
      <c r="AT2224" s="11">
        <f>Table_PBS_SQL_DB2_PBSSQL_PBS_NDP_Tina_CG_QtrlyPerformance_Final[[#This Row],[GOU EXP]]+Table_PBS_SQL_DB2_PBSSQL_PBS_NDP_Tina_CG_QtrlyPerformance_Final[[#This Row],[EXT EXP]]</f>
        <v>3368250000</v>
      </c>
      <c r="AU2224" s="11" t="str">
        <f>IF(Table_PBS_SQL_DB2_PBSSQL_PBS_NDP_Tina_CG_QtrlyPerformance_Final[[#This Row],[Item_Code]]&gt;"300000", "Capital", "Recurrent")</f>
        <v>Recurrent</v>
      </c>
    </row>
    <row r="2225" spans="1:47" x14ac:dyDescent="0.25">
      <c r="A2225" t="s">
        <v>33</v>
      </c>
      <c r="B2225" t="s">
        <v>34</v>
      </c>
      <c r="C2225" t="s">
        <v>31</v>
      </c>
      <c r="D2225" t="s">
        <v>1031</v>
      </c>
      <c r="E2225" t="s">
        <v>75</v>
      </c>
      <c r="F2225" t="s">
        <v>1042</v>
      </c>
      <c r="G2225" t="s">
        <v>97</v>
      </c>
      <c r="H2225" t="s">
        <v>1089</v>
      </c>
      <c r="I2225" t="s">
        <v>896</v>
      </c>
      <c r="J2225" t="s">
        <v>897</v>
      </c>
      <c r="K2225" t="s">
        <v>35</v>
      </c>
      <c r="L2225" t="s">
        <v>1090</v>
      </c>
      <c r="M2225" t="s">
        <v>1091</v>
      </c>
      <c r="N2225" t="s">
        <v>1092</v>
      </c>
      <c r="O2225" t="s">
        <v>1011</v>
      </c>
      <c r="P2225" t="s">
        <v>1012</v>
      </c>
      <c r="Q2225" s="11">
        <v>0</v>
      </c>
      <c r="R2225" s="11">
        <v>0</v>
      </c>
      <c r="S2225" s="11">
        <v>0</v>
      </c>
      <c r="T2225" s="11">
        <v>0</v>
      </c>
      <c r="U2225" s="11">
        <v>0</v>
      </c>
      <c r="V2225" s="11">
        <v>0</v>
      </c>
      <c r="W2225" s="11">
        <v>0</v>
      </c>
      <c r="X2225" s="11">
        <v>0</v>
      </c>
      <c r="Y2225" s="11">
        <v>0</v>
      </c>
      <c r="Z2225" s="11">
        <v>0</v>
      </c>
      <c r="AA2225" s="11">
        <v>125000000</v>
      </c>
      <c r="AB2225" s="11">
        <v>100000000</v>
      </c>
      <c r="AC2225" s="11">
        <v>0</v>
      </c>
      <c r="AD2225" s="11">
        <v>0</v>
      </c>
      <c r="AE2225" s="11">
        <v>75000000</v>
      </c>
      <c r="AF2225" s="11">
        <v>60000000</v>
      </c>
      <c r="AG2225" s="11">
        <v>0</v>
      </c>
      <c r="AH2225" s="11">
        <v>0</v>
      </c>
      <c r="AI2225" s="11">
        <v>225000000</v>
      </c>
      <c r="AJ2225" s="11">
        <v>180000000</v>
      </c>
      <c r="AK2225" s="11">
        <v>0</v>
      </c>
      <c r="AL2225" s="11">
        <v>0</v>
      </c>
      <c r="AM2225" s="11">
        <v>0</v>
      </c>
      <c r="AN2225" s="11">
        <v>0</v>
      </c>
      <c r="AO22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425000000</v>
      </c>
      <c r="AQ22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340000000</v>
      </c>
      <c r="AS2225" s="11">
        <f>Table_PBS_SQL_DB2_PBSSQL_PBS_NDP_Tina_CG_QtrlyPerformance_Final[[#This Row],[GOU REL]]+Table_PBS_SQL_DB2_PBSSQL_PBS_NDP_Tina_CG_QtrlyPerformance_Final[[#This Row],[EXT REL]]</f>
        <v>425000000</v>
      </c>
      <c r="AT2225" s="11">
        <f>Table_PBS_SQL_DB2_PBSSQL_PBS_NDP_Tina_CG_QtrlyPerformance_Final[[#This Row],[GOU EXP]]+Table_PBS_SQL_DB2_PBSSQL_PBS_NDP_Tina_CG_QtrlyPerformance_Final[[#This Row],[EXT EXP]]</f>
        <v>340000000</v>
      </c>
      <c r="AU2225" s="11" t="str">
        <f>IF(Table_PBS_SQL_DB2_PBSSQL_PBS_NDP_Tina_CG_QtrlyPerformance_Final[[#This Row],[Item_Code]]&gt;"300000", "Capital", "Recurrent")</f>
        <v>Recurrent</v>
      </c>
    </row>
    <row r="2226" spans="1:47" x14ac:dyDescent="0.25">
      <c r="A2226" t="s">
        <v>33</v>
      </c>
      <c r="B2226" t="s">
        <v>34</v>
      </c>
      <c r="C2226" t="s">
        <v>31</v>
      </c>
      <c r="D2226" t="s">
        <v>1031</v>
      </c>
      <c r="E2226" t="s">
        <v>75</v>
      </c>
      <c r="F2226" t="s">
        <v>1042</v>
      </c>
      <c r="G2226" t="s">
        <v>97</v>
      </c>
      <c r="H2226" t="s">
        <v>1089</v>
      </c>
      <c r="I2226" t="s">
        <v>896</v>
      </c>
      <c r="J2226" t="s">
        <v>897</v>
      </c>
      <c r="K2226" t="s">
        <v>35</v>
      </c>
      <c r="L2226" t="s">
        <v>1090</v>
      </c>
      <c r="M2226" t="s">
        <v>1091</v>
      </c>
      <c r="N2226" t="s">
        <v>1092</v>
      </c>
      <c r="O2226" t="s">
        <v>906</v>
      </c>
      <c r="P2226" t="s">
        <v>907</v>
      </c>
      <c r="Q2226" s="11">
        <v>0</v>
      </c>
      <c r="R2226" s="11">
        <v>0</v>
      </c>
      <c r="S2226" s="11">
        <v>0</v>
      </c>
      <c r="T2226" s="11">
        <v>0</v>
      </c>
      <c r="U2226" s="11">
        <v>0</v>
      </c>
      <c r="V2226" s="11">
        <v>0</v>
      </c>
      <c r="W2226" s="11">
        <v>0</v>
      </c>
      <c r="X2226" s="11">
        <v>0</v>
      </c>
      <c r="Y2226" s="11">
        <v>0</v>
      </c>
      <c r="Z2226" s="11">
        <v>0</v>
      </c>
      <c r="AA2226" s="11">
        <v>144750000</v>
      </c>
      <c r="AB2226" s="11">
        <v>115800000</v>
      </c>
      <c r="AC2226" s="11">
        <v>0</v>
      </c>
      <c r="AD2226" s="11">
        <v>0</v>
      </c>
      <c r="AE2226" s="11">
        <v>14475000</v>
      </c>
      <c r="AF2226" s="11">
        <v>11580000</v>
      </c>
      <c r="AG2226" s="11">
        <v>0</v>
      </c>
      <c r="AH2226" s="11">
        <v>0</v>
      </c>
      <c r="AI2226" s="11">
        <v>244750000</v>
      </c>
      <c r="AJ2226" s="11">
        <v>195800000</v>
      </c>
      <c r="AK2226" s="11">
        <v>0</v>
      </c>
      <c r="AL2226" s="11">
        <v>0</v>
      </c>
      <c r="AM2226" s="11">
        <v>0</v>
      </c>
      <c r="AN2226" s="11">
        <v>0</v>
      </c>
      <c r="AO22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403975000</v>
      </c>
      <c r="AQ22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323180000</v>
      </c>
      <c r="AS2226" s="11">
        <f>Table_PBS_SQL_DB2_PBSSQL_PBS_NDP_Tina_CG_QtrlyPerformance_Final[[#This Row],[GOU REL]]+Table_PBS_SQL_DB2_PBSSQL_PBS_NDP_Tina_CG_QtrlyPerformance_Final[[#This Row],[EXT REL]]</f>
        <v>403975000</v>
      </c>
      <c r="AT2226" s="11">
        <f>Table_PBS_SQL_DB2_PBSSQL_PBS_NDP_Tina_CG_QtrlyPerformance_Final[[#This Row],[GOU EXP]]+Table_PBS_SQL_DB2_PBSSQL_PBS_NDP_Tina_CG_QtrlyPerformance_Final[[#This Row],[EXT EXP]]</f>
        <v>323180000</v>
      </c>
      <c r="AU2226" s="11" t="str">
        <f>IF(Table_PBS_SQL_DB2_PBSSQL_PBS_NDP_Tina_CG_QtrlyPerformance_Final[[#This Row],[Item_Code]]&gt;"300000", "Capital", "Recurrent")</f>
        <v>Recurrent</v>
      </c>
    </row>
    <row r="2227" spans="1:47" x14ac:dyDescent="0.25">
      <c r="A2227" t="s">
        <v>33</v>
      </c>
      <c r="B2227" t="s">
        <v>34</v>
      </c>
      <c r="C2227" t="s">
        <v>31</v>
      </c>
      <c r="D2227" t="s">
        <v>1031</v>
      </c>
      <c r="E2227" t="s">
        <v>75</v>
      </c>
      <c r="F2227" t="s">
        <v>1042</v>
      </c>
      <c r="G2227" t="s">
        <v>97</v>
      </c>
      <c r="H2227" t="s">
        <v>1089</v>
      </c>
      <c r="I2227" t="s">
        <v>896</v>
      </c>
      <c r="J2227" t="s">
        <v>897</v>
      </c>
      <c r="K2227" t="s">
        <v>35</v>
      </c>
      <c r="L2227" t="s">
        <v>1090</v>
      </c>
      <c r="M2227" t="s">
        <v>1091</v>
      </c>
      <c r="N2227" t="s">
        <v>1092</v>
      </c>
      <c r="O2227" t="s">
        <v>1083</v>
      </c>
      <c r="P2227" t="s">
        <v>1084</v>
      </c>
      <c r="Q2227" s="11">
        <v>0</v>
      </c>
      <c r="R2227" s="11">
        <v>0</v>
      </c>
      <c r="S2227" s="11">
        <v>0</v>
      </c>
      <c r="T2227" s="11">
        <v>0</v>
      </c>
      <c r="U2227" s="11">
        <v>0</v>
      </c>
      <c r="V2227" s="11">
        <v>0</v>
      </c>
      <c r="W2227" s="11">
        <v>0</v>
      </c>
      <c r="X2227" s="11">
        <v>0</v>
      </c>
      <c r="Y2227" s="11">
        <v>0</v>
      </c>
      <c r="Z2227" s="11">
        <v>0</v>
      </c>
      <c r="AA2227" s="11">
        <v>375000000</v>
      </c>
      <c r="AB2227" s="11">
        <v>300000000</v>
      </c>
      <c r="AC2227" s="11">
        <v>0</v>
      </c>
      <c r="AD2227" s="11">
        <v>0</v>
      </c>
      <c r="AE2227" s="11">
        <v>17500000</v>
      </c>
      <c r="AF2227" s="11">
        <v>14000000</v>
      </c>
      <c r="AG2227" s="11">
        <v>0</v>
      </c>
      <c r="AH2227" s="11">
        <v>0</v>
      </c>
      <c r="AI2227" s="11">
        <v>675000000</v>
      </c>
      <c r="AJ2227" s="11">
        <v>540000000</v>
      </c>
      <c r="AK2227" s="11">
        <v>0</v>
      </c>
      <c r="AL2227" s="11">
        <v>0</v>
      </c>
      <c r="AM2227" s="11">
        <v>0</v>
      </c>
      <c r="AN2227" s="11">
        <v>0</v>
      </c>
      <c r="AO22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1067500000</v>
      </c>
      <c r="AQ22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854000000</v>
      </c>
      <c r="AS2227" s="11">
        <f>Table_PBS_SQL_DB2_PBSSQL_PBS_NDP_Tina_CG_QtrlyPerformance_Final[[#This Row],[GOU REL]]+Table_PBS_SQL_DB2_PBSSQL_PBS_NDP_Tina_CG_QtrlyPerformance_Final[[#This Row],[EXT REL]]</f>
        <v>1067500000</v>
      </c>
      <c r="AT2227" s="11">
        <f>Table_PBS_SQL_DB2_PBSSQL_PBS_NDP_Tina_CG_QtrlyPerformance_Final[[#This Row],[GOU EXP]]+Table_PBS_SQL_DB2_PBSSQL_PBS_NDP_Tina_CG_QtrlyPerformance_Final[[#This Row],[EXT EXP]]</f>
        <v>854000000</v>
      </c>
      <c r="AU2227" s="11" t="str">
        <f>IF(Table_PBS_SQL_DB2_PBSSQL_PBS_NDP_Tina_CG_QtrlyPerformance_Final[[#This Row],[Item_Code]]&gt;"300000", "Capital", "Recurrent")</f>
        <v>Recurrent</v>
      </c>
    </row>
    <row r="2228" spans="1:47" x14ac:dyDescent="0.25">
      <c r="A2228" t="s">
        <v>33</v>
      </c>
      <c r="B2228" t="s">
        <v>34</v>
      </c>
      <c r="C2228" t="s">
        <v>31</v>
      </c>
      <c r="D2228" t="s">
        <v>1031</v>
      </c>
      <c r="E2228" t="s">
        <v>75</v>
      </c>
      <c r="F2228" t="s">
        <v>1042</v>
      </c>
      <c r="G2228" t="s">
        <v>97</v>
      </c>
      <c r="H2228" t="s">
        <v>1089</v>
      </c>
      <c r="I2228" t="s">
        <v>896</v>
      </c>
      <c r="J2228" t="s">
        <v>897</v>
      </c>
      <c r="K2228" t="s">
        <v>35</v>
      </c>
      <c r="L2228" t="s">
        <v>1090</v>
      </c>
      <c r="M2228" t="s">
        <v>1091</v>
      </c>
      <c r="N2228" t="s">
        <v>1092</v>
      </c>
      <c r="O2228" t="s">
        <v>878</v>
      </c>
      <c r="P2228" t="s">
        <v>879</v>
      </c>
      <c r="Q2228" s="11">
        <v>0</v>
      </c>
      <c r="R2228" s="11">
        <v>0</v>
      </c>
      <c r="S2228" s="11">
        <v>0</v>
      </c>
      <c r="T2228" s="11">
        <v>0</v>
      </c>
      <c r="U2228" s="11">
        <v>0</v>
      </c>
      <c r="V2228" s="11">
        <v>0</v>
      </c>
      <c r="W2228" s="11">
        <v>0</v>
      </c>
      <c r="X2228" s="11">
        <v>0</v>
      </c>
      <c r="Y2228" s="11">
        <v>0</v>
      </c>
      <c r="Z2228" s="11">
        <v>0</v>
      </c>
      <c r="AA2228" s="11">
        <v>39250000</v>
      </c>
      <c r="AB2228" s="11">
        <v>31400000</v>
      </c>
      <c r="AC2228" s="11">
        <v>0</v>
      </c>
      <c r="AD2228" s="11">
        <v>0</v>
      </c>
      <c r="AE2228" s="11">
        <v>39250000</v>
      </c>
      <c r="AF2228" s="11">
        <v>31400000</v>
      </c>
      <c r="AG2228" s="11">
        <v>0</v>
      </c>
      <c r="AH2228" s="11">
        <v>0</v>
      </c>
      <c r="AI2228" s="11">
        <v>39250000</v>
      </c>
      <c r="AJ2228" s="11">
        <v>31400000</v>
      </c>
      <c r="AK2228" s="11">
        <v>0</v>
      </c>
      <c r="AL2228" s="11">
        <v>0</v>
      </c>
      <c r="AM2228" s="11">
        <v>0</v>
      </c>
      <c r="AN2228" s="11">
        <v>0</v>
      </c>
      <c r="AO22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117750000</v>
      </c>
      <c r="AQ22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94200000</v>
      </c>
      <c r="AS2228" s="11">
        <f>Table_PBS_SQL_DB2_PBSSQL_PBS_NDP_Tina_CG_QtrlyPerformance_Final[[#This Row],[GOU REL]]+Table_PBS_SQL_DB2_PBSSQL_PBS_NDP_Tina_CG_QtrlyPerformance_Final[[#This Row],[EXT REL]]</f>
        <v>117750000</v>
      </c>
      <c r="AT2228" s="11">
        <f>Table_PBS_SQL_DB2_PBSSQL_PBS_NDP_Tina_CG_QtrlyPerformance_Final[[#This Row],[GOU EXP]]+Table_PBS_SQL_DB2_PBSSQL_PBS_NDP_Tina_CG_QtrlyPerformance_Final[[#This Row],[EXT EXP]]</f>
        <v>94200000</v>
      </c>
      <c r="AU2228" s="11" t="str">
        <f>IF(Table_PBS_SQL_DB2_PBSSQL_PBS_NDP_Tina_CG_QtrlyPerformance_Final[[#This Row],[Item_Code]]&gt;"300000", "Capital", "Recurrent")</f>
        <v>Recurrent</v>
      </c>
    </row>
    <row r="2229" spans="1:47" x14ac:dyDescent="0.25">
      <c r="A2229" t="s">
        <v>33</v>
      </c>
      <c r="B2229" t="s">
        <v>34</v>
      </c>
      <c r="C2229" t="s">
        <v>31</v>
      </c>
      <c r="D2229" t="s">
        <v>1031</v>
      </c>
      <c r="E2229" t="s">
        <v>75</v>
      </c>
      <c r="F2229" t="s">
        <v>1042</v>
      </c>
      <c r="G2229" t="s">
        <v>97</v>
      </c>
      <c r="H2229" t="s">
        <v>1089</v>
      </c>
      <c r="I2229" t="s">
        <v>896</v>
      </c>
      <c r="J2229" t="s">
        <v>897</v>
      </c>
      <c r="K2229" t="s">
        <v>35</v>
      </c>
      <c r="L2229" t="s">
        <v>1090</v>
      </c>
      <c r="M2229" t="s">
        <v>1109</v>
      </c>
      <c r="N2229" t="s">
        <v>1110</v>
      </c>
      <c r="O2229" t="s">
        <v>1021</v>
      </c>
      <c r="P2229" t="s">
        <v>1022</v>
      </c>
      <c r="Q2229" s="11">
        <v>0</v>
      </c>
      <c r="R2229" s="11">
        <v>0</v>
      </c>
      <c r="S2229" s="11">
        <v>0</v>
      </c>
      <c r="T2229" s="11">
        <v>0</v>
      </c>
      <c r="U2229" s="11">
        <v>0</v>
      </c>
      <c r="V2229" s="11">
        <v>0</v>
      </c>
      <c r="W2229" s="11">
        <v>0</v>
      </c>
      <c r="X2229" s="11">
        <v>0</v>
      </c>
      <c r="Y2229" s="11">
        <v>0</v>
      </c>
      <c r="Z2229" s="11">
        <v>0</v>
      </c>
      <c r="AA2229" s="11">
        <v>75000000</v>
      </c>
      <c r="AB2229" s="11">
        <v>60000000</v>
      </c>
      <c r="AC2229" s="11">
        <v>0</v>
      </c>
      <c r="AD2229" s="11">
        <v>0</v>
      </c>
      <c r="AE2229" s="11">
        <v>41250000</v>
      </c>
      <c r="AF2229" s="11">
        <v>33000000</v>
      </c>
      <c r="AG2229" s="11">
        <v>0</v>
      </c>
      <c r="AH2229" s="11">
        <v>0</v>
      </c>
      <c r="AI2229" s="11">
        <v>75000000</v>
      </c>
      <c r="AJ2229" s="11">
        <v>60000000</v>
      </c>
      <c r="AK2229" s="11">
        <v>0</v>
      </c>
      <c r="AL2229" s="11">
        <v>0</v>
      </c>
      <c r="AM2229" s="11">
        <v>0</v>
      </c>
      <c r="AN2229" s="11">
        <v>0</v>
      </c>
      <c r="AO22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191250000</v>
      </c>
      <c r="AQ22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153000000</v>
      </c>
      <c r="AS2229" s="11">
        <f>Table_PBS_SQL_DB2_PBSSQL_PBS_NDP_Tina_CG_QtrlyPerformance_Final[[#This Row],[GOU REL]]+Table_PBS_SQL_DB2_PBSSQL_PBS_NDP_Tina_CG_QtrlyPerformance_Final[[#This Row],[EXT REL]]</f>
        <v>191250000</v>
      </c>
      <c r="AT2229" s="11">
        <f>Table_PBS_SQL_DB2_PBSSQL_PBS_NDP_Tina_CG_QtrlyPerformance_Final[[#This Row],[GOU EXP]]+Table_PBS_SQL_DB2_PBSSQL_PBS_NDP_Tina_CG_QtrlyPerformance_Final[[#This Row],[EXT EXP]]</f>
        <v>153000000</v>
      </c>
      <c r="AU2229" s="11" t="str">
        <f>IF(Table_PBS_SQL_DB2_PBSSQL_PBS_NDP_Tina_CG_QtrlyPerformance_Final[[#This Row],[Item_Code]]&gt;"300000", "Capital", "Recurrent")</f>
        <v>Recurrent</v>
      </c>
    </row>
    <row r="2230" spans="1:47" x14ac:dyDescent="0.25">
      <c r="A2230" t="s">
        <v>33</v>
      </c>
      <c r="B2230" t="s">
        <v>34</v>
      </c>
      <c r="C2230" t="s">
        <v>31</v>
      </c>
      <c r="D2230" t="s">
        <v>1031</v>
      </c>
      <c r="E2230" t="s">
        <v>75</v>
      </c>
      <c r="F2230" t="s">
        <v>1042</v>
      </c>
      <c r="G2230" t="s">
        <v>97</v>
      </c>
      <c r="H2230" t="s">
        <v>1089</v>
      </c>
      <c r="I2230" t="s">
        <v>896</v>
      </c>
      <c r="J2230" t="s">
        <v>897</v>
      </c>
      <c r="K2230" t="s">
        <v>1095</v>
      </c>
      <c r="L2230" t="s">
        <v>1096</v>
      </c>
      <c r="M2230" t="s">
        <v>1097</v>
      </c>
      <c r="N2230" t="s">
        <v>1098</v>
      </c>
      <c r="O2230" t="s">
        <v>1002</v>
      </c>
      <c r="P2230" t="s">
        <v>1003</v>
      </c>
      <c r="Q2230" s="11">
        <v>0</v>
      </c>
      <c r="R2230" s="11">
        <v>0</v>
      </c>
      <c r="S2230" s="11">
        <v>0</v>
      </c>
      <c r="T2230" s="11">
        <v>0</v>
      </c>
      <c r="U2230" s="11">
        <v>0</v>
      </c>
      <c r="V2230" s="11">
        <v>0</v>
      </c>
      <c r="W2230" s="11">
        <v>0</v>
      </c>
      <c r="X2230" s="11">
        <v>0</v>
      </c>
      <c r="Y2230" s="11">
        <v>0</v>
      </c>
      <c r="Z2230" s="11">
        <v>0</v>
      </c>
      <c r="AA2230" s="11">
        <v>85000000</v>
      </c>
      <c r="AB2230" s="11">
        <v>68000000</v>
      </c>
      <c r="AC2230" s="11">
        <v>0</v>
      </c>
      <c r="AD2230" s="11">
        <v>0</v>
      </c>
      <c r="AE2230" s="11">
        <v>61368398.578762688</v>
      </c>
      <c r="AF2230" s="11">
        <v>53801147.773169748</v>
      </c>
      <c r="AG2230" s="11">
        <v>0</v>
      </c>
      <c r="AH2230" s="11">
        <v>0</v>
      </c>
      <c r="AI2230" s="11">
        <v>114441739.72986364</v>
      </c>
      <c r="AJ2230" s="11">
        <v>91553391.783890903</v>
      </c>
      <c r="AK2230" s="11">
        <v>0</v>
      </c>
      <c r="AL2230" s="11">
        <v>0</v>
      </c>
      <c r="AM2230" s="11">
        <v>0</v>
      </c>
      <c r="AN2230" s="11">
        <v>0</v>
      </c>
      <c r="AO22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260810138.30862632</v>
      </c>
      <c r="AQ22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213354539.55706066</v>
      </c>
      <c r="AS2230" s="11">
        <f>Table_PBS_SQL_DB2_PBSSQL_PBS_NDP_Tina_CG_QtrlyPerformance_Final[[#This Row],[GOU REL]]+Table_PBS_SQL_DB2_PBSSQL_PBS_NDP_Tina_CG_QtrlyPerformance_Final[[#This Row],[EXT REL]]</f>
        <v>260810138.30862632</v>
      </c>
      <c r="AT2230" s="11">
        <f>Table_PBS_SQL_DB2_PBSSQL_PBS_NDP_Tina_CG_QtrlyPerformance_Final[[#This Row],[GOU EXP]]+Table_PBS_SQL_DB2_PBSSQL_PBS_NDP_Tina_CG_QtrlyPerformance_Final[[#This Row],[EXT EXP]]</f>
        <v>213354539.55706066</v>
      </c>
      <c r="AU2230" s="11" t="str">
        <f>IF(Table_PBS_SQL_DB2_PBSSQL_PBS_NDP_Tina_CG_QtrlyPerformance_Final[[#This Row],[Item_Code]]&gt;"300000", "Capital", "Recurrent")</f>
        <v>Recurrent</v>
      </c>
    </row>
    <row r="2231" spans="1:47" x14ac:dyDescent="0.25">
      <c r="A2231" t="s">
        <v>33</v>
      </c>
      <c r="B2231" t="s">
        <v>34</v>
      </c>
      <c r="C2231" t="s">
        <v>31</v>
      </c>
      <c r="D2231" t="s">
        <v>1031</v>
      </c>
      <c r="E2231" t="s">
        <v>75</v>
      </c>
      <c r="F2231" t="s">
        <v>1042</v>
      </c>
      <c r="G2231" t="s">
        <v>97</v>
      </c>
      <c r="H2231" t="s">
        <v>1089</v>
      </c>
      <c r="I2231" t="s">
        <v>896</v>
      </c>
      <c r="J2231" t="s">
        <v>897</v>
      </c>
      <c r="K2231" t="s">
        <v>1095</v>
      </c>
      <c r="L2231" t="s">
        <v>1096</v>
      </c>
      <c r="M2231" t="s">
        <v>1097</v>
      </c>
      <c r="N2231" t="s">
        <v>1098</v>
      </c>
      <c r="O2231" t="s">
        <v>1295</v>
      </c>
      <c r="P2231" t="s">
        <v>1296</v>
      </c>
      <c r="Q2231" s="11">
        <v>0</v>
      </c>
      <c r="R2231" s="11">
        <v>0</v>
      </c>
      <c r="S2231" s="11">
        <v>0</v>
      </c>
      <c r="T2231" s="11">
        <v>0</v>
      </c>
      <c r="U2231" s="11">
        <v>0</v>
      </c>
      <c r="V2231" s="11">
        <v>0</v>
      </c>
      <c r="W2231" s="11">
        <v>0</v>
      </c>
      <c r="X2231" s="11">
        <v>0</v>
      </c>
      <c r="Y2231" s="11">
        <v>0</v>
      </c>
      <c r="Z2231" s="11">
        <v>0</v>
      </c>
      <c r="AA2231" s="11">
        <v>6250000</v>
      </c>
      <c r="AB2231" s="11">
        <v>5000000</v>
      </c>
      <c r="AC2231" s="11">
        <v>0</v>
      </c>
      <c r="AD2231" s="11">
        <v>0</v>
      </c>
      <c r="AE2231" s="11">
        <v>10958642.603350479</v>
      </c>
      <c r="AF2231" s="11">
        <v>9607347.8166374546</v>
      </c>
      <c r="AG2231" s="11">
        <v>0</v>
      </c>
      <c r="AH2231" s="11">
        <v>0</v>
      </c>
      <c r="AI2231" s="11">
        <v>8414833.8036664445</v>
      </c>
      <c r="AJ2231" s="11">
        <v>6731867.0429331549</v>
      </c>
      <c r="AK2231" s="11">
        <v>0</v>
      </c>
      <c r="AL2231" s="11">
        <v>0</v>
      </c>
      <c r="AM2231" s="11">
        <v>0</v>
      </c>
      <c r="AN2231" s="11">
        <v>0</v>
      </c>
      <c r="AO22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25623476.407016926</v>
      </c>
      <c r="AQ22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21339214.859570608</v>
      </c>
      <c r="AS2231" s="11">
        <f>Table_PBS_SQL_DB2_PBSSQL_PBS_NDP_Tina_CG_QtrlyPerformance_Final[[#This Row],[GOU REL]]+Table_PBS_SQL_DB2_PBSSQL_PBS_NDP_Tina_CG_QtrlyPerformance_Final[[#This Row],[EXT REL]]</f>
        <v>25623476.407016926</v>
      </c>
      <c r="AT2231" s="11">
        <f>Table_PBS_SQL_DB2_PBSSQL_PBS_NDP_Tina_CG_QtrlyPerformance_Final[[#This Row],[GOU EXP]]+Table_PBS_SQL_DB2_PBSSQL_PBS_NDP_Tina_CG_QtrlyPerformance_Final[[#This Row],[EXT EXP]]</f>
        <v>21339214.859570608</v>
      </c>
      <c r="AU2231" s="11" t="str">
        <f>IF(Table_PBS_SQL_DB2_PBSSQL_PBS_NDP_Tina_CG_QtrlyPerformance_Final[[#This Row],[Item_Code]]&gt;"300000", "Capital", "Recurrent")</f>
        <v>Recurrent</v>
      </c>
    </row>
    <row r="2232" spans="1:47" x14ac:dyDescent="0.25">
      <c r="A2232" t="s">
        <v>33</v>
      </c>
      <c r="B2232" t="s">
        <v>34</v>
      </c>
      <c r="C2232" t="s">
        <v>31</v>
      </c>
      <c r="D2232" t="s">
        <v>1031</v>
      </c>
      <c r="E2232" t="s">
        <v>75</v>
      </c>
      <c r="F2232" t="s">
        <v>1042</v>
      </c>
      <c r="G2232" t="s">
        <v>97</v>
      </c>
      <c r="H2232" t="s">
        <v>1089</v>
      </c>
      <c r="I2232" t="s">
        <v>896</v>
      </c>
      <c r="J2232" t="s">
        <v>897</v>
      </c>
      <c r="K2232" t="s">
        <v>1095</v>
      </c>
      <c r="L2232" t="s">
        <v>1096</v>
      </c>
      <c r="M2232" t="s">
        <v>1097</v>
      </c>
      <c r="N2232" t="s">
        <v>1098</v>
      </c>
      <c r="O2232" t="s">
        <v>904</v>
      </c>
      <c r="P2232" t="s">
        <v>905</v>
      </c>
      <c r="Q2232" s="11">
        <v>0</v>
      </c>
      <c r="R2232" s="11">
        <v>0</v>
      </c>
      <c r="S2232" s="11">
        <v>0</v>
      </c>
      <c r="T2232" s="11">
        <v>0</v>
      </c>
      <c r="U2232" s="11">
        <v>0</v>
      </c>
      <c r="V2232" s="11">
        <v>0</v>
      </c>
      <c r="W2232" s="11">
        <v>0</v>
      </c>
      <c r="X2232" s="11">
        <v>0</v>
      </c>
      <c r="Y2232" s="11">
        <v>0</v>
      </c>
      <c r="Z2232" s="11">
        <v>0</v>
      </c>
      <c r="AA2232" s="11">
        <v>12500000</v>
      </c>
      <c r="AB2232" s="11">
        <v>10000000</v>
      </c>
      <c r="AC2232" s="11">
        <v>0</v>
      </c>
      <c r="AD2232" s="11">
        <v>0</v>
      </c>
      <c r="AE2232" s="11">
        <v>21917285.206700958</v>
      </c>
      <c r="AF2232" s="11">
        <v>19214695.633274909</v>
      </c>
      <c r="AG2232" s="11">
        <v>0</v>
      </c>
      <c r="AH2232" s="11">
        <v>0</v>
      </c>
      <c r="AI2232" s="11">
        <v>16829667.607332889</v>
      </c>
      <c r="AJ2232" s="11">
        <v>13463734.08586631</v>
      </c>
      <c r="AK2232" s="11">
        <v>0</v>
      </c>
      <c r="AL2232" s="11">
        <v>0</v>
      </c>
      <c r="AM2232" s="11">
        <v>0</v>
      </c>
      <c r="AN2232" s="11">
        <v>0</v>
      </c>
      <c r="AO22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51246952.814033851</v>
      </c>
      <c r="AQ22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42678429.719141215</v>
      </c>
      <c r="AS2232" s="11">
        <f>Table_PBS_SQL_DB2_PBSSQL_PBS_NDP_Tina_CG_QtrlyPerformance_Final[[#This Row],[GOU REL]]+Table_PBS_SQL_DB2_PBSSQL_PBS_NDP_Tina_CG_QtrlyPerformance_Final[[#This Row],[EXT REL]]</f>
        <v>51246952.814033851</v>
      </c>
      <c r="AT2232" s="11">
        <f>Table_PBS_SQL_DB2_PBSSQL_PBS_NDP_Tina_CG_QtrlyPerformance_Final[[#This Row],[GOU EXP]]+Table_PBS_SQL_DB2_PBSSQL_PBS_NDP_Tina_CG_QtrlyPerformance_Final[[#This Row],[EXT EXP]]</f>
        <v>42678429.719141215</v>
      </c>
      <c r="AU2232" s="11" t="str">
        <f>IF(Table_PBS_SQL_DB2_PBSSQL_PBS_NDP_Tina_CG_QtrlyPerformance_Final[[#This Row],[Item_Code]]&gt;"300000", "Capital", "Recurrent")</f>
        <v>Recurrent</v>
      </c>
    </row>
    <row r="2233" spans="1:47" x14ac:dyDescent="0.25">
      <c r="A2233" t="s">
        <v>33</v>
      </c>
      <c r="B2233" t="s">
        <v>34</v>
      </c>
      <c r="C2233" t="s">
        <v>31</v>
      </c>
      <c r="D2233" t="s">
        <v>1031</v>
      </c>
      <c r="E2233" t="s">
        <v>75</v>
      </c>
      <c r="F2233" t="s">
        <v>1042</v>
      </c>
      <c r="G2233" t="s">
        <v>97</v>
      </c>
      <c r="H2233" t="s">
        <v>1089</v>
      </c>
      <c r="I2233" t="s">
        <v>896</v>
      </c>
      <c r="J2233" t="s">
        <v>897</v>
      </c>
      <c r="K2233" t="s">
        <v>1095</v>
      </c>
      <c r="L2233" t="s">
        <v>1096</v>
      </c>
      <c r="M2233" t="s">
        <v>1097</v>
      </c>
      <c r="N2233" t="s">
        <v>1098</v>
      </c>
      <c r="O2233" t="s">
        <v>1004</v>
      </c>
      <c r="P2233" t="s">
        <v>868</v>
      </c>
      <c r="Q2233" s="11">
        <v>0</v>
      </c>
      <c r="R2233" s="11">
        <v>0</v>
      </c>
      <c r="S2233" s="11">
        <v>0</v>
      </c>
      <c r="T2233" s="11">
        <v>0</v>
      </c>
      <c r="U2233" s="11">
        <v>0</v>
      </c>
      <c r="V2233" s="11">
        <v>0</v>
      </c>
      <c r="W2233" s="11">
        <v>0</v>
      </c>
      <c r="X2233" s="11">
        <v>0</v>
      </c>
      <c r="Y2233" s="11">
        <v>0</v>
      </c>
      <c r="Z2233" s="11">
        <v>0</v>
      </c>
      <c r="AA2233" s="11">
        <v>95725000</v>
      </c>
      <c r="AB2233" s="11">
        <v>76580000</v>
      </c>
      <c r="AC2233" s="11">
        <v>0</v>
      </c>
      <c r="AD2233" s="11">
        <v>0</v>
      </c>
      <c r="AE2233" s="11">
        <v>80173429.286112115</v>
      </c>
      <c r="AF2233" s="11">
        <v>70287356.62651962</v>
      </c>
      <c r="AG2233" s="11">
        <v>0</v>
      </c>
      <c r="AH2233" s="11">
        <v>0</v>
      </c>
      <c r="AI2233" s="11">
        <v>128881594.53695525</v>
      </c>
      <c r="AJ2233" s="11">
        <v>103105275.6295642</v>
      </c>
      <c r="AK2233" s="11">
        <v>0</v>
      </c>
      <c r="AL2233" s="11">
        <v>0</v>
      </c>
      <c r="AM2233" s="11">
        <v>0</v>
      </c>
      <c r="AN2233" s="11">
        <v>0</v>
      </c>
      <c r="AO22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304780023.82306737</v>
      </c>
      <c r="AQ22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249972632.25608382</v>
      </c>
      <c r="AS2233" s="11">
        <f>Table_PBS_SQL_DB2_PBSSQL_PBS_NDP_Tina_CG_QtrlyPerformance_Final[[#This Row],[GOU REL]]+Table_PBS_SQL_DB2_PBSSQL_PBS_NDP_Tina_CG_QtrlyPerformance_Final[[#This Row],[EXT REL]]</f>
        <v>304780023.82306737</v>
      </c>
      <c r="AT2233" s="11">
        <f>Table_PBS_SQL_DB2_PBSSQL_PBS_NDP_Tina_CG_QtrlyPerformance_Final[[#This Row],[GOU EXP]]+Table_PBS_SQL_DB2_PBSSQL_PBS_NDP_Tina_CG_QtrlyPerformance_Final[[#This Row],[EXT EXP]]</f>
        <v>249972632.25608382</v>
      </c>
      <c r="AU2233" s="11" t="str">
        <f>IF(Table_PBS_SQL_DB2_PBSSQL_PBS_NDP_Tina_CG_QtrlyPerformance_Final[[#This Row],[Item_Code]]&gt;"300000", "Capital", "Recurrent")</f>
        <v>Recurrent</v>
      </c>
    </row>
    <row r="2234" spans="1:47" x14ac:dyDescent="0.25">
      <c r="A2234" t="s">
        <v>33</v>
      </c>
      <c r="B2234" t="s">
        <v>34</v>
      </c>
      <c r="C2234" t="s">
        <v>31</v>
      </c>
      <c r="D2234" t="s">
        <v>1031</v>
      </c>
      <c r="E2234" t="s">
        <v>75</v>
      </c>
      <c r="F2234" t="s">
        <v>1042</v>
      </c>
      <c r="G2234" t="s">
        <v>97</v>
      </c>
      <c r="H2234" t="s">
        <v>1089</v>
      </c>
      <c r="I2234" t="s">
        <v>896</v>
      </c>
      <c r="J2234" t="s">
        <v>897</v>
      </c>
      <c r="K2234" t="s">
        <v>1099</v>
      </c>
      <c r="L2234" t="s">
        <v>1100</v>
      </c>
      <c r="M2234" t="s">
        <v>1101</v>
      </c>
      <c r="N2234" t="s">
        <v>1102</v>
      </c>
      <c r="O2234" t="s">
        <v>996</v>
      </c>
      <c r="P2234" t="s">
        <v>997</v>
      </c>
      <c r="Q2234" s="11">
        <v>0</v>
      </c>
      <c r="R2234" s="11">
        <v>0</v>
      </c>
      <c r="S2234" s="11">
        <v>0</v>
      </c>
      <c r="T2234" s="11">
        <v>0</v>
      </c>
      <c r="U2234" s="11">
        <v>0</v>
      </c>
      <c r="V2234" s="11">
        <v>0</v>
      </c>
      <c r="W2234" s="11">
        <v>0</v>
      </c>
      <c r="X2234" s="11">
        <v>0</v>
      </c>
      <c r="Y2234" s="11">
        <v>0</v>
      </c>
      <c r="Z2234" s="11">
        <v>0</v>
      </c>
      <c r="AA2234" s="11">
        <v>225000000</v>
      </c>
      <c r="AB2234" s="11">
        <v>180000000</v>
      </c>
      <c r="AC2234" s="11">
        <v>0</v>
      </c>
      <c r="AD2234" s="11">
        <v>0</v>
      </c>
      <c r="AE2234" s="11">
        <v>75000000</v>
      </c>
      <c r="AF2234" s="11">
        <v>60000000</v>
      </c>
      <c r="AG2234" s="11">
        <v>0</v>
      </c>
      <c r="AH2234" s="11">
        <v>0</v>
      </c>
      <c r="AI2234" s="11">
        <v>225000000</v>
      </c>
      <c r="AJ2234" s="11">
        <v>180000000</v>
      </c>
      <c r="AK2234" s="11">
        <v>0</v>
      </c>
      <c r="AL2234" s="11">
        <v>0</v>
      </c>
      <c r="AM2234" s="11">
        <v>0</v>
      </c>
      <c r="AN2234" s="11">
        <v>0</v>
      </c>
      <c r="AO22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525000000</v>
      </c>
      <c r="AQ22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420000000</v>
      </c>
      <c r="AS2234" s="11">
        <f>Table_PBS_SQL_DB2_PBSSQL_PBS_NDP_Tina_CG_QtrlyPerformance_Final[[#This Row],[GOU REL]]+Table_PBS_SQL_DB2_PBSSQL_PBS_NDP_Tina_CG_QtrlyPerformance_Final[[#This Row],[EXT REL]]</f>
        <v>525000000</v>
      </c>
      <c r="AT2234" s="11">
        <f>Table_PBS_SQL_DB2_PBSSQL_PBS_NDP_Tina_CG_QtrlyPerformance_Final[[#This Row],[GOU EXP]]+Table_PBS_SQL_DB2_PBSSQL_PBS_NDP_Tina_CG_QtrlyPerformance_Final[[#This Row],[EXT EXP]]</f>
        <v>420000000</v>
      </c>
      <c r="AU2234" s="11" t="str">
        <f>IF(Table_PBS_SQL_DB2_PBSSQL_PBS_NDP_Tina_CG_QtrlyPerformance_Final[[#This Row],[Item_Code]]&gt;"300000", "Capital", "Recurrent")</f>
        <v>Recurrent</v>
      </c>
    </row>
    <row r="2235" spans="1:47" x14ac:dyDescent="0.25">
      <c r="A2235" t="s">
        <v>33</v>
      </c>
      <c r="B2235" t="s">
        <v>34</v>
      </c>
      <c r="C2235" t="s">
        <v>31</v>
      </c>
      <c r="D2235" t="s">
        <v>1031</v>
      </c>
      <c r="E2235" t="s">
        <v>75</v>
      </c>
      <c r="F2235" t="s">
        <v>1042</v>
      </c>
      <c r="G2235" t="s">
        <v>97</v>
      </c>
      <c r="H2235" t="s">
        <v>1089</v>
      </c>
      <c r="I2235" t="s">
        <v>896</v>
      </c>
      <c r="J2235" t="s">
        <v>897</v>
      </c>
      <c r="K2235" t="s">
        <v>1099</v>
      </c>
      <c r="L2235" t="s">
        <v>1100</v>
      </c>
      <c r="M2235" t="s">
        <v>1101</v>
      </c>
      <c r="N2235" t="s">
        <v>1102</v>
      </c>
      <c r="O2235" t="s">
        <v>1085</v>
      </c>
      <c r="P2235" t="s">
        <v>1086</v>
      </c>
      <c r="Q2235" s="11">
        <v>0</v>
      </c>
      <c r="R2235" s="11">
        <v>0</v>
      </c>
      <c r="S2235" s="11">
        <v>0</v>
      </c>
      <c r="T2235" s="11">
        <v>0</v>
      </c>
      <c r="U2235" s="11">
        <v>0</v>
      </c>
      <c r="V2235" s="11">
        <v>0</v>
      </c>
      <c r="W2235" s="11">
        <v>0</v>
      </c>
      <c r="X2235" s="11">
        <v>0</v>
      </c>
      <c r="Y2235" s="11">
        <v>0</v>
      </c>
      <c r="Z2235" s="11">
        <v>0</v>
      </c>
      <c r="AA2235" s="11">
        <v>125000000</v>
      </c>
      <c r="AB2235" s="11">
        <v>100000000</v>
      </c>
      <c r="AC2235" s="11">
        <v>0</v>
      </c>
      <c r="AD2235" s="11">
        <v>0</v>
      </c>
      <c r="AE2235" s="11">
        <v>75000000</v>
      </c>
      <c r="AF2235" s="11">
        <v>60000000</v>
      </c>
      <c r="AG2235" s="11">
        <v>0</v>
      </c>
      <c r="AH2235" s="11">
        <v>0</v>
      </c>
      <c r="AI2235" s="11">
        <v>225000000</v>
      </c>
      <c r="AJ2235" s="11">
        <v>180000000</v>
      </c>
      <c r="AK2235" s="11">
        <v>0</v>
      </c>
      <c r="AL2235" s="11">
        <v>0</v>
      </c>
      <c r="AM2235" s="11">
        <v>0</v>
      </c>
      <c r="AN2235" s="11">
        <v>0</v>
      </c>
      <c r="AO22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425000000</v>
      </c>
      <c r="AQ22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340000000</v>
      </c>
      <c r="AS2235" s="11">
        <f>Table_PBS_SQL_DB2_PBSSQL_PBS_NDP_Tina_CG_QtrlyPerformance_Final[[#This Row],[GOU REL]]+Table_PBS_SQL_DB2_PBSSQL_PBS_NDP_Tina_CG_QtrlyPerformance_Final[[#This Row],[EXT REL]]</f>
        <v>425000000</v>
      </c>
      <c r="AT2235" s="11">
        <f>Table_PBS_SQL_DB2_PBSSQL_PBS_NDP_Tina_CG_QtrlyPerformance_Final[[#This Row],[GOU EXP]]+Table_PBS_SQL_DB2_PBSSQL_PBS_NDP_Tina_CG_QtrlyPerformance_Final[[#This Row],[EXT EXP]]</f>
        <v>340000000</v>
      </c>
      <c r="AU2235" s="11" t="str">
        <f>IF(Table_PBS_SQL_DB2_PBSSQL_PBS_NDP_Tina_CG_QtrlyPerformance_Final[[#This Row],[Item_Code]]&gt;"300000", "Capital", "Recurrent")</f>
        <v>Recurrent</v>
      </c>
    </row>
    <row r="2236" spans="1:47" x14ac:dyDescent="0.25">
      <c r="A2236" t="s">
        <v>33</v>
      </c>
      <c r="B2236" t="s">
        <v>34</v>
      </c>
      <c r="C2236" t="s">
        <v>31</v>
      </c>
      <c r="D2236" t="s">
        <v>1031</v>
      </c>
      <c r="E2236" t="s">
        <v>75</v>
      </c>
      <c r="F2236" t="s">
        <v>1042</v>
      </c>
      <c r="G2236" t="s">
        <v>97</v>
      </c>
      <c r="H2236" t="s">
        <v>1089</v>
      </c>
      <c r="I2236" t="s">
        <v>896</v>
      </c>
      <c r="J2236" t="s">
        <v>897</v>
      </c>
      <c r="K2236" t="s">
        <v>1099</v>
      </c>
      <c r="L2236" t="s">
        <v>1100</v>
      </c>
      <c r="M2236" t="s">
        <v>1101</v>
      </c>
      <c r="N2236" t="s">
        <v>1102</v>
      </c>
      <c r="O2236" t="s">
        <v>1005</v>
      </c>
      <c r="P2236" t="s">
        <v>1006</v>
      </c>
      <c r="Q2236" s="11">
        <v>0</v>
      </c>
      <c r="R2236" s="11">
        <v>0</v>
      </c>
      <c r="S2236" s="11">
        <v>0</v>
      </c>
      <c r="T2236" s="11">
        <v>0</v>
      </c>
      <c r="U2236" s="11">
        <v>0</v>
      </c>
      <c r="V2236" s="11">
        <v>0</v>
      </c>
      <c r="W2236" s="11">
        <v>0</v>
      </c>
      <c r="X2236" s="11">
        <v>0</v>
      </c>
      <c r="Y2236" s="11">
        <v>0</v>
      </c>
      <c r="Z2236" s="11">
        <v>0</v>
      </c>
      <c r="AA2236" s="11">
        <v>575000000</v>
      </c>
      <c r="AB2236" s="11">
        <v>460000000</v>
      </c>
      <c r="AC2236" s="11">
        <v>0</v>
      </c>
      <c r="AD2236" s="11">
        <v>0</v>
      </c>
      <c r="AE2236" s="11">
        <v>75000000</v>
      </c>
      <c r="AF2236" s="11">
        <v>60000000</v>
      </c>
      <c r="AG2236" s="11">
        <v>0</v>
      </c>
      <c r="AH2236" s="11">
        <v>0</v>
      </c>
      <c r="AI2236" s="11">
        <v>575000000</v>
      </c>
      <c r="AJ2236" s="11">
        <v>460000000</v>
      </c>
      <c r="AK2236" s="11">
        <v>0</v>
      </c>
      <c r="AL2236" s="11">
        <v>0</v>
      </c>
      <c r="AM2236" s="11">
        <v>0</v>
      </c>
      <c r="AN2236" s="11">
        <v>0</v>
      </c>
      <c r="AO22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1225000000</v>
      </c>
      <c r="AQ22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980000000</v>
      </c>
      <c r="AS2236" s="11">
        <f>Table_PBS_SQL_DB2_PBSSQL_PBS_NDP_Tina_CG_QtrlyPerformance_Final[[#This Row],[GOU REL]]+Table_PBS_SQL_DB2_PBSSQL_PBS_NDP_Tina_CG_QtrlyPerformance_Final[[#This Row],[EXT REL]]</f>
        <v>1225000000</v>
      </c>
      <c r="AT2236" s="11">
        <f>Table_PBS_SQL_DB2_PBSSQL_PBS_NDP_Tina_CG_QtrlyPerformance_Final[[#This Row],[GOU EXP]]+Table_PBS_SQL_DB2_PBSSQL_PBS_NDP_Tina_CG_QtrlyPerformance_Final[[#This Row],[EXT EXP]]</f>
        <v>980000000</v>
      </c>
      <c r="AU2236" s="11" t="str">
        <f>IF(Table_PBS_SQL_DB2_PBSSQL_PBS_NDP_Tina_CG_QtrlyPerformance_Final[[#This Row],[Item_Code]]&gt;"300000", "Capital", "Recurrent")</f>
        <v>Recurrent</v>
      </c>
    </row>
    <row r="2237" spans="1:47" x14ac:dyDescent="0.25">
      <c r="A2237" t="s">
        <v>33</v>
      </c>
      <c r="B2237" t="s">
        <v>34</v>
      </c>
      <c r="C2237" t="s">
        <v>31</v>
      </c>
      <c r="D2237" t="s">
        <v>1031</v>
      </c>
      <c r="E2237" t="s">
        <v>75</v>
      </c>
      <c r="F2237" t="s">
        <v>1042</v>
      </c>
      <c r="G2237" t="s">
        <v>97</v>
      </c>
      <c r="H2237" t="s">
        <v>1089</v>
      </c>
      <c r="I2237" t="s">
        <v>896</v>
      </c>
      <c r="J2237" t="s">
        <v>897</v>
      </c>
      <c r="K2237" t="s">
        <v>1099</v>
      </c>
      <c r="L2237" t="s">
        <v>1100</v>
      </c>
      <c r="M2237" t="s">
        <v>1101</v>
      </c>
      <c r="N2237" t="s">
        <v>1102</v>
      </c>
      <c r="O2237" t="s">
        <v>922</v>
      </c>
      <c r="P2237" t="s">
        <v>923</v>
      </c>
      <c r="Q2237" s="11">
        <v>0</v>
      </c>
      <c r="R2237" s="11">
        <v>0</v>
      </c>
      <c r="S2237" s="11">
        <v>0</v>
      </c>
      <c r="T2237" s="11">
        <v>0</v>
      </c>
      <c r="U2237" s="11">
        <v>0</v>
      </c>
      <c r="V2237" s="11">
        <v>0</v>
      </c>
      <c r="W2237" s="11">
        <v>0</v>
      </c>
      <c r="X2237" s="11">
        <v>0</v>
      </c>
      <c r="Y2237" s="11">
        <v>0</v>
      </c>
      <c r="Z2237" s="11">
        <v>0</v>
      </c>
      <c r="AA2237" s="11">
        <v>100000000</v>
      </c>
      <c r="AB2237" s="11">
        <v>80000000</v>
      </c>
      <c r="AC2237" s="11">
        <v>0</v>
      </c>
      <c r="AD2237" s="11">
        <v>0</v>
      </c>
      <c r="AE2237" s="11">
        <v>70000000</v>
      </c>
      <c r="AF2237" s="11">
        <v>56000000</v>
      </c>
      <c r="AG2237" s="11">
        <v>0</v>
      </c>
      <c r="AH2237" s="11">
        <v>0</v>
      </c>
      <c r="AI2237" s="11">
        <v>100000000</v>
      </c>
      <c r="AJ2237" s="11">
        <v>80000000</v>
      </c>
      <c r="AK2237" s="11">
        <v>0</v>
      </c>
      <c r="AL2237" s="11">
        <v>0</v>
      </c>
      <c r="AM2237" s="11">
        <v>0</v>
      </c>
      <c r="AN2237" s="11">
        <v>0</v>
      </c>
      <c r="AO22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270000000</v>
      </c>
      <c r="AQ22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216000000</v>
      </c>
      <c r="AS2237" s="11">
        <f>Table_PBS_SQL_DB2_PBSSQL_PBS_NDP_Tina_CG_QtrlyPerformance_Final[[#This Row],[GOU REL]]+Table_PBS_SQL_DB2_PBSSQL_PBS_NDP_Tina_CG_QtrlyPerformance_Final[[#This Row],[EXT REL]]</f>
        <v>270000000</v>
      </c>
      <c r="AT2237" s="11">
        <f>Table_PBS_SQL_DB2_PBSSQL_PBS_NDP_Tina_CG_QtrlyPerformance_Final[[#This Row],[GOU EXP]]+Table_PBS_SQL_DB2_PBSSQL_PBS_NDP_Tina_CG_QtrlyPerformance_Final[[#This Row],[EXT EXP]]</f>
        <v>216000000</v>
      </c>
      <c r="AU2237" s="11" t="str">
        <f>IF(Table_PBS_SQL_DB2_PBSSQL_PBS_NDP_Tina_CG_QtrlyPerformance_Final[[#This Row],[Item_Code]]&gt;"300000", "Capital", "Recurrent")</f>
        <v>Recurrent</v>
      </c>
    </row>
    <row r="2238" spans="1:47" x14ac:dyDescent="0.25">
      <c r="A2238" t="s">
        <v>33</v>
      </c>
      <c r="B2238" t="s">
        <v>34</v>
      </c>
      <c r="C2238" t="s">
        <v>31</v>
      </c>
      <c r="D2238" t="s">
        <v>1031</v>
      </c>
      <c r="E2238" t="s">
        <v>75</v>
      </c>
      <c r="F2238" t="s">
        <v>1042</v>
      </c>
      <c r="G2238" t="s">
        <v>97</v>
      </c>
      <c r="H2238" t="s">
        <v>1089</v>
      </c>
      <c r="I2238" t="s">
        <v>896</v>
      </c>
      <c r="J2238" t="s">
        <v>897</v>
      </c>
      <c r="K2238" t="s">
        <v>1099</v>
      </c>
      <c r="L2238" t="s">
        <v>1100</v>
      </c>
      <c r="M2238" t="s">
        <v>1101</v>
      </c>
      <c r="N2238" t="s">
        <v>1102</v>
      </c>
      <c r="O2238" t="s">
        <v>1004</v>
      </c>
      <c r="P2238" t="s">
        <v>868</v>
      </c>
      <c r="Q2238" s="11">
        <v>0</v>
      </c>
      <c r="R2238" s="11">
        <v>0</v>
      </c>
      <c r="S2238" s="11">
        <v>0</v>
      </c>
      <c r="T2238" s="11">
        <v>0</v>
      </c>
      <c r="U2238" s="11">
        <v>0</v>
      </c>
      <c r="V2238" s="11">
        <v>0</v>
      </c>
      <c r="W2238" s="11">
        <v>0</v>
      </c>
      <c r="X2238" s="11">
        <v>0</v>
      </c>
      <c r="Y2238" s="11">
        <v>0</v>
      </c>
      <c r="Z2238" s="11">
        <v>0</v>
      </c>
      <c r="AA2238" s="11">
        <v>30000000</v>
      </c>
      <c r="AB2238" s="11">
        <v>24000000</v>
      </c>
      <c r="AC2238" s="11">
        <v>0</v>
      </c>
      <c r="AD2238" s="11">
        <v>0</v>
      </c>
      <c r="AE2238" s="11">
        <v>30000000</v>
      </c>
      <c r="AF2238" s="11">
        <v>24000000</v>
      </c>
      <c r="AG2238" s="11">
        <v>0</v>
      </c>
      <c r="AH2238" s="11">
        <v>0</v>
      </c>
      <c r="AI2238" s="11">
        <v>30000000</v>
      </c>
      <c r="AJ2238" s="11">
        <v>24000000</v>
      </c>
      <c r="AK2238" s="11">
        <v>0</v>
      </c>
      <c r="AL2238" s="11">
        <v>0</v>
      </c>
      <c r="AM2238" s="11">
        <v>0</v>
      </c>
      <c r="AN2238" s="11">
        <v>0</v>
      </c>
      <c r="AO22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90000000</v>
      </c>
      <c r="AQ22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72000000</v>
      </c>
      <c r="AS2238" s="11">
        <f>Table_PBS_SQL_DB2_PBSSQL_PBS_NDP_Tina_CG_QtrlyPerformance_Final[[#This Row],[GOU REL]]+Table_PBS_SQL_DB2_PBSSQL_PBS_NDP_Tina_CG_QtrlyPerformance_Final[[#This Row],[EXT REL]]</f>
        <v>90000000</v>
      </c>
      <c r="AT2238" s="11">
        <f>Table_PBS_SQL_DB2_PBSSQL_PBS_NDP_Tina_CG_QtrlyPerformance_Final[[#This Row],[GOU EXP]]+Table_PBS_SQL_DB2_PBSSQL_PBS_NDP_Tina_CG_QtrlyPerformance_Final[[#This Row],[EXT EXP]]</f>
        <v>72000000</v>
      </c>
      <c r="AU2238" s="11" t="str">
        <f>IF(Table_PBS_SQL_DB2_PBSSQL_PBS_NDP_Tina_CG_QtrlyPerformance_Final[[#This Row],[Item_Code]]&gt;"300000", "Capital", "Recurrent")</f>
        <v>Recurrent</v>
      </c>
    </row>
    <row r="2239" spans="1:47" x14ac:dyDescent="0.25">
      <c r="A2239" t="s">
        <v>33</v>
      </c>
      <c r="B2239" t="s">
        <v>34</v>
      </c>
      <c r="C2239" t="s">
        <v>31</v>
      </c>
      <c r="D2239" t="s">
        <v>1031</v>
      </c>
      <c r="E2239" t="s">
        <v>75</v>
      </c>
      <c r="F2239" t="s">
        <v>1042</v>
      </c>
      <c r="G2239" t="s">
        <v>97</v>
      </c>
      <c r="H2239" t="s">
        <v>1089</v>
      </c>
      <c r="I2239" t="s">
        <v>493</v>
      </c>
      <c r="J2239" t="s">
        <v>1106</v>
      </c>
      <c r="K2239" t="s">
        <v>35</v>
      </c>
      <c r="L2239" t="s">
        <v>1090</v>
      </c>
      <c r="M2239" t="s">
        <v>1091</v>
      </c>
      <c r="N2239" t="s">
        <v>1092</v>
      </c>
      <c r="O2239" t="s">
        <v>1062</v>
      </c>
      <c r="P2239" t="s">
        <v>1063</v>
      </c>
      <c r="Q2239" s="11">
        <v>0</v>
      </c>
      <c r="R2239" s="11">
        <v>0</v>
      </c>
      <c r="S2239" s="11">
        <v>0</v>
      </c>
      <c r="T2239" s="11">
        <v>0</v>
      </c>
      <c r="U2239" s="11">
        <v>4491000000</v>
      </c>
      <c r="V2239" s="11">
        <v>0</v>
      </c>
      <c r="W2239" s="11">
        <v>0</v>
      </c>
      <c r="X2239" s="11">
        <v>4491000000</v>
      </c>
      <c r="Y2239" s="11">
        <v>0</v>
      </c>
      <c r="Z2239" s="11">
        <v>0</v>
      </c>
      <c r="AA2239" s="11">
        <v>0</v>
      </c>
      <c r="AB2239" s="11">
        <v>0</v>
      </c>
      <c r="AC2239" s="11">
        <v>0</v>
      </c>
      <c r="AD2239" s="11">
        <v>0</v>
      </c>
      <c r="AE2239" s="11">
        <v>0</v>
      </c>
      <c r="AF2239" s="11">
        <v>0</v>
      </c>
      <c r="AG2239" s="11">
        <v>0</v>
      </c>
      <c r="AH2239" s="11">
        <v>0</v>
      </c>
      <c r="AI2239" s="11">
        <v>0</v>
      </c>
      <c r="AJ2239" s="11">
        <v>0</v>
      </c>
      <c r="AK2239" s="11">
        <v>0</v>
      </c>
      <c r="AL2239" s="11">
        <v>0</v>
      </c>
      <c r="AM2239" s="11">
        <v>0</v>
      </c>
      <c r="AN2239" s="11">
        <v>0</v>
      </c>
      <c r="AO22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39" s="11">
        <f>Table_PBS_SQL_DB2_PBSSQL_PBS_NDP_Tina_CG_QtrlyPerformance_Final[[#This Row],[GOU REL]]+Table_PBS_SQL_DB2_PBSSQL_PBS_NDP_Tina_CG_QtrlyPerformance_Final[[#This Row],[EXT REL]]</f>
        <v>0</v>
      </c>
      <c r="AT2239" s="11">
        <f>Table_PBS_SQL_DB2_PBSSQL_PBS_NDP_Tina_CG_QtrlyPerformance_Final[[#This Row],[GOU EXP]]+Table_PBS_SQL_DB2_PBSSQL_PBS_NDP_Tina_CG_QtrlyPerformance_Final[[#This Row],[EXT EXP]]</f>
        <v>0</v>
      </c>
      <c r="AU2239" s="11" t="str">
        <f>IF(Table_PBS_SQL_DB2_PBSSQL_PBS_NDP_Tina_CG_QtrlyPerformance_Final[[#This Row],[Item_Code]]&gt;"300000", "Capital", "Recurrent")</f>
        <v>Recurrent</v>
      </c>
    </row>
    <row r="2240" spans="1:47" x14ac:dyDescent="0.25">
      <c r="A2240" t="s">
        <v>33</v>
      </c>
      <c r="B2240" t="s">
        <v>34</v>
      </c>
      <c r="C2240" t="s">
        <v>31</v>
      </c>
      <c r="D2240" t="s">
        <v>1031</v>
      </c>
      <c r="E2240" t="s">
        <v>75</v>
      </c>
      <c r="F2240" t="s">
        <v>1042</v>
      </c>
      <c r="G2240" t="s">
        <v>97</v>
      </c>
      <c r="H2240" t="s">
        <v>1089</v>
      </c>
      <c r="I2240" t="s">
        <v>493</v>
      </c>
      <c r="J2240" t="s">
        <v>1106</v>
      </c>
      <c r="K2240" t="s">
        <v>35</v>
      </c>
      <c r="L2240" t="s">
        <v>1090</v>
      </c>
      <c r="M2240" t="s">
        <v>1091</v>
      </c>
      <c r="N2240" t="s">
        <v>1092</v>
      </c>
      <c r="O2240" t="s">
        <v>1093</v>
      </c>
      <c r="P2240" t="s">
        <v>1094</v>
      </c>
      <c r="Q2240" s="11">
        <v>0</v>
      </c>
      <c r="R2240" s="11">
        <v>0</v>
      </c>
      <c r="S2240" s="11">
        <v>0</v>
      </c>
      <c r="T2240" s="11">
        <v>0</v>
      </c>
      <c r="U2240" s="11">
        <v>8000000</v>
      </c>
      <c r="V2240" s="11">
        <v>0</v>
      </c>
      <c r="W2240" s="11">
        <v>0</v>
      </c>
      <c r="X2240" s="11">
        <v>8000000</v>
      </c>
      <c r="Y2240" s="11">
        <v>0</v>
      </c>
      <c r="Z2240" s="11">
        <v>0</v>
      </c>
      <c r="AA2240" s="11">
        <v>0</v>
      </c>
      <c r="AB2240" s="11">
        <v>0</v>
      </c>
      <c r="AC2240" s="11">
        <v>0</v>
      </c>
      <c r="AD2240" s="11">
        <v>0</v>
      </c>
      <c r="AE2240" s="11">
        <v>0</v>
      </c>
      <c r="AF2240" s="11">
        <v>0</v>
      </c>
      <c r="AG2240" s="11">
        <v>0</v>
      </c>
      <c r="AH2240" s="11">
        <v>0</v>
      </c>
      <c r="AI2240" s="11">
        <v>0</v>
      </c>
      <c r="AJ2240" s="11">
        <v>0</v>
      </c>
      <c r="AK2240" s="11">
        <v>0</v>
      </c>
      <c r="AL2240" s="11">
        <v>0</v>
      </c>
      <c r="AM2240" s="11">
        <v>0</v>
      </c>
      <c r="AN2240" s="11">
        <v>0</v>
      </c>
      <c r="AO22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0" s="11">
        <f>Table_PBS_SQL_DB2_PBSSQL_PBS_NDP_Tina_CG_QtrlyPerformance_Final[[#This Row],[GOU REL]]+Table_PBS_SQL_DB2_PBSSQL_PBS_NDP_Tina_CG_QtrlyPerformance_Final[[#This Row],[EXT REL]]</f>
        <v>0</v>
      </c>
      <c r="AT2240" s="11">
        <f>Table_PBS_SQL_DB2_PBSSQL_PBS_NDP_Tina_CG_QtrlyPerformance_Final[[#This Row],[GOU EXP]]+Table_PBS_SQL_DB2_PBSSQL_PBS_NDP_Tina_CG_QtrlyPerformance_Final[[#This Row],[EXT EXP]]</f>
        <v>0</v>
      </c>
      <c r="AU2240" s="11" t="str">
        <f>IF(Table_PBS_SQL_DB2_PBSSQL_PBS_NDP_Tina_CG_QtrlyPerformance_Final[[#This Row],[Item_Code]]&gt;"300000", "Capital", "Recurrent")</f>
        <v>Recurrent</v>
      </c>
    </row>
    <row r="2241" spans="1:47" x14ac:dyDescent="0.25">
      <c r="A2241" t="s">
        <v>33</v>
      </c>
      <c r="B2241" t="s">
        <v>34</v>
      </c>
      <c r="C2241" t="s">
        <v>31</v>
      </c>
      <c r="D2241" t="s">
        <v>1031</v>
      </c>
      <c r="E2241" t="s">
        <v>75</v>
      </c>
      <c r="F2241" t="s">
        <v>1042</v>
      </c>
      <c r="G2241" t="s">
        <v>97</v>
      </c>
      <c r="H2241" t="s">
        <v>1089</v>
      </c>
      <c r="I2241" t="s">
        <v>493</v>
      </c>
      <c r="J2241" t="s">
        <v>1106</v>
      </c>
      <c r="K2241" t="s">
        <v>35</v>
      </c>
      <c r="L2241" t="s">
        <v>1090</v>
      </c>
      <c r="M2241" t="s">
        <v>1091</v>
      </c>
      <c r="N2241" t="s">
        <v>1092</v>
      </c>
      <c r="O2241" t="s">
        <v>1085</v>
      </c>
      <c r="P2241" t="s">
        <v>1086</v>
      </c>
      <c r="Q2241" s="11">
        <v>0</v>
      </c>
      <c r="R2241" s="11">
        <v>0</v>
      </c>
      <c r="S2241" s="11">
        <v>0</v>
      </c>
      <c r="T2241" s="11">
        <v>0</v>
      </c>
      <c r="U2241" s="11">
        <v>1967000000</v>
      </c>
      <c r="V2241" s="11">
        <v>0</v>
      </c>
      <c r="W2241" s="11">
        <v>0</v>
      </c>
      <c r="X2241" s="11">
        <v>1967000000</v>
      </c>
      <c r="Y2241" s="11">
        <v>0</v>
      </c>
      <c r="Z2241" s="11">
        <v>0</v>
      </c>
      <c r="AA2241" s="11">
        <v>0</v>
      </c>
      <c r="AB2241" s="11">
        <v>0</v>
      </c>
      <c r="AC2241" s="11">
        <v>0</v>
      </c>
      <c r="AD2241" s="11">
        <v>0</v>
      </c>
      <c r="AE2241" s="11">
        <v>0</v>
      </c>
      <c r="AF2241" s="11">
        <v>0</v>
      </c>
      <c r="AG2241" s="11">
        <v>0</v>
      </c>
      <c r="AH2241" s="11">
        <v>0</v>
      </c>
      <c r="AI2241" s="11">
        <v>0</v>
      </c>
      <c r="AJ2241" s="11">
        <v>0</v>
      </c>
      <c r="AK2241" s="11">
        <v>0</v>
      </c>
      <c r="AL2241" s="11">
        <v>0</v>
      </c>
      <c r="AM2241" s="11">
        <v>0</v>
      </c>
      <c r="AN2241" s="11">
        <v>0</v>
      </c>
      <c r="AO22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1" s="11">
        <f>Table_PBS_SQL_DB2_PBSSQL_PBS_NDP_Tina_CG_QtrlyPerformance_Final[[#This Row],[GOU REL]]+Table_PBS_SQL_DB2_PBSSQL_PBS_NDP_Tina_CG_QtrlyPerformance_Final[[#This Row],[EXT REL]]</f>
        <v>0</v>
      </c>
      <c r="AT2241" s="11">
        <f>Table_PBS_SQL_DB2_PBSSQL_PBS_NDP_Tina_CG_QtrlyPerformance_Final[[#This Row],[GOU EXP]]+Table_PBS_SQL_DB2_PBSSQL_PBS_NDP_Tina_CG_QtrlyPerformance_Final[[#This Row],[EXT EXP]]</f>
        <v>0</v>
      </c>
      <c r="AU2241" s="11" t="str">
        <f>IF(Table_PBS_SQL_DB2_PBSSQL_PBS_NDP_Tina_CG_QtrlyPerformance_Final[[#This Row],[Item_Code]]&gt;"300000", "Capital", "Recurrent")</f>
        <v>Recurrent</v>
      </c>
    </row>
    <row r="2242" spans="1:47" x14ac:dyDescent="0.25">
      <c r="A2242" t="s">
        <v>33</v>
      </c>
      <c r="B2242" t="s">
        <v>34</v>
      </c>
      <c r="C2242" t="s">
        <v>31</v>
      </c>
      <c r="D2242" t="s">
        <v>1031</v>
      </c>
      <c r="E2242" t="s">
        <v>75</v>
      </c>
      <c r="F2242" t="s">
        <v>1042</v>
      </c>
      <c r="G2242" t="s">
        <v>97</v>
      </c>
      <c r="H2242" t="s">
        <v>1089</v>
      </c>
      <c r="I2242" t="s">
        <v>493</v>
      </c>
      <c r="J2242" t="s">
        <v>1106</v>
      </c>
      <c r="K2242" t="s">
        <v>35</v>
      </c>
      <c r="L2242" t="s">
        <v>1090</v>
      </c>
      <c r="M2242" t="s">
        <v>1091</v>
      </c>
      <c r="N2242" t="s">
        <v>1092</v>
      </c>
      <c r="O2242" t="s">
        <v>1004</v>
      </c>
      <c r="P2242" t="s">
        <v>868</v>
      </c>
      <c r="Q2242" s="11">
        <v>0</v>
      </c>
      <c r="R2242" s="11">
        <v>0</v>
      </c>
      <c r="S2242" s="11">
        <v>0</v>
      </c>
      <c r="T2242" s="11">
        <v>0</v>
      </c>
      <c r="U2242" s="11">
        <v>385000000</v>
      </c>
      <c r="V2242" s="11">
        <v>0</v>
      </c>
      <c r="W2242" s="11">
        <v>0</v>
      </c>
      <c r="X2242" s="11">
        <v>385000000</v>
      </c>
      <c r="Y2242" s="11">
        <v>0</v>
      </c>
      <c r="Z2242" s="11">
        <v>0</v>
      </c>
      <c r="AA2242" s="11">
        <v>0</v>
      </c>
      <c r="AB2242" s="11">
        <v>0</v>
      </c>
      <c r="AC2242" s="11">
        <v>0</v>
      </c>
      <c r="AD2242" s="11">
        <v>0</v>
      </c>
      <c r="AE2242" s="11">
        <v>0</v>
      </c>
      <c r="AF2242" s="11">
        <v>0</v>
      </c>
      <c r="AG2242" s="11">
        <v>0</v>
      </c>
      <c r="AH2242" s="11">
        <v>0</v>
      </c>
      <c r="AI2242" s="11">
        <v>0</v>
      </c>
      <c r="AJ2242" s="11">
        <v>0</v>
      </c>
      <c r="AK2242" s="11">
        <v>0</v>
      </c>
      <c r="AL2242" s="11">
        <v>0</v>
      </c>
      <c r="AM2242" s="11">
        <v>0</v>
      </c>
      <c r="AN2242" s="11">
        <v>0</v>
      </c>
      <c r="AO22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2" s="11">
        <f>Table_PBS_SQL_DB2_PBSSQL_PBS_NDP_Tina_CG_QtrlyPerformance_Final[[#This Row],[GOU REL]]+Table_PBS_SQL_DB2_PBSSQL_PBS_NDP_Tina_CG_QtrlyPerformance_Final[[#This Row],[EXT REL]]</f>
        <v>0</v>
      </c>
      <c r="AT2242" s="11">
        <f>Table_PBS_SQL_DB2_PBSSQL_PBS_NDP_Tina_CG_QtrlyPerformance_Final[[#This Row],[GOU EXP]]+Table_PBS_SQL_DB2_PBSSQL_PBS_NDP_Tina_CG_QtrlyPerformance_Final[[#This Row],[EXT EXP]]</f>
        <v>0</v>
      </c>
      <c r="AU2242" s="11" t="str">
        <f>IF(Table_PBS_SQL_DB2_PBSSQL_PBS_NDP_Tina_CG_QtrlyPerformance_Final[[#This Row],[Item_Code]]&gt;"300000", "Capital", "Recurrent")</f>
        <v>Recurrent</v>
      </c>
    </row>
    <row r="2243" spans="1:47" x14ac:dyDescent="0.25">
      <c r="A2243" t="s">
        <v>33</v>
      </c>
      <c r="B2243" t="s">
        <v>34</v>
      </c>
      <c r="C2243" t="s">
        <v>31</v>
      </c>
      <c r="D2243" t="s">
        <v>1031</v>
      </c>
      <c r="E2243" t="s">
        <v>75</v>
      </c>
      <c r="F2243" t="s">
        <v>1042</v>
      </c>
      <c r="G2243" t="s">
        <v>97</v>
      </c>
      <c r="H2243" t="s">
        <v>1089</v>
      </c>
      <c r="I2243" t="s">
        <v>493</v>
      </c>
      <c r="J2243" t="s">
        <v>1106</v>
      </c>
      <c r="K2243" t="s">
        <v>35</v>
      </c>
      <c r="L2243" t="s">
        <v>1090</v>
      </c>
      <c r="M2243" t="s">
        <v>1091</v>
      </c>
      <c r="N2243" t="s">
        <v>1092</v>
      </c>
      <c r="O2243" t="s">
        <v>878</v>
      </c>
      <c r="P2243" t="s">
        <v>879</v>
      </c>
      <c r="Q2243" s="11">
        <v>0</v>
      </c>
      <c r="R2243" s="11">
        <v>0</v>
      </c>
      <c r="S2243" s="11">
        <v>0</v>
      </c>
      <c r="T2243" s="11">
        <v>0</v>
      </c>
      <c r="U2243" s="11">
        <v>157000000</v>
      </c>
      <c r="V2243" s="11">
        <v>0</v>
      </c>
      <c r="W2243" s="11">
        <v>0</v>
      </c>
      <c r="X2243" s="11">
        <v>157000000</v>
      </c>
      <c r="Y2243" s="11">
        <v>0</v>
      </c>
      <c r="Z2243" s="11">
        <v>0</v>
      </c>
      <c r="AA2243" s="11">
        <v>0</v>
      </c>
      <c r="AB2243" s="11">
        <v>0</v>
      </c>
      <c r="AC2243" s="11">
        <v>0</v>
      </c>
      <c r="AD2243" s="11">
        <v>0</v>
      </c>
      <c r="AE2243" s="11">
        <v>0</v>
      </c>
      <c r="AF2243" s="11">
        <v>0</v>
      </c>
      <c r="AG2243" s="11">
        <v>0</v>
      </c>
      <c r="AH2243" s="11">
        <v>0</v>
      </c>
      <c r="AI2243" s="11">
        <v>0</v>
      </c>
      <c r="AJ2243" s="11">
        <v>0</v>
      </c>
      <c r="AK2243" s="11">
        <v>0</v>
      </c>
      <c r="AL2243" s="11">
        <v>0</v>
      </c>
      <c r="AM2243" s="11">
        <v>0</v>
      </c>
      <c r="AN2243" s="11">
        <v>0</v>
      </c>
      <c r="AO22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3" s="11">
        <f>Table_PBS_SQL_DB2_PBSSQL_PBS_NDP_Tina_CG_QtrlyPerformance_Final[[#This Row],[GOU REL]]+Table_PBS_SQL_DB2_PBSSQL_PBS_NDP_Tina_CG_QtrlyPerformance_Final[[#This Row],[EXT REL]]</f>
        <v>0</v>
      </c>
      <c r="AT2243" s="11">
        <f>Table_PBS_SQL_DB2_PBSSQL_PBS_NDP_Tina_CG_QtrlyPerformance_Final[[#This Row],[GOU EXP]]+Table_PBS_SQL_DB2_PBSSQL_PBS_NDP_Tina_CG_QtrlyPerformance_Final[[#This Row],[EXT EXP]]</f>
        <v>0</v>
      </c>
      <c r="AU2243" s="11" t="str">
        <f>IF(Table_PBS_SQL_DB2_PBSSQL_PBS_NDP_Tina_CG_QtrlyPerformance_Final[[#This Row],[Item_Code]]&gt;"300000", "Capital", "Recurrent")</f>
        <v>Recurrent</v>
      </c>
    </row>
    <row r="2244" spans="1:47" x14ac:dyDescent="0.25">
      <c r="A2244" t="s">
        <v>33</v>
      </c>
      <c r="B2244" t="s">
        <v>34</v>
      </c>
      <c r="C2244" t="s">
        <v>31</v>
      </c>
      <c r="D2244" t="s">
        <v>1031</v>
      </c>
      <c r="E2244" t="s">
        <v>75</v>
      </c>
      <c r="F2244" t="s">
        <v>1042</v>
      </c>
      <c r="G2244" t="s">
        <v>97</v>
      </c>
      <c r="H2244" t="s">
        <v>1089</v>
      </c>
      <c r="I2244" t="s">
        <v>493</v>
      </c>
      <c r="J2244" t="s">
        <v>1106</v>
      </c>
      <c r="K2244" t="s">
        <v>35</v>
      </c>
      <c r="L2244" t="s">
        <v>1090</v>
      </c>
      <c r="M2244" t="s">
        <v>1109</v>
      </c>
      <c r="N2244" t="s">
        <v>1110</v>
      </c>
      <c r="O2244" t="s">
        <v>920</v>
      </c>
      <c r="P2244" t="s">
        <v>921</v>
      </c>
      <c r="Q2244" s="11">
        <v>0</v>
      </c>
      <c r="R2244" s="11">
        <v>0</v>
      </c>
      <c r="S2244" s="11">
        <v>0</v>
      </c>
      <c r="T2244" s="11">
        <v>0</v>
      </c>
      <c r="U2244" s="11">
        <v>15200000000</v>
      </c>
      <c r="V2244" s="11">
        <v>0</v>
      </c>
      <c r="W2244" s="11">
        <v>0</v>
      </c>
      <c r="X2244" s="11">
        <v>15200000000</v>
      </c>
      <c r="Y2244" s="11">
        <v>0</v>
      </c>
      <c r="Z2244" s="11">
        <v>0</v>
      </c>
      <c r="AA2244" s="11">
        <v>0</v>
      </c>
      <c r="AB2244" s="11">
        <v>0</v>
      </c>
      <c r="AC2244" s="11">
        <v>0</v>
      </c>
      <c r="AD2244" s="11">
        <v>0</v>
      </c>
      <c r="AE2244" s="11">
        <v>0</v>
      </c>
      <c r="AF2244" s="11">
        <v>0</v>
      </c>
      <c r="AG2244" s="11">
        <v>0</v>
      </c>
      <c r="AH2244" s="11">
        <v>0</v>
      </c>
      <c r="AI2244" s="11">
        <v>0</v>
      </c>
      <c r="AJ2244" s="11">
        <v>0</v>
      </c>
      <c r="AK2244" s="11">
        <v>0</v>
      </c>
      <c r="AL2244" s="11">
        <v>0</v>
      </c>
      <c r="AM2244" s="11">
        <v>0</v>
      </c>
      <c r="AN2244" s="11">
        <v>0</v>
      </c>
      <c r="AO22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4" s="11">
        <f>Table_PBS_SQL_DB2_PBSSQL_PBS_NDP_Tina_CG_QtrlyPerformance_Final[[#This Row],[GOU REL]]+Table_PBS_SQL_DB2_PBSSQL_PBS_NDP_Tina_CG_QtrlyPerformance_Final[[#This Row],[EXT REL]]</f>
        <v>0</v>
      </c>
      <c r="AT2244" s="11">
        <f>Table_PBS_SQL_DB2_PBSSQL_PBS_NDP_Tina_CG_QtrlyPerformance_Final[[#This Row],[GOU EXP]]+Table_PBS_SQL_DB2_PBSSQL_PBS_NDP_Tina_CG_QtrlyPerformance_Final[[#This Row],[EXT EXP]]</f>
        <v>0</v>
      </c>
      <c r="AU2244" s="11" t="str">
        <f>IF(Table_PBS_SQL_DB2_PBSSQL_PBS_NDP_Tina_CG_QtrlyPerformance_Final[[#This Row],[Item_Code]]&gt;"300000", "Capital", "Recurrent")</f>
        <v>Recurrent</v>
      </c>
    </row>
    <row r="2245" spans="1:47" x14ac:dyDescent="0.25">
      <c r="A2245" t="s">
        <v>33</v>
      </c>
      <c r="B2245" t="s">
        <v>34</v>
      </c>
      <c r="C2245" t="s">
        <v>31</v>
      </c>
      <c r="D2245" t="s">
        <v>1031</v>
      </c>
      <c r="E2245" t="s">
        <v>75</v>
      </c>
      <c r="F2245" t="s">
        <v>1042</v>
      </c>
      <c r="G2245" t="s">
        <v>97</v>
      </c>
      <c r="H2245" t="s">
        <v>1089</v>
      </c>
      <c r="I2245" t="s">
        <v>467</v>
      </c>
      <c r="J2245" t="s">
        <v>1111</v>
      </c>
      <c r="K2245" t="s">
        <v>1112</v>
      </c>
      <c r="L2245" t="s">
        <v>1113</v>
      </c>
      <c r="M2245" t="s">
        <v>1044</v>
      </c>
      <c r="N2245" t="s">
        <v>1045</v>
      </c>
      <c r="O2245" t="s">
        <v>1085</v>
      </c>
      <c r="P2245" t="s">
        <v>1086</v>
      </c>
      <c r="Q2245" s="11">
        <v>0</v>
      </c>
      <c r="R2245" s="11">
        <v>0</v>
      </c>
      <c r="S2245" s="11">
        <v>0</v>
      </c>
      <c r="T2245" s="11">
        <v>0</v>
      </c>
      <c r="U2245" s="11">
        <v>2600000000</v>
      </c>
      <c r="V2245" s="11">
        <v>0</v>
      </c>
      <c r="W2245" s="11">
        <v>0</v>
      </c>
      <c r="X2245" s="11">
        <v>2600000000</v>
      </c>
      <c r="Y2245" s="11">
        <v>0</v>
      </c>
      <c r="Z2245" s="11">
        <v>0</v>
      </c>
      <c r="AA2245" s="11">
        <v>0</v>
      </c>
      <c r="AB2245" s="11">
        <v>0</v>
      </c>
      <c r="AC2245" s="11">
        <v>0</v>
      </c>
      <c r="AD2245" s="11">
        <v>0</v>
      </c>
      <c r="AE2245" s="11">
        <v>0</v>
      </c>
      <c r="AF2245" s="11">
        <v>0</v>
      </c>
      <c r="AG2245" s="11">
        <v>0</v>
      </c>
      <c r="AH2245" s="11">
        <v>0</v>
      </c>
      <c r="AI2245" s="11">
        <v>0</v>
      </c>
      <c r="AJ2245" s="11">
        <v>0</v>
      </c>
      <c r="AK2245" s="11">
        <v>0</v>
      </c>
      <c r="AL2245" s="11">
        <v>0</v>
      </c>
      <c r="AM2245" s="11">
        <v>0</v>
      </c>
      <c r="AN2245" s="11">
        <v>0</v>
      </c>
      <c r="AO22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5" s="11">
        <f>Table_PBS_SQL_DB2_PBSSQL_PBS_NDP_Tina_CG_QtrlyPerformance_Final[[#This Row],[GOU REL]]+Table_PBS_SQL_DB2_PBSSQL_PBS_NDP_Tina_CG_QtrlyPerformance_Final[[#This Row],[EXT REL]]</f>
        <v>0</v>
      </c>
      <c r="AT2245" s="11">
        <f>Table_PBS_SQL_DB2_PBSSQL_PBS_NDP_Tina_CG_QtrlyPerformance_Final[[#This Row],[GOU EXP]]+Table_PBS_SQL_DB2_PBSSQL_PBS_NDP_Tina_CG_QtrlyPerformance_Final[[#This Row],[EXT EXP]]</f>
        <v>0</v>
      </c>
      <c r="AU2245" s="11" t="str">
        <f>IF(Table_PBS_SQL_DB2_PBSSQL_PBS_NDP_Tina_CG_QtrlyPerformance_Final[[#This Row],[Item_Code]]&gt;"300000", "Capital", "Recurrent")</f>
        <v>Recurrent</v>
      </c>
    </row>
    <row r="2246" spans="1:47" x14ac:dyDescent="0.25">
      <c r="A2246" t="s">
        <v>33</v>
      </c>
      <c r="B2246" t="s">
        <v>34</v>
      </c>
      <c r="C2246" t="s">
        <v>31</v>
      </c>
      <c r="D2246" t="s">
        <v>1031</v>
      </c>
      <c r="E2246" t="s">
        <v>75</v>
      </c>
      <c r="F2246" t="s">
        <v>1042</v>
      </c>
      <c r="G2246" t="s">
        <v>97</v>
      </c>
      <c r="H2246" t="s">
        <v>1089</v>
      </c>
      <c r="I2246" t="s">
        <v>467</v>
      </c>
      <c r="J2246" t="s">
        <v>1111</v>
      </c>
      <c r="K2246" t="s">
        <v>1112</v>
      </c>
      <c r="L2246" t="s">
        <v>1113</v>
      </c>
      <c r="M2246" t="s">
        <v>1044</v>
      </c>
      <c r="N2246" t="s">
        <v>1045</v>
      </c>
      <c r="O2246" t="s">
        <v>1052</v>
      </c>
      <c r="P2246" t="s">
        <v>1053</v>
      </c>
      <c r="Q2246" s="11">
        <v>0</v>
      </c>
      <c r="R2246" s="11">
        <v>0</v>
      </c>
      <c r="S2246" s="11">
        <v>0</v>
      </c>
      <c r="T2246" s="11">
        <v>0</v>
      </c>
      <c r="U2246" s="11">
        <v>66900000000</v>
      </c>
      <c r="V2246" s="11">
        <v>0</v>
      </c>
      <c r="W2246" s="11">
        <v>0</v>
      </c>
      <c r="X2246" s="11">
        <v>66900000000</v>
      </c>
      <c r="Y2246" s="11">
        <v>0</v>
      </c>
      <c r="Z2246" s="11">
        <v>0</v>
      </c>
      <c r="AA2246" s="11">
        <v>0</v>
      </c>
      <c r="AB2246" s="11">
        <v>0</v>
      </c>
      <c r="AC2246" s="11">
        <v>0</v>
      </c>
      <c r="AD2246" s="11">
        <v>0</v>
      </c>
      <c r="AE2246" s="11">
        <v>0</v>
      </c>
      <c r="AF2246" s="11">
        <v>0</v>
      </c>
      <c r="AG2246" s="11">
        <v>0</v>
      </c>
      <c r="AH2246" s="11">
        <v>0</v>
      </c>
      <c r="AI2246" s="11">
        <v>0</v>
      </c>
      <c r="AJ2246" s="11">
        <v>0</v>
      </c>
      <c r="AK2246" s="11">
        <v>0</v>
      </c>
      <c r="AL2246" s="11">
        <v>0</v>
      </c>
      <c r="AM2246" s="11">
        <v>0</v>
      </c>
      <c r="AN2246" s="11">
        <v>0</v>
      </c>
      <c r="AO22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6" s="11">
        <f>Table_PBS_SQL_DB2_PBSSQL_PBS_NDP_Tina_CG_QtrlyPerformance_Final[[#This Row],[GOU REL]]+Table_PBS_SQL_DB2_PBSSQL_PBS_NDP_Tina_CG_QtrlyPerformance_Final[[#This Row],[EXT REL]]</f>
        <v>0</v>
      </c>
      <c r="AT2246" s="11">
        <f>Table_PBS_SQL_DB2_PBSSQL_PBS_NDP_Tina_CG_QtrlyPerformance_Final[[#This Row],[GOU EXP]]+Table_PBS_SQL_DB2_PBSSQL_PBS_NDP_Tina_CG_QtrlyPerformance_Final[[#This Row],[EXT EXP]]</f>
        <v>0</v>
      </c>
      <c r="AU2246" s="11" t="str">
        <f>IF(Table_PBS_SQL_DB2_PBSSQL_PBS_NDP_Tina_CG_QtrlyPerformance_Final[[#This Row],[Item_Code]]&gt;"300000", "Capital", "Recurrent")</f>
        <v>Capital</v>
      </c>
    </row>
    <row r="2247" spans="1:47" x14ac:dyDescent="0.25">
      <c r="A2247" t="s">
        <v>33</v>
      </c>
      <c r="B2247" t="s">
        <v>34</v>
      </c>
      <c r="C2247" t="s">
        <v>31</v>
      </c>
      <c r="D2247" t="s">
        <v>1031</v>
      </c>
      <c r="E2247" t="s">
        <v>75</v>
      </c>
      <c r="F2247" t="s">
        <v>1042</v>
      </c>
      <c r="G2247" t="s">
        <v>97</v>
      </c>
      <c r="H2247" t="s">
        <v>1089</v>
      </c>
      <c r="I2247" t="s">
        <v>467</v>
      </c>
      <c r="J2247" t="s">
        <v>1111</v>
      </c>
      <c r="K2247" t="s">
        <v>1114</v>
      </c>
      <c r="L2247" t="s">
        <v>1115</v>
      </c>
      <c r="M2247" t="s">
        <v>1878</v>
      </c>
      <c r="N2247" t="s">
        <v>1879</v>
      </c>
      <c r="O2247" t="s">
        <v>1028</v>
      </c>
      <c r="P2247" t="s">
        <v>1029</v>
      </c>
      <c r="Q2247" s="11">
        <v>0</v>
      </c>
      <c r="R2247" s="11">
        <v>0</v>
      </c>
      <c r="S2247" s="11">
        <v>0</v>
      </c>
      <c r="T2247" s="11">
        <v>0</v>
      </c>
      <c r="U2247" s="11">
        <v>350000000</v>
      </c>
      <c r="V2247" s="11">
        <v>0</v>
      </c>
      <c r="W2247" s="11">
        <v>350000000</v>
      </c>
      <c r="X2247" s="11">
        <v>0</v>
      </c>
      <c r="Y2247" s="11">
        <v>0</v>
      </c>
      <c r="Z2247" s="11">
        <v>0</v>
      </c>
      <c r="AA2247" s="11">
        <v>0</v>
      </c>
      <c r="AB2247" s="11">
        <v>0</v>
      </c>
      <c r="AC2247" s="11">
        <v>80000000</v>
      </c>
      <c r="AD2247" s="11">
        <v>9549000</v>
      </c>
      <c r="AE2247" s="11">
        <v>0</v>
      </c>
      <c r="AF2247" s="11">
        <v>0</v>
      </c>
      <c r="AG2247" s="11">
        <v>130000000</v>
      </c>
      <c r="AH2247" s="11">
        <v>74205000</v>
      </c>
      <c r="AI2247" s="11">
        <v>0</v>
      </c>
      <c r="AJ2247" s="11">
        <v>0</v>
      </c>
      <c r="AK2247" s="11">
        <v>140000000</v>
      </c>
      <c r="AL2247" s="11">
        <v>266164189</v>
      </c>
      <c r="AM2247" s="11">
        <v>0</v>
      </c>
      <c r="AN2247" s="11">
        <v>0</v>
      </c>
      <c r="AO22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22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349918189</v>
      </c>
      <c r="AR22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7" s="11">
        <f>Table_PBS_SQL_DB2_PBSSQL_PBS_NDP_Tina_CG_QtrlyPerformance_Final[[#This Row],[GOU REL]]+Table_PBS_SQL_DB2_PBSSQL_PBS_NDP_Tina_CG_QtrlyPerformance_Final[[#This Row],[EXT REL]]</f>
        <v>350000000</v>
      </c>
      <c r="AT2247" s="11">
        <f>Table_PBS_SQL_DB2_PBSSQL_PBS_NDP_Tina_CG_QtrlyPerformance_Final[[#This Row],[GOU EXP]]+Table_PBS_SQL_DB2_PBSSQL_PBS_NDP_Tina_CG_QtrlyPerformance_Final[[#This Row],[EXT EXP]]</f>
        <v>349918189</v>
      </c>
      <c r="AU2247" s="11" t="str">
        <f>IF(Table_PBS_SQL_DB2_PBSSQL_PBS_NDP_Tina_CG_QtrlyPerformance_Final[[#This Row],[Item_Code]]&gt;"300000", "Capital", "Recurrent")</f>
        <v>Recurrent</v>
      </c>
    </row>
    <row r="2248" spans="1:47" x14ac:dyDescent="0.25">
      <c r="A2248" t="s">
        <v>33</v>
      </c>
      <c r="B2248" t="s">
        <v>34</v>
      </c>
      <c r="C2248" t="s">
        <v>31</v>
      </c>
      <c r="D2248" t="s">
        <v>1031</v>
      </c>
      <c r="E2248" t="s">
        <v>75</v>
      </c>
      <c r="F2248" t="s">
        <v>1042</v>
      </c>
      <c r="G2248" t="s">
        <v>97</v>
      </c>
      <c r="H2248" t="s">
        <v>1089</v>
      </c>
      <c r="I2248" t="s">
        <v>467</v>
      </c>
      <c r="J2248" t="s">
        <v>1111</v>
      </c>
      <c r="K2248" t="s">
        <v>1114</v>
      </c>
      <c r="L2248" t="s">
        <v>1115</v>
      </c>
      <c r="M2248" t="s">
        <v>1878</v>
      </c>
      <c r="N2248" t="s">
        <v>1879</v>
      </c>
      <c r="O2248" t="s">
        <v>904</v>
      </c>
      <c r="P2248" t="s">
        <v>905</v>
      </c>
      <c r="Q2248" s="11">
        <v>0</v>
      </c>
      <c r="R2248" s="11">
        <v>0</v>
      </c>
      <c r="S2248" s="11">
        <v>0</v>
      </c>
      <c r="T2248" s="11">
        <v>0</v>
      </c>
      <c r="U2248" s="11">
        <v>30000000</v>
      </c>
      <c r="V2248" s="11">
        <v>0</v>
      </c>
      <c r="W2248" s="11">
        <v>30000000</v>
      </c>
      <c r="X2248" s="11">
        <v>0</v>
      </c>
      <c r="Y2248" s="11">
        <v>0</v>
      </c>
      <c r="Z2248" s="11">
        <v>0</v>
      </c>
      <c r="AA2248" s="11">
        <v>0</v>
      </c>
      <c r="AB2248" s="11">
        <v>0</v>
      </c>
      <c r="AC2248" s="11">
        <v>10000000</v>
      </c>
      <c r="AD2248" s="11">
        <v>10000000</v>
      </c>
      <c r="AE2248" s="11">
        <v>0</v>
      </c>
      <c r="AF2248" s="11">
        <v>0</v>
      </c>
      <c r="AG2248" s="11">
        <v>10000000</v>
      </c>
      <c r="AH2248" s="11">
        <v>10000000</v>
      </c>
      <c r="AI2248" s="11">
        <v>0</v>
      </c>
      <c r="AJ2248" s="11">
        <v>0</v>
      </c>
      <c r="AK2248" s="11">
        <v>10000000</v>
      </c>
      <c r="AL2248" s="11">
        <v>7855700</v>
      </c>
      <c r="AM2248" s="11">
        <v>0</v>
      </c>
      <c r="AN2248" s="11">
        <v>0</v>
      </c>
      <c r="AO22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2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27855700</v>
      </c>
      <c r="AR22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8" s="11">
        <f>Table_PBS_SQL_DB2_PBSSQL_PBS_NDP_Tina_CG_QtrlyPerformance_Final[[#This Row],[GOU REL]]+Table_PBS_SQL_DB2_PBSSQL_PBS_NDP_Tina_CG_QtrlyPerformance_Final[[#This Row],[EXT REL]]</f>
        <v>30000000</v>
      </c>
      <c r="AT2248" s="11">
        <f>Table_PBS_SQL_DB2_PBSSQL_PBS_NDP_Tina_CG_QtrlyPerformance_Final[[#This Row],[GOU EXP]]+Table_PBS_SQL_DB2_PBSSQL_PBS_NDP_Tina_CG_QtrlyPerformance_Final[[#This Row],[EXT EXP]]</f>
        <v>27855700</v>
      </c>
      <c r="AU2248" s="11" t="str">
        <f>IF(Table_PBS_SQL_DB2_PBSSQL_PBS_NDP_Tina_CG_QtrlyPerformance_Final[[#This Row],[Item_Code]]&gt;"300000", "Capital", "Recurrent")</f>
        <v>Recurrent</v>
      </c>
    </row>
    <row r="2249" spans="1:47" x14ac:dyDescent="0.25">
      <c r="A2249" t="s">
        <v>33</v>
      </c>
      <c r="B2249" t="s">
        <v>34</v>
      </c>
      <c r="C2249" t="s">
        <v>31</v>
      </c>
      <c r="D2249" t="s">
        <v>1031</v>
      </c>
      <c r="E2249" t="s">
        <v>75</v>
      </c>
      <c r="F2249" t="s">
        <v>1042</v>
      </c>
      <c r="G2249" t="s">
        <v>97</v>
      </c>
      <c r="H2249" t="s">
        <v>1089</v>
      </c>
      <c r="I2249" t="s">
        <v>467</v>
      </c>
      <c r="J2249" t="s">
        <v>1111</v>
      </c>
      <c r="K2249" t="s">
        <v>1095</v>
      </c>
      <c r="L2249" t="s">
        <v>1096</v>
      </c>
      <c r="M2249" t="s">
        <v>1097</v>
      </c>
      <c r="N2249" t="s">
        <v>1098</v>
      </c>
      <c r="O2249" t="s">
        <v>1118</v>
      </c>
      <c r="P2249" t="s">
        <v>1119</v>
      </c>
      <c r="Q2249" s="11">
        <v>0</v>
      </c>
      <c r="R2249" s="11">
        <v>0</v>
      </c>
      <c r="S2249" s="11">
        <v>0</v>
      </c>
      <c r="T2249" s="11">
        <v>0</v>
      </c>
      <c r="U2249" s="11">
        <v>10000000</v>
      </c>
      <c r="V2249" s="11">
        <v>0</v>
      </c>
      <c r="W2249" s="11">
        <v>0</v>
      </c>
      <c r="X2249" s="11">
        <v>10000000</v>
      </c>
      <c r="Y2249" s="11">
        <v>0</v>
      </c>
      <c r="Z2249" s="11">
        <v>0</v>
      </c>
      <c r="AA2249" s="11">
        <v>0</v>
      </c>
      <c r="AB2249" s="11">
        <v>0</v>
      </c>
      <c r="AC2249" s="11">
        <v>0</v>
      </c>
      <c r="AD2249" s="11">
        <v>0</v>
      </c>
      <c r="AE2249" s="11">
        <v>0</v>
      </c>
      <c r="AF2249" s="11">
        <v>0</v>
      </c>
      <c r="AG2249" s="11">
        <v>0</v>
      </c>
      <c r="AH2249" s="11">
        <v>0</v>
      </c>
      <c r="AI2249" s="11">
        <v>0</v>
      </c>
      <c r="AJ2249" s="11">
        <v>0</v>
      </c>
      <c r="AK2249" s="11">
        <v>0</v>
      </c>
      <c r="AL2249" s="11">
        <v>0</v>
      </c>
      <c r="AM2249" s="11">
        <v>0</v>
      </c>
      <c r="AN2249" s="11">
        <v>0</v>
      </c>
      <c r="AO22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49" s="11">
        <f>Table_PBS_SQL_DB2_PBSSQL_PBS_NDP_Tina_CG_QtrlyPerformance_Final[[#This Row],[GOU REL]]+Table_PBS_SQL_DB2_PBSSQL_PBS_NDP_Tina_CG_QtrlyPerformance_Final[[#This Row],[EXT REL]]</f>
        <v>0</v>
      </c>
      <c r="AT2249" s="11">
        <f>Table_PBS_SQL_DB2_PBSSQL_PBS_NDP_Tina_CG_QtrlyPerformance_Final[[#This Row],[GOU EXP]]+Table_PBS_SQL_DB2_PBSSQL_PBS_NDP_Tina_CG_QtrlyPerformance_Final[[#This Row],[EXT EXP]]</f>
        <v>0</v>
      </c>
      <c r="AU2249" s="11" t="str">
        <f>IF(Table_PBS_SQL_DB2_PBSSQL_PBS_NDP_Tina_CG_QtrlyPerformance_Final[[#This Row],[Item_Code]]&gt;"300000", "Capital", "Recurrent")</f>
        <v>Recurrent</v>
      </c>
    </row>
    <row r="2250" spans="1:47" x14ac:dyDescent="0.25">
      <c r="A2250" t="s">
        <v>33</v>
      </c>
      <c r="B2250" t="s">
        <v>34</v>
      </c>
      <c r="C2250" t="s">
        <v>31</v>
      </c>
      <c r="D2250" t="s">
        <v>1031</v>
      </c>
      <c r="E2250" t="s">
        <v>75</v>
      </c>
      <c r="F2250" t="s">
        <v>1042</v>
      </c>
      <c r="G2250" t="s">
        <v>97</v>
      </c>
      <c r="H2250" t="s">
        <v>1089</v>
      </c>
      <c r="I2250" t="s">
        <v>467</v>
      </c>
      <c r="J2250" t="s">
        <v>1111</v>
      </c>
      <c r="K2250" t="s">
        <v>1095</v>
      </c>
      <c r="L2250" t="s">
        <v>1096</v>
      </c>
      <c r="M2250" t="s">
        <v>1097</v>
      </c>
      <c r="N2250" t="s">
        <v>1098</v>
      </c>
      <c r="O2250" t="s">
        <v>904</v>
      </c>
      <c r="P2250" t="s">
        <v>905</v>
      </c>
      <c r="Q2250" s="11">
        <v>0</v>
      </c>
      <c r="R2250" s="11">
        <v>0</v>
      </c>
      <c r="S2250" s="11">
        <v>0</v>
      </c>
      <c r="T2250" s="11">
        <v>0</v>
      </c>
      <c r="U2250" s="11">
        <v>100000000</v>
      </c>
      <c r="V2250" s="11">
        <v>0</v>
      </c>
      <c r="W2250" s="11">
        <v>0</v>
      </c>
      <c r="X2250" s="11">
        <v>100000000</v>
      </c>
      <c r="Y2250" s="11">
        <v>0</v>
      </c>
      <c r="Z2250" s="11">
        <v>0</v>
      </c>
      <c r="AA2250" s="11">
        <v>0</v>
      </c>
      <c r="AB2250" s="11">
        <v>0</v>
      </c>
      <c r="AC2250" s="11">
        <v>0</v>
      </c>
      <c r="AD2250" s="11">
        <v>0</v>
      </c>
      <c r="AE2250" s="11">
        <v>0</v>
      </c>
      <c r="AF2250" s="11">
        <v>0</v>
      </c>
      <c r="AG2250" s="11">
        <v>0</v>
      </c>
      <c r="AH2250" s="11">
        <v>0</v>
      </c>
      <c r="AI2250" s="11">
        <v>0</v>
      </c>
      <c r="AJ2250" s="11">
        <v>0</v>
      </c>
      <c r="AK2250" s="11">
        <v>0</v>
      </c>
      <c r="AL2250" s="11">
        <v>0</v>
      </c>
      <c r="AM2250" s="11">
        <v>0</v>
      </c>
      <c r="AN2250" s="11">
        <v>0</v>
      </c>
      <c r="AO22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0" s="11">
        <f>Table_PBS_SQL_DB2_PBSSQL_PBS_NDP_Tina_CG_QtrlyPerformance_Final[[#This Row],[GOU REL]]+Table_PBS_SQL_DB2_PBSSQL_PBS_NDP_Tina_CG_QtrlyPerformance_Final[[#This Row],[EXT REL]]</f>
        <v>0</v>
      </c>
      <c r="AT2250" s="11">
        <f>Table_PBS_SQL_DB2_PBSSQL_PBS_NDP_Tina_CG_QtrlyPerformance_Final[[#This Row],[GOU EXP]]+Table_PBS_SQL_DB2_PBSSQL_PBS_NDP_Tina_CG_QtrlyPerformance_Final[[#This Row],[EXT EXP]]</f>
        <v>0</v>
      </c>
      <c r="AU2250" s="11" t="str">
        <f>IF(Table_PBS_SQL_DB2_PBSSQL_PBS_NDP_Tina_CG_QtrlyPerformance_Final[[#This Row],[Item_Code]]&gt;"300000", "Capital", "Recurrent")</f>
        <v>Recurrent</v>
      </c>
    </row>
    <row r="2251" spans="1:47" x14ac:dyDescent="0.25">
      <c r="A2251" t="s">
        <v>33</v>
      </c>
      <c r="B2251" t="s">
        <v>34</v>
      </c>
      <c r="C2251" t="s">
        <v>31</v>
      </c>
      <c r="D2251" t="s">
        <v>1031</v>
      </c>
      <c r="E2251" t="s">
        <v>75</v>
      </c>
      <c r="F2251" t="s">
        <v>1042</v>
      </c>
      <c r="G2251" t="s">
        <v>97</v>
      </c>
      <c r="H2251" t="s">
        <v>1089</v>
      </c>
      <c r="I2251" t="s">
        <v>467</v>
      </c>
      <c r="J2251" t="s">
        <v>1111</v>
      </c>
      <c r="K2251" t="s">
        <v>1095</v>
      </c>
      <c r="L2251" t="s">
        <v>1096</v>
      </c>
      <c r="M2251" t="s">
        <v>1097</v>
      </c>
      <c r="N2251" t="s">
        <v>1098</v>
      </c>
      <c r="O2251" t="s">
        <v>922</v>
      </c>
      <c r="P2251" t="s">
        <v>923</v>
      </c>
      <c r="Q2251" s="11">
        <v>0</v>
      </c>
      <c r="R2251" s="11">
        <v>0</v>
      </c>
      <c r="S2251" s="11">
        <v>0</v>
      </c>
      <c r="T2251" s="11">
        <v>0</v>
      </c>
      <c r="U2251" s="11">
        <v>190000000</v>
      </c>
      <c r="V2251" s="11">
        <v>0</v>
      </c>
      <c r="W2251" s="11">
        <v>40000000</v>
      </c>
      <c r="X2251" s="11">
        <v>150000000</v>
      </c>
      <c r="Y2251" s="11">
        <v>0</v>
      </c>
      <c r="Z2251" s="11">
        <v>0</v>
      </c>
      <c r="AA2251" s="11">
        <v>0</v>
      </c>
      <c r="AB2251" s="11">
        <v>0</v>
      </c>
      <c r="AC2251" s="11">
        <v>20000000</v>
      </c>
      <c r="AD2251" s="11">
        <v>0</v>
      </c>
      <c r="AE2251" s="11">
        <v>0</v>
      </c>
      <c r="AF2251" s="11">
        <v>0</v>
      </c>
      <c r="AG2251" s="11">
        <v>10000000</v>
      </c>
      <c r="AH2251" s="11">
        <v>0</v>
      </c>
      <c r="AI2251" s="11">
        <v>0</v>
      </c>
      <c r="AJ2251" s="11">
        <v>0</v>
      </c>
      <c r="AK2251" s="11">
        <v>10000000</v>
      </c>
      <c r="AL2251" s="11">
        <v>40000000</v>
      </c>
      <c r="AM2251" s="11">
        <v>0</v>
      </c>
      <c r="AN2251" s="11">
        <v>0</v>
      </c>
      <c r="AO22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2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2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1" s="11">
        <f>Table_PBS_SQL_DB2_PBSSQL_PBS_NDP_Tina_CG_QtrlyPerformance_Final[[#This Row],[GOU REL]]+Table_PBS_SQL_DB2_PBSSQL_PBS_NDP_Tina_CG_QtrlyPerformance_Final[[#This Row],[EXT REL]]</f>
        <v>40000000</v>
      </c>
      <c r="AT2251" s="11">
        <f>Table_PBS_SQL_DB2_PBSSQL_PBS_NDP_Tina_CG_QtrlyPerformance_Final[[#This Row],[GOU EXP]]+Table_PBS_SQL_DB2_PBSSQL_PBS_NDP_Tina_CG_QtrlyPerformance_Final[[#This Row],[EXT EXP]]</f>
        <v>40000000</v>
      </c>
      <c r="AU2251" s="11" t="str">
        <f>IF(Table_PBS_SQL_DB2_PBSSQL_PBS_NDP_Tina_CG_QtrlyPerformance_Final[[#This Row],[Item_Code]]&gt;"300000", "Capital", "Recurrent")</f>
        <v>Recurrent</v>
      </c>
    </row>
    <row r="2252" spans="1:47" x14ac:dyDescent="0.25">
      <c r="A2252" t="s">
        <v>33</v>
      </c>
      <c r="B2252" t="s">
        <v>34</v>
      </c>
      <c r="C2252" t="s">
        <v>31</v>
      </c>
      <c r="D2252" t="s">
        <v>1031</v>
      </c>
      <c r="E2252" t="s">
        <v>75</v>
      </c>
      <c r="F2252" t="s">
        <v>1042</v>
      </c>
      <c r="G2252" t="s">
        <v>97</v>
      </c>
      <c r="H2252" t="s">
        <v>1089</v>
      </c>
      <c r="I2252" t="s">
        <v>467</v>
      </c>
      <c r="J2252" t="s">
        <v>1111</v>
      </c>
      <c r="K2252" t="s">
        <v>1099</v>
      </c>
      <c r="L2252" t="s">
        <v>1100</v>
      </c>
      <c r="M2252" t="s">
        <v>1101</v>
      </c>
      <c r="N2252" t="s">
        <v>1102</v>
      </c>
      <c r="O2252" t="s">
        <v>902</v>
      </c>
      <c r="P2252" t="s">
        <v>903</v>
      </c>
      <c r="Q2252" s="11">
        <v>0</v>
      </c>
      <c r="R2252" s="11">
        <v>0</v>
      </c>
      <c r="S2252" s="11">
        <v>0</v>
      </c>
      <c r="T2252" s="11">
        <v>0</v>
      </c>
      <c r="U2252" s="11">
        <v>609603000</v>
      </c>
      <c r="V2252" s="11">
        <v>0</v>
      </c>
      <c r="W2252" s="11">
        <v>0</v>
      </c>
      <c r="X2252" s="11">
        <v>609603000</v>
      </c>
      <c r="Y2252" s="11">
        <v>0</v>
      </c>
      <c r="Z2252" s="11">
        <v>0</v>
      </c>
      <c r="AA2252" s="11">
        <v>0</v>
      </c>
      <c r="AB2252" s="11">
        <v>0</v>
      </c>
      <c r="AC2252" s="11">
        <v>0</v>
      </c>
      <c r="AD2252" s="11">
        <v>0</v>
      </c>
      <c r="AE2252" s="11">
        <v>0</v>
      </c>
      <c r="AF2252" s="11">
        <v>0</v>
      </c>
      <c r="AG2252" s="11">
        <v>0</v>
      </c>
      <c r="AH2252" s="11">
        <v>0</v>
      </c>
      <c r="AI2252" s="11">
        <v>0</v>
      </c>
      <c r="AJ2252" s="11">
        <v>0</v>
      </c>
      <c r="AK2252" s="11">
        <v>0</v>
      </c>
      <c r="AL2252" s="11">
        <v>0</v>
      </c>
      <c r="AM2252" s="11">
        <v>0</v>
      </c>
      <c r="AN2252" s="11">
        <v>0</v>
      </c>
      <c r="AO22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2" s="11">
        <f>Table_PBS_SQL_DB2_PBSSQL_PBS_NDP_Tina_CG_QtrlyPerformance_Final[[#This Row],[GOU REL]]+Table_PBS_SQL_DB2_PBSSQL_PBS_NDP_Tina_CG_QtrlyPerformance_Final[[#This Row],[EXT REL]]</f>
        <v>0</v>
      </c>
      <c r="AT2252" s="11">
        <f>Table_PBS_SQL_DB2_PBSSQL_PBS_NDP_Tina_CG_QtrlyPerformance_Final[[#This Row],[GOU EXP]]+Table_PBS_SQL_DB2_PBSSQL_PBS_NDP_Tina_CG_QtrlyPerformance_Final[[#This Row],[EXT EXP]]</f>
        <v>0</v>
      </c>
      <c r="AU2252" s="11" t="str">
        <f>IF(Table_PBS_SQL_DB2_PBSSQL_PBS_NDP_Tina_CG_QtrlyPerformance_Final[[#This Row],[Item_Code]]&gt;"300000", "Capital", "Recurrent")</f>
        <v>Recurrent</v>
      </c>
    </row>
    <row r="2253" spans="1:47" x14ac:dyDescent="0.25">
      <c r="A2253" t="s">
        <v>33</v>
      </c>
      <c r="B2253" t="s">
        <v>34</v>
      </c>
      <c r="C2253" t="s">
        <v>31</v>
      </c>
      <c r="D2253" t="s">
        <v>1031</v>
      </c>
      <c r="E2253" t="s">
        <v>75</v>
      </c>
      <c r="F2253" t="s">
        <v>1042</v>
      </c>
      <c r="G2253" t="s">
        <v>97</v>
      </c>
      <c r="H2253" t="s">
        <v>1089</v>
      </c>
      <c r="I2253" t="s">
        <v>467</v>
      </c>
      <c r="J2253" t="s">
        <v>1111</v>
      </c>
      <c r="K2253" t="s">
        <v>1099</v>
      </c>
      <c r="L2253" t="s">
        <v>1100</v>
      </c>
      <c r="M2253" t="s">
        <v>1101</v>
      </c>
      <c r="N2253" t="s">
        <v>1102</v>
      </c>
      <c r="O2253" t="s">
        <v>1011</v>
      </c>
      <c r="P2253" t="s">
        <v>1012</v>
      </c>
      <c r="Q2253" s="11">
        <v>0</v>
      </c>
      <c r="R2253" s="11">
        <v>0</v>
      </c>
      <c r="S2253" s="11">
        <v>0</v>
      </c>
      <c r="T2253" s="11">
        <v>0</v>
      </c>
      <c r="U2253" s="11">
        <v>200000000</v>
      </c>
      <c r="V2253" s="11">
        <v>0</v>
      </c>
      <c r="W2253" s="11">
        <v>0</v>
      </c>
      <c r="X2253" s="11">
        <v>200000000</v>
      </c>
      <c r="Y2253" s="11">
        <v>0</v>
      </c>
      <c r="Z2253" s="11">
        <v>0</v>
      </c>
      <c r="AA2253" s="11">
        <v>0</v>
      </c>
      <c r="AB2253" s="11">
        <v>0</v>
      </c>
      <c r="AC2253" s="11">
        <v>0</v>
      </c>
      <c r="AD2253" s="11">
        <v>0</v>
      </c>
      <c r="AE2253" s="11">
        <v>0</v>
      </c>
      <c r="AF2253" s="11">
        <v>0</v>
      </c>
      <c r="AG2253" s="11">
        <v>0</v>
      </c>
      <c r="AH2253" s="11">
        <v>0</v>
      </c>
      <c r="AI2253" s="11">
        <v>0</v>
      </c>
      <c r="AJ2253" s="11">
        <v>0</v>
      </c>
      <c r="AK2253" s="11">
        <v>0</v>
      </c>
      <c r="AL2253" s="11">
        <v>0</v>
      </c>
      <c r="AM2253" s="11">
        <v>0</v>
      </c>
      <c r="AN2253" s="11">
        <v>0</v>
      </c>
      <c r="AO22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3" s="11">
        <f>Table_PBS_SQL_DB2_PBSSQL_PBS_NDP_Tina_CG_QtrlyPerformance_Final[[#This Row],[GOU REL]]+Table_PBS_SQL_DB2_PBSSQL_PBS_NDP_Tina_CG_QtrlyPerformance_Final[[#This Row],[EXT REL]]</f>
        <v>0</v>
      </c>
      <c r="AT2253" s="11">
        <f>Table_PBS_SQL_DB2_PBSSQL_PBS_NDP_Tina_CG_QtrlyPerformance_Final[[#This Row],[GOU EXP]]+Table_PBS_SQL_DB2_PBSSQL_PBS_NDP_Tina_CG_QtrlyPerformance_Final[[#This Row],[EXT EXP]]</f>
        <v>0</v>
      </c>
      <c r="AU2253" s="11" t="str">
        <f>IF(Table_PBS_SQL_DB2_PBSSQL_PBS_NDP_Tina_CG_QtrlyPerformance_Final[[#This Row],[Item_Code]]&gt;"300000", "Capital", "Recurrent")</f>
        <v>Recurrent</v>
      </c>
    </row>
    <row r="2254" spans="1:47" x14ac:dyDescent="0.25">
      <c r="A2254" t="s">
        <v>33</v>
      </c>
      <c r="B2254" t="s">
        <v>34</v>
      </c>
      <c r="C2254" t="s">
        <v>31</v>
      </c>
      <c r="D2254" t="s">
        <v>1031</v>
      </c>
      <c r="E2254" t="s">
        <v>75</v>
      </c>
      <c r="F2254" t="s">
        <v>1042</v>
      </c>
      <c r="G2254" t="s">
        <v>97</v>
      </c>
      <c r="H2254" t="s">
        <v>1089</v>
      </c>
      <c r="I2254" t="s">
        <v>467</v>
      </c>
      <c r="J2254" t="s">
        <v>1111</v>
      </c>
      <c r="K2254" t="s">
        <v>1099</v>
      </c>
      <c r="L2254" t="s">
        <v>1100</v>
      </c>
      <c r="M2254" t="s">
        <v>1101</v>
      </c>
      <c r="N2254" t="s">
        <v>1102</v>
      </c>
      <c r="O2254" t="s">
        <v>906</v>
      </c>
      <c r="P2254" t="s">
        <v>907</v>
      </c>
      <c r="Q2254" s="11">
        <v>0</v>
      </c>
      <c r="R2254" s="11">
        <v>0</v>
      </c>
      <c r="S2254" s="11">
        <v>0</v>
      </c>
      <c r="T2254" s="11">
        <v>0</v>
      </c>
      <c r="U2254" s="11">
        <v>400000000</v>
      </c>
      <c r="V2254" s="11">
        <v>0</v>
      </c>
      <c r="W2254" s="11">
        <v>0</v>
      </c>
      <c r="X2254" s="11">
        <v>400000000</v>
      </c>
      <c r="Y2254" s="11">
        <v>0</v>
      </c>
      <c r="Z2254" s="11">
        <v>0</v>
      </c>
      <c r="AA2254" s="11">
        <v>0</v>
      </c>
      <c r="AB2254" s="11">
        <v>0</v>
      </c>
      <c r="AC2254" s="11">
        <v>0</v>
      </c>
      <c r="AD2254" s="11">
        <v>0</v>
      </c>
      <c r="AE2254" s="11">
        <v>0</v>
      </c>
      <c r="AF2254" s="11">
        <v>0</v>
      </c>
      <c r="AG2254" s="11">
        <v>0</v>
      </c>
      <c r="AH2254" s="11">
        <v>0</v>
      </c>
      <c r="AI2254" s="11">
        <v>0</v>
      </c>
      <c r="AJ2254" s="11">
        <v>0</v>
      </c>
      <c r="AK2254" s="11">
        <v>0</v>
      </c>
      <c r="AL2254" s="11">
        <v>0</v>
      </c>
      <c r="AM2254" s="11">
        <v>0</v>
      </c>
      <c r="AN2254" s="11">
        <v>0</v>
      </c>
      <c r="AO22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4" s="11">
        <f>Table_PBS_SQL_DB2_PBSSQL_PBS_NDP_Tina_CG_QtrlyPerformance_Final[[#This Row],[GOU REL]]+Table_PBS_SQL_DB2_PBSSQL_PBS_NDP_Tina_CG_QtrlyPerformance_Final[[#This Row],[EXT REL]]</f>
        <v>0</v>
      </c>
      <c r="AT2254" s="11">
        <f>Table_PBS_SQL_DB2_PBSSQL_PBS_NDP_Tina_CG_QtrlyPerformance_Final[[#This Row],[GOU EXP]]+Table_PBS_SQL_DB2_PBSSQL_PBS_NDP_Tina_CG_QtrlyPerformance_Final[[#This Row],[EXT EXP]]</f>
        <v>0</v>
      </c>
      <c r="AU2254" s="11" t="str">
        <f>IF(Table_PBS_SQL_DB2_PBSSQL_PBS_NDP_Tina_CG_QtrlyPerformance_Final[[#This Row],[Item_Code]]&gt;"300000", "Capital", "Recurrent")</f>
        <v>Recurrent</v>
      </c>
    </row>
    <row r="2255" spans="1:47" x14ac:dyDescent="0.25">
      <c r="A2255" t="s">
        <v>33</v>
      </c>
      <c r="B2255" t="s">
        <v>34</v>
      </c>
      <c r="C2255" t="s">
        <v>31</v>
      </c>
      <c r="D2255" t="s">
        <v>1031</v>
      </c>
      <c r="E2255" t="s">
        <v>75</v>
      </c>
      <c r="F2255" t="s">
        <v>1042</v>
      </c>
      <c r="G2255" t="s">
        <v>97</v>
      </c>
      <c r="H2255" t="s">
        <v>1089</v>
      </c>
      <c r="I2255" t="s">
        <v>467</v>
      </c>
      <c r="J2255" t="s">
        <v>1111</v>
      </c>
      <c r="K2255" t="s">
        <v>1099</v>
      </c>
      <c r="L2255" t="s">
        <v>1100</v>
      </c>
      <c r="M2255" t="s">
        <v>1101</v>
      </c>
      <c r="N2255" t="s">
        <v>1102</v>
      </c>
      <c r="O2255" t="s">
        <v>967</v>
      </c>
      <c r="P2255" t="s">
        <v>968</v>
      </c>
      <c r="Q2255" s="11">
        <v>0</v>
      </c>
      <c r="R2255" s="11">
        <v>0</v>
      </c>
      <c r="S2255" s="11">
        <v>0</v>
      </c>
      <c r="T2255" s="11">
        <v>0</v>
      </c>
      <c r="U2255" s="11">
        <v>300000000</v>
      </c>
      <c r="V2255" s="11">
        <v>0</v>
      </c>
      <c r="W2255" s="11">
        <v>0</v>
      </c>
      <c r="X2255" s="11">
        <v>300000000</v>
      </c>
      <c r="Y2255" s="11">
        <v>0</v>
      </c>
      <c r="Z2255" s="11">
        <v>0</v>
      </c>
      <c r="AA2255" s="11">
        <v>0</v>
      </c>
      <c r="AB2255" s="11">
        <v>0</v>
      </c>
      <c r="AC2255" s="11">
        <v>0</v>
      </c>
      <c r="AD2255" s="11">
        <v>0</v>
      </c>
      <c r="AE2255" s="11">
        <v>0</v>
      </c>
      <c r="AF2255" s="11">
        <v>0</v>
      </c>
      <c r="AG2255" s="11">
        <v>0</v>
      </c>
      <c r="AH2255" s="11">
        <v>0</v>
      </c>
      <c r="AI2255" s="11">
        <v>0</v>
      </c>
      <c r="AJ2255" s="11">
        <v>0</v>
      </c>
      <c r="AK2255" s="11">
        <v>0</v>
      </c>
      <c r="AL2255" s="11">
        <v>0</v>
      </c>
      <c r="AM2255" s="11">
        <v>0</v>
      </c>
      <c r="AN2255" s="11">
        <v>0</v>
      </c>
      <c r="AO22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5" s="11">
        <f>Table_PBS_SQL_DB2_PBSSQL_PBS_NDP_Tina_CG_QtrlyPerformance_Final[[#This Row],[GOU REL]]+Table_PBS_SQL_DB2_PBSSQL_PBS_NDP_Tina_CG_QtrlyPerformance_Final[[#This Row],[EXT REL]]</f>
        <v>0</v>
      </c>
      <c r="AT2255" s="11">
        <f>Table_PBS_SQL_DB2_PBSSQL_PBS_NDP_Tina_CG_QtrlyPerformance_Final[[#This Row],[GOU EXP]]+Table_PBS_SQL_DB2_PBSSQL_PBS_NDP_Tina_CG_QtrlyPerformance_Final[[#This Row],[EXT EXP]]</f>
        <v>0</v>
      </c>
      <c r="AU2255" s="11" t="str">
        <f>IF(Table_PBS_SQL_DB2_PBSSQL_PBS_NDP_Tina_CG_QtrlyPerformance_Final[[#This Row],[Item_Code]]&gt;"300000", "Capital", "Recurrent")</f>
        <v>Recurrent</v>
      </c>
    </row>
    <row r="2256" spans="1:47" x14ac:dyDescent="0.25">
      <c r="A2256" t="s">
        <v>33</v>
      </c>
      <c r="B2256" t="s">
        <v>34</v>
      </c>
      <c r="C2256" t="s">
        <v>31</v>
      </c>
      <c r="D2256" t="s">
        <v>1031</v>
      </c>
      <c r="E2256" t="s">
        <v>75</v>
      </c>
      <c r="F2256" t="s">
        <v>1042</v>
      </c>
      <c r="G2256" t="s">
        <v>97</v>
      </c>
      <c r="H2256" t="s">
        <v>1089</v>
      </c>
      <c r="I2256" t="s">
        <v>467</v>
      </c>
      <c r="J2256" t="s">
        <v>1111</v>
      </c>
      <c r="K2256" t="s">
        <v>1099</v>
      </c>
      <c r="L2256" t="s">
        <v>1100</v>
      </c>
      <c r="M2256" t="s">
        <v>1101</v>
      </c>
      <c r="N2256" t="s">
        <v>1102</v>
      </c>
      <c r="O2256" t="s">
        <v>920</v>
      </c>
      <c r="P2256" t="s">
        <v>921</v>
      </c>
      <c r="Q2256" s="11">
        <v>0</v>
      </c>
      <c r="R2256" s="11">
        <v>0</v>
      </c>
      <c r="S2256" s="11">
        <v>0</v>
      </c>
      <c r="T2256" s="11">
        <v>0</v>
      </c>
      <c r="U2256" s="11">
        <v>1400000000</v>
      </c>
      <c r="V2256" s="11">
        <v>0</v>
      </c>
      <c r="W2256" s="11">
        <v>0</v>
      </c>
      <c r="X2256" s="11">
        <v>1400000000</v>
      </c>
      <c r="Y2256" s="11">
        <v>0</v>
      </c>
      <c r="Z2256" s="11">
        <v>0</v>
      </c>
      <c r="AA2256" s="11">
        <v>0</v>
      </c>
      <c r="AB2256" s="11">
        <v>0</v>
      </c>
      <c r="AC2256" s="11">
        <v>0</v>
      </c>
      <c r="AD2256" s="11">
        <v>0</v>
      </c>
      <c r="AE2256" s="11">
        <v>0</v>
      </c>
      <c r="AF2256" s="11">
        <v>0</v>
      </c>
      <c r="AG2256" s="11">
        <v>0</v>
      </c>
      <c r="AH2256" s="11">
        <v>0</v>
      </c>
      <c r="AI2256" s="11">
        <v>0</v>
      </c>
      <c r="AJ2256" s="11">
        <v>0</v>
      </c>
      <c r="AK2256" s="11">
        <v>0</v>
      </c>
      <c r="AL2256" s="11">
        <v>0</v>
      </c>
      <c r="AM2256" s="11">
        <v>0</v>
      </c>
      <c r="AN2256" s="11">
        <v>0</v>
      </c>
      <c r="AO22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6" s="11">
        <f>Table_PBS_SQL_DB2_PBSSQL_PBS_NDP_Tina_CG_QtrlyPerformance_Final[[#This Row],[GOU REL]]+Table_PBS_SQL_DB2_PBSSQL_PBS_NDP_Tina_CG_QtrlyPerformance_Final[[#This Row],[EXT REL]]</f>
        <v>0</v>
      </c>
      <c r="AT2256" s="11">
        <f>Table_PBS_SQL_DB2_PBSSQL_PBS_NDP_Tina_CG_QtrlyPerformance_Final[[#This Row],[GOU EXP]]+Table_PBS_SQL_DB2_PBSSQL_PBS_NDP_Tina_CG_QtrlyPerformance_Final[[#This Row],[EXT EXP]]</f>
        <v>0</v>
      </c>
      <c r="AU2256" s="11" t="str">
        <f>IF(Table_PBS_SQL_DB2_PBSSQL_PBS_NDP_Tina_CG_QtrlyPerformance_Final[[#This Row],[Item_Code]]&gt;"300000", "Capital", "Recurrent")</f>
        <v>Recurrent</v>
      </c>
    </row>
    <row r="2257" spans="1:47" x14ac:dyDescent="0.25">
      <c r="A2257" t="s">
        <v>33</v>
      </c>
      <c r="B2257" t="s">
        <v>34</v>
      </c>
      <c r="C2257" t="s">
        <v>31</v>
      </c>
      <c r="D2257" t="s">
        <v>1031</v>
      </c>
      <c r="E2257" t="s">
        <v>75</v>
      </c>
      <c r="F2257" t="s">
        <v>1042</v>
      </c>
      <c r="G2257" t="s">
        <v>97</v>
      </c>
      <c r="H2257" t="s">
        <v>1089</v>
      </c>
      <c r="I2257" t="s">
        <v>467</v>
      </c>
      <c r="J2257" t="s">
        <v>1111</v>
      </c>
      <c r="K2257" t="s">
        <v>1099</v>
      </c>
      <c r="L2257" t="s">
        <v>1100</v>
      </c>
      <c r="M2257" t="s">
        <v>1101</v>
      </c>
      <c r="N2257" t="s">
        <v>1102</v>
      </c>
      <c r="O2257" t="s">
        <v>922</v>
      </c>
      <c r="P2257" t="s">
        <v>923</v>
      </c>
      <c r="Q2257" s="11">
        <v>0</v>
      </c>
      <c r="R2257" s="11">
        <v>0</v>
      </c>
      <c r="S2257" s="11">
        <v>0</v>
      </c>
      <c r="T2257" s="11">
        <v>0</v>
      </c>
      <c r="U2257" s="11">
        <v>500000000</v>
      </c>
      <c r="V2257" s="11">
        <v>0</v>
      </c>
      <c r="W2257" s="11">
        <v>100000000</v>
      </c>
      <c r="X2257" s="11">
        <v>400000000</v>
      </c>
      <c r="Y2257" s="11">
        <v>0</v>
      </c>
      <c r="Z2257" s="11">
        <v>0</v>
      </c>
      <c r="AA2257" s="11">
        <v>0</v>
      </c>
      <c r="AB2257" s="11">
        <v>0</v>
      </c>
      <c r="AC2257" s="11">
        <v>50000000</v>
      </c>
      <c r="AD2257" s="11">
        <v>0</v>
      </c>
      <c r="AE2257" s="11">
        <v>0</v>
      </c>
      <c r="AF2257" s="11">
        <v>0</v>
      </c>
      <c r="AG2257" s="11">
        <v>30000000</v>
      </c>
      <c r="AH2257" s="11">
        <v>80000000</v>
      </c>
      <c r="AI2257" s="11">
        <v>0</v>
      </c>
      <c r="AJ2257" s="11">
        <v>0</v>
      </c>
      <c r="AK2257" s="11">
        <v>20000000</v>
      </c>
      <c r="AL2257" s="11">
        <v>20000000</v>
      </c>
      <c r="AM2257" s="11">
        <v>0</v>
      </c>
      <c r="AN2257" s="11">
        <v>0</v>
      </c>
      <c r="AO22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2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2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7" s="11">
        <f>Table_PBS_SQL_DB2_PBSSQL_PBS_NDP_Tina_CG_QtrlyPerformance_Final[[#This Row],[GOU REL]]+Table_PBS_SQL_DB2_PBSSQL_PBS_NDP_Tina_CG_QtrlyPerformance_Final[[#This Row],[EXT REL]]</f>
        <v>100000000</v>
      </c>
      <c r="AT2257" s="11">
        <f>Table_PBS_SQL_DB2_PBSSQL_PBS_NDP_Tina_CG_QtrlyPerformance_Final[[#This Row],[GOU EXP]]+Table_PBS_SQL_DB2_PBSSQL_PBS_NDP_Tina_CG_QtrlyPerformance_Final[[#This Row],[EXT EXP]]</f>
        <v>100000000</v>
      </c>
      <c r="AU2257" s="11" t="str">
        <f>IF(Table_PBS_SQL_DB2_PBSSQL_PBS_NDP_Tina_CG_QtrlyPerformance_Final[[#This Row],[Item_Code]]&gt;"300000", "Capital", "Recurrent")</f>
        <v>Recurrent</v>
      </c>
    </row>
    <row r="2258" spans="1:47" x14ac:dyDescent="0.25">
      <c r="A2258" t="s">
        <v>33</v>
      </c>
      <c r="B2258" t="s">
        <v>34</v>
      </c>
      <c r="C2258" t="s">
        <v>31</v>
      </c>
      <c r="D2258" t="s">
        <v>1031</v>
      </c>
      <c r="E2258" t="s">
        <v>75</v>
      </c>
      <c r="F2258" t="s">
        <v>1042</v>
      </c>
      <c r="G2258" t="s">
        <v>97</v>
      </c>
      <c r="H2258" t="s">
        <v>1089</v>
      </c>
      <c r="I2258" t="s">
        <v>467</v>
      </c>
      <c r="J2258" t="s">
        <v>1111</v>
      </c>
      <c r="K2258" t="s">
        <v>42</v>
      </c>
      <c r="L2258" t="s">
        <v>1880</v>
      </c>
      <c r="M2258" t="s">
        <v>1070</v>
      </c>
      <c r="N2258" t="s">
        <v>1071</v>
      </c>
      <c r="O2258" t="s">
        <v>1005</v>
      </c>
      <c r="P2258" t="s">
        <v>1006</v>
      </c>
      <c r="Q2258" s="11">
        <v>0</v>
      </c>
      <c r="R2258" s="11">
        <v>0</v>
      </c>
      <c r="S2258" s="11">
        <v>0</v>
      </c>
      <c r="T2258" s="11">
        <v>0</v>
      </c>
      <c r="U2258" s="11">
        <v>100000000</v>
      </c>
      <c r="V2258" s="11">
        <v>0</v>
      </c>
      <c r="W2258" s="11">
        <v>100000000</v>
      </c>
      <c r="X2258" s="11">
        <v>0</v>
      </c>
      <c r="Y2258" s="11">
        <v>0</v>
      </c>
      <c r="Z2258" s="11">
        <v>0</v>
      </c>
      <c r="AA2258" s="11">
        <v>0</v>
      </c>
      <c r="AB2258" s="11">
        <v>0</v>
      </c>
      <c r="AC2258" s="11">
        <v>30000000</v>
      </c>
      <c r="AD2258" s="11">
        <v>12612000</v>
      </c>
      <c r="AE2258" s="11">
        <v>0</v>
      </c>
      <c r="AF2258" s="11">
        <v>0</v>
      </c>
      <c r="AG2258" s="11">
        <v>30000000</v>
      </c>
      <c r="AH2258" s="11">
        <v>0</v>
      </c>
      <c r="AI2258" s="11">
        <v>0</v>
      </c>
      <c r="AJ2258" s="11">
        <v>0</v>
      </c>
      <c r="AK2258" s="11">
        <v>0</v>
      </c>
      <c r="AL2258" s="11">
        <v>47388000</v>
      </c>
      <c r="AM2258" s="11">
        <v>0</v>
      </c>
      <c r="AN2258" s="11">
        <v>0</v>
      </c>
      <c r="AO22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2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22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8" s="11">
        <f>Table_PBS_SQL_DB2_PBSSQL_PBS_NDP_Tina_CG_QtrlyPerformance_Final[[#This Row],[GOU REL]]+Table_PBS_SQL_DB2_PBSSQL_PBS_NDP_Tina_CG_QtrlyPerformance_Final[[#This Row],[EXT REL]]</f>
        <v>60000000</v>
      </c>
      <c r="AT2258" s="11">
        <f>Table_PBS_SQL_DB2_PBSSQL_PBS_NDP_Tina_CG_QtrlyPerformance_Final[[#This Row],[GOU EXP]]+Table_PBS_SQL_DB2_PBSSQL_PBS_NDP_Tina_CG_QtrlyPerformance_Final[[#This Row],[EXT EXP]]</f>
        <v>60000000</v>
      </c>
      <c r="AU2258" s="11" t="str">
        <f>IF(Table_PBS_SQL_DB2_PBSSQL_PBS_NDP_Tina_CG_QtrlyPerformance_Final[[#This Row],[Item_Code]]&gt;"300000", "Capital", "Recurrent")</f>
        <v>Recurrent</v>
      </c>
    </row>
    <row r="2259" spans="1:47" x14ac:dyDescent="0.25">
      <c r="A2259" t="s">
        <v>33</v>
      </c>
      <c r="B2259" t="s">
        <v>34</v>
      </c>
      <c r="C2259" t="s">
        <v>31</v>
      </c>
      <c r="D2259" t="s">
        <v>1031</v>
      </c>
      <c r="E2259" t="s">
        <v>75</v>
      </c>
      <c r="F2259" t="s">
        <v>1042</v>
      </c>
      <c r="G2259" t="s">
        <v>97</v>
      </c>
      <c r="H2259" t="s">
        <v>1089</v>
      </c>
      <c r="I2259" t="s">
        <v>467</v>
      </c>
      <c r="J2259" t="s">
        <v>1111</v>
      </c>
      <c r="K2259" t="s">
        <v>45</v>
      </c>
      <c r="L2259" t="s">
        <v>1103</v>
      </c>
      <c r="M2259" t="s">
        <v>1104</v>
      </c>
      <c r="N2259" t="s">
        <v>1105</v>
      </c>
      <c r="O2259" t="s">
        <v>1011</v>
      </c>
      <c r="P2259" t="s">
        <v>1012</v>
      </c>
      <c r="Q2259" s="11">
        <v>0</v>
      </c>
      <c r="R2259" s="11">
        <v>0</v>
      </c>
      <c r="S2259" s="11">
        <v>0</v>
      </c>
      <c r="T2259" s="11">
        <v>0</v>
      </c>
      <c r="U2259" s="11">
        <v>800000000</v>
      </c>
      <c r="V2259" s="11">
        <v>0</v>
      </c>
      <c r="W2259" s="11">
        <v>0</v>
      </c>
      <c r="X2259" s="11">
        <v>800000000</v>
      </c>
      <c r="Y2259" s="11">
        <v>0</v>
      </c>
      <c r="Z2259" s="11">
        <v>0</v>
      </c>
      <c r="AA2259" s="11">
        <v>0</v>
      </c>
      <c r="AB2259" s="11">
        <v>0</v>
      </c>
      <c r="AC2259" s="11">
        <v>0</v>
      </c>
      <c r="AD2259" s="11">
        <v>0</v>
      </c>
      <c r="AE2259" s="11">
        <v>0</v>
      </c>
      <c r="AF2259" s="11">
        <v>0</v>
      </c>
      <c r="AG2259" s="11">
        <v>0</v>
      </c>
      <c r="AH2259" s="11">
        <v>0</v>
      </c>
      <c r="AI2259" s="11">
        <v>0</v>
      </c>
      <c r="AJ2259" s="11">
        <v>0</v>
      </c>
      <c r="AK2259" s="11">
        <v>0</v>
      </c>
      <c r="AL2259" s="11">
        <v>0</v>
      </c>
      <c r="AM2259" s="11">
        <v>0</v>
      </c>
      <c r="AN2259" s="11">
        <v>0</v>
      </c>
      <c r="AO22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59" s="11">
        <f>Table_PBS_SQL_DB2_PBSSQL_PBS_NDP_Tina_CG_QtrlyPerformance_Final[[#This Row],[GOU REL]]+Table_PBS_SQL_DB2_PBSSQL_PBS_NDP_Tina_CG_QtrlyPerformance_Final[[#This Row],[EXT REL]]</f>
        <v>0</v>
      </c>
      <c r="AT2259" s="11">
        <f>Table_PBS_SQL_DB2_PBSSQL_PBS_NDP_Tina_CG_QtrlyPerformance_Final[[#This Row],[GOU EXP]]+Table_PBS_SQL_DB2_PBSSQL_PBS_NDP_Tina_CG_QtrlyPerformance_Final[[#This Row],[EXT EXP]]</f>
        <v>0</v>
      </c>
      <c r="AU2259" s="11" t="str">
        <f>IF(Table_PBS_SQL_DB2_PBSSQL_PBS_NDP_Tina_CG_QtrlyPerformance_Final[[#This Row],[Item_Code]]&gt;"300000", "Capital", "Recurrent")</f>
        <v>Recurrent</v>
      </c>
    </row>
    <row r="2260" spans="1:47" x14ac:dyDescent="0.25">
      <c r="A2260" t="s">
        <v>33</v>
      </c>
      <c r="B2260" t="s">
        <v>34</v>
      </c>
      <c r="C2260" t="s">
        <v>31</v>
      </c>
      <c r="D2260" t="s">
        <v>1031</v>
      </c>
      <c r="E2260" t="s">
        <v>75</v>
      </c>
      <c r="F2260" t="s">
        <v>1042</v>
      </c>
      <c r="G2260" t="s">
        <v>97</v>
      </c>
      <c r="H2260" t="s">
        <v>1089</v>
      </c>
      <c r="I2260" t="s">
        <v>467</v>
      </c>
      <c r="J2260" t="s">
        <v>1111</v>
      </c>
      <c r="K2260" t="s">
        <v>45</v>
      </c>
      <c r="L2260" t="s">
        <v>1103</v>
      </c>
      <c r="M2260" t="s">
        <v>1104</v>
      </c>
      <c r="N2260" t="s">
        <v>1105</v>
      </c>
      <c r="O2260" t="s">
        <v>1005</v>
      </c>
      <c r="P2260" t="s">
        <v>1006</v>
      </c>
      <c r="Q2260" s="11">
        <v>0</v>
      </c>
      <c r="R2260" s="11">
        <v>0</v>
      </c>
      <c r="S2260" s="11">
        <v>0</v>
      </c>
      <c r="T2260" s="11">
        <v>0</v>
      </c>
      <c r="U2260" s="11">
        <v>4900000000</v>
      </c>
      <c r="V2260" s="11">
        <v>0</v>
      </c>
      <c r="W2260" s="11">
        <v>400000000</v>
      </c>
      <c r="X2260" s="11">
        <v>4500000000</v>
      </c>
      <c r="Y2260" s="11">
        <v>0</v>
      </c>
      <c r="Z2260" s="11">
        <v>0</v>
      </c>
      <c r="AA2260" s="11">
        <v>0</v>
      </c>
      <c r="AB2260" s="11">
        <v>0</v>
      </c>
      <c r="AC2260" s="11">
        <v>250000000</v>
      </c>
      <c r="AD2260" s="11">
        <v>217830000</v>
      </c>
      <c r="AE2260" s="11">
        <v>0</v>
      </c>
      <c r="AF2260" s="11">
        <v>0</v>
      </c>
      <c r="AG2260" s="11">
        <v>75000000</v>
      </c>
      <c r="AH2260" s="11">
        <v>0</v>
      </c>
      <c r="AI2260" s="11">
        <v>0</v>
      </c>
      <c r="AJ2260" s="11">
        <v>0</v>
      </c>
      <c r="AK2260" s="11">
        <v>50000000</v>
      </c>
      <c r="AL2260" s="11">
        <v>157170000</v>
      </c>
      <c r="AM2260" s="11">
        <v>0</v>
      </c>
      <c r="AN2260" s="11">
        <v>0</v>
      </c>
      <c r="AO22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375000000</v>
      </c>
      <c r="AP22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375000000</v>
      </c>
      <c r="AR22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60" s="11">
        <f>Table_PBS_SQL_DB2_PBSSQL_PBS_NDP_Tina_CG_QtrlyPerformance_Final[[#This Row],[GOU REL]]+Table_PBS_SQL_DB2_PBSSQL_PBS_NDP_Tina_CG_QtrlyPerformance_Final[[#This Row],[EXT REL]]</f>
        <v>375000000</v>
      </c>
      <c r="AT2260" s="11">
        <f>Table_PBS_SQL_DB2_PBSSQL_PBS_NDP_Tina_CG_QtrlyPerformance_Final[[#This Row],[GOU EXP]]+Table_PBS_SQL_DB2_PBSSQL_PBS_NDP_Tina_CG_QtrlyPerformance_Final[[#This Row],[EXT EXP]]</f>
        <v>375000000</v>
      </c>
      <c r="AU2260" s="11" t="str">
        <f>IF(Table_PBS_SQL_DB2_PBSSQL_PBS_NDP_Tina_CG_QtrlyPerformance_Final[[#This Row],[Item_Code]]&gt;"300000", "Capital", "Recurrent")</f>
        <v>Recurrent</v>
      </c>
    </row>
    <row r="2261" spans="1:47" x14ac:dyDescent="0.25">
      <c r="A2261" t="s">
        <v>33</v>
      </c>
      <c r="B2261" t="s">
        <v>34</v>
      </c>
      <c r="C2261" t="s">
        <v>31</v>
      </c>
      <c r="D2261" t="s">
        <v>1031</v>
      </c>
      <c r="E2261" t="s">
        <v>75</v>
      </c>
      <c r="F2261" t="s">
        <v>1042</v>
      </c>
      <c r="G2261" t="s">
        <v>97</v>
      </c>
      <c r="H2261" t="s">
        <v>1089</v>
      </c>
      <c r="I2261" t="s">
        <v>467</v>
      </c>
      <c r="J2261" t="s">
        <v>1111</v>
      </c>
      <c r="K2261" t="s">
        <v>45</v>
      </c>
      <c r="L2261" t="s">
        <v>1103</v>
      </c>
      <c r="M2261" t="s">
        <v>1104</v>
      </c>
      <c r="N2261" t="s">
        <v>1105</v>
      </c>
      <c r="O2261" t="s">
        <v>934</v>
      </c>
      <c r="P2261" t="s">
        <v>935</v>
      </c>
      <c r="Q2261" s="11">
        <v>0</v>
      </c>
      <c r="R2261" s="11">
        <v>0</v>
      </c>
      <c r="S2261" s="11">
        <v>399350000</v>
      </c>
      <c r="T2261" s="11">
        <v>-399350000</v>
      </c>
      <c r="U2261" s="11">
        <v>3600650000</v>
      </c>
      <c r="V2261" s="11">
        <v>0</v>
      </c>
      <c r="W2261" s="11">
        <v>0</v>
      </c>
      <c r="X2261" s="11">
        <v>4000000000</v>
      </c>
      <c r="Y2261" s="11">
        <v>0</v>
      </c>
      <c r="Z2261" s="11">
        <v>0</v>
      </c>
      <c r="AA2261" s="11">
        <v>0</v>
      </c>
      <c r="AB2261" s="11">
        <v>0</v>
      </c>
      <c r="AC2261" s="11">
        <v>0</v>
      </c>
      <c r="AD2261" s="11">
        <v>0</v>
      </c>
      <c r="AE2261" s="11">
        <v>0</v>
      </c>
      <c r="AF2261" s="11">
        <v>0</v>
      </c>
      <c r="AG2261" s="11">
        <v>0</v>
      </c>
      <c r="AH2261" s="11">
        <v>0</v>
      </c>
      <c r="AI2261" s="11">
        <v>0</v>
      </c>
      <c r="AJ2261" s="11">
        <v>0</v>
      </c>
      <c r="AK2261" s="11">
        <v>0</v>
      </c>
      <c r="AL2261" s="11">
        <v>0</v>
      </c>
      <c r="AM2261" s="11">
        <v>0</v>
      </c>
      <c r="AN2261" s="11">
        <v>0</v>
      </c>
      <c r="AO22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61" s="11">
        <f>Table_PBS_SQL_DB2_PBSSQL_PBS_NDP_Tina_CG_QtrlyPerformance_Final[[#This Row],[GOU REL]]+Table_PBS_SQL_DB2_PBSSQL_PBS_NDP_Tina_CG_QtrlyPerformance_Final[[#This Row],[EXT REL]]</f>
        <v>0</v>
      </c>
      <c r="AT2261" s="11">
        <f>Table_PBS_SQL_DB2_PBSSQL_PBS_NDP_Tina_CG_QtrlyPerformance_Final[[#This Row],[GOU EXP]]+Table_PBS_SQL_DB2_PBSSQL_PBS_NDP_Tina_CG_QtrlyPerformance_Final[[#This Row],[EXT EXP]]</f>
        <v>0</v>
      </c>
      <c r="AU2261" s="11" t="str">
        <f>IF(Table_PBS_SQL_DB2_PBSSQL_PBS_NDP_Tina_CG_QtrlyPerformance_Final[[#This Row],[Item_Code]]&gt;"300000", "Capital", "Recurrent")</f>
        <v>Capital</v>
      </c>
    </row>
    <row r="2262" spans="1:47" x14ac:dyDescent="0.25">
      <c r="A2262" t="s">
        <v>33</v>
      </c>
      <c r="B2262" t="s">
        <v>34</v>
      </c>
      <c r="C2262" t="s">
        <v>31</v>
      </c>
      <c r="D2262" t="s">
        <v>1031</v>
      </c>
      <c r="E2262" t="s">
        <v>75</v>
      </c>
      <c r="F2262" t="s">
        <v>1042</v>
      </c>
      <c r="G2262" t="s">
        <v>103</v>
      </c>
      <c r="H2262" t="s">
        <v>1126</v>
      </c>
      <c r="I2262" t="s">
        <v>666</v>
      </c>
      <c r="J2262" t="s">
        <v>1132</v>
      </c>
      <c r="K2262" t="s">
        <v>1128</v>
      </c>
      <c r="L2262" t="s">
        <v>1129</v>
      </c>
      <c r="M2262" t="s">
        <v>1883</v>
      </c>
      <c r="N2262" t="s">
        <v>1884</v>
      </c>
      <c r="O2262" t="s">
        <v>906</v>
      </c>
      <c r="P2262" t="s">
        <v>907</v>
      </c>
      <c r="Q2262" s="11">
        <v>0</v>
      </c>
      <c r="R2262" s="11">
        <v>0</v>
      </c>
      <c r="S2262" s="11">
        <v>0</v>
      </c>
      <c r="T2262" s="11">
        <v>0</v>
      </c>
      <c r="U2262" s="11">
        <v>100000000</v>
      </c>
      <c r="V2262" s="11">
        <v>0</v>
      </c>
      <c r="W2262" s="11">
        <v>100000000</v>
      </c>
      <c r="X2262" s="11">
        <v>0</v>
      </c>
      <c r="Y2262" s="11">
        <v>0</v>
      </c>
      <c r="Z2262" s="11">
        <v>0</v>
      </c>
      <c r="AA2262" s="11">
        <v>0</v>
      </c>
      <c r="AB2262" s="11">
        <v>0</v>
      </c>
      <c r="AC2262" s="11">
        <v>0</v>
      </c>
      <c r="AD2262" s="11">
        <v>0</v>
      </c>
      <c r="AE2262" s="11">
        <v>0</v>
      </c>
      <c r="AF2262" s="11">
        <v>0</v>
      </c>
      <c r="AG2262" s="11">
        <v>50000000</v>
      </c>
      <c r="AH2262" s="11">
        <v>0</v>
      </c>
      <c r="AI2262" s="11">
        <v>0</v>
      </c>
      <c r="AJ2262" s="11">
        <v>0</v>
      </c>
      <c r="AK2262" s="11">
        <v>50000000</v>
      </c>
      <c r="AL2262" s="11">
        <v>99999901</v>
      </c>
      <c r="AM2262" s="11">
        <v>0</v>
      </c>
      <c r="AN2262" s="11">
        <v>0</v>
      </c>
      <c r="AO22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2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99999901</v>
      </c>
      <c r="AR22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62" s="11">
        <f>Table_PBS_SQL_DB2_PBSSQL_PBS_NDP_Tina_CG_QtrlyPerformance_Final[[#This Row],[GOU REL]]+Table_PBS_SQL_DB2_PBSSQL_PBS_NDP_Tina_CG_QtrlyPerformance_Final[[#This Row],[EXT REL]]</f>
        <v>100000000</v>
      </c>
      <c r="AT2262" s="11">
        <f>Table_PBS_SQL_DB2_PBSSQL_PBS_NDP_Tina_CG_QtrlyPerformance_Final[[#This Row],[GOU EXP]]+Table_PBS_SQL_DB2_PBSSQL_PBS_NDP_Tina_CG_QtrlyPerformance_Final[[#This Row],[EXT EXP]]</f>
        <v>99999901</v>
      </c>
      <c r="AU2262" s="11" t="str">
        <f>IF(Table_PBS_SQL_DB2_PBSSQL_PBS_NDP_Tina_CG_QtrlyPerformance_Final[[#This Row],[Item_Code]]&gt;"300000", "Capital", "Recurrent")</f>
        <v>Recurrent</v>
      </c>
    </row>
    <row r="2263" spans="1:47" x14ac:dyDescent="0.25">
      <c r="A2263" t="s">
        <v>33</v>
      </c>
      <c r="B2263" t="s">
        <v>34</v>
      </c>
      <c r="C2263" t="s">
        <v>31</v>
      </c>
      <c r="D2263" t="s">
        <v>1031</v>
      </c>
      <c r="E2263" t="s">
        <v>75</v>
      </c>
      <c r="F2263" t="s">
        <v>1042</v>
      </c>
      <c r="G2263" t="s">
        <v>119</v>
      </c>
      <c r="H2263" t="s">
        <v>881</v>
      </c>
      <c r="I2263" t="s">
        <v>896</v>
      </c>
      <c r="J2263" t="s">
        <v>897</v>
      </c>
      <c r="K2263" t="s">
        <v>1135</v>
      </c>
      <c r="L2263" t="s">
        <v>1136</v>
      </c>
      <c r="M2263" t="s">
        <v>1044</v>
      </c>
      <c r="N2263" t="s">
        <v>1045</v>
      </c>
      <c r="O2263" t="s">
        <v>1025</v>
      </c>
      <c r="P2263" t="s">
        <v>1026</v>
      </c>
      <c r="Q2263" s="11">
        <v>0</v>
      </c>
      <c r="R2263" s="11">
        <v>0</v>
      </c>
      <c r="S2263" s="11">
        <v>0</v>
      </c>
      <c r="T2263" s="11">
        <v>0</v>
      </c>
      <c r="U2263" s="11">
        <v>0</v>
      </c>
      <c r="V2263" s="11">
        <v>0</v>
      </c>
      <c r="W2263" s="11">
        <v>0</v>
      </c>
      <c r="X2263" s="11">
        <v>0</v>
      </c>
      <c r="Y2263" s="11">
        <v>0</v>
      </c>
      <c r="Z2263" s="11">
        <v>0</v>
      </c>
      <c r="AA2263" s="11">
        <v>454404437.5</v>
      </c>
      <c r="AB2263" s="11">
        <v>363523550</v>
      </c>
      <c r="AC2263" s="11">
        <v>0</v>
      </c>
      <c r="AD2263" s="11">
        <v>0</v>
      </c>
      <c r="AE2263" s="11">
        <v>54404437.5</v>
      </c>
      <c r="AF2263" s="11">
        <v>43523550</v>
      </c>
      <c r="AG2263" s="11">
        <v>0</v>
      </c>
      <c r="AH2263" s="11">
        <v>0</v>
      </c>
      <c r="AI2263" s="11">
        <v>454404437.5</v>
      </c>
      <c r="AJ2263" s="11">
        <v>363523550</v>
      </c>
      <c r="AK2263" s="11">
        <v>0</v>
      </c>
      <c r="AL2263" s="11">
        <v>0</v>
      </c>
      <c r="AM2263" s="11">
        <v>0</v>
      </c>
      <c r="AN2263" s="11">
        <v>0</v>
      </c>
      <c r="AO22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963213312.5</v>
      </c>
      <c r="AQ22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770570650</v>
      </c>
      <c r="AS2263" s="11">
        <f>Table_PBS_SQL_DB2_PBSSQL_PBS_NDP_Tina_CG_QtrlyPerformance_Final[[#This Row],[GOU REL]]+Table_PBS_SQL_DB2_PBSSQL_PBS_NDP_Tina_CG_QtrlyPerformance_Final[[#This Row],[EXT REL]]</f>
        <v>963213312.5</v>
      </c>
      <c r="AT2263" s="11">
        <f>Table_PBS_SQL_DB2_PBSSQL_PBS_NDP_Tina_CG_QtrlyPerformance_Final[[#This Row],[GOU EXP]]+Table_PBS_SQL_DB2_PBSSQL_PBS_NDP_Tina_CG_QtrlyPerformance_Final[[#This Row],[EXT EXP]]</f>
        <v>770570650</v>
      </c>
      <c r="AU2263" s="11" t="str">
        <f>IF(Table_PBS_SQL_DB2_PBSSQL_PBS_NDP_Tina_CG_QtrlyPerformance_Final[[#This Row],[Item_Code]]&gt;"300000", "Capital", "Recurrent")</f>
        <v>Recurrent</v>
      </c>
    </row>
    <row r="2264" spans="1:47" x14ac:dyDescent="0.25">
      <c r="A2264" t="s">
        <v>33</v>
      </c>
      <c r="B2264" t="s">
        <v>34</v>
      </c>
      <c r="C2264" t="s">
        <v>31</v>
      </c>
      <c r="D2264" t="s">
        <v>1031</v>
      </c>
      <c r="E2264" t="s">
        <v>75</v>
      </c>
      <c r="F2264" t="s">
        <v>1042</v>
      </c>
      <c r="G2264" t="s">
        <v>119</v>
      </c>
      <c r="H2264" t="s">
        <v>881</v>
      </c>
      <c r="I2264" t="s">
        <v>896</v>
      </c>
      <c r="J2264" t="s">
        <v>897</v>
      </c>
      <c r="K2264" t="s">
        <v>1135</v>
      </c>
      <c r="L2264" t="s">
        <v>1136</v>
      </c>
      <c r="M2264" t="s">
        <v>1104</v>
      </c>
      <c r="N2264" t="s">
        <v>1105</v>
      </c>
      <c r="O2264" t="s">
        <v>1011</v>
      </c>
      <c r="P2264" t="s">
        <v>1012</v>
      </c>
      <c r="Q2264" s="11">
        <v>0</v>
      </c>
      <c r="R2264" s="11">
        <v>0</v>
      </c>
      <c r="S2264" s="11">
        <v>0</v>
      </c>
      <c r="T2264" s="11">
        <v>0</v>
      </c>
      <c r="U2264" s="11">
        <v>0</v>
      </c>
      <c r="V2264" s="11">
        <v>0</v>
      </c>
      <c r="W2264" s="11">
        <v>0</v>
      </c>
      <c r="X2264" s="11">
        <v>0</v>
      </c>
      <c r="Y2264" s="11">
        <v>0</v>
      </c>
      <c r="Z2264" s="11">
        <v>0</v>
      </c>
      <c r="AA2264" s="11">
        <v>4201000000</v>
      </c>
      <c r="AB2264" s="11">
        <v>3360800000</v>
      </c>
      <c r="AC2264" s="11">
        <v>0</v>
      </c>
      <c r="AD2264" s="11">
        <v>0</v>
      </c>
      <c r="AE2264" s="11">
        <v>0</v>
      </c>
      <c r="AF2264" s="11">
        <v>0</v>
      </c>
      <c r="AG2264" s="11">
        <v>0</v>
      </c>
      <c r="AH2264" s="11">
        <v>0</v>
      </c>
      <c r="AI2264" s="11">
        <v>0</v>
      </c>
      <c r="AJ2264" s="11">
        <v>0</v>
      </c>
      <c r="AK2264" s="11">
        <v>0</v>
      </c>
      <c r="AL2264" s="11">
        <v>0</v>
      </c>
      <c r="AM2264" s="11">
        <v>0</v>
      </c>
      <c r="AN2264" s="11">
        <v>0</v>
      </c>
      <c r="AO22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4201000000</v>
      </c>
      <c r="AQ22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3360800000</v>
      </c>
      <c r="AS2264" s="11">
        <f>Table_PBS_SQL_DB2_PBSSQL_PBS_NDP_Tina_CG_QtrlyPerformance_Final[[#This Row],[GOU REL]]+Table_PBS_SQL_DB2_PBSSQL_PBS_NDP_Tina_CG_QtrlyPerformance_Final[[#This Row],[EXT REL]]</f>
        <v>4201000000</v>
      </c>
      <c r="AT2264" s="11">
        <f>Table_PBS_SQL_DB2_PBSSQL_PBS_NDP_Tina_CG_QtrlyPerformance_Final[[#This Row],[GOU EXP]]+Table_PBS_SQL_DB2_PBSSQL_PBS_NDP_Tina_CG_QtrlyPerformance_Final[[#This Row],[EXT EXP]]</f>
        <v>3360800000</v>
      </c>
      <c r="AU2264" s="11" t="str">
        <f>IF(Table_PBS_SQL_DB2_PBSSQL_PBS_NDP_Tina_CG_QtrlyPerformance_Final[[#This Row],[Item_Code]]&gt;"300000", "Capital", "Recurrent")</f>
        <v>Recurrent</v>
      </c>
    </row>
    <row r="2265" spans="1:47" x14ac:dyDescent="0.25">
      <c r="A2265" t="s">
        <v>33</v>
      </c>
      <c r="B2265" t="s">
        <v>34</v>
      </c>
      <c r="C2265" t="s">
        <v>31</v>
      </c>
      <c r="D2265" t="s">
        <v>1031</v>
      </c>
      <c r="E2265" t="s">
        <v>75</v>
      </c>
      <c r="F2265" t="s">
        <v>1042</v>
      </c>
      <c r="G2265" t="s">
        <v>119</v>
      </c>
      <c r="H2265" t="s">
        <v>881</v>
      </c>
      <c r="I2265" t="s">
        <v>493</v>
      </c>
      <c r="J2265" t="s">
        <v>1137</v>
      </c>
      <c r="K2265" t="s">
        <v>1135</v>
      </c>
      <c r="L2265" t="s">
        <v>1136</v>
      </c>
      <c r="M2265" t="s">
        <v>1104</v>
      </c>
      <c r="N2265" t="s">
        <v>1105</v>
      </c>
      <c r="O2265" t="s">
        <v>902</v>
      </c>
      <c r="P2265" t="s">
        <v>903</v>
      </c>
      <c r="Q2265" s="11">
        <v>0</v>
      </c>
      <c r="R2265" s="11">
        <v>0</v>
      </c>
      <c r="S2265" s="11">
        <v>0</v>
      </c>
      <c r="T2265" s="11">
        <v>0</v>
      </c>
      <c r="U2265" s="11">
        <v>253470000</v>
      </c>
      <c r="V2265" s="11">
        <v>0</v>
      </c>
      <c r="W2265" s="11">
        <v>0</v>
      </c>
      <c r="X2265" s="11">
        <v>253470000</v>
      </c>
      <c r="Y2265" s="11">
        <v>0</v>
      </c>
      <c r="Z2265" s="11">
        <v>0</v>
      </c>
      <c r="AA2265" s="11">
        <v>0</v>
      </c>
      <c r="AB2265" s="11">
        <v>0</v>
      </c>
      <c r="AC2265" s="11">
        <v>0</v>
      </c>
      <c r="AD2265" s="11">
        <v>0</v>
      </c>
      <c r="AE2265" s="11">
        <v>0</v>
      </c>
      <c r="AF2265" s="11">
        <v>0</v>
      </c>
      <c r="AG2265" s="11">
        <v>0</v>
      </c>
      <c r="AH2265" s="11">
        <v>0</v>
      </c>
      <c r="AI2265" s="11">
        <v>0</v>
      </c>
      <c r="AJ2265" s="11">
        <v>0</v>
      </c>
      <c r="AK2265" s="11">
        <v>0</v>
      </c>
      <c r="AL2265" s="11">
        <v>0</v>
      </c>
      <c r="AM2265" s="11">
        <v>0</v>
      </c>
      <c r="AN2265" s="11">
        <v>0</v>
      </c>
      <c r="AO22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65" s="11">
        <f>Table_PBS_SQL_DB2_PBSSQL_PBS_NDP_Tina_CG_QtrlyPerformance_Final[[#This Row],[GOU REL]]+Table_PBS_SQL_DB2_PBSSQL_PBS_NDP_Tina_CG_QtrlyPerformance_Final[[#This Row],[EXT REL]]</f>
        <v>0</v>
      </c>
      <c r="AT2265" s="11">
        <f>Table_PBS_SQL_DB2_PBSSQL_PBS_NDP_Tina_CG_QtrlyPerformance_Final[[#This Row],[GOU EXP]]+Table_PBS_SQL_DB2_PBSSQL_PBS_NDP_Tina_CG_QtrlyPerformance_Final[[#This Row],[EXT EXP]]</f>
        <v>0</v>
      </c>
      <c r="AU2265" s="11" t="str">
        <f>IF(Table_PBS_SQL_DB2_PBSSQL_PBS_NDP_Tina_CG_QtrlyPerformance_Final[[#This Row],[Item_Code]]&gt;"300000", "Capital", "Recurrent")</f>
        <v>Recurrent</v>
      </c>
    </row>
    <row r="2266" spans="1:47" x14ac:dyDescent="0.25">
      <c r="A2266" t="s">
        <v>33</v>
      </c>
      <c r="B2266" t="s">
        <v>34</v>
      </c>
      <c r="C2266" t="s">
        <v>31</v>
      </c>
      <c r="D2266" t="s">
        <v>1031</v>
      </c>
      <c r="E2266" t="s">
        <v>75</v>
      </c>
      <c r="F2266" t="s">
        <v>1042</v>
      </c>
      <c r="G2266" t="s">
        <v>119</v>
      </c>
      <c r="H2266" t="s">
        <v>881</v>
      </c>
      <c r="I2266" t="s">
        <v>493</v>
      </c>
      <c r="J2266" t="s">
        <v>1137</v>
      </c>
      <c r="K2266" t="s">
        <v>1135</v>
      </c>
      <c r="L2266" t="s">
        <v>1136</v>
      </c>
      <c r="M2266" t="s">
        <v>1104</v>
      </c>
      <c r="N2266" t="s">
        <v>1105</v>
      </c>
      <c r="O2266" t="s">
        <v>906</v>
      </c>
      <c r="P2266" t="s">
        <v>907</v>
      </c>
      <c r="Q2266" s="11">
        <v>0</v>
      </c>
      <c r="R2266" s="11">
        <v>0</v>
      </c>
      <c r="S2266" s="11">
        <v>0</v>
      </c>
      <c r="T2266" s="11">
        <v>0</v>
      </c>
      <c r="U2266" s="11">
        <v>129400000</v>
      </c>
      <c r="V2266" s="11">
        <v>0</v>
      </c>
      <c r="W2266" s="11">
        <v>30000000</v>
      </c>
      <c r="X2266" s="11">
        <v>99400000</v>
      </c>
      <c r="Y2266" s="11">
        <v>0</v>
      </c>
      <c r="Z2266" s="11">
        <v>0</v>
      </c>
      <c r="AA2266" s="11">
        <v>0</v>
      </c>
      <c r="AB2266" s="11">
        <v>0</v>
      </c>
      <c r="AC2266" s="11">
        <v>5000000</v>
      </c>
      <c r="AD2266" s="11">
        <v>0</v>
      </c>
      <c r="AE2266" s="11">
        <v>0</v>
      </c>
      <c r="AF2266" s="11">
        <v>0</v>
      </c>
      <c r="AG2266" s="11">
        <v>15000000</v>
      </c>
      <c r="AH2266" s="11">
        <v>0</v>
      </c>
      <c r="AI2266" s="11">
        <v>0</v>
      </c>
      <c r="AJ2266" s="11">
        <v>0</v>
      </c>
      <c r="AK2266" s="11">
        <v>0</v>
      </c>
      <c r="AL2266" s="11">
        <v>10560000</v>
      </c>
      <c r="AM2266" s="11">
        <v>0</v>
      </c>
      <c r="AN2266" s="11">
        <v>0</v>
      </c>
      <c r="AO22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2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10560000</v>
      </c>
      <c r="AR22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66" s="11">
        <f>Table_PBS_SQL_DB2_PBSSQL_PBS_NDP_Tina_CG_QtrlyPerformance_Final[[#This Row],[GOU REL]]+Table_PBS_SQL_DB2_PBSSQL_PBS_NDP_Tina_CG_QtrlyPerformance_Final[[#This Row],[EXT REL]]</f>
        <v>20000000</v>
      </c>
      <c r="AT2266" s="11">
        <f>Table_PBS_SQL_DB2_PBSSQL_PBS_NDP_Tina_CG_QtrlyPerformance_Final[[#This Row],[GOU EXP]]+Table_PBS_SQL_DB2_PBSSQL_PBS_NDP_Tina_CG_QtrlyPerformance_Final[[#This Row],[EXT EXP]]</f>
        <v>10560000</v>
      </c>
      <c r="AU2266" s="11" t="str">
        <f>IF(Table_PBS_SQL_DB2_PBSSQL_PBS_NDP_Tina_CG_QtrlyPerformance_Final[[#This Row],[Item_Code]]&gt;"300000", "Capital", "Recurrent")</f>
        <v>Recurrent</v>
      </c>
    </row>
    <row r="2267" spans="1:47" x14ac:dyDescent="0.25">
      <c r="A2267" t="s">
        <v>33</v>
      </c>
      <c r="B2267" t="s">
        <v>34</v>
      </c>
      <c r="C2267" t="s">
        <v>31</v>
      </c>
      <c r="D2267" t="s">
        <v>1031</v>
      </c>
      <c r="E2267" t="s">
        <v>75</v>
      </c>
      <c r="F2267" t="s">
        <v>1042</v>
      </c>
      <c r="G2267" t="s">
        <v>119</v>
      </c>
      <c r="H2267" t="s">
        <v>881</v>
      </c>
      <c r="I2267" t="s">
        <v>493</v>
      </c>
      <c r="J2267" t="s">
        <v>1137</v>
      </c>
      <c r="K2267" t="s">
        <v>1135</v>
      </c>
      <c r="L2267" t="s">
        <v>1136</v>
      </c>
      <c r="M2267" t="s">
        <v>1104</v>
      </c>
      <c r="N2267" t="s">
        <v>1105</v>
      </c>
      <c r="O2267" t="s">
        <v>1056</v>
      </c>
      <c r="P2267" t="s">
        <v>1057</v>
      </c>
      <c r="Q2267" s="11">
        <v>0</v>
      </c>
      <c r="R2267" s="11">
        <v>0</v>
      </c>
      <c r="S2267" s="11">
        <v>0</v>
      </c>
      <c r="T2267" s="11">
        <v>0</v>
      </c>
      <c r="U2267" s="11">
        <v>80000000</v>
      </c>
      <c r="V2267" s="11">
        <v>0</v>
      </c>
      <c r="W2267" s="11">
        <v>80000000</v>
      </c>
      <c r="X2267" s="11">
        <v>0</v>
      </c>
      <c r="Y2267" s="11">
        <v>80000000</v>
      </c>
      <c r="Z2267" s="11">
        <v>0</v>
      </c>
      <c r="AA2267" s="11">
        <v>0</v>
      </c>
      <c r="AB2267" s="11">
        <v>0</v>
      </c>
      <c r="AC2267" s="11">
        <v>0</v>
      </c>
      <c r="AD2267" s="11">
        <v>49828152</v>
      </c>
      <c r="AE2267" s="11">
        <v>0</v>
      </c>
      <c r="AF2267" s="11">
        <v>0</v>
      </c>
      <c r="AG2267" s="11">
        <v>0</v>
      </c>
      <c r="AH2267" s="11">
        <v>24544588</v>
      </c>
      <c r="AI2267" s="11">
        <v>0</v>
      </c>
      <c r="AJ2267" s="11">
        <v>0</v>
      </c>
      <c r="AK2267" s="11">
        <v>0</v>
      </c>
      <c r="AL2267" s="11">
        <v>5627260</v>
      </c>
      <c r="AM2267" s="11">
        <v>0</v>
      </c>
      <c r="AN2267" s="11">
        <v>0</v>
      </c>
      <c r="AO22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22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22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67" s="11">
        <f>Table_PBS_SQL_DB2_PBSSQL_PBS_NDP_Tina_CG_QtrlyPerformance_Final[[#This Row],[GOU REL]]+Table_PBS_SQL_DB2_PBSSQL_PBS_NDP_Tina_CG_QtrlyPerformance_Final[[#This Row],[EXT REL]]</f>
        <v>80000000</v>
      </c>
      <c r="AT2267" s="11">
        <f>Table_PBS_SQL_DB2_PBSSQL_PBS_NDP_Tina_CG_QtrlyPerformance_Final[[#This Row],[GOU EXP]]+Table_PBS_SQL_DB2_PBSSQL_PBS_NDP_Tina_CG_QtrlyPerformance_Final[[#This Row],[EXT EXP]]</f>
        <v>80000000</v>
      </c>
      <c r="AU2267" s="11" t="str">
        <f>IF(Table_PBS_SQL_DB2_PBSSQL_PBS_NDP_Tina_CG_QtrlyPerformance_Final[[#This Row],[Item_Code]]&gt;"300000", "Capital", "Recurrent")</f>
        <v>Recurrent</v>
      </c>
    </row>
    <row r="2268" spans="1:47" x14ac:dyDescent="0.25">
      <c r="A2268" t="s">
        <v>33</v>
      </c>
      <c r="B2268" t="s">
        <v>34</v>
      </c>
      <c r="C2268" t="s">
        <v>31</v>
      </c>
      <c r="D2268" t="s">
        <v>1031</v>
      </c>
      <c r="E2268" t="s">
        <v>87</v>
      </c>
      <c r="F2268" t="s">
        <v>1138</v>
      </c>
      <c r="G2268" t="s">
        <v>31</v>
      </c>
      <c r="H2268" t="s">
        <v>2064</v>
      </c>
      <c r="I2268" t="s">
        <v>493</v>
      </c>
      <c r="J2268" t="s">
        <v>2200</v>
      </c>
      <c r="K2268" t="s">
        <v>785</v>
      </c>
      <c r="L2268" t="s">
        <v>787</v>
      </c>
      <c r="M2268" t="s">
        <v>1139</v>
      </c>
      <c r="N2268" t="s">
        <v>1140</v>
      </c>
      <c r="O2268" t="s">
        <v>1025</v>
      </c>
      <c r="P2268" t="s">
        <v>1026</v>
      </c>
      <c r="Q2268" s="11">
        <v>0</v>
      </c>
      <c r="R2268" s="11">
        <v>0</v>
      </c>
      <c r="S2268" s="11">
        <v>0</v>
      </c>
      <c r="T2268" s="11">
        <v>0</v>
      </c>
      <c r="U2268" s="11">
        <v>100000000</v>
      </c>
      <c r="V2268" s="11">
        <v>0</v>
      </c>
      <c r="W2268" s="11">
        <v>100000000</v>
      </c>
      <c r="X2268" s="11">
        <v>0</v>
      </c>
      <c r="Y2268" s="11">
        <v>0</v>
      </c>
      <c r="Z2268" s="11">
        <v>0</v>
      </c>
      <c r="AA2268" s="11">
        <v>0</v>
      </c>
      <c r="AB2268" s="11">
        <v>0</v>
      </c>
      <c r="AC2268" s="11">
        <v>50000000</v>
      </c>
      <c r="AD2268" s="11">
        <v>28778339</v>
      </c>
      <c r="AE2268" s="11">
        <v>0</v>
      </c>
      <c r="AF2268" s="11">
        <v>0</v>
      </c>
      <c r="AG2268" s="11">
        <v>25000000</v>
      </c>
      <c r="AH2268" s="11">
        <v>14653228</v>
      </c>
      <c r="AI2268" s="11">
        <v>0</v>
      </c>
      <c r="AJ2268" s="11">
        <v>0</v>
      </c>
      <c r="AK2268" s="11">
        <v>0</v>
      </c>
      <c r="AL2268" s="11">
        <v>31476000</v>
      </c>
      <c r="AM2268" s="11">
        <v>0</v>
      </c>
      <c r="AN2268" s="11">
        <v>0</v>
      </c>
      <c r="AO22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v>
      </c>
      <c r="AP22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74907567</v>
      </c>
      <c r="AR22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68" s="11">
        <f>Table_PBS_SQL_DB2_PBSSQL_PBS_NDP_Tina_CG_QtrlyPerformance_Final[[#This Row],[GOU REL]]+Table_PBS_SQL_DB2_PBSSQL_PBS_NDP_Tina_CG_QtrlyPerformance_Final[[#This Row],[EXT REL]]</f>
        <v>75000000</v>
      </c>
      <c r="AT2268" s="11">
        <f>Table_PBS_SQL_DB2_PBSSQL_PBS_NDP_Tina_CG_QtrlyPerformance_Final[[#This Row],[GOU EXP]]+Table_PBS_SQL_DB2_PBSSQL_PBS_NDP_Tina_CG_QtrlyPerformance_Final[[#This Row],[EXT EXP]]</f>
        <v>74907567</v>
      </c>
      <c r="AU2268" s="11" t="str">
        <f>IF(Table_PBS_SQL_DB2_PBSSQL_PBS_NDP_Tina_CG_QtrlyPerformance_Final[[#This Row],[Item_Code]]&gt;"300000", "Capital", "Recurrent")</f>
        <v>Recurrent</v>
      </c>
    </row>
    <row r="2269" spans="1:47" x14ac:dyDescent="0.25">
      <c r="A2269" t="s">
        <v>33</v>
      </c>
      <c r="B2269" t="s">
        <v>34</v>
      </c>
      <c r="C2269" t="s">
        <v>31</v>
      </c>
      <c r="D2269" t="s">
        <v>1031</v>
      </c>
      <c r="E2269" t="s">
        <v>87</v>
      </c>
      <c r="F2269" t="s">
        <v>1138</v>
      </c>
      <c r="G2269" t="s">
        <v>87</v>
      </c>
      <c r="H2269" t="s">
        <v>1033</v>
      </c>
      <c r="I2269" t="s">
        <v>467</v>
      </c>
      <c r="J2269" t="s">
        <v>1034</v>
      </c>
      <c r="K2269" t="s">
        <v>769</v>
      </c>
      <c r="L2269" t="s">
        <v>1073</v>
      </c>
      <c r="M2269" t="s">
        <v>1139</v>
      </c>
      <c r="N2269" t="s">
        <v>1140</v>
      </c>
      <c r="O2269" t="s">
        <v>920</v>
      </c>
      <c r="P2269" t="s">
        <v>921</v>
      </c>
      <c r="Q2269" s="11">
        <v>0</v>
      </c>
      <c r="R2269" s="11">
        <v>0</v>
      </c>
      <c r="S2269" s="11">
        <v>0</v>
      </c>
      <c r="T2269" s="11">
        <v>0</v>
      </c>
      <c r="U2269" s="11">
        <v>0</v>
      </c>
      <c r="V2269" s="11">
        <v>0</v>
      </c>
      <c r="W2269" s="11">
        <v>0</v>
      </c>
      <c r="X2269" s="11">
        <v>253393400</v>
      </c>
      <c r="Y2269" s="11">
        <v>0</v>
      </c>
      <c r="Z2269" s="11">
        <v>0</v>
      </c>
      <c r="AA2269" s="11">
        <v>0</v>
      </c>
      <c r="AB2269" s="11">
        <v>0</v>
      </c>
      <c r="AC2269" s="11">
        <v>0</v>
      </c>
      <c r="AD2269" s="11">
        <v>0</v>
      </c>
      <c r="AE2269" s="11">
        <v>0</v>
      </c>
      <c r="AF2269" s="11">
        <v>0</v>
      </c>
      <c r="AG2269" s="11">
        <v>0</v>
      </c>
      <c r="AH2269" s="11">
        <v>0</v>
      </c>
      <c r="AI2269" s="11">
        <v>0</v>
      </c>
      <c r="AJ2269" s="11">
        <v>0</v>
      </c>
      <c r="AK2269" s="11">
        <v>0</v>
      </c>
      <c r="AL2269" s="11">
        <v>0</v>
      </c>
      <c r="AM2269" s="11">
        <v>0</v>
      </c>
      <c r="AN2269" s="11">
        <v>0</v>
      </c>
      <c r="AO22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69" s="11">
        <f>Table_PBS_SQL_DB2_PBSSQL_PBS_NDP_Tina_CG_QtrlyPerformance_Final[[#This Row],[GOU REL]]+Table_PBS_SQL_DB2_PBSSQL_PBS_NDP_Tina_CG_QtrlyPerformance_Final[[#This Row],[EXT REL]]</f>
        <v>0</v>
      </c>
      <c r="AT2269" s="11">
        <f>Table_PBS_SQL_DB2_PBSSQL_PBS_NDP_Tina_CG_QtrlyPerformance_Final[[#This Row],[GOU EXP]]+Table_PBS_SQL_DB2_PBSSQL_PBS_NDP_Tina_CG_QtrlyPerformance_Final[[#This Row],[EXT EXP]]</f>
        <v>0</v>
      </c>
      <c r="AU2269" s="11" t="str">
        <f>IF(Table_PBS_SQL_DB2_PBSSQL_PBS_NDP_Tina_CG_QtrlyPerformance_Final[[#This Row],[Item_Code]]&gt;"300000", "Capital", "Recurrent")</f>
        <v>Recurrent</v>
      </c>
    </row>
    <row r="2270" spans="1:47" x14ac:dyDescent="0.25">
      <c r="A2270" t="s">
        <v>33</v>
      </c>
      <c r="B2270" t="s">
        <v>34</v>
      </c>
      <c r="C2270" t="s">
        <v>31</v>
      </c>
      <c r="D2270" t="s">
        <v>1031</v>
      </c>
      <c r="E2270" t="s">
        <v>87</v>
      </c>
      <c r="F2270" t="s">
        <v>1138</v>
      </c>
      <c r="G2270" t="s">
        <v>97</v>
      </c>
      <c r="H2270" t="s">
        <v>1089</v>
      </c>
      <c r="I2270" t="s">
        <v>666</v>
      </c>
      <c r="J2270" t="s">
        <v>2201</v>
      </c>
      <c r="K2270" t="s">
        <v>1114</v>
      </c>
      <c r="L2270" t="s">
        <v>1115</v>
      </c>
      <c r="M2270" t="s">
        <v>876</v>
      </c>
      <c r="N2270" t="s">
        <v>1885</v>
      </c>
      <c r="O2270" t="s">
        <v>1021</v>
      </c>
      <c r="P2270" t="s">
        <v>1022</v>
      </c>
      <c r="Q2270" s="11">
        <v>0</v>
      </c>
      <c r="R2270" s="11">
        <v>0</v>
      </c>
      <c r="S2270" s="11">
        <v>0</v>
      </c>
      <c r="T2270" s="11">
        <v>0</v>
      </c>
      <c r="U2270" s="11">
        <v>650000000</v>
      </c>
      <c r="V2270" s="11">
        <v>0</v>
      </c>
      <c r="W2270" s="11">
        <v>650000000</v>
      </c>
      <c r="X2270" s="11">
        <v>0</v>
      </c>
      <c r="Y2270" s="11">
        <v>0</v>
      </c>
      <c r="Z2270" s="11">
        <v>0</v>
      </c>
      <c r="AA2270" s="11">
        <v>0</v>
      </c>
      <c r="AB2270" s="11">
        <v>0</v>
      </c>
      <c r="AC2270" s="11">
        <v>300000000</v>
      </c>
      <c r="AD2270" s="11">
        <v>0</v>
      </c>
      <c r="AE2270" s="11">
        <v>0</v>
      </c>
      <c r="AF2270" s="11">
        <v>0</v>
      </c>
      <c r="AG2270" s="11">
        <v>350000000</v>
      </c>
      <c r="AH2270" s="11">
        <v>459434535</v>
      </c>
      <c r="AI2270" s="11">
        <v>0</v>
      </c>
      <c r="AJ2270" s="11">
        <v>0</v>
      </c>
      <c r="AK2270" s="11">
        <v>0</v>
      </c>
      <c r="AL2270" s="11">
        <v>190530682</v>
      </c>
      <c r="AM2270" s="11">
        <v>0</v>
      </c>
      <c r="AN2270" s="11">
        <v>0</v>
      </c>
      <c r="AO22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650000000</v>
      </c>
      <c r="AP22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649965217</v>
      </c>
      <c r="AR22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70" s="11">
        <f>Table_PBS_SQL_DB2_PBSSQL_PBS_NDP_Tina_CG_QtrlyPerformance_Final[[#This Row],[GOU REL]]+Table_PBS_SQL_DB2_PBSSQL_PBS_NDP_Tina_CG_QtrlyPerformance_Final[[#This Row],[EXT REL]]</f>
        <v>650000000</v>
      </c>
      <c r="AT2270" s="11">
        <f>Table_PBS_SQL_DB2_PBSSQL_PBS_NDP_Tina_CG_QtrlyPerformance_Final[[#This Row],[GOU EXP]]+Table_PBS_SQL_DB2_PBSSQL_PBS_NDP_Tina_CG_QtrlyPerformance_Final[[#This Row],[EXT EXP]]</f>
        <v>649965217</v>
      </c>
      <c r="AU2270" s="11" t="str">
        <f>IF(Table_PBS_SQL_DB2_PBSSQL_PBS_NDP_Tina_CG_QtrlyPerformance_Final[[#This Row],[Item_Code]]&gt;"300000", "Capital", "Recurrent")</f>
        <v>Recurrent</v>
      </c>
    </row>
    <row r="2271" spans="1:47" x14ac:dyDescent="0.25">
      <c r="A2271" t="s">
        <v>33</v>
      </c>
      <c r="B2271" t="s">
        <v>34</v>
      </c>
      <c r="C2271" t="s">
        <v>31</v>
      </c>
      <c r="D2271" t="s">
        <v>1031</v>
      </c>
      <c r="E2271" t="s">
        <v>87</v>
      </c>
      <c r="F2271" t="s">
        <v>1138</v>
      </c>
      <c r="G2271" t="s">
        <v>119</v>
      </c>
      <c r="H2271" t="s">
        <v>881</v>
      </c>
      <c r="I2271" t="s">
        <v>493</v>
      </c>
      <c r="J2271" t="s">
        <v>1137</v>
      </c>
      <c r="K2271" t="s">
        <v>37</v>
      </c>
      <c r="L2271" t="s">
        <v>1039</v>
      </c>
      <c r="M2271" t="s">
        <v>876</v>
      </c>
      <c r="N2271" t="s">
        <v>1885</v>
      </c>
      <c r="O2271" t="s">
        <v>1016</v>
      </c>
      <c r="P2271" t="s">
        <v>1017</v>
      </c>
      <c r="Q2271" s="11">
        <v>0</v>
      </c>
      <c r="R2271" s="11">
        <v>0</v>
      </c>
      <c r="S2271" s="11">
        <v>0</v>
      </c>
      <c r="T2271" s="11">
        <v>0</v>
      </c>
      <c r="U2271" s="11">
        <v>1000000000</v>
      </c>
      <c r="V2271" s="11">
        <v>0</v>
      </c>
      <c r="W2271" s="11">
        <v>1000000000</v>
      </c>
      <c r="X2271" s="11">
        <v>0</v>
      </c>
      <c r="Y2271" s="11">
        <v>400000000</v>
      </c>
      <c r="Z2271" s="11">
        <v>0</v>
      </c>
      <c r="AA2271" s="11">
        <v>0</v>
      </c>
      <c r="AB2271" s="11">
        <v>0</v>
      </c>
      <c r="AC2271" s="11">
        <v>500000000</v>
      </c>
      <c r="AD2271" s="11">
        <v>900000000</v>
      </c>
      <c r="AE2271" s="11">
        <v>0</v>
      </c>
      <c r="AF2271" s="11">
        <v>0</v>
      </c>
      <c r="AG2271" s="11">
        <v>100000000</v>
      </c>
      <c r="AH2271" s="11">
        <v>100000000</v>
      </c>
      <c r="AI2271" s="11">
        <v>0</v>
      </c>
      <c r="AJ2271" s="11">
        <v>0</v>
      </c>
      <c r="AK2271" s="11">
        <v>0</v>
      </c>
      <c r="AL2271" s="11">
        <v>0</v>
      </c>
      <c r="AM2271" s="11">
        <v>0</v>
      </c>
      <c r="AN2271" s="11">
        <v>0</v>
      </c>
      <c r="AO22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22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22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71" s="11">
        <f>Table_PBS_SQL_DB2_PBSSQL_PBS_NDP_Tina_CG_QtrlyPerformance_Final[[#This Row],[GOU REL]]+Table_PBS_SQL_DB2_PBSSQL_PBS_NDP_Tina_CG_QtrlyPerformance_Final[[#This Row],[EXT REL]]</f>
        <v>1000000000</v>
      </c>
      <c r="AT2271" s="11">
        <f>Table_PBS_SQL_DB2_PBSSQL_PBS_NDP_Tina_CG_QtrlyPerformance_Final[[#This Row],[GOU EXP]]+Table_PBS_SQL_DB2_PBSSQL_PBS_NDP_Tina_CG_QtrlyPerformance_Final[[#This Row],[EXT EXP]]</f>
        <v>1000000000</v>
      </c>
      <c r="AU2271" s="11" t="str">
        <f>IF(Table_PBS_SQL_DB2_PBSSQL_PBS_NDP_Tina_CG_QtrlyPerformance_Final[[#This Row],[Item_Code]]&gt;"300000", "Capital", "Recurrent")</f>
        <v>Recurrent</v>
      </c>
    </row>
    <row r="2272" spans="1:47" x14ac:dyDescent="0.25">
      <c r="A2272" t="s">
        <v>33</v>
      </c>
      <c r="B2272" t="s">
        <v>34</v>
      </c>
      <c r="C2272" t="s">
        <v>31</v>
      </c>
      <c r="D2272" t="s">
        <v>1031</v>
      </c>
      <c r="E2272" t="s">
        <v>97</v>
      </c>
      <c r="F2272" t="s">
        <v>1141</v>
      </c>
      <c r="G2272" t="s">
        <v>87</v>
      </c>
      <c r="H2272" t="s">
        <v>1033</v>
      </c>
      <c r="I2272" t="s">
        <v>467</v>
      </c>
      <c r="J2272" t="s">
        <v>1034</v>
      </c>
      <c r="K2272" t="s">
        <v>1035</v>
      </c>
      <c r="L2272" t="s">
        <v>1036</v>
      </c>
      <c r="M2272" t="s">
        <v>1142</v>
      </c>
      <c r="N2272" t="s">
        <v>1143</v>
      </c>
      <c r="O2272" t="s">
        <v>969</v>
      </c>
      <c r="P2272" t="s">
        <v>970</v>
      </c>
      <c r="Q2272" s="11">
        <v>0</v>
      </c>
      <c r="R2272" s="11">
        <v>0</v>
      </c>
      <c r="S2272" s="11">
        <v>0</v>
      </c>
      <c r="T2272" s="11">
        <v>0</v>
      </c>
      <c r="U2272" s="11">
        <v>450000000</v>
      </c>
      <c r="V2272" s="11">
        <v>0</v>
      </c>
      <c r="W2272" s="11">
        <v>450000000</v>
      </c>
      <c r="X2272" s="11">
        <v>0</v>
      </c>
      <c r="Y2272" s="11">
        <v>0</v>
      </c>
      <c r="Z2272" s="11">
        <v>0</v>
      </c>
      <c r="AA2272" s="11">
        <v>0</v>
      </c>
      <c r="AB2272" s="11">
        <v>0</v>
      </c>
      <c r="AC2272" s="11">
        <v>0</v>
      </c>
      <c r="AD2272" s="11">
        <v>0</v>
      </c>
      <c r="AE2272" s="11">
        <v>0</v>
      </c>
      <c r="AF2272" s="11">
        <v>0</v>
      </c>
      <c r="AG2272" s="11">
        <v>200000000</v>
      </c>
      <c r="AH2272" s="11">
        <v>0</v>
      </c>
      <c r="AI2272" s="11">
        <v>0</v>
      </c>
      <c r="AJ2272" s="11">
        <v>0</v>
      </c>
      <c r="AK2272" s="11">
        <v>250000000</v>
      </c>
      <c r="AL2272" s="11">
        <v>450000000</v>
      </c>
      <c r="AM2272" s="11">
        <v>0</v>
      </c>
      <c r="AN2272" s="11">
        <v>0</v>
      </c>
      <c r="AO22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v>
      </c>
      <c r="AP22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450000000</v>
      </c>
      <c r="AR22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72" s="11">
        <f>Table_PBS_SQL_DB2_PBSSQL_PBS_NDP_Tina_CG_QtrlyPerformance_Final[[#This Row],[GOU REL]]+Table_PBS_SQL_DB2_PBSSQL_PBS_NDP_Tina_CG_QtrlyPerformance_Final[[#This Row],[EXT REL]]</f>
        <v>450000000</v>
      </c>
      <c r="AT2272" s="11">
        <f>Table_PBS_SQL_DB2_PBSSQL_PBS_NDP_Tina_CG_QtrlyPerformance_Final[[#This Row],[GOU EXP]]+Table_PBS_SQL_DB2_PBSSQL_PBS_NDP_Tina_CG_QtrlyPerformance_Final[[#This Row],[EXT EXP]]</f>
        <v>450000000</v>
      </c>
      <c r="AU2272" s="11" t="str">
        <f>IF(Table_PBS_SQL_DB2_PBSSQL_PBS_NDP_Tina_CG_QtrlyPerformance_Final[[#This Row],[Item_Code]]&gt;"300000", "Capital", "Recurrent")</f>
        <v>Recurrent</v>
      </c>
    </row>
    <row r="2273" spans="1:47" x14ac:dyDescent="0.25">
      <c r="A2273" t="s">
        <v>33</v>
      </c>
      <c r="B2273" t="s">
        <v>34</v>
      </c>
      <c r="C2273" t="s">
        <v>31</v>
      </c>
      <c r="D2273" t="s">
        <v>1031</v>
      </c>
      <c r="E2273" t="s">
        <v>97</v>
      </c>
      <c r="F2273" t="s">
        <v>1141</v>
      </c>
      <c r="G2273" t="s">
        <v>87</v>
      </c>
      <c r="H2273" t="s">
        <v>1033</v>
      </c>
      <c r="I2273" t="s">
        <v>467</v>
      </c>
      <c r="J2273" t="s">
        <v>1034</v>
      </c>
      <c r="K2273" t="s">
        <v>1035</v>
      </c>
      <c r="L2273" t="s">
        <v>1036</v>
      </c>
      <c r="M2273" t="s">
        <v>1142</v>
      </c>
      <c r="N2273" t="s">
        <v>1143</v>
      </c>
      <c r="O2273" t="s">
        <v>1052</v>
      </c>
      <c r="P2273" t="s">
        <v>1053</v>
      </c>
      <c r="Q2273" s="11">
        <v>0</v>
      </c>
      <c r="R2273" s="11">
        <v>0</v>
      </c>
      <c r="S2273" s="11">
        <v>0</v>
      </c>
      <c r="T2273" s="11">
        <v>0</v>
      </c>
      <c r="U2273" s="11">
        <v>2000000000</v>
      </c>
      <c r="V2273" s="11">
        <v>0</v>
      </c>
      <c r="W2273" s="11">
        <v>2000000000</v>
      </c>
      <c r="X2273" s="11">
        <v>0</v>
      </c>
      <c r="Y2273" s="11">
        <v>0</v>
      </c>
      <c r="Z2273" s="11">
        <v>0</v>
      </c>
      <c r="AA2273" s="11">
        <v>0</v>
      </c>
      <c r="AB2273" s="11">
        <v>0</v>
      </c>
      <c r="AC2273" s="11">
        <v>0</v>
      </c>
      <c r="AD2273" s="11">
        <v>0</v>
      </c>
      <c r="AE2273" s="11">
        <v>0</v>
      </c>
      <c r="AF2273" s="11">
        <v>0</v>
      </c>
      <c r="AG2273" s="11">
        <v>0</v>
      </c>
      <c r="AH2273" s="11">
        <v>0</v>
      </c>
      <c r="AI2273" s="11">
        <v>0</v>
      </c>
      <c r="AJ2273" s="11">
        <v>0</v>
      </c>
      <c r="AK2273" s="11">
        <v>2000000000</v>
      </c>
      <c r="AL2273" s="11">
        <v>1999999800</v>
      </c>
      <c r="AM2273" s="11">
        <v>0</v>
      </c>
      <c r="AN2273" s="11">
        <v>0</v>
      </c>
      <c r="AO22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22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1999999800</v>
      </c>
      <c r="AR22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73" s="11">
        <f>Table_PBS_SQL_DB2_PBSSQL_PBS_NDP_Tina_CG_QtrlyPerformance_Final[[#This Row],[GOU REL]]+Table_PBS_SQL_DB2_PBSSQL_PBS_NDP_Tina_CG_QtrlyPerformance_Final[[#This Row],[EXT REL]]</f>
        <v>2000000000</v>
      </c>
      <c r="AT2273" s="11">
        <f>Table_PBS_SQL_DB2_PBSSQL_PBS_NDP_Tina_CG_QtrlyPerformance_Final[[#This Row],[GOU EXP]]+Table_PBS_SQL_DB2_PBSSQL_PBS_NDP_Tina_CG_QtrlyPerformance_Final[[#This Row],[EXT EXP]]</f>
        <v>1999999800</v>
      </c>
      <c r="AU2273" s="11" t="str">
        <f>IF(Table_PBS_SQL_DB2_PBSSQL_PBS_NDP_Tina_CG_QtrlyPerformance_Final[[#This Row],[Item_Code]]&gt;"300000", "Capital", "Recurrent")</f>
        <v>Capital</v>
      </c>
    </row>
    <row r="2274" spans="1:47" x14ac:dyDescent="0.25">
      <c r="A2274" t="s">
        <v>33</v>
      </c>
      <c r="B2274" t="s">
        <v>34</v>
      </c>
      <c r="C2274" t="s">
        <v>31</v>
      </c>
      <c r="D2274" t="s">
        <v>1031</v>
      </c>
      <c r="E2274" t="s">
        <v>97</v>
      </c>
      <c r="F2274" t="s">
        <v>1141</v>
      </c>
      <c r="G2274" t="s">
        <v>97</v>
      </c>
      <c r="H2274" t="s">
        <v>1089</v>
      </c>
      <c r="I2274" t="s">
        <v>896</v>
      </c>
      <c r="J2274" t="s">
        <v>897</v>
      </c>
      <c r="K2274" t="s">
        <v>1099</v>
      </c>
      <c r="L2274" t="s">
        <v>1100</v>
      </c>
      <c r="M2274" t="s">
        <v>1142</v>
      </c>
      <c r="N2274" t="s">
        <v>1143</v>
      </c>
      <c r="O2274" t="s">
        <v>1302</v>
      </c>
      <c r="P2274" t="s">
        <v>1303</v>
      </c>
      <c r="Q2274" s="11">
        <v>0</v>
      </c>
      <c r="R2274" s="11">
        <v>0</v>
      </c>
      <c r="S2274" s="11">
        <v>0</v>
      </c>
      <c r="T2274" s="11">
        <v>0</v>
      </c>
      <c r="U2274" s="11">
        <v>0</v>
      </c>
      <c r="V2274" s="11">
        <v>0</v>
      </c>
      <c r="W2274" s="11">
        <v>0</v>
      </c>
      <c r="X2274" s="11">
        <v>0</v>
      </c>
      <c r="Y2274" s="11">
        <v>0</v>
      </c>
      <c r="Z2274" s="11">
        <v>0</v>
      </c>
      <c r="AA2274" s="11">
        <v>918750000</v>
      </c>
      <c r="AB2274" s="11">
        <v>735000000</v>
      </c>
      <c r="AC2274" s="11">
        <v>0</v>
      </c>
      <c r="AD2274" s="11">
        <v>0</v>
      </c>
      <c r="AE2274" s="11">
        <v>78750000</v>
      </c>
      <c r="AF2274" s="11">
        <v>63000000</v>
      </c>
      <c r="AG2274" s="11">
        <v>0</v>
      </c>
      <c r="AH2274" s="11">
        <v>0</v>
      </c>
      <c r="AI2274" s="11">
        <v>918750000</v>
      </c>
      <c r="AJ2274" s="11">
        <v>735000000</v>
      </c>
      <c r="AK2274" s="11">
        <v>0</v>
      </c>
      <c r="AL2274" s="11">
        <v>0</v>
      </c>
      <c r="AM2274" s="11">
        <v>0</v>
      </c>
      <c r="AN2274" s="11">
        <v>0</v>
      </c>
      <c r="AO22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1916250000</v>
      </c>
      <c r="AQ22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1533000000</v>
      </c>
      <c r="AS2274" s="11">
        <f>Table_PBS_SQL_DB2_PBSSQL_PBS_NDP_Tina_CG_QtrlyPerformance_Final[[#This Row],[GOU REL]]+Table_PBS_SQL_DB2_PBSSQL_PBS_NDP_Tina_CG_QtrlyPerformance_Final[[#This Row],[EXT REL]]</f>
        <v>1916250000</v>
      </c>
      <c r="AT2274" s="11">
        <f>Table_PBS_SQL_DB2_PBSSQL_PBS_NDP_Tina_CG_QtrlyPerformance_Final[[#This Row],[GOU EXP]]+Table_PBS_SQL_DB2_PBSSQL_PBS_NDP_Tina_CG_QtrlyPerformance_Final[[#This Row],[EXT EXP]]</f>
        <v>1533000000</v>
      </c>
      <c r="AU2274" s="11" t="str">
        <f>IF(Table_PBS_SQL_DB2_PBSSQL_PBS_NDP_Tina_CG_QtrlyPerformance_Final[[#This Row],[Item_Code]]&gt;"300000", "Capital", "Recurrent")</f>
        <v>Capital</v>
      </c>
    </row>
    <row r="2275" spans="1:47" x14ac:dyDescent="0.25">
      <c r="A2275" t="s">
        <v>33</v>
      </c>
      <c r="B2275" t="s">
        <v>34</v>
      </c>
      <c r="C2275" t="s">
        <v>31</v>
      </c>
      <c r="D2275" t="s">
        <v>1031</v>
      </c>
      <c r="E2275" t="s">
        <v>97</v>
      </c>
      <c r="F2275" t="s">
        <v>1141</v>
      </c>
      <c r="G2275" t="s">
        <v>97</v>
      </c>
      <c r="H2275" t="s">
        <v>1089</v>
      </c>
      <c r="I2275" t="s">
        <v>493</v>
      </c>
      <c r="J2275" t="s">
        <v>1106</v>
      </c>
      <c r="K2275" t="s">
        <v>44</v>
      </c>
      <c r="L2275" t="s">
        <v>1144</v>
      </c>
      <c r="M2275" t="s">
        <v>1091</v>
      </c>
      <c r="N2275" t="s">
        <v>1092</v>
      </c>
      <c r="O2275" t="s">
        <v>1005</v>
      </c>
      <c r="P2275" t="s">
        <v>1006</v>
      </c>
      <c r="Q2275" s="11">
        <v>0</v>
      </c>
      <c r="R2275" s="11">
        <v>0</v>
      </c>
      <c r="S2275" s="11">
        <v>0</v>
      </c>
      <c r="T2275" s="11">
        <v>0</v>
      </c>
      <c r="U2275" s="11">
        <v>1000000000</v>
      </c>
      <c r="V2275" s="11">
        <v>0</v>
      </c>
      <c r="W2275" s="11">
        <v>1000000000</v>
      </c>
      <c r="X2275" s="11">
        <v>0</v>
      </c>
      <c r="Y2275" s="11">
        <v>0</v>
      </c>
      <c r="Z2275" s="11">
        <v>0</v>
      </c>
      <c r="AA2275" s="11">
        <v>0</v>
      </c>
      <c r="AB2275" s="11">
        <v>0</v>
      </c>
      <c r="AC2275" s="11">
        <v>250000000</v>
      </c>
      <c r="AD2275" s="11">
        <v>40950000</v>
      </c>
      <c r="AE2275" s="11">
        <v>0</v>
      </c>
      <c r="AF2275" s="11">
        <v>0</v>
      </c>
      <c r="AG2275" s="11">
        <v>300000000</v>
      </c>
      <c r="AH2275" s="11">
        <v>488280602</v>
      </c>
      <c r="AI2275" s="11">
        <v>0</v>
      </c>
      <c r="AJ2275" s="11">
        <v>0</v>
      </c>
      <c r="AK2275" s="11">
        <v>200000000</v>
      </c>
      <c r="AL2275" s="11">
        <v>215678374</v>
      </c>
      <c r="AM2275" s="11">
        <v>0</v>
      </c>
      <c r="AN2275" s="11">
        <v>0</v>
      </c>
      <c r="AO22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750000000</v>
      </c>
      <c r="AP22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744908976</v>
      </c>
      <c r="AR22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75" s="11">
        <f>Table_PBS_SQL_DB2_PBSSQL_PBS_NDP_Tina_CG_QtrlyPerformance_Final[[#This Row],[GOU REL]]+Table_PBS_SQL_DB2_PBSSQL_PBS_NDP_Tina_CG_QtrlyPerformance_Final[[#This Row],[EXT REL]]</f>
        <v>750000000</v>
      </c>
      <c r="AT2275" s="11">
        <f>Table_PBS_SQL_DB2_PBSSQL_PBS_NDP_Tina_CG_QtrlyPerformance_Final[[#This Row],[GOU EXP]]+Table_PBS_SQL_DB2_PBSSQL_PBS_NDP_Tina_CG_QtrlyPerformance_Final[[#This Row],[EXT EXP]]</f>
        <v>744908976</v>
      </c>
      <c r="AU2275" s="11" t="str">
        <f>IF(Table_PBS_SQL_DB2_PBSSQL_PBS_NDP_Tina_CG_QtrlyPerformance_Final[[#This Row],[Item_Code]]&gt;"300000", "Capital", "Recurrent")</f>
        <v>Recurrent</v>
      </c>
    </row>
    <row r="2276" spans="1:47" x14ac:dyDescent="0.25">
      <c r="A2276" t="s">
        <v>33</v>
      </c>
      <c r="B2276" t="s">
        <v>34</v>
      </c>
      <c r="C2276" t="s">
        <v>31</v>
      </c>
      <c r="D2276" t="s">
        <v>1031</v>
      </c>
      <c r="E2276" t="s">
        <v>97</v>
      </c>
      <c r="F2276" t="s">
        <v>1141</v>
      </c>
      <c r="G2276" t="s">
        <v>103</v>
      </c>
      <c r="H2276" t="s">
        <v>1126</v>
      </c>
      <c r="I2276" t="s">
        <v>666</v>
      </c>
      <c r="J2276" t="s">
        <v>1132</v>
      </c>
      <c r="K2276" t="s">
        <v>1128</v>
      </c>
      <c r="L2276" t="s">
        <v>1129</v>
      </c>
      <c r="M2276" t="s">
        <v>1142</v>
      </c>
      <c r="N2276" t="s">
        <v>1143</v>
      </c>
      <c r="O2276" t="s">
        <v>920</v>
      </c>
      <c r="P2276" t="s">
        <v>921</v>
      </c>
      <c r="Q2276" s="11">
        <v>0</v>
      </c>
      <c r="R2276" s="11">
        <v>0</v>
      </c>
      <c r="S2276" s="11">
        <v>0</v>
      </c>
      <c r="T2276" s="11">
        <v>0</v>
      </c>
      <c r="U2276" s="11">
        <v>1000000000</v>
      </c>
      <c r="V2276" s="11">
        <v>0</v>
      </c>
      <c r="W2276" s="11">
        <v>1000000000</v>
      </c>
      <c r="X2276" s="11">
        <v>0</v>
      </c>
      <c r="Y2276" s="11">
        <v>0</v>
      </c>
      <c r="Z2276" s="11">
        <v>0</v>
      </c>
      <c r="AA2276" s="11">
        <v>0</v>
      </c>
      <c r="AB2276" s="11">
        <v>0</v>
      </c>
      <c r="AC2276" s="11">
        <v>400000000</v>
      </c>
      <c r="AD2276" s="11">
        <v>45000000</v>
      </c>
      <c r="AE2276" s="11">
        <v>0</v>
      </c>
      <c r="AF2276" s="11">
        <v>0</v>
      </c>
      <c r="AG2276" s="11">
        <v>600000000</v>
      </c>
      <c r="AH2276" s="11">
        <v>39200000</v>
      </c>
      <c r="AI2276" s="11">
        <v>0</v>
      </c>
      <c r="AJ2276" s="11">
        <v>0</v>
      </c>
      <c r="AK2276" s="11">
        <v>0</v>
      </c>
      <c r="AL2276" s="11">
        <v>915800000</v>
      </c>
      <c r="AM2276" s="11">
        <v>0</v>
      </c>
      <c r="AN2276" s="11">
        <v>0</v>
      </c>
      <c r="AO22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22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22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76" s="11">
        <f>Table_PBS_SQL_DB2_PBSSQL_PBS_NDP_Tina_CG_QtrlyPerformance_Final[[#This Row],[GOU REL]]+Table_PBS_SQL_DB2_PBSSQL_PBS_NDP_Tina_CG_QtrlyPerformance_Final[[#This Row],[EXT REL]]</f>
        <v>1000000000</v>
      </c>
      <c r="AT2276" s="11">
        <f>Table_PBS_SQL_DB2_PBSSQL_PBS_NDP_Tina_CG_QtrlyPerformance_Final[[#This Row],[GOU EXP]]+Table_PBS_SQL_DB2_PBSSQL_PBS_NDP_Tina_CG_QtrlyPerformance_Final[[#This Row],[EXT EXP]]</f>
        <v>1000000000</v>
      </c>
      <c r="AU2276" s="11" t="str">
        <f>IF(Table_PBS_SQL_DB2_PBSSQL_PBS_NDP_Tina_CG_QtrlyPerformance_Final[[#This Row],[Item_Code]]&gt;"300000", "Capital", "Recurrent")</f>
        <v>Recurrent</v>
      </c>
    </row>
    <row r="2277" spans="1:47" x14ac:dyDescent="0.25">
      <c r="A2277" t="s">
        <v>33</v>
      </c>
      <c r="B2277" t="s">
        <v>34</v>
      </c>
      <c r="C2277" t="s">
        <v>31</v>
      </c>
      <c r="D2277" t="s">
        <v>1031</v>
      </c>
      <c r="E2277" t="s">
        <v>97</v>
      </c>
      <c r="F2277" t="s">
        <v>1141</v>
      </c>
      <c r="G2277" t="s">
        <v>119</v>
      </c>
      <c r="H2277" t="s">
        <v>881</v>
      </c>
      <c r="I2277" t="s">
        <v>896</v>
      </c>
      <c r="J2277" t="s">
        <v>897</v>
      </c>
      <c r="K2277" t="s">
        <v>1135</v>
      </c>
      <c r="L2277" t="s">
        <v>1136</v>
      </c>
      <c r="M2277" t="s">
        <v>2202</v>
      </c>
      <c r="N2277" t="s">
        <v>2203</v>
      </c>
      <c r="O2277" t="s">
        <v>957</v>
      </c>
      <c r="P2277" t="s">
        <v>958</v>
      </c>
      <c r="Q2277" s="11">
        <v>0</v>
      </c>
      <c r="R2277" s="11">
        <v>0</v>
      </c>
      <c r="S2277" s="11">
        <v>0</v>
      </c>
      <c r="T2277" s="11">
        <v>0</v>
      </c>
      <c r="U2277" s="11">
        <v>0</v>
      </c>
      <c r="V2277" s="11">
        <v>0</v>
      </c>
      <c r="W2277" s="11">
        <v>0</v>
      </c>
      <c r="X2277" s="11">
        <v>0</v>
      </c>
      <c r="Y2277" s="11">
        <v>0</v>
      </c>
      <c r="Z2277" s="11">
        <v>0</v>
      </c>
      <c r="AA2277" s="11">
        <v>9141250</v>
      </c>
      <c r="AB2277" s="11">
        <v>7313000</v>
      </c>
      <c r="AC2277" s="11">
        <v>0</v>
      </c>
      <c r="AD2277" s="11">
        <v>0</v>
      </c>
      <c r="AE2277" s="11">
        <v>0</v>
      </c>
      <c r="AF2277" s="11">
        <v>0</v>
      </c>
      <c r="AG2277" s="11">
        <v>0</v>
      </c>
      <c r="AH2277" s="11">
        <v>0</v>
      </c>
      <c r="AI2277" s="11">
        <v>0</v>
      </c>
      <c r="AJ2277" s="11">
        <v>0</v>
      </c>
      <c r="AK2277" s="11">
        <v>0</v>
      </c>
      <c r="AL2277" s="11">
        <v>0</v>
      </c>
      <c r="AM2277" s="11">
        <v>0</v>
      </c>
      <c r="AN2277" s="11">
        <v>0</v>
      </c>
      <c r="AO22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9141250</v>
      </c>
      <c r="AQ22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7313000</v>
      </c>
      <c r="AS2277" s="11">
        <f>Table_PBS_SQL_DB2_PBSSQL_PBS_NDP_Tina_CG_QtrlyPerformance_Final[[#This Row],[GOU REL]]+Table_PBS_SQL_DB2_PBSSQL_PBS_NDP_Tina_CG_QtrlyPerformance_Final[[#This Row],[EXT REL]]</f>
        <v>9141250</v>
      </c>
      <c r="AT2277" s="11">
        <f>Table_PBS_SQL_DB2_PBSSQL_PBS_NDP_Tina_CG_QtrlyPerformance_Final[[#This Row],[GOU EXP]]+Table_PBS_SQL_DB2_PBSSQL_PBS_NDP_Tina_CG_QtrlyPerformance_Final[[#This Row],[EXT EXP]]</f>
        <v>7313000</v>
      </c>
      <c r="AU2277" s="11" t="str">
        <f>IF(Table_PBS_SQL_DB2_PBSSQL_PBS_NDP_Tina_CG_QtrlyPerformance_Final[[#This Row],[Item_Code]]&gt;"300000", "Capital", "Recurrent")</f>
        <v>Capital</v>
      </c>
    </row>
    <row r="2278" spans="1:47" x14ac:dyDescent="0.25">
      <c r="A2278" t="s">
        <v>33</v>
      </c>
      <c r="B2278" t="s">
        <v>34</v>
      </c>
      <c r="C2278" t="s">
        <v>31</v>
      </c>
      <c r="D2278" t="s">
        <v>1031</v>
      </c>
      <c r="E2278" t="s">
        <v>97</v>
      </c>
      <c r="F2278" t="s">
        <v>1141</v>
      </c>
      <c r="G2278" t="s">
        <v>119</v>
      </c>
      <c r="H2278" t="s">
        <v>881</v>
      </c>
      <c r="I2278" t="s">
        <v>493</v>
      </c>
      <c r="J2278" t="s">
        <v>1137</v>
      </c>
      <c r="K2278" t="s">
        <v>1135</v>
      </c>
      <c r="L2278" t="s">
        <v>1136</v>
      </c>
      <c r="M2278" t="s">
        <v>1142</v>
      </c>
      <c r="N2278" t="s">
        <v>1143</v>
      </c>
      <c r="O2278" t="s">
        <v>904</v>
      </c>
      <c r="P2278" t="s">
        <v>905</v>
      </c>
      <c r="Q2278" s="11">
        <v>0</v>
      </c>
      <c r="R2278" s="11">
        <v>0</v>
      </c>
      <c r="S2278" s="11">
        <v>0</v>
      </c>
      <c r="T2278" s="11">
        <v>0</v>
      </c>
      <c r="U2278" s="11">
        <v>100000080</v>
      </c>
      <c r="V2278" s="11">
        <v>0</v>
      </c>
      <c r="W2278" s="11">
        <v>50000040</v>
      </c>
      <c r="X2278" s="11">
        <v>50000040</v>
      </c>
      <c r="Y2278" s="11">
        <v>0</v>
      </c>
      <c r="Z2278" s="11">
        <v>0</v>
      </c>
      <c r="AA2278" s="11">
        <v>0</v>
      </c>
      <c r="AB2278" s="11">
        <v>0</v>
      </c>
      <c r="AC2278" s="11">
        <v>20000000</v>
      </c>
      <c r="AD2278" s="11">
        <v>19200440</v>
      </c>
      <c r="AE2278" s="11">
        <v>0</v>
      </c>
      <c r="AF2278" s="11">
        <v>0</v>
      </c>
      <c r="AG2278" s="11">
        <v>20000000</v>
      </c>
      <c r="AH2278" s="11">
        <v>0</v>
      </c>
      <c r="AI2278" s="11">
        <v>0</v>
      </c>
      <c r="AJ2278" s="11">
        <v>0</v>
      </c>
      <c r="AK2278" s="11">
        <v>0</v>
      </c>
      <c r="AL2278" s="11">
        <v>20799560</v>
      </c>
      <c r="AM2278" s="11">
        <v>0</v>
      </c>
      <c r="AN2278" s="11">
        <v>0</v>
      </c>
      <c r="AO22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2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2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78" s="11">
        <f>Table_PBS_SQL_DB2_PBSSQL_PBS_NDP_Tina_CG_QtrlyPerformance_Final[[#This Row],[GOU REL]]+Table_PBS_SQL_DB2_PBSSQL_PBS_NDP_Tina_CG_QtrlyPerformance_Final[[#This Row],[EXT REL]]</f>
        <v>40000000</v>
      </c>
      <c r="AT2278" s="11">
        <f>Table_PBS_SQL_DB2_PBSSQL_PBS_NDP_Tina_CG_QtrlyPerformance_Final[[#This Row],[GOU EXP]]+Table_PBS_SQL_DB2_PBSSQL_PBS_NDP_Tina_CG_QtrlyPerformance_Final[[#This Row],[EXT EXP]]</f>
        <v>40000000</v>
      </c>
      <c r="AU2278" s="11" t="str">
        <f>IF(Table_PBS_SQL_DB2_PBSSQL_PBS_NDP_Tina_CG_QtrlyPerformance_Final[[#This Row],[Item_Code]]&gt;"300000", "Capital", "Recurrent")</f>
        <v>Recurrent</v>
      </c>
    </row>
    <row r="2279" spans="1:47" x14ac:dyDescent="0.25">
      <c r="A2279" t="s">
        <v>47</v>
      </c>
      <c r="B2279" t="s">
        <v>48</v>
      </c>
      <c r="C2279" t="s">
        <v>31</v>
      </c>
      <c r="D2279" t="s">
        <v>1031</v>
      </c>
      <c r="E2279" t="s">
        <v>87</v>
      </c>
      <c r="F2279" t="s">
        <v>1138</v>
      </c>
      <c r="G2279" t="s">
        <v>31</v>
      </c>
      <c r="H2279" t="s">
        <v>1145</v>
      </c>
      <c r="I2279" t="s">
        <v>896</v>
      </c>
      <c r="J2279" t="s">
        <v>897</v>
      </c>
      <c r="K2279" t="s">
        <v>1146</v>
      </c>
      <c r="L2279" t="s">
        <v>1147</v>
      </c>
      <c r="M2279" t="s">
        <v>1148</v>
      </c>
      <c r="N2279" t="s">
        <v>1149</v>
      </c>
      <c r="O2279" t="s">
        <v>904</v>
      </c>
      <c r="P2279" t="s">
        <v>905</v>
      </c>
      <c r="Q2279" s="11">
        <v>0</v>
      </c>
      <c r="R2279" s="11">
        <v>0</v>
      </c>
      <c r="S2279" s="11">
        <v>0</v>
      </c>
      <c r="T2279" s="11">
        <v>0</v>
      </c>
      <c r="U2279" s="11">
        <v>0</v>
      </c>
      <c r="V2279" s="11">
        <v>0</v>
      </c>
      <c r="W2279" s="11">
        <v>0</v>
      </c>
      <c r="X2279" s="11">
        <v>0</v>
      </c>
      <c r="Y2279" s="11">
        <v>0</v>
      </c>
      <c r="Z2279" s="11">
        <v>0</v>
      </c>
      <c r="AA2279" s="11">
        <v>0</v>
      </c>
      <c r="AB2279" s="11">
        <v>0</v>
      </c>
      <c r="AC2279" s="11">
        <v>0</v>
      </c>
      <c r="AD2279" s="11">
        <v>0</v>
      </c>
      <c r="AE2279" s="11">
        <v>0</v>
      </c>
      <c r="AF2279" s="11">
        <v>0</v>
      </c>
      <c r="AG2279" s="11">
        <v>0</v>
      </c>
      <c r="AH2279" s="11">
        <v>0</v>
      </c>
      <c r="AI2279" s="11">
        <v>0</v>
      </c>
      <c r="AJ2279" s="11">
        <v>0</v>
      </c>
      <c r="AK2279" s="11">
        <v>0</v>
      </c>
      <c r="AL2279" s="11">
        <v>0</v>
      </c>
      <c r="AM2279" s="11">
        <v>7403000</v>
      </c>
      <c r="AN2279" s="11">
        <v>7403000</v>
      </c>
      <c r="AO22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7403000</v>
      </c>
      <c r="AQ22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7403000</v>
      </c>
      <c r="AS2279" s="11">
        <f>Table_PBS_SQL_DB2_PBSSQL_PBS_NDP_Tina_CG_QtrlyPerformance_Final[[#This Row],[GOU REL]]+Table_PBS_SQL_DB2_PBSSQL_PBS_NDP_Tina_CG_QtrlyPerformance_Final[[#This Row],[EXT REL]]</f>
        <v>7403000</v>
      </c>
      <c r="AT2279" s="11">
        <f>Table_PBS_SQL_DB2_PBSSQL_PBS_NDP_Tina_CG_QtrlyPerformance_Final[[#This Row],[GOU EXP]]+Table_PBS_SQL_DB2_PBSSQL_PBS_NDP_Tina_CG_QtrlyPerformance_Final[[#This Row],[EXT EXP]]</f>
        <v>7403000</v>
      </c>
      <c r="AU2279" s="11" t="str">
        <f>IF(Table_PBS_SQL_DB2_PBSSQL_PBS_NDP_Tina_CG_QtrlyPerformance_Final[[#This Row],[Item_Code]]&gt;"300000", "Capital", "Recurrent")</f>
        <v>Recurrent</v>
      </c>
    </row>
    <row r="2280" spans="1:47" x14ac:dyDescent="0.25">
      <c r="A2280" t="s">
        <v>47</v>
      </c>
      <c r="B2280" t="s">
        <v>48</v>
      </c>
      <c r="C2280" t="s">
        <v>31</v>
      </c>
      <c r="D2280" t="s">
        <v>1031</v>
      </c>
      <c r="E2280" t="s">
        <v>87</v>
      </c>
      <c r="F2280" t="s">
        <v>1138</v>
      </c>
      <c r="G2280" t="s">
        <v>31</v>
      </c>
      <c r="H2280" t="s">
        <v>1145</v>
      </c>
      <c r="I2280" t="s">
        <v>896</v>
      </c>
      <c r="J2280" t="s">
        <v>897</v>
      </c>
      <c r="K2280" t="s">
        <v>1146</v>
      </c>
      <c r="L2280" t="s">
        <v>1147</v>
      </c>
      <c r="M2280" t="s">
        <v>1148</v>
      </c>
      <c r="N2280" t="s">
        <v>1149</v>
      </c>
      <c r="O2280" t="s">
        <v>1418</v>
      </c>
      <c r="P2280" t="s">
        <v>1419</v>
      </c>
      <c r="Q2280" s="11">
        <v>0</v>
      </c>
      <c r="R2280" s="11">
        <v>0</v>
      </c>
      <c r="S2280" s="11">
        <v>0</v>
      </c>
      <c r="T2280" s="11">
        <v>0</v>
      </c>
      <c r="U2280" s="11">
        <v>0</v>
      </c>
      <c r="V2280" s="11">
        <v>0</v>
      </c>
      <c r="W2280" s="11">
        <v>0</v>
      </c>
      <c r="X2280" s="11">
        <v>0</v>
      </c>
      <c r="Y2280" s="11">
        <v>0</v>
      </c>
      <c r="Z2280" s="11">
        <v>0</v>
      </c>
      <c r="AA2280" s="11">
        <v>0</v>
      </c>
      <c r="AB2280" s="11">
        <v>0</v>
      </c>
      <c r="AC2280" s="11">
        <v>0</v>
      </c>
      <c r="AD2280" s="11">
        <v>0</v>
      </c>
      <c r="AE2280" s="11">
        <v>0</v>
      </c>
      <c r="AF2280" s="11">
        <v>0</v>
      </c>
      <c r="AG2280" s="11">
        <v>0</v>
      </c>
      <c r="AH2280" s="11">
        <v>0</v>
      </c>
      <c r="AI2280" s="11">
        <v>0</v>
      </c>
      <c r="AJ2280" s="11">
        <v>0</v>
      </c>
      <c r="AK2280" s="11">
        <v>0</v>
      </c>
      <c r="AL2280" s="11">
        <v>0</v>
      </c>
      <c r="AM2280" s="11">
        <v>4067797</v>
      </c>
      <c r="AN2280" s="11">
        <v>4067797</v>
      </c>
      <c r="AO22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4067797</v>
      </c>
      <c r="AQ22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4067797</v>
      </c>
      <c r="AS2280" s="11">
        <f>Table_PBS_SQL_DB2_PBSSQL_PBS_NDP_Tina_CG_QtrlyPerformance_Final[[#This Row],[GOU REL]]+Table_PBS_SQL_DB2_PBSSQL_PBS_NDP_Tina_CG_QtrlyPerformance_Final[[#This Row],[EXT REL]]</f>
        <v>4067797</v>
      </c>
      <c r="AT2280" s="11">
        <f>Table_PBS_SQL_DB2_PBSSQL_PBS_NDP_Tina_CG_QtrlyPerformance_Final[[#This Row],[GOU EXP]]+Table_PBS_SQL_DB2_PBSSQL_PBS_NDP_Tina_CG_QtrlyPerformance_Final[[#This Row],[EXT EXP]]</f>
        <v>4067797</v>
      </c>
      <c r="AU2280" s="11" t="str">
        <f>IF(Table_PBS_SQL_DB2_PBSSQL_PBS_NDP_Tina_CG_QtrlyPerformance_Final[[#This Row],[Item_Code]]&gt;"300000", "Capital", "Recurrent")</f>
        <v>Capital</v>
      </c>
    </row>
    <row r="2281" spans="1:47" x14ac:dyDescent="0.25">
      <c r="A2281" t="s">
        <v>47</v>
      </c>
      <c r="B2281" t="s">
        <v>48</v>
      </c>
      <c r="C2281" t="s">
        <v>31</v>
      </c>
      <c r="D2281" t="s">
        <v>1031</v>
      </c>
      <c r="E2281" t="s">
        <v>97</v>
      </c>
      <c r="F2281" t="s">
        <v>1141</v>
      </c>
      <c r="G2281" t="s">
        <v>31</v>
      </c>
      <c r="H2281" t="s">
        <v>1145</v>
      </c>
      <c r="I2281" t="s">
        <v>896</v>
      </c>
      <c r="J2281" t="s">
        <v>897</v>
      </c>
      <c r="K2281" t="s">
        <v>1151</v>
      </c>
      <c r="L2281" t="s">
        <v>1152</v>
      </c>
      <c r="M2281" t="s">
        <v>1153</v>
      </c>
      <c r="N2281" t="s">
        <v>1154</v>
      </c>
      <c r="O2281" t="s">
        <v>1062</v>
      </c>
      <c r="P2281" t="s">
        <v>1063</v>
      </c>
      <c r="Q2281" s="11">
        <v>0</v>
      </c>
      <c r="R2281" s="11">
        <v>0</v>
      </c>
      <c r="S2281" s="11">
        <v>0</v>
      </c>
      <c r="T2281" s="11">
        <v>0</v>
      </c>
      <c r="U2281" s="11">
        <v>0</v>
      </c>
      <c r="V2281" s="11">
        <v>0</v>
      </c>
      <c r="W2281" s="11">
        <v>0</v>
      </c>
      <c r="X2281" s="11">
        <v>0</v>
      </c>
      <c r="Y2281" s="11">
        <v>0</v>
      </c>
      <c r="Z2281" s="11">
        <v>0</v>
      </c>
      <c r="AA2281" s="11">
        <v>1700000000</v>
      </c>
      <c r="AB2281" s="11">
        <v>1500891216</v>
      </c>
      <c r="AC2281" s="11">
        <v>0</v>
      </c>
      <c r="AD2281" s="11">
        <v>0</v>
      </c>
      <c r="AE2281" s="11">
        <v>0</v>
      </c>
      <c r="AF2281" s="11">
        <v>0</v>
      </c>
      <c r="AG2281" s="11">
        <v>0</v>
      </c>
      <c r="AH2281" s="11">
        <v>0</v>
      </c>
      <c r="AI2281" s="11">
        <v>1476300000</v>
      </c>
      <c r="AJ2281" s="11">
        <v>1036760051</v>
      </c>
      <c r="AK2281" s="11">
        <v>0</v>
      </c>
      <c r="AL2281" s="11">
        <v>0</v>
      </c>
      <c r="AM2281" s="11">
        <v>1476300000</v>
      </c>
      <c r="AN2281" s="11">
        <v>1474752666</v>
      </c>
      <c r="AO22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4652600000</v>
      </c>
      <c r="AQ22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4012403933</v>
      </c>
      <c r="AS2281" s="11">
        <f>Table_PBS_SQL_DB2_PBSSQL_PBS_NDP_Tina_CG_QtrlyPerformance_Final[[#This Row],[GOU REL]]+Table_PBS_SQL_DB2_PBSSQL_PBS_NDP_Tina_CG_QtrlyPerformance_Final[[#This Row],[EXT REL]]</f>
        <v>4652600000</v>
      </c>
      <c r="AT2281" s="11">
        <f>Table_PBS_SQL_DB2_PBSSQL_PBS_NDP_Tina_CG_QtrlyPerformance_Final[[#This Row],[GOU EXP]]+Table_PBS_SQL_DB2_PBSSQL_PBS_NDP_Tina_CG_QtrlyPerformance_Final[[#This Row],[EXT EXP]]</f>
        <v>4012403933</v>
      </c>
      <c r="AU2281" s="11" t="str">
        <f>IF(Table_PBS_SQL_DB2_PBSSQL_PBS_NDP_Tina_CG_QtrlyPerformance_Final[[#This Row],[Item_Code]]&gt;"300000", "Capital", "Recurrent")</f>
        <v>Recurrent</v>
      </c>
    </row>
    <row r="2282" spans="1:47" x14ac:dyDescent="0.25">
      <c r="A2282" t="s">
        <v>47</v>
      </c>
      <c r="B2282" t="s">
        <v>48</v>
      </c>
      <c r="C2282" t="s">
        <v>31</v>
      </c>
      <c r="D2282" t="s">
        <v>1031</v>
      </c>
      <c r="E2282" t="s">
        <v>97</v>
      </c>
      <c r="F2282" t="s">
        <v>1141</v>
      </c>
      <c r="G2282" t="s">
        <v>31</v>
      </c>
      <c r="H2282" t="s">
        <v>1145</v>
      </c>
      <c r="I2282" t="s">
        <v>896</v>
      </c>
      <c r="J2282" t="s">
        <v>897</v>
      </c>
      <c r="K2282" t="s">
        <v>1151</v>
      </c>
      <c r="L2282" t="s">
        <v>1152</v>
      </c>
      <c r="M2282" t="s">
        <v>1153</v>
      </c>
      <c r="N2282" t="s">
        <v>1154</v>
      </c>
      <c r="O2282" t="s">
        <v>1120</v>
      </c>
      <c r="P2282" t="s">
        <v>1121</v>
      </c>
      <c r="Q2282" s="11">
        <v>0</v>
      </c>
      <c r="R2282" s="11">
        <v>0</v>
      </c>
      <c r="S2282" s="11">
        <v>0</v>
      </c>
      <c r="T2282" s="11">
        <v>0</v>
      </c>
      <c r="U2282" s="11">
        <v>0</v>
      </c>
      <c r="V2282" s="11">
        <v>0</v>
      </c>
      <c r="W2282" s="11">
        <v>0</v>
      </c>
      <c r="X2282" s="11">
        <v>0</v>
      </c>
      <c r="Y2282" s="11">
        <v>0</v>
      </c>
      <c r="Z2282" s="11">
        <v>0</v>
      </c>
      <c r="AA2282" s="11">
        <v>3000000</v>
      </c>
      <c r="AB2282" s="11">
        <v>2640000</v>
      </c>
      <c r="AC2282" s="11">
        <v>0</v>
      </c>
      <c r="AD2282" s="11">
        <v>0</v>
      </c>
      <c r="AE2282" s="11">
        <v>0</v>
      </c>
      <c r="AF2282" s="11">
        <v>0</v>
      </c>
      <c r="AG2282" s="11">
        <v>0</v>
      </c>
      <c r="AH2282" s="11">
        <v>0</v>
      </c>
      <c r="AI2282" s="11">
        <v>0</v>
      </c>
      <c r="AJ2282" s="11">
        <v>0</v>
      </c>
      <c r="AK2282" s="11">
        <v>0</v>
      </c>
      <c r="AL2282" s="11">
        <v>0</v>
      </c>
      <c r="AM2282" s="11">
        <v>0</v>
      </c>
      <c r="AN2282" s="11">
        <v>0</v>
      </c>
      <c r="AO22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v>
      </c>
      <c r="AQ22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2640000</v>
      </c>
      <c r="AS2282" s="11">
        <f>Table_PBS_SQL_DB2_PBSSQL_PBS_NDP_Tina_CG_QtrlyPerformance_Final[[#This Row],[GOU REL]]+Table_PBS_SQL_DB2_PBSSQL_PBS_NDP_Tina_CG_QtrlyPerformance_Final[[#This Row],[EXT REL]]</f>
        <v>3000000</v>
      </c>
      <c r="AT2282" s="11">
        <f>Table_PBS_SQL_DB2_PBSSQL_PBS_NDP_Tina_CG_QtrlyPerformance_Final[[#This Row],[GOU EXP]]+Table_PBS_SQL_DB2_PBSSQL_PBS_NDP_Tina_CG_QtrlyPerformance_Final[[#This Row],[EXT EXP]]</f>
        <v>2640000</v>
      </c>
      <c r="AU2282" s="11" t="str">
        <f>IF(Table_PBS_SQL_DB2_PBSSQL_PBS_NDP_Tina_CG_QtrlyPerformance_Final[[#This Row],[Item_Code]]&gt;"300000", "Capital", "Recurrent")</f>
        <v>Recurrent</v>
      </c>
    </row>
    <row r="2283" spans="1:47" x14ac:dyDescent="0.25">
      <c r="A2283" t="s">
        <v>47</v>
      </c>
      <c r="B2283" t="s">
        <v>48</v>
      </c>
      <c r="C2283" t="s">
        <v>31</v>
      </c>
      <c r="D2283" t="s">
        <v>1031</v>
      </c>
      <c r="E2283" t="s">
        <v>97</v>
      </c>
      <c r="F2283" t="s">
        <v>1141</v>
      </c>
      <c r="G2283" t="s">
        <v>31</v>
      </c>
      <c r="H2283" t="s">
        <v>1145</v>
      </c>
      <c r="I2283" t="s">
        <v>467</v>
      </c>
      <c r="J2283" t="s">
        <v>1150</v>
      </c>
      <c r="K2283" t="s">
        <v>1161</v>
      </c>
      <c r="L2283" t="s">
        <v>1162</v>
      </c>
      <c r="M2283" t="s">
        <v>1886</v>
      </c>
      <c r="N2283" t="s">
        <v>1887</v>
      </c>
      <c r="O2283" t="s">
        <v>906</v>
      </c>
      <c r="P2283" t="s">
        <v>907</v>
      </c>
      <c r="Q2283" s="11">
        <v>0</v>
      </c>
      <c r="R2283" s="11">
        <v>0</v>
      </c>
      <c r="S2283" s="11">
        <v>0</v>
      </c>
      <c r="T2283" s="11">
        <v>0</v>
      </c>
      <c r="U2283" s="11">
        <v>73220000</v>
      </c>
      <c r="V2283" s="11">
        <v>0</v>
      </c>
      <c r="W2283" s="11">
        <v>73220000</v>
      </c>
      <c r="X2283" s="11">
        <v>0</v>
      </c>
      <c r="Y2283" s="11">
        <v>0</v>
      </c>
      <c r="Z2283" s="11">
        <v>0</v>
      </c>
      <c r="AA2283" s="11">
        <v>0</v>
      </c>
      <c r="AB2283" s="11">
        <v>0</v>
      </c>
      <c r="AC2283" s="11">
        <v>18305000</v>
      </c>
      <c r="AD2283" s="11">
        <v>0</v>
      </c>
      <c r="AE2283" s="11">
        <v>0</v>
      </c>
      <c r="AF2283" s="11">
        <v>0</v>
      </c>
      <c r="AG2283" s="11">
        <v>0</v>
      </c>
      <c r="AH2283" s="11">
        <v>0</v>
      </c>
      <c r="AI2283" s="11">
        <v>0</v>
      </c>
      <c r="AJ2283" s="11">
        <v>0</v>
      </c>
      <c r="AK2283" s="11">
        <v>0</v>
      </c>
      <c r="AL2283" s="11">
        <v>15488680</v>
      </c>
      <c r="AM2283" s="11">
        <v>0</v>
      </c>
      <c r="AN2283" s="11">
        <v>0</v>
      </c>
      <c r="AO22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18305000</v>
      </c>
      <c r="AP22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15488680</v>
      </c>
      <c r="AR22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83" s="11">
        <f>Table_PBS_SQL_DB2_PBSSQL_PBS_NDP_Tina_CG_QtrlyPerformance_Final[[#This Row],[GOU REL]]+Table_PBS_SQL_DB2_PBSSQL_PBS_NDP_Tina_CG_QtrlyPerformance_Final[[#This Row],[EXT REL]]</f>
        <v>18305000</v>
      </c>
      <c r="AT2283" s="11">
        <f>Table_PBS_SQL_DB2_PBSSQL_PBS_NDP_Tina_CG_QtrlyPerformance_Final[[#This Row],[GOU EXP]]+Table_PBS_SQL_DB2_PBSSQL_PBS_NDP_Tina_CG_QtrlyPerformance_Final[[#This Row],[EXT EXP]]</f>
        <v>15488680</v>
      </c>
      <c r="AU2283" s="11" t="str">
        <f>IF(Table_PBS_SQL_DB2_PBSSQL_PBS_NDP_Tina_CG_QtrlyPerformance_Final[[#This Row],[Item_Code]]&gt;"300000", "Capital", "Recurrent")</f>
        <v>Recurrent</v>
      </c>
    </row>
    <row r="2284" spans="1:47" x14ac:dyDescent="0.25">
      <c r="A2284" t="s">
        <v>47</v>
      </c>
      <c r="B2284" t="s">
        <v>48</v>
      </c>
      <c r="C2284" t="s">
        <v>119</v>
      </c>
      <c r="D2284" t="s">
        <v>885</v>
      </c>
      <c r="E2284" t="s">
        <v>87</v>
      </c>
      <c r="F2284" t="s">
        <v>1157</v>
      </c>
      <c r="G2284" t="s">
        <v>31</v>
      </c>
      <c r="H2284" t="s">
        <v>1145</v>
      </c>
      <c r="I2284" t="s">
        <v>499</v>
      </c>
      <c r="J2284" t="s">
        <v>1158</v>
      </c>
      <c r="K2284" t="s">
        <v>1146</v>
      </c>
      <c r="L2284" t="s">
        <v>1147</v>
      </c>
      <c r="M2284" t="s">
        <v>1148</v>
      </c>
      <c r="N2284" t="s">
        <v>1159</v>
      </c>
      <c r="O2284" t="s">
        <v>1120</v>
      </c>
      <c r="P2284" t="s">
        <v>1121</v>
      </c>
      <c r="Q2284" s="11">
        <v>0</v>
      </c>
      <c r="R2284" s="11">
        <v>0</v>
      </c>
      <c r="S2284" s="11">
        <v>0</v>
      </c>
      <c r="T2284" s="11">
        <v>0</v>
      </c>
      <c r="U2284" s="11">
        <v>185000000</v>
      </c>
      <c r="V2284" s="11">
        <v>0</v>
      </c>
      <c r="W2284" s="11">
        <v>35000000</v>
      </c>
      <c r="X2284" s="11">
        <v>150000000</v>
      </c>
      <c r="Y2284" s="11">
        <v>0</v>
      </c>
      <c r="Z2284" s="11">
        <v>0</v>
      </c>
      <c r="AA2284" s="11">
        <v>0</v>
      </c>
      <c r="AB2284" s="11">
        <v>0</v>
      </c>
      <c r="AC2284" s="11">
        <v>15000000</v>
      </c>
      <c r="AD2284" s="11">
        <v>0</v>
      </c>
      <c r="AE2284" s="11">
        <v>0</v>
      </c>
      <c r="AF2284" s="11">
        <v>0</v>
      </c>
      <c r="AG2284" s="11">
        <v>10000000</v>
      </c>
      <c r="AH2284" s="11">
        <v>0</v>
      </c>
      <c r="AI2284" s="11">
        <v>0</v>
      </c>
      <c r="AJ2284" s="11">
        <v>0</v>
      </c>
      <c r="AK2284" s="11">
        <v>0</v>
      </c>
      <c r="AL2284" s="11">
        <v>25000000</v>
      </c>
      <c r="AM2284" s="11">
        <v>0</v>
      </c>
      <c r="AN2284" s="11">
        <v>0</v>
      </c>
      <c r="AO22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2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22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84" s="11">
        <f>Table_PBS_SQL_DB2_PBSSQL_PBS_NDP_Tina_CG_QtrlyPerformance_Final[[#This Row],[GOU REL]]+Table_PBS_SQL_DB2_PBSSQL_PBS_NDP_Tina_CG_QtrlyPerformance_Final[[#This Row],[EXT REL]]</f>
        <v>25000000</v>
      </c>
      <c r="AT2284" s="11">
        <f>Table_PBS_SQL_DB2_PBSSQL_PBS_NDP_Tina_CG_QtrlyPerformance_Final[[#This Row],[GOU EXP]]+Table_PBS_SQL_DB2_PBSSQL_PBS_NDP_Tina_CG_QtrlyPerformance_Final[[#This Row],[EXT EXP]]</f>
        <v>25000000</v>
      </c>
      <c r="AU2284" s="11" t="str">
        <f>IF(Table_PBS_SQL_DB2_PBSSQL_PBS_NDP_Tina_CG_QtrlyPerformance_Final[[#This Row],[Item_Code]]&gt;"300000", "Capital", "Recurrent")</f>
        <v>Recurrent</v>
      </c>
    </row>
    <row r="2285" spans="1:47" x14ac:dyDescent="0.25">
      <c r="A2285" t="s">
        <v>47</v>
      </c>
      <c r="B2285" t="s">
        <v>48</v>
      </c>
      <c r="C2285" t="s">
        <v>119</v>
      </c>
      <c r="D2285" t="s">
        <v>885</v>
      </c>
      <c r="E2285" t="s">
        <v>87</v>
      </c>
      <c r="F2285" t="s">
        <v>1157</v>
      </c>
      <c r="G2285" t="s">
        <v>31</v>
      </c>
      <c r="H2285" t="s">
        <v>1145</v>
      </c>
      <c r="I2285" t="s">
        <v>499</v>
      </c>
      <c r="J2285" t="s">
        <v>1158</v>
      </c>
      <c r="K2285" t="s">
        <v>1146</v>
      </c>
      <c r="L2285" t="s">
        <v>1147</v>
      </c>
      <c r="M2285" t="s">
        <v>1148</v>
      </c>
      <c r="N2285" t="s">
        <v>1159</v>
      </c>
      <c r="O2285" t="s">
        <v>1004</v>
      </c>
      <c r="P2285" t="s">
        <v>868</v>
      </c>
      <c r="Q2285" s="11">
        <v>0</v>
      </c>
      <c r="R2285" s="11">
        <v>0</v>
      </c>
      <c r="S2285" s="11">
        <v>0</v>
      </c>
      <c r="T2285" s="11">
        <v>0</v>
      </c>
      <c r="U2285" s="11">
        <v>435000000</v>
      </c>
      <c r="V2285" s="11">
        <v>0</v>
      </c>
      <c r="W2285" s="11">
        <v>55000000</v>
      </c>
      <c r="X2285" s="11">
        <v>380000000</v>
      </c>
      <c r="Y2285" s="11">
        <v>0</v>
      </c>
      <c r="Z2285" s="11">
        <v>0</v>
      </c>
      <c r="AA2285" s="11">
        <v>0</v>
      </c>
      <c r="AB2285" s="11">
        <v>0</v>
      </c>
      <c r="AC2285" s="11">
        <v>20000000</v>
      </c>
      <c r="AD2285" s="11">
        <v>0</v>
      </c>
      <c r="AE2285" s="11">
        <v>0</v>
      </c>
      <c r="AF2285" s="11">
        <v>0</v>
      </c>
      <c r="AG2285" s="11">
        <v>20000000</v>
      </c>
      <c r="AH2285" s="11">
        <v>0</v>
      </c>
      <c r="AI2285" s="11">
        <v>0</v>
      </c>
      <c r="AJ2285" s="11">
        <v>0</v>
      </c>
      <c r="AK2285" s="11">
        <v>0</v>
      </c>
      <c r="AL2285" s="11">
        <v>38987896</v>
      </c>
      <c r="AM2285" s="11">
        <v>0</v>
      </c>
      <c r="AN2285" s="11">
        <v>0</v>
      </c>
      <c r="AO22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2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38987896</v>
      </c>
      <c r="AR22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85" s="11">
        <f>Table_PBS_SQL_DB2_PBSSQL_PBS_NDP_Tina_CG_QtrlyPerformance_Final[[#This Row],[GOU REL]]+Table_PBS_SQL_DB2_PBSSQL_PBS_NDP_Tina_CG_QtrlyPerformance_Final[[#This Row],[EXT REL]]</f>
        <v>40000000</v>
      </c>
      <c r="AT2285" s="11">
        <f>Table_PBS_SQL_DB2_PBSSQL_PBS_NDP_Tina_CG_QtrlyPerformance_Final[[#This Row],[GOU EXP]]+Table_PBS_SQL_DB2_PBSSQL_PBS_NDP_Tina_CG_QtrlyPerformance_Final[[#This Row],[EXT EXP]]</f>
        <v>38987896</v>
      </c>
      <c r="AU2285" s="11" t="str">
        <f>IF(Table_PBS_SQL_DB2_PBSSQL_PBS_NDP_Tina_CG_QtrlyPerformance_Final[[#This Row],[Item_Code]]&gt;"300000", "Capital", "Recurrent")</f>
        <v>Recurrent</v>
      </c>
    </row>
    <row r="2286" spans="1:47" x14ac:dyDescent="0.25">
      <c r="A2286" t="s">
        <v>47</v>
      </c>
      <c r="B2286" t="s">
        <v>48</v>
      </c>
      <c r="C2286" t="s">
        <v>475</v>
      </c>
      <c r="D2286" t="s">
        <v>951</v>
      </c>
      <c r="E2286" t="s">
        <v>31</v>
      </c>
      <c r="F2286" t="s">
        <v>1821</v>
      </c>
      <c r="G2286" t="s">
        <v>75</v>
      </c>
      <c r="H2286" t="s">
        <v>1163</v>
      </c>
      <c r="I2286" t="s">
        <v>499</v>
      </c>
      <c r="J2286" t="s">
        <v>1164</v>
      </c>
      <c r="K2286" t="s">
        <v>672</v>
      </c>
      <c r="L2286" t="s">
        <v>1822</v>
      </c>
      <c r="M2286" t="s">
        <v>1823</v>
      </c>
      <c r="N2286" t="s">
        <v>1824</v>
      </c>
      <c r="O2286" t="s">
        <v>906</v>
      </c>
      <c r="P2286" t="s">
        <v>907</v>
      </c>
      <c r="Q2286" s="11">
        <v>0</v>
      </c>
      <c r="R2286" s="11">
        <v>0</v>
      </c>
      <c r="S2286" s="11">
        <v>0</v>
      </c>
      <c r="T2286" s="11">
        <v>0</v>
      </c>
      <c r="U2286" s="11">
        <v>120000000</v>
      </c>
      <c r="V2286" s="11">
        <v>0</v>
      </c>
      <c r="W2286" s="11">
        <v>120000000</v>
      </c>
      <c r="X2286" s="11">
        <v>0</v>
      </c>
      <c r="Y2286" s="11">
        <v>0</v>
      </c>
      <c r="Z2286" s="11">
        <v>0</v>
      </c>
      <c r="AA2286" s="11">
        <v>0</v>
      </c>
      <c r="AB2286" s="11">
        <v>0</v>
      </c>
      <c r="AC2286" s="11">
        <v>55572000</v>
      </c>
      <c r="AD2286" s="11">
        <v>2000000</v>
      </c>
      <c r="AE2286" s="11">
        <v>0</v>
      </c>
      <c r="AF2286" s="11">
        <v>0</v>
      </c>
      <c r="AG2286" s="11">
        <v>55572000</v>
      </c>
      <c r="AH2286" s="11">
        <v>40270000</v>
      </c>
      <c r="AI2286" s="11">
        <v>0</v>
      </c>
      <c r="AJ2286" s="11">
        <v>0</v>
      </c>
      <c r="AK2286" s="11">
        <v>0</v>
      </c>
      <c r="AL2286" s="11">
        <v>68870000</v>
      </c>
      <c r="AM2286" s="11">
        <v>0</v>
      </c>
      <c r="AN2286" s="11">
        <v>0</v>
      </c>
      <c r="AO22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111144000</v>
      </c>
      <c r="AP22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111140000</v>
      </c>
      <c r="AR22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86" s="11">
        <f>Table_PBS_SQL_DB2_PBSSQL_PBS_NDP_Tina_CG_QtrlyPerformance_Final[[#This Row],[GOU REL]]+Table_PBS_SQL_DB2_PBSSQL_PBS_NDP_Tina_CG_QtrlyPerformance_Final[[#This Row],[EXT REL]]</f>
        <v>111144000</v>
      </c>
      <c r="AT2286" s="11">
        <f>Table_PBS_SQL_DB2_PBSSQL_PBS_NDP_Tina_CG_QtrlyPerformance_Final[[#This Row],[GOU EXP]]+Table_PBS_SQL_DB2_PBSSQL_PBS_NDP_Tina_CG_QtrlyPerformance_Final[[#This Row],[EXT EXP]]</f>
        <v>111140000</v>
      </c>
      <c r="AU2286" s="11" t="str">
        <f>IF(Table_PBS_SQL_DB2_PBSSQL_PBS_NDP_Tina_CG_QtrlyPerformance_Final[[#This Row],[Item_Code]]&gt;"300000", "Capital", "Recurrent")</f>
        <v>Recurrent</v>
      </c>
    </row>
    <row r="2287" spans="1:47" x14ac:dyDescent="0.25">
      <c r="A2287" t="s">
        <v>47</v>
      </c>
      <c r="B2287" t="s">
        <v>48</v>
      </c>
      <c r="C2287" t="s">
        <v>475</v>
      </c>
      <c r="D2287" t="s">
        <v>951</v>
      </c>
      <c r="E2287" t="s">
        <v>31</v>
      </c>
      <c r="F2287" t="s">
        <v>1821</v>
      </c>
      <c r="G2287" t="s">
        <v>75</v>
      </c>
      <c r="H2287" t="s">
        <v>1163</v>
      </c>
      <c r="I2287" t="s">
        <v>499</v>
      </c>
      <c r="J2287" t="s">
        <v>1164</v>
      </c>
      <c r="K2287" t="s">
        <v>672</v>
      </c>
      <c r="L2287" t="s">
        <v>1822</v>
      </c>
      <c r="M2287" t="s">
        <v>1823</v>
      </c>
      <c r="N2287" t="s">
        <v>1824</v>
      </c>
      <c r="O2287" t="s">
        <v>1004</v>
      </c>
      <c r="P2287" t="s">
        <v>868</v>
      </c>
      <c r="Q2287" s="11">
        <v>0</v>
      </c>
      <c r="R2287" s="11">
        <v>0</v>
      </c>
      <c r="S2287" s="11">
        <v>0</v>
      </c>
      <c r="T2287" s="11">
        <v>0</v>
      </c>
      <c r="U2287" s="11">
        <v>10000000</v>
      </c>
      <c r="V2287" s="11">
        <v>0</v>
      </c>
      <c r="W2287" s="11">
        <v>10000000</v>
      </c>
      <c r="X2287" s="11">
        <v>0</v>
      </c>
      <c r="Y2287" s="11">
        <v>0</v>
      </c>
      <c r="Z2287" s="11">
        <v>0</v>
      </c>
      <c r="AA2287" s="11">
        <v>0</v>
      </c>
      <c r="AB2287" s="11">
        <v>0</v>
      </c>
      <c r="AC2287" s="11">
        <v>5000000</v>
      </c>
      <c r="AD2287" s="11">
        <v>0</v>
      </c>
      <c r="AE2287" s="11">
        <v>0</v>
      </c>
      <c r="AF2287" s="11">
        <v>0</v>
      </c>
      <c r="AG2287" s="11">
        <v>2000000</v>
      </c>
      <c r="AH2287" s="11">
        <v>0</v>
      </c>
      <c r="AI2287" s="11">
        <v>0</v>
      </c>
      <c r="AJ2287" s="11">
        <v>0</v>
      </c>
      <c r="AK2287" s="11">
        <v>0</v>
      </c>
      <c r="AL2287" s="11">
        <v>6661100</v>
      </c>
      <c r="AM2287" s="11">
        <v>0</v>
      </c>
      <c r="AN2287" s="11">
        <v>0</v>
      </c>
      <c r="AO22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v>
      </c>
      <c r="AP22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6661100</v>
      </c>
      <c r="AR22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87" s="11">
        <f>Table_PBS_SQL_DB2_PBSSQL_PBS_NDP_Tina_CG_QtrlyPerformance_Final[[#This Row],[GOU REL]]+Table_PBS_SQL_DB2_PBSSQL_PBS_NDP_Tina_CG_QtrlyPerformance_Final[[#This Row],[EXT REL]]</f>
        <v>7000000</v>
      </c>
      <c r="AT2287" s="11">
        <f>Table_PBS_SQL_DB2_PBSSQL_PBS_NDP_Tina_CG_QtrlyPerformance_Final[[#This Row],[GOU EXP]]+Table_PBS_SQL_DB2_PBSSQL_PBS_NDP_Tina_CG_QtrlyPerformance_Final[[#This Row],[EXT EXP]]</f>
        <v>6661100</v>
      </c>
      <c r="AU2287" s="11" t="str">
        <f>IF(Table_PBS_SQL_DB2_PBSSQL_PBS_NDP_Tina_CG_QtrlyPerformance_Final[[#This Row],[Item_Code]]&gt;"300000", "Capital", "Recurrent")</f>
        <v>Recurrent</v>
      </c>
    </row>
    <row r="2288" spans="1:47" x14ac:dyDescent="0.25">
      <c r="A2288" t="s">
        <v>47</v>
      </c>
      <c r="B2288" t="s">
        <v>48</v>
      </c>
      <c r="C2288" t="s">
        <v>475</v>
      </c>
      <c r="D2288" t="s">
        <v>951</v>
      </c>
      <c r="E2288" t="s">
        <v>31</v>
      </c>
      <c r="F2288" t="s">
        <v>1821</v>
      </c>
      <c r="G2288" t="s">
        <v>75</v>
      </c>
      <c r="H2288" t="s">
        <v>1163</v>
      </c>
      <c r="I2288" t="s">
        <v>499</v>
      </c>
      <c r="J2288" t="s">
        <v>1164</v>
      </c>
      <c r="K2288" t="s">
        <v>672</v>
      </c>
      <c r="L2288" t="s">
        <v>1822</v>
      </c>
      <c r="M2288" t="s">
        <v>1823</v>
      </c>
      <c r="N2288" t="s">
        <v>1824</v>
      </c>
      <c r="O2288" t="s">
        <v>957</v>
      </c>
      <c r="P2288" t="s">
        <v>958</v>
      </c>
      <c r="Q2288" s="11">
        <v>0</v>
      </c>
      <c r="R2288" s="11">
        <v>0</v>
      </c>
      <c r="S2288" s="11">
        <v>0</v>
      </c>
      <c r="T2288" s="11">
        <v>0</v>
      </c>
      <c r="U2288" s="11">
        <v>20000000</v>
      </c>
      <c r="V2288" s="11">
        <v>0</v>
      </c>
      <c r="W2288" s="11">
        <v>20000000</v>
      </c>
      <c r="X2288" s="11">
        <v>0</v>
      </c>
      <c r="Y2288" s="11">
        <v>0</v>
      </c>
      <c r="Z2288" s="11">
        <v>0</v>
      </c>
      <c r="AA2288" s="11">
        <v>0</v>
      </c>
      <c r="AB2288" s="11">
        <v>0</v>
      </c>
      <c r="AC2288" s="11">
        <v>10000000</v>
      </c>
      <c r="AD2288" s="11">
        <v>0</v>
      </c>
      <c r="AE2288" s="11">
        <v>0</v>
      </c>
      <c r="AF2288" s="11">
        <v>0</v>
      </c>
      <c r="AG2288" s="11">
        <v>0</v>
      </c>
      <c r="AH2288" s="11">
        <v>0</v>
      </c>
      <c r="AI2288" s="11">
        <v>0</v>
      </c>
      <c r="AJ2288" s="11">
        <v>0</v>
      </c>
      <c r="AK2288" s="11">
        <v>0</v>
      </c>
      <c r="AL2288" s="11">
        <v>0</v>
      </c>
      <c r="AM2288" s="11">
        <v>0</v>
      </c>
      <c r="AN2288" s="11">
        <v>0</v>
      </c>
      <c r="AO22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2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88" s="11">
        <f>Table_PBS_SQL_DB2_PBSSQL_PBS_NDP_Tina_CG_QtrlyPerformance_Final[[#This Row],[GOU REL]]+Table_PBS_SQL_DB2_PBSSQL_PBS_NDP_Tina_CG_QtrlyPerformance_Final[[#This Row],[EXT REL]]</f>
        <v>10000000</v>
      </c>
      <c r="AT2288" s="11">
        <f>Table_PBS_SQL_DB2_PBSSQL_PBS_NDP_Tina_CG_QtrlyPerformance_Final[[#This Row],[GOU EXP]]+Table_PBS_SQL_DB2_PBSSQL_PBS_NDP_Tina_CG_QtrlyPerformance_Final[[#This Row],[EXT EXP]]</f>
        <v>0</v>
      </c>
      <c r="AU2288" s="11" t="str">
        <f>IF(Table_PBS_SQL_DB2_PBSSQL_PBS_NDP_Tina_CG_QtrlyPerformance_Final[[#This Row],[Item_Code]]&gt;"300000", "Capital", "Recurrent")</f>
        <v>Capital</v>
      </c>
    </row>
    <row r="2289" spans="1:47" x14ac:dyDescent="0.25">
      <c r="A2289" t="s">
        <v>467</v>
      </c>
      <c r="B2289" t="s">
        <v>468</v>
      </c>
      <c r="C2289" t="s">
        <v>491</v>
      </c>
      <c r="D2289" t="s">
        <v>861</v>
      </c>
      <c r="E2289" t="s">
        <v>87</v>
      </c>
      <c r="F2289" t="s">
        <v>880</v>
      </c>
      <c r="G2289" t="s">
        <v>75</v>
      </c>
      <c r="H2289" t="s">
        <v>881</v>
      </c>
      <c r="I2289" t="s">
        <v>493</v>
      </c>
      <c r="J2289" t="s">
        <v>864</v>
      </c>
      <c r="K2289" t="s">
        <v>497</v>
      </c>
      <c r="L2289" t="s">
        <v>882</v>
      </c>
      <c r="M2289" t="s">
        <v>866</v>
      </c>
      <c r="N2289" t="s">
        <v>867</v>
      </c>
      <c r="O2289" t="s">
        <v>1204</v>
      </c>
      <c r="P2289" t="s">
        <v>1205</v>
      </c>
      <c r="Q2289" s="11">
        <v>0</v>
      </c>
      <c r="R2289" s="11">
        <v>0</v>
      </c>
      <c r="S2289" s="11">
        <v>0</v>
      </c>
      <c r="T2289" s="11">
        <v>0</v>
      </c>
      <c r="U2289" s="11">
        <v>150000000</v>
      </c>
      <c r="V2289" s="11">
        <v>0</v>
      </c>
      <c r="W2289" s="11">
        <v>150000000</v>
      </c>
      <c r="X2289" s="11">
        <v>0</v>
      </c>
      <c r="Y2289" s="11">
        <v>30000000</v>
      </c>
      <c r="Z2289" s="11">
        <v>0</v>
      </c>
      <c r="AA2289" s="11">
        <v>0</v>
      </c>
      <c r="AB2289" s="11">
        <v>0</v>
      </c>
      <c r="AC2289" s="11">
        <v>120000000</v>
      </c>
      <c r="AD2289" s="11">
        <v>0</v>
      </c>
      <c r="AE2289" s="11">
        <v>0</v>
      </c>
      <c r="AF2289" s="11">
        <v>0</v>
      </c>
      <c r="AG2289" s="11">
        <v>0</v>
      </c>
      <c r="AH2289" s="11">
        <v>0</v>
      </c>
      <c r="AI2289" s="11">
        <v>0</v>
      </c>
      <c r="AJ2289" s="11">
        <v>0</v>
      </c>
      <c r="AK2289" s="11">
        <v>0</v>
      </c>
      <c r="AL2289" s="11">
        <v>150000000</v>
      </c>
      <c r="AM2289" s="11">
        <v>0</v>
      </c>
      <c r="AN2289" s="11">
        <v>0</v>
      </c>
      <c r="AO22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22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22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89" s="11">
        <f>Table_PBS_SQL_DB2_PBSSQL_PBS_NDP_Tina_CG_QtrlyPerformance_Final[[#This Row],[GOU REL]]+Table_PBS_SQL_DB2_PBSSQL_PBS_NDP_Tina_CG_QtrlyPerformance_Final[[#This Row],[EXT REL]]</f>
        <v>150000000</v>
      </c>
      <c r="AT2289" s="11">
        <f>Table_PBS_SQL_DB2_PBSSQL_PBS_NDP_Tina_CG_QtrlyPerformance_Final[[#This Row],[GOU EXP]]+Table_PBS_SQL_DB2_PBSSQL_PBS_NDP_Tina_CG_QtrlyPerformance_Final[[#This Row],[EXT EXP]]</f>
        <v>150000000</v>
      </c>
      <c r="AU2289" s="11" t="str">
        <f>IF(Table_PBS_SQL_DB2_PBSSQL_PBS_NDP_Tina_CG_QtrlyPerformance_Final[[#This Row],[Item_Code]]&gt;"300000", "Capital", "Recurrent")</f>
        <v>Capital</v>
      </c>
    </row>
    <row r="2290" spans="1:47" x14ac:dyDescent="0.25">
      <c r="A2290" t="s">
        <v>666</v>
      </c>
      <c r="B2290" t="s">
        <v>667</v>
      </c>
      <c r="C2290" t="s">
        <v>491</v>
      </c>
      <c r="D2290" t="s">
        <v>861</v>
      </c>
      <c r="E2290" t="s">
        <v>177</v>
      </c>
      <c r="F2290" t="s">
        <v>895</v>
      </c>
      <c r="G2290" t="s">
        <v>87</v>
      </c>
      <c r="H2290" t="s">
        <v>887</v>
      </c>
      <c r="I2290" t="s">
        <v>896</v>
      </c>
      <c r="J2290" t="s">
        <v>897</v>
      </c>
      <c r="K2290" t="s">
        <v>898</v>
      </c>
      <c r="L2290" t="s">
        <v>899</v>
      </c>
      <c r="M2290" t="s">
        <v>900</v>
      </c>
      <c r="N2290" t="s">
        <v>901</v>
      </c>
      <c r="O2290" t="s">
        <v>1076</v>
      </c>
      <c r="P2290" t="s">
        <v>1077</v>
      </c>
      <c r="Q2290" s="11">
        <v>0</v>
      </c>
      <c r="R2290" s="11">
        <v>0</v>
      </c>
      <c r="S2290" s="11">
        <v>0</v>
      </c>
      <c r="T2290" s="11">
        <v>0</v>
      </c>
      <c r="U2290" s="11">
        <v>0</v>
      </c>
      <c r="V2290" s="11">
        <v>0</v>
      </c>
      <c r="W2290" s="11">
        <v>0</v>
      </c>
      <c r="X2290" s="11">
        <v>0</v>
      </c>
      <c r="Y2290" s="11">
        <v>0</v>
      </c>
      <c r="Z2290" s="11">
        <v>0</v>
      </c>
      <c r="AA2290" s="11">
        <v>510000</v>
      </c>
      <c r="AB2290" s="11">
        <v>510000</v>
      </c>
      <c r="AC2290" s="11">
        <v>0</v>
      </c>
      <c r="AD2290" s="11">
        <v>0</v>
      </c>
      <c r="AE2290" s="11">
        <v>1037056</v>
      </c>
      <c r="AF2290" s="11">
        <v>1037056</v>
      </c>
      <c r="AG2290" s="11">
        <v>0</v>
      </c>
      <c r="AH2290" s="11">
        <v>0</v>
      </c>
      <c r="AI2290" s="11">
        <v>760000</v>
      </c>
      <c r="AJ2290" s="11">
        <v>760000</v>
      </c>
      <c r="AK2290" s="11">
        <v>0</v>
      </c>
      <c r="AL2290" s="11">
        <v>0</v>
      </c>
      <c r="AM2290" s="11">
        <v>1796807</v>
      </c>
      <c r="AN2290" s="11">
        <v>1796807</v>
      </c>
      <c r="AO22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4103863</v>
      </c>
      <c r="AQ22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4103863</v>
      </c>
      <c r="AS2290" s="11">
        <f>Table_PBS_SQL_DB2_PBSSQL_PBS_NDP_Tina_CG_QtrlyPerformance_Final[[#This Row],[GOU REL]]+Table_PBS_SQL_DB2_PBSSQL_PBS_NDP_Tina_CG_QtrlyPerformance_Final[[#This Row],[EXT REL]]</f>
        <v>4103863</v>
      </c>
      <c r="AT2290" s="11">
        <f>Table_PBS_SQL_DB2_PBSSQL_PBS_NDP_Tina_CG_QtrlyPerformance_Final[[#This Row],[GOU EXP]]+Table_PBS_SQL_DB2_PBSSQL_PBS_NDP_Tina_CG_QtrlyPerformance_Final[[#This Row],[EXT EXP]]</f>
        <v>4103863</v>
      </c>
      <c r="AU2290" s="11" t="str">
        <f>IF(Table_PBS_SQL_DB2_PBSSQL_PBS_NDP_Tina_CG_QtrlyPerformance_Final[[#This Row],[Item_Code]]&gt;"300000", "Capital", "Recurrent")</f>
        <v>Recurrent</v>
      </c>
    </row>
    <row r="2291" spans="1:47" x14ac:dyDescent="0.25">
      <c r="A2291" t="s">
        <v>666</v>
      </c>
      <c r="B2291" t="s">
        <v>667</v>
      </c>
      <c r="C2291" t="s">
        <v>491</v>
      </c>
      <c r="D2291" t="s">
        <v>861</v>
      </c>
      <c r="E2291" t="s">
        <v>177</v>
      </c>
      <c r="F2291" t="s">
        <v>895</v>
      </c>
      <c r="G2291" t="s">
        <v>87</v>
      </c>
      <c r="H2291" t="s">
        <v>887</v>
      </c>
      <c r="I2291" t="s">
        <v>896</v>
      </c>
      <c r="J2291" t="s">
        <v>897</v>
      </c>
      <c r="K2291" t="s">
        <v>898</v>
      </c>
      <c r="L2291" t="s">
        <v>899</v>
      </c>
      <c r="M2291" t="s">
        <v>900</v>
      </c>
      <c r="N2291" t="s">
        <v>901</v>
      </c>
      <c r="O2291" t="s">
        <v>940</v>
      </c>
      <c r="P2291" t="s">
        <v>941</v>
      </c>
      <c r="Q2291" s="11">
        <v>0</v>
      </c>
      <c r="R2291" s="11">
        <v>0</v>
      </c>
      <c r="S2291" s="11">
        <v>0</v>
      </c>
      <c r="T2291" s="11">
        <v>0</v>
      </c>
      <c r="U2291" s="11">
        <v>0</v>
      </c>
      <c r="V2291" s="11">
        <v>0</v>
      </c>
      <c r="W2291" s="11">
        <v>0</v>
      </c>
      <c r="X2291" s="11">
        <v>0</v>
      </c>
      <c r="Y2291" s="11">
        <v>0</v>
      </c>
      <c r="Z2291" s="11">
        <v>0</v>
      </c>
      <c r="AA2291" s="11">
        <v>1063440</v>
      </c>
      <c r="AB2291" s="11">
        <v>1063440</v>
      </c>
      <c r="AC2291" s="11">
        <v>0</v>
      </c>
      <c r="AD2291" s="11">
        <v>0</v>
      </c>
      <c r="AE2291" s="11">
        <v>1872960</v>
      </c>
      <c r="AF2291" s="11">
        <v>1872960</v>
      </c>
      <c r="AG2291" s="11">
        <v>0</v>
      </c>
      <c r="AH2291" s="11">
        <v>0</v>
      </c>
      <c r="AI2291" s="11">
        <v>1080720</v>
      </c>
      <c r="AJ2291" s="11">
        <v>1080720</v>
      </c>
      <c r="AK2291" s="11">
        <v>0</v>
      </c>
      <c r="AL2291" s="11">
        <v>0</v>
      </c>
      <c r="AM2291" s="11">
        <v>1690650</v>
      </c>
      <c r="AN2291" s="11">
        <v>1690650</v>
      </c>
      <c r="AO22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5707770</v>
      </c>
      <c r="AQ22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5707770</v>
      </c>
      <c r="AS2291" s="11">
        <f>Table_PBS_SQL_DB2_PBSSQL_PBS_NDP_Tina_CG_QtrlyPerformance_Final[[#This Row],[GOU REL]]+Table_PBS_SQL_DB2_PBSSQL_PBS_NDP_Tina_CG_QtrlyPerformance_Final[[#This Row],[EXT REL]]</f>
        <v>5707770</v>
      </c>
      <c r="AT2291" s="11">
        <f>Table_PBS_SQL_DB2_PBSSQL_PBS_NDP_Tina_CG_QtrlyPerformance_Final[[#This Row],[GOU EXP]]+Table_PBS_SQL_DB2_PBSSQL_PBS_NDP_Tina_CG_QtrlyPerformance_Final[[#This Row],[EXT EXP]]</f>
        <v>5707770</v>
      </c>
      <c r="AU2291" s="11" t="str">
        <f>IF(Table_PBS_SQL_DB2_PBSSQL_PBS_NDP_Tina_CG_QtrlyPerformance_Final[[#This Row],[Item_Code]]&gt;"300000", "Capital", "Recurrent")</f>
        <v>Recurrent</v>
      </c>
    </row>
    <row r="2292" spans="1:47" x14ac:dyDescent="0.25">
      <c r="A2292" t="s">
        <v>666</v>
      </c>
      <c r="B2292" t="s">
        <v>667</v>
      </c>
      <c r="C2292" t="s">
        <v>491</v>
      </c>
      <c r="D2292" t="s">
        <v>861</v>
      </c>
      <c r="E2292" t="s">
        <v>177</v>
      </c>
      <c r="F2292" t="s">
        <v>895</v>
      </c>
      <c r="G2292" t="s">
        <v>87</v>
      </c>
      <c r="H2292" t="s">
        <v>887</v>
      </c>
      <c r="I2292" t="s">
        <v>896</v>
      </c>
      <c r="J2292" t="s">
        <v>897</v>
      </c>
      <c r="K2292" t="s">
        <v>898</v>
      </c>
      <c r="L2292" t="s">
        <v>899</v>
      </c>
      <c r="M2292" t="s">
        <v>900</v>
      </c>
      <c r="N2292" t="s">
        <v>901</v>
      </c>
      <c r="O2292" t="s">
        <v>969</v>
      </c>
      <c r="P2292" t="s">
        <v>970</v>
      </c>
      <c r="Q2292" s="11">
        <v>0</v>
      </c>
      <c r="R2292" s="11">
        <v>0</v>
      </c>
      <c r="S2292" s="11">
        <v>0</v>
      </c>
      <c r="T2292" s="11">
        <v>0</v>
      </c>
      <c r="U2292" s="11">
        <v>0</v>
      </c>
      <c r="V2292" s="11">
        <v>0</v>
      </c>
      <c r="W2292" s="11">
        <v>0</v>
      </c>
      <c r="X2292" s="11">
        <v>0</v>
      </c>
      <c r="Y2292" s="11">
        <v>0</v>
      </c>
      <c r="Z2292" s="11">
        <v>0</v>
      </c>
      <c r="AA2292" s="11">
        <v>3870000</v>
      </c>
      <c r="AB2292" s="11">
        <v>3870000</v>
      </c>
      <c r="AC2292" s="11">
        <v>0</v>
      </c>
      <c r="AD2292" s="11">
        <v>0</v>
      </c>
      <c r="AE2292" s="11">
        <v>5610000</v>
      </c>
      <c r="AF2292" s="11">
        <v>5610000</v>
      </c>
      <c r="AG2292" s="11">
        <v>0</v>
      </c>
      <c r="AH2292" s="11">
        <v>0</v>
      </c>
      <c r="AI2292" s="11">
        <v>3740000</v>
      </c>
      <c r="AJ2292" s="11">
        <v>3740000</v>
      </c>
      <c r="AK2292" s="11">
        <v>0</v>
      </c>
      <c r="AL2292" s="11">
        <v>0</v>
      </c>
      <c r="AM2292" s="11">
        <v>17914000</v>
      </c>
      <c r="AN2292" s="11">
        <v>17914000</v>
      </c>
      <c r="AO22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31134000</v>
      </c>
      <c r="AQ22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31134000</v>
      </c>
      <c r="AS2292" s="11">
        <f>Table_PBS_SQL_DB2_PBSSQL_PBS_NDP_Tina_CG_QtrlyPerformance_Final[[#This Row],[GOU REL]]+Table_PBS_SQL_DB2_PBSSQL_PBS_NDP_Tina_CG_QtrlyPerformance_Final[[#This Row],[EXT REL]]</f>
        <v>31134000</v>
      </c>
      <c r="AT2292" s="11">
        <f>Table_PBS_SQL_DB2_PBSSQL_PBS_NDP_Tina_CG_QtrlyPerformance_Final[[#This Row],[GOU EXP]]+Table_PBS_SQL_DB2_PBSSQL_PBS_NDP_Tina_CG_QtrlyPerformance_Final[[#This Row],[EXT EXP]]</f>
        <v>31134000</v>
      </c>
      <c r="AU2292" s="11" t="str">
        <f>IF(Table_PBS_SQL_DB2_PBSSQL_PBS_NDP_Tina_CG_QtrlyPerformance_Final[[#This Row],[Item_Code]]&gt;"300000", "Capital", "Recurrent")</f>
        <v>Recurrent</v>
      </c>
    </row>
    <row r="2293" spans="1:47" x14ac:dyDescent="0.25">
      <c r="A2293" t="s">
        <v>666</v>
      </c>
      <c r="B2293" t="s">
        <v>667</v>
      </c>
      <c r="C2293" t="s">
        <v>491</v>
      </c>
      <c r="D2293" t="s">
        <v>861</v>
      </c>
      <c r="E2293" t="s">
        <v>177</v>
      </c>
      <c r="F2293" t="s">
        <v>895</v>
      </c>
      <c r="G2293" t="s">
        <v>87</v>
      </c>
      <c r="H2293" t="s">
        <v>887</v>
      </c>
      <c r="I2293" t="s">
        <v>467</v>
      </c>
      <c r="J2293" t="s">
        <v>908</v>
      </c>
      <c r="K2293" t="s">
        <v>2204</v>
      </c>
      <c r="L2293" t="s">
        <v>2205</v>
      </c>
      <c r="M2293" t="s">
        <v>900</v>
      </c>
      <c r="N2293" t="s">
        <v>901</v>
      </c>
      <c r="O2293" t="s">
        <v>1626</v>
      </c>
      <c r="P2293" t="s">
        <v>1627</v>
      </c>
      <c r="Q2293" s="11">
        <v>1500000000</v>
      </c>
      <c r="R2293" s="11">
        <v>0</v>
      </c>
      <c r="S2293" s="11">
        <v>56900000</v>
      </c>
      <c r="T2293" s="11">
        <v>-56900000</v>
      </c>
      <c r="U2293" s="11">
        <v>2012100000</v>
      </c>
      <c r="V2293" s="11">
        <v>0</v>
      </c>
      <c r="W2293" s="11">
        <v>569000000</v>
      </c>
      <c r="X2293" s="11">
        <v>0</v>
      </c>
      <c r="Y2293" s="11">
        <v>0</v>
      </c>
      <c r="Z2293" s="11">
        <v>0</v>
      </c>
      <c r="AA2293" s="11">
        <v>0</v>
      </c>
      <c r="AB2293" s="11">
        <v>0</v>
      </c>
      <c r="AC2293" s="11">
        <v>0</v>
      </c>
      <c r="AD2293" s="11">
        <v>0</v>
      </c>
      <c r="AE2293" s="11">
        <v>0</v>
      </c>
      <c r="AF2293" s="11">
        <v>0</v>
      </c>
      <c r="AG2293" s="11">
        <v>0</v>
      </c>
      <c r="AH2293" s="11">
        <v>0</v>
      </c>
      <c r="AI2293" s="11">
        <v>0</v>
      </c>
      <c r="AJ2293" s="11">
        <v>0</v>
      </c>
      <c r="AK2293" s="11">
        <v>2012100000</v>
      </c>
      <c r="AL2293" s="11">
        <v>2012000000</v>
      </c>
      <c r="AM2293" s="11">
        <v>0</v>
      </c>
      <c r="AN2293" s="11">
        <v>0</v>
      </c>
      <c r="AO22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2012100000</v>
      </c>
      <c r="AP22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2012000000</v>
      </c>
      <c r="AR22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93" s="11">
        <f>Table_PBS_SQL_DB2_PBSSQL_PBS_NDP_Tina_CG_QtrlyPerformance_Final[[#This Row],[GOU REL]]+Table_PBS_SQL_DB2_PBSSQL_PBS_NDP_Tina_CG_QtrlyPerformance_Final[[#This Row],[EXT REL]]</f>
        <v>2012100000</v>
      </c>
      <c r="AT2293" s="11">
        <f>Table_PBS_SQL_DB2_PBSSQL_PBS_NDP_Tina_CG_QtrlyPerformance_Final[[#This Row],[GOU EXP]]+Table_PBS_SQL_DB2_PBSSQL_PBS_NDP_Tina_CG_QtrlyPerformance_Final[[#This Row],[EXT EXP]]</f>
        <v>2012000000</v>
      </c>
      <c r="AU2293" s="11" t="str">
        <f>IF(Table_PBS_SQL_DB2_PBSSQL_PBS_NDP_Tina_CG_QtrlyPerformance_Final[[#This Row],[Item_Code]]&gt;"300000", "Capital", "Recurrent")</f>
        <v>Capital</v>
      </c>
    </row>
    <row r="2294" spans="1:47" x14ac:dyDescent="0.25">
      <c r="A2294" t="s">
        <v>666</v>
      </c>
      <c r="B2294" t="s">
        <v>667</v>
      </c>
      <c r="C2294" t="s">
        <v>491</v>
      </c>
      <c r="D2294" t="s">
        <v>861</v>
      </c>
      <c r="E2294" t="s">
        <v>177</v>
      </c>
      <c r="F2294" t="s">
        <v>895</v>
      </c>
      <c r="G2294" t="s">
        <v>87</v>
      </c>
      <c r="H2294" t="s">
        <v>887</v>
      </c>
      <c r="I2294" t="s">
        <v>467</v>
      </c>
      <c r="J2294" t="s">
        <v>908</v>
      </c>
      <c r="K2294" t="s">
        <v>898</v>
      </c>
      <c r="L2294" t="s">
        <v>899</v>
      </c>
      <c r="M2294" t="s">
        <v>900</v>
      </c>
      <c r="N2294" t="s">
        <v>901</v>
      </c>
      <c r="O2294" t="s">
        <v>904</v>
      </c>
      <c r="P2294" t="s">
        <v>905</v>
      </c>
      <c r="Q2294" s="11">
        <v>0</v>
      </c>
      <c r="R2294" s="11">
        <v>0</v>
      </c>
      <c r="S2294" s="11">
        <v>0</v>
      </c>
      <c r="T2294" s="11">
        <v>0</v>
      </c>
      <c r="U2294" s="11">
        <v>150000000</v>
      </c>
      <c r="V2294" s="11">
        <v>0</v>
      </c>
      <c r="W2294" s="11">
        <v>0</v>
      </c>
      <c r="X2294" s="11">
        <v>150000000</v>
      </c>
      <c r="Y2294" s="11">
        <v>0</v>
      </c>
      <c r="Z2294" s="11">
        <v>0</v>
      </c>
      <c r="AA2294" s="11">
        <v>0</v>
      </c>
      <c r="AB2294" s="11">
        <v>0</v>
      </c>
      <c r="AC2294" s="11">
        <v>0</v>
      </c>
      <c r="AD2294" s="11">
        <v>0</v>
      </c>
      <c r="AE2294" s="11">
        <v>0</v>
      </c>
      <c r="AF2294" s="11">
        <v>0</v>
      </c>
      <c r="AG2294" s="11">
        <v>0</v>
      </c>
      <c r="AH2294" s="11">
        <v>0</v>
      </c>
      <c r="AI2294" s="11">
        <v>0</v>
      </c>
      <c r="AJ2294" s="11">
        <v>0</v>
      </c>
      <c r="AK2294" s="11">
        <v>0</v>
      </c>
      <c r="AL2294" s="11">
        <v>0</v>
      </c>
      <c r="AM2294" s="11">
        <v>0</v>
      </c>
      <c r="AN2294" s="11">
        <v>0</v>
      </c>
      <c r="AO22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94" s="11">
        <f>Table_PBS_SQL_DB2_PBSSQL_PBS_NDP_Tina_CG_QtrlyPerformance_Final[[#This Row],[GOU REL]]+Table_PBS_SQL_DB2_PBSSQL_PBS_NDP_Tina_CG_QtrlyPerformance_Final[[#This Row],[EXT REL]]</f>
        <v>0</v>
      </c>
      <c r="AT2294" s="11">
        <f>Table_PBS_SQL_DB2_PBSSQL_PBS_NDP_Tina_CG_QtrlyPerformance_Final[[#This Row],[GOU EXP]]+Table_PBS_SQL_DB2_PBSSQL_PBS_NDP_Tina_CG_QtrlyPerformance_Final[[#This Row],[EXT EXP]]</f>
        <v>0</v>
      </c>
      <c r="AU2294" s="11" t="str">
        <f>IF(Table_PBS_SQL_DB2_PBSSQL_PBS_NDP_Tina_CG_QtrlyPerformance_Final[[#This Row],[Item_Code]]&gt;"300000", "Capital", "Recurrent")</f>
        <v>Recurrent</v>
      </c>
    </row>
    <row r="2295" spans="1:47" x14ac:dyDescent="0.25">
      <c r="A2295" t="s">
        <v>666</v>
      </c>
      <c r="B2295" t="s">
        <v>667</v>
      </c>
      <c r="C2295" t="s">
        <v>664</v>
      </c>
      <c r="D2295" t="s">
        <v>913</v>
      </c>
      <c r="E2295" t="s">
        <v>31</v>
      </c>
      <c r="F2295" t="s">
        <v>914</v>
      </c>
      <c r="G2295" t="s">
        <v>75</v>
      </c>
      <c r="H2295" t="s">
        <v>915</v>
      </c>
      <c r="I2295" t="s">
        <v>896</v>
      </c>
      <c r="J2295" t="s">
        <v>897</v>
      </c>
      <c r="K2295" t="s">
        <v>916</v>
      </c>
      <c r="L2295" t="s">
        <v>917</v>
      </c>
      <c r="M2295" t="s">
        <v>918</v>
      </c>
      <c r="N2295" t="s">
        <v>919</v>
      </c>
      <c r="O2295" t="s">
        <v>1295</v>
      </c>
      <c r="P2295" t="s">
        <v>1296</v>
      </c>
      <c r="Q2295" s="11">
        <v>0</v>
      </c>
      <c r="R2295" s="11">
        <v>0</v>
      </c>
      <c r="S2295" s="11">
        <v>0</v>
      </c>
      <c r="T2295" s="11">
        <v>0</v>
      </c>
      <c r="U2295" s="11">
        <v>0</v>
      </c>
      <c r="V2295" s="11">
        <v>0</v>
      </c>
      <c r="W2295" s="11">
        <v>0</v>
      </c>
      <c r="X2295" s="11">
        <v>0</v>
      </c>
      <c r="Y2295" s="11">
        <v>0</v>
      </c>
      <c r="Z2295" s="11">
        <v>0</v>
      </c>
      <c r="AA2295" s="11">
        <v>14400000</v>
      </c>
      <c r="AB2295" s="11">
        <v>1464000</v>
      </c>
      <c r="AC2295" s="11">
        <v>0</v>
      </c>
      <c r="AD2295" s="11">
        <v>0</v>
      </c>
      <c r="AE2295" s="11">
        <v>3507000</v>
      </c>
      <c r="AF2295" s="11">
        <v>3507000</v>
      </c>
      <c r="AG2295" s="11">
        <v>0</v>
      </c>
      <c r="AH2295" s="11">
        <v>0</v>
      </c>
      <c r="AI2295" s="11">
        <v>2960000</v>
      </c>
      <c r="AJ2295" s="11">
        <v>2960000</v>
      </c>
      <c r="AK2295" s="11">
        <v>0</v>
      </c>
      <c r="AL2295" s="11">
        <v>0</v>
      </c>
      <c r="AM2295" s="11">
        <v>0</v>
      </c>
      <c r="AN2295" s="11">
        <v>0</v>
      </c>
      <c r="AO22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20867000</v>
      </c>
      <c r="AQ22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7931000</v>
      </c>
      <c r="AS2295" s="11">
        <f>Table_PBS_SQL_DB2_PBSSQL_PBS_NDP_Tina_CG_QtrlyPerformance_Final[[#This Row],[GOU REL]]+Table_PBS_SQL_DB2_PBSSQL_PBS_NDP_Tina_CG_QtrlyPerformance_Final[[#This Row],[EXT REL]]</f>
        <v>20867000</v>
      </c>
      <c r="AT2295" s="11">
        <f>Table_PBS_SQL_DB2_PBSSQL_PBS_NDP_Tina_CG_QtrlyPerformance_Final[[#This Row],[GOU EXP]]+Table_PBS_SQL_DB2_PBSSQL_PBS_NDP_Tina_CG_QtrlyPerformance_Final[[#This Row],[EXT EXP]]</f>
        <v>7931000</v>
      </c>
      <c r="AU2295" s="11" t="str">
        <f>IF(Table_PBS_SQL_DB2_PBSSQL_PBS_NDP_Tina_CG_QtrlyPerformance_Final[[#This Row],[Item_Code]]&gt;"300000", "Capital", "Recurrent")</f>
        <v>Recurrent</v>
      </c>
    </row>
    <row r="2296" spans="1:47" x14ac:dyDescent="0.25">
      <c r="A2296" t="s">
        <v>666</v>
      </c>
      <c r="B2296" t="s">
        <v>667</v>
      </c>
      <c r="C2296" t="s">
        <v>664</v>
      </c>
      <c r="D2296" t="s">
        <v>913</v>
      </c>
      <c r="E2296" t="s">
        <v>31</v>
      </c>
      <c r="F2296" t="s">
        <v>914</v>
      </c>
      <c r="G2296" t="s">
        <v>75</v>
      </c>
      <c r="H2296" t="s">
        <v>915</v>
      </c>
      <c r="I2296" t="s">
        <v>896</v>
      </c>
      <c r="J2296" t="s">
        <v>897</v>
      </c>
      <c r="K2296" t="s">
        <v>916</v>
      </c>
      <c r="L2296" t="s">
        <v>917</v>
      </c>
      <c r="M2296" t="s">
        <v>918</v>
      </c>
      <c r="N2296" t="s">
        <v>919</v>
      </c>
      <c r="O2296" t="s">
        <v>1005</v>
      </c>
      <c r="P2296" t="s">
        <v>1006</v>
      </c>
      <c r="Q2296" s="11">
        <v>0</v>
      </c>
      <c r="R2296" s="11">
        <v>0</v>
      </c>
      <c r="S2296" s="11">
        <v>0</v>
      </c>
      <c r="T2296" s="11">
        <v>0</v>
      </c>
      <c r="U2296" s="11">
        <v>0</v>
      </c>
      <c r="V2296" s="11">
        <v>0</v>
      </c>
      <c r="W2296" s="11">
        <v>0</v>
      </c>
      <c r="X2296" s="11">
        <v>0</v>
      </c>
      <c r="Y2296" s="11">
        <v>0</v>
      </c>
      <c r="Z2296" s="11">
        <v>0</v>
      </c>
      <c r="AA2296" s="11">
        <v>821952000</v>
      </c>
      <c r="AB2296" s="11">
        <v>223950820</v>
      </c>
      <c r="AC2296" s="11">
        <v>0</v>
      </c>
      <c r="AD2296" s="11">
        <v>0</v>
      </c>
      <c r="AE2296" s="11">
        <v>500803000</v>
      </c>
      <c r="AF2296" s="11">
        <v>500803000</v>
      </c>
      <c r="AG2296" s="11">
        <v>0</v>
      </c>
      <c r="AH2296" s="11">
        <v>0</v>
      </c>
      <c r="AI2296" s="11">
        <v>98000000</v>
      </c>
      <c r="AJ2296" s="11">
        <v>98000000</v>
      </c>
      <c r="AK2296" s="11">
        <v>0</v>
      </c>
      <c r="AL2296" s="11">
        <v>0</v>
      </c>
      <c r="AM2296" s="11">
        <v>42000000</v>
      </c>
      <c r="AN2296" s="11">
        <v>42000000</v>
      </c>
      <c r="AO22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1462755000</v>
      </c>
      <c r="AQ22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864753820</v>
      </c>
      <c r="AS2296" s="11">
        <f>Table_PBS_SQL_DB2_PBSSQL_PBS_NDP_Tina_CG_QtrlyPerformance_Final[[#This Row],[GOU REL]]+Table_PBS_SQL_DB2_PBSSQL_PBS_NDP_Tina_CG_QtrlyPerformance_Final[[#This Row],[EXT REL]]</f>
        <v>1462755000</v>
      </c>
      <c r="AT2296" s="11">
        <f>Table_PBS_SQL_DB2_PBSSQL_PBS_NDP_Tina_CG_QtrlyPerformance_Final[[#This Row],[GOU EXP]]+Table_PBS_SQL_DB2_PBSSQL_PBS_NDP_Tina_CG_QtrlyPerformance_Final[[#This Row],[EXT EXP]]</f>
        <v>864753820</v>
      </c>
      <c r="AU2296" s="11" t="str">
        <f>IF(Table_PBS_SQL_DB2_PBSSQL_PBS_NDP_Tina_CG_QtrlyPerformance_Final[[#This Row],[Item_Code]]&gt;"300000", "Capital", "Recurrent")</f>
        <v>Recurrent</v>
      </c>
    </row>
    <row r="2297" spans="1:47" x14ac:dyDescent="0.25">
      <c r="A2297" t="s">
        <v>666</v>
      </c>
      <c r="B2297" t="s">
        <v>667</v>
      </c>
      <c r="C2297" t="s">
        <v>664</v>
      </c>
      <c r="D2297" t="s">
        <v>913</v>
      </c>
      <c r="E2297" t="s">
        <v>31</v>
      </c>
      <c r="F2297" t="s">
        <v>914</v>
      </c>
      <c r="G2297" t="s">
        <v>75</v>
      </c>
      <c r="H2297" t="s">
        <v>915</v>
      </c>
      <c r="I2297" t="s">
        <v>896</v>
      </c>
      <c r="J2297" t="s">
        <v>897</v>
      </c>
      <c r="K2297" t="s">
        <v>916</v>
      </c>
      <c r="L2297" t="s">
        <v>917</v>
      </c>
      <c r="M2297" t="s">
        <v>918</v>
      </c>
      <c r="N2297" t="s">
        <v>919</v>
      </c>
      <c r="O2297" t="s">
        <v>1004</v>
      </c>
      <c r="P2297" t="s">
        <v>868</v>
      </c>
      <c r="Q2297" s="11">
        <v>0</v>
      </c>
      <c r="R2297" s="11">
        <v>0</v>
      </c>
      <c r="S2297" s="11">
        <v>0</v>
      </c>
      <c r="T2297" s="11">
        <v>0</v>
      </c>
      <c r="U2297" s="11">
        <v>0</v>
      </c>
      <c r="V2297" s="11">
        <v>0</v>
      </c>
      <c r="W2297" s="11">
        <v>0</v>
      </c>
      <c r="X2297" s="11">
        <v>0</v>
      </c>
      <c r="Y2297" s="11">
        <v>0</v>
      </c>
      <c r="Z2297" s="11">
        <v>0</v>
      </c>
      <c r="AA2297" s="11">
        <v>80000000</v>
      </c>
      <c r="AB2297" s="11">
        <v>25930000</v>
      </c>
      <c r="AC2297" s="11">
        <v>0</v>
      </c>
      <c r="AD2297" s="11">
        <v>0</v>
      </c>
      <c r="AE2297" s="11">
        <v>2857000</v>
      </c>
      <c r="AF2297" s="11">
        <v>2857000</v>
      </c>
      <c r="AG2297" s="11">
        <v>0</v>
      </c>
      <c r="AH2297" s="11">
        <v>0</v>
      </c>
      <c r="AI2297" s="11">
        <v>17590000</v>
      </c>
      <c r="AJ2297" s="11">
        <v>17590000</v>
      </c>
      <c r="AK2297" s="11">
        <v>0</v>
      </c>
      <c r="AL2297" s="11">
        <v>0</v>
      </c>
      <c r="AM2297" s="11">
        <v>26367000</v>
      </c>
      <c r="AN2297" s="11">
        <v>26367000</v>
      </c>
      <c r="AO22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126814000</v>
      </c>
      <c r="AQ22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72744000</v>
      </c>
      <c r="AS2297" s="11">
        <f>Table_PBS_SQL_DB2_PBSSQL_PBS_NDP_Tina_CG_QtrlyPerformance_Final[[#This Row],[GOU REL]]+Table_PBS_SQL_DB2_PBSSQL_PBS_NDP_Tina_CG_QtrlyPerformance_Final[[#This Row],[EXT REL]]</f>
        <v>126814000</v>
      </c>
      <c r="AT2297" s="11">
        <f>Table_PBS_SQL_DB2_PBSSQL_PBS_NDP_Tina_CG_QtrlyPerformance_Final[[#This Row],[GOU EXP]]+Table_PBS_SQL_DB2_PBSSQL_PBS_NDP_Tina_CG_QtrlyPerformance_Final[[#This Row],[EXT EXP]]</f>
        <v>72744000</v>
      </c>
      <c r="AU2297" s="11" t="str">
        <f>IF(Table_PBS_SQL_DB2_PBSSQL_PBS_NDP_Tina_CG_QtrlyPerformance_Final[[#This Row],[Item_Code]]&gt;"300000", "Capital", "Recurrent")</f>
        <v>Recurrent</v>
      </c>
    </row>
    <row r="2298" spans="1:47" x14ac:dyDescent="0.25">
      <c r="A2298" t="s">
        <v>666</v>
      </c>
      <c r="B2298" t="s">
        <v>667</v>
      </c>
      <c r="C2298" t="s">
        <v>664</v>
      </c>
      <c r="D2298" t="s">
        <v>913</v>
      </c>
      <c r="E2298" t="s">
        <v>31</v>
      </c>
      <c r="F2298" t="s">
        <v>914</v>
      </c>
      <c r="G2298" t="s">
        <v>75</v>
      </c>
      <c r="H2298" t="s">
        <v>915</v>
      </c>
      <c r="I2298" t="s">
        <v>493</v>
      </c>
      <c r="J2298" t="s">
        <v>915</v>
      </c>
      <c r="K2298" t="s">
        <v>2013</v>
      </c>
      <c r="L2298" t="s">
        <v>2014</v>
      </c>
      <c r="M2298" t="s">
        <v>918</v>
      </c>
      <c r="N2298" t="s">
        <v>919</v>
      </c>
      <c r="O2298" t="s">
        <v>934</v>
      </c>
      <c r="P2298" t="s">
        <v>935</v>
      </c>
      <c r="Q2298" s="11">
        <v>0</v>
      </c>
      <c r="R2298" s="11">
        <v>600000000</v>
      </c>
      <c r="S2298" s="11">
        <v>0</v>
      </c>
      <c r="T2298" s="11">
        <v>600000000</v>
      </c>
      <c r="U2298" s="11">
        <v>600000000</v>
      </c>
      <c r="V2298" s="11">
        <v>0</v>
      </c>
      <c r="W2298" s="11">
        <v>0</v>
      </c>
      <c r="X2298" s="11">
        <v>0</v>
      </c>
      <c r="Y2298" s="11">
        <v>0</v>
      </c>
      <c r="Z2298" s="11">
        <v>0</v>
      </c>
      <c r="AA2298" s="11">
        <v>0</v>
      </c>
      <c r="AB2298" s="11">
        <v>0</v>
      </c>
      <c r="AC2298" s="11">
        <v>0</v>
      </c>
      <c r="AD2298" s="11">
        <v>0</v>
      </c>
      <c r="AE2298" s="11">
        <v>0</v>
      </c>
      <c r="AF2298" s="11">
        <v>0</v>
      </c>
      <c r="AG2298" s="11">
        <v>600000000</v>
      </c>
      <c r="AH2298" s="11">
        <v>0</v>
      </c>
      <c r="AI2298" s="11">
        <v>0</v>
      </c>
      <c r="AJ2298" s="11">
        <v>0</v>
      </c>
      <c r="AK2298" s="11">
        <v>0</v>
      </c>
      <c r="AL2298" s="11">
        <v>600000000</v>
      </c>
      <c r="AM2298" s="11">
        <v>0</v>
      </c>
      <c r="AN2298" s="11">
        <v>0</v>
      </c>
      <c r="AO22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22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22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98" s="11">
        <f>Table_PBS_SQL_DB2_PBSSQL_PBS_NDP_Tina_CG_QtrlyPerformance_Final[[#This Row],[GOU REL]]+Table_PBS_SQL_DB2_PBSSQL_PBS_NDP_Tina_CG_QtrlyPerformance_Final[[#This Row],[EXT REL]]</f>
        <v>600000000</v>
      </c>
      <c r="AT2298" s="11">
        <f>Table_PBS_SQL_DB2_PBSSQL_PBS_NDP_Tina_CG_QtrlyPerformance_Final[[#This Row],[GOU EXP]]+Table_PBS_SQL_DB2_PBSSQL_PBS_NDP_Tina_CG_QtrlyPerformance_Final[[#This Row],[EXT EXP]]</f>
        <v>600000000</v>
      </c>
      <c r="AU2298" s="11" t="str">
        <f>IF(Table_PBS_SQL_DB2_PBSSQL_PBS_NDP_Tina_CG_QtrlyPerformance_Final[[#This Row],[Item_Code]]&gt;"300000", "Capital", "Recurrent")</f>
        <v>Capital</v>
      </c>
    </row>
    <row r="2299" spans="1:47" x14ac:dyDescent="0.25">
      <c r="A2299" t="s">
        <v>666</v>
      </c>
      <c r="B2299" t="s">
        <v>667</v>
      </c>
      <c r="C2299" t="s">
        <v>664</v>
      </c>
      <c r="D2299" t="s">
        <v>913</v>
      </c>
      <c r="E2299" t="s">
        <v>31</v>
      </c>
      <c r="F2299" t="s">
        <v>914</v>
      </c>
      <c r="G2299" t="s">
        <v>75</v>
      </c>
      <c r="H2299" t="s">
        <v>915</v>
      </c>
      <c r="I2299" t="s">
        <v>493</v>
      </c>
      <c r="J2299" t="s">
        <v>915</v>
      </c>
      <c r="K2299" t="s">
        <v>916</v>
      </c>
      <c r="L2299" t="s">
        <v>917</v>
      </c>
      <c r="M2299" t="s">
        <v>918</v>
      </c>
      <c r="N2299" t="s">
        <v>919</v>
      </c>
      <c r="O2299" t="s">
        <v>996</v>
      </c>
      <c r="P2299" t="s">
        <v>997</v>
      </c>
      <c r="Q2299" s="11">
        <v>0</v>
      </c>
      <c r="R2299" s="11">
        <v>0</v>
      </c>
      <c r="S2299" s="11">
        <v>0</v>
      </c>
      <c r="T2299" s="11">
        <v>0</v>
      </c>
      <c r="U2299" s="11">
        <v>610700000</v>
      </c>
      <c r="V2299" s="11">
        <v>0</v>
      </c>
      <c r="W2299" s="11">
        <v>0</v>
      </c>
      <c r="X2299" s="11">
        <v>610700000</v>
      </c>
      <c r="Y2299" s="11">
        <v>0</v>
      </c>
      <c r="Z2299" s="11">
        <v>0</v>
      </c>
      <c r="AA2299" s="11">
        <v>0</v>
      </c>
      <c r="AB2299" s="11">
        <v>0</v>
      </c>
      <c r="AC2299" s="11">
        <v>0</v>
      </c>
      <c r="AD2299" s="11">
        <v>0</v>
      </c>
      <c r="AE2299" s="11">
        <v>0</v>
      </c>
      <c r="AF2299" s="11">
        <v>0</v>
      </c>
      <c r="AG2299" s="11">
        <v>0</v>
      </c>
      <c r="AH2299" s="11">
        <v>0</v>
      </c>
      <c r="AI2299" s="11">
        <v>0</v>
      </c>
      <c r="AJ2299" s="11">
        <v>0</v>
      </c>
      <c r="AK2299" s="11">
        <v>0</v>
      </c>
      <c r="AL2299" s="11">
        <v>0</v>
      </c>
      <c r="AM2299" s="11">
        <v>0</v>
      </c>
      <c r="AN2299" s="11">
        <v>0</v>
      </c>
      <c r="AO22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2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2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2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299" s="11">
        <f>Table_PBS_SQL_DB2_PBSSQL_PBS_NDP_Tina_CG_QtrlyPerformance_Final[[#This Row],[GOU REL]]+Table_PBS_SQL_DB2_PBSSQL_PBS_NDP_Tina_CG_QtrlyPerformance_Final[[#This Row],[EXT REL]]</f>
        <v>0</v>
      </c>
      <c r="AT2299" s="11">
        <f>Table_PBS_SQL_DB2_PBSSQL_PBS_NDP_Tina_CG_QtrlyPerformance_Final[[#This Row],[GOU EXP]]+Table_PBS_SQL_DB2_PBSSQL_PBS_NDP_Tina_CG_QtrlyPerformance_Final[[#This Row],[EXT EXP]]</f>
        <v>0</v>
      </c>
      <c r="AU2299" s="11" t="str">
        <f>IF(Table_PBS_SQL_DB2_PBSSQL_PBS_NDP_Tina_CG_QtrlyPerformance_Final[[#This Row],[Item_Code]]&gt;"300000", "Capital", "Recurrent")</f>
        <v>Recurrent</v>
      </c>
    </row>
    <row r="2300" spans="1:47" x14ac:dyDescent="0.25">
      <c r="A2300" t="s">
        <v>666</v>
      </c>
      <c r="B2300" t="s">
        <v>667</v>
      </c>
      <c r="C2300" t="s">
        <v>664</v>
      </c>
      <c r="D2300" t="s">
        <v>913</v>
      </c>
      <c r="E2300" t="s">
        <v>31</v>
      </c>
      <c r="F2300" t="s">
        <v>914</v>
      </c>
      <c r="G2300" t="s">
        <v>75</v>
      </c>
      <c r="H2300" t="s">
        <v>915</v>
      </c>
      <c r="I2300" t="s">
        <v>493</v>
      </c>
      <c r="J2300" t="s">
        <v>915</v>
      </c>
      <c r="K2300" t="s">
        <v>916</v>
      </c>
      <c r="L2300" t="s">
        <v>917</v>
      </c>
      <c r="M2300" t="s">
        <v>918</v>
      </c>
      <c r="N2300" t="s">
        <v>919</v>
      </c>
      <c r="O2300" t="s">
        <v>1076</v>
      </c>
      <c r="P2300" t="s">
        <v>1077</v>
      </c>
      <c r="Q2300" s="11">
        <v>0</v>
      </c>
      <c r="R2300" s="11">
        <v>0</v>
      </c>
      <c r="S2300" s="11">
        <v>0</v>
      </c>
      <c r="T2300" s="11">
        <v>0</v>
      </c>
      <c r="U2300" s="11">
        <v>3600000</v>
      </c>
      <c r="V2300" s="11">
        <v>0</v>
      </c>
      <c r="W2300" s="11">
        <v>0</v>
      </c>
      <c r="X2300" s="11">
        <v>3600000</v>
      </c>
      <c r="Y2300" s="11">
        <v>0</v>
      </c>
      <c r="Z2300" s="11">
        <v>0</v>
      </c>
      <c r="AA2300" s="11">
        <v>0</v>
      </c>
      <c r="AB2300" s="11">
        <v>0</v>
      </c>
      <c r="AC2300" s="11">
        <v>0</v>
      </c>
      <c r="AD2300" s="11">
        <v>0</v>
      </c>
      <c r="AE2300" s="11">
        <v>0</v>
      </c>
      <c r="AF2300" s="11">
        <v>0</v>
      </c>
      <c r="AG2300" s="11">
        <v>0</v>
      </c>
      <c r="AH2300" s="11">
        <v>0</v>
      </c>
      <c r="AI2300" s="11">
        <v>0</v>
      </c>
      <c r="AJ2300" s="11">
        <v>0</v>
      </c>
      <c r="AK2300" s="11">
        <v>0</v>
      </c>
      <c r="AL2300" s="11">
        <v>0</v>
      </c>
      <c r="AM2300" s="11">
        <v>0</v>
      </c>
      <c r="AN2300" s="11">
        <v>0</v>
      </c>
      <c r="AO23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0" s="11">
        <f>Table_PBS_SQL_DB2_PBSSQL_PBS_NDP_Tina_CG_QtrlyPerformance_Final[[#This Row],[GOU REL]]+Table_PBS_SQL_DB2_PBSSQL_PBS_NDP_Tina_CG_QtrlyPerformance_Final[[#This Row],[EXT REL]]</f>
        <v>0</v>
      </c>
      <c r="AT2300" s="11">
        <f>Table_PBS_SQL_DB2_PBSSQL_PBS_NDP_Tina_CG_QtrlyPerformance_Final[[#This Row],[GOU EXP]]+Table_PBS_SQL_DB2_PBSSQL_PBS_NDP_Tina_CG_QtrlyPerformance_Final[[#This Row],[EXT EXP]]</f>
        <v>0</v>
      </c>
      <c r="AU2300" s="11" t="str">
        <f>IF(Table_PBS_SQL_DB2_PBSSQL_PBS_NDP_Tina_CG_QtrlyPerformance_Final[[#This Row],[Item_Code]]&gt;"300000", "Capital", "Recurrent")</f>
        <v>Recurrent</v>
      </c>
    </row>
    <row r="2301" spans="1:47" x14ac:dyDescent="0.25">
      <c r="A2301" t="s">
        <v>666</v>
      </c>
      <c r="B2301" t="s">
        <v>667</v>
      </c>
      <c r="C2301" t="s">
        <v>664</v>
      </c>
      <c r="D2301" t="s">
        <v>913</v>
      </c>
      <c r="E2301" t="s">
        <v>31</v>
      </c>
      <c r="F2301" t="s">
        <v>914</v>
      </c>
      <c r="G2301" t="s">
        <v>75</v>
      </c>
      <c r="H2301" t="s">
        <v>915</v>
      </c>
      <c r="I2301" t="s">
        <v>493</v>
      </c>
      <c r="J2301" t="s">
        <v>915</v>
      </c>
      <c r="K2301" t="s">
        <v>916</v>
      </c>
      <c r="L2301" t="s">
        <v>917</v>
      </c>
      <c r="M2301" t="s">
        <v>918</v>
      </c>
      <c r="N2301" t="s">
        <v>919</v>
      </c>
      <c r="O2301" t="s">
        <v>911</v>
      </c>
      <c r="P2301" t="s">
        <v>912</v>
      </c>
      <c r="Q2301" s="11">
        <v>0</v>
      </c>
      <c r="R2301" s="11">
        <v>0</v>
      </c>
      <c r="S2301" s="11">
        <v>0</v>
      </c>
      <c r="T2301" s="11">
        <v>0</v>
      </c>
      <c r="U2301" s="11">
        <v>42000000</v>
      </c>
      <c r="V2301" s="11">
        <v>0</v>
      </c>
      <c r="W2301" s="11">
        <v>0</v>
      </c>
      <c r="X2301" s="11">
        <v>42000000</v>
      </c>
      <c r="Y2301" s="11">
        <v>0</v>
      </c>
      <c r="Z2301" s="11">
        <v>0</v>
      </c>
      <c r="AA2301" s="11">
        <v>0</v>
      </c>
      <c r="AB2301" s="11">
        <v>0</v>
      </c>
      <c r="AC2301" s="11">
        <v>0</v>
      </c>
      <c r="AD2301" s="11">
        <v>0</v>
      </c>
      <c r="AE2301" s="11">
        <v>0</v>
      </c>
      <c r="AF2301" s="11">
        <v>0</v>
      </c>
      <c r="AG2301" s="11">
        <v>0</v>
      </c>
      <c r="AH2301" s="11">
        <v>0</v>
      </c>
      <c r="AI2301" s="11">
        <v>0</v>
      </c>
      <c r="AJ2301" s="11">
        <v>0</v>
      </c>
      <c r="AK2301" s="11">
        <v>0</v>
      </c>
      <c r="AL2301" s="11">
        <v>0</v>
      </c>
      <c r="AM2301" s="11">
        <v>0</v>
      </c>
      <c r="AN2301" s="11">
        <v>0</v>
      </c>
      <c r="AO23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1" s="11">
        <f>Table_PBS_SQL_DB2_PBSSQL_PBS_NDP_Tina_CG_QtrlyPerformance_Final[[#This Row],[GOU REL]]+Table_PBS_SQL_DB2_PBSSQL_PBS_NDP_Tina_CG_QtrlyPerformance_Final[[#This Row],[EXT REL]]</f>
        <v>0</v>
      </c>
      <c r="AT2301" s="11">
        <f>Table_PBS_SQL_DB2_PBSSQL_PBS_NDP_Tina_CG_QtrlyPerformance_Final[[#This Row],[GOU EXP]]+Table_PBS_SQL_DB2_PBSSQL_PBS_NDP_Tina_CG_QtrlyPerformance_Final[[#This Row],[EXT EXP]]</f>
        <v>0</v>
      </c>
      <c r="AU2301" s="11" t="str">
        <f>IF(Table_PBS_SQL_DB2_PBSSQL_PBS_NDP_Tina_CG_QtrlyPerformance_Final[[#This Row],[Item_Code]]&gt;"300000", "Capital", "Recurrent")</f>
        <v>Recurrent</v>
      </c>
    </row>
    <row r="2302" spans="1:47" x14ac:dyDescent="0.25">
      <c r="A2302" t="s">
        <v>666</v>
      </c>
      <c r="B2302" t="s">
        <v>667</v>
      </c>
      <c r="C2302" t="s">
        <v>676</v>
      </c>
      <c r="D2302" t="s">
        <v>990</v>
      </c>
      <c r="E2302" t="s">
        <v>97</v>
      </c>
      <c r="F2302" t="s">
        <v>1013</v>
      </c>
      <c r="G2302" t="s">
        <v>31</v>
      </c>
      <c r="H2302" t="s">
        <v>1441</v>
      </c>
      <c r="I2302" t="s">
        <v>493</v>
      </c>
      <c r="J2302" t="s">
        <v>864</v>
      </c>
      <c r="K2302" t="s">
        <v>668</v>
      </c>
      <c r="L2302" t="s">
        <v>2015</v>
      </c>
      <c r="M2302" t="s">
        <v>866</v>
      </c>
      <c r="N2302" t="s">
        <v>867</v>
      </c>
      <c r="O2302" t="s">
        <v>957</v>
      </c>
      <c r="P2302" t="s">
        <v>958</v>
      </c>
      <c r="Q2302" s="11">
        <v>0</v>
      </c>
      <c r="R2302" s="11">
        <v>0</v>
      </c>
      <c r="S2302" s="11">
        <v>40000000</v>
      </c>
      <c r="T2302" s="11">
        <v>-40000000</v>
      </c>
      <c r="U2302" s="11">
        <v>360000000</v>
      </c>
      <c r="V2302" s="11">
        <v>0</v>
      </c>
      <c r="W2302" s="11">
        <v>400000000</v>
      </c>
      <c r="X2302" s="11">
        <v>0</v>
      </c>
      <c r="Y2302" s="11">
        <v>0</v>
      </c>
      <c r="Z2302" s="11">
        <v>0</v>
      </c>
      <c r="AA2302" s="11">
        <v>0</v>
      </c>
      <c r="AB2302" s="11">
        <v>0</v>
      </c>
      <c r="AC2302" s="11">
        <v>100000000</v>
      </c>
      <c r="AD2302" s="11">
        <v>0</v>
      </c>
      <c r="AE2302" s="11">
        <v>0</v>
      </c>
      <c r="AF2302" s="11">
        <v>0</v>
      </c>
      <c r="AG2302" s="11">
        <v>220000000</v>
      </c>
      <c r="AH2302" s="11">
        <v>0</v>
      </c>
      <c r="AI2302" s="11">
        <v>0</v>
      </c>
      <c r="AJ2302" s="11">
        <v>0</v>
      </c>
      <c r="AK2302" s="11">
        <v>0</v>
      </c>
      <c r="AL2302" s="11">
        <v>41799996</v>
      </c>
      <c r="AM2302" s="11">
        <v>0</v>
      </c>
      <c r="AN2302" s="11">
        <v>0</v>
      </c>
      <c r="AO23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320000000</v>
      </c>
      <c r="AP23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41799996</v>
      </c>
      <c r="AR23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2" s="11">
        <f>Table_PBS_SQL_DB2_PBSSQL_PBS_NDP_Tina_CG_QtrlyPerformance_Final[[#This Row],[GOU REL]]+Table_PBS_SQL_DB2_PBSSQL_PBS_NDP_Tina_CG_QtrlyPerformance_Final[[#This Row],[EXT REL]]</f>
        <v>320000000</v>
      </c>
      <c r="AT2302" s="11">
        <f>Table_PBS_SQL_DB2_PBSSQL_PBS_NDP_Tina_CG_QtrlyPerformance_Final[[#This Row],[GOU EXP]]+Table_PBS_SQL_DB2_PBSSQL_PBS_NDP_Tina_CG_QtrlyPerformance_Final[[#This Row],[EXT EXP]]</f>
        <v>41799996</v>
      </c>
      <c r="AU2302" s="11" t="str">
        <f>IF(Table_PBS_SQL_DB2_PBSSQL_PBS_NDP_Tina_CG_QtrlyPerformance_Final[[#This Row],[Item_Code]]&gt;"300000", "Capital", "Recurrent")</f>
        <v>Capital</v>
      </c>
    </row>
    <row r="2303" spans="1:47" x14ac:dyDescent="0.25">
      <c r="A2303" t="s">
        <v>499</v>
      </c>
      <c r="B2303" t="s">
        <v>942</v>
      </c>
      <c r="C2303" t="s">
        <v>491</v>
      </c>
      <c r="D2303" t="s">
        <v>861</v>
      </c>
      <c r="E2303" t="s">
        <v>75</v>
      </c>
      <c r="F2303" t="s">
        <v>943</v>
      </c>
      <c r="G2303" t="s">
        <v>31</v>
      </c>
      <c r="H2303" t="s">
        <v>944</v>
      </c>
      <c r="I2303" t="s">
        <v>499</v>
      </c>
      <c r="J2303" t="s">
        <v>864</v>
      </c>
      <c r="K2303" t="s">
        <v>501</v>
      </c>
      <c r="L2303" t="s">
        <v>945</v>
      </c>
      <c r="M2303" t="s">
        <v>946</v>
      </c>
      <c r="N2303" t="s">
        <v>947</v>
      </c>
      <c r="O2303" t="s">
        <v>906</v>
      </c>
      <c r="P2303" t="s">
        <v>907</v>
      </c>
      <c r="Q2303" s="11">
        <v>0</v>
      </c>
      <c r="R2303" s="11">
        <v>0</v>
      </c>
      <c r="S2303" s="11">
        <v>0</v>
      </c>
      <c r="T2303" s="11">
        <v>0</v>
      </c>
      <c r="U2303" s="11">
        <v>303079285</v>
      </c>
      <c r="V2303" s="11">
        <v>0</v>
      </c>
      <c r="W2303" s="11">
        <v>0</v>
      </c>
      <c r="X2303" s="11">
        <v>303079285</v>
      </c>
      <c r="Y2303" s="11">
        <v>0</v>
      </c>
      <c r="Z2303" s="11">
        <v>0</v>
      </c>
      <c r="AA2303" s="11">
        <v>0</v>
      </c>
      <c r="AB2303" s="11">
        <v>0</v>
      </c>
      <c r="AC2303" s="11">
        <v>0</v>
      </c>
      <c r="AD2303" s="11">
        <v>0</v>
      </c>
      <c r="AE2303" s="11">
        <v>0</v>
      </c>
      <c r="AF2303" s="11">
        <v>0</v>
      </c>
      <c r="AG2303" s="11">
        <v>0</v>
      </c>
      <c r="AH2303" s="11">
        <v>0</v>
      </c>
      <c r="AI2303" s="11">
        <v>0</v>
      </c>
      <c r="AJ2303" s="11">
        <v>0</v>
      </c>
      <c r="AK2303" s="11">
        <v>0</v>
      </c>
      <c r="AL2303" s="11">
        <v>0</v>
      </c>
      <c r="AM2303" s="11">
        <v>0</v>
      </c>
      <c r="AN2303" s="11">
        <v>0</v>
      </c>
      <c r="AO23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3" s="11">
        <f>Table_PBS_SQL_DB2_PBSSQL_PBS_NDP_Tina_CG_QtrlyPerformance_Final[[#This Row],[GOU REL]]+Table_PBS_SQL_DB2_PBSSQL_PBS_NDP_Tina_CG_QtrlyPerformance_Final[[#This Row],[EXT REL]]</f>
        <v>0</v>
      </c>
      <c r="AT2303" s="11">
        <f>Table_PBS_SQL_DB2_PBSSQL_PBS_NDP_Tina_CG_QtrlyPerformance_Final[[#This Row],[GOU EXP]]+Table_PBS_SQL_DB2_PBSSQL_PBS_NDP_Tina_CG_QtrlyPerformance_Final[[#This Row],[EXT EXP]]</f>
        <v>0</v>
      </c>
      <c r="AU2303" s="11" t="str">
        <f>IF(Table_PBS_SQL_DB2_PBSSQL_PBS_NDP_Tina_CG_QtrlyPerformance_Final[[#This Row],[Item_Code]]&gt;"300000", "Capital", "Recurrent")</f>
        <v>Recurrent</v>
      </c>
    </row>
    <row r="2304" spans="1:47" x14ac:dyDescent="0.25">
      <c r="A2304" t="s">
        <v>499</v>
      </c>
      <c r="B2304" t="s">
        <v>942</v>
      </c>
      <c r="C2304" t="s">
        <v>491</v>
      </c>
      <c r="D2304" t="s">
        <v>861</v>
      </c>
      <c r="E2304" t="s">
        <v>75</v>
      </c>
      <c r="F2304" t="s">
        <v>943</v>
      </c>
      <c r="G2304" t="s">
        <v>31</v>
      </c>
      <c r="H2304" t="s">
        <v>944</v>
      </c>
      <c r="I2304" t="s">
        <v>499</v>
      </c>
      <c r="J2304" t="s">
        <v>864</v>
      </c>
      <c r="K2304" t="s">
        <v>501</v>
      </c>
      <c r="L2304" t="s">
        <v>945</v>
      </c>
      <c r="M2304" t="s">
        <v>946</v>
      </c>
      <c r="N2304" t="s">
        <v>947</v>
      </c>
      <c r="O2304" t="s">
        <v>967</v>
      </c>
      <c r="P2304" t="s">
        <v>968</v>
      </c>
      <c r="Q2304" s="11">
        <v>0</v>
      </c>
      <c r="R2304" s="11">
        <v>0</v>
      </c>
      <c r="S2304" s="11">
        <v>0</v>
      </c>
      <c r="T2304" s="11">
        <v>0</v>
      </c>
      <c r="U2304" s="11">
        <v>5276355000</v>
      </c>
      <c r="V2304" s="11">
        <v>0</v>
      </c>
      <c r="W2304" s="11">
        <v>0</v>
      </c>
      <c r="X2304" s="11">
        <v>5276355000</v>
      </c>
      <c r="Y2304" s="11">
        <v>0</v>
      </c>
      <c r="Z2304" s="11">
        <v>0</v>
      </c>
      <c r="AA2304" s="11">
        <v>0</v>
      </c>
      <c r="AB2304" s="11">
        <v>0</v>
      </c>
      <c r="AC2304" s="11">
        <v>0</v>
      </c>
      <c r="AD2304" s="11">
        <v>0</v>
      </c>
      <c r="AE2304" s="11">
        <v>0</v>
      </c>
      <c r="AF2304" s="11">
        <v>0</v>
      </c>
      <c r="AG2304" s="11">
        <v>0</v>
      </c>
      <c r="AH2304" s="11">
        <v>0</v>
      </c>
      <c r="AI2304" s="11">
        <v>0</v>
      </c>
      <c r="AJ2304" s="11">
        <v>0</v>
      </c>
      <c r="AK2304" s="11">
        <v>0</v>
      </c>
      <c r="AL2304" s="11">
        <v>0</v>
      </c>
      <c r="AM2304" s="11">
        <v>0</v>
      </c>
      <c r="AN2304" s="11">
        <v>0</v>
      </c>
      <c r="AO23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4" s="11">
        <f>Table_PBS_SQL_DB2_PBSSQL_PBS_NDP_Tina_CG_QtrlyPerformance_Final[[#This Row],[GOU REL]]+Table_PBS_SQL_DB2_PBSSQL_PBS_NDP_Tina_CG_QtrlyPerformance_Final[[#This Row],[EXT REL]]</f>
        <v>0</v>
      </c>
      <c r="AT2304" s="11">
        <f>Table_PBS_SQL_DB2_PBSSQL_PBS_NDP_Tina_CG_QtrlyPerformance_Final[[#This Row],[GOU EXP]]+Table_PBS_SQL_DB2_PBSSQL_PBS_NDP_Tina_CG_QtrlyPerformance_Final[[#This Row],[EXT EXP]]</f>
        <v>0</v>
      </c>
      <c r="AU2304" s="11" t="str">
        <f>IF(Table_PBS_SQL_DB2_PBSSQL_PBS_NDP_Tina_CG_QtrlyPerformance_Final[[#This Row],[Item_Code]]&gt;"300000", "Capital", "Recurrent")</f>
        <v>Recurrent</v>
      </c>
    </row>
    <row r="2305" spans="1:47" x14ac:dyDescent="0.25">
      <c r="A2305" t="s">
        <v>499</v>
      </c>
      <c r="B2305" t="s">
        <v>942</v>
      </c>
      <c r="C2305" t="s">
        <v>491</v>
      </c>
      <c r="D2305" t="s">
        <v>861</v>
      </c>
      <c r="E2305" t="s">
        <v>75</v>
      </c>
      <c r="F2305" t="s">
        <v>943</v>
      </c>
      <c r="G2305" t="s">
        <v>31</v>
      </c>
      <c r="H2305" t="s">
        <v>944</v>
      </c>
      <c r="I2305" t="s">
        <v>499</v>
      </c>
      <c r="J2305" t="s">
        <v>864</v>
      </c>
      <c r="K2305" t="s">
        <v>501</v>
      </c>
      <c r="L2305" t="s">
        <v>945</v>
      </c>
      <c r="M2305" t="s">
        <v>946</v>
      </c>
      <c r="N2305" t="s">
        <v>947</v>
      </c>
      <c r="O2305" t="s">
        <v>1005</v>
      </c>
      <c r="P2305" t="s">
        <v>1006</v>
      </c>
      <c r="Q2305" s="11">
        <v>0</v>
      </c>
      <c r="R2305" s="11">
        <v>0</v>
      </c>
      <c r="S2305" s="11">
        <v>0</v>
      </c>
      <c r="T2305" s="11">
        <v>0</v>
      </c>
      <c r="U2305" s="11">
        <v>1600000000</v>
      </c>
      <c r="V2305" s="11">
        <v>0</v>
      </c>
      <c r="W2305" s="11">
        <v>0</v>
      </c>
      <c r="X2305" s="11">
        <v>1600000000</v>
      </c>
      <c r="Y2305" s="11">
        <v>0</v>
      </c>
      <c r="Z2305" s="11">
        <v>0</v>
      </c>
      <c r="AA2305" s="11">
        <v>0</v>
      </c>
      <c r="AB2305" s="11">
        <v>0</v>
      </c>
      <c r="AC2305" s="11">
        <v>0</v>
      </c>
      <c r="AD2305" s="11">
        <v>0</v>
      </c>
      <c r="AE2305" s="11">
        <v>0</v>
      </c>
      <c r="AF2305" s="11">
        <v>0</v>
      </c>
      <c r="AG2305" s="11">
        <v>0</v>
      </c>
      <c r="AH2305" s="11">
        <v>0</v>
      </c>
      <c r="AI2305" s="11">
        <v>0</v>
      </c>
      <c r="AJ2305" s="11">
        <v>0</v>
      </c>
      <c r="AK2305" s="11">
        <v>0</v>
      </c>
      <c r="AL2305" s="11">
        <v>0</v>
      </c>
      <c r="AM2305" s="11">
        <v>0</v>
      </c>
      <c r="AN2305" s="11">
        <v>0</v>
      </c>
      <c r="AO23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5" s="11">
        <f>Table_PBS_SQL_DB2_PBSSQL_PBS_NDP_Tina_CG_QtrlyPerformance_Final[[#This Row],[GOU REL]]+Table_PBS_SQL_DB2_PBSSQL_PBS_NDP_Tina_CG_QtrlyPerformance_Final[[#This Row],[EXT REL]]</f>
        <v>0</v>
      </c>
      <c r="AT2305" s="11">
        <f>Table_PBS_SQL_DB2_PBSSQL_PBS_NDP_Tina_CG_QtrlyPerformance_Final[[#This Row],[GOU EXP]]+Table_PBS_SQL_DB2_PBSSQL_PBS_NDP_Tina_CG_QtrlyPerformance_Final[[#This Row],[EXT EXP]]</f>
        <v>0</v>
      </c>
      <c r="AU2305" s="11" t="str">
        <f>IF(Table_PBS_SQL_DB2_PBSSQL_PBS_NDP_Tina_CG_QtrlyPerformance_Final[[#This Row],[Item_Code]]&gt;"300000", "Capital", "Recurrent")</f>
        <v>Recurrent</v>
      </c>
    </row>
    <row r="2306" spans="1:47" x14ac:dyDescent="0.25">
      <c r="A2306" t="s">
        <v>499</v>
      </c>
      <c r="B2306" t="s">
        <v>942</v>
      </c>
      <c r="C2306" t="s">
        <v>491</v>
      </c>
      <c r="D2306" t="s">
        <v>861</v>
      </c>
      <c r="E2306" t="s">
        <v>75</v>
      </c>
      <c r="F2306" t="s">
        <v>943</v>
      </c>
      <c r="G2306" t="s">
        <v>31</v>
      </c>
      <c r="H2306" t="s">
        <v>944</v>
      </c>
      <c r="I2306" t="s">
        <v>499</v>
      </c>
      <c r="J2306" t="s">
        <v>864</v>
      </c>
      <c r="K2306" t="s">
        <v>501</v>
      </c>
      <c r="L2306" t="s">
        <v>945</v>
      </c>
      <c r="M2306" t="s">
        <v>946</v>
      </c>
      <c r="N2306" t="s">
        <v>947</v>
      </c>
      <c r="O2306" t="s">
        <v>1056</v>
      </c>
      <c r="P2306" t="s">
        <v>1057</v>
      </c>
      <c r="Q2306" s="11">
        <v>0</v>
      </c>
      <c r="R2306" s="11">
        <v>0</v>
      </c>
      <c r="S2306" s="11">
        <v>0</v>
      </c>
      <c r="T2306" s="11">
        <v>0</v>
      </c>
      <c r="U2306" s="11">
        <v>3900000000</v>
      </c>
      <c r="V2306" s="11">
        <v>0</v>
      </c>
      <c r="W2306" s="11">
        <v>0</v>
      </c>
      <c r="X2306" s="11">
        <v>3900000000</v>
      </c>
      <c r="Y2306" s="11">
        <v>0</v>
      </c>
      <c r="Z2306" s="11">
        <v>0</v>
      </c>
      <c r="AA2306" s="11">
        <v>0</v>
      </c>
      <c r="AB2306" s="11">
        <v>0</v>
      </c>
      <c r="AC2306" s="11">
        <v>0</v>
      </c>
      <c r="AD2306" s="11">
        <v>0</v>
      </c>
      <c r="AE2306" s="11">
        <v>0</v>
      </c>
      <c r="AF2306" s="11">
        <v>0</v>
      </c>
      <c r="AG2306" s="11">
        <v>0</v>
      </c>
      <c r="AH2306" s="11">
        <v>0</v>
      </c>
      <c r="AI2306" s="11">
        <v>0</v>
      </c>
      <c r="AJ2306" s="11">
        <v>0</v>
      </c>
      <c r="AK2306" s="11">
        <v>0</v>
      </c>
      <c r="AL2306" s="11">
        <v>0</v>
      </c>
      <c r="AM2306" s="11">
        <v>0</v>
      </c>
      <c r="AN2306" s="11">
        <v>0</v>
      </c>
      <c r="AO23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6" s="11">
        <f>Table_PBS_SQL_DB2_PBSSQL_PBS_NDP_Tina_CG_QtrlyPerformance_Final[[#This Row],[GOU REL]]+Table_PBS_SQL_DB2_PBSSQL_PBS_NDP_Tina_CG_QtrlyPerformance_Final[[#This Row],[EXT REL]]</f>
        <v>0</v>
      </c>
      <c r="AT2306" s="11">
        <f>Table_PBS_SQL_DB2_PBSSQL_PBS_NDP_Tina_CG_QtrlyPerformance_Final[[#This Row],[GOU EXP]]+Table_PBS_SQL_DB2_PBSSQL_PBS_NDP_Tina_CG_QtrlyPerformance_Final[[#This Row],[EXT EXP]]</f>
        <v>0</v>
      </c>
      <c r="AU2306" s="11" t="str">
        <f>IF(Table_PBS_SQL_DB2_PBSSQL_PBS_NDP_Tina_CG_QtrlyPerformance_Final[[#This Row],[Item_Code]]&gt;"300000", "Capital", "Recurrent")</f>
        <v>Recurrent</v>
      </c>
    </row>
    <row r="2307" spans="1:47" x14ac:dyDescent="0.25">
      <c r="A2307" t="s">
        <v>499</v>
      </c>
      <c r="B2307" t="s">
        <v>942</v>
      </c>
      <c r="C2307" t="s">
        <v>491</v>
      </c>
      <c r="D2307" t="s">
        <v>861</v>
      </c>
      <c r="E2307" t="s">
        <v>75</v>
      </c>
      <c r="F2307" t="s">
        <v>943</v>
      </c>
      <c r="G2307" t="s">
        <v>75</v>
      </c>
      <c r="H2307" t="s">
        <v>881</v>
      </c>
      <c r="I2307" t="s">
        <v>493</v>
      </c>
      <c r="J2307" t="s">
        <v>864</v>
      </c>
      <c r="K2307" t="s">
        <v>503</v>
      </c>
      <c r="L2307" t="s">
        <v>950</v>
      </c>
      <c r="M2307" t="s">
        <v>866</v>
      </c>
      <c r="N2307" t="s">
        <v>867</v>
      </c>
      <c r="O2307" t="s">
        <v>957</v>
      </c>
      <c r="P2307" t="s">
        <v>958</v>
      </c>
      <c r="Q2307" s="11">
        <v>0</v>
      </c>
      <c r="R2307" s="11">
        <v>0</v>
      </c>
      <c r="S2307" s="11">
        <v>0</v>
      </c>
      <c r="T2307" s="11">
        <v>0</v>
      </c>
      <c r="U2307" s="11">
        <v>173000000</v>
      </c>
      <c r="V2307" s="11">
        <v>0</v>
      </c>
      <c r="W2307" s="11">
        <v>173000000</v>
      </c>
      <c r="X2307" s="11">
        <v>0</v>
      </c>
      <c r="Y2307" s="11">
        <v>43250000</v>
      </c>
      <c r="Z2307" s="11">
        <v>0</v>
      </c>
      <c r="AA2307" s="11">
        <v>0</v>
      </c>
      <c r="AB2307" s="11">
        <v>0</v>
      </c>
      <c r="AC2307" s="11">
        <v>43250000</v>
      </c>
      <c r="AD2307" s="11">
        <v>57473790</v>
      </c>
      <c r="AE2307" s="11">
        <v>0</v>
      </c>
      <c r="AF2307" s="11">
        <v>0</v>
      </c>
      <c r="AG2307" s="11">
        <v>43250000</v>
      </c>
      <c r="AH2307" s="11">
        <v>0</v>
      </c>
      <c r="AI2307" s="11">
        <v>0</v>
      </c>
      <c r="AJ2307" s="11">
        <v>0</v>
      </c>
      <c r="AK2307" s="11">
        <v>43250000</v>
      </c>
      <c r="AL2307" s="11">
        <v>115526210</v>
      </c>
      <c r="AM2307" s="11">
        <v>0</v>
      </c>
      <c r="AN2307" s="11">
        <v>0</v>
      </c>
      <c r="AO23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173000000</v>
      </c>
      <c r="AP23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173000000</v>
      </c>
      <c r="AR23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7" s="11">
        <f>Table_PBS_SQL_DB2_PBSSQL_PBS_NDP_Tina_CG_QtrlyPerformance_Final[[#This Row],[GOU REL]]+Table_PBS_SQL_DB2_PBSSQL_PBS_NDP_Tina_CG_QtrlyPerformance_Final[[#This Row],[EXT REL]]</f>
        <v>173000000</v>
      </c>
      <c r="AT2307" s="11">
        <f>Table_PBS_SQL_DB2_PBSSQL_PBS_NDP_Tina_CG_QtrlyPerformance_Final[[#This Row],[GOU EXP]]+Table_PBS_SQL_DB2_PBSSQL_PBS_NDP_Tina_CG_QtrlyPerformance_Final[[#This Row],[EXT EXP]]</f>
        <v>173000000</v>
      </c>
      <c r="AU2307" s="11" t="str">
        <f>IF(Table_PBS_SQL_DB2_PBSSQL_PBS_NDP_Tina_CG_QtrlyPerformance_Final[[#This Row],[Item_Code]]&gt;"300000", "Capital", "Recurrent")</f>
        <v>Capital</v>
      </c>
    </row>
    <row r="2308" spans="1:47" x14ac:dyDescent="0.25">
      <c r="A2308" t="s">
        <v>179</v>
      </c>
      <c r="B2308" t="s">
        <v>959</v>
      </c>
      <c r="C2308" t="s">
        <v>177</v>
      </c>
      <c r="D2308" t="s">
        <v>960</v>
      </c>
      <c r="E2308" t="s">
        <v>31</v>
      </c>
      <c r="F2308" t="s">
        <v>961</v>
      </c>
      <c r="G2308" t="s">
        <v>87</v>
      </c>
      <c r="H2308" t="s">
        <v>962</v>
      </c>
      <c r="I2308" t="s">
        <v>896</v>
      </c>
      <c r="J2308" t="s">
        <v>897</v>
      </c>
      <c r="K2308" t="s">
        <v>963</v>
      </c>
      <c r="L2308" t="s">
        <v>964</v>
      </c>
      <c r="M2308" t="s">
        <v>965</v>
      </c>
      <c r="N2308" t="s">
        <v>966</v>
      </c>
      <c r="O2308" t="s">
        <v>911</v>
      </c>
      <c r="P2308" t="s">
        <v>912</v>
      </c>
      <c r="Q2308" s="11">
        <v>0</v>
      </c>
      <c r="R2308" s="11">
        <v>0</v>
      </c>
      <c r="S2308" s="11">
        <v>0</v>
      </c>
      <c r="T2308" s="11">
        <v>0</v>
      </c>
      <c r="U2308" s="11">
        <v>0</v>
      </c>
      <c r="V2308" s="11">
        <v>0</v>
      </c>
      <c r="W2308" s="11">
        <v>0</v>
      </c>
      <c r="X2308" s="11">
        <v>0</v>
      </c>
      <c r="Y2308" s="11">
        <v>0</v>
      </c>
      <c r="Z2308" s="11">
        <v>0</v>
      </c>
      <c r="AA2308" s="11">
        <v>49950000</v>
      </c>
      <c r="AB2308" s="11">
        <v>31231285</v>
      </c>
      <c r="AC2308" s="11">
        <v>0</v>
      </c>
      <c r="AD2308" s="11">
        <v>0</v>
      </c>
      <c r="AE2308" s="11">
        <v>149850000</v>
      </c>
      <c r="AF2308" s="11">
        <v>47048317</v>
      </c>
      <c r="AG2308" s="11">
        <v>0</v>
      </c>
      <c r="AH2308" s="11">
        <v>0</v>
      </c>
      <c r="AI2308" s="11">
        <v>0</v>
      </c>
      <c r="AJ2308" s="11">
        <v>0</v>
      </c>
      <c r="AK2308" s="11">
        <v>0</v>
      </c>
      <c r="AL2308" s="11">
        <v>0</v>
      </c>
      <c r="AM2308" s="11">
        <v>599850000</v>
      </c>
      <c r="AN2308" s="11">
        <v>283552863</v>
      </c>
      <c r="AO23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799650000</v>
      </c>
      <c r="AQ23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361832465</v>
      </c>
      <c r="AS2308" s="11">
        <f>Table_PBS_SQL_DB2_PBSSQL_PBS_NDP_Tina_CG_QtrlyPerformance_Final[[#This Row],[GOU REL]]+Table_PBS_SQL_DB2_PBSSQL_PBS_NDP_Tina_CG_QtrlyPerformance_Final[[#This Row],[EXT REL]]</f>
        <v>799650000</v>
      </c>
      <c r="AT2308" s="11">
        <f>Table_PBS_SQL_DB2_PBSSQL_PBS_NDP_Tina_CG_QtrlyPerformance_Final[[#This Row],[GOU EXP]]+Table_PBS_SQL_DB2_PBSSQL_PBS_NDP_Tina_CG_QtrlyPerformance_Final[[#This Row],[EXT EXP]]</f>
        <v>361832465</v>
      </c>
      <c r="AU2308" s="11" t="str">
        <f>IF(Table_PBS_SQL_DB2_PBSSQL_PBS_NDP_Tina_CG_QtrlyPerformance_Final[[#This Row],[Item_Code]]&gt;"300000", "Capital", "Recurrent")</f>
        <v>Recurrent</v>
      </c>
    </row>
    <row r="2309" spans="1:47" x14ac:dyDescent="0.25">
      <c r="A2309" t="s">
        <v>179</v>
      </c>
      <c r="B2309" t="s">
        <v>959</v>
      </c>
      <c r="C2309" t="s">
        <v>177</v>
      </c>
      <c r="D2309" t="s">
        <v>960</v>
      </c>
      <c r="E2309" t="s">
        <v>31</v>
      </c>
      <c r="F2309" t="s">
        <v>961</v>
      </c>
      <c r="G2309" t="s">
        <v>87</v>
      </c>
      <c r="H2309" t="s">
        <v>962</v>
      </c>
      <c r="I2309" t="s">
        <v>493</v>
      </c>
      <c r="J2309" t="s">
        <v>977</v>
      </c>
      <c r="K2309" t="s">
        <v>963</v>
      </c>
      <c r="L2309" t="s">
        <v>964</v>
      </c>
      <c r="M2309" t="s">
        <v>965</v>
      </c>
      <c r="N2309" t="s">
        <v>966</v>
      </c>
      <c r="O2309" t="s">
        <v>906</v>
      </c>
      <c r="P2309" t="s">
        <v>907</v>
      </c>
      <c r="Q2309" s="11">
        <v>0</v>
      </c>
      <c r="R2309" s="11">
        <v>0</v>
      </c>
      <c r="S2309" s="11">
        <v>0</v>
      </c>
      <c r="T2309" s="11">
        <v>0</v>
      </c>
      <c r="U2309" s="11">
        <v>586800000</v>
      </c>
      <c r="V2309" s="11">
        <v>0</v>
      </c>
      <c r="W2309" s="11">
        <v>0</v>
      </c>
      <c r="X2309" s="11">
        <v>586800000</v>
      </c>
      <c r="Y2309" s="11">
        <v>0</v>
      </c>
      <c r="Z2309" s="11">
        <v>0</v>
      </c>
      <c r="AA2309" s="11">
        <v>0</v>
      </c>
      <c r="AB2309" s="11">
        <v>0</v>
      </c>
      <c r="AC2309" s="11">
        <v>0</v>
      </c>
      <c r="AD2309" s="11">
        <v>0</v>
      </c>
      <c r="AE2309" s="11">
        <v>0</v>
      </c>
      <c r="AF2309" s="11">
        <v>0</v>
      </c>
      <c r="AG2309" s="11">
        <v>0</v>
      </c>
      <c r="AH2309" s="11">
        <v>0</v>
      </c>
      <c r="AI2309" s="11">
        <v>0</v>
      </c>
      <c r="AJ2309" s="11">
        <v>0</v>
      </c>
      <c r="AK2309" s="11">
        <v>0</v>
      </c>
      <c r="AL2309" s="11">
        <v>0</v>
      </c>
      <c r="AM2309" s="11">
        <v>0</v>
      </c>
      <c r="AN2309" s="11">
        <v>0</v>
      </c>
      <c r="AO23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09" s="11">
        <f>Table_PBS_SQL_DB2_PBSSQL_PBS_NDP_Tina_CG_QtrlyPerformance_Final[[#This Row],[GOU REL]]+Table_PBS_SQL_DB2_PBSSQL_PBS_NDP_Tina_CG_QtrlyPerformance_Final[[#This Row],[EXT REL]]</f>
        <v>0</v>
      </c>
      <c r="AT2309" s="11">
        <f>Table_PBS_SQL_DB2_PBSSQL_PBS_NDP_Tina_CG_QtrlyPerformance_Final[[#This Row],[GOU EXP]]+Table_PBS_SQL_DB2_PBSSQL_PBS_NDP_Tina_CG_QtrlyPerformance_Final[[#This Row],[EXT EXP]]</f>
        <v>0</v>
      </c>
      <c r="AU2309" s="11" t="str">
        <f>IF(Table_PBS_SQL_DB2_PBSSQL_PBS_NDP_Tina_CG_QtrlyPerformance_Final[[#This Row],[Item_Code]]&gt;"300000", "Capital", "Recurrent")</f>
        <v>Recurrent</v>
      </c>
    </row>
    <row r="2310" spans="1:47" x14ac:dyDescent="0.25">
      <c r="A2310" t="s">
        <v>179</v>
      </c>
      <c r="B2310" t="s">
        <v>959</v>
      </c>
      <c r="C2310" t="s">
        <v>177</v>
      </c>
      <c r="D2310" t="s">
        <v>960</v>
      </c>
      <c r="E2310" t="s">
        <v>31</v>
      </c>
      <c r="F2310" t="s">
        <v>961</v>
      </c>
      <c r="G2310" t="s">
        <v>87</v>
      </c>
      <c r="H2310" t="s">
        <v>962</v>
      </c>
      <c r="I2310" t="s">
        <v>493</v>
      </c>
      <c r="J2310" t="s">
        <v>977</v>
      </c>
      <c r="K2310" t="s">
        <v>963</v>
      </c>
      <c r="L2310" t="s">
        <v>964</v>
      </c>
      <c r="M2310" t="s">
        <v>965</v>
      </c>
      <c r="N2310" t="s">
        <v>966</v>
      </c>
      <c r="O2310" t="s">
        <v>1124</v>
      </c>
      <c r="P2310" t="s">
        <v>1125</v>
      </c>
      <c r="Q2310" s="11">
        <v>0</v>
      </c>
      <c r="R2310" s="11">
        <v>0</v>
      </c>
      <c r="S2310" s="11">
        <v>0</v>
      </c>
      <c r="T2310" s="11">
        <v>0</v>
      </c>
      <c r="U2310" s="11">
        <v>24624000</v>
      </c>
      <c r="V2310" s="11">
        <v>0</v>
      </c>
      <c r="W2310" s="11">
        <v>0</v>
      </c>
      <c r="X2310" s="11">
        <v>24624000</v>
      </c>
      <c r="Y2310" s="11">
        <v>0</v>
      </c>
      <c r="Z2310" s="11">
        <v>0</v>
      </c>
      <c r="AA2310" s="11">
        <v>0</v>
      </c>
      <c r="AB2310" s="11">
        <v>0</v>
      </c>
      <c r="AC2310" s="11">
        <v>0</v>
      </c>
      <c r="AD2310" s="11">
        <v>0</v>
      </c>
      <c r="AE2310" s="11">
        <v>0</v>
      </c>
      <c r="AF2310" s="11">
        <v>0</v>
      </c>
      <c r="AG2310" s="11">
        <v>0</v>
      </c>
      <c r="AH2310" s="11">
        <v>0</v>
      </c>
      <c r="AI2310" s="11">
        <v>0</v>
      </c>
      <c r="AJ2310" s="11">
        <v>0</v>
      </c>
      <c r="AK2310" s="11">
        <v>0</v>
      </c>
      <c r="AL2310" s="11">
        <v>0</v>
      </c>
      <c r="AM2310" s="11">
        <v>0</v>
      </c>
      <c r="AN2310" s="11">
        <v>0</v>
      </c>
      <c r="AO23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10" s="11">
        <f>Table_PBS_SQL_DB2_PBSSQL_PBS_NDP_Tina_CG_QtrlyPerformance_Final[[#This Row],[GOU REL]]+Table_PBS_SQL_DB2_PBSSQL_PBS_NDP_Tina_CG_QtrlyPerformance_Final[[#This Row],[EXT REL]]</f>
        <v>0</v>
      </c>
      <c r="AT2310" s="11">
        <f>Table_PBS_SQL_DB2_PBSSQL_PBS_NDP_Tina_CG_QtrlyPerformance_Final[[#This Row],[GOU EXP]]+Table_PBS_SQL_DB2_PBSSQL_PBS_NDP_Tina_CG_QtrlyPerformance_Final[[#This Row],[EXT EXP]]</f>
        <v>0</v>
      </c>
      <c r="AU2310" s="11" t="str">
        <f>IF(Table_PBS_SQL_DB2_PBSSQL_PBS_NDP_Tina_CG_QtrlyPerformance_Final[[#This Row],[Item_Code]]&gt;"300000", "Capital", "Recurrent")</f>
        <v>Recurrent</v>
      </c>
    </row>
    <row r="2311" spans="1:47" x14ac:dyDescent="0.25">
      <c r="A2311" t="s">
        <v>179</v>
      </c>
      <c r="B2311" t="s">
        <v>959</v>
      </c>
      <c r="C2311" t="s">
        <v>177</v>
      </c>
      <c r="D2311" t="s">
        <v>960</v>
      </c>
      <c r="E2311" t="s">
        <v>31</v>
      </c>
      <c r="F2311" t="s">
        <v>961</v>
      </c>
      <c r="G2311" t="s">
        <v>97</v>
      </c>
      <c r="H2311" t="s">
        <v>984</v>
      </c>
      <c r="I2311" t="s">
        <v>896</v>
      </c>
      <c r="J2311" t="s">
        <v>897</v>
      </c>
      <c r="K2311" t="s">
        <v>985</v>
      </c>
      <c r="L2311" t="s">
        <v>986</v>
      </c>
      <c r="M2311" t="s">
        <v>987</v>
      </c>
      <c r="N2311" t="s">
        <v>988</v>
      </c>
      <c r="O2311" t="s">
        <v>967</v>
      </c>
      <c r="P2311" t="s">
        <v>968</v>
      </c>
      <c r="Q2311" s="11">
        <v>0</v>
      </c>
      <c r="R2311" s="11">
        <v>0</v>
      </c>
      <c r="S2311" s="11">
        <v>0</v>
      </c>
      <c r="T2311" s="11">
        <v>0</v>
      </c>
      <c r="U2311" s="11">
        <v>0</v>
      </c>
      <c r="V2311" s="11">
        <v>0</v>
      </c>
      <c r="W2311" s="11">
        <v>0</v>
      </c>
      <c r="X2311" s="11">
        <v>0</v>
      </c>
      <c r="Y2311" s="11">
        <v>0</v>
      </c>
      <c r="Z2311" s="11">
        <v>0</v>
      </c>
      <c r="AA2311" s="11">
        <v>6000000</v>
      </c>
      <c r="AB2311" s="11">
        <v>3000000</v>
      </c>
      <c r="AC2311" s="11">
        <v>0</v>
      </c>
      <c r="AD2311" s="11">
        <v>0</v>
      </c>
      <c r="AE2311" s="11">
        <v>6000000</v>
      </c>
      <c r="AF2311" s="11">
        <v>8529017</v>
      </c>
      <c r="AG2311" s="11">
        <v>0</v>
      </c>
      <c r="AH2311" s="11">
        <v>0</v>
      </c>
      <c r="AI2311" s="11">
        <v>0</v>
      </c>
      <c r="AJ2311" s="11">
        <v>0</v>
      </c>
      <c r="AK2311" s="11">
        <v>0</v>
      </c>
      <c r="AL2311" s="11">
        <v>0</v>
      </c>
      <c r="AM2311" s="11">
        <v>6000000</v>
      </c>
      <c r="AN2311" s="11">
        <v>8529017</v>
      </c>
      <c r="AO23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18000000</v>
      </c>
      <c r="AQ23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20058034</v>
      </c>
      <c r="AS2311" s="11">
        <f>Table_PBS_SQL_DB2_PBSSQL_PBS_NDP_Tina_CG_QtrlyPerformance_Final[[#This Row],[GOU REL]]+Table_PBS_SQL_DB2_PBSSQL_PBS_NDP_Tina_CG_QtrlyPerformance_Final[[#This Row],[EXT REL]]</f>
        <v>18000000</v>
      </c>
      <c r="AT2311" s="11">
        <f>Table_PBS_SQL_DB2_PBSSQL_PBS_NDP_Tina_CG_QtrlyPerformance_Final[[#This Row],[GOU EXP]]+Table_PBS_SQL_DB2_PBSSQL_PBS_NDP_Tina_CG_QtrlyPerformance_Final[[#This Row],[EXT EXP]]</f>
        <v>20058034</v>
      </c>
      <c r="AU2311" s="11" t="str">
        <f>IF(Table_PBS_SQL_DB2_PBSSQL_PBS_NDP_Tina_CG_QtrlyPerformance_Final[[#This Row],[Item_Code]]&gt;"300000", "Capital", "Recurrent")</f>
        <v>Recurrent</v>
      </c>
    </row>
    <row r="2312" spans="1:47" x14ac:dyDescent="0.25">
      <c r="A2312" t="s">
        <v>179</v>
      </c>
      <c r="B2312" t="s">
        <v>959</v>
      </c>
      <c r="C2312" t="s">
        <v>177</v>
      </c>
      <c r="D2312" t="s">
        <v>960</v>
      </c>
      <c r="E2312" t="s">
        <v>31</v>
      </c>
      <c r="F2312" t="s">
        <v>961</v>
      </c>
      <c r="G2312" t="s">
        <v>97</v>
      </c>
      <c r="H2312" t="s">
        <v>984</v>
      </c>
      <c r="I2312" t="s">
        <v>896</v>
      </c>
      <c r="J2312" t="s">
        <v>897</v>
      </c>
      <c r="K2312" t="s">
        <v>985</v>
      </c>
      <c r="L2312" t="s">
        <v>986</v>
      </c>
      <c r="M2312" t="s">
        <v>987</v>
      </c>
      <c r="N2312" t="s">
        <v>988</v>
      </c>
      <c r="O2312" t="s">
        <v>1004</v>
      </c>
      <c r="P2312" t="s">
        <v>868</v>
      </c>
      <c r="Q2312" s="11">
        <v>0</v>
      </c>
      <c r="R2312" s="11">
        <v>0</v>
      </c>
      <c r="S2312" s="11">
        <v>0</v>
      </c>
      <c r="T2312" s="11">
        <v>0</v>
      </c>
      <c r="U2312" s="11">
        <v>0</v>
      </c>
      <c r="V2312" s="11">
        <v>0</v>
      </c>
      <c r="W2312" s="11">
        <v>0</v>
      </c>
      <c r="X2312" s="11">
        <v>0</v>
      </c>
      <c r="Y2312" s="11">
        <v>0</v>
      </c>
      <c r="Z2312" s="11">
        <v>0</v>
      </c>
      <c r="AA2312" s="11">
        <v>14000000</v>
      </c>
      <c r="AB2312" s="11">
        <v>6986734</v>
      </c>
      <c r="AC2312" s="11">
        <v>0</v>
      </c>
      <c r="AD2312" s="11">
        <v>0</v>
      </c>
      <c r="AE2312" s="11">
        <v>14000000</v>
      </c>
      <c r="AF2312" s="11">
        <v>20914499</v>
      </c>
      <c r="AG2312" s="11">
        <v>0</v>
      </c>
      <c r="AH2312" s="11">
        <v>0</v>
      </c>
      <c r="AI2312" s="11">
        <v>0</v>
      </c>
      <c r="AJ2312" s="11">
        <v>0</v>
      </c>
      <c r="AK2312" s="11">
        <v>0</v>
      </c>
      <c r="AL2312" s="11">
        <v>0</v>
      </c>
      <c r="AM2312" s="11">
        <v>14000000</v>
      </c>
      <c r="AN2312" s="11">
        <v>20914499</v>
      </c>
      <c r="AO23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42000000</v>
      </c>
      <c r="AQ23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48815732</v>
      </c>
      <c r="AS2312" s="11">
        <f>Table_PBS_SQL_DB2_PBSSQL_PBS_NDP_Tina_CG_QtrlyPerformance_Final[[#This Row],[GOU REL]]+Table_PBS_SQL_DB2_PBSSQL_PBS_NDP_Tina_CG_QtrlyPerformance_Final[[#This Row],[EXT REL]]</f>
        <v>42000000</v>
      </c>
      <c r="AT2312" s="11">
        <f>Table_PBS_SQL_DB2_PBSSQL_PBS_NDP_Tina_CG_QtrlyPerformance_Final[[#This Row],[GOU EXP]]+Table_PBS_SQL_DB2_PBSSQL_PBS_NDP_Tina_CG_QtrlyPerformance_Final[[#This Row],[EXT EXP]]</f>
        <v>48815732</v>
      </c>
      <c r="AU2312" s="11" t="str">
        <f>IF(Table_PBS_SQL_DB2_PBSSQL_PBS_NDP_Tina_CG_QtrlyPerformance_Final[[#This Row],[Item_Code]]&gt;"300000", "Capital", "Recurrent")</f>
        <v>Recurrent</v>
      </c>
    </row>
    <row r="2313" spans="1:47" x14ac:dyDescent="0.25">
      <c r="A2313" t="s">
        <v>179</v>
      </c>
      <c r="B2313" t="s">
        <v>959</v>
      </c>
      <c r="C2313" t="s">
        <v>177</v>
      </c>
      <c r="D2313" t="s">
        <v>960</v>
      </c>
      <c r="E2313" t="s">
        <v>31</v>
      </c>
      <c r="F2313" t="s">
        <v>961</v>
      </c>
      <c r="G2313" t="s">
        <v>97</v>
      </c>
      <c r="H2313" t="s">
        <v>984</v>
      </c>
      <c r="I2313" t="s">
        <v>467</v>
      </c>
      <c r="J2313" t="s">
        <v>989</v>
      </c>
      <c r="K2313" t="s">
        <v>985</v>
      </c>
      <c r="L2313" t="s">
        <v>986</v>
      </c>
      <c r="M2313" t="s">
        <v>987</v>
      </c>
      <c r="N2313" t="s">
        <v>988</v>
      </c>
      <c r="O2313" t="s">
        <v>906</v>
      </c>
      <c r="P2313" t="s">
        <v>907</v>
      </c>
      <c r="Q2313" s="11">
        <v>0</v>
      </c>
      <c r="R2313" s="11">
        <v>0</v>
      </c>
      <c r="S2313" s="11">
        <v>0</v>
      </c>
      <c r="T2313" s="11">
        <v>0</v>
      </c>
      <c r="U2313" s="11">
        <v>48000000</v>
      </c>
      <c r="V2313" s="11">
        <v>0</v>
      </c>
      <c r="W2313" s="11">
        <v>24000000</v>
      </c>
      <c r="X2313" s="11">
        <v>24000000</v>
      </c>
      <c r="Y2313" s="11">
        <v>0</v>
      </c>
      <c r="Z2313" s="11">
        <v>0</v>
      </c>
      <c r="AA2313" s="11">
        <v>0</v>
      </c>
      <c r="AB2313" s="11">
        <v>0</v>
      </c>
      <c r="AC2313" s="11">
        <v>12000000</v>
      </c>
      <c r="AD2313" s="11">
        <v>8779345</v>
      </c>
      <c r="AE2313" s="11">
        <v>0</v>
      </c>
      <c r="AF2313" s="11">
        <v>0</v>
      </c>
      <c r="AG2313" s="11">
        <v>6000000</v>
      </c>
      <c r="AH2313" s="11">
        <v>1729000</v>
      </c>
      <c r="AI2313" s="11">
        <v>0</v>
      </c>
      <c r="AJ2313" s="11">
        <v>0</v>
      </c>
      <c r="AK2313" s="11">
        <v>6000000</v>
      </c>
      <c r="AL2313" s="11">
        <v>13417006</v>
      </c>
      <c r="AM2313" s="11">
        <v>0</v>
      </c>
      <c r="AN2313" s="11">
        <v>0</v>
      </c>
      <c r="AO23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23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23925351</v>
      </c>
      <c r="AR23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13" s="11">
        <f>Table_PBS_SQL_DB2_PBSSQL_PBS_NDP_Tina_CG_QtrlyPerformance_Final[[#This Row],[GOU REL]]+Table_PBS_SQL_DB2_PBSSQL_PBS_NDP_Tina_CG_QtrlyPerformance_Final[[#This Row],[EXT REL]]</f>
        <v>24000000</v>
      </c>
      <c r="AT2313" s="11">
        <f>Table_PBS_SQL_DB2_PBSSQL_PBS_NDP_Tina_CG_QtrlyPerformance_Final[[#This Row],[GOU EXP]]+Table_PBS_SQL_DB2_PBSSQL_PBS_NDP_Tina_CG_QtrlyPerformance_Final[[#This Row],[EXT EXP]]</f>
        <v>23925351</v>
      </c>
      <c r="AU2313" s="11" t="str">
        <f>IF(Table_PBS_SQL_DB2_PBSSQL_PBS_NDP_Tina_CG_QtrlyPerformance_Final[[#This Row],[Item_Code]]&gt;"300000", "Capital", "Recurrent")</f>
        <v>Recurrent</v>
      </c>
    </row>
    <row r="2314" spans="1:47" x14ac:dyDescent="0.25">
      <c r="A2314" t="s">
        <v>179</v>
      </c>
      <c r="B2314" t="s">
        <v>959</v>
      </c>
      <c r="C2314" t="s">
        <v>177</v>
      </c>
      <c r="D2314" t="s">
        <v>960</v>
      </c>
      <c r="E2314" t="s">
        <v>31</v>
      </c>
      <c r="F2314" t="s">
        <v>961</v>
      </c>
      <c r="G2314" t="s">
        <v>97</v>
      </c>
      <c r="H2314" t="s">
        <v>984</v>
      </c>
      <c r="I2314" t="s">
        <v>467</v>
      </c>
      <c r="J2314" t="s">
        <v>989</v>
      </c>
      <c r="K2314" t="s">
        <v>985</v>
      </c>
      <c r="L2314" t="s">
        <v>986</v>
      </c>
      <c r="M2314" t="s">
        <v>987</v>
      </c>
      <c r="N2314" t="s">
        <v>988</v>
      </c>
      <c r="O2314" t="s">
        <v>1004</v>
      </c>
      <c r="P2314" t="s">
        <v>868</v>
      </c>
      <c r="Q2314" s="11">
        <v>0</v>
      </c>
      <c r="R2314" s="11">
        <v>0</v>
      </c>
      <c r="S2314" s="11">
        <v>0</v>
      </c>
      <c r="T2314" s="11">
        <v>0</v>
      </c>
      <c r="U2314" s="11">
        <v>70000000</v>
      </c>
      <c r="V2314" s="11">
        <v>0</v>
      </c>
      <c r="W2314" s="11">
        <v>42000000</v>
      </c>
      <c r="X2314" s="11">
        <v>28000000</v>
      </c>
      <c r="Y2314" s="11">
        <v>25000000</v>
      </c>
      <c r="Z2314" s="11">
        <v>12230660</v>
      </c>
      <c r="AA2314" s="11">
        <v>0</v>
      </c>
      <c r="AB2314" s="11">
        <v>0</v>
      </c>
      <c r="AC2314" s="11">
        <v>0</v>
      </c>
      <c r="AD2314" s="11">
        <v>12247372</v>
      </c>
      <c r="AE2314" s="11">
        <v>0</v>
      </c>
      <c r="AF2314" s="11">
        <v>0</v>
      </c>
      <c r="AG2314" s="11">
        <v>8500000</v>
      </c>
      <c r="AH2314" s="11">
        <v>3843192</v>
      </c>
      <c r="AI2314" s="11">
        <v>0</v>
      </c>
      <c r="AJ2314" s="11">
        <v>0</v>
      </c>
      <c r="AK2314" s="11">
        <v>8500000</v>
      </c>
      <c r="AL2314" s="11">
        <v>13671873</v>
      </c>
      <c r="AM2314" s="11">
        <v>0</v>
      </c>
      <c r="AN2314" s="11">
        <v>0</v>
      </c>
      <c r="AO23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42000000</v>
      </c>
      <c r="AP23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41993097</v>
      </c>
      <c r="AR23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14" s="11">
        <f>Table_PBS_SQL_DB2_PBSSQL_PBS_NDP_Tina_CG_QtrlyPerformance_Final[[#This Row],[GOU REL]]+Table_PBS_SQL_DB2_PBSSQL_PBS_NDP_Tina_CG_QtrlyPerformance_Final[[#This Row],[EXT REL]]</f>
        <v>42000000</v>
      </c>
      <c r="AT2314" s="11">
        <f>Table_PBS_SQL_DB2_PBSSQL_PBS_NDP_Tina_CG_QtrlyPerformance_Final[[#This Row],[GOU EXP]]+Table_PBS_SQL_DB2_PBSSQL_PBS_NDP_Tina_CG_QtrlyPerformance_Final[[#This Row],[EXT EXP]]</f>
        <v>41993097</v>
      </c>
      <c r="AU2314" s="11" t="str">
        <f>IF(Table_PBS_SQL_DB2_PBSSQL_PBS_NDP_Tina_CG_QtrlyPerformance_Final[[#This Row],[Item_Code]]&gt;"300000", "Capital", "Recurrent")</f>
        <v>Recurrent</v>
      </c>
    </row>
    <row r="2315" spans="1:47" x14ac:dyDescent="0.25">
      <c r="A2315" t="s">
        <v>179</v>
      </c>
      <c r="B2315" t="s">
        <v>959</v>
      </c>
      <c r="C2315" t="s">
        <v>676</v>
      </c>
      <c r="D2315" t="s">
        <v>990</v>
      </c>
      <c r="E2315" t="s">
        <v>31</v>
      </c>
      <c r="F2315" t="s">
        <v>991</v>
      </c>
      <c r="G2315" t="s">
        <v>119</v>
      </c>
      <c r="H2315" t="s">
        <v>992</v>
      </c>
      <c r="I2315" t="s">
        <v>896</v>
      </c>
      <c r="J2315" t="s">
        <v>897</v>
      </c>
      <c r="K2315" t="s">
        <v>678</v>
      </c>
      <c r="L2315" t="s">
        <v>993</v>
      </c>
      <c r="M2315" t="s">
        <v>994</v>
      </c>
      <c r="N2315" t="s">
        <v>995</v>
      </c>
      <c r="O2315" t="s">
        <v>1028</v>
      </c>
      <c r="P2315" t="s">
        <v>1029</v>
      </c>
      <c r="Q2315" s="11">
        <v>0</v>
      </c>
      <c r="R2315" s="11">
        <v>0</v>
      </c>
      <c r="S2315" s="11">
        <v>0</v>
      </c>
      <c r="T2315" s="11">
        <v>0</v>
      </c>
      <c r="U2315" s="11">
        <v>0</v>
      </c>
      <c r="V2315" s="11">
        <v>0</v>
      </c>
      <c r="W2315" s="11">
        <v>0</v>
      </c>
      <c r="X2315" s="11">
        <v>0</v>
      </c>
      <c r="Y2315" s="11">
        <v>0</v>
      </c>
      <c r="Z2315" s="11">
        <v>0</v>
      </c>
      <c r="AA2315" s="11">
        <v>0</v>
      </c>
      <c r="AB2315" s="11">
        <v>0</v>
      </c>
      <c r="AC2315" s="11">
        <v>0</v>
      </c>
      <c r="AD2315" s="11">
        <v>0</v>
      </c>
      <c r="AE2315" s="11">
        <v>97200000</v>
      </c>
      <c r="AF2315" s="11">
        <v>93600001</v>
      </c>
      <c r="AG2315" s="11">
        <v>0</v>
      </c>
      <c r="AH2315" s="11">
        <v>0</v>
      </c>
      <c r="AI2315" s="11">
        <v>0</v>
      </c>
      <c r="AJ2315" s="11">
        <v>0</v>
      </c>
      <c r="AK2315" s="11">
        <v>0</v>
      </c>
      <c r="AL2315" s="11">
        <v>0</v>
      </c>
      <c r="AM2315" s="11">
        <v>194400000</v>
      </c>
      <c r="AN2315" s="11">
        <v>194400000</v>
      </c>
      <c r="AO23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291600000</v>
      </c>
      <c r="AQ23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288000001</v>
      </c>
      <c r="AS2315" s="11">
        <f>Table_PBS_SQL_DB2_PBSSQL_PBS_NDP_Tina_CG_QtrlyPerformance_Final[[#This Row],[GOU REL]]+Table_PBS_SQL_DB2_PBSSQL_PBS_NDP_Tina_CG_QtrlyPerformance_Final[[#This Row],[EXT REL]]</f>
        <v>291600000</v>
      </c>
      <c r="AT2315" s="11">
        <f>Table_PBS_SQL_DB2_PBSSQL_PBS_NDP_Tina_CG_QtrlyPerformance_Final[[#This Row],[GOU EXP]]+Table_PBS_SQL_DB2_PBSSQL_PBS_NDP_Tina_CG_QtrlyPerformance_Final[[#This Row],[EXT EXP]]</f>
        <v>288000001</v>
      </c>
      <c r="AU2315" s="11" t="str">
        <f>IF(Table_PBS_SQL_DB2_PBSSQL_PBS_NDP_Tina_CG_QtrlyPerformance_Final[[#This Row],[Item_Code]]&gt;"300000", "Capital", "Recurrent")</f>
        <v>Recurrent</v>
      </c>
    </row>
    <row r="2316" spans="1:47" x14ac:dyDescent="0.25">
      <c r="A2316" t="s">
        <v>179</v>
      </c>
      <c r="B2316" t="s">
        <v>959</v>
      </c>
      <c r="C2316" t="s">
        <v>676</v>
      </c>
      <c r="D2316" t="s">
        <v>990</v>
      </c>
      <c r="E2316" t="s">
        <v>31</v>
      </c>
      <c r="F2316" t="s">
        <v>991</v>
      </c>
      <c r="G2316" t="s">
        <v>119</v>
      </c>
      <c r="H2316" t="s">
        <v>992</v>
      </c>
      <c r="I2316" t="s">
        <v>896</v>
      </c>
      <c r="J2316" t="s">
        <v>897</v>
      </c>
      <c r="K2316" t="s">
        <v>678</v>
      </c>
      <c r="L2316" t="s">
        <v>993</v>
      </c>
      <c r="M2316" t="s">
        <v>994</v>
      </c>
      <c r="N2316" t="s">
        <v>995</v>
      </c>
      <c r="O2316" t="s">
        <v>1085</v>
      </c>
      <c r="P2316" t="s">
        <v>1086</v>
      </c>
      <c r="Q2316" s="11">
        <v>0</v>
      </c>
      <c r="R2316" s="11">
        <v>0</v>
      </c>
      <c r="S2316" s="11">
        <v>0</v>
      </c>
      <c r="T2316" s="11">
        <v>0</v>
      </c>
      <c r="U2316" s="11">
        <v>0</v>
      </c>
      <c r="V2316" s="11">
        <v>0</v>
      </c>
      <c r="W2316" s="11">
        <v>0</v>
      </c>
      <c r="X2316" s="11">
        <v>0</v>
      </c>
      <c r="Y2316" s="11">
        <v>0</v>
      </c>
      <c r="Z2316" s="11">
        <v>0</v>
      </c>
      <c r="AA2316" s="11">
        <v>0</v>
      </c>
      <c r="AB2316" s="11">
        <v>0</v>
      </c>
      <c r="AC2316" s="11">
        <v>0</v>
      </c>
      <c r="AD2316" s="11">
        <v>0</v>
      </c>
      <c r="AE2316" s="11">
        <v>80000000</v>
      </c>
      <c r="AF2316" s="11">
        <v>48840911</v>
      </c>
      <c r="AG2316" s="11">
        <v>0</v>
      </c>
      <c r="AH2316" s="11">
        <v>0</v>
      </c>
      <c r="AI2316" s="11">
        <v>0</v>
      </c>
      <c r="AJ2316" s="11">
        <v>0</v>
      </c>
      <c r="AK2316" s="11">
        <v>0</v>
      </c>
      <c r="AL2316" s="11">
        <v>0</v>
      </c>
      <c r="AM2316" s="11">
        <v>160000000</v>
      </c>
      <c r="AN2316" s="11">
        <v>123983185</v>
      </c>
      <c r="AO23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240000000</v>
      </c>
      <c r="AQ23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172824096</v>
      </c>
      <c r="AS2316" s="11">
        <f>Table_PBS_SQL_DB2_PBSSQL_PBS_NDP_Tina_CG_QtrlyPerformance_Final[[#This Row],[GOU REL]]+Table_PBS_SQL_DB2_PBSSQL_PBS_NDP_Tina_CG_QtrlyPerformance_Final[[#This Row],[EXT REL]]</f>
        <v>240000000</v>
      </c>
      <c r="AT2316" s="11">
        <f>Table_PBS_SQL_DB2_PBSSQL_PBS_NDP_Tina_CG_QtrlyPerformance_Final[[#This Row],[GOU EXP]]+Table_PBS_SQL_DB2_PBSSQL_PBS_NDP_Tina_CG_QtrlyPerformance_Final[[#This Row],[EXT EXP]]</f>
        <v>172824096</v>
      </c>
      <c r="AU2316" s="11" t="str">
        <f>IF(Table_PBS_SQL_DB2_PBSSQL_PBS_NDP_Tina_CG_QtrlyPerformance_Final[[#This Row],[Item_Code]]&gt;"300000", "Capital", "Recurrent")</f>
        <v>Recurrent</v>
      </c>
    </row>
    <row r="2317" spans="1:47" x14ac:dyDescent="0.25">
      <c r="A2317" t="s">
        <v>179</v>
      </c>
      <c r="B2317" t="s">
        <v>959</v>
      </c>
      <c r="C2317" t="s">
        <v>676</v>
      </c>
      <c r="D2317" t="s">
        <v>990</v>
      </c>
      <c r="E2317" t="s">
        <v>31</v>
      </c>
      <c r="F2317" t="s">
        <v>991</v>
      </c>
      <c r="G2317" t="s">
        <v>119</v>
      </c>
      <c r="H2317" t="s">
        <v>992</v>
      </c>
      <c r="I2317" t="s">
        <v>493</v>
      </c>
      <c r="J2317" t="s">
        <v>2025</v>
      </c>
      <c r="K2317" t="s">
        <v>678</v>
      </c>
      <c r="L2317" t="s">
        <v>993</v>
      </c>
      <c r="M2317" t="s">
        <v>994</v>
      </c>
      <c r="N2317" t="s">
        <v>995</v>
      </c>
      <c r="O2317" t="s">
        <v>1062</v>
      </c>
      <c r="P2317" t="s">
        <v>1063</v>
      </c>
      <c r="Q2317" s="11">
        <v>0</v>
      </c>
      <c r="R2317" s="11">
        <v>0</v>
      </c>
      <c r="S2317" s="11">
        <v>0</v>
      </c>
      <c r="T2317" s="11">
        <v>0</v>
      </c>
      <c r="U2317" s="11">
        <v>666480216</v>
      </c>
      <c r="V2317" s="11">
        <v>0</v>
      </c>
      <c r="W2317" s="11">
        <v>666480216</v>
      </c>
      <c r="X2317" s="11">
        <v>0</v>
      </c>
      <c r="Y2317" s="11">
        <v>166620054</v>
      </c>
      <c r="Z2317" s="11">
        <v>166620054</v>
      </c>
      <c r="AA2317" s="11">
        <v>0</v>
      </c>
      <c r="AB2317" s="11">
        <v>0</v>
      </c>
      <c r="AC2317" s="11">
        <v>174682648</v>
      </c>
      <c r="AD2317" s="11">
        <v>174682648</v>
      </c>
      <c r="AE2317" s="11">
        <v>0</v>
      </c>
      <c r="AF2317" s="11">
        <v>0</v>
      </c>
      <c r="AG2317" s="11">
        <v>159400791</v>
      </c>
      <c r="AH2317" s="11">
        <v>159400791</v>
      </c>
      <c r="AI2317" s="11">
        <v>0</v>
      </c>
      <c r="AJ2317" s="11">
        <v>0</v>
      </c>
      <c r="AK2317" s="11">
        <v>165776723</v>
      </c>
      <c r="AL2317" s="11">
        <v>165776723</v>
      </c>
      <c r="AM2317" s="11">
        <v>0</v>
      </c>
      <c r="AN2317" s="11">
        <v>0</v>
      </c>
      <c r="AO23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666480216</v>
      </c>
      <c r="AP23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666480216</v>
      </c>
      <c r="AR23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17" s="11">
        <f>Table_PBS_SQL_DB2_PBSSQL_PBS_NDP_Tina_CG_QtrlyPerformance_Final[[#This Row],[GOU REL]]+Table_PBS_SQL_DB2_PBSSQL_PBS_NDP_Tina_CG_QtrlyPerformance_Final[[#This Row],[EXT REL]]</f>
        <v>666480216</v>
      </c>
      <c r="AT2317" s="11">
        <f>Table_PBS_SQL_DB2_PBSSQL_PBS_NDP_Tina_CG_QtrlyPerformance_Final[[#This Row],[GOU EXP]]+Table_PBS_SQL_DB2_PBSSQL_PBS_NDP_Tina_CG_QtrlyPerformance_Final[[#This Row],[EXT EXP]]</f>
        <v>666480216</v>
      </c>
      <c r="AU2317" s="11" t="str">
        <f>IF(Table_PBS_SQL_DB2_PBSSQL_PBS_NDP_Tina_CG_QtrlyPerformance_Final[[#This Row],[Item_Code]]&gt;"300000", "Capital", "Recurrent")</f>
        <v>Recurrent</v>
      </c>
    </row>
    <row r="2318" spans="1:47" x14ac:dyDescent="0.25">
      <c r="A2318" t="s">
        <v>179</v>
      </c>
      <c r="B2318" t="s">
        <v>959</v>
      </c>
      <c r="C2318" t="s">
        <v>676</v>
      </c>
      <c r="D2318" t="s">
        <v>990</v>
      </c>
      <c r="E2318" t="s">
        <v>75</v>
      </c>
      <c r="F2318" t="s">
        <v>998</v>
      </c>
      <c r="G2318" t="s">
        <v>31</v>
      </c>
      <c r="H2318" t="s">
        <v>999</v>
      </c>
      <c r="I2318" t="s">
        <v>493</v>
      </c>
      <c r="J2318" t="s">
        <v>1007</v>
      </c>
      <c r="K2318" t="s">
        <v>678</v>
      </c>
      <c r="L2318" t="s">
        <v>993</v>
      </c>
      <c r="M2318" t="s">
        <v>1008</v>
      </c>
      <c r="N2318" t="s">
        <v>1009</v>
      </c>
      <c r="O2318" t="s">
        <v>1062</v>
      </c>
      <c r="P2318" t="s">
        <v>1063</v>
      </c>
      <c r="Q2318" s="11">
        <v>0</v>
      </c>
      <c r="R2318" s="11">
        <v>0</v>
      </c>
      <c r="S2318" s="11">
        <v>0</v>
      </c>
      <c r="T2318" s="11">
        <v>0</v>
      </c>
      <c r="U2318" s="11">
        <v>2087931732</v>
      </c>
      <c r="V2318" s="11">
        <v>0</v>
      </c>
      <c r="W2318" s="11">
        <v>2087931732</v>
      </c>
      <c r="X2318" s="11">
        <v>0</v>
      </c>
      <c r="Y2318" s="11">
        <v>521982933</v>
      </c>
      <c r="Z2318" s="11">
        <v>521982933</v>
      </c>
      <c r="AA2318" s="11">
        <v>0</v>
      </c>
      <c r="AB2318" s="11">
        <v>0</v>
      </c>
      <c r="AC2318" s="11">
        <v>547241214</v>
      </c>
      <c r="AD2318" s="11">
        <v>529026472</v>
      </c>
      <c r="AE2318" s="11">
        <v>0</v>
      </c>
      <c r="AF2318" s="11">
        <v>0</v>
      </c>
      <c r="AG2318" s="11">
        <v>499366615</v>
      </c>
      <c r="AH2318" s="11">
        <v>415329953</v>
      </c>
      <c r="AI2318" s="11">
        <v>0</v>
      </c>
      <c r="AJ2318" s="11">
        <v>0</v>
      </c>
      <c r="AK2318" s="11">
        <v>519340970</v>
      </c>
      <c r="AL2318" s="11">
        <v>621592374</v>
      </c>
      <c r="AM2318" s="11">
        <v>0</v>
      </c>
      <c r="AN2318" s="11">
        <v>0</v>
      </c>
      <c r="AO23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2087931732</v>
      </c>
      <c r="AP23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2087931732</v>
      </c>
      <c r="AR23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18" s="11">
        <f>Table_PBS_SQL_DB2_PBSSQL_PBS_NDP_Tina_CG_QtrlyPerformance_Final[[#This Row],[GOU REL]]+Table_PBS_SQL_DB2_PBSSQL_PBS_NDP_Tina_CG_QtrlyPerformance_Final[[#This Row],[EXT REL]]</f>
        <v>2087931732</v>
      </c>
      <c r="AT2318" s="11">
        <f>Table_PBS_SQL_DB2_PBSSQL_PBS_NDP_Tina_CG_QtrlyPerformance_Final[[#This Row],[GOU EXP]]+Table_PBS_SQL_DB2_PBSSQL_PBS_NDP_Tina_CG_QtrlyPerformance_Final[[#This Row],[EXT EXP]]</f>
        <v>2087931732</v>
      </c>
      <c r="AU2318" s="11" t="str">
        <f>IF(Table_PBS_SQL_DB2_PBSSQL_PBS_NDP_Tina_CG_QtrlyPerformance_Final[[#This Row],[Item_Code]]&gt;"300000", "Capital", "Recurrent")</f>
        <v>Recurrent</v>
      </c>
    </row>
    <row r="2319" spans="1:47" x14ac:dyDescent="0.25">
      <c r="A2319" t="s">
        <v>179</v>
      </c>
      <c r="B2319" t="s">
        <v>959</v>
      </c>
      <c r="C2319" t="s">
        <v>676</v>
      </c>
      <c r="D2319" t="s">
        <v>990</v>
      </c>
      <c r="E2319" t="s">
        <v>75</v>
      </c>
      <c r="F2319" t="s">
        <v>998</v>
      </c>
      <c r="G2319" t="s">
        <v>31</v>
      </c>
      <c r="H2319" t="s">
        <v>999</v>
      </c>
      <c r="I2319" t="s">
        <v>493</v>
      </c>
      <c r="J2319" t="s">
        <v>1007</v>
      </c>
      <c r="K2319" t="s">
        <v>678</v>
      </c>
      <c r="L2319" t="s">
        <v>993</v>
      </c>
      <c r="M2319" t="s">
        <v>1000</v>
      </c>
      <c r="N2319" t="s">
        <v>1001</v>
      </c>
      <c r="O2319" t="s">
        <v>996</v>
      </c>
      <c r="P2319" t="s">
        <v>997</v>
      </c>
      <c r="Q2319" s="11">
        <v>0</v>
      </c>
      <c r="R2319" s="11">
        <v>0</v>
      </c>
      <c r="S2319" s="11">
        <v>0</v>
      </c>
      <c r="T2319" s="11">
        <v>0</v>
      </c>
      <c r="U2319" s="11">
        <v>4156979887</v>
      </c>
      <c r="V2319" s="11">
        <v>0</v>
      </c>
      <c r="W2319" s="11">
        <v>4156979887</v>
      </c>
      <c r="X2319" s="11">
        <v>0</v>
      </c>
      <c r="Y2319" s="11">
        <v>971184000</v>
      </c>
      <c r="Z2319" s="11">
        <v>740461849</v>
      </c>
      <c r="AA2319" s="11">
        <v>0</v>
      </c>
      <c r="AB2319" s="11">
        <v>0</v>
      </c>
      <c r="AC2319" s="11">
        <v>1107305944</v>
      </c>
      <c r="AD2319" s="11">
        <v>1188232882</v>
      </c>
      <c r="AE2319" s="11">
        <v>0</v>
      </c>
      <c r="AF2319" s="11">
        <v>0</v>
      </c>
      <c r="AG2319" s="11">
        <v>1039244972</v>
      </c>
      <c r="AH2319" s="11">
        <v>755124693</v>
      </c>
      <c r="AI2319" s="11">
        <v>0</v>
      </c>
      <c r="AJ2319" s="11">
        <v>0</v>
      </c>
      <c r="AK2319" s="11">
        <v>1039244971</v>
      </c>
      <c r="AL2319" s="11">
        <v>1473155172</v>
      </c>
      <c r="AM2319" s="11">
        <v>0</v>
      </c>
      <c r="AN2319" s="11">
        <v>0</v>
      </c>
      <c r="AO23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4156979887</v>
      </c>
      <c r="AP23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4156974596</v>
      </c>
      <c r="AR23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19" s="11">
        <f>Table_PBS_SQL_DB2_PBSSQL_PBS_NDP_Tina_CG_QtrlyPerformance_Final[[#This Row],[GOU REL]]+Table_PBS_SQL_DB2_PBSSQL_PBS_NDP_Tina_CG_QtrlyPerformance_Final[[#This Row],[EXT REL]]</f>
        <v>4156979887</v>
      </c>
      <c r="AT2319" s="11">
        <f>Table_PBS_SQL_DB2_PBSSQL_PBS_NDP_Tina_CG_QtrlyPerformance_Final[[#This Row],[GOU EXP]]+Table_PBS_SQL_DB2_PBSSQL_PBS_NDP_Tina_CG_QtrlyPerformance_Final[[#This Row],[EXT EXP]]</f>
        <v>4156974596</v>
      </c>
      <c r="AU2319" s="11" t="str">
        <f>IF(Table_PBS_SQL_DB2_PBSSQL_PBS_NDP_Tina_CG_QtrlyPerformance_Final[[#This Row],[Item_Code]]&gt;"300000", "Capital", "Recurrent")</f>
        <v>Recurrent</v>
      </c>
    </row>
    <row r="2320" spans="1:47" x14ac:dyDescent="0.25">
      <c r="A2320" t="s">
        <v>179</v>
      </c>
      <c r="B2320" t="s">
        <v>959</v>
      </c>
      <c r="C2320" t="s">
        <v>676</v>
      </c>
      <c r="D2320" t="s">
        <v>990</v>
      </c>
      <c r="E2320" t="s">
        <v>75</v>
      </c>
      <c r="F2320" t="s">
        <v>998</v>
      </c>
      <c r="G2320" t="s">
        <v>31</v>
      </c>
      <c r="H2320" t="s">
        <v>999</v>
      </c>
      <c r="I2320" t="s">
        <v>493</v>
      </c>
      <c r="J2320" t="s">
        <v>1007</v>
      </c>
      <c r="K2320" t="s">
        <v>678</v>
      </c>
      <c r="L2320" t="s">
        <v>993</v>
      </c>
      <c r="M2320" t="s">
        <v>1000</v>
      </c>
      <c r="N2320" t="s">
        <v>1001</v>
      </c>
      <c r="O2320" t="s">
        <v>1002</v>
      </c>
      <c r="P2320" t="s">
        <v>1003</v>
      </c>
      <c r="Q2320" s="11">
        <v>0</v>
      </c>
      <c r="R2320" s="11">
        <v>0</v>
      </c>
      <c r="S2320" s="11">
        <v>0</v>
      </c>
      <c r="T2320" s="11">
        <v>0</v>
      </c>
      <c r="U2320" s="11">
        <v>928481332</v>
      </c>
      <c r="V2320" s="11">
        <v>0</v>
      </c>
      <c r="W2320" s="11">
        <v>928481332</v>
      </c>
      <c r="X2320" s="11">
        <v>0</v>
      </c>
      <c r="Y2320" s="11">
        <v>0</v>
      </c>
      <c r="Z2320" s="11">
        <v>0</v>
      </c>
      <c r="AA2320" s="11">
        <v>0</v>
      </c>
      <c r="AB2320" s="11">
        <v>0</v>
      </c>
      <c r="AC2320" s="11">
        <v>464240666</v>
      </c>
      <c r="AD2320" s="11">
        <v>290378139</v>
      </c>
      <c r="AE2320" s="11">
        <v>0</v>
      </c>
      <c r="AF2320" s="11">
        <v>0</v>
      </c>
      <c r="AG2320" s="11">
        <v>232120333</v>
      </c>
      <c r="AH2320" s="11">
        <v>55240820</v>
      </c>
      <c r="AI2320" s="11">
        <v>0</v>
      </c>
      <c r="AJ2320" s="11">
        <v>0</v>
      </c>
      <c r="AK2320" s="11">
        <v>232120333</v>
      </c>
      <c r="AL2320" s="11">
        <v>582828749</v>
      </c>
      <c r="AM2320" s="11">
        <v>0</v>
      </c>
      <c r="AN2320" s="11">
        <v>0</v>
      </c>
      <c r="AO23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928481332</v>
      </c>
      <c r="AP23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928447708</v>
      </c>
      <c r="AR23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20" s="11">
        <f>Table_PBS_SQL_DB2_PBSSQL_PBS_NDP_Tina_CG_QtrlyPerformance_Final[[#This Row],[GOU REL]]+Table_PBS_SQL_DB2_PBSSQL_PBS_NDP_Tina_CG_QtrlyPerformance_Final[[#This Row],[EXT REL]]</f>
        <v>928481332</v>
      </c>
      <c r="AT2320" s="11">
        <f>Table_PBS_SQL_DB2_PBSSQL_PBS_NDP_Tina_CG_QtrlyPerformance_Final[[#This Row],[GOU EXP]]+Table_PBS_SQL_DB2_PBSSQL_PBS_NDP_Tina_CG_QtrlyPerformance_Final[[#This Row],[EXT EXP]]</f>
        <v>928447708</v>
      </c>
      <c r="AU2320" s="11" t="str">
        <f>IF(Table_PBS_SQL_DB2_PBSSQL_PBS_NDP_Tina_CG_QtrlyPerformance_Final[[#This Row],[Item_Code]]&gt;"300000", "Capital", "Recurrent")</f>
        <v>Recurrent</v>
      </c>
    </row>
    <row r="2321" spans="1:47" x14ac:dyDescent="0.25">
      <c r="A2321" t="s">
        <v>179</v>
      </c>
      <c r="B2321" t="s">
        <v>959</v>
      </c>
      <c r="C2321" t="s">
        <v>676</v>
      </c>
      <c r="D2321" t="s">
        <v>990</v>
      </c>
      <c r="E2321" t="s">
        <v>75</v>
      </c>
      <c r="F2321" t="s">
        <v>998</v>
      </c>
      <c r="G2321" t="s">
        <v>31</v>
      </c>
      <c r="H2321" t="s">
        <v>999</v>
      </c>
      <c r="I2321" t="s">
        <v>493</v>
      </c>
      <c r="J2321" t="s">
        <v>1007</v>
      </c>
      <c r="K2321" t="s">
        <v>678</v>
      </c>
      <c r="L2321" t="s">
        <v>993</v>
      </c>
      <c r="M2321" t="s">
        <v>1000</v>
      </c>
      <c r="N2321" t="s">
        <v>1001</v>
      </c>
      <c r="O2321" t="s">
        <v>869</v>
      </c>
      <c r="P2321" t="s">
        <v>870</v>
      </c>
      <c r="Q2321" s="11">
        <v>0</v>
      </c>
      <c r="R2321" s="11">
        <v>0</v>
      </c>
      <c r="S2321" s="11">
        <v>0</v>
      </c>
      <c r="T2321" s="11">
        <v>0</v>
      </c>
      <c r="U2321" s="11">
        <v>1320000000</v>
      </c>
      <c r="V2321" s="11">
        <v>0</v>
      </c>
      <c r="W2321" s="11">
        <v>1320000000</v>
      </c>
      <c r="X2321" s="11">
        <v>0</v>
      </c>
      <c r="Y2321" s="11">
        <v>0</v>
      </c>
      <c r="Z2321" s="11">
        <v>0</v>
      </c>
      <c r="AA2321" s="11">
        <v>0</v>
      </c>
      <c r="AB2321" s="11">
        <v>0</v>
      </c>
      <c r="AC2321" s="11">
        <v>660000000</v>
      </c>
      <c r="AD2321" s="11">
        <v>0</v>
      </c>
      <c r="AE2321" s="11">
        <v>0</v>
      </c>
      <c r="AF2321" s="11">
        <v>0</v>
      </c>
      <c r="AG2321" s="11">
        <v>330000000</v>
      </c>
      <c r="AH2321" s="11">
        <v>0</v>
      </c>
      <c r="AI2321" s="11">
        <v>0</v>
      </c>
      <c r="AJ2321" s="11">
        <v>0</v>
      </c>
      <c r="AK2321" s="11">
        <v>330000000</v>
      </c>
      <c r="AL2321" s="11">
        <v>1320000000</v>
      </c>
      <c r="AM2321" s="11">
        <v>0</v>
      </c>
      <c r="AN2321" s="11">
        <v>0</v>
      </c>
      <c r="AO23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1320000000</v>
      </c>
      <c r="AP23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1320000000</v>
      </c>
      <c r="AR23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21" s="11">
        <f>Table_PBS_SQL_DB2_PBSSQL_PBS_NDP_Tina_CG_QtrlyPerformance_Final[[#This Row],[GOU REL]]+Table_PBS_SQL_DB2_PBSSQL_PBS_NDP_Tina_CG_QtrlyPerformance_Final[[#This Row],[EXT REL]]</f>
        <v>1320000000</v>
      </c>
      <c r="AT2321" s="11">
        <f>Table_PBS_SQL_DB2_PBSSQL_PBS_NDP_Tina_CG_QtrlyPerformance_Final[[#This Row],[GOU EXP]]+Table_PBS_SQL_DB2_PBSSQL_PBS_NDP_Tina_CG_QtrlyPerformance_Final[[#This Row],[EXT EXP]]</f>
        <v>1320000000</v>
      </c>
      <c r="AU2321" s="11" t="str">
        <f>IF(Table_PBS_SQL_DB2_PBSSQL_PBS_NDP_Tina_CG_QtrlyPerformance_Final[[#This Row],[Item_Code]]&gt;"300000", "Capital", "Recurrent")</f>
        <v>Capital</v>
      </c>
    </row>
    <row r="2322" spans="1:47" x14ac:dyDescent="0.25">
      <c r="A2322" t="s">
        <v>179</v>
      </c>
      <c r="B2322" t="s">
        <v>959</v>
      </c>
      <c r="C2322" t="s">
        <v>676</v>
      </c>
      <c r="D2322" t="s">
        <v>990</v>
      </c>
      <c r="E2322" t="s">
        <v>75</v>
      </c>
      <c r="F2322" t="s">
        <v>998</v>
      </c>
      <c r="G2322" t="s">
        <v>31</v>
      </c>
      <c r="H2322" t="s">
        <v>999</v>
      </c>
      <c r="I2322" t="s">
        <v>493</v>
      </c>
      <c r="J2322" t="s">
        <v>1007</v>
      </c>
      <c r="K2322" t="s">
        <v>678</v>
      </c>
      <c r="L2322" t="s">
        <v>993</v>
      </c>
      <c r="M2322" t="s">
        <v>980</v>
      </c>
      <c r="N2322" t="s">
        <v>981</v>
      </c>
      <c r="O2322" t="s">
        <v>1028</v>
      </c>
      <c r="P2322" t="s">
        <v>1029</v>
      </c>
      <c r="Q2322" s="11">
        <v>0</v>
      </c>
      <c r="R2322" s="11">
        <v>0</v>
      </c>
      <c r="S2322" s="11">
        <v>0</v>
      </c>
      <c r="T2322" s="11">
        <v>0</v>
      </c>
      <c r="U2322" s="11">
        <v>299800000</v>
      </c>
      <c r="V2322" s="11">
        <v>0</v>
      </c>
      <c r="W2322" s="11">
        <v>94800000</v>
      </c>
      <c r="X2322" s="11">
        <v>205000000</v>
      </c>
      <c r="Y2322" s="11">
        <v>0</v>
      </c>
      <c r="Z2322" s="11">
        <v>0</v>
      </c>
      <c r="AA2322" s="11">
        <v>0</v>
      </c>
      <c r="AB2322" s="11">
        <v>0</v>
      </c>
      <c r="AC2322" s="11">
        <v>57400000</v>
      </c>
      <c r="AD2322" s="11">
        <v>30720000</v>
      </c>
      <c r="AE2322" s="11">
        <v>0</v>
      </c>
      <c r="AF2322" s="11">
        <v>0</v>
      </c>
      <c r="AG2322" s="11">
        <v>18700000</v>
      </c>
      <c r="AH2322" s="11">
        <v>43380000</v>
      </c>
      <c r="AI2322" s="11">
        <v>0</v>
      </c>
      <c r="AJ2322" s="11">
        <v>0</v>
      </c>
      <c r="AK2322" s="11">
        <v>18700000</v>
      </c>
      <c r="AL2322" s="11">
        <v>20700000</v>
      </c>
      <c r="AM2322" s="11">
        <v>0</v>
      </c>
      <c r="AN2322" s="11">
        <v>0</v>
      </c>
      <c r="AO23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94800000</v>
      </c>
      <c r="AP23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94800000</v>
      </c>
      <c r="AR23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22" s="11">
        <f>Table_PBS_SQL_DB2_PBSSQL_PBS_NDP_Tina_CG_QtrlyPerformance_Final[[#This Row],[GOU REL]]+Table_PBS_SQL_DB2_PBSSQL_PBS_NDP_Tina_CG_QtrlyPerformance_Final[[#This Row],[EXT REL]]</f>
        <v>94800000</v>
      </c>
      <c r="AT2322" s="11">
        <f>Table_PBS_SQL_DB2_PBSSQL_PBS_NDP_Tina_CG_QtrlyPerformance_Final[[#This Row],[GOU EXP]]+Table_PBS_SQL_DB2_PBSSQL_PBS_NDP_Tina_CG_QtrlyPerformance_Final[[#This Row],[EXT EXP]]</f>
        <v>94800000</v>
      </c>
      <c r="AU2322" s="11" t="str">
        <f>IF(Table_PBS_SQL_DB2_PBSSQL_PBS_NDP_Tina_CG_QtrlyPerformance_Final[[#This Row],[Item_Code]]&gt;"300000", "Capital", "Recurrent")</f>
        <v>Recurrent</v>
      </c>
    </row>
    <row r="2323" spans="1:47" x14ac:dyDescent="0.25">
      <c r="A2323" t="s">
        <v>179</v>
      </c>
      <c r="B2323" t="s">
        <v>959</v>
      </c>
      <c r="C2323" t="s">
        <v>676</v>
      </c>
      <c r="D2323" t="s">
        <v>990</v>
      </c>
      <c r="E2323" t="s">
        <v>75</v>
      </c>
      <c r="F2323" t="s">
        <v>998</v>
      </c>
      <c r="G2323" t="s">
        <v>75</v>
      </c>
      <c r="H2323" t="s">
        <v>1010</v>
      </c>
      <c r="I2323" t="s">
        <v>896</v>
      </c>
      <c r="J2323" t="s">
        <v>897</v>
      </c>
      <c r="K2323" t="s">
        <v>776</v>
      </c>
      <c r="L2323" t="s">
        <v>777</v>
      </c>
      <c r="M2323" t="s">
        <v>2110</v>
      </c>
      <c r="N2323" t="s">
        <v>2111</v>
      </c>
      <c r="O2323" t="s">
        <v>996</v>
      </c>
      <c r="P2323" t="s">
        <v>997</v>
      </c>
      <c r="Q2323" s="11">
        <v>0</v>
      </c>
      <c r="R2323" s="11">
        <v>0</v>
      </c>
      <c r="S2323" s="11">
        <v>0</v>
      </c>
      <c r="T2323" s="11">
        <v>0</v>
      </c>
      <c r="U2323" s="11">
        <v>0</v>
      </c>
      <c r="V2323" s="11">
        <v>0</v>
      </c>
      <c r="W2323" s="11">
        <v>0</v>
      </c>
      <c r="X2323" s="11">
        <v>0</v>
      </c>
      <c r="Y2323" s="11">
        <v>0</v>
      </c>
      <c r="Z2323" s="11">
        <v>0</v>
      </c>
      <c r="AA2323" s="11">
        <v>34475000</v>
      </c>
      <c r="AB2323" s="11">
        <v>34475000</v>
      </c>
      <c r="AC2323" s="11">
        <v>0</v>
      </c>
      <c r="AD2323" s="11">
        <v>0</v>
      </c>
      <c r="AE2323" s="11">
        <v>34475000</v>
      </c>
      <c r="AF2323" s="11">
        <v>34475000</v>
      </c>
      <c r="AG2323" s="11">
        <v>0</v>
      </c>
      <c r="AH2323" s="11">
        <v>0</v>
      </c>
      <c r="AI2323" s="11">
        <v>0</v>
      </c>
      <c r="AJ2323" s="11">
        <v>0</v>
      </c>
      <c r="AK2323" s="11">
        <v>0</v>
      </c>
      <c r="AL2323" s="11">
        <v>0</v>
      </c>
      <c r="AM2323" s="11">
        <v>137900000</v>
      </c>
      <c r="AN2323" s="11">
        <v>0</v>
      </c>
      <c r="AO23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206850000</v>
      </c>
      <c r="AQ23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68950000</v>
      </c>
      <c r="AS2323" s="11">
        <f>Table_PBS_SQL_DB2_PBSSQL_PBS_NDP_Tina_CG_QtrlyPerformance_Final[[#This Row],[GOU REL]]+Table_PBS_SQL_DB2_PBSSQL_PBS_NDP_Tina_CG_QtrlyPerformance_Final[[#This Row],[EXT REL]]</f>
        <v>206850000</v>
      </c>
      <c r="AT2323" s="11">
        <f>Table_PBS_SQL_DB2_PBSSQL_PBS_NDP_Tina_CG_QtrlyPerformance_Final[[#This Row],[GOU EXP]]+Table_PBS_SQL_DB2_PBSSQL_PBS_NDP_Tina_CG_QtrlyPerformance_Final[[#This Row],[EXT EXP]]</f>
        <v>68950000</v>
      </c>
      <c r="AU2323" s="11" t="str">
        <f>IF(Table_PBS_SQL_DB2_PBSSQL_PBS_NDP_Tina_CG_QtrlyPerformance_Final[[#This Row],[Item_Code]]&gt;"300000", "Capital", "Recurrent")</f>
        <v>Recurrent</v>
      </c>
    </row>
    <row r="2324" spans="1:47" x14ac:dyDescent="0.25">
      <c r="A2324" t="s">
        <v>179</v>
      </c>
      <c r="B2324" t="s">
        <v>959</v>
      </c>
      <c r="C2324" t="s">
        <v>676</v>
      </c>
      <c r="D2324" t="s">
        <v>990</v>
      </c>
      <c r="E2324" t="s">
        <v>75</v>
      </c>
      <c r="F2324" t="s">
        <v>998</v>
      </c>
      <c r="G2324" t="s">
        <v>75</v>
      </c>
      <c r="H2324" t="s">
        <v>1010</v>
      </c>
      <c r="I2324" t="s">
        <v>896</v>
      </c>
      <c r="J2324" t="s">
        <v>897</v>
      </c>
      <c r="K2324" t="s">
        <v>776</v>
      </c>
      <c r="L2324" t="s">
        <v>777</v>
      </c>
      <c r="M2324" t="s">
        <v>2110</v>
      </c>
      <c r="N2324" t="s">
        <v>2111</v>
      </c>
      <c r="O2324" t="s">
        <v>1056</v>
      </c>
      <c r="P2324" t="s">
        <v>1057</v>
      </c>
      <c r="Q2324" s="11">
        <v>0</v>
      </c>
      <c r="R2324" s="11">
        <v>0</v>
      </c>
      <c r="S2324" s="11">
        <v>0</v>
      </c>
      <c r="T2324" s="11">
        <v>0</v>
      </c>
      <c r="U2324" s="11">
        <v>0</v>
      </c>
      <c r="V2324" s="11">
        <v>0</v>
      </c>
      <c r="W2324" s="11">
        <v>0</v>
      </c>
      <c r="X2324" s="11">
        <v>0</v>
      </c>
      <c r="Y2324" s="11">
        <v>0</v>
      </c>
      <c r="Z2324" s="11">
        <v>0</v>
      </c>
      <c r="AA2324" s="11">
        <v>43650000</v>
      </c>
      <c r="AB2324" s="11">
        <v>43650000</v>
      </c>
      <c r="AC2324" s="11">
        <v>0</v>
      </c>
      <c r="AD2324" s="11">
        <v>0</v>
      </c>
      <c r="AE2324" s="11">
        <v>43650000</v>
      </c>
      <c r="AF2324" s="11">
        <v>43650000</v>
      </c>
      <c r="AG2324" s="11">
        <v>0</v>
      </c>
      <c r="AH2324" s="11">
        <v>0</v>
      </c>
      <c r="AI2324" s="11">
        <v>0</v>
      </c>
      <c r="AJ2324" s="11">
        <v>0</v>
      </c>
      <c r="AK2324" s="11">
        <v>0</v>
      </c>
      <c r="AL2324" s="11">
        <v>0</v>
      </c>
      <c r="AM2324" s="11">
        <v>174600000</v>
      </c>
      <c r="AN2324" s="11">
        <v>4531250</v>
      </c>
      <c r="AO23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261900000</v>
      </c>
      <c r="AQ23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91831250</v>
      </c>
      <c r="AS2324" s="11">
        <f>Table_PBS_SQL_DB2_PBSSQL_PBS_NDP_Tina_CG_QtrlyPerformance_Final[[#This Row],[GOU REL]]+Table_PBS_SQL_DB2_PBSSQL_PBS_NDP_Tina_CG_QtrlyPerformance_Final[[#This Row],[EXT REL]]</f>
        <v>261900000</v>
      </c>
      <c r="AT2324" s="11">
        <f>Table_PBS_SQL_DB2_PBSSQL_PBS_NDP_Tina_CG_QtrlyPerformance_Final[[#This Row],[GOU EXP]]+Table_PBS_SQL_DB2_PBSSQL_PBS_NDP_Tina_CG_QtrlyPerformance_Final[[#This Row],[EXT EXP]]</f>
        <v>91831250</v>
      </c>
      <c r="AU2324" s="11" t="str">
        <f>IF(Table_PBS_SQL_DB2_PBSSQL_PBS_NDP_Tina_CG_QtrlyPerformance_Final[[#This Row],[Item_Code]]&gt;"300000", "Capital", "Recurrent")</f>
        <v>Recurrent</v>
      </c>
    </row>
    <row r="2325" spans="1:47" x14ac:dyDescent="0.25">
      <c r="A2325" t="s">
        <v>179</v>
      </c>
      <c r="B2325" t="s">
        <v>959</v>
      </c>
      <c r="C2325" t="s">
        <v>676</v>
      </c>
      <c r="D2325" t="s">
        <v>990</v>
      </c>
      <c r="E2325" t="s">
        <v>75</v>
      </c>
      <c r="F2325" t="s">
        <v>998</v>
      </c>
      <c r="G2325" t="s">
        <v>75</v>
      </c>
      <c r="H2325" t="s">
        <v>1010</v>
      </c>
      <c r="I2325" t="s">
        <v>896</v>
      </c>
      <c r="J2325" t="s">
        <v>897</v>
      </c>
      <c r="K2325" t="s">
        <v>776</v>
      </c>
      <c r="L2325" t="s">
        <v>777</v>
      </c>
      <c r="M2325" t="s">
        <v>2110</v>
      </c>
      <c r="N2325" t="s">
        <v>2111</v>
      </c>
      <c r="O2325" t="s">
        <v>969</v>
      </c>
      <c r="P2325" t="s">
        <v>970</v>
      </c>
      <c r="Q2325" s="11">
        <v>0</v>
      </c>
      <c r="R2325" s="11">
        <v>0</v>
      </c>
      <c r="S2325" s="11">
        <v>0</v>
      </c>
      <c r="T2325" s="11">
        <v>0</v>
      </c>
      <c r="U2325" s="11">
        <v>0</v>
      </c>
      <c r="V2325" s="11">
        <v>0</v>
      </c>
      <c r="W2325" s="11">
        <v>0</v>
      </c>
      <c r="X2325" s="11">
        <v>0</v>
      </c>
      <c r="Y2325" s="11">
        <v>0</v>
      </c>
      <c r="Z2325" s="11">
        <v>0</v>
      </c>
      <c r="AA2325" s="11">
        <v>3375000</v>
      </c>
      <c r="AB2325" s="11">
        <v>3375000</v>
      </c>
      <c r="AC2325" s="11">
        <v>0</v>
      </c>
      <c r="AD2325" s="11">
        <v>0</v>
      </c>
      <c r="AE2325" s="11">
        <v>3375000</v>
      </c>
      <c r="AF2325" s="11">
        <v>3375000</v>
      </c>
      <c r="AG2325" s="11">
        <v>0</v>
      </c>
      <c r="AH2325" s="11">
        <v>0</v>
      </c>
      <c r="AI2325" s="11">
        <v>0</v>
      </c>
      <c r="AJ2325" s="11">
        <v>0</v>
      </c>
      <c r="AK2325" s="11">
        <v>0</v>
      </c>
      <c r="AL2325" s="11">
        <v>0</v>
      </c>
      <c r="AM2325" s="11">
        <v>13500000</v>
      </c>
      <c r="AN2325" s="11">
        <v>6043200</v>
      </c>
      <c r="AO23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20250000</v>
      </c>
      <c r="AQ23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12793200</v>
      </c>
      <c r="AS2325" s="11">
        <f>Table_PBS_SQL_DB2_PBSSQL_PBS_NDP_Tina_CG_QtrlyPerformance_Final[[#This Row],[GOU REL]]+Table_PBS_SQL_DB2_PBSSQL_PBS_NDP_Tina_CG_QtrlyPerformance_Final[[#This Row],[EXT REL]]</f>
        <v>20250000</v>
      </c>
      <c r="AT2325" s="11">
        <f>Table_PBS_SQL_DB2_PBSSQL_PBS_NDP_Tina_CG_QtrlyPerformance_Final[[#This Row],[GOU EXP]]+Table_PBS_SQL_DB2_PBSSQL_PBS_NDP_Tina_CG_QtrlyPerformance_Final[[#This Row],[EXT EXP]]</f>
        <v>12793200</v>
      </c>
      <c r="AU2325" s="11" t="str">
        <f>IF(Table_PBS_SQL_DB2_PBSSQL_PBS_NDP_Tina_CG_QtrlyPerformance_Final[[#This Row],[Item_Code]]&gt;"300000", "Capital", "Recurrent")</f>
        <v>Recurrent</v>
      </c>
    </row>
    <row r="2326" spans="1:47" x14ac:dyDescent="0.25">
      <c r="A2326" t="s">
        <v>179</v>
      </c>
      <c r="B2326" t="s">
        <v>959</v>
      </c>
      <c r="C2326" t="s">
        <v>676</v>
      </c>
      <c r="D2326" t="s">
        <v>990</v>
      </c>
      <c r="E2326" t="s">
        <v>75</v>
      </c>
      <c r="F2326" t="s">
        <v>998</v>
      </c>
      <c r="G2326" t="s">
        <v>75</v>
      </c>
      <c r="H2326" t="s">
        <v>1010</v>
      </c>
      <c r="I2326" t="s">
        <v>666</v>
      </c>
      <c r="J2326" t="s">
        <v>1837</v>
      </c>
      <c r="K2326" t="s">
        <v>776</v>
      </c>
      <c r="L2326" t="s">
        <v>777</v>
      </c>
      <c r="M2326" t="s">
        <v>1838</v>
      </c>
      <c r="N2326" t="s">
        <v>1839</v>
      </c>
      <c r="O2326" t="s">
        <v>996</v>
      </c>
      <c r="P2326" t="s">
        <v>997</v>
      </c>
      <c r="Q2326" s="11">
        <v>0</v>
      </c>
      <c r="R2326" s="11">
        <v>0</v>
      </c>
      <c r="S2326" s="11">
        <v>0</v>
      </c>
      <c r="T2326" s="11">
        <v>0</v>
      </c>
      <c r="U2326" s="11">
        <v>40000000</v>
      </c>
      <c r="V2326" s="11">
        <v>0</v>
      </c>
      <c r="W2326" s="11">
        <v>0</v>
      </c>
      <c r="X2326" s="11">
        <v>40000000</v>
      </c>
      <c r="Y2326" s="11">
        <v>0</v>
      </c>
      <c r="Z2326" s="11">
        <v>0</v>
      </c>
      <c r="AA2326" s="11">
        <v>0</v>
      </c>
      <c r="AB2326" s="11">
        <v>0</v>
      </c>
      <c r="AC2326" s="11">
        <v>0</v>
      </c>
      <c r="AD2326" s="11">
        <v>0</v>
      </c>
      <c r="AE2326" s="11">
        <v>0</v>
      </c>
      <c r="AF2326" s="11">
        <v>0</v>
      </c>
      <c r="AG2326" s="11">
        <v>0</v>
      </c>
      <c r="AH2326" s="11">
        <v>0</v>
      </c>
      <c r="AI2326" s="11">
        <v>0</v>
      </c>
      <c r="AJ2326" s="11">
        <v>0</v>
      </c>
      <c r="AK2326" s="11">
        <v>0</v>
      </c>
      <c r="AL2326" s="11">
        <v>0</v>
      </c>
      <c r="AM2326" s="11">
        <v>0</v>
      </c>
      <c r="AN2326" s="11">
        <v>0</v>
      </c>
      <c r="AO23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26" s="11">
        <f>Table_PBS_SQL_DB2_PBSSQL_PBS_NDP_Tina_CG_QtrlyPerformance_Final[[#This Row],[GOU REL]]+Table_PBS_SQL_DB2_PBSSQL_PBS_NDP_Tina_CG_QtrlyPerformance_Final[[#This Row],[EXT REL]]</f>
        <v>0</v>
      </c>
      <c r="AT2326" s="11">
        <f>Table_PBS_SQL_DB2_PBSSQL_PBS_NDP_Tina_CG_QtrlyPerformance_Final[[#This Row],[GOU EXP]]+Table_PBS_SQL_DB2_PBSSQL_PBS_NDP_Tina_CG_QtrlyPerformance_Final[[#This Row],[EXT EXP]]</f>
        <v>0</v>
      </c>
      <c r="AU2326" s="11" t="str">
        <f>IF(Table_PBS_SQL_DB2_PBSSQL_PBS_NDP_Tina_CG_QtrlyPerformance_Final[[#This Row],[Item_Code]]&gt;"300000", "Capital", "Recurrent")</f>
        <v>Recurrent</v>
      </c>
    </row>
    <row r="2327" spans="1:47" x14ac:dyDescent="0.25">
      <c r="A2327" t="s">
        <v>179</v>
      </c>
      <c r="B2327" t="s">
        <v>959</v>
      </c>
      <c r="C2327" t="s">
        <v>676</v>
      </c>
      <c r="D2327" t="s">
        <v>990</v>
      </c>
      <c r="E2327" t="s">
        <v>75</v>
      </c>
      <c r="F2327" t="s">
        <v>998</v>
      </c>
      <c r="G2327" t="s">
        <v>75</v>
      </c>
      <c r="H2327" t="s">
        <v>1010</v>
      </c>
      <c r="I2327" t="s">
        <v>666</v>
      </c>
      <c r="J2327" t="s">
        <v>1837</v>
      </c>
      <c r="K2327" t="s">
        <v>776</v>
      </c>
      <c r="L2327" t="s">
        <v>777</v>
      </c>
      <c r="M2327" t="s">
        <v>1838</v>
      </c>
      <c r="N2327" t="s">
        <v>1839</v>
      </c>
      <c r="O2327" t="s">
        <v>1011</v>
      </c>
      <c r="P2327" t="s">
        <v>1012</v>
      </c>
      <c r="Q2327" s="11">
        <v>0</v>
      </c>
      <c r="R2327" s="11">
        <v>0</v>
      </c>
      <c r="S2327" s="11">
        <v>0</v>
      </c>
      <c r="T2327" s="11">
        <v>0</v>
      </c>
      <c r="U2327" s="11">
        <v>20818356</v>
      </c>
      <c r="V2327" s="11">
        <v>0</v>
      </c>
      <c r="W2327" s="11">
        <v>0</v>
      </c>
      <c r="X2327" s="11">
        <v>20818356</v>
      </c>
      <c r="Y2327" s="11">
        <v>0</v>
      </c>
      <c r="Z2327" s="11">
        <v>0</v>
      </c>
      <c r="AA2327" s="11">
        <v>0</v>
      </c>
      <c r="AB2327" s="11">
        <v>0</v>
      </c>
      <c r="AC2327" s="11">
        <v>0</v>
      </c>
      <c r="AD2327" s="11">
        <v>0</v>
      </c>
      <c r="AE2327" s="11">
        <v>0</v>
      </c>
      <c r="AF2327" s="11">
        <v>0</v>
      </c>
      <c r="AG2327" s="11">
        <v>0</v>
      </c>
      <c r="AH2327" s="11">
        <v>0</v>
      </c>
      <c r="AI2327" s="11">
        <v>0</v>
      </c>
      <c r="AJ2327" s="11">
        <v>0</v>
      </c>
      <c r="AK2327" s="11">
        <v>0</v>
      </c>
      <c r="AL2327" s="11">
        <v>0</v>
      </c>
      <c r="AM2327" s="11">
        <v>0</v>
      </c>
      <c r="AN2327" s="11">
        <v>0</v>
      </c>
      <c r="AO23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27" s="11">
        <f>Table_PBS_SQL_DB2_PBSSQL_PBS_NDP_Tina_CG_QtrlyPerformance_Final[[#This Row],[GOU REL]]+Table_PBS_SQL_DB2_PBSSQL_PBS_NDP_Tina_CG_QtrlyPerformance_Final[[#This Row],[EXT REL]]</f>
        <v>0</v>
      </c>
      <c r="AT2327" s="11">
        <f>Table_PBS_SQL_DB2_PBSSQL_PBS_NDP_Tina_CG_QtrlyPerformance_Final[[#This Row],[GOU EXP]]+Table_PBS_SQL_DB2_PBSSQL_PBS_NDP_Tina_CG_QtrlyPerformance_Final[[#This Row],[EXT EXP]]</f>
        <v>0</v>
      </c>
      <c r="AU2327" s="11" t="str">
        <f>IF(Table_PBS_SQL_DB2_PBSSQL_PBS_NDP_Tina_CG_QtrlyPerformance_Final[[#This Row],[Item_Code]]&gt;"300000", "Capital", "Recurrent")</f>
        <v>Recurrent</v>
      </c>
    </row>
    <row r="2328" spans="1:47" x14ac:dyDescent="0.25">
      <c r="A2328" t="s">
        <v>179</v>
      </c>
      <c r="B2328" t="s">
        <v>959</v>
      </c>
      <c r="C2328" t="s">
        <v>676</v>
      </c>
      <c r="D2328" t="s">
        <v>990</v>
      </c>
      <c r="E2328" t="s">
        <v>75</v>
      </c>
      <c r="F2328" t="s">
        <v>998</v>
      </c>
      <c r="G2328" t="s">
        <v>75</v>
      </c>
      <c r="H2328" t="s">
        <v>1010</v>
      </c>
      <c r="I2328" t="s">
        <v>666</v>
      </c>
      <c r="J2328" t="s">
        <v>1837</v>
      </c>
      <c r="K2328" t="s">
        <v>776</v>
      </c>
      <c r="L2328" t="s">
        <v>777</v>
      </c>
      <c r="M2328" t="s">
        <v>1838</v>
      </c>
      <c r="N2328" t="s">
        <v>1839</v>
      </c>
      <c r="O2328" t="s">
        <v>1056</v>
      </c>
      <c r="P2328" t="s">
        <v>1057</v>
      </c>
      <c r="Q2328" s="11">
        <v>0</v>
      </c>
      <c r="R2328" s="11">
        <v>0</v>
      </c>
      <c r="S2328" s="11">
        <v>0</v>
      </c>
      <c r="T2328" s="11">
        <v>0</v>
      </c>
      <c r="U2328" s="11">
        <v>650000000</v>
      </c>
      <c r="V2328" s="11">
        <v>0</v>
      </c>
      <c r="W2328" s="11">
        <v>0</v>
      </c>
      <c r="X2328" s="11">
        <v>650000000</v>
      </c>
      <c r="Y2328" s="11">
        <v>0</v>
      </c>
      <c r="Z2328" s="11">
        <v>0</v>
      </c>
      <c r="AA2328" s="11">
        <v>0</v>
      </c>
      <c r="AB2328" s="11">
        <v>0</v>
      </c>
      <c r="AC2328" s="11">
        <v>0</v>
      </c>
      <c r="AD2328" s="11">
        <v>0</v>
      </c>
      <c r="AE2328" s="11">
        <v>0</v>
      </c>
      <c r="AF2328" s="11">
        <v>0</v>
      </c>
      <c r="AG2328" s="11">
        <v>0</v>
      </c>
      <c r="AH2328" s="11">
        <v>0</v>
      </c>
      <c r="AI2328" s="11">
        <v>0</v>
      </c>
      <c r="AJ2328" s="11">
        <v>0</v>
      </c>
      <c r="AK2328" s="11">
        <v>0</v>
      </c>
      <c r="AL2328" s="11">
        <v>0</v>
      </c>
      <c r="AM2328" s="11">
        <v>0</v>
      </c>
      <c r="AN2328" s="11">
        <v>0</v>
      </c>
      <c r="AO23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28" s="11">
        <f>Table_PBS_SQL_DB2_PBSSQL_PBS_NDP_Tina_CG_QtrlyPerformance_Final[[#This Row],[GOU REL]]+Table_PBS_SQL_DB2_PBSSQL_PBS_NDP_Tina_CG_QtrlyPerformance_Final[[#This Row],[EXT REL]]</f>
        <v>0</v>
      </c>
      <c r="AT2328" s="11">
        <f>Table_PBS_SQL_DB2_PBSSQL_PBS_NDP_Tina_CG_QtrlyPerformance_Final[[#This Row],[GOU EXP]]+Table_PBS_SQL_DB2_PBSSQL_PBS_NDP_Tina_CG_QtrlyPerformance_Final[[#This Row],[EXT EXP]]</f>
        <v>0</v>
      </c>
      <c r="AU2328" s="11" t="str">
        <f>IF(Table_PBS_SQL_DB2_PBSSQL_PBS_NDP_Tina_CG_QtrlyPerformance_Final[[#This Row],[Item_Code]]&gt;"300000", "Capital", "Recurrent")</f>
        <v>Recurrent</v>
      </c>
    </row>
    <row r="2329" spans="1:47" x14ac:dyDescent="0.25">
      <c r="A2329" t="s">
        <v>179</v>
      </c>
      <c r="B2329" t="s">
        <v>959</v>
      </c>
      <c r="C2329" t="s">
        <v>676</v>
      </c>
      <c r="D2329" t="s">
        <v>990</v>
      </c>
      <c r="E2329" t="s">
        <v>97</v>
      </c>
      <c r="F2329" t="s">
        <v>1013</v>
      </c>
      <c r="G2329" t="s">
        <v>177</v>
      </c>
      <c r="H2329" t="s">
        <v>881</v>
      </c>
      <c r="I2329" t="s">
        <v>896</v>
      </c>
      <c r="J2329" t="s">
        <v>897</v>
      </c>
      <c r="K2329" t="s">
        <v>678</v>
      </c>
      <c r="L2329" t="s">
        <v>993</v>
      </c>
      <c r="M2329" t="s">
        <v>1014</v>
      </c>
      <c r="N2329" t="s">
        <v>1015</v>
      </c>
      <c r="O2329" t="s">
        <v>906</v>
      </c>
      <c r="P2329" t="s">
        <v>907</v>
      </c>
      <c r="Q2329" s="11">
        <v>0</v>
      </c>
      <c r="R2329" s="11">
        <v>0</v>
      </c>
      <c r="S2329" s="11">
        <v>0</v>
      </c>
      <c r="T2329" s="11">
        <v>0</v>
      </c>
      <c r="U2329" s="11">
        <v>0</v>
      </c>
      <c r="V2329" s="11">
        <v>0</v>
      </c>
      <c r="W2329" s="11">
        <v>0</v>
      </c>
      <c r="X2329" s="11">
        <v>0</v>
      </c>
      <c r="Y2329" s="11">
        <v>0</v>
      </c>
      <c r="Z2329" s="11">
        <v>0</v>
      </c>
      <c r="AA2329" s="11">
        <v>0</v>
      </c>
      <c r="AB2329" s="11">
        <v>0</v>
      </c>
      <c r="AC2329" s="11">
        <v>0</v>
      </c>
      <c r="AD2329" s="11">
        <v>0</v>
      </c>
      <c r="AE2329" s="11">
        <v>15000000</v>
      </c>
      <c r="AF2329" s="11">
        <v>15000000</v>
      </c>
      <c r="AG2329" s="11">
        <v>0</v>
      </c>
      <c r="AH2329" s="11">
        <v>0</v>
      </c>
      <c r="AI2329" s="11">
        <v>0</v>
      </c>
      <c r="AJ2329" s="11">
        <v>0</v>
      </c>
      <c r="AK2329" s="11">
        <v>0</v>
      </c>
      <c r="AL2329" s="11">
        <v>0</v>
      </c>
      <c r="AM2329" s="11">
        <v>30000000</v>
      </c>
      <c r="AN2329" s="11">
        <v>30000000</v>
      </c>
      <c r="AO23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45000000</v>
      </c>
      <c r="AQ23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45000000</v>
      </c>
      <c r="AS2329" s="11">
        <f>Table_PBS_SQL_DB2_PBSSQL_PBS_NDP_Tina_CG_QtrlyPerformance_Final[[#This Row],[GOU REL]]+Table_PBS_SQL_DB2_PBSSQL_PBS_NDP_Tina_CG_QtrlyPerformance_Final[[#This Row],[EXT REL]]</f>
        <v>45000000</v>
      </c>
      <c r="AT2329" s="11">
        <f>Table_PBS_SQL_DB2_PBSSQL_PBS_NDP_Tina_CG_QtrlyPerformance_Final[[#This Row],[GOU EXP]]+Table_PBS_SQL_DB2_PBSSQL_PBS_NDP_Tina_CG_QtrlyPerformance_Final[[#This Row],[EXT EXP]]</f>
        <v>45000000</v>
      </c>
      <c r="AU2329" s="11" t="str">
        <f>IF(Table_PBS_SQL_DB2_PBSSQL_PBS_NDP_Tina_CG_QtrlyPerformance_Final[[#This Row],[Item_Code]]&gt;"300000", "Capital", "Recurrent")</f>
        <v>Recurrent</v>
      </c>
    </row>
    <row r="2330" spans="1:47" x14ac:dyDescent="0.25">
      <c r="A2330" t="s">
        <v>179</v>
      </c>
      <c r="B2330" t="s">
        <v>959</v>
      </c>
      <c r="C2330" t="s">
        <v>676</v>
      </c>
      <c r="D2330" t="s">
        <v>990</v>
      </c>
      <c r="E2330" t="s">
        <v>97</v>
      </c>
      <c r="F2330" t="s">
        <v>1013</v>
      </c>
      <c r="G2330" t="s">
        <v>177</v>
      </c>
      <c r="H2330" t="s">
        <v>881</v>
      </c>
      <c r="I2330" t="s">
        <v>493</v>
      </c>
      <c r="J2330" t="s">
        <v>953</v>
      </c>
      <c r="K2330" t="s">
        <v>678</v>
      </c>
      <c r="L2330" t="s">
        <v>993</v>
      </c>
      <c r="M2330" t="s">
        <v>1014</v>
      </c>
      <c r="N2330" t="s">
        <v>1015</v>
      </c>
      <c r="O2330" t="s">
        <v>1028</v>
      </c>
      <c r="P2330" t="s">
        <v>1029</v>
      </c>
      <c r="Q2330" s="11">
        <v>0</v>
      </c>
      <c r="R2330" s="11">
        <v>0</v>
      </c>
      <c r="S2330" s="11">
        <v>0</v>
      </c>
      <c r="T2330" s="11">
        <v>0</v>
      </c>
      <c r="U2330" s="11">
        <v>89242963</v>
      </c>
      <c r="V2330" s="11">
        <v>0</v>
      </c>
      <c r="W2330" s="11">
        <v>89242963</v>
      </c>
      <c r="X2330" s="11">
        <v>0</v>
      </c>
      <c r="Y2330" s="11">
        <v>45264100</v>
      </c>
      <c r="Z2330" s="11">
        <v>45264100</v>
      </c>
      <c r="AA2330" s="11">
        <v>0</v>
      </c>
      <c r="AB2330" s="11">
        <v>0</v>
      </c>
      <c r="AC2330" s="11">
        <v>22310741</v>
      </c>
      <c r="AD2330" s="11">
        <v>20717798</v>
      </c>
      <c r="AE2330" s="11">
        <v>0</v>
      </c>
      <c r="AF2330" s="11">
        <v>0</v>
      </c>
      <c r="AG2330" s="11">
        <v>10834061</v>
      </c>
      <c r="AH2330" s="11">
        <v>23524584</v>
      </c>
      <c r="AI2330" s="11">
        <v>0</v>
      </c>
      <c r="AJ2330" s="11">
        <v>0</v>
      </c>
      <c r="AK2330" s="11">
        <v>10834061</v>
      </c>
      <c r="AL2330" s="11">
        <v>-294000</v>
      </c>
      <c r="AM2330" s="11">
        <v>0</v>
      </c>
      <c r="AN2330" s="11">
        <v>0</v>
      </c>
      <c r="AO23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89242963</v>
      </c>
      <c r="AP23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89212482</v>
      </c>
      <c r="AR23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0" s="11">
        <f>Table_PBS_SQL_DB2_PBSSQL_PBS_NDP_Tina_CG_QtrlyPerformance_Final[[#This Row],[GOU REL]]+Table_PBS_SQL_DB2_PBSSQL_PBS_NDP_Tina_CG_QtrlyPerformance_Final[[#This Row],[EXT REL]]</f>
        <v>89242963</v>
      </c>
      <c r="AT2330" s="11">
        <f>Table_PBS_SQL_DB2_PBSSQL_PBS_NDP_Tina_CG_QtrlyPerformance_Final[[#This Row],[GOU EXP]]+Table_PBS_SQL_DB2_PBSSQL_PBS_NDP_Tina_CG_QtrlyPerformance_Final[[#This Row],[EXT EXP]]</f>
        <v>89212482</v>
      </c>
      <c r="AU2330" s="11" t="str">
        <f>IF(Table_PBS_SQL_DB2_PBSSQL_PBS_NDP_Tina_CG_QtrlyPerformance_Final[[#This Row],[Item_Code]]&gt;"300000", "Capital", "Recurrent")</f>
        <v>Recurrent</v>
      </c>
    </row>
    <row r="2331" spans="1:47" x14ac:dyDescent="0.25">
      <c r="A2331" t="s">
        <v>179</v>
      </c>
      <c r="B2331" t="s">
        <v>959</v>
      </c>
      <c r="C2331" t="s">
        <v>676</v>
      </c>
      <c r="D2331" t="s">
        <v>990</v>
      </c>
      <c r="E2331" t="s">
        <v>97</v>
      </c>
      <c r="F2331" t="s">
        <v>1013</v>
      </c>
      <c r="G2331" t="s">
        <v>177</v>
      </c>
      <c r="H2331" t="s">
        <v>881</v>
      </c>
      <c r="I2331" t="s">
        <v>493</v>
      </c>
      <c r="J2331" t="s">
        <v>953</v>
      </c>
      <c r="K2331" t="s">
        <v>678</v>
      </c>
      <c r="L2331" t="s">
        <v>993</v>
      </c>
      <c r="M2331" t="s">
        <v>1014</v>
      </c>
      <c r="N2331" t="s">
        <v>1015</v>
      </c>
      <c r="O2331" t="s">
        <v>1002</v>
      </c>
      <c r="P2331" t="s">
        <v>1003</v>
      </c>
      <c r="Q2331" s="11">
        <v>0</v>
      </c>
      <c r="R2331" s="11">
        <v>0</v>
      </c>
      <c r="S2331" s="11">
        <v>0</v>
      </c>
      <c r="T2331" s="11">
        <v>0</v>
      </c>
      <c r="U2331" s="11">
        <v>93600000</v>
      </c>
      <c r="V2331" s="11">
        <v>0</v>
      </c>
      <c r="W2331" s="11">
        <v>86600000</v>
      </c>
      <c r="X2331" s="11">
        <v>7000000</v>
      </c>
      <c r="Y2331" s="11">
        <v>40000000</v>
      </c>
      <c r="Z2331" s="11">
        <v>40000000</v>
      </c>
      <c r="AA2331" s="11">
        <v>0</v>
      </c>
      <c r="AB2331" s="11">
        <v>0</v>
      </c>
      <c r="AC2331" s="11">
        <v>21650000</v>
      </c>
      <c r="AD2331" s="11">
        <v>20780340</v>
      </c>
      <c r="AE2331" s="11">
        <v>0</v>
      </c>
      <c r="AF2331" s="11">
        <v>0</v>
      </c>
      <c r="AG2331" s="11">
        <v>12475000</v>
      </c>
      <c r="AH2331" s="11">
        <v>13344659</v>
      </c>
      <c r="AI2331" s="11">
        <v>0</v>
      </c>
      <c r="AJ2331" s="11">
        <v>0</v>
      </c>
      <c r="AK2331" s="11">
        <v>12475000</v>
      </c>
      <c r="AL2331" s="11">
        <v>12475000</v>
      </c>
      <c r="AM2331" s="11">
        <v>0</v>
      </c>
      <c r="AN2331" s="11">
        <v>0</v>
      </c>
      <c r="AO23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86600000</v>
      </c>
      <c r="AP23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86599999</v>
      </c>
      <c r="AR23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1" s="11">
        <f>Table_PBS_SQL_DB2_PBSSQL_PBS_NDP_Tina_CG_QtrlyPerformance_Final[[#This Row],[GOU REL]]+Table_PBS_SQL_DB2_PBSSQL_PBS_NDP_Tina_CG_QtrlyPerformance_Final[[#This Row],[EXT REL]]</f>
        <v>86600000</v>
      </c>
      <c r="AT2331" s="11">
        <f>Table_PBS_SQL_DB2_PBSSQL_PBS_NDP_Tina_CG_QtrlyPerformance_Final[[#This Row],[GOU EXP]]+Table_PBS_SQL_DB2_PBSSQL_PBS_NDP_Tina_CG_QtrlyPerformance_Final[[#This Row],[EXT EXP]]</f>
        <v>86599999</v>
      </c>
      <c r="AU2331" s="11" t="str">
        <f>IF(Table_PBS_SQL_DB2_PBSSQL_PBS_NDP_Tina_CG_QtrlyPerformance_Final[[#This Row],[Item_Code]]&gt;"300000", "Capital", "Recurrent")</f>
        <v>Recurrent</v>
      </c>
    </row>
    <row r="2332" spans="1:47" x14ac:dyDescent="0.25">
      <c r="A2332" t="s">
        <v>179</v>
      </c>
      <c r="B2332" t="s">
        <v>959</v>
      </c>
      <c r="C2332" t="s">
        <v>676</v>
      </c>
      <c r="D2332" t="s">
        <v>990</v>
      </c>
      <c r="E2332" t="s">
        <v>97</v>
      </c>
      <c r="F2332" t="s">
        <v>1013</v>
      </c>
      <c r="G2332" t="s">
        <v>177</v>
      </c>
      <c r="H2332" t="s">
        <v>881</v>
      </c>
      <c r="I2332" t="s">
        <v>493</v>
      </c>
      <c r="J2332" t="s">
        <v>953</v>
      </c>
      <c r="K2332" t="s">
        <v>678</v>
      </c>
      <c r="L2332" t="s">
        <v>993</v>
      </c>
      <c r="M2332" t="s">
        <v>1014</v>
      </c>
      <c r="N2332" t="s">
        <v>1015</v>
      </c>
      <c r="O2332" t="s">
        <v>904</v>
      </c>
      <c r="P2332" t="s">
        <v>905</v>
      </c>
      <c r="Q2332" s="11">
        <v>0</v>
      </c>
      <c r="R2332" s="11">
        <v>0</v>
      </c>
      <c r="S2332" s="11">
        <v>0</v>
      </c>
      <c r="T2332" s="11">
        <v>0</v>
      </c>
      <c r="U2332" s="11">
        <v>81000000</v>
      </c>
      <c r="V2332" s="11">
        <v>0</v>
      </c>
      <c r="W2332" s="11">
        <v>81000000</v>
      </c>
      <c r="X2332" s="11">
        <v>0</v>
      </c>
      <c r="Y2332" s="11">
        <v>43000000</v>
      </c>
      <c r="Z2332" s="11">
        <v>43000000</v>
      </c>
      <c r="AA2332" s="11">
        <v>0</v>
      </c>
      <c r="AB2332" s="11">
        <v>0</v>
      </c>
      <c r="AC2332" s="11">
        <v>20250000</v>
      </c>
      <c r="AD2332" s="11">
        <v>20250000</v>
      </c>
      <c r="AE2332" s="11">
        <v>0</v>
      </c>
      <c r="AF2332" s="11">
        <v>0</v>
      </c>
      <c r="AG2332" s="11">
        <v>8875000</v>
      </c>
      <c r="AH2332" s="11">
        <v>10353146</v>
      </c>
      <c r="AI2332" s="11">
        <v>0</v>
      </c>
      <c r="AJ2332" s="11">
        <v>0</v>
      </c>
      <c r="AK2332" s="11">
        <v>8875000</v>
      </c>
      <c r="AL2332" s="11">
        <v>7396854</v>
      </c>
      <c r="AM2332" s="11">
        <v>0</v>
      </c>
      <c r="AN2332" s="11">
        <v>0</v>
      </c>
      <c r="AO23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81000000</v>
      </c>
      <c r="AP23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81000000</v>
      </c>
      <c r="AR23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2" s="11">
        <f>Table_PBS_SQL_DB2_PBSSQL_PBS_NDP_Tina_CG_QtrlyPerformance_Final[[#This Row],[GOU REL]]+Table_PBS_SQL_DB2_PBSSQL_PBS_NDP_Tina_CG_QtrlyPerformance_Final[[#This Row],[EXT REL]]</f>
        <v>81000000</v>
      </c>
      <c r="AT2332" s="11">
        <f>Table_PBS_SQL_DB2_PBSSQL_PBS_NDP_Tina_CG_QtrlyPerformance_Final[[#This Row],[GOU EXP]]+Table_PBS_SQL_DB2_PBSSQL_PBS_NDP_Tina_CG_QtrlyPerformance_Final[[#This Row],[EXT EXP]]</f>
        <v>81000000</v>
      </c>
      <c r="AU2332" s="11" t="str">
        <f>IF(Table_PBS_SQL_DB2_PBSSQL_PBS_NDP_Tina_CG_QtrlyPerformance_Final[[#This Row],[Item_Code]]&gt;"300000", "Capital", "Recurrent")</f>
        <v>Recurrent</v>
      </c>
    </row>
    <row r="2333" spans="1:47" x14ac:dyDescent="0.25">
      <c r="A2333" t="s">
        <v>179</v>
      </c>
      <c r="B2333" t="s">
        <v>959</v>
      </c>
      <c r="C2333" t="s">
        <v>676</v>
      </c>
      <c r="D2333" t="s">
        <v>990</v>
      </c>
      <c r="E2333" t="s">
        <v>97</v>
      </c>
      <c r="F2333" t="s">
        <v>1013</v>
      </c>
      <c r="G2333" t="s">
        <v>177</v>
      </c>
      <c r="H2333" t="s">
        <v>881</v>
      </c>
      <c r="I2333" t="s">
        <v>493</v>
      </c>
      <c r="J2333" t="s">
        <v>953</v>
      </c>
      <c r="K2333" t="s">
        <v>680</v>
      </c>
      <c r="L2333" t="s">
        <v>1018</v>
      </c>
      <c r="M2333" t="s">
        <v>1019</v>
      </c>
      <c r="N2333" t="s">
        <v>1020</v>
      </c>
      <c r="O2333" t="s">
        <v>1005</v>
      </c>
      <c r="P2333" t="s">
        <v>1006</v>
      </c>
      <c r="Q2333" s="11">
        <v>0</v>
      </c>
      <c r="R2333" s="11">
        <v>400000000</v>
      </c>
      <c r="S2333" s="11">
        <v>0</v>
      </c>
      <c r="T2333" s="11">
        <v>400000000</v>
      </c>
      <c r="U2333" s="11">
        <v>880000000</v>
      </c>
      <c r="V2333" s="11">
        <v>0</v>
      </c>
      <c r="W2333" s="11">
        <v>480000000</v>
      </c>
      <c r="X2333" s="11">
        <v>0</v>
      </c>
      <c r="Y2333" s="11">
        <v>120000000</v>
      </c>
      <c r="Z2333" s="11">
        <v>120000000</v>
      </c>
      <c r="AA2333" s="11">
        <v>0</v>
      </c>
      <c r="AB2333" s="11">
        <v>0</v>
      </c>
      <c r="AC2333" s="11">
        <v>120000000</v>
      </c>
      <c r="AD2333" s="11">
        <v>119990780</v>
      </c>
      <c r="AE2333" s="11">
        <v>0</v>
      </c>
      <c r="AF2333" s="11">
        <v>0</v>
      </c>
      <c r="AG2333" s="11">
        <v>120000000</v>
      </c>
      <c r="AH2333" s="11">
        <v>119962052</v>
      </c>
      <c r="AI2333" s="11">
        <v>0</v>
      </c>
      <c r="AJ2333" s="11">
        <v>0</v>
      </c>
      <c r="AK2333" s="11">
        <v>520000000</v>
      </c>
      <c r="AL2333" s="11">
        <v>520047168</v>
      </c>
      <c r="AM2333" s="11">
        <v>0</v>
      </c>
      <c r="AN2333" s="11">
        <v>0</v>
      </c>
      <c r="AO23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880000000</v>
      </c>
      <c r="AP23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880000000</v>
      </c>
      <c r="AR23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3" s="11">
        <f>Table_PBS_SQL_DB2_PBSSQL_PBS_NDP_Tina_CG_QtrlyPerformance_Final[[#This Row],[GOU REL]]+Table_PBS_SQL_DB2_PBSSQL_PBS_NDP_Tina_CG_QtrlyPerformance_Final[[#This Row],[EXT REL]]</f>
        <v>880000000</v>
      </c>
      <c r="AT2333" s="11">
        <f>Table_PBS_SQL_DB2_PBSSQL_PBS_NDP_Tina_CG_QtrlyPerformance_Final[[#This Row],[GOU EXP]]+Table_PBS_SQL_DB2_PBSSQL_PBS_NDP_Tina_CG_QtrlyPerformance_Final[[#This Row],[EXT EXP]]</f>
        <v>880000000</v>
      </c>
      <c r="AU2333" s="11" t="str">
        <f>IF(Table_PBS_SQL_DB2_PBSSQL_PBS_NDP_Tina_CG_QtrlyPerformance_Final[[#This Row],[Item_Code]]&gt;"300000", "Capital", "Recurrent")</f>
        <v>Recurrent</v>
      </c>
    </row>
    <row r="2334" spans="1:47" x14ac:dyDescent="0.25">
      <c r="A2334" t="s">
        <v>179</v>
      </c>
      <c r="B2334" t="s">
        <v>959</v>
      </c>
      <c r="C2334" t="s">
        <v>676</v>
      </c>
      <c r="D2334" t="s">
        <v>990</v>
      </c>
      <c r="E2334" t="s">
        <v>97</v>
      </c>
      <c r="F2334" t="s">
        <v>1013</v>
      </c>
      <c r="G2334" t="s">
        <v>177</v>
      </c>
      <c r="H2334" t="s">
        <v>881</v>
      </c>
      <c r="I2334" t="s">
        <v>493</v>
      </c>
      <c r="J2334" t="s">
        <v>953</v>
      </c>
      <c r="K2334" t="s">
        <v>680</v>
      </c>
      <c r="L2334" t="s">
        <v>1018</v>
      </c>
      <c r="M2334" t="s">
        <v>1019</v>
      </c>
      <c r="N2334" t="s">
        <v>1020</v>
      </c>
      <c r="O2334" t="s">
        <v>934</v>
      </c>
      <c r="P2334" t="s">
        <v>935</v>
      </c>
      <c r="Q2334" s="11">
        <v>0</v>
      </c>
      <c r="R2334" s="11">
        <v>0</v>
      </c>
      <c r="S2334" s="11">
        <v>60000000</v>
      </c>
      <c r="T2334" s="11">
        <v>-60000000</v>
      </c>
      <c r="U2334" s="11">
        <v>540000000</v>
      </c>
      <c r="V2334" s="11">
        <v>0</v>
      </c>
      <c r="W2334" s="11">
        <v>600000000</v>
      </c>
      <c r="X2334" s="11">
        <v>0</v>
      </c>
      <c r="Y2334" s="11">
        <v>0</v>
      </c>
      <c r="Z2334" s="11">
        <v>0</v>
      </c>
      <c r="AA2334" s="11">
        <v>0</v>
      </c>
      <c r="AB2334" s="11">
        <v>0</v>
      </c>
      <c r="AC2334" s="11">
        <v>480000000</v>
      </c>
      <c r="AD2334" s="11">
        <v>0</v>
      </c>
      <c r="AE2334" s="11">
        <v>0</v>
      </c>
      <c r="AF2334" s="11">
        <v>0</v>
      </c>
      <c r="AG2334" s="11">
        <v>30000000</v>
      </c>
      <c r="AH2334" s="11">
        <v>480000000</v>
      </c>
      <c r="AI2334" s="11">
        <v>0</v>
      </c>
      <c r="AJ2334" s="11">
        <v>0</v>
      </c>
      <c r="AK2334" s="11">
        <v>30000000</v>
      </c>
      <c r="AL2334" s="11">
        <v>0</v>
      </c>
      <c r="AM2334" s="11">
        <v>0</v>
      </c>
      <c r="AN2334" s="11">
        <v>0</v>
      </c>
      <c r="AO23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540000000</v>
      </c>
      <c r="AP23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480000000</v>
      </c>
      <c r="AR23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4" s="11">
        <f>Table_PBS_SQL_DB2_PBSSQL_PBS_NDP_Tina_CG_QtrlyPerformance_Final[[#This Row],[GOU REL]]+Table_PBS_SQL_DB2_PBSSQL_PBS_NDP_Tina_CG_QtrlyPerformance_Final[[#This Row],[EXT REL]]</f>
        <v>540000000</v>
      </c>
      <c r="AT2334" s="11">
        <f>Table_PBS_SQL_DB2_PBSSQL_PBS_NDP_Tina_CG_QtrlyPerformance_Final[[#This Row],[GOU EXP]]+Table_PBS_SQL_DB2_PBSSQL_PBS_NDP_Tina_CG_QtrlyPerformance_Final[[#This Row],[EXT EXP]]</f>
        <v>480000000</v>
      </c>
      <c r="AU2334" s="11" t="str">
        <f>IF(Table_PBS_SQL_DB2_PBSSQL_PBS_NDP_Tina_CG_QtrlyPerformance_Final[[#This Row],[Item_Code]]&gt;"300000", "Capital", "Recurrent")</f>
        <v>Capital</v>
      </c>
    </row>
    <row r="2335" spans="1:47" x14ac:dyDescent="0.25">
      <c r="A2335" t="s">
        <v>179</v>
      </c>
      <c r="B2335" t="s">
        <v>959</v>
      </c>
      <c r="C2335" t="s">
        <v>676</v>
      </c>
      <c r="D2335" t="s">
        <v>990</v>
      </c>
      <c r="E2335" t="s">
        <v>97</v>
      </c>
      <c r="F2335" t="s">
        <v>1013</v>
      </c>
      <c r="G2335" t="s">
        <v>202</v>
      </c>
      <c r="H2335" t="s">
        <v>1027</v>
      </c>
      <c r="I2335" t="s">
        <v>493</v>
      </c>
      <c r="J2335" t="s">
        <v>1030</v>
      </c>
      <c r="K2335" t="s">
        <v>678</v>
      </c>
      <c r="L2335" t="s">
        <v>993</v>
      </c>
      <c r="M2335" t="s">
        <v>980</v>
      </c>
      <c r="N2335" t="s">
        <v>981</v>
      </c>
      <c r="O2335" t="s">
        <v>922</v>
      </c>
      <c r="P2335" t="s">
        <v>923</v>
      </c>
      <c r="Q2335" s="11">
        <v>0</v>
      </c>
      <c r="R2335" s="11">
        <v>0</v>
      </c>
      <c r="S2335" s="11">
        <v>0</v>
      </c>
      <c r="T2335" s="11">
        <v>0</v>
      </c>
      <c r="U2335" s="11">
        <v>214312000</v>
      </c>
      <c r="V2335" s="11">
        <v>0</v>
      </c>
      <c r="W2335" s="11">
        <v>214312000</v>
      </c>
      <c r="X2335" s="11">
        <v>0</v>
      </c>
      <c r="Y2335" s="11">
        <v>67704400</v>
      </c>
      <c r="Z2335" s="11">
        <v>67704400</v>
      </c>
      <c r="AA2335" s="11">
        <v>0</v>
      </c>
      <c r="AB2335" s="11">
        <v>0</v>
      </c>
      <c r="AC2335" s="11">
        <v>63578000</v>
      </c>
      <c r="AD2335" s="11">
        <v>47756800</v>
      </c>
      <c r="AE2335" s="11">
        <v>0</v>
      </c>
      <c r="AF2335" s="11">
        <v>0</v>
      </c>
      <c r="AG2335" s="11">
        <v>41514800</v>
      </c>
      <c r="AH2335" s="11">
        <v>57336000</v>
      </c>
      <c r="AI2335" s="11">
        <v>0</v>
      </c>
      <c r="AJ2335" s="11">
        <v>0</v>
      </c>
      <c r="AK2335" s="11">
        <v>41514800</v>
      </c>
      <c r="AL2335" s="11">
        <v>41514800</v>
      </c>
      <c r="AM2335" s="11">
        <v>0</v>
      </c>
      <c r="AN2335" s="11">
        <v>0</v>
      </c>
      <c r="AO23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214312000</v>
      </c>
      <c r="AP23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214312000</v>
      </c>
      <c r="AR23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5" s="11">
        <f>Table_PBS_SQL_DB2_PBSSQL_PBS_NDP_Tina_CG_QtrlyPerformance_Final[[#This Row],[GOU REL]]+Table_PBS_SQL_DB2_PBSSQL_PBS_NDP_Tina_CG_QtrlyPerformance_Final[[#This Row],[EXT REL]]</f>
        <v>214312000</v>
      </c>
      <c r="AT2335" s="11">
        <f>Table_PBS_SQL_DB2_PBSSQL_PBS_NDP_Tina_CG_QtrlyPerformance_Final[[#This Row],[GOU EXP]]+Table_PBS_SQL_DB2_PBSSQL_PBS_NDP_Tina_CG_QtrlyPerformance_Final[[#This Row],[EXT EXP]]</f>
        <v>214312000</v>
      </c>
      <c r="AU2335" s="11" t="str">
        <f>IF(Table_PBS_SQL_DB2_PBSSQL_PBS_NDP_Tina_CG_QtrlyPerformance_Final[[#This Row],[Item_Code]]&gt;"300000", "Capital", "Recurrent")</f>
        <v>Recurrent</v>
      </c>
    </row>
    <row r="2336" spans="1:47" x14ac:dyDescent="0.25">
      <c r="A2336" t="s">
        <v>33</v>
      </c>
      <c r="B2336" t="s">
        <v>34</v>
      </c>
      <c r="C2336" t="s">
        <v>31</v>
      </c>
      <c r="D2336" t="s">
        <v>1031</v>
      </c>
      <c r="E2336" t="s">
        <v>31</v>
      </c>
      <c r="F2336" t="s">
        <v>1032</v>
      </c>
      <c r="G2336" t="s">
        <v>87</v>
      </c>
      <c r="H2336" t="s">
        <v>1033</v>
      </c>
      <c r="I2336" t="s">
        <v>467</v>
      </c>
      <c r="J2336" t="s">
        <v>1034</v>
      </c>
      <c r="K2336" t="s">
        <v>1035</v>
      </c>
      <c r="L2336" t="s">
        <v>1036</v>
      </c>
      <c r="M2336" t="s">
        <v>1037</v>
      </c>
      <c r="N2336" t="s">
        <v>1038</v>
      </c>
      <c r="O2336" t="s">
        <v>1005</v>
      </c>
      <c r="P2336" t="s">
        <v>1006</v>
      </c>
      <c r="Q2336" s="11">
        <v>0</v>
      </c>
      <c r="R2336" s="11">
        <v>0</v>
      </c>
      <c r="S2336" s="11">
        <v>0</v>
      </c>
      <c r="T2336" s="11">
        <v>0</v>
      </c>
      <c r="U2336" s="11">
        <v>80000000</v>
      </c>
      <c r="V2336" s="11">
        <v>0</v>
      </c>
      <c r="W2336" s="11">
        <v>80000000</v>
      </c>
      <c r="X2336" s="11">
        <v>0</v>
      </c>
      <c r="Y2336" s="11">
        <v>0</v>
      </c>
      <c r="Z2336" s="11">
        <v>0</v>
      </c>
      <c r="AA2336" s="11">
        <v>0</v>
      </c>
      <c r="AB2336" s="11">
        <v>0</v>
      </c>
      <c r="AC2336" s="11">
        <v>30000000</v>
      </c>
      <c r="AD2336" s="11">
        <v>22119000</v>
      </c>
      <c r="AE2336" s="11">
        <v>0</v>
      </c>
      <c r="AF2336" s="11">
        <v>0</v>
      </c>
      <c r="AG2336" s="11">
        <v>25000000</v>
      </c>
      <c r="AH2336" s="11">
        <v>32881000</v>
      </c>
      <c r="AI2336" s="11">
        <v>0</v>
      </c>
      <c r="AJ2336" s="11">
        <v>0</v>
      </c>
      <c r="AK2336" s="11">
        <v>0</v>
      </c>
      <c r="AL2336" s="11">
        <v>0</v>
      </c>
      <c r="AM2336" s="11">
        <v>0</v>
      </c>
      <c r="AN2336" s="11">
        <v>0</v>
      </c>
      <c r="AO23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v>
      </c>
      <c r="AP23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55000000</v>
      </c>
      <c r="AR23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6" s="11">
        <f>Table_PBS_SQL_DB2_PBSSQL_PBS_NDP_Tina_CG_QtrlyPerformance_Final[[#This Row],[GOU REL]]+Table_PBS_SQL_DB2_PBSSQL_PBS_NDP_Tina_CG_QtrlyPerformance_Final[[#This Row],[EXT REL]]</f>
        <v>55000000</v>
      </c>
      <c r="AT2336" s="11">
        <f>Table_PBS_SQL_DB2_PBSSQL_PBS_NDP_Tina_CG_QtrlyPerformance_Final[[#This Row],[GOU EXP]]+Table_PBS_SQL_DB2_PBSSQL_PBS_NDP_Tina_CG_QtrlyPerformance_Final[[#This Row],[EXT EXP]]</f>
        <v>55000000</v>
      </c>
      <c r="AU2336" s="11" t="str">
        <f>IF(Table_PBS_SQL_DB2_PBSSQL_PBS_NDP_Tina_CG_QtrlyPerformance_Final[[#This Row],[Item_Code]]&gt;"300000", "Capital", "Recurrent")</f>
        <v>Recurrent</v>
      </c>
    </row>
    <row r="2337" spans="1:47" x14ac:dyDescent="0.25">
      <c r="A2337" t="s">
        <v>33</v>
      </c>
      <c r="B2337" t="s">
        <v>34</v>
      </c>
      <c r="C2337" t="s">
        <v>31</v>
      </c>
      <c r="D2337" t="s">
        <v>1031</v>
      </c>
      <c r="E2337" t="s">
        <v>31</v>
      </c>
      <c r="F2337" t="s">
        <v>1032</v>
      </c>
      <c r="G2337" t="s">
        <v>119</v>
      </c>
      <c r="H2337" t="s">
        <v>881</v>
      </c>
      <c r="I2337" t="s">
        <v>493</v>
      </c>
      <c r="J2337" t="s">
        <v>1137</v>
      </c>
      <c r="K2337" t="s">
        <v>37</v>
      </c>
      <c r="L2337" t="s">
        <v>1039</v>
      </c>
      <c r="M2337" t="s">
        <v>866</v>
      </c>
      <c r="N2337" t="s">
        <v>867</v>
      </c>
      <c r="O2337" t="s">
        <v>948</v>
      </c>
      <c r="P2337" t="s">
        <v>949</v>
      </c>
      <c r="Q2337" s="11">
        <v>0</v>
      </c>
      <c r="R2337" s="11">
        <v>0</v>
      </c>
      <c r="S2337" s="11">
        <v>0</v>
      </c>
      <c r="T2337" s="11">
        <v>0</v>
      </c>
      <c r="U2337" s="11">
        <v>150000000</v>
      </c>
      <c r="V2337" s="11">
        <v>0</v>
      </c>
      <c r="W2337" s="11">
        <v>150000000</v>
      </c>
      <c r="X2337" s="11">
        <v>0</v>
      </c>
      <c r="Y2337" s="11">
        <v>0</v>
      </c>
      <c r="Z2337" s="11">
        <v>0</v>
      </c>
      <c r="AA2337" s="11">
        <v>0</v>
      </c>
      <c r="AB2337" s="11">
        <v>0</v>
      </c>
      <c r="AC2337" s="11">
        <v>70000000</v>
      </c>
      <c r="AD2337" s="11">
        <v>0</v>
      </c>
      <c r="AE2337" s="11">
        <v>0</v>
      </c>
      <c r="AF2337" s="11">
        <v>0</v>
      </c>
      <c r="AG2337" s="11">
        <v>40000000</v>
      </c>
      <c r="AH2337" s="11">
        <v>0</v>
      </c>
      <c r="AI2337" s="11">
        <v>0</v>
      </c>
      <c r="AJ2337" s="11">
        <v>0</v>
      </c>
      <c r="AK2337" s="11">
        <v>40000000</v>
      </c>
      <c r="AL2337" s="11">
        <v>150000000</v>
      </c>
      <c r="AM2337" s="11">
        <v>0</v>
      </c>
      <c r="AN2337" s="11">
        <v>0</v>
      </c>
      <c r="AO23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23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23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7" s="11">
        <f>Table_PBS_SQL_DB2_PBSSQL_PBS_NDP_Tina_CG_QtrlyPerformance_Final[[#This Row],[GOU REL]]+Table_PBS_SQL_DB2_PBSSQL_PBS_NDP_Tina_CG_QtrlyPerformance_Final[[#This Row],[EXT REL]]</f>
        <v>150000000</v>
      </c>
      <c r="AT2337" s="11">
        <f>Table_PBS_SQL_DB2_PBSSQL_PBS_NDP_Tina_CG_QtrlyPerformance_Final[[#This Row],[GOU EXP]]+Table_PBS_SQL_DB2_PBSSQL_PBS_NDP_Tina_CG_QtrlyPerformance_Final[[#This Row],[EXT EXP]]</f>
        <v>150000000</v>
      </c>
      <c r="AU2337" s="11" t="str">
        <f>IF(Table_PBS_SQL_DB2_PBSSQL_PBS_NDP_Tina_CG_QtrlyPerformance_Final[[#This Row],[Item_Code]]&gt;"300000", "Capital", "Recurrent")</f>
        <v>Recurrent</v>
      </c>
    </row>
    <row r="2338" spans="1:47" x14ac:dyDescent="0.25">
      <c r="A2338" t="s">
        <v>33</v>
      </c>
      <c r="B2338" t="s">
        <v>34</v>
      </c>
      <c r="C2338" t="s">
        <v>31</v>
      </c>
      <c r="D2338" t="s">
        <v>1031</v>
      </c>
      <c r="E2338" t="s">
        <v>31</v>
      </c>
      <c r="F2338" t="s">
        <v>1032</v>
      </c>
      <c r="G2338" t="s">
        <v>119</v>
      </c>
      <c r="H2338" t="s">
        <v>881</v>
      </c>
      <c r="I2338" t="s">
        <v>467</v>
      </c>
      <c r="J2338" t="s">
        <v>864</v>
      </c>
      <c r="K2338" t="s">
        <v>37</v>
      </c>
      <c r="L2338" t="s">
        <v>1039</v>
      </c>
      <c r="M2338" t="s">
        <v>1373</v>
      </c>
      <c r="N2338" t="s">
        <v>1374</v>
      </c>
      <c r="O2338" t="s">
        <v>1002</v>
      </c>
      <c r="P2338" t="s">
        <v>1003</v>
      </c>
      <c r="Q2338" s="11">
        <v>0</v>
      </c>
      <c r="R2338" s="11">
        <v>0</v>
      </c>
      <c r="S2338" s="11">
        <v>0</v>
      </c>
      <c r="T2338" s="11">
        <v>0</v>
      </c>
      <c r="U2338" s="11">
        <v>150000000</v>
      </c>
      <c r="V2338" s="11">
        <v>0</v>
      </c>
      <c r="W2338" s="11">
        <v>150000000</v>
      </c>
      <c r="X2338" s="11">
        <v>0</v>
      </c>
      <c r="Y2338" s="11">
        <v>0</v>
      </c>
      <c r="Z2338" s="11">
        <v>0</v>
      </c>
      <c r="AA2338" s="11">
        <v>0</v>
      </c>
      <c r="AB2338" s="11">
        <v>0</v>
      </c>
      <c r="AC2338" s="11">
        <v>150000000</v>
      </c>
      <c r="AD2338" s="11">
        <v>104521500</v>
      </c>
      <c r="AE2338" s="11">
        <v>0</v>
      </c>
      <c r="AF2338" s="11">
        <v>0</v>
      </c>
      <c r="AG2338" s="11">
        <v>0</v>
      </c>
      <c r="AH2338" s="11">
        <v>44670000</v>
      </c>
      <c r="AI2338" s="11">
        <v>0</v>
      </c>
      <c r="AJ2338" s="11">
        <v>0</v>
      </c>
      <c r="AK2338" s="11">
        <v>0</v>
      </c>
      <c r="AL2338" s="11">
        <v>808500</v>
      </c>
      <c r="AM2338" s="11">
        <v>0</v>
      </c>
      <c r="AN2338" s="11">
        <v>0</v>
      </c>
      <c r="AO23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23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23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8" s="11">
        <f>Table_PBS_SQL_DB2_PBSSQL_PBS_NDP_Tina_CG_QtrlyPerformance_Final[[#This Row],[GOU REL]]+Table_PBS_SQL_DB2_PBSSQL_PBS_NDP_Tina_CG_QtrlyPerformance_Final[[#This Row],[EXT REL]]</f>
        <v>150000000</v>
      </c>
      <c r="AT2338" s="11">
        <f>Table_PBS_SQL_DB2_PBSSQL_PBS_NDP_Tina_CG_QtrlyPerformance_Final[[#This Row],[GOU EXP]]+Table_PBS_SQL_DB2_PBSSQL_PBS_NDP_Tina_CG_QtrlyPerformance_Final[[#This Row],[EXT EXP]]</f>
        <v>150000000</v>
      </c>
      <c r="AU2338" s="11" t="str">
        <f>IF(Table_PBS_SQL_DB2_PBSSQL_PBS_NDP_Tina_CG_QtrlyPerformance_Final[[#This Row],[Item_Code]]&gt;"300000", "Capital", "Recurrent")</f>
        <v>Recurrent</v>
      </c>
    </row>
    <row r="2339" spans="1:47" x14ac:dyDescent="0.25">
      <c r="A2339" t="s">
        <v>33</v>
      </c>
      <c r="B2339" t="s">
        <v>34</v>
      </c>
      <c r="C2339" t="s">
        <v>31</v>
      </c>
      <c r="D2339" t="s">
        <v>1031</v>
      </c>
      <c r="E2339" t="s">
        <v>31</v>
      </c>
      <c r="F2339" t="s">
        <v>1032</v>
      </c>
      <c r="G2339" t="s">
        <v>119</v>
      </c>
      <c r="H2339" t="s">
        <v>881</v>
      </c>
      <c r="I2339" t="s">
        <v>467</v>
      </c>
      <c r="J2339" t="s">
        <v>864</v>
      </c>
      <c r="K2339" t="s">
        <v>37</v>
      </c>
      <c r="L2339" t="s">
        <v>1039</v>
      </c>
      <c r="M2339" t="s">
        <v>1373</v>
      </c>
      <c r="N2339" t="s">
        <v>1374</v>
      </c>
      <c r="O2339" t="s">
        <v>904</v>
      </c>
      <c r="P2339" t="s">
        <v>905</v>
      </c>
      <c r="Q2339" s="11">
        <v>0</v>
      </c>
      <c r="R2339" s="11">
        <v>0</v>
      </c>
      <c r="S2339" s="11">
        <v>0</v>
      </c>
      <c r="T2339" s="11">
        <v>0</v>
      </c>
      <c r="U2339" s="11">
        <v>100000000</v>
      </c>
      <c r="V2339" s="11">
        <v>0</v>
      </c>
      <c r="W2339" s="11">
        <v>100000000</v>
      </c>
      <c r="X2339" s="11">
        <v>0</v>
      </c>
      <c r="Y2339" s="11">
        <v>0</v>
      </c>
      <c r="Z2339" s="11">
        <v>0</v>
      </c>
      <c r="AA2339" s="11">
        <v>0</v>
      </c>
      <c r="AB2339" s="11">
        <v>0</v>
      </c>
      <c r="AC2339" s="11">
        <v>50000000</v>
      </c>
      <c r="AD2339" s="11">
        <v>24384000</v>
      </c>
      <c r="AE2339" s="11">
        <v>0</v>
      </c>
      <c r="AF2339" s="11">
        <v>0</v>
      </c>
      <c r="AG2339" s="11">
        <v>0</v>
      </c>
      <c r="AH2339" s="11">
        <v>24616000</v>
      </c>
      <c r="AI2339" s="11">
        <v>0</v>
      </c>
      <c r="AJ2339" s="11">
        <v>0</v>
      </c>
      <c r="AK2339" s="11">
        <v>50000000</v>
      </c>
      <c r="AL2339" s="11">
        <v>51000000</v>
      </c>
      <c r="AM2339" s="11">
        <v>0</v>
      </c>
      <c r="AN2339" s="11">
        <v>0</v>
      </c>
      <c r="AO23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3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3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39" s="11">
        <f>Table_PBS_SQL_DB2_PBSSQL_PBS_NDP_Tina_CG_QtrlyPerformance_Final[[#This Row],[GOU REL]]+Table_PBS_SQL_DB2_PBSSQL_PBS_NDP_Tina_CG_QtrlyPerformance_Final[[#This Row],[EXT REL]]</f>
        <v>100000000</v>
      </c>
      <c r="AT2339" s="11">
        <f>Table_PBS_SQL_DB2_PBSSQL_PBS_NDP_Tina_CG_QtrlyPerformance_Final[[#This Row],[GOU EXP]]+Table_PBS_SQL_DB2_PBSSQL_PBS_NDP_Tina_CG_QtrlyPerformance_Final[[#This Row],[EXT EXP]]</f>
        <v>100000000</v>
      </c>
      <c r="AU2339" s="11" t="str">
        <f>IF(Table_PBS_SQL_DB2_PBSSQL_PBS_NDP_Tina_CG_QtrlyPerformance_Final[[#This Row],[Item_Code]]&gt;"300000", "Capital", "Recurrent")</f>
        <v>Recurrent</v>
      </c>
    </row>
    <row r="2340" spans="1:47" x14ac:dyDescent="0.25">
      <c r="A2340" t="s">
        <v>33</v>
      </c>
      <c r="B2340" t="s">
        <v>34</v>
      </c>
      <c r="C2340" t="s">
        <v>31</v>
      </c>
      <c r="D2340" t="s">
        <v>1031</v>
      </c>
      <c r="E2340" t="s">
        <v>31</v>
      </c>
      <c r="F2340" t="s">
        <v>1032</v>
      </c>
      <c r="G2340" t="s">
        <v>119</v>
      </c>
      <c r="H2340" t="s">
        <v>881</v>
      </c>
      <c r="I2340" t="s">
        <v>467</v>
      </c>
      <c r="J2340" t="s">
        <v>864</v>
      </c>
      <c r="K2340" t="s">
        <v>37</v>
      </c>
      <c r="L2340" t="s">
        <v>1039</v>
      </c>
      <c r="M2340" t="s">
        <v>1373</v>
      </c>
      <c r="N2340" t="s">
        <v>1374</v>
      </c>
      <c r="O2340" t="s">
        <v>922</v>
      </c>
      <c r="P2340" t="s">
        <v>923</v>
      </c>
      <c r="Q2340" s="11">
        <v>0</v>
      </c>
      <c r="R2340" s="11">
        <v>0</v>
      </c>
      <c r="S2340" s="11">
        <v>0</v>
      </c>
      <c r="T2340" s="11">
        <v>0</v>
      </c>
      <c r="U2340" s="11">
        <v>80000000</v>
      </c>
      <c r="V2340" s="11">
        <v>0</v>
      </c>
      <c r="W2340" s="11">
        <v>80000000</v>
      </c>
      <c r="X2340" s="11">
        <v>0</v>
      </c>
      <c r="Y2340" s="11">
        <v>0</v>
      </c>
      <c r="Z2340" s="11">
        <v>0</v>
      </c>
      <c r="AA2340" s="11">
        <v>0</v>
      </c>
      <c r="AB2340" s="11">
        <v>0</v>
      </c>
      <c r="AC2340" s="11">
        <v>30000000</v>
      </c>
      <c r="AD2340" s="11">
        <v>21000000</v>
      </c>
      <c r="AE2340" s="11">
        <v>0</v>
      </c>
      <c r="AF2340" s="11">
        <v>0</v>
      </c>
      <c r="AG2340" s="11">
        <v>0</v>
      </c>
      <c r="AH2340" s="11">
        <v>0</v>
      </c>
      <c r="AI2340" s="11">
        <v>0</v>
      </c>
      <c r="AJ2340" s="11">
        <v>0</v>
      </c>
      <c r="AK2340" s="11">
        <v>50000000</v>
      </c>
      <c r="AL2340" s="11">
        <v>58318000</v>
      </c>
      <c r="AM2340" s="11">
        <v>0</v>
      </c>
      <c r="AN2340" s="11">
        <v>0</v>
      </c>
      <c r="AO23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23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79318000</v>
      </c>
      <c r="AR23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0" s="11">
        <f>Table_PBS_SQL_DB2_PBSSQL_PBS_NDP_Tina_CG_QtrlyPerformance_Final[[#This Row],[GOU REL]]+Table_PBS_SQL_DB2_PBSSQL_PBS_NDP_Tina_CG_QtrlyPerformance_Final[[#This Row],[EXT REL]]</f>
        <v>80000000</v>
      </c>
      <c r="AT2340" s="11">
        <f>Table_PBS_SQL_DB2_PBSSQL_PBS_NDP_Tina_CG_QtrlyPerformance_Final[[#This Row],[GOU EXP]]+Table_PBS_SQL_DB2_PBSSQL_PBS_NDP_Tina_CG_QtrlyPerformance_Final[[#This Row],[EXT EXP]]</f>
        <v>79318000</v>
      </c>
      <c r="AU2340" s="11" t="str">
        <f>IF(Table_PBS_SQL_DB2_PBSSQL_PBS_NDP_Tina_CG_QtrlyPerformance_Final[[#This Row],[Item_Code]]&gt;"300000", "Capital", "Recurrent")</f>
        <v>Recurrent</v>
      </c>
    </row>
    <row r="2341" spans="1:47" x14ac:dyDescent="0.25">
      <c r="A2341" t="s">
        <v>33</v>
      </c>
      <c r="B2341" t="s">
        <v>34</v>
      </c>
      <c r="C2341" t="s">
        <v>31</v>
      </c>
      <c r="D2341" t="s">
        <v>1031</v>
      </c>
      <c r="E2341" t="s">
        <v>31</v>
      </c>
      <c r="F2341" t="s">
        <v>1032</v>
      </c>
      <c r="G2341" t="s">
        <v>119</v>
      </c>
      <c r="H2341" t="s">
        <v>881</v>
      </c>
      <c r="I2341" t="s">
        <v>467</v>
      </c>
      <c r="J2341" t="s">
        <v>864</v>
      </c>
      <c r="K2341" t="s">
        <v>37</v>
      </c>
      <c r="L2341" t="s">
        <v>1039</v>
      </c>
      <c r="M2341" t="s">
        <v>2062</v>
      </c>
      <c r="N2341" t="s">
        <v>2063</v>
      </c>
      <c r="O2341" t="s">
        <v>906</v>
      </c>
      <c r="P2341" t="s">
        <v>907</v>
      </c>
      <c r="Q2341" s="11">
        <v>0</v>
      </c>
      <c r="R2341" s="11">
        <v>0</v>
      </c>
      <c r="S2341" s="11">
        <v>0</v>
      </c>
      <c r="T2341" s="11">
        <v>0</v>
      </c>
      <c r="U2341" s="11">
        <v>40000000</v>
      </c>
      <c r="V2341" s="11">
        <v>0</v>
      </c>
      <c r="W2341" s="11">
        <v>40000000</v>
      </c>
      <c r="X2341" s="11">
        <v>0</v>
      </c>
      <c r="Y2341" s="11">
        <v>0</v>
      </c>
      <c r="Z2341" s="11">
        <v>0</v>
      </c>
      <c r="AA2341" s="11">
        <v>0</v>
      </c>
      <c r="AB2341" s="11">
        <v>0</v>
      </c>
      <c r="AC2341" s="11">
        <v>20000000</v>
      </c>
      <c r="AD2341" s="11">
        <v>0</v>
      </c>
      <c r="AE2341" s="11">
        <v>0</v>
      </c>
      <c r="AF2341" s="11">
        <v>0</v>
      </c>
      <c r="AG2341" s="11">
        <v>10000000</v>
      </c>
      <c r="AH2341" s="11">
        <v>28741597</v>
      </c>
      <c r="AI2341" s="11">
        <v>0</v>
      </c>
      <c r="AJ2341" s="11">
        <v>0</v>
      </c>
      <c r="AK2341" s="11">
        <v>10000000</v>
      </c>
      <c r="AL2341" s="11">
        <v>11258403</v>
      </c>
      <c r="AM2341" s="11">
        <v>0</v>
      </c>
      <c r="AN2341" s="11">
        <v>0</v>
      </c>
      <c r="AO23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3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3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1" s="11">
        <f>Table_PBS_SQL_DB2_PBSSQL_PBS_NDP_Tina_CG_QtrlyPerformance_Final[[#This Row],[GOU REL]]+Table_PBS_SQL_DB2_PBSSQL_PBS_NDP_Tina_CG_QtrlyPerformance_Final[[#This Row],[EXT REL]]</f>
        <v>40000000</v>
      </c>
      <c r="AT2341" s="11">
        <f>Table_PBS_SQL_DB2_PBSSQL_PBS_NDP_Tina_CG_QtrlyPerformance_Final[[#This Row],[GOU EXP]]+Table_PBS_SQL_DB2_PBSSQL_PBS_NDP_Tina_CG_QtrlyPerformance_Final[[#This Row],[EXT EXP]]</f>
        <v>40000000</v>
      </c>
      <c r="AU2341" s="11" t="str">
        <f>IF(Table_PBS_SQL_DB2_PBSSQL_PBS_NDP_Tina_CG_QtrlyPerformance_Final[[#This Row],[Item_Code]]&gt;"300000", "Capital", "Recurrent")</f>
        <v>Recurrent</v>
      </c>
    </row>
    <row r="2342" spans="1:47" x14ac:dyDescent="0.25">
      <c r="A2342" t="s">
        <v>33</v>
      </c>
      <c r="B2342" t="s">
        <v>34</v>
      </c>
      <c r="C2342" t="s">
        <v>31</v>
      </c>
      <c r="D2342" t="s">
        <v>1031</v>
      </c>
      <c r="E2342" t="s">
        <v>31</v>
      </c>
      <c r="F2342" t="s">
        <v>1032</v>
      </c>
      <c r="G2342" t="s">
        <v>119</v>
      </c>
      <c r="H2342" t="s">
        <v>881</v>
      </c>
      <c r="I2342" t="s">
        <v>467</v>
      </c>
      <c r="J2342" t="s">
        <v>864</v>
      </c>
      <c r="K2342" t="s">
        <v>37</v>
      </c>
      <c r="L2342" t="s">
        <v>1039</v>
      </c>
      <c r="M2342" t="s">
        <v>2062</v>
      </c>
      <c r="N2342" t="s">
        <v>2063</v>
      </c>
      <c r="O2342" t="s">
        <v>1005</v>
      </c>
      <c r="P2342" t="s">
        <v>1006</v>
      </c>
      <c r="Q2342" s="11">
        <v>0</v>
      </c>
      <c r="R2342" s="11">
        <v>0</v>
      </c>
      <c r="S2342" s="11">
        <v>0</v>
      </c>
      <c r="T2342" s="11">
        <v>0</v>
      </c>
      <c r="U2342" s="11">
        <v>260000000</v>
      </c>
      <c r="V2342" s="11">
        <v>0</v>
      </c>
      <c r="W2342" s="11">
        <v>260000000</v>
      </c>
      <c r="X2342" s="11">
        <v>0</v>
      </c>
      <c r="Y2342" s="11">
        <v>0</v>
      </c>
      <c r="Z2342" s="11">
        <v>0</v>
      </c>
      <c r="AA2342" s="11">
        <v>0</v>
      </c>
      <c r="AB2342" s="11">
        <v>0</v>
      </c>
      <c r="AC2342" s="11">
        <v>150000000</v>
      </c>
      <c r="AD2342" s="11">
        <v>106741200</v>
      </c>
      <c r="AE2342" s="11">
        <v>0</v>
      </c>
      <c r="AF2342" s="11">
        <v>0</v>
      </c>
      <c r="AG2342" s="11">
        <v>50000000</v>
      </c>
      <c r="AH2342" s="11">
        <v>51076555</v>
      </c>
      <c r="AI2342" s="11">
        <v>0</v>
      </c>
      <c r="AJ2342" s="11">
        <v>0</v>
      </c>
      <c r="AK2342" s="11">
        <v>58303666</v>
      </c>
      <c r="AL2342" s="11">
        <v>99120572</v>
      </c>
      <c r="AM2342" s="11">
        <v>0</v>
      </c>
      <c r="AN2342" s="11">
        <v>0</v>
      </c>
      <c r="AO23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258303666</v>
      </c>
      <c r="AP23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256938327</v>
      </c>
      <c r="AR23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2" s="11">
        <f>Table_PBS_SQL_DB2_PBSSQL_PBS_NDP_Tina_CG_QtrlyPerformance_Final[[#This Row],[GOU REL]]+Table_PBS_SQL_DB2_PBSSQL_PBS_NDP_Tina_CG_QtrlyPerformance_Final[[#This Row],[EXT REL]]</f>
        <v>258303666</v>
      </c>
      <c r="AT2342" s="11">
        <f>Table_PBS_SQL_DB2_PBSSQL_PBS_NDP_Tina_CG_QtrlyPerformance_Final[[#This Row],[GOU EXP]]+Table_PBS_SQL_DB2_PBSSQL_PBS_NDP_Tina_CG_QtrlyPerformance_Final[[#This Row],[EXT EXP]]</f>
        <v>256938327</v>
      </c>
      <c r="AU2342" s="11" t="str">
        <f>IF(Table_PBS_SQL_DB2_PBSSQL_PBS_NDP_Tina_CG_QtrlyPerformance_Final[[#This Row],[Item_Code]]&gt;"300000", "Capital", "Recurrent")</f>
        <v>Recurrent</v>
      </c>
    </row>
    <row r="2343" spans="1:47" x14ac:dyDescent="0.25">
      <c r="A2343" t="s">
        <v>33</v>
      </c>
      <c r="B2343" t="s">
        <v>34</v>
      </c>
      <c r="C2343" t="s">
        <v>31</v>
      </c>
      <c r="D2343" t="s">
        <v>1031</v>
      </c>
      <c r="E2343" t="s">
        <v>75</v>
      </c>
      <c r="F2343" t="s">
        <v>1042</v>
      </c>
      <c r="G2343" t="s">
        <v>31</v>
      </c>
      <c r="H2343" t="s">
        <v>2064</v>
      </c>
      <c r="I2343" t="s">
        <v>467</v>
      </c>
      <c r="J2343" t="s">
        <v>2065</v>
      </c>
      <c r="K2343" t="s">
        <v>2066</v>
      </c>
      <c r="L2343" t="s">
        <v>2067</v>
      </c>
      <c r="M2343" t="s">
        <v>1104</v>
      </c>
      <c r="N2343" t="s">
        <v>1105</v>
      </c>
      <c r="O2343" t="s">
        <v>1271</v>
      </c>
      <c r="P2343" t="s">
        <v>1272</v>
      </c>
      <c r="Q2343" s="11">
        <v>0</v>
      </c>
      <c r="R2343" s="11">
        <v>0</v>
      </c>
      <c r="S2343" s="11">
        <v>0</v>
      </c>
      <c r="T2343" s="11">
        <v>0</v>
      </c>
      <c r="U2343" s="11">
        <v>1500000000</v>
      </c>
      <c r="V2343" s="11">
        <v>0</v>
      </c>
      <c r="W2343" s="11">
        <v>1500000000</v>
      </c>
      <c r="X2343" s="11">
        <v>0</v>
      </c>
      <c r="Y2343" s="11">
        <v>0</v>
      </c>
      <c r="Z2343" s="11">
        <v>0</v>
      </c>
      <c r="AA2343" s="11">
        <v>0</v>
      </c>
      <c r="AB2343" s="11">
        <v>0</v>
      </c>
      <c r="AC2343" s="11">
        <v>1386666667</v>
      </c>
      <c r="AD2343" s="11">
        <v>1386666667</v>
      </c>
      <c r="AE2343" s="11">
        <v>0</v>
      </c>
      <c r="AF2343" s="11">
        <v>0</v>
      </c>
      <c r="AG2343" s="11">
        <v>113333333</v>
      </c>
      <c r="AH2343" s="11">
        <v>0</v>
      </c>
      <c r="AI2343" s="11">
        <v>0</v>
      </c>
      <c r="AJ2343" s="11">
        <v>0</v>
      </c>
      <c r="AK2343" s="11">
        <v>0</v>
      </c>
      <c r="AL2343" s="11">
        <v>113154629</v>
      </c>
      <c r="AM2343" s="11">
        <v>0</v>
      </c>
      <c r="AN2343" s="11">
        <v>0</v>
      </c>
      <c r="AO23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1500000000</v>
      </c>
      <c r="AP23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1499821296</v>
      </c>
      <c r="AR23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3" s="11">
        <f>Table_PBS_SQL_DB2_PBSSQL_PBS_NDP_Tina_CG_QtrlyPerformance_Final[[#This Row],[GOU REL]]+Table_PBS_SQL_DB2_PBSSQL_PBS_NDP_Tina_CG_QtrlyPerformance_Final[[#This Row],[EXT REL]]</f>
        <v>1500000000</v>
      </c>
      <c r="AT2343" s="11">
        <f>Table_PBS_SQL_DB2_PBSSQL_PBS_NDP_Tina_CG_QtrlyPerformance_Final[[#This Row],[GOU EXP]]+Table_PBS_SQL_DB2_PBSSQL_PBS_NDP_Tina_CG_QtrlyPerformance_Final[[#This Row],[EXT EXP]]</f>
        <v>1499821296</v>
      </c>
      <c r="AU2343" s="11" t="str">
        <f>IF(Table_PBS_SQL_DB2_PBSSQL_PBS_NDP_Tina_CG_QtrlyPerformance_Final[[#This Row],[Item_Code]]&gt;"300000", "Capital", "Recurrent")</f>
        <v>Recurrent</v>
      </c>
    </row>
    <row r="2344" spans="1:47" x14ac:dyDescent="0.25">
      <c r="A2344" t="s">
        <v>33</v>
      </c>
      <c r="B2344" t="s">
        <v>34</v>
      </c>
      <c r="C2344" t="s">
        <v>31</v>
      </c>
      <c r="D2344" t="s">
        <v>1031</v>
      </c>
      <c r="E2344" t="s">
        <v>75</v>
      </c>
      <c r="F2344" t="s">
        <v>1042</v>
      </c>
      <c r="G2344" t="s">
        <v>75</v>
      </c>
      <c r="H2344" t="s">
        <v>1043</v>
      </c>
      <c r="I2344" t="s">
        <v>493</v>
      </c>
      <c r="J2344" t="s">
        <v>1072</v>
      </c>
      <c r="K2344" t="s">
        <v>771</v>
      </c>
      <c r="L2344" t="s">
        <v>772</v>
      </c>
      <c r="M2344" t="s">
        <v>1044</v>
      </c>
      <c r="N2344" t="s">
        <v>1045</v>
      </c>
      <c r="O2344" t="s">
        <v>1005</v>
      </c>
      <c r="P2344" t="s">
        <v>1006</v>
      </c>
      <c r="Q2344" s="11">
        <v>0</v>
      </c>
      <c r="R2344" s="11">
        <v>0</v>
      </c>
      <c r="S2344" s="11">
        <v>0</v>
      </c>
      <c r="T2344" s="11">
        <v>0</v>
      </c>
      <c r="U2344" s="11">
        <v>0</v>
      </c>
      <c r="V2344" s="11">
        <v>0</v>
      </c>
      <c r="W2344" s="11">
        <v>150000000</v>
      </c>
      <c r="X2344" s="11">
        <v>0</v>
      </c>
      <c r="Y2344" s="11">
        <v>0</v>
      </c>
      <c r="Z2344" s="11">
        <v>0</v>
      </c>
      <c r="AA2344" s="11">
        <v>0</v>
      </c>
      <c r="AB2344" s="11">
        <v>0</v>
      </c>
      <c r="AC2344" s="11">
        <v>30000000</v>
      </c>
      <c r="AD2344" s="11">
        <v>0</v>
      </c>
      <c r="AE2344" s="11">
        <v>0</v>
      </c>
      <c r="AF2344" s="11">
        <v>0</v>
      </c>
      <c r="AG2344" s="11">
        <v>50000000</v>
      </c>
      <c r="AH2344" s="11">
        <v>0</v>
      </c>
      <c r="AI2344" s="11">
        <v>0</v>
      </c>
      <c r="AJ2344" s="11">
        <v>0</v>
      </c>
      <c r="AK2344" s="11">
        <v>20000000</v>
      </c>
      <c r="AL2344" s="11">
        <v>100000000</v>
      </c>
      <c r="AM2344" s="11">
        <v>0</v>
      </c>
      <c r="AN2344" s="11">
        <v>0</v>
      </c>
      <c r="AO23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3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3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4" s="11">
        <f>Table_PBS_SQL_DB2_PBSSQL_PBS_NDP_Tina_CG_QtrlyPerformance_Final[[#This Row],[GOU REL]]+Table_PBS_SQL_DB2_PBSSQL_PBS_NDP_Tina_CG_QtrlyPerformance_Final[[#This Row],[EXT REL]]</f>
        <v>100000000</v>
      </c>
      <c r="AT2344" s="11">
        <f>Table_PBS_SQL_DB2_PBSSQL_PBS_NDP_Tina_CG_QtrlyPerformance_Final[[#This Row],[GOU EXP]]+Table_PBS_SQL_DB2_PBSSQL_PBS_NDP_Tina_CG_QtrlyPerformance_Final[[#This Row],[EXT EXP]]</f>
        <v>100000000</v>
      </c>
      <c r="AU2344" s="11" t="str">
        <f>IF(Table_PBS_SQL_DB2_PBSSQL_PBS_NDP_Tina_CG_QtrlyPerformance_Final[[#This Row],[Item_Code]]&gt;"300000", "Capital", "Recurrent")</f>
        <v>Recurrent</v>
      </c>
    </row>
    <row r="2345" spans="1:47" x14ac:dyDescent="0.25">
      <c r="A2345" t="s">
        <v>33</v>
      </c>
      <c r="B2345" t="s">
        <v>34</v>
      </c>
      <c r="C2345" t="s">
        <v>31</v>
      </c>
      <c r="D2345" t="s">
        <v>1031</v>
      </c>
      <c r="E2345" t="s">
        <v>75</v>
      </c>
      <c r="F2345" t="s">
        <v>1042</v>
      </c>
      <c r="G2345" t="s">
        <v>75</v>
      </c>
      <c r="H2345" t="s">
        <v>1043</v>
      </c>
      <c r="I2345" t="s">
        <v>493</v>
      </c>
      <c r="J2345" t="s">
        <v>1072</v>
      </c>
      <c r="K2345" t="s">
        <v>1050</v>
      </c>
      <c r="L2345" t="s">
        <v>1051</v>
      </c>
      <c r="M2345" t="s">
        <v>1054</v>
      </c>
      <c r="N2345" t="s">
        <v>1055</v>
      </c>
      <c r="O2345" t="s">
        <v>1052</v>
      </c>
      <c r="P2345" t="s">
        <v>1053</v>
      </c>
      <c r="Q2345" s="11">
        <v>0</v>
      </c>
      <c r="R2345" s="11">
        <v>0</v>
      </c>
      <c r="S2345" s="11">
        <v>0</v>
      </c>
      <c r="T2345" s="11">
        <v>0</v>
      </c>
      <c r="U2345" s="11">
        <v>0</v>
      </c>
      <c r="V2345" s="11">
        <v>0</v>
      </c>
      <c r="W2345" s="11">
        <v>10000000000</v>
      </c>
      <c r="X2345" s="11">
        <v>0</v>
      </c>
      <c r="Y2345" s="11">
        <v>0</v>
      </c>
      <c r="Z2345" s="11">
        <v>0</v>
      </c>
      <c r="AA2345" s="11">
        <v>0</v>
      </c>
      <c r="AB2345" s="11">
        <v>0</v>
      </c>
      <c r="AC2345" s="11">
        <v>1000000000</v>
      </c>
      <c r="AD2345" s="11">
        <v>0</v>
      </c>
      <c r="AE2345" s="11">
        <v>0</v>
      </c>
      <c r="AF2345" s="11">
        <v>0</v>
      </c>
      <c r="AG2345" s="11">
        <v>3642480594</v>
      </c>
      <c r="AH2345" s="11">
        <v>3881375125</v>
      </c>
      <c r="AI2345" s="11">
        <v>0</v>
      </c>
      <c r="AJ2345" s="11">
        <v>0</v>
      </c>
      <c r="AK2345" s="11">
        <v>5357519406</v>
      </c>
      <c r="AL2345" s="11">
        <v>6109624875</v>
      </c>
      <c r="AM2345" s="11">
        <v>0</v>
      </c>
      <c r="AN2345" s="11">
        <v>0</v>
      </c>
      <c r="AO23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10000000000</v>
      </c>
      <c r="AP23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9991000000</v>
      </c>
      <c r="AR23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5" s="11">
        <f>Table_PBS_SQL_DB2_PBSSQL_PBS_NDP_Tina_CG_QtrlyPerformance_Final[[#This Row],[GOU REL]]+Table_PBS_SQL_DB2_PBSSQL_PBS_NDP_Tina_CG_QtrlyPerformance_Final[[#This Row],[EXT REL]]</f>
        <v>10000000000</v>
      </c>
      <c r="AT2345" s="11">
        <f>Table_PBS_SQL_DB2_PBSSQL_PBS_NDP_Tina_CG_QtrlyPerformance_Final[[#This Row],[GOU EXP]]+Table_PBS_SQL_DB2_PBSSQL_PBS_NDP_Tina_CG_QtrlyPerformance_Final[[#This Row],[EXT EXP]]</f>
        <v>9991000000</v>
      </c>
      <c r="AU2345" s="11" t="str">
        <f>IF(Table_PBS_SQL_DB2_PBSSQL_PBS_NDP_Tina_CG_QtrlyPerformance_Final[[#This Row],[Item_Code]]&gt;"300000", "Capital", "Recurrent")</f>
        <v>Capital</v>
      </c>
    </row>
    <row r="2346" spans="1:47" x14ac:dyDescent="0.25">
      <c r="A2346" t="s">
        <v>33</v>
      </c>
      <c r="B2346" t="s">
        <v>34</v>
      </c>
      <c r="C2346" t="s">
        <v>31</v>
      </c>
      <c r="D2346" t="s">
        <v>1031</v>
      </c>
      <c r="E2346" t="s">
        <v>75</v>
      </c>
      <c r="F2346" t="s">
        <v>1042</v>
      </c>
      <c r="G2346" t="s">
        <v>75</v>
      </c>
      <c r="H2346" t="s">
        <v>1043</v>
      </c>
      <c r="I2346" t="s">
        <v>493</v>
      </c>
      <c r="J2346" t="s">
        <v>1072</v>
      </c>
      <c r="K2346" t="s">
        <v>1050</v>
      </c>
      <c r="L2346" t="s">
        <v>1051</v>
      </c>
      <c r="M2346" t="s">
        <v>1054</v>
      </c>
      <c r="N2346" t="s">
        <v>1055</v>
      </c>
      <c r="O2346" t="s">
        <v>934</v>
      </c>
      <c r="P2346" t="s">
        <v>935</v>
      </c>
      <c r="Q2346" s="11">
        <v>0</v>
      </c>
      <c r="R2346" s="11">
        <v>0</v>
      </c>
      <c r="S2346" s="11">
        <v>0</v>
      </c>
      <c r="T2346" s="11">
        <v>0</v>
      </c>
      <c r="U2346" s="11">
        <v>0</v>
      </c>
      <c r="V2346" s="11">
        <v>0</v>
      </c>
      <c r="W2346" s="11">
        <v>1000000000</v>
      </c>
      <c r="X2346" s="11">
        <v>0</v>
      </c>
      <c r="Y2346" s="11">
        <v>1000000000</v>
      </c>
      <c r="Z2346" s="11">
        <v>0</v>
      </c>
      <c r="AA2346" s="11">
        <v>0</v>
      </c>
      <c r="AB2346" s="11">
        <v>0</v>
      </c>
      <c r="AC2346" s="11">
        <v>0</v>
      </c>
      <c r="AD2346" s="11">
        <v>0</v>
      </c>
      <c r="AE2346" s="11">
        <v>0</v>
      </c>
      <c r="AF2346" s="11">
        <v>0</v>
      </c>
      <c r="AG2346" s="11">
        <v>0</v>
      </c>
      <c r="AH2346" s="11">
        <v>4950000</v>
      </c>
      <c r="AI2346" s="11">
        <v>0</v>
      </c>
      <c r="AJ2346" s="11">
        <v>0</v>
      </c>
      <c r="AK2346" s="11">
        <v>0</v>
      </c>
      <c r="AL2346" s="11">
        <v>995050000</v>
      </c>
      <c r="AM2346" s="11">
        <v>0</v>
      </c>
      <c r="AN2346" s="11">
        <v>0</v>
      </c>
      <c r="AO23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23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23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6" s="11">
        <f>Table_PBS_SQL_DB2_PBSSQL_PBS_NDP_Tina_CG_QtrlyPerformance_Final[[#This Row],[GOU REL]]+Table_PBS_SQL_DB2_PBSSQL_PBS_NDP_Tina_CG_QtrlyPerformance_Final[[#This Row],[EXT REL]]</f>
        <v>1000000000</v>
      </c>
      <c r="AT2346" s="11">
        <f>Table_PBS_SQL_DB2_PBSSQL_PBS_NDP_Tina_CG_QtrlyPerformance_Final[[#This Row],[GOU EXP]]+Table_PBS_SQL_DB2_PBSSQL_PBS_NDP_Tina_CG_QtrlyPerformance_Final[[#This Row],[EXT EXP]]</f>
        <v>1000000000</v>
      </c>
      <c r="AU2346" s="11" t="str">
        <f>IF(Table_PBS_SQL_DB2_PBSSQL_PBS_NDP_Tina_CG_QtrlyPerformance_Final[[#This Row],[Item_Code]]&gt;"300000", "Capital", "Recurrent")</f>
        <v>Capital</v>
      </c>
    </row>
    <row r="2347" spans="1:47" x14ac:dyDescent="0.25">
      <c r="A2347" t="s">
        <v>33</v>
      </c>
      <c r="B2347" t="s">
        <v>34</v>
      </c>
      <c r="C2347" t="s">
        <v>31</v>
      </c>
      <c r="D2347" t="s">
        <v>1031</v>
      </c>
      <c r="E2347" t="s">
        <v>75</v>
      </c>
      <c r="F2347" t="s">
        <v>1042</v>
      </c>
      <c r="G2347" t="s">
        <v>75</v>
      </c>
      <c r="H2347" t="s">
        <v>1043</v>
      </c>
      <c r="I2347" t="s">
        <v>493</v>
      </c>
      <c r="J2347" t="s">
        <v>1072</v>
      </c>
      <c r="K2347" t="s">
        <v>1050</v>
      </c>
      <c r="L2347" t="s">
        <v>1051</v>
      </c>
      <c r="M2347" t="s">
        <v>1060</v>
      </c>
      <c r="N2347" t="s">
        <v>1061</v>
      </c>
      <c r="O2347" t="s">
        <v>1062</v>
      </c>
      <c r="P2347" t="s">
        <v>1063</v>
      </c>
      <c r="Q2347" s="11">
        <v>0</v>
      </c>
      <c r="R2347" s="11">
        <v>0</v>
      </c>
      <c r="S2347" s="11">
        <v>0</v>
      </c>
      <c r="T2347" s="11">
        <v>0</v>
      </c>
      <c r="U2347" s="11">
        <v>0</v>
      </c>
      <c r="V2347" s="11">
        <v>0</v>
      </c>
      <c r="W2347" s="11">
        <v>675000000</v>
      </c>
      <c r="X2347" s="11">
        <v>0</v>
      </c>
      <c r="Y2347" s="11">
        <v>191000000</v>
      </c>
      <c r="Z2347" s="11">
        <v>189303809</v>
      </c>
      <c r="AA2347" s="11">
        <v>0</v>
      </c>
      <c r="AB2347" s="11">
        <v>0</v>
      </c>
      <c r="AC2347" s="11">
        <v>221494088</v>
      </c>
      <c r="AD2347" s="11">
        <v>78824273</v>
      </c>
      <c r="AE2347" s="11">
        <v>0</v>
      </c>
      <c r="AF2347" s="11">
        <v>0</v>
      </c>
      <c r="AG2347" s="11">
        <v>164096486</v>
      </c>
      <c r="AH2347" s="11">
        <v>306550879</v>
      </c>
      <c r="AI2347" s="11">
        <v>0</v>
      </c>
      <c r="AJ2347" s="11">
        <v>0</v>
      </c>
      <c r="AK2347" s="11">
        <v>98409426</v>
      </c>
      <c r="AL2347" s="11">
        <v>22358000</v>
      </c>
      <c r="AM2347" s="11">
        <v>0</v>
      </c>
      <c r="AN2347" s="11">
        <v>0</v>
      </c>
      <c r="AO23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675000000</v>
      </c>
      <c r="AP23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597036961</v>
      </c>
      <c r="AR23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7" s="11">
        <f>Table_PBS_SQL_DB2_PBSSQL_PBS_NDP_Tina_CG_QtrlyPerformance_Final[[#This Row],[GOU REL]]+Table_PBS_SQL_DB2_PBSSQL_PBS_NDP_Tina_CG_QtrlyPerformance_Final[[#This Row],[EXT REL]]</f>
        <v>675000000</v>
      </c>
      <c r="AT2347" s="11">
        <f>Table_PBS_SQL_DB2_PBSSQL_PBS_NDP_Tina_CG_QtrlyPerformance_Final[[#This Row],[GOU EXP]]+Table_PBS_SQL_DB2_PBSSQL_PBS_NDP_Tina_CG_QtrlyPerformance_Final[[#This Row],[EXT EXP]]</f>
        <v>597036961</v>
      </c>
      <c r="AU2347" s="11" t="str">
        <f>IF(Table_PBS_SQL_DB2_PBSSQL_PBS_NDP_Tina_CG_QtrlyPerformance_Final[[#This Row],[Item_Code]]&gt;"300000", "Capital", "Recurrent")</f>
        <v>Recurrent</v>
      </c>
    </row>
    <row r="2348" spans="1:47" x14ac:dyDescent="0.25">
      <c r="A2348" t="s">
        <v>33</v>
      </c>
      <c r="B2348" t="s">
        <v>34</v>
      </c>
      <c r="C2348" t="s">
        <v>31</v>
      </c>
      <c r="D2348" t="s">
        <v>1031</v>
      </c>
      <c r="E2348" t="s">
        <v>75</v>
      </c>
      <c r="F2348" t="s">
        <v>1042</v>
      </c>
      <c r="G2348" t="s">
        <v>75</v>
      </c>
      <c r="H2348" t="s">
        <v>1043</v>
      </c>
      <c r="I2348" t="s">
        <v>493</v>
      </c>
      <c r="J2348" t="s">
        <v>1072</v>
      </c>
      <c r="K2348" t="s">
        <v>121</v>
      </c>
      <c r="L2348" t="s">
        <v>1066</v>
      </c>
      <c r="M2348" t="s">
        <v>1044</v>
      </c>
      <c r="N2348" t="s">
        <v>1045</v>
      </c>
      <c r="O2348" t="s">
        <v>922</v>
      </c>
      <c r="P2348" t="s">
        <v>923</v>
      </c>
      <c r="Q2348" s="11">
        <v>0</v>
      </c>
      <c r="R2348" s="11">
        <v>0</v>
      </c>
      <c r="S2348" s="11">
        <v>0</v>
      </c>
      <c r="T2348" s="11">
        <v>0</v>
      </c>
      <c r="U2348" s="11">
        <v>0</v>
      </c>
      <c r="V2348" s="11">
        <v>0</v>
      </c>
      <c r="W2348" s="11">
        <v>40000000</v>
      </c>
      <c r="X2348" s="11">
        <v>0</v>
      </c>
      <c r="Y2348" s="11">
        <v>0</v>
      </c>
      <c r="Z2348" s="11">
        <v>0</v>
      </c>
      <c r="AA2348" s="11">
        <v>0</v>
      </c>
      <c r="AB2348" s="11">
        <v>0</v>
      </c>
      <c r="AC2348" s="11">
        <v>20000000</v>
      </c>
      <c r="AD2348" s="11">
        <v>20000000</v>
      </c>
      <c r="AE2348" s="11">
        <v>0</v>
      </c>
      <c r="AF2348" s="11">
        <v>0</v>
      </c>
      <c r="AG2348" s="11">
        <v>20000000</v>
      </c>
      <c r="AH2348" s="11">
        <v>20000000</v>
      </c>
      <c r="AI2348" s="11">
        <v>0</v>
      </c>
      <c r="AJ2348" s="11">
        <v>0</v>
      </c>
      <c r="AK2348" s="11">
        <v>0</v>
      </c>
      <c r="AL2348" s="11">
        <v>0</v>
      </c>
      <c r="AM2348" s="11">
        <v>0</v>
      </c>
      <c r="AN2348" s="11">
        <v>0</v>
      </c>
      <c r="AO23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3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3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8" s="11">
        <f>Table_PBS_SQL_DB2_PBSSQL_PBS_NDP_Tina_CG_QtrlyPerformance_Final[[#This Row],[GOU REL]]+Table_PBS_SQL_DB2_PBSSQL_PBS_NDP_Tina_CG_QtrlyPerformance_Final[[#This Row],[EXT REL]]</f>
        <v>40000000</v>
      </c>
      <c r="AT2348" s="11">
        <f>Table_PBS_SQL_DB2_PBSSQL_PBS_NDP_Tina_CG_QtrlyPerformance_Final[[#This Row],[GOU EXP]]+Table_PBS_SQL_DB2_PBSSQL_PBS_NDP_Tina_CG_QtrlyPerformance_Final[[#This Row],[EXT EXP]]</f>
        <v>40000000</v>
      </c>
      <c r="AU2348" s="11" t="str">
        <f>IF(Table_PBS_SQL_DB2_PBSSQL_PBS_NDP_Tina_CG_QtrlyPerformance_Final[[#This Row],[Item_Code]]&gt;"300000", "Capital", "Recurrent")</f>
        <v>Recurrent</v>
      </c>
    </row>
    <row r="2349" spans="1:47" x14ac:dyDescent="0.25">
      <c r="A2349" t="s">
        <v>33</v>
      </c>
      <c r="B2349" t="s">
        <v>34</v>
      </c>
      <c r="C2349" t="s">
        <v>31</v>
      </c>
      <c r="D2349" t="s">
        <v>1031</v>
      </c>
      <c r="E2349" t="s">
        <v>75</v>
      </c>
      <c r="F2349" t="s">
        <v>1042</v>
      </c>
      <c r="G2349" t="s">
        <v>75</v>
      </c>
      <c r="H2349" t="s">
        <v>1043</v>
      </c>
      <c r="I2349" t="s">
        <v>493</v>
      </c>
      <c r="J2349" t="s">
        <v>1072</v>
      </c>
      <c r="K2349" t="s">
        <v>40</v>
      </c>
      <c r="L2349" t="s">
        <v>1069</v>
      </c>
      <c r="M2349" t="s">
        <v>1070</v>
      </c>
      <c r="N2349" t="s">
        <v>1071</v>
      </c>
      <c r="O2349" t="s">
        <v>1025</v>
      </c>
      <c r="P2349" t="s">
        <v>1026</v>
      </c>
      <c r="Q2349" s="11">
        <v>0</v>
      </c>
      <c r="R2349" s="11">
        <v>0</v>
      </c>
      <c r="S2349" s="11">
        <v>0</v>
      </c>
      <c r="T2349" s="11">
        <v>0</v>
      </c>
      <c r="U2349" s="11">
        <v>0</v>
      </c>
      <c r="V2349" s="11">
        <v>0</v>
      </c>
      <c r="W2349" s="11">
        <v>650000000</v>
      </c>
      <c r="X2349" s="11">
        <v>0</v>
      </c>
      <c r="Y2349" s="11">
        <v>400000000</v>
      </c>
      <c r="Z2349" s="11">
        <v>138770000</v>
      </c>
      <c r="AA2349" s="11">
        <v>0</v>
      </c>
      <c r="AB2349" s="11">
        <v>0</v>
      </c>
      <c r="AC2349" s="11">
        <v>0</v>
      </c>
      <c r="AD2349" s="11">
        <v>260457150</v>
      </c>
      <c r="AE2349" s="11">
        <v>0</v>
      </c>
      <c r="AF2349" s="11">
        <v>0</v>
      </c>
      <c r="AG2349" s="11">
        <v>150000000</v>
      </c>
      <c r="AH2349" s="11">
        <v>121670000</v>
      </c>
      <c r="AI2349" s="11">
        <v>0</v>
      </c>
      <c r="AJ2349" s="11">
        <v>0</v>
      </c>
      <c r="AK2349" s="11">
        <v>100000000</v>
      </c>
      <c r="AL2349" s="11">
        <v>129102850</v>
      </c>
      <c r="AM2349" s="11">
        <v>0</v>
      </c>
      <c r="AN2349" s="11">
        <v>0</v>
      </c>
      <c r="AO23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650000000</v>
      </c>
      <c r="AP23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650000000</v>
      </c>
      <c r="AR23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49" s="11">
        <f>Table_PBS_SQL_DB2_PBSSQL_PBS_NDP_Tina_CG_QtrlyPerformance_Final[[#This Row],[GOU REL]]+Table_PBS_SQL_DB2_PBSSQL_PBS_NDP_Tina_CG_QtrlyPerformance_Final[[#This Row],[EXT REL]]</f>
        <v>650000000</v>
      </c>
      <c r="AT2349" s="11">
        <f>Table_PBS_SQL_DB2_PBSSQL_PBS_NDP_Tina_CG_QtrlyPerformance_Final[[#This Row],[GOU EXP]]+Table_PBS_SQL_DB2_PBSSQL_PBS_NDP_Tina_CG_QtrlyPerformance_Final[[#This Row],[EXT EXP]]</f>
        <v>650000000</v>
      </c>
      <c r="AU2349" s="11" t="str">
        <f>IF(Table_PBS_SQL_DB2_PBSSQL_PBS_NDP_Tina_CG_QtrlyPerformance_Final[[#This Row],[Item_Code]]&gt;"300000", "Capital", "Recurrent")</f>
        <v>Recurrent</v>
      </c>
    </row>
    <row r="2350" spans="1:47" x14ac:dyDescent="0.25">
      <c r="A2350" t="s">
        <v>33</v>
      </c>
      <c r="B2350" t="s">
        <v>34</v>
      </c>
      <c r="C2350" t="s">
        <v>31</v>
      </c>
      <c r="D2350" t="s">
        <v>1031</v>
      </c>
      <c r="E2350" t="s">
        <v>75</v>
      </c>
      <c r="F2350" t="s">
        <v>1042</v>
      </c>
      <c r="G2350" t="s">
        <v>87</v>
      </c>
      <c r="H2350" t="s">
        <v>1033</v>
      </c>
      <c r="I2350" t="s">
        <v>896</v>
      </c>
      <c r="J2350" t="s">
        <v>897</v>
      </c>
      <c r="K2350" t="s">
        <v>769</v>
      </c>
      <c r="L2350" t="s">
        <v>1073</v>
      </c>
      <c r="M2350" t="s">
        <v>1044</v>
      </c>
      <c r="N2350" t="s">
        <v>1045</v>
      </c>
      <c r="O2350" t="s">
        <v>1083</v>
      </c>
      <c r="P2350" t="s">
        <v>1084</v>
      </c>
      <c r="Q2350" s="11">
        <v>0</v>
      </c>
      <c r="R2350" s="11">
        <v>0</v>
      </c>
      <c r="S2350" s="11">
        <v>0</v>
      </c>
      <c r="T2350" s="11">
        <v>0</v>
      </c>
      <c r="U2350" s="11">
        <v>0</v>
      </c>
      <c r="V2350" s="11">
        <v>0</v>
      </c>
      <c r="W2350" s="11">
        <v>0</v>
      </c>
      <c r="X2350" s="11">
        <v>0</v>
      </c>
      <c r="Y2350" s="11">
        <v>0</v>
      </c>
      <c r="Z2350" s="11">
        <v>0</v>
      </c>
      <c r="AA2350" s="11">
        <v>86250000</v>
      </c>
      <c r="AB2350" s="11">
        <v>69000000</v>
      </c>
      <c r="AC2350" s="11">
        <v>0</v>
      </c>
      <c r="AD2350" s="11">
        <v>0</v>
      </c>
      <c r="AE2350" s="11">
        <v>86250000</v>
      </c>
      <c r="AF2350" s="11">
        <v>69000000</v>
      </c>
      <c r="AG2350" s="11">
        <v>0</v>
      </c>
      <c r="AH2350" s="11">
        <v>0</v>
      </c>
      <c r="AI2350" s="11">
        <v>86250000</v>
      </c>
      <c r="AJ2350" s="11">
        <v>69000000</v>
      </c>
      <c r="AK2350" s="11">
        <v>0</v>
      </c>
      <c r="AL2350" s="11">
        <v>0</v>
      </c>
      <c r="AM2350" s="11">
        <v>0</v>
      </c>
      <c r="AN2350" s="11">
        <v>0</v>
      </c>
      <c r="AO23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258750000</v>
      </c>
      <c r="AQ23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207000000</v>
      </c>
      <c r="AS2350" s="11">
        <f>Table_PBS_SQL_DB2_PBSSQL_PBS_NDP_Tina_CG_QtrlyPerformance_Final[[#This Row],[GOU REL]]+Table_PBS_SQL_DB2_PBSSQL_PBS_NDP_Tina_CG_QtrlyPerformance_Final[[#This Row],[EXT REL]]</f>
        <v>258750000</v>
      </c>
      <c r="AT2350" s="11">
        <f>Table_PBS_SQL_DB2_PBSSQL_PBS_NDP_Tina_CG_QtrlyPerformance_Final[[#This Row],[GOU EXP]]+Table_PBS_SQL_DB2_PBSSQL_PBS_NDP_Tina_CG_QtrlyPerformance_Final[[#This Row],[EXT EXP]]</f>
        <v>207000000</v>
      </c>
      <c r="AU2350" s="11" t="str">
        <f>IF(Table_PBS_SQL_DB2_PBSSQL_PBS_NDP_Tina_CG_QtrlyPerformance_Final[[#This Row],[Item_Code]]&gt;"300000", "Capital", "Recurrent")</f>
        <v>Recurrent</v>
      </c>
    </row>
    <row r="2351" spans="1:47" x14ac:dyDescent="0.25">
      <c r="A2351" t="s">
        <v>33</v>
      </c>
      <c r="B2351" t="s">
        <v>34</v>
      </c>
      <c r="C2351" t="s">
        <v>31</v>
      </c>
      <c r="D2351" t="s">
        <v>1031</v>
      </c>
      <c r="E2351" t="s">
        <v>75</v>
      </c>
      <c r="F2351" t="s">
        <v>1042</v>
      </c>
      <c r="G2351" t="s">
        <v>87</v>
      </c>
      <c r="H2351" t="s">
        <v>1033</v>
      </c>
      <c r="I2351" t="s">
        <v>896</v>
      </c>
      <c r="J2351" t="s">
        <v>897</v>
      </c>
      <c r="K2351" t="s">
        <v>769</v>
      </c>
      <c r="L2351" t="s">
        <v>1073</v>
      </c>
      <c r="M2351" t="s">
        <v>1074</v>
      </c>
      <c r="N2351" t="s">
        <v>1075</v>
      </c>
      <c r="O2351" t="s">
        <v>1087</v>
      </c>
      <c r="P2351" t="s">
        <v>1088</v>
      </c>
      <c r="Q2351" s="11">
        <v>0</v>
      </c>
      <c r="R2351" s="11">
        <v>0</v>
      </c>
      <c r="S2351" s="11">
        <v>0</v>
      </c>
      <c r="T2351" s="11">
        <v>0</v>
      </c>
      <c r="U2351" s="11">
        <v>0</v>
      </c>
      <c r="V2351" s="11">
        <v>0</v>
      </c>
      <c r="W2351" s="11">
        <v>0</v>
      </c>
      <c r="X2351" s="11">
        <v>0</v>
      </c>
      <c r="Y2351" s="11">
        <v>0</v>
      </c>
      <c r="Z2351" s="11">
        <v>0</v>
      </c>
      <c r="AA2351" s="11">
        <v>86992735</v>
      </c>
      <c r="AB2351" s="11">
        <v>69594188</v>
      </c>
      <c r="AC2351" s="11">
        <v>0</v>
      </c>
      <c r="AD2351" s="11">
        <v>0</v>
      </c>
      <c r="AE2351" s="11">
        <v>86992735</v>
      </c>
      <c r="AF2351" s="11">
        <v>69594188</v>
      </c>
      <c r="AG2351" s="11">
        <v>0</v>
      </c>
      <c r="AH2351" s="11">
        <v>0</v>
      </c>
      <c r="AI2351" s="11">
        <v>166992735</v>
      </c>
      <c r="AJ2351" s="11">
        <v>133594188</v>
      </c>
      <c r="AK2351" s="11">
        <v>0</v>
      </c>
      <c r="AL2351" s="11">
        <v>0</v>
      </c>
      <c r="AM2351" s="11">
        <v>0</v>
      </c>
      <c r="AN2351" s="11">
        <v>0</v>
      </c>
      <c r="AO23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340978205</v>
      </c>
      <c r="AQ23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272782564</v>
      </c>
      <c r="AS2351" s="11">
        <f>Table_PBS_SQL_DB2_PBSSQL_PBS_NDP_Tina_CG_QtrlyPerformance_Final[[#This Row],[GOU REL]]+Table_PBS_SQL_DB2_PBSSQL_PBS_NDP_Tina_CG_QtrlyPerformance_Final[[#This Row],[EXT REL]]</f>
        <v>340978205</v>
      </c>
      <c r="AT2351" s="11">
        <f>Table_PBS_SQL_DB2_PBSSQL_PBS_NDP_Tina_CG_QtrlyPerformance_Final[[#This Row],[GOU EXP]]+Table_PBS_SQL_DB2_PBSSQL_PBS_NDP_Tina_CG_QtrlyPerformance_Final[[#This Row],[EXT EXP]]</f>
        <v>272782564</v>
      </c>
      <c r="AU2351" s="11" t="str">
        <f>IF(Table_PBS_SQL_DB2_PBSSQL_PBS_NDP_Tina_CG_QtrlyPerformance_Final[[#This Row],[Item_Code]]&gt;"300000", "Capital", "Recurrent")</f>
        <v>Capital</v>
      </c>
    </row>
    <row r="2352" spans="1:47" x14ac:dyDescent="0.25">
      <c r="A2352" t="s">
        <v>33</v>
      </c>
      <c r="B2352" t="s">
        <v>34</v>
      </c>
      <c r="C2352" t="s">
        <v>31</v>
      </c>
      <c r="D2352" t="s">
        <v>1031</v>
      </c>
      <c r="E2352" t="s">
        <v>75</v>
      </c>
      <c r="F2352" t="s">
        <v>1042</v>
      </c>
      <c r="G2352" t="s">
        <v>87</v>
      </c>
      <c r="H2352" t="s">
        <v>1033</v>
      </c>
      <c r="I2352" t="s">
        <v>493</v>
      </c>
      <c r="J2352" t="s">
        <v>1078</v>
      </c>
      <c r="K2352" t="s">
        <v>1079</v>
      </c>
      <c r="L2352" t="s">
        <v>1080</v>
      </c>
      <c r="M2352" t="s">
        <v>1081</v>
      </c>
      <c r="N2352" t="s">
        <v>1082</v>
      </c>
      <c r="O2352" t="s">
        <v>2137</v>
      </c>
      <c r="P2352" t="s">
        <v>2138</v>
      </c>
      <c r="Q2352" s="11">
        <v>0</v>
      </c>
      <c r="R2352" s="11">
        <v>0</v>
      </c>
      <c r="S2352" s="11">
        <v>0</v>
      </c>
      <c r="T2352" s="11">
        <v>0</v>
      </c>
      <c r="U2352" s="11">
        <v>10000000000</v>
      </c>
      <c r="V2352" s="11">
        <v>0</v>
      </c>
      <c r="W2352" s="11">
        <v>10000000000</v>
      </c>
      <c r="X2352" s="11">
        <v>0</v>
      </c>
      <c r="Y2352" s="11">
        <v>0</v>
      </c>
      <c r="Z2352" s="11">
        <v>0</v>
      </c>
      <c r="AA2352" s="11">
        <v>0</v>
      </c>
      <c r="AB2352" s="11">
        <v>0</v>
      </c>
      <c r="AC2352" s="11">
        <v>0</v>
      </c>
      <c r="AD2352" s="11">
        <v>0</v>
      </c>
      <c r="AE2352" s="11">
        <v>0</v>
      </c>
      <c r="AF2352" s="11">
        <v>0</v>
      </c>
      <c r="AG2352" s="11">
        <v>4000000000</v>
      </c>
      <c r="AH2352" s="11">
        <v>133260000</v>
      </c>
      <c r="AI2352" s="11">
        <v>0</v>
      </c>
      <c r="AJ2352" s="11">
        <v>0</v>
      </c>
      <c r="AK2352" s="11">
        <v>3000000000</v>
      </c>
      <c r="AL2352" s="11">
        <v>6833558963</v>
      </c>
      <c r="AM2352" s="11">
        <v>0</v>
      </c>
      <c r="AN2352" s="11">
        <v>0</v>
      </c>
      <c r="AO23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7000000000</v>
      </c>
      <c r="AP23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6966818963</v>
      </c>
      <c r="AR23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52" s="11">
        <f>Table_PBS_SQL_DB2_PBSSQL_PBS_NDP_Tina_CG_QtrlyPerformance_Final[[#This Row],[GOU REL]]+Table_PBS_SQL_DB2_PBSSQL_PBS_NDP_Tina_CG_QtrlyPerformance_Final[[#This Row],[EXT REL]]</f>
        <v>7000000000</v>
      </c>
      <c r="AT2352" s="11">
        <f>Table_PBS_SQL_DB2_PBSSQL_PBS_NDP_Tina_CG_QtrlyPerformance_Final[[#This Row],[GOU EXP]]+Table_PBS_SQL_DB2_PBSSQL_PBS_NDP_Tina_CG_QtrlyPerformance_Final[[#This Row],[EXT EXP]]</f>
        <v>6966818963</v>
      </c>
      <c r="AU2352" s="11" t="str">
        <f>IF(Table_PBS_SQL_DB2_PBSSQL_PBS_NDP_Tina_CG_QtrlyPerformance_Final[[#This Row],[Item_Code]]&gt;"300000", "Capital", "Recurrent")</f>
        <v>Recurrent</v>
      </c>
    </row>
    <row r="2353" spans="1:47" x14ac:dyDescent="0.25">
      <c r="A2353" t="s">
        <v>33</v>
      </c>
      <c r="B2353" t="s">
        <v>34</v>
      </c>
      <c r="C2353" t="s">
        <v>31</v>
      </c>
      <c r="D2353" t="s">
        <v>1031</v>
      </c>
      <c r="E2353" t="s">
        <v>75</v>
      </c>
      <c r="F2353" t="s">
        <v>1042</v>
      </c>
      <c r="G2353" t="s">
        <v>87</v>
      </c>
      <c r="H2353" t="s">
        <v>1033</v>
      </c>
      <c r="I2353" t="s">
        <v>467</v>
      </c>
      <c r="J2353" t="s">
        <v>1034</v>
      </c>
      <c r="K2353" t="s">
        <v>769</v>
      </c>
      <c r="L2353" t="s">
        <v>1073</v>
      </c>
      <c r="M2353" t="s">
        <v>1044</v>
      </c>
      <c r="N2353" t="s">
        <v>1045</v>
      </c>
      <c r="O2353" t="s">
        <v>1052</v>
      </c>
      <c r="P2353" t="s">
        <v>1053</v>
      </c>
      <c r="Q2353" s="11">
        <v>0</v>
      </c>
      <c r="R2353" s="11">
        <v>0</v>
      </c>
      <c r="S2353" s="11">
        <v>0</v>
      </c>
      <c r="T2353" s="11">
        <v>0</v>
      </c>
      <c r="U2353" s="11">
        <v>0</v>
      </c>
      <c r="V2353" s="11">
        <v>0</v>
      </c>
      <c r="W2353" s="11">
        <v>0</v>
      </c>
      <c r="X2353" s="11">
        <v>6497037200</v>
      </c>
      <c r="Y2353" s="11">
        <v>0</v>
      </c>
      <c r="Z2353" s="11">
        <v>0</v>
      </c>
      <c r="AA2353" s="11">
        <v>0</v>
      </c>
      <c r="AB2353" s="11">
        <v>0</v>
      </c>
      <c r="AC2353" s="11">
        <v>0</v>
      </c>
      <c r="AD2353" s="11">
        <v>0</v>
      </c>
      <c r="AE2353" s="11">
        <v>0</v>
      </c>
      <c r="AF2353" s="11">
        <v>0</v>
      </c>
      <c r="AG2353" s="11">
        <v>0</v>
      </c>
      <c r="AH2353" s="11">
        <v>0</v>
      </c>
      <c r="AI2353" s="11">
        <v>0</v>
      </c>
      <c r="AJ2353" s="11">
        <v>0</v>
      </c>
      <c r="AK2353" s="11">
        <v>0</v>
      </c>
      <c r="AL2353" s="11">
        <v>0</v>
      </c>
      <c r="AM2353" s="11">
        <v>0</v>
      </c>
      <c r="AN2353" s="11">
        <v>0</v>
      </c>
      <c r="AO23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53" s="11">
        <f>Table_PBS_SQL_DB2_PBSSQL_PBS_NDP_Tina_CG_QtrlyPerformance_Final[[#This Row],[GOU REL]]+Table_PBS_SQL_DB2_PBSSQL_PBS_NDP_Tina_CG_QtrlyPerformance_Final[[#This Row],[EXT REL]]</f>
        <v>0</v>
      </c>
      <c r="AT2353" s="11">
        <f>Table_PBS_SQL_DB2_PBSSQL_PBS_NDP_Tina_CG_QtrlyPerformance_Final[[#This Row],[GOU EXP]]+Table_PBS_SQL_DB2_PBSSQL_PBS_NDP_Tina_CG_QtrlyPerformance_Final[[#This Row],[EXT EXP]]</f>
        <v>0</v>
      </c>
      <c r="AU2353" s="11" t="str">
        <f>IF(Table_PBS_SQL_DB2_PBSSQL_PBS_NDP_Tina_CG_QtrlyPerformance_Final[[#This Row],[Item_Code]]&gt;"300000", "Capital", "Recurrent")</f>
        <v>Capital</v>
      </c>
    </row>
    <row r="2354" spans="1:47" x14ac:dyDescent="0.25">
      <c r="A2354" t="s">
        <v>566</v>
      </c>
      <c r="B2354" t="s">
        <v>567</v>
      </c>
      <c r="C2354" t="s">
        <v>491</v>
      </c>
      <c r="D2354" t="s">
        <v>861</v>
      </c>
      <c r="E2354" t="s">
        <v>31</v>
      </c>
      <c r="F2354" t="s">
        <v>862</v>
      </c>
      <c r="G2354" t="s">
        <v>31</v>
      </c>
      <c r="H2354" t="s">
        <v>1653</v>
      </c>
      <c r="I2354" t="s">
        <v>467</v>
      </c>
      <c r="J2354" t="s">
        <v>1131</v>
      </c>
      <c r="K2354" t="s">
        <v>568</v>
      </c>
      <c r="L2354" t="s">
        <v>1654</v>
      </c>
      <c r="M2354" t="s">
        <v>866</v>
      </c>
      <c r="N2354" t="s">
        <v>867</v>
      </c>
      <c r="O2354" t="s">
        <v>1083</v>
      </c>
      <c r="P2354" t="s">
        <v>1084</v>
      </c>
      <c r="Q2354" s="11">
        <v>0</v>
      </c>
      <c r="R2354" s="11">
        <v>0</v>
      </c>
      <c r="S2354" s="11">
        <v>0</v>
      </c>
      <c r="T2354" s="11">
        <v>0</v>
      </c>
      <c r="U2354" s="11">
        <v>40000000</v>
      </c>
      <c r="V2354" s="11">
        <v>0</v>
      </c>
      <c r="W2354" s="11">
        <v>40000000</v>
      </c>
      <c r="X2354" s="11">
        <v>0</v>
      </c>
      <c r="Y2354" s="11">
        <v>0</v>
      </c>
      <c r="Z2354" s="11">
        <v>0</v>
      </c>
      <c r="AA2354" s="11">
        <v>0</v>
      </c>
      <c r="AB2354" s="11">
        <v>0</v>
      </c>
      <c r="AC2354" s="11">
        <v>0</v>
      </c>
      <c r="AD2354" s="11">
        <v>0</v>
      </c>
      <c r="AE2354" s="11">
        <v>0</v>
      </c>
      <c r="AF2354" s="11">
        <v>0</v>
      </c>
      <c r="AG2354" s="11">
        <v>0</v>
      </c>
      <c r="AH2354" s="11">
        <v>0</v>
      </c>
      <c r="AI2354" s="11">
        <v>0</v>
      </c>
      <c r="AJ2354" s="11">
        <v>0</v>
      </c>
      <c r="AK2354" s="11">
        <v>0</v>
      </c>
      <c r="AL2354" s="11">
        <v>0</v>
      </c>
      <c r="AM2354" s="11">
        <v>0</v>
      </c>
      <c r="AN2354" s="11">
        <v>0</v>
      </c>
      <c r="AO23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54" s="11">
        <f>Table_PBS_SQL_DB2_PBSSQL_PBS_NDP_Tina_CG_QtrlyPerformance_Final[[#This Row],[GOU REL]]+Table_PBS_SQL_DB2_PBSSQL_PBS_NDP_Tina_CG_QtrlyPerformance_Final[[#This Row],[EXT REL]]</f>
        <v>0</v>
      </c>
      <c r="AT2354" s="11">
        <f>Table_PBS_SQL_DB2_PBSSQL_PBS_NDP_Tina_CG_QtrlyPerformance_Final[[#This Row],[GOU EXP]]+Table_PBS_SQL_DB2_PBSSQL_PBS_NDP_Tina_CG_QtrlyPerformance_Final[[#This Row],[EXT EXP]]</f>
        <v>0</v>
      </c>
      <c r="AU2354" s="11" t="str">
        <f>IF(Table_PBS_SQL_DB2_PBSSQL_PBS_NDP_Tina_CG_QtrlyPerformance_Final[[#This Row],[Item_Code]]&gt;"300000", "Capital", "Recurrent")</f>
        <v>Recurrent</v>
      </c>
    </row>
    <row r="2355" spans="1:47" x14ac:dyDescent="0.25">
      <c r="A2355" t="s">
        <v>182</v>
      </c>
      <c r="B2355" t="s">
        <v>1655</v>
      </c>
      <c r="C2355" t="s">
        <v>177</v>
      </c>
      <c r="D2355" t="s">
        <v>960</v>
      </c>
      <c r="E2355" t="s">
        <v>75</v>
      </c>
      <c r="F2355" t="s">
        <v>1656</v>
      </c>
      <c r="G2355" t="s">
        <v>31</v>
      </c>
      <c r="H2355" t="s">
        <v>1657</v>
      </c>
      <c r="I2355" t="s">
        <v>493</v>
      </c>
      <c r="J2355" t="s">
        <v>1441</v>
      </c>
      <c r="K2355" t="s">
        <v>184</v>
      </c>
      <c r="L2355" t="s">
        <v>1658</v>
      </c>
      <c r="M2355" t="s">
        <v>866</v>
      </c>
      <c r="N2355" t="s">
        <v>867</v>
      </c>
      <c r="O2355" t="s">
        <v>957</v>
      </c>
      <c r="P2355" t="s">
        <v>958</v>
      </c>
      <c r="Q2355" s="11">
        <v>0</v>
      </c>
      <c r="R2355" s="11">
        <v>0</v>
      </c>
      <c r="S2355" s="11">
        <v>0</v>
      </c>
      <c r="T2355" s="11">
        <v>0</v>
      </c>
      <c r="U2355" s="11">
        <v>22768432</v>
      </c>
      <c r="V2355" s="11">
        <v>0</v>
      </c>
      <c r="W2355" s="11">
        <v>22768432</v>
      </c>
      <c r="X2355" s="11">
        <v>0</v>
      </c>
      <c r="Y2355" s="11">
        <v>0</v>
      </c>
      <c r="Z2355" s="11">
        <v>0</v>
      </c>
      <c r="AA2355" s="11">
        <v>0</v>
      </c>
      <c r="AB2355" s="11">
        <v>0</v>
      </c>
      <c r="AC2355" s="11">
        <v>11256144</v>
      </c>
      <c r="AD2355" s="11">
        <v>0</v>
      </c>
      <c r="AE2355" s="11">
        <v>0</v>
      </c>
      <c r="AF2355" s="11">
        <v>0</v>
      </c>
      <c r="AG2355" s="11">
        <v>0</v>
      </c>
      <c r="AH2355" s="11">
        <v>0</v>
      </c>
      <c r="AI2355" s="11">
        <v>0</v>
      </c>
      <c r="AJ2355" s="11">
        <v>0</v>
      </c>
      <c r="AK2355" s="11">
        <v>0</v>
      </c>
      <c r="AL2355" s="11">
        <v>2199999</v>
      </c>
      <c r="AM2355" s="11">
        <v>0</v>
      </c>
      <c r="AN2355" s="11">
        <v>0</v>
      </c>
      <c r="AO23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11256144</v>
      </c>
      <c r="AP23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2199999</v>
      </c>
      <c r="AR23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55" s="11">
        <f>Table_PBS_SQL_DB2_PBSSQL_PBS_NDP_Tina_CG_QtrlyPerformance_Final[[#This Row],[GOU REL]]+Table_PBS_SQL_DB2_PBSSQL_PBS_NDP_Tina_CG_QtrlyPerformance_Final[[#This Row],[EXT REL]]</f>
        <v>11256144</v>
      </c>
      <c r="AT2355" s="11">
        <f>Table_PBS_SQL_DB2_PBSSQL_PBS_NDP_Tina_CG_QtrlyPerformance_Final[[#This Row],[GOU EXP]]+Table_PBS_SQL_DB2_PBSSQL_PBS_NDP_Tina_CG_QtrlyPerformance_Final[[#This Row],[EXT EXP]]</f>
        <v>2199999</v>
      </c>
      <c r="AU2355" s="11" t="str">
        <f>IF(Table_PBS_SQL_DB2_PBSSQL_PBS_NDP_Tina_CG_QtrlyPerformance_Final[[#This Row],[Item_Code]]&gt;"300000", "Capital", "Recurrent")</f>
        <v>Capital</v>
      </c>
    </row>
    <row r="2356" spans="1:47" x14ac:dyDescent="0.25">
      <c r="A2356" t="s">
        <v>186</v>
      </c>
      <c r="B2356" t="s">
        <v>1664</v>
      </c>
      <c r="C2356" t="s">
        <v>97</v>
      </c>
      <c r="D2356" t="s">
        <v>1665</v>
      </c>
      <c r="E2356" t="s">
        <v>31</v>
      </c>
      <c r="F2356" t="s">
        <v>1666</v>
      </c>
      <c r="G2356" t="s">
        <v>31</v>
      </c>
      <c r="H2356" t="s">
        <v>1667</v>
      </c>
      <c r="I2356" t="s">
        <v>499</v>
      </c>
      <c r="J2356" t="s">
        <v>1668</v>
      </c>
      <c r="K2356" t="s">
        <v>1669</v>
      </c>
      <c r="L2356" t="s">
        <v>1670</v>
      </c>
      <c r="M2356" t="s">
        <v>1671</v>
      </c>
      <c r="N2356" t="s">
        <v>1672</v>
      </c>
      <c r="O2356" t="s">
        <v>1025</v>
      </c>
      <c r="P2356" t="s">
        <v>1026</v>
      </c>
      <c r="Q2356" s="11">
        <v>0</v>
      </c>
      <c r="R2356" s="11">
        <v>0</v>
      </c>
      <c r="S2356" s="11">
        <v>0</v>
      </c>
      <c r="T2356" s="11">
        <v>0</v>
      </c>
      <c r="U2356" s="11">
        <v>5360000000</v>
      </c>
      <c r="V2356" s="11">
        <v>0</v>
      </c>
      <c r="W2356" s="11">
        <v>5360000000</v>
      </c>
      <c r="X2356" s="11">
        <v>0</v>
      </c>
      <c r="Y2356" s="11">
        <v>0</v>
      </c>
      <c r="Z2356" s="11">
        <v>0</v>
      </c>
      <c r="AA2356" s="11">
        <v>0</v>
      </c>
      <c r="AB2356" s="11">
        <v>0</v>
      </c>
      <c r="AC2356" s="11">
        <v>2000000000</v>
      </c>
      <c r="AD2356" s="11">
        <v>0</v>
      </c>
      <c r="AE2356" s="11">
        <v>0</v>
      </c>
      <c r="AF2356" s="11">
        <v>0</v>
      </c>
      <c r="AG2356" s="11">
        <v>0</v>
      </c>
      <c r="AH2356" s="11">
        <v>0</v>
      </c>
      <c r="AI2356" s="11">
        <v>0</v>
      </c>
      <c r="AJ2356" s="11">
        <v>0</v>
      </c>
      <c r="AK2356" s="11">
        <v>0</v>
      </c>
      <c r="AL2356" s="11">
        <v>2000000000</v>
      </c>
      <c r="AM2356" s="11">
        <v>0</v>
      </c>
      <c r="AN2356" s="11">
        <v>0</v>
      </c>
      <c r="AO23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23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2000000000</v>
      </c>
      <c r="AR23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56" s="11">
        <f>Table_PBS_SQL_DB2_PBSSQL_PBS_NDP_Tina_CG_QtrlyPerformance_Final[[#This Row],[GOU REL]]+Table_PBS_SQL_DB2_PBSSQL_PBS_NDP_Tina_CG_QtrlyPerformance_Final[[#This Row],[EXT REL]]</f>
        <v>2000000000</v>
      </c>
      <c r="AT2356" s="11">
        <f>Table_PBS_SQL_DB2_PBSSQL_PBS_NDP_Tina_CG_QtrlyPerformance_Final[[#This Row],[GOU EXP]]+Table_PBS_SQL_DB2_PBSSQL_PBS_NDP_Tina_CG_QtrlyPerformance_Final[[#This Row],[EXT EXP]]</f>
        <v>2000000000</v>
      </c>
      <c r="AU2356" s="11" t="str">
        <f>IF(Table_PBS_SQL_DB2_PBSSQL_PBS_NDP_Tina_CG_QtrlyPerformance_Final[[#This Row],[Item_Code]]&gt;"300000", "Capital", "Recurrent")</f>
        <v>Recurrent</v>
      </c>
    </row>
    <row r="2357" spans="1:47" x14ac:dyDescent="0.25">
      <c r="A2357" t="s">
        <v>186</v>
      </c>
      <c r="B2357" t="s">
        <v>1664</v>
      </c>
      <c r="C2357" t="s">
        <v>177</v>
      </c>
      <c r="D2357" t="s">
        <v>960</v>
      </c>
      <c r="E2357" t="s">
        <v>31</v>
      </c>
      <c r="F2357" t="s">
        <v>961</v>
      </c>
      <c r="G2357" t="s">
        <v>75</v>
      </c>
      <c r="H2357" t="s">
        <v>1529</v>
      </c>
      <c r="I2357" t="s">
        <v>493</v>
      </c>
      <c r="J2357" t="s">
        <v>864</v>
      </c>
      <c r="K2357" t="s">
        <v>188</v>
      </c>
      <c r="L2357" t="s">
        <v>1673</v>
      </c>
      <c r="M2357" t="s">
        <v>866</v>
      </c>
      <c r="N2357" t="s">
        <v>867</v>
      </c>
      <c r="O2357" t="s">
        <v>1626</v>
      </c>
      <c r="P2357" t="s">
        <v>1627</v>
      </c>
      <c r="Q2357" s="11">
        <v>0</v>
      </c>
      <c r="R2357" s="11">
        <v>0</v>
      </c>
      <c r="S2357" s="11">
        <v>0</v>
      </c>
      <c r="T2357" s="11">
        <v>0</v>
      </c>
      <c r="U2357" s="11">
        <v>1353515400</v>
      </c>
      <c r="V2357" s="11">
        <v>0</v>
      </c>
      <c r="W2357" s="11">
        <v>1353515400</v>
      </c>
      <c r="X2357" s="11">
        <v>0</v>
      </c>
      <c r="Y2357" s="11">
        <v>0</v>
      </c>
      <c r="Z2357" s="11">
        <v>0</v>
      </c>
      <c r="AA2357" s="11">
        <v>0</v>
      </c>
      <c r="AB2357" s="11">
        <v>0</v>
      </c>
      <c r="AC2357" s="11">
        <v>250000000</v>
      </c>
      <c r="AD2357" s="11">
        <v>0</v>
      </c>
      <c r="AE2357" s="11">
        <v>0</v>
      </c>
      <c r="AF2357" s="11">
        <v>0</v>
      </c>
      <c r="AG2357" s="11">
        <v>302992060</v>
      </c>
      <c r="AH2357" s="11">
        <v>0</v>
      </c>
      <c r="AI2357" s="11">
        <v>0</v>
      </c>
      <c r="AJ2357" s="11">
        <v>0</v>
      </c>
      <c r="AK2357" s="11">
        <v>247018034</v>
      </c>
      <c r="AL2357" s="11">
        <v>800010094</v>
      </c>
      <c r="AM2357" s="11">
        <v>0</v>
      </c>
      <c r="AN2357" s="11">
        <v>0</v>
      </c>
      <c r="AO23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800010094</v>
      </c>
      <c r="AP23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800010094</v>
      </c>
      <c r="AR23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57" s="11">
        <f>Table_PBS_SQL_DB2_PBSSQL_PBS_NDP_Tina_CG_QtrlyPerformance_Final[[#This Row],[GOU REL]]+Table_PBS_SQL_DB2_PBSSQL_PBS_NDP_Tina_CG_QtrlyPerformance_Final[[#This Row],[EXT REL]]</f>
        <v>800010094</v>
      </c>
      <c r="AT2357" s="11">
        <f>Table_PBS_SQL_DB2_PBSSQL_PBS_NDP_Tina_CG_QtrlyPerformance_Final[[#This Row],[GOU EXP]]+Table_PBS_SQL_DB2_PBSSQL_PBS_NDP_Tina_CG_QtrlyPerformance_Final[[#This Row],[EXT EXP]]</f>
        <v>800010094</v>
      </c>
      <c r="AU2357" s="11" t="str">
        <f>IF(Table_PBS_SQL_DB2_PBSSQL_PBS_NDP_Tina_CG_QtrlyPerformance_Final[[#This Row],[Item_Code]]&gt;"300000", "Capital", "Recurrent")</f>
        <v>Capital</v>
      </c>
    </row>
    <row r="2358" spans="1:47" x14ac:dyDescent="0.25">
      <c r="A2358" t="s">
        <v>186</v>
      </c>
      <c r="B2358" t="s">
        <v>1664</v>
      </c>
      <c r="C2358" t="s">
        <v>177</v>
      </c>
      <c r="D2358" t="s">
        <v>960</v>
      </c>
      <c r="E2358" t="s">
        <v>31</v>
      </c>
      <c r="F2358" t="s">
        <v>961</v>
      </c>
      <c r="G2358" t="s">
        <v>75</v>
      </c>
      <c r="H2358" t="s">
        <v>1529</v>
      </c>
      <c r="I2358" t="s">
        <v>493</v>
      </c>
      <c r="J2358" t="s">
        <v>864</v>
      </c>
      <c r="K2358" t="s">
        <v>188</v>
      </c>
      <c r="L2358" t="s">
        <v>1673</v>
      </c>
      <c r="M2358" t="s">
        <v>866</v>
      </c>
      <c r="N2358" t="s">
        <v>867</v>
      </c>
      <c r="O2358" t="s">
        <v>1052</v>
      </c>
      <c r="P2358" t="s">
        <v>1053</v>
      </c>
      <c r="Q2358" s="11">
        <v>0</v>
      </c>
      <c r="R2358" s="11">
        <v>0</v>
      </c>
      <c r="S2358" s="11">
        <v>0</v>
      </c>
      <c r="T2358" s="11">
        <v>0</v>
      </c>
      <c r="U2358" s="11">
        <v>100000000</v>
      </c>
      <c r="V2358" s="11">
        <v>0</v>
      </c>
      <c r="W2358" s="11">
        <v>100000000</v>
      </c>
      <c r="X2358" s="11">
        <v>0</v>
      </c>
      <c r="Y2358" s="11">
        <v>0</v>
      </c>
      <c r="Z2358" s="11">
        <v>0</v>
      </c>
      <c r="AA2358" s="11">
        <v>0</v>
      </c>
      <c r="AB2358" s="11">
        <v>0</v>
      </c>
      <c r="AC2358" s="11">
        <v>50000000</v>
      </c>
      <c r="AD2358" s="11">
        <v>0</v>
      </c>
      <c r="AE2358" s="11">
        <v>0</v>
      </c>
      <c r="AF2358" s="11">
        <v>0</v>
      </c>
      <c r="AG2358" s="11">
        <v>30000000</v>
      </c>
      <c r="AH2358" s="11">
        <v>25741000</v>
      </c>
      <c r="AI2358" s="11">
        <v>0</v>
      </c>
      <c r="AJ2358" s="11">
        <v>0</v>
      </c>
      <c r="AK2358" s="11">
        <v>17000000</v>
      </c>
      <c r="AL2358" s="11">
        <v>97000000</v>
      </c>
      <c r="AM2358" s="11">
        <v>0</v>
      </c>
      <c r="AN2358" s="11">
        <v>0</v>
      </c>
      <c r="AO23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97000000</v>
      </c>
      <c r="AP23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122741000</v>
      </c>
      <c r="AR23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58" s="11">
        <f>Table_PBS_SQL_DB2_PBSSQL_PBS_NDP_Tina_CG_QtrlyPerformance_Final[[#This Row],[GOU REL]]+Table_PBS_SQL_DB2_PBSSQL_PBS_NDP_Tina_CG_QtrlyPerformance_Final[[#This Row],[EXT REL]]</f>
        <v>97000000</v>
      </c>
      <c r="AT2358" s="11">
        <f>Table_PBS_SQL_DB2_PBSSQL_PBS_NDP_Tina_CG_QtrlyPerformance_Final[[#This Row],[GOU EXP]]+Table_PBS_SQL_DB2_PBSSQL_PBS_NDP_Tina_CG_QtrlyPerformance_Final[[#This Row],[EXT EXP]]</f>
        <v>122741000</v>
      </c>
      <c r="AU2358" s="11" t="str">
        <f>IF(Table_PBS_SQL_DB2_PBSSQL_PBS_NDP_Tina_CG_QtrlyPerformance_Final[[#This Row],[Item_Code]]&gt;"300000", "Capital", "Recurrent")</f>
        <v>Capital</v>
      </c>
    </row>
    <row r="2359" spans="1:47" x14ac:dyDescent="0.25">
      <c r="A2359" t="s">
        <v>91</v>
      </c>
      <c r="B2359" t="s">
        <v>1674</v>
      </c>
      <c r="C2359" t="s">
        <v>87</v>
      </c>
      <c r="D2359" t="s">
        <v>1320</v>
      </c>
      <c r="E2359" t="s">
        <v>31</v>
      </c>
      <c r="F2359" t="s">
        <v>1321</v>
      </c>
      <c r="G2359" t="s">
        <v>31</v>
      </c>
      <c r="H2359" t="s">
        <v>2153</v>
      </c>
      <c r="I2359" t="s">
        <v>666</v>
      </c>
      <c r="J2359" t="s">
        <v>2154</v>
      </c>
      <c r="K2359" t="s">
        <v>95</v>
      </c>
      <c r="L2359" t="s">
        <v>2155</v>
      </c>
      <c r="M2359" t="s">
        <v>2156</v>
      </c>
      <c r="N2359" t="s">
        <v>2157</v>
      </c>
      <c r="O2359" t="s">
        <v>1087</v>
      </c>
      <c r="P2359" t="s">
        <v>1088</v>
      </c>
      <c r="Q2359" s="11">
        <v>0</v>
      </c>
      <c r="R2359" s="11">
        <v>0</v>
      </c>
      <c r="S2359" s="11">
        <v>0</v>
      </c>
      <c r="T2359" s="11">
        <v>0</v>
      </c>
      <c r="U2359" s="11">
        <v>5302542012</v>
      </c>
      <c r="V2359" s="11">
        <v>0</v>
      </c>
      <c r="W2359" s="11">
        <v>5302542012</v>
      </c>
      <c r="X2359" s="11">
        <v>0</v>
      </c>
      <c r="Y2359" s="11">
        <v>0</v>
      </c>
      <c r="Z2359" s="11">
        <v>0</v>
      </c>
      <c r="AA2359" s="11">
        <v>0</v>
      </c>
      <c r="AB2359" s="11">
        <v>0</v>
      </c>
      <c r="AC2359" s="11">
        <v>3334883738</v>
      </c>
      <c r="AD2359" s="11">
        <v>2815579659</v>
      </c>
      <c r="AE2359" s="11">
        <v>0</v>
      </c>
      <c r="AF2359" s="11">
        <v>0</v>
      </c>
      <c r="AG2359" s="11">
        <v>0</v>
      </c>
      <c r="AH2359" s="11">
        <v>296687400</v>
      </c>
      <c r="AI2359" s="11">
        <v>0</v>
      </c>
      <c r="AJ2359" s="11">
        <v>0</v>
      </c>
      <c r="AK2359" s="11">
        <v>619830461</v>
      </c>
      <c r="AL2359" s="11">
        <v>761823657</v>
      </c>
      <c r="AM2359" s="11">
        <v>0</v>
      </c>
      <c r="AN2359" s="11">
        <v>0</v>
      </c>
      <c r="AO23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3954714199</v>
      </c>
      <c r="AP23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3874090716</v>
      </c>
      <c r="AR23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59" s="11">
        <f>Table_PBS_SQL_DB2_PBSSQL_PBS_NDP_Tina_CG_QtrlyPerformance_Final[[#This Row],[GOU REL]]+Table_PBS_SQL_DB2_PBSSQL_PBS_NDP_Tina_CG_QtrlyPerformance_Final[[#This Row],[EXT REL]]</f>
        <v>3954714199</v>
      </c>
      <c r="AT2359" s="11">
        <f>Table_PBS_SQL_DB2_PBSSQL_PBS_NDP_Tina_CG_QtrlyPerformance_Final[[#This Row],[GOU EXP]]+Table_PBS_SQL_DB2_PBSSQL_PBS_NDP_Tina_CG_QtrlyPerformance_Final[[#This Row],[EXT EXP]]</f>
        <v>3874090716</v>
      </c>
      <c r="AU2359" s="11" t="str">
        <f>IF(Table_PBS_SQL_DB2_PBSSQL_PBS_NDP_Tina_CG_QtrlyPerformance_Final[[#This Row],[Item_Code]]&gt;"300000", "Capital", "Recurrent")</f>
        <v>Capital</v>
      </c>
    </row>
    <row r="2360" spans="1:47" x14ac:dyDescent="0.25">
      <c r="A2360" t="s">
        <v>690</v>
      </c>
      <c r="B2360" t="s">
        <v>2070</v>
      </c>
      <c r="C2360" t="s">
        <v>676</v>
      </c>
      <c r="D2360" t="s">
        <v>990</v>
      </c>
      <c r="E2360" t="s">
        <v>75</v>
      </c>
      <c r="F2360" t="s">
        <v>998</v>
      </c>
      <c r="G2360" t="s">
        <v>31</v>
      </c>
      <c r="H2360" t="s">
        <v>1441</v>
      </c>
      <c r="I2360" t="s">
        <v>493</v>
      </c>
      <c r="J2360" t="s">
        <v>1602</v>
      </c>
      <c r="K2360" t="s">
        <v>692</v>
      </c>
      <c r="L2360" t="s">
        <v>2071</v>
      </c>
      <c r="M2360" t="s">
        <v>1044</v>
      </c>
      <c r="N2360" t="s">
        <v>1045</v>
      </c>
      <c r="O2360" t="s">
        <v>934</v>
      </c>
      <c r="P2360" t="s">
        <v>935</v>
      </c>
      <c r="Q2360" s="11">
        <v>0</v>
      </c>
      <c r="R2360" s="11">
        <v>0</v>
      </c>
      <c r="S2360" s="11">
        <v>0</v>
      </c>
      <c r="T2360" s="11">
        <v>0</v>
      </c>
      <c r="U2360" s="11">
        <v>8022423800</v>
      </c>
      <c r="V2360" s="11">
        <v>0</v>
      </c>
      <c r="W2360" s="11">
        <v>8022423800</v>
      </c>
      <c r="X2360" s="11">
        <v>0</v>
      </c>
      <c r="Y2360" s="11">
        <v>2005605950</v>
      </c>
      <c r="Z2360" s="11">
        <v>0</v>
      </c>
      <c r="AA2360" s="11">
        <v>0</v>
      </c>
      <c r="AB2360" s="11">
        <v>0</v>
      </c>
      <c r="AC2360" s="11">
        <v>2005605950</v>
      </c>
      <c r="AD2360" s="11">
        <v>4011211900</v>
      </c>
      <c r="AE2360" s="11">
        <v>0</v>
      </c>
      <c r="AF2360" s="11">
        <v>0</v>
      </c>
      <c r="AG2360" s="11">
        <v>2005605950</v>
      </c>
      <c r="AH2360" s="11">
        <v>2005605950</v>
      </c>
      <c r="AI2360" s="11">
        <v>0</v>
      </c>
      <c r="AJ2360" s="11">
        <v>0</v>
      </c>
      <c r="AK2360" s="11">
        <v>2005605950</v>
      </c>
      <c r="AL2360" s="11">
        <v>2005605950</v>
      </c>
      <c r="AM2360" s="11">
        <v>0</v>
      </c>
      <c r="AN2360" s="11">
        <v>0</v>
      </c>
      <c r="AO23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8022423800</v>
      </c>
      <c r="AP23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8022423800</v>
      </c>
      <c r="AR23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0" s="11">
        <f>Table_PBS_SQL_DB2_PBSSQL_PBS_NDP_Tina_CG_QtrlyPerformance_Final[[#This Row],[GOU REL]]+Table_PBS_SQL_DB2_PBSSQL_PBS_NDP_Tina_CG_QtrlyPerformance_Final[[#This Row],[EXT REL]]</f>
        <v>8022423800</v>
      </c>
      <c r="AT2360" s="11">
        <f>Table_PBS_SQL_DB2_PBSSQL_PBS_NDP_Tina_CG_QtrlyPerformance_Final[[#This Row],[GOU EXP]]+Table_PBS_SQL_DB2_PBSSQL_PBS_NDP_Tina_CG_QtrlyPerformance_Final[[#This Row],[EXT EXP]]</f>
        <v>8022423800</v>
      </c>
      <c r="AU2360" s="11" t="str">
        <f>IF(Table_PBS_SQL_DB2_PBSSQL_PBS_NDP_Tina_CG_QtrlyPerformance_Final[[#This Row],[Item_Code]]&gt;"300000", "Capital", "Recurrent")</f>
        <v>Capital</v>
      </c>
    </row>
    <row r="2361" spans="1:47" x14ac:dyDescent="0.25">
      <c r="A2361" t="s">
        <v>59</v>
      </c>
      <c r="B2361" t="s">
        <v>1677</v>
      </c>
      <c r="C2361" t="s">
        <v>31</v>
      </c>
      <c r="D2361" t="s">
        <v>1031</v>
      </c>
      <c r="E2361" t="s">
        <v>75</v>
      </c>
      <c r="F2361" t="s">
        <v>1042</v>
      </c>
      <c r="G2361" t="s">
        <v>31</v>
      </c>
      <c r="H2361" t="s">
        <v>1678</v>
      </c>
      <c r="I2361" t="s">
        <v>511</v>
      </c>
      <c r="J2361" t="s">
        <v>1679</v>
      </c>
      <c r="K2361" t="s">
        <v>61</v>
      </c>
      <c r="L2361" t="s">
        <v>1680</v>
      </c>
      <c r="M2361" t="s">
        <v>866</v>
      </c>
      <c r="N2361" t="s">
        <v>867</v>
      </c>
      <c r="O2361" t="s">
        <v>1215</v>
      </c>
      <c r="P2361" t="s">
        <v>1216</v>
      </c>
      <c r="Q2361" s="11">
        <v>0</v>
      </c>
      <c r="R2361" s="11">
        <v>0</v>
      </c>
      <c r="S2361" s="11">
        <v>0</v>
      </c>
      <c r="T2361" s="11">
        <v>0</v>
      </c>
      <c r="U2361" s="11">
        <v>400000000</v>
      </c>
      <c r="V2361" s="11">
        <v>0</v>
      </c>
      <c r="W2361" s="11">
        <v>400000000</v>
      </c>
      <c r="X2361" s="11">
        <v>0</v>
      </c>
      <c r="Y2361" s="11">
        <v>0</v>
      </c>
      <c r="Z2361" s="11">
        <v>0</v>
      </c>
      <c r="AA2361" s="11">
        <v>0</v>
      </c>
      <c r="AB2361" s="11">
        <v>0</v>
      </c>
      <c r="AC2361" s="11">
        <v>0</v>
      </c>
      <c r="AD2361" s="11">
        <v>0</v>
      </c>
      <c r="AE2361" s="11">
        <v>0</v>
      </c>
      <c r="AF2361" s="11">
        <v>0</v>
      </c>
      <c r="AG2361" s="11">
        <v>400000000</v>
      </c>
      <c r="AH2361" s="11">
        <v>0</v>
      </c>
      <c r="AI2361" s="11">
        <v>0</v>
      </c>
      <c r="AJ2361" s="11">
        <v>0</v>
      </c>
      <c r="AK2361" s="11">
        <v>0</v>
      </c>
      <c r="AL2361" s="11">
        <v>400000000</v>
      </c>
      <c r="AM2361" s="11">
        <v>0</v>
      </c>
      <c r="AN2361" s="11">
        <v>0</v>
      </c>
      <c r="AO23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23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23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1" s="11">
        <f>Table_PBS_SQL_DB2_PBSSQL_PBS_NDP_Tina_CG_QtrlyPerformance_Final[[#This Row],[GOU REL]]+Table_PBS_SQL_DB2_PBSSQL_PBS_NDP_Tina_CG_QtrlyPerformance_Final[[#This Row],[EXT REL]]</f>
        <v>400000000</v>
      </c>
      <c r="AT2361" s="11">
        <f>Table_PBS_SQL_DB2_PBSSQL_PBS_NDP_Tina_CG_QtrlyPerformance_Final[[#This Row],[GOU EXP]]+Table_PBS_SQL_DB2_PBSSQL_PBS_NDP_Tina_CG_QtrlyPerformance_Final[[#This Row],[EXT EXP]]</f>
        <v>400000000</v>
      </c>
      <c r="AU2361" s="11" t="str">
        <f>IF(Table_PBS_SQL_DB2_PBSSQL_PBS_NDP_Tina_CG_QtrlyPerformance_Final[[#This Row],[Item_Code]]&gt;"300000", "Capital", "Recurrent")</f>
        <v>Capital</v>
      </c>
    </row>
    <row r="2362" spans="1:47" x14ac:dyDescent="0.25">
      <c r="A2362" t="s">
        <v>59</v>
      </c>
      <c r="B2362" t="s">
        <v>1677</v>
      </c>
      <c r="C2362" t="s">
        <v>31</v>
      </c>
      <c r="D2362" t="s">
        <v>1031</v>
      </c>
      <c r="E2362" t="s">
        <v>75</v>
      </c>
      <c r="F2362" t="s">
        <v>1042</v>
      </c>
      <c r="G2362" t="s">
        <v>31</v>
      </c>
      <c r="H2362" t="s">
        <v>1678</v>
      </c>
      <c r="I2362" t="s">
        <v>511</v>
      </c>
      <c r="J2362" t="s">
        <v>1679</v>
      </c>
      <c r="K2362" t="s">
        <v>61</v>
      </c>
      <c r="L2362" t="s">
        <v>1680</v>
      </c>
      <c r="M2362" t="s">
        <v>866</v>
      </c>
      <c r="N2362" t="s">
        <v>867</v>
      </c>
      <c r="O2362" t="s">
        <v>957</v>
      </c>
      <c r="P2362" t="s">
        <v>958</v>
      </c>
      <c r="Q2362" s="11">
        <v>0</v>
      </c>
      <c r="R2362" s="11">
        <v>0</v>
      </c>
      <c r="S2362" s="11">
        <v>0</v>
      </c>
      <c r="T2362" s="11">
        <v>0</v>
      </c>
      <c r="U2362" s="11">
        <v>20000000</v>
      </c>
      <c r="V2362" s="11">
        <v>0</v>
      </c>
      <c r="W2362" s="11">
        <v>20000000</v>
      </c>
      <c r="X2362" s="11">
        <v>0</v>
      </c>
      <c r="Y2362" s="11">
        <v>0</v>
      </c>
      <c r="Z2362" s="11">
        <v>0</v>
      </c>
      <c r="AA2362" s="11">
        <v>0</v>
      </c>
      <c r="AB2362" s="11">
        <v>0</v>
      </c>
      <c r="AC2362" s="11">
        <v>0</v>
      </c>
      <c r="AD2362" s="11">
        <v>0</v>
      </c>
      <c r="AE2362" s="11">
        <v>0</v>
      </c>
      <c r="AF2362" s="11">
        <v>0</v>
      </c>
      <c r="AG2362" s="11">
        <v>20000000</v>
      </c>
      <c r="AH2362" s="11">
        <v>19811005</v>
      </c>
      <c r="AI2362" s="11">
        <v>0</v>
      </c>
      <c r="AJ2362" s="11">
        <v>0</v>
      </c>
      <c r="AK2362" s="11">
        <v>0</v>
      </c>
      <c r="AL2362" s="11">
        <v>188995</v>
      </c>
      <c r="AM2362" s="11">
        <v>0</v>
      </c>
      <c r="AN2362" s="11">
        <v>0</v>
      </c>
      <c r="AO23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3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3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2" s="11">
        <f>Table_PBS_SQL_DB2_PBSSQL_PBS_NDP_Tina_CG_QtrlyPerformance_Final[[#This Row],[GOU REL]]+Table_PBS_SQL_DB2_PBSSQL_PBS_NDP_Tina_CG_QtrlyPerformance_Final[[#This Row],[EXT REL]]</f>
        <v>20000000</v>
      </c>
      <c r="AT2362" s="11">
        <f>Table_PBS_SQL_DB2_PBSSQL_PBS_NDP_Tina_CG_QtrlyPerformance_Final[[#This Row],[GOU EXP]]+Table_PBS_SQL_DB2_PBSSQL_PBS_NDP_Tina_CG_QtrlyPerformance_Final[[#This Row],[EXT EXP]]</f>
        <v>20000000</v>
      </c>
      <c r="AU2362" s="11" t="str">
        <f>IF(Table_PBS_SQL_DB2_PBSSQL_PBS_NDP_Tina_CG_QtrlyPerformance_Final[[#This Row],[Item_Code]]&gt;"300000", "Capital", "Recurrent")</f>
        <v>Capital</v>
      </c>
    </row>
    <row r="2363" spans="1:47" x14ac:dyDescent="0.25">
      <c r="A2363" t="s">
        <v>59</v>
      </c>
      <c r="B2363" t="s">
        <v>1677</v>
      </c>
      <c r="C2363" t="s">
        <v>31</v>
      </c>
      <c r="D2363" t="s">
        <v>1031</v>
      </c>
      <c r="E2363" t="s">
        <v>75</v>
      </c>
      <c r="F2363" t="s">
        <v>1042</v>
      </c>
      <c r="G2363" t="s">
        <v>31</v>
      </c>
      <c r="H2363" t="s">
        <v>1678</v>
      </c>
      <c r="I2363" t="s">
        <v>511</v>
      </c>
      <c r="J2363" t="s">
        <v>1679</v>
      </c>
      <c r="K2363" t="s">
        <v>61</v>
      </c>
      <c r="L2363" t="s">
        <v>1680</v>
      </c>
      <c r="M2363" t="s">
        <v>1683</v>
      </c>
      <c r="N2363" t="s">
        <v>1684</v>
      </c>
      <c r="O2363" t="s">
        <v>1016</v>
      </c>
      <c r="P2363" t="s">
        <v>1017</v>
      </c>
      <c r="Q2363" s="11">
        <v>0</v>
      </c>
      <c r="R2363" s="11">
        <v>0</v>
      </c>
      <c r="S2363" s="11">
        <v>0</v>
      </c>
      <c r="T2363" s="11">
        <v>0</v>
      </c>
      <c r="U2363" s="11">
        <v>39520000</v>
      </c>
      <c r="V2363" s="11">
        <v>0</v>
      </c>
      <c r="W2363" s="11">
        <v>39520000</v>
      </c>
      <c r="X2363" s="11">
        <v>0</v>
      </c>
      <c r="Y2363" s="11">
        <v>0</v>
      </c>
      <c r="Z2363" s="11">
        <v>0</v>
      </c>
      <c r="AA2363" s="11">
        <v>0</v>
      </c>
      <c r="AB2363" s="11">
        <v>0</v>
      </c>
      <c r="AC2363" s="11">
        <v>10355000</v>
      </c>
      <c r="AD2363" s="11">
        <v>1000000</v>
      </c>
      <c r="AE2363" s="11">
        <v>0</v>
      </c>
      <c r="AF2363" s="11">
        <v>0</v>
      </c>
      <c r="AG2363" s="11">
        <v>29165000</v>
      </c>
      <c r="AH2363" s="11">
        <v>38520000</v>
      </c>
      <c r="AI2363" s="11">
        <v>0</v>
      </c>
      <c r="AJ2363" s="11">
        <v>0</v>
      </c>
      <c r="AK2363" s="11">
        <v>0</v>
      </c>
      <c r="AL2363" s="11">
        <v>0</v>
      </c>
      <c r="AM2363" s="11">
        <v>0</v>
      </c>
      <c r="AN2363" s="11">
        <v>0</v>
      </c>
      <c r="AO23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39520000</v>
      </c>
      <c r="AP23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39520000</v>
      </c>
      <c r="AR23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3" s="11">
        <f>Table_PBS_SQL_DB2_PBSSQL_PBS_NDP_Tina_CG_QtrlyPerformance_Final[[#This Row],[GOU REL]]+Table_PBS_SQL_DB2_PBSSQL_PBS_NDP_Tina_CG_QtrlyPerformance_Final[[#This Row],[EXT REL]]</f>
        <v>39520000</v>
      </c>
      <c r="AT2363" s="11">
        <f>Table_PBS_SQL_DB2_PBSSQL_PBS_NDP_Tina_CG_QtrlyPerformance_Final[[#This Row],[GOU EXP]]+Table_PBS_SQL_DB2_PBSSQL_PBS_NDP_Tina_CG_QtrlyPerformance_Final[[#This Row],[EXT EXP]]</f>
        <v>39520000</v>
      </c>
      <c r="AU2363" s="11" t="str">
        <f>IF(Table_PBS_SQL_DB2_PBSSQL_PBS_NDP_Tina_CG_QtrlyPerformance_Final[[#This Row],[Item_Code]]&gt;"300000", "Capital", "Recurrent")</f>
        <v>Recurrent</v>
      </c>
    </row>
    <row r="2364" spans="1:47" x14ac:dyDescent="0.25">
      <c r="A2364" t="s">
        <v>59</v>
      </c>
      <c r="B2364" t="s">
        <v>1677</v>
      </c>
      <c r="C2364" t="s">
        <v>31</v>
      </c>
      <c r="D2364" t="s">
        <v>1031</v>
      </c>
      <c r="E2364" t="s">
        <v>75</v>
      </c>
      <c r="F2364" t="s">
        <v>1042</v>
      </c>
      <c r="G2364" t="s">
        <v>31</v>
      </c>
      <c r="H2364" t="s">
        <v>1678</v>
      </c>
      <c r="I2364" t="s">
        <v>511</v>
      </c>
      <c r="J2364" t="s">
        <v>1679</v>
      </c>
      <c r="K2364" t="s">
        <v>61</v>
      </c>
      <c r="L2364" t="s">
        <v>1680</v>
      </c>
      <c r="M2364" t="s">
        <v>1683</v>
      </c>
      <c r="N2364" t="s">
        <v>1684</v>
      </c>
      <c r="O2364" t="s">
        <v>904</v>
      </c>
      <c r="P2364" t="s">
        <v>905</v>
      </c>
      <c r="Q2364" s="11">
        <v>0</v>
      </c>
      <c r="R2364" s="11">
        <v>0</v>
      </c>
      <c r="S2364" s="11">
        <v>0</v>
      </c>
      <c r="T2364" s="11">
        <v>0</v>
      </c>
      <c r="U2364" s="11">
        <v>1361000</v>
      </c>
      <c r="V2364" s="11">
        <v>0</v>
      </c>
      <c r="W2364" s="11">
        <v>1361000</v>
      </c>
      <c r="X2364" s="11">
        <v>0</v>
      </c>
      <c r="Y2364" s="11">
        <v>0</v>
      </c>
      <c r="Z2364" s="11">
        <v>0</v>
      </c>
      <c r="AA2364" s="11">
        <v>0</v>
      </c>
      <c r="AB2364" s="11">
        <v>0</v>
      </c>
      <c r="AC2364" s="11">
        <v>1361000</v>
      </c>
      <c r="AD2364" s="11">
        <v>0</v>
      </c>
      <c r="AE2364" s="11">
        <v>0</v>
      </c>
      <c r="AF2364" s="11">
        <v>0</v>
      </c>
      <c r="AG2364" s="11">
        <v>0</v>
      </c>
      <c r="AH2364" s="11">
        <v>1361000</v>
      </c>
      <c r="AI2364" s="11">
        <v>0</v>
      </c>
      <c r="AJ2364" s="11">
        <v>0</v>
      </c>
      <c r="AK2364" s="11">
        <v>0</v>
      </c>
      <c r="AL2364" s="11">
        <v>0</v>
      </c>
      <c r="AM2364" s="11">
        <v>0</v>
      </c>
      <c r="AN2364" s="11">
        <v>0</v>
      </c>
      <c r="AO23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1361000</v>
      </c>
      <c r="AP23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1361000</v>
      </c>
      <c r="AR23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4" s="11">
        <f>Table_PBS_SQL_DB2_PBSSQL_PBS_NDP_Tina_CG_QtrlyPerformance_Final[[#This Row],[GOU REL]]+Table_PBS_SQL_DB2_PBSSQL_PBS_NDP_Tina_CG_QtrlyPerformance_Final[[#This Row],[EXT REL]]</f>
        <v>1361000</v>
      </c>
      <c r="AT2364" s="11">
        <f>Table_PBS_SQL_DB2_PBSSQL_PBS_NDP_Tina_CG_QtrlyPerformance_Final[[#This Row],[GOU EXP]]+Table_PBS_SQL_DB2_PBSSQL_PBS_NDP_Tina_CG_QtrlyPerformance_Final[[#This Row],[EXT EXP]]</f>
        <v>1361000</v>
      </c>
      <c r="AU2364" s="11" t="str">
        <f>IF(Table_PBS_SQL_DB2_PBSSQL_PBS_NDP_Tina_CG_QtrlyPerformance_Final[[#This Row],[Item_Code]]&gt;"300000", "Capital", "Recurrent")</f>
        <v>Recurrent</v>
      </c>
    </row>
    <row r="2365" spans="1:47" x14ac:dyDescent="0.25">
      <c r="A2365" t="s">
        <v>59</v>
      </c>
      <c r="B2365" t="s">
        <v>1677</v>
      </c>
      <c r="C2365" t="s">
        <v>31</v>
      </c>
      <c r="D2365" t="s">
        <v>1031</v>
      </c>
      <c r="E2365" t="s">
        <v>75</v>
      </c>
      <c r="F2365" t="s">
        <v>1042</v>
      </c>
      <c r="G2365" t="s">
        <v>31</v>
      </c>
      <c r="H2365" t="s">
        <v>1678</v>
      </c>
      <c r="I2365" t="s">
        <v>511</v>
      </c>
      <c r="J2365" t="s">
        <v>1679</v>
      </c>
      <c r="K2365" t="s">
        <v>61</v>
      </c>
      <c r="L2365" t="s">
        <v>1680</v>
      </c>
      <c r="M2365" t="s">
        <v>1683</v>
      </c>
      <c r="N2365" t="s">
        <v>1684</v>
      </c>
      <c r="O2365" t="s">
        <v>1021</v>
      </c>
      <c r="P2365" t="s">
        <v>1022</v>
      </c>
      <c r="Q2365" s="11">
        <v>0</v>
      </c>
      <c r="R2365" s="11">
        <v>0</v>
      </c>
      <c r="S2365" s="11">
        <v>0</v>
      </c>
      <c r="T2365" s="11">
        <v>0</v>
      </c>
      <c r="U2365" s="11">
        <v>1441000</v>
      </c>
      <c r="V2365" s="11">
        <v>0</v>
      </c>
      <c r="W2365" s="11">
        <v>1441000</v>
      </c>
      <c r="X2365" s="11">
        <v>0</v>
      </c>
      <c r="Y2365" s="11">
        <v>0</v>
      </c>
      <c r="Z2365" s="11">
        <v>0</v>
      </c>
      <c r="AA2365" s="11">
        <v>0</v>
      </c>
      <c r="AB2365" s="11">
        <v>0</v>
      </c>
      <c r="AC2365" s="11">
        <v>1441000</v>
      </c>
      <c r="AD2365" s="11">
        <v>0</v>
      </c>
      <c r="AE2365" s="11">
        <v>0</v>
      </c>
      <c r="AF2365" s="11">
        <v>0</v>
      </c>
      <c r="AG2365" s="11">
        <v>0</v>
      </c>
      <c r="AH2365" s="11">
        <v>1441000</v>
      </c>
      <c r="AI2365" s="11">
        <v>0</v>
      </c>
      <c r="AJ2365" s="11">
        <v>0</v>
      </c>
      <c r="AK2365" s="11">
        <v>0</v>
      </c>
      <c r="AL2365" s="11">
        <v>0</v>
      </c>
      <c r="AM2365" s="11">
        <v>0</v>
      </c>
      <c r="AN2365" s="11">
        <v>0</v>
      </c>
      <c r="AO23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1441000</v>
      </c>
      <c r="AP23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1441000</v>
      </c>
      <c r="AR23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5" s="11">
        <f>Table_PBS_SQL_DB2_PBSSQL_PBS_NDP_Tina_CG_QtrlyPerformance_Final[[#This Row],[GOU REL]]+Table_PBS_SQL_DB2_PBSSQL_PBS_NDP_Tina_CG_QtrlyPerformance_Final[[#This Row],[EXT REL]]</f>
        <v>1441000</v>
      </c>
      <c r="AT2365" s="11">
        <f>Table_PBS_SQL_DB2_PBSSQL_PBS_NDP_Tina_CG_QtrlyPerformance_Final[[#This Row],[GOU EXP]]+Table_PBS_SQL_DB2_PBSSQL_PBS_NDP_Tina_CG_QtrlyPerformance_Final[[#This Row],[EXT EXP]]</f>
        <v>1441000</v>
      </c>
      <c r="AU2365" s="11" t="str">
        <f>IF(Table_PBS_SQL_DB2_PBSSQL_PBS_NDP_Tina_CG_QtrlyPerformance_Final[[#This Row],[Item_Code]]&gt;"300000", "Capital", "Recurrent")</f>
        <v>Recurrent</v>
      </c>
    </row>
    <row r="2366" spans="1:47" x14ac:dyDescent="0.25">
      <c r="A2366" t="s">
        <v>59</v>
      </c>
      <c r="B2366" t="s">
        <v>1677</v>
      </c>
      <c r="C2366" t="s">
        <v>31</v>
      </c>
      <c r="D2366" t="s">
        <v>1031</v>
      </c>
      <c r="E2366" t="s">
        <v>75</v>
      </c>
      <c r="F2366" t="s">
        <v>1042</v>
      </c>
      <c r="G2366" t="s">
        <v>31</v>
      </c>
      <c r="H2366" t="s">
        <v>1678</v>
      </c>
      <c r="I2366" t="s">
        <v>511</v>
      </c>
      <c r="J2366" t="s">
        <v>1679</v>
      </c>
      <c r="K2366" t="s">
        <v>61</v>
      </c>
      <c r="L2366" t="s">
        <v>1680</v>
      </c>
      <c r="M2366" t="s">
        <v>1683</v>
      </c>
      <c r="N2366" t="s">
        <v>1684</v>
      </c>
      <c r="O2366" t="s">
        <v>940</v>
      </c>
      <c r="P2366" t="s">
        <v>941</v>
      </c>
      <c r="Q2366" s="11">
        <v>0</v>
      </c>
      <c r="R2366" s="11">
        <v>0</v>
      </c>
      <c r="S2366" s="11">
        <v>0</v>
      </c>
      <c r="T2366" s="11">
        <v>0</v>
      </c>
      <c r="U2366" s="11">
        <v>1600000</v>
      </c>
      <c r="V2366" s="11">
        <v>0</v>
      </c>
      <c r="W2366" s="11">
        <v>1600000</v>
      </c>
      <c r="X2366" s="11">
        <v>0</v>
      </c>
      <c r="Y2366" s="11">
        <v>0</v>
      </c>
      <c r="Z2366" s="11">
        <v>0</v>
      </c>
      <c r="AA2366" s="11">
        <v>0</v>
      </c>
      <c r="AB2366" s="11">
        <v>0</v>
      </c>
      <c r="AC2366" s="11">
        <v>400000</v>
      </c>
      <c r="AD2366" s="11">
        <v>400000</v>
      </c>
      <c r="AE2366" s="11">
        <v>0</v>
      </c>
      <c r="AF2366" s="11">
        <v>0</v>
      </c>
      <c r="AG2366" s="11">
        <v>1200000</v>
      </c>
      <c r="AH2366" s="11">
        <v>1200000</v>
      </c>
      <c r="AI2366" s="11">
        <v>0</v>
      </c>
      <c r="AJ2366" s="11">
        <v>0</v>
      </c>
      <c r="AK2366" s="11">
        <v>0</v>
      </c>
      <c r="AL2366" s="11">
        <v>0</v>
      </c>
      <c r="AM2366" s="11">
        <v>0</v>
      </c>
      <c r="AN2366" s="11">
        <v>0</v>
      </c>
      <c r="AO23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v>
      </c>
      <c r="AP23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v>
      </c>
      <c r="AR23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6" s="11">
        <f>Table_PBS_SQL_DB2_PBSSQL_PBS_NDP_Tina_CG_QtrlyPerformance_Final[[#This Row],[GOU REL]]+Table_PBS_SQL_DB2_PBSSQL_PBS_NDP_Tina_CG_QtrlyPerformance_Final[[#This Row],[EXT REL]]</f>
        <v>1600000</v>
      </c>
      <c r="AT2366" s="11">
        <f>Table_PBS_SQL_DB2_PBSSQL_PBS_NDP_Tina_CG_QtrlyPerformance_Final[[#This Row],[GOU EXP]]+Table_PBS_SQL_DB2_PBSSQL_PBS_NDP_Tina_CG_QtrlyPerformance_Final[[#This Row],[EXT EXP]]</f>
        <v>1600000</v>
      </c>
      <c r="AU2366" s="11" t="str">
        <f>IF(Table_PBS_SQL_DB2_PBSSQL_PBS_NDP_Tina_CG_QtrlyPerformance_Final[[#This Row],[Item_Code]]&gt;"300000", "Capital", "Recurrent")</f>
        <v>Recurrent</v>
      </c>
    </row>
    <row r="2367" spans="1:47" x14ac:dyDescent="0.25">
      <c r="A2367" t="s">
        <v>59</v>
      </c>
      <c r="B2367" t="s">
        <v>1677</v>
      </c>
      <c r="C2367" t="s">
        <v>31</v>
      </c>
      <c r="D2367" t="s">
        <v>1031</v>
      </c>
      <c r="E2367" t="s">
        <v>75</v>
      </c>
      <c r="F2367" t="s">
        <v>1042</v>
      </c>
      <c r="G2367" t="s">
        <v>31</v>
      </c>
      <c r="H2367" t="s">
        <v>1678</v>
      </c>
      <c r="I2367" t="s">
        <v>511</v>
      </c>
      <c r="J2367" t="s">
        <v>1679</v>
      </c>
      <c r="K2367" t="s">
        <v>61</v>
      </c>
      <c r="L2367" t="s">
        <v>1680</v>
      </c>
      <c r="M2367" t="s">
        <v>1683</v>
      </c>
      <c r="N2367" t="s">
        <v>1684</v>
      </c>
      <c r="O2367" t="s">
        <v>2054</v>
      </c>
      <c r="P2367" t="s">
        <v>2055</v>
      </c>
      <c r="Q2367" s="11">
        <v>0</v>
      </c>
      <c r="R2367" s="11">
        <v>0</v>
      </c>
      <c r="S2367" s="11">
        <v>0</v>
      </c>
      <c r="T2367" s="11">
        <v>0</v>
      </c>
      <c r="U2367" s="11">
        <v>459000</v>
      </c>
      <c r="V2367" s="11">
        <v>0</v>
      </c>
      <c r="W2367" s="11">
        <v>459000</v>
      </c>
      <c r="X2367" s="11">
        <v>0</v>
      </c>
      <c r="Y2367" s="11">
        <v>0</v>
      </c>
      <c r="Z2367" s="11">
        <v>0</v>
      </c>
      <c r="AA2367" s="11">
        <v>0</v>
      </c>
      <c r="AB2367" s="11">
        <v>0</v>
      </c>
      <c r="AC2367" s="11">
        <v>459000</v>
      </c>
      <c r="AD2367" s="11">
        <v>0</v>
      </c>
      <c r="AE2367" s="11">
        <v>0</v>
      </c>
      <c r="AF2367" s="11">
        <v>0</v>
      </c>
      <c r="AG2367" s="11">
        <v>0</v>
      </c>
      <c r="AH2367" s="11">
        <v>459000</v>
      </c>
      <c r="AI2367" s="11">
        <v>0</v>
      </c>
      <c r="AJ2367" s="11">
        <v>0</v>
      </c>
      <c r="AK2367" s="11">
        <v>0</v>
      </c>
      <c r="AL2367" s="11">
        <v>0</v>
      </c>
      <c r="AM2367" s="11">
        <v>0</v>
      </c>
      <c r="AN2367" s="11">
        <v>0</v>
      </c>
      <c r="AO23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459000</v>
      </c>
      <c r="AP23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459000</v>
      </c>
      <c r="AR23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7" s="11">
        <f>Table_PBS_SQL_DB2_PBSSQL_PBS_NDP_Tina_CG_QtrlyPerformance_Final[[#This Row],[GOU REL]]+Table_PBS_SQL_DB2_PBSSQL_PBS_NDP_Tina_CG_QtrlyPerformance_Final[[#This Row],[EXT REL]]</f>
        <v>459000</v>
      </c>
      <c r="AT2367" s="11">
        <f>Table_PBS_SQL_DB2_PBSSQL_PBS_NDP_Tina_CG_QtrlyPerformance_Final[[#This Row],[GOU EXP]]+Table_PBS_SQL_DB2_PBSSQL_PBS_NDP_Tina_CG_QtrlyPerformance_Final[[#This Row],[EXT EXP]]</f>
        <v>459000</v>
      </c>
      <c r="AU2367" s="11" t="str">
        <f>IF(Table_PBS_SQL_DB2_PBSSQL_PBS_NDP_Tina_CG_QtrlyPerformance_Final[[#This Row],[Item_Code]]&gt;"300000", "Capital", "Recurrent")</f>
        <v>Recurrent</v>
      </c>
    </row>
    <row r="2368" spans="1:47" x14ac:dyDescent="0.25">
      <c r="A2368" t="s">
        <v>59</v>
      </c>
      <c r="B2368" t="s">
        <v>1677</v>
      </c>
      <c r="C2368" t="s">
        <v>31</v>
      </c>
      <c r="D2368" t="s">
        <v>1031</v>
      </c>
      <c r="E2368" t="s">
        <v>75</v>
      </c>
      <c r="F2368" t="s">
        <v>1042</v>
      </c>
      <c r="G2368" t="s">
        <v>31</v>
      </c>
      <c r="H2368" t="s">
        <v>1678</v>
      </c>
      <c r="I2368" t="s">
        <v>511</v>
      </c>
      <c r="J2368" t="s">
        <v>1679</v>
      </c>
      <c r="K2368" t="s">
        <v>61</v>
      </c>
      <c r="L2368" t="s">
        <v>1680</v>
      </c>
      <c r="M2368" t="s">
        <v>1683</v>
      </c>
      <c r="N2368" t="s">
        <v>1684</v>
      </c>
      <c r="O2368" t="s">
        <v>1004</v>
      </c>
      <c r="P2368" t="s">
        <v>868</v>
      </c>
      <c r="Q2368" s="11">
        <v>0</v>
      </c>
      <c r="R2368" s="11">
        <v>0</v>
      </c>
      <c r="S2368" s="11">
        <v>0</v>
      </c>
      <c r="T2368" s="11">
        <v>0</v>
      </c>
      <c r="U2368" s="11">
        <v>76166000</v>
      </c>
      <c r="V2368" s="11">
        <v>0</v>
      </c>
      <c r="W2368" s="11">
        <v>76166000</v>
      </c>
      <c r="X2368" s="11">
        <v>0</v>
      </c>
      <c r="Y2368" s="11">
        <v>0</v>
      </c>
      <c r="Z2368" s="11">
        <v>0</v>
      </c>
      <c r="AA2368" s="11">
        <v>0</v>
      </c>
      <c r="AB2368" s="11">
        <v>0</v>
      </c>
      <c r="AC2368" s="11">
        <v>25705500</v>
      </c>
      <c r="AD2368" s="11">
        <v>5037500</v>
      </c>
      <c r="AE2368" s="11">
        <v>0</v>
      </c>
      <c r="AF2368" s="11">
        <v>0</v>
      </c>
      <c r="AG2368" s="11">
        <v>50460500</v>
      </c>
      <c r="AH2368" s="11">
        <v>71128500</v>
      </c>
      <c r="AI2368" s="11">
        <v>0</v>
      </c>
      <c r="AJ2368" s="11">
        <v>0</v>
      </c>
      <c r="AK2368" s="11">
        <v>0</v>
      </c>
      <c r="AL2368" s="11">
        <v>0</v>
      </c>
      <c r="AM2368" s="11">
        <v>0</v>
      </c>
      <c r="AN2368" s="11">
        <v>0</v>
      </c>
      <c r="AO23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76166000</v>
      </c>
      <c r="AP23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76166000</v>
      </c>
      <c r="AR23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8" s="11">
        <f>Table_PBS_SQL_DB2_PBSSQL_PBS_NDP_Tina_CG_QtrlyPerformance_Final[[#This Row],[GOU REL]]+Table_PBS_SQL_DB2_PBSSQL_PBS_NDP_Tina_CG_QtrlyPerformance_Final[[#This Row],[EXT REL]]</f>
        <v>76166000</v>
      </c>
      <c r="AT2368" s="11">
        <f>Table_PBS_SQL_DB2_PBSSQL_PBS_NDP_Tina_CG_QtrlyPerformance_Final[[#This Row],[GOU EXP]]+Table_PBS_SQL_DB2_PBSSQL_PBS_NDP_Tina_CG_QtrlyPerformance_Final[[#This Row],[EXT EXP]]</f>
        <v>76166000</v>
      </c>
      <c r="AU2368" s="11" t="str">
        <f>IF(Table_PBS_SQL_DB2_PBSSQL_PBS_NDP_Tina_CG_QtrlyPerformance_Final[[#This Row],[Item_Code]]&gt;"300000", "Capital", "Recurrent")</f>
        <v>Recurrent</v>
      </c>
    </row>
    <row r="2369" spans="1:47" x14ac:dyDescent="0.25">
      <c r="A2369" t="s">
        <v>59</v>
      </c>
      <c r="B2369" t="s">
        <v>1677</v>
      </c>
      <c r="C2369" t="s">
        <v>31</v>
      </c>
      <c r="D2369" t="s">
        <v>1031</v>
      </c>
      <c r="E2369" t="s">
        <v>75</v>
      </c>
      <c r="F2369" t="s">
        <v>1042</v>
      </c>
      <c r="G2369" t="s">
        <v>31</v>
      </c>
      <c r="H2369" t="s">
        <v>1678</v>
      </c>
      <c r="I2369" t="s">
        <v>511</v>
      </c>
      <c r="J2369" t="s">
        <v>1679</v>
      </c>
      <c r="K2369" t="s">
        <v>61</v>
      </c>
      <c r="L2369" t="s">
        <v>1680</v>
      </c>
      <c r="M2369" t="s">
        <v>1685</v>
      </c>
      <c r="N2369" t="s">
        <v>1686</v>
      </c>
      <c r="O2369" t="s">
        <v>1002</v>
      </c>
      <c r="P2369" t="s">
        <v>1003</v>
      </c>
      <c r="Q2369" s="11">
        <v>0</v>
      </c>
      <c r="R2369" s="11">
        <v>0</v>
      </c>
      <c r="S2369" s="11">
        <v>0</v>
      </c>
      <c r="T2369" s="11">
        <v>0</v>
      </c>
      <c r="U2369" s="11">
        <v>192783000</v>
      </c>
      <c r="V2369" s="11">
        <v>0</v>
      </c>
      <c r="W2369" s="11">
        <v>192783000</v>
      </c>
      <c r="X2369" s="11">
        <v>0</v>
      </c>
      <c r="Y2369" s="11">
        <v>0</v>
      </c>
      <c r="Z2369" s="11">
        <v>0</v>
      </c>
      <c r="AA2369" s="11">
        <v>0</v>
      </c>
      <c r="AB2369" s="11">
        <v>0</v>
      </c>
      <c r="AC2369" s="11">
        <v>103061500</v>
      </c>
      <c r="AD2369" s="11">
        <v>3330000</v>
      </c>
      <c r="AE2369" s="11">
        <v>0</v>
      </c>
      <c r="AF2369" s="11">
        <v>0</v>
      </c>
      <c r="AG2369" s="11">
        <v>89721500</v>
      </c>
      <c r="AH2369" s="11">
        <v>189122001</v>
      </c>
      <c r="AI2369" s="11">
        <v>0</v>
      </c>
      <c r="AJ2369" s="11">
        <v>0</v>
      </c>
      <c r="AK2369" s="11">
        <v>0</v>
      </c>
      <c r="AL2369" s="11">
        <v>330999</v>
      </c>
      <c r="AM2369" s="11">
        <v>0</v>
      </c>
      <c r="AN2369" s="11">
        <v>0</v>
      </c>
      <c r="AO23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192783000</v>
      </c>
      <c r="AP23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192783000</v>
      </c>
      <c r="AR23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69" s="11">
        <f>Table_PBS_SQL_DB2_PBSSQL_PBS_NDP_Tina_CG_QtrlyPerformance_Final[[#This Row],[GOU REL]]+Table_PBS_SQL_DB2_PBSSQL_PBS_NDP_Tina_CG_QtrlyPerformance_Final[[#This Row],[EXT REL]]</f>
        <v>192783000</v>
      </c>
      <c r="AT2369" s="11">
        <f>Table_PBS_SQL_DB2_PBSSQL_PBS_NDP_Tina_CG_QtrlyPerformance_Final[[#This Row],[GOU EXP]]+Table_PBS_SQL_DB2_PBSSQL_PBS_NDP_Tina_CG_QtrlyPerformance_Final[[#This Row],[EXT EXP]]</f>
        <v>192783000</v>
      </c>
      <c r="AU2369" s="11" t="str">
        <f>IF(Table_PBS_SQL_DB2_PBSSQL_PBS_NDP_Tina_CG_QtrlyPerformance_Final[[#This Row],[Item_Code]]&gt;"300000", "Capital", "Recurrent")</f>
        <v>Recurrent</v>
      </c>
    </row>
    <row r="2370" spans="1:47" x14ac:dyDescent="0.25">
      <c r="A2370" t="s">
        <v>59</v>
      </c>
      <c r="B2370" t="s">
        <v>1677</v>
      </c>
      <c r="C2370" t="s">
        <v>31</v>
      </c>
      <c r="D2370" t="s">
        <v>1031</v>
      </c>
      <c r="E2370" t="s">
        <v>75</v>
      </c>
      <c r="F2370" t="s">
        <v>1042</v>
      </c>
      <c r="G2370" t="s">
        <v>31</v>
      </c>
      <c r="H2370" t="s">
        <v>1678</v>
      </c>
      <c r="I2370" t="s">
        <v>511</v>
      </c>
      <c r="J2370" t="s">
        <v>1679</v>
      </c>
      <c r="K2370" t="s">
        <v>61</v>
      </c>
      <c r="L2370" t="s">
        <v>1680</v>
      </c>
      <c r="M2370" t="s">
        <v>1685</v>
      </c>
      <c r="N2370" t="s">
        <v>1686</v>
      </c>
      <c r="O2370" t="s">
        <v>922</v>
      </c>
      <c r="P2370" t="s">
        <v>923</v>
      </c>
      <c r="Q2370" s="11">
        <v>0</v>
      </c>
      <c r="R2370" s="11">
        <v>0</v>
      </c>
      <c r="S2370" s="11">
        <v>0</v>
      </c>
      <c r="T2370" s="11">
        <v>0</v>
      </c>
      <c r="U2370" s="11">
        <v>138214000</v>
      </c>
      <c r="V2370" s="11">
        <v>0</v>
      </c>
      <c r="W2370" s="11">
        <v>138214000</v>
      </c>
      <c r="X2370" s="11">
        <v>0</v>
      </c>
      <c r="Y2370" s="11">
        <v>0</v>
      </c>
      <c r="Z2370" s="11">
        <v>0</v>
      </c>
      <c r="AA2370" s="11">
        <v>0</v>
      </c>
      <c r="AB2370" s="11">
        <v>0</v>
      </c>
      <c r="AC2370" s="11">
        <v>95019000</v>
      </c>
      <c r="AD2370" s="11">
        <v>4088000</v>
      </c>
      <c r="AE2370" s="11">
        <v>0</v>
      </c>
      <c r="AF2370" s="11">
        <v>0</v>
      </c>
      <c r="AG2370" s="11">
        <v>43195000</v>
      </c>
      <c r="AH2370" s="11">
        <v>101876000</v>
      </c>
      <c r="AI2370" s="11">
        <v>0</v>
      </c>
      <c r="AJ2370" s="11">
        <v>0</v>
      </c>
      <c r="AK2370" s="11">
        <v>0</v>
      </c>
      <c r="AL2370" s="11">
        <v>32250000</v>
      </c>
      <c r="AM2370" s="11">
        <v>0</v>
      </c>
      <c r="AN2370" s="11">
        <v>0</v>
      </c>
      <c r="AO23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138214000</v>
      </c>
      <c r="AP23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138214000</v>
      </c>
      <c r="AR23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0" s="11">
        <f>Table_PBS_SQL_DB2_PBSSQL_PBS_NDP_Tina_CG_QtrlyPerformance_Final[[#This Row],[GOU REL]]+Table_PBS_SQL_DB2_PBSSQL_PBS_NDP_Tina_CG_QtrlyPerformance_Final[[#This Row],[EXT REL]]</f>
        <v>138214000</v>
      </c>
      <c r="AT2370" s="11">
        <f>Table_PBS_SQL_DB2_PBSSQL_PBS_NDP_Tina_CG_QtrlyPerformance_Final[[#This Row],[GOU EXP]]+Table_PBS_SQL_DB2_PBSSQL_PBS_NDP_Tina_CG_QtrlyPerformance_Final[[#This Row],[EXT EXP]]</f>
        <v>138214000</v>
      </c>
      <c r="AU2370" s="11" t="str">
        <f>IF(Table_PBS_SQL_DB2_PBSSQL_PBS_NDP_Tina_CG_QtrlyPerformance_Final[[#This Row],[Item_Code]]&gt;"300000", "Capital", "Recurrent")</f>
        <v>Recurrent</v>
      </c>
    </row>
    <row r="2371" spans="1:47" x14ac:dyDescent="0.25">
      <c r="A2371" t="s">
        <v>59</v>
      </c>
      <c r="B2371" t="s">
        <v>1677</v>
      </c>
      <c r="C2371" t="s">
        <v>31</v>
      </c>
      <c r="D2371" t="s">
        <v>1031</v>
      </c>
      <c r="E2371" t="s">
        <v>75</v>
      </c>
      <c r="F2371" t="s">
        <v>1042</v>
      </c>
      <c r="G2371" t="s">
        <v>31</v>
      </c>
      <c r="H2371" t="s">
        <v>1678</v>
      </c>
      <c r="I2371" t="s">
        <v>305</v>
      </c>
      <c r="J2371" t="s">
        <v>1689</v>
      </c>
      <c r="K2371" t="s">
        <v>1690</v>
      </c>
      <c r="L2371" t="s">
        <v>1691</v>
      </c>
      <c r="M2371" t="s">
        <v>1044</v>
      </c>
      <c r="N2371" t="s">
        <v>1045</v>
      </c>
      <c r="O2371" t="s">
        <v>1083</v>
      </c>
      <c r="P2371" t="s">
        <v>1084</v>
      </c>
      <c r="Q2371" s="11">
        <v>0</v>
      </c>
      <c r="R2371" s="11">
        <v>0</v>
      </c>
      <c r="S2371" s="11">
        <v>0</v>
      </c>
      <c r="T2371" s="11">
        <v>0</v>
      </c>
      <c r="U2371" s="11">
        <v>120000000</v>
      </c>
      <c r="V2371" s="11">
        <v>0</v>
      </c>
      <c r="W2371" s="11">
        <v>120000000</v>
      </c>
      <c r="X2371" s="11">
        <v>0</v>
      </c>
      <c r="Y2371" s="11">
        <v>0</v>
      </c>
      <c r="Z2371" s="11">
        <v>0</v>
      </c>
      <c r="AA2371" s="11">
        <v>0</v>
      </c>
      <c r="AB2371" s="11">
        <v>0</v>
      </c>
      <c r="AC2371" s="11">
        <v>0</v>
      </c>
      <c r="AD2371" s="11">
        <v>0</v>
      </c>
      <c r="AE2371" s="11">
        <v>0</v>
      </c>
      <c r="AF2371" s="11">
        <v>0</v>
      </c>
      <c r="AG2371" s="11">
        <v>0</v>
      </c>
      <c r="AH2371" s="11">
        <v>0</v>
      </c>
      <c r="AI2371" s="11">
        <v>0</v>
      </c>
      <c r="AJ2371" s="11">
        <v>0</v>
      </c>
      <c r="AK2371" s="11">
        <v>0</v>
      </c>
      <c r="AL2371" s="11">
        <v>0</v>
      </c>
      <c r="AM2371" s="11">
        <v>0</v>
      </c>
      <c r="AN2371" s="11">
        <v>0</v>
      </c>
      <c r="AO23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1" s="11">
        <f>Table_PBS_SQL_DB2_PBSSQL_PBS_NDP_Tina_CG_QtrlyPerformance_Final[[#This Row],[GOU REL]]+Table_PBS_SQL_DB2_PBSSQL_PBS_NDP_Tina_CG_QtrlyPerformance_Final[[#This Row],[EXT REL]]</f>
        <v>0</v>
      </c>
      <c r="AT2371" s="11">
        <f>Table_PBS_SQL_DB2_PBSSQL_PBS_NDP_Tina_CG_QtrlyPerformance_Final[[#This Row],[GOU EXP]]+Table_PBS_SQL_DB2_PBSSQL_PBS_NDP_Tina_CG_QtrlyPerformance_Final[[#This Row],[EXT EXP]]</f>
        <v>0</v>
      </c>
      <c r="AU2371" s="11" t="str">
        <f>IF(Table_PBS_SQL_DB2_PBSSQL_PBS_NDP_Tina_CG_QtrlyPerformance_Final[[#This Row],[Item_Code]]&gt;"300000", "Capital", "Recurrent")</f>
        <v>Recurrent</v>
      </c>
    </row>
    <row r="2372" spans="1:47" x14ac:dyDescent="0.25">
      <c r="A2372" t="s">
        <v>59</v>
      </c>
      <c r="B2372" t="s">
        <v>1677</v>
      </c>
      <c r="C2372" t="s">
        <v>31</v>
      </c>
      <c r="D2372" t="s">
        <v>1031</v>
      </c>
      <c r="E2372" t="s">
        <v>75</v>
      </c>
      <c r="F2372" t="s">
        <v>1042</v>
      </c>
      <c r="G2372" t="s">
        <v>31</v>
      </c>
      <c r="H2372" t="s">
        <v>1678</v>
      </c>
      <c r="I2372" t="s">
        <v>305</v>
      </c>
      <c r="J2372" t="s">
        <v>1689</v>
      </c>
      <c r="K2372" t="s">
        <v>1690</v>
      </c>
      <c r="L2372" t="s">
        <v>1691</v>
      </c>
      <c r="M2372" t="s">
        <v>1683</v>
      </c>
      <c r="N2372" t="s">
        <v>1684</v>
      </c>
      <c r="O2372" t="s">
        <v>967</v>
      </c>
      <c r="P2372" t="s">
        <v>968</v>
      </c>
      <c r="Q2372" s="11">
        <v>0</v>
      </c>
      <c r="R2372" s="11">
        <v>0</v>
      </c>
      <c r="S2372" s="11">
        <v>0</v>
      </c>
      <c r="T2372" s="11">
        <v>0</v>
      </c>
      <c r="U2372" s="11">
        <v>36000000</v>
      </c>
      <c r="V2372" s="11">
        <v>0</v>
      </c>
      <c r="W2372" s="11">
        <v>36000000</v>
      </c>
      <c r="X2372" s="11">
        <v>0</v>
      </c>
      <c r="Y2372" s="11">
        <v>0</v>
      </c>
      <c r="Z2372" s="11">
        <v>0</v>
      </c>
      <c r="AA2372" s="11">
        <v>0</v>
      </c>
      <c r="AB2372" s="11">
        <v>0</v>
      </c>
      <c r="AC2372" s="11">
        <v>24000000</v>
      </c>
      <c r="AD2372" s="11">
        <v>24000000</v>
      </c>
      <c r="AE2372" s="11">
        <v>0</v>
      </c>
      <c r="AF2372" s="11">
        <v>0</v>
      </c>
      <c r="AG2372" s="11">
        <v>0</v>
      </c>
      <c r="AH2372" s="11">
        <v>0</v>
      </c>
      <c r="AI2372" s="11">
        <v>0</v>
      </c>
      <c r="AJ2372" s="11">
        <v>0</v>
      </c>
      <c r="AK2372" s="11">
        <v>0</v>
      </c>
      <c r="AL2372" s="11">
        <v>0</v>
      </c>
      <c r="AM2372" s="11">
        <v>0</v>
      </c>
      <c r="AN2372" s="11">
        <v>0</v>
      </c>
      <c r="AO23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23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23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2" s="11">
        <f>Table_PBS_SQL_DB2_PBSSQL_PBS_NDP_Tina_CG_QtrlyPerformance_Final[[#This Row],[GOU REL]]+Table_PBS_SQL_DB2_PBSSQL_PBS_NDP_Tina_CG_QtrlyPerformance_Final[[#This Row],[EXT REL]]</f>
        <v>24000000</v>
      </c>
      <c r="AT2372" s="11">
        <f>Table_PBS_SQL_DB2_PBSSQL_PBS_NDP_Tina_CG_QtrlyPerformance_Final[[#This Row],[GOU EXP]]+Table_PBS_SQL_DB2_PBSSQL_PBS_NDP_Tina_CG_QtrlyPerformance_Final[[#This Row],[EXT EXP]]</f>
        <v>24000000</v>
      </c>
      <c r="AU2372" s="11" t="str">
        <f>IF(Table_PBS_SQL_DB2_PBSSQL_PBS_NDP_Tina_CG_QtrlyPerformance_Final[[#This Row],[Item_Code]]&gt;"300000", "Capital", "Recurrent")</f>
        <v>Recurrent</v>
      </c>
    </row>
    <row r="2373" spans="1:47" x14ac:dyDescent="0.25">
      <c r="A2373" t="s">
        <v>694</v>
      </c>
      <c r="B2373" t="s">
        <v>1876</v>
      </c>
      <c r="C2373" t="s">
        <v>676</v>
      </c>
      <c r="D2373" t="s">
        <v>990</v>
      </c>
      <c r="E2373" t="s">
        <v>31</v>
      </c>
      <c r="F2373" t="s">
        <v>991</v>
      </c>
      <c r="G2373" t="s">
        <v>31</v>
      </c>
      <c r="H2373" t="s">
        <v>1602</v>
      </c>
      <c r="I2373" t="s">
        <v>493</v>
      </c>
      <c r="J2373" t="s">
        <v>864</v>
      </c>
      <c r="K2373" t="s">
        <v>696</v>
      </c>
      <c r="L2373" t="s">
        <v>1877</v>
      </c>
      <c r="M2373" t="s">
        <v>866</v>
      </c>
      <c r="N2373" t="s">
        <v>867</v>
      </c>
      <c r="O2373" t="s">
        <v>909</v>
      </c>
      <c r="P2373" t="s">
        <v>910</v>
      </c>
      <c r="Q2373" s="11">
        <v>0</v>
      </c>
      <c r="R2373" s="11">
        <v>0</v>
      </c>
      <c r="S2373" s="11">
        <v>0</v>
      </c>
      <c r="T2373" s="11">
        <v>0</v>
      </c>
      <c r="U2373" s="11">
        <v>210765000</v>
      </c>
      <c r="V2373" s="11">
        <v>0</v>
      </c>
      <c r="W2373" s="11">
        <v>210765000</v>
      </c>
      <c r="X2373" s="11">
        <v>0</v>
      </c>
      <c r="Y2373" s="11">
        <v>0</v>
      </c>
      <c r="Z2373" s="11">
        <v>0</v>
      </c>
      <c r="AA2373" s="11">
        <v>0</v>
      </c>
      <c r="AB2373" s="11">
        <v>0</v>
      </c>
      <c r="AC2373" s="11">
        <v>70000000</v>
      </c>
      <c r="AD2373" s="11">
        <v>0</v>
      </c>
      <c r="AE2373" s="11">
        <v>0</v>
      </c>
      <c r="AF2373" s="11">
        <v>0</v>
      </c>
      <c r="AG2373" s="11">
        <v>35000000</v>
      </c>
      <c r="AH2373" s="11">
        <v>0</v>
      </c>
      <c r="AI2373" s="11">
        <v>0</v>
      </c>
      <c r="AJ2373" s="11">
        <v>0</v>
      </c>
      <c r="AK2373" s="11">
        <v>105765000</v>
      </c>
      <c r="AL2373" s="11">
        <v>210757950</v>
      </c>
      <c r="AM2373" s="11">
        <v>0</v>
      </c>
      <c r="AN2373" s="11">
        <v>0</v>
      </c>
      <c r="AO23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210765000</v>
      </c>
      <c r="AP23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210757950</v>
      </c>
      <c r="AR23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3" s="11">
        <f>Table_PBS_SQL_DB2_PBSSQL_PBS_NDP_Tina_CG_QtrlyPerformance_Final[[#This Row],[GOU REL]]+Table_PBS_SQL_DB2_PBSSQL_PBS_NDP_Tina_CG_QtrlyPerformance_Final[[#This Row],[EXT REL]]</f>
        <v>210765000</v>
      </c>
      <c r="AT2373" s="11">
        <f>Table_PBS_SQL_DB2_PBSSQL_PBS_NDP_Tina_CG_QtrlyPerformance_Final[[#This Row],[GOU EXP]]+Table_PBS_SQL_DB2_PBSSQL_PBS_NDP_Tina_CG_QtrlyPerformance_Final[[#This Row],[EXT EXP]]</f>
        <v>210757950</v>
      </c>
      <c r="AU2373" s="11" t="str">
        <f>IF(Table_PBS_SQL_DB2_PBSSQL_PBS_NDP_Tina_CG_QtrlyPerformance_Final[[#This Row],[Item_Code]]&gt;"300000", "Capital", "Recurrent")</f>
        <v>Recurrent</v>
      </c>
    </row>
    <row r="2374" spans="1:47" x14ac:dyDescent="0.25">
      <c r="A2374" t="s">
        <v>694</v>
      </c>
      <c r="B2374" t="s">
        <v>1876</v>
      </c>
      <c r="C2374" t="s">
        <v>676</v>
      </c>
      <c r="D2374" t="s">
        <v>990</v>
      </c>
      <c r="E2374" t="s">
        <v>31</v>
      </c>
      <c r="F2374" t="s">
        <v>991</v>
      </c>
      <c r="G2374" t="s">
        <v>31</v>
      </c>
      <c r="H2374" t="s">
        <v>1602</v>
      </c>
      <c r="I2374" t="s">
        <v>493</v>
      </c>
      <c r="J2374" t="s">
        <v>864</v>
      </c>
      <c r="K2374" t="s">
        <v>696</v>
      </c>
      <c r="L2374" t="s">
        <v>1877</v>
      </c>
      <c r="M2374" t="s">
        <v>866</v>
      </c>
      <c r="N2374" t="s">
        <v>867</v>
      </c>
      <c r="O2374" t="s">
        <v>1002</v>
      </c>
      <c r="P2374" t="s">
        <v>1003</v>
      </c>
      <c r="Q2374" s="11">
        <v>0</v>
      </c>
      <c r="R2374" s="11">
        <v>0</v>
      </c>
      <c r="S2374" s="11">
        <v>0</v>
      </c>
      <c r="T2374" s="11">
        <v>0</v>
      </c>
      <c r="U2374" s="11">
        <v>190000000</v>
      </c>
      <c r="V2374" s="11">
        <v>0</v>
      </c>
      <c r="W2374" s="11">
        <v>190000000</v>
      </c>
      <c r="X2374" s="11">
        <v>0</v>
      </c>
      <c r="Y2374" s="11">
        <v>0</v>
      </c>
      <c r="Z2374" s="11">
        <v>0</v>
      </c>
      <c r="AA2374" s="11">
        <v>0</v>
      </c>
      <c r="AB2374" s="11">
        <v>0</v>
      </c>
      <c r="AC2374" s="11">
        <v>50000000</v>
      </c>
      <c r="AD2374" s="11">
        <v>0</v>
      </c>
      <c r="AE2374" s="11">
        <v>0</v>
      </c>
      <c r="AF2374" s="11">
        <v>0</v>
      </c>
      <c r="AG2374" s="11">
        <v>50000000</v>
      </c>
      <c r="AH2374" s="11">
        <v>35445000</v>
      </c>
      <c r="AI2374" s="11">
        <v>0</v>
      </c>
      <c r="AJ2374" s="11">
        <v>0</v>
      </c>
      <c r="AK2374" s="11">
        <v>90000000</v>
      </c>
      <c r="AL2374" s="11">
        <v>159345001</v>
      </c>
      <c r="AM2374" s="11">
        <v>0</v>
      </c>
      <c r="AN2374" s="11">
        <v>0</v>
      </c>
      <c r="AO23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190000000</v>
      </c>
      <c r="AP23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194790001</v>
      </c>
      <c r="AR23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4" s="11">
        <f>Table_PBS_SQL_DB2_PBSSQL_PBS_NDP_Tina_CG_QtrlyPerformance_Final[[#This Row],[GOU REL]]+Table_PBS_SQL_DB2_PBSSQL_PBS_NDP_Tina_CG_QtrlyPerformance_Final[[#This Row],[EXT REL]]</f>
        <v>190000000</v>
      </c>
      <c r="AT2374" s="11">
        <f>Table_PBS_SQL_DB2_PBSSQL_PBS_NDP_Tina_CG_QtrlyPerformance_Final[[#This Row],[GOU EXP]]+Table_PBS_SQL_DB2_PBSSQL_PBS_NDP_Tina_CG_QtrlyPerformance_Final[[#This Row],[EXT EXP]]</f>
        <v>194790001</v>
      </c>
      <c r="AU2374" s="11" t="str">
        <f>IF(Table_PBS_SQL_DB2_PBSSQL_PBS_NDP_Tina_CG_QtrlyPerformance_Final[[#This Row],[Item_Code]]&gt;"300000", "Capital", "Recurrent")</f>
        <v>Recurrent</v>
      </c>
    </row>
    <row r="2375" spans="1:47" x14ac:dyDescent="0.25">
      <c r="A2375" t="s">
        <v>694</v>
      </c>
      <c r="B2375" t="s">
        <v>1876</v>
      </c>
      <c r="C2375" t="s">
        <v>676</v>
      </c>
      <c r="D2375" t="s">
        <v>990</v>
      </c>
      <c r="E2375" t="s">
        <v>31</v>
      </c>
      <c r="F2375" t="s">
        <v>991</v>
      </c>
      <c r="G2375" t="s">
        <v>31</v>
      </c>
      <c r="H2375" t="s">
        <v>1602</v>
      </c>
      <c r="I2375" t="s">
        <v>493</v>
      </c>
      <c r="J2375" t="s">
        <v>864</v>
      </c>
      <c r="K2375" t="s">
        <v>696</v>
      </c>
      <c r="L2375" t="s">
        <v>1877</v>
      </c>
      <c r="M2375" t="s">
        <v>866</v>
      </c>
      <c r="N2375" t="s">
        <v>867</v>
      </c>
      <c r="O2375" t="s">
        <v>1004</v>
      </c>
      <c r="P2375" t="s">
        <v>868</v>
      </c>
      <c r="Q2375" s="11">
        <v>0</v>
      </c>
      <c r="R2375" s="11">
        <v>0</v>
      </c>
      <c r="S2375" s="11">
        <v>0</v>
      </c>
      <c r="T2375" s="11">
        <v>0</v>
      </c>
      <c r="U2375" s="11">
        <v>79760000</v>
      </c>
      <c r="V2375" s="11">
        <v>0</v>
      </c>
      <c r="W2375" s="11">
        <v>79760000</v>
      </c>
      <c r="X2375" s="11">
        <v>0</v>
      </c>
      <c r="Y2375" s="11">
        <v>0</v>
      </c>
      <c r="Z2375" s="11">
        <v>0</v>
      </c>
      <c r="AA2375" s="11">
        <v>0</v>
      </c>
      <c r="AB2375" s="11">
        <v>0</v>
      </c>
      <c r="AC2375" s="11">
        <v>29000000</v>
      </c>
      <c r="AD2375" s="11">
        <v>402599</v>
      </c>
      <c r="AE2375" s="11">
        <v>0</v>
      </c>
      <c r="AF2375" s="11">
        <v>0</v>
      </c>
      <c r="AG2375" s="11">
        <v>25000000</v>
      </c>
      <c r="AH2375" s="11">
        <v>25896374</v>
      </c>
      <c r="AI2375" s="11">
        <v>0</v>
      </c>
      <c r="AJ2375" s="11">
        <v>0</v>
      </c>
      <c r="AK2375" s="11">
        <v>25760000</v>
      </c>
      <c r="AL2375" s="11">
        <v>41749396</v>
      </c>
      <c r="AM2375" s="11">
        <v>0</v>
      </c>
      <c r="AN2375" s="11">
        <v>0</v>
      </c>
      <c r="AO23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79760000</v>
      </c>
      <c r="AP23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68048369</v>
      </c>
      <c r="AR23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5" s="11">
        <f>Table_PBS_SQL_DB2_PBSSQL_PBS_NDP_Tina_CG_QtrlyPerformance_Final[[#This Row],[GOU REL]]+Table_PBS_SQL_DB2_PBSSQL_PBS_NDP_Tina_CG_QtrlyPerformance_Final[[#This Row],[EXT REL]]</f>
        <v>79760000</v>
      </c>
      <c r="AT2375" s="11">
        <f>Table_PBS_SQL_DB2_PBSSQL_PBS_NDP_Tina_CG_QtrlyPerformance_Final[[#This Row],[GOU EXP]]+Table_PBS_SQL_DB2_PBSSQL_PBS_NDP_Tina_CG_QtrlyPerformance_Final[[#This Row],[EXT EXP]]</f>
        <v>68048369</v>
      </c>
      <c r="AU2375" s="11" t="str">
        <f>IF(Table_PBS_SQL_DB2_PBSSQL_PBS_NDP_Tina_CG_QtrlyPerformance_Final[[#This Row],[Item_Code]]&gt;"300000", "Capital", "Recurrent")</f>
        <v>Recurrent</v>
      </c>
    </row>
    <row r="2376" spans="1:47" x14ac:dyDescent="0.25">
      <c r="A2376" t="s">
        <v>574</v>
      </c>
      <c r="B2376" t="s">
        <v>575</v>
      </c>
      <c r="C2376" t="s">
        <v>491</v>
      </c>
      <c r="D2376" t="s">
        <v>861</v>
      </c>
      <c r="E2376" t="s">
        <v>75</v>
      </c>
      <c r="F2376" t="s">
        <v>943</v>
      </c>
      <c r="G2376" t="s">
        <v>87</v>
      </c>
      <c r="H2376" t="s">
        <v>1529</v>
      </c>
      <c r="I2376" t="s">
        <v>179</v>
      </c>
      <c r="J2376" t="s">
        <v>1692</v>
      </c>
      <c r="K2376" t="s">
        <v>1693</v>
      </c>
      <c r="L2376" t="s">
        <v>1694</v>
      </c>
      <c r="M2376" t="s">
        <v>1044</v>
      </c>
      <c r="N2376" t="s">
        <v>1045</v>
      </c>
      <c r="O2376" t="s">
        <v>1025</v>
      </c>
      <c r="P2376" t="s">
        <v>1026</v>
      </c>
      <c r="Q2376" s="11">
        <v>0</v>
      </c>
      <c r="R2376" s="11">
        <v>0</v>
      </c>
      <c r="S2376" s="11">
        <v>0</v>
      </c>
      <c r="T2376" s="11">
        <v>0</v>
      </c>
      <c r="U2376" s="11">
        <v>40000000</v>
      </c>
      <c r="V2376" s="11">
        <v>0</v>
      </c>
      <c r="W2376" s="11">
        <v>40000000</v>
      </c>
      <c r="X2376" s="11">
        <v>0</v>
      </c>
      <c r="Y2376" s="11">
        <v>0</v>
      </c>
      <c r="Z2376" s="11">
        <v>0</v>
      </c>
      <c r="AA2376" s="11">
        <v>0</v>
      </c>
      <c r="AB2376" s="11">
        <v>0</v>
      </c>
      <c r="AC2376" s="11">
        <v>10000000</v>
      </c>
      <c r="AD2376" s="11">
        <v>10000000</v>
      </c>
      <c r="AE2376" s="11">
        <v>0</v>
      </c>
      <c r="AF2376" s="11">
        <v>0</v>
      </c>
      <c r="AG2376" s="11">
        <v>15000000</v>
      </c>
      <c r="AH2376" s="11">
        <v>15000000</v>
      </c>
      <c r="AI2376" s="11">
        <v>0</v>
      </c>
      <c r="AJ2376" s="11">
        <v>0</v>
      </c>
      <c r="AK2376" s="11">
        <v>15000000</v>
      </c>
      <c r="AL2376" s="11">
        <v>15000000</v>
      </c>
      <c r="AM2376" s="11">
        <v>0</v>
      </c>
      <c r="AN2376" s="11">
        <v>0</v>
      </c>
      <c r="AO23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3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3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6" s="11">
        <f>Table_PBS_SQL_DB2_PBSSQL_PBS_NDP_Tina_CG_QtrlyPerformance_Final[[#This Row],[GOU REL]]+Table_PBS_SQL_DB2_PBSSQL_PBS_NDP_Tina_CG_QtrlyPerformance_Final[[#This Row],[EXT REL]]</f>
        <v>40000000</v>
      </c>
      <c r="AT2376" s="11">
        <f>Table_PBS_SQL_DB2_PBSSQL_PBS_NDP_Tina_CG_QtrlyPerformance_Final[[#This Row],[GOU EXP]]+Table_PBS_SQL_DB2_PBSSQL_PBS_NDP_Tina_CG_QtrlyPerformance_Final[[#This Row],[EXT EXP]]</f>
        <v>40000000</v>
      </c>
      <c r="AU2376" s="11" t="str">
        <f>IF(Table_PBS_SQL_DB2_PBSSQL_PBS_NDP_Tina_CG_QtrlyPerformance_Final[[#This Row],[Item_Code]]&gt;"300000", "Capital", "Recurrent")</f>
        <v>Recurrent</v>
      </c>
    </row>
    <row r="2377" spans="1:47" x14ac:dyDescent="0.25">
      <c r="A2377" t="s">
        <v>574</v>
      </c>
      <c r="B2377" t="s">
        <v>575</v>
      </c>
      <c r="C2377" t="s">
        <v>491</v>
      </c>
      <c r="D2377" t="s">
        <v>861</v>
      </c>
      <c r="E2377" t="s">
        <v>75</v>
      </c>
      <c r="F2377" t="s">
        <v>943</v>
      </c>
      <c r="G2377" t="s">
        <v>87</v>
      </c>
      <c r="H2377" t="s">
        <v>1529</v>
      </c>
      <c r="I2377" t="s">
        <v>179</v>
      </c>
      <c r="J2377" t="s">
        <v>1692</v>
      </c>
      <c r="K2377" t="s">
        <v>1693</v>
      </c>
      <c r="L2377" t="s">
        <v>1694</v>
      </c>
      <c r="M2377" t="s">
        <v>1044</v>
      </c>
      <c r="N2377" t="s">
        <v>1045</v>
      </c>
      <c r="O2377" t="s">
        <v>1516</v>
      </c>
      <c r="P2377" t="s">
        <v>1517</v>
      </c>
      <c r="Q2377" s="11">
        <v>0</v>
      </c>
      <c r="R2377" s="11">
        <v>0</v>
      </c>
      <c r="S2377" s="11">
        <v>0</v>
      </c>
      <c r="T2377" s="11">
        <v>0</v>
      </c>
      <c r="U2377" s="11">
        <v>26212462500</v>
      </c>
      <c r="V2377" s="11">
        <v>0</v>
      </c>
      <c r="W2377" s="11">
        <v>26212462500</v>
      </c>
      <c r="X2377" s="11">
        <v>0</v>
      </c>
      <c r="Y2377" s="11">
        <v>6005411739</v>
      </c>
      <c r="Z2377" s="11">
        <v>5943645739</v>
      </c>
      <c r="AA2377" s="11">
        <v>0</v>
      </c>
      <c r="AB2377" s="11">
        <v>0</v>
      </c>
      <c r="AC2377" s="11">
        <v>7553115625</v>
      </c>
      <c r="AD2377" s="11">
        <v>5553412336</v>
      </c>
      <c r="AE2377" s="11">
        <v>0</v>
      </c>
      <c r="AF2377" s="11">
        <v>0</v>
      </c>
      <c r="AG2377" s="11">
        <v>7439329003</v>
      </c>
      <c r="AH2377" s="11">
        <v>8859530608</v>
      </c>
      <c r="AI2377" s="11">
        <v>0</v>
      </c>
      <c r="AJ2377" s="11">
        <v>0</v>
      </c>
      <c r="AK2377" s="11">
        <v>5214606133</v>
      </c>
      <c r="AL2377" s="11">
        <v>5855873816</v>
      </c>
      <c r="AM2377" s="11">
        <v>0</v>
      </c>
      <c r="AN2377" s="11">
        <v>0</v>
      </c>
      <c r="AO23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26212462500</v>
      </c>
      <c r="AP23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26212462499</v>
      </c>
      <c r="AR23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7" s="11">
        <f>Table_PBS_SQL_DB2_PBSSQL_PBS_NDP_Tina_CG_QtrlyPerformance_Final[[#This Row],[GOU REL]]+Table_PBS_SQL_DB2_PBSSQL_PBS_NDP_Tina_CG_QtrlyPerformance_Final[[#This Row],[EXT REL]]</f>
        <v>26212462500</v>
      </c>
      <c r="AT2377" s="11">
        <f>Table_PBS_SQL_DB2_PBSSQL_PBS_NDP_Tina_CG_QtrlyPerformance_Final[[#This Row],[GOU EXP]]+Table_PBS_SQL_DB2_PBSSQL_PBS_NDP_Tina_CG_QtrlyPerformance_Final[[#This Row],[EXT EXP]]</f>
        <v>26212462499</v>
      </c>
      <c r="AU2377" s="11" t="str">
        <f>IF(Table_PBS_SQL_DB2_PBSSQL_PBS_NDP_Tina_CG_QtrlyPerformance_Final[[#This Row],[Item_Code]]&gt;"300000", "Capital", "Recurrent")</f>
        <v>Capital</v>
      </c>
    </row>
    <row r="2378" spans="1:47" x14ac:dyDescent="0.25">
      <c r="A2378" t="s">
        <v>578</v>
      </c>
      <c r="B2378" t="s">
        <v>579</v>
      </c>
      <c r="C2378" t="s">
        <v>491</v>
      </c>
      <c r="D2378" t="s">
        <v>861</v>
      </c>
      <c r="E2378" t="s">
        <v>31</v>
      </c>
      <c r="F2378" t="s">
        <v>862</v>
      </c>
      <c r="G2378" t="s">
        <v>31</v>
      </c>
      <c r="H2378" t="s">
        <v>2080</v>
      </c>
      <c r="I2378" t="s">
        <v>493</v>
      </c>
      <c r="J2378" t="s">
        <v>864</v>
      </c>
      <c r="K2378" t="s">
        <v>580</v>
      </c>
      <c r="L2378" t="s">
        <v>2081</v>
      </c>
      <c r="M2378" t="s">
        <v>866</v>
      </c>
      <c r="N2378" t="s">
        <v>867</v>
      </c>
      <c r="O2378" t="s">
        <v>1011</v>
      </c>
      <c r="P2378" t="s">
        <v>1012</v>
      </c>
      <c r="Q2378" s="11">
        <v>0</v>
      </c>
      <c r="R2378" s="11">
        <v>0</v>
      </c>
      <c r="S2378" s="11">
        <v>0</v>
      </c>
      <c r="T2378" s="11">
        <v>0</v>
      </c>
      <c r="U2378" s="11">
        <v>580000000</v>
      </c>
      <c r="V2378" s="11">
        <v>0</v>
      </c>
      <c r="W2378" s="11">
        <v>580000000</v>
      </c>
      <c r="X2378" s="11">
        <v>0</v>
      </c>
      <c r="Y2378" s="11">
        <v>0</v>
      </c>
      <c r="Z2378" s="11">
        <v>0</v>
      </c>
      <c r="AA2378" s="11">
        <v>0</v>
      </c>
      <c r="AB2378" s="11">
        <v>0</v>
      </c>
      <c r="AC2378" s="11">
        <v>0</v>
      </c>
      <c r="AD2378" s="11">
        <v>0</v>
      </c>
      <c r="AE2378" s="11">
        <v>0</v>
      </c>
      <c r="AF2378" s="11">
        <v>0</v>
      </c>
      <c r="AG2378" s="11">
        <v>380000000</v>
      </c>
      <c r="AH2378" s="11">
        <v>14314150</v>
      </c>
      <c r="AI2378" s="11">
        <v>0</v>
      </c>
      <c r="AJ2378" s="11">
        <v>0</v>
      </c>
      <c r="AK2378" s="11">
        <v>200000000</v>
      </c>
      <c r="AL2378" s="11">
        <v>565685850</v>
      </c>
      <c r="AM2378" s="11">
        <v>0</v>
      </c>
      <c r="AN2378" s="11">
        <v>0</v>
      </c>
      <c r="AO23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580000000</v>
      </c>
      <c r="AP23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580000000</v>
      </c>
      <c r="AR23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8" s="11">
        <f>Table_PBS_SQL_DB2_PBSSQL_PBS_NDP_Tina_CG_QtrlyPerformance_Final[[#This Row],[GOU REL]]+Table_PBS_SQL_DB2_PBSSQL_PBS_NDP_Tina_CG_QtrlyPerformance_Final[[#This Row],[EXT REL]]</f>
        <v>580000000</v>
      </c>
      <c r="AT2378" s="11">
        <f>Table_PBS_SQL_DB2_PBSSQL_PBS_NDP_Tina_CG_QtrlyPerformance_Final[[#This Row],[GOU EXP]]+Table_PBS_SQL_DB2_PBSSQL_PBS_NDP_Tina_CG_QtrlyPerformance_Final[[#This Row],[EXT EXP]]</f>
        <v>580000000</v>
      </c>
      <c r="AU2378" s="11" t="str">
        <f>IF(Table_PBS_SQL_DB2_PBSSQL_PBS_NDP_Tina_CG_QtrlyPerformance_Final[[#This Row],[Item_Code]]&gt;"300000", "Capital", "Recurrent")</f>
        <v>Recurrent</v>
      </c>
    </row>
    <row r="2379" spans="1:47" x14ac:dyDescent="0.25">
      <c r="A2379" t="s">
        <v>578</v>
      </c>
      <c r="B2379" t="s">
        <v>579</v>
      </c>
      <c r="C2379" t="s">
        <v>491</v>
      </c>
      <c r="D2379" t="s">
        <v>861</v>
      </c>
      <c r="E2379" t="s">
        <v>75</v>
      </c>
      <c r="F2379" t="s">
        <v>943</v>
      </c>
      <c r="G2379" t="s">
        <v>97</v>
      </c>
      <c r="H2379" t="s">
        <v>1695</v>
      </c>
      <c r="I2379" t="s">
        <v>493</v>
      </c>
      <c r="J2379" t="s">
        <v>1389</v>
      </c>
      <c r="K2379" t="s">
        <v>1696</v>
      </c>
      <c r="L2379" t="s">
        <v>1697</v>
      </c>
      <c r="M2379" t="s">
        <v>866</v>
      </c>
      <c r="N2379" t="s">
        <v>867</v>
      </c>
      <c r="O2379" t="s">
        <v>1626</v>
      </c>
      <c r="P2379" t="s">
        <v>1627</v>
      </c>
      <c r="Q2379" s="11">
        <v>0</v>
      </c>
      <c r="R2379" s="11">
        <v>0</v>
      </c>
      <c r="S2379" s="11">
        <v>0</v>
      </c>
      <c r="T2379" s="11">
        <v>0</v>
      </c>
      <c r="U2379" s="11">
        <v>7930000000</v>
      </c>
      <c r="V2379" s="11">
        <v>0</v>
      </c>
      <c r="W2379" s="11">
        <v>7930000000</v>
      </c>
      <c r="X2379" s="11">
        <v>0</v>
      </c>
      <c r="Y2379" s="11">
        <v>0</v>
      </c>
      <c r="Z2379" s="11">
        <v>0</v>
      </c>
      <c r="AA2379" s="11">
        <v>0</v>
      </c>
      <c r="AB2379" s="11">
        <v>0</v>
      </c>
      <c r="AC2379" s="11">
        <v>2488000000</v>
      </c>
      <c r="AD2379" s="11">
        <v>0</v>
      </c>
      <c r="AE2379" s="11">
        <v>0</v>
      </c>
      <c r="AF2379" s="11">
        <v>0</v>
      </c>
      <c r="AG2379" s="11">
        <v>900000000</v>
      </c>
      <c r="AH2379" s="11">
        <v>3376497169</v>
      </c>
      <c r="AI2379" s="11">
        <v>0</v>
      </c>
      <c r="AJ2379" s="11">
        <v>0</v>
      </c>
      <c r="AK2379" s="11">
        <v>4542000000</v>
      </c>
      <c r="AL2379" s="11">
        <v>4553502832</v>
      </c>
      <c r="AM2379" s="11">
        <v>0</v>
      </c>
      <c r="AN2379" s="11">
        <v>0</v>
      </c>
      <c r="AO23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7930000000</v>
      </c>
      <c r="AP23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7930000001</v>
      </c>
      <c r="AR23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79" s="11">
        <f>Table_PBS_SQL_DB2_PBSSQL_PBS_NDP_Tina_CG_QtrlyPerformance_Final[[#This Row],[GOU REL]]+Table_PBS_SQL_DB2_PBSSQL_PBS_NDP_Tina_CG_QtrlyPerformance_Final[[#This Row],[EXT REL]]</f>
        <v>7930000000</v>
      </c>
      <c r="AT2379" s="11">
        <f>Table_PBS_SQL_DB2_PBSSQL_PBS_NDP_Tina_CG_QtrlyPerformance_Final[[#This Row],[GOU EXP]]+Table_PBS_SQL_DB2_PBSSQL_PBS_NDP_Tina_CG_QtrlyPerformance_Final[[#This Row],[EXT EXP]]</f>
        <v>7930000001</v>
      </c>
      <c r="AU2379" s="11" t="str">
        <f>IF(Table_PBS_SQL_DB2_PBSSQL_PBS_NDP_Tina_CG_QtrlyPerformance_Final[[#This Row],[Item_Code]]&gt;"300000", "Capital", "Recurrent")</f>
        <v>Capital</v>
      </c>
    </row>
    <row r="2380" spans="1:47" x14ac:dyDescent="0.25">
      <c r="A2380" t="s">
        <v>1890</v>
      </c>
      <c r="B2380" t="s">
        <v>1891</v>
      </c>
      <c r="C2380" t="s">
        <v>475</v>
      </c>
      <c r="D2380" t="s">
        <v>951</v>
      </c>
      <c r="E2380" t="s">
        <v>87</v>
      </c>
      <c r="F2380" t="s">
        <v>952</v>
      </c>
      <c r="G2380" t="s">
        <v>31</v>
      </c>
      <c r="H2380" t="s">
        <v>1892</v>
      </c>
      <c r="I2380" t="s">
        <v>467</v>
      </c>
      <c r="J2380" t="s">
        <v>864</v>
      </c>
      <c r="K2380" t="s">
        <v>1893</v>
      </c>
      <c r="L2380" t="s">
        <v>1894</v>
      </c>
      <c r="M2380" t="s">
        <v>866</v>
      </c>
      <c r="N2380" t="s">
        <v>867</v>
      </c>
      <c r="O2380" t="s">
        <v>1707</v>
      </c>
      <c r="P2380" t="s">
        <v>1708</v>
      </c>
      <c r="Q2380" s="11">
        <v>0</v>
      </c>
      <c r="R2380" s="11">
        <v>0</v>
      </c>
      <c r="S2380" s="11">
        <v>0</v>
      </c>
      <c r="T2380" s="11">
        <v>0</v>
      </c>
      <c r="U2380" s="11">
        <v>75000000</v>
      </c>
      <c r="V2380" s="11">
        <v>0</v>
      </c>
      <c r="W2380" s="11">
        <v>75000000</v>
      </c>
      <c r="X2380" s="11">
        <v>0</v>
      </c>
      <c r="Y2380" s="11">
        <v>0</v>
      </c>
      <c r="Z2380" s="11">
        <v>0</v>
      </c>
      <c r="AA2380" s="11">
        <v>0</v>
      </c>
      <c r="AB2380" s="11">
        <v>0</v>
      </c>
      <c r="AC2380" s="11">
        <v>0</v>
      </c>
      <c r="AD2380" s="11">
        <v>0</v>
      </c>
      <c r="AE2380" s="11">
        <v>0</v>
      </c>
      <c r="AF2380" s="11">
        <v>0</v>
      </c>
      <c r="AG2380" s="11">
        <v>0</v>
      </c>
      <c r="AH2380" s="11">
        <v>0</v>
      </c>
      <c r="AI2380" s="11">
        <v>0</v>
      </c>
      <c r="AJ2380" s="11">
        <v>0</v>
      </c>
      <c r="AK2380" s="11">
        <v>75000000</v>
      </c>
      <c r="AL2380" s="11">
        <v>68609985</v>
      </c>
      <c r="AM2380" s="11">
        <v>0</v>
      </c>
      <c r="AN2380" s="11">
        <v>0</v>
      </c>
      <c r="AO23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v>
      </c>
      <c r="AP23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68609985</v>
      </c>
      <c r="AR23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0" s="11">
        <f>Table_PBS_SQL_DB2_PBSSQL_PBS_NDP_Tina_CG_QtrlyPerformance_Final[[#This Row],[GOU REL]]+Table_PBS_SQL_DB2_PBSSQL_PBS_NDP_Tina_CG_QtrlyPerformance_Final[[#This Row],[EXT REL]]</f>
        <v>75000000</v>
      </c>
      <c r="AT2380" s="11">
        <f>Table_PBS_SQL_DB2_PBSSQL_PBS_NDP_Tina_CG_QtrlyPerformance_Final[[#This Row],[GOU EXP]]+Table_PBS_SQL_DB2_PBSSQL_PBS_NDP_Tina_CG_QtrlyPerformance_Final[[#This Row],[EXT EXP]]</f>
        <v>68609985</v>
      </c>
      <c r="AU2380" s="11" t="str">
        <f>IF(Table_PBS_SQL_DB2_PBSSQL_PBS_NDP_Tina_CG_QtrlyPerformance_Final[[#This Row],[Item_Code]]&gt;"300000", "Capital", "Recurrent")</f>
        <v>Capital</v>
      </c>
    </row>
    <row r="2381" spans="1:47" x14ac:dyDescent="0.25">
      <c r="A2381" t="s">
        <v>165</v>
      </c>
      <c r="B2381" t="s">
        <v>2206</v>
      </c>
      <c r="C2381" t="s">
        <v>119</v>
      </c>
      <c r="D2381" t="s">
        <v>885</v>
      </c>
      <c r="E2381" t="s">
        <v>31</v>
      </c>
      <c r="F2381" t="s">
        <v>886</v>
      </c>
      <c r="G2381" t="s">
        <v>31</v>
      </c>
      <c r="H2381" t="s">
        <v>2207</v>
      </c>
      <c r="I2381" t="s">
        <v>493</v>
      </c>
      <c r="J2381" t="s">
        <v>2208</v>
      </c>
      <c r="K2381" t="s">
        <v>167</v>
      </c>
      <c r="L2381" t="s">
        <v>2209</v>
      </c>
      <c r="M2381" t="s">
        <v>866</v>
      </c>
      <c r="N2381" t="s">
        <v>867</v>
      </c>
      <c r="O2381" t="s">
        <v>934</v>
      </c>
      <c r="P2381" t="s">
        <v>935</v>
      </c>
      <c r="Q2381" s="11">
        <v>0</v>
      </c>
      <c r="R2381" s="11">
        <v>0</v>
      </c>
      <c r="S2381" s="11">
        <v>0</v>
      </c>
      <c r="T2381" s="11">
        <v>0</v>
      </c>
      <c r="U2381" s="11">
        <v>1260000000</v>
      </c>
      <c r="V2381" s="11">
        <v>0</v>
      </c>
      <c r="W2381" s="11">
        <v>1260000000</v>
      </c>
      <c r="X2381" s="11">
        <v>0</v>
      </c>
      <c r="Y2381" s="11">
        <v>0</v>
      </c>
      <c r="Z2381" s="11">
        <v>0</v>
      </c>
      <c r="AA2381" s="11">
        <v>0</v>
      </c>
      <c r="AB2381" s="11">
        <v>0</v>
      </c>
      <c r="AC2381" s="11">
        <v>650000000</v>
      </c>
      <c r="AD2381" s="11">
        <v>0</v>
      </c>
      <c r="AE2381" s="11">
        <v>0</v>
      </c>
      <c r="AF2381" s="11">
        <v>0</v>
      </c>
      <c r="AG2381" s="11">
        <v>206164332</v>
      </c>
      <c r="AH2381" s="11">
        <v>0</v>
      </c>
      <c r="AI2381" s="11">
        <v>0</v>
      </c>
      <c r="AJ2381" s="11">
        <v>0</v>
      </c>
      <c r="AK2381" s="11">
        <v>100083332</v>
      </c>
      <c r="AL2381" s="11">
        <v>956247663</v>
      </c>
      <c r="AM2381" s="11">
        <v>0</v>
      </c>
      <c r="AN2381" s="11">
        <v>0</v>
      </c>
      <c r="AO23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956247664</v>
      </c>
      <c r="AP23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956247663</v>
      </c>
      <c r="AR23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1" s="11">
        <f>Table_PBS_SQL_DB2_PBSSQL_PBS_NDP_Tina_CG_QtrlyPerformance_Final[[#This Row],[GOU REL]]+Table_PBS_SQL_DB2_PBSSQL_PBS_NDP_Tina_CG_QtrlyPerformance_Final[[#This Row],[EXT REL]]</f>
        <v>956247664</v>
      </c>
      <c r="AT2381" s="11">
        <f>Table_PBS_SQL_DB2_PBSSQL_PBS_NDP_Tina_CG_QtrlyPerformance_Final[[#This Row],[GOU EXP]]+Table_PBS_SQL_DB2_PBSSQL_PBS_NDP_Tina_CG_QtrlyPerformance_Final[[#This Row],[EXT EXP]]</f>
        <v>956247663</v>
      </c>
      <c r="AU2381" s="11" t="str">
        <f>IF(Table_PBS_SQL_DB2_PBSSQL_PBS_NDP_Tina_CG_QtrlyPerformance_Final[[#This Row],[Item_Code]]&gt;"300000", "Capital", "Recurrent")</f>
        <v>Capital</v>
      </c>
    </row>
    <row r="2382" spans="1:47" x14ac:dyDescent="0.25">
      <c r="A2382" t="s">
        <v>582</v>
      </c>
      <c r="B2382" t="s">
        <v>583</v>
      </c>
      <c r="C2382" t="s">
        <v>491</v>
      </c>
      <c r="D2382" t="s">
        <v>861</v>
      </c>
      <c r="E2382" t="s">
        <v>103</v>
      </c>
      <c r="F2382" t="s">
        <v>1904</v>
      </c>
      <c r="G2382" t="s">
        <v>75</v>
      </c>
      <c r="H2382" t="s">
        <v>1529</v>
      </c>
      <c r="I2382" t="s">
        <v>467</v>
      </c>
      <c r="J2382" t="s">
        <v>1905</v>
      </c>
      <c r="K2382" t="s">
        <v>584</v>
      </c>
      <c r="L2382" t="s">
        <v>1906</v>
      </c>
      <c r="M2382" t="s">
        <v>866</v>
      </c>
      <c r="N2382" t="s">
        <v>867</v>
      </c>
      <c r="O2382" t="s">
        <v>934</v>
      </c>
      <c r="P2382" t="s">
        <v>935</v>
      </c>
      <c r="Q2382" s="11">
        <v>0</v>
      </c>
      <c r="R2382" s="11">
        <v>0</v>
      </c>
      <c r="S2382" s="11">
        <v>0</v>
      </c>
      <c r="T2382" s="11">
        <v>0</v>
      </c>
      <c r="U2382" s="11">
        <v>400000000</v>
      </c>
      <c r="V2382" s="11">
        <v>0</v>
      </c>
      <c r="W2382" s="11">
        <v>400000000</v>
      </c>
      <c r="X2382" s="11">
        <v>0</v>
      </c>
      <c r="Y2382" s="11">
        <v>0</v>
      </c>
      <c r="Z2382" s="11">
        <v>0</v>
      </c>
      <c r="AA2382" s="11">
        <v>0</v>
      </c>
      <c r="AB2382" s="11">
        <v>0</v>
      </c>
      <c r="AC2382" s="11">
        <v>0</v>
      </c>
      <c r="AD2382" s="11">
        <v>0</v>
      </c>
      <c r="AE2382" s="11">
        <v>0</v>
      </c>
      <c r="AF2382" s="11">
        <v>0</v>
      </c>
      <c r="AG2382" s="11">
        <v>400000000</v>
      </c>
      <c r="AH2382" s="11">
        <v>0</v>
      </c>
      <c r="AI2382" s="11">
        <v>0</v>
      </c>
      <c r="AJ2382" s="11">
        <v>0</v>
      </c>
      <c r="AK2382" s="11">
        <v>0</v>
      </c>
      <c r="AL2382" s="11">
        <v>399980933</v>
      </c>
      <c r="AM2382" s="11">
        <v>0</v>
      </c>
      <c r="AN2382" s="11">
        <v>0</v>
      </c>
      <c r="AO23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23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399980933</v>
      </c>
      <c r="AR23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2" s="11">
        <f>Table_PBS_SQL_DB2_PBSSQL_PBS_NDP_Tina_CG_QtrlyPerformance_Final[[#This Row],[GOU REL]]+Table_PBS_SQL_DB2_PBSSQL_PBS_NDP_Tina_CG_QtrlyPerformance_Final[[#This Row],[EXT REL]]</f>
        <v>400000000</v>
      </c>
      <c r="AT2382" s="11">
        <f>Table_PBS_SQL_DB2_PBSSQL_PBS_NDP_Tina_CG_QtrlyPerformance_Final[[#This Row],[GOU EXP]]+Table_PBS_SQL_DB2_PBSSQL_PBS_NDP_Tina_CG_QtrlyPerformance_Final[[#This Row],[EXT EXP]]</f>
        <v>399980933</v>
      </c>
      <c r="AU2382" s="11" t="str">
        <f>IF(Table_PBS_SQL_DB2_PBSSQL_PBS_NDP_Tina_CG_QtrlyPerformance_Final[[#This Row],[Item_Code]]&gt;"300000", "Capital", "Recurrent")</f>
        <v>Capital</v>
      </c>
    </row>
    <row r="2383" spans="1:47" x14ac:dyDescent="0.25">
      <c r="A2383" t="s">
        <v>582</v>
      </c>
      <c r="B2383" t="s">
        <v>583</v>
      </c>
      <c r="C2383" t="s">
        <v>491</v>
      </c>
      <c r="D2383" t="s">
        <v>861</v>
      </c>
      <c r="E2383" t="s">
        <v>103</v>
      </c>
      <c r="F2383" t="s">
        <v>1904</v>
      </c>
      <c r="G2383" t="s">
        <v>75</v>
      </c>
      <c r="H2383" t="s">
        <v>1529</v>
      </c>
      <c r="I2383" t="s">
        <v>467</v>
      </c>
      <c r="J2383" t="s">
        <v>1905</v>
      </c>
      <c r="K2383" t="s">
        <v>584</v>
      </c>
      <c r="L2383" t="s">
        <v>1906</v>
      </c>
      <c r="M2383" t="s">
        <v>866</v>
      </c>
      <c r="N2383" t="s">
        <v>867</v>
      </c>
      <c r="O2383" t="s">
        <v>1204</v>
      </c>
      <c r="P2383" t="s">
        <v>1205</v>
      </c>
      <c r="Q2383" s="11">
        <v>0</v>
      </c>
      <c r="R2383" s="11">
        <v>0</v>
      </c>
      <c r="S2383" s="11">
        <v>0</v>
      </c>
      <c r="T2383" s="11">
        <v>0</v>
      </c>
      <c r="U2383" s="11">
        <v>174000000</v>
      </c>
      <c r="V2383" s="11">
        <v>0</v>
      </c>
      <c r="W2383" s="11">
        <v>174000000</v>
      </c>
      <c r="X2383" s="11">
        <v>0</v>
      </c>
      <c r="Y2383" s="11">
        <v>0</v>
      </c>
      <c r="Z2383" s="11">
        <v>0</v>
      </c>
      <c r="AA2383" s="11">
        <v>0</v>
      </c>
      <c r="AB2383" s="11">
        <v>0</v>
      </c>
      <c r="AC2383" s="11">
        <v>70000000</v>
      </c>
      <c r="AD2383" s="11">
        <v>0</v>
      </c>
      <c r="AE2383" s="11">
        <v>0</v>
      </c>
      <c r="AF2383" s="11">
        <v>0</v>
      </c>
      <c r="AG2383" s="11">
        <v>75000000</v>
      </c>
      <c r="AH2383" s="11">
        <v>77613899</v>
      </c>
      <c r="AI2383" s="11">
        <v>0</v>
      </c>
      <c r="AJ2383" s="11">
        <v>0</v>
      </c>
      <c r="AK2383" s="11">
        <v>29000000</v>
      </c>
      <c r="AL2383" s="11">
        <v>96386101</v>
      </c>
      <c r="AM2383" s="11">
        <v>0</v>
      </c>
      <c r="AN2383" s="11">
        <v>0</v>
      </c>
      <c r="AO23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174000000</v>
      </c>
      <c r="AP23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174000000</v>
      </c>
      <c r="AR23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3" s="11">
        <f>Table_PBS_SQL_DB2_PBSSQL_PBS_NDP_Tina_CG_QtrlyPerformance_Final[[#This Row],[GOU REL]]+Table_PBS_SQL_DB2_PBSSQL_PBS_NDP_Tina_CG_QtrlyPerformance_Final[[#This Row],[EXT REL]]</f>
        <v>174000000</v>
      </c>
      <c r="AT2383" s="11">
        <f>Table_PBS_SQL_DB2_PBSSQL_PBS_NDP_Tina_CG_QtrlyPerformance_Final[[#This Row],[GOU EXP]]+Table_PBS_SQL_DB2_PBSSQL_PBS_NDP_Tina_CG_QtrlyPerformance_Final[[#This Row],[EXT EXP]]</f>
        <v>174000000</v>
      </c>
      <c r="AU2383" s="11" t="str">
        <f>IF(Table_PBS_SQL_DB2_PBSSQL_PBS_NDP_Tina_CG_QtrlyPerformance_Final[[#This Row],[Item_Code]]&gt;"300000", "Capital", "Recurrent")</f>
        <v>Capital</v>
      </c>
    </row>
    <row r="2384" spans="1:47" x14ac:dyDescent="0.25">
      <c r="A2384" t="s">
        <v>582</v>
      </c>
      <c r="B2384" t="s">
        <v>583</v>
      </c>
      <c r="C2384" t="s">
        <v>491</v>
      </c>
      <c r="D2384" t="s">
        <v>861</v>
      </c>
      <c r="E2384" t="s">
        <v>103</v>
      </c>
      <c r="F2384" t="s">
        <v>1904</v>
      </c>
      <c r="G2384" t="s">
        <v>75</v>
      </c>
      <c r="H2384" t="s">
        <v>1529</v>
      </c>
      <c r="I2384" t="s">
        <v>467</v>
      </c>
      <c r="J2384" t="s">
        <v>1905</v>
      </c>
      <c r="K2384" t="s">
        <v>584</v>
      </c>
      <c r="L2384" t="s">
        <v>1906</v>
      </c>
      <c r="M2384" t="s">
        <v>866</v>
      </c>
      <c r="N2384" t="s">
        <v>867</v>
      </c>
      <c r="O2384" t="s">
        <v>1542</v>
      </c>
      <c r="P2384" t="s">
        <v>1543</v>
      </c>
      <c r="Q2384" s="11">
        <v>0</v>
      </c>
      <c r="R2384" s="11">
        <v>0</v>
      </c>
      <c r="S2384" s="11">
        <v>0</v>
      </c>
      <c r="T2384" s="11">
        <v>0</v>
      </c>
      <c r="U2384" s="11">
        <v>80000000</v>
      </c>
      <c r="V2384" s="11">
        <v>0</v>
      </c>
      <c r="W2384" s="11">
        <v>80000000</v>
      </c>
      <c r="X2384" s="11">
        <v>0</v>
      </c>
      <c r="Y2384" s="11">
        <v>0</v>
      </c>
      <c r="Z2384" s="11">
        <v>0</v>
      </c>
      <c r="AA2384" s="11">
        <v>0</v>
      </c>
      <c r="AB2384" s="11">
        <v>0</v>
      </c>
      <c r="AC2384" s="11">
        <v>0</v>
      </c>
      <c r="AD2384" s="11">
        <v>0</v>
      </c>
      <c r="AE2384" s="11">
        <v>0</v>
      </c>
      <c r="AF2384" s="11">
        <v>0</v>
      </c>
      <c r="AG2384" s="11">
        <v>0</v>
      </c>
      <c r="AH2384" s="11">
        <v>0</v>
      </c>
      <c r="AI2384" s="11">
        <v>0</v>
      </c>
      <c r="AJ2384" s="11">
        <v>0</v>
      </c>
      <c r="AK2384" s="11">
        <v>80000000</v>
      </c>
      <c r="AL2384" s="11">
        <v>80000000</v>
      </c>
      <c r="AM2384" s="11">
        <v>0</v>
      </c>
      <c r="AN2384" s="11">
        <v>0</v>
      </c>
      <c r="AO23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23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23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4" s="11">
        <f>Table_PBS_SQL_DB2_PBSSQL_PBS_NDP_Tina_CG_QtrlyPerformance_Final[[#This Row],[GOU REL]]+Table_PBS_SQL_DB2_PBSSQL_PBS_NDP_Tina_CG_QtrlyPerformance_Final[[#This Row],[EXT REL]]</f>
        <v>80000000</v>
      </c>
      <c r="AT2384" s="11">
        <f>Table_PBS_SQL_DB2_PBSSQL_PBS_NDP_Tina_CG_QtrlyPerformance_Final[[#This Row],[GOU EXP]]+Table_PBS_SQL_DB2_PBSSQL_PBS_NDP_Tina_CG_QtrlyPerformance_Final[[#This Row],[EXT EXP]]</f>
        <v>80000000</v>
      </c>
      <c r="AU2384" s="11" t="str">
        <f>IF(Table_PBS_SQL_DB2_PBSSQL_PBS_NDP_Tina_CG_QtrlyPerformance_Final[[#This Row],[Item_Code]]&gt;"300000", "Capital", "Recurrent")</f>
        <v>Capital</v>
      </c>
    </row>
    <row r="2385" spans="1:47" x14ac:dyDescent="0.25">
      <c r="A2385" t="s">
        <v>190</v>
      </c>
      <c r="B2385" t="s">
        <v>1704</v>
      </c>
      <c r="C2385" t="s">
        <v>177</v>
      </c>
      <c r="D2385" t="s">
        <v>960</v>
      </c>
      <c r="E2385" t="s">
        <v>31</v>
      </c>
      <c r="F2385" t="s">
        <v>961</v>
      </c>
      <c r="G2385" t="s">
        <v>97</v>
      </c>
      <c r="H2385" t="s">
        <v>1705</v>
      </c>
      <c r="I2385" t="s">
        <v>666</v>
      </c>
      <c r="J2385" t="s">
        <v>864</v>
      </c>
      <c r="K2385" t="s">
        <v>192</v>
      </c>
      <c r="L2385" t="s">
        <v>1706</v>
      </c>
      <c r="M2385" t="s">
        <v>866</v>
      </c>
      <c r="N2385" t="s">
        <v>867</v>
      </c>
      <c r="O2385" t="s">
        <v>934</v>
      </c>
      <c r="P2385" t="s">
        <v>935</v>
      </c>
      <c r="Q2385" s="11">
        <v>0</v>
      </c>
      <c r="R2385" s="11">
        <v>0</v>
      </c>
      <c r="S2385" s="11">
        <v>0</v>
      </c>
      <c r="T2385" s="11">
        <v>0</v>
      </c>
      <c r="U2385" s="11">
        <v>2000000000</v>
      </c>
      <c r="V2385" s="11">
        <v>0</v>
      </c>
      <c r="W2385" s="11">
        <v>2000000000</v>
      </c>
      <c r="X2385" s="11">
        <v>0</v>
      </c>
      <c r="Y2385" s="11">
        <v>0</v>
      </c>
      <c r="Z2385" s="11">
        <v>0</v>
      </c>
      <c r="AA2385" s="11">
        <v>0</v>
      </c>
      <c r="AB2385" s="11">
        <v>0</v>
      </c>
      <c r="AC2385" s="11">
        <v>640000000</v>
      </c>
      <c r="AD2385" s="11">
        <v>0</v>
      </c>
      <c r="AE2385" s="11">
        <v>0</v>
      </c>
      <c r="AF2385" s="11">
        <v>0</v>
      </c>
      <c r="AG2385" s="11">
        <v>50000000</v>
      </c>
      <c r="AH2385" s="11">
        <v>95651522</v>
      </c>
      <c r="AI2385" s="11">
        <v>0</v>
      </c>
      <c r="AJ2385" s="11">
        <v>0</v>
      </c>
      <c r="AK2385" s="11">
        <v>596927387</v>
      </c>
      <c r="AL2385" s="11">
        <v>1191275865</v>
      </c>
      <c r="AM2385" s="11">
        <v>0</v>
      </c>
      <c r="AN2385" s="11">
        <v>0</v>
      </c>
      <c r="AO23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1286927387</v>
      </c>
      <c r="AP23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1286927387</v>
      </c>
      <c r="AR23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5" s="11">
        <f>Table_PBS_SQL_DB2_PBSSQL_PBS_NDP_Tina_CG_QtrlyPerformance_Final[[#This Row],[GOU REL]]+Table_PBS_SQL_DB2_PBSSQL_PBS_NDP_Tina_CG_QtrlyPerformance_Final[[#This Row],[EXT REL]]</f>
        <v>1286927387</v>
      </c>
      <c r="AT2385" s="11">
        <f>Table_PBS_SQL_DB2_PBSSQL_PBS_NDP_Tina_CG_QtrlyPerformance_Final[[#This Row],[GOU EXP]]+Table_PBS_SQL_DB2_PBSSQL_PBS_NDP_Tina_CG_QtrlyPerformance_Final[[#This Row],[EXT EXP]]</f>
        <v>1286927387</v>
      </c>
      <c r="AU2385" s="11" t="str">
        <f>IF(Table_PBS_SQL_DB2_PBSSQL_PBS_NDP_Tina_CG_QtrlyPerformance_Final[[#This Row],[Item_Code]]&gt;"300000", "Capital", "Recurrent")</f>
        <v>Capital</v>
      </c>
    </row>
    <row r="2386" spans="1:47" x14ac:dyDescent="0.25">
      <c r="A2386" t="s">
        <v>169</v>
      </c>
      <c r="B2386" t="s">
        <v>1709</v>
      </c>
      <c r="C2386" t="s">
        <v>119</v>
      </c>
      <c r="D2386" t="s">
        <v>885</v>
      </c>
      <c r="E2386" t="s">
        <v>75</v>
      </c>
      <c r="F2386" t="s">
        <v>1171</v>
      </c>
      <c r="G2386" t="s">
        <v>31</v>
      </c>
      <c r="H2386" t="s">
        <v>1529</v>
      </c>
      <c r="I2386" t="s">
        <v>493</v>
      </c>
      <c r="J2386" t="s">
        <v>1710</v>
      </c>
      <c r="K2386" t="s">
        <v>171</v>
      </c>
      <c r="L2386" t="s">
        <v>1711</v>
      </c>
      <c r="M2386" t="s">
        <v>866</v>
      </c>
      <c r="N2386" t="s">
        <v>867</v>
      </c>
      <c r="O2386" t="s">
        <v>1215</v>
      </c>
      <c r="P2386" t="s">
        <v>1216</v>
      </c>
      <c r="Q2386" s="11">
        <v>0</v>
      </c>
      <c r="R2386" s="11">
        <v>0</v>
      </c>
      <c r="S2386" s="11">
        <v>0</v>
      </c>
      <c r="T2386" s="11">
        <v>0</v>
      </c>
      <c r="U2386" s="11">
        <v>100000000</v>
      </c>
      <c r="V2386" s="11">
        <v>0</v>
      </c>
      <c r="W2386" s="11">
        <v>100000000</v>
      </c>
      <c r="X2386" s="11">
        <v>0</v>
      </c>
      <c r="Y2386" s="11">
        <v>0</v>
      </c>
      <c r="Z2386" s="11">
        <v>0</v>
      </c>
      <c r="AA2386" s="11">
        <v>0</v>
      </c>
      <c r="AB2386" s="11">
        <v>0</v>
      </c>
      <c r="AC2386" s="11">
        <v>100000000</v>
      </c>
      <c r="AD2386" s="11">
        <v>0</v>
      </c>
      <c r="AE2386" s="11">
        <v>0</v>
      </c>
      <c r="AF2386" s="11">
        <v>0</v>
      </c>
      <c r="AG2386" s="11">
        <v>0</v>
      </c>
      <c r="AH2386" s="11">
        <v>71548120</v>
      </c>
      <c r="AI2386" s="11">
        <v>0</v>
      </c>
      <c r="AJ2386" s="11">
        <v>0</v>
      </c>
      <c r="AK2386" s="11">
        <v>0</v>
      </c>
      <c r="AL2386" s="11">
        <v>28051880</v>
      </c>
      <c r="AM2386" s="11">
        <v>0</v>
      </c>
      <c r="AN2386" s="11">
        <v>0</v>
      </c>
      <c r="AO23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3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99600000</v>
      </c>
      <c r="AR23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6" s="11">
        <f>Table_PBS_SQL_DB2_PBSSQL_PBS_NDP_Tina_CG_QtrlyPerformance_Final[[#This Row],[GOU REL]]+Table_PBS_SQL_DB2_PBSSQL_PBS_NDP_Tina_CG_QtrlyPerformance_Final[[#This Row],[EXT REL]]</f>
        <v>100000000</v>
      </c>
      <c r="AT2386" s="11">
        <f>Table_PBS_SQL_DB2_PBSSQL_PBS_NDP_Tina_CG_QtrlyPerformance_Final[[#This Row],[GOU EXP]]+Table_PBS_SQL_DB2_PBSSQL_PBS_NDP_Tina_CG_QtrlyPerformance_Final[[#This Row],[EXT EXP]]</f>
        <v>99600000</v>
      </c>
      <c r="AU2386" s="11" t="str">
        <f>IF(Table_PBS_SQL_DB2_PBSSQL_PBS_NDP_Tina_CG_QtrlyPerformance_Final[[#This Row],[Item_Code]]&gt;"300000", "Capital", "Recurrent")</f>
        <v>Capital</v>
      </c>
    </row>
    <row r="2387" spans="1:47" x14ac:dyDescent="0.25">
      <c r="A2387" t="s">
        <v>169</v>
      </c>
      <c r="B2387" t="s">
        <v>1709</v>
      </c>
      <c r="C2387" t="s">
        <v>119</v>
      </c>
      <c r="D2387" t="s">
        <v>885</v>
      </c>
      <c r="E2387" t="s">
        <v>75</v>
      </c>
      <c r="F2387" t="s">
        <v>1171</v>
      </c>
      <c r="G2387" t="s">
        <v>31</v>
      </c>
      <c r="H2387" t="s">
        <v>1529</v>
      </c>
      <c r="I2387" t="s">
        <v>493</v>
      </c>
      <c r="J2387" t="s">
        <v>1710</v>
      </c>
      <c r="K2387" t="s">
        <v>171</v>
      </c>
      <c r="L2387" t="s">
        <v>1711</v>
      </c>
      <c r="M2387" t="s">
        <v>866</v>
      </c>
      <c r="N2387" t="s">
        <v>867</v>
      </c>
      <c r="O2387" t="s">
        <v>957</v>
      </c>
      <c r="P2387" t="s">
        <v>958</v>
      </c>
      <c r="Q2387" s="11">
        <v>0</v>
      </c>
      <c r="R2387" s="11">
        <v>0</v>
      </c>
      <c r="S2387" s="11">
        <v>0</v>
      </c>
      <c r="T2387" s="11">
        <v>0</v>
      </c>
      <c r="U2387" s="11">
        <v>50000000</v>
      </c>
      <c r="V2387" s="11">
        <v>0</v>
      </c>
      <c r="W2387" s="11">
        <v>50000000</v>
      </c>
      <c r="X2387" s="11">
        <v>0</v>
      </c>
      <c r="Y2387" s="11">
        <v>0</v>
      </c>
      <c r="Z2387" s="11">
        <v>0</v>
      </c>
      <c r="AA2387" s="11">
        <v>0</v>
      </c>
      <c r="AB2387" s="11">
        <v>0</v>
      </c>
      <c r="AC2387" s="11">
        <v>50000000</v>
      </c>
      <c r="AD2387" s="11">
        <v>0</v>
      </c>
      <c r="AE2387" s="11">
        <v>0</v>
      </c>
      <c r="AF2387" s="11">
        <v>0</v>
      </c>
      <c r="AG2387" s="11">
        <v>0</v>
      </c>
      <c r="AH2387" s="11">
        <v>0</v>
      </c>
      <c r="AI2387" s="11">
        <v>0</v>
      </c>
      <c r="AJ2387" s="11">
        <v>0</v>
      </c>
      <c r="AK2387" s="11">
        <v>0</v>
      </c>
      <c r="AL2387" s="11">
        <v>50000000</v>
      </c>
      <c r="AM2387" s="11">
        <v>0</v>
      </c>
      <c r="AN2387" s="11">
        <v>0</v>
      </c>
      <c r="AO23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3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3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7" s="11">
        <f>Table_PBS_SQL_DB2_PBSSQL_PBS_NDP_Tina_CG_QtrlyPerformance_Final[[#This Row],[GOU REL]]+Table_PBS_SQL_DB2_PBSSQL_PBS_NDP_Tina_CG_QtrlyPerformance_Final[[#This Row],[EXT REL]]</f>
        <v>50000000</v>
      </c>
      <c r="AT2387" s="11">
        <f>Table_PBS_SQL_DB2_PBSSQL_PBS_NDP_Tina_CG_QtrlyPerformance_Final[[#This Row],[GOU EXP]]+Table_PBS_SQL_DB2_PBSSQL_PBS_NDP_Tina_CG_QtrlyPerformance_Final[[#This Row],[EXT EXP]]</f>
        <v>50000000</v>
      </c>
      <c r="AU2387" s="11" t="str">
        <f>IF(Table_PBS_SQL_DB2_PBSSQL_PBS_NDP_Tina_CG_QtrlyPerformance_Final[[#This Row],[Item_Code]]&gt;"300000", "Capital", "Recurrent")</f>
        <v>Capital</v>
      </c>
    </row>
    <row r="2388" spans="1:47" x14ac:dyDescent="0.25">
      <c r="A2388" t="s">
        <v>169</v>
      </c>
      <c r="B2388" t="s">
        <v>1709</v>
      </c>
      <c r="C2388" t="s">
        <v>119</v>
      </c>
      <c r="D2388" t="s">
        <v>885</v>
      </c>
      <c r="E2388" t="s">
        <v>75</v>
      </c>
      <c r="F2388" t="s">
        <v>1171</v>
      </c>
      <c r="G2388" t="s">
        <v>31</v>
      </c>
      <c r="H2388" t="s">
        <v>1529</v>
      </c>
      <c r="I2388" t="s">
        <v>493</v>
      </c>
      <c r="J2388" t="s">
        <v>1710</v>
      </c>
      <c r="K2388" t="s">
        <v>171</v>
      </c>
      <c r="L2388" t="s">
        <v>1711</v>
      </c>
      <c r="M2388" t="s">
        <v>1712</v>
      </c>
      <c r="N2388" t="s">
        <v>1713</v>
      </c>
      <c r="O2388" t="s">
        <v>996</v>
      </c>
      <c r="P2388" t="s">
        <v>997</v>
      </c>
      <c r="Q2388" s="11">
        <v>0</v>
      </c>
      <c r="R2388" s="11">
        <v>0</v>
      </c>
      <c r="S2388" s="11">
        <v>0</v>
      </c>
      <c r="T2388" s="11">
        <v>0</v>
      </c>
      <c r="U2388" s="11">
        <v>220000000</v>
      </c>
      <c r="V2388" s="11">
        <v>0</v>
      </c>
      <c r="W2388" s="11">
        <v>220000000</v>
      </c>
      <c r="X2388" s="11">
        <v>0</v>
      </c>
      <c r="Y2388" s="11">
        <v>0</v>
      </c>
      <c r="Z2388" s="11">
        <v>0</v>
      </c>
      <c r="AA2388" s="11">
        <v>0</v>
      </c>
      <c r="AB2388" s="11">
        <v>0</v>
      </c>
      <c r="AC2388" s="11">
        <v>110000000</v>
      </c>
      <c r="AD2388" s="11">
        <v>25000000</v>
      </c>
      <c r="AE2388" s="11">
        <v>0</v>
      </c>
      <c r="AF2388" s="11">
        <v>0</v>
      </c>
      <c r="AG2388" s="11">
        <v>55000000</v>
      </c>
      <c r="AH2388" s="11">
        <v>133837920</v>
      </c>
      <c r="AI2388" s="11">
        <v>0</v>
      </c>
      <c r="AJ2388" s="11">
        <v>0</v>
      </c>
      <c r="AK2388" s="11">
        <v>15000000</v>
      </c>
      <c r="AL2388" s="11">
        <v>21162080</v>
      </c>
      <c r="AM2388" s="11">
        <v>0</v>
      </c>
      <c r="AN2388" s="11">
        <v>0</v>
      </c>
      <c r="AO23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23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23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8" s="11">
        <f>Table_PBS_SQL_DB2_PBSSQL_PBS_NDP_Tina_CG_QtrlyPerformance_Final[[#This Row],[GOU REL]]+Table_PBS_SQL_DB2_PBSSQL_PBS_NDP_Tina_CG_QtrlyPerformance_Final[[#This Row],[EXT REL]]</f>
        <v>180000000</v>
      </c>
      <c r="AT2388" s="11">
        <f>Table_PBS_SQL_DB2_PBSSQL_PBS_NDP_Tina_CG_QtrlyPerformance_Final[[#This Row],[GOU EXP]]+Table_PBS_SQL_DB2_PBSSQL_PBS_NDP_Tina_CG_QtrlyPerformance_Final[[#This Row],[EXT EXP]]</f>
        <v>180000000</v>
      </c>
      <c r="AU2388" s="11" t="str">
        <f>IF(Table_PBS_SQL_DB2_PBSSQL_PBS_NDP_Tina_CG_QtrlyPerformance_Final[[#This Row],[Item_Code]]&gt;"300000", "Capital", "Recurrent")</f>
        <v>Recurrent</v>
      </c>
    </row>
    <row r="2389" spans="1:47" x14ac:dyDescent="0.25">
      <c r="A2389" t="s">
        <v>169</v>
      </c>
      <c r="B2389" t="s">
        <v>1709</v>
      </c>
      <c r="C2389" t="s">
        <v>119</v>
      </c>
      <c r="D2389" t="s">
        <v>885</v>
      </c>
      <c r="E2389" t="s">
        <v>75</v>
      </c>
      <c r="F2389" t="s">
        <v>1171</v>
      </c>
      <c r="G2389" t="s">
        <v>31</v>
      </c>
      <c r="H2389" t="s">
        <v>1529</v>
      </c>
      <c r="I2389" t="s">
        <v>493</v>
      </c>
      <c r="J2389" t="s">
        <v>1710</v>
      </c>
      <c r="K2389" t="s">
        <v>171</v>
      </c>
      <c r="L2389" t="s">
        <v>1711</v>
      </c>
      <c r="M2389" t="s">
        <v>1712</v>
      </c>
      <c r="N2389" t="s">
        <v>1713</v>
      </c>
      <c r="O2389" t="s">
        <v>1120</v>
      </c>
      <c r="P2389" t="s">
        <v>1121</v>
      </c>
      <c r="Q2389" s="11">
        <v>0</v>
      </c>
      <c r="R2389" s="11">
        <v>0</v>
      </c>
      <c r="S2389" s="11">
        <v>0</v>
      </c>
      <c r="T2389" s="11">
        <v>0</v>
      </c>
      <c r="U2389" s="11">
        <v>8000000</v>
      </c>
      <c r="V2389" s="11">
        <v>0</v>
      </c>
      <c r="W2389" s="11">
        <v>8000000</v>
      </c>
      <c r="X2389" s="11">
        <v>0</v>
      </c>
      <c r="Y2389" s="11">
        <v>0</v>
      </c>
      <c r="Z2389" s="11">
        <v>0</v>
      </c>
      <c r="AA2389" s="11">
        <v>0</v>
      </c>
      <c r="AB2389" s="11">
        <v>0</v>
      </c>
      <c r="AC2389" s="11">
        <v>4000000</v>
      </c>
      <c r="AD2389" s="11">
        <v>0</v>
      </c>
      <c r="AE2389" s="11">
        <v>0</v>
      </c>
      <c r="AF2389" s="11">
        <v>0</v>
      </c>
      <c r="AG2389" s="11">
        <v>2000000</v>
      </c>
      <c r="AH2389" s="11">
        <v>0</v>
      </c>
      <c r="AI2389" s="11">
        <v>0</v>
      </c>
      <c r="AJ2389" s="11">
        <v>0</v>
      </c>
      <c r="AK2389" s="11">
        <v>2000000</v>
      </c>
      <c r="AL2389" s="11">
        <v>8000000</v>
      </c>
      <c r="AM2389" s="11">
        <v>0</v>
      </c>
      <c r="AN2389" s="11">
        <v>0</v>
      </c>
      <c r="AO23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23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23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89" s="11">
        <f>Table_PBS_SQL_DB2_PBSSQL_PBS_NDP_Tina_CG_QtrlyPerformance_Final[[#This Row],[GOU REL]]+Table_PBS_SQL_DB2_PBSSQL_PBS_NDP_Tina_CG_QtrlyPerformance_Final[[#This Row],[EXT REL]]</f>
        <v>8000000</v>
      </c>
      <c r="AT2389" s="11">
        <f>Table_PBS_SQL_DB2_PBSSQL_PBS_NDP_Tina_CG_QtrlyPerformance_Final[[#This Row],[GOU EXP]]+Table_PBS_SQL_DB2_PBSSQL_PBS_NDP_Tina_CG_QtrlyPerformance_Final[[#This Row],[EXT EXP]]</f>
        <v>8000000</v>
      </c>
      <c r="AU2389" s="11" t="str">
        <f>IF(Table_PBS_SQL_DB2_PBSSQL_PBS_NDP_Tina_CG_QtrlyPerformance_Final[[#This Row],[Item_Code]]&gt;"300000", "Capital", "Recurrent")</f>
        <v>Recurrent</v>
      </c>
    </row>
    <row r="2390" spans="1:47" x14ac:dyDescent="0.25">
      <c r="A2390" t="s">
        <v>169</v>
      </c>
      <c r="B2390" t="s">
        <v>1709</v>
      </c>
      <c r="C2390" t="s">
        <v>119</v>
      </c>
      <c r="D2390" t="s">
        <v>885</v>
      </c>
      <c r="E2390" t="s">
        <v>75</v>
      </c>
      <c r="F2390" t="s">
        <v>1171</v>
      </c>
      <c r="G2390" t="s">
        <v>31</v>
      </c>
      <c r="H2390" t="s">
        <v>1529</v>
      </c>
      <c r="I2390" t="s">
        <v>493</v>
      </c>
      <c r="J2390" t="s">
        <v>1710</v>
      </c>
      <c r="K2390" t="s">
        <v>171</v>
      </c>
      <c r="L2390" t="s">
        <v>1711</v>
      </c>
      <c r="M2390" t="s">
        <v>1712</v>
      </c>
      <c r="N2390" t="s">
        <v>1713</v>
      </c>
      <c r="O2390" t="s">
        <v>2058</v>
      </c>
      <c r="P2390" t="s">
        <v>2059</v>
      </c>
      <c r="Q2390" s="11">
        <v>0</v>
      </c>
      <c r="R2390" s="11">
        <v>0</v>
      </c>
      <c r="S2390" s="11">
        <v>0</v>
      </c>
      <c r="T2390" s="11">
        <v>0</v>
      </c>
      <c r="U2390" s="11">
        <v>26312000</v>
      </c>
      <c r="V2390" s="11">
        <v>0</v>
      </c>
      <c r="W2390" s="11">
        <v>26312000</v>
      </c>
      <c r="X2390" s="11">
        <v>0</v>
      </c>
      <c r="Y2390" s="11">
        <v>0</v>
      </c>
      <c r="Z2390" s="11">
        <v>0</v>
      </c>
      <c r="AA2390" s="11">
        <v>0</v>
      </c>
      <c r="AB2390" s="11">
        <v>0</v>
      </c>
      <c r="AC2390" s="11">
        <v>15000000</v>
      </c>
      <c r="AD2390" s="11">
        <v>15000000</v>
      </c>
      <c r="AE2390" s="11">
        <v>0</v>
      </c>
      <c r="AF2390" s="11">
        <v>0</v>
      </c>
      <c r="AG2390" s="11">
        <v>5656000</v>
      </c>
      <c r="AH2390" s="11">
        <v>0</v>
      </c>
      <c r="AI2390" s="11">
        <v>0</v>
      </c>
      <c r="AJ2390" s="11">
        <v>0</v>
      </c>
      <c r="AK2390" s="11">
        <v>5000000</v>
      </c>
      <c r="AL2390" s="11">
        <v>10656000</v>
      </c>
      <c r="AM2390" s="11">
        <v>0</v>
      </c>
      <c r="AN2390" s="11">
        <v>0</v>
      </c>
      <c r="AO23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25656000</v>
      </c>
      <c r="AP23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25656000</v>
      </c>
      <c r="AR23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0" s="11">
        <f>Table_PBS_SQL_DB2_PBSSQL_PBS_NDP_Tina_CG_QtrlyPerformance_Final[[#This Row],[GOU REL]]+Table_PBS_SQL_DB2_PBSSQL_PBS_NDP_Tina_CG_QtrlyPerformance_Final[[#This Row],[EXT REL]]</f>
        <v>25656000</v>
      </c>
      <c r="AT2390" s="11">
        <f>Table_PBS_SQL_DB2_PBSSQL_PBS_NDP_Tina_CG_QtrlyPerformance_Final[[#This Row],[GOU EXP]]+Table_PBS_SQL_DB2_PBSSQL_PBS_NDP_Tina_CG_QtrlyPerformance_Final[[#This Row],[EXT EXP]]</f>
        <v>25656000</v>
      </c>
      <c r="AU2390" s="11" t="str">
        <f>IF(Table_PBS_SQL_DB2_PBSSQL_PBS_NDP_Tina_CG_QtrlyPerformance_Final[[#This Row],[Item_Code]]&gt;"300000", "Capital", "Recurrent")</f>
        <v>Recurrent</v>
      </c>
    </row>
    <row r="2391" spans="1:47" x14ac:dyDescent="0.25">
      <c r="A2391" t="s">
        <v>169</v>
      </c>
      <c r="B2391" t="s">
        <v>1709</v>
      </c>
      <c r="C2391" t="s">
        <v>119</v>
      </c>
      <c r="D2391" t="s">
        <v>885</v>
      </c>
      <c r="E2391" t="s">
        <v>75</v>
      </c>
      <c r="F2391" t="s">
        <v>1171</v>
      </c>
      <c r="G2391" t="s">
        <v>31</v>
      </c>
      <c r="H2391" t="s">
        <v>1529</v>
      </c>
      <c r="I2391" t="s">
        <v>493</v>
      </c>
      <c r="J2391" t="s">
        <v>1710</v>
      </c>
      <c r="K2391" t="s">
        <v>171</v>
      </c>
      <c r="L2391" t="s">
        <v>1711</v>
      </c>
      <c r="M2391" t="s">
        <v>1174</v>
      </c>
      <c r="N2391" t="s">
        <v>1175</v>
      </c>
      <c r="O2391" t="s">
        <v>2135</v>
      </c>
      <c r="P2391" t="s">
        <v>2136</v>
      </c>
      <c r="Q2391" s="11">
        <v>0</v>
      </c>
      <c r="R2391" s="11">
        <v>0</v>
      </c>
      <c r="S2391" s="11">
        <v>0</v>
      </c>
      <c r="T2391" s="11">
        <v>0</v>
      </c>
      <c r="U2391" s="11">
        <v>300000000</v>
      </c>
      <c r="V2391" s="11">
        <v>0</v>
      </c>
      <c r="W2391" s="11">
        <v>300000000</v>
      </c>
      <c r="X2391" s="11">
        <v>0</v>
      </c>
      <c r="Y2391" s="11">
        <v>0</v>
      </c>
      <c r="Z2391" s="11">
        <v>0</v>
      </c>
      <c r="AA2391" s="11">
        <v>0</v>
      </c>
      <c r="AB2391" s="11">
        <v>0</v>
      </c>
      <c r="AC2391" s="11">
        <v>150000000</v>
      </c>
      <c r="AD2391" s="11">
        <v>150000000</v>
      </c>
      <c r="AE2391" s="11">
        <v>0</v>
      </c>
      <c r="AF2391" s="11">
        <v>0</v>
      </c>
      <c r="AG2391" s="11">
        <v>50000000</v>
      </c>
      <c r="AH2391" s="11">
        <v>0</v>
      </c>
      <c r="AI2391" s="11">
        <v>0</v>
      </c>
      <c r="AJ2391" s="11">
        <v>0</v>
      </c>
      <c r="AK2391" s="11">
        <v>80000000</v>
      </c>
      <c r="AL2391" s="11">
        <v>130000000</v>
      </c>
      <c r="AM2391" s="11">
        <v>0</v>
      </c>
      <c r="AN2391" s="11">
        <v>0</v>
      </c>
      <c r="AO23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280000000</v>
      </c>
      <c r="AP23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280000000</v>
      </c>
      <c r="AR23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1" s="11">
        <f>Table_PBS_SQL_DB2_PBSSQL_PBS_NDP_Tina_CG_QtrlyPerformance_Final[[#This Row],[GOU REL]]+Table_PBS_SQL_DB2_PBSSQL_PBS_NDP_Tina_CG_QtrlyPerformance_Final[[#This Row],[EXT REL]]</f>
        <v>280000000</v>
      </c>
      <c r="AT2391" s="11">
        <f>Table_PBS_SQL_DB2_PBSSQL_PBS_NDP_Tina_CG_QtrlyPerformance_Final[[#This Row],[GOU EXP]]+Table_PBS_SQL_DB2_PBSSQL_PBS_NDP_Tina_CG_QtrlyPerformance_Final[[#This Row],[EXT EXP]]</f>
        <v>280000000</v>
      </c>
      <c r="AU2391" s="11" t="str">
        <f>IF(Table_PBS_SQL_DB2_PBSSQL_PBS_NDP_Tina_CG_QtrlyPerformance_Final[[#This Row],[Item_Code]]&gt;"300000", "Capital", "Recurrent")</f>
        <v>Recurrent</v>
      </c>
    </row>
    <row r="2392" spans="1:47" x14ac:dyDescent="0.25">
      <c r="A2392" t="s">
        <v>169</v>
      </c>
      <c r="B2392" t="s">
        <v>1709</v>
      </c>
      <c r="C2392" t="s">
        <v>119</v>
      </c>
      <c r="D2392" t="s">
        <v>885</v>
      </c>
      <c r="E2392" t="s">
        <v>75</v>
      </c>
      <c r="F2392" t="s">
        <v>1171</v>
      </c>
      <c r="G2392" t="s">
        <v>31</v>
      </c>
      <c r="H2392" t="s">
        <v>1529</v>
      </c>
      <c r="I2392" t="s">
        <v>493</v>
      </c>
      <c r="J2392" t="s">
        <v>1710</v>
      </c>
      <c r="K2392" t="s">
        <v>171</v>
      </c>
      <c r="L2392" t="s">
        <v>1711</v>
      </c>
      <c r="M2392" t="s">
        <v>1910</v>
      </c>
      <c r="N2392" t="s">
        <v>1911</v>
      </c>
      <c r="O2392" t="s">
        <v>1093</v>
      </c>
      <c r="P2392" t="s">
        <v>1094</v>
      </c>
      <c r="Q2392" s="11">
        <v>0</v>
      </c>
      <c r="R2392" s="11">
        <v>0</v>
      </c>
      <c r="S2392" s="11">
        <v>0</v>
      </c>
      <c r="T2392" s="11">
        <v>0</v>
      </c>
      <c r="U2392" s="11">
        <v>2120000000</v>
      </c>
      <c r="V2392" s="11">
        <v>0</v>
      </c>
      <c r="W2392" s="11">
        <v>2120000000</v>
      </c>
      <c r="X2392" s="11">
        <v>0</v>
      </c>
      <c r="Y2392" s="11">
        <v>0</v>
      </c>
      <c r="Z2392" s="11">
        <v>0</v>
      </c>
      <c r="AA2392" s="11">
        <v>0</v>
      </c>
      <c r="AB2392" s="11">
        <v>0</v>
      </c>
      <c r="AC2392" s="11">
        <v>750000000</v>
      </c>
      <c r="AD2392" s="11">
        <v>596229469</v>
      </c>
      <c r="AE2392" s="11">
        <v>0</v>
      </c>
      <c r="AF2392" s="11">
        <v>0</v>
      </c>
      <c r="AG2392" s="11">
        <v>50000000</v>
      </c>
      <c r="AH2392" s="11">
        <v>71218180</v>
      </c>
      <c r="AI2392" s="11">
        <v>0</v>
      </c>
      <c r="AJ2392" s="11">
        <v>0</v>
      </c>
      <c r="AK2392" s="11">
        <v>1320000000</v>
      </c>
      <c r="AL2392" s="11">
        <v>1452277351</v>
      </c>
      <c r="AM2392" s="11">
        <v>0</v>
      </c>
      <c r="AN2392" s="11">
        <v>0</v>
      </c>
      <c r="AO23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2120000000</v>
      </c>
      <c r="AP23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2119725000</v>
      </c>
      <c r="AR23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2" s="11">
        <f>Table_PBS_SQL_DB2_PBSSQL_PBS_NDP_Tina_CG_QtrlyPerformance_Final[[#This Row],[GOU REL]]+Table_PBS_SQL_DB2_PBSSQL_PBS_NDP_Tina_CG_QtrlyPerformance_Final[[#This Row],[EXT REL]]</f>
        <v>2120000000</v>
      </c>
      <c r="AT2392" s="11">
        <f>Table_PBS_SQL_DB2_PBSSQL_PBS_NDP_Tina_CG_QtrlyPerformance_Final[[#This Row],[GOU EXP]]+Table_PBS_SQL_DB2_PBSSQL_PBS_NDP_Tina_CG_QtrlyPerformance_Final[[#This Row],[EXT EXP]]</f>
        <v>2119725000</v>
      </c>
      <c r="AU2392" s="11" t="str">
        <f>IF(Table_PBS_SQL_DB2_PBSSQL_PBS_NDP_Tina_CG_QtrlyPerformance_Final[[#This Row],[Item_Code]]&gt;"300000", "Capital", "Recurrent")</f>
        <v>Recurrent</v>
      </c>
    </row>
    <row r="2393" spans="1:47" x14ac:dyDescent="0.25">
      <c r="A2393" t="s">
        <v>169</v>
      </c>
      <c r="B2393" t="s">
        <v>1709</v>
      </c>
      <c r="C2393" t="s">
        <v>119</v>
      </c>
      <c r="D2393" t="s">
        <v>885</v>
      </c>
      <c r="E2393" t="s">
        <v>75</v>
      </c>
      <c r="F2393" t="s">
        <v>1171</v>
      </c>
      <c r="G2393" t="s">
        <v>31</v>
      </c>
      <c r="H2393" t="s">
        <v>1529</v>
      </c>
      <c r="I2393" t="s">
        <v>493</v>
      </c>
      <c r="J2393" t="s">
        <v>1710</v>
      </c>
      <c r="K2393" t="s">
        <v>171</v>
      </c>
      <c r="L2393" t="s">
        <v>1711</v>
      </c>
      <c r="M2393" t="s">
        <v>1910</v>
      </c>
      <c r="N2393" t="s">
        <v>1911</v>
      </c>
      <c r="O2393" t="s">
        <v>922</v>
      </c>
      <c r="P2393" t="s">
        <v>923</v>
      </c>
      <c r="Q2393" s="11">
        <v>0</v>
      </c>
      <c r="R2393" s="11">
        <v>0</v>
      </c>
      <c r="S2393" s="11">
        <v>0</v>
      </c>
      <c r="T2393" s="11">
        <v>0</v>
      </c>
      <c r="U2393" s="11">
        <v>250000000</v>
      </c>
      <c r="V2393" s="11">
        <v>0</v>
      </c>
      <c r="W2393" s="11">
        <v>250000000</v>
      </c>
      <c r="X2393" s="11">
        <v>0</v>
      </c>
      <c r="Y2393" s="11">
        <v>0</v>
      </c>
      <c r="Z2393" s="11">
        <v>0</v>
      </c>
      <c r="AA2393" s="11">
        <v>0</v>
      </c>
      <c r="AB2393" s="11">
        <v>0</v>
      </c>
      <c r="AC2393" s="11">
        <v>50000000</v>
      </c>
      <c r="AD2393" s="11">
        <v>28700000</v>
      </c>
      <c r="AE2393" s="11">
        <v>0</v>
      </c>
      <c r="AF2393" s="11">
        <v>0</v>
      </c>
      <c r="AG2393" s="11">
        <v>50000000</v>
      </c>
      <c r="AH2393" s="11">
        <v>71300000</v>
      </c>
      <c r="AI2393" s="11">
        <v>0</v>
      </c>
      <c r="AJ2393" s="11">
        <v>0</v>
      </c>
      <c r="AK2393" s="11">
        <v>150000000</v>
      </c>
      <c r="AL2393" s="11">
        <v>150000000</v>
      </c>
      <c r="AM2393" s="11">
        <v>0</v>
      </c>
      <c r="AN2393" s="11">
        <v>0</v>
      </c>
      <c r="AO23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23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23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3" s="11">
        <f>Table_PBS_SQL_DB2_PBSSQL_PBS_NDP_Tina_CG_QtrlyPerformance_Final[[#This Row],[GOU REL]]+Table_PBS_SQL_DB2_PBSSQL_PBS_NDP_Tina_CG_QtrlyPerformance_Final[[#This Row],[EXT REL]]</f>
        <v>250000000</v>
      </c>
      <c r="AT2393" s="11">
        <f>Table_PBS_SQL_DB2_PBSSQL_PBS_NDP_Tina_CG_QtrlyPerformance_Final[[#This Row],[GOU EXP]]+Table_PBS_SQL_DB2_PBSSQL_PBS_NDP_Tina_CG_QtrlyPerformance_Final[[#This Row],[EXT EXP]]</f>
        <v>250000000</v>
      </c>
      <c r="AU2393" s="11" t="str">
        <f>IF(Table_PBS_SQL_DB2_PBSSQL_PBS_NDP_Tina_CG_QtrlyPerformance_Final[[#This Row],[Item_Code]]&gt;"300000", "Capital", "Recurrent")</f>
        <v>Recurrent</v>
      </c>
    </row>
    <row r="2394" spans="1:47" x14ac:dyDescent="0.25">
      <c r="A2394" t="s">
        <v>71</v>
      </c>
      <c r="B2394" t="s">
        <v>72</v>
      </c>
      <c r="C2394" t="s">
        <v>31</v>
      </c>
      <c r="D2394" t="s">
        <v>1031</v>
      </c>
      <c r="E2394" t="s">
        <v>31</v>
      </c>
      <c r="F2394" t="s">
        <v>1032</v>
      </c>
      <c r="G2394" t="s">
        <v>31</v>
      </c>
      <c r="H2394" t="s">
        <v>1714</v>
      </c>
      <c r="I2394" t="s">
        <v>493</v>
      </c>
      <c r="J2394" t="s">
        <v>1715</v>
      </c>
      <c r="K2394" t="s">
        <v>73</v>
      </c>
      <c r="L2394" t="s">
        <v>1716</v>
      </c>
      <c r="M2394" t="s">
        <v>866</v>
      </c>
      <c r="N2394" t="s">
        <v>867</v>
      </c>
      <c r="O2394" t="s">
        <v>1120</v>
      </c>
      <c r="P2394" t="s">
        <v>1121</v>
      </c>
      <c r="Q2394" s="11">
        <v>0</v>
      </c>
      <c r="R2394" s="11">
        <v>0</v>
      </c>
      <c r="S2394" s="11">
        <v>0</v>
      </c>
      <c r="T2394" s="11">
        <v>0</v>
      </c>
      <c r="U2394" s="11">
        <v>0</v>
      </c>
      <c r="V2394" s="11">
        <v>0</v>
      </c>
      <c r="W2394" s="11">
        <v>135000000</v>
      </c>
      <c r="X2394" s="11">
        <v>0</v>
      </c>
      <c r="Y2394" s="11">
        <v>0</v>
      </c>
      <c r="Z2394" s="11">
        <v>0</v>
      </c>
      <c r="AA2394" s="11">
        <v>0</v>
      </c>
      <c r="AB2394" s="11">
        <v>0</v>
      </c>
      <c r="AC2394" s="11">
        <v>59277736</v>
      </c>
      <c r="AD2394" s="11">
        <v>0</v>
      </c>
      <c r="AE2394" s="11">
        <v>0</v>
      </c>
      <c r="AF2394" s="11">
        <v>0</v>
      </c>
      <c r="AG2394" s="11">
        <v>25000000</v>
      </c>
      <c r="AH2394" s="11">
        <v>49357028</v>
      </c>
      <c r="AI2394" s="11">
        <v>0</v>
      </c>
      <c r="AJ2394" s="11">
        <v>0</v>
      </c>
      <c r="AK2394" s="11">
        <v>50722264</v>
      </c>
      <c r="AL2394" s="11">
        <v>85471249</v>
      </c>
      <c r="AM2394" s="11">
        <v>0</v>
      </c>
      <c r="AN2394" s="11">
        <v>0</v>
      </c>
      <c r="AO23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135000000</v>
      </c>
      <c r="AP23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134828277</v>
      </c>
      <c r="AR23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4" s="11">
        <f>Table_PBS_SQL_DB2_PBSSQL_PBS_NDP_Tina_CG_QtrlyPerformance_Final[[#This Row],[GOU REL]]+Table_PBS_SQL_DB2_PBSSQL_PBS_NDP_Tina_CG_QtrlyPerformance_Final[[#This Row],[EXT REL]]</f>
        <v>135000000</v>
      </c>
      <c r="AT2394" s="11">
        <f>Table_PBS_SQL_DB2_PBSSQL_PBS_NDP_Tina_CG_QtrlyPerformance_Final[[#This Row],[GOU EXP]]+Table_PBS_SQL_DB2_PBSSQL_PBS_NDP_Tina_CG_QtrlyPerformance_Final[[#This Row],[EXT EXP]]</f>
        <v>134828277</v>
      </c>
      <c r="AU2394" s="11" t="str">
        <f>IF(Table_PBS_SQL_DB2_PBSSQL_PBS_NDP_Tina_CG_QtrlyPerformance_Final[[#This Row],[Item_Code]]&gt;"300000", "Capital", "Recurrent")</f>
        <v>Recurrent</v>
      </c>
    </row>
    <row r="2395" spans="1:47" x14ac:dyDescent="0.25">
      <c r="A2395" t="s">
        <v>71</v>
      </c>
      <c r="B2395" t="s">
        <v>72</v>
      </c>
      <c r="C2395" t="s">
        <v>31</v>
      </c>
      <c r="D2395" t="s">
        <v>1031</v>
      </c>
      <c r="E2395" t="s">
        <v>31</v>
      </c>
      <c r="F2395" t="s">
        <v>1032</v>
      </c>
      <c r="G2395" t="s">
        <v>31</v>
      </c>
      <c r="H2395" t="s">
        <v>1714</v>
      </c>
      <c r="I2395" t="s">
        <v>493</v>
      </c>
      <c r="J2395" t="s">
        <v>1715</v>
      </c>
      <c r="K2395" t="s">
        <v>73</v>
      </c>
      <c r="L2395" t="s">
        <v>1716</v>
      </c>
      <c r="M2395" t="s">
        <v>866</v>
      </c>
      <c r="N2395" t="s">
        <v>867</v>
      </c>
      <c r="O2395" t="s">
        <v>924</v>
      </c>
      <c r="P2395" t="s">
        <v>925</v>
      </c>
      <c r="Q2395" s="11">
        <v>0</v>
      </c>
      <c r="R2395" s="11">
        <v>0</v>
      </c>
      <c r="S2395" s="11">
        <v>0</v>
      </c>
      <c r="T2395" s="11">
        <v>0</v>
      </c>
      <c r="U2395" s="11">
        <v>0</v>
      </c>
      <c r="V2395" s="11">
        <v>0</v>
      </c>
      <c r="W2395" s="11">
        <v>620000000</v>
      </c>
      <c r="X2395" s="11">
        <v>0</v>
      </c>
      <c r="Y2395" s="11">
        <v>0</v>
      </c>
      <c r="Z2395" s="11">
        <v>0</v>
      </c>
      <c r="AA2395" s="11">
        <v>0</v>
      </c>
      <c r="AB2395" s="11">
        <v>0</v>
      </c>
      <c r="AC2395" s="11">
        <v>0</v>
      </c>
      <c r="AD2395" s="11">
        <v>0</v>
      </c>
      <c r="AE2395" s="11">
        <v>0</v>
      </c>
      <c r="AF2395" s="11">
        <v>0</v>
      </c>
      <c r="AG2395" s="11">
        <v>0</v>
      </c>
      <c r="AH2395" s="11">
        <v>0</v>
      </c>
      <c r="AI2395" s="11">
        <v>0</v>
      </c>
      <c r="AJ2395" s="11">
        <v>0</v>
      </c>
      <c r="AK2395" s="11">
        <v>0</v>
      </c>
      <c r="AL2395" s="11">
        <v>0</v>
      </c>
      <c r="AM2395" s="11">
        <v>0</v>
      </c>
      <c r="AN2395" s="11">
        <v>0</v>
      </c>
      <c r="AO23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3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3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5" s="11">
        <f>Table_PBS_SQL_DB2_PBSSQL_PBS_NDP_Tina_CG_QtrlyPerformance_Final[[#This Row],[GOU REL]]+Table_PBS_SQL_DB2_PBSSQL_PBS_NDP_Tina_CG_QtrlyPerformance_Final[[#This Row],[EXT REL]]</f>
        <v>0</v>
      </c>
      <c r="AT2395" s="11">
        <f>Table_PBS_SQL_DB2_PBSSQL_PBS_NDP_Tina_CG_QtrlyPerformance_Final[[#This Row],[GOU EXP]]+Table_PBS_SQL_DB2_PBSSQL_PBS_NDP_Tina_CG_QtrlyPerformance_Final[[#This Row],[EXT EXP]]</f>
        <v>0</v>
      </c>
      <c r="AU2395" s="11" t="str">
        <f>IF(Table_PBS_SQL_DB2_PBSSQL_PBS_NDP_Tina_CG_QtrlyPerformance_Final[[#This Row],[Item_Code]]&gt;"300000", "Capital", "Recurrent")</f>
        <v>Recurrent</v>
      </c>
    </row>
    <row r="2396" spans="1:47" x14ac:dyDescent="0.25">
      <c r="A2396" t="s">
        <v>194</v>
      </c>
      <c r="B2396" t="s">
        <v>195</v>
      </c>
      <c r="C2396" t="s">
        <v>177</v>
      </c>
      <c r="D2396" t="s">
        <v>960</v>
      </c>
      <c r="E2396" t="s">
        <v>31</v>
      </c>
      <c r="F2396" t="s">
        <v>961</v>
      </c>
      <c r="G2396" t="s">
        <v>87</v>
      </c>
      <c r="H2396" t="s">
        <v>1529</v>
      </c>
      <c r="I2396" t="s">
        <v>467</v>
      </c>
      <c r="J2396" t="s">
        <v>1718</v>
      </c>
      <c r="K2396" t="s">
        <v>196</v>
      </c>
      <c r="L2396" t="s">
        <v>1719</v>
      </c>
      <c r="M2396" t="s">
        <v>1232</v>
      </c>
      <c r="N2396" t="s">
        <v>1586</v>
      </c>
      <c r="O2396" t="s">
        <v>1626</v>
      </c>
      <c r="P2396" t="s">
        <v>1627</v>
      </c>
      <c r="Q2396" s="11">
        <v>0</v>
      </c>
      <c r="R2396" s="11">
        <v>0</v>
      </c>
      <c r="S2396" s="11">
        <v>8125000</v>
      </c>
      <c r="T2396" s="11">
        <v>-8125000</v>
      </c>
      <c r="U2396" s="11">
        <v>20889555000</v>
      </c>
      <c r="V2396" s="11">
        <v>0</v>
      </c>
      <c r="W2396" s="11">
        <v>20897680000</v>
      </c>
      <c r="X2396" s="11">
        <v>0</v>
      </c>
      <c r="Y2396" s="11">
        <v>0</v>
      </c>
      <c r="Z2396" s="11">
        <v>0</v>
      </c>
      <c r="AA2396" s="11">
        <v>0</v>
      </c>
      <c r="AB2396" s="11">
        <v>0</v>
      </c>
      <c r="AC2396" s="11">
        <v>6686550000</v>
      </c>
      <c r="AD2396" s="11">
        <v>288937809</v>
      </c>
      <c r="AE2396" s="11">
        <v>0</v>
      </c>
      <c r="AF2396" s="11">
        <v>0</v>
      </c>
      <c r="AG2396" s="11">
        <v>4367686451</v>
      </c>
      <c r="AH2396" s="11">
        <v>771512463</v>
      </c>
      <c r="AI2396" s="11">
        <v>0</v>
      </c>
      <c r="AJ2396" s="11">
        <v>0</v>
      </c>
      <c r="AK2396" s="11">
        <v>9271522661</v>
      </c>
      <c r="AL2396" s="11">
        <v>19265308839</v>
      </c>
      <c r="AM2396" s="11">
        <v>0</v>
      </c>
      <c r="AN2396" s="11">
        <v>0</v>
      </c>
      <c r="AO23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20325759112</v>
      </c>
      <c r="AP23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20325759111</v>
      </c>
      <c r="AR23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6" s="11">
        <f>Table_PBS_SQL_DB2_PBSSQL_PBS_NDP_Tina_CG_QtrlyPerformance_Final[[#This Row],[GOU REL]]+Table_PBS_SQL_DB2_PBSSQL_PBS_NDP_Tina_CG_QtrlyPerformance_Final[[#This Row],[EXT REL]]</f>
        <v>20325759112</v>
      </c>
      <c r="AT2396" s="11">
        <f>Table_PBS_SQL_DB2_PBSSQL_PBS_NDP_Tina_CG_QtrlyPerformance_Final[[#This Row],[GOU EXP]]+Table_PBS_SQL_DB2_PBSSQL_PBS_NDP_Tina_CG_QtrlyPerformance_Final[[#This Row],[EXT EXP]]</f>
        <v>20325759111</v>
      </c>
      <c r="AU2396" s="11" t="str">
        <f>IF(Table_PBS_SQL_DB2_PBSSQL_PBS_NDP_Tina_CG_QtrlyPerformance_Final[[#This Row],[Item_Code]]&gt;"300000", "Capital", "Recurrent")</f>
        <v>Capital</v>
      </c>
    </row>
    <row r="2397" spans="1:47" x14ac:dyDescent="0.25">
      <c r="A2397" t="s">
        <v>194</v>
      </c>
      <c r="B2397" t="s">
        <v>195</v>
      </c>
      <c r="C2397" t="s">
        <v>177</v>
      </c>
      <c r="D2397" t="s">
        <v>960</v>
      </c>
      <c r="E2397" t="s">
        <v>31</v>
      </c>
      <c r="F2397" t="s">
        <v>961</v>
      </c>
      <c r="G2397" t="s">
        <v>87</v>
      </c>
      <c r="H2397" t="s">
        <v>1529</v>
      </c>
      <c r="I2397" t="s">
        <v>467</v>
      </c>
      <c r="J2397" t="s">
        <v>1718</v>
      </c>
      <c r="K2397" t="s">
        <v>196</v>
      </c>
      <c r="L2397" t="s">
        <v>1719</v>
      </c>
      <c r="M2397" t="s">
        <v>866</v>
      </c>
      <c r="N2397" t="s">
        <v>867</v>
      </c>
      <c r="O2397" t="s">
        <v>957</v>
      </c>
      <c r="P2397" t="s">
        <v>958</v>
      </c>
      <c r="Q2397" s="11">
        <v>0</v>
      </c>
      <c r="R2397" s="11">
        <v>0</v>
      </c>
      <c r="S2397" s="11">
        <v>0</v>
      </c>
      <c r="T2397" s="11">
        <v>0</v>
      </c>
      <c r="U2397" s="11">
        <v>14000000</v>
      </c>
      <c r="V2397" s="11">
        <v>0</v>
      </c>
      <c r="W2397" s="11">
        <v>14000000</v>
      </c>
      <c r="X2397" s="11">
        <v>0</v>
      </c>
      <c r="Y2397" s="11">
        <v>0</v>
      </c>
      <c r="Z2397" s="11">
        <v>0</v>
      </c>
      <c r="AA2397" s="11">
        <v>0</v>
      </c>
      <c r="AB2397" s="11">
        <v>0</v>
      </c>
      <c r="AC2397" s="11">
        <v>14000000</v>
      </c>
      <c r="AD2397" s="11">
        <v>0</v>
      </c>
      <c r="AE2397" s="11">
        <v>0</v>
      </c>
      <c r="AF2397" s="11">
        <v>0</v>
      </c>
      <c r="AG2397" s="11">
        <v>0</v>
      </c>
      <c r="AH2397" s="11">
        <v>0</v>
      </c>
      <c r="AI2397" s="11">
        <v>0</v>
      </c>
      <c r="AJ2397" s="11">
        <v>0</v>
      </c>
      <c r="AK2397" s="11">
        <v>0</v>
      </c>
      <c r="AL2397" s="11">
        <v>14000000</v>
      </c>
      <c r="AM2397" s="11">
        <v>0</v>
      </c>
      <c r="AN2397" s="11">
        <v>0</v>
      </c>
      <c r="AO23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v>
      </c>
      <c r="AP23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v>
      </c>
      <c r="AR23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7" s="11">
        <f>Table_PBS_SQL_DB2_PBSSQL_PBS_NDP_Tina_CG_QtrlyPerformance_Final[[#This Row],[GOU REL]]+Table_PBS_SQL_DB2_PBSSQL_PBS_NDP_Tina_CG_QtrlyPerformance_Final[[#This Row],[EXT REL]]</f>
        <v>14000000</v>
      </c>
      <c r="AT2397" s="11">
        <f>Table_PBS_SQL_DB2_PBSSQL_PBS_NDP_Tina_CG_QtrlyPerformance_Final[[#This Row],[GOU EXP]]+Table_PBS_SQL_DB2_PBSSQL_PBS_NDP_Tina_CG_QtrlyPerformance_Final[[#This Row],[EXT EXP]]</f>
        <v>14000000</v>
      </c>
      <c r="AU2397" s="11" t="str">
        <f>IF(Table_PBS_SQL_DB2_PBSSQL_PBS_NDP_Tina_CG_QtrlyPerformance_Final[[#This Row],[Item_Code]]&gt;"300000", "Capital", "Recurrent")</f>
        <v>Capital</v>
      </c>
    </row>
    <row r="2398" spans="1:47" x14ac:dyDescent="0.25">
      <c r="A2398" t="s">
        <v>1721</v>
      </c>
      <c r="B2398" t="s">
        <v>1722</v>
      </c>
      <c r="C2398" t="s">
        <v>293</v>
      </c>
      <c r="D2398" t="s">
        <v>1206</v>
      </c>
      <c r="E2398" t="s">
        <v>31</v>
      </c>
      <c r="F2398" t="s">
        <v>1207</v>
      </c>
      <c r="G2398" t="s">
        <v>75</v>
      </c>
      <c r="H2398" t="s">
        <v>1723</v>
      </c>
      <c r="I2398" t="s">
        <v>493</v>
      </c>
      <c r="J2398" t="s">
        <v>1724</v>
      </c>
      <c r="K2398" t="s">
        <v>1725</v>
      </c>
      <c r="L2398" t="s">
        <v>1726</v>
      </c>
      <c r="M2398" t="s">
        <v>866</v>
      </c>
      <c r="N2398" t="s">
        <v>867</v>
      </c>
      <c r="O2398" t="s">
        <v>924</v>
      </c>
      <c r="P2398" t="s">
        <v>925</v>
      </c>
      <c r="Q2398" s="11">
        <v>0</v>
      </c>
      <c r="R2398" s="11">
        <v>0</v>
      </c>
      <c r="S2398" s="11">
        <v>0</v>
      </c>
      <c r="T2398" s="11">
        <v>0</v>
      </c>
      <c r="U2398" s="11">
        <v>50000000</v>
      </c>
      <c r="V2398" s="11">
        <v>0</v>
      </c>
      <c r="W2398" s="11">
        <v>50000000</v>
      </c>
      <c r="X2398" s="11">
        <v>0</v>
      </c>
      <c r="Y2398" s="11">
        <v>0</v>
      </c>
      <c r="Z2398" s="11">
        <v>0</v>
      </c>
      <c r="AA2398" s="11">
        <v>0</v>
      </c>
      <c r="AB2398" s="11">
        <v>0</v>
      </c>
      <c r="AC2398" s="11">
        <v>0</v>
      </c>
      <c r="AD2398" s="11">
        <v>0</v>
      </c>
      <c r="AE2398" s="11">
        <v>0</v>
      </c>
      <c r="AF2398" s="11">
        <v>0</v>
      </c>
      <c r="AG2398" s="11">
        <v>0</v>
      </c>
      <c r="AH2398" s="11">
        <v>0</v>
      </c>
      <c r="AI2398" s="11">
        <v>0</v>
      </c>
      <c r="AJ2398" s="11">
        <v>0</v>
      </c>
      <c r="AK2398" s="11">
        <v>50000000</v>
      </c>
      <c r="AL2398" s="11">
        <v>50000000</v>
      </c>
      <c r="AM2398" s="11">
        <v>0</v>
      </c>
      <c r="AN2398" s="11">
        <v>0</v>
      </c>
      <c r="AO23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3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3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8" s="11">
        <f>Table_PBS_SQL_DB2_PBSSQL_PBS_NDP_Tina_CG_QtrlyPerformance_Final[[#This Row],[GOU REL]]+Table_PBS_SQL_DB2_PBSSQL_PBS_NDP_Tina_CG_QtrlyPerformance_Final[[#This Row],[EXT REL]]</f>
        <v>50000000</v>
      </c>
      <c r="AT2398" s="11">
        <f>Table_PBS_SQL_DB2_PBSSQL_PBS_NDP_Tina_CG_QtrlyPerformance_Final[[#This Row],[GOU EXP]]+Table_PBS_SQL_DB2_PBSSQL_PBS_NDP_Tina_CG_QtrlyPerformance_Final[[#This Row],[EXT EXP]]</f>
        <v>50000000</v>
      </c>
      <c r="AU2398" s="11" t="str">
        <f>IF(Table_PBS_SQL_DB2_PBSSQL_PBS_NDP_Tina_CG_QtrlyPerformance_Final[[#This Row],[Item_Code]]&gt;"300000", "Capital", "Recurrent")</f>
        <v>Recurrent</v>
      </c>
    </row>
    <row r="2399" spans="1:47" x14ac:dyDescent="0.25">
      <c r="A2399" t="s">
        <v>351</v>
      </c>
      <c r="B2399" t="s">
        <v>352</v>
      </c>
      <c r="C2399" t="s">
        <v>293</v>
      </c>
      <c r="D2399" t="s">
        <v>1206</v>
      </c>
      <c r="E2399" t="s">
        <v>31</v>
      </c>
      <c r="F2399" t="s">
        <v>1207</v>
      </c>
      <c r="G2399" t="s">
        <v>31</v>
      </c>
      <c r="H2399" t="s">
        <v>1727</v>
      </c>
      <c r="I2399" t="s">
        <v>467</v>
      </c>
      <c r="J2399" t="s">
        <v>1529</v>
      </c>
      <c r="K2399" t="s">
        <v>353</v>
      </c>
      <c r="L2399" t="s">
        <v>1728</v>
      </c>
      <c r="M2399" t="s">
        <v>1232</v>
      </c>
      <c r="N2399" t="s">
        <v>1586</v>
      </c>
      <c r="O2399" t="s">
        <v>1626</v>
      </c>
      <c r="P2399" t="s">
        <v>1627</v>
      </c>
      <c r="Q2399" s="11">
        <v>0</v>
      </c>
      <c r="R2399" s="11">
        <v>0</v>
      </c>
      <c r="S2399" s="11">
        <v>0</v>
      </c>
      <c r="T2399" s="11">
        <v>0</v>
      </c>
      <c r="U2399" s="11">
        <v>4563270000</v>
      </c>
      <c r="V2399" s="11">
        <v>0</v>
      </c>
      <c r="W2399" s="11">
        <v>4563270000</v>
      </c>
      <c r="X2399" s="11">
        <v>0</v>
      </c>
      <c r="Y2399" s="11">
        <v>0</v>
      </c>
      <c r="Z2399" s="11">
        <v>0</v>
      </c>
      <c r="AA2399" s="11">
        <v>0</v>
      </c>
      <c r="AB2399" s="11">
        <v>0</v>
      </c>
      <c r="AC2399" s="11">
        <v>1457360000</v>
      </c>
      <c r="AD2399" s="11">
        <v>1457360000</v>
      </c>
      <c r="AE2399" s="11">
        <v>0</v>
      </c>
      <c r="AF2399" s="11">
        <v>0</v>
      </c>
      <c r="AG2399" s="11">
        <v>3105910000</v>
      </c>
      <c r="AH2399" s="11">
        <v>3105910000</v>
      </c>
      <c r="AI2399" s="11">
        <v>0</v>
      </c>
      <c r="AJ2399" s="11">
        <v>0</v>
      </c>
      <c r="AK2399" s="11">
        <v>0</v>
      </c>
      <c r="AL2399" s="11">
        <v>0</v>
      </c>
      <c r="AM2399" s="11">
        <v>0</v>
      </c>
      <c r="AN2399" s="11">
        <v>0</v>
      </c>
      <c r="AO23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4563270000</v>
      </c>
      <c r="AP23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3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4563270000</v>
      </c>
      <c r="AR23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399" s="11">
        <f>Table_PBS_SQL_DB2_PBSSQL_PBS_NDP_Tina_CG_QtrlyPerformance_Final[[#This Row],[GOU REL]]+Table_PBS_SQL_DB2_PBSSQL_PBS_NDP_Tina_CG_QtrlyPerformance_Final[[#This Row],[EXT REL]]</f>
        <v>4563270000</v>
      </c>
      <c r="AT2399" s="11">
        <f>Table_PBS_SQL_DB2_PBSSQL_PBS_NDP_Tina_CG_QtrlyPerformance_Final[[#This Row],[GOU EXP]]+Table_PBS_SQL_DB2_PBSSQL_PBS_NDP_Tina_CG_QtrlyPerformance_Final[[#This Row],[EXT EXP]]</f>
        <v>4563270000</v>
      </c>
      <c r="AU2399" s="11" t="str">
        <f>IF(Table_PBS_SQL_DB2_PBSSQL_PBS_NDP_Tina_CG_QtrlyPerformance_Final[[#This Row],[Item_Code]]&gt;"300000", "Capital", "Recurrent")</f>
        <v>Capital</v>
      </c>
    </row>
    <row r="2400" spans="1:47" x14ac:dyDescent="0.25">
      <c r="A2400" t="s">
        <v>351</v>
      </c>
      <c r="B2400" t="s">
        <v>352</v>
      </c>
      <c r="C2400" t="s">
        <v>293</v>
      </c>
      <c r="D2400" t="s">
        <v>1206</v>
      </c>
      <c r="E2400" t="s">
        <v>31</v>
      </c>
      <c r="F2400" t="s">
        <v>1207</v>
      </c>
      <c r="G2400" t="s">
        <v>31</v>
      </c>
      <c r="H2400" t="s">
        <v>1727</v>
      </c>
      <c r="I2400" t="s">
        <v>467</v>
      </c>
      <c r="J2400" t="s">
        <v>1529</v>
      </c>
      <c r="K2400" t="s">
        <v>353</v>
      </c>
      <c r="L2400" t="s">
        <v>1728</v>
      </c>
      <c r="M2400" t="s">
        <v>866</v>
      </c>
      <c r="N2400" t="s">
        <v>867</v>
      </c>
      <c r="O2400" t="s">
        <v>934</v>
      </c>
      <c r="P2400" t="s">
        <v>935</v>
      </c>
      <c r="Q2400" s="11">
        <v>0</v>
      </c>
      <c r="R2400" s="11">
        <v>0</v>
      </c>
      <c r="S2400" s="11">
        <v>0</v>
      </c>
      <c r="T2400" s="11">
        <v>0</v>
      </c>
      <c r="U2400" s="11">
        <v>0</v>
      </c>
      <c r="V2400" s="11">
        <v>0</v>
      </c>
      <c r="W2400" s="11">
        <v>1040000000</v>
      </c>
      <c r="X2400" s="11">
        <v>0</v>
      </c>
      <c r="Y2400" s="11">
        <v>0</v>
      </c>
      <c r="Z2400" s="11">
        <v>0</v>
      </c>
      <c r="AA2400" s="11">
        <v>0</v>
      </c>
      <c r="AB2400" s="11">
        <v>0</v>
      </c>
      <c r="AC2400" s="11">
        <v>304000000</v>
      </c>
      <c r="AD2400" s="11">
        <v>304000000</v>
      </c>
      <c r="AE2400" s="11">
        <v>0</v>
      </c>
      <c r="AF2400" s="11">
        <v>0</v>
      </c>
      <c r="AG2400" s="11">
        <v>400000000</v>
      </c>
      <c r="AH2400" s="11">
        <v>400000000</v>
      </c>
      <c r="AI2400" s="11">
        <v>0</v>
      </c>
      <c r="AJ2400" s="11">
        <v>0</v>
      </c>
      <c r="AK2400" s="11">
        <v>0</v>
      </c>
      <c r="AL2400" s="11">
        <v>0</v>
      </c>
      <c r="AM2400" s="11">
        <v>0</v>
      </c>
      <c r="AN2400" s="11">
        <v>0</v>
      </c>
      <c r="AO24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704000000</v>
      </c>
      <c r="AP24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704000000</v>
      </c>
      <c r="AR24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0" s="11">
        <f>Table_PBS_SQL_DB2_PBSSQL_PBS_NDP_Tina_CG_QtrlyPerformance_Final[[#This Row],[GOU REL]]+Table_PBS_SQL_DB2_PBSSQL_PBS_NDP_Tina_CG_QtrlyPerformance_Final[[#This Row],[EXT REL]]</f>
        <v>704000000</v>
      </c>
      <c r="AT2400" s="11">
        <f>Table_PBS_SQL_DB2_PBSSQL_PBS_NDP_Tina_CG_QtrlyPerformance_Final[[#This Row],[GOU EXP]]+Table_PBS_SQL_DB2_PBSSQL_PBS_NDP_Tina_CG_QtrlyPerformance_Final[[#This Row],[EXT EXP]]</f>
        <v>704000000</v>
      </c>
      <c r="AU2400" s="11" t="str">
        <f>IF(Table_PBS_SQL_DB2_PBSSQL_PBS_NDP_Tina_CG_QtrlyPerformance_Final[[#This Row],[Item_Code]]&gt;"300000", "Capital", "Recurrent")</f>
        <v>Capital</v>
      </c>
    </row>
    <row r="2401" spans="1:47" x14ac:dyDescent="0.25">
      <c r="A2401" t="s">
        <v>355</v>
      </c>
      <c r="B2401" t="s">
        <v>356</v>
      </c>
      <c r="C2401" t="s">
        <v>293</v>
      </c>
      <c r="D2401" t="s">
        <v>1206</v>
      </c>
      <c r="E2401" t="s">
        <v>31</v>
      </c>
      <c r="F2401" t="s">
        <v>1207</v>
      </c>
      <c r="G2401" t="s">
        <v>75</v>
      </c>
      <c r="H2401" t="s">
        <v>1731</v>
      </c>
      <c r="I2401" t="s">
        <v>666</v>
      </c>
      <c r="J2401" t="s">
        <v>1732</v>
      </c>
      <c r="K2401" t="s">
        <v>357</v>
      </c>
      <c r="L2401" t="s">
        <v>1733</v>
      </c>
      <c r="M2401" t="s">
        <v>1232</v>
      </c>
      <c r="N2401" t="s">
        <v>1586</v>
      </c>
      <c r="O2401" t="s">
        <v>893</v>
      </c>
      <c r="P2401" t="s">
        <v>894</v>
      </c>
      <c r="Q2401" s="11">
        <v>0</v>
      </c>
      <c r="R2401" s="11">
        <v>0</v>
      </c>
      <c r="S2401" s="11">
        <v>251517335</v>
      </c>
      <c r="T2401" s="11">
        <v>-251517335</v>
      </c>
      <c r="U2401" s="11">
        <v>4248482665</v>
      </c>
      <c r="V2401" s="11">
        <v>0</v>
      </c>
      <c r="W2401" s="11">
        <v>4500000000</v>
      </c>
      <c r="X2401" s="11">
        <v>0</v>
      </c>
      <c r="Y2401" s="11">
        <v>0</v>
      </c>
      <c r="Z2401" s="11">
        <v>0</v>
      </c>
      <c r="AA2401" s="11">
        <v>0</v>
      </c>
      <c r="AB2401" s="11">
        <v>0</v>
      </c>
      <c r="AC2401" s="11">
        <v>0</v>
      </c>
      <c r="AD2401" s="11">
        <v>0</v>
      </c>
      <c r="AE2401" s="11">
        <v>0</v>
      </c>
      <c r="AF2401" s="11">
        <v>0</v>
      </c>
      <c r="AG2401" s="11">
        <v>0</v>
      </c>
      <c r="AH2401" s="11">
        <v>0</v>
      </c>
      <c r="AI2401" s="11">
        <v>0</v>
      </c>
      <c r="AJ2401" s="11">
        <v>0</v>
      </c>
      <c r="AK2401" s="11">
        <v>0</v>
      </c>
      <c r="AL2401" s="11">
        <v>0</v>
      </c>
      <c r="AM2401" s="11">
        <v>0</v>
      </c>
      <c r="AN2401" s="11">
        <v>0</v>
      </c>
      <c r="AO24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1" s="11">
        <f>Table_PBS_SQL_DB2_PBSSQL_PBS_NDP_Tina_CG_QtrlyPerformance_Final[[#This Row],[GOU REL]]+Table_PBS_SQL_DB2_PBSSQL_PBS_NDP_Tina_CG_QtrlyPerformance_Final[[#This Row],[EXT REL]]</f>
        <v>0</v>
      </c>
      <c r="AT2401" s="11">
        <f>Table_PBS_SQL_DB2_PBSSQL_PBS_NDP_Tina_CG_QtrlyPerformance_Final[[#This Row],[GOU EXP]]+Table_PBS_SQL_DB2_PBSSQL_PBS_NDP_Tina_CG_QtrlyPerformance_Final[[#This Row],[EXT EXP]]</f>
        <v>0</v>
      </c>
      <c r="AU2401" s="11" t="str">
        <f>IF(Table_PBS_SQL_DB2_PBSSQL_PBS_NDP_Tina_CG_QtrlyPerformance_Final[[#This Row],[Item_Code]]&gt;"300000", "Capital", "Recurrent")</f>
        <v>Capital</v>
      </c>
    </row>
    <row r="2402" spans="1:47" x14ac:dyDescent="0.25">
      <c r="A2402" t="s">
        <v>355</v>
      </c>
      <c r="B2402" t="s">
        <v>356</v>
      </c>
      <c r="C2402" t="s">
        <v>293</v>
      </c>
      <c r="D2402" t="s">
        <v>1206</v>
      </c>
      <c r="E2402" t="s">
        <v>31</v>
      </c>
      <c r="F2402" t="s">
        <v>1207</v>
      </c>
      <c r="G2402" t="s">
        <v>75</v>
      </c>
      <c r="H2402" t="s">
        <v>1731</v>
      </c>
      <c r="I2402" t="s">
        <v>666</v>
      </c>
      <c r="J2402" t="s">
        <v>1732</v>
      </c>
      <c r="K2402" t="s">
        <v>357</v>
      </c>
      <c r="L2402" t="s">
        <v>1733</v>
      </c>
      <c r="M2402" t="s">
        <v>866</v>
      </c>
      <c r="N2402" t="s">
        <v>867</v>
      </c>
      <c r="O2402" t="s">
        <v>883</v>
      </c>
      <c r="P2402" t="s">
        <v>884</v>
      </c>
      <c r="Q2402" s="11">
        <v>0</v>
      </c>
      <c r="R2402" s="11">
        <v>0</v>
      </c>
      <c r="S2402" s="11">
        <v>0</v>
      </c>
      <c r="T2402" s="11">
        <v>0</v>
      </c>
      <c r="U2402" s="11">
        <v>0</v>
      </c>
      <c r="V2402" s="11">
        <v>0</v>
      </c>
      <c r="W2402" s="11">
        <v>0</v>
      </c>
      <c r="X2402" s="11">
        <v>0</v>
      </c>
      <c r="Y2402" s="11">
        <v>0</v>
      </c>
      <c r="Z2402" s="11">
        <v>0</v>
      </c>
      <c r="AA2402" s="11">
        <v>0</v>
      </c>
      <c r="AB2402" s="11">
        <v>0</v>
      </c>
      <c r="AC2402" s="11">
        <v>0</v>
      </c>
      <c r="AD2402" s="11">
        <v>0</v>
      </c>
      <c r="AE2402" s="11">
        <v>0</v>
      </c>
      <c r="AF2402" s="11">
        <v>0</v>
      </c>
      <c r="AG2402" s="11">
        <v>0</v>
      </c>
      <c r="AH2402" s="11">
        <v>0</v>
      </c>
      <c r="AI2402" s="11">
        <v>0</v>
      </c>
      <c r="AJ2402" s="11">
        <v>0</v>
      </c>
      <c r="AK2402" s="11">
        <v>8000000000</v>
      </c>
      <c r="AL2402" s="11">
        <v>8000000000</v>
      </c>
      <c r="AM2402" s="11">
        <v>0</v>
      </c>
      <c r="AN2402" s="11">
        <v>0</v>
      </c>
      <c r="AO24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8000000000</v>
      </c>
      <c r="AP24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8000000000</v>
      </c>
      <c r="AR24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2" s="11">
        <f>Table_PBS_SQL_DB2_PBSSQL_PBS_NDP_Tina_CG_QtrlyPerformance_Final[[#This Row],[GOU REL]]+Table_PBS_SQL_DB2_PBSSQL_PBS_NDP_Tina_CG_QtrlyPerformance_Final[[#This Row],[EXT REL]]</f>
        <v>8000000000</v>
      </c>
      <c r="AT2402" s="11">
        <f>Table_PBS_SQL_DB2_PBSSQL_PBS_NDP_Tina_CG_QtrlyPerformance_Final[[#This Row],[GOU EXP]]+Table_PBS_SQL_DB2_PBSSQL_PBS_NDP_Tina_CG_QtrlyPerformance_Final[[#This Row],[EXT EXP]]</f>
        <v>8000000000</v>
      </c>
      <c r="AU2402" s="11" t="str">
        <f>IF(Table_PBS_SQL_DB2_PBSSQL_PBS_NDP_Tina_CG_QtrlyPerformance_Final[[#This Row],[Item_Code]]&gt;"300000", "Capital", "Recurrent")</f>
        <v>Capital</v>
      </c>
    </row>
    <row r="2403" spans="1:47" x14ac:dyDescent="0.25">
      <c r="A2403" t="s">
        <v>359</v>
      </c>
      <c r="B2403" t="s">
        <v>360</v>
      </c>
      <c r="C2403" t="s">
        <v>293</v>
      </c>
      <c r="D2403" t="s">
        <v>1206</v>
      </c>
      <c r="E2403" t="s">
        <v>31</v>
      </c>
      <c r="F2403" t="s">
        <v>1207</v>
      </c>
      <c r="G2403" t="s">
        <v>75</v>
      </c>
      <c r="H2403" t="s">
        <v>1529</v>
      </c>
      <c r="I2403" t="s">
        <v>493</v>
      </c>
      <c r="J2403" t="s">
        <v>1736</v>
      </c>
      <c r="K2403" t="s">
        <v>361</v>
      </c>
      <c r="L2403" t="s">
        <v>1743</v>
      </c>
      <c r="M2403" t="s">
        <v>866</v>
      </c>
      <c r="N2403" t="s">
        <v>867</v>
      </c>
      <c r="O2403" t="s">
        <v>1058</v>
      </c>
      <c r="P2403" t="s">
        <v>1059</v>
      </c>
      <c r="Q2403" s="11">
        <v>600000000</v>
      </c>
      <c r="R2403" s="11">
        <v>0</v>
      </c>
      <c r="S2403" s="11">
        <v>0</v>
      </c>
      <c r="T2403" s="11">
        <v>0</v>
      </c>
      <c r="U2403" s="11">
        <v>600000000</v>
      </c>
      <c r="V2403" s="11">
        <v>0</v>
      </c>
      <c r="W2403" s="11">
        <v>0</v>
      </c>
      <c r="X2403" s="11">
        <v>0</v>
      </c>
      <c r="Y2403" s="11">
        <v>0</v>
      </c>
      <c r="Z2403" s="11">
        <v>0</v>
      </c>
      <c r="AA2403" s="11">
        <v>0</v>
      </c>
      <c r="AB2403" s="11">
        <v>0</v>
      </c>
      <c r="AC2403" s="11">
        <v>0</v>
      </c>
      <c r="AD2403" s="11">
        <v>0</v>
      </c>
      <c r="AE2403" s="11">
        <v>0</v>
      </c>
      <c r="AF2403" s="11">
        <v>0</v>
      </c>
      <c r="AG2403" s="11">
        <v>0</v>
      </c>
      <c r="AH2403" s="11">
        <v>0</v>
      </c>
      <c r="AI2403" s="11">
        <v>0</v>
      </c>
      <c r="AJ2403" s="11">
        <v>0</v>
      </c>
      <c r="AK2403" s="11">
        <v>600000000</v>
      </c>
      <c r="AL2403" s="11">
        <v>520000000</v>
      </c>
      <c r="AM2403" s="11">
        <v>0</v>
      </c>
      <c r="AN2403" s="11">
        <v>0</v>
      </c>
      <c r="AO24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24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520000000</v>
      </c>
      <c r="AR24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3" s="11">
        <f>Table_PBS_SQL_DB2_PBSSQL_PBS_NDP_Tina_CG_QtrlyPerformance_Final[[#This Row],[GOU REL]]+Table_PBS_SQL_DB2_PBSSQL_PBS_NDP_Tina_CG_QtrlyPerformance_Final[[#This Row],[EXT REL]]</f>
        <v>600000000</v>
      </c>
      <c r="AT2403" s="11">
        <f>Table_PBS_SQL_DB2_PBSSQL_PBS_NDP_Tina_CG_QtrlyPerformance_Final[[#This Row],[GOU EXP]]+Table_PBS_SQL_DB2_PBSSQL_PBS_NDP_Tina_CG_QtrlyPerformance_Final[[#This Row],[EXT EXP]]</f>
        <v>520000000</v>
      </c>
      <c r="AU2403" s="11" t="str">
        <f>IF(Table_PBS_SQL_DB2_PBSSQL_PBS_NDP_Tina_CG_QtrlyPerformance_Final[[#This Row],[Item_Code]]&gt;"300000", "Capital", "Recurrent")</f>
        <v>Capital</v>
      </c>
    </row>
    <row r="2404" spans="1:47" x14ac:dyDescent="0.25">
      <c r="A2404" t="s">
        <v>367</v>
      </c>
      <c r="B2404" t="s">
        <v>368</v>
      </c>
      <c r="C2404" t="s">
        <v>293</v>
      </c>
      <c r="D2404" t="s">
        <v>1206</v>
      </c>
      <c r="E2404" t="s">
        <v>31</v>
      </c>
      <c r="F2404" t="s">
        <v>1207</v>
      </c>
      <c r="G2404" t="s">
        <v>75</v>
      </c>
      <c r="H2404" t="s">
        <v>1723</v>
      </c>
      <c r="I2404" t="s">
        <v>666</v>
      </c>
      <c r="J2404" t="s">
        <v>1750</v>
      </c>
      <c r="K2404" t="s">
        <v>369</v>
      </c>
      <c r="L2404" t="s">
        <v>1751</v>
      </c>
      <c r="M2404" t="s">
        <v>866</v>
      </c>
      <c r="N2404" t="s">
        <v>867</v>
      </c>
      <c r="O2404" t="s">
        <v>2133</v>
      </c>
      <c r="P2404" t="s">
        <v>2134</v>
      </c>
      <c r="Q2404" s="11">
        <v>0</v>
      </c>
      <c r="R2404" s="11">
        <v>0</v>
      </c>
      <c r="S2404" s="11">
        <v>0</v>
      </c>
      <c r="T2404" s="11">
        <v>0</v>
      </c>
      <c r="U2404" s="11">
        <v>46900000</v>
      </c>
      <c r="V2404" s="11">
        <v>0</v>
      </c>
      <c r="W2404" s="11">
        <v>46900000</v>
      </c>
      <c r="X2404" s="11">
        <v>0</v>
      </c>
      <c r="Y2404" s="11">
        <v>0</v>
      </c>
      <c r="Z2404" s="11">
        <v>0</v>
      </c>
      <c r="AA2404" s="11">
        <v>0</v>
      </c>
      <c r="AB2404" s="11">
        <v>0</v>
      </c>
      <c r="AC2404" s="11">
        <v>0</v>
      </c>
      <c r="AD2404" s="11">
        <v>0</v>
      </c>
      <c r="AE2404" s="11">
        <v>0</v>
      </c>
      <c r="AF2404" s="11">
        <v>0</v>
      </c>
      <c r="AG2404" s="11">
        <v>46900000</v>
      </c>
      <c r="AH2404" s="11">
        <v>0</v>
      </c>
      <c r="AI2404" s="11">
        <v>0</v>
      </c>
      <c r="AJ2404" s="11">
        <v>0</v>
      </c>
      <c r="AK2404" s="11">
        <v>0</v>
      </c>
      <c r="AL2404" s="11">
        <v>45980980</v>
      </c>
      <c r="AM2404" s="11">
        <v>0</v>
      </c>
      <c r="AN2404" s="11">
        <v>0</v>
      </c>
      <c r="AO24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46900000</v>
      </c>
      <c r="AP24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45980980</v>
      </c>
      <c r="AR24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4" s="11">
        <f>Table_PBS_SQL_DB2_PBSSQL_PBS_NDP_Tina_CG_QtrlyPerformance_Final[[#This Row],[GOU REL]]+Table_PBS_SQL_DB2_PBSSQL_PBS_NDP_Tina_CG_QtrlyPerformance_Final[[#This Row],[EXT REL]]</f>
        <v>46900000</v>
      </c>
      <c r="AT2404" s="11">
        <f>Table_PBS_SQL_DB2_PBSSQL_PBS_NDP_Tina_CG_QtrlyPerformance_Final[[#This Row],[GOU EXP]]+Table_PBS_SQL_DB2_PBSSQL_PBS_NDP_Tina_CG_QtrlyPerformance_Final[[#This Row],[EXT EXP]]</f>
        <v>45980980</v>
      </c>
      <c r="AU2404" s="11" t="str">
        <f>IF(Table_PBS_SQL_DB2_PBSSQL_PBS_NDP_Tina_CG_QtrlyPerformance_Final[[#This Row],[Item_Code]]&gt;"300000", "Capital", "Recurrent")</f>
        <v>Capital</v>
      </c>
    </row>
    <row r="2405" spans="1:47" x14ac:dyDescent="0.25">
      <c r="A2405" t="s">
        <v>371</v>
      </c>
      <c r="B2405" t="s">
        <v>372</v>
      </c>
      <c r="C2405" t="s">
        <v>293</v>
      </c>
      <c r="D2405" t="s">
        <v>1206</v>
      </c>
      <c r="E2405" t="s">
        <v>31</v>
      </c>
      <c r="F2405" t="s">
        <v>1207</v>
      </c>
      <c r="G2405" t="s">
        <v>75</v>
      </c>
      <c r="H2405" t="s">
        <v>1529</v>
      </c>
      <c r="I2405" t="s">
        <v>477</v>
      </c>
      <c r="J2405" t="s">
        <v>1752</v>
      </c>
      <c r="K2405" t="s">
        <v>373</v>
      </c>
      <c r="L2405" t="s">
        <v>1753</v>
      </c>
      <c r="M2405" t="s">
        <v>866</v>
      </c>
      <c r="N2405" t="s">
        <v>867</v>
      </c>
      <c r="O2405" t="s">
        <v>1204</v>
      </c>
      <c r="P2405" t="s">
        <v>1205</v>
      </c>
      <c r="Q2405" s="11">
        <v>0</v>
      </c>
      <c r="R2405" s="11">
        <v>0</v>
      </c>
      <c r="S2405" s="11">
        <v>0</v>
      </c>
      <c r="T2405" s="11">
        <v>0</v>
      </c>
      <c r="U2405" s="11">
        <v>142043699</v>
      </c>
      <c r="V2405" s="11">
        <v>0</v>
      </c>
      <c r="W2405" s="11">
        <v>142043699</v>
      </c>
      <c r="X2405" s="11">
        <v>0</v>
      </c>
      <c r="Y2405" s="11">
        <v>0</v>
      </c>
      <c r="Z2405" s="11">
        <v>0</v>
      </c>
      <c r="AA2405" s="11">
        <v>0</v>
      </c>
      <c r="AB2405" s="11">
        <v>0</v>
      </c>
      <c r="AC2405" s="11">
        <v>30000000</v>
      </c>
      <c r="AD2405" s="11">
        <v>0</v>
      </c>
      <c r="AE2405" s="11">
        <v>0</v>
      </c>
      <c r="AF2405" s="11">
        <v>0</v>
      </c>
      <c r="AG2405" s="11">
        <v>101500000</v>
      </c>
      <c r="AH2405" s="11">
        <v>0</v>
      </c>
      <c r="AI2405" s="11">
        <v>0</v>
      </c>
      <c r="AJ2405" s="11">
        <v>0</v>
      </c>
      <c r="AK2405" s="11">
        <v>0</v>
      </c>
      <c r="AL2405" s="11">
        <v>131500000</v>
      </c>
      <c r="AM2405" s="11">
        <v>0</v>
      </c>
      <c r="AN2405" s="11">
        <v>0</v>
      </c>
      <c r="AO24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131500000</v>
      </c>
      <c r="AP24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131500000</v>
      </c>
      <c r="AR24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5" s="11">
        <f>Table_PBS_SQL_DB2_PBSSQL_PBS_NDP_Tina_CG_QtrlyPerformance_Final[[#This Row],[GOU REL]]+Table_PBS_SQL_DB2_PBSSQL_PBS_NDP_Tina_CG_QtrlyPerformance_Final[[#This Row],[EXT REL]]</f>
        <v>131500000</v>
      </c>
      <c r="AT2405" s="11">
        <f>Table_PBS_SQL_DB2_PBSSQL_PBS_NDP_Tina_CG_QtrlyPerformance_Final[[#This Row],[GOU EXP]]+Table_PBS_SQL_DB2_PBSSQL_PBS_NDP_Tina_CG_QtrlyPerformance_Final[[#This Row],[EXT EXP]]</f>
        <v>131500000</v>
      </c>
      <c r="AU2405" s="11" t="str">
        <f>IF(Table_PBS_SQL_DB2_PBSSQL_PBS_NDP_Tina_CG_QtrlyPerformance_Final[[#This Row],[Item_Code]]&gt;"300000", "Capital", "Recurrent")</f>
        <v>Capital</v>
      </c>
    </row>
    <row r="2406" spans="1:47" x14ac:dyDescent="0.25">
      <c r="A2406" t="s">
        <v>375</v>
      </c>
      <c r="B2406" t="s">
        <v>376</v>
      </c>
      <c r="C2406" t="s">
        <v>293</v>
      </c>
      <c r="D2406" t="s">
        <v>1206</v>
      </c>
      <c r="E2406" t="s">
        <v>31</v>
      </c>
      <c r="F2406" t="s">
        <v>1207</v>
      </c>
      <c r="G2406" t="s">
        <v>75</v>
      </c>
      <c r="H2406" t="s">
        <v>1529</v>
      </c>
      <c r="I2406" t="s">
        <v>467</v>
      </c>
      <c r="J2406" t="s">
        <v>1736</v>
      </c>
      <c r="K2406" t="s">
        <v>377</v>
      </c>
      <c r="L2406" t="s">
        <v>1756</v>
      </c>
      <c r="M2406" t="s">
        <v>1232</v>
      </c>
      <c r="N2406" t="s">
        <v>1586</v>
      </c>
      <c r="O2406" t="s">
        <v>1025</v>
      </c>
      <c r="P2406" t="s">
        <v>1026</v>
      </c>
      <c r="Q2406" s="11">
        <v>0</v>
      </c>
      <c r="R2406" s="11">
        <v>0</v>
      </c>
      <c r="S2406" s="11">
        <v>0</v>
      </c>
      <c r="T2406" s="11">
        <v>0</v>
      </c>
      <c r="U2406" s="11">
        <v>20000000</v>
      </c>
      <c r="V2406" s="11">
        <v>0</v>
      </c>
      <c r="W2406" s="11">
        <v>20000000</v>
      </c>
      <c r="X2406" s="11">
        <v>0</v>
      </c>
      <c r="Y2406" s="11">
        <v>0</v>
      </c>
      <c r="Z2406" s="11">
        <v>0</v>
      </c>
      <c r="AA2406" s="11">
        <v>0</v>
      </c>
      <c r="AB2406" s="11">
        <v>0</v>
      </c>
      <c r="AC2406" s="11">
        <v>0</v>
      </c>
      <c r="AD2406" s="11">
        <v>0</v>
      </c>
      <c r="AE2406" s="11">
        <v>0</v>
      </c>
      <c r="AF2406" s="11">
        <v>0</v>
      </c>
      <c r="AG2406" s="11">
        <v>10000000</v>
      </c>
      <c r="AH2406" s="11">
        <v>8517000</v>
      </c>
      <c r="AI2406" s="11">
        <v>0</v>
      </c>
      <c r="AJ2406" s="11">
        <v>0</v>
      </c>
      <c r="AK2406" s="11">
        <v>10000000</v>
      </c>
      <c r="AL2406" s="11">
        <v>11419000</v>
      </c>
      <c r="AM2406" s="11">
        <v>0</v>
      </c>
      <c r="AN2406" s="11">
        <v>0</v>
      </c>
      <c r="AO24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4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19936000</v>
      </c>
      <c r="AR24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6" s="11">
        <f>Table_PBS_SQL_DB2_PBSSQL_PBS_NDP_Tina_CG_QtrlyPerformance_Final[[#This Row],[GOU REL]]+Table_PBS_SQL_DB2_PBSSQL_PBS_NDP_Tina_CG_QtrlyPerformance_Final[[#This Row],[EXT REL]]</f>
        <v>20000000</v>
      </c>
      <c r="AT2406" s="11">
        <f>Table_PBS_SQL_DB2_PBSSQL_PBS_NDP_Tina_CG_QtrlyPerformance_Final[[#This Row],[GOU EXP]]+Table_PBS_SQL_DB2_PBSSQL_PBS_NDP_Tina_CG_QtrlyPerformance_Final[[#This Row],[EXT EXP]]</f>
        <v>19936000</v>
      </c>
      <c r="AU2406" s="11" t="str">
        <f>IF(Table_PBS_SQL_DB2_PBSSQL_PBS_NDP_Tina_CG_QtrlyPerformance_Final[[#This Row],[Item_Code]]&gt;"300000", "Capital", "Recurrent")</f>
        <v>Recurrent</v>
      </c>
    </row>
    <row r="2407" spans="1:47" x14ac:dyDescent="0.25">
      <c r="A2407" t="s">
        <v>375</v>
      </c>
      <c r="B2407" t="s">
        <v>376</v>
      </c>
      <c r="C2407" t="s">
        <v>293</v>
      </c>
      <c r="D2407" t="s">
        <v>1206</v>
      </c>
      <c r="E2407" t="s">
        <v>31</v>
      </c>
      <c r="F2407" t="s">
        <v>1207</v>
      </c>
      <c r="G2407" t="s">
        <v>75</v>
      </c>
      <c r="H2407" t="s">
        <v>1529</v>
      </c>
      <c r="I2407" t="s">
        <v>467</v>
      </c>
      <c r="J2407" t="s">
        <v>1736</v>
      </c>
      <c r="K2407" t="s">
        <v>377</v>
      </c>
      <c r="L2407" t="s">
        <v>1756</v>
      </c>
      <c r="M2407" t="s">
        <v>1232</v>
      </c>
      <c r="N2407" t="s">
        <v>1586</v>
      </c>
      <c r="O2407" t="s">
        <v>1626</v>
      </c>
      <c r="P2407" t="s">
        <v>1627</v>
      </c>
      <c r="Q2407" s="11">
        <v>0</v>
      </c>
      <c r="R2407" s="11">
        <v>0</v>
      </c>
      <c r="S2407" s="11">
        <v>0</v>
      </c>
      <c r="T2407" s="11">
        <v>0</v>
      </c>
      <c r="U2407" s="11">
        <v>2867000000</v>
      </c>
      <c r="V2407" s="11">
        <v>0</v>
      </c>
      <c r="W2407" s="11">
        <v>2867000000</v>
      </c>
      <c r="X2407" s="11">
        <v>0</v>
      </c>
      <c r="Y2407" s="11">
        <v>0</v>
      </c>
      <c r="Z2407" s="11">
        <v>0</v>
      </c>
      <c r="AA2407" s="11">
        <v>0</v>
      </c>
      <c r="AB2407" s="11">
        <v>0</v>
      </c>
      <c r="AC2407" s="11">
        <v>1000000000</v>
      </c>
      <c r="AD2407" s="11">
        <v>857985441</v>
      </c>
      <c r="AE2407" s="11">
        <v>0</v>
      </c>
      <c r="AF2407" s="11">
        <v>0</v>
      </c>
      <c r="AG2407" s="11">
        <v>668500000</v>
      </c>
      <c r="AH2407" s="11">
        <v>0</v>
      </c>
      <c r="AI2407" s="11">
        <v>0</v>
      </c>
      <c r="AJ2407" s="11">
        <v>0</v>
      </c>
      <c r="AK2407" s="11">
        <v>465700000</v>
      </c>
      <c r="AL2407" s="11">
        <v>1276214558</v>
      </c>
      <c r="AM2407" s="11">
        <v>0</v>
      </c>
      <c r="AN2407" s="11">
        <v>0</v>
      </c>
      <c r="AO24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2134200000</v>
      </c>
      <c r="AP24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2134199999</v>
      </c>
      <c r="AR24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7" s="11">
        <f>Table_PBS_SQL_DB2_PBSSQL_PBS_NDP_Tina_CG_QtrlyPerformance_Final[[#This Row],[GOU REL]]+Table_PBS_SQL_DB2_PBSSQL_PBS_NDP_Tina_CG_QtrlyPerformance_Final[[#This Row],[EXT REL]]</f>
        <v>2134200000</v>
      </c>
      <c r="AT2407" s="11">
        <f>Table_PBS_SQL_DB2_PBSSQL_PBS_NDP_Tina_CG_QtrlyPerformance_Final[[#This Row],[GOU EXP]]+Table_PBS_SQL_DB2_PBSSQL_PBS_NDP_Tina_CG_QtrlyPerformance_Final[[#This Row],[EXT EXP]]</f>
        <v>2134199999</v>
      </c>
      <c r="AU2407" s="11" t="str">
        <f>IF(Table_PBS_SQL_DB2_PBSSQL_PBS_NDP_Tina_CG_QtrlyPerformance_Final[[#This Row],[Item_Code]]&gt;"300000", "Capital", "Recurrent")</f>
        <v>Capital</v>
      </c>
    </row>
    <row r="2408" spans="1:47" x14ac:dyDescent="0.25">
      <c r="A2408" t="s">
        <v>1763</v>
      </c>
      <c r="B2408" t="s">
        <v>1764</v>
      </c>
      <c r="C2408" t="s">
        <v>293</v>
      </c>
      <c r="D2408" t="s">
        <v>1206</v>
      </c>
      <c r="E2408" t="s">
        <v>31</v>
      </c>
      <c r="F2408" t="s">
        <v>1207</v>
      </c>
      <c r="G2408" t="s">
        <v>75</v>
      </c>
      <c r="H2408" t="s">
        <v>1529</v>
      </c>
      <c r="I2408" t="s">
        <v>467</v>
      </c>
      <c r="J2408" t="s">
        <v>1736</v>
      </c>
      <c r="K2408" t="s">
        <v>1765</v>
      </c>
      <c r="L2408" t="s">
        <v>1766</v>
      </c>
      <c r="M2408" t="s">
        <v>866</v>
      </c>
      <c r="N2408" t="s">
        <v>867</v>
      </c>
      <c r="O2408" t="s">
        <v>1302</v>
      </c>
      <c r="P2408" t="s">
        <v>1303</v>
      </c>
      <c r="Q2408" s="11">
        <v>0</v>
      </c>
      <c r="R2408" s="11">
        <v>0</v>
      </c>
      <c r="S2408" s="11">
        <v>0</v>
      </c>
      <c r="T2408" s="11">
        <v>0</v>
      </c>
      <c r="U2408" s="11">
        <v>0</v>
      </c>
      <c r="V2408" s="11">
        <v>0</v>
      </c>
      <c r="W2408" s="11">
        <v>50000000</v>
      </c>
      <c r="X2408" s="11">
        <v>0</v>
      </c>
      <c r="Y2408" s="11">
        <v>0</v>
      </c>
      <c r="Z2408" s="11">
        <v>0</v>
      </c>
      <c r="AA2408" s="11">
        <v>0</v>
      </c>
      <c r="AB2408" s="11">
        <v>0</v>
      </c>
      <c r="AC2408" s="11">
        <v>50000000</v>
      </c>
      <c r="AD2408" s="11">
        <v>25100000</v>
      </c>
      <c r="AE2408" s="11">
        <v>0</v>
      </c>
      <c r="AF2408" s="11">
        <v>0</v>
      </c>
      <c r="AG2408" s="11">
        <v>0</v>
      </c>
      <c r="AH2408" s="11">
        <v>24900000</v>
      </c>
      <c r="AI2408" s="11">
        <v>0</v>
      </c>
      <c r="AJ2408" s="11">
        <v>0</v>
      </c>
      <c r="AK2408" s="11">
        <v>0</v>
      </c>
      <c r="AL2408" s="11">
        <v>0</v>
      </c>
      <c r="AM2408" s="11">
        <v>0</v>
      </c>
      <c r="AN2408" s="11">
        <v>0</v>
      </c>
      <c r="AO24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4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4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8" s="11">
        <f>Table_PBS_SQL_DB2_PBSSQL_PBS_NDP_Tina_CG_QtrlyPerformance_Final[[#This Row],[GOU REL]]+Table_PBS_SQL_DB2_PBSSQL_PBS_NDP_Tina_CG_QtrlyPerformance_Final[[#This Row],[EXT REL]]</f>
        <v>50000000</v>
      </c>
      <c r="AT2408" s="11">
        <f>Table_PBS_SQL_DB2_PBSSQL_PBS_NDP_Tina_CG_QtrlyPerformance_Final[[#This Row],[GOU EXP]]+Table_PBS_SQL_DB2_PBSSQL_PBS_NDP_Tina_CG_QtrlyPerformance_Final[[#This Row],[EXT EXP]]</f>
        <v>50000000</v>
      </c>
      <c r="AU2408" s="11" t="str">
        <f>IF(Table_PBS_SQL_DB2_PBSSQL_PBS_NDP_Tina_CG_QtrlyPerformance_Final[[#This Row],[Item_Code]]&gt;"300000", "Capital", "Recurrent")</f>
        <v>Capital</v>
      </c>
    </row>
    <row r="2409" spans="1:47" x14ac:dyDescent="0.25">
      <c r="A2409" t="s">
        <v>594</v>
      </c>
      <c r="B2409" t="s">
        <v>595</v>
      </c>
      <c r="C2409" t="s">
        <v>702</v>
      </c>
      <c r="D2409" t="s">
        <v>1521</v>
      </c>
      <c r="E2409" t="s">
        <v>31</v>
      </c>
      <c r="F2409" t="s">
        <v>862</v>
      </c>
      <c r="G2409" t="s">
        <v>31</v>
      </c>
      <c r="H2409" t="s">
        <v>1768</v>
      </c>
      <c r="I2409" t="s">
        <v>467</v>
      </c>
      <c r="J2409" t="s">
        <v>1769</v>
      </c>
      <c r="K2409" t="s">
        <v>596</v>
      </c>
      <c r="L2409" t="s">
        <v>1770</v>
      </c>
      <c r="M2409" t="s">
        <v>866</v>
      </c>
      <c r="N2409" t="s">
        <v>867</v>
      </c>
      <c r="O2409" t="s">
        <v>957</v>
      </c>
      <c r="P2409" t="s">
        <v>958</v>
      </c>
      <c r="Q2409" s="11">
        <v>0</v>
      </c>
      <c r="R2409" s="11">
        <v>0</v>
      </c>
      <c r="S2409" s="11">
        <v>0</v>
      </c>
      <c r="T2409" s="11">
        <v>0</v>
      </c>
      <c r="U2409" s="11">
        <v>0</v>
      </c>
      <c r="V2409" s="11">
        <v>0</v>
      </c>
      <c r="W2409" s="11">
        <v>300000000</v>
      </c>
      <c r="X2409" s="11">
        <v>0</v>
      </c>
      <c r="Y2409" s="11">
        <v>0</v>
      </c>
      <c r="Z2409" s="11">
        <v>0</v>
      </c>
      <c r="AA2409" s="11">
        <v>0</v>
      </c>
      <c r="AB2409" s="11">
        <v>0</v>
      </c>
      <c r="AC2409" s="11">
        <v>0</v>
      </c>
      <c r="AD2409" s="11">
        <v>0</v>
      </c>
      <c r="AE2409" s="11">
        <v>0</v>
      </c>
      <c r="AF2409" s="11">
        <v>0</v>
      </c>
      <c r="AG2409" s="11">
        <v>0</v>
      </c>
      <c r="AH2409" s="11">
        <v>0</v>
      </c>
      <c r="AI2409" s="11">
        <v>0</v>
      </c>
      <c r="AJ2409" s="11">
        <v>0</v>
      </c>
      <c r="AK2409" s="11">
        <v>0</v>
      </c>
      <c r="AL2409" s="11">
        <v>0</v>
      </c>
      <c r="AM2409" s="11">
        <v>0</v>
      </c>
      <c r="AN2409" s="11">
        <v>0</v>
      </c>
      <c r="AO24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09" s="11">
        <f>Table_PBS_SQL_DB2_PBSSQL_PBS_NDP_Tina_CG_QtrlyPerformance_Final[[#This Row],[GOU REL]]+Table_PBS_SQL_DB2_PBSSQL_PBS_NDP_Tina_CG_QtrlyPerformance_Final[[#This Row],[EXT REL]]</f>
        <v>0</v>
      </c>
      <c r="AT2409" s="11">
        <f>Table_PBS_SQL_DB2_PBSSQL_PBS_NDP_Tina_CG_QtrlyPerformance_Final[[#This Row],[GOU EXP]]+Table_PBS_SQL_DB2_PBSSQL_PBS_NDP_Tina_CG_QtrlyPerformance_Final[[#This Row],[EXT EXP]]</f>
        <v>0</v>
      </c>
      <c r="AU2409" s="11" t="str">
        <f>IF(Table_PBS_SQL_DB2_PBSSQL_PBS_NDP_Tina_CG_QtrlyPerformance_Final[[#This Row],[Item_Code]]&gt;"300000", "Capital", "Recurrent")</f>
        <v>Capital</v>
      </c>
    </row>
    <row r="2410" spans="1:47" x14ac:dyDescent="0.25">
      <c r="A2410" t="s">
        <v>389</v>
      </c>
      <c r="B2410" t="s">
        <v>1778</v>
      </c>
      <c r="C2410" t="s">
        <v>293</v>
      </c>
      <c r="D2410" t="s">
        <v>1206</v>
      </c>
      <c r="E2410" t="s">
        <v>31</v>
      </c>
      <c r="F2410" t="s">
        <v>1207</v>
      </c>
      <c r="G2410" t="s">
        <v>75</v>
      </c>
      <c r="H2410" t="s">
        <v>1779</v>
      </c>
      <c r="I2410" t="s">
        <v>467</v>
      </c>
      <c r="J2410" t="s">
        <v>1752</v>
      </c>
      <c r="K2410" t="s">
        <v>391</v>
      </c>
      <c r="L2410" t="s">
        <v>1780</v>
      </c>
      <c r="M2410" t="s">
        <v>1232</v>
      </c>
      <c r="N2410" t="s">
        <v>1586</v>
      </c>
      <c r="O2410" t="s">
        <v>1155</v>
      </c>
      <c r="P2410" t="s">
        <v>1156</v>
      </c>
      <c r="Q2410" s="11">
        <v>0</v>
      </c>
      <c r="R2410" s="11">
        <v>0</v>
      </c>
      <c r="S2410" s="11">
        <v>0</v>
      </c>
      <c r="T2410" s="11">
        <v>0</v>
      </c>
      <c r="U2410" s="11">
        <v>150000000</v>
      </c>
      <c r="V2410" s="11">
        <v>0</v>
      </c>
      <c r="W2410" s="11">
        <v>150000000</v>
      </c>
      <c r="X2410" s="11">
        <v>0</v>
      </c>
      <c r="Y2410" s="11">
        <v>0</v>
      </c>
      <c r="Z2410" s="11">
        <v>-129984602</v>
      </c>
      <c r="AA2410" s="11">
        <v>0</v>
      </c>
      <c r="AB2410" s="11">
        <v>0</v>
      </c>
      <c r="AC2410" s="11">
        <v>150000000</v>
      </c>
      <c r="AD2410" s="11">
        <v>0</v>
      </c>
      <c r="AE2410" s="11">
        <v>0</v>
      </c>
      <c r="AF2410" s="11">
        <v>0</v>
      </c>
      <c r="AG2410" s="11">
        <v>0</v>
      </c>
      <c r="AH2410" s="11">
        <v>0</v>
      </c>
      <c r="AI2410" s="11">
        <v>0</v>
      </c>
      <c r="AJ2410" s="11">
        <v>0</v>
      </c>
      <c r="AK2410" s="11">
        <v>0</v>
      </c>
      <c r="AL2410" s="11">
        <v>150000000</v>
      </c>
      <c r="AM2410" s="11">
        <v>0</v>
      </c>
      <c r="AN2410" s="11">
        <v>0</v>
      </c>
      <c r="AO24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24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20015398</v>
      </c>
      <c r="AR24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0" s="11">
        <f>Table_PBS_SQL_DB2_PBSSQL_PBS_NDP_Tina_CG_QtrlyPerformance_Final[[#This Row],[GOU REL]]+Table_PBS_SQL_DB2_PBSSQL_PBS_NDP_Tina_CG_QtrlyPerformance_Final[[#This Row],[EXT REL]]</f>
        <v>150000000</v>
      </c>
      <c r="AT2410" s="11">
        <f>Table_PBS_SQL_DB2_PBSSQL_PBS_NDP_Tina_CG_QtrlyPerformance_Final[[#This Row],[GOU EXP]]+Table_PBS_SQL_DB2_PBSSQL_PBS_NDP_Tina_CG_QtrlyPerformance_Final[[#This Row],[EXT EXP]]</f>
        <v>20015398</v>
      </c>
      <c r="AU2410" s="11" t="str">
        <f>IF(Table_PBS_SQL_DB2_PBSSQL_PBS_NDP_Tina_CG_QtrlyPerformance_Final[[#This Row],[Item_Code]]&gt;"300000", "Capital", "Recurrent")</f>
        <v>Capital</v>
      </c>
    </row>
    <row r="2411" spans="1:47" x14ac:dyDescent="0.25">
      <c r="A2411" t="s">
        <v>393</v>
      </c>
      <c r="B2411" t="s">
        <v>394</v>
      </c>
      <c r="C2411" t="s">
        <v>293</v>
      </c>
      <c r="D2411" t="s">
        <v>1206</v>
      </c>
      <c r="E2411" t="s">
        <v>75</v>
      </c>
      <c r="F2411" t="s">
        <v>1228</v>
      </c>
      <c r="G2411" t="s">
        <v>31</v>
      </c>
      <c r="H2411" t="s">
        <v>1831</v>
      </c>
      <c r="I2411" t="s">
        <v>493</v>
      </c>
      <c r="J2411" t="s">
        <v>1529</v>
      </c>
      <c r="K2411" t="s">
        <v>395</v>
      </c>
      <c r="L2411" t="s">
        <v>1832</v>
      </c>
      <c r="M2411" t="s">
        <v>866</v>
      </c>
      <c r="N2411" t="s">
        <v>867</v>
      </c>
      <c r="O2411" t="s">
        <v>1011</v>
      </c>
      <c r="P2411" t="s">
        <v>1012</v>
      </c>
      <c r="Q2411" s="11">
        <v>0</v>
      </c>
      <c r="R2411" s="11">
        <v>0</v>
      </c>
      <c r="S2411" s="11">
        <v>0</v>
      </c>
      <c r="T2411" s="11">
        <v>0</v>
      </c>
      <c r="U2411" s="11">
        <v>150000000</v>
      </c>
      <c r="V2411" s="11">
        <v>0</v>
      </c>
      <c r="W2411" s="11">
        <v>150000000</v>
      </c>
      <c r="X2411" s="11">
        <v>0</v>
      </c>
      <c r="Y2411" s="11">
        <v>0</v>
      </c>
      <c r="Z2411" s="11">
        <v>0</v>
      </c>
      <c r="AA2411" s="11">
        <v>0</v>
      </c>
      <c r="AB2411" s="11">
        <v>0</v>
      </c>
      <c r="AC2411" s="11">
        <v>0</v>
      </c>
      <c r="AD2411" s="11">
        <v>0</v>
      </c>
      <c r="AE2411" s="11">
        <v>0</v>
      </c>
      <c r="AF2411" s="11">
        <v>0</v>
      </c>
      <c r="AG2411" s="11">
        <v>0</v>
      </c>
      <c r="AH2411" s="11">
        <v>0</v>
      </c>
      <c r="AI2411" s="11">
        <v>0</v>
      </c>
      <c r="AJ2411" s="11">
        <v>0</v>
      </c>
      <c r="AK2411" s="11">
        <v>150000000</v>
      </c>
      <c r="AL2411" s="11">
        <v>145396788</v>
      </c>
      <c r="AM2411" s="11">
        <v>0</v>
      </c>
      <c r="AN2411" s="11">
        <v>0</v>
      </c>
      <c r="AO24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24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145396788</v>
      </c>
      <c r="AR24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1" s="11">
        <f>Table_PBS_SQL_DB2_PBSSQL_PBS_NDP_Tina_CG_QtrlyPerformance_Final[[#This Row],[GOU REL]]+Table_PBS_SQL_DB2_PBSSQL_PBS_NDP_Tina_CG_QtrlyPerformance_Final[[#This Row],[EXT REL]]</f>
        <v>150000000</v>
      </c>
      <c r="AT2411" s="11">
        <f>Table_PBS_SQL_DB2_PBSSQL_PBS_NDP_Tina_CG_QtrlyPerformance_Final[[#This Row],[GOU EXP]]+Table_PBS_SQL_DB2_PBSSQL_PBS_NDP_Tina_CG_QtrlyPerformance_Final[[#This Row],[EXT EXP]]</f>
        <v>145396788</v>
      </c>
      <c r="AU2411" s="11" t="str">
        <f>IF(Table_PBS_SQL_DB2_PBSSQL_PBS_NDP_Tina_CG_QtrlyPerformance_Final[[#This Row],[Item_Code]]&gt;"300000", "Capital", "Recurrent")</f>
        <v>Recurrent</v>
      </c>
    </row>
    <row r="2412" spans="1:47" x14ac:dyDescent="0.25">
      <c r="A2412" t="s">
        <v>409</v>
      </c>
      <c r="B2412" t="s">
        <v>410</v>
      </c>
      <c r="C2412" t="s">
        <v>293</v>
      </c>
      <c r="D2412" t="s">
        <v>1206</v>
      </c>
      <c r="E2412" t="s">
        <v>75</v>
      </c>
      <c r="F2412" t="s">
        <v>1228</v>
      </c>
      <c r="G2412" t="s">
        <v>31</v>
      </c>
      <c r="H2412" t="s">
        <v>1786</v>
      </c>
      <c r="I2412" t="s">
        <v>467</v>
      </c>
      <c r="J2412" t="s">
        <v>1213</v>
      </c>
      <c r="K2412" t="s">
        <v>411</v>
      </c>
      <c r="L2412" t="s">
        <v>1790</v>
      </c>
      <c r="M2412" t="s">
        <v>866</v>
      </c>
      <c r="N2412" t="s">
        <v>867</v>
      </c>
      <c r="O2412" t="s">
        <v>957</v>
      </c>
      <c r="P2412" t="s">
        <v>958</v>
      </c>
      <c r="Q2412" s="11">
        <v>0</v>
      </c>
      <c r="R2412" s="11">
        <v>0</v>
      </c>
      <c r="S2412" s="11">
        <v>0</v>
      </c>
      <c r="T2412" s="11">
        <v>0</v>
      </c>
      <c r="U2412" s="11">
        <v>0</v>
      </c>
      <c r="V2412" s="11">
        <v>0</v>
      </c>
      <c r="W2412" s="11">
        <v>20000000</v>
      </c>
      <c r="X2412" s="11">
        <v>0</v>
      </c>
      <c r="Y2412" s="11">
        <v>0</v>
      </c>
      <c r="Z2412" s="11">
        <v>0</v>
      </c>
      <c r="AA2412" s="11">
        <v>0</v>
      </c>
      <c r="AB2412" s="11">
        <v>0</v>
      </c>
      <c r="AC2412" s="11">
        <v>20000000</v>
      </c>
      <c r="AD2412" s="11">
        <v>0</v>
      </c>
      <c r="AE2412" s="11">
        <v>0</v>
      </c>
      <c r="AF2412" s="11">
        <v>0</v>
      </c>
      <c r="AG2412" s="11">
        <v>0</v>
      </c>
      <c r="AH2412" s="11">
        <v>0</v>
      </c>
      <c r="AI2412" s="11">
        <v>0</v>
      </c>
      <c r="AJ2412" s="11">
        <v>0</v>
      </c>
      <c r="AK2412" s="11">
        <v>0</v>
      </c>
      <c r="AL2412" s="11">
        <v>19985000</v>
      </c>
      <c r="AM2412" s="11">
        <v>0</v>
      </c>
      <c r="AN2412" s="11">
        <v>0</v>
      </c>
      <c r="AO24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4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19985000</v>
      </c>
      <c r="AR24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2" s="11">
        <f>Table_PBS_SQL_DB2_PBSSQL_PBS_NDP_Tina_CG_QtrlyPerformance_Final[[#This Row],[GOU REL]]+Table_PBS_SQL_DB2_PBSSQL_PBS_NDP_Tina_CG_QtrlyPerformance_Final[[#This Row],[EXT REL]]</f>
        <v>20000000</v>
      </c>
      <c r="AT2412" s="11">
        <f>Table_PBS_SQL_DB2_PBSSQL_PBS_NDP_Tina_CG_QtrlyPerformance_Final[[#This Row],[GOU EXP]]+Table_PBS_SQL_DB2_PBSSQL_PBS_NDP_Tina_CG_QtrlyPerformance_Final[[#This Row],[EXT EXP]]</f>
        <v>19985000</v>
      </c>
      <c r="AU2412" s="11" t="str">
        <f>IF(Table_PBS_SQL_DB2_PBSSQL_PBS_NDP_Tina_CG_QtrlyPerformance_Final[[#This Row],[Item_Code]]&gt;"300000", "Capital", "Recurrent")</f>
        <v>Capital</v>
      </c>
    </row>
    <row r="2413" spans="1:47" x14ac:dyDescent="0.25">
      <c r="A2413" t="s">
        <v>417</v>
      </c>
      <c r="B2413" t="s">
        <v>418</v>
      </c>
      <c r="C2413" t="s">
        <v>293</v>
      </c>
      <c r="D2413" t="s">
        <v>1206</v>
      </c>
      <c r="E2413" t="s">
        <v>75</v>
      </c>
      <c r="F2413" t="s">
        <v>1228</v>
      </c>
      <c r="G2413" t="s">
        <v>31</v>
      </c>
      <c r="H2413" t="s">
        <v>1786</v>
      </c>
      <c r="I2413" t="s">
        <v>467</v>
      </c>
      <c r="J2413" t="s">
        <v>1213</v>
      </c>
      <c r="K2413" t="s">
        <v>419</v>
      </c>
      <c r="L2413" t="s">
        <v>2159</v>
      </c>
      <c r="M2413" t="s">
        <v>866</v>
      </c>
      <c r="N2413" t="s">
        <v>867</v>
      </c>
      <c r="O2413" t="s">
        <v>1215</v>
      </c>
      <c r="P2413" t="s">
        <v>1216</v>
      </c>
      <c r="Q2413" s="11">
        <v>0</v>
      </c>
      <c r="R2413" s="11">
        <v>0</v>
      </c>
      <c r="S2413" s="11">
        <v>0</v>
      </c>
      <c r="T2413" s="11">
        <v>0</v>
      </c>
      <c r="U2413" s="11">
        <v>30000000</v>
      </c>
      <c r="V2413" s="11">
        <v>0</v>
      </c>
      <c r="W2413" s="11">
        <v>30000000</v>
      </c>
      <c r="X2413" s="11">
        <v>0</v>
      </c>
      <c r="Y2413" s="11">
        <v>0</v>
      </c>
      <c r="Z2413" s="11">
        <v>0</v>
      </c>
      <c r="AA2413" s="11">
        <v>0</v>
      </c>
      <c r="AB2413" s="11">
        <v>0</v>
      </c>
      <c r="AC2413" s="11">
        <v>0</v>
      </c>
      <c r="AD2413" s="11">
        <v>0</v>
      </c>
      <c r="AE2413" s="11">
        <v>0</v>
      </c>
      <c r="AF2413" s="11">
        <v>0</v>
      </c>
      <c r="AG2413" s="11">
        <v>0</v>
      </c>
      <c r="AH2413" s="11">
        <v>0</v>
      </c>
      <c r="AI2413" s="11">
        <v>0</v>
      </c>
      <c r="AJ2413" s="11">
        <v>0</v>
      </c>
      <c r="AK2413" s="11">
        <v>30000000</v>
      </c>
      <c r="AL2413" s="11">
        <v>26729065</v>
      </c>
      <c r="AM2413" s="11">
        <v>0</v>
      </c>
      <c r="AN2413" s="11">
        <v>0</v>
      </c>
      <c r="AO24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4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26729065</v>
      </c>
      <c r="AR24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3" s="11">
        <f>Table_PBS_SQL_DB2_PBSSQL_PBS_NDP_Tina_CG_QtrlyPerformance_Final[[#This Row],[GOU REL]]+Table_PBS_SQL_DB2_PBSSQL_PBS_NDP_Tina_CG_QtrlyPerformance_Final[[#This Row],[EXT REL]]</f>
        <v>30000000</v>
      </c>
      <c r="AT2413" s="11">
        <f>Table_PBS_SQL_DB2_PBSSQL_PBS_NDP_Tina_CG_QtrlyPerformance_Final[[#This Row],[GOU EXP]]+Table_PBS_SQL_DB2_PBSSQL_PBS_NDP_Tina_CG_QtrlyPerformance_Final[[#This Row],[EXT EXP]]</f>
        <v>26729065</v>
      </c>
      <c r="AU2413" s="11" t="str">
        <f>IF(Table_PBS_SQL_DB2_PBSSQL_PBS_NDP_Tina_CG_QtrlyPerformance_Final[[#This Row],[Item_Code]]&gt;"300000", "Capital", "Recurrent")</f>
        <v>Capital</v>
      </c>
    </row>
    <row r="2414" spans="1:47" x14ac:dyDescent="0.25">
      <c r="A2414" t="s">
        <v>417</v>
      </c>
      <c r="B2414" t="s">
        <v>418</v>
      </c>
      <c r="C2414" t="s">
        <v>293</v>
      </c>
      <c r="D2414" t="s">
        <v>1206</v>
      </c>
      <c r="E2414" t="s">
        <v>75</v>
      </c>
      <c r="F2414" t="s">
        <v>1228</v>
      </c>
      <c r="G2414" t="s">
        <v>31</v>
      </c>
      <c r="H2414" t="s">
        <v>1786</v>
      </c>
      <c r="I2414" t="s">
        <v>467</v>
      </c>
      <c r="J2414" t="s">
        <v>1213</v>
      </c>
      <c r="K2414" t="s">
        <v>419</v>
      </c>
      <c r="L2414" t="s">
        <v>2159</v>
      </c>
      <c r="M2414" t="s">
        <v>866</v>
      </c>
      <c r="N2414" t="s">
        <v>867</v>
      </c>
      <c r="O2414" t="s">
        <v>957</v>
      </c>
      <c r="P2414" t="s">
        <v>958</v>
      </c>
      <c r="Q2414" s="11">
        <v>0</v>
      </c>
      <c r="R2414" s="11">
        <v>0</v>
      </c>
      <c r="S2414" s="11">
        <v>0</v>
      </c>
      <c r="T2414" s="11">
        <v>0</v>
      </c>
      <c r="U2414" s="11">
        <v>30000000</v>
      </c>
      <c r="V2414" s="11">
        <v>0</v>
      </c>
      <c r="W2414" s="11">
        <v>30000000</v>
      </c>
      <c r="X2414" s="11">
        <v>0</v>
      </c>
      <c r="Y2414" s="11">
        <v>0</v>
      </c>
      <c r="Z2414" s="11">
        <v>0</v>
      </c>
      <c r="AA2414" s="11">
        <v>0</v>
      </c>
      <c r="AB2414" s="11">
        <v>0</v>
      </c>
      <c r="AC2414" s="11">
        <v>0</v>
      </c>
      <c r="AD2414" s="11">
        <v>0</v>
      </c>
      <c r="AE2414" s="11">
        <v>0</v>
      </c>
      <c r="AF2414" s="11">
        <v>0</v>
      </c>
      <c r="AG2414" s="11">
        <v>0</v>
      </c>
      <c r="AH2414" s="11">
        <v>0</v>
      </c>
      <c r="AI2414" s="11">
        <v>0</v>
      </c>
      <c r="AJ2414" s="11">
        <v>0</v>
      </c>
      <c r="AK2414" s="11">
        <v>29999000</v>
      </c>
      <c r="AL2414" s="11">
        <v>29999000</v>
      </c>
      <c r="AM2414" s="11">
        <v>0</v>
      </c>
      <c r="AN2414" s="11">
        <v>0</v>
      </c>
      <c r="AO24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29999000</v>
      </c>
      <c r="AP24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29999000</v>
      </c>
      <c r="AR24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4" s="11">
        <f>Table_PBS_SQL_DB2_PBSSQL_PBS_NDP_Tina_CG_QtrlyPerformance_Final[[#This Row],[GOU REL]]+Table_PBS_SQL_DB2_PBSSQL_PBS_NDP_Tina_CG_QtrlyPerformance_Final[[#This Row],[EXT REL]]</f>
        <v>29999000</v>
      </c>
      <c r="AT2414" s="11">
        <f>Table_PBS_SQL_DB2_PBSSQL_PBS_NDP_Tina_CG_QtrlyPerformance_Final[[#This Row],[GOU EXP]]+Table_PBS_SQL_DB2_PBSSQL_PBS_NDP_Tina_CG_QtrlyPerformance_Final[[#This Row],[EXT EXP]]</f>
        <v>29999000</v>
      </c>
      <c r="AU2414" s="11" t="str">
        <f>IF(Table_PBS_SQL_DB2_PBSSQL_PBS_NDP_Tina_CG_QtrlyPerformance_Final[[#This Row],[Item_Code]]&gt;"300000", "Capital", "Recurrent")</f>
        <v>Capital</v>
      </c>
    </row>
    <row r="2415" spans="1:47" x14ac:dyDescent="0.25">
      <c r="A2415" t="s">
        <v>441</v>
      </c>
      <c r="B2415" t="s">
        <v>442</v>
      </c>
      <c r="C2415" t="s">
        <v>293</v>
      </c>
      <c r="D2415" t="s">
        <v>1206</v>
      </c>
      <c r="E2415" t="s">
        <v>75</v>
      </c>
      <c r="F2415" t="s">
        <v>1228</v>
      </c>
      <c r="G2415" t="s">
        <v>31</v>
      </c>
      <c r="H2415" t="s">
        <v>1786</v>
      </c>
      <c r="I2415" t="s">
        <v>467</v>
      </c>
      <c r="J2415" t="s">
        <v>1213</v>
      </c>
      <c r="K2415" t="s">
        <v>443</v>
      </c>
      <c r="L2415" t="s">
        <v>1800</v>
      </c>
      <c r="M2415" t="s">
        <v>866</v>
      </c>
      <c r="N2415" t="s">
        <v>867</v>
      </c>
      <c r="O2415" t="s">
        <v>957</v>
      </c>
      <c r="P2415" t="s">
        <v>958</v>
      </c>
      <c r="Q2415" s="11">
        <v>0</v>
      </c>
      <c r="R2415" s="11">
        <v>0</v>
      </c>
      <c r="S2415" s="11">
        <v>0</v>
      </c>
      <c r="T2415" s="11">
        <v>0</v>
      </c>
      <c r="U2415" s="11">
        <v>0</v>
      </c>
      <c r="V2415" s="11">
        <v>0</v>
      </c>
      <c r="W2415" s="11">
        <v>200000000</v>
      </c>
      <c r="X2415" s="11">
        <v>0</v>
      </c>
      <c r="Y2415" s="11">
        <v>0</v>
      </c>
      <c r="Z2415" s="11">
        <v>0</v>
      </c>
      <c r="AA2415" s="11">
        <v>0</v>
      </c>
      <c r="AB2415" s="11">
        <v>0</v>
      </c>
      <c r="AC2415" s="11">
        <v>0</v>
      </c>
      <c r="AD2415" s="11">
        <v>0</v>
      </c>
      <c r="AE2415" s="11">
        <v>0</v>
      </c>
      <c r="AF2415" s="11">
        <v>0</v>
      </c>
      <c r="AG2415" s="11">
        <v>0</v>
      </c>
      <c r="AH2415" s="11">
        <v>0</v>
      </c>
      <c r="AI2415" s="11">
        <v>0</v>
      </c>
      <c r="AJ2415" s="11">
        <v>0</v>
      </c>
      <c r="AK2415" s="11">
        <v>199999999</v>
      </c>
      <c r="AL2415" s="11">
        <v>199950000</v>
      </c>
      <c r="AM2415" s="11">
        <v>0</v>
      </c>
      <c r="AN2415" s="11">
        <v>0</v>
      </c>
      <c r="AO24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199999999</v>
      </c>
      <c r="AP24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199950000</v>
      </c>
      <c r="AR24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5" s="11">
        <f>Table_PBS_SQL_DB2_PBSSQL_PBS_NDP_Tina_CG_QtrlyPerformance_Final[[#This Row],[GOU REL]]+Table_PBS_SQL_DB2_PBSSQL_PBS_NDP_Tina_CG_QtrlyPerformance_Final[[#This Row],[EXT REL]]</f>
        <v>199999999</v>
      </c>
      <c r="AT2415" s="11">
        <f>Table_PBS_SQL_DB2_PBSSQL_PBS_NDP_Tina_CG_QtrlyPerformance_Final[[#This Row],[GOU EXP]]+Table_PBS_SQL_DB2_PBSSQL_PBS_NDP_Tina_CG_QtrlyPerformance_Final[[#This Row],[EXT EXP]]</f>
        <v>199950000</v>
      </c>
      <c r="AU2415" s="11" t="str">
        <f>IF(Table_PBS_SQL_DB2_PBSSQL_PBS_NDP_Tina_CG_QtrlyPerformance_Final[[#This Row],[Item_Code]]&gt;"300000", "Capital", "Recurrent")</f>
        <v>Capital</v>
      </c>
    </row>
    <row r="2416" spans="1:47" x14ac:dyDescent="0.25">
      <c r="A2416" t="s">
        <v>453</v>
      </c>
      <c r="B2416" t="s">
        <v>454</v>
      </c>
      <c r="C2416" t="s">
        <v>293</v>
      </c>
      <c r="D2416" t="s">
        <v>1206</v>
      </c>
      <c r="E2416" t="s">
        <v>75</v>
      </c>
      <c r="F2416" t="s">
        <v>1228</v>
      </c>
      <c r="G2416" t="s">
        <v>31</v>
      </c>
      <c r="H2416" t="s">
        <v>1786</v>
      </c>
      <c r="I2416" t="s">
        <v>467</v>
      </c>
      <c r="J2416" t="s">
        <v>1802</v>
      </c>
      <c r="K2416" t="s">
        <v>455</v>
      </c>
      <c r="L2416" t="s">
        <v>1803</v>
      </c>
      <c r="M2416" t="s">
        <v>866</v>
      </c>
      <c r="N2416" t="s">
        <v>867</v>
      </c>
      <c r="O2416" t="s">
        <v>1589</v>
      </c>
      <c r="P2416" t="s">
        <v>1590</v>
      </c>
      <c r="Q2416" s="11">
        <v>0</v>
      </c>
      <c r="R2416" s="11">
        <v>0</v>
      </c>
      <c r="S2416" s="11">
        <v>0</v>
      </c>
      <c r="T2416" s="11">
        <v>0</v>
      </c>
      <c r="U2416" s="11">
        <v>450000000</v>
      </c>
      <c r="V2416" s="11">
        <v>0</v>
      </c>
      <c r="W2416" s="11">
        <v>450000000</v>
      </c>
      <c r="X2416" s="11">
        <v>0</v>
      </c>
      <c r="Y2416" s="11">
        <v>0</v>
      </c>
      <c r="Z2416" s="11">
        <v>0</v>
      </c>
      <c r="AA2416" s="11">
        <v>0</v>
      </c>
      <c r="AB2416" s="11">
        <v>0</v>
      </c>
      <c r="AC2416" s="11">
        <v>0</v>
      </c>
      <c r="AD2416" s="11">
        <v>0</v>
      </c>
      <c r="AE2416" s="11">
        <v>0</v>
      </c>
      <c r="AF2416" s="11">
        <v>0</v>
      </c>
      <c r="AG2416" s="11">
        <v>0</v>
      </c>
      <c r="AH2416" s="11">
        <v>0</v>
      </c>
      <c r="AI2416" s="11">
        <v>0</v>
      </c>
      <c r="AJ2416" s="11">
        <v>0</v>
      </c>
      <c r="AK2416" s="11">
        <v>450000000</v>
      </c>
      <c r="AL2416" s="11">
        <v>449992419</v>
      </c>
      <c r="AM2416" s="11">
        <v>0</v>
      </c>
      <c r="AN2416" s="11">
        <v>0</v>
      </c>
      <c r="AO24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v>
      </c>
      <c r="AP24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449992419</v>
      </c>
      <c r="AR24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6" s="11">
        <f>Table_PBS_SQL_DB2_PBSSQL_PBS_NDP_Tina_CG_QtrlyPerformance_Final[[#This Row],[GOU REL]]+Table_PBS_SQL_DB2_PBSSQL_PBS_NDP_Tina_CG_QtrlyPerformance_Final[[#This Row],[EXT REL]]</f>
        <v>450000000</v>
      </c>
      <c r="AT2416" s="11">
        <f>Table_PBS_SQL_DB2_PBSSQL_PBS_NDP_Tina_CG_QtrlyPerformance_Final[[#This Row],[GOU EXP]]+Table_PBS_SQL_DB2_PBSSQL_PBS_NDP_Tina_CG_QtrlyPerformance_Final[[#This Row],[EXT EXP]]</f>
        <v>449992419</v>
      </c>
      <c r="AU2416" s="11" t="str">
        <f>IF(Table_PBS_SQL_DB2_PBSSQL_PBS_NDP_Tina_CG_QtrlyPerformance_Final[[#This Row],[Item_Code]]&gt;"300000", "Capital", "Recurrent")</f>
        <v>Capital</v>
      </c>
    </row>
    <row r="2417" spans="1:47" x14ac:dyDescent="0.25">
      <c r="A2417" t="s">
        <v>457</v>
      </c>
      <c r="B2417" t="s">
        <v>458</v>
      </c>
      <c r="C2417" t="s">
        <v>293</v>
      </c>
      <c r="D2417" t="s">
        <v>1206</v>
      </c>
      <c r="E2417" t="s">
        <v>75</v>
      </c>
      <c r="F2417" t="s">
        <v>1228</v>
      </c>
      <c r="G2417" t="s">
        <v>31</v>
      </c>
      <c r="H2417" t="s">
        <v>1786</v>
      </c>
      <c r="I2417" t="s">
        <v>499</v>
      </c>
      <c r="J2417" t="s">
        <v>1213</v>
      </c>
      <c r="K2417" t="s">
        <v>459</v>
      </c>
      <c r="L2417" t="s">
        <v>1804</v>
      </c>
      <c r="M2417" t="s">
        <v>866</v>
      </c>
      <c r="N2417" t="s">
        <v>867</v>
      </c>
      <c r="O2417" t="s">
        <v>1215</v>
      </c>
      <c r="P2417" t="s">
        <v>1216</v>
      </c>
      <c r="Q2417" s="11">
        <v>0</v>
      </c>
      <c r="R2417" s="11">
        <v>0</v>
      </c>
      <c r="S2417" s="11">
        <v>0</v>
      </c>
      <c r="T2417" s="11">
        <v>0</v>
      </c>
      <c r="U2417" s="11">
        <v>150000000</v>
      </c>
      <c r="V2417" s="11">
        <v>0</v>
      </c>
      <c r="W2417" s="11">
        <v>150000000</v>
      </c>
      <c r="X2417" s="11">
        <v>0</v>
      </c>
      <c r="Y2417" s="11">
        <v>0</v>
      </c>
      <c r="Z2417" s="11">
        <v>0</v>
      </c>
      <c r="AA2417" s="11">
        <v>0</v>
      </c>
      <c r="AB2417" s="11">
        <v>0</v>
      </c>
      <c r="AC2417" s="11">
        <v>100000000</v>
      </c>
      <c r="AD2417" s="11">
        <v>99876002</v>
      </c>
      <c r="AE2417" s="11">
        <v>0</v>
      </c>
      <c r="AF2417" s="11">
        <v>0</v>
      </c>
      <c r="AG2417" s="11">
        <v>50000000</v>
      </c>
      <c r="AH2417" s="11">
        <v>0</v>
      </c>
      <c r="AI2417" s="11">
        <v>0</v>
      </c>
      <c r="AJ2417" s="11">
        <v>0</v>
      </c>
      <c r="AK2417" s="11">
        <v>0</v>
      </c>
      <c r="AL2417" s="11">
        <v>50123997</v>
      </c>
      <c r="AM2417" s="11">
        <v>0</v>
      </c>
      <c r="AN2417" s="11">
        <v>0</v>
      </c>
      <c r="AO24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24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149999999</v>
      </c>
      <c r="AR24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7" s="11">
        <f>Table_PBS_SQL_DB2_PBSSQL_PBS_NDP_Tina_CG_QtrlyPerformance_Final[[#This Row],[GOU REL]]+Table_PBS_SQL_DB2_PBSSQL_PBS_NDP_Tina_CG_QtrlyPerformance_Final[[#This Row],[EXT REL]]</f>
        <v>150000000</v>
      </c>
      <c r="AT2417" s="11">
        <f>Table_PBS_SQL_DB2_PBSSQL_PBS_NDP_Tina_CG_QtrlyPerformance_Final[[#This Row],[GOU EXP]]+Table_PBS_SQL_DB2_PBSSQL_PBS_NDP_Tina_CG_QtrlyPerformance_Final[[#This Row],[EXT EXP]]</f>
        <v>149999999</v>
      </c>
      <c r="AU2417" s="11" t="str">
        <f>IF(Table_PBS_SQL_DB2_PBSSQL_PBS_NDP_Tina_CG_QtrlyPerformance_Final[[#This Row],[Item_Code]]&gt;"300000", "Capital", "Recurrent")</f>
        <v>Capital</v>
      </c>
    </row>
    <row r="2418" spans="1:47" x14ac:dyDescent="0.25">
      <c r="A2418" t="s">
        <v>2210</v>
      </c>
      <c r="B2418" t="s">
        <v>2211</v>
      </c>
      <c r="C2418" t="s">
        <v>491</v>
      </c>
      <c r="D2418" t="s">
        <v>861</v>
      </c>
      <c r="E2418" t="s">
        <v>31</v>
      </c>
      <c r="F2418" t="s">
        <v>862</v>
      </c>
      <c r="G2418" t="s">
        <v>31</v>
      </c>
      <c r="H2418" t="s">
        <v>1811</v>
      </c>
      <c r="I2418" t="s">
        <v>493</v>
      </c>
      <c r="J2418" t="s">
        <v>2212</v>
      </c>
      <c r="K2418" t="s">
        <v>2213</v>
      </c>
      <c r="L2418" t="s">
        <v>2214</v>
      </c>
      <c r="M2418" t="s">
        <v>866</v>
      </c>
      <c r="N2418" t="s">
        <v>867</v>
      </c>
      <c r="O2418" t="s">
        <v>934</v>
      </c>
      <c r="P2418" t="s">
        <v>935</v>
      </c>
      <c r="Q2418" s="11">
        <v>0</v>
      </c>
      <c r="R2418" s="11">
        <v>0</v>
      </c>
      <c r="S2418" s="11">
        <v>0</v>
      </c>
      <c r="T2418" s="11">
        <v>0</v>
      </c>
      <c r="U2418" s="11">
        <v>600000000</v>
      </c>
      <c r="V2418" s="11">
        <v>0</v>
      </c>
      <c r="W2418" s="11">
        <v>600000000</v>
      </c>
      <c r="X2418" s="11">
        <v>0</v>
      </c>
      <c r="Y2418" s="11">
        <v>0</v>
      </c>
      <c r="Z2418" s="11">
        <v>0</v>
      </c>
      <c r="AA2418" s="11">
        <v>0</v>
      </c>
      <c r="AB2418" s="11">
        <v>0</v>
      </c>
      <c r="AC2418" s="11">
        <v>0</v>
      </c>
      <c r="AD2418" s="11">
        <v>0</v>
      </c>
      <c r="AE2418" s="11">
        <v>0</v>
      </c>
      <c r="AF2418" s="11">
        <v>0</v>
      </c>
      <c r="AG2418" s="11">
        <v>0</v>
      </c>
      <c r="AH2418" s="11">
        <v>0</v>
      </c>
      <c r="AI2418" s="11">
        <v>0</v>
      </c>
      <c r="AJ2418" s="11">
        <v>0</v>
      </c>
      <c r="AK2418" s="11">
        <v>0</v>
      </c>
      <c r="AL2418" s="11">
        <v>0</v>
      </c>
      <c r="AM2418" s="11">
        <v>0</v>
      </c>
      <c r="AN2418" s="11">
        <v>0</v>
      </c>
      <c r="AO24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8" s="11">
        <f>Table_PBS_SQL_DB2_PBSSQL_PBS_NDP_Tina_CG_QtrlyPerformance_Final[[#This Row],[GOU REL]]+Table_PBS_SQL_DB2_PBSSQL_PBS_NDP_Tina_CG_QtrlyPerformance_Final[[#This Row],[EXT REL]]</f>
        <v>0</v>
      </c>
      <c r="AT2418" s="11">
        <f>Table_PBS_SQL_DB2_PBSSQL_PBS_NDP_Tina_CG_QtrlyPerformance_Final[[#This Row],[GOU EXP]]+Table_PBS_SQL_DB2_PBSSQL_PBS_NDP_Tina_CG_QtrlyPerformance_Final[[#This Row],[EXT EXP]]</f>
        <v>0</v>
      </c>
      <c r="AU2418" s="11" t="str">
        <f>IF(Table_PBS_SQL_DB2_PBSSQL_PBS_NDP_Tina_CG_QtrlyPerformance_Final[[#This Row],[Item_Code]]&gt;"300000", "Capital", "Recurrent")</f>
        <v>Capital</v>
      </c>
    </row>
    <row r="2419" spans="1:47" x14ac:dyDescent="0.25">
      <c r="A2419" t="s">
        <v>1846</v>
      </c>
      <c r="B2419" t="s">
        <v>1847</v>
      </c>
      <c r="C2419" t="s">
        <v>491</v>
      </c>
      <c r="D2419" t="s">
        <v>861</v>
      </c>
      <c r="E2419" t="s">
        <v>31</v>
      </c>
      <c r="F2419" t="s">
        <v>862</v>
      </c>
      <c r="G2419" t="s">
        <v>31</v>
      </c>
      <c r="H2419" t="s">
        <v>1811</v>
      </c>
      <c r="I2419" t="s">
        <v>493</v>
      </c>
      <c r="J2419" t="s">
        <v>1848</v>
      </c>
      <c r="K2419" t="s">
        <v>1849</v>
      </c>
      <c r="L2419" t="s">
        <v>1850</v>
      </c>
      <c r="M2419" t="s">
        <v>866</v>
      </c>
      <c r="N2419" t="s">
        <v>867</v>
      </c>
      <c r="O2419" t="s">
        <v>934</v>
      </c>
      <c r="P2419" t="s">
        <v>935</v>
      </c>
      <c r="Q2419" s="11">
        <v>0</v>
      </c>
      <c r="R2419" s="11">
        <v>0</v>
      </c>
      <c r="S2419" s="11">
        <v>0</v>
      </c>
      <c r="T2419" s="11">
        <v>0</v>
      </c>
      <c r="U2419" s="11">
        <v>1000000000</v>
      </c>
      <c r="V2419" s="11">
        <v>0</v>
      </c>
      <c r="W2419" s="11">
        <v>1000000000</v>
      </c>
      <c r="X2419" s="11">
        <v>0</v>
      </c>
      <c r="Y2419" s="11">
        <v>900000000</v>
      </c>
      <c r="Z2419" s="11">
        <v>0</v>
      </c>
      <c r="AA2419" s="11">
        <v>0</v>
      </c>
      <c r="AB2419" s="11">
        <v>0</v>
      </c>
      <c r="AC2419" s="11">
        <v>0</v>
      </c>
      <c r="AD2419" s="11">
        <v>0</v>
      </c>
      <c r="AE2419" s="11">
        <v>0</v>
      </c>
      <c r="AF2419" s="11">
        <v>0</v>
      </c>
      <c r="AG2419" s="11">
        <v>0</v>
      </c>
      <c r="AH2419" s="11">
        <v>0</v>
      </c>
      <c r="AI2419" s="11">
        <v>0</v>
      </c>
      <c r="AJ2419" s="11">
        <v>0</v>
      </c>
      <c r="AK2419" s="11">
        <v>0</v>
      </c>
      <c r="AL2419" s="11">
        <v>0</v>
      </c>
      <c r="AM2419" s="11">
        <v>0</v>
      </c>
      <c r="AN2419" s="11">
        <v>0</v>
      </c>
      <c r="AO24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900000000</v>
      </c>
      <c r="AP24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19" s="11">
        <f>Table_PBS_SQL_DB2_PBSSQL_PBS_NDP_Tina_CG_QtrlyPerformance_Final[[#This Row],[GOU REL]]+Table_PBS_SQL_DB2_PBSSQL_PBS_NDP_Tina_CG_QtrlyPerformance_Final[[#This Row],[EXT REL]]</f>
        <v>900000000</v>
      </c>
      <c r="AT2419" s="11">
        <f>Table_PBS_SQL_DB2_PBSSQL_PBS_NDP_Tina_CG_QtrlyPerformance_Final[[#This Row],[GOU EXP]]+Table_PBS_SQL_DB2_PBSSQL_PBS_NDP_Tina_CG_QtrlyPerformance_Final[[#This Row],[EXT EXP]]</f>
        <v>0</v>
      </c>
      <c r="AU2419" s="11" t="str">
        <f>IF(Table_PBS_SQL_DB2_PBSSQL_PBS_NDP_Tina_CG_QtrlyPerformance_Final[[#This Row],[Item_Code]]&gt;"300000", "Capital", "Recurrent")</f>
        <v>Capital</v>
      </c>
    </row>
    <row r="2420" spans="1:47" x14ac:dyDescent="0.25">
      <c r="A2420" t="s">
        <v>2035</v>
      </c>
      <c r="B2420" t="s">
        <v>2036</v>
      </c>
      <c r="C2420" t="s">
        <v>491</v>
      </c>
      <c r="D2420" t="s">
        <v>861</v>
      </c>
      <c r="E2420" t="s">
        <v>31</v>
      </c>
      <c r="F2420" t="s">
        <v>862</v>
      </c>
      <c r="G2420" t="s">
        <v>31</v>
      </c>
      <c r="H2420" t="s">
        <v>1811</v>
      </c>
      <c r="I2420" t="s">
        <v>493</v>
      </c>
      <c r="J2420" t="s">
        <v>2037</v>
      </c>
      <c r="K2420" t="s">
        <v>2038</v>
      </c>
      <c r="L2420" t="s">
        <v>2039</v>
      </c>
      <c r="M2420" t="s">
        <v>866</v>
      </c>
      <c r="N2420" t="s">
        <v>867</v>
      </c>
      <c r="O2420" t="s">
        <v>982</v>
      </c>
      <c r="P2420" t="s">
        <v>983</v>
      </c>
      <c r="Q2420" s="11">
        <v>0</v>
      </c>
      <c r="R2420" s="11">
        <v>0</v>
      </c>
      <c r="S2420" s="11">
        <v>0</v>
      </c>
      <c r="T2420" s="11">
        <v>0</v>
      </c>
      <c r="U2420" s="11">
        <v>2460000</v>
      </c>
      <c r="V2420" s="11">
        <v>0</v>
      </c>
      <c r="W2420" s="11">
        <v>2460000</v>
      </c>
      <c r="X2420" s="11">
        <v>0</v>
      </c>
      <c r="Y2420" s="11">
        <v>0</v>
      </c>
      <c r="Z2420" s="11">
        <v>0</v>
      </c>
      <c r="AA2420" s="11">
        <v>0</v>
      </c>
      <c r="AB2420" s="11">
        <v>0</v>
      </c>
      <c r="AC2420" s="11">
        <v>0</v>
      </c>
      <c r="AD2420" s="11">
        <v>0</v>
      </c>
      <c r="AE2420" s="11">
        <v>0</v>
      </c>
      <c r="AF2420" s="11">
        <v>0</v>
      </c>
      <c r="AG2420" s="11">
        <v>0</v>
      </c>
      <c r="AH2420" s="11">
        <v>0</v>
      </c>
      <c r="AI2420" s="11">
        <v>0</v>
      </c>
      <c r="AJ2420" s="11">
        <v>0</v>
      </c>
      <c r="AK2420" s="11">
        <v>0</v>
      </c>
      <c r="AL2420" s="11">
        <v>0</v>
      </c>
      <c r="AM2420" s="11">
        <v>0</v>
      </c>
      <c r="AN2420" s="11">
        <v>0</v>
      </c>
      <c r="AO24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0" s="11">
        <f>Table_PBS_SQL_DB2_PBSSQL_PBS_NDP_Tina_CG_QtrlyPerformance_Final[[#This Row],[GOU REL]]+Table_PBS_SQL_DB2_PBSSQL_PBS_NDP_Tina_CG_QtrlyPerformance_Final[[#This Row],[EXT REL]]</f>
        <v>0</v>
      </c>
      <c r="AT2420" s="11">
        <f>Table_PBS_SQL_DB2_PBSSQL_PBS_NDP_Tina_CG_QtrlyPerformance_Final[[#This Row],[GOU EXP]]+Table_PBS_SQL_DB2_PBSSQL_PBS_NDP_Tina_CG_QtrlyPerformance_Final[[#This Row],[EXT EXP]]</f>
        <v>0</v>
      </c>
      <c r="AU2420" s="11" t="str">
        <f>IF(Table_PBS_SQL_DB2_PBSSQL_PBS_NDP_Tina_CG_QtrlyPerformance_Final[[#This Row],[Item_Code]]&gt;"300000", "Capital", "Recurrent")</f>
        <v>Capital</v>
      </c>
    </row>
    <row r="2421" spans="1:47" x14ac:dyDescent="0.25">
      <c r="A2421" t="s">
        <v>2035</v>
      </c>
      <c r="B2421" t="s">
        <v>2036</v>
      </c>
      <c r="C2421" t="s">
        <v>491</v>
      </c>
      <c r="D2421" t="s">
        <v>861</v>
      </c>
      <c r="E2421" t="s">
        <v>31</v>
      </c>
      <c r="F2421" t="s">
        <v>862</v>
      </c>
      <c r="G2421" t="s">
        <v>31</v>
      </c>
      <c r="H2421" t="s">
        <v>1811</v>
      </c>
      <c r="I2421" t="s">
        <v>493</v>
      </c>
      <c r="J2421" t="s">
        <v>2037</v>
      </c>
      <c r="K2421" t="s">
        <v>2038</v>
      </c>
      <c r="L2421" t="s">
        <v>2039</v>
      </c>
      <c r="M2421" t="s">
        <v>866</v>
      </c>
      <c r="N2421" t="s">
        <v>867</v>
      </c>
      <c r="O2421" t="s">
        <v>957</v>
      </c>
      <c r="P2421" t="s">
        <v>958</v>
      </c>
      <c r="Q2421" s="11">
        <v>0</v>
      </c>
      <c r="R2421" s="11">
        <v>0</v>
      </c>
      <c r="S2421" s="11">
        <v>0</v>
      </c>
      <c r="T2421" s="11">
        <v>0</v>
      </c>
      <c r="U2421" s="11">
        <v>116807000</v>
      </c>
      <c r="V2421" s="11">
        <v>0</v>
      </c>
      <c r="W2421" s="11">
        <v>116807000</v>
      </c>
      <c r="X2421" s="11">
        <v>0</v>
      </c>
      <c r="Y2421" s="11">
        <v>0</v>
      </c>
      <c r="Z2421" s="11">
        <v>0</v>
      </c>
      <c r="AA2421" s="11">
        <v>0</v>
      </c>
      <c r="AB2421" s="11">
        <v>0</v>
      </c>
      <c r="AC2421" s="11">
        <v>0</v>
      </c>
      <c r="AD2421" s="11">
        <v>0</v>
      </c>
      <c r="AE2421" s="11">
        <v>0</v>
      </c>
      <c r="AF2421" s="11">
        <v>0</v>
      </c>
      <c r="AG2421" s="11">
        <v>0</v>
      </c>
      <c r="AH2421" s="11">
        <v>0</v>
      </c>
      <c r="AI2421" s="11">
        <v>0</v>
      </c>
      <c r="AJ2421" s="11">
        <v>0</v>
      </c>
      <c r="AK2421" s="11">
        <v>0</v>
      </c>
      <c r="AL2421" s="11">
        <v>0</v>
      </c>
      <c r="AM2421" s="11">
        <v>0</v>
      </c>
      <c r="AN2421" s="11">
        <v>0</v>
      </c>
      <c r="AO24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1" s="11">
        <f>Table_PBS_SQL_DB2_PBSSQL_PBS_NDP_Tina_CG_QtrlyPerformance_Final[[#This Row],[GOU REL]]+Table_PBS_SQL_DB2_PBSSQL_PBS_NDP_Tina_CG_QtrlyPerformance_Final[[#This Row],[EXT REL]]</f>
        <v>0</v>
      </c>
      <c r="AT2421" s="11">
        <f>Table_PBS_SQL_DB2_PBSSQL_PBS_NDP_Tina_CG_QtrlyPerformance_Final[[#This Row],[GOU EXP]]+Table_PBS_SQL_DB2_PBSSQL_PBS_NDP_Tina_CG_QtrlyPerformance_Final[[#This Row],[EXT EXP]]</f>
        <v>0</v>
      </c>
      <c r="AU2421" s="11" t="str">
        <f>IF(Table_PBS_SQL_DB2_PBSSQL_PBS_NDP_Tina_CG_QtrlyPerformance_Final[[#This Row],[Item_Code]]&gt;"300000", "Capital", "Recurrent")</f>
        <v>Capital</v>
      </c>
    </row>
    <row r="2422" spans="1:47" x14ac:dyDescent="0.25">
      <c r="A2422" t="s">
        <v>642</v>
      </c>
      <c r="B2422" t="s">
        <v>643</v>
      </c>
      <c r="C2422" t="s">
        <v>491</v>
      </c>
      <c r="D2422" t="s">
        <v>861</v>
      </c>
      <c r="E2422" t="s">
        <v>31</v>
      </c>
      <c r="F2422" t="s">
        <v>862</v>
      </c>
      <c r="G2422" t="s">
        <v>31</v>
      </c>
      <c r="H2422" t="s">
        <v>1811</v>
      </c>
      <c r="I2422" t="s">
        <v>493</v>
      </c>
      <c r="J2422" t="s">
        <v>2215</v>
      </c>
      <c r="K2422" t="s">
        <v>644</v>
      </c>
      <c r="L2422" t="s">
        <v>2216</v>
      </c>
      <c r="M2422" t="s">
        <v>866</v>
      </c>
      <c r="N2422" t="s">
        <v>867</v>
      </c>
      <c r="O2422" t="s">
        <v>957</v>
      </c>
      <c r="P2422" t="s">
        <v>958</v>
      </c>
      <c r="Q2422" s="11">
        <v>0</v>
      </c>
      <c r="R2422" s="11">
        <v>0</v>
      </c>
      <c r="S2422" s="11">
        <v>0</v>
      </c>
      <c r="T2422" s="11">
        <v>0</v>
      </c>
      <c r="U2422" s="11">
        <v>100000000</v>
      </c>
      <c r="V2422" s="11">
        <v>0</v>
      </c>
      <c r="W2422" s="11">
        <v>100000000</v>
      </c>
      <c r="X2422" s="11">
        <v>0</v>
      </c>
      <c r="Y2422" s="11">
        <v>0</v>
      </c>
      <c r="Z2422" s="11">
        <v>0</v>
      </c>
      <c r="AA2422" s="11">
        <v>0</v>
      </c>
      <c r="AB2422" s="11">
        <v>0</v>
      </c>
      <c r="AC2422" s="11">
        <v>33333333</v>
      </c>
      <c r="AD2422" s="11">
        <v>33333333</v>
      </c>
      <c r="AE2422" s="11">
        <v>0</v>
      </c>
      <c r="AF2422" s="11">
        <v>0</v>
      </c>
      <c r="AG2422" s="11">
        <v>66666666</v>
      </c>
      <c r="AH2422" s="11">
        <v>66666666</v>
      </c>
      <c r="AI2422" s="11">
        <v>0</v>
      </c>
      <c r="AJ2422" s="11">
        <v>0</v>
      </c>
      <c r="AK2422" s="11">
        <v>0</v>
      </c>
      <c r="AL2422" s="11">
        <v>97868539</v>
      </c>
      <c r="AM2422" s="11">
        <v>0</v>
      </c>
      <c r="AN2422" s="11">
        <v>0</v>
      </c>
      <c r="AO24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99999999</v>
      </c>
      <c r="AP24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197868538</v>
      </c>
      <c r="AR24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2" s="11">
        <f>Table_PBS_SQL_DB2_PBSSQL_PBS_NDP_Tina_CG_QtrlyPerformance_Final[[#This Row],[GOU REL]]+Table_PBS_SQL_DB2_PBSSQL_PBS_NDP_Tina_CG_QtrlyPerformance_Final[[#This Row],[EXT REL]]</f>
        <v>99999999</v>
      </c>
      <c r="AT2422" s="11">
        <f>Table_PBS_SQL_DB2_PBSSQL_PBS_NDP_Tina_CG_QtrlyPerformance_Final[[#This Row],[GOU EXP]]+Table_PBS_SQL_DB2_PBSSQL_PBS_NDP_Tina_CG_QtrlyPerformance_Final[[#This Row],[EXT EXP]]</f>
        <v>197868538</v>
      </c>
      <c r="AU2422" s="11" t="str">
        <f>IF(Table_PBS_SQL_DB2_PBSSQL_PBS_NDP_Tina_CG_QtrlyPerformance_Final[[#This Row],[Item_Code]]&gt;"300000", "Capital", "Recurrent")</f>
        <v>Capital</v>
      </c>
    </row>
    <row r="2423" spans="1:47" x14ac:dyDescent="0.25">
      <c r="A2423" t="s">
        <v>646</v>
      </c>
      <c r="B2423" t="s">
        <v>647</v>
      </c>
      <c r="C2423" t="s">
        <v>491</v>
      </c>
      <c r="D2423" t="s">
        <v>861</v>
      </c>
      <c r="E2423" t="s">
        <v>31</v>
      </c>
      <c r="F2423" t="s">
        <v>862</v>
      </c>
      <c r="G2423" t="s">
        <v>31</v>
      </c>
      <c r="H2423" t="s">
        <v>1811</v>
      </c>
      <c r="I2423" t="s">
        <v>493</v>
      </c>
      <c r="J2423" t="s">
        <v>1819</v>
      </c>
      <c r="K2423" t="s">
        <v>648</v>
      </c>
      <c r="L2423" t="s">
        <v>1820</v>
      </c>
      <c r="M2423" t="s">
        <v>866</v>
      </c>
      <c r="N2423" t="s">
        <v>867</v>
      </c>
      <c r="O2423" t="s">
        <v>982</v>
      </c>
      <c r="P2423" t="s">
        <v>983</v>
      </c>
      <c r="Q2423" s="11">
        <v>0</v>
      </c>
      <c r="R2423" s="11">
        <v>0</v>
      </c>
      <c r="S2423" s="11">
        <v>0</v>
      </c>
      <c r="T2423" s="11">
        <v>0</v>
      </c>
      <c r="U2423" s="11">
        <v>100000000</v>
      </c>
      <c r="V2423" s="11">
        <v>0</v>
      </c>
      <c r="W2423" s="11">
        <v>100000000</v>
      </c>
      <c r="X2423" s="11">
        <v>0</v>
      </c>
      <c r="Y2423" s="11">
        <v>0</v>
      </c>
      <c r="Z2423" s="11">
        <v>0</v>
      </c>
      <c r="AA2423" s="11">
        <v>0</v>
      </c>
      <c r="AB2423" s="11">
        <v>0</v>
      </c>
      <c r="AC2423" s="11">
        <v>0</v>
      </c>
      <c r="AD2423" s="11">
        <v>0</v>
      </c>
      <c r="AE2423" s="11">
        <v>0</v>
      </c>
      <c r="AF2423" s="11">
        <v>0</v>
      </c>
      <c r="AG2423" s="11">
        <v>0</v>
      </c>
      <c r="AH2423" s="11">
        <v>0</v>
      </c>
      <c r="AI2423" s="11">
        <v>0</v>
      </c>
      <c r="AJ2423" s="11">
        <v>0</v>
      </c>
      <c r="AK2423" s="11">
        <v>100000000</v>
      </c>
      <c r="AL2423" s="11">
        <v>89895494</v>
      </c>
      <c r="AM2423" s="11">
        <v>0</v>
      </c>
      <c r="AN2423" s="11">
        <v>0</v>
      </c>
      <c r="AO24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4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89895494</v>
      </c>
      <c r="AR24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3" s="11">
        <f>Table_PBS_SQL_DB2_PBSSQL_PBS_NDP_Tina_CG_QtrlyPerformance_Final[[#This Row],[GOU REL]]+Table_PBS_SQL_DB2_PBSSQL_PBS_NDP_Tina_CG_QtrlyPerformance_Final[[#This Row],[EXT REL]]</f>
        <v>100000000</v>
      </c>
      <c r="AT2423" s="11">
        <f>Table_PBS_SQL_DB2_PBSSQL_PBS_NDP_Tina_CG_QtrlyPerformance_Final[[#This Row],[GOU EXP]]+Table_PBS_SQL_DB2_PBSSQL_PBS_NDP_Tina_CG_QtrlyPerformance_Final[[#This Row],[EXT EXP]]</f>
        <v>89895494</v>
      </c>
      <c r="AU2423" s="11" t="str">
        <f>IF(Table_PBS_SQL_DB2_PBSSQL_PBS_NDP_Tina_CG_QtrlyPerformance_Final[[#This Row],[Item_Code]]&gt;"300000", "Capital", "Recurrent")</f>
        <v>Capital</v>
      </c>
    </row>
    <row r="2424" spans="1:47" x14ac:dyDescent="0.25">
      <c r="A2424" t="s">
        <v>2217</v>
      </c>
      <c r="B2424" t="s">
        <v>2218</v>
      </c>
      <c r="C2424" t="s">
        <v>119</v>
      </c>
      <c r="D2424" t="s">
        <v>885</v>
      </c>
      <c r="E2424" t="s">
        <v>31</v>
      </c>
      <c r="F2424" t="s">
        <v>886</v>
      </c>
      <c r="G2424" t="s">
        <v>75</v>
      </c>
      <c r="H2424" t="s">
        <v>2219</v>
      </c>
      <c r="I2424" t="s">
        <v>493</v>
      </c>
      <c r="J2424" t="s">
        <v>2220</v>
      </c>
      <c r="K2424" t="s">
        <v>2221</v>
      </c>
      <c r="L2424" t="s">
        <v>2222</v>
      </c>
      <c r="M2424" t="s">
        <v>866</v>
      </c>
      <c r="N2424" t="s">
        <v>867</v>
      </c>
      <c r="O2424" t="s">
        <v>1621</v>
      </c>
      <c r="P2424" t="s">
        <v>1622</v>
      </c>
      <c r="Q2424" s="11">
        <v>0</v>
      </c>
      <c r="R2424" s="11">
        <v>0</v>
      </c>
      <c r="S2424" s="11">
        <v>0</v>
      </c>
      <c r="T2424" s="11">
        <v>0</v>
      </c>
      <c r="U2424" s="11">
        <v>0</v>
      </c>
      <c r="V2424" s="11">
        <v>0</v>
      </c>
      <c r="W2424" s="11">
        <v>77000000000</v>
      </c>
      <c r="X2424" s="11">
        <v>0</v>
      </c>
      <c r="Y2424" s="11">
        <v>0</v>
      </c>
      <c r="Z2424" s="11">
        <v>0</v>
      </c>
      <c r="AA2424" s="11">
        <v>0</v>
      </c>
      <c r="AB2424" s="11">
        <v>0</v>
      </c>
      <c r="AC2424" s="11">
        <v>0</v>
      </c>
      <c r="AD2424" s="11">
        <v>0</v>
      </c>
      <c r="AE2424" s="11">
        <v>0</v>
      </c>
      <c r="AF2424" s="11">
        <v>0</v>
      </c>
      <c r="AG2424" s="11">
        <v>77000000000</v>
      </c>
      <c r="AH2424" s="11">
        <v>35365669338</v>
      </c>
      <c r="AI2424" s="11">
        <v>0</v>
      </c>
      <c r="AJ2424" s="11">
        <v>0</v>
      </c>
      <c r="AK2424" s="11">
        <v>0</v>
      </c>
      <c r="AL2424" s="11">
        <v>0</v>
      </c>
      <c r="AM2424" s="11">
        <v>0</v>
      </c>
      <c r="AN2424" s="11">
        <v>0</v>
      </c>
      <c r="AO24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77000000000</v>
      </c>
      <c r="AP24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35365669338</v>
      </c>
      <c r="AR24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4" s="11">
        <f>Table_PBS_SQL_DB2_PBSSQL_PBS_NDP_Tina_CG_QtrlyPerformance_Final[[#This Row],[GOU REL]]+Table_PBS_SQL_DB2_PBSSQL_PBS_NDP_Tina_CG_QtrlyPerformance_Final[[#This Row],[EXT REL]]</f>
        <v>77000000000</v>
      </c>
      <c r="AT2424" s="11">
        <f>Table_PBS_SQL_DB2_PBSSQL_PBS_NDP_Tina_CG_QtrlyPerformance_Final[[#This Row],[GOU EXP]]+Table_PBS_SQL_DB2_PBSSQL_PBS_NDP_Tina_CG_QtrlyPerformance_Final[[#This Row],[EXT EXP]]</f>
        <v>35365669338</v>
      </c>
      <c r="AU2424" s="11" t="str">
        <f>IF(Table_PBS_SQL_DB2_PBSSQL_PBS_NDP_Tina_CG_QtrlyPerformance_Final[[#This Row],[Item_Code]]&gt;"300000", "Capital", "Recurrent")</f>
        <v>Recurrent</v>
      </c>
    </row>
    <row r="2425" spans="1:47" x14ac:dyDescent="0.25">
      <c r="A2425" t="s">
        <v>2223</v>
      </c>
      <c r="B2425" t="s">
        <v>2224</v>
      </c>
      <c r="C2425" t="s">
        <v>275</v>
      </c>
      <c r="D2425" t="s">
        <v>1182</v>
      </c>
      <c r="E2425" t="s">
        <v>31</v>
      </c>
      <c r="F2425" t="s">
        <v>1183</v>
      </c>
      <c r="G2425" t="s">
        <v>275</v>
      </c>
      <c r="H2425" t="s">
        <v>1184</v>
      </c>
      <c r="I2425" t="s">
        <v>896</v>
      </c>
      <c r="J2425" t="s">
        <v>897</v>
      </c>
      <c r="K2425" t="s">
        <v>1185</v>
      </c>
      <c r="L2425" t="s">
        <v>1186</v>
      </c>
      <c r="M2425" t="s">
        <v>1044</v>
      </c>
      <c r="N2425" t="s">
        <v>1045</v>
      </c>
      <c r="O2425" t="s">
        <v>975</v>
      </c>
      <c r="P2425" t="s">
        <v>976</v>
      </c>
      <c r="Q2425" s="11">
        <v>0</v>
      </c>
      <c r="R2425" s="11">
        <v>0</v>
      </c>
      <c r="S2425" s="11">
        <v>0</v>
      </c>
      <c r="T2425" s="11">
        <v>0</v>
      </c>
      <c r="U2425" s="11">
        <v>0</v>
      </c>
      <c r="V2425" s="11">
        <v>0</v>
      </c>
      <c r="W2425" s="11">
        <v>0</v>
      </c>
      <c r="X2425" s="11">
        <v>0</v>
      </c>
      <c r="Y2425" s="11">
        <v>0</v>
      </c>
      <c r="Z2425" s="11">
        <v>0</v>
      </c>
      <c r="AA2425" s="11">
        <v>72138345251</v>
      </c>
      <c r="AB2425" s="11">
        <v>72138345251</v>
      </c>
      <c r="AC2425" s="11">
        <v>0</v>
      </c>
      <c r="AD2425" s="11">
        <v>0</v>
      </c>
      <c r="AE2425" s="11">
        <v>144276690501.76736</v>
      </c>
      <c r="AF2425" s="11">
        <v>144276690501.76736</v>
      </c>
      <c r="AG2425" s="11">
        <v>0</v>
      </c>
      <c r="AH2425" s="11">
        <v>0</v>
      </c>
      <c r="AI2425" s="11">
        <v>0</v>
      </c>
      <c r="AJ2425" s="11">
        <v>0</v>
      </c>
      <c r="AK2425" s="11">
        <v>0</v>
      </c>
      <c r="AL2425" s="11">
        <v>0</v>
      </c>
      <c r="AM2425" s="11">
        <v>0</v>
      </c>
      <c r="AN2425" s="11">
        <v>0</v>
      </c>
      <c r="AO24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216415035752.76736</v>
      </c>
      <c r="AQ24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216415035752.76736</v>
      </c>
      <c r="AS2425" s="11">
        <f>Table_PBS_SQL_DB2_PBSSQL_PBS_NDP_Tina_CG_QtrlyPerformance_Final[[#This Row],[GOU REL]]+Table_PBS_SQL_DB2_PBSSQL_PBS_NDP_Tina_CG_QtrlyPerformance_Final[[#This Row],[EXT REL]]</f>
        <v>216415035752.76736</v>
      </c>
      <c r="AT2425" s="11">
        <f>Table_PBS_SQL_DB2_PBSSQL_PBS_NDP_Tina_CG_QtrlyPerformance_Final[[#This Row],[GOU EXP]]+Table_PBS_SQL_DB2_PBSSQL_PBS_NDP_Tina_CG_QtrlyPerformance_Final[[#This Row],[EXT EXP]]</f>
        <v>216415035752.76736</v>
      </c>
      <c r="AU2425" s="11" t="str">
        <f>IF(Table_PBS_SQL_DB2_PBSSQL_PBS_NDP_Tina_CG_QtrlyPerformance_Final[[#This Row],[Item_Code]]&gt;"300000", "Capital", "Recurrent")</f>
        <v>Recurrent</v>
      </c>
    </row>
    <row r="2426" spans="1:47" x14ac:dyDescent="0.25">
      <c r="A2426" t="s">
        <v>77</v>
      </c>
      <c r="B2426" t="s">
        <v>78</v>
      </c>
      <c r="C2426" t="s">
        <v>202</v>
      </c>
      <c r="D2426" t="s">
        <v>1336</v>
      </c>
      <c r="E2426" t="s">
        <v>75</v>
      </c>
      <c r="F2426" t="s">
        <v>1349</v>
      </c>
      <c r="G2426" t="s">
        <v>87</v>
      </c>
      <c r="H2426" t="s">
        <v>881</v>
      </c>
      <c r="I2426" t="s">
        <v>467</v>
      </c>
      <c r="J2426" t="s">
        <v>1367</v>
      </c>
      <c r="K2426" t="s">
        <v>80</v>
      </c>
      <c r="L2426" t="s">
        <v>1368</v>
      </c>
      <c r="M2426" t="s">
        <v>1377</v>
      </c>
      <c r="N2426" t="s">
        <v>1378</v>
      </c>
      <c r="O2426" t="s">
        <v>906</v>
      </c>
      <c r="P2426" t="s">
        <v>907</v>
      </c>
      <c r="Q2426" s="11">
        <v>0</v>
      </c>
      <c r="R2426" s="11">
        <v>0</v>
      </c>
      <c r="S2426" s="11">
        <v>0</v>
      </c>
      <c r="T2426" s="11">
        <v>0</v>
      </c>
      <c r="U2426" s="11">
        <v>10000000</v>
      </c>
      <c r="V2426" s="11">
        <v>0</v>
      </c>
      <c r="W2426" s="11">
        <v>10000000</v>
      </c>
      <c r="X2426" s="11">
        <v>0</v>
      </c>
      <c r="Y2426" s="11">
        <v>0</v>
      </c>
      <c r="Z2426" s="11">
        <v>0</v>
      </c>
      <c r="AA2426" s="11">
        <v>0</v>
      </c>
      <c r="AB2426" s="11">
        <v>0</v>
      </c>
      <c r="AC2426" s="11">
        <v>3000000</v>
      </c>
      <c r="AD2426" s="11">
        <v>3000000</v>
      </c>
      <c r="AE2426" s="11">
        <v>0</v>
      </c>
      <c r="AF2426" s="11">
        <v>0</v>
      </c>
      <c r="AG2426" s="11">
        <v>700000</v>
      </c>
      <c r="AH2426" s="11">
        <v>700000</v>
      </c>
      <c r="AI2426" s="11">
        <v>0</v>
      </c>
      <c r="AJ2426" s="11">
        <v>0</v>
      </c>
      <c r="AK2426" s="11">
        <v>0</v>
      </c>
      <c r="AL2426" s="11">
        <v>0</v>
      </c>
      <c r="AM2426" s="11">
        <v>0</v>
      </c>
      <c r="AN2426" s="11">
        <v>0</v>
      </c>
      <c r="AO24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3700000</v>
      </c>
      <c r="AP24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3700000</v>
      </c>
      <c r="AR24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6" s="11">
        <f>Table_PBS_SQL_DB2_PBSSQL_PBS_NDP_Tina_CG_QtrlyPerformance_Final[[#This Row],[GOU REL]]+Table_PBS_SQL_DB2_PBSSQL_PBS_NDP_Tina_CG_QtrlyPerformance_Final[[#This Row],[EXT REL]]</f>
        <v>3700000</v>
      </c>
      <c r="AT2426" s="11">
        <f>Table_PBS_SQL_DB2_PBSSQL_PBS_NDP_Tina_CG_QtrlyPerformance_Final[[#This Row],[GOU EXP]]+Table_PBS_SQL_DB2_PBSSQL_PBS_NDP_Tina_CG_QtrlyPerformance_Final[[#This Row],[EXT EXP]]</f>
        <v>3700000</v>
      </c>
      <c r="AU2426" s="11" t="str">
        <f>IF(Table_PBS_SQL_DB2_PBSSQL_PBS_NDP_Tina_CG_QtrlyPerformance_Final[[#This Row],[Item_Code]]&gt;"300000", "Capital", "Recurrent")</f>
        <v>Recurrent</v>
      </c>
    </row>
    <row r="2427" spans="1:47" x14ac:dyDescent="0.25">
      <c r="A2427" t="s">
        <v>49</v>
      </c>
      <c r="B2427" t="s">
        <v>1400</v>
      </c>
      <c r="C2427" t="s">
        <v>119</v>
      </c>
      <c r="D2427" t="s">
        <v>885</v>
      </c>
      <c r="E2427" t="s">
        <v>31</v>
      </c>
      <c r="F2427" t="s">
        <v>886</v>
      </c>
      <c r="G2427" t="s">
        <v>97</v>
      </c>
      <c r="H2427" t="s">
        <v>881</v>
      </c>
      <c r="I2427" t="s">
        <v>666</v>
      </c>
      <c r="J2427" t="s">
        <v>1440</v>
      </c>
      <c r="K2427" t="s">
        <v>1437</v>
      </c>
      <c r="L2427" t="s">
        <v>1438</v>
      </c>
      <c r="M2427" t="s">
        <v>1373</v>
      </c>
      <c r="N2427" t="s">
        <v>1374</v>
      </c>
      <c r="O2427" t="s">
        <v>1005</v>
      </c>
      <c r="P2427" t="s">
        <v>1006</v>
      </c>
      <c r="Q2427" s="11">
        <v>0</v>
      </c>
      <c r="R2427" s="11">
        <v>0</v>
      </c>
      <c r="S2427" s="11">
        <v>0</v>
      </c>
      <c r="T2427" s="11">
        <v>0</v>
      </c>
      <c r="U2427" s="11">
        <v>192000000</v>
      </c>
      <c r="V2427" s="11">
        <v>0</v>
      </c>
      <c r="W2427" s="11">
        <v>110000000</v>
      </c>
      <c r="X2427" s="11">
        <v>82000000</v>
      </c>
      <c r="Y2427" s="11">
        <v>0</v>
      </c>
      <c r="Z2427" s="11">
        <v>0</v>
      </c>
      <c r="AA2427" s="11">
        <v>0</v>
      </c>
      <c r="AB2427" s="11">
        <v>0</v>
      </c>
      <c r="AC2427" s="11">
        <v>0</v>
      </c>
      <c r="AD2427" s="11">
        <v>0</v>
      </c>
      <c r="AE2427" s="11">
        <v>0</v>
      </c>
      <c r="AF2427" s="11">
        <v>0</v>
      </c>
      <c r="AG2427" s="11">
        <v>27500000</v>
      </c>
      <c r="AH2427" s="11">
        <v>27500000</v>
      </c>
      <c r="AI2427" s="11">
        <v>0</v>
      </c>
      <c r="AJ2427" s="11">
        <v>0</v>
      </c>
      <c r="AK2427" s="11">
        <v>82500000</v>
      </c>
      <c r="AL2427" s="11">
        <v>82500000</v>
      </c>
      <c r="AM2427" s="11">
        <v>0</v>
      </c>
      <c r="AN2427" s="11">
        <v>0</v>
      </c>
      <c r="AO24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24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24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7" s="11">
        <f>Table_PBS_SQL_DB2_PBSSQL_PBS_NDP_Tina_CG_QtrlyPerformance_Final[[#This Row],[GOU REL]]+Table_PBS_SQL_DB2_PBSSQL_PBS_NDP_Tina_CG_QtrlyPerformance_Final[[#This Row],[EXT REL]]</f>
        <v>110000000</v>
      </c>
      <c r="AT2427" s="11">
        <f>Table_PBS_SQL_DB2_PBSSQL_PBS_NDP_Tina_CG_QtrlyPerformance_Final[[#This Row],[GOU EXP]]+Table_PBS_SQL_DB2_PBSSQL_PBS_NDP_Tina_CG_QtrlyPerformance_Final[[#This Row],[EXT EXP]]</f>
        <v>110000000</v>
      </c>
      <c r="AU2427" s="11" t="str">
        <f>IF(Table_PBS_SQL_DB2_PBSSQL_PBS_NDP_Tina_CG_QtrlyPerformance_Final[[#This Row],[Item_Code]]&gt;"300000", "Capital", "Recurrent")</f>
        <v>Recurrent</v>
      </c>
    </row>
    <row r="2428" spans="1:47" x14ac:dyDescent="0.25">
      <c r="A2428" t="s">
        <v>49</v>
      </c>
      <c r="B2428" t="s">
        <v>1400</v>
      </c>
      <c r="C2428" t="s">
        <v>119</v>
      </c>
      <c r="D2428" t="s">
        <v>885</v>
      </c>
      <c r="E2428" t="s">
        <v>31</v>
      </c>
      <c r="F2428" t="s">
        <v>886</v>
      </c>
      <c r="G2428" t="s">
        <v>31</v>
      </c>
      <c r="H2428" t="s">
        <v>1420</v>
      </c>
      <c r="I2428" t="s">
        <v>499</v>
      </c>
      <c r="J2428" t="s">
        <v>1435</v>
      </c>
      <c r="K2428" t="s">
        <v>147</v>
      </c>
      <c r="L2428" t="s">
        <v>1436</v>
      </c>
      <c r="M2428" t="s">
        <v>2106</v>
      </c>
      <c r="N2428" t="s">
        <v>2107</v>
      </c>
      <c r="O2428" t="s">
        <v>975</v>
      </c>
      <c r="P2428" t="s">
        <v>976</v>
      </c>
      <c r="Q2428" s="11">
        <v>0</v>
      </c>
      <c r="R2428" s="11">
        <v>0</v>
      </c>
      <c r="S2428" s="11">
        <v>0</v>
      </c>
      <c r="T2428" s="11">
        <v>0</v>
      </c>
      <c r="U2428" s="11">
        <v>375000000</v>
      </c>
      <c r="V2428" s="11">
        <v>0</v>
      </c>
      <c r="W2428" s="11">
        <v>375000000</v>
      </c>
      <c r="X2428" s="11">
        <v>0</v>
      </c>
      <c r="Y2428" s="11">
        <v>0</v>
      </c>
      <c r="Z2428" s="11">
        <v>0</v>
      </c>
      <c r="AA2428" s="11">
        <v>0</v>
      </c>
      <c r="AB2428" s="11">
        <v>0</v>
      </c>
      <c r="AC2428" s="11">
        <v>202083333</v>
      </c>
      <c r="AD2428" s="11">
        <v>188210000</v>
      </c>
      <c r="AE2428" s="11">
        <v>0</v>
      </c>
      <c r="AF2428" s="11">
        <v>0</v>
      </c>
      <c r="AG2428" s="11">
        <v>172916667</v>
      </c>
      <c r="AH2428" s="11">
        <v>49100000</v>
      </c>
      <c r="AI2428" s="11">
        <v>0</v>
      </c>
      <c r="AJ2428" s="11">
        <v>0</v>
      </c>
      <c r="AK2428" s="11">
        <v>0</v>
      </c>
      <c r="AL2428" s="11">
        <v>137690000</v>
      </c>
      <c r="AM2428" s="11">
        <v>0</v>
      </c>
      <c r="AN2428" s="11">
        <v>0</v>
      </c>
      <c r="AO24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375000000</v>
      </c>
      <c r="AP24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375000000</v>
      </c>
      <c r="AR24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8" s="11">
        <f>Table_PBS_SQL_DB2_PBSSQL_PBS_NDP_Tina_CG_QtrlyPerformance_Final[[#This Row],[GOU REL]]+Table_PBS_SQL_DB2_PBSSQL_PBS_NDP_Tina_CG_QtrlyPerformance_Final[[#This Row],[EXT REL]]</f>
        <v>375000000</v>
      </c>
      <c r="AT2428" s="11">
        <f>Table_PBS_SQL_DB2_PBSSQL_PBS_NDP_Tina_CG_QtrlyPerformance_Final[[#This Row],[GOU EXP]]+Table_PBS_SQL_DB2_PBSSQL_PBS_NDP_Tina_CG_QtrlyPerformance_Final[[#This Row],[EXT EXP]]</f>
        <v>375000000</v>
      </c>
      <c r="AU2428" s="11" t="str">
        <f>IF(Table_PBS_SQL_DB2_PBSSQL_PBS_NDP_Tina_CG_QtrlyPerformance_Final[[#This Row],[Item_Code]]&gt;"300000", "Capital", "Recurrent")</f>
        <v>Recurrent</v>
      </c>
    </row>
    <row r="2429" spans="1:47" x14ac:dyDescent="0.25">
      <c r="A2429" t="s">
        <v>220</v>
      </c>
      <c r="B2429" t="s">
        <v>221</v>
      </c>
      <c r="C2429" t="s">
        <v>218</v>
      </c>
      <c r="D2429" t="s">
        <v>1254</v>
      </c>
      <c r="E2429" t="s">
        <v>97</v>
      </c>
      <c r="F2429" t="s">
        <v>1290</v>
      </c>
      <c r="G2429" t="s">
        <v>75</v>
      </c>
      <c r="H2429" t="s">
        <v>1291</v>
      </c>
      <c r="I2429" t="s">
        <v>493</v>
      </c>
      <c r="J2429" t="s">
        <v>1292</v>
      </c>
      <c r="K2429" t="s">
        <v>236</v>
      </c>
      <c r="L2429" t="s">
        <v>1304</v>
      </c>
      <c r="M2429" t="s">
        <v>1825</v>
      </c>
      <c r="N2429" t="s">
        <v>1826</v>
      </c>
      <c r="O2429" t="s">
        <v>922</v>
      </c>
      <c r="P2429" t="s">
        <v>923</v>
      </c>
      <c r="Q2429" s="11">
        <v>0</v>
      </c>
      <c r="R2429" s="11">
        <v>0</v>
      </c>
      <c r="S2429" s="11">
        <v>0</v>
      </c>
      <c r="T2429" s="11">
        <v>0</v>
      </c>
      <c r="U2429" s="11">
        <v>160000000</v>
      </c>
      <c r="V2429" s="11">
        <v>0</v>
      </c>
      <c r="W2429" s="11">
        <v>160000000</v>
      </c>
      <c r="X2429" s="11">
        <v>0</v>
      </c>
      <c r="Y2429" s="11">
        <v>0</v>
      </c>
      <c r="Z2429" s="11">
        <v>0</v>
      </c>
      <c r="AA2429" s="11">
        <v>0</v>
      </c>
      <c r="AB2429" s="11">
        <v>0</v>
      </c>
      <c r="AC2429" s="11">
        <v>80000000</v>
      </c>
      <c r="AD2429" s="11">
        <v>80000000</v>
      </c>
      <c r="AE2429" s="11">
        <v>0</v>
      </c>
      <c r="AF2429" s="11">
        <v>0</v>
      </c>
      <c r="AG2429" s="11">
        <v>40000000</v>
      </c>
      <c r="AH2429" s="11">
        <v>40000000</v>
      </c>
      <c r="AI2429" s="11">
        <v>0</v>
      </c>
      <c r="AJ2429" s="11">
        <v>0</v>
      </c>
      <c r="AK2429" s="11">
        <v>40000000</v>
      </c>
      <c r="AL2429" s="11">
        <v>40000000</v>
      </c>
      <c r="AM2429" s="11">
        <v>0</v>
      </c>
      <c r="AN2429" s="11">
        <v>0</v>
      </c>
      <c r="AO24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24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160000000</v>
      </c>
      <c r="AR24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29" s="11">
        <f>Table_PBS_SQL_DB2_PBSSQL_PBS_NDP_Tina_CG_QtrlyPerformance_Final[[#This Row],[GOU REL]]+Table_PBS_SQL_DB2_PBSSQL_PBS_NDP_Tina_CG_QtrlyPerformance_Final[[#This Row],[EXT REL]]</f>
        <v>160000000</v>
      </c>
      <c r="AT2429" s="11">
        <f>Table_PBS_SQL_DB2_PBSSQL_PBS_NDP_Tina_CG_QtrlyPerformance_Final[[#This Row],[GOU EXP]]+Table_PBS_SQL_DB2_PBSSQL_PBS_NDP_Tina_CG_QtrlyPerformance_Final[[#This Row],[EXT EXP]]</f>
        <v>160000000</v>
      </c>
      <c r="AU2429" s="11" t="str">
        <f>IF(Table_PBS_SQL_DB2_PBSSQL_PBS_NDP_Tina_CG_QtrlyPerformance_Final[[#This Row],[Item_Code]]&gt;"300000", "Capital", "Recurrent")</f>
        <v>Recurrent</v>
      </c>
    </row>
    <row r="2430" spans="1:47" x14ac:dyDescent="0.25">
      <c r="A2430" t="s">
        <v>666</v>
      </c>
      <c r="B2430" t="s">
        <v>667</v>
      </c>
      <c r="C2430" t="s">
        <v>676</v>
      </c>
      <c r="D2430" t="s">
        <v>990</v>
      </c>
      <c r="E2430" t="s">
        <v>97</v>
      </c>
      <c r="F2430" t="s">
        <v>1013</v>
      </c>
      <c r="G2430" t="s">
        <v>31</v>
      </c>
      <c r="H2430" t="s">
        <v>1441</v>
      </c>
      <c r="I2430" t="s">
        <v>493</v>
      </c>
      <c r="J2430" t="s">
        <v>864</v>
      </c>
      <c r="K2430" t="s">
        <v>668</v>
      </c>
      <c r="L2430" t="s">
        <v>2015</v>
      </c>
      <c r="M2430" t="s">
        <v>866</v>
      </c>
      <c r="N2430" t="s">
        <v>867</v>
      </c>
      <c r="O2430" t="s">
        <v>1004</v>
      </c>
      <c r="P2430" t="s">
        <v>868</v>
      </c>
      <c r="Q2430" s="11">
        <v>0</v>
      </c>
      <c r="R2430" s="11">
        <v>0</v>
      </c>
      <c r="S2430" s="11">
        <v>0</v>
      </c>
      <c r="T2430" s="11">
        <v>0</v>
      </c>
      <c r="U2430" s="11">
        <v>25000000</v>
      </c>
      <c r="V2430" s="11">
        <v>0</v>
      </c>
      <c r="W2430" s="11">
        <v>25000000</v>
      </c>
      <c r="X2430" s="11">
        <v>0</v>
      </c>
      <c r="Y2430" s="11">
        <v>0</v>
      </c>
      <c r="Z2430" s="11">
        <v>0</v>
      </c>
      <c r="AA2430" s="11">
        <v>0</v>
      </c>
      <c r="AB2430" s="11">
        <v>0</v>
      </c>
      <c r="AC2430" s="11">
        <v>12500000</v>
      </c>
      <c r="AD2430" s="11">
        <v>0</v>
      </c>
      <c r="AE2430" s="11">
        <v>0</v>
      </c>
      <c r="AF2430" s="11">
        <v>0</v>
      </c>
      <c r="AG2430" s="11">
        <v>3125000</v>
      </c>
      <c r="AH2430" s="11">
        <v>0</v>
      </c>
      <c r="AI2430" s="11">
        <v>0</v>
      </c>
      <c r="AJ2430" s="11">
        <v>0</v>
      </c>
      <c r="AK2430" s="11">
        <v>9375000</v>
      </c>
      <c r="AL2430" s="11">
        <v>0</v>
      </c>
      <c r="AM2430" s="11">
        <v>0</v>
      </c>
      <c r="AN2430" s="11">
        <v>0</v>
      </c>
      <c r="AO24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4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0" s="11">
        <f>Table_PBS_SQL_DB2_PBSSQL_PBS_NDP_Tina_CG_QtrlyPerformance_Final[[#This Row],[GOU REL]]+Table_PBS_SQL_DB2_PBSSQL_PBS_NDP_Tina_CG_QtrlyPerformance_Final[[#This Row],[EXT REL]]</f>
        <v>25000000</v>
      </c>
      <c r="AT2430" s="11">
        <f>Table_PBS_SQL_DB2_PBSSQL_PBS_NDP_Tina_CG_QtrlyPerformance_Final[[#This Row],[GOU EXP]]+Table_PBS_SQL_DB2_PBSSQL_PBS_NDP_Tina_CG_QtrlyPerformance_Final[[#This Row],[EXT EXP]]</f>
        <v>0</v>
      </c>
      <c r="AU2430" s="11" t="str">
        <f>IF(Table_PBS_SQL_DB2_PBSSQL_PBS_NDP_Tina_CG_QtrlyPerformance_Final[[#This Row],[Item_Code]]&gt;"300000", "Capital", "Recurrent")</f>
        <v>Recurrent</v>
      </c>
    </row>
    <row r="2431" spans="1:47" x14ac:dyDescent="0.25">
      <c r="A2431" t="s">
        <v>269</v>
      </c>
      <c r="B2431" t="s">
        <v>270</v>
      </c>
      <c r="C2431" t="s">
        <v>218</v>
      </c>
      <c r="D2431" t="s">
        <v>1254</v>
      </c>
      <c r="E2431" t="s">
        <v>97</v>
      </c>
      <c r="F2431" t="s">
        <v>1290</v>
      </c>
      <c r="G2431" t="s">
        <v>465</v>
      </c>
      <c r="H2431" t="s">
        <v>1608</v>
      </c>
      <c r="I2431" t="s">
        <v>467</v>
      </c>
      <c r="J2431" t="s">
        <v>1610</v>
      </c>
      <c r="K2431" t="s">
        <v>273</v>
      </c>
      <c r="L2431" t="s">
        <v>1605</v>
      </c>
      <c r="M2431" t="s">
        <v>866</v>
      </c>
      <c r="N2431" t="s">
        <v>867</v>
      </c>
      <c r="O2431" t="s">
        <v>1004</v>
      </c>
      <c r="P2431" t="s">
        <v>868</v>
      </c>
      <c r="Q2431" s="11">
        <v>0</v>
      </c>
      <c r="R2431" s="11">
        <v>0</v>
      </c>
      <c r="S2431" s="11">
        <v>0</v>
      </c>
      <c r="T2431" s="11">
        <v>0</v>
      </c>
      <c r="U2431" s="11">
        <v>2659999710</v>
      </c>
      <c r="V2431" s="11">
        <v>0</v>
      </c>
      <c r="W2431" s="11">
        <v>2659999710</v>
      </c>
      <c r="X2431" s="11">
        <v>0</v>
      </c>
      <c r="Y2431" s="11">
        <v>0</v>
      </c>
      <c r="Z2431" s="11">
        <v>0</v>
      </c>
      <c r="AA2431" s="11">
        <v>0</v>
      </c>
      <c r="AB2431" s="11">
        <v>0</v>
      </c>
      <c r="AC2431" s="11">
        <v>1473524687</v>
      </c>
      <c r="AD2431" s="11">
        <v>1056125300</v>
      </c>
      <c r="AE2431" s="11">
        <v>0</v>
      </c>
      <c r="AF2431" s="11">
        <v>0</v>
      </c>
      <c r="AG2431" s="11">
        <v>247747807</v>
      </c>
      <c r="AH2431" s="11">
        <v>538098373</v>
      </c>
      <c r="AI2431" s="11">
        <v>0</v>
      </c>
      <c r="AJ2431" s="11">
        <v>0</v>
      </c>
      <c r="AK2431" s="11">
        <v>938727216</v>
      </c>
      <c r="AL2431" s="11">
        <v>1039574017</v>
      </c>
      <c r="AM2431" s="11">
        <v>0</v>
      </c>
      <c r="AN2431" s="11">
        <v>0</v>
      </c>
      <c r="AO24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2659999710</v>
      </c>
      <c r="AP24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2633797690</v>
      </c>
      <c r="AR24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1" s="11">
        <f>Table_PBS_SQL_DB2_PBSSQL_PBS_NDP_Tina_CG_QtrlyPerformance_Final[[#This Row],[GOU REL]]+Table_PBS_SQL_DB2_PBSSQL_PBS_NDP_Tina_CG_QtrlyPerformance_Final[[#This Row],[EXT REL]]</f>
        <v>2659999710</v>
      </c>
      <c r="AT2431" s="11">
        <f>Table_PBS_SQL_DB2_PBSSQL_PBS_NDP_Tina_CG_QtrlyPerformance_Final[[#This Row],[GOU EXP]]+Table_PBS_SQL_DB2_PBSSQL_PBS_NDP_Tina_CG_QtrlyPerformance_Final[[#This Row],[EXT EXP]]</f>
        <v>2633797690</v>
      </c>
      <c r="AU2431" s="11" t="str">
        <f>IF(Table_PBS_SQL_DB2_PBSSQL_PBS_NDP_Tina_CG_QtrlyPerformance_Final[[#This Row],[Item_Code]]&gt;"300000", "Capital", "Recurrent")</f>
        <v>Recurrent</v>
      </c>
    </row>
    <row r="2432" spans="1:47" x14ac:dyDescent="0.25">
      <c r="A2432" t="s">
        <v>77</v>
      </c>
      <c r="B2432" t="s">
        <v>78</v>
      </c>
      <c r="C2432" t="s">
        <v>75</v>
      </c>
      <c r="D2432" t="s">
        <v>1307</v>
      </c>
      <c r="E2432" t="s">
        <v>31</v>
      </c>
      <c r="F2432" t="s">
        <v>1308</v>
      </c>
      <c r="G2432" t="s">
        <v>31</v>
      </c>
      <c r="H2432" t="s">
        <v>1309</v>
      </c>
      <c r="I2432" t="s">
        <v>666</v>
      </c>
      <c r="J2432" t="s">
        <v>1315</v>
      </c>
      <c r="K2432" t="s">
        <v>1316</v>
      </c>
      <c r="L2432" t="s">
        <v>1317</v>
      </c>
      <c r="M2432" t="s">
        <v>1318</v>
      </c>
      <c r="N2432" t="s">
        <v>1319</v>
      </c>
      <c r="O2432" t="s">
        <v>1005</v>
      </c>
      <c r="P2432" t="s">
        <v>1006</v>
      </c>
      <c r="Q2432" s="11">
        <v>0</v>
      </c>
      <c r="R2432" s="11">
        <v>0</v>
      </c>
      <c r="S2432" s="11">
        <v>0</v>
      </c>
      <c r="T2432" s="11">
        <v>0</v>
      </c>
      <c r="U2432" s="11">
        <v>250000000</v>
      </c>
      <c r="V2432" s="11">
        <v>0</v>
      </c>
      <c r="W2432" s="11">
        <v>250000000</v>
      </c>
      <c r="X2432" s="11">
        <v>0</v>
      </c>
      <c r="Y2432" s="11">
        <v>0</v>
      </c>
      <c r="Z2432" s="11">
        <v>0</v>
      </c>
      <c r="AA2432" s="11">
        <v>0</v>
      </c>
      <c r="AB2432" s="11">
        <v>0</v>
      </c>
      <c r="AC2432" s="11">
        <v>115000000</v>
      </c>
      <c r="AD2432" s="11">
        <v>115000000</v>
      </c>
      <c r="AE2432" s="11">
        <v>0</v>
      </c>
      <c r="AF2432" s="11">
        <v>0</v>
      </c>
      <c r="AG2432" s="11">
        <v>80000000</v>
      </c>
      <c r="AH2432" s="11">
        <v>-3152421</v>
      </c>
      <c r="AI2432" s="11">
        <v>0</v>
      </c>
      <c r="AJ2432" s="11">
        <v>0</v>
      </c>
      <c r="AK2432" s="11">
        <v>55000000</v>
      </c>
      <c r="AL2432" s="11">
        <v>144524842</v>
      </c>
      <c r="AM2432" s="11">
        <v>0</v>
      </c>
      <c r="AN2432" s="11">
        <v>0</v>
      </c>
      <c r="AO24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24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256372421</v>
      </c>
      <c r="AR24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2" s="11">
        <f>Table_PBS_SQL_DB2_PBSSQL_PBS_NDP_Tina_CG_QtrlyPerformance_Final[[#This Row],[GOU REL]]+Table_PBS_SQL_DB2_PBSSQL_PBS_NDP_Tina_CG_QtrlyPerformance_Final[[#This Row],[EXT REL]]</f>
        <v>250000000</v>
      </c>
      <c r="AT2432" s="11">
        <f>Table_PBS_SQL_DB2_PBSSQL_PBS_NDP_Tina_CG_QtrlyPerformance_Final[[#This Row],[GOU EXP]]+Table_PBS_SQL_DB2_PBSSQL_PBS_NDP_Tina_CG_QtrlyPerformance_Final[[#This Row],[EXT EXP]]</f>
        <v>256372421</v>
      </c>
      <c r="AU2432" s="11" t="str">
        <f>IF(Table_PBS_SQL_DB2_PBSSQL_PBS_NDP_Tina_CG_QtrlyPerformance_Final[[#This Row],[Item_Code]]&gt;"300000", "Capital", "Recurrent")</f>
        <v>Recurrent</v>
      </c>
    </row>
    <row r="2433" spans="1:47" x14ac:dyDescent="0.25">
      <c r="A2433" t="s">
        <v>666</v>
      </c>
      <c r="B2433" t="s">
        <v>667</v>
      </c>
      <c r="C2433" t="s">
        <v>664</v>
      </c>
      <c r="D2433" t="s">
        <v>913</v>
      </c>
      <c r="E2433" t="s">
        <v>31</v>
      </c>
      <c r="F2433" t="s">
        <v>914</v>
      </c>
      <c r="G2433" t="s">
        <v>75</v>
      </c>
      <c r="H2433" t="s">
        <v>915</v>
      </c>
      <c r="I2433" t="s">
        <v>493</v>
      </c>
      <c r="J2433" t="s">
        <v>915</v>
      </c>
      <c r="K2433" t="s">
        <v>2013</v>
      </c>
      <c r="L2433" t="s">
        <v>2014</v>
      </c>
      <c r="M2433" t="s">
        <v>918</v>
      </c>
      <c r="N2433" t="s">
        <v>919</v>
      </c>
      <c r="O2433" t="s">
        <v>920</v>
      </c>
      <c r="P2433" t="s">
        <v>921</v>
      </c>
      <c r="Q2433" s="11">
        <v>0</v>
      </c>
      <c r="R2433" s="11">
        <v>0</v>
      </c>
      <c r="S2433" s="11">
        <v>34400000</v>
      </c>
      <c r="T2433" s="11">
        <v>-34400000</v>
      </c>
      <c r="U2433" s="11">
        <v>309600000</v>
      </c>
      <c r="V2433" s="11">
        <v>0</v>
      </c>
      <c r="W2433" s="11">
        <v>344000000</v>
      </c>
      <c r="X2433" s="11">
        <v>0</v>
      </c>
      <c r="Y2433" s="11">
        <v>0</v>
      </c>
      <c r="Z2433" s="11">
        <v>0</v>
      </c>
      <c r="AA2433" s="11">
        <v>0</v>
      </c>
      <c r="AB2433" s="11">
        <v>0</v>
      </c>
      <c r="AC2433" s="11">
        <v>0</v>
      </c>
      <c r="AD2433" s="11">
        <v>0</v>
      </c>
      <c r="AE2433" s="11">
        <v>0</v>
      </c>
      <c r="AF2433" s="11">
        <v>0</v>
      </c>
      <c r="AG2433" s="11">
        <v>297175000</v>
      </c>
      <c r="AH2433" s="11">
        <v>291960016</v>
      </c>
      <c r="AI2433" s="11">
        <v>0</v>
      </c>
      <c r="AJ2433" s="11">
        <v>0</v>
      </c>
      <c r="AK2433" s="11">
        <v>12425000</v>
      </c>
      <c r="AL2433" s="11">
        <v>12811500</v>
      </c>
      <c r="AM2433" s="11">
        <v>0</v>
      </c>
      <c r="AN2433" s="11">
        <v>0</v>
      </c>
      <c r="AO24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309600000</v>
      </c>
      <c r="AP24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304771516</v>
      </c>
      <c r="AR24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3" s="11">
        <f>Table_PBS_SQL_DB2_PBSSQL_PBS_NDP_Tina_CG_QtrlyPerformance_Final[[#This Row],[GOU REL]]+Table_PBS_SQL_DB2_PBSSQL_PBS_NDP_Tina_CG_QtrlyPerformance_Final[[#This Row],[EXT REL]]</f>
        <v>309600000</v>
      </c>
      <c r="AT2433" s="11">
        <f>Table_PBS_SQL_DB2_PBSSQL_PBS_NDP_Tina_CG_QtrlyPerformance_Final[[#This Row],[GOU EXP]]+Table_PBS_SQL_DB2_PBSSQL_PBS_NDP_Tina_CG_QtrlyPerformance_Final[[#This Row],[EXT EXP]]</f>
        <v>304771516</v>
      </c>
      <c r="AU2433" s="11" t="str">
        <f>IF(Table_PBS_SQL_DB2_PBSSQL_PBS_NDP_Tina_CG_QtrlyPerformance_Final[[#This Row],[Item_Code]]&gt;"300000", "Capital", "Recurrent")</f>
        <v>Recurrent</v>
      </c>
    </row>
    <row r="2434" spans="1:47" x14ac:dyDescent="0.25">
      <c r="A2434" t="s">
        <v>59</v>
      </c>
      <c r="B2434" t="s">
        <v>1677</v>
      </c>
      <c r="C2434" t="s">
        <v>31</v>
      </c>
      <c r="D2434" t="s">
        <v>1031</v>
      </c>
      <c r="E2434" t="s">
        <v>75</v>
      </c>
      <c r="F2434" t="s">
        <v>1042</v>
      </c>
      <c r="G2434" t="s">
        <v>31</v>
      </c>
      <c r="H2434" t="s">
        <v>1678</v>
      </c>
      <c r="I2434" t="s">
        <v>305</v>
      </c>
      <c r="J2434" t="s">
        <v>1689</v>
      </c>
      <c r="K2434" t="s">
        <v>1690</v>
      </c>
      <c r="L2434" t="s">
        <v>1691</v>
      </c>
      <c r="M2434" t="s">
        <v>1683</v>
      </c>
      <c r="N2434" t="s">
        <v>1684</v>
      </c>
      <c r="O2434" t="s">
        <v>1002</v>
      </c>
      <c r="P2434" t="s">
        <v>1003</v>
      </c>
      <c r="Q2434" s="11">
        <v>0</v>
      </c>
      <c r="R2434" s="11">
        <v>0</v>
      </c>
      <c r="S2434" s="11">
        <v>0</v>
      </c>
      <c r="T2434" s="11">
        <v>0</v>
      </c>
      <c r="U2434" s="11">
        <v>20000000</v>
      </c>
      <c r="V2434" s="11">
        <v>0</v>
      </c>
      <c r="W2434" s="11">
        <v>20000000</v>
      </c>
      <c r="X2434" s="11">
        <v>0</v>
      </c>
      <c r="Y2434" s="11">
        <v>0</v>
      </c>
      <c r="Z2434" s="11">
        <v>0</v>
      </c>
      <c r="AA2434" s="11">
        <v>0</v>
      </c>
      <c r="AB2434" s="11">
        <v>0</v>
      </c>
      <c r="AC2434" s="11">
        <v>13000000</v>
      </c>
      <c r="AD2434" s="11">
        <v>13000000</v>
      </c>
      <c r="AE2434" s="11">
        <v>0</v>
      </c>
      <c r="AF2434" s="11">
        <v>0</v>
      </c>
      <c r="AG2434" s="11">
        <v>0</v>
      </c>
      <c r="AH2434" s="11">
        <v>0</v>
      </c>
      <c r="AI2434" s="11">
        <v>0</v>
      </c>
      <c r="AJ2434" s="11">
        <v>0</v>
      </c>
      <c r="AK2434" s="11">
        <v>0</v>
      </c>
      <c r="AL2434" s="11">
        <v>0</v>
      </c>
      <c r="AM2434" s="11">
        <v>0</v>
      </c>
      <c r="AN2434" s="11">
        <v>0</v>
      </c>
      <c r="AO24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v>
      </c>
      <c r="AP24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v>
      </c>
      <c r="AR24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4" s="11">
        <f>Table_PBS_SQL_DB2_PBSSQL_PBS_NDP_Tina_CG_QtrlyPerformance_Final[[#This Row],[GOU REL]]+Table_PBS_SQL_DB2_PBSSQL_PBS_NDP_Tina_CG_QtrlyPerformance_Final[[#This Row],[EXT REL]]</f>
        <v>13000000</v>
      </c>
      <c r="AT2434" s="11">
        <f>Table_PBS_SQL_DB2_PBSSQL_PBS_NDP_Tina_CG_QtrlyPerformance_Final[[#This Row],[GOU EXP]]+Table_PBS_SQL_DB2_PBSSQL_PBS_NDP_Tina_CG_QtrlyPerformance_Final[[#This Row],[EXT EXP]]</f>
        <v>13000000</v>
      </c>
      <c r="AU2434" s="11" t="str">
        <f>IF(Table_PBS_SQL_DB2_PBSSQL_PBS_NDP_Tina_CG_QtrlyPerformance_Final[[#This Row],[Item_Code]]&gt;"300000", "Capital", "Recurrent")</f>
        <v>Recurrent</v>
      </c>
    </row>
    <row r="2435" spans="1:47" x14ac:dyDescent="0.25">
      <c r="A2435" t="s">
        <v>59</v>
      </c>
      <c r="B2435" t="s">
        <v>1677</v>
      </c>
      <c r="C2435" t="s">
        <v>31</v>
      </c>
      <c r="D2435" t="s">
        <v>1031</v>
      </c>
      <c r="E2435" t="s">
        <v>75</v>
      </c>
      <c r="F2435" t="s">
        <v>1042</v>
      </c>
      <c r="G2435" t="s">
        <v>31</v>
      </c>
      <c r="H2435" t="s">
        <v>1678</v>
      </c>
      <c r="I2435" t="s">
        <v>305</v>
      </c>
      <c r="J2435" t="s">
        <v>1689</v>
      </c>
      <c r="K2435" t="s">
        <v>1690</v>
      </c>
      <c r="L2435" t="s">
        <v>1691</v>
      </c>
      <c r="M2435" t="s">
        <v>1683</v>
      </c>
      <c r="N2435" t="s">
        <v>1684</v>
      </c>
      <c r="O2435" t="s">
        <v>2054</v>
      </c>
      <c r="P2435" t="s">
        <v>2055</v>
      </c>
      <c r="Q2435" s="11">
        <v>0</v>
      </c>
      <c r="R2435" s="11">
        <v>0</v>
      </c>
      <c r="S2435" s="11">
        <v>0</v>
      </c>
      <c r="T2435" s="11">
        <v>0</v>
      </c>
      <c r="U2435" s="11">
        <v>15000000</v>
      </c>
      <c r="V2435" s="11">
        <v>0</v>
      </c>
      <c r="W2435" s="11">
        <v>15000000</v>
      </c>
      <c r="X2435" s="11">
        <v>0</v>
      </c>
      <c r="Y2435" s="11">
        <v>0</v>
      </c>
      <c r="Z2435" s="11">
        <v>0</v>
      </c>
      <c r="AA2435" s="11">
        <v>0</v>
      </c>
      <c r="AB2435" s="11">
        <v>0</v>
      </c>
      <c r="AC2435" s="11">
        <v>10000000</v>
      </c>
      <c r="AD2435" s="11">
        <v>10000000</v>
      </c>
      <c r="AE2435" s="11">
        <v>0</v>
      </c>
      <c r="AF2435" s="11">
        <v>0</v>
      </c>
      <c r="AG2435" s="11">
        <v>0</v>
      </c>
      <c r="AH2435" s="11">
        <v>0</v>
      </c>
      <c r="AI2435" s="11">
        <v>0</v>
      </c>
      <c r="AJ2435" s="11">
        <v>0</v>
      </c>
      <c r="AK2435" s="11">
        <v>0</v>
      </c>
      <c r="AL2435" s="11">
        <v>0</v>
      </c>
      <c r="AM2435" s="11">
        <v>0</v>
      </c>
      <c r="AN2435" s="11">
        <v>0</v>
      </c>
      <c r="AO24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4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4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5" s="11">
        <f>Table_PBS_SQL_DB2_PBSSQL_PBS_NDP_Tina_CG_QtrlyPerformance_Final[[#This Row],[GOU REL]]+Table_PBS_SQL_DB2_PBSSQL_PBS_NDP_Tina_CG_QtrlyPerformance_Final[[#This Row],[EXT REL]]</f>
        <v>10000000</v>
      </c>
      <c r="AT2435" s="11">
        <f>Table_PBS_SQL_DB2_PBSSQL_PBS_NDP_Tina_CG_QtrlyPerformance_Final[[#This Row],[GOU EXP]]+Table_PBS_SQL_DB2_PBSSQL_PBS_NDP_Tina_CG_QtrlyPerformance_Final[[#This Row],[EXT EXP]]</f>
        <v>10000000</v>
      </c>
      <c r="AU2435" s="11" t="str">
        <f>IF(Table_PBS_SQL_DB2_PBSSQL_PBS_NDP_Tina_CG_QtrlyPerformance_Final[[#This Row],[Item_Code]]&gt;"300000", "Capital", "Recurrent")</f>
        <v>Recurrent</v>
      </c>
    </row>
    <row r="2436" spans="1:47" x14ac:dyDescent="0.25">
      <c r="A2436" t="s">
        <v>59</v>
      </c>
      <c r="B2436" t="s">
        <v>1677</v>
      </c>
      <c r="C2436" t="s">
        <v>31</v>
      </c>
      <c r="D2436" t="s">
        <v>1031</v>
      </c>
      <c r="E2436" t="s">
        <v>75</v>
      </c>
      <c r="F2436" t="s">
        <v>1042</v>
      </c>
      <c r="G2436" t="s">
        <v>31</v>
      </c>
      <c r="H2436" t="s">
        <v>1678</v>
      </c>
      <c r="I2436" t="s">
        <v>511</v>
      </c>
      <c r="J2436" t="s">
        <v>1679</v>
      </c>
      <c r="K2436" t="s">
        <v>61</v>
      </c>
      <c r="L2436" t="s">
        <v>1680</v>
      </c>
      <c r="M2436" t="s">
        <v>1681</v>
      </c>
      <c r="N2436" t="s">
        <v>1682</v>
      </c>
      <c r="O2436" t="s">
        <v>1295</v>
      </c>
      <c r="P2436" t="s">
        <v>1296</v>
      </c>
      <c r="Q2436" s="11">
        <v>0</v>
      </c>
      <c r="R2436" s="11">
        <v>0</v>
      </c>
      <c r="S2436" s="11">
        <v>0</v>
      </c>
      <c r="T2436" s="11">
        <v>0</v>
      </c>
      <c r="U2436" s="11">
        <v>14000000</v>
      </c>
      <c r="V2436" s="11">
        <v>0</v>
      </c>
      <c r="W2436" s="11">
        <v>14000000</v>
      </c>
      <c r="X2436" s="11">
        <v>0</v>
      </c>
      <c r="Y2436" s="11">
        <v>0</v>
      </c>
      <c r="Z2436" s="11">
        <v>0</v>
      </c>
      <c r="AA2436" s="11">
        <v>0</v>
      </c>
      <c r="AB2436" s="11">
        <v>0</v>
      </c>
      <c r="AC2436" s="11">
        <v>3000000</v>
      </c>
      <c r="AD2436" s="11">
        <v>0</v>
      </c>
      <c r="AE2436" s="11">
        <v>0</v>
      </c>
      <c r="AF2436" s="11">
        <v>0</v>
      </c>
      <c r="AG2436" s="11">
        <v>11000000</v>
      </c>
      <c r="AH2436" s="11">
        <v>5570000</v>
      </c>
      <c r="AI2436" s="11">
        <v>0</v>
      </c>
      <c r="AJ2436" s="11">
        <v>0</v>
      </c>
      <c r="AK2436" s="11">
        <v>0</v>
      </c>
      <c r="AL2436" s="11">
        <v>8430000</v>
      </c>
      <c r="AM2436" s="11">
        <v>0</v>
      </c>
      <c r="AN2436" s="11">
        <v>0</v>
      </c>
      <c r="AO24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v>
      </c>
      <c r="AP24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v>
      </c>
      <c r="AR24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6" s="11">
        <f>Table_PBS_SQL_DB2_PBSSQL_PBS_NDP_Tina_CG_QtrlyPerformance_Final[[#This Row],[GOU REL]]+Table_PBS_SQL_DB2_PBSSQL_PBS_NDP_Tina_CG_QtrlyPerformance_Final[[#This Row],[EXT REL]]</f>
        <v>14000000</v>
      </c>
      <c r="AT2436" s="11">
        <f>Table_PBS_SQL_DB2_PBSSQL_PBS_NDP_Tina_CG_QtrlyPerformance_Final[[#This Row],[GOU EXP]]+Table_PBS_SQL_DB2_PBSSQL_PBS_NDP_Tina_CG_QtrlyPerformance_Final[[#This Row],[EXT EXP]]</f>
        <v>14000000</v>
      </c>
      <c r="AU2436" s="11" t="str">
        <f>IF(Table_PBS_SQL_DB2_PBSSQL_PBS_NDP_Tina_CG_QtrlyPerformance_Final[[#This Row],[Item_Code]]&gt;"300000", "Capital", "Recurrent")</f>
        <v>Recurrent</v>
      </c>
    </row>
    <row r="2437" spans="1:47" x14ac:dyDescent="0.25">
      <c r="A2437" t="s">
        <v>123</v>
      </c>
      <c r="B2437" t="s">
        <v>1170</v>
      </c>
      <c r="C2437" t="s">
        <v>119</v>
      </c>
      <c r="D2437" t="s">
        <v>885</v>
      </c>
      <c r="E2437" t="s">
        <v>75</v>
      </c>
      <c r="F2437" t="s">
        <v>1171</v>
      </c>
      <c r="G2437" t="s">
        <v>75</v>
      </c>
      <c r="H2437" t="s">
        <v>1172</v>
      </c>
      <c r="I2437" t="s">
        <v>467</v>
      </c>
      <c r="J2437" t="s">
        <v>1173</v>
      </c>
      <c r="K2437" t="s">
        <v>963</v>
      </c>
      <c r="L2437" t="s">
        <v>964</v>
      </c>
      <c r="M2437" t="s">
        <v>1174</v>
      </c>
      <c r="N2437" t="s">
        <v>1175</v>
      </c>
      <c r="O2437" t="s">
        <v>1120</v>
      </c>
      <c r="P2437" t="s">
        <v>1121</v>
      </c>
      <c r="Q2437" s="11">
        <v>0</v>
      </c>
      <c r="R2437" s="11">
        <v>0</v>
      </c>
      <c r="S2437" s="11">
        <v>0</v>
      </c>
      <c r="T2437" s="11">
        <v>0</v>
      </c>
      <c r="U2437" s="11">
        <v>30000000</v>
      </c>
      <c r="V2437" s="11">
        <v>0</v>
      </c>
      <c r="W2437" s="11">
        <v>0</v>
      </c>
      <c r="X2437" s="11">
        <v>30000000</v>
      </c>
      <c r="Y2437" s="11">
        <v>0</v>
      </c>
      <c r="Z2437" s="11">
        <v>0</v>
      </c>
      <c r="AA2437" s="11">
        <v>0</v>
      </c>
      <c r="AB2437" s="11">
        <v>0</v>
      </c>
      <c r="AC2437" s="11">
        <v>0</v>
      </c>
      <c r="AD2437" s="11">
        <v>0</v>
      </c>
      <c r="AE2437" s="11">
        <v>0</v>
      </c>
      <c r="AF2437" s="11">
        <v>0</v>
      </c>
      <c r="AG2437" s="11">
        <v>0</v>
      </c>
      <c r="AH2437" s="11">
        <v>0</v>
      </c>
      <c r="AI2437" s="11">
        <v>0</v>
      </c>
      <c r="AJ2437" s="11">
        <v>0</v>
      </c>
      <c r="AK2437" s="11">
        <v>0</v>
      </c>
      <c r="AL2437" s="11">
        <v>0</v>
      </c>
      <c r="AM2437" s="11">
        <v>0</v>
      </c>
      <c r="AN2437" s="11">
        <v>0</v>
      </c>
      <c r="AO24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7" s="11">
        <f>Table_PBS_SQL_DB2_PBSSQL_PBS_NDP_Tina_CG_QtrlyPerformance_Final[[#This Row],[GOU REL]]+Table_PBS_SQL_DB2_PBSSQL_PBS_NDP_Tina_CG_QtrlyPerformance_Final[[#This Row],[EXT REL]]</f>
        <v>0</v>
      </c>
      <c r="AT2437" s="11">
        <f>Table_PBS_SQL_DB2_PBSSQL_PBS_NDP_Tina_CG_QtrlyPerformance_Final[[#This Row],[GOU EXP]]+Table_PBS_SQL_DB2_PBSSQL_PBS_NDP_Tina_CG_QtrlyPerformance_Final[[#This Row],[EXT EXP]]</f>
        <v>0</v>
      </c>
      <c r="AU2437" s="11" t="str">
        <f>IF(Table_PBS_SQL_DB2_PBSSQL_PBS_NDP_Tina_CG_QtrlyPerformance_Final[[#This Row],[Item_Code]]&gt;"300000", "Capital", "Recurrent")</f>
        <v>Recurrent</v>
      </c>
    </row>
    <row r="2438" spans="1:47" x14ac:dyDescent="0.25">
      <c r="A2438" t="s">
        <v>186</v>
      </c>
      <c r="B2438" t="s">
        <v>1664</v>
      </c>
      <c r="C2438" t="s">
        <v>177</v>
      </c>
      <c r="D2438" t="s">
        <v>960</v>
      </c>
      <c r="E2438" t="s">
        <v>31</v>
      </c>
      <c r="F2438" t="s">
        <v>961</v>
      </c>
      <c r="G2438" t="s">
        <v>75</v>
      </c>
      <c r="H2438" t="s">
        <v>1529</v>
      </c>
      <c r="I2438" t="s">
        <v>493</v>
      </c>
      <c r="J2438" t="s">
        <v>864</v>
      </c>
      <c r="K2438" t="s">
        <v>188</v>
      </c>
      <c r="L2438" t="s">
        <v>1673</v>
      </c>
      <c r="M2438" t="s">
        <v>866</v>
      </c>
      <c r="N2438" t="s">
        <v>867</v>
      </c>
      <c r="O2438" t="s">
        <v>1781</v>
      </c>
      <c r="P2438" t="s">
        <v>1782</v>
      </c>
      <c r="Q2438" s="11">
        <v>0</v>
      </c>
      <c r="R2438" s="11">
        <v>0</v>
      </c>
      <c r="S2438" s="11">
        <v>0</v>
      </c>
      <c r="T2438" s="11">
        <v>0</v>
      </c>
      <c r="U2438" s="11">
        <v>674323380</v>
      </c>
      <c r="V2438" s="11">
        <v>674323380</v>
      </c>
      <c r="W2438" s="11">
        <v>0</v>
      </c>
      <c r="X2438" s="11">
        <v>0</v>
      </c>
      <c r="Y2438" s="11">
        <v>674323380</v>
      </c>
      <c r="Z2438" s="11">
        <v>0</v>
      </c>
      <c r="AA2438" s="11">
        <v>0</v>
      </c>
      <c r="AB2438" s="11">
        <v>0</v>
      </c>
      <c r="AC2438" s="11">
        <v>0</v>
      </c>
      <c r="AD2438" s="11">
        <v>-349000000</v>
      </c>
      <c r="AE2438" s="11">
        <v>0</v>
      </c>
      <c r="AF2438" s="11">
        <v>0</v>
      </c>
      <c r="AG2438" s="11">
        <v>0</v>
      </c>
      <c r="AH2438" s="11">
        <v>349000000</v>
      </c>
      <c r="AI2438" s="11">
        <v>0</v>
      </c>
      <c r="AJ2438" s="11">
        <v>0</v>
      </c>
      <c r="AK2438" s="11">
        <v>0</v>
      </c>
      <c r="AL2438" s="11">
        <v>-349000000</v>
      </c>
      <c r="AM2438" s="11">
        <v>0</v>
      </c>
      <c r="AN2438" s="11">
        <v>0</v>
      </c>
      <c r="AO24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674323380</v>
      </c>
      <c r="AP24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-349000000</v>
      </c>
      <c r="AR24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8" s="11">
        <f>Table_PBS_SQL_DB2_PBSSQL_PBS_NDP_Tina_CG_QtrlyPerformance_Final[[#This Row],[GOU REL]]+Table_PBS_SQL_DB2_PBSSQL_PBS_NDP_Tina_CG_QtrlyPerformance_Final[[#This Row],[EXT REL]]</f>
        <v>674323380</v>
      </c>
      <c r="AT2438" s="11">
        <f>Table_PBS_SQL_DB2_PBSSQL_PBS_NDP_Tina_CG_QtrlyPerformance_Final[[#This Row],[GOU EXP]]+Table_PBS_SQL_DB2_PBSSQL_PBS_NDP_Tina_CG_QtrlyPerformance_Final[[#This Row],[EXT EXP]]</f>
        <v>-349000000</v>
      </c>
      <c r="AU2438" s="11" t="str">
        <f>IF(Table_PBS_SQL_DB2_PBSSQL_PBS_NDP_Tina_CG_QtrlyPerformance_Final[[#This Row],[Item_Code]]&gt;"300000", "Capital", "Recurrent")</f>
        <v>Capital</v>
      </c>
    </row>
    <row r="2439" spans="1:47" x14ac:dyDescent="0.25">
      <c r="A2439" t="s">
        <v>305</v>
      </c>
      <c r="B2439" t="s">
        <v>306</v>
      </c>
      <c r="C2439" t="s">
        <v>293</v>
      </c>
      <c r="D2439" t="s">
        <v>1206</v>
      </c>
      <c r="E2439" t="s">
        <v>75</v>
      </c>
      <c r="F2439" t="s">
        <v>1228</v>
      </c>
      <c r="G2439" t="s">
        <v>75</v>
      </c>
      <c r="H2439" t="s">
        <v>1229</v>
      </c>
      <c r="I2439" t="s">
        <v>467</v>
      </c>
      <c r="J2439" t="s">
        <v>1239</v>
      </c>
      <c r="K2439" t="s">
        <v>1230</v>
      </c>
      <c r="L2439" t="s">
        <v>1231</v>
      </c>
      <c r="M2439" t="s">
        <v>1234</v>
      </c>
      <c r="N2439" t="s">
        <v>1235</v>
      </c>
      <c r="O2439" t="s">
        <v>1004</v>
      </c>
      <c r="P2439" t="s">
        <v>868</v>
      </c>
      <c r="Q2439" s="11">
        <v>0</v>
      </c>
      <c r="R2439" s="11">
        <v>0</v>
      </c>
      <c r="S2439" s="11">
        <v>0</v>
      </c>
      <c r="T2439" s="11">
        <v>0</v>
      </c>
      <c r="U2439" s="11">
        <v>8000000</v>
      </c>
      <c r="V2439" s="11">
        <v>0</v>
      </c>
      <c r="W2439" s="11">
        <v>8000000</v>
      </c>
      <c r="X2439" s="11">
        <v>0</v>
      </c>
      <c r="Y2439" s="11">
        <v>0</v>
      </c>
      <c r="Z2439" s="11">
        <v>0</v>
      </c>
      <c r="AA2439" s="11">
        <v>0</v>
      </c>
      <c r="AB2439" s="11">
        <v>0</v>
      </c>
      <c r="AC2439" s="11">
        <v>8000000</v>
      </c>
      <c r="AD2439" s="11">
        <v>0</v>
      </c>
      <c r="AE2439" s="11">
        <v>0</v>
      </c>
      <c r="AF2439" s="11">
        <v>0</v>
      </c>
      <c r="AG2439" s="11">
        <v>0</v>
      </c>
      <c r="AH2439" s="11">
        <v>0</v>
      </c>
      <c r="AI2439" s="11">
        <v>0</v>
      </c>
      <c r="AJ2439" s="11">
        <v>0</v>
      </c>
      <c r="AK2439" s="11">
        <v>0</v>
      </c>
      <c r="AL2439" s="11">
        <v>6887000</v>
      </c>
      <c r="AM2439" s="11">
        <v>0</v>
      </c>
      <c r="AN2439" s="11">
        <v>0</v>
      </c>
      <c r="AO24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24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6887000</v>
      </c>
      <c r="AR24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39" s="11">
        <f>Table_PBS_SQL_DB2_PBSSQL_PBS_NDP_Tina_CG_QtrlyPerformance_Final[[#This Row],[GOU REL]]+Table_PBS_SQL_DB2_PBSSQL_PBS_NDP_Tina_CG_QtrlyPerformance_Final[[#This Row],[EXT REL]]</f>
        <v>8000000</v>
      </c>
      <c r="AT2439" s="11">
        <f>Table_PBS_SQL_DB2_PBSSQL_PBS_NDP_Tina_CG_QtrlyPerformance_Final[[#This Row],[GOU EXP]]+Table_PBS_SQL_DB2_PBSSQL_PBS_NDP_Tina_CG_QtrlyPerformance_Final[[#This Row],[EXT EXP]]</f>
        <v>6887000</v>
      </c>
      <c r="AU2439" s="11" t="str">
        <f>IF(Table_PBS_SQL_DB2_PBSSQL_PBS_NDP_Tina_CG_QtrlyPerformance_Final[[#This Row],[Item_Code]]&gt;"300000", "Capital", "Recurrent")</f>
        <v>Recurrent</v>
      </c>
    </row>
    <row r="2440" spans="1:47" x14ac:dyDescent="0.25">
      <c r="A2440" t="s">
        <v>49</v>
      </c>
      <c r="B2440" t="s">
        <v>1400</v>
      </c>
      <c r="C2440" t="s">
        <v>119</v>
      </c>
      <c r="D2440" t="s">
        <v>885</v>
      </c>
      <c r="E2440" t="s">
        <v>31</v>
      </c>
      <c r="F2440" t="s">
        <v>886</v>
      </c>
      <c r="G2440" t="s">
        <v>31</v>
      </c>
      <c r="H2440" t="s">
        <v>1420</v>
      </c>
      <c r="I2440" t="s">
        <v>493</v>
      </c>
      <c r="J2440" t="s">
        <v>1428</v>
      </c>
      <c r="K2440" t="s">
        <v>135</v>
      </c>
      <c r="L2440" t="s">
        <v>1429</v>
      </c>
      <c r="M2440" t="s">
        <v>1377</v>
      </c>
      <c r="N2440" t="s">
        <v>1378</v>
      </c>
      <c r="O2440" t="s">
        <v>1085</v>
      </c>
      <c r="P2440" t="s">
        <v>1086</v>
      </c>
      <c r="Q2440" s="11">
        <v>0</v>
      </c>
      <c r="R2440" s="11">
        <v>0</v>
      </c>
      <c r="S2440" s="11">
        <v>0</v>
      </c>
      <c r="T2440" s="11">
        <v>0</v>
      </c>
      <c r="U2440" s="11">
        <v>800000000</v>
      </c>
      <c r="V2440" s="11">
        <v>0</v>
      </c>
      <c r="W2440" s="11">
        <v>0</v>
      </c>
      <c r="X2440" s="11">
        <v>800000000</v>
      </c>
      <c r="Y2440" s="11">
        <v>0</v>
      </c>
      <c r="Z2440" s="11">
        <v>0</v>
      </c>
      <c r="AA2440" s="11">
        <v>0</v>
      </c>
      <c r="AB2440" s="11">
        <v>0</v>
      </c>
      <c r="AC2440" s="11">
        <v>0</v>
      </c>
      <c r="AD2440" s="11">
        <v>0</v>
      </c>
      <c r="AE2440" s="11">
        <v>0</v>
      </c>
      <c r="AF2440" s="11">
        <v>0</v>
      </c>
      <c r="AG2440" s="11">
        <v>0</v>
      </c>
      <c r="AH2440" s="11">
        <v>0</v>
      </c>
      <c r="AI2440" s="11">
        <v>0</v>
      </c>
      <c r="AJ2440" s="11">
        <v>0</v>
      </c>
      <c r="AK2440" s="11">
        <v>0</v>
      </c>
      <c r="AL2440" s="11">
        <v>0</v>
      </c>
      <c r="AM2440" s="11">
        <v>0</v>
      </c>
      <c r="AN2440" s="11">
        <v>0</v>
      </c>
      <c r="AO24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0" s="11">
        <f>Table_PBS_SQL_DB2_PBSSQL_PBS_NDP_Tina_CG_QtrlyPerformance_Final[[#This Row],[GOU REL]]+Table_PBS_SQL_DB2_PBSSQL_PBS_NDP_Tina_CG_QtrlyPerformance_Final[[#This Row],[EXT REL]]</f>
        <v>0</v>
      </c>
      <c r="AT2440" s="11">
        <f>Table_PBS_SQL_DB2_PBSSQL_PBS_NDP_Tina_CG_QtrlyPerformance_Final[[#This Row],[GOU EXP]]+Table_PBS_SQL_DB2_PBSSQL_PBS_NDP_Tina_CG_QtrlyPerformance_Final[[#This Row],[EXT EXP]]</f>
        <v>0</v>
      </c>
      <c r="AU2440" s="11" t="str">
        <f>IF(Table_PBS_SQL_DB2_PBSSQL_PBS_NDP_Tina_CG_QtrlyPerformance_Final[[#This Row],[Item_Code]]&gt;"300000", "Capital", "Recurrent")</f>
        <v>Recurrent</v>
      </c>
    </row>
    <row r="2441" spans="1:47" x14ac:dyDescent="0.25">
      <c r="A2441" t="s">
        <v>666</v>
      </c>
      <c r="B2441" t="s">
        <v>667</v>
      </c>
      <c r="C2441" t="s">
        <v>664</v>
      </c>
      <c r="D2441" t="s">
        <v>913</v>
      </c>
      <c r="E2441" t="s">
        <v>31</v>
      </c>
      <c r="F2441" t="s">
        <v>914</v>
      </c>
      <c r="G2441" t="s">
        <v>75</v>
      </c>
      <c r="H2441" t="s">
        <v>915</v>
      </c>
      <c r="I2441" t="s">
        <v>493</v>
      </c>
      <c r="J2441" t="s">
        <v>915</v>
      </c>
      <c r="K2441" t="s">
        <v>926</v>
      </c>
      <c r="L2441" t="s">
        <v>927</v>
      </c>
      <c r="M2441" t="s">
        <v>928</v>
      </c>
      <c r="N2441" t="s">
        <v>929</v>
      </c>
      <c r="O2441" t="s">
        <v>975</v>
      </c>
      <c r="P2441" t="s">
        <v>976</v>
      </c>
      <c r="Q2441" s="11">
        <v>0</v>
      </c>
      <c r="R2441" s="11">
        <v>0</v>
      </c>
      <c r="S2441" s="11">
        <v>32000000</v>
      </c>
      <c r="T2441" s="11">
        <v>-32000000</v>
      </c>
      <c r="U2441" s="11">
        <v>288000000</v>
      </c>
      <c r="V2441" s="11">
        <v>0</v>
      </c>
      <c r="W2441" s="11">
        <v>320000000</v>
      </c>
      <c r="X2441" s="11">
        <v>0</v>
      </c>
      <c r="Y2441" s="11">
        <v>0</v>
      </c>
      <c r="Z2441" s="11">
        <v>0</v>
      </c>
      <c r="AA2441" s="11">
        <v>0</v>
      </c>
      <c r="AB2441" s="11">
        <v>0</v>
      </c>
      <c r="AC2441" s="11">
        <v>160000000</v>
      </c>
      <c r="AD2441" s="11">
        <v>0</v>
      </c>
      <c r="AE2441" s="11">
        <v>0</v>
      </c>
      <c r="AF2441" s="11">
        <v>0</v>
      </c>
      <c r="AG2441" s="11">
        <v>128000000</v>
      </c>
      <c r="AH2441" s="11">
        <v>0</v>
      </c>
      <c r="AI2441" s="11">
        <v>0</v>
      </c>
      <c r="AJ2441" s="11">
        <v>0</v>
      </c>
      <c r="AK2441" s="11">
        <v>0</v>
      </c>
      <c r="AL2441" s="11">
        <v>278667000</v>
      </c>
      <c r="AM2441" s="11">
        <v>0</v>
      </c>
      <c r="AN2441" s="11">
        <v>0</v>
      </c>
      <c r="AO24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288000000</v>
      </c>
      <c r="AP24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278667000</v>
      </c>
      <c r="AR24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1" s="11">
        <f>Table_PBS_SQL_DB2_PBSSQL_PBS_NDP_Tina_CG_QtrlyPerformance_Final[[#This Row],[GOU REL]]+Table_PBS_SQL_DB2_PBSSQL_PBS_NDP_Tina_CG_QtrlyPerformance_Final[[#This Row],[EXT REL]]</f>
        <v>288000000</v>
      </c>
      <c r="AT2441" s="11">
        <f>Table_PBS_SQL_DB2_PBSSQL_PBS_NDP_Tina_CG_QtrlyPerformance_Final[[#This Row],[GOU EXP]]+Table_PBS_SQL_DB2_PBSSQL_PBS_NDP_Tina_CG_QtrlyPerformance_Final[[#This Row],[EXT EXP]]</f>
        <v>278667000</v>
      </c>
      <c r="AU2441" s="11" t="str">
        <f>IF(Table_PBS_SQL_DB2_PBSSQL_PBS_NDP_Tina_CG_QtrlyPerformance_Final[[#This Row],[Item_Code]]&gt;"300000", "Capital", "Recurrent")</f>
        <v>Recurrent</v>
      </c>
    </row>
    <row r="2442" spans="1:47" x14ac:dyDescent="0.25">
      <c r="A2442" t="s">
        <v>49</v>
      </c>
      <c r="B2442" t="s">
        <v>1400</v>
      </c>
      <c r="C2442" t="s">
        <v>119</v>
      </c>
      <c r="D2442" t="s">
        <v>885</v>
      </c>
      <c r="E2442" t="s">
        <v>31</v>
      </c>
      <c r="F2442" t="s">
        <v>886</v>
      </c>
      <c r="G2442" t="s">
        <v>31</v>
      </c>
      <c r="H2442" t="s">
        <v>1420</v>
      </c>
      <c r="I2442" t="s">
        <v>493</v>
      </c>
      <c r="J2442" t="s">
        <v>1428</v>
      </c>
      <c r="K2442" t="s">
        <v>135</v>
      </c>
      <c r="L2442" t="s">
        <v>1429</v>
      </c>
      <c r="M2442" t="s">
        <v>1130</v>
      </c>
      <c r="N2442" t="s">
        <v>1131</v>
      </c>
      <c r="O2442" t="s">
        <v>1004</v>
      </c>
      <c r="P2442" t="s">
        <v>868</v>
      </c>
      <c r="Q2442" s="11">
        <v>0</v>
      </c>
      <c r="R2442" s="11">
        <v>0</v>
      </c>
      <c r="S2442" s="11">
        <v>0</v>
      </c>
      <c r="T2442" s="11">
        <v>0</v>
      </c>
      <c r="U2442" s="11">
        <v>36000000</v>
      </c>
      <c r="V2442" s="11">
        <v>0</v>
      </c>
      <c r="W2442" s="11">
        <v>16000000</v>
      </c>
      <c r="X2442" s="11">
        <v>20000000</v>
      </c>
      <c r="Y2442" s="11">
        <v>0</v>
      </c>
      <c r="Z2442" s="11">
        <v>0</v>
      </c>
      <c r="AA2442" s="11">
        <v>0</v>
      </c>
      <c r="AB2442" s="11">
        <v>0</v>
      </c>
      <c r="AC2442" s="11">
        <v>4000000</v>
      </c>
      <c r="AD2442" s="11">
        <v>2000000</v>
      </c>
      <c r="AE2442" s="11">
        <v>0</v>
      </c>
      <c r="AF2442" s="11">
        <v>0</v>
      </c>
      <c r="AG2442" s="11">
        <v>4000000</v>
      </c>
      <c r="AH2442" s="11">
        <v>6000000</v>
      </c>
      <c r="AI2442" s="11">
        <v>0</v>
      </c>
      <c r="AJ2442" s="11">
        <v>0</v>
      </c>
      <c r="AK2442" s="11">
        <v>8000000</v>
      </c>
      <c r="AL2442" s="11">
        <v>8000000</v>
      </c>
      <c r="AM2442" s="11">
        <v>0</v>
      </c>
      <c r="AN2442" s="11">
        <v>0</v>
      </c>
      <c r="AO24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24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v>
      </c>
      <c r="AR24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2" s="11">
        <f>Table_PBS_SQL_DB2_PBSSQL_PBS_NDP_Tina_CG_QtrlyPerformance_Final[[#This Row],[GOU REL]]+Table_PBS_SQL_DB2_PBSSQL_PBS_NDP_Tina_CG_QtrlyPerformance_Final[[#This Row],[EXT REL]]</f>
        <v>16000000</v>
      </c>
      <c r="AT2442" s="11">
        <f>Table_PBS_SQL_DB2_PBSSQL_PBS_NDP_Tina_CG_QtrlyPerformance_Final[[#This Row],[GOU EXP]]+Table_PBS_SQL_DB2_PBSSQL_PBS_NDP_Tina_CG_QtrlyPerformance_Final[[#This Row],[EXT EXP]]</f>
        <v>16000000</v>
      </c>
      <c r="AU2442" s="11" t="str">
        <f>IF(Table_PBS_SQL_DB2_PBSSQL_PBS_NDP_Tina_CG_QtrlyPerformance_Final[[#This Row],[Item_Code]]&gt;"300000", "Capital", "Recurrent")</f>
        <v>Recurrent</v>
      </c>
    </row>
    <row r="2443" spans="1:47" x14ac:dyDescent="0.25">
      <c r="A2443" t="s">
        <v>77</v>
      </c>
      <c r="B2443" t="s">
        <v>78</v>
      </c>
      <c r="C2443" t="s">
        <v>202</v>
      </c>
      <c r="D2443" t="s">
        <v>1336</v>
      </c>
      <c r="E2443" t="s">
        <v>75</v>
      </c>
      <c r="F2443" t="s">
        <v>1349</v>
      </c>
      <c r="G2443" t="s">
        <v>87</v>
      </c>
      <c r="H2443" t="s">
        <v>881</v>
      </c>
      <c r="I2443" t="s">
        <v>467</v>
      </c>
      <c r="J2443" t="s">
        <v>1367</v>
      </c>
      <c r="K2443" t="s">
        <v>80</v>
      </c>
      <c r="L2443" t="s">
        <v>1368</v>
      </c>
      <c r="M2443" t="s">
        <v>1377</v>
      </c>
      <c r="N2443" t="s">
        <v>1378</v>
      </c>
      <c r="O2443" t="s">
        <v>1028</v>
      </c>
      <c r="P2443" t="s">
        <v>1029</v>
      </c>
      <c r="Q2443" s="11">
        <v>0</v>
      </c>
      <c r="R2443" s="11">
        <v>0</v>
      </c>
      <c r="S2443" s="11">
        <v>0</v>
      </c>
      <c r="T2443" s="11">
        <v>0</v>
      </c>
      <c r="U2443" s="11">
        <v>20000000</v>
      </c>
      <c r="V2443" s="11">
        <v>0</v>
      </c>
      <c r="W2443" s="11">
        <v>20000000</v>
      </c>
      <c r="X2443" s="11">
        <v>0</v>
      </c>
      <c r="Y2443" s="11">
        <v>0</v>
      </c>
      <c r="Z2443" s="11">
        <v>0</v>
      </c>
      <c r="AA2443" s="11">
        <v>0</v>
      </c>
      <c r="AB2443" s="11">
        <v>0</v>
      </c>
      <c r="AC2443" s="11">
        <v>10000000</v>
      </c>
      <c r="AD2443" s="11">
        <v>9499876</v>
      </c>
      <c r="AE2443" s="11">
        <v>0</v>
      </c>
      <c r="AF2443" s="11">
        <v>0</v>
      </c>
      <c r="AG2443" s="11">
        <v>1000000</v>
      </c>
      <c r="AH2443" s="11">
        <v>1500124</v>
      </c>
      <c r="AI2443" s="11">
        <v>0</v>
      </c>
      <c r="AJ2443" s="11">
        <v>0</v>
      </c>
      <c r="AK2443" s="11">
        <v>0</v>
      </c>
      <c r="AL2443" s="11">
        <v>0</v>
      </c>
      <c r="AM2443" s="11">
        <v>0</v>
      </c>
      <c r="AN2443" s="11">
        <v>0</v>
      </c>
      <c r="AO24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v>
      </c>
      <c r="AP24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v>
      </c>
      <c r="AR24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3" s="11">
        <f>Table_PBS_SQL_DB2_PBSSQL_PBS_NDP_Tina_CG_QtrlyPerformance_Final[[#This Row],[GOU REL]]+Table_PBS_SQL_DB2_PBSSQL_PBS_NDP_Tina_CG_QtrlyPerformance_Final[[#This Row],[EXT REL]]</f>
        <v>11000000</v>
      </c>
      <c r="AT2443" s="11">
        <f>Table_PBS_SQL_DB2_PBSSQL_PBS_NDP_Tina_CG_QtrlyPerformance_Final[[#This Row],[GOU EXP]]+Table_PBS_SQL_DB2_PBSSQL_PBS_NDP_Tina_CG_QtrlyPerformance_Final[[#This Row],[EXT EXP]]</f>
        <v>11000000</v>
      </c>
      <c r="AU2443" s="11" t="str">
        <f>IF(Table_PBS_SQL_DB2_PBSSQL_PBS_NDP_Tina_CG_QtrlyPerformance_Final[[#This Row],[Item_Code]]&gt;"300000", "Capital", "Recurrent")</f>
        <v>Recurrent</v>
      </c>
    </row>
    <row r="2444" spans="1:47" x14ac:dyDescent="0.25">
      <c r="A2444" t="s">
        <v>49</v>
      </c>
      <c r="B2444" t="s">
        <v>1400</v>
      </c>
      <c r="C2444" t="s">
        <v>119</v>
      </c>
      <c r="D2444" t="s">
        <v>885</v>
      </c>
      <c r="E2444" t="s">
        <v>31</v>
      </c>
      <c r="F2444" t="s">
        <v>886</v>
      </c>
      <c r="G2444" t="s">
        <v>31</v>
      </c>
      <c r="H2444" t="s">
        <v>1420</v>
      </c>
      <c r="I2444" t="s">
        <v>666</v>
      </c>
      <c r="J2444" t="s">
        <v>1432</v>
      </c>
      <c r="K2444" t="s">
        <v>127</v>
      </c>
      <c r="L2444" t="s">
        <v>1421</v>
      </c>
      <c r="M2444" t="s">
        <v>1168</v>
      </c>
      <c r="N2444" t="s">
        <v>1169</v>
      </c>
      <c r="O2444" t="s">
        <v>996</v>
      </c>
      <c r="P2444" t="s">
        <v>997</v>
      </c>
      <c r="Q2444" s="11">
        <v>0</v>
      </c>
      <c r="R2444" s="11">
        <v>0</v>
      </c>
      <c r="S2444" s="11">
        <v>0</v>
      </c>
      <c r="T2444" s="11">
        <v>0</v>
      </c>
      <c r="U2444" s="11">
        <v>820000000</v>
      </c>
      <c r="V2444" s="11">
        <v>0</v>
      </c>
      <c r="W2444" s="11">
        <v>20000000</v>
      </c>
      <c r="X2444" s="11">
        <v>800000000</v>
      </c>
      <c r="Y2444" s="11">
        <v>0</v>
      </c>
      <c r="Z2444" s="11">
        <v>0</v>
      </c>
      <c r="AA2444" s="11">
        <v>0</v>
      </c>
      <c r="AB2444" s="11">
        <v>0</v>
      </c>
      <c r="AC2444" s="11">
        <v>0</v>
      </c>
      <c r="AD2444" s="11">
        <v>0</v>
      </c>
      <c r="AE2444" s="11">
        <v>0</v>
      </c>
      <c r="AF2444" s="11">
        <v>0</v>
      </c>
      <c r="AG2444" s="11">
        <v>5000000</v>
      </c>
      <c r="AH2444" s="11">
        <v>4218000</v>
      </c>
      <c r="AI2444" s="11">
        <v>0</v>
      </c>
      <c r="AJ2444" s="11">
        <v>0</v>
      </c>
      <c r="AK2444" s="11">
        <v>0</v>
      </c>
      <c r="AL2444" s="11">
        <v>782000</v>
      </c>
      <c r="AM2444" s="11">
        <v>0</v>
      </c>
      <c r="AN2444" s="11">
        <v>0</v>
      </c>
      <c r="AO24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4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4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4" s="11">
        <f>Table_PBS_SQL_DB2_PBSSQL_PBS_NDP_Tina_CG_QtrlyPerformance_Final[[#This Row],[GOU REL]]+Table_PBS_SQL_DB2_PBSSQL_PBS_NDP_Tina_CG_QtrlyPerformance_Final[[#This Row],[EXT REL]]</f>
        <v>5000000</v>
      </c>
      <c r="AT2444" s="11">
        <f>Table_PBS_SQL_DB2_PBSSQL_PBS_NDP_Tina_CG_QtrlyPerformance_Final[[#This Row],[GOU EXP]]+Table_PBS_SQL_DB2_PBSSQL_PBS_NDP_Tina_CG_QtrlyPerformance_Final[[#This Row],[EXT EXP]]</f>
        <v>5000000</v>
      </c>
      <c r="AU2444" s="11" t="str">
        <f>IF(Table_PBS_SQL_DB2_PBSSQL_PBS_NDP_Tina_CG_QtrlyPerformance_Final[[#This Row],[Item_Code]]&gt;"300000", "Capital", "Recurrent")</f>
        <v>Recurrent</v>
      </c>
    </row>
    <row r="2445" spans="1:47" x14ac:dyDescent="0.25">
      <c r="A2445" t="s">
        <v>49</v>
      </c>
      <c r="B2445" t="s">
        <v>1400</v>
      </c>
      <c r="C2445" t="s">
        <v>119</v>
      </c>
      <c r="D2445" t="s">
        <v>885</v>
      </c>
      <c r="E2445" t="s">
        <v>31</v>
      </c>
      <c r="F2445" t="s">
        <v>886</v>
      </c>
      <c r="G2445" t="s">
        <v>31</v>
      </c>
      <c r="H2445" t="s">
        <v>1420</v>
      </c>
      <c r="I2445" t="s">
        <v>499</v>
      </c>
      <c r="J2445" t="s">
        <v>1435</v>
      </c>
      <c r="K2445" t="s">
        <v>121</v>
      </c>
      <c r="L2445" t="s">
        <v>1066</v>
      </c>
      <c r="M2445" t="s">
        <v>1130</v>
      </c>
      <c r="N2445" t="s">
        <v>1131</v>
      </c>
      <c r="O2445" t="s">
        <v>922</v>
      </c>
      <c r="P2445" t="s">
        <v>923</v>
      </c>
      <c r="Q2445" s="11">
        <v>0</v>
      </c>
      <c r="R2445" s="11">
        <v>0</v>
      </c>
      <c r="S2445" s="11">
        <v>0</v>
      </c>
      <c r="T2445" s="11">
        <v>0</v>
      </c>
      <c r="U2445" s="11">
        <v>16000000</v>
      </c>
      <c r="V2445" s="11">
        <v>0</v>
      </c>
      <c r="W2445" s="11">
        <v>16000000</v>
      </c>
      <c r="X2445" s="11">
        <v>0</v>
      </c>
      <c r="Y2445" s="11">
        <v>0</v>
      </c>
      <c r="Z2445" s="11">
        <v>0</v>
      </c>
      <c r="AA2445" s="11">
        <v>0</v>
      </c>
      <c r="AB2445" s="11">
        <v>0</v>
      </c>
      <c r="AC2445" s="11">
        <v>4000000</v>
      </c>
      <c r="AD2445" s="11">
        <v>3999999</v>
      </c>
      <c r="AE2445" s="11">
        <v>0</v>
      </c>
      <c r="AF2445" s="11">
        <v>0</v>
      </c>
      <c r="AG2445" s="11">
        <v>4000000</v>
      </c>
      <c r="AH2445" s="11">
        <v>1004000</v>
      </c>
      <c r="AI2445" s="11">
        <v>0</v>
      </c>
      <c r="AJ2445" s="11">
        <v>0</v>
      </c>
      <c r="AK2445" s="11">
        <v>2000000</v>
      </c>
      <c r="AL2445" s="11">
        <v>4996000</v>
      </c>
      <c r="AM2445" s="11">
        <v>0</v>
      </c>
      <c r="AN2445" s="11">
        <v>0</v>
      </c>
      <c r="AO24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4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9999999</v>
      </c>
      <c r="AR24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5" s="11">
        <f>Table_PBS_SQL_DB2_PBSSQL_PBS_NDP_Tina_CG_QtrlyPerformance_Final[[#This Row],[GOU REL]]+Table_PBS_SQL_DB2_PBSSQL_PBS_NDP_Tina_CG_QtrlyPerformance_Final[[#This Row],[EXT REL]]</f>
        <v>10000000</v>
      </c>
      <c r="AT2445" s="11">
        <f>Table_PBS_SQL_DB2_PBSSQL_PBS_NDP_Tina_CG_QtrlyPerformance_Final[[#This Row],[GOU EXP]]+Table_PBS_SQL_DB2_PBSSQL_PBS_NDP_Tina_CG_QtrlyPerformance_Final[[#This Row],[EXT EXP]]</f>
        <v>9999999</v>
      </c>
      <c r="AU2445" s="11" t="str">
        <f>IF(Table_PBS_SQL_DB2_PBSSQL_PBS_NDP_Tina_CG_QtrlyPerformance_Final[[#This Row],[Item_Code]]&gt;"300000", "Capital", "Recurrent")</f>
        <v>Recurrent</v>
      </c>
    </row>
    <row r="2446" spans="1:47" x14ac:dyDescent="0.25">
      <c r="A2446" t="s">
        <v>283</v>
      </c>
      <c r="B2446" t="s">
        <v>284</v>
      </c>
      <c r="C2446" t="s">
        <v>281</v>
      </c>
      <c r="D2446" t="s">
        <v>1495</v>
      </c>
      <c r="E2446" t="s">
        <v>87</v>
      </c>
      <c r="F2446" t="s">
        <v>1496</v>
      </c>
      <c r="G2446" t="s">
        <v>87</v>
      </c>
      <c r="H2446" t="s">
        <v>881</v>
      </c>
      <c r="I2446" t="s">
        <v>666</v>
      </c>
      <c r="J2446" t="s">
        <v>864</v>
      </c>
      <c r="K2446" t="s">
        <v>285</v>
      </c>
      <c r="L2446" t="s">
        <v>1497</v>
      </c>
      <c r="M2446" t="s">
        <v>2086</v>
      </c>
      <c r="N2446" t="s">
        <v>2087</v>
      </c>
      <c r="O2446" t="s">
        <v>967</v>
      </c>
      <c r="P2446" t="s">
        <v>968</v>
      </c>
      <c r="Q2446" s="11">
        <v>0</v>
      </c>
      <c r="R2446" s="11">
        <v>0</v>
      </c>
      <c r="S2446" s="11">
        <v>0</v>
      </c>
      <c r="T2446" s="11">
        <v>0</v>
      </c>
      <c r="U2446" s="11">
        <v>20000000</v>
      </c>
      <c r="V2446" s="11">
        <v>0</v>
      </c>
      <c r="W2446" s="11">
        <v>20000000</v>
      </c>
      <c r="X2446" s="11">
        <v>0</v>
      </c>
      <c r="Y2446" s="11">
        <v>0</v>
      </c>
      <c r="Z2446" s="11">
        <v>0</v>
      </c>
      <c r="AA2446" s="11">
        <v>0</v>
      </c>
      <c r="AB2446" s="11">
        <v>0</v>
      </c>
      <c r="AC2446" s="11">
        <v>6600000</v>
      </c>
      <c r="AD2446" s="11">
        <v>6600000</v>
      </c>
      <c r="AE2446" s="11">
        <v>0</v>
      </c>
      <c r="AF2446" s="11">
        <v>0</v>
      </c>
      <c r="AG2446" s="11">
        <v>6700000</v>
      </c>
      <c r="AH2446" s="11">
        <v>6700000</v>
      </c>
      <c r="AI2446" s="11">
        <v>0</v>
      </c>
      <c r="AJ2446" s="11">
        <v>0</v>
      </c>
      <c r="AK2446" s="11">
        <v>3000000</v>
      </c>
      <c r="AL2446" s="11">
        <v>3000000</v>
      </c>
      <c r="AM2446" s="11">
        <v>0</v>
      </c>
      <c r="AN2446" s="11">
        <v>0</v>
      </c>
      <c r="AO24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16300000</v>
      </c>
      <c r="AP24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16300000</v>
      </c>
      <c r="AR24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6" s="11">
        <f>Table_PBS_SQL_DB2_PBSSQL_PBS_NDP_Tina_CG_QtrlyPerformance_Final[[#This Row],[GOU REL]]+Table_PBS_SQL_DB2_PBSSQL_PBS_NDP_Tina_CG_QtrlyPerformance_Final[[#This Row],[EXT REL]]</f>
        <v>16300000</v>
      </c>
      <c r="AT2446" s="11">
        <f>Table_PBS_SQL_DB2_PBSSQL_PBS_NDP_Tina_CG_QtrlyPerformance_Final[[#This Row],[GOU EXP]]+Table_PBS_SQL_DB2_PBSSQL_PBS_NDP_Tina_CG_QtrlyPerformance_Final[[#This Row],[EXT EXP]]</f>
        <v>16300000</v>
      </c>
      <c r="AU2446" s="11" t="str">
        <f>IF(Table_PBS_SQL_DB2_PBSSQL_PBS_NDP_Tina_CG_QtrlyPerformance_Final[[#This Row],[Item_Code]]&gt;"300000", "Capital", "Recurrent")</f>
        <v>Recurrent</v>
      </c>
    </row>
    <row r="2447" spans="1:47" x14ac:dyDescent="0.25">
      <c r="A2447" t="s">
        <v>283</v>
      </c>
      <c r="B2447" t="s">
        <v>284</v>
      </c>
      <c r="C2447" t="s">
        <v>281</v>
      </c>
      <c r="D2447" t="s">
        <v>1495</v>
      </c>
      <c r="E2447" t="s">
        <v>87</v>
      </c>
      <c r="F2447" t="s">
        <v>1496</v>
      </c>
      <c r="G2447" t="s">
        <v>87</v>
      </c>
      <c r="H2447" t="s">
        <v>881</v>
      </c>
      <c r="I2447" t="s">
        <v>666</v>
      </c>
      <c r="J2447" t="s">
        <v>864</v>
      </c>
      <c r="K2447" t="s">
        <v>285</v>
      </c>
      <c r="L2447" t="s">
        <v>1497</v>
      </c>
      <c r="M2447" t="s">
        <v>2086</v>
      </c>
      <c r="N2447" t="s">
        <v>2087</v>
      </c>
      <c r="O2447" t="s">
        <v>1004</v>
      </c>
      <c r="P2447" t="s">
        <v>868</v>
      </c>
      <c r="Q2447" s="11">
        <v>0</v>
      </c>
      <c r="R2447" s="11">
        <v>0</v>
      </c>
      <c r="S2447" s="11">
        <v>0</v>
      </c>
      <c r="T2447" s="11">
        <v>0</v>
      </c>
      <c r="U2447" s="11">
        <v>50000000</v>
      </c>
      <c r="V2447" s="11">
        <v>0</v>
      </c>
      <c r="W2447" s="11">
        <v>50000000</v>
      </c>
      <c r="X2447" s="11">
        <v>0</v>
      </c>
      <c r="Y2447" s="11">
        <v>0</v>
      </c>
      <c r="Z2447" s="11">
        <v>0</v>
      </c>
      <c r="AA2447" s="11">
        <v>0</v>
      </c>
      <c r="AB2447" s="11">
        <v>0</v>
      </c>
      <c r="AC2447" s="11">
        <v>15000000</v>
      </c>
      <c r="AD2447" s="11">
        <v>5700400</v>
      </c>
      <c r="AE2447" s="11">
        <v>0</v>
      </c>
      <c r="AF2447" s="11">
        <v>0</v>
      </c>
      <c r="AG2447" s="11">
        <v>15000000</v>
      </c>
      <c r="AH2447" s="11">
        <v>11750000</v>
      </c>
      <c r="AI2447" s="11">
        <v>0</v>
      </c>
      <c r="AJ2447" s="11">
        <v>0</v>
      </c>
      <c r="AK2447" s="11">
        <v>0</v>
      </c>
      <c r="AL2447" s="11">
        <v>12549600</v>
      </c>
      <c r="AM2447" s="11">
        <v>0</v>
      </c>
      <c r="AN2447" s="11">
        <v>0</v>
      </c>
      <c r="AO24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4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4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7" s="11">
        <f>Table_PBS_SQL_DB2_PBSSQL_PBS_NDP_Tina_CG_QtrlyPerformance_Final[[#This Row],[GOU REL]]+Table_PBS_SQL_DB2_PBSSQL_PBS_NDP_Tina_CG_QtrlyPerformance_Final[[#This Row],[EXT REL]]</f>
        <v>30000000</v>
      </c>
      <c r="AT2447" s="11">
        <f>Table_PBS_SQL_DB2_PBSSQL_PBS_NDP_Tina_CG_QtrlyPerformance_Final[[#This Row],[GOU EXP]]+Table_PBS_SQL_DB2_PBSSQL_PBS_NDP_Tina_CG_QtrlyPerformance_Final[[#This Row],[EXT EXP]]</f>
        <v>30000000</v>
      </c>
      <c r="AU2447" s="11" t="str">
        <f>IF(Table_PBS_SQL_DB2_PBSSQL_PBS_NDP_Tina_CG_QtrlyPerformance_Final[[#This Row],[Item_Code]]&gt;"300000", "Capital", "Recurrent")</f>
        <v>Recurrent</v>
      </c>
    </row>
    <row r="2448" spans="1:47" x14ac:dyDescent="0.25">
      <c r="A2448" t="s">
        <v>283</v>
      </c>
      <c r="B2448" t="s">
        <v>284</v>
      </c>
      <c r="C2448" t="s">
        <v>281</v>
      </c>
      <c r="D2448" t="s">
        <v>1495</v>
      </c>
      <c r="E2448" t="s">
        <v>97</v>
      </c>
      <c r="F2448" t="s">
        <v>1500</v>
      </c>
      <c r="G2448" t="s">
        <v>87</v>
      </c>
      <c r="H2448" t="s">
        <v>881</v>
      </c>
      <c r="I2448" t="s">
        <v>666</v>
      </c>
      <c r="J2448" t="s">
        <v>864</v>
      </c>
      <c r="K2448" t="s">
        <v>285</v>
      </c>
      <c r="L2448" t="s">
        <v>1497</v>
      </c>
      <c r="M2448" t="s">
        <v>866</v>
      </c>
      <c r="N2448" t="s">
        <v>867</v>
      </c>
      <c r="O2448" t="s">
        <v>1016</v>
      </c>
      <c r="P2448" t="s">
        <v>1017</v>
      </c>
      <c r="Q2448" s="11">
        <v>0</v>
      </c>
      <c r="R2448" s="11">
        <v>0</v>
      </c>
      <c r="S2448" s="11">
        <v>0</v>
      </c>
      <c r="T2448" s="11">
        <v>0</v>
      </c>
      <c r="U2448" s="11">
        <v>60000000</v>
      </c>
      <c r="V2448" s="11">
        <v>0</v>
      </c>
      <c r="W2448" s="11">
        <v>60000000</v>
      </c>
      <c r="X2448" s="11">
        <v>0</v>
      </c>
      <c r="Y2448" s="11">
        <v>0</v>
      </c>
      <c r="Z2448" s="11">
        <v>0</v>
      </c>
      <c r="AA2448" s="11">
        <v>0</v>
      </c>
      <c r="AB2448" s="11">
        <v>0</v>
      </c>
      <c r="AC2448" s="11">
        <v>20000000</v>
      </c>
      <c r="AD2448" s="11">
        <v>20000000</v>
      </c>
      <c r="AE2448" s="11">
        <v>0</v>
      </c>
      <c r="AF2448" s="11">
        <v>0</v>
      </c>
      <c r="AG2448" s="11">
        <v>20000000</v>
      </c>
      <c r="AH2448" s="11">
        <v>20000000</v>
      </c>
      <c r="AI2448" s="11">
        <v>0</v>
      </c>
      <c r="AJ2448" s="11">
        <v>0</v>
      </c>
      <c r="AK2448" s="11">
        <v>5000000</v>
      </c>
      <c r="AL2448" s="11">
        <v>5000000</v>
      </c>
      <c r="AM2448" s="11">
        <v>0</v>
      </c>
      <c r="AN2448" s="11">
        <v>0</v>
      </c>
      <c r="AO24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24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24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8" s="11">
        <f>Table_PBS_SQL_DB2_PBSSQL_PBS_NDP_Tina_CG_QtrlyPerformance_Final[[#This Row],[GOU REL]]+Table_PBS_SQL_DB2_PBSSQL_PBS_NDP_Tina_CG_QtrlyPerformance_Final[[#This Row],[EXT REL]]</f>
        <v>45000000</v>
      </c>
      <c r="AT2448" s="11">
        <f>Table_PBS_SQL_DB2_PBSSQL_PBS_NDP_Tina_CG_QtrlyPerformance_Final[[#This Row],[GOU EXP]]+Table_PBS_SQL_DB2_PBSSQL_PBS_NDP_Tina_CG_QtrlyPerformance_Final[[#This Row],[EXT EXP]]</f>
        <v>45000000</v>
      </c>
      <c r="AU2448" s="11" t="str">
        <f>IF(Table_PBS_SQL_DB2_PBSSQL_PBS_NDP_Tina_CG_QtrlyPerformance_Final[[#This Row],[Item_Code]]&gt;"300000", "Capital", "Recurrent")</f>
        <v>Recurrent</v>
      </c>
    </row>
    <row r="2449" spans="1:47" x14ac:dyDescent="0.25">
      <c r="A2449" t="s">
        <v>105</v>
      </c>
      <c r="B2449" t="s">
        <v>106</v>
      </c>
      <c r="C2449" t="s">
        <v>103</v>
      </c>
      <c r="D2449" t="s">
        <v>1501</v>
      </c>
      <c r="E2449" t="s">
        <v>75</v>
      </c>
      <c r="F2449" t="s">
        <v>1502</v>
      </c>
      <c r="G2449" t="s">
        <v>75</v>
      </c>
      <c r="H2449" t="s">
        <v>1507</v>
      </c>
      <c r="I2449" t="s">
        <v>467</v>
      </c>
      <c r="J2449" t="s">
        <v>1514</v>
      </c>
      <c r="K2449" t="s">
        <v>113</v>
      </c>
      <c r="L2449" t="s">
        <v>1515</v>
      </c>
      <c r="M2449" t="s">
        <v>1505</v>
      </c>
      <c r="N2449" t="s">
        <v>1506</v>
      </c>
      <c r="O2449" t="s">
        <v>1002</v>
      </c>
      <c r="P2449" t="s">
        <v>1003</v>
      </c>
      <c r="Q2449" s="11">
        <v>0</v>
      </c>
      <c r="R2449" s="11">
        <v>0</v>
      </c>
      <c r="S2449" s="11">
        <v>0</v>
      </c>
      <c r="T2449" s="11">
        <v>0</v>
      </c>
      <c r="U2449" s="11">
        <v>20000000</v>
      </c>
      <c r="V2449" s="11">
        <v>0</v>
      </c>
      <c r="W2449" s="11">
        <v>20000000</v>
      </c>
      <c r="X2449" s="11">
        <v>0</v>
      </c>
      <c r="Y2449" s="11">
        <v>0</v>
      </c>
      <c r="Z2449" s="11">
        <v>0</v>
      </c>
      <c r="AA2449" s="11">
        <v>0</v>
      </c>
      <c r="AB2449" s="11">
        <v>0</v>
      </c>
      <c r="AC2449" s="11">
        <v>0</v>
      </c>
      <c r="AD2449" s="11">
        <v>0</v>
      </c>
      <c r="AE2449" s="11">
        <v>0</v>
      </c>
      <c r="AF2449" s="11">
        <v>0</v>
      </c>
      <c r="AG2449" s="11">
        <v>20000000</v>
      </c>
      <c r="AH2449" s="11">
        <v>0</v>
      </c>
      <c r="AI2449" s="11">
        <v>0</v>
      </c>
      <c r="AJ2449" s="11">
        <v>0</v>
      </c>
      <c r="AK2449" s="11">
        <v>0</v>
      </c>
      <c r="AL2449" s="11">
        <v>0</v>
      </c>
      <c r="AM2449" s="11">
        <v>0</v>
      </c>
      <c r="AN2449" s="11">
        <v>0</v>
      </c>
      <c r="AO24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4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49" s="11">
        <f>Table_PBS_SQL_DB2_PBSSQL_PBS_NDP_Tina_CG_QtrlyPerformance_Final[[#This Row],[GOU REL]]+Table_PBS_SQL_DB2_PBSSQL_PBS_NDP_Tina_CG_QtrlyPerformance_Final[[#This Row],[EXT REL]]</f>
        <v>20000000</v>
      </c>
      <c r="AT2449" s="11">
        <f>Table_PBS_SQL_DB2_PBSSQL_PBS_NDP_Tina_CG_QtrlyPerformance_Final[[#This Row],[GOU EXP]]+Table_PBS_SQL_DB2_PBSSQL_PBS_NDP_Tina_CG_QtrlyPerformance_Final[[#This Row],[EXT EXP]]</f>
        <v>0</v>
      </c>
      <c r="AU2449" s="11" t="str">
        <f>IF(Table_PBS_SQL_DB2_PBSSQL_PBS_NDP_Tina_CG_QtrlyPerformance_Final[[#This Row],[Item_Code]]&gt;"300000", "Capital", "Recurrent")</f>
        <v>Recurrent</v>
      </c>
    </row>
    <row r="2450" spans="1:47" x14ac:dyDescent="0.25">
      <c r="A2450" t="s">
        <v>105</v>
      </c>
      <c r="B2450" t="s">
        <v>106</v>
      </c>
      <c r="C2450" t="s">
        <v>103</v>
      </c>
      <c r="D2450" t="s">
        <v>1501</v>
      </c>
      <c r="E2450" t="s">
        <v>87</v>
      </c>
      <c r="F2450" t="s">
        <v>1518</v>
      </c>
      <c r="G2450" t="s">
        <v>31</v>
      </c>
      <c r="H2450" t="s">
        <v>881</v>
      </c>
      <c r="I2450" t="s">
        <v>493</v>
      </c>
      <c r="J2450" t="s">
        <v>1131</v>
      </c>
      <c r="K2450" t="s">
        <v>107</v>
      </c>
      <c r="L2450" t="s">
        <v>1519</v>
      </c>
      <c r="M2450" t="s">
        <v>2225</v>
      </c>
      <c r="N2450" t="s">
        <v>2226</v>
      </c>
      <c r="O2450" t="s">
        <v>1011</v>
      </c>
      <c r="P2450" t="s">
        <v>1012</v>
      </c>
      <c r="Q2450" s="11">
        <v>0</v>
      </c>
      <c r="R2450" s="11">
        <v>0</v>
      </c>
      <c r="S2450" s="11">
        <v>0</v>
      </c>
      <c r="T2450" s="11">
        <v>0</v>
      </c>
      <c r="U2450" s="11">
        <v>60000000</v>
      </c>
      <c r="V2450" s="11">
        <v>0</v>
      </c>
      <c r="W2450" s="11">
        <v>60000000</v>
      </c>
      <c r="X2450" s="11">
        <v>0</v>
      </c>
      <c r="Y2450" s="11">
        <v>0</v>
      </c>
      <c r="Z2450" s="11">
        <v>0</v>
      </c>
      <c r="AA2450" s="11">
        <v>0</v>
      </c>
      <c r="AB2450" s="11">
        <v>0</v>
      </c>
      <c r="AC2450" s="11">
        <v>60000000</v>
      </c>
      <c r="AD2450" s="11">
        <v>0</v>
      </c>
      <c r="AE2450" s="11">
        <v>0</v>
      </c>
      <c r="AF2450" s="11">
        <v>0</v>
      </c>
      <c r="AG2450" s="11">
        <v>0</v>
      </c>
      <c r="AH2450" s="11">
        <v>0</v>
      </c>
      <c r="AI2450" s="11">
        <v>0</v>
      </c>
      <c r="AJ2450" s="11">
        <v>0</v>
      </c>
      <c r="AK2450" s="11">
        <v>0</v>
      </c>
      <c r="AL2450" s="11">
        <v>59954001</v>
      </c>
      <c r="AM2450" s="11">
        <v>0</v>
      </c>
      <c r="AN2450" s="11">
        <v>0</v>
      </c>
      <c r="AO24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4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59954001</v>
      </c>
      <c r="AR24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0" s="11">
        <f>Table_PBS_SQL_DB2_PBSSQL_PBS_NDP_Tina_CG_QtrlyPerformance_Final[[#This Row],[GOU REL]]+Table_PBS_SQL_DB2_PBSSQL_PBS_NDP_Tina_CG_QtrlyPerformance_Final[[#This Row],[EXT REL]]</f>
        <v>60000000</v>
      </c>
      <c r="AT2450" s="11">
        <f>Table_PBS_SQL_DB2_PBSSQL_PBS_NDP_Tina_CG_QtrlyPerformance_Final[[#This Row],[GOU EXP]]+Table_PBS_SQL_DB2_PBSSQL_PBS_NDP_Tina_CG_QtrlyPerformance_Final[[#This Row],[EXT EXP]]</f>
        <v>59954001</v>
      </c>
      <c r="AU2450" s="11" t="str">
        <f>IF(Table_PBS_SQL_DB2_PBSSQL_PBS_NDP_Tina_CG_QtrlyPerformance_Final[[#This Row],[Item_Code]]&gt;"300000", "Capital", "Recurrent")</f>
        <v>Recurrent</v>
      </c>
    </row>
    <row r="2451" spans="1:47" x14ac:dyDescent="0.25">
      <c r="A2451" t="s">
        <v>704</v>
      </c>
      <c r="B2451" t="s">
        <v>1520</v>
      </c>
      <c r="C2451" t="s">
        <v>702</v>
      </c>
      <c r="D2451" t="s">
        <v>1521</v>
      </c>
      <c r="E2451" t="s">
        <v>31</v>
      </c>
      <c r="F2451" t="s">
        <v>862</v>
      </c>
      <c r="G2451" t="s">
        <v>75</v>
      </c>
      <c r="H2451" t="s">
        <v>1522</v>
      </c>
      <c r="I2451" t="s">
        <v>47</v>
      </c>
      <c r="J2451" t="s">
        <v>864</v>
      </c>
      <c r="K2451" t="s">
        <v>708</v>
      </c>
      <c r="L2451" t="s">
        <v>1523</v>
      </c>
      <c r="M2451" t="s">
        <v>866</v>
      </c>
      <c r="N2451" t="s">
        <v>867</v>
      </c>
      <c r="O2451" t="s">
        <v>934</v>
      </c>
      <c r="P2451" t="s">
        <v>935</v>
      </c>
      <c r="Q2451" s="11">
        <v>1653000000</v>
      </c>
      <c r="R2451" s="11">
        <v>0</v>
      </c>
      <c r="S2451" s="11">
        <v>0</v>
      </c>
      <c r="T2451" s="11">
        <v>0</v>
      </c>
      <c r="U2451" s="11">
        <v>23467000000</v>
      </c>
      <c r="V2451" s="11">
        <v>0</v>
      </c>
      <c r="W2451" s="11">
        <v>21814000000</v>
      </c>
      <c r="X2451" s="11">
        <v>0</v>
      </c>
      <c r="Y2451" s="11">
        <v>0</v>
      </c>
      <c r="Z2451" s="11">
        <v>0</v>
      </c>
      <c r="AA2451" s="11">
        <v>0</v>
      </c>
      <c r="AB2451" s="11">
        <v>0</v>
      </c>
      <c r="AC2451" s="11">
        <v>8366500000</v>
      </c>
      <c r="AD2451" s="11">
        <v>1558000004</v>
      </c>
      <c r="AE2451" s="11">
        <v>0</v>
      </c>
      <c r="AF2451" s="11">
        <v>0</v>
      </c>
      <c r="AG2451" s="11">
        <v>5856342552</v>
      </c>
      <c r="AH2451" s="11">
        <v>11296432174</v>
      </c>
      <c r="AI2451" s="11">
        <v>0</v>
      </c>
      <c r="AJ2451" s="11">
        <v>0</v>
      </c>
      <c r="AK2451" s="11">
        <v>1482247234</v>
      </c>
      <c r="AL2451" s="11">
        <v>2850657610</v>
      </c>
      <c r="AM2451" s="11">
        <v>0</v>
      </c>
      <c r="AN2451" s="11">
        <v>0</v>
      </c>
      <c r="AO24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15705089786</v>
      </c>
      <c r="AP24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15705089788</v>
      </c>
      <c r="AR24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1" s="11">
        <f>Table_PBS_SQL_DB2_PBSSQL_PBS_NDP_Tina_CG_QtrlyPerformance_Final[[#This Row],[GOU REL]]+Table_PBS_SQL_DB2_PBSSQL_PBS_NDP_Tina_CG_QtrlyPerformance_Final[[#This Row],[EXT REL]]</f>
        <v>15705089786</v>
      </c>
      <c r="AT2451" s="11">
        <f>Table_PBS_SQL_DB2_PBSSQL_PBS_NDP_Tina_CG_QtrlyPerformance_Final[[#This Row],[GOU EXP]]+Table_PBS_SQL_DB2_PBSSQL_PBS_NDP_Tina_CG_QtrlyPerformance_Final[[#This Row],[EXT EXP]]</f>
        <v>15705089788</v>
      </c>
      <c r="AU2451" s="11" t="str">
        <f>IF(Table_PBS_SQL_DB2_PBSSQL_PBS_NDP_Tina_CG_QtrlyPerformance_Final[[#This Row],[Item_Code]]&gt;"300000", "Capital", "Recurrent")</f>
        <v>Capital</v>
      </c>
    </row>
    <row r="2452" spans="1:47" x14ac:dyDescent="0.25">
      <c r="A2452" t="s">
        <v>704</v>
      </c>
      <c r="B2452" t="s">
        <v>1520</v>
      </c>
      <c r="C2452" t="s">
        <v>702</v>
      </c>
      <c r="D2452" t="s">
        <v>1521</v>
      </c>
      <c r="E2452" t="s">
        <v>31</v>
      </c>
      <c r="F2452" t="s">
        <v>862</v>
      </c>
      <c r="G2452" t="s">
        <v>75</v>
      </c>
      <c r="H2452" t="s">
        <v>1522</v>
      </c>
      <c r="I2452" t="s">
        <v>220</v>
      </c>
      <c r="J2452" t="s">
        <v>2088</v>
      </c>
      <c r="K2452" t="s">
        <v>706</v>
      </c>
      <c r="L2452" t="s">
        <v>2089</v>
      </c>
      <c r="M2452" t="s">
        <v>1044</v>
      </c>
      <c r="N2452" t="s">
        <v>1045</v>
      </c>
      <c r="O2452" t="s">
        <v>1155</v>
      </c>
      <c r="P2452" t="s">
        <v>1156</v>
      </c>
      <c r="Q2452" s="11">
        <v>0</v>
      </c>
      <c r="R2452" s="11">
        <v>0</v>
      </c>
      <c r="S2452" s="11">
        <v>0</v>
      </c>
      <c r="T2452" s="11">
        <v>0</v>
      </c>
      <c r="U2452" s="11">
        <v>1803512563</v>
      </c>
      <c r="V2452" s="11">
        <v>0</v>
      </c>
      <c r="W2452" s="11">
        <v>1803512563</v>
      </c>
      <c r="X2452" s="11">
        <v>0</v>
      </c>
      <c r="Y2452" s="11">
        <v>0</v>
      </c>
      <c r="Z2452" s="11">
        <v>0</v>
      </c>
      <c r="AA2452" s="11">
        <v>0</v>
      </c>
      <c r="AB2452" s="11">
        <v>0</v>
      </c>
      <c r="AC2452" s="11">
        <v>0</v>
      </c>
      <c r="AD2452" s="11">
        <v>0</v>
      </c>
      <c r="AE2452" s="11">
        <v>0</v>
      </c>
      <c r="AF2452" s="11">
        <v>0</v>
      </c>
      <c r="AG2452" s="11">
        <v>1803512563</v>
      </c>
      <c r="AH2452" s="11">
        <v>0</v>
      </c>
      <c r="AI2452" s="11">
        <v>0</v>
      </c>
      <c r="AJ2452" s="11">
        <v>0</v>
      </c>
      <c r="AK2452" s="11">
        <v>0</v>
      </c>
      <c r="AL2452" s="11">
        <v>1803512563</v>
      </c>
      <c r="AM2452" s="11">
        <v>0</v>
      </c>
      <c r="AN2452" s="11">
        <v>0</v>
      </c>
      <c r="AO24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1803512563</v>
      </c>
      <c r="AP24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1803512563</v>
      </c>
      <c r="AR24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2" s="11">
        <f>Table_PBS_SQL_DB2_PBSSQL_PBS_NDP_Tina_CG_QtrlyPerformance_Final[[#This Row],[GOU REL]]+Table_PBS_SQL_DB2_PBSSQL_PBS_NDP_Tina_CG_QtrlyPerformance_Final[[#This Row],[EXT REL]]</f>
        <v>1803512563</v>
      </c>
      <c r="AT2452" s="11">
        <f>Table_PBS_SQL_DB2_PBSSQL_PBS_NDP_Tina_CG_QtrlyPerformance_Final[[#This Row],[GOU EXP]]+Table_PBS_SQL_DB2_PBSSQL_PBS_NDP_Tina_CG_QtrlyPerformance_Final[[#This Row],[EXT EXP]]</f>
        <v>1803512563</v>
      </c>
      <c r="AU2452" s="11" t="str">
        <f>IF(Table_PBS_SQL_DB2_PBSSQL_PBS_NDP_Tina_CG_QtrlyPerformance_Final[[#This Row],[Item_Code]]&gt;"300000", "Capital", "Recurrent")</f>
        <v>Capital</v>
      </c>
    </row>
    <row r="2453" spans="1:47" x14ac:dyDescent="0.25">
      <c r="A2453" t="s">
        <v>161</v>
      </c>
      <c r="B2453" t="s">
        <v>1535</v>
      </c>
      <c r="C2453" t="s">
        <v>119</v>
      </c>
      <c r="D2453" t="s">
        <v>885</v>
      </c>
      <c r="E2453" t="s">
        <v>31</v>
      </c>
      <c r="F2453" t="s">
        <v>886</v>
      </c>
      <c r="G2453" t="s">
        <v>31</v>
      </c>
      <c r="H2453" t="s">
        <v>1536</v>
      </c>
      <c r="I2453" t="s">
        <v>467</v>
      </c>
      <c r="J2453" t="s">
        <v>953</v>
      </c>
      <c r="K2453" t="s">
        <v>163</v>
      </c>
      <c r="L2453" t="s">
        <v>1537</v>
      </c>
      <c r="M2453" t="s">
        <v>955</v>
      </c>
      <c r="N2453" t="s">
        <v>956</v>
      </c>
      <c r="O2453" t="s">
        <v>1016</v>
      </c>
      <c r="P2453" t="s">
        <v>1017</v>
      </c>
      <c r="Q2453" s="11">
        <v>0</v>
      </c>
      <c r="R2453" s="11">
        <v>0</v>
      </c>
      <c r="S2453" s="11">
        <v>0</v>
      </c>
      <c r="T2453" s="11">
        <v>0</v>
      </c>
      <c r="U2453" s="11">
        <v>94000000</v>
      </c>
      <c r="V2453" s="11">
        <v>0</v>
      </c>
      <c r="W2453" s="11">
        <v>94000000</v>
      </c>
      <c r="X2453" s="11">
        <v>0</v>
      </c>
      <c r="Y2453" s="11">
        <v>0</v>
      </c>
      <c r="Z2453" s="11">
        <v>0</v>
      </c>
      <c r="AA2453" s="11">
        <v>0</v>
      </c>
      <c r="AB2453" s="11">
        <v>0</v>
      </c>
      <c r="AC2453" s="11">
        <v>15750000</v>
      </c>
      <c r="AD2453" s="11">
        <v>2000000</v>
      </c>
      <c r="AE2453" s="11">
        <v>0</v>
      </c>
      <c r="AF2453" s="11">
        <v>0</v>
      </c>
      <c r="AG2453" s="11">
        <v>36750000</v>
      </c>
      <c r="AH2453" s="11">
        <v>12700000</v>
      </c>
      <c r="AI2453" s="11">
        <v>0</v>
      </c>
      <c r="AJ2453" s="11">
        <v>0</v>
      </c>
      <c r="AK2453" s="11">
        <v>0</v>
      </c>
      <c r="AL2453" s="11">
        <v>17588000</v>
      </c>
      <c r="AM2453" s="11">
        <v>0</v>
      </c>
      <c r="AN2453" s="11">
        <v>0</v>
      </c>
      <c r="AO24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52500000</v>
      </c>
      <c r="AP24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32288000</v>
      </c>
      <c r="AR24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3" s="11">
        <f>Table_PBS_SQL_DB2_PBSSQL_PBS_NDP_Tina_CG_QtrlyPerformance_Final[[#This Row],[GOU REL]]+Table_PBS_SQL_DB2_PBSSQL_PBS_NDP_Tina_CG_QtrlyPerformance_Final[[#This Row],[EXT REL]]</f>
        <v>52500000</v>
      </c>
      <c r="AT2453" s="11">
        <f>Table_PBS_SQL_DB2_PBSSQL_PBS_NDP_Tina_CG_QtrlyPerformance_Final[[#This Row],[GOU EXP]]+Table_PBS_SQL_DB2_PBSSQL_PBS_NDP_Tina_CG_QtrlyPerformance_Final[[#This Row],[EXT EXP]]</f>
        <v>32288000</v>
      </c>
      <c r="AU2453" s="11" t="str">
        <f>IF(Table_PBS_SQL_DB2_PBSSQL_PBS_NDP_Tina_CG_QtrlyPerformance_Final[[#This Row],[Item_Code]]&gt;"300000", "Capital", "Recurrent")</f>
        <v>Recurrent</v>
      </c>
    </row>
    <row r="2454" spans="1:47" x14ac:dyDescent="0.25">
      <c r="A2454" t="s">
        <v>161</v>
      </c>
      <c r="B2454" t="s">
        <v>1535</v>
      </c>
      <c r="C2454" t="s">
        <v>119</v>
      </c>
      <c r="D2454" t="s">
        <v>885</v>
      </c>
      <c r="E2454" t="s">
        <v>31</v>
      </c>
      <c r="F2454" t="s">
        <v>886</v>
      </c>
      <c r="G2454" t="s">
        <v>31</v>
      </c>
      <c r="H2454" t="s">
        <v>1536</v>
      </c>
      <c r="I2454" t="s">
        <v>467</v>
      </c>
      <c r="J2454" t="s">
        <v>953</v>
      </c>
      <c r="K2454" t="s">
        <v>163</v>
      </c>
      <c r="L2454" t="s">
        <v>1537</v>
      </c>
      <c r="M2454" t="s">
        <v>955</v>
      </c>
      <c r="N2454" t="s">
        <v>956</v>
      </c>
      <c r="O2454" t="s">
        <v>904</v>
      </c>
      <c r="P2454" t="s">
        <v>905</v>
      </c>
      <c r="Q2454" s="11">
        <v>0</v>
      </c>
      <c r="R2454" s="11">
        <v>0</v>
      </c>
      <c r="S2454" s="11">
        <v>0</v>
      </c>
      <c r="T2454" s="11">
        <v>0</v>
      </c>
      <c r="U2454" s="11">
        <v>38000000</v>
      </c>
      <c r="V2454" s="11">
        <v>0</v>
      </c>
      <c r="W2454" s="11">
        <v>38000000</v>
      </c>
      <c r="X2454" s="11">
        <v>0</v>
      </c>
      <c r="Y2454" s="11">
        <v>0</v>
      </c>
      <c r="Z2454" s="11">
        <v>0</v>
      </c>
      <c r="AA2454" s="11">
        <v>0</v>
      </c>
      <c r="AB2454" s="11">
        <v>0</v>
      </c>
      <c r="AC2454" s="11">
        <v>19000000</v>
      </c>
      <c r="AD2454" s="11">
        <v>13973339</v>
      </c>
      <c r="AE2454" s="11">
        <v>0</v>
      </c>
      <c r="AF2454" s="11">
        <v>0</v>
      </c>
      <c r="AG2454" s="11">
        <v>2500000</v>
      </c>
      <c r="AH2454" s="11">
        <v>4557160</v>
      </c>
      <c r="AI2454" s="11">
        <v>0</v>
      </c>
      <c r="AJ2454" s="11">
        <v>0</v>
      </c>
      <c r="AK2454" s="11">
        <v>0</v>
      </c>
      <c r="AL2454" s="11">
        <v>2465500</v>
      </c>
      <c r="AM2454" s="11">
        <v>0</v>
      </c>
      <c r="AN2454" s="11">
        <v>0</v>
      </c>
      <c r="AO24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21500000</v>
      </c>
      <c r="AP24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20995999</v>
      </c>
      <c r="AR24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4" s="11">
        <f>Table_PBS_SQL_DB2_PBSSQL_PBS_NDP_Tina_CG_QtrlyPerformance_Final[[#This Row],[GOU REL]]+Table_PBS_SQL_DB2_PBSSQL_PBS_NDP_Tina_CG_QtrlyPerformance_Final[[#This Row],[EXT REL]]</f>
        <v>21500000</v>
      </c>
      <c r="AT2454" s="11">
        <f>Table_PBS_SQL_DB2_PBSSQL_PBS_NDP_Tina_CG_QtrlyPerformance_Final[[#This Row],[GOU EXP]]+Table_PBS_SQL_DB2_PBSSQL_PBS_NDP_Tina_CG_QtrlyPerformance_Final[[#This Row],[EXT EXP]]</f>
        <v>20995999</v>
      </c>
      <c r="AU2454" s="11" t="str">
        <f>IF(Table_PBS_SQL_DB2_PBSSQL_PBS_NDP_Tina_CG_QtrlyPerformance_Final[[#This Row],[Item_Code]]&gt;"300000", "Capital", "Recurrent")</f>
        <v>Recurrent</v>
      </c>
    </row>
    <row r="2455" spans="1:47" x14ac:dyDescent="0.25">
      <c r="A2455" t="s">
        <v>161</v>
      </c>
      <c r="B2455" t="s">
        <v>1535</v>
      </c>
      <c r="C2455" t="s">
        <v>119</v>
      </c>
      <c r="D2455" t="s">
        <v>885</v>
      </c>
      <c r="E2455" t="s">
        <v>31</v>
      </c>
      <c r="F2455" t="s">
        <v>886</v>
      </c>
      <c r="G2455" t="s">
        <v>31</v>
      </c>
      <c r="H2455" t="s">
        <v>1536</v>
      </c>
      <c r="I2455" t="s">
        <v>467</v>
      </c>
      <c r="J2455" t="s">
        <v>953</v>
      </c>
      <c r="K2455" t="s">
        <v>163</v>
      </c>
      <c r="L2455" t="s">
        <v>1537</v>
      </c>
      <c r="M2455" t="s">
        <v>955</v>
      </c>
      <c r="N2455" t="s">
        <v>956</v>
      </c>
      <c r="O2455" t="s">
        <v>922</v>
      </c>
      <c r="P2455" t="s">
        <v>923</v>
      </c>
      <c r="Q2455" s="11">
        <v>0</v>
      </c>
      <c r="R2455" s="11">
        <v>0</v>
      </c>
      <c r="S2455" s="11">
        <v>0</v>
      </c>
      <c r="T2455" s="11">
        <v>0</v>
      </c>
      <c r="U2455" s="11">
        <v>276000000</v>
      </c>
      <c r="V2455" s="11">
        <v>0</v>
      </c>
      <c r="W2455" s="11">
        <v>276000000</v>
      </c>
      <c r="X2455" s="11">
        <v>0</v>
      </c>
      <c r="Y2455" s="11">
        <v>0</v>
      </c>
      <c r="Z2455" s="11">
        <v>0</v>
      </c>
      <c r="AA2455" s="11">
        <v>0</v>
      </c>
      <c r="AB2455" s="11">
        <v>0</v>
      </c>
      <c r="AC2455" s="11">
        <v>85500000</v>
      </c>
      <c r="AD2455" s="11">
        <v>73360000</v>
      </c>
      <c r="AE2455" s="11">
        <v>0</v>
      </c>
      <c r="AF2455" s="11">
        <v>0</v>
      </c>
      <c r="AG2455" s="11">
        <v>67000000</v>
      </c>
      <c r="AH2455" s="11">
        <v>57700000</v>
      </c>
      <c r="AI2455" s="11">
        <v>0</v>
      </c>
      <c r="AJ2455" s="11">
        <v>0</v>
      </c>
      <c r="AK2455" s="11">
        <v>57500000</v>
      </c>
      <c r="AL2455" s="11">
        <v>58812200</v>
      </c>
      <c r="AM2455" s="11">
        <v>0</v>
      </c>
      <c r="AN2455" s="11">
        <v>0</v>
      </c>
      <c r="AO24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210000000</v>
      </c>
      <c r="AP24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189872200</v>
      </c>
      <c r="AR24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5" s="11">
        <f>Table_PBS_SQL_DB2_PBSSQL_PBS_NDP_Tina_CG_QtrlyPerformance_Final[[#This Row],[GOU REL]]+Table_PBS_SQL_DB2_PBSSQL_PBS_NDP_Tina_CG_QtrlyPerformance_Final[[#This Row],[EXT REL]]</f>
        <v>210000000</v>
      </c>
      <c r="AT2455" s="11">
        <f>Table_PBS_SQL_DB2_PBSSQL_PBS_NDP_Tina_CG_QtrlyPerformance_Final[[#This Row],[GOU EXP]]+Table_PBS_SQL_DB2_PBSSQL_PBS_NDP_Tina_CG_QtrlyPerformance_Final[[#This Row],[EXT EXP]]</f>
        <v>189872200</v>
      </c>
      <c r="AU2455" s="11" t="str">
        <f>IF(Table_PBS_SQL_DB2_PBSSQL_PBS_NDP_Tina_CG_QtrlyPerformance_Final[[#This Row],[Item_Code]]&gt;"300000", "Capital", "Recurrent")</f>
        <v>Recurrent</v>
      </c>
    </row>
    <row r="2456" spans="1:47" x14ac:dyDescent="0.25">
      <c r="A2456" t="s">
        <v>161</v>
      </c>
      <c r="B2456" t="s">
        <v>1535</v>
      </c>
      <c r="C2456" t="s">
        <v>119</v>
      </c>
      <c r="D2456" t="s">
        <v>885</v>
      </c>
      <c r="E2456" t="s">
        <v>31</v>
      </c>
      <c r="F2456" t="s">
        <v>886</v>
      </c>
      <c r="G2456" t="s">
        <v>31</v>
      </c>
      <c r="H2456" t="s">
        <v>1536</v>
      </c>
      <c r="I2456" t="s">
        <v>467</v>
      </c>
      <c r="J2456" t="s">
        <v>953</v>
      </c>
      <c r="K2456" t="s">
        <v>163</v>
      </c>
      <c r="L2456" t="s">
        <v>1537</v>
      </c>
      <c r="M2456" t="s">
        <v>1369</v>
      </c>
      <c r="N2456" t="s">
        <v>1370</v>
      </c>
      <c r="O2456" t="s">
        <v>904</v>
      </c>
      <c r="P2456" t="s">
        <v>905</v>
      </c>
      <c r="Q2456" s="11">
        <v>0</v>
      </c>
      <c r="R2456" s="11">
        <v>0</v>
      </c>
      <c r="S2456" s="11">
        <v>0</v>
      </c>
      <c r="T2456" s="11">
        <v>0</v>
      </c>
      <c r="U2456" s="11">
        <v>80000000</v>
      </c>
      <c r="V2456" s="11">
        <v>0</v>
      </c>
      <c r="W2456" s="11">
        <v>80000000</v>
      </c>
      <c r="X2456" s="11">
        <v>0</v>
      </c>
      <c r="Y2456" s="11">
        <v>0</v>
      </c>
      <c r="Z2456" s="11">
        <v>0</v>
      </c>
      <c r="AA2456" s="11">
        <v>0</v>
      </c>
      <c r="AB2456" s="11">
        <v>0</v>
      </c>
      <c r="AC2456" s="11">
        <v>27500000</v>
      </c>
      <c r="AD2456" s="11">
        <v>15705591</v>
      </c>
      <c r="AE2456" s="11">
        <v>0</v>
      </c>
      <c r="AF2456" s="11">
        <v>0</v>
      </c>
      <c r="AG2456" s="11">
        <v>17500000</v>
      </c>
      <c r="AH2456" s="11">
        <v>17357960</v>
      </c>
      <c r="AI2456" s="11">
        <v>0</v>
      </c>
      <c r="AJ2456" s="11">
        <v>0</v>
      </c>
      <c r="AK2456" s="11">
        <v>12500000</v>
      </c>
      <c r="AL2456" s="11">
        <v>21713070</v>
      </c>
      <c r="AM2456" s="11">
        <v>0</v>
      </c>
      <c r="AN2456" s="11">
        <v>0</v>
      </c>
      <c r="AO24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57500000</v>
      </c>
      <c r="AP24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54776621</v>
      </c>
      <c r="AR24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6" s="11">
        <f>Table_PBS_SQL_DB2_PBSSQL_PBS_NDP_Tina_CG_QtrlyPerformance_Final[[#This Row],[GOU REL]]+Table_PBS_SQL_DB2_PBSSQL_PBS_NDP_Tina_CG_QtrlyPerformance_Final[[#This Row],[EXT REL]]</f>
        <v>57500000</v>
      </c>
      <c r="AT2456" s="11">
        <f>Table_PBS_SQL_DB2_PBSSQL_PBS_NDP_Tina_CG_QtrlyPerformance_Final[[#This Row],[GOU EXP]]+Table_PBS_SQL_DB2_PBSSQL_PBS_NDP_Tina_CG_QtrlyPerformance_Final[[#This Row],[EXT EXP]]</f>
        <v>54776621</v>
      </c>
      <c r="AU2456" s="11" t="str">
        <f>IF(Table_PBS_SQL_DB2_PBSSQL_PBS_NDP_Tina_CG_QtrlyPerformance_Final[[#This Row],[Item_Code]]&gt;"300000", "Capital", "Recurrent")</f>
        <v>Recurrent</v>
      </c>
    </row>
    <row r="2457" spans="1:47" x14ac:dyDescent="0.25">
      <c r="A2457" t="s">
        <v>161</v>
      </c>
      <c r="B2457" t="s">
        <v>1535</v>
      </c>
      <c r="C2457" t="s">
        <v>119</v>
      </c>
      <c r="D2457" t="s">
        <v>885</v>
      </c>
      <c r="E2457" t="s">
        <v>31</v>
      </c>
      <c r="F2457" t="s">
        <v>886</v>
      </c>
      <c r="G2457" t="s">
        <v>31</v>
      </c>
      <c r="H2457" t="s">
        <v>1536</v>
      </c>
      <c r="I2457" t="s">
        <v>467</v>
      </c>
      <c r="J2457" t="s">
        <v>953</v>
      </c>
      <c r="K2457" t="s">
        <v>163</v>
      </c>
      <c r="L2457" t="s">
        <v>1537</v>
      </c>
      <c r="M2457" t="s">
        <v>1369</v>
      </c>
      <c r="N2457" t="s">
        <v>1370</v>
      </c>
      <c r="O2457" t="s">
        <v>1124</v>
      </c>
      <c r="P2457" t="s">
        <v>1125</v>
      </c>
      <c r="Q2457" s="11">
        <v>0</v>
      </c>
      <c r="R2457" s="11">
        <v>0</v>
      </c>
      <c r="S2457" s="11">
        <v>0</v>
      </c>
      <c r="T2457" s="11">
        <v>0</v>
      </c>
      <c r="U2457" s="11">
        <v>90000000</v>
      </c>
      <c r="V2457" s="11">
        <v>0</v>
      </c>
      <c r="W2457" s="11">
        <v>90000000</v>
      </c>
      <c r="X2457" s="11">
        <v>0</v>
      </c>
      <c r="Y2457" s="11">
        <v>0</v>
      </c>
      <c r="Z2457" s="11">
        <v>0</v>
      </c>
      <c r="AA2457" s="11">
        <v>0</v>
      </c>
      <c r="AB2457" s="11">
        <v>0</v>
      </c>
      <c r="AC2457" s="11">
        <v>22500000</v>
      </c>
      <c r="AD2457" s="11">
        <v>22500000</v>
      </c>
      <c r="AE2457" s="11">
        <v>0</v>
      </c>
      <c r="AF2457" s="11">
        <v>0</v>
      </c>
      <c r="AG2457" s="11">
        <v>22500000</v>
      </c>
      <c r="AH2457" s="11">
        <v>20000000</v>
      </c>
      <c r="AI2457" s="11">
        <v>0</v>
      </c>
      <c r="AJ2457" s="11">
        <v>0</v>
      </c>
      <c r="AK2457" s="11">
        <v>40000000</v>
      </c>
      <c r="AL2457" s="11">
        <v>42500000</v>
      </c>
      <c r="AM2457" s="11">
        <v>0</v>
      </c>
      <c r="AN2457" s="11">
        <v>0</v>
      </c>
      <c r="AO24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85000000</v>
      </c>
      <c r="AP24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85000000</v>
      </c>
      <c r="AR24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7" s="11">
        <f>Table_PBS_SQL_DB2_PBSSQL_PBS_NDP_Tina_CG_QtrlyPerformance_Final[[#This Row],[GOU REL]]+Table_PBS_SQL_DB2_PBSSQL_PBS_NDP_Tina_CG_QtrlyPerformance_Final[[#This Row],[EXT REL]]</f>
        <v>85000000</v>
      </c>
      <c r="AT2457" s="11">
        <f>Table_PBS_SQL_DB2_PBSSQL_PBS_NDP_Tina_CG_QtrlyPerformance_Final[[#This Row],[GOU EXP]]+Table_PBS_SQL_DB2_PBSSQL_PBS_NDP_Tina_CG_QtrlyPerformance_Final[[#This Row],[EXT EXP]]</f>
        <v>85000000</v>
      </c>
      <c r="AU2457" s="11" t="str">
        <f>IF(Table_PBS_SQL_DB2_PBSSQL_PBS_NDP_Tina_CG_QtrlyPerformance_Final[[#This Row],[Item_Code]]&gt;"300000", "Capital", "Recurrent")</f>
        <v>Recurrent</v>
      </c>
    </row>
    <row r="2458" spans="1:47" x14ac:dyDescent="0.25">
      <c r="A2458" t="s">
        <v>161</v>
      </c>
      <c r="B2458" t="s">
        <v>1535</v>
      </c>
      <c r="C2458" t="s">
        <v>119</v>
      </c>
      <c r="D2458" t="s">
        <v>885</v>
      </c>
      <c r="E2458" t="s">
        <v>31</v>
      </c>
      <c r="F2458" t="s">
        <v>886</v>
      </c>
      <c r="G2458" t="s">
        <v>31</v>
      </c>
      <c r="H2458" t="s">
        <v>1536</v>
      </c>
      <c r="I2458" t="s">
        <v>467</v>
      </c>
      <c r="J2458" t="s">
        <v>953</v>
      </c>
      <c r="K2458" t="s">
        <v>163</v>
      </c>
      <c r="L2458" t="s">
        <v>1537</v>
      </c>
      <c r="M2458" t="s">
        <v>1972</v>
      </c>
      <c r="N2458" t="s">
        <v>1973</v>
      </c>
      <c r="O2458" t="s">
        <v>1016</v>
      </c>
      <c r="P2458" t="s">
        <v>1017</v>
      </c>
      <c r="Q2458" s="11">
        <v>0</v>
      </c>
      <c r="R2458" s="11">
        <v>0</v>
      </c>
      <c r="S2458" s="11">
        <v>0</v>
      </c>
      <c r="T2458" s="11">
        <v>0</v>
      </c>
      <c r="U2458" s="11">
        <v>80000000</v>
      </c>
      <c r="V2458" s="11">
        <v>0</v>
      </c>
      <c r="W2458" s="11">
        <v>80000000</v>
      </c>
      <c r="X2458" s="11">
        <v>0</v>
      </c>
      <c r="Y2458" s="11">
        <v>0</v>
      </c>
      <c r="Z2458" s="11">
        <v>0</v>
      </c>
      <c r="AA2458" s="11">
        <v>0</v>
      </c>
      <c r="AB2458" s="11">
        <v>0</v>
      </c>
      <c r="AC2458" s="11">
        <v>14000000</v>
      </c>
      <c r="AD2458" s="11">
        <v>0</v>
      </c>
      <c r="AE2458" s="11">
        <v>0</v>
      </c>
      <c r="AF2458" s="11">
        <v>0</v>
      </c>
      <c r="AG2458" s="11">
        <v>20000000</v>
      </c>
      <c r="AH2458" s="11">
        <v>5600001</v>
      </c>
      <c r="AI2458" s="11">
        <v>0</v>
      </c>
      <c r="AJ2458" s="11">
        <v>0</v>
      </c>
      <c r="AK2458" s="11">
        <v>0</v>
      </c>
      <c r="AL2458" s="11">
        <v>28399999</v>
      </c>
      <c r="AM2458" s="11">
        <v>0</v>
      </c>
      <c r="AN2458" s="11">
        <v>0</v>
      </c>
      <c r="AO24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34000000</v>
      </c>
      <c r="AP24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34000000</v>
      </c>
      <c r="AR24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8" s="11">
        <f>Table_PBS_SQL_DB2_PBSSQL_PBS_NDP_Tina_CG_QtrlyPerformance_Final[[#This Row],[GOU REL]]+Table_PBS_SQL_DB2_PBSSQL_PBS_NDP_Tina_CG_QtrlyPerformance_Final[[#This Row],[EXT REL]]</f>
        <v>34000000</v>
      </c>
      <c r="AT2458" s="11">
        <f>Table_PBS_SQL_DB2_PBSSQL_PBS_NDP_Tina_CG_QtrlyPerformance_Final[[#This Row],[GOU EXP]]+Table_PBS_SQL_DB2_PBSSQL_PBS_NDP_Tina_CG_QtrlyPerformance_Final[[#This Row],[EXT EXP]]</f>
        <v>34000000</v>
      </c>
      <c r="AU2458" s="11" t="str">
        <f>IF(Table_PBS_SQL_DB2_PBSSQL_PBS_NDP_Tina_CG_QtrlyPerformance_Final[[#This Row],[Item_Code]]&gt;"300000", "Capital", "Recurrent")</f>
        <v>Recurrent</v>
      </c>
    </row>
    <row r="2459" spans="1:47" x14ac:dyDescent="0.25">
      <c r="A2459" t="s">
        <v>161</v>
      </c>
      <c r="B2459" t="s">
        <v>1535</v>
      </c>
      <c r="C2459" t="s">
        <v>119</v>
      </c>
      <c r="D2459" t="s">
        <v>885</v>
      </c>
      <c r="E2459" t="s">
        <v>31</v>
      </c>
      <c r="F2459" t="s">
        <v>886</v>
      </c>
      <c r="G2459" t="s">
        <v>31</v>
      </c>
      <c r="H2459" t="s">
        <v>1536</v>
      </c>
      <c r="I2459" t="s">
        <v>467</v>
      </c>
      <c r="J2459" t="s">
        <v>953</v>
      </c>
      <c r="K2459" t="s">
        <v>163</v>
      </c>
      <c r="L2459" t="s">
        <v>1537</v>
      </c>
      <c r="M2459" t="s">
        <v>1544</v>
      </c>
      <c r="N2459" t="s">
        <v>1545</v>
      </c>
      <c r="O2459" t="s">
        <v>1028</v>
      </c>
      <c r="P2459" t="s">
        <v>1029</v>
      </c>
      <c r="Q2459" s="11">
        <v>0</v>
      </c>
      <c r="R2459" s="11">
        <v>0</v>
      </c>
      <c r="S2459" s="11">
        <v>0</v>
      </c>
      <c r="T2459" s="11">
        <v>0</v>
      </c>
      <c r="U2459" s="11">
        <v>40000000</v>
      </c>
      <c r="V2459" s="11">
        <v>0</v>
      </c>
      <c r="W2459" s="11">
        <v>40000000</v>
      </c>
      <c r="X2459" s="11">
        <v>0</v>
      </c>
      <c r="Y2459" s="11">
        <v>0</v>
      </c>
      <c r="Z2459" s="11">
        <v>0</v>
      </c>
      <c r="AA2459" s="11">
        <v>0</v>
      </c>
      <c r="AB2459" s="11">
        <v>0</v>
      </c>
      <c r="AC2459" s="11">
        <v>20000000</v>
      </c>
      <c r="AD2459" s="11">
        <v>12500400</v>
      </c>
      <c r="AE2459" s="11">
        <v>0</v>
      </c>
      <c r="AF2459" s="11">
        <v>0</v>
      </c>
      <c r="AG2459" s="11">
        <v>10000000</v>
      </c>
      <c r="AH2459" s="11">
        <v>6570300</v>
      </c>
      <c r="AI2459" s="11">
        <v>0</v>
      </c>
      <c r="AJ2459" s="11">
        <v>0</v>
      </c>
      <c r="AK2459" s="11">
        <v>10000000</v>
      </c>
      <c r="AL2459" s="11">
        <v>15908300</v>
      </c>
      <c r="AM2459" s="11">
        <v>0</v>
      </c>
      <c r="AN2459" s="11">
        <v>0</v>
      </c>
      <c r="AO24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4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34979000</v>
      </c>
      <c r="AR24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59" s="11">
        <f>Table_PBS_SQL_DB2_PBSSQL_PBS_NDP_Tina_CG_QtrlyPerformance_Final[[#This Row],[GOU REL]]+Table_PBS_SQL_DB2_PBSSQL_PBS_NDP_Tina_CG_QtrlyPerformance_Final[[#This Row],[EXT REL]]</f>
        <v>40000000</v>
      </c>
      <c r="AT2459" s="11">
        <f>Table_PBS_SQL_DB2_PBSSQL_PBS_NDP_Tina_CG_QtrlyPerformance_Final[[#This Row],[GOU EXP]]+Table_PBS_SQL_DB2_PBSSQL_PBS_NDP_Tina_CG_QtrlyPerformance_Final[[#This Row],[EXT EXP]]</f>
        <v>34979000</v>
      </c>
      <c r="AU2459" s="11" t="str">
        <f>IF(Table_PBS_SQL_DB2_PBSSQL_PBS_NDP_Tina_CG_QtrlyPerformance_Final[[#This Row],[Item_Code]]&gt;"300000", "Capital", "Recurrent")</f>
        <v>Recurrent</v>
      </c>
    </row>
    <row r="2460" spans="1:47" x14ac:dyDescent="0.25">
      <c r="A2460" t="s">
        <v>161</v>
      </c>
      <c r="B2460" t="s">
        <v>1535</v>
      </c>
      <c r="C2460" t="s">
        <v>119</v>
      </c>
      <c r="D2460" t="s">
        <v>885</v>
      </c>
      <c r="E2460" t="s">
        <v>31</v>
      </c>
      <c r="F2460" t="s">
        <v>886</v>
      </c>
      <c r="G2460" t="s">
        <v>31</v>
      </c>
      <c r="H2460" t="s">
        <v>1536</v>
      </c>
      <c r="I2460" t="s">
        <v>467</v>
      </c>
      <c r="J2460" t="s">
        <v>953</v>
      </c>
      <c r="K2460" t="s">
        <v>163</v>
      </c>
      <c r="L2460" t="s">
        <v>1537</v>
      </c>
      <c r="M2460" t="s">
        <v>1544</v>
      </c>
      <c r="N2460" t="s">
        <v>1545</v>
      </c>
      <c r="O2460" t="s">
        <v>1002</v>
      </c>
      <c r="P2460" t="s">
        <v>1003</v>
      </c>
      <c r="Q2460" s="11">
        <v>0</v>
      </c>
      <c r="R2460" s="11">
        <v>0</v>
      </c>
      <c r="S2460" s="11">
        <v>0</v>
      </c>
      <c r="T2460" s="11">
        <v>0</v>
      </c>
      <c r="U2460" s="11">
        <v>30000000</v>
      </c>
      <c r="V2460" s="11">
        <v>0</v>
      </c>
      <c r="W2460" s="11">
        <v>30000000</v>
      </c>
      <c r="X2460" s="11">
        <v>0</v>
      </c>
      <c r="Y2460" s="11">
        <v>0</v>
      </c>
      <c r="Z2460" s="11">
        <v>0</v>
      </c>
      <c r="AA2460" s="11">
        <v>0</v>
      </c>
      <c r="AB2460" s="11">
        <v>0</v>
      </c>
      <c r="AC2460" s="11">
        <v>7500000</v>
      </c>
      <c r="AD2460" s="11">
        <v>1500000</v>
      </c>
      <c r="AE2460" s="11">
        <v>0</v>
      </c>
      <c r="AF2460" s="11">
        <v>0</v>
      </c>
      <c r="AG2460" s="11">
        <v>15000000</v>
      </c>
      <c r="AH2460" s="11">
        <v>0</v>
      </c>
      <c r="AI2460" s="11">
        <v>0</v>
      </c>
      <c r="AJ2460" s="11">
        <v>0</v>
      </c>
      <c r="AK2460" s="11">
        <v>0</v>
      </c>
      <c r="AL2460" s="11">
        <v>19680000</v>
      </c>
      <c r="AM2460" s="11">
        <v>0</v>
      </c>
      <c r="AN2460" s="11">
        <v>0</v>
      </c>
      <c r="AO24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22500000</v>
      </c>
      <c r="AP24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21180000</v>
      </c>
      <c r="AR24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60" s="11">
        <f>Table_PBS_SQL_DB2_PBSSQL_PBS_NDP_Tina_CG_QtrlyPerformance_Final[[#This Row],[GOU REL]]+Table_PBS_SQL_DB2_PBSSQL_PBS_NDP_Tina_CG_QtrlyPerformance_Final[[#This Row],[EXT REL]]</f>
        <v>22500000</v>
      </c>
      <c r="AT2460" s="11">
        <f>Table_PBS_SQL_DB2_PBSSQL_PBS_NDP_Tina_CG_QtrlyPerformance_Final[[#This Row],[GOU EXP]]+Table_PBS_SQL_DB2_PBSSQL_PBS_NDP_Tina_CG_QtrlyPerformance_Final[[#This Row],[EXT EXP]]</f>
        <v>21180000</v>
      </c>
      <c r="AU2460" s="11" t="str">
        <f>IF(Table_PBS_SQL_DB2_PBSSQL_PBS_NDP_Tina_CG_QtrlyPerformance_Final[[#This Row],[Item_Code]]&gt;"300000", "Capital", "Recurrent")</f>
        <v>Recurrent</v>
      </c>
    </row>
    <row r="2461" spans="1:47" x14ac:dyDescent="0.25">
      <c r="A2461" t="s">
        <v>161</v>
      </c>
      <c r="B2461" t="s">
        <v>1535</v>
      </c>
      <c r="C2461" t="s">
        <v>119</v>
      </c>
      <c r="D2461" t="s">
        <v>885</v>
      </c>
      <c r="E2461" t="s">
        <v>31</v>
      </c>
      <c r="F2461" t="s">
        <v>886</v>
      </c>
      <c r="G2461" t="s">
        <v>31</v>
      </c>
      <c r="H2461" t="s">
        <v>1536</v>
      </c>
      <c r="I2461" t="s">
        <v>467</v>
      </c>
      <c r="J2461" t="s">
        <v>953</v>
      </c>
      <c r="K2461" t="s">
        <v>163</v>
      </c>
      <c r="L2461" t="s">
        <v>1537</v>
      </c>
      <c r="M2461" t="s">
        <v>1546</v>
      </c>
      <c r="N2461" t="s">
        <v>1547</v>
      </c>
      <c r="O2461" t="s">
        <v>1021</v>
      </c>
      <c r="P2461" t="s">
        <v>1022</v>
      </c>
      <c r="Q2461" s="11">
        <v>0</v>
      </c>
      <c r="R2461" s="11">
        <v>0</v>
      </c>
      <c r="S2461" s="11">
        <v>0</v>
      </c>
      <c r="T2461" s="11">
        <v>0</v>
      </c>
      <c r="U2461" s="11">
        <v>350000</v>
      </c>
      <c r="V2461" s="11">
        <v>0</v>
      </c>
      <c r="W2461" s="11">
        <v>350000</v>
      </c>
      <c r="X2461" s="11">
        <v>0</v>
      </c>
      <c r="Y2461" s="11">
        <v>0</v>
      </c>
      <c r="Z2461" s="11">
        <v>0</v>
      </c>
      <c r="AA2461" s="11">
        <v>0</v>
      </c>
      <c r="AB2461" s="11">
        <v>0</v>
      </c>
      <c r="AC2461" s="11">
        <v>0</v>
      </c>
      <c r="AD2461" s="11">
        <v>0</v>
      </c>
      <c r="AE2461" s="11">
        <v>0</v>
      </c>
      <c r="AF2461" s="11">
        <v>0</v>
      </c>
      <c r="AG2461" s="11">
        <v>350000</v>
      </c>
      <c r="AH2461" s="11">
        <v>0</v>
      </c>
      <c r="AI2461" s="11">
        <v>0</v>
      </c>
      <c r="AJ2461" s="11">
        <v>0</v>
      </c>
      <c r="AK2461" s="11">
        <v>0</v>
      </c>
      <c r="AL2461" s="11">
        <v>350000</v>
      </c>
      <c r="AM2461" s="11">
        <v>0</v>
      </c>
      <c r="AN2461" s="11">
        <v>0</v>
      </c>
      <c r="AO24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v>
      </c>
      <c r="AP24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v>
      </c>
      <c r="AR24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61" s="11">
        <f>Table_PBS_SQL_DB2_PBSSQL_PBS_NDP_Tina_CG_QtrlyPerformance_Final[[#This Row],[GOU REL]]+Table_PBS_SQL_DB2_PBSSQL_PBS_NDP_Tina_CG_QtrlyPerformance_Final[[#This Row],[EXT REL]]</f>
        <v>350000</v>
      </c>
      <c r="AT2461" s="11">
        <f>Table_PBS_SQL_DB2_PBSSQL_PBS_NDP_Tina_CG_QtrlyPerformance_Final[[#This Row],[GOU EXP]]+Table_PBS_SQL_DB2_PBSSQL_PBS_NDP_Tina_CG_QtrlyPerformance_Final[[#This Row],[EXT EXP]]</f>
        <v>350000</v>
      </c>
      <c r="AU2461" s="11" t="str">
        <f>IF(Table_PBS_SQL_DB2_PBSSQL_PBS_NDP_Tina_CG_QtrlyPerformance_Final[[#This Row],[Item_Code]]&gt;"300000", "Capital", "Recurrent")</f>
        <v>Recurrent</v>
      </c>
    </row>
    <row r="2462" spans="1:47" x14ac:dyDescent="0.25">
      <c r="A2462" t="s">
        <v>161</v>
      </c>
      <c r="B2462" t="s">
        <v>1535</v>
      </c>
      <c r="C2462" t="s">
        <v>119</v>
      </c>
      <c r="D2462" t="s">
        <v>885</v>
      </c>
      <c r="E2462" t="s">
        <v>31</v>
      </c>
      <c r="F2462" t="s">
        <v>886</v>
      </c>
      <c r="G2462" t="s">
        <v>31</v>
      </c>
      <c r="H2462" t="s">
        <v>1536</v>
      </c>
      <c r="I2462" t="s">
        <v>467</v>
      </c>
      <c r="J2462" t="s">
        <v>953</v>
      </c>
      <c r="K2462" t="s">
        <v>163</v>
      </c>
      <c r="L2462" t="s">
        <v>1537</v>
      </c>
      <c r="M2462" t="s">
        <v>1546</v>
      </c>
      <c r="N2462" t="s">
        <v>1547</v>
      </c>
      <c r="O2462" t="s">
        <v>2054</v>
      </c>
      <c r="P2462" t="s">
        <v>2055</v>
      </c>
      <c r="Q2462" s="11">
        <v>0</v>
      </c>
      <c r="R2462" s="11">
        <v>0</v>
      </c>
      <c r="S2462" s="11">
        <v>0</v>
      </c>
      <c r="T2462" s="11">
        <v>0</v>
      </c>
      <c r="U2462" s="11">
        <v>10000000</v>
      </c>
      <c r="V2462" s="11">
        <v>0</v>
      </c>
      <c r="W2462" s="11">
        <v>10000000</v>
      </c>
      <c r="X2462" s="11">
        <v>0</v>
      </c>
      <c r="Y2462" s="11">
        <v>0</v>
      </c>
      <c r="Z2462" s="11">
        <v>0</v>
      </c>
      <c r="AA2462" s="11">
        <v>0</v>
      </c>
      <c r="AB2462" s="11">
        <v>0</v>
      </c>
      <c r="AC2462" s="11">
        <v>5000000</v>
      </c>
      <c r="AD2462" s="11">
        <v>4920600</v>
      </c>
      <c r="AE2462" s="11">
        <v>0</v>
      </c>
      <c r="AF2462" s="11">
        <v>0</v>
      </c>
      <c r="AG2462" s="11">
        <v>5000000</v>
      </c>
      <c r="AH2462" s="11">
        <v>0</v>
      </c>
      <c r="AI2462" s="11">
        <v>0</v>
      </c>
      <c r="AJ2462" s="11">
        <v>0</v>
      </c>
      <c r="AK2462" s="11">
        <v>0</v>
      </c>
      <c r="AL2462" s="11">
        <v>5079399</v>
      </c>
      <c r="AM2462" s="11">
        <v>0</v>
      </c>
      <c r="AN2462" s="11">
        <v>0</v>
      </c>
      <c r="AO24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4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9999999</v>
      </c>
      <c r="AR24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62" s="11">
        <f>Table_PBS_SQL_DB2_PBSSQL_PBS_NDP_Tina_CG_QtrlyPerformance_Final[[#This Row],[GOU REL]]+Table_PBS_SQL_DB2_PBSSQL_PBS_NDP_Tina_CG_QtrlyPerformance_Final[[#This Row],[EXT REL]]</f>
        <v>10000000</v>
      </c>
      <c r="AT2462" s="11">
        <f>Table_PBS_SQL_DB2_PBSSQL_PBS_NDP_Tina_CG_QtrlyPerformance_Final[[#This Row],[GOU EXP]]+Table_PBS_SQL_DB2_PBSSQL_PBS_NDP_Tina_CG_QtrlyPerformance_Final[[#This Row],[EXT EXP]]</f>
        <v>9999999</v>
      </c>
      <c r="AU2462" s="11" t="str">
        <f>IF(Table_PBS_SQL_DB2_PBSSQL_PBS_NDP_Tina_CG_QtrlyPerformance_Final[[#This Row],[Item_Code]]&gt;"300000", "Capital", "Recurrent")</f>
        <v>Recurrent</v>
      </c>
    </row>
    <row r="2463" spans="1:47" x14ac:dyDescent="0.25">
      <c r="A2463" t="s">
        <v>471</v>
      </c>
      <c r="B2463" t="s">
        <v>472</v>
      </c>
      <c r="C2463" t="s">
        <v>465</v>
      </c>
      <c r="D2463" t="s">
        <v>871</v>
      </c>
      <c r="E2463" t="s">
        <v>87</v>
      </c>
      <c r="F2463" t="s">
        <v>872</v>
      </c>
      <c r="G2463" t="s">
        <v>31</v>
      </c>
      <c r="H2463" t="s">
        <v>1923</v>
      </c>
      <c r="I2463" t="s">
        <v>493</v>
      </c>
      <c r="J2463" t="s">
        <v>1649</v>
      </c>
      <c r="K2463" t="s">
        <v>473</v>
      </c>
      <c r="L2463" t="s">
        <v>1924</v>
      </c>
      <c r="M2463" t="s">
        <v>1044</v>
      </c>
      <c r="N2463" t="s">
        <v>1045</v>
      </c>
      <c r="O2463" t="s">
        <v>1589</v>
      </c>
      <c r="P2463" t="s">
        <v>1590</v>
      </c>
      <c r="Q2463" s="11">
        <v>0</v>
      </c>
      <c r="R2463" s="11">
        <v>0</v>
      </c>
      <c r="S2463" s="11">
        <v>0</v>
      </c>
      <c r="T2463" s="11">
        <v>0</v>
      </c>
      <c r="U2463" s="11">
        <v>200000000</v>
      </c>
      <c r="V2463" s="11">
        <v>0</v>
      </c>
      <c r="W2463" s="11">
        <v>200000000</v>
      </c>
      <c r="X2463" s="11">
        <v>0</v>
      </c>
      <c r="Y2463" s="11">
        <v>0</v>
      </c>
      <c r="Z2463" s="11">
        <v>0</v>
      </c>
      <c r="AA2463" s="11">
        <v>0</v>
      </c>
      <c r="AB2463" s="11">
        <v>0</v>
      </c>
      <c r="AC2463" s="11">
        <v>50300000</v>
      </c>
      <c r="AD2463" s="11">
        <v>25890459</v>
      </c>
      <c r="AE2463" s="11">
        <v>0</v>
      </c>
      <c r="AF2463" s="11">
        <v>0</v>
      </c>
      <c r="AG2463" s="11">
        <v>33340000</v>
      </c>
      <c r="AH2463" s="11">
        <v>0</v>
      </c>
      <c r="AI2463" s="11">
        <v>0</v>
      </c>
      <c r="AJ2463" s="11">
        <v>0</v>
      </c>
      <c r="AK2463" s="11">
        <v>92910800</v>
      </c>
      <c r="AL2463" s="11">
        <v>150650795</v>
      </c>
      <c r="AM2463" s="11">
        <v>0</v>
      </c>
      <c r="AN2463" s="11">
        <v>0</v>
      </c>
      <c r="AO24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176550800</v>
      </c>
      <c r="AP24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176541254</v>
      </c>
      <c r="AR24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63" s="11">
        <f>Table_PBS_SQL_DB2_PBSSQL_PBS_NDP_Tina_CG_QtrlyPerformance_Final[[#This Row],[GOU REL]]+Table_PBS_SQL_DB2_PBSSQL_PBS_NDP_Tina_CG_QtrlyPerformance_Final[[#This Row],[EXT REL]]</f>
        <v>176550800</v>
      </c>
      <c r="AT2463" s="11">
        <f>Table_PBS_SQL_DB2_PBSSQL_PBS_NDP_Tina_CG_QtrlyPerformance_Final[[#This Row],[GOU EXP]]+Table_PBS_SQL_DB2_PBSSQL_PBS_NDP_Tina_CG_QtrlyPerformance_Final[[#This Row],[EXT EXP]]</f>
        <v>176541254</v>
      </c>
      <c r="AU2463" s="11" t="str">
        <f>IF(Table_PBS_SQL_DB2_PBSSQL_PBS_NDP_Tina_CG_QtrlyPerformance_Final[[#This Row],[Item_Code]]&gt;"300000", "Capital", "Recurrent")</f>
        <v>Capital</v>
      </c>
    </row>
    <row r="2464" spans="1:47" x14ac:dyDescent="0.25">
      <c r="A2464" t="s">
        <v>541</v>
      </c>
      <c r="B2464" t="s">
        <v>542</v>
      </c>
      <c r="C2464" t="s">
        <v>491</v>
      </c>
      <c r="D2464" t="s">
        <v>861</v>
      </c>
      <c r="E2464" t="s">
        <v>103</v>
      </c>
      <c r="F2464" t="s">
        <v>1904</v>
      </c>
      <c r="G2464" t="s">
        <v>31</v>
      </c>
      <c r="H2464" t="s">
        <v>2227</v>
      </c>
      <c r="I2464" t="s">
        <v>666</v>
      </c>
      <c r="J2464" t="s">
        <v>2228</v>
      </c>
      <c r="K2464" t="s">
        <v>543</v>
      </c>
      <c r="L2464" t="s">
        <v>2229</v>
      </c>
      <c r="M2464" t="s">
        <v>866</v>
      </c>
      <c r="N2464" t="s">
        <v>867</v>
      </c>
      <c r="O2464" t="s">
        <v>934</v>
      </c>
      <c r="P2464" t="s">
        <v>935</v>
      </c>
      <c r="Q2464" s="11">
        <v>0</v>
      </c>
      <c r="R2464" s="11">
        <v>0</v>
      </c>
      <c r="S2464" s="11">
        <v>0</v>
      </c>
      <c r="T2464" s="11">
        <v>0</v>
      </c>
      <c r="U2464" s="11">
        <v>354000000</v>
      </c>
      <c r="V2464" s="11">
        <v>0</v>
      </c>
      <c r="W2464" s="11">
        <v>354000000</v>
      </c>
      <c r="X2464" s="11">
        <v>0</v>
      </c>
      <c r="Y2464" s="11">
        <v>0</v>
      </c>
      <c r="Z2464" s="11">
        <v>0</v>
      </c>
      <c r="AA2464" s="11">
        <v>0</v>
      </c>
      <c r="AB2464" s="11">
        <v>0</v>
      </c>
      <c r="AC2464" s="11">
        <v>118000000</v>
      </c>
      <c r="AD2464" s="11">
        <v>0</v>
      </c>
      <c r="AE2464" s="11">
        <v>0</v>
      </c>
      <c r="AF2464" s="11">
        <v>0</v>
      </c>
      <c r="AG2464" s="11">
        <v>82600000</v>
      </c>
      <c r="AH2464" s="11">
        <v>0</v>
      </c>
      <c r="AI2464" s="11">
        <v>0</v>
      </c>
      <c r="AJ2464" s="11">
        <v>0</v>
      </c>
      <c r="AK2464" s="11">
        <v>153400000</v>
      </c>
      <c r="AL2464" s="11">
        <v>354000000</v>
      </c>
      <c r="AM2464" s="11">
        <v>0</v>
      </c>
      <c r="AN2464" s="11">
        <v>0</v>
      </c>
      <c r="AO24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354000000</v>
      </c>
      <c r="AP24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354000000</v>
      </c>
      <c r="AR24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64" s="11">
        <f>Table_PBS_SQL_DB2_PBSSQL_PBS_NDP_Tina_CG_QtrlyPerformance_Final[[#This Row],[GOU REL]]+Table_PBS_SQL_DB2_PBSSQL_PBS_NDP_Tina_CG_QtrlyPerformance_Final[[#This Row],[EXT REL]]</f>
        <v>354000000</v>
      </c>
      <c r="AT2464" s="11">
        <f>Table_PBS_SQL_DB2_PBSSQL_PBS_NDP_Tina_CG_QtrlyPerformance_Final[[#This Row],[GOU EXP]]+Table_PBS_SQL_DB2_PBSSQL_PBS_NDP_Tina_CG_QtrlyPerformance_Final[[#This Row],[EXT EXP]]</f>
        <v>354000000</v>
      </c>
      <c r="AU2464" s="11" t="str">
        <f>IF(Table_PBS_SQL_DB2_PBSSQL_PBS_NDP_Tina_CG_QtrlyPerformance_Final[[#This Row],[Item_Code]]&gt;"300000", "Capital", "Recurrent")</f>
        <v>Capital</v>
      </c>
    </row>
    <row r="2465" spans="1:47" x14ac:dyDescent="0.25">
      <c r="A2465" t="s">
        <v>242</v>
      </c>
      <c r="B2465" t="s">
        <v>1548</v>
      </c>
      <c r="C2465" t="s">
        <v>218</v>
      </c>
      <c r="D2465" t="s">
        <v>1254</v>
      </c>
      <c r="E2465" t="s">
        <v>75</v>
      </c>
      <c r="F2465" t="s">
        <v>1261</v>
      </c>
      <c r="G2465" t="s">
        <v>31</v>
      </c>
      <c r="H2465" t="s">
        <v>1549</v>
      </c>
      <c r="I2465" t="s">
        <v>493</v>
      </c>
      <c r="J2465" t="s">
        <v>1556</v>
      </c>
      <c r="K2465" t="s">
        <v>267</v>
      </c>
      <c r="L2465" t="s">
        <v>1925</v>
      </c>
      <c r="M2465" t="s">
        <v>1286</v>
      </c>
      <c r="N2465" t="s">
        <v>1287</v>
      </c>
      <c r="O2465" t="s">
        <v>1974</v>
      </c>
      <c r="P2465" t="s">
        <v>1975</v>
      </c>
      <c r="Q2465" s="11">
        <v>0</v>
      </c>
      <c r="R2465" s="11">
        <v>0</v>
      </c>
      <c r="S2465" s="11">
        <v>0</v>
      </c>
      <c r="T2465" s="11">
        <v>0</v>
      </c>
      <c r="U2465" s="11">
        <v>140000000</v>
      </c>
      <c r="V2465" s="11">
        <v>0</v>
      </c>
      <c r="W2465" s="11">
        <v>140000000</v>
      </c>
      <c r="X2465" s="11">
        <v>0</v>
      </c>
      <c r="Y2465" s="11">
        <v>0</v>
      </c>
      <c r="Z2465" s="11">
        <v>0</v>
      </c>
      <c r="AA2465" s="11">
        <v>0</v>
      </c>
      <c r="AB2465" s="11">
        <v>0</v>
      </c>
      <c r="AC2465" s="11">
        <v>0</v>
      </c>
      <c r="AD2465" s="11">
        <v>0</v>
      </c>
      <c r="AE2465" s="11">
        <v>0</v>
      </c>
      <c r="AF2465" s="11">
        <v>0</v>
      </c>
      <c r="AG2465" s="11">
        <v>0</v>
      </c>
      <c r="AH2465" s="11">
        <v>0</v>
      </c>
      <c r="AI2465" s="11">
        <v>0</v>
      </c>
      <c r="AJ2465" s="11">
        <v>0</v>
      </c>
      <c r="AK2465" s="11">
        <v>18968500</v>
      </c>
      <c r="AL2465" s="11">
        <v>18968500</v>
      </c>
      <c r="AM2465" s="11">
        <v>0</v>
      </c>
      <c r="AN2465" s="11">
        <v>0</v>
      </c>
      <c r="AO24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18968500</v>
      </c>
      <c r="AP24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18968500</v>
      </c>
      <c r="AR24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65" s="11">
        <f>Table_PBS_SQL_DB2_PBSSQL_PBS_NDP_Tina_CG_QtrlyPerformance_Final[[#This Row],[GOU REL]]+Table_PBS_SQL_DB2_PBSSQL_PBS_NDP_Tina_CG_QtrlyPerformance_Final[[#This Row],[EXT REL]]</f>
        <v>18968500</v>
      </c>
      <c r="AT2465" s="11">
        <f>Table_PBS_SQL_DB2_PBSSQL_PBS_NDP_Tina_CG_QtrlyPerformance_Final[[#This Row],[GOU EXP]]+Table_PBS_SQL_DB2_PBSSQL_PBS_NDP_Tina_CG_QtrlyPerformance_Final[[#This Row],[EXT EXP]]</f>
        <v>18968500</v>
      </c>
      <c r="AU2465" s="11" t="str">
        <f>IF(Table_PBS_SQL_DB2_PBSSQL_PBS_NDP_Tina_CG_QtrlyPerformance_Final[[#This Row],[Item_Code]]&gt;"300000", "Capital", "Recurrent")</f>
        <v>Recurrent</v>
      </c>
    </row>
    <row r="2466" spans="1:47" x14ac:dyDescent="0.25">
      <c r="A2466" t="s">
        <v>242</v>
      </c>
      <c r="B2466" t="s">
        <v>1548</v>
      </c>
      <c r="C2466" t="s">
        <v>218</v>
      </c>
      <c r="D2466" t="s">
        <v>1254</v>
      </c>
      <c r="E2466" t="s">
        <v>87</v>
      </c>
      <c r="F2466" t="s">
        <v>1264</v>
      </c>
      <c r="G2466" t="s">
        <v>31</v>
      </c>
      <c r="H2466" t="s">
        <v>1549</v>
      </c>
      <c r="I2466" t="s">
        <v>896</v>
      </c>
      <c r="J2466" t="s">
        <v>897</v>
      </c>
      <c r="K2466" t="s">
        <v>2092</v>
      </c>
      <c r="L2466" t="s">
        <v>2093</v>
      </c>
      <c r="M2466" t="s">
        <v>2094</v>
      </c>
      <c r="N2466" t="s">
        <v>2095</v>
      </c>
      <c r="O2466" t="s">
        <v>1025</v>
      </c>
      <c r="P2466" t="s">
        <v>1026</v>
      </c>
      <c r="Q2466" s="11">
        <v>0</v>
      </c>
      <c r="R2466" s="11">
        <v>0</v>
      </c>
      <c r="S2466" s="11">
        <v>0</v>
      </c>
      <c r="T2466" s="11">
        <v>0</v>
      </c>
      <c r="U2466" s="11">
        <v>0</v>
      </c>
      <c r="V2466" s="11">
        <v>0</v>
      </c>
      <c r="W2466" s="11">
        <v>0</v>
      </c>
      <c r="X2466" s="11">
        <v>0</v>
      </c>
      <c r="Y2466" s="11">
        <v>0</v>
      </c>
      <c r="Z2466" s="11">
        <v>0</v>
      </c>
      <c r="AA2466" s="11">
        <v>0</v>
      </c>
      <c r="AB2466" s="11">
        <v>0</v>
      </c>
      <c r="AC2466" s="11">
        <v>0</v>
      </c>
      <c r="AD2466" s="11">
        <v>0</v>
      </c>
      <c r="AE2466" s="11">
        <v>21417869949.25</v>
      </c>
      <c r="AF2466" s="11">
        <v>21357362706.268356</v>
      </c>
      <c r="AG2466" s="11">
        <v>0</v>
      </c>
      <c r="AH2466" s="11">
        <v>0</v>
      </c>
      <c r="AI2466" s="11">
        <v>0</v>
      </c>
      <c r="AJ2466" s="11">
        <v>0</v>
      </c>
      <c r="AK2466" s="11">
        <v>0</v>
      </c>
      <c r="AL2466" s="11">
        <v>0</v>
      </c>
      <c r="AM2466" s="11">
        <v>-10350076833.326199</v>
      </c>
      <c r="AN2466" s="11">
        <v>-10350076833.326199</v>
      </c>
      <c r="AO24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11067793115.923801</v>
      </c>
      <c r="AQ24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11007285872.942158</v>
      </c>
      <c r="AS2466" s="11">
        <f>Table_PBS_SQL_DB2_PBSSQL_PBS_NDP_Tina_CG_QtrlyPerformance_Final[[#This Row],[GOU REL]]+Table_PBS_SQL_DB2_PBSSQL_PBS_NDP_Tina_CG_QtrlyPerformance_Final[[#This Row],[EXT REL]]</f>
        <v>11067793115.923801</v>
      </c>
      <c r="AT2466" s="11">
        <f>Table_PBS_SQL_DB2_PBSSQL_PBS_NDP_Tina_CG_QtrlyPerformance_Final[[#This Row],[GOU EXP]]+Table_PBS_SQL_DB2_PBSSQL_PBS_NDP_Tina_CG_QtrlyPerformance_Final[[#This Row],[EXT EXP]]</f>
        <v>11007285872.942158</v>
      </c>
      <c r="AU2466" s="11" t="str">
        <f>IF(Table_PBS_SQL_DB2_PBSSQL_PBS_NDP_Tina_CG_QtrlyPerformance_Final[[#This Row],[Item_Code]]&gt;"300000", "Capital", "Recurrent")</f>
        <v>Recurrent</v>
      </c>
    </row>
    <row r="2467" spans="1:47" x14ac:dyDescent="0.25">
      <c r="A2467" t="s">
        <v>242</v>
      </c>
      <c r="B2467" t="s">
        <v>1548</v>
      </c>
      <c r="C2467" t="s">
        <v>218</v>
      </c>
      <c r="D2467" t="s">
        <v>1254</v>
      </c>
      <c r="E2467" t="s">
        <v>87</v>
      </c>
      <c r="F2467" t="s">
        <v>1264</v>
      </c>
      <c r="G2467" t="s">
        <v>31</v>
      </c>
      <c r="H2467" t="s">
        <v>1549</v>
      </c>
      <c r="I2467" t="s">
        <v>896</v>
      </c>
      <c r="J2467" t="s">
        <v>897</v>
      </c>
      <c r="K2467" t="s">
        <v>2102</v>
      </c>
      <c r="L2467" t="s">
        <v>2103</v>
      </c>
      <c r="M2467" t="s">
        <v>1300</v>
      </c>
      <c r="N2467" t="s">
        <v>1301</v>
      </c>
      <c r="O2467" t="s">
        <v>1025</v>
      </c>
      <c r="P2467" t="s">
        <v>1026</v>
      </c>
      <c r="Q2467" s="11">
        <v>0</v>
      </c>
      <c r="R2467" s="11">
        <v>0</v>
      </c>
      <c r="S2467" s="11">
        <v>0</v>
      </c>
      <c r="T2467" s="11">
        <v>0</v>
      </c>
      <c r="U2467" s="11">
        <v>0</v>
      </c>
      <c r="V2467" s="11">
        <v>0</v>
      </c>
      <c r="W2467" s="11">
        <v>0</v>
      </c>
      <c r="X2467" s="11">
        <v>0</v>
      </c>
      <c r="Y2467" s="11">
        <v>0</v>
      </c>
      <c r="Z2467" s="11">
        <v>0</v>
      </c>
      <c r="AA2467" s="11">
        <v>12526832257.1667</v>
      </c>
      <c r="AB2467" s="11">
        <v>12526832257.1667</v>
      </c>
      <c r="AC2467" s="11">
        <v>0</v>
      </c>
      <c r="AD2467" s="11">
        <v>0</v>
      </c>
      <c r="AE2467" s="11">
        <v>27658952035.088097</v>
      </c>
      <c r="AF2467" s="11">
        <v>27543956076.867493</v>
      </c>
      <c r="AG2467" s="11">
        <v>0</v>
      </c>
      <c r="AH2467" s="11">
        <v>0</v>
      </c>
      <c r="AI2467" s="11">
        <v>0</v>
      </c>
      <c r="AJ2467" s="11">
        <v>0</v>
      </c>
      <c r="AK2467" s="11">
        <v>0</v>
      </c>
      <c r="AL2467" s="11">
        <v>0</v>
      </c>
      <c r="AM2467" s="11">
        <v>-37525364349.534103</v>
      </c>
      <c r="AN2467" s="11">
        <v>-37525364349.534103</v>
      </c>
      <c r="AO24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2660419942.7206955</v>
      </c>
      <c r="AQ24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2545423984.5000916</v>
      </c>
      <c r="AS2467" s="11">
        <f>Table_PBS_SQL_DB2_PBSSQL_PBS_NDP_Tina_CG_QtrlyPerformance_Final[[#This Row],[GOU REL]]+Table_PBS_SQL_DB2_PBSSQL_PBS_NDP_Tina_CG_QtrlyPerformance_Final[[#This Row],[EXT REL]]</f>
        <v>2660419942.7206955</v>
      </c>
      <c r="AT2467" s="11">
        <f>Table_PBS_SQL_DB2_PBSSQL_PBS_NDP_Tina_CG_QtrlyPerformance_Final[[#This Row],[GOU EXP]]+Table_PBS_SQL_DB2_PBSSQL_PBS_NDP_Tina_CG_QtrlyPerformance_Final[[#This Row],[EXT EXP]]</f>
        <v>2545423984.5000916</v>
      </c>
      <c r="AU2467" s="11" t="str">
        <f>IF(Table_PBS_SQL_DB2_PBSSQL_PBS_NDP_Tina_CG_QtrlyPerformance_Final[[#This Row],[Item_Code]]&gt;"300000", "Capital", "Recurrent")</f>
        <v>Recurrent</v>
      </c>
    </row>
    <row r="2468" spans="1:47" x14ac:dyDescent="0.25">
      <c r="A2468" t="s">
        <v>242</v>
      </c>
      <c r="B2468" t="s">
        <v>1548</v>
      </c>
      <c r="C2468" t="s">
        <v>218</v>
      </c>
      <c r="D2468" t="s">
        <v>1254</v>
      </c>
      <c r="E2468" t="s">
        <v>87</v>
      </c>
      <c r="F2468" t="s">
        <v>1264</v>
      </c>
      <c r="G2468" t="s">
        <v>31</v>
      </c>
      <c r="H2468" t="s">
        <v>1549</v>
      </c>
      <c r="I2468" t="s">
        <v>896</v>
      </c>
      <c r="J2468" t="s">
        <v>897</v>
      </c>
      <c r="K2468" t="s">
        <v>250</v>
      </c>
      <c r="L2468" t="s">
        <v>2177</v>
      </c>
      <c r="M2468" t="s">
        <v>1300</v>
      </c>
      <c r="N2468" t="s">
        <v>2178</v>
      </c>
      <c r="O2468" t="s">
        <v>1025</v>
      </c>
      <c r="P2468" t="s">
        <v>1026</v>
      </c>
      <c r="Q2468" s="11">
        <v>0</v>
      </c>
      <c r="R2468" s="11">
        <v>0</v>
      </c>
      <c r="S2468" s="11">
        <v>0</v>
      </c>
      <c r="T2468" s="11">
        <v>0</v>
      </c>
      <c r="U2468" s="11">
        <v>0</v>
      </c>
      <c r="V2468" s="11">
        <v>0</v>
      </c>
      <c r="W2468" s="11">
        <v>0</v>
      </c>
      <c r="X2468" s="11">
        <v>0</v>
      </c>
      <c r="Y2468" s="11">
        <v>0</v>
      </c>
      <c r="Z2468" s="11">
        <v>0</v>
      </c>
      <c r="AA2468" s="11">
        <v>1098749704</v>
      </c>
      <c r="AB2468" s="11">
        <v>1098749704</v>
      </c>
      <c r="AC2468" s="11">
        <v>0</v>
      </c>
      <c r="AD2468" s="11">
        <v>0</v>
      </c>
      <c r="AE2468" s="11">
        <v>2896249112</v>
      </c>
      <c r="AF2468" s="11">
        <v>2788637611.0220995</v>
      </c>
      <c r="AG2468" s="11">
        <v>0</v>
      </c>
      <c r="AH2468" s="11">
        <v>0</v>
      </c>
      <c r="AI2468" s="11">
        <v>0</v>
      </c>
      <c r="AJ2468" s="11">
        <v>0</v>
      </c>
      <c r="AK2468" s="11">
        <v>0</v>
      </c>
      <c r="AL2468" s="11">
        <v>0</v>
      </c>
      <c r="AM2468" s="11">
        <v>3413555544.97791</v>
      </c>
      <c r="AN2468" s="11">
        <v>3413555544.97791</v>
      </c>
      <c r="AO24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7408554360.97791</v>
      </c>
      <c r="AQ24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7300942860.0000095</v>
      </c>
      <c r="AS2468" s="11">
        <f>Table_PBS_SQL_DB2_PBSSQL_PBS_NDP_Tina_CG_QtrlyPerformance_Final[[#This Row],[GOU REL]]+Table_PBS_SQL_DB2_PBSSQL_PBS_NDP_Tina_CG_QtrlyPerformance_Final[[#This Row],[EXT REL]]</f>
        <v>7408554360.97791</v>
      </c>
      <c r="AT2468" s="11">
        <f>Table_PBS_SQL_DB2_PBSSQL_PBS_NDP_Tina_CG_QtrlyPerformance_Final[[#This Row],[GOU EXP]]+Table_PBS_SQL_DB2_PBSSQL_PBS_NDP_Tina_CG_QtrlyPerformance_Final[[#This Row],[EXT EXP]]</f>
        <v>7300942860.0000095</v>
      </c>
      <c r="AU2468" s="11" t="str">
        <f>IF(Table_PBS_SQL_DB2_PBSSQL_PBS_NDP_Tina_CG_QtrlyPerformance_Final[[#This Row],[Item_Code]]&gt;"300000", "Capital", "Recurrent")</f>
        <v>Recurrent</v>
      </c>
    </row>
    <row r="2469" spans="1:47" x14ac:dyDescent="0.25">
      <c r="A2469" t="s">
        <v>242</v>
      </c>
      <c r="B2469" t="s">
        <v>1548</v>
      </c>
      <c r="C2469" t="s">
        <v>218</v>
      </c>
      <c r="D2469" t="s">
        <v>1254</v>
      </c>
      <c r="E2469" t="s">
        <v>87</v>
      </c>
      <c r="F2469" t="s">
        <v>1264</v>
      </c>
      <c r="G2469" t="s">
        <v>31</v>
      </c>
      <c r="H2469" t="s">
        <v>1549</v>
      </c>
      <c r="I2469" t="s">
        <v>493</v>
      </c>
      <c r="J2469" t="s">
        <v>1556</v>
      </c>
      <c r="K2469" t="s">
        <v>2173</v>
      </c>
      <c r="L2469" t="s">
        <v>2174</v>
      </c>
      <c r="M2469" t="s">
        <v>1300</v>
      </c>
      <c r="N2469" t="s">
        <v>1301</v>
      </c>
      <c r="O2469" t="s">
        <v>1025</v>
      </c>
      <c r="P2469" t="s">
        <v>1026</v>
      </c>
      <c r="Q2469" s="11">
        <v>0</v>
      </c>
      <c r="R2469" s="11">
        <v>500000000</v>
      </c>
      <c r="S2469" s="11">
        <v>0</v>
      </c>
      <c r="T2469" s="11">
        <v>500000000</v>
      </c>
      <c r="U2469" s="11">
        <v>4024450000</v>
      </c>
      <c r="V2469" s="11">
        <v>0</v>
      </c>
      <c r="W2469" s="11">
        <v>324450000</v>
      </c>
      <c r="X2469" s="11">
        <v>3200000000</v>
      </c>
      <c r="Y2469" s="11">
        <v>0</v>
      </c>
      <c r="Z2469" s="11">
        <v>0</v>
      </c>
      <c r="AA2469" s="11">
        <v>0</v>
      </c>
      <c r="AB2469" s="11">
        <v>0</v>
      </c>
      <c r="AC2469" s="11">
        <v>284280298</v>
      </c>
      <c r="AD2469" s="11">
        <v>274020298</v>
      </c>
      <c r="AE2469" s="11">
        <v>0</v>
      </c>
      <c r="AF2469" s="11">
        <v>0</v>
      </c>
      <c r="AG2469" s="11">
        <v>370024466</v>
      </c>
      <c r="AH2469" s="11">
        <v>26155000</v>
      </c>
      <c r="AI2469" s="11">
        <v>0</v>
      </c>
      <c r="AJ2469" s="11">
        <v>0</v>
      </c>
      <c r="AK2469" s="11">
        <v>170145236</v>
      </c>
      <c r="AL2469" s="11">
        <v>170275442</v>
      </c>
      <c r="AM2469" s="11">
        <v>0</v>
      </c>
      <c r="AN2469" s="11">
        <v>0</v>
      </c>
      <c r="AO24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824450000</v>
      </c>
      <c r="AP24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470450740</v>
      </c>
      <c r="AR24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69" s="11">
        <f>Table_PBS_SQL_DB2_PBSSQL_PBS_NDP_Tina_CG_QtrlyPerformance_Final[[#This Row],[GOU REL]]+Table_PBS_SQL_DB2_PBSSQL_PBS_NDP_Tina_CG_QtrlyPerformance_Final[[#This Row],[EXT REL]]</f>
        <v>824450000</v>
      </c>
      <c r="AT2469" s="11">
        <f>Table_PBS_SQL_DB2_PBSSQL_PBS_NDP_Tina_CG_QtrlyPerformance_Final[[#This Row],[GOU EXP]]+Table_PBS_SQL_DB2_PBSSQL_PBS_NDP_Tina_CG_QtrlyPerformance_Final[[#This Row],[EXT EXP]]</f>
        <v>470450740</v>
      </c>
      <c r="AU2469" s="11" t="str">
        <f>IF(Table_PBS_SQL_DB2_PBSSQL_PBS_NDP_Tina_CG_QtrlyPerformance_Final[[#This Row],[Item_Code]]&gt;"300000", "Capital", "Recurrent")</f>
        <v>Recurrent</v>
      </c>
    </row>
    <row r="2470" spans="1:47" x14ac:dyDescent="0.25">
      <c r="A2470" t="s">
        <v>242</v>
      </c>
      <c r="B2470" t="s">
        <v>1548</v>
      </c>
      <c r="C2470" t="s">
        <v>218</v>
      </c>
      <c r="D2470" t="s">
        <v>1254</v>
      </c>
      <c r="E2470" t="s">
        <v>87</v>
      </c>
      <c r="F2470" t="s">
        <v>1264</v>
      </c>
      <c r="G2470" t="s">
        <v>31</v>
      </c>
      <c r="H2470" t="s">
        <v>1549</v>
      </c>
      <c r="I2470" t="s">
        <v>493</v>
      </c>
      <c r="J2470" t="s">
        <v>1556</v>
      </c>
      <c r="K2470" t="s">
        <v>2092</v>
      </c>
      <c r="L2470" t="s">
        <v>2093</v>
      </c>
      <c r="M2470" t="s">
        <v>2094</v>
      </c>
      <c r="N2470" t="s">
        <v>2095</v>
      </c>
      <c r="O2470" t="s">
        <v>1302</v>
      </c>
      <c r="P2470" t="s">
        <v>1303</v>
      </c>
      <c r="Q2470" s="11">
        <v>0</v>
      </c>
      <c r="R2470" s="11">
        <v>0</v>
      </c>
      <c r="S2470" s="11">
        <v>850000000</v>
      </c>
      <c r="T2470" s="11">
        <v>-850000000</v>
      </c>
      <c r="U2470" s="11">
        <v>129321479797</v>
      </c>
      <c r="V2470" s="11">
        <v>0</v>
      </c>
      <c r="W2470" s="11">
        <v>8500000000</v>
      </c>
      <c r="X2470" s="11">
        <v>121671479797</v>
      </c>
      <c r="Y2470" s="11">
        <v>0</v>
      </c>
      <c r="Z2470" s="11">
        <v>0</v>
      </c>
      <c r="AA2470" s="11">
        <v>0</v>
      </c>
      <c r="AB2470" s="11">
        <v>0</v>
      </c>
      <c r="AC2470" s="11">
        <v>0</v>
      </c>
      <c r="AD2470" s="11">
        <v>0</v>
      </c>
      <c r="AE2470" s="11">
        <v>0</v>
      </c>
      <c r="AF2470" s="11">
        <v>0</v>
      </c>
      <c r="AG2470" s="11">
        <v>0</v>
      </c>
      <c r="AH2470" s="11">
        <v>0</v>
      </c>
      <c r="AI2470" s="11">
        <v>0</v>
      </c>
      <c r="AJ2470" s="11">
        <v>0</v>
      </c>
      <c r="AK2470" s="11">
        <v>134219040</v>
      </c>
      <c r="AL2470" s="11">
        <v>134219040</v>
      </c>
      <c r="AM2470" s="11">
        <v>0</v>
      </c>
      <c r="AN2470" s="11">
        <v>0</v>
      </c>
      <c r="AO24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134219040</v>
      </c>
      <c r="AP24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134219040</v>
      </c>
      <c r="AR24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0" s="11">
        <f>Table_PBS_SQL_DB2_PBSSQL_PBS_NDP_Tina_CG_QtrlyPerformance_Final[[#This Row],[GOU REL]]+Table_PBS_SQL_DB2_PBSSQL_PBS_NDP_Tina_CG_QtrlyPerformance_Final[[#This Row],[EXT REL]]</f>
        <v>134219040</v>
      </c>
      <c r="AT2470" s="11">
        <f>Table_PBS_SQL_DB2_PBSSQL_PBS_NDP_Tina_CG_QtrlyPerformance_Final[[#This Row],[GOU EXP]]+Table_PBS_SQL_DB2_PBSSQL_PBS_NDP_Tina_CG_QtrlyPerformance_Final[[#This Row],[EXT EXP]]</f>
        <v>134219040</v>
      </c>
      <c r="AU2470" s="11" t="str">
        <f>IF(Table_PBS_SQL_DB2_PBSSQL_PBS_NDP_Tina_CG_QtrlyPerformance_Final[[#This Row],[Item_Code]]&gt;"300000", "Capital", "Recurrent")</f>
        <v>Capital</v>
      </c>
    </row>
    <row r="2471" spans="1:47" x14ac:dyDescent="0.25">
      <c r="A2471" t="s">
        <v>242</v>
      </c>
      <c r="B2471" t="s">
        <v>1548</v>
      </c>
      <c r="C2471" t="s">
        <v>218</v>
      </c>
      <c r="D2471" t="s">
        <v>1254</v>
      </c>
      <c r="E2471" t="s">
        <v>87</v>
      </c>
      <c r="F2471" t="s">
        <v>1264</v>
      </c>
      <c r="G2471" t="s">
        <v>31</v>
      </c>
      <c r="H2471" t="s">
        <v>1549</v>
      </c>
      <c r="I2471" t="s">
        <v>493</v>
      </c>
      <c r="J2471" t="s">
        <v>1556</v>
      </c>
      <c r="K2471" t="s">
        <v>246</v>
      </c>
      <c r="L2471" t="s">
        <v>2230</v>
      </c>
      <c r="M2471" t="s">
        <v>2094</v>
      </c>
      <c r="N2471" t="s">
        <v>2095</v>
      </c>
      <c r="O2471" t="s">
        <v>1025</v>
      </c>
      <c r="P2471" t="s">
        <v>1026</v>
      </c>
      <c r="Q2471" s="11">
        <v>0</v>
      </c>
      <c r="R2471" s="11">
        <v>0</v>
      </c>
      <c r="S2471" s="11">
        <v>55000000</v>
      </c>
      <c r="T2471" s="11">
        <v>-55000000</v>
      </c>
      <c r="U2471" s="11">
        <v>495000000</v>
      </c>
      <c r="V2471" s="11">
        <v>0</v>
      </c>
      <c r="W2471" s="11">
        <v>550000000</v>
      </c>
      <c r="X2471" s="11">
        <v>0</v>
      </c>
      <c r="Y2471" s="11">
        <v>0</v>
      </c>
      <c r="Z2471" s="11">
        <v>0</v>
      </c>
      <c r="AA2471" s="11">
        <v>0</v>
      </c>
      <c r="AB2471" s="11">
        <v>0</v>
      </c>
      <c r="AC2471" s="11">
        <v>38425000</v>
      </c>
      <c r="AD2471" s="11">
        <v>38355000</v>
      </c>
      <c r="AE2471" s="11">
        <v>0</v>
      </c>
      <c r="AF2471" s="11">
        <v>0</v>
      </c>
      <c r="AG2471" s="11">
        <v>0</v>
      </c>
      <c r="AH2471" s="11">
        <v>0</v>
      </c>
      <c r="AI2471" s="11">
        <v>0</v>
      </c>
      <c r="AJ2471" s="11">
        <v>0</v>
      </c>
      <c r="AK2471" s="11">
        <v>43955000</v>
      </c>
      <c r="AL2471" s="11">
        <v>43785000</v>
      </c>
      <c r="AM2471" s="11">
        <v>0</v>
      </c>
      <c r="AN2471" s="11">
        <v>0</v>
      </c>
      <c r="AO24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82380000</v>
      </c>
      <c r="AP24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82140000</v>
      </c>
      <c r="AR24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1" s="11">
        <f>Table_PBS_SQL_DB2_PBSSQL_PBS_NDP_Tina_CG_QtrlyPerformance_Final[[#This Row],[GOU REL]]+Table_PBS_SQL_DB2_PBSSQL_PBS_NDP_Tina_CG_QtrlyPerformance_Final[[#This Row],[EXT REL]]</f>
        <v>82380000</v>
      </c>
      <c r="AT2471" s="11">
        <f>Table_PBS_SQL_DB2_PBSSQL_PBS_NDP_Tina_CG_QtrlyPerformance_Final[[#This Row],[GOU EXP]]+Table_PBS_SQL_DB2_PBSSQL_PBS_NDP_Tina_CG_QtrlyPerformance_Final[[#This Row],[EXT EXP]]</f>
        <v>82140000</v>
      </c>
      <c r="AU2471" s="11" t="str">
        <f>IF(Table_PBS_SQL_DB2_PBSSQL_PBS_NDP_Tina_CG_QtrlyPerformance_Final[[#This Row],[Item_Code]]&gt;"300000", "Capital", "Recurrent")</f>
        <v>Recurrent</v>
      </c>
    </row>
    <row r="2472" spans="1:47" x14ac:dyDescent="0.25">
      <c r="A2472" t="s">
        <v>242</v>
      </c>
      <c r="B2472" t="s">
        <v>1548</v>
      </c>
      <c r="C2472" t="s">
        <v>218</v>
      </c>
      <c r="D2472" t="s">
        <v>1254</v>
      </c>
      <c r="E2472" t="s">
        <v>87</v>
      </c>
      <c r="F2472" t="s">
        <v>1264</v>
      </c>
      <c r="G2472" t="s">
        <v>31</v>
      </c>
      <c r="H2472" t="s">
        <v>1549</v>
      </c>
      <c r="I2472" t="s">
        <v>493</v>
      </c>
      <c r="J2472" t="s">
        <v>1556</v>
      </c>
      <c r="K2472" t="s">
        <v>265</v>
      </c>
      <c r="L2472" t="s">
        <v>2185</v>
      </c>
      <c r="M2472" t="s">
        <v>1300</v>
      </c>
      <c r="N2472" t="s">
        <v>1301</v>
      </c>
      <c r="O2472" t="s">
        <v>1302</v>
      </c>
      <c r="P2472" t="s">
        <v>1303</v>
      </c>
      <c r="Q2472" s="11">
        <v>0</v>
      </c>
      <c r="R2472" s="11">
        <v>0</v>
      </c>
      <c r="S2472" s="11">
        <v>0</v>
      </c>
      <c r="T2472" s="11">
        <v>0</v>
      </c>
      <c r="U2472" s="11">
        <v>3687510403</v>
      </c>
      <c r="V2472" s="11">
        <v>0</v>
      </c>
      <c r="W2472" s="11">
        <v>0</v>
      </c>
      <c r="X2472" s="11">
        <v>3687510403</v>
      </c>
      <c r="Y2472" s="11">
        <v>0</v>
      </c>
      <c r="Z2472" s="11">
        <v>0</v>
      </c>
      <c r="AA2472" s="11">
        <v>0</v>
      </c>
      <c r="AB2472" s="11">
        <v>0</v>
      </c>
      <c r="AC2472" s="11">
        <v>0</v>
      </c>
      <c r="AD2472" s="11">
        <v>0</v>
      </c>
      <c r="AE2472" s="11">
        <v>0</v>
      </c>
      <c r="AF2472" s="11">
        <v>0</v>
      </c>
      <c r="AG2472" s="11">
        <v>0</v>
      </c>
      <c r="AH2472" s="11">
        <v>0</v>
      </c>
      <c r="AI2472" s="11">
        <v>0</v>
      </c>
      <c r="AJ2472" s="11">
        <v>0</v>
      </c>
      <c r="AK2472" s="11">
        <v>0</v>
      </c>
      <c r="AL2472" s="11">
        <v>0</v>
      </c>
      <c r="AM2472" s="11">
        <v>0</v>
      </c>
      <c r="AN2472" s="11">
        <v>0</v>
      </c>
      <c r="AO24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2" s="11">
        <f>Table_PBS_SQL_DB2_PBSSQL_PBS_NDP_Tina_CG_QtrlyPerformance_Final[[#This Row],[GOU REL]]+Table_PBS_SQL_DB2_PBSSQL_PBS_NDP_Tina_CG_QtrlyPerformance_Final[[#This Row],[EXT REL]]</f>
        <v>0</v>
      </c>
      <c r="AT2472" s="11">
        <f>Table_PBS_SQL_DB2_PBSSQL_PBS_NDP_Tina_CG_QtrlyPerformance_Final[[#This Row],[GOU EXP]]+Table_PBS_SQL_DB2_PBSSQL_PBS_NDP_Tina_CG_QtrlyPerformance_Final[[#This Row],[EXT EXP]]</f>
        <v>0</v>
      </c>
      <c r="AU2472" s="11" t="str">
        <f>IF(Table_PBS_SQL_DB2_PBSSQL_PBS_NDP_Tina_CG_QtrlyPerformance_Final[[#This Row],[Item_Code]]&gt;"300000", "Capital", "Recurrent")</f>
        <v>Capital</v>
      </c>
    </row>
    <row r="2473" spans="1:47" x14ac:dyDescent="0.25">
      <c r="A2473" t="s">
        <v>242</v>
      </c>
      <c r="B2473" t="s">
        <v>1548</v>
      </c>
      <c r="C2473" t="s">
        <v>218</v>
      </c>
      <c r="D2473" t="s">
        <v>1254</v>
      </c>
      <c r="E2473" t="s">
        <v>87</v>
      </c>
      <c r="F2473" t="s">
        <v>1264</v>
      </c>
      <c r="G2473" t="s">
        <v>31</v>
      </c>
      <c r="H2473" t="s">
        <v>1549</v>
      </c>
      <c r="I2473" t="s">
        <v>499</v>
      </c>
      <c r="J2473" t="s">
        <v>1561</v>
      </c>
      <c r="K2473" t="s">
        <v>254</v>
      </c>
      <c r="L2473" t="s">
        <v>1562</v>
      </c>
      <c r="M2473" t="s">
        <v>866</v>
      </c>
      <c r="N2473" t="s">
        <v>867</v>
      </c>
      <c r="O2473" t="s">
        <v>1516</v>
      </c>
      <c r="P2473" t="s">
        <v>1517</v>
      </c>
      <c r="Q2473" s="11">
        <v>0</v>
      </c>
      <c r="R2473" s="11">
        <v>0</v>
      </c>
      <c r="S2473" s="11">
        <v>0</v>
      </c>
      <c r="T2473" s="11">
        <v>0</v>
      </c>
      <c r="U2473" s="11">
        <v>932426000</v>
      </c>
      <c r="V2473" s="11">
        <v>0</v>
      </c>
      <c r="W2473" s="11">
        <v>932426000</v>
      </c>
      <c r="X2473" s="11">
        <v>0</v>
      </c>
      <c r="Y2473" s="11">
        <v>0</v>
      </c>
      <c r="Z2473" s="11">
        <v>0</v>
      </c>
      <c r="AA2473" s="11">
        <v>0</v>
      </c>
      <c r="AB2473" s="11">
        <v>0</v>
      </c>
      <c r="AC2473" s="11">
        <v>329067534</v>
      </c>
      <c r="AD2473" s="11">
        <v>314817534</v>
      </c>
      <c r="AE2473" s="11">
        <v>0</v>
      </c>
      <c r="AF2473" s="11">
        <v>0</v>
      </c>
      <c r="AG2473" s="11">
        <v>56840600</v>
      </c>
      <c r="AH2473" s="11">
        <v>0</v>
      </c>
      <c r="AI2473" s="11">
        <v>0</v>
      </c>
      <c r="AJ2473" s="11">
        <v>0</v>
      </c>
      <c r="AK2473" s="11">
        <v>396429094</v>
      </c>
      <c r="AL2473" s="11">
        <v>396429094</v>
      </c>
      <c r="AM2473" s="11">
        <v>0</v>
      </c>
      <c r="AN2473" s="11">
        <v>0</v>
      </c>
      <c r="AO24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782337228</v>
      </c>
      <c r="AP24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711246628</v>
      </c>
      <c r="AR24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3" s="11">
        <f>Table_PBS_SQL_DB2_PBSSQL_PBS_NDP_Tina_CG_QtrlyPerformance_Final[[#This Row],[GOU REL]]+Table_PBS_SQL_DB2_PBSSQL_PBS_NDP_Tina_CG_QtrlyPerformance_Final[[#This Row],[EXT REL]]</f>
        <v>782337228</v>
      </c>
      <c r="AT2473" s="11">
        <f>Table_PBS_SQL_DB2_PBSSQL_PBS_NDP_Tina_CG_QtrlyPerformance_Final[[#This Row],[GOU EXP]]+Table_PBS_SQL_DB2_PBSSQL_PBS_NDP_Tina_CG_QtrlyPerformance_Final[[#This Row],[EXT EXP]]</f>
        <v>711246628</v>
      </c>
      <c r="AU2473" s="11" t="str">
        <f>IF(Table_PBS_SQL_DB2_PBSSQL_PBS_NDP_Tina_CG_QtrlyPerformance_Final[[#This Row],[Item_Code]]&gt;"300000", "Capital", "Recurrent")</f>
        <v>Capital</v>
      </c>
    </row>
    <row r="2474" spans="1:47" x14ac:dyDescent="0.25">
      <c r="A2474" t="s">
        <v>242</v>
      </c>
      <c r="B2474" t="s">
        <v>1548</v>
      </c>
      <c r="C2474" t="s">
        <v>218</v>
      </c>
      <c r="D2474" t="s">
        <v>1254</v>
      </c>
      <c r="E2474" t="s">
        <v>87</v>
      </c>
      <c r="F2474" t="s">
        <v>1264</v>
      </c>
      <c r="G2474" t="s">
        <v>31</v>
      </c>
      <c r="H2474" t="s">
        <v>1549</v>
      </c>
      <c r="I2474" t="s">
        <v>499</v>
      </c>
      <c r="J2474" t="s">
        <v>1561</v>
      </c>
      <c r="K2474" t="s">
        <v>254</v>
      </c>
      <c r="L2474" t="s">
        <v>1562</v>
      </c>
      <c r="M2474" t="s">
        <v>866</v>
      </c>
      <c r="N2474" t="s">
        <v>867</v>
      </c>
      <c r="O2474" t="s">
        <v>1626</v>
      </c>
      <c r="P2474" t="s">
        <v>1627</v>
      </c>
      <c r="Q2474" s="11">
        <v>0</v>
      </c>
      <c r="R2474" s="11">
        <v>0</v>
      </c>
      <c r="S2474" s="11">
        <v>200000000</v>
      </c>
      <c r="T2474" s="11">
        <v>-200000000</v>
      </c>
      <c r="U2474" s="11">
        <v>1800000000</v>
      </c>
      <c r="V2474" s="11">
        <v>0</v>
      </c>
      <c r="W2474" s="11">
        <v>2000000000</v>
      </c>
      <c r="X2474" s="11">
        <v>0</v>
      </c>
      <c r="Y2474" s="11">
        <v>0</v>
      </c>
      <c r="Z2474" s="11">
        <v>0</v>
      </c>
      <c r="AA2474" s="11">
        <v>0</v>
      </c>
      <c r="AB2474" s="11">
        <v>0</v>
      </c>
      <c r="AC2474" s="11">
        <v>376685965</v>
      </c>
      <c r="AD2474" s="11">
        <v>376685965</v>
      </c>
      <c r="AE2474" s="11">
        <v>0</v>
      </c>
      <c r="AF2474" s="11">
        <v>0</v>
      </c>
      <c r="AG2474" s="11">
        <v>0</v>
      </c>
      <c r="AH2474" s="11">
        <v>0</v>
      </c>
      <c r="AI2474" s="11">
        <v>0</v>
      </c>
      <c r="AJ2474" s="11">
        <v>0</v>
      </c>
      <c r="AK2474" s="11">
        <v>200000000</v>
      </c>
      <c r="AL2474" s="11">
        <v>200000000</v>
      </c>
      <c r="AM2474" s="11">
        <v>0</v>
      </c>
      <c r="AN2474" s="11">
        <v>0</v>
      </c>
      <c r="AO24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576685965</v>
      </c>
      <c r="AP24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576685965</v>
      </c>
      <c r="AR24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4" s="11">
        <f>Table_PBS_SQL_DB2_PBSSQL_PBS_NDP_Tina_CG_QtrlyPerformance_Final[[#This Row],[GOU REL]]+Table_PBS_SQL_DB2_PBSSQL_PBS_NDP_Tina_CG_QtrlyPerformance_Final[[#This Row],[EXT REL]]</f>
        <v>576685965</v>
      </c>
      <c r="AT2474" s="11">
        <f>Table_PBS_SQL_DB2_PBSSQL_PBS_NDP_Tina_CG_QtrlyPerformance_Final[[#This Row],[GOU EXP]]+Table_PBS_SQL_DB2_PBSSQL_PBS_NDP_Tina_CG_QtrlyPerformance_Final[[#This Row],[EXT EXP]]</f>
        <v>576685965</v>
      </c>
      <c r="AU2474" s="11" t="str">
        <f>IF(Table_PBS_SQL_DB2_PBSSQL_PBS_NDP_Tina_CG_QtrlyPerformance_Final[[#This Row],[Item_Code]]&gt;"300000", "Capital", "Recurrent")</f>
        <v>Capital</v>
      </c>
    </row>
    <row r="2475" spans="1:47" x14ac:dyDescent="0.25">
      <c r="A2475" t="s">
        <v>242</v>
      </c>
      <c r="B2475" t="s">
        <v>1548</v>
      </c>
      <c r="C2475" t="s">
        <v>218</v>
      </c>
      <c r="D2475" t="s">
        <v>1254</v>
      </c>
      <c r="E2475" t="s">
        <v>97</v>
      </c>
      <c r="F2475" t="s">
        <v>1290</v>
      </c>
      <c r="G2475" t="s">
        <v>31</v>
      </c>
      <c r="H2475" t="s">
        <v>1549</v>
      </c>
      <c r="I2475" t="s">
        <v>493</v>
      </c>
      <c r="J2475" t="s">
        <v>1556</v>
      </c>
      <c r="K2475" t="s">
        <v>1567</v>
      </c>
      <c r="L2475" t="s">
        <v>1568</v>
      </c>
      <c r="M2475" t="s">
        <v>1569</v>
      </c>
      <c r="N2475" t="s">
        <v>1570</v>
      </c>
      <c r="O2475" t="s">
        <v>1064</v>
      </c>
      <c r="P2475" t="s">
        <v>1065</v>
      </c>
      <c r="Q2475" s="11">
        <v>0</v>
      </c>
      <c r="R2475" s="11">
        <v>0</v>
      </c>
      <c r="S2475" s="11">
        <v>0</v>
      </c>
      <c r="T2475" s="11">
        <v>0</v>
      </c>
      <c r="U2475" s="11">
        <v>52800000</v>
      </c>
      <c r="V2475" s="11">
        <v>0</v>
      </c>
      <c r="W2475" s="11">
        <v>52800000</v>
      </c>
      <c r="X2475" s="11">
        <v>0</v>
      </c>
      <c r="Y2475" s="11">
        <v>0</v>
      </c>
      <c r="Z2475" s="11">
        <v>0</v>
      </c>
      <c r="AA2475" s="11">
        <v>0</v>
      </c>
      <c r="AB2475" s="11">
        <v>0</v>
      </c>
      <c r="AC2475" s="11">
        <v>0</v>
      </c>
      <c r="AD2475" s="11">
        <v>0</v>
      </c>
      <c r="AE2475" s="11">
        <v>0</v>
      </c>
      <c r="AF2475" s="11">
        <v>0</v>
      </c>
      <c r="AG2475" s="11">
        <v>0</v>
      </c>
      <c r="AH2475" s="11">
        <v>0</v>
      </c>
      <c r="AI2475" s="11">
        <v>0</v>
      </c>
      <c r="AJ2475" s="11">
        <v>0</v>
      </c>
      <c r="AK2475" s="11">
        <v>0</v>
      </c>
      <c r="AL2475" s="11">
        <v>0</v>
      </c>
      <c r="AM2475" s="11">
        <v>0</v>
      </c>
      <c r="AN2475" s="11">
        <v>0</v>
      </c>
      <c r="AO24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5" s="11">
        <f>Table_PBS_SQL_DB2_PBSSQL_PBS_NDP_Tina_CG_QtrlyPerformance_Final[[#This Row],[GOU REL]]+Table_PBS_SQL_DB2_PBSSQL_PBS_NDP_Tina_CG_QtrlyPerformance_Final[[#This Row],[EXT REL]]</f>
        <v>0</v>
      </c>
      <c r="AT2475" s="11">
        <f>Table_PBS_SQL_DB2_PBSSQL_PBS_NDP_Tina_CG_QtrlyPerformance_Final[[#This Row],[GOU EXP]]+Table_PBS_SQL_DB2_PBSSQL_PBS_NDP_Tina_CG_QtrlyPerformance_Final[[#This Row],[EXT EXP]]</f>
        <v>0</v>
      </c>
      <c r="AU2475" s="11" t="str">
        <f>IF(Table_PBS_SQL_DB2_PBSSQL_PBS_NDP_Tina_CG_QtrlyPerformance_Final[[#This Row],[Item_Code]]&gt;"300000", "Capital", "Recurrent")</f>
        <v>Recurrent</v>
      </c>
    </row>
    <row r="2476" spans="1:47" x14ac:dyDescent="0.25">
      <c r="A2476" t="s">
        <v>242</v>
      </c>
      <c r="B2476" t="s">
        <v>1548</v>
      </c>
      <c r="C2476" t="s">
        <v>218</v>
      </c>
      <c r="D2476" t="s">
        <v>1254</v>
      </c>
      <c r="E2476" t="s">
        <v>97</v>
      </c>
      <c r="F2476" t="s">
        <v>1290</v>
      </c>
      <c r="G2476" t="s">
        <v>31</v>
      </c>
      <c r="H2476" t="s">
        <v>1549</v>
      </c>
      <c r="I2476" t="s">
        <v>493</v>
      </c>
      <c r="J2476" t="s">
        <v>1556</v>
      </c>
      <c r="K2476" t="s">
        <v>1567</v>
      </c>
      <c r="L2476" t="s">
        <v>1568</v>
      </c>
      <c r="M2476" t="s">
        <v>1569</v>
      </c>
      <c r="N2476" t="s">
        <v>1570</v>
      </c>
      <c r="O2476" t="s">
        <v>1302</v>
      </c>
      <c r="P2476" t="s">
        <v>1303</v>
      </c>
      <c r="Q2476" s="11">
        <v>0</v>
      </c>
      <c r="R2476" s="11">
        <v>0</v>
      </c>
      <c r="S2476" s="11">
        <v>214000000</v>
      </c>
      <c r="T2476" s="11">
        <v>-214000000</v>
      </c>
      <c r="U2476" s="11">
        <v>78605800343.309006</v>
      </c>
      <c r="V2476" s="11">
        <v>0</v>
      </c>
      <c r="W2476" s="11">
        <v>2140000000</v>
      </c>
      <c r="X2476" s="11">
        <v>76679800343.309006</v>
      </c>
      <c r="Y2476" s="11">
        <v>0</v>
      </c>
      <c r="Z2476" s="11">
        <v>0</v>
      </c>
      <c r="AA2476" s="11">
        <v>0</v>
      </c>
      <c r="AB2476" s="11">
        <v>0</v>
      </c>
      <c r="AC2476" s="11">
        <v>520391695</v>
      </c>
      <c r="AD2476" s="11">
        <v>511338134</v>
      </c>
      <c r="AE2476" s="11">
        <v>0</v>
      </c>
      <c r="AF2476" s="11">
        <v>0</v>
      </c>
      <c r="AG2476" s="11">
        <v>0</v>
      </c>
      <c r="AH2476" s="11">
        <v>0</v>
      </c>
      <c r="AI2476" s="11">
        <v>0</v>
      </c>
      <c r="AJ2476" s="11">
        <v>0</v>
      </c>
      <c r="AK2476" s="11">
        <v>1405608305</v>
      </c>
      <c r="AL2476" s="11">
        <v>1411243496</v>
      </c>
      <c r="AM2476" s="11">
        <v>0</v>
      </c>
      <c r="AN2476" s="11">
        <v>0</v>
      </c>
      <c r="AO24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1926000000</v>
      </c>
      <c r="AP24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1922581630</v>
      </c>
      <c r="AR24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6" s="11">
        <f>Table_PBS_SQL_DB2_PBSSQL_PBS_NDP_Tina_CG_QtrlyPerformance_Final[[#This Row],[GOU REL]]+Table_PBS_SQL_DB2_PBSSQL_PBS_NDP_Tina_CG_QtrlyPerformance_Final[[#This Row],[EXT REL]]</f>
        <v>1926000000</v>
      </c>
      <c r="AT2476" s="11">
        <f>Table_PBS_SQL_DB2_PBSSQL_PBS_NDP_Tina_CG_QtrlyPerformance_Final[[#This Row],[GOU EXP]]+Table_PBS_SQL_DB2_PBSSQL_PBS_NDP_Tina_CG_QtrlyPerformance_Final[[#This Row],[EXT EXP]]</f>
        <v>1922581630</v>
      </c>
      <c r="AU2476" s="11" t="str">
        <f>IF(Table_PBS_SQL_DB2_PBSSQL_PBS_NDP_Tina_CG_QtrlyPerformance_Final[[#This Row],[Item_Code]]&gt;"300000", "Capital", "Recurrent")</f>
        <v>Capital</v>
      </c>
    </row>
    <row r="2477" spans="1:47" x14ac:dyDescent="0.25">
      <c r="A2477" t="s">
        <v>242</v>
      </c>
      <c r="B2477" t="s">
        <v>1548</v>
      </c>
      <c r="C2477" t="s">
        <v>218</v>
      </c>
      <c r="D2477" t="s">
        <v>1254</v>
      </c>
      <c r="E2477" t="s">
        <v>97</v>
      </c>
      <c r="F2477" t="s">
        <v>1290</v>
      </c>
      <c r="G2477" t="s">
        <v>31</v>
      </c>
      <c r="H2477" t="s">
        <v>1549</v>
      </c>
      <c r="I2477" t="s">
        <v>493</v>
      </c>
      <c r="J2477" t="s">
        <v>1556</v>
      </c>
      <c r="K2477" t="s">
        <v>259</v>
      </c>
      <c r="L2477" t="s">
        <v>1575</v>
      </c>
      <c r="M2477" t="s">
        <v>1569</v>
      </c>
      <c r="N2477" t="s">
        <v>1570</v>
      </c>
      <c r="O2477" t="s">
        <v>1025</v>
      </c>
      <c r="P2477" t="s">
        <v>1026</v>
      </c>
      <c r="Q2477" s="11">
        <v>0</v>
      </c>
      <c r="R2477" s="11">
        <v>0</v>
      </c>
      <c r="S2477" s="11">
        <v>0</v>
      </c>
      <c r="T2477" s="11">
        <v>0</v>
      </c>
      <c r="U2477" s="11">
        <v>36000000</v>
      </c>
      <c r="V2477" s="11">
        <v>0</v>
      </c>
      <c r="W2477" s="11">
        <v>36000000</v>
      </c>
      <c r="X2477" s="11">
        <v>0</v>
      </c>
      <c r="Y2477" s="11">
        <v>0</v>
      </c>
      <c r="Z2477" s="11">
        <v>0</v>
      </c>
      <c r="AA2477" s="11">
        <v>0</v>
      </c>
      <c r="AB2477" s="11">
        <v>0</v>
      </c>
      <c r="AC2477" s="11">
        <v>0</v>
      </c>
      <c r="AD2477" s="11">
        <v>0</v>
      </c>
      <c r="AE2477" s="11">
        <v>0</v>
      </c>
      <c r="AF2477" s="11">
        <v>0</v>
      </c>
      <c r="AG2477" s="11">
        <v>0</v>
      </c>
      <c r="AH2477" s="11">
        <v>0</v>
      </c>
      <c r="AI2477" s="11">
        <v>0</v>
      </c>
      <c r="AJ2477" s="11">
        <v>0</v>
      </c>
      <c r="AK2477" s="11">
        <v>0</v>
      </c>
      <c r="AL2477" s="11">
        <v>0</v>
      </c>
      <c r="AM2477" s="11">
        <v>0</v>
      </c>
      <c r="AN2477" s="11">
        <v>0</v>
      </c>
      <c r="AO24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7" s="11">
        <f>Table_PBS_SQL_DB2_PBSSQL_PBS_NDP_Tina_CG_QtrlyPerformance_Final[[#This Row],[GOU REL]]+Table_PBS_SQL_DB2_PBSSQL_PBS_NDP_Tina_CG_QtrlyPerformance_Final[[#This Row],[EXT REL]]</f>
        <v>0</v>
      </c>
      <c r="AT2477" s="11">
        <f>Table_PBS_SQL_DB2_PBSSQL_PBS_NDP_Tina_CG_QtrlyPerformance_Final[[#This Row],[GOU EXP]]+Table_PBS_SQL_DB2_PBSSQL_PBS_NDP_Tina_CG_QtrlyPerformance_Final[[#This Row],[EXT EXP]]</f>
        <v>0</v>
      </c>
      <c r="AU2477" s="11" t="str">
        <f>IF(Table_PBS_SQL_DB2_PBSSQL_PBS_NDP_Tina_CG_QtrlyPerformance_Final[[#This Row],[Item_Code]]&gt;"300000", "Capital", "Recurrent")</f>
        <v>Recurrent</v>
      </c>
    </row>
    <row r="2478" spans="1:47" x14ac:dyDescent="0.25">
      <c r="A2478" t="s">
        <v>242</v>
      </c>
      <c r="B2478" t="s">
        <v>1548</v>
      </c>
      <c r="C2478" t="s">
        <v>218</v>
      </c>
      <c r="D2478" t="s">
        <v>1254</v>
      </c>
      <c r="E2478" t="s">
        <v>97</v>
      </c>
      <c r="F2478" t="s">
        <v>1290</v>
      </c>
      <c r="G2478" t="s">
        <v>31</v>
      </c>
      <c r="H2478" t="s">
        <v>1549</v>
      </c>
      <c r="I2478" t="s">
        <v>493</v>
      </c>
      <c r="J2478" t="s">
        <v>1556</v>
      </c>
      <c r="K2478" t="s">
        <v>261</v>
      </c>
      <c r="L2478" t="s">
        <v>1576</v>
      </c>
      <c r="M2478" t="s">
        <v>1569</v>
      </c>
      <c r="N2478" t="s">
        <v>1570</v>
      </c>
      <c r="O2478" t="s">
        <v>1302</v>
      </c>
      <c r="P2478" t="s">
        <v>1303</v>
      </c>
      <c r="Q2478" s="11">
        <v>0</v>
      </c>
      <c r="R2478" s="11">
        <v>9872076079</v>
      </c>
      <c r="S2478" s="11">
        <v>0</v>
      </c>
      <c r="T2478" s="11">
        <v>9872076079</v>
      </c>
      <c r="U2478" s="11">
        <v>76001151471</v>
      </c>
      <c r="V2478" s="11">
        <v>0</v>
      </c>
      <c r="W2478" s="11">
        <v>66129075392</v>
      </c>
      <c r="X2478" s="11">
        <v>0</v>
      </c>
      <c r="Y2478" s="11">
        <v>0</v>
      </c>
      <c r="Z2478" s="11">
        <v>0</v>
      </c>
      <c r="AA2478" s="11">
        <v>0</v>
      </c>
      <c r="AB2478" s="11">
        <v>0</v>
      </c>
      <c r="AC2478" s="11">
        <v>38800000000</v>
      </c>
      <c r="AD2478" s="11">
        <v>4783581244</v>
      </c>
      <c r="AE2478" s="11">
        <v>0</v>
      </c>
      <c r="AF2478" s="11">
        <v>0</v>
      </c>
      <c r="AG2478" s="11">
        <v>3184732717</v>
      </c>
      <c r="AH2478" s="11">
        <v>0</v>
      </c>
      <c r="AI2478" s="11">
        <v>0</v>
      </c>
      <c r="AJ2478" s="11">
        <v>0</v>
      </c>
      <c r="AK2478" s="11">
        <v>34016418754</v>
      </c>
      <c r="AL2478" s="11">
        <v>34016418754</v>
      </c>
      <c r="AM2478" s="11">
        <v>0</v>
      </c>
      <c r="AN2478" s="11">
        <v>0</v>
      </c>
      <c r="AO24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76001151471</v>
      </c>
      <c r="AP24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38799999998</v>
      </c>
      <c r="AR24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8" s="11">
        <f>Table_PBS_SQL_DB2_PBSSQL_PBS_NDP_Tina_CG_QtrlyPerformance_Final[[#This Row],[GOU REL]]+Table_PBS_SQL_DB2_PBSSQL_PBS_NDP_Tina_CG_QtrlyPerformance_Final[[#This Row],[EXT REL]]</f>
        <v>76001151471</v>
      </c>
      <c r="AT2478" s="11">
        <f>Table_PBS_SQL_DB2_PBSSQL_PBS_NDP_Tina_CG_QtrlyPerformance_Final[[#This Row],[GOU EXP]]+Table_PBS_SQL_DB2_PBSSQL_PBS_NDP_Tina_CG_QtrlyPerformance_Final[[#This Row],[EXT EXP]]</f>
        <v>38799999998</v>
      </c>
      <c r="AU2478" s="11" t="str">
        <f>IF(Table_PBS_SQL_DB2_PBSSQL_PBS_NDP_Tina_CG_QtrlyPerformance_Final[[#This Row],[Item_Code]]&gt;"300000", "Capital", "Recurrent")</f>
        <v>Capital</v>
      </c>
    </row>
    <row r="2479" spans="1:47" x14ac:dyDescent="0.25">
      <c r="A2479" t="s">
        <v>321</v>
      </c>
      <c r="B2479" t="s">
        <v>1577</v>
      </c>
      <c r="C2479" t="s">
        <v>293</v>
      </c>
      <c r="D2479" t="s">
        <v>1206</v>
      </c>
      <c r="E2479" t="s">
        <v>75</v>
      </c>
      <c r="F2479" t="s">
        <v>1228</v>
      </c>
      <c r="G2479" t="s">
        <v>31</v>
      </c>
      <c r="H2479" t="s">
        <v>1578</v>
      </c>
      <c r="I2479" t="s">
        <v>493</v>
      </c>
      <c r="J2479" t="s">
        <v>1579</v>
      </c>
      <c r="K2479" t="s">
        <v>1935</v>
      </c>
      <c r="L2479" t="s">
        <v>1936</v>
      </c>
      <c r="M2479" t="s">
        <v>1212</v>
      </c>
      <c r="N2479" t="s">
        <v>1213</v>
      </c>
      <c r="O2479" t="s">
        <v>1064</v>
      </c>
      <c r="P2479" t="s">
        <v>1065</v>
      </c>
      <c r="Q2479" s="11">
        <v>0</v>
      </c>
      <c r="R2479" s="11">
        <v>0</v>
      </c>
      <c r="S2479" s="11">
        <v>0</v>
      </c>
      <c r="T2479" s="11">
        <v>0</v>
      </c>
      <c r="U2479" s="11">
        <v>31120000</v>
      </c>
      <c r="V2479" s="11">
        <v>0</v>
      </c>
      <c r="W2479" s="11">
        <v>31120000</v>
      </c>
      <c r="X2479" s="11">
        <v>0</v>
      </c>
      <c r="Y2479" s="11">
        <v>0</v>
      </c>
      <c r="Z2479" s="11">
        <v>0</v>
      </c>
      <c r="AA2479" s="11">
        <v>0</v>
      </c>
      <c r="AB2479" s="11">
        <v>0</v>
      </c>
      <c r="AC2479" s="11">
        <v>31120000</v>
      </c>
      <c r="AD2479" s="11">
        <v>0</v>
      </c>
      <c r="AE2479" s="11">
        <v>0</v>
      </c>
      <c r="AF2479" s="11">
        <v>0</v>
      </c>
      <c r="AG2479" s="11">
        <v>0</v>
      </c>
      <c r="AH2479" s="11">
        <v>0</v>
      </c>
      <c r="AI2479" s="11">
        <v>0</v>
      </c>
      <c r="AJ2479" s="11">
        <v>0</v>
      </c>
      <c r="AK2479" s="11">
        <v>0</v>
      </c>
      <c r="AL2479" s="11">
        <v>31120000</v>
      </c>
      <c r="AM2479" s="11">
        <v>0</v>
      </c>
      <c r="AN2479" s="11">
        <v>0</v>
      </c>
      <c r="AO24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31120000</v>
      </c>
      <c r="AP24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31120000</v>
      </c>
      <c r="AR24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79" s="11">
        <f>Table_PBS_SQL_DB2_PBSSQL_PBS_NDP_Tina_CG_QtrlyPerformance_Final[[#This Row],[GOU REL]]+Table_PBS_SQL_DB2_PBSSQL_PBS_NDP_Tina_CG_QtrlyPerformance_Final[[#This Row],[EXT REL]]</f>
        <v>31120000</v>
      </c>
      <c r="AT2479" s="11">
        <f>Table_PBS_SQL_DB2_PBSSQL_PBS_NDP_Tina_CG_QtrlyPerformance_Final[[#This Row],[GOU EXP]]+Table_PBS_SQL_DB2_PBSSQL_PBS_NDP_Tina_CG_QtrlyPerformance_Final[[#This Row],[EXT EXP]]</f>
        <v>31120000</v>
      </c>
      <c r="AU2479" s="11" t="str">
        <f>IF(Table_PBS_SQL_DB2_PBSSQL_PBS_NDP_Tina_CG_QtrlyPerformance_Final[[#This Row],[Item_Code]]&gt;"300000", "Capital", "Recurrent")</f>
        <v>Recurrent</v>
      </c>
    </row>
    <row r="2480" spans="1:47" x14ac:dyDescent="0.25">
      <c r="A2480" t="s">
        <v>321</v>
      </c>
      <c r="B2480" t="s">
        <v>1577</v>
      </c>
      <c r="C2480" t="s">
        <v>293</v>
      </c>
      <c r="D2480" t="s">
        <v>1206</v>
      </c>
      <c r="E2480" t="s">
        <v>75</v>
      </c>
      <c r="F2480" t="s">
        <v>1228</v>
      </c>
      <c r="G2480" t="s">
        <v>31</v>
      </c>
      <c r="H2480" t="s">
        <v>1578</v>
      </c>
      <c r="I2480" t="s">
        <v>493</v>
      </c>
      <c r="J2480" t="s">
        <v>1579</v>
      </c>
      <c r="K2480" t="s">
        <v>1935</v>
      </c>
      <c r="L2480" t="s">
        <v>1936</v>
      </c>
      <c r="M2480" t="s">
        <v>1212</v>
      </c>
      <c r="N2480" t="s">
        <v>1213</v>
      </c>
      <c r="O2480" t="s">
        <v>1155</v>
      </c>
      <c r="P2480" t="s">
        <v>1156</v>
      </c>
      <c r="Q2480" s="11">
        <v>0</v>
      </c>
      <c r="R2480" s="11">
        <v>0</v>
      </c>
      <c r="S2480" s="11">
        <v>0</v>
      </c>
      <c r="T2480" s="11">
        <v>0</v>
      </c>
      <c r="U2480" s="11">
        <v>759505110</v>
      </c>
      <c r="V2480" s="11">
        <v>0</v>
      </c>
      <c r="W2480" s="11">
        <v>759505110</v>
      </c>
      <c r="X2480" s="11">
        <v>0</v>
      </c>
      <c r="Y2480" s="11">
        <v>0</v>
      </c>
      <c r="Z2480" s="11">
        <v>0</v>
      </c>
      <c r="AA2480" s="11">
        <v>0</v>
      </c>
      <c r="AB2480" s="11">
        <v>0</v>
      </c>
      <c r="AC2480" s="11">
        <v>189876273</v>
      </c>
      <c r="AD2480" s="11">
        <v>188921779</v>
      </c>
      <c r="AE2480" s="11">
        <v>0</v>
      </c>
      <c r="AF2480" s="11">
        <v>0</v>
      </c>
      <c r="AG2480" s="11">
        <v>284814418</v>
      </c>
      <c r="AH2480" s="11">
        <v>0</v>
      </c>
      <c r="AI2480" s="11">
        <v>0</v>
      </c>
      <c r="AJ2480" s="11">
        <v>0</v>
      </c>
      <c r="AK2480" s="11">
        <v>284814419</v>
      </c>
      <c r="AL2480" s="11">
        <v>570552616</v>
      </c>
      <c r="AM2480" s="11">
        <v>0</v>
      </c>
      <c r="AN2480" s="11">
        <v>0</v>
      </c>
      <c r="AO24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759505110</v>
      </c>
      <c r="AP24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759474395</v>
      </c>
      <c r="AR24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0" s="11">
        <f>Table_PBS_SQL_DB2_PBSSQL_PBS_NDP_Tina_CG_QtrlyPerformance_Final[[#This Row],[GOU REL]]+Table_PBS_SQL_DB2_PBSSQL_PBS_NDP_Tina_CG_QtrlyPerformance_Final[[#This Row],[EXT REL]]</f>
        <v>759505110</v>
      </c>
      <c r="AT2480" s="11">
        <f>Table_PBS_SQL_DB2_PBSSQL_PBS_NDP_Tina_CG_QtrlyPerformance_Final[[#This Row],[GOU EXP]]+Table_PBS_SQL_DB2_PBSSQL_PBS_NDP_Tina_CG_QtrlyPerformance_Final[[#This Row],[EXT EXP]]</f>
        <v>759474395</v>
      </c>
      <c r="AU2480" s="11" t="str">
        <f>IF(Table_PBS_SQL_DB2_PBSSQL_PBS_NDP_Tina_CG_QtrlyPerformance_Final[[#This Row],[Item_Code]]&gt;"300000", "Capital", "Recurrent")</f>
        <v>Capital</v>
      </c>
    </row>
    <row r="2481" spans="1:47" x14ac:dyDescent="0.25">
      <c r="A2481" t="s">
        <v>325</v>
      </c>
      <c r="B2481" t="s">
        <v>1582</v>
      </c>
      <c r="C2481" t="s">
        <v>293</v>
      </c>
      <c r="D2481" t="s">
        <v>1206</v>
      </c>
      <c r="E2481" t="s">
        <v>75</v>
      </c>
      <c r="F2481" t="s">
        <v>1228</v>
      </c>
      <c r="G2481" t="s">
        <v>31</v>
      </c>
      <c r="H2481" t="s">
        <v>1583</v>
      </c>
      <c r="I2481" t="s">
        <v>467</v>
      </c>
      <c r="J2481" t="s">
        <v>1213</v>
      </c>
      <c r="K2481" t="s">
        <v>1584</v>
      </c>
      <c r="L2481" t="s">
        <v>1585</v>
      </c>
      <c r="M2481" t="s">
        <v>1232</v>
      </c>
      <c r="N2481" t="s">
        <v>1586</v>
      </c>
      <c r="O2481" t="s">
        <v>906</v>
      </c>
      <c r="P2481" t="s">
        <v>907</v>
      </c>
      <c r="Q2481" s="11">
        <v>0</v>
      </c>
      <c r="R2481" s="11">
        <v>0</v>
      </c>
      <c r="S2481" s="11">
        <v>0</v>
      </c>
      <c r="T2481" s="11">
        <v>0</v>
      </c>
      <c r="U2481" s="11">
        <v>12000000</v>
      </c>
      <c r="V2481" s="11">
        <v>0</v>
      </c>
      <c r="W2481" s="11">
        <v>12000000</v>
      </c>
      <c r="X2481" s="11">
        <v>0</v>
      </c>
      <c r="Y2481" s="11">
        <v>0</v>
      </c>
      <c r="Z2481" s="11">
        <v>0</v>
      </c>
      <c r="AA2481" s="11">
        <v>0</v>
      </c>
      <c r="AB2481" s="11">
        <v>0</v>
      </c>
      <c r="AC2481" s="11">
        <v>500000</v>
      </c>
      <c r="AD2481" s="11">
        <v>0</v>
      </c>
      <c r="AE2481" s="11">
        <v>0</v>
      </c>
      <c r="AF2481" s="11">
        <v>0</v>
      </c>
      <c r="AG2481" s="11">
        <v>1000000</v>
      </c>
      <c r="AH2481" s="11">
        <v>1000000</v>
      </c>
      <c r="AI2481" s="11">
        <v>0</v>
      </c>
      <c r="AJ2481" s="11">
        <v>0</v>
      </c>
      <c r="AK2481" s="11">
        <v>10500000</v>
      </c>
      <c r="AL2481" s="11">
        <v>10000000</v>
      </c>
      <c r="AM2481" s="11">
        <v>0</v>
      </c>
      <c r="AN2481" s="11">
        <v>0</v>
      </c>
      <c r="AO24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24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v>
      </c>
      <c r="AR24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1" s="11">
        <f>Table_PBS_SQL_DB2_PBSSQL_PBS_NDP_Tina_CG_QtrlyPerformance_Final[[#This Row],[GOU REL]]+Table_PBS_SQL_DB2_PBSSQL_PBS_NDP_Tina_CG_QtrlyPerformance_Final[[#This Row],[EXT REL]]</f>
        <v>12000000</v>
      </c>
      <c r="AT2481" s="11">
        <f>Table_PBS_SQL_DB2_PBSSQL_PBS_NDP_Tina_CG_QtrlyPerformance_Final[[#This Row],[GOU EXP]]+Table_PBS_SQL_DB2_PBSSQL_PBS_NDP_Tina_CG_QtrlyPerformance_Final[[#This Row],[EXT EXP]]</f>
        <v>11000000</v>
      </c>
      <c r="AU2481" s="11" t="str">
        <f>IF(Table_PBS_SQL_DB2_PBSSQL_PBS_NDP_Tina_CG_QtrlyPerformance_Final[[#This Row],[Item_Code]]&gt;"300000", "Capital", "Recurrent")</f>
        <v>Recurrent</v>
      </c>
    </row>
    <row r="2482" spans="1:47" x14ac:dyDescent="0.25">
      <c r="A2482" t="s">
        <v>325</v>
      </c>
      <c r="B2482" t="s">
        <v>1582</v>
      </c>
      <c r="C2482" t="s">
        <v>293</v>
      </c>
      <c r="D2482" t="s">
        <v>1206</v>
      </c>
      <c r="E2482" t="s">
        <v>75</v>
      </c>
      <c r="F2482" t="s">
        <v>1228</v>
      </c>
      <c r="G2482" t="s">
        <v>31</v>
      </c>
      <c r="H2482" t="s">
        <v>1583</v>
      </c>
      <c r="I2482" t="s">
        <v>467</v>
      </c>
      <c r="J2482" t="s">
        <v>1213</v>
      </c>
      <c r="K2482" t="s">
        <v>1584</v>
      </c>
      <c r="L2482" t="s">
        <v>1585</v>
      </c>
      <c r="M2482" t="s">
        <v>1232</v>
      </c>
      <c r="N2482" t="s">
        <v>1586</v>
      </c>
      <c r="O2482" t="s">
        <v>1083</v>
      </c>
      <c r="P2482" t="s">
        <v>1084</v>
      </c>
      <c r="Q2482" s="11">
        <v>0</v>
      </c>
      <c r="R2482" s="11">
        <v>0</v>
      </c>
      <c r="S2482" s="11">
        <v>0</v>
      </c>
      <c r="T2482" s="11">
        <v>0</v>
      </c>
      <c r="U2482" s="11">
        <v>707822000</v>
      </c>
      <c r="V2482" s="11">
        <v>0</v>
      </c>
      <c r="W2482" s="11">
        <v>707822000</v>
      </c>
      <c r="X2482" s="11">
        <v>0</v>
      </c>
      <c r="Y2482" s="11">
        <v>0</v>
      </c>
      <c r="Z2482" s="11">
        <v>0</v>
      </c>
      <c r="AA2482" s="11">
        <v>0</v>
      </c>
      <c r="AB2482" s="11">
        <v>0</v>
      </c>
      <c r="AC2482" s="11">
        <v>0</v>
      </c>
      <c r="AD2482" s="11">
        <v>0</v>
      </c>
      <c r="AE2482" s="11">
        <v>0</v>
      </c>
      <c r="AF2482" s="11">
        <v>0</v>
      </c>
      <c r="AG2482" s="11">
        <v>350000000</v>
      </c>
      <c r="AH2482" s="11">
        <v>0</v>
      </c>
      <c r="AI2482" s="11">
        <v>0</v>
      </c>
      <c r="AJ2482" s="11">
        <v>0</v>
      </c>
      <c r="AK2482" s="11">
        <v>357822000</v>
      </c>
      <c r="AL2482" s="11">
        <v>129320391</v>
      </c>
      <c r="AM2482" s="11">
        <v>0</v>
      </c>
      <c r="AN2482" s="11">
        <v>0</v>
      </c>
      <c r="AO24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707822000</v>
      </c>
      <c r="AP24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129320391</v>
      </c>
      <c r="AR24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2" s="11">
        <f>Table_PBS_SQL_DB2_PBSSQL_PBS_NDP_Tina_CG_QtrlyPerformance_Final[[#This Row],[GOU REL]]+Table_PBS_SQL_DB2_PBSSQL_PBS_NDP_Tina_CG_QtrlyPerformance_Final[[#This Row],[EXT REL]]</f>
        <v>707822000</v>
      </c>
      <c r="AT2482" s="11">
        <f>Table_PBS_SQL_DB2_PBSSQL_PBS_NDP_Tina_CG_QtrlyPerformance_Final[[#This Row],[GOU EXP]]+Table_PBS_SQL_DB2_PBSSQL_PBS_NDP_Tina_CG_QtrlyPerformance_Final[[#This Row],[EXT EXP]]</f>
        <v>129320391</v>
      </c>
      <c r="AU2482" s="11" t="str">
        <f>IF(Table_PBS_SQL_DB2_PBSSQL_PBS_NDP_Tina_CG_QtrlyPerformance_Final[[#This Row],[Item_Code]]&gt;"300000", "Capital", "Recurrent")</f>
        <v>Recurrent</v>
      </c>
    </row>
    <row r="2483" spans="1:47" x14ac:dyDescent="0.25">
      <c r="A2483" t="s">
        <v>325</v>
      </c>
      <c r="B2483" t="s">
        <v>1582</v>
      </c>
      <c r="C2483" t="s">
        <v>293</v>
      </c>
      <c r="D2483" t="s">
        <v>1206</v>
      </c>
      <c r="E2483" t="s">
        <v>75</v>
      </c>
      <c r="F2483" t="s">
        <v>1228</v>
      </c>
      <c r="G2483" t="s">
        <v>31</v>
      </c>
      <c r="H2483" t="s">
        <v>1583</v>
      </c>
      <c r="I2483" t="s">
        <v>467</v>
      </c>
      <c r="J2483" t="s">
        <v>1213</v>
      </c>
      <c r="K2483" t="s">
        <v>1584</v>
      </c>
      <c r="L2483" t="s">
        <v>1585</v>
      </c>
      <c r="M2483" t="s">
        <v>1232</v>
      </c>
      <c r="N2483" t="s">
        <v>1586</v>
      </c>
      <c r="O2483" t="s">
        <v>1004</v>
      </c>
      <c r="P2483" t="s">
        <v>868</v>
      </c>
      <c r="Q2483" s="11">
        <v>0</v>
      </c>
      <c r="R2483" s="11">
        <v>0</v>
      </c>
      <c r="S2483" s="11">
        <v>0</v>
      </c>
      <c r="T2483" s="11">
        <v>0</v>
      </c>
      <c r="U2483" s="11">
        <v>12000000</v>
      </c>
      <c r="V2483" s="11">
        <v>0</v>
      </c>
      <c r="W2483" s="11">
        <v>12000000</v>
      </c>
      <c r="X2483" s="11">
        <v>0</v>
      </c>
      <c r="Y2483" s="11">
        <v>0</v>
      </c>
      <c r="Z2483" s="11">
        <v>0</v>
      </c>
      <c r="AA2483" s="11">
        <v>0</v>
      </c>
      <c r="AB2483" s="11">
        <v>0</v>
      </c>
      <c r="AC2483" s="11">
        <v>0</v>
      </c>
      <c r="AD2483" s="11">
        <v>0</v>
      </c>
      <c r="AE2483" s="11">
        <v>0</v>
      </c>
      <c r="AF2483" s="11">
        <v>0</v>
      </c>
      <c r="AG2483" s="11">
        <v>0</v>
      </c>
      <c r="AH2483" s="11">
        <v>0</v>
      </c>
      <c r="AI2483" s="11">
        <v>0</v>
      </c>
      <c r="AJ2483" s="11">
        <v>0</v>
      </c>
      <c r="AK2483" s="11">
        <v>12000000</v>
      </c>
      <c r="AL2483" s="11">
        <v>4756108</v>
      </c>
      <c r="AM2483" s="11">
        <v>0</v>
      </c>
      <c r="AN2483" s="11">
        <v>0</v>
      </c>
      <c r="AO24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24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4756108</v>
      </c>
      <c r="AR24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3" s="11">
        <f>Table_PBS_SQL_DB2_PBSSQL_PBS_NDP_Tina_CG_QtrlyPerformance_Final[[#This Row],[GOU REL]]+Table_PBS_SQL_DB2_PBSSQL_PBS_NDP_Tina_CG_QtrlyPerformance_Final[[#This Row],[EXT REL]]</f>
        <v>12000000</v>
      </c>
      <c r="AT2483" s="11">
        <f>Table_PBS_SQL_DB2_PBSSQL_PBS_NDP_Tina_CG_QtrlyPerformance_Final[[#This Row],[GOU EXP]]+Table_PBS_SQL_DB2_PBSSQL_PBS_NDP_Tina_CG_QtrlyPerformance_Final[[#This Row],[EXT EXP]]</f>
        <v>4756108</v>
      </c>
      <c r="AU2483" s="11" t="str">
        <f>IF(Table_PBS_SQL_DB2_PBSSQL_PBS_NDP_Tina_CG_QtrlyPerformance_Final[[#This Row],[Item_Code]]&gt;"300000", "Capital", "Recurrent")</f>
        <v>Recurrent</v>
      </c>
    </row>
    <row r="2484" spans="1:47" x14ac:dyDescent="0.25">
      <c r="A2484" t="s">
        <v>325</v>
      </c>
      <c r="B2484" t="s">
        <v>1582</v>
      </c>
      <c r="C2484" t="s">
        <v>293</v>
      </c>
      <c r="D2484" t="s">
        <v>1206</v>
      </c>
      <c r="E2484" t="s">
        <v>75</v>
      </c>
      <c r="F2484" t="s">
        <v>1228</v>
      </c>
      <c r="G2484" t="s">
        <v>31</v>
      </c>
      <c r="H2484" t="s">
        <v>1583</v>
      </c>
      <c r="I2484" t="s">
        <v>467</v>
      </c>
      <c r="J2484" t="s">
        <v>1213</v>
      </c>
      <c r="K2484" t="s">
        <v>327</v>
      </c>
      <c r="L2484" t="s">
        <v>1587</v>
      </c>
      <c r="M2484" t="s">
        <v>866</v>
      </c>
      <c r="N2484" t="s">
        <v>867</v>
      </c>
      <c r="O2484" t="s">
        <v>1589</v>
      </c>
      <c r="P2484" t="s">
        <v>1590</v>
      </c>
      <c r="Q2484" s="11">
        <v>0</v>
      </c>
      <c r="R2484" s="11">
        <v>0</v>
      </c>
      <c r="S2484" s="11">
        <v>0</v>
      </c>
      <c r="T2484" s="11">
        <v>0</v>
      </c>
      <c r="U2484" s="11">
        <v>0</v>
      </c>
      <c r="V2484" s="11">
        <v>0</v>
      </c>
      <c r="W2484" s="11">
        <v>1183795000</v>
      </c>
      <c r="X2484" s="11">
        <v>0</v>
      </c>
      <c r="Y2484" s="11">
        <v>0</v>
      </c>
      <c r="Z2484" s="11">
        <v>0</v>
      </c>
      <c r="AA2484" s="11">
        <v>0</v>
      </c>
      <c r="AB2484" s="11">
        <v>0</v>
      </c>
      <c r="AC2484" s="11">
        <v>882771833</v>
      </c>
      <c r="AD2484" s="11">
        <v>3150000</v>
      </c>
      <c r="AE2484" s="11">
        <v>0</v>
      </c>
      <c r="AF2484" s="11">
        <v>0</v>
      </c>
      <c r="AG2484" s="11">
        <v>301023167</v>
      </c>
      <c r="AH2484" s="11">
        <v>56188941</v>
      </c>
      <c r="AI2484" s="11">
        <v>0</v>
      </c>
      <c r="AJ2484" s="11">
        <v>0</v>
      </c>
      <c r="AK2484" s="11">
        <v>0</v>
      </c>
      <c r="AL2484" s="11">
        <v>1108475790</v>
      </c>
      <c r="AM2484" s="11">
        <v>0</v>
      </c>
      <c r="AN2484" s="11">
        <v>0</v>
      </c>
      <c r="AO24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1183795000</v>
      </c>
      <c r="AP24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1167814731</v>
      </c>
      <c r="AR24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4" s="11">
        <f>Table_PBS_SQL_DB2_PBSSQL_PBS_NDP_Tina_CG_QtrlyPerformance_Final[[#This Row],[GOU REL]]+Table_PBS_SQL_DB2_PBSSQL_PBS_NDP_Tina_CG_QtrlyPerformance_Final[[#This Row],[EXT REL]]</f>
        <v>1183795000</v>
      </c>
      <c r="AT2484" s="11">
        <f>Table_PBS_SQL_DB2_PBSSQL_PBS_NDP_Tina_CG_QtrlyPerformance_Final[[#This Row],[GOU EXP]]+Table_PBS_SQL_DB2_PBSSQL_PBS_NDP_Tina_CG_QtrlyPerformance_Final[[#This Row],[EXT EXP]]</f>
        <v>1167814731</v>
      </c>
      <c r="AU2484" s="11" t="str">
        <f>IF(Table_PBS_SQL_DB2_PBSSQL_PBS_NDP_Tina_CG_QtrlyPerformance_Final[[#This Row],[Item_Code]]&gt;"300000", "Capital", "Recurrent")</f>
        <v>Capital</v>
      </c>
    </row>
    <row r="2485" spans="1:47" x14ac:dyDescent="0.25">
      <c r="A2485" t="s">
        <v>549</v>
      </c>
      <c r="B2485" t="s">
        <v>1598</v>
      </c>
      <c r="C2485" t="s">
        <v>491</v>
      </c>
      <c r="D2485" t="s">
        <v>861</v>
      </c>
      <c r="E2485" t="s">
        <v>31</v>
      </c>
      <c r="F2485" t="s">
        <v>862</v>
      </c>
      <c r="G2485" t="s">
        <v>75</v>
      </c>
      <c r="H2485" t="s">
        <v>1599</v>
      </c>
      <c r="I2485" t="s">
        <v>493</v>
      </c>
      <c r="J2485" t="s">
        <v>864</v>
      </c>
      <c r="K2485" t="s">
        <v>551</v>
      </c>
      <c r="L2485" t="s">
        <v>1600</v>
      </c>
      <c r="M2485" t="s">
        <v>1044</v>
      </c>
      <c r="N2485" t="s">
        <v>1045</v>
      </c>
      <c r="O2485" t="s">
        <v>1155</v>
      </c>
      <c r="P2485" t="s">
        <v>1156</v>
      </c>
      <c r="Q2485" s="11">
        <v>0</v>
      </c>
      <c r="R2485" s="11">
        <v>0</v>
      </c>
      <c r="S2485" s="11">
        <v>0</v>
      </c>
      <c r="T2485" s="11">
        <v>0</v>
      </c>
      <c r="U2485" s="11">
        <v>680000000</v>
      </c>
      <c r="V2485" s="11">
        <v>0</v>
      </c>
      <c r="W2485" s="11">
        <v>680000000</v>
      </c>
      <c r="X2485" s="11">
        <v>0</v>
      </c>
      <c r="Y2485" s="11">
        <v>0</v>
      </c>
      <c r="Z2485" s="11">
        <v>0</v>
      </c>
      <c r="AA2485" s="11">
        <v>0</v>
      </c>
      <c r="AB2485" s="11">
        <v>0</v>
      </c>
      <c r="AC2485" s="11">
        <v>98931390</v>
      </c>
      <c r="AD2485" s="11">
        <v>60218940</v>
      </c>
      <c r="AE2485" s="11">
        <v>0</v>
      </c>
      <c r="AF2485" s="11">
        <v>0</v>
      </c>
      <c r="AG2485" s="11">
        <v>15000000</v>
      </c>
      <c r="AH2485" s="11">
        <v>0</v>
      </c>
      <c r="AI2485" s="11">
        <v>0</v>
      </c>
      <c r="AJ2485" s="11">
        <v>0</v>
      </c>
      <c r="AK2485" s="11">
        <v>76700000</v>
      </c>
      <c r="AL2485" s="11">
        <v>130412450</v>
      </c>
      <c r="AM2485" s="11">
        <v>0</v>
      </c>
      <c r="AN2485" s="11">
        <v>0</v>
      </c>
      <c r="AO24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190631390</v>
      </c>
      <c r="AP24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190631390</v>
      </c>
      <c r="AR24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5" s="11">
        <f>Table_PBS_SQL_DB2_PBSSQL_PBS_NDP_Tina_CG_QtrlyPerformance_Final[[#This Row],[GOU REL]]+Table_PBS_SQL_DB2_PBSSQL_PBS_NDP_Tina_CG_QtrlyPerformance_Final[[#This Row],[EXT REL]]</f>
        <v>190631390</v>
      </c>
      <c r="AT2485" s="11">
        <f>Table_PBS_SQL_DB2_PBSSQL_PBS_NDP_Tina_CG_QtrlyPerformance_Final[[#This Row],[GOU EXP]]+Table_PBS_SQL_DB2_PBSSQL_PBS_NDP_Tina_CG_QtrlyPerformance_Final[[#This Row],[EXT EXP]]</f>
        <v>190631390</v>
      </c>
      <c r="AU2485" s="11" t="str">
        <f>IF(Table_PBS_SQL_DB2_PBSSQL_PBS_NDP_Tina_CG_QtrlyPerformance_Final[[#This Row],[Item_Code]]&gt;"300000", "Capital", "Recurrent")</f>
        <v>Capital</v>
      </c>
    </row>
    <row r="2486" spans="1:47" x14ac:dyDescent="0.25">
      <c r="A2486" t="s">
        <v>549</v>
      </c>
      <c r="B2486" t="s">
        <v>1598</v>
      </c>
      <c r="C2486" t="s">
        <v>491</v>
      </c>
      <c r="D2486" t="s">
        <v>861</v>
      </c>
      <c r="E2486" t="s">
        <v>31</v>
      </c>
      <c r="F2486" t="s">
        <v>862</v>
      </c>
      <c r="G2486" t="s">
        <v>75</v>
      </c>
      <c r="H2486" t="s">
        <v>1599</v>
      </c>
      <c r="I2486" t="s">
        <v>493</v>
      </c>
      <c r="J2486" t="s">
        <v>864</v>
      </c>
      <c r="K2486" t="s">
        <v>551</v>
      </c>
      <c r="L2486" t="s">
        <v>1600</v>
      </c>
      <c r="M2486" t="s">
        <v>2231</v>
      </c>
      <c r="N2486" t="s">
        <v>2232</v>
      </c>
      <c r="O2486" t="s">
        <v>1215</v>
      </c>
      <c r="P2486" t="s">
        <v>1216</v>
      </c>
      <c r="Q2486" s="11">
        <v>0</v>
      </c>
      <c r="R2486" s="11">
        <v>0</v>
      </c>
      <c r="S2486" s="11">
        <v>0</v>
      </c>
      <c r="T2486" s="11">
        <v>0</v>
      </c>
      <c r="U2486" s="11">
        <v>20000000</v>
      </c>
      <c r="V2486" s="11">
        <v>0</v>
      </c>
      <c r="W2486" s="11">
        <v>20000000</v>
      </c>
      <c r="X2486" s="11">
        <v>0</v>
      </c>
      <c r="Y2486" s="11">
        <v>0</v>
      </c>
      <c r="Z2486" s="11">
        <v>0</v>
      </c>
      <c r="AA2486" s="11">
        <v>0</v>
      </c>
      <c r="AB2486" s="11">
        <v>0</v>
      </c>
      <c r="AC2486" s="11">
        <v>0</v>
      </c>
      <c r="AD2486" s="11">
        <v>0</v>
      </c>
      <c r="AE2486" s="11">
        <v>0</v>
      </c>
      <c r="AF2486" s="11">
        <v>0</v>
      </c>
      <c r="AG2486" s="11">
        <v>0</v>
      </c>
      <c r="AH2486" s="11">
        <v>0</v>
      </c>
      <c r="AI2486" s="11">
        <v>0</v>
      </c>
      <c r="AJ2486" s="11">
        <v>0</v>
      </c>
      <c r="AK2486" s="11">
        <v>0</v>
      </c>
      <c r="AL2486" s="11">
        <v>0</v>
      </c>
      <c r="AM2486" s="11">
        <v>0</v>
      </c>
      <c r="AN2486" s="11">
        <v>0</v>
      </c>
      <c r="AO24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6" s="11">
        <f>Table_PBS_SQL_DB2_PBSSQL_PBS_NDP_Tina_CG_QtrlyPerformance_Final[[#This Row],[GOU REL]]+Table_PBS_SQL_DB2_PBSSQL_PBS_NDP_Tina_CG_QtrlyPerformance_Final[[#This Row],[EXT REL]]</f>
        <v>0</v>
      </c>
      <c r="AT2486" s="11">
        <f>Table_PBS_SQL_DB2_PBSSQL_PBS_NDP_Tina_CG_QtrlyPerformance_Final[[#This Row],[GOU EXP]]+Table_PBS_SQL_DB2_PBSSQL_PBS_NDP_Tina_CG_QtrlyPerformance_Final[[#This Row],[EXT EXP]]</f>
        <v>0</v>
      </c>
      <c r="AU2486" s="11" t="str">
        <f>IF(Table_PBS_SQL_DB2_PBSSQL_PBS_NDP_Tina_CG_QtrlyPerformance_Final[[#This Row],[Item_Code]]&gt;"300000", "Capital", "Recurrent")</f>
        <v>Capital</v>
      </c>
    </row>
    <row r="2487" spans="1:47" x14ac:dyDescent="0.25">
      <c r="A2487" t="s">
        <v>51</v>
      </c>
      <c r="B2487" t="s">
        <v>52</v>
      </c>
      <c r="C2487" t="s">
        <v>31</v>
      </c>
      <c r="D2487" t="s">
        <v>1031</v>
      </c>
      <c r="E2487" t="s">
        <v>31</v>
      </c>
      <c r="F2487" t="s">
        <v>1032</v>
      </c>
      <c r="G2487" t="s">
        <v>31</v>
      </c>
      <c r="H2487" t="s">
        <v>1601</v>
      </c>
      <c r="I2487" t="s">
        <v>666</v>
      </c>
      <c r="J2487" t="s">
        <v>1602</v>
      </c>
      <c r="K2487" t="s">
        <v>53</v>
      </c>
      <c r="L2487" t="s">
        <v>1603</v>
      </c>
      <c r="M2487" t="s">
        <v>866</v>
      </c>
      <c r="N2487" t="s">
        <v>867</v>
      </c>
      <c r="O2487" t="s">
        <v>1083</v>
      </c>
      <c r="P2487" t="s">
        <v>1084</v>
      </c>
      <c r="Q2487" s="11">
        <v>0</v>
      </c>
      <c r="R2487" s="11">
        <v>0</v>
      </c>
      <c r="S2487" s="11">
        <v>0</v>
      </c>
      <c r="T2487" s="11">
        <v>0</v>
      </c>
      <c r="U2487" s="11">
        <v>85924000</v>
      </c>
      <c r="V2487" s="11">
        <v>0</v>
      </c>
      <c r="W2487" s="11">
        <v>85924000</v>
      </c>
      <c r="X2487" s="11">
        <v>0</v>
      </c>
      <c r="Y2487" s="11">
        <v>0</v>
      </c>
      <c r="Z2487" s="11">
        <v>0</v>
      </c>
      <c r="AA2487" s="11">
        <v>0</v>
      </c>
      <c r="AB2487" s="11">
        <v>0</v>
      </c>
      <c r="AC2487" s="11">
        <v>0</v>
      </c>
      <c r="AD2487" s="11">
        <v>0</v>
      </c>
      <c r="AE2487" s="11">
        <v>0</v>
      </c>
      <c r="AF2487" s="11">
        <v>0</v>
      </c>
      <c r="AG2487" s="11">
        <v>0</v>
      </c>
      <c r="AH2487" s="11">
        <v>0</v>
      </c>
      <c r="AI2487" s="11">
        <v>0</v>
      </c>
      <c r="AJ2487" s="11">
        <v>0</v>
      </c>
      <c r="AK2487" s="11">
        <v>0</v>
      </c>
      <c r="AL2487" s="11">
        <v>0</v>
      </c>
      <c r="AM2487" s="11">
        <v>0</v>
      </c>
      <c r="AN2487" s="11">
        <v>0</v>
      </c>
      <c r="AO24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7" s="11">
        <f>Table_PBS_SQL_DB2_PBSSQL_PBS_NDP_Tina_CG_QtrlyPerformance_Final[[#This Row],[GOU REL]]+Table_PBS_SQL_DB2_PBSSQL_PBS_NDP_Tina_CG_QtrlyPerformance_Final[[#This Row],[EXT REL]]</f>
        <v>0</v>
      </c>
      <c r="AT2487" s="11">
        <f>Table_PBS_SQL_DB2_PBSSQL_PBS_NDP_Tina_CG_QtrlyPerformance_Final[[#This Row],[GOU EXP]]+Table_PBS_SQL_DB2_PBSSQL_PBS_NDP_Tina_CG_QtrlyPerformance_Final[[#This Row],[EXT EXP]]</f>
        <v>0</v>
      </c>
      <c r="AU2487" s="11" t="str">
        <f>IF(Table_PBS_SQL_DB2_PBSSQL_PBS_NDP_Tina_CG_QtrlyPerformance_Final[[#This Row],[Item_Code]]&gt;"300000", "Capital", "Recurrent")</f>
        <v>Recurrent</v>
      </c>
    </row>
    <row r="2488" spans="1:47" x14ac:dyDescent="0.25">
      <c r="A2488" t="s">
        <v>51</v>
      </c>
      <c r="B2488" t="s">
        <v>52</v>
      </c>
      <c r="C2488" t="s">
        <v>31</v>
      </c>
      <c r="D2488" t="s">
        <v>1031</v>
      </c>
      <c r="E2488" t="s">
        <v>31</v>
      </c>
      <c r="F2488" t="s">
        <v>1032</v>
      </c>
      <c r="G2488" t="s">
        <v>31</v>
      </c>
      <c r="H2488" t="s">
        <v>1601</v>
      </c>
      <c r="I2488" t="s">
        <v>666</v>
      </c>
      <c r="J2488" t="s">
        <v>1602</v>
      </c>
      <c r="K2488" t="s">
        <v>53</v>
      </c>
      <c r="L2488" t="s">
        <v>1603</v>
      </c>
      <c r="M2488" t="s">
        <v>866</v>
      </c>
      <c r="N2488" t="s">
        <v>867</v>
      </c>
      <c r="O2488" t="s">
        <v>957</v>
      </c>
      <c r="P2488" t="s">
        <v>958</v>
      </c>
      <c r="Q2488" s="11">
        <v>0</v>
      </c>
      <c r="R2488" s="11">
        <v>0</v>
      </c>
      <c r="S2488" s="11">
        <v>0</v>
      </c>
      <c r="T2488" s="11">
        <v>0</v>
      </c>
      <c r="U2488" s="11">
        <v>10041401</v>
      </c>
      <c r="V2488" s="11">
        <v>0</v>
      </c>
      <c r="W2488" s="11">
        <v>10041401</v>
      </c>
      <c r="X2488" s="11">
        <v>0</v>
      </c>
      <c r="Y2488" s="11">
        <v>0</v>
      </c>
      <c r="Z2488" s="11">
        <v>0</v>
      </c>
      <c r="AA2488" s="11">
        <v>0</v>
      </c>
      <c r="AB2488" s="11">
        <v>0</v>
      </c>
      <c r="AC2488" s="11">
        <v>5041401</v>
      </c>
      <c r="AD2488" s="11">
        <v>0</v>
      </c>
      <c r="AE2488" s="11">
        <v>0</v>
      </c>
      <c r="AF2488" s="11">
        <v>0</v>
      </c>
      <c r="AG2488" s="11">
        <v>0</v>
      </c>
      <c r="AH2488" s="11">
        <v>0</v>
      </c>
      <c r="AI2488" s="11">
        <v>0</v>
      </c>
      <c r="AJ2488" s="11">
        <v>0</v>
      </c>
      <c r="AK2488" s="11">
        <v>1500480</v>
      </c>
      <c r="AL2488" s="11">
        <v>5086499</v>
      </c>
      <c r="AM2488" s="11">
        <v>0</v>
      </c>
      <c r="AN2488" s="11">
        <v>0</v>
      </c>
      <c r="AO24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6541881</v>
      </c>
      <c r="AP24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5086499</v>
      </c>
      <c r="AR24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8" s="11">
        <f>Table_PBS_SQL_DB2_PBSSQL_PBS_NDP_Tina_CG_QtrlyPerformance_Final[[#This Row],[GOU REL]]+Table_PBS_SQL_DB2_PBSSQL_PBS_NDP_Tina_CG_QtrlyPerformance_Final[[#This Row],[EXT REL]]</f>
        <v>6541881</v>
      </c>
      <c r="AT2488" s="11">
        <f>Table_PBS_SQL_DB2_PBSSQL_PBS_NDP_Tina_CG_QtrlyPerformance_Final[[#This Row],[GOU EXP]]+Table_PBS_SQL_DB2_PBSSQL_PBS_NDP_Tina_CG_QtrlyPerformance_Final[[#This Row],[EXT EXP]]</f>
        <v>5086499</v>
      </c>
      <c r="AU2488" s="11" t="str">
        <f>IF(Table_PBS_SQL_DB2_PBSSQL_PBS_NDP_Tina_CG_QtrlyPerformance_Final[[#This Row],[Item_Code]]&gt;"300000", "Capital", "Recurrent")</f>
        <v>Capital</v>
      </c>
    </row>
    <row r="2489" spans="1:47" x14ac:dyDescent="0.25">
      <c r="A2489" t="s">
        <v>269</v>
      </c>
      <c r="B2489" t="s">
        <v>270</v>
      </c>
      <c r="C2489" t="s">
        <v>31</v>
      </c>
      <c r="D2489" t="s">
        <v>1031</v>
      </c>
      <c r="E2489" t="s">
        <v>75</v>
      </c>
      <c r="F2489" t="s">
        <v>1042</v>
      </c>
      <c r="G2489" t="s">
        <v>281</v>
      </c>
      <c r="H2489" t="s">
        <v>1604</v>
      </c>
      <c r="I2489" t="s">
        <v>507</v>
      </c>
      <c r="J2489" t="s">
        <v>1604</v>
      </c>
      <c r="K2489" t="s">
        <v>273</v>
      </c>
      <c r="L2489" t="s">
        <v>1605</v>
      </c>
      <c r="M2489" t="s">
        <v>866</v>
      </c>
      <c r="N2489" t="s">
        <v>867</v>
      </c>
      <c r="O2489" t="s">
        <v>920</v>
      </c>
      <c r="P2489" t="s">
        <v>921</v>
      </c>
      <c r="Q2489" s="11">
        <v>0</v>
      </c>
      <c r="R2489" s="11">
        <v>0</v>
      </c>
      <c r="S2489" s="11">
        <v>100000000</v>
      </c>
      <c r="T2489" s="11">
        <v>-100000000</v>
      </c>
      <c r="U2489" s="11">
        <v>2561341001</v>
      </c>
      <c r="V2489" s="11">
        <v>0</v>
      </c>
      <c r="W2489" s="11">
        <v>2661341001</v>
      </c>
      <c r="X2489" s="11">
        <v>0</v>
      </c>
      <c r="Y2489" s="11">
        <v>0</v>
      </c>
      <c r="Z2489" s="11">
        <v>0</v>
      </c>
      <c r="AA2489" s="11">
        <v>0</v>
      </c>
      <c r="AB2489" s="11">
        <v>0</v>
      </c>
      <c r="AC2489" s="11">
        <v>636777125</v>
      </c>
      <c r="AD2489" s="11">
        <v>346618500</v>
      </c>
      <c r="AE2489" s="11">
        <v>0</v>
      </c>
      <c r="AF2489" s="11">
        <v>0</v>
      </c>
      <c r="AG2489" s="11">
        <v>431189200</v>
      </c>
      <c r="AH2489" s="11">
        <v>373023750</v>
      </c>
      <c r="AI2489" s="11">
        <v>0</v>
      </c>
      <c r="AJ2489" s="11">
        <v>0</v>
      </c>
      <c r="AK2489" s="11">
        <v>1493374676</v>
      </c>
      <c r="AL2489" s="11">
        <v>1841698751</v>
      </c>
      <c r="AM2489" s="11">
        <v>0</v>
      </c>
      <c r="AN2489" s="11">
        <v>0</v>
      </c>
      <c r="AO24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2561341001</v>
      </c>
      <c r="AP24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2561341001</v>
      </c>
      <c r="AR24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89" s="11">
        <f>Table_PBS_SQL_DB2_PBSSQL_PBS_NDP_Tina_CG_QtrlyPerformance_Final[[#This Row],[GOU REL]]+Table_PBS_SQL_DB2_PBSSQL_PBS_NDP_Tina_CG_QtrlyPerformance_Final[[#This Row],[EXT REL]]</f>
        <v>2561341001</v>
      </c>
      <c r="AT2489" s="11">
        <f>Table_PBS_SQL_DB2_PBSSQL_PBS_NDP_Tina_CG_QtrlyPerformance_Final[[#This Row],[GOU EXP]]+Table_PBS_SQL_DB2_PBSSQL_PBS_NDP_Tina_CG_QtrlyPerformance_Final[[#This Row],[EXT EXP]]</f>
        <v>2561341001</v>
      </c>
      <c r="AU2489" s="11" t="str">
        <f>IF(Table_PBS_SQL_DB2_PBSSQL_PBS_NDP_Tina_CG_QtrlyPerformance_Final[[#This Row],[Item_Code]]&gt;"300000", "Capital", "Recurrent")</f>
        <v>Recurrent</v>
      </c>
    </row>
    <row r="2490" spans="1:47" x14ac:dyDescent="0.25">
      <c r="A2490" t="s">
        <v>269</v>
      </c>
      <c r="B2490" t="s">
        <v>270</v>
      </c>
      <c r="C2490" t="s">
        <v>31</v>
      </c>
      <c r="D2490" t="s">
        <v>1031</v>
      </c>
      <c r="E2490" t="s">
        <v>75</v>
      </c>
      <c r="F2490" t="s">
        <v>1042</v>
      </c>
      <c r="G2490" t="s">
        <v>281</v>
      </c>
      <c r="H2490" t="s">
        <v>1604</v>
      </c>
      <c r="I2490" t="s">
        <v>507</v>
      </c>
      <c r="J2490" t="s">
        <v>1604</v>
      </c>
      <c r="K2490" t="s">
        <v>273</v>
      </c>
      <c r="L2490" t="s">
        <v>1605</v>
      </c>
      <c r="M2490" t="s">
        <v>866</v>
      </c>
      <c r="N2490" t="s">
        <v>867</v>
      </c>
      <c r="O2490" t="s">
        <v>1085</v>
      </c>
      <c r="P2490" t="s">
        <v>1086</v>
      </c>
      <c r="Q2490" s="11">
        <v>0</v>
      </c>
      <c r="R2490" s="11">
        <v>0</v>
      </c>
      <c r="S2490" s="11">
        <v>0</v>
      </c>
      <c r="T2490" s="11">
        <v>0</v>
      </c>
      <c r="U2490" s="11">
        <v>50000000</v>
      </c>
      <c r="V2490" s="11">
        <v>0</v>
      </c>
      <c r="W2490" s="11">
        <v>50000000</v>
      </c>
      <c r="X2490" s="11">
        <v>0</v>
      </c>
      <c r="Y2490" s="11">
        <v>0</v>
      </c>
      <c r="Z2490" s="11">
        <v>0</v>
      </c>
      <c r="AA2490" s="11">
        <v>0</v>
      </c>
      <c r="AB2490" s="11">
        <v>0</v>
      </c>
      <c r="AC2490" s="11">
        <v>20000000</v>
      </c>
      <c r="AD2490" s="11">
        <v>0</v>
      </c>
      <c r="AE2490" s="11">
        <v>0</v>
      </c>
      <c r="AF2490" s="11">
        <v>0</v>
      </c>
      <c r="AG2490" s="11">
        <v>0</v>
      </c>
      <c r="AH2490" s="11">
        <v>0</v>
      </c>
      <c r="AI2490" s="11">
        <v>0</v>
      </c>
      <c r="AJ2490" s="11">
        <v>0</v>
      </c>
      <c r="AK2490" s="11">
        <v>30000000</v>
      </c>
      <c r="AL2490" s="11">
        <v>0</v>
      </c>
      <c r="AM2490" s="11">
        <v>0</v>
      </c>
      <c r="AN2490" s="11">
        <v>0</v>
      </c>
      <c r="AO24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4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90" s="11">
        <f>Table_PBS_SQL_DB2_PBSSQL_PBS_NDP_Tina_CG_QtrlyPerformance_Final[[#This Row],[GOU REL]]+Table_PBS_SQL_DB2_PBSSQL_PBS_NDP_Tina_CG_QtrlyPerformance_Final[[#This Row],[EXT REL]]</f>
        <v>50000000</v>
      </c>
      <c r="AT2490" s="11">
        <f>Table_PBS_SQL_DB2_PBSSQL_PBS_NDP_Tina_CG_QtrlyPerformance_Final[[#This Row],[GOU EXP]]+Table_PBS_SQL_DB2_PBSSQL_PBS_NDP_Tina_CG_QtrlyPerformance_Final[[#This Row],[EXT EXP]]</f>
        <v>0</v>
      </c>
      <c r="AU2490" s="11" t="str">
        <f>IF(Table_PBS_SQL_DB2_PBSSQL_PBS_NDP_Tina_CG_QtrlyPerformance_Final[[#This Row],[Item_Code]]&gt;"300000", "Capital", "Recurrent")</f>
        <v>Recurrent</v>
      </c>
    </row>
    <row r="2491" spans="1:47" x14ac:dyDescent="0.25">
      <c r="A2491" t="s">
        <v>269</v>
      </c>
      <c r="B2491" t="s">
        <v>270</v>
      </c>
      <c r="C2491" t="s">
        <v>218</v>
      </c>
      <c r="D2491" t="s">
        <v>1254</v>
      </c>
      <c r="E2491" t="s">
        <v>87</v>
      </c>
      <c r="F2491" t="s">
        <v>1264</v>
      </c>
      <c r="G2491" t="s">
        <v>465</v>
      </c>
      <c r="H2491" t="s">
        <v>1608</v>
      </c>
      <c r="I2491" t="s">
        <v>896</v>
      </c>
      <c r="J2491" t="s">
        <v>897</v>
      </c>
      <c r="K2491" t="s">
        <v>271</v>
      </c>
      <c r="L2491" t="s">
        <v>1609</v>
      </c>
      <c r="M2491" t="s">
        <v>1044</v>
      </c>
      <c r="N2491" t="s">
        <v>1045</v>
      </c>
      <c r="O2491" t="s">
        <v>1002</v>
      </c>
      <c r="P2491" t="s">
        <v>1003</v>
      </c>
      <c r="Q2491" s="11">
        <v>0</v>
      </c>
      <c r="R2491" s="11">
        <v>0</v>
      </c>
      <c r="S2491" s="11">
        <v>0</v>
      </c>
      <c r="T2491" s="11">
        <v>0</v>
      </c>
      <c r="U2491" s="11">
        <v>0</v>
      </c>
      <c r="V2491" s="11">
        <v>0</v>
      </c>
      <c r="W2491" s="11">
        <v>0</v>
      </c>
      <c r="X2491" s="11">
        <v>0</v>
      </c>
      <c r="Y2491" s="11">
        <v>0</v>
      </c>
      <c r="Z2491" s="11">
        <v>0</v>
      </c>
      <c r="AA2491" s="11">
        <v>597889390</v>
      </c>
      <c r="AB2491" s="11">
        <v>0</v>
      </c>
      <c r="AC2491" s="11">
        <v>0</v>
      </c>
      <c r="AD2491" s="11">
        <v>0</v>
      </c>
      <c r="AE2491" s="11">
        <v>0</v>
      </c>
      <c r="AF2491" s="11">
        <v>0</v>
      </c>
      <c r="AG2491" s="11">
        <v>0</v>
      </c>
      <c r="AH2491" s="11">
        <v>0</v>
      </c>
      <c r="AI2491" s="11">
        <v>0</v>
      </c>
      <c r="AJ2491" s="11">
        <v>0</v>
      </c>
      <c r="AK2491" s="11">
        <v>0</v>
      </c>
      <c r="AL2491" s="11">
        <v>0</v>
      </c>
      <c r="AM2491" s="11">
        <v>0</v>
      </c>
      <c r="AN2491" s="11">
        <v>186045600</v>
      </c>
      <c r="AO24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597889390</v>
      </c>
      <c r="AQ24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186045600</v>
      </c>
      <c r="AS2491" s="11">
        <f>Table_PBS_SQL_DB2_PBSSQL_PBS_NDP_Tina_CG_QtrlyPerformance_Final[[#This Row],[GOU REL]]+Table_PBS_SQL_DB2_PBSSQL_PBS_NDP_Tina_CG_QtrlyPerformance_Final[[#This Row],[EXT REL]]</f>
        <v>597889390</v>
      </c>
      <c r="AT2491" s="11">
        <f>Table_PBS_SQL_DB2_PBSSQL_PBS_NDP_Tina_CG_QtrlyPerformance_Final[[#This Row],[GOU EXP]]+Table_PBS_SQL_DB2_PBSSQL_PBS_NDP_Tina_CG_QtrlyPerformance_Final[[#This Row],[EXT EXP]]</f>
        <v>186045600</v>
      </c>
      <c r="AU2491" s="11" t="str">
        <f>IF(Table_PBS_SQL_DB2_PBSSQL_PBS_NDP_Tina_CG_QtrlyPerformance_Final[[#This Row],[Item_Code]]&gt;"300000", "Capital", "Recurrent")</f>
        <v>Recurrent</v>
      </c>
    </row>
    <row r="2492" spans="1:47" x14ac:dyDescent="0.25">
      <c r="A2492" t="s">
        <v>269</v>
      </c>
      <c r="B2492" t="s">
        <v>270</v>
      </c>
      <c r="C2492" t="s">
        <v>218</v>
      </c>
      <c r="D2492" t="s">
        <v>1254</v>
      </c>
      <c r="E2492" t="s">
        <v>87</v>
      </c>
      <c r="F2492" t="s">
        <v>1264</v>
      </c>
      <c r="G2492" t="s">
        <v>465</v>
      </c>
      <c r="H2492" t="s">
        <v>1608</v>
      </c>
      <c r="I2492" t="s">
        <v>896</v>
      </c>
      <c r="J2492" t="s">
        <v>897</v>
      </c>
      <c r="K2492" t="s">
        <v>271</v>
      </c>
      <c r="L2492" t="s">
        <v>1609</v>
      </c>
      <c r="M2492" t="s">
        <v>1044</v>
      </c>
      <c r="N2492" t="s">
        <v>1045</v>
      </c>
      <c r="O2492" t="s">
        <v>1302</v>
      </c>
      <c r="P2492" t="s">
        <v>1303</v>
      </c>
      <c r="Q2492" s="11">
        <v>0</v>
      </c>
      <c r="R2492" s="11">
        <v>0</v>
      </c>
      <c r="S2492" s="11">
        <v>0</v>
      </c>
      <c r="T2492" s="11">
        <v>0</v>
      </c>
      <c r="U2492" s="11">
        <v>0</v>
      </c>
      <c r="V2492" s="11">
        <v>0</v>
      </c>
      <c r="W2492" s="11">
        <v>0</v>
      </c>
      <c r="X2492" s="11">
        <v>0</v>
      </c>
      <c r="Y2492" s="11">
        <v>0</v>
      </c>
      <c r="Z2492" s="11">
        <v>0</v>
      </c>
      <c r="AA2492" s="11">
        <v>0</v>
      </c>
      <c r="AB2492" s="11">
        <v>0</v>
      </c>
      <c r="AC2492" s="11">
        <v>0</v>
      </c>
      <c r="AD2492" s="11">
        <v>0</v>
      </c>
      <c r="AE2492" s="11">
        <v>10005000000</v>
      </c>
      <c r="AF2492" s="11">
        <v>0</v>
      </c>
      <c r="AG2492" s="11">
        <v>0</v>
      </c>
      <c r="AH2492" s="11">
        <v>0</v>
      </c>
      <c r="AI2492" s="11">
        <v>0</v>
      </c>
      <c r="AJ2492" s="11">
        <v>0</v>
      </c>
      <c r="AK2492" s="11">
        <v>0</v>
      </c>
      <c r="AL2492" s="11">
        <v>0</v>
      </c>
      <c r="AM2492" s="11">
        <v>0</v>
      </c>
      <c r="AN2492" s="11">
        <v>0</v>
      </c>
      <c r="AO24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10005000000</v>
      </c>
      <c r="AQ24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92" s="11">
        <f>Table_PBS_SQL_DB2_PBSSQL_PBS_NDP_Tina_CG_QtrlyPerformance_Final[[#This Row],[GOU REL]]+Table_PBS_SQL_DB2_PBSSQL_PBS_NDP_Tina_CG_QtrlyPerformance_Final[[#This Row],[EXT REL]]</f>
        <v>10005000000</v>
      </c>
      <c r="AT2492" s="11">
        <f>Table_PBS_SQL_DB2_PBSSQL_PBS_NDP_Tina_CG_QtrlyPerformance_Final[[#This Row],[GOU EXP]]+Table_PBS_SQL_DB2_PBSSQL_PBS_NDP_Tina_CG_QtrlyPerformance_Final[[#This Row],[EXT EXP]]</f>
        <v>0</v>
      </c>
      <c r="AU2492" s="11" t="str">
        <f>IF(Table_PBS_SQL_DB2_PBSSQL_PBS_NDP_Tina_CG_QtrlyPerformance_Final[[#This Row],[Item_Code]]&gt;"300000", "Capital", "Recurrent")</f>
        <v>Capital</v>
      </c>
    </row>
    <row r="2493" spans="1:47" x14ac:dyDescent="0.25">
      <c r="A2493" t="s">
        <v>269</v>
      </c>
      <c r="B2493" t="s">
        <v>270</v>
      </c>
      <c r="C2493" t="s">
        <v>218</v>
      </c>
      <c r="D2493" t="s">
        <v>1254</v>
      </c>
      <c r="E2493" t="s">
        <v>87</v>
      </c>
      <c r="F2493" t="s">
        <v>1264</v>
      </c>
      <c r="G2493" t="s">
        <v>465</v>
      </c>
      <c r="H2493" t="s">
        <v>1608</v>
      </c>
      <c r="I2493" t="s">
        <v>467</v>
      </c>
      <c r="J2493" t="s">
        <v>1610</v>
      </c>
      <c r="K2493" t="s">
        <v>271</v>
      </c>
      <c r="L2493" t="s">
        <v>1609</v>
      </c>
      <c r="M2493" t="s">
        <v>1044</v>
      </c>
      <c r="N2493" t="s">
        <v>1045</v>
      </c>
      <c r="O2493" t="s">
        <v>1002</v>
      </c>
      <c r="P2493" t="s">
        <v>1003</v>
      </c>
      <c r="Q2493" s="11">
        <v>0</v>
      </c>
      <c r="R2493" s="11">
        <v>0</v>
      </c>
      <c r="S2493" s="11">
        <v>0</v>
      </c>
      <c r="T2493" s="11">
        <v>0</v>
      </c>
      <c r="U2493" s="11">
        <v>597889390</v>
      </c>
      <c r="V2493" s="11">
        <v>0</v>
      </c>
      <c r="W2493" s="11">
        <v>0</v>
      </c>
      <c r="X2493" s="11">
        <v>597889390</v>
      </c>
      <c r="Y2493" s="11">
        <v>0</v>
      </c>
      <c r="Z2493" s="11">
        <v>0</v>
      </c>
      <c r="AA2493" s="11">
        <v>0</v>
      </c>
      <c r="AB2493" s="11">
        <v>0</v>
      </c>
      <c r="AC2493" s="11">
        <v>0</v>
      </c>
      <c r="AD2493" s="11">
        <v>0</v>
      </c>
      <c r="AE2493" s="11">
        <v>0</v>
      </c>
      <c r="AF2493" s="11">
        <v>0</v>
      </c>
      <c r="AG2493" s="11">
        <v>0</v>
      </c>
      <c r="AH2493" s="11">
        <v>0</v>
      </c>
      <c r="AI2493" s="11">
        <v>0</v>
      </c>
      <c r="AJ2493" s="11">
        <v>0</v>
      </c>
      <c r="AK2493" s="11">
        <v>0</v>
      </c>
      <c r="AL2493" s="11">
        <v>0</v>
      </c>
      <c r="AM2493" s="11">
        <v>0</v>
      </c>
      <c r="AN2493" s="11">
        <v>0</v>
      </c>
      <c r="AO24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93" s="11">
        <f>Table_PBS_SQL_DB2_PBSSQL_PBS_NDP_Tina_CG_QtrlyPerformance_Final[[#This Row],[GOU REL]]+Table_PBS_SQL_DB2_PBSSQL_PBS_NDP_Tina_CG_QtrlyPerformance_Final[[#This Row],[EXT REL]]</f>
        <v>0</v>
      </c>
      <c r="AT2493" s="11">
        <f>Table_PBS_SQL_DB2_PBSSQL_PBS_NDP_Tina_CG_QtrlyPerformance_Final[[#This Row],[GOU EXP]]+Table_PBS_SQL_DB2_PBSSQL_PBS_NDP_Tina_CG_QtrlyPerformance_Final[[#This Row],[EXT EXP]]</f>
        <v>0</v>
      </c>
      <c r="AU2493" s="11" t="str">
        <f>IF(Table_PBS_SQL_DB2_PBSSQL_PBS_NDP_Tina_CG_QtrlyPerformance_Final[[#This Row],[Item_Code]]&gt;"300000", "Capital", "Recurrent")</f>
        <v>Recurrent</v>
      </c>
    </row>
    <row r="2494" spans="1:47" x14ac:dyDescent="0.25">
      <c r="A2494" t="s">
        <v>269</v>
      </c>
      <c r="B2494" t="s">
        <v>270</v>
      </c>
      <c r="C2494" t="s">
        <v>218</v>
      </c>
      <c r="D2494" t="s">
        <v>1254</v>
      </c>
      <c r="E2494" t="s">
        <v>97</v>
      </c>
      <c r="F2494" t="s">
        <v>1290</v>
      </c>
      <c r="G2494" t="s">
        <v>465</v>
      </c>
      <c r="H2494" t="s">
        <v>1608</v>
      </c>
      <c r="I2494" t="s">
        <v>896</v>
      </c>
      <c r="J2494" t="s">
        <v>897</v>
      </c>
      <c r="K2494" t="s">
        <v>1611</v>
      </c>
      <c r="L2494" t="s">
        <v>1612</v>
      </c>
      <c r="M2494" t="s">
        <v>1232</v>
      </c>
      <c r="N2494" t="s">
        <v>1586</v>
      </c>
      <c r="O2494" t="s">
        <v>1302</v>
      </c>
      <c r="P2494" t="s">
        <v>1303</v>
      </c>
      <c r="Q2494" s="11">
        <v>0</v>
      </c>
      <c r="R2494" s="11">
        <v>0</v>
      </c>
      <c r="S2494" s="11">
        <v>0</v>
      </c>
      <c r="T2494" s="11">
        <v>0</v>
      </c>
      <c r="U2494" s="11">
        <v>0</v>
      </c>
      <c r="V2494" s="11">
        <v>0</v>
      </c>
      <c r="W2494" s="11">
        <v>0</v>
      </c>
      <c r="X2494" s="11">
        <v>0</v>
      </c>
      <c r="Y2494" s="11">
        <v>0</v>
      </c>
      <c r="Z2494" s="11">
        <v>0</v>
      </c>
      <c r="AA2494" s="11">
        <v>0</v>
      </c>
      <c r="AB2494" s="11">
        <v>0</v>
      </c>
      <c r="AC2494" s="11">
        <v>0</v>
      </c>
      <c r="AD2494" s="11">
        <v>0</v>
      </c>
      <c r="AE2494" s="11">
        <v>0</v>
      </c>
      <c r="AF2494" s="11">
        <v>0</v>
      </c>
      <c r="AG2494" s="11">
        <v>0</v>
      </c>
      <c r="AH2494" s="11">
        <v>0</v>
      </c>
      <c r="AI2494" s="11">
        <v>0</v>
      </c>
      <c r="AJ2494" s="11">
        <v>0</v>
      </c>
      <c r="AK2494" s="11">
        <v>0</v>
      </c>
      <c r="AL2494" s="11">
        <v>0</v>
      </c>
      <c r="AM2494" s="11">
        <v>2841051689</v>
      </c>
      <c r="AN2494" s="11">
        <v>0</v>
      </c>
      <c r="AO24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2841051689</v>
      </c>
      <c r="AQ24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94" s="11">
        <f>Table_PBS_SQL_DB2_PBSSQL_PBS_NDP_Tina_CG_QtrlyPerformance_Final[[#This Row],[GOU REL]]+Table_PBS_SQL_DB2_PBSSQL_PBS_NDP_Tina_CG_QtrlyPerformance_Final[[#This Row],[EXT REL]]</f>
        <v>2841051689</v>
      </c>
      <c r="AT2494" s="11">
        <f>Table_PBS_SQL_DB2_PBSSQL_PBS_NDP_Tina_CG_QtrlyPerformance_Final[[#This Row],[GOU EXP]]+Table_PBS_SQL_DB2_PBSSQL_PBS_NDP_Tina_CG_QtrlyPerformance_Final[[#This Row],[EXT EXP]]</f>
        <v>0</v>
      </c>
      <c r="AU2494" s="11" t="str">
        <f>IF(Table_PBS_SQL_DB2_PBSSQL_PBS_NDP_Tina_CG_QtrlyPerformance_Final[[#This Row],[Item_Code]]&gt;"300000", "Capital", "Recurrent")</f>
        <v>Capital</v>
      </c>
    </row>
    <row r="2495" spans="1:47" x14ac:dyDescent="0.25">
      <c r="A2495" t="s">
        <v>269</v>
      </c>
      <c r="B2495" t="s">
        <v>270</v>
      </c>
      <c r="C2495" t="s">
        <v>218</v>
      </c>
      <c r="D2495" t="s">
        <v>1254</v>
      </c>
      <c r="E2495" t="s">
        <v>97</v>
      </c>
      <c r="F2495" t="s">
        <v>1290</v>
      </c>
      <c r="G2495" t="s">
        <v>465</v>
      </c>
      <c r="H2495" t="s">
        <v>1608</v>
      </c>
      <c r="I2495" t="s">
        <v>896</v>
      </c>
      <c r="J2495" t="s">
        <v>897</v>
      </c>
      <c r="K2495" t="s">
        <v>1611</v>
      </c>
      <c r="L2495" t="s">
        <v>1612</v>
      </c>
      <c r="M2495" t="s">
        <v>1613</v>
      </c>
      <c r="N2495" t="s">
        <v>1614</v>
      </c>
      <c r="O2495" t="s">
        <v>1062</v>
      </c>
      <c r="P2495" t="s">
        <v>1063</v>
      </c>
      <c r="Q2495" s="11">
        <v>0</v>
      </c>
      <c r="R2495" s="11">
        <v>0</v>
      </c>
      <c r="S2495" s="11">
        <v>0</v>
      </c>
      <c r="T2495" s="11">
        <v>0</v>
      </c>
      <c r="U2495" s="11">
        <v>0</v>
      </c>
      <c r="V2495" s="11">
        <v>0</v>
      </c>
      <c r="W2495" s="11">
        <v>0</v>
      </c>
      <c r="X2495" s="11">
        <v>0</v>
      </c>
      <c r="Y2495" s="11">
        <v>0</v>
      </c>
      <c r="Z2495" s="11">
        <v>0</v>
      </c>
      <c r="AA2495" s="11">
        <v>146000000</v>
      </c>
      <c r="AB2495" s="11">
        <v>145981772</v>
      </c>
      <c r="AC2495" s="11">
        <v>0</v>
      </c>
      <c r="AD2495" s="11">
        <v>0</v>
      </c>
      <c r="AE2495" s="11">
        <v>0</v>
      </c>
      <c r="AF2495" s="11">
        <v>28746165</v>
      </c>
      <c r="AG2495" s="11">
        <v>0</v>
      </c>
      <c r="AH2495" s="11">
        <v>0</v>
      </c>
      <c r="AI2495" s="11">
        <v>0</v>
      </c>
      <c r="AJ2495" s="11">
        <v>0</v>
      </c>
      <c r="AK2495" s="11">
        <v>0</v>
      </c>
      <c r="AL2495" s="11">
        <v>0</v>
      </c>
      <c r="AM2495" s="11">
        <v>143000000</v>
      </c>
      <c r="AN2495" s="11">
        <v>0</v>
      </c>
      <c r="AO24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4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289000000</v>
      </c>
      <c r="AQ24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4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174727937</v>
      </c>
      <c r="AS2495" s="11">
        <f>Table_PBS_SQL_DB2_PBSSQL_PBS_NDP_Tina_CG_QtrlyPerformance_Final[[#This Row],[GOU REL]]+Table_PBS_SQL_DB2_PBSSQL_PBS_NDP_Tina_CG_QtrlyPerformance_Final[[#This Row],[EXT REL]]</f>
        <v>289000000</v>
      </c>
      <c r="AT2495" s="11">
        <f>Table_PBS_SQL_DB2_PBSSQL_PBS_NDP_Tina_CG_QtrlyPerformance_Final[[#This Row],[GOU EXP]]+Table_PBS_SQL_DB2_PBSSQL_PBS_NDP_Tina_CG_QtrlyPerformance_Final[[#This Row],[EXT EXP]]</f>
        <v>174727937</v>
      </c>
      <c r="AU2495" s="11" t="str">
        <f>IF(Table_PBS_SQL_DB2_PBSSQL_PBS_NDP_Tina_CG_QtrlyPerformance_Final[[#This Row],[Item_Code]]&gt;"300000", "Capital", "Recurrent")</f>
        <v>Recurrent</v>
      </c>
    </row>
    <row r="2496" spans="1:47" x14ac:dyDescent="0.25">
      <c r="A2496" t="s">
        <v>269</v>
      </c>
      <c r="B2496" t="s">
        <v>270</v>
      </c>
      <c r="C2496" t="s">
        <v>293</v>
      </c>
      <c r="D2496" t="s">
        <v>1206</v>
      </c>
      <c r="E2496" t="s">
        <v>97</v>
      </c>
      <c r="F2496" t="s">
        <v>1383</v>
      </c>
      <c r="G2496" t="s">
        <v>87</v>
      </c>
      <c r="H2496" t="s">
        <v>1617</v>
      </c>
      <c r="I2496" t="s">
        <v>467</v>
      </c>
      <c r="J2496" t="s">
        <v>1617</v>
      </c>
      <c r="K2496" t="s">
        <v>273</v>
      </c>
      <c r="L2496" t="s">
        <v>1605</v>
      </c>
      <c r="M2496" t="s">
        <v>866</v>
      </c>
      <c r="N2496" t="s">
        <v>867</v>
      </c>
      <c r="O2496" t="s">
        <v>934</v>
      </c>
      <c r="P2496" t="s">
        <v>935</v>
      </c>
      <c r="Q2496" s="11">
        <v>0</v>
      </c>
      <c r="R2496" s="11">
        <v>0</v>
      </c>
      <c r="S2496" s="11">
        <v>0</v>
      </c>
      <c r="T2496" s="11">
        <v>0</v>
      </c>
      <c r="U2496" s="11">
        <v>170000000</v>
      </c>
      <c r="V2496" s="11">
        <v>0</v>
      </c>
      <c r="W2496" s="11">
        <v>170000000</v>
      </c>
      <c r="X2496" s="11">
        <v>0</v>
      </c>
      <c r="Y2496" s="11">
        <v>0</v>
      </c>
      <c r="Z2496" s="11">
        <v>0</v>
      </c>
      <c r="AA2496" s="11">
        <v>0</v>
      </c>
      <c r="AB2496" s="11">
        <v>0</v>
      </c>
      <c r="AC2496" s="11">
        <v>170000000</v>
      </c>
      <c r="AD2496" s="11">
        <v>0</v>
      </c>
      <c r="AE2496" s="11">
        <v>0</v>
      </c>
      <c r="AF2496" s="11">
        <v>0</v>
      </c>
      <c r="AG2496" s="11">
        <v>0</v>
      </c>
      <c r="AH2496" s="11">
        <v>0</v>
      </c>
      <c r="AI2496" s="11">
        <v>0</v>
      </c>
      <c r="AJ2496" s="11">
        <v>0</v>
      </c>
      <c r="AK2496" s="11">
        <v>0</v>
      </c>
      <c r="AL2496" s="11">
        <v>170000000</v>
      </c>
      <c r="AM2496" s="11">
        <v>0</v>
      </c>
      <c r="AN2496" s="11">
        <v>0</v>
      </c>
      <c r="AO24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170000000</v>
      </c>
      <c r="AP24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170000000</v>
      </c>
      <c r="AR24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96" s="11">
        <f>Table_PBS_SQL_DB2_PBSSQL_PBS_NDP_Tina_CG_QtrlyPerformance_Final[[#This Row],[GOU REL]]+Table_PBS_SQL_DB2_PBSSQL_PBS_NDP_Tina_CG_QtrlyPerformance_Final[[#This Row],[EXT REL]]</f>
        <v>170000000</v>
      </c>
      <c r="AT2496" s="11">
        <f>Table_PBS_SQL_DB2_PBSSQL_PBS_NDP_Tina_CG_QtrlyPerformance_Final[[#This Row],[GOU EXP]]+Table_PBS_SQL_DB2_PBSSQL_PBS_NDP_Tina_CG_QtrlyPerformance_Final[[#This Row],[EXT EXP]]</f>
        <v>170000000</v>
      </c>
      <c r="AU2496" s="11" t="str">
        <f>IF(Table_PBS_SQL_DB2_PBSSQL_PBS_NDP_Tina_CG_QtrlyPerformance_Final[[#This Row],[Item_Code]]&gt;"300000", "Capital", "Recurrent")</f>
        <v>Capital</v>
      </c>
    </row>
    <row r="2497" spans="1:47" x14ac:dyDescent="0.25">
      <c r="A2497" t="s">
        <v>269</v>
      </c>
      <c r="B2497" t="s">
        <v>270</v>
      </c>
      <c r="C2497" t="s">
        <v>475</v>
      </c>
      <c r="D2497" t="s">
        <v>951</v>
      </c>
      <c r="E2497" t="s">
        <v>87</v>
      </c>
      <c r="F2497" t="s">
        <v>952</v>
      </c>
      <c r="G2497" t="s">
        <v>75</v>
      </c>
      <c r="H2497" t="s">
        <v>1943</v>
      </c>
      <c r="I2497" t="s">
        <v>493</v>
      </c>
      <c r="J2497" t="s">
        <v>1944</v>
      </c>
      <c r="K2497" t="s">
        <v>273</v>
      </c>
      <c r="L2497" t="s">
        <v>1605</v>
      </c>
      <c r="M2497" t="s">
        <v>866</v>
      </c>
      <c r="N2497" t="s">
        <v>867</v>
      </c>
      <c r="O2497" t="s">
        <v>982</v>
      </c>
      <c r="P2497" t="s">
        <v>983</v>
      </c>
      <c r="Q2497" s="11">
        <v>0</v>
      </c>
      <c r="R2497" s="11">
        <v>0</v>
      </c>
      <c r="S2497" s="11">
        <v>0</v>
      </c>
      <c r="T2497" s="11">
        <v>0</v>
      </c>
      <c r="U2497" s="11">
        <v>163000000</v>
      </c>
      <c r="V2497" s="11">
        <v>0</v>
      </c>
      <c r="W2497" s="11">
        <v>163000000</v>
      </c>
      <c r="X2497" s="11">
        <v>0</v>
      </c>
      <c r="Y2497" s="11">
        <v>0</v>
      </c>
      <c r="Z2497" s="11">
        <v>0</v>
      </c>
      <c r="AA2497" s="11">
        <v>0</v>
      </c>
      <c r="AB2497" s="11">
        <v>0</v>
      </c>
      <c r="AC2497" s="11">
        <v>122196000</v>
      </c>
      <c r="AD2497" s="11">
        <v>83799500</v>
      </c>
      <c r="AE2497" s="11">
        <v>0</v>
      </c>
      <c r="AF2497" s="11">
        <v>0</v>
      </c>
      <c r="AG2497" s="11">
        <v>40804000</v>
      </c>
      <c r="AH2497" s="11">
        <v>9928500</v>
      </c>
      <c r="AI2497" s="11">
        <v>0</v>
      </c>
      <c r="AJ2497" s="11">
        <v>0</v>
      </c>
      <c r="AK2497" s="11">
        <v>0</v>
      </c>
      <c r="AL2497" s="11">
        <v>35250000</v>
      </c>
      <c r="AM2497" s="11">
        <v>0</v>
      </c>
      <c r="AN2497" s="11">
        <v>0</v>
      </c>
      <c r="AO24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163000000</v>
      </c>
      <c r="AP24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128978000</v>
      </c>
      <c r="AR24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97" s="11">
        <f>Table_PBS_SQL_DB2_PBSSQL_PBS_NDP_Tina_CG_QtrlyPerformance_Final[[#This Row],[GOU REL]]+Table_PBS_SQL_DB2_PBSSQL_PBS_NDP_Tina_CG_QtrlyPerformance_Final[[#This Row],[EXT REL]]</f>
        <v>163000000</v>
      </c>
      <c r="AT2497" s="11">
        <f>Table_PBS_SQL_DB2_PBSSQL_PBS_NDP_Tina_CG_QtrlyPerformance_Final[[#This Row],[GOU EXP]]+Table_PBS_SQL_DB2_PBSSQL_PBS_NDP_Tina_CG_QtrlyPerformance_Final[[#This Row],[EXT EXP]]</f>
        <v>128978000</v>
      </c>
      <c r="AU2497" s="11" t="str">
        <f>IF(Table_PBS_SQL_DB2_PBSSQL_PBS_NDP_Tina_CG_QtrlyPerformance_Final[[#This Row],[Item_Code]]&gt;"300000", "Capital", "Recurrent")</f>
        <v>Capital</v>
      </c>
    </row>
    <row r="2498" spans="1:47" x14ac:dyDescent="0.25">
      <c r="A2498" t="s">
        <v>686</v>
      </c>
      <c r="B2498" t="s">
        <v>687</v>
      </c>
      <c r="C2498" t="s">
        <v>676</v>
      </c>
      <c r="D2498" t="s">
        <v>990</v>
      </c>
      <c r="E2498" t="s">
        <v>75</v>
      </c>
      <c r="F2498" t="s">
        <v>998</v>
      </c>
      <c r="G2498" t="s">
        <v>75</v>
      </c>
      <c r="H2498" t="s">
        <v>1946</v>
      </c>
      <c r="I2498" t="s">
        <v>467</v>
      </c>
      <c r="J2498" t="s">
        <v>1947</v>
      </c>
      <c r="K2498" t="s">
        <v>688</v>
      </c>
      <c r="L2498" t="s">
        <v>1948</v>
      </c>
      <c r="M2498" t="s">
        <v>1044</v>
      </c>
      <c r="N2498" t="s">
        <v>1045</v>
      </c>
      <c r="O2498" t="s">
        <v>1011</v>
      </c>
      <c r="P2498" t="s">
        <v>1012</v>
      </c>
      <c r="Q2498" s="11">
        <v>0</v>
      </c>
      <c r="R2498" s="11">
        <v>0</v>
      </c>
      <c r="S2498" s="11">
        <v>0</v>
      </c>
      <c r="T2498" s="11">
        <v>0</v>
      </c>
      <c r="U2498" s="11">
        <v>150000000</v>
      </c>
      <c r="V2498" s="11">
        <v>0</v>
      </c>
      <c r="W2498" s="11">
        <v>150000000</v>
      </c>
      <c r="X2498" s="11">
        <v>0</v>
      </c>
      <c r="Y2498" s="11">
        <v>0</v>
      </c>
      <c r="Z2498" s="11">
        <v>0</v>
      </c>
      <c r="AA2498" s="11">
        <v>0</v>
      </c>
      <c r="AB2498" s="11">
        <v>0</v>
      </c>
      <c r="AC2498" s="11">
        <v>0</v>
      </c>
      <c r="AD2498" s="11">
        <v>0</v>
      </c>
      <c r="AE2498" s="11">
        <v>0</v>
      </c>
      <c r="AF2498" s="11">
        <v>0</v>
      </c>
      <c r="AG2498" s="11">
        <v>150000000</v>
      </c>
      <c r="AH2498" s="11">
        <v>0</v>
      </c>
      <c r="AI2498" s="11">
        <v>0</v>
      </c>
      <c r="AJ2498" s="11">
        <v>0</v>
      </c>
      <c r="AK2498" s="11">
        <v>0</v>
      </c>
      <c r="AL2498" s="11">
        <v>150000000</v>
      </c>
      <c r="AM2498" s="11">
        <v>0</v>
      </c>
      <c r="AN2498" s="11">
        <v>0</v>
      </c>
      <c r="AO24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24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24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98" s="11">
        <f>Table_PBS_SQL_DB2_PBSSQL_PBS_NDP_Tina_CG_QtrlyPerformance_Final[[#This Row],[GOU REL]]+Table_PBS_SQL_DB2_PBSSQL_PBS_NDP_Tina_CG_QtrlyPerformance_Final[[#This Row],[EXT REL]]</f>
        <v>150000000</v>
      </c>
      <c r="AT2498" s="11">
        <f>Table_PBS_SQL_DB2_PBSSQL_PBS_NDP_Tina_CG_QtrlyPerformance_Final[[#This Row],[GOU EXP]]+Table_PBS_SQL_DB2_PBSSQL_PBS_NDP_Tina_CG_QtrlyPerformance_Final[[#This Row],[EXT EXP]]</f>
        <v>150000000</v>
      </c>
      <c r="AU2498" s="11" t="str">
        <f>IF(Table_PBS_SQL_DB2_PBSSQL_PBS_NDP_Tina_CG_QtrlyPerformance_Final[[#This Row],[Item_Code]]&gt;"300000", "Capital", "Recurrent")</f>
        <v>Recurrent</v>
      </c>
    </row>
    <row r="2499" spans="1:47" x14ac:dyDescent="0.25">
      <c r="A2499" t="s">
        <v>686</v>
      </c>
      <c r="B2499" t="s">
        <v>687</v>
      </c>
      <c r="C2499" t="s">
        <v>676</v>
      </c>
      <c r="D2499" t="s">
        <v>990</v>
      </c>
      <c r="E2499" t="s">
        <v>75</v>
      </c>
      <c r="F2499" t="s">
        <v>998</v>
      </c>
      <c r="G2499" t="s">
        <v>75</v>
      </c>
      <c r="H2499" t="s">
        <v>1946</v>
      </c>
      <c r="I2499" t="s">
        <v>467</v>
      </c>
      <c r="J2499" t="s">
        <v>1947</v>
      </c>
      <c r="K2499" t="s">
        <v>688</v>
      </c>
      <c r="L2499" t="s">
        <v>1948</v>
      </c>
      <c r="M2499" t="s">
        <v>1044</v>
      </c>
      <c r="N2499" t="s">
        <v>1045</v>
      </c>
      <c r="O2499" t="s">
        <v>1005</v>
      </c>
      <c r="P2499" t="s">
        <v>1006</v>
      </c>
      <c r="Q2499" s="11">
        <v>120000000</v>
      </c>
      <c r="R2499" s="11">
        <v>0</v>
      </c>
      <c r="S2499" s="11">
        <v>0</v>
      </c>
      <c r="T2499" s="11">
        <v>0</v>
      </c>
      <c r="U2499" s="11">
        <v>120000000</v>
      </c>
      <c r="V2499" s="11">
        <v>0</v>
      </c>
      <c r="W2499" s="11">
        <v>0</v>
      </c>
      <c r="X2499" s="11">
        <v>0</v>
      </c>
      <c r="Y2499" s="11">
        <v>0</v>
      </c>
      <c r="Z2499" s="11">
        <v>0</v>
      </c>
      <c r="AA2499" s="11">
        <v>0</v>
      </c>
      <c r="AB2499" s="11">
        <v>0</v>
      </c>
      <c r="AC2499" s="11">
        <v>0</v>
      </c>
      <c r="AD2499" s="11">
        <v>0</v>
      </c>
      <c r="AE2499" s="11">
        <v>0</v>
      </c>
      <c r="AF2499" s="11">
        <v>0</v>
      </c>
      <c r="AG2499" s="11">
        <v>0</v>
      </c>
      <c r="AH2499" s="11">
        <v>0</v>
      </c>
      <c r="AI2499" s="11">
        <v>0</v>
      </c>
      <c r="AJ2499" s="11">
        <v>0</v>
      </c>
      <c r="AK2499" s="11">
        <v>60000000</v>
      </c>
      <c r="AL2499" s="11">
        <v>60000000</v>
      </c>
      <c r="AM2499" s="11">
        <v>0</v>
      </c>
      <c r="AN2499" s="11">
        <v>0</v>
      </c>
      <c r="AO24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4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4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24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499" s="11">
        <f>Table_PBS_SQL_DB2_PBSSQL_PBS_NDP_Tina_CG_QtrlyPerformance_Final[[#This Row],[GOU REL]]+Table_PBS_SQL_DB2_PBSSQL_PBS_NDP_Tina_CG_QtrlyPerformance_Final[[#This Row],[EXT REL]]</f>
        <v>60000000</v>
      </c>
      <c r="AT2499" s="11">
        <f>Table_PBS_SQL_DB2_PBSSQL_PBS_NDP_Tina_CG_QtrlyPerformance_Final[[#This Row],[GOU EXP]]+Table_PBS_SQL_DB2_PBSSQL_PBS_NDP_Tina_CG_QtrlyPerformance_Final[[#This Row],[EXT EXP]]</f>
        <v>60000000</v>
      </c>
      <c r="AU2499" s="11" t="str">
        <f>IF(Table_PBS_SQL_DB2_PBSSQL_PBS_NDP_Tina_CG_QtrlyPerformance_Final[[#This Row],[Item_Code]]&gt;"300000", "Capital", "Recurrent")</f>
        <v>Recurrent</v>
      </c>
    </row>
    <row r="2500" spans="1:47" x14ac:dyDescent="0.25">
      <c r="A2500" t="s">
        <v>55</v>
      </c>
      <c r="B2500" t="s">
        <v>56</v>
      </c>
      <c r="C2500" t="s">
        <v>31</v>
      </c>
      <c r="D2500" t="s">
        <v>1031</v>
      </c>
      <c r="E2500" t="s">
        <v>31</v>
      </c>
      <c r="F2500" t="s">
        <v>1032</v>
      </c>
      <c r="G2500" t="s">
        <v>31</v>
      </c>
      <c r="H2500" t="s">
        <v>1623</v>
      </c>
      <c r="I2500" t="s">
        <v>493</v>
      </c>
      <c r="J2500" t="s">
        <v>1624</v>
      </c>
      <c r="K2500" t="s">
        <v>774</v>
      </c>
      <c r="L2500" t="s">
        <v>775</v>
      </c>
      <c r="M2500" t="s">
        <v>1130</v>
      </c>
      <c r="N2500" t="s">
        <v>1131</v>
      </c>
      <c r="O2500" t="s">
        <v>902</v>
      </c>
      <c r="P2500" t="s">
        <v>903</v>
      </c>
      <c r="Q2500" s="11">
        <v>0</v>
      </c>
      <c r="R2500" s="11">
        <v>0</v>
      </c>
      <c r="S2500" s="11">
        <v>0</v>
      </c>
      <c r="T2500" s="11">
        <v>0</v>
      </c>
      <c r="U2500" s="11">
        <v>569000000</v>
      </c>
      <c r="V2500" s="11">
        <v>0</v>
      </c>
      <c r="W2500" s="11">
        <v>569000000</v>
      </c>
      <c r="X2500" s="11">
        <v>0</v>
      </c>
      <c r="Y2500" s="11">
        <v>289751438</v>
      </c>
      <c r="Z2500" s="11">
        <v>217268653</v>
      </c>
      <c r="AA2500" s="11">
        <v>0</v>
      </c>
      <c r="AB2500" s="11">
        <v>0</v>
      </c>
      <c r="AC2500" s="11">
        <v>279248562</v>
      </c>
      <c r="AD2500" s="11">
        <v>350739079</v>
      </c>
      <c r="AE2500" s="11">
        <v>0</v>
      </c>
      <c r="AF2500" s="11">
        <v>0</v>
      </c>
      <c r="AG2500" s="11">
        <v>0</v>
      </c>
      <c r="AH2500" s="11">
        <v>840000</v>
      </c>
      <c r="AI2500" s="11">
        <v>0</v>
      </c>
      <c r="AJ2500" s="11">
        <v>0</v>
      </c>
      <c r="AK2500" s="11">
        <v>0</v>
      </c>
      <c r="AL2500" s="11">
        <v>152268</v>
      </c>
      <c r="AM2500" s="11">
        <v>0</v>
      </c>
      <c r="AN2500" s="11">
        <v>0</v>
      </c>
      <c r="AO25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569000000</v>
      </c>
      <c r="AP25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569000000</v>
      </c>
      <c r="AR25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00" s="11">
        <f>Table_PBS_SQL_DB2_PBSSQL_PBS_NDP_Tina_CG_QtrlyPerformance_Final[[#This Row],[GOU REL]]+Table_PBS_SQL_DB2_PBSSQL_PBS_NDP_Tina_CG_QtrlyPerformance_Final[[#This Row],[EXT REL]]</f>
        <v>569000000</v>
      </c>
      <c r="AT2500" s="11">
        <f>Table_PBS_SQL_DB2_PBSSQL_PBS_NDP_Tina_CG_QtrlyPerformance_Final[[#This Row],[GOU EXP]]+Table_PBS_SQL_DB2_PBSSQL_PBS_NDP_Tina_CG_QtrlyPerformance_Final[[#This Row],[EXT EXP]]</f>
        <v>569000000</v>
      </c>
      <c r="AU2500" s="11" t="str">
        <f>IF(Table_PBS_SQL_DB2_PBSSQL_PBS_NDP_Tina_CG_QtrlyPerformance_Final[[#This Row],[Item_Code]]&gt;"300000", "Capital", "Recurrent")</f>
        <v>Recurrent</v>
      </c>
    </row>
    <row r="2501" spans="1:47" x14ac:dyDescent="0.25">
      <c r="A2501" t="s">
        <v>55</v>
      </c>
      <c r="B2501" t="s">
        <v>56</v>
      </c>
      <c r="C2501" t="s">
        <v>31</v>
      </c>
      <c r="D2501" t="s">
        <v>1031</v>
      </c>
      <c r="E2501" t="s">
        <v>75</v>
      </c>
      <c r="F2501" t="s">
        <v>1042</v>
      </c>
      <c r="G2501" t="s">
        <v>31</v>
      </c>
      <c r="H2501" t="s">
        <v>1623</v>
      </c>
      <c r="I2501" t="s">
        <v>493</v>
      </c>
      <c r="J2501" t="s">
        <v>1624</v>
      </c>
      <c r="K2501" t="s">
        <v>774</v>
      </c>
      <c r="L2501" t="s">
        <v>775</v>
      </c>
      <c r="M2501" t="s">
        <v>1630</v>
      </c>
      <c r="N2501" t="s">
        <v>1631</v>
      </c>
      <c r="O2501" t="s">
        <v>1002</v>
      </c>
      <c r="P2501" t="s">
        <v>1003</v>
      </c>
      <c r="Q2501" s="11">
        <v>0</v>
      </c>
      <c r="R2501" s="11">
        <v>0</v>
      </c>
      <c r="S2501" s="11">
        <v>0</v>
      </c>
      <c r="T2501" s="11">
        <v>0</v>
      </c>
      <c r="U2501" s="11">
        <v>40000000</v>
      </c>
      <c r="V2501" s="11">
        <v>0</v>
      </c>
      <c r="W2501" s="11">
        <v>40000000</v>
      </c>
      <c r="X2501" s="11">
        <v>0</v>
      </c>
      <c r="Y2501" s="11">
        <v>0</v>
      </c>
      <c r="Z2501" s="11">
        <v>0</v>
      </c>
      <c r="AA2501" s="11">
        <v>0</v>
      </c>
      <c r="AB2501" s="11">
        <v>0</v>
      </c>
      <c r="AC2501" s="11">
        <v>0</v>
      </c>
      <c r="AD2501" s="11">
        <v>0</v>
      </c>
      <c r="AE2501" s="11">
        <v>0</v>
      </c>
      <c r="AF2501" s="11">
        <v>0</v>
      </c>
      <c r="AG2501" s="11">
        <v>40000000</v>
      </c>
      <c r="AH2501" s="11">
        <v>40000000</v>
      </c>
      <c r="AI2501" s="11">
        <v>0</v>
      </c>
      <c r="AJ2501" s="11">
        <v>0</v>
      </c>
      <c r="AK2501" s="11">
        <v>0</v>
      </c>
      <c r="AL2501" s="11">
        <v>0</v>
      </c>
      <c r="AM2501" s="11">
        <v>0</v>
      </c>
      <c r="AN2501" s="11">
        <v>0</v>
      </c>
      <c r="AO25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5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5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01" s="11">
        <f>Table_PBS_SQL_DB2_PBSSQL_PBS_NDP_Tina_CG_QtrlyPerformance_Final[[#This Row],[GOU REL]]+Table_PBS_SQL_DB2_PBSSQL_PBS_NDP_Tina_CG_QtrlyPerformance_Final[[#This Row],[EXT REL]]</f>
        <v>40000000</v>
      </c>
      <c r="AT2501" s="11">
        <f>Table_PBS_SQL_DB2_PBSSQL_PBS_NDP_Tina_CG_QtrlyPerformance_Final[[#This Row],[GOU EXP]]+Table_PBS_SQL_DB2_PBSSQL_PBS_NDP_Tina_CG_QtrlyPerformance_Final[[#This Row],[EXT EXP]]</f>
        <v>40000000</v>
      </c>
      <c r="AU2501" s="11" t="str">
        <f>IF(Table_PBS_SQL_DB2_PBSSQL_PBS_NDP_Tina_CG_QtrlyPerformance_Final[[#This Row],[Item_Code]]&gt;"300000", "Capital", "Recurrent")</f>
        <v>Recurrent</v>
      </c>
    </row>
    <row r="2502" spans="1:47" x14ac:dyDescent="0.25">
      <c r="A2502" t="s">
        <v>55</v>
      </c>
      <c r="B2502" t="s">
        <v>56</v>
      </c>
      <c r="C2502" t="s">
        <v>31</v>
      </c>
      <c r="D2502" t="s">
        <v>1031</v>
      </c>
      <c r="E2502" t="s">
        <v>75</v>
      </c>
      <c r="F2502" t="s">
        <v>1042</v>
      </c>
      <c r="G2502" t="s">
        <v>31</v>
      </c>
      <c r="H2502" t="s">
        <v>1623</v>
      </c>
      <c r="I2502" t="s">
        <v>493</v>
      </c>
      <c r="J2502" t="s">
        <v>1624</v>
      </c>
      <c r="K2502" t="s">
        <v>774</v>
      </c>
      <c r="L2502" t="s">
        <v>775</v>
      </c>
      <c r="M2502" t="s">
        <v>1630</v>
      </c>
      <c r="N2502" t="s">
        <v>1631</v>
      </c>
      <c r="O2502" t="s">
        <v>924</v>
      </c>
      <c r="P2502" t="s">
        <v>925</v>
      </c>
      <c r="Q2502" s="11">
        <v>0</v>
      </c>
      <c r="R2502" s="11">
        <v>0</v>
      </c>
      <c r="S2502" s="11">
        <v>0</v>
      </c>
      <c r="T2502" s="11">
        <v>0</v>
      </c>
      <c r="U2502" s="11">
        <v>25000000</v>
      </c>
      <c r="V2502" s="11">
        <v>0</v>
      </c>
      <c r="W2502" s="11">
        <v>25000000</v>
      </c>
      <c r="X2502" s="11">
        <v>0</v>
      </c>
      <c r="Y2502" s="11">
        <v>25000000</v>
      </c>
      <c r="Z2502" s="11">
        <v>0</v>
      </c>
      <c r="AA2502" s="11">
        <v>0</v>
      </c>
      <c r="AB2502" s="11">
        <v>0</v>
      </c>
      <c r="AC2502" s="11">
        <v>0</v>
      </c>
      <c r="AD2502" s="11">
        <v>25000000</v>
      </c>
      <c r="AE2502" s="11">
        <v>0</v>
      </c>
      <c r="AF2502" s="11">
        <v>0</v>
      </c>
      <c r="AG2502" s="11">
        <v>0</v>
      </c>
      <c r="AH2502" s="11">
        <v>0</v>
      </c>
      <c r="AI2502" s="11">
        <v>0</v>
      </c>
      <c r="AJ2502" s="11">
        <v>0</v>
      </c>
      <c r="AK2502" s="11">
        <v>0</v>
      </c>
      <c r="AL2502" s="11">
        <v>0</v>
      </c>
      <c r="AM2502" s="11">
        <v>0</v>
      </c>
      <c r="AN2502" s="11">
        <v>0</v>
      </c>
      <c r="AO25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5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25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02" s="11">
        <f>Table_PBS_SQL_DB2_PBSSQL_PBS_NDP_Tina_CG_QtrlyPerformance_Final[[#This Row],[GOU REL]]+Table_PBS_SQL_DB2_PBSSQL_PBS_NDP_Tina_CG_QtrlyPerformance_Final[[#This Row],[EXT REL]]</f>
        <v>25000000</v>
      </c>
      <c r="AT2502" s="11">
        <f>Table_PBS_SQL_DB2_PBSSQL_PBS_NDP_Tina_CG_QtrlyPerformance_Final[[#This Row],[GOU EXP]]+Table_PBS_SQL_DB2_PBSSQL_PBS_NDP_Tina_CG_QtrlyPerformance_Final[[#This Row],[EXT EXP]]</f>
        <v>25000000</v>
      </c>
      <c r="AU2502" s="11" t="str">
        <f>IF(Table_PBS_SQL_DB2_PBSSQL_PBS_NDP_Tina_CG_QtrlyPerformance_Final[[#This Row],[Item_Code]]&gt;"300000", "Capital", "Recurrent")</f>
        <v>Recurrent</v>
      </c>
    </row>
    <row r="2503" spans="1:47" x14ac:dyDescent="0.25">
      <c r="A2503" t="s">
        <v>55</v>
      </c>
      <c r="B2503" t="s">
        <v>56</v>
      </c>
      <c r="C2503" t="s">
        <v>31</v>
      </c>
      <c r="D2503" t="s">
        <v>1031</v>
      </c>
      <c r="E2503" t="s">
        <v>75</v>
      </c>
      <c r="F2503" t="s">
        <v>1042</v>
      </c>
      <c r="G2503" t="s">
        <v>31</v>
      </c>
      <c r="H2503" t="s">
        <v>1623</v>
      </c>
      <c r="I2503" t="s">
        <v>493</v>
      </c>
      <c r="J2503" t="s">
        <v>1624</v>
      </c>
      <c r="K2503" t="s">
        <v>774</v>
      </c>
      <c r="L2503" t="s">
        <v>775</v>
      </c>
      <c r="M2503" t="s">
        <v>1630</v>
      </c>
      <c r="N2503" t="s">
        <v>1631</v>
      </c>
      <c r="O2503" t="s">
        <v>2139</v>
      </c>
      <c r="P2503" t="s">
        <v>2140</v>
      </c>
      <c r="Q2503" s="11">
        <v>0</v>
      </c>
      <c r="R2503" s="11">
        <v>0</v>
      </c>
      <c r="S2503" s="11">
        <v>0</v>
      </c>
      <c r="T2503" s="11">
        <v>0</v>
      </c>
      <c r="U2503" s="11">
        <v>10382987486</v>
      </c>
      <c r="V2503" s="11">
        <v>0</v>
      </c>
      <c r="W2503" s="11">
        <v>10382987486</v>
      </c>
      <c r="X2503" s="11">
        <v>0</v>
      </c>
      <c r="Y2503" s="11">
        <v>10350000000</v>
      </c>
      <c r="Z2503" s="11">
        <v>4369640000</v>
      </c>
      <c r="AA2503" s="11">
        <v>0</v>
      </c>
      <c r="AB2503" s="11">
        <v>0</v>
      </c>
      <c r="AC2503" s="11">
        <v>0</v>
      </c>
      <c r="AD2503" s="11">
        <v>5980360000</v>
      </c>
      <c r="AE2503" s="11">
        <v>0</v>
      </c>
      <c r="AF2503" s="11">
        <v>0</v>
      </c>
      <c r="AG2503" s="11">
        <v>32987486</v>
      </c>
      <c r="AH2503" s="11">
        <v>32987486</v>
      </c>
      <c r="AI2503" s="11">
        <v>0</v>
      </c>
      <c r="AJ2503" s="11">
        <v>0</v>
      </c>
      <c r="AK2503" s="11">
        <v>0</v>
      </c>
      <c r="AL2503" s="11">
        <v>0</v>
      </c>
      <c r="AM2503" s="11">
        <v>0</v>
      </c>
      <c r="AN2503" s="11">
        <v>0</v>
      </c>
      <c r="AO25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10382987486</v>
      </c>
      <c r="AP25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10382987486</v>
      </c>
      <c r="AR25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03" s="11">
        <f>Table_PBS_SQL_DB2_PBSSQL_PBS_NDP_Tina_CG_QtrlyPerformance_Final[[#This Row],[GOU REL]]+Table_PBS_SQL_DB2_PBSSQL_PBS_NDP_Tina_CG_QtrlyPerformance_Final[[#This Row],[EXT REL]]</f>
        <v>10382987486</v>
      </c>
      <c r="AT2503" s="11">
        <f>Table_PBS_SQL_DB2_PBSSQL_PBS_NDP_Tina_CG_QtrlyPerformance_Final[[#This Row],[GOU EXP]]+Table_PBS_SQL_DB2_PBSSQL_PBS_NDP_Tina_CG_QtrlyPerformance_Final[[#This Row],[EXT EXP]]</f>
        <v>10382987486</v>
      </c>
      <c r="AU2503" s="11" t="str">
        <f>IF(Table_PBS_SQL_DB2_PBSSQL_PBS_NDP_Tina_CG_QtrlyPerformance_Final[[#This Row],[Item_Code]]&gt;"300000", "Capital", "Recurrent")</f>
        <v>Capital</v>
      </c>
    </row>
    <row r="2504" spans="1:47" x14ac:dyDescent="0.25">
      <c r="A2504" t="s">
        <v>287</v>
      </c>
      <c r="B2504" t="s">
        <v>1640</v>
      </c>
      <c r="C2504" t="s">
        <v>281</v>
      </c>
      <c r="D2504" t="s">
        <v>1495</v>
      </c>
      <c r="E2504" t="s">
        <v>75</v>
      </c>
      <c r="F2504" t="s">
        <v>1642</v>
      </c>
      <c r="G2504" t="s">
        <v>87</v>
      </c>
      <c r="H2504" t="s">
        <v>1643</v>
      </c>
      <c r="I2504" t="s">
        <v>896</v>
      </c>
      <c r="J2504" t="s">
        <v>897</v>
      </c>
      <c r="K2504" t="s">
        <v>1645</v>
      </c>
      <c r="L2504" t="s">
        <v>1646</v>
      </c>
      <c r="M2504" t="s">
        <v>1647</v>
      </c>
      <c r="N2504" t="s">
        <v>1648</v>
      </c>
      <c r="O2504" t="s">
        <v>996</v>
      </c>
      <c r="P2504" t="s">
        <v>997</v>
      </c>
      <c r="Q2504" s="11">
        <v>0</v>
      </c>
      <c r="R2504" s="11">
        <v>0</v>
      </c>
      <c r="S2504" s="11">
        <v>0</v>
      </c>
      <c r="T2504" s="11">
        <v>0</v>
      </c>
      <c r="U2504" s="11">
        <v>0</v>
      </c>
      <c r="V2504" s="11">
        <v>0</v>
      </c>
      <c r="W2504" s="11">
        <v>0</v>
      </c>
      <c r="X2504" s="11">
        <v>0</v>
      </c>
      <c r="Y2504" s="11">
        <v>0</v>
      </c>
      <c r="Z2504" s="11">
        <v>0</v>
      </c>
      <c r="AA2504" s="11">
        <v>0</v>
      </c>
      <c r="AB2504" s="11">
        <v>0</v>
      </c>
      <c r="AC2504" s="11">
        <v>0</v>
      </c>
      <c r="AD2504" s="11">
        <v>0</v>
      </c>
      <c r="AE2504" s="11">
        <v>0</v>
      </c>
      <c r="AF2504" s="11">
        <v>0</v>
      </c>
      <c r="AG2504" s="11">
        <v>0</v>
      </c>
      <c r="AH2504" s="11">
        <v>0</v>
      </c>
      <c r="AI2504" s="11">
        <v>20000000</v>
      </c>
      <c r="AJ2504" s="11">
        <v>13686400</v>
      </c>
      <c r="AK2504" s="11">
        <v>0</v>
      </c>
      <c r="AL2504" s="11">
        <v>0</v>
      </c>
      <c r="AM2504" s="11">
        <v>0</v>
      </c>
      <c r="AN2504" s="11">
        <v>0</v>
      </c>
      <c r="AO25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20000000</v>
      </c>
      <c r="AQ25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13686400</v>
      </c>
      <c r="AS2504" s="11">
        <f>Table_PBS_SQL_DB2_PBSSQL_PBS_NDP_Tina_CG_QtrlyPerformance_Final[[#This Row],[GOU REL]]+Table_PBS_SQL_DB2_PBSSQL_PBS_NDP_Tina_CG_QtrlyPerformance_Final[[#This Row],[EXT REL]]</f>
        <v>20000000</v>
      </c>
      <c r="AT2504" s="11">
        <f>Table_PBS_SQL_DB2_PBSSQL_PBS_NDP_Tina_CG_QtrlyPerformance_Final[[#This Row],[GOU EXP]]+Table_PBS_SQL_DB2_PBSSQL_PBS_NDP_Tina_CG_QtrlyPerformance_Final[[#This Row],[EXT EXP]]</f>
        <v>13686400</v>
      </c>
      <c r="AU2504" s="11" t="str">
        <f>IF(Table_PBS_SQL_DB2_PBSSQL_PBS_NDP_Tina_CG_QtrlyPerformance_Final[[#This Row],[Item_Code]]&gt;"300000", "Capital", "Recurrent")</f>
        <v>Recurrent</v>
      </c>
    </row>
    <row r="2505" spans="1:47" x14ac:dyDescent="0.25">
      <c r="A2505" t="s">
        <v>331</v>
      </c>
      <c r="B2505" t="s">
        <v>332</v>
      </c>
      <c r="C2505" t="s">
        <v>293</v>
      </c>
      <c r="D2505" t="s">
        <v>1206</v>
      </c>
      <c r="E2505" t="s">
        <v>75</v>
      </c>
      <c r="F2505" t="s">
        <v>1228</v>
      </c>
      <c r="G2505" t="s">
        <v>31</v>
      </c>
      <c r="H2505" t="s">
        <v>1950</v>
      </c>
      <c r="I2505" t="s">
        <v>493</v>
      </c>
      <c r="J2505" t="s">
        <v>1951</v>
      </c>
      <c r="K2505" t="s">
        <v>333</v>
      </c>
      <c r="L2505" t="s">
        <v>1952</v>
      </c>
      <c r="M2505" t="s">
        <v>866</v>
      </c>
      <c r="N2505" t="s">
        <v>867</v>
      </c>
      <c r="O2505" t="s">
        <v>969</v>
      </c>
      <c r="P2505" t="s">
        <v>970</v>
      </c>
      <c r="Q2505" s="11">
        <v>0</v>
      </c>
      <c r="R2505" s="11">
        <v>0</v>
      </c>
      <c r="S2505" s="11">
        <v>0</v>
      </c>
      <c r="T2505" s="11">
        <v>0</v>
      </c>
      <c r="U2505" s="11">
        <v>600000000</v>
      </c>
      <c r="V2505" s="11">
        <v>0</v>
      </c>
      <c r="W2505" s="11">
        <v>600000000</v>
      </c>
      <c r="X2505" s="11">
        <v>0</v>
      </c>
      <c r="Y2505" s="11">
        <v>0</v>
      </c>
      <c r="Z2505" s="11">
        <v>0</v>
      </c>
      <c r="AA2505" s="11">
        <v>0</v>
      </c>
      <c r="AB2505" s="11">
        <v>0</v>
      </c>
      <c r="AC2505" s="11">
        <v>150000000</v>
      </c>
      <c r="AD2505" s="11">
        <v>2615000</v>
      </c>
      <c r="AE2505" s="11">
        <v>0</v>
      </c>
      <c r="AF2505" s="11">
        <v>0</v>
      </c>
      <c r="AG2505" s="11">
        <v>210000000</v>
      </c>
      <c r="AH2505" s="11">
        <v>11705550</v>
      </c>
      <c r="AI2505" s="11">
        <v>0</v>
      </c>
      <c r="AJ2505" s="11">
        <v>0</v>
      </c>
      <c r="AK2505" s="11">
        <v>240000000</v>
      </c>
      <c r="AL2505" s="11">
        <v>585679450</v>
      </c>
      <c r="AM2505" s="11">
        <v>0</v>
      </c>
      <c r="AN2505" s="11">
        <v>0</v>
      </c>
      <c r="AO25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25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25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05" s="11">
        <f>Table_PBS_SQL_DB2_PBSSQL_PBS_NDP_Tina_CG_QtrlyPerformance_Final[[#This Row],[GOU REL]]+Table_PBS_SQL_DB2_PBSSQL_PBS_NDP_Tina_CG_QtrlyPerformance_Final[[#This Row],[EXT REL]]</f>
        <v>600000000</v>
      </c>
      <c r="AT2505" s="11">
        <f>Table_PBS_SQL_DB2_PBSSQL_PBS_NDP_Tina_CG_QtrlyPerformance_Final[[#This Row],[GOU EXP]]+Table_PBS_SQL_DB2_PBSSQL_PBS_NDP_Tina_CG_QtrlyPerformance_Final[[#This Row],[EXT EXP]]</f>
        <v>600000000</v>
      </c>
      <c r="AU2505" s="11" t="str">
        <f>IF(Table_PBS_SQL_DB2_PBSSQL_PBS_NDP_Tina_CG_QtrlyPerformance_Final[[#This Row],[Item_Code]]&gt;"300000", "Capital", "Recurrent")</f>
        <v>Recurrent</v>
      </c>
    </row>
    <row r="2506" spans="1:47" x14ac:dyDescent="0.25">
      <c r="A2506" t="s">
        <v>561</v>
      </c>
      <c r="B2506" t="s">
        <v>2147</v>
      </c>
      <c r="C2506" t="s">
        <v>491</v>
      </c>
      <c r="D2506" t="s">
        <v>861</v>
      </c>
      <c r="E2506" t="s">
        <v>97</v>
      </c>
      <c r="F2506" t="s">
        <v>1525</v>
      </c>
      <c r="G2506" t="s">
        <v>87</v>
      </c>
      <c r="H2506" t="s">
        <v>2148</v>
      </c>
      <c r="I2506" t="s">
        <v>467</v>
      </c>
      <c r="J2506" t="s">
        <v>2149</v>
      </c>
      <c r="K2506" t="s">
        <v>563</v>
      </c>
      <c r="L2506" t="s">
        <v>2233</v>
      </c>
      <c r="M2506" t="s">
        <v>1232</v>
      </c>
      <c r="N2506" t="s">
        <v>1586</v>
      </c>
      <c r="O2506" t="s">
        <v>1025</v>
      </c>
      <c r="P2506" t="s">
        <v>1026</v>
      </c>
      <c r="Q2506" s="11">
        <v>0</v>
      </c>
      <c r="R2506" s="11">
        <v>0</v>
      </c>
      <c r="S2506" s="11">
        <v>0</v>
      </c>
      <c r="T2506" s="11">
        <v>0</v>
      </c>
      <c r="U2506" s="11">
        <v>100000000</v>
      </c>
      <c r="V2506" s="11">
        <v>0</v>
      </c>
      <c r="W2506" s="11">
        <v>100000000</v>
      </c>
      <c r="X2506" s="11">
        <v>0</v>
      </c>
      <c r="Y2506" s="11">
        <v>0</v>
      </c>
      <c r="Z2506" s="11">
        <v>0</v>
      </c>
      <c r="AA2506" s="11">
        <v>0</v>
      </c>
      <c r="AB2506" s="11">
        <v>0</v>
      </c>
      <c r="AC2506" s="11">
        <v>25000000</v>
      </c>
      <c r="AD2506" s="11">
        <v>0</v>
      </c>
      <c r="AE2506" s="11">
        <v>0</v>
      </c>
      <c r="AF2506" s="11">
        <v>0</v>
      </c>
      <c r="AG2506" s="11">
        <v>0</v>
      </c>
      <c r="AH2506" s="11">
        <v>0</v>
      </c>
      <c r="AI2506" s="11">
        <v>0</v>
      </c>
      <c r="AJ2506" s="11">
        <v>0</v>
      </c>
      <c r="AK2506" s="11">
        <v>0</v>
      </c>
      <c r="AL2506" s="11">
        <v>25000000</v>
      </c>
      <c r="AM2506" s="11">
        <v>0</v>
      </c>
      <c r="AN2506" s="11">
        <v>0</v>
      </c>
      <c r="AO25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5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25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06" s="11">
        <f>Table_PBS_SQL_DB2_PBSSQL_PBS_NDP_Tina_CG_QtrlyPerformance_Final[[#This Row],[GOU REL]]+Table_PBS_SQL_DB2_PBSSQL_PBS_NDP_Tina_CG_QtrlyPerformance_Final[[#This Row],[EXT REL]]</f>
        <v>25000000</v>
      </c>
      <c r="AT2506" s="11">
        <f>Table_PBS_SQL_DB2_PBSSQL_PBS_NDP_Tina_CG_QtrlyPerformance_Final[[#This Row],[GOU EXP]]+Table_PBS_SQL_DB2_PBSSQL_PBS_NDP_Tina_CG_QtrlyPerformance_Final[[#This Row],[EXT EXP]]</f>
        <v>25000000</v>
      </c>
      <c r="AU2506" s="11" t="str">
        <f>IF(Table_PBS_SQL_DB2_PBSSQL_PBS_NDP_Tina_CG_QtrlyPerformance_Final[[#This Row],[Item_Code]]&gt;"300000", "Capital", "Recurrent")</f>
        <v>Recurrent</v>
      </c>
    </row>
    <row r="2507" spans="1:47" x14ac:dyDescent="0.25">
      <c r="A2507" t="s">
        <v>561</v>
      </c>
      <c r="B2507" t="s">
        <v>2147</v>
      </c>
      <c r="C2507" t="s">
        <v>491</v>
      </c>
      <c r="D2507" t="s">
        <v>861</v>
      </c>
      <c r="E2507" t="s">
        <v>97</v>
      </c>
      <c r="F2507" t="s">
        <v>1525</v>
      </c>
      <c r="G2507" t="s">
        <v>87</v>
      </c>
      <c r="H2507" t="s">
        <v>2148</v>
      </c>
      <c r="I2507" t="s">
        <v>467</v>
      </c>
      <c r="J2507" t="s">
        <v>2149</v>
      </c>
      <c r="K2507" t="s">
        <v>563</v>
      </c>
      <c r="L2507" t="s">
        <v>2233</v>
      </c>
      <c r="M2507" t="s">
        <v>1044</v>
      </c>
      <c r="N2507" t="s">
        <v>1045</v>
      </c>
      <c r="O2507" t="s">
        <v>1626</v>
      </c>
      <c r="P2507" t="s">
        <v>1627</v>
      </c>
      <c r="Q2507" s="11">
        <v>0</v>
      </c>
      <c r="R2507" s="11">
        <v>0</v>
      </c>
      <c r="S2507" s="11">
        <v>0</v>
      </c>
      <c r="T2507" s="11">
        <v>0</v>
      </c>
      <c r="U2507" s="11">
        <v>3600000000</v>
      </c>
      <c r="V2507" s="11">
        <v>0</v>
      </c>
      <c r="W2507" s="11">
        <v>3600000000</v>
      </c>
      <c r="X2507" s="11">
        <v>0</v>
      </c>
      <c r="Y2507" s="11">
        <v>0</v>
      </c>
      <c r="Z2507" s="11">
        <v>0</v>
      </c>
      <c r="AA2507" s="11">
        <v>0</v>
      </c>
      <c r="AB2507" s="11">
        <v>0</v>
      </c>
      <c r="AC2507" s="11">
        <v>1061240609</v>
      </c>
      <c r="AD2507" s="11">
        <v>0</v>
      </c>
      <c r="AE2507" s="11">
        <v>0</v>
      </c>
      <c r="AF2507" s="11">
        <v>0</v>
      </c>
      <c r="AG2507" s="11">
        <v>529673707</v>
      </c>
      <c r="AH2507" s="11">
        <v>0</v>
      </c>
      <c r="AI2507" s="11">
        <v>0</v>
      </c>
      <c r="AJ2507" s="11">
        <v>0</v>
      </c>
      <c r="AK2507" s="11">
        <v>560743494</v>
      </c>
      <c r="AL2507" s="11">
        <v>1898353781</v>
      </c>
      <c r="AM2507" s="11">
        <v>0</v>
      </c>
      <c r="AN2507" s="11">
        <v>0</v>
      </c>
      <c r="AO25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2151657810</v>
      </c>
      <c r="AP25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1898353781</v>
      </c>
      <c r="AR25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07" s="11">
        <f>Table_PBS_SQL_DB2_PBSSQL_PBS_NDP_Tina_CG_QtrlyPerformance_Final[[#This Row],[GOU REL]]+Table_PBS_SQL_DB2_PBSSQL_PBS_NDP_Tina_CG_QtrlyPerformance_Final[[#This Row],[EXT REL]]</f>
        <v>2151657810</v>
      </c>
      <c r="AT2507" s="11">
        <f>Table_PBS_SQL_DB2_PBSSQL_PBS_NDP_Tina_CG_QtrlyPerformance_Final[[#This Row],[GOU EXP]]+Table_PBS_SQL_DB2_PBSSQL_PBS_NDP_Tina_CG_QtrlyPerformance_Final[[#This Row],[EXT EXP]]</f>
        <v>1898353781</v>
      </c>
      <c r="AU2507" s="11" t="str">
        <f>IF(Table_PBS_SQL_DB2_PBSSQL_PBS_NDP_Tina_CG_QtrlyPerformance_Final[[#This Row],[Item_Code]]&gt;"300000", "Capital", "Recurrent")</f>
        <v>Capital</v>
      </c>
    </row>
    <row r="2508" spans="1:47" x14ac:dyDescent="0.25">
      <c r="A2508" t="s">
        <v>561</v>
      </c>
      <c r="B2508" t="s">
        <v>2147</v>
      </c>
      <c r="C2508" t="s">
        <v>491</v>
      </c>
      <c r="D2508" t="s">
        <v>861</v>
      </c>
      <c r="E2508" t="s">
        <v>97</v>
      </c>
      <c r="F2508" t="s">
        <v>1525</v>
      </c>
      <c r="G2508" t="s">
        <v>87</v>
      </c>
      <c r="H2508" t="s">
        <v>2148</v>
      </c>
      <c r="I2508" t="s">
        <v>467</v>
      </c>
      <c r="J2508" t="s">
        <v>2149</v>
      </c>
      <c r="K2508" t="s">
        <v>564</v>
      </c>
      <c r="L2508" t="s">
        <v>2150</v>
      </c>
      <c r="M2508" t="s">
        <v>866</v>
      </c>
      <c r="N2508" t="s">
        <v>867</v>
      </c>
      <c r="O2508" t="s">
        <v>1204</v>
      </c>
      <c r="P2508" t="s">
        <v>1205</v>
      </c>
      <c r="Q2508" s="11">
        <v>0</v>
      </c>
      <c r="R2508" s="11">
        <v>0</v>
      </c>
      <c r="S2508" s="11">
        <v>0</v>
      </c>
      <c r="T2508" s="11">
        <v>0</v>
      </c>
      <c r="U2508" s="11">
        <v>3923000000</v>
      </c>
      <c r="V2508" s="11">
        <v>0</v>
      </c>
      <c r="W2508" s="11">
        <v>3923000000</v>
      </c>
      <c r="X2508" s="11">
        <v>0</v>
      </c>
      <c r="Y2508" s="11">
        <v>0</v>
      </c>
      <c r="Z2508" s="11">
        <v>0</v>
      </c>
      <c r="AA2508" s="11">
        <v>0</v>
      </c>
      <c r="AB2508" s="11">
        <v>0</v>
      </c>
      <c r="AC2508" s="11">
        <v>980750000</v>
      </c>
      <c r="AD2508" s="11">
        <v>0</v>
      </c>
      <c r="AE2508" s="11">
        <v>0</v>
      </c>
      <c r="AF2508" s="11">
        <v>0</v>
      </c>
      <c r="AG2508" s="11">
        <v>350000000</v>
      </c>
      <c r="AH2508" s="11">
        <v>0</v>
      </c>
      <c r="AI2508" s="11">
        <v>0</v>
      </c>
      <c r="AJ2508" s="11">
        <v>0</v>
      </c>
      <c r="AK2508" s="11">
        <v>0</v>
      </c>
      <c r="AL2508" s="11">
        <v>1326885974</v>
      </c>
      <c r="AM2508" s="11">
        <v>0</v>
      </c>
      <c r="AN2508" s="11">
        <v>0</v>
      </c>
      <c r="AO25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1330750000</v>
      </c>
      <c r="AP25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1326885974</v>
      </c>
      <c r="AR25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08" s="11">
        <f>Table_PBS_SQL_DB2_PBSSQL_PBS_NDP_Tina_CG_QtrlyPerformance_Final[[#This Row],[GOU REL]]+Table_PBS_SQL_DB2_PBSSQL_PBS_NDP_Tina_CG_QtrlyPerformance_Final[[#This Row],[EXT REL]]</f>
        <v>1330750000</v>
      </c>
      <c r="AT2508" s="11">
        <f>Table_PBS_SQL_DB2_PBSSQL_PBS_NDP_Tina_CG_QtrlyPerformance_Final[[#This Row],[GOU EXP]]+Table_PBS_SQL_DB2_PBSSQL_PBS_NDP_Tina_CG_QtrlyPerformance_Final[[#This Row],[EXT EXP]]</f>
        <v>1326885974</v>
      </c>
      <c r="AU2508" s="11" t="str">
        <f>IF(Table_PBS_SQL_DB2_PBSSQL_PBS_NDP_Tina_CG_QtrlyPerformance_Final[[#This Row],[Item_Code]]&gt;"300000", "Capital", "Recurrent")</f>
        <v>Capital</v>
      </c>
    </row>
    <row r="2509" spans="1:47" x14ac:dyDescent="0.25">
      <c r="A2509" t="s">
        <v>49</v>
      </c>
      <c r="B2509" t="s">
        <v>1400</v>
      </c>
      <c r="C2509" t="s">
        <v>119</v>
      </c>
      <c r="D2509" t="s">
        <v>885</v>
      </c>
      <c r="E2509" t="s">
        <v>87</v>
      </c>
      <c r="F2509" t="s">
        <v>1157</v>
      </c>
      <c r="G2509" t="s">
        <v>75</v>
      </c>
      <c r="H2509" t="s">
        <v>1414</v>
      </c>
      <c r="I2509" t="s">
        <v>896</v>
      </c>
      <c r="J2509" t="s">
        <v>897</v>
      </c>
      <c r="K2509" t="s">
        <v>1442</v>
      </c>
      <c r="L2509" t="s">
        <v>1443</v>
      </c>
      <c r="M2509" t="s">
        <v>1453</v>
      </c>
      <c r="N2509" t="s">
        <v>1454</v>
      </c>
      <c r="O2509" t="s">
        <v>922</v>
      </c>
      <c r="P2509" t="s">
        <v>923</v>
      </c>
      <c r="Q2509" s="11">
        <v>0</v>
      </c>
      <c r="R2509" s="11">
        <v>0</v>
      </c>
      <c r="S2509" s="11">
        <v>0</v>
      </c>
      <c r="T2509" s="11">
        <v>0</v>
      </c>
      <c r="U2509" s="11">
        <v>0</v>
      </c>
      <c r="V2509" s="11">
        <v>0</v>
      </c>
      <c r="W2509" s="11">
        <v>0</v>
      </c>
      <c r="X2509" s="11">
        <v>0</v>
      </c>
      <c r="Y2509" s="11">
        <v>0</v>
      </c>
      <c r="Z2509" s="11">
        <v>0</v>
      </c>
      <c r="AA2509" s="11">
        <v>51490400</v>
      </c>
      <c r="AB2509" s="11">
        <v>12872600</v>
      </c>
      <c r="AC2509" s="11">
        <v>0</v>
      </c>
      <c r="AD2509" s="11">
        <v>0</v>
      </c>
      <c r="AE2509" s="11">
        <v>0</v>
      </c>
      <c r="AF2509" s="11">
        <v>0</v>
      </c>
      <c r="AG2509" s="11">
        <v>0</v>
      </c>
      <c r="AH2509" s="11">
        <v>0</v>
      </c>
      <c r="AI2509" s="11">
        <v>0</v>
      </c>
      <c r="AJ2509" s="11">
        <v>0</v>
      </c>
      <c r="AK2509" s="11">
        <v>0</v>
      </c>
      <c r="AL2509" s="11">
        <v>0</v>
      </c>
      <c r="AM2509" s="11">
        <v>0</v>
      </c>
      <c r="AN2509" s="11">
        <v>0</v>
      </c>
      <c r="AO25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51490400</v>
      </c>
      <c r="AQ25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12872600</v>
      </c>
      <c r="AS2509" s="11">
        <f>Table_PBS_SQL_DB2_PBSSQL_PBS_NDP_Tina_CG_QtrlyPerformance_Final[[#This Row],[GOU REL]]+Table_PBS_SQL_DB2_PBSSQL_PBS_NDP_Tina_CG_QtrlyPerformance_Final[[#This Row],[EXT REL]]</f>
        <v>51490400</v>
      </c>
      <c r="AT2509" s="11">
        <f>Table_PBS_SQL_DB2_PBSSQL_PBS_NDP_Tina_CG_QtrlyPerformance_Final[[#This Row],[GOU EXP]]+Table_PBS_SQL_DB2_PBSSQL_PBS_NDP_Tina_CG_QtrlyPerformance_Final[[#This Row],[EXT EXP]]</f>
        <v>12872600</v>
      </c>
      <c r="AU2509" s="11" t="str">
        <f>IF(Table_PBS_SQL_DB2_PBSSQL_PBS_NDP_Tina_CG_QtrlyPerformance_Final[[#This Row],[Item_Code]]&gt;"300000", "Capital", "Recurrent")</f>
        <v>Recurrent</v>
      </c>
    </row>
    <row r="2510" spans="1:47" x14ac:dyDescent="0.25">
      <c r="A2510" t="s">
        <v>49</v>
      </c>
      <c r="B2510" t="s">
        <v>1400</v>
      </c>
      <c r="C2510" t="s">
        <v>119</v>
      </c>
      <c r="D2510" t="s">
        <v>885</v>
      </c>
      <c r="E2510" t="s">
        <v>87</v>
      </c>
      <c r="F2510" t="s">
        <v>1157</v>
      </c>
      <c r="G2510" t="s">
        <v>75</v>
      </c>
      <c r="H2510" t="s">
        <v>1414</v>
      </c>
      <c r="I2510" t="s">
        <v>896</v>
      </c>
      <c r="J2510" t="s">
        <v>897</v>
      </c>
      <c r="K2510" t="s">
        <v>1437</v>
      </c>
      <c r="L2510" t="s">
        <v>1438</v>
      </c>
      <c r="M2510" t="s">
        <v>1130</v>
      </c>
      <c r="N2510" t="s">
        <v>1441</v>
      </c>
      <c r="O2510" t="s">
        <v>922</v>
      </c>
      <c r="P2510" t="s">
        <v>923</v>
      </c>
      <c r="Q2510" s="11">
        <v>0</v>
      </c>
      <c r="R2510" s="11">
        <v>0</v>
      </c>
      <c r="S2510" s="11">
        <v>0</v>
      </c>
      <c r="T2510" s="11">
        <v>0</v>
      </c>
      <c r="U2510" s="11">
        <v>0</v>
      </c>
      <c r="V2510" s="11">
        <v>0</v>
      </c>
      <c r="W2510" s="11">
        <v>0</v>
      </c>
      <c r="X2510" s="11">
        <v>0</v>
      </c>
      <c r="Y2510" s="11">
        <v>0</v>
      </c>
      <c r="Z2510" s="11">
        <v>0</v>
      </c>
      <c r="AA2510" s="11">
        <v>54464610</v>
      </c>
      <c r="AB2510" s="11">
        <v>55800000</v>
      </c>
      <c r="AC2510" s="11">
        <v>0</v>
      </c>
      <c r="AD2510" s="11">
        <v>0</v>
      </c>
      <c r="AE2510" s="11">
        <v>10000000</v>
      </c>
      <c r="AF2510" s="11">
        <v>17256000</v>
      </c>
      <c r="AG2510" s="11">
        <v>0</v>
      </c>
      <c r="AH2510" s="11">
        <v>0</v>
      </c>
      <c r="AI2510" s="11">
        <v>0</v>
      </c>
      <c r="AJ2510" s="11">
        <v>0</v>
      </c>
      <c r="AK2510" s="11">
        <v>0</v>
      </c>
      <c r="AL2510" s="11">
        <v>0</v>
      </c>
      <c r="AM2510" s="11">
        <v>0</v>
      </c>
      <c r="AN2510" s="11">
        <v>0</v>
      </c>
      <c r="AO25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64464610</v>
      </c>
      <c r="AQ25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73056000</v>
      </c>
      <c r="AS2510" s="11">
        <f>Table_PBS_SQL_DB2_PBSSQL_PBS_NDP_Tina_CG_QtrlyPerformance_Final[[#This Row],[GOU REL]]+Table_PBS_SQL_DB2_PBSSQL_PBS_NDP_Tina_CG_QtrlyPerformance_Final[[#This Row],[EXT REL]]</f>
        <v>64464610</v>
      </c>
      <c r="AT2510" s="11">
        <f>Table_PBS_SQL_DB2_PBSSQL_PBS_NDP_Tina_CG_QtrlyPerformance_Final[[#This Row],[GOU EXP]]+Table_PBS_SQL_DB2_PBSSQL_PBS_NDP_Tina_CG_QtrlyPerformance_Final[[#This Row],[EXT EXP]]</f>
        <v>73056000</v>
      </c>
      <c r="AU2510" s="11" t="str">
        <f>IF(Table_PBS_SQL_DB2_PBSSQL_PBS_NDP_Tina_CG_QtrlyPerformance_Final[[#This Row],[Item_Code]]&gt;"300000", "Capital", "Recurrent")</f>
        <v>Recurrent</v>
      </c>
    </row>
    <row r="2511" spans="1:47" x14ac:dyDescent="0.25">
      <c r="A2511" t="s">
        <v>49</v>
      </c>
      <c r="B2511" t="s">
        <v>1400</v>
      </c>
      <c r="C2511" t="s">
        <v>119</v>
      </c>
      <c r="D2511" t="s">
        <v>885</v>
      </c>
      <c r="E2511" t="s">
        <v>87</v>
      </c>
      <c r="F2511" t="s">
        <v>1157</v>
      </c>
      <c r="G2511" t="s">
        <v>75</v>
      </c>
      <c r="H2511" t="s">
        <v>1414</v>
      </c>
      <c r="I2511" t="s">
        <v>896</v>
      </c>
      <c r="J2511" t="s">
        <v>897</v>
      </c>
      <c r="K2511" t="s">
        <v>1437</v>
      </c>
      <c r="L2511" t="s">
        <v>1438</v>
      </c>
      <c r="M2511" t="s">
        <v>1044</v>
      </c>
      <c r="N2511" t="s">
        <v>1045</v>
      </c>
      <c r="O2511" t="s">
        <v>1052</v>
      </c>
      <c r="P2511" t="s">
        <v>1053</v>
      </c>
      <c r="Q2511" s="11">
        <v>0</v>
      </c>
      <c r="R2511" s="11">
        <v>0</v>
      </c>
      <c r="S2511" s="11">
        <v>0</v>
      </c>
      <c r="T2511" s="11">
        <v>0</v>
      </c>
      <c r="U2511" s="11">
        <v>0</v>
      </c>
      <c r="V2511" s="11">
        <v>0</v>
      </c>
      <c r="W2511" s="11">
        <v>0</v>
      </c>
      <c r="X2511" s="11">
        <v>0</v>
      </c>
      <c r="Y2511" s="11">
        <v>0</v>
      </c>
      <c r="Z2511" s="11">
        <v>0</v>
      </c>
      <c r="AA2511" s="11">
        <v>23431272363</v>
      </c>
      <c r="AB2511" s="11">
        <v>5523673884</v>
      </c>
      <c r="AC2511" s="11">
        <v>0</v>
      </c>
      <c r="AD2511" s="11">
        <v>0</v>
      </c>
      <c r="AE2511" s="11">
        <v>4302109650</v>
      </c>
      <c r="AF2511" s="11">
        <v>4497686237</v>
      </c>
      <c r="AG2511" s="11">
        <v>0</v>
      </c>
      <c r="AH2511" s="11">
        <v>0</v>
      </c>
      <c r="AI2511" s="11">
        <v>0</v>
      </c>
      <c r="AJ2511" s="11">
        <v>0</v>
      </c>
      <c r="AK2511" s="11">
        <v>0</v>
      </c>
      <c r="AL2511" s="11">
        <v>0</v>
      </c>
      <c r="AM2511" s="11">
        <v>0</v>
      </c>
      <c r="AN2511" s="11">
        <v>0</v>
      </c>
      <c r="AO25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27733382013</v>
      </c>
      <c r="AQ25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10021360121</v>
      </c>
      <c r="AS2511" s="11">
        <f>Table_PBS_SQL_DB2_PBSSQL_PBS_NDP_Tina_CG_QtrlyPerformance_Final[[#This Row],[GOU REL]]+Table_PBS_SQL_DB2_PBSSQL_PBS_NDP_Tina_CG_QtrlyPerformance_Final[[#This Row],[EXT REL]]</f>
        <v>27733382013</v>
      </c>
      <c r="AT2511" s="11">
        <f>Table_PBS_SQL_DB2_PBSSQL_PBS_NDP_Tina_CG_QtrlyPerformance_Final[[#This Row],[GOU EXP]]+Table_PBS_SQL_DB2_PBSSQL_PBS_NDP_Tina_CG_QtrlyPerformance_Final[[#This Row],[EXT EXP]]</f>
        <v>10021360121</v>
      </c>
      <c r="AU2511" s="11" t="str">
        <f>IF(Table_PBS_SQL_DB2_PBSSQL_PBS_NDP_Tina_CG_QtrlyPerformance_Final[[#This Row],[Item_Code]]&gt;"300000", "Capital", "Recurrent")</f>
        <v>Capital</v>
      </c>
    </row>
    <row r="2512" spans="1:47" x14ac:dyDescent="0.25">
      <c r="A2512" t="s">
        <v>49</v>
      </c>
      <c r="B2512" t="s">
        <v>1400</v>
      </c>
      <c r="C2512" t="s">
        <v>119</v>
      </c>
      <c r="D2512" t="s">
        <v>885</v>
      </c>
      <c r="E2512" t="s">
        <v>87</v>
      </c>
      <c r="F2512" t="s">
        <v>1157</v>
      </c>
      <c r="G2512" t="s">
        <v>75</v>
      </c>
      <c r="H2512" t="s">
        <v>1414</v>
      </c>
      <c r="I2512" t="s">
        <v>493</v>
      </c>
      <c r="J2512" t="s">
        <v>1415</v>
      </c>
      <c r="K2512" t="s">
        <v>1444</v>
      </c>
      <c r="L2512" t="s">
        <v>1445</v>
      </c>
      <c r="M2512" t="s">
        <v>1130</v>
      </c>
      <c r="N2512" t="s">
        <v>1131</v>
      </c>
      <c r="O2512" t="s">
        <v>1064</v>
      </c>
      <c r="P2512" t="s">
        <v>1065</v>
      </c>
      <c r="Q2512" s="11">
        <v>0</v>
      </c>
      <c r="R2512" s="11">
        <v>0</v>
      </c>
      <c r="S2512" s="11">
        <v>0</v>
      </c>
      <c r="T2512" s="11">
        <v>0</v>
      </c>
      <c r="U2512" s="11">
        <v>5000000</v>
      </c>
      <c r="V2512" s="11">
        <v>0</v>
      </c>
      <c r="W2512" s="11">
        <v>5000000</v>
      </c>
      <c r="X2512" s="11">
        <v>0</v>
      </c>
      <c r="Y2512" s="11">
        <v>0</v>
      </c>
      <c r="Z2512" s="11">
        <v>0</v>
      </c>
      <c r="AA2512" s="11">
        <v>0</v>
      </c>
      <c r="AB2512" s="11">
        <v>0</v>
      </c>
      <c r="AC2512" s="11">
        <v>1250000</v>
      </c>
      <c r="AD2512" s="11">
        <v>0</v>
      </c>
      <c r="AE2512" s="11">
        <v>0</v>
      </c>
      <c r="AF2512" s="11">
        <v>0</v>
      </c>
      <c r="AG2512" s="11">
        <v>1250000</v>
      </c>
      <c r="AH2512" s="11">
        <v>2500000</v>
      </c>
      <c r="AI2512" s="11">
        <v>0</v>
      </c>
      <c r="AJ2512" s="11">
        <v>0</v>
      </c>
      <c r="AK2512" s="11">
        <v>2500000</v>
      </c>
      <c r="AL2512" s="11">
        <v>2500000</v>
      </c>
      <c r="AM2512" s="11">
        <v>0</v>
      </c>
      <c r="AN2512" s="11">
        <v>0</v>
      </c>
      <c r="AO25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5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5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12" s="11">
        <f>Table_PBS_SQL_DB2_PBSSQL_PBS_NDP_Tina_CG_QtrlyPerformance_Final[[#This Row],[GOU REL]]+Table_PBS_SQL_DB2_PBSSQL_PBS_NDP_Tina_CG_QtrlyPerformance_Final[[#This Row],[EXT REL]]</f>
        <v>5000000</v>
      </c>
      <c r="AT2512" s="11">
        <f>Table_PBS_SQL_DB2_PBSSQL_PBS_NDP_Tina_CG_QtrlyPerformance_Final[[#This Row],[GOU EXP]]+Table_PBS_SQL_DB2_PBSSQL_PBS_NDP_Tina_CG_QtrlyPerformance_Final[[#This Row],[EXT EXP]]</f>
        <v>5000000</v>
      </c>
      <c r="AU2512" s="11" t="str">
        <f>IF(Table_PBS_SQL_DB2_PBSSQL_PBS_NDP_Tina_CG_QtrlyPerformance_Final[[#This Row],[Item_Code]]&gt;"300000", "Capital", "Recurrent")</f>
        <v>Recurrent</v>
      </c>
    </row>
    <row r="2513" spans="1:47" x14ac:dyDescent="0.25">
      <c r="A2513" t="s">
        <v>49</v>
      </c>
      <c r="B2513" t="s">
        <v>1400</v>
      </c>
      <c r="C2513" t="s">
        <v>119</v>
      </c>
      <c r="D2513" t="s">
        <v>885</v>
      </c>
      <c r="E2513" t="s">
        <v>87</v>
      </c>
      <c r="F2513" t="s">
        <v>1157</v>
      </c>
      <c r="G2513" t="s">
        <v>75</v>
      </c>
      <c r="H2513" t="s">
        <v>1414</v>
      </c>
      <c r="I2513" t="s">
        <v>493</v>
      </c>
      <c r="J2513" t="s">
        <v>1415</v>
      </c>
      <c r="K2513" t="s">
        <v>1444</v>
      </c>
      <c r="L2513" t="s">
        <v>1445</v>
      </c>
      <c r="M2513" t="s">
        <v>1168</v>
      </c>
      <c r="N2513" t="s">
        <v>1169</v>
      </c>
      <c r="O2513" t="s">
        <v>1004</v>
      </c>
      <c r="P2513" t="s">
        <v>868</v>
      </c>
      <c r="Q2513" s="11">
        <v>0</v>
      </c>
      <c r="R2513" s="11">
        <v>0</v>
      </c>
      <c r="S2513" s="11">
        <v>0</v>
      </c>
      <c r="T2513" s="11">
        <v>0</v>
      </c>
      <c r="U2513" s="11">
        <v>20000000</v>
      </c>
      <c r="V2513" s="11">
        <v>0</v>
      </c>
      <c r="W2513" s="11">
        <v>20000000</v>
      </c>
      <c r="X2513" s="11">
        <v>0</v>
      </c>
      <c r="Y2513" s="11">
        <v>0</v>
      </c>
      <c r="Z2513" s="11">
        <v>0</v>
      </c>
      <c r="AA2513" s="11">
        <v>0</v>
      </c>
      <c r="AB2513" s="11">
        <v>0</v>
      </c>
      <c r="AC2513" s="11">
        <v>5000000</v>
      </c>
      <c r="AD2513" s="11">
        <v>2250000</v>
      </c>
      <c r="AE2513" s="11">
        <v>0</v>
      </c>
      <c r="AF2513" s="11">
        <v>0</v>
      </c>
      <c r="AG2513" s="11">
        <v>5000000</v>
      </c>
      <c r="AH2513" s="11">
        <v>5249999</v>
      </c>
      <c r="AI2513" s="11">
        <v>0</v>
      </c>
      <c r="AJ2513" s="11">
        <v>0</v>
      </c>
      <c r="AK2513" s="11">
        <v>0</v>
      </c>
      <c r="AL2513" s="11">
        <v>2500001</v>
      </c>
      <c r="AM2513" s="11">
        <v>0</v>
      </c>
      <c r="AN2513" s="11">
        <v>0</v>
      </c>
      <c r="AO25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5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5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13" s="11">
        <f>Table_PBS_SQL_DB2_PBSSQL_PBS_NDP_Tina_CG_QtrlyPerformance_Final[[#This Row],[GOU REL]]+Table_PBS_SQL_DB2_PBSSQL_PBS_NDP_Tina_CG_QtrlyPerformance_Final[[#This Row],[EXT REL]]</f>
        <v>10000000</v>
      </c>
      <c r="AT2513" s="11">
        <f>Table_PBS_SQL_DB2_PBSSQL_PBS_NDP_Tina_CG_QtrlyPerformance_Final[[#This Row],[GOU EXP]]+Table_PBS_SQL_DB2_PBSSQL_PBS_NDP_Tina_CG_QtrlyPerformance_Final[[#This Row],[EXT EXP]]</f>
        <v>10000000</v>
      </c>
      <c r="AU2513" s="11" t="str">
        <f>IF(Table_PBS_SQL_DB2_PBSSQL_PBS_NDP_Tina_CG_QtrlyPerformance_Final[[#This Row],[Item_Code]]&gt;"300000", "Capital", "Recurrent")</f>
        <v>Recurrent</v>
      </c>
    </row>
    <row r="2514" spans="1:47" x14ac:dyDescent="0.25">
      <c r="A2514" t="s">
        <v>49</v>
      </c>
      <c r="B2514" t="s">
        <v>1400</v>
      </c>
      <c r="C2514" t="s">
        <v>119</v>
      </c>
      <c r="D2514" t="s">
        <v>885</v>
      </c>
      <c r="E2514" t="s">
        <v>87</v>
      </c>
      <c r="F2514" t="s">
        <v>1157</v>
      </c>
      <c r="G2514" t="s">
        <v>75</v>
      </c>
      <c r="H2514" t="s">
        <v>1414</v>
      </c>
      <c r="I2514" t="s">
        <v>493</v>
      </c>
      <c r="J2514" t="s">
        <v>1415</v>
      </c>
      <c r="K2514" t="s">
        <v>1444</v>
      </c>
      <c r="L2514" t="s">
        <v>1445</v>
      </c>
      <c r="M2514" t="s">
        <v>1044</v>
      </c>
      <c r="N2514" t="s">
        <v>1045</v>
      </c>
      <c r="O2514" t="s">
        <v>904</v>
      </c>
      <c r="P2514" t="s">
        <v>905</v>
      </c>
      <c r="Q2514" s="11">
        <v>0</v>
      </c>
      <c r="R2514" s="11">
        <v>0</v>
      </c>
      <c r="S2514" s="11">
        <v>0</v>
      </c>
      <c r="T2514" s="11">
        <v>0</v>
      </c>
      <c r="U2514" s="11">
        <v>7000000</v>
      </c>
      <c r="V2514" s="11">
        <v>0</v>
      </c>
      <c r="W2514" s="11">
        <v>7000000</v>
      </c>
      <c r="X2514" s="11">
        <v>0</v>
      </c>
      <c r="Y2514" s="11">
        <v>0</v>
      </c>
      <c r="Z2514" s="11">
        <v>0</v>
      </c>
      <c r="AA2514" s="11">
        <v>0</v>
      </c>
      <c r="AB2514" s="11">
        <v>0</v>
      </c>
      <c r="AC2514" s="11">
        <v>1750000</v>
      </c>
      <c r="AD2514" s="11">
        <v>1250000</v>
      </c>
      <c r="AE2514" s="11">
        <v>0</v>
      </c>
      <c r="AF2514" s="11">
        <v>0</v>
      </c>
      <c r="AG2514" s="11">
        <v>1750000</v>
      </c>
      <c r="AH2514" s="11">
        <v>2250000</v>
      </c>
      <c r="AI2514" s="11">
        <v>0</v>
      </c>
      <c r="AJ2514" s="11">
        <v>0</v>
      </c>
      <c r="AK2514" s="11">
        <v>3500000</v>
      </c>
      <c r="AL2514" s="11">
        <v>3500000</v>
      </c>
      <c r="AM2514" s="11">
        <v>0</v>
      </c>
      <c r="AN2514" s="11">
        <v>0</v>
      </c>
      <c r="AO25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v>
      </c>
      <c r="AP25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v>
      </c>
      <c r="AR25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14" s="11">
        <f>Table_PBS_SQL_DB2_PBSSQL_PBS_NDP_Tina_CG_QtrlyPerformance_Final[[#This Row],[GOU REL]]+Table_PBS_SQL_DB2_PBSSQL_PBS_NDP_Tina_CG_QtrlyPerformance_Final[[#This Row],[EXT REL]]</f>
        <v>7000000</v>
      </c>
      <c r="AT2514" s="11">
        <f>Table_PBS_SQL_DB2_PBSSQL_PBS_NDP_Tina_CG_QtrlyPerformance_Final[[#This Row],[GOU EXP]]+Table_PBS_SQL_DB2_PBSSQL_PBS_NDP_Tina_CG_QtrlyPerformance_Final[[#This Row],[EXT EXP]]</f>
        <v>7000000</v>
      </c>
      <c r="AU2514" s="11" t="str">
        <f>IF(Table_PBS_SQL_DB2_PBSSQL_PBS_NDP_Tina_CG_QtrlyPerformance_Final[[#This Row],[Item_Code]]&gt;"300000", "Capital", "Recurrent")</f>
        <v>Recurrent</v>
      </c>
    </row>
    <row r="2515" spans="1:47" x14ac:dyDescent="0.25">
      <c r="A2515" t="s">
        <v>49</v>
      </c>
      <c r="B2515" t="s">
        <v>1400</v>
      </c>
      <c r="C2515" t="s">
        <v>119</v>
      </c>
      <c r="D2515" t="s">
        <v>885</v>
      </c>
      <c r="E2515" t="s">
        <v>87</v>
      </c>
      <c r="F2515" t="s">
        <v>1157</v>
      </c>
      <c r="G2515" t="s">
        <v>75</v>
      </c>
      <c r="H2515" t="s">
        <v>1414</v>
      </c>
      <c r="I2515" t="s">
        <v>493</v>
      </c>
      <c r="J2515" t="s">
        <v>1415</v>
      </c>
      <c r="K2515" t="s">
        <v>1444</v>
      </c>
      <c r="L2515" t="s">
        <v>1445</v>
      </c>
      <c r="M2515" t="s">
        <v>1446</v>
      </c>
      <c r="N2515" t="s">
        <v>1447</v>
      </c>
      <c r="O2515" t="s">
        <v>1025</v>
      </c>
      <c r="P2515" t="s">
        <v>1026</v>
      </c>
      <c r="Q2515" s="11">
        <v>0</v>
      </c>
      <c r="R2515" s="11">
        <v>0</v>
      </c>
      <c r="S2515" s="11">
        <v>0</v>
      </c>
      <c r="T2515" s="11">
        <v>0</v>
      </c>
      <c r="U2515" s="11">
        <v>200000000</v>
      </c>
      <c r="V2515" s="11">
        <v>0</v>
      </c>
      <c r="W2515" s="11">
        <v>200000000</v>
      </c>
      <c r="X2515" s="11">
        <v>0</v>
      </c>
      <c r="Y2515" s="11">
        <v>0</v>
      </c>
      <c r="Z2515" s="11">
        <v>0</v>
      </c>
      <c r="AA2515" s="11">
        <v>0</v>
      </c>
      <c r="AB2515" s="11">
        <v>0</v>
      </c>
      <c r="AC2515" s="11">
        <v>50000000</v>
      </c>
      <c r="AD2515" s="11">
        <v>50000000</v>
      </c>
      <c r="AE2515" s="11">
        <v>0</v>
      </c>
      <c r="AF2515" s="11">
        <v>0</v>
      </c>
      <c r="AG2515" s="11">
        <v>50000000</v>
      </c>
      <c r="AH2515" s="11">
        <v>50000000</v>
      </c>
      <c r="AI2515" s="11">
        <v>0</v>
      </c>
      <c r="AJ2515" s="11">
        <v>0</v>
      </c>
      <c r="AK2515" s="11">
        <v>100000000</v>
      </c>
      <c r="AL2515" s="11">
        <v>100000000</v>
      </c>
      <c r="AM2515" s="11">
        <v>0</v>
      </c>
      <c r="AN2515" s="11">
        <v>0</v>
      </c>
      <c r="AO25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5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5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15" s="11">
        <f>Table_PBS_SQL_DB2_PBSSQL_PBS_NDP_Tina_CG_QtrlyPerformance_Final[[#This Row],[GOU REL]]+Table_PBS_SQL_DB2_PBSSQL_PBS_NDP_Tina_CG_QtrlyPerformance_Final[[#This Row],[EXT REL]]</f>
        <v>200000000</v>
      </c>
      <c r="AT2515" s="11">
        <f>Table_PBS_SQL_DB2_PBSSQL_PBS_NDP_Tina_CG_QtrlyPerformance_Final[[#This Row],[GOU EXP]]+Table_PBS_SQL_DB2_PBSSQL_PBS_NDP_Tina_CG_QtrlyPerformance_Final[[#This Row],[EXT EXP]]</f>
        <v>200000000</v>
      </c>
      <c r="AU2515" s="11" t="str">
        <f>IF(Table_PBS_SQL_DB2_PBSSQL_PBS_NDP_Tina_CG_QtrlyPerformance_Final[[#This Row],[Item_Code]]&gt;"300000", "Capital", "Recurrent")</f>
        <v>Recurrent</v>
      </c>
    </row>
    <row r="2516" spans="1:47" x14ac:dyDescent="0.25">
      <c r="A2516" t="s">
        <v>49</v>
      </c>
      <c r="B2516" t="s">
        <v>1400</v>
      </c>
      <c r="C2516" t="s">
        <v>119</v>
      </c>
      <c r="D2516" t="s">
        <v>885</v>
      </c>
      <c r="E2516" t="s">
        <v>87</v>
      </c>
      <c r="F2516" t="s">
        <v>1157</v>
      </c>
      <c r="G2516" t="s">
        <v>75</v>
      </c>
      <c r="H2516" t="s">
        <v>1414</v>
      </c>
      <c r="I2516" t="s">
        <v>493</v>
      </c>
      <c r="J2516" t="s">
        <v>1415</v>
      </c>
      <c r="K2516" t="s">
        <v>1444</v>
      </c>
      <c r="L2516" t="s">
        <v>1445</v>
      </c>
      <c r="M2516" t="s">
        <v>1446</v>
      </c>
      <c r="N2516" t="s">
        <v>1447</v>
      </c>
      <c r="O2516" t="s">
        <v>922</v>
      </c>
      <c r="P2516" t="s">
        <v>923</v>
      </c>
      <c r="Q2516" s="11">
        <v>0</v>
      </c>
      <c r="R2516" s="11">
        <v>0</v>
      </c>
      <c r="S2516" s="11">
        <v>0</v>
      </c>
      <c r="T2516" s="11">
        <v>0</v>
      </c>
      <c r="U2516" s="11">
        <v>180000000</v>
      </c>
      <c r="V2516" s="11">
        <v>0</v>
      </c>
      <c r="W2516" s="11">
        <v>180000000</v>
      </c>
      <c r="X2516" s="11">
        <v>0</v>
      </c>
      <c r="Y2516" s="11">
        <v>0</v>
      </c>
      <c r="Z2516" s="11">
        <v>0</v>
      </c>
      <c r="AA2516" s="11">
        <v>0</v>
      </c>
      <c r="AB2516" s="11">
        <v>0</v>
      </c>
      <c r="AC2516" s="11">
        <v>45000000</v>
      </c>
      <c r="AD2516" s="11">
        <v>45000000</v>
      </c>
      <c r="AE2516" s="11">
        <v>0</v>
      </c>
      <c r="AF2516" s="11">
        <v>0</v>
      </c>
      <c r="AG2516" s="11">
        <v>45000000</v>
      </c>
      <c r="AH2516" s="11">
        <v>45000000</v>
      </c>
      <c r="AI2516" s="11">
        <v>0</v>
      </c>
      <c r="AJ2516" s="11">
        <v>0</v>
      </c>
      <c r="AK2516" s="11">
        <v>90000000</v>
      </c>
      <c r="AL2516" s="11">
        <v>90000000</v>
      </c>
      <c r="AM2516" s="11">
        <v>0</v>
      </c>
      <c r="AN2516" s="11">
        <v>0</v>
      </c>
      <c r="AO25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25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25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16" s="11">
        <f>Table_PBS_SQL_DB2_PBSSQL_PBS_NDP_Tina_CG_QtrlyPerformance_Final[[#This Row],[GOU REL]]+Table_PBS_SQL_DB2_PBSSQL_PBS_NDP_Tina_CG_QtrlyPerformance_Final[[#This Row],[EXT REL]]</f>
        <v>180000000</v>
      </c>
      <c r="AT2516" s="11">
        <f>Table_PBS_SQL_DB2_PBSSQL_PBS_NDP_Tina_CG_QtrlyPerformance_Final[[#This Row],[GOU EXP]]+Table_PBS_SQL_DB2_PBSSQL_PBS_NDP_Tina_CG_QtrlyPerformance_Final[[#This Row],[EXT EXP]]</f>
        <v>180000000</v>
      </c>
      <c r="AU2516" s="11" t="str">
        <f>IF(Table_PBS_SQL_DB2_PBSSQL_PBS_NDP_Tina_CG_QtrlyPerformance_Final[[#This Row],[Item_Code]]&gt;"300000", "Capital", "Recurrent")</f>
        <v>Recurrent</v>
      </c>
    </row>
    <row r="2517" spans="1:47" x14ac:dyDescent="0.25">
      <c r="A2517" t="s">
        <v>49</v>
      </c>
      <c r="B2517" t="s">
        <v>1400</v>
      </c>
      <c r="C2517" t="s">
        <v>119</v>
      </c>
      <c r="D2517" t="s">
        <v>885</v>
      </c>
      <c r="E2517" t="s">
        <v>87</v>
      </c>
      <c r="F2517" t="s">
        <v>1157</v>
      </c>
      <c r="G2517" t="s">
        <v>75</v>
      </c>
      <c r="H2517" t="s">
        <v>1414</v>
      </c>
      <c r="I2517" t="s">
        <v>493</v>
      </c>
      <c r="J2517" t="s">
        <v>1415</v>
      </c>
      <c r="K2517" t="s">
        <v>1416</v>
      </c>
      <c r="L2517" t="s">
        <v>1417</v>
      </c>
      <c r="M2517" t="s">
        <v>1130</v>
      </c>
      <c r="N2517" t="s">
        <v>1131</v>
      </c>
      <c r="O2517" t="s">
        <v>1025</v>
      </c>
      <c r="P2517" t="s">
        <v>1026</v>
      </c>
      <c r="Q2517" s="11">
        <v>0</v>
      </c>
      <c r="R2517" s="11">
        <v>0</v>
      </c>
      <c r="S2517" s="11">
        <v>0</v>
      </c>
      <c r="T2517" s="11">
        <v>0</v>
      </c>
      <c r="U2517" s="11">
        <v>20000000</v>
      </c>
      <c r="V2517" s="11">
        <v>0</v>
      </c>
      <c r="W2517" s="11">
        <v>20000000</v>
      </c>
      <c r="X2517" s="11">
        <v>0</v>
      </c>
      <c r="Y2517" s="11">
        <v>0</v>
      </c>
      <c r="Z2517" s="11">
        <v>0</v>
      </c>
      <c r="AA2517" s="11">
        <v>0</v>
      </c>
      <c r="AB2517" s="11">
        <v>0</v>
      </c>
      <c r="AC2517" s="11">
        <v>5000000</v>
      </c>
      <c r="AD2517" s="11">
        <v>5000000</v>
      </c>
      <c r="AE2517" s="11">
        <v>0</v>
      </c>
      <c r="AF2517" s="11">
        <v>0</v>
      </c>
      <c r="AG2517" s="11">
        <v>5000000</v>
      </c>
      <c r="AH2517" s="11">
        <v>5000000</v>
      </c>
      <c r="AI2517" s="11">
        <v>0</v>
      </c>
      <c r="AJ2517" s="11">
        <v>0</v>
      </c>
      <c r="AK2517" s="11">
        <v>0</v>
      </c>
      <c r="AL2517" s="11">
        <v>0</v>
      </c>
      <c r="AM2517" s="11">
        <v>0</v>
      </c>
      <c r="AN2517" s="11">
        <v>0</v>
      </c>
      <c r="AO25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5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5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17" s="11">
        <f>Table_PBS_SQL_DB2_PBSSQL_PBS_NDP_Tina_CG_QtrlyPerformance_Final[[#This Row],[GOU REL]]+Table_PBS_SQL_DB2_PBSSQL_PBS_NDP_Tina_CG_QtrlyPerformance_Final[[#This Row],[EXT REL]]</f>
        <v>10000000</v>
      </c>
      <c r="AT2517" s="11">
        <f>Table_PBS_SQL_DB2_PBSSQL_PBS_NDP_Tina_CG_QtrlyPerformance_Final[[#This Row],[GOU EXP]]+Table_PBS_SQL_DB2_PBSSQL_PBS_NDP_Tina_CG_QtrlyPerformance_Final[[#This Row],[EXT EXP]]</f>
        <v>10000000</v>
      </c>
      <c r="AU2517" s="11" t="str">
        <f>IF(Table_PBS_SQL_DB2_PBSSQL_PBS_NDP_Tina_CG_QtrlyPerformance_Final[[#This Row],[Item_Code]]&gt;"300000", "Capital", "Recurrent")</f>
        <v>Recurrent</v>
      </c>
    </row>
    <row r="2518" spans="1:47" x14ac:dyDescent="0.25">
      <c r="A2518" t="s">
        <v>49</v>
      </c>
      <c r="B2518" t="s">
        <v>1400</v>
      </c>
      <c r="C2518" t="s">
        <v>119</v>
      </c>
      <c r="D2518" t="s">
        <v>885</v>
      </c>
      <c r="E2518" t="s">
        <v>87</v>
      </c>
      <c r="F2518" t="s">
        <v>1157</v>
      </c>
      <c r="G2518" t="s">
        <v>75</v>
      </c>
      <c r="H2518" t="s">
        <v>1414</v>
      </c>
      <c r="I2518" t="s">
        <v>493</v>
      </c>
      <c r="J2518" t="s">
        <v>1415</v>
      </c>
      <c r="K2518" t="s">
        <v>1416</v>
      </c>
      <c r="L2518" t="s">
        <v>1417</v>
      </c>
      <c r="M2518" t="s">
        <v>2187</v>
      </c>
      <c r="N2518" t="s">
        <v>2188</v>
      </c>
      <c r="O2518" t="s">
        <v>1005</v>
      </c>
      <c r="P2518" t="s">
        <v>1006</v>
      </c>
      <c r="Q2518" s="11">
        <v>0</v>
      </c>
      <c r="R2518" s="11">
        <v>0</v>
      </c>
      <c r="S2518" s="11">
        <v>0</v>
      </c>
      <c r="T2518" s="11">
        <v>0</v>
      </c>
      <c r="U2518" s="11">
        <v>15000000</v>
      </c>
      <c r="V2518" s="11">
        <v>0</v>
      </c>
      <c r="W2518" s="11">
        <v>15000000</v>
      </c>
      <c r="X2518" s="11">
        <v>0</v>
      </c>
      <c r="Y2518" s="11">
        <v>0</v>
      </c>
      <c r="Z2518" s="11">
        <v>0</v>
      </c>
      <c r="AA2518" s="11">
        <v>0</v>
      </c>
      <c r="AB2518" s="11">
        <v>0</v>
      </c>
      <c r="AC2518" s="11">
        <v>3750000</v>
      </c>
      <c r="AD2518" s="11">
        <v>3750000</v>
      </c>
      <c r="AE2518" s="11">
        <v>0</v>
      </c>
      <c r="AF2518" s="11">
        <v>0</v>
      </c>
      <c r="AG2518" s="11">
        <v>3750000</v>
      </c>
      <c r="AH2518" s="11">
        <v>3750000</v>
      </c>
      <c r="AI2518" s="11">
        <v>0</v>
      </c>
      <c r="AJ2518" s="11">
        <v>0</v>
      </c>
      <c r="AK2518" s="11">
        <v>7500000</v>
      </c>
      <c r="AL2518" s="11">
        <v>7500000</v>
      </c>
      <c r="AM2518" s="11">
        <v>0</v>
      </c>
      <c r="AN2518" s="11">
        <v>0</v>
      </c>
      <c r="AO25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25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25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18" s="11">
        <f>Table_PBS_SQL_DB2_PBSSQL_PBS_NDP_Tina_CG_QtrlyPerformance_Final[[#This Row],[GOU REL]]+Table_PBS_SQL_DB2_PBSSQL_PBS_NDP_Tina_CG_QtrlyPerformance_Final[[#This Row],[EXT REL]]</f>
        <v>15000000</v>
      </c>
      <c r="AT2518" s="11">
        <f>Table_PBS_SQL_DB2_PBSSQL_PBS_NDP_Tina_CG_QtrlyPerformance_Final[[#This Row],[GOU EXP]]+Table_PBS_SQL_DB2_PBSSQL_PBS_NDP_Tina_CG_QtrlyPerformance_Final[[#This Row],[EXT EXP]]</f>
        <v>15000000</v>
      </c>
      <c r="AU2518" s="11" t="str">
        <f>IF(Table_PBS_SQL_DB2_PBSSQL_PBS_NDP_Tina_CG_QtrlyPerformance_Final[[#This Row],[Item_Code]]&gt;"300000", "Capital", "Recurrent")</f>
        <v>Recurrent</v>
      </c>
    </row>
    <row r="2519" spans="1:47" x14ac:dyDescent="0.25">
      <c r="A2519" t="s">
        <v>49</v>
      </c>
      <c r="B2519" t="s">
        <v>1400</v>
      </c>
      <c r="C2519" t="s">
        <v>119</v>
      </c>
      <c r="D2519" t="s">
        <v>885</v>
      </c>
      <c r="E2519" t="s">
        <v>87</v>
      </c>
      <c r="F2519" t="s">
        <v>1157</v>
      </c>
      <c r="G2519" t="s">
        <v>75</v>
      </c>
      <c r="H2519" t="s">
        <v>1414</v>
      </c>
      <c r="I2519" t="s">
        <v>467</v>
      </c>
      <c r="J2519" t="s">
        <v>1448</v>
      </c>
      <c r="K2519" t="s">
        <v>1449</v>
      </c>
      <c r="L2519" t="s">
        <v>1450</v>
      </c>
      <c r="M2519" t="s">
        <v>866</v>
      </c>
      <c r="N2519" t="s">
        <v>867</v>
      </c>
      <c r="O2519" t="s">
        <v>1589</v>
      </c>
      <c r="P2519" t="s">
        <v>1590</v>
      </c>
      <c r="Q2519" s="11">
        <v>0</v>
      </c>
      <c r="R2519" s="11">
        <v>0</v>
      </c>
      <c r="S2519" s="11">
        <v>0</v>
      </c>
      <c r="T2519" s="11">
        <v>0</v>
      </c>
      <c r="U2519" s="11">
        <v>100000000</v>
      </c>
      <c r="V2519" s="11">
        <v>0</v>
      </c>
      <c r="W2519" s="11">
        <v>100000000</v>
      </c>
      <c r="X2519" s="11">
        <v>0</v>
      </c>
      <c r="Y2519" s="11">
        <v>0</v>
      </c>
      <c r="Z2519" s="11">
        <v>0</v>
      </c>
      <c r="AA2519" s="11">
        <v>0</v>
      </c>
      <c r="AB2519" s="11">
        <v>0</v>
      </c>
      <c r="AC2519" s="11">
        <v>25000000</v>
      </c>
      <c r="AD2519" s="11">
        <v>0</v>
      </c>
      <c r="AE2519" s="11">
        <v>0</v>
      </c>
      <c r="AF2519" s="11">
        <v>0</v>
      </c>
      <c r="AG2519" s="11">
        <v>25000000</v>
      </c>
      <c r="AH2519" s="11">
        <v>35095385</v>
      </c>
      <c r="AI2519" s="11">
        <v>0</v>
      </c>
      <c r="AJ2519" s="11">
        <v>0</v>
      </c>
      <c r="AK2519" s="11">
        <v>0</v>
      </c>
      <c r="AL2519" s="11">
        <v>14904615</v>
      </c>
      <c r="AM2519" s="11">
        <v>0</v>
      </c>
      <c r="AN2519" s="11">
        <v>0</v>
      </c>
      <c r="AO25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5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5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19" s="11">
        <f>Table_PBS_SQL_DB2_PBSSQL_PBS_NDP_Tina_CG_QtrlyPerformance_Final[[#This Row],[GOU REL]]+Table_PBS_SQL_DB2_PBSSQL_PBS_NDP_Tina_CG_QtrlyPerformance_Final[[#This Row],[EXT REL]]</f>
        <v>50000000</v>
      </c>
      <c r="AT2519" s="11">
        <f>Table_PBS_SQL_DB2_PBSSQL_PBS_NDP_Tina_CG_QtrlyPerformance_Final[[#This Row],[GOU EXP]]+Table_PBS_SQL_DB2_PBSSQL_PBS_NDP_Tina_CG_QtrlyPerformance_Final[[#This Row],[EXT EXP]]</f>
        <v>50000000</v>
      </c>
      <c r="AU2519" s="11" t="str">
        <f>IF(Table_PBS_SQL_DB2_PBSSQL_PBS_NDP_Tina_CG_QtrlyPerformance_Final[[#This Row],[Item_Code]]&gt;"300000", "Capital", "Recurrent")</f>
        <v>Capital</v>
      </c>
    </row>
    <row r="2520" spans="1:47" x14ac:dyDescent="0.25">
      <c r="A2520" t="s">
        <v>49</v>
      </c>
      <c r="B2520" t="s">
        <v>1400</v>
      </c>
      <c r="C2520" t="s">
        <v>119</v>
      </c>
      <c r="D2520" t="s">
        <v>885</v>
      </c>
      <c r="E2520" t="s">
        <v>87</v>
      </c>
      <c r="F2520" t="s">
        <v>1157</v>
      </c>
      <c r="G2520" t="s">
        <v>75</v>
      </c>
      <c r="H2520" t="s">
        <v>1414</v>
      </c>
      <c r="I2520" t="s">
        <v>467</v>
      </c>
      <c r="J2520" t="s">
        <v>1448</v>
      </c>
      <c r="K2520" t="s">
        <v>1449</v>
      </c>
      <c r="L2520" t="s">
        <v>1450</v>
      </c>
      <c r="M2520" t="s">
        <v>1130</v>
      </c>
      <c r="N2520" t="s">
        <v>1131</v>
      </c>
      <c r="O2520" t="s">
        <v>1120</v>
      </c>
      <c r="P2520" t="s">
        <v>1121</v>
      </c>
      <c r="Q2520" s="11">
        <v>0</v>
      </c>
      <c r="R2520" s="11">
        <v>0</v>
      </c>
      <c r="S2520" s="11">
        <v>0</v>
      </c>
      <c r="T2520" s="11">
        <v>0</v>
      </c>
      <c r="U2520" s="11">
        <v>4000000</v>
      </c>
      <c r="V2520" s="11">
        <v>0</v>
      </c>
      <c r="W2520" s="11">
        <v>4000000</v>
      </c>
      <c r="X2520" s="11">
        <v>0</v>
      </c>
      <c r="Y2520" s="11">
        <v>0</v>
      </c>
      <c r="Z2520" s="11">
        <v>0</v>
      </c>
      <c r="AA2520" s="11">
        <v>0</v>
      </c>
      <c r="AB2520" s="11">
        <v>0</v>
      </c>
      <c r="AC2520" s="11">
        <v>1000000</v>
      </c>
      <c r="AD2520" s="11">
        <v>1000000</v>
      </c>
      <c r="AE2520" s="11">
        <v>0</v>
      </c>
      <c r="AF2520" s="11">
        <v>0</v>
      </c>
      <c r="AG2520" s="11">
        <v>1000000</v>
      </c>
      <c r="AH2520" s="11">
        <v>1000000</v>
      </c>
      <c r="AI2520" s="11">
        <v>0</v>
      </c>
      <c r="AJ2520" s="11">
        <v>0</v>
      </c>
      <c r="AK2520" s="11">
        <v>0</v>
      </c>
      <c r="AL2520" s="11">
        <v>0</v>
      </c>
      <c r="AM2520" s="11">
        <v>0</v>
      </c>
      <c r="AN2520" s="11">
        <v>0</v>
      </c>
      <c r="AO25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25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25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0" s="11">
        <f>Table_PBS_SQL_DB2_PBSSQL_PBS_NDP_Tina_CG_QtrlyPerformance_Final[[#This Row],[GOU REL]]+Table_PBS_SQL_DB2_PBSSQL_PBS_NDP_Tina_CG_QtrlyPerformance_Final[[#This Row],[EXT REL]]</f>
        <v>2000000</v>
      </c>
      <c r="AT2520" s="11">
        <f>Table_PBS_SQL_DB2_PBSSQL_PBS_NDP_Tina_CG_QtrlyPerformance_Final[[#This Row],[GOU EXP]]+Table_PBS_SQL_DB2_PBSSQL_PBS_NDP_Tina_CG_QtrlyPerformance_Final[[#This Row],[EXT EXP]]</f>
        <v>2000000</v>
      </c>
      <c r="AU2520" s="11" t="str">
        <f>IF(Table_PBS_SQL_DB2_PBSSQL_PBS_NDP_Tina_CG_QtrlyPerformance_Final[[#This Row],[Item_Code]]&gt;"300000", "Capital", "Recurrent")</f>
        <v>Recurrent</v>
      </c>
    </row>
    <row r="2521" spans="1:47" x14ac:dyDescent="0.25">
      <c r="A2521" t="s">
        <v>49</v>
      </c>
      <c r="B2521" t="s">
        <v>1400</v>
      </c>
      <c r="C2521" t="s">
        <v>119</v>
      </c>
      <c r="D2521" t="s">
        <v>885</v>
      </c>
      <c r="E2521" t="s">
        <v>87</v>
      </c>
      <c r="F2521" t="s">
        <v>1157</v>
      </c>
      <c r="G2521" t="s">
        <v>75</v>
      </c>
      <c r="H2521" t="s">
        <v>1414</v>
      </c>
      <c r="I2521" t="s">
        <v>467</v>
      </c>
      <c r="J2521" t="s">
        <v>1448</v>
      </c>
      <c r="K2521" t="s">
        <v>1449</v>
      </c>
      <c r="L2521" t="s">
        <v>1450</v>
      </c>
      <c r="M2521" t="s">
        <v>1130</v>
      </c>
      <c r="N2521" t="s">
        <v>1131</v>
      </c>
      <c r="O2521" t="s">
        <v>1004</v>
      </c>
      <c r="P2521" t="s">
        <v>868</v>
      </c>
      <c r="Q2521" s="11">
        <v>0</v>
      </c>
      <c r="R2521" s="11">
        <v>0</v>
      </c>
      <c r="S2521" s="11">
        <v>0</v>
      </c>
      <c r="T2521" s="11">
        <v>0</v>
      </c>
      <c r="U2521" s="11">
        <v>15000000</v>
      </c>
      <c r="V2521" s="11">
        <v>0</v>
      </c>
      <c r="W2521" s="11">
        <v>15000000</v>
      </c>
      <c r="X2521" s="11">
        <v>0</v>
      </c>
      <c r="Y2521" s="11">
        <v>0</v>
      </c>
      <c r="Z2521" s="11">
        <v>0</v>
      </c>
      <c r="AA2521" s="11">
        <v>0</v>
      </c>
      <c r="AB2521" s="11">
        <v>0</v>
      </c>
      <c r="AC2521" s="11">
        <v>3750000</v>
      </c>
      <c r="AD2521" s="11">
        <v>1875000</v>
      </c>
      <c r="AE2521" s="11">
        <v>0</v>
      </c>
      <c r="AF2521" s="11">
        <v>0</v>
      </c>
      <c r="AG2521" s="11">
        <v>3750000</v>
      </c>
      <c r="AH2521" s="11">
        <v>4353749</v>
      </c>
      <c r="AI2521" s="11">
        <v>0</v>
      </c>
      <c r="AJ2521" s="11">
        <v>0</v>
      </c>
      <c r="AK2521" s="11">
        <v>7500000</v>
      </c>
      <c r="AL2521" s="11">
        <v>10646251</v>
      </c>
      <c r="AM2521" s="11">
        <v>0</v>
      </c>
      <c r="AN2521" s="11">
        <v>0</v>
      </c>
      <c r="AO25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25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16875000</v>
      </c>
      <c r="AR25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1" s="11">
        <f>Table_PBS_SQL_DB2_PBSSQL_PBS_NDP_Tina_CG_QtrlyPerformance_Final[[#This Row],[GOU REL]]+Table_PBS_SQL_DB2_PBSSQL_PBS_NDP_Tina_CG_QtrlyPerformance_Final[[#This Row],[EXT REL]]</f>
        <v>15000000</v>
      </c>
      <c r="AT2521" s="11">
        <f>Table_PBS_SQL_DB2_PBSSQL_PBS_NDP_Tina_CG_QtrlyPerformance_Final[[#This Row],[GOU EXP]]+Table_PBS_SQL_DB2_PBSSQL_PBS_NDP_Tina_CG_QtrlyPerformance_Final[[#This Row],[EXT EXP]]</f>
        <v>16875000</v>
      </c>
      <c r="AU2521" s="11" t="str">
        <f>IF(Table_PBS_SQL_DB2_PBSSQL_PBS_NDP_Tina_CG_QtrlyPerformance_Final[[#This Row],[Item_Code]]&gt;"300000", "Capital", "Recurrent")</f>
        <v>Recurrent</v>
      </c>
    </row>
    <row r="2522" spans="1:47" x14ac:dyDescent="0.25">
      <c r="A2522" t="s">
        <v>49</v>
      </c>
      <c r="B2522" t="s">
        <v>1400</v>
      </c>
      <c r="C2522" t="s">
        <v>119</v>
      </c>
      <c r="D2522" t="s">
        <v>885</v>
      </c>
      <c r="E2522" t="s">
        <v>87</v>
      </c>
      <c r="F2522" t="s">
        <v>1157</v>
      </c>
      <c r="G2522" t="s">
        <v>75</v>
      </c>
      <c r="H2522" t="s">
        <v>1414</v>
      </c>
      <c r="I2522" t="s">
        <v>467</v>
      </c>
      <c r="J2522" t="s">
        <v>1448</v>
      </c>
      <c r="K2522" t="s">
        <v>151</v>
      </c>
      <c r="L2522" t="s">
        <v>1451</v>
      </c>
      <c r="M2522" t="s">
        <v>1168</v>
      </c>
      <c r="N2522" t="s">
        <v>1169</v>
      </c>
      <c r="O2522" t="s">
        <v>940</v>
      </c>
      <c r="P2522" t="s">
        <v>941</v>
      </c>
      <c r="Q2522" s="11">
        <v>0</v>
      </c>
      <c r="R2522" s="11">
        <v>0</v>
      </c>
      <c r="S2522" s="11">
        <v>0</v>
      </c>
      <c r="T2522" s="11">
        <v>0</v>
      </c>
      <c r="U2522" s="11">
        <v>16000000</v>
      </c>
      <c r="V2522" s="11">
        <v>0</v>
      </c>
      <c r="W2522" s="11">
        <v>16000000</v>
      </c>
      <c r="X2522" s="11">
        <v>0</v>
      </c>
      <c r="Y2522" s="11">
        <v>0</v>
      </c>
      <c r="Z2522" s="11">
        <v>0</v>
      </c>
      <c r="AA2522" s="11">
        <v>0</v>
      </c>
      <c r="AB2522" s="11">
        <v>0</v>
      </c>
      <c r="AC2522" s="11">
        <v>4000000</v>
      </c>
      <c r="AD2522" s="11">
        <v>4000000</v>
      </c>
      <c r="AE2522" s="11">
        <v>0</v>
      </c>
      <c r="AF2522" s="11">
        <v>0</v>
      </c>
      <c r="AG2522" s="11">
        <v>4000000</v>
      </c>
      <c r="AH2522" s="11">
        <v>0</v>
      </c>
      <c r="AI2522" s="11">
        <v>0</v>
      </c>
      <c r="AJ2522" s="11">
        <v>0</v>
      </c>
      <c r="AK2522" s="11">
        <v>8000000</v>
      </c>
      <c r="AL2522" s="11">
        <v>16000000</v>
      </c>
      <c r="AM2522" s="11">
        <v>0</v>
      </c>
      <c r="AN2522" s="11">
        <v>0</v>
      </c>
      <c r="AO25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25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5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2" s="11">
        <f>Table_PBS_SQL_DB2_PBSSQL_PBS_NDP_Tina_CG_QtrlyPerformance_Final[[#This Row],[GOU REL]]+Table_PBS_SQL_DB2_PBSSQL_PBS_NDP_Tina_CG_QtrlyPerformance_Final[[#This Row],[EXT REL]]</f>
        <v>16000000</v>
      </c>
      <c r="AT2522" s="11">
        <f>Table_PBS_SQL_DB2_PBSSQL_PBS_NDP_Tina_CG_QtrlyPerformance_Final[[#This Row],[GOU EXP]]+Table_PBS_SQL_DB2_PBSSQL_PBS_NDP_Tina_CG_QtrlyPerformance_Final[[#This Row],[EXT EXP]]</f>
        <v>20000000</v>
      </c>
      <c r="AU2522" s="11" t="str">
        <f>IF(Table_PBS_SQL_DB2_PBSSQL_PBS_NDP_Tina_CG_QtrlyPerformance_Final[[#This Row],[Item_Code]]&gt;"300000", "Capital", "Recurrent")</f>
        <v>Recurrent</v>
      </c>
    </row>
    <row r="2523" spans="1:47" x14ac:dyDescent="0.25">
      <c r="A2523" t="s">
        <v>49</v>
      </c>
      <c r="B2523" t="s">
        <v>1400</v>
      </c>
      <c r="C2523" t="s">
        <v>119</v>
      </c>
      <c r="D2523" t="s">
        <v>885</v>
      </c>
      <c r="E2523" t="s">
        <v>87</v>
      </c>
      <c r="F2523" t="s">
        <v>1157</v>
      </c>
      <c r="G2523" t="s">
        <v>75</v>
      </c>
      <c r="H2523" t="s">
        <v>1414</v>
      </c>
      <c r="I2523" t="s">
        <v>467</v>
      </c>
      <c r="J2523" t="s">
        <v>1448</v>
      </c>
      <c r="K2523" t="s">
        <v>151</v>
      </c>
      <c r="L2523" t="s">
        <v>1451</v>
      </c>
      <c r="M2523" t="s">
        <v>1044</v>
      </c>
      <c r="N2523" t="s">
        <v>1045</v>
      </c>
      <c r="O2523" t="s">
        <v>1626</v>
      </c>
      <c r="P2523" t="s">
        <v>1627</v>
      </c>
      <c r="Q2523" s="11">
        <v>0</v>
      </c>
      <c r="R2523" s="11">
        <v>0</v>
      </c>
      <c r="S2523" s="11">
        <v>0</v>
      </c>
      <c r="T2523" s="11">
        <v>0</v>
      </c>
      <c r="U2523" s="11">
        <v>400000000</v>
      </c>
      <c r="V2523" s="11">
        <v>0</v>
      </c>
      <c r="W2523" s="11">
        <v>400000000</v>
      </c>
      <c r="X2523" s="11">
        <v>0</v>
      </c>
      <c r="Y2523" s="11">
        <v>0</v>
      </c>
      <c r="Z2523" s="11">
        <v>0</v>
      </c>
      <c r="AA2523" s="11">
        <v>0</v>
      </c>
      <c r="AB2523" s="11">
        <v>0</v>
      </c>
      <c r="AC2523" s="11">
        <v>100000000</v>
      </c>
      <c r="AD2523" s="11">
        <v>100000000</v>
      </c>
      <c r="AE2523" s="11">
        <v>0</v>
      </c>
      <c r="AF2523" s="11">
        <v>0</v>
      </c>
      <c r="AG2523" s="11">
        <v>100000000</v>
      </c>
      <c r="AH2523" s="11">
        <v>100000000</v>
      </c>
      <c r="AI2523" s="11">
        <v>0</v>
      </c>
      <c r="AJ2523" s="11">
        <v>0</v>
      </c>
      <c r="AK2523" s="11">
        <v>0</v>
      </c>
      <c r="AL2523" s="11">
        <v>0</v>
      </c>
      <c r="AM2523" s="11">
        <v>0</v>
      </c>
      <c r="AN2523" s="11">
        <v>0</v>
      </c>
      <c r="AO25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5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5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3" s="11">
        <f>Table_PBS_SQL_DB2_PBSSQL_PBS_NDP_Tina_CG_QtrlyPerformance_Final[[#This Row],[GOU REL]]+Table_PBS_SQL_DB2_PBSSQL_PBS_NDP_Tina_CG_QtrlyPerformance_Final[[#This Row],[EXT REL]]</f>
        <v>200000000</v>
      </c>
      <c r="AT2523" s="11">
        <f>Table_PBS_SQL_DB2_PBSSQL_PBS_NDP_Tina_CG_QtrlyPerformance_Final[[#This Row],[GOU EXP]]+Table_PBS_SQL_DB2_PBSSQL_PBS_NDP_Tina_CG_QtrlyPerformance_Final[[#This Row],[EXT EXP]]</f>
        <v>200000000</v>
      </c>
      <c r="AU2523" s="11" t="str">
        <f>IF(Table_PBS_SQL_DB2_PBSSQL_PBS_NDP_Tina_CG_QtrlyPerformance_Final[[#This Row],[Item_Code]]&gt;"300000", "Capital", "Recurrent")</f>
        <v>Capital</v>
      </c>
    </row>
    <row r="2524" spans="1:47" x14ac:dyDescent="0.25">
      <c r="A2524" t="s">
        <v>49</v>
      </c>
      <c r="B2524" t="s">
        <v>1400</v>
      </c>
      <c r="C2524" t="s">
        <v>119</v>
      </c>
      <c r="D2524" t="s">
        <v>885</v>
      </c>
      <c r="E2524" t="s">
        <v>87</v>
      </c>
      <c r="F2524" t="s">
        <v>1157</v>
      </c>
      <c r="G2524" t="s">
        <v>75</v>
      </c>
      <c r="H2524" t="s">
        <v>1414</v>
      </c>
      <c r="I2524" t="s">
        <v>666</v>
      </c>
      <c r="J2524" t="s">
        <v>1452</v>
      </c>
      <c r="K2524" t="s">
        <v>1442</v>
      </c>
      <c r="L2524" t="s">
        <v>1443</v>
      </c>
      <c r="M2524" t="s">
        <v>1130</v>
      </c>
      <c r="N2524" t="s">
        <v>1131</v>
      </c>
      <c r="O2524" t="s">
        <v>1016</v>
      </c>
      <c r="P2524" t="s">
        <v>1017</v>
      </c>
      <c r="Q2524" s="11">
        <v>0</v>
      </c>
      <c r="R2524" s="11">
        <v>0</v>
      </c>
      <c r="S2524" s="11">
        <v>0</v>
      </c>
      <c r="T2524" s="11">
        <v>0</v>
      </c>
      <c r="U2524" s="11">
        <v>2000000</v>
      </c>
      <c r="V2524" s="11">
        <v>0</v>
      </c>
      <c r="W2524" s="11">
        <v>0</v>
      </c>
      <c r="X2524" s="11">
        <v>2000000</v>
      </c>
      <c r="Y2524" s="11">
        <v>0</v>
      </c>
      <c r="Z2524" s="11">
        <v>0</v>
      </c>
      <c r="AA2524" s="11">
        <v>0</v>
      </c>
      <c r="AB2524" s="11">
        <v>0</v>
      </c>
      <c r="AC2524" s="11">
        <v>0</v>
      </c>
      <c r="AD2524" s="11">
        <v>0</v>
      </c>
      <c r="AE2524" s="11">
        <v>0</v>
      </c>
      <c r="AF2524" s="11">
        <v>0</v>
      </c>
      <c r="AG2524" s="11">
        <v>0</v>
      </c>
      <c r="AH2524" s="11">
        <v>0</v>
      </c>
      <c r="AI2524" s="11">
        <v>0</v>
      </c>
      <c r="AJ2524" s="11">
        <v>0</v>
      </c>
      <c r="AK2524" s="11">
        <v>0</v>
      </c>
      <c r="AL2524" s="11">
        <v>0</v>
      </c>
      <c r="AM2524" s="11">
        <v>0</v>
      </c>
      <c r="AN2524" s="11">
        <v>0</v>
      </c>
      <c r="AO25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4" s="11">
        <f>Table_PBS_SQL_DB2_PBSSQL_PBS_NDP_Tina_CG_QtrlyPerformance_Final[[#This Row],[GOU REL]]+Table_PBS_SQL_DB2_PBSSQL_PBS_NDP_Tina_CG_QtrlyPerformance_Final[[#This Row],[EXT REL]]</f>
        <v>0</v>
      </c>
      <c r="AT2524" s="11">
        <f>Table_PBS_SQL_DB2_PBSSQL_PBS_NDP_Tina_CG_QtrlyPerformance_Final[[#This Row],[GOU EXP]]+Table_PBS_SQL_DB2_PBSSQL_PBS_NDP_Tina_CG_QtrlyPerformance_Final[[#This Row],[EXT EXP]]</f>
        <v>0</v>
      </c>
      <c r="AU2524" s="11" t="str">
        <f>IF(Table_PBS_SQL_DB2_PBSSQL_PBS_NDP_Tina_CG_QtrlyPerformance_Final[[#This Row],[Item_Code]]&gt;"300000", "Capital", "Recurrent")</f>
        <v>Recurrent</v>
      </c>
    </row>
    <row r="2525" spans="1:47" x14ac:dyDescent="0.25">
      <c r="A2525" t="s">
        <v>49</v>
      </c>
      <c r="B2525" t="s">
        <v>1400</v>
      </c>
      <c r="C2525" t="s">
        <v>119</v>
      </c>
      <c r="D2525" t="s">
        <v>885</v>
      </c>
      <c r="E2525" t="s">
        <v>87</v>
      </c>
      <c r="F2525" t="s">
        <v>1157</v>
      </c>
      <c r="G2525" t="s">
        <v>75</v>
      </c>
      <c r="H2525" t="s">
        <v>1414</v>
      </c>
      <c r="I2525" t="s">
        <v>666</v>
      </c>
      <c r="J2525" t="s">
        <v>1452</v>
      </c>
      <c r="K2525" t="s">
        <v>1442</v>
      </c>
      <c r="L2525" t="s">
        <v>1443</v>
      </c>
      <c r="M2525" t="s">
        <v>1044</v>
      </c>
      <c r="N2525" t="s">
        <v>1045</v>
      </c>
      <c r="O2525" t="s">
        <v>1052</v>
      </c>
      <c r="P2525" t="s">
        <v>1053</v>
      </c>
      <c r="Q2525" s="11">
        <v>0</v>
      </c>
      <c r="R2525" s="11">
        <v>0</v>
      </c>
      <c r="S2525" s="11">
        <v>0</v>
      </c>
      <c r="T2525" s="11">
        <v>0</v>
      </c>
      <c r="U2525" s="11">
        <v>7405254800</v>
      </c>
      <c r="V2525" s="11">
        <v>0</v>
      </c>
      <c r="W2525" s="11">
        <v>585000000</v>
      </c>
      <c r="X2525" s="11">
        <v>6820254800</v>
      </c>
      <c r="Y2525" s="11">
        <v>0</v>
      </c>
      <c r="Z2525" s="11">
        <v>0</v>
      </c>
      <c r="AA2525" s="11">
        <v>0</v>
      </c>
      <c r="AB2525" s="11">
        <v>0</v>
      </c>
      <c r="AC2525" s="11">
        <v>0</v>
      </c>
      <c r="AD2525" s="11">
        <v>0</v>
      </c>
      <c r="AE2525" s="11">
        <v>0</v>
      </c>
      <c r="AF2525" s="11">
        <v>0</v>
      </c>
      <c r="AG2525" s="11">
        <v>146250000</v>
      </c>
      <c r="AH2525" s="11">
        <v>146250000</v>
      </c>
      <c r="AI2525" s="11">
        <v>0</v>
      </c>
      <c r="AJ2525" s="11">
        <v>0</v>
      </c>
      <c r="AK2525" s="11">
        <v>0</v>
      </c>
      <c r="AL2525" s="11">
        <v>0</v>
      </c>
      <c r="AM2525" s="11">
        <v>0</v>
      </c>
      <c r="AN2525" s="11">
        <v>0</v>
      </c>
      <c r="AO25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146250000</v>
      </c>
      <c r="AP25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146250000</v>
      </c>
      <c r="AR25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5" s="11">
        <f>Table_PBS_SQL_DB2_PBSSQL_PBS_NDP_Tina_CG_QtrlyPerformance_Final[[#This Row],[GOU REL]]+Table_PBS_SQL_DB2_PBSSQL_PBS_NDP_Tina_CG_QtrlyPerformance_Final[[#This Row],[EXT REL]]</f>
        <v>146250000</v>
      </c>
      <c r="AT2525" s="11">
        <f>Table_PBS_SQL_DB2_PBSSQL_PBS_NDP_Tina_CG_QtrlyPerformance_Final[[#This Row],[GOU EXP]]+Table_PBS_SQL_DB2_PBSSQL_PBS_NDP_Tina_CG_QtrlyPerformance_Final[[#This Row],[EXT EXP]]</f>
        <v>146250000</v>
      </c>
      <c r="AU2525" s="11" t="str">
        <f>IF(Table_PBS_SQL_DB2_PBSSQL_PBS_NDP_Tina_CG_QtrlyPerformance_Final[[#This Row],[Item_Code]]&gt;"300000", "Capital", "Recurrent")</f>
        <v>Capital</v>
      </c>
    </row>
    <row r="2526" spans="1:47" x14ac:dyDescent="0.25">
      <c r="A2526" t="s">
        <v>49</v>
      </c>
      <c r="B2526" t="s">
        <v>1400</v>
      </c>
      <c r="C2526" t="s">
        <v>119</v>
      </c>
      <c r="D2526" t="s">
        <v>885</v>
      </c>
      <c r="E2526" t="s">
        <v>87</v>
      </c>
      <c r="F2526" t="s">
        <v>1157</v>
      </c>
      <c r="G2526" t="s">
        <v>75</v>
      </c>
      <c r="H2526" t="s">
        <v>1414</v>
      </c>
      <c r="I2526" t="s">
        <v>499</v>
      </c>
      <c r="J2526" t="s">
        <v>1455</v>
      </c>
      <c r="K2526" t="s">
        <v>1437</v>
      </c>
      <c r="L2526" t="s">
        <v>1438</v>
      </c>
      <c r="M2526" t="s">
        <v>1130</v>
      </c>
      <c r="N2526" t="s">
        <v>1441</v>
      </c>
      <c r="O2526" t="s">
        <v>1120</v>
      </c>
      <c r="P2526" t="s">
        <v>1121</v>
      </c>
      <c r="Q2526" s="11">
        <v>0</v>
      </c>
      <c r="R2526" s="11">
        <v>0</v>
      </c>
      <c r="S2526" s="11">
        <v>0</v>
      </c>
      <c r="T2526" s="11">
        <v>0</v>
      </c>
      <c r="U2526" s="11">
        <v>0</v>
      </c>
      <c r="V2526" s="11">
        <v>0</v>
      </c>
      <c r="W2526" s="11">
        <v>5000000</v>
      </c>
      <c r="X2526" s="11">
        <v>0</v>
      </c>
      <c r="Y2526" s="11">
        <v>0</v>
      </c>
      <c r="Z2526" s="11">
        <v>0</v>
      </c>
      <c r="AA2526" s="11">
        <v>0</v>
      </c>
      <c r="AB2526" s="11">
        <v>0</v>
      </c>
      <c r="AC2526" s="11">
        <v>1250000</v>
      </c>
      <c r="AD2526" s="11">
        <v>1250000</v>
      </c>
      <c r="AE2526" s="11">
        <v>0</v>
      </c>
      <c r="AF2526" s="11">
        <v>0</v>
      </c>
      <c r="AG2526" s="11">
        <v>1250000</v>
      </c>
      <c r="AH2526" s="11">
        <v>1250000</v>
      </c>
      <c r="AI2526" s="11">
        <v>0</v>
      </c>
      <c r="AJ2526" s="11">
        <v>0</v>
      </c>
      <c r="AK2526" s="11">
        <v>2500000</v>
      </c>
      <c r="AL2526" s="11">
        <v>2322000</v>
      </c>
      <c r="AM2526" s="11">
        <v>0</v>
      </c>
      <c r="AN2526" s="11">
        <v>0</v>
      </c>
      <c r="AO25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5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4822000</v>
      </c>
      <c r="AR25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6" s="11">
        <f>Table_PBS_SQL_DB2_PBSSQL_PBS_NDP_Tina_CG_QtrlyPerformance_Final[[#This Row],[GOU REL]]+Table_PBS_SQL_DB2_PBSSQL_PBS_NDP_Tina_CG_QtrlyPerformance_Final[[#This Row],[EXT REL]]</f>
        <v>5000000</v>
      </c>
      <c r="AT2526" s="11">
        <f>Table_PBS_SQL_DB2_PBSSQL_PBS_NDP_Tina_CG_QtrlyPerformance_Final[[#This Row],[GOU EXP]]+Table_PBS_SQL_DB2_PBSSQL_PBS_NDP_Tina_CG_QtrlyPerformance_Final[[#This Row],[EXT EXP]]</f>
        <v>4822000</v>
      </c>
      <c r="AU2526" s="11" t="str">
        <f>IF(Table_PBS_SQL_DB2_PBSSQL_PBS_NDP_Tina_CG_QtrlyPerformance_Final[[#This Row],[Item_Code]]&gt;"300000", "Capital", "Recurrent")</f>
        <v>Recurrent</v>
      </c>
    </row>
    <row r="2527" spans="1:47" x14ac:dyDescent="0.25">
      <c r="A2527" t="s">
        <v>49</v>
      </c>
      <c r="B2527" t="s">
        <v>1400</v>
      </c>
      <c r="C2527" t="s">
        <v>119</v>
      </c>
      <c r="D2527" t="s">
        <v>885</v>
      </c>
      <c r="E2527" t="s">
        <v>87</v>
      </c>
      <c r="F2527" t="s">
        <v>1157</v>
      </c>
      <c r="G2527" t="s">
        <v>75</v>
      </c>
      <c r="H2527" t="s">
        <v>1414</v>
      </c>
      <c r="I2527" t="s">
        <v>499</v>
      </c>
      <c r="J2527" t="s">
        <v>1455</v>
      </c>
      <c r="K2527" t="s">
        <v>149</v>
      </c>
      <c r="L2527" t="s">
        <v>1976</v>
      </c>
      <c r="M2527" t="s">
        <v>1168</v>
      </c>
      <c r="N2527" t="s">
        <v>1169</v>
      </c>
      <c r="O2527" t="s">
        <v>1124</v>
      </c>
      <c r="P2527" t="s">
        <v>1125</v>
      </c>
      <c r="Q2527" s="11">
        <v>0</v>
      </c>
      <c r="R2527" s="11">
        <v>0</v>
      </c>
      <c r="S2527" s="11">
        <v>0</v>
      </c>
      <c r="T2527" s="11">
        <v>0</v>
      </c>
      <c r="U2527" s="11">
        <v>2000000</v>
      </c>
      <c r="V2527" s="11">
        <v>0</v>
      </c>
      <c r="W2527" s="11">
        <v>2000000</v>
      </c>
      <c r="X2527" s="11">
        <v>0</v>
      </c>
      <c r="Y2527" s="11">
        <v>0</v>
      </c>
      <c r="Z2527" s="11">
        <v>0</v>
      </c>
      <c r="AA2527" s="11">
        <v>0</v>
      </c>
      <c r="AB2527" s="11">
        <v>0</v>
      </c>
      <c r="AC2527" s="11">
        <v>500000</v>
      </c>
      <c r="AD2527" s="11">
        <v>500000</v>
      </c>
      <c r="AE2527" s="11">
        <v>0</v>
      </c>
      <c r="AF2527" s="11">
        <v>0</v>
      </c>
      <c r="AG2527" s="11">
        <v>500000</v>
      </c>
      <c r="AH2527" s="11">
        <v>500000</v>
      </c>
      <c r="AI2527" s="11">
        <v>0</v>
      </c>
      <c r="AJ2527" s="11">
        <v>0</v>
      </c>
      <c r="AK2527" s="11">
        <v>1000000</v>
      </c>
      <c r="AL2527" s="11">
        <v>1000000</v>
      </c>
      <c r="AM2527" s="11">
        <v>0</v>
      </c>
      <c r="AN2527" s="11">
        <v>0</v>
      </c>
      <c r="AO25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25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25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7" s="11">
        <f>Table_PBS_SQL_DB2_PBSSQL_PBS_NDP_Tina_CG_QtrlyPerformance_Final[[#This Row],[GOU REL]]+Table_PBS_SQL_DB2_PBSSQL_PBS_NDP_Tina_CG_QtrlyPerformance_Final[[#This Row],[EXT REL]]</f>
        <v>2000000</v>
      </c>
      <c r="AT2527" s="11">
        <f>Table_PBS_SQL_DB2_PBSSQL_PBS_NDP_Tina_CG_QtrlyPerformance_Final[[#This Row],[GOU EXP]]+Table_PBS_SQL_DB2_PBSSQL_PBS_NDP_Tina_CG_QtrlyPerformance_Final[[#This Row],[EXT EXP]]</f>
        <v>2000000</v>
      </c>
      <c r="AU2527" s="11" t="str">
        <f>IF(Table_PBS_SQL_DB2_PBSSQL_PBS_NDP_Tina_CG_QtrlyPerformance_Final[[#This Row],[Item_Code]]&gt;"300000", "Capital", "Recurrent")</f>
        <v>Recurrent</v>
      </c>
    </row>
    <row r="2528" spans="1:47" x14ac:dyDescent="0.25">
      <c r="A2528" t="s">
        <v>49</v>
      </c>
      <c r="B2528" t="s">
        <v>1400</v>
      </c>
      <c r="C2528" t="s">
        <v>119</v>
      </c>
      <c r="D2528" t="s">
        <v>885</v>
      </c>
      <c r="E2528" t="s">
        <v>87</v>
      </c>
      <c r="F2528" t="s">
        <v>1157</v>
      </c>
      <c r="G2528" t="s">
        <v>75</v>
      </c>
      <c r="H2528" t="s">
        <v>1414</v>
      </c>
      <c r="I2528" t="s">
        <v>499</v>
      </c>
      <c r="J2528" t="s">
        <v>1455</v>
      </c>
      <c r="K2528" t="s">
        <v>149</v>
      </c>
      <c r="L2528" t="s">
        <v>1976</v>
      </c>
      <c r="M2528" t="s">
        <v>1044</v>
      </c>
      <c r="N2528" t="s">
        <v>1045</v>
      </c>
      <c r="O2528" t="s">
        <v>1005</v>
      </c>
      <c r="P2528" t="s">
        <v>1006</v>
      </c>
      <c r="Q2528" s="11">
        <v>0</v>
      </c>
      <c r="R2528" s="11">
        <v>0</v>
      </c>
      <c r="S2528" s="11">
        <v>0</v>
      </c>
      <c r="T2528" s="11">
        <v>0</v>
      </c>
      <c r="U2528" s="11">
        <v>5560000</v>
      </c>
      <c r="V2528" s="11">
        <v>0</v>
      </c>
      <c r="W2528" s="11">
        <v>0</v>
      </c>
      <c r="X2528" s="11">
        <v>5560000</v>
      </c>
      <c r="Y2528" s="11">
        <v>0</v>
      </c>
      <c r="Z2528" s="11">
        <v>0</v>
      </c>
      <c r="AA2528" s="11">
        <v>0</v>
      </c>
      <c r="AB2528" s="11">
        <v>0</v>
      </c>
      <c r="AC2528" s="11">
        <v>0</v>
      </c>
      <c r="AD2528" s="11">
        <v>0</v>
      </c>
      <c r="AE2528" s="11">
        <v>0</v>
      </c>
      <c r="AF2528" s="11">
        <v>0</v>
      </c>
      <c r="AG2528" s="11">
        <v>0</v>
      </c>
      <c r="AH2528" s="11">
        <v>0</v>
      </c>
      <c r="AI2528" s="11">
        <v>0</v>
      </c>
      <c r="AJ2528" s="11">
        <v>0</v>
      </c>
      <c r="AK2528" s="11">
        <v>0</v>
      </c>
      <c r="AL2528" s="11">
        <v>0</v>
      </c>
      <c r="AM2528" s="11">
        <v>0</v>
      </c>
      <c r="AN2528" s="11">
        <v>0</v>
      </c>
      <c r="AO25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8" s="11">
        <f>Table_PBS_SQL_DB2_PBSSQL_PBS_NDP_Tina_CG_QtrlyPerformance_Final[[#This Row],[GOU REL]]+Table_PBS_SQL_DB2_PBSSQL_PBS_NDP_Tina_CG_QtrlyPerformance_Final[[#This Row],[EXT REL]]</f>
        <v>0</v>
      </c>
      <c r="AT2528" s="11">
        <f>Table_PBS_SQL_DB2_PBSSQL_PBS_NDP_Tina_CG_QtrlyPerformance_Final[[#This Row],[GOU EXP]]+Table_PBS_SQL_DB2_PBSSQL_PBS_NDP_Tina_CG_QtrlyPerformance_Final[[#This Row],[EXT EXP]]</f>
        <v>0</v>
      </c>
      <c r="AU2528" s="11" t="str">
        <f>IF(Table_PBS_SQL_DB2_PBSSQL_PBS_NDP_Tina_CG_QtrlyPerformance_Final[[#This Row],[Item_Code]]&gt;"300000", "Capital", "Recurrent")</f>
        <v>Recurrent</v>
      </c>
    </row>
    <row r="2529" spans="1:47" x14ac:dyDescent="0.25">
      <c r="A2529" t="s">
        <v>49</v>
      </c>
      <c r="B2529" t="s">
        <v>1400</v>
      </c>
      <c r="C2529" t="s">
        <v>119</v>
      </c>
      <c r="D2529" t="s">
        <v>885</v>
      </c>
      <c r="E2529" t="s">
        <v>87</v>
      </c>
      <c r="F2529" t="s">
        <v>1157</v>
      </c>
      <c r="G2529" t="s">
        <v>75</v>
      </c>
      <c r="H2529" t="s">
        <v>1414</v>
      </c>
      <c r="I2529" t="s">
        <v>499</v>
      </c>
      <c r="J2529" t="s">
        <v>1455</v>
      </c>
      <c r="K2529" t="s">
        <v>149</v>
      </c>
      <c r="L2529" t="s">
        <v>1976</v>
      </c>
      <c r="M2529" t="s">
        <v>1044</v>
      </c>
      <c r="N2529" t="s">
        <v>1045</v>
      </c>
      <c r="O2529" t="s">
        <v>922</v>
      </c>
      <c r="P2529" t="s">
        <v>923</v>
      </c>
      <c r="Q2529" s="11">
        <v>0</v>
      </c>
      <c r="R2529" s="11">
        <v>0</v>
      </c>
      <c r="S2529" s="11">
        <v>0</v>
      </c>
      <c r="T2529" s="11">
        <v>0</v>
      </c>
      <c r="U2529" s="11">
        <v>2880000</v>
      </c>
      <c r="V2529" s="11">
        <v>0</v>
      </c>
      <c r="W2529" s="11">
        <v>0</v>
      </c>
      <c r="X2529" s="11">
        <v>2880000</v>
      </c>
      <c r="Y2529" s="11">
        <v>0</v>
      </c>
      <c r="Z2529" s="11">
        <v>0</v>
      </c>
      <c r="AA2529" s="11">
        <v>0</v>
      </c>
      <c r="AB2529" s="11">
        <v>0</v>
      </c>
      <c r="AC2529" s="11">
        <v>0</v>
      </c>
      <c r="AD2529" s="11">
        <v>0</v>
      </c>
      <c r="AE2529" s="11">
        <v>0</v>
      </c>
      <c r="AF2529" s="11">
        <v>0</v>
      </c>
      <c r="AG2529" s="11">
        <v>0</v>
      </c>
      <c r="AH2529" s="11">
        <v>0</v>
      </c>
      <c r="AI2529" s="11">
        <v>0</v>
      </c>
      <c r="AJ2529" s="11">
        <v>0</v>
      </c>
      <c r="AK2529" s="11">
        <v>0</v>
      </c>
      <c r="AL2529" s="11">
        <v>0</v>
      </c>
      <c r="AM2529" s="11">
        <v>0</v>
      </c>
      <c r="AN2529" s="11">
        <v>0</v>
      </c>
      <c r="AO25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29" s="11">
        <f>Table_PBS_SQL_DB2_PBSSQL_PBS_NDP_Tina_CG_QtrlyPerformance_Final[[#This Row],[GOU REL]]+Table_PBS_SQL_DB2_PBSSQL_PBS_NDP_Tina_CG_QtrlyPerformance_Final[[#This Row],[EXT REL]]</f>
        <v>0</v>
      </c>
      <c r="AT2529" s="11">
        <f>Table_PBS_SQL_DB2_PBSSQL_PBS_NDP_Tina_CG_QtrlyPerformance_Final[[#This Row],[GOU EXP]]+Table_PBS_SQL_DB2_PBSSQL_PBS_NDP_Tina_CG_QtrlyPerformance_Final[[#This Row],[EXT EXP]]</f>
        <v>0</v>
      </c>
      <c r="AU2529" s="11" t="str">
        <f>IF(Table_PBS_SQL_DB2_PBSSQL_PBS_NDP_Tina_CG_QtrlyPerformance_Final[[#This Row],[Item_Code]]&gt;"300000", "Capital", "Recurrent")</f>
        <v>Recurrent</v>
      </c>
    </row>
    <row r="2530" spans="1:47" x14ac:dyDescent="0.25">
      <c r="A2530" t="s">
        <v>49</v>
      </c>
      <c r="B2530" t="s">
        <v>1400</v>
      </c>
      <c r="C2530" t="s">
        <v>119</v>
      </c>
      <c r="D2530" t="s">
        <v>885</v>
      </c>
      <c r="E2530" t="s">
        <v>87</v>
      </c>
      <c r="F2530" t="s">
        <v>1157</v>
      </c>
      <c r="G2530" t="s">
        <v>75</v>
      </c>
      <c r="H2530" t="s">
        <v>1414</v>
      </c>
      <c r="I2530" t="s">
        <v>507</v>
      </c>
      <c r="J2530" t="s">
        <v>1457</v>
      </c>
      <c r="K2530" t="s">
        <v>143</v>
      </c>
      <c r="L2530" t="s">
        <v>1458</v>
      </c>
      <c r="M2530" t="s">
        <v>1044</v>
      </c>
      <c r="N2530" t="s">
        <v>1045</v>
      </c>
      <c r="O2530" t="s">
        <v>1052</v>
      </c>
      <c r="P2530" t="s">
        <v>1053</v>
      </c>
      <c r="Q2530" s="11">
        <v>0</v>
      </c>
      <c r="R2530" s="11">
        <v>0</v>
      </c>
      <c r="S2530" s="11">
        <v>0</v>
      </c>
      <c r="T2530" s="11">
        <v>0</v>
      </c>
      <c r="U2530" s="11">
        <v>3144686162</v>
      </c>
      <c r="V2530" s="11">
        <v>0</v>
      </c>
      <c r="W2530" s="11">
        <v>3144686162</v>
      </c>
      <c r="X2530" s="11">
        <v>0</v>
      </c>
      <c r="Y2530" s="11">
        <v>0</v>
      </c>
      <c r="Z2530" s="11">
        <v>0</v>
      </c>
      <c r="AA2530" s="11">
        <v>0</v>
      </c>
      <c r="AB2530" s="11">
        <v>0</v>
      </c>
      <c r="AC2530" s="11">
        <v>786171500</v>
      </c>
      <c r="AD2530" s="11">
        <v>786171498</v>
      </c>
      <c r="AE2530" s="11">
        <v>0</v>
      </c>
      <c r="AF2530" s="11">
        <v>0</v>
      </c>
      <c r="AG2530" s="11">
        <v>500000000</v>
      </c>
      <c r="AH2530" s="11">
        <v>500000000</v>
      </c>
      <c r="AI2530" s="11">
        <v>0</v>
      </c>
      <c r="AJ2530" s="11">
        <v>0</v>
      </c>
      <c r="AK2530" s="11">
        <v>535625000</v>
      </c>
      <c r="AL2530" s="11">
        <v>535625002</v>
      </c>
      <c r="AM2530" s="11">
        <v>0</v>
      </c>
      <c r="AN2530" s="11">
        <v>0</v>
      </c>
      <c r="AO25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1821796500</v>
      </c>
      <c r="AP25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1821796500</v>
      </c>
      <c r="AR25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0" s="11">
        <f>Table_PBS_SQL_DB2_PBSSQL_PBS_NDP_Tina_CG_QtrlyPerformance_Final[[#This Row],[GOU REL]]+Table_PBS_SQL_DB2_PBSSQL_PBS_NDP_Tina_CG_QtrlyPerformance_Final[[#This Row],[EXT REL]]</f>
        <v>1821796500</v>
      </c>
      <c r="AT2530" s="11">
        <f>Table_PBS_SQL_DB2_PBSSQL_PBS_NDP_Tina_CG_QtrlyPerformance_Final[[#This Row],[GOU EXP]]+Table_PBS_SQL_DB2_PBSSQL_PBS_NDP_Tina_CG_QtrlyPerformance_Final[[#This Row],[EXT EXP]]</f>
        <v>1821796500</v>
      </c>
      <c r="AU2530" s="11" t="str">
        <f>IF(Table_PBS_SQL_DB2_PBSSQL_PBS_NDP_Tina_CG_QtrlyPerformance_Final[[#This Row],[Item_Code]]&gt;"300000", "Capital", "Recurrent")</f>
        <v>Capital</v>
      </c>
    </row>
    <row r="2531" spans="1:47" x14ac:dyDescent="0.25">
      <c r="A2531" t="s">
        <v>49</v>
      </c>
      <c r="B2531" t="s">
        <v>1400</v>
      </c>
      <c r="C2531" t="s">
        <v>293</v>
      </c>
      <c r="D2531" t="s">
        <v>1206</v>
      </c>
      <c r="E2531" t="s">
        <v>75</v>
      </c>
      <c r="F2531" t="s">
        <v>1228</v>
      </c>
      <c r="G2531" t="s">
        <v>87</v>
      </c>
      <c r="H2531" t="s">
        <v>1401</v>
      </c>
      <c r="I2531" t="s">
        <v>896</v>
      </c>
      <c r="J2531" t="s">
        <v>897</v>
      </c>
      <c r="K2531" t="s">
        <v>1437</v>
      </c>
      <c r="L2531" t="s">
        <v>1438</v>
      </c>
      <c r="M2531" t="s">
        <v>1044</v>
      </c>
      <c r="N2531" t="s">
        <v>1045</v>
      </c>
      <c r="O2531" t="s">
        <v>1192</v>
      </c>
      <c r="P2531" t="s">
        <v>1193</v>
      </c>
      <c r="Q2531" s="11">
        <v>0</v>
      </c>
      <c r="R2531" s="11">
        <v>0</v>
      </c>
      <c r="S2531" s="11">
        <v>0</v>
      </c>
      <c r="T2531" s="11">
        <v>0</v>
      </c>
      <c r="U2531" s="11">
        <v>0</v>
      </c>
      <c r="V2531" s="11">
        <v>0</v>
      </c>
      <c r="W2531" s="11">
        <v>0</v>
      </c>
      <c r="X2531" s="11">
        <v>0</v>
      </c>
      <c r="Y2531" s="11">
        <v>0</v>
      </c>
      <c r="Z2531" s="11">
        <v>0</v>
      </c>
      <c r="AA2531" s="11">
        <v>714521190</v>
      </c>
      <c r="AB2531" s="11">
        <v>1567448580</v>
      </c>
      <c r="AC2531" s="11">
        <v>0</v>
      </c>
      <c r="AD2531" s="11">
        <v>0</v>
      </c>
      <c r="AE2531" s="11">
        <v>461500000</v>
      </c>
      <c r="AF2531" s="11">
        <v>171992750</v>
      </c>
      <c r="AG2531" s="11">
        <v>0</v>
      </c>
      <c r="AH2531" s="11">
        <v>0</v>
      </c>
      <c r="AI2531" s="11">
        <v>0</v>
      </c>
      <c r="AJ2531" s="11">
        <v>0</v>
      </c>
      <c r="AK2531" s="11">
        <v>0</v>
      </c>
      <c r="AL2531" s="11">
        <v>0</v>
      </c>
      <c r="AM2531" s="11">
        <v>0</v>
      </c>
      <c r="AN2531" s="11">
        <v>0</v>
      </c>
      <c r="AO25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1176021190</v>
      </c>
      <c r="AQ25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1739441330</v>
      </c>
      <c r="AS2531" s="11">
        <f>Table_PBS_SQL_DB2_PBSSQL_PBS_NDP_Tina_CG_QtrlyPerformance_Final[[#This Row],[GOU REL]]+Table_PBS_SQL_DB2_PBSSQL_PBS_NDP_Tina_CG_QtrlyPerformance_Final[[#This Row],[EXT REL]]</f>
        <v>1176021190</v>
      </c>
      <c r="AT2531" s="11">
        <f>Table_PBS_SQL_DB2_PBSSQL_PBS_NDP_Tina_CG_QtrlyPerformance_Final[[#This Row],[GOU EXP]]+Table_PBS_SQL_DB2_PBSSQL_PBS_NDP_Tina_CG_QtrlyPerformance_Final[[#This Row],[EXT EXP]]</f>
        <v>1739441330</v>
      </c>
      <c r="AU2531" s="11" t="str">
        <f>IF(Table_PBS_SQL_DB2_PBSSQL_PBS_NDP_Tina_CG_QtrlyPerformance_Final[[#This Row],[Item_Code]]&gt;"300000", "Capital", "Recurrent")</f>
        <v>Recurrent</v>
      </c>
    </row>
    <row r="2532" spans="1:47" x14ac:dyDescent="0.25">
      <c r="A2532" t="s">
        <v>49</v>
      </c>
      <c r="B2532" t="s">
        <v>1400</v>
      </c>
      <c r="C2532" t="s">
        <v>293</v>
      </c>
      <c r="D2532" t="s">
        <v>1206</v>
      </c>
      <c r="E2532" t="s">
        <v>75</v>
      </c>
      <c r="F2532" t="s">
        <v>1228</v>
      </c>
      <c r="G2532" t="s">
        <v>87</v>
      </c>
      <c r="H2532" t="s">
        <v>1401</v>
      </c>
      <c r="I2532" t="s">
        <v>493</v>
      </c>
      <c r="J2532" t="s">
        <v>1470</v>
      </c>
      <c r="K2532" t="s">
        <v>1437</v>
      </c>
      <c r="L2532" t="s">
        <v>1438</v>
      </c>
      <c r="M2532" t="s">
        <v>866</v>
      </c>
      <c r="N2532" t="s">
        <v>867</v>
      </c>
      <c r="O2532" t="s">
        <v>906</v>
      </c>
      <c r="P2532" t="s">
        <v>907</v>
      </c>
      <c r="Q2532" s="11">
        <v>0</v>
      </c>
      <c r="R2532" s="11">
        <v>0</v>
      </c>
      <c r="S2532" s="11">
        <v>0</v>
      </c>
      <c r="T2532" s="11">
        <v>0</v>
      </c>
      <c r="U2532" s="11">
        <v>20000000</v>
      </c>
      <c r="V2532" s="11">
        <v>0</v>
      </c>
      <c r="W2532" s="11">
        <v>20000000</v>
      </c>
      <c r="X2532" s="11">
        <v>0</v>
      </c>
      <c r="Y2532" s="11">
        <v>0</v>
      </c>
      <c r="Z2532" s="11">
        <v>0</v>
      </c>
      <c r="AA2532" s="11">
        <v>0</v>
      </c>
      <c r="AB2532" s="11">
        <v>0</v>
      </c>
      <c r="AC2532" s="11">
        <v>10000000</v>
      </c>
      <c r="AD2532" s="11">
        <v>2080000</v>
      </c>
      <c r="AE2532" s="11">
        <v>0</v>
      </c>
      <c r="AF2532" s="11">
        <v>0</v>
      </c>
      <c r="AG2532" s="11">
        <v>0</v>
      </c>
      <c r="AH2532" s="11">
        <v>7920000</v>
      </c>
      <c r="AI2532" s="11">
        <v>0</v>
      </c>
      <c r="AJ2532" s="11">
        <v>0</v>
      </c>
      <c r="AK2532" s="11">
        <v>10000000</v>
      </c>
      <c r="AL2532" s="11">
        <v>9900000</v>
      </c>
      <c r="AM2532" s="11">
        <v>0</v>
      </c>
      <c r="AN2532" s="11">
        <v>0</v>
      </c>
      <c r="AO25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5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19900000</v>
      </c>
      <c r="AR25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2" s="11">
        <f>Table_PBS_SQL_DB2_PBSSQL_PBS_NDP_Tina_CG_QtrlyPerformance_Final[[#This Row],[GOU REL]]+Table_PBS_SQL_DB2_PBSSQL_PBS_NDP_Tina_CG_QtrlyPerformance_Final[[#This Row],[EXT REL]]</f>
        <v>20000000</v>
      </c>
      <c r="AT2532" s="11">
        <f>Table_PBS_SQL_DB2_PBSSQL_PBS_NDP_Tina_CG_QtrlyPerformance_Final[[#This Row],[GOU EXP]]+Table_PBS_SQL_DB2_PBSSQL_PBS_NDP_Tina_CG_QtrlyPerformance_Final[[#This Row],[EXT EXP]]</f>
        <v>19900000</v>
      </c>
      <c r="AU2532" s="11" t="str">
        <f>IF(Table_PBS_SQL_DB2_PBSSQL_PBS_NDP_Tina_CG_QtrlyPerformance_Final[[#This Row],[Item_Code]]&gt;"300000", "Capital", "Recurrent")</f>
        <v>Recurrent</v>
      </c>
    </row>
    <row r="2533" spans="1:47" x14ac:dyDescent="0.25">
      <c r="A2533" t="s">
        <v>49</v>
      </c>
      <c r="B2533" t="s">
        <v>1400</v>
      </c>
      <c r="C2533" t="s">
        <v>293</v>
      </c>
      <c r="D2533" t="s">
        <v>1206</v>
      </c>
      <c r="E2533" t="s">
        <v>75</v>
      </c>
      <c r="F2533" t="s">
        <v>1228</v>
      </c>
      <c r="G2533" t="s">
        <v>87</v>
      </c>
      <c r="H2533" t="s">
        <v>1401</v>
      </c>
      <c r="I2533" t="s">
        <v>493</v>
      </c>
      <c r="J2533" t="s">
        <v>1470</v>
      </c>
      <c r="K2533" t="s">
        <v>1437</v>
      </c>
      <c r="L2533" t="s">
        <v>1438</v>
      </c>
      <c r="M2533" t="s">
        <v>866</v>
      </c>
      <c r="N2533" t="s">
        <v>867</v>
      </c>
      <c r="O2533" t="s">
        <v>1083</v>
      </c>
      <c r="P2533" t="s">
        <v>1084</v>
      </c>
      <c r="Q2533" s="11">
        <v>0</v>
      </c>
      <c r="R2533" s="11">
        <v>0</v>
      </c>
      <c r="S2533" s="11">
        <v>0</v>
      </c>
      <c r="T2533" s="11">
        <v>0</v>
      </c>
      <c r="U2533" s="11">
        <v>7729223900</v>
      </c>
      <c r="V2533" s="11">
        <v>0</v>
      </c>
      <c r="W2533" s="11">
        <v>0</v>
      </c>
      <c r="X2533" s="11">
        <v>7729223900</v>
      </c>
      <c r="Y2533" s="11">
        <v>0</v>
      </c>
      <c r="Z2533" s="11">
        <v>0</v>
      </c>
      <c r="AA2533" s="11">
        <v>0</v>
      </c>
      <c r="AB2533" s="11">
        <v>0</v>
      </c>
      <c r="AC2533" s="11">
        <v>0</v>
      </c>
      <c r="AD2533" s="11">
        <v>0</v>
      </c>
      <c r="AE2533" s="11">
        <v>0</v>
      </c>
      <c r="AF2533" s="11">
        <v>0</v>
      </c>
      <c r="AG2533" s="11">
        <v>0</v>
      </c>
      <c r="AH2533" s="11">
        <v>0</v>
      </c>
      <c r="AI2533" s="11">
        <v>0</v>
      </c>
      <c r="AJ2533" s="11">
        <v>0</v>
      </c>
      <c r="AK2533" s="11">
        <v>0</v>
      </c>
      <c r="AL2533" s="11">
        <v>0</v>
      </c>
      <c r="AM2533" s="11">
        <v>0</v>
      </c>
      <c r="AN2533" s="11">
        <v>0</v>
      </c>
      <c r="AO25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3" s="11">
        <f>Table_PBS_SQL_DB2_PBSSQL_PBS_NDP_Tina_CG_QtrlyPerformance_Final[[#This Row],[GOU REL]]+Table_PBS_SQL_DB2_PBSSQL_PBS_NDP_Tina_CG_QtrlyPerformance_Final[[#This Row],[EXT REL]]</f>
        <v>0</v>
      </c>
      <c r="AT2533" s="11">
        <f>Table_PBS_SQL_DB2_PBSSQL_PBS_NDP_Tina_CG_QtrlyPerformance_Final[[#This Row],[GOU EXP]]+Table_PBS_SQL_DB2_PBSSQL_PBS_NDP_Tina_CG_QtrlyPerformance_Final[[#This Row],[EXT EXP]]</f>
        <v>0</v>
      </c>
      <c r="AU2533" s="11" t="str">
        <f>IF(Table_PBS_SQL_DB2_PBSSQL_PBS_NDP_Tina_CG_QtrlyPerformance_Final[[#This Row],[Item_Code]]&gt;"300000", "Capital", "Recurrent")</f>
        <v>Recurrent</v>
      </c>
    </row>
    <row r="2534" spans="1:47" x14ac:dyDescent="0.25">
      <c r="A2534" t="s">
        <v>49</v>
      </c>
      <c r="B2534" t="s">
        <v>1400</v>
      </c>
      <c r="C2534" t="s">
        <v>293</v>
      </c>
      <c r="D2534" t="s">
        <v>1206</v>
      </c>
      <c r="E2534" t="s">
        <v>75</v>
      </c>
      <c r="F2534" t="s">
        <v>1228</v>
      </c>
      <c r="G2534" t="s">
        <v>87</v>
      </c>
      <c r="H2534" t="s">
        <v>1401</v>
      </c>
      <c r="I2534" t="s">
        <v>493</v>
      </c>
      <c r="J2534" t="s">
        <v>1470</v>
      </c>
      <c r="K2534" t="s">
        <v>137</v>
      </c>
      <c r="L2534" t="s">
        <v>1473</v>
      </c>
      <c r="M2534" t="s">
        <v>866</v>
      </c>
      <c r="N2534" t="s">
        <v>867</v>
      </c>
      <c r="O2534" t="s">
        <v>1005</v>
      </c>
      <c r="P2534" t="s">
        <v>1006</v>
      </c>
      <c r="Q2534" s="11">
        <v>0</v>
      </c>
      <c r="R2534" s="11">
        <v>0</v>
      </c>
      <c r="S2534" s="11">
        <v>0</v>
      </c>
      <c r="T2534" s="11">
        <v>0</v>
      </c>
      <c r="U2534" s="11">
        <v>320000000</v>
      </c>
      <c r="V2534" s="11">
        <v>0</v>
      </c>
      <c r="W2534" s="11">
        <v>320000000</v>
      </c>
      <c r="X2534" s="11">
        <v>0</v>
      </c>
      <c r="Y2534" s="11">
        <v>0</v>
      </c>
      <c r="Z2534" s="11">
        <v>0</v>
      </c>
      <c r="AA2534" s="11">
        <v>0</v>
      </c>
      <c r="AB2534" s="11">
        <v>0</v>
      </c>
      <c r="AC2534" s="11">
        <v>50000000</v>
      </c>
      <c r="AD2534" s="11">
        <v>50000000</v>
      </c>
      <c r="AE2534" s="11">
        <v>0</v>
      </c>
      <c r="AF2534" s="11">
        <v>0</v>
      </c>
      <c r="AG2534" s="11">
        <v>80000000</v>
      </c>
      <c r="AH2534" s="11">
        <v>74303500</v>
      </c>
      <c r="AI2534" s="11">
        <v>0</v>
      </c>
      <c r="AJ2534" s="11">
        <v>0</v>
      </c>
      <c r="AK2534" s="11">
        <v>190000000</v>
      </c>
      <c r="AL2534" s="11">
        <v>195671329</v>
      </c>
      <c r="AM2534" s="11">
        <v>0</v>
      </c>
      <c r="AN2534" s="11">
        <v>0</v>
      </c>
      <c r="AO25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320000000</v>
      </c>
      <c r="AP25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319974829</v>
      </c>
      <c r="AR25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4" s="11">
        <f>Table_PBS_SQL_DB2_PBSSQL_PBS_NDP_Tina_CG_QtrlyPerformance_Final[[#This Row],[GOU REL]]+Table_PBS_SQL_DB2_PBSSQL_PBS_NDP_Tina_CG_QtrlyPerformance_Final[[#This Row],[EXT REL]]</f>
        <v>320000000</v>
      </c>
      <c r="AT2534" s="11">
        <f>Table_PBS_SQL_DB2_PBSSQL_PBS_NDP_Tina_CG_QtrlyPerformance_Final[[#This Row],[GOU EXP]]+Table_PBS_SQL_DB2_PBSSQL_PBS_NDP_Tina_CG_QtrlyPerformance_Final[[#This Row],[EXT EXP]]</f>
        <v>319974829</v>
      </c>
      <c r="AU2534" s="11" t="str">
        <f>IF(Table_PBS_SQL_DB2_PBSSQL_PBS_NDP_Tina_CG_QtrlyPerformance_Final[[#This Row],[Item_Code]]&gt;"300000", "Capital", "Recurrent")</f>
        <v>Recurrent</v>
      </c>
    </row>
    <row r="2535" spans="1:47" x14ac:dyDescent="0.25">
      <c r="A2535" t="s">
        <v>49</v>
      </c>
      <c r="B2535" t="s">
        <v>1400</v>
      </c>
      <c r="C2535" t="s">
        <v>293</v>
      </c>
      <c r="D2535" t="s">
        <v>1206</v>
      </c>
      <c r="E2535" t="s">
        <v>75</v>
      </c>
      <c r="F2535" t="s">
        <v>1228</v>
      </c>
      <c r="G2535" t="s">
        <v>87</v>
      </c>
      <c r="H2535" t="s">
        <v>1401</v>
      </c>
      <c r="I2535" t="s">
        <v>493</v>
      </c>
      <c r="J2535" t="s">
        <v>1470</v>
      </c>
      <c r="K2535" t="s">
        <v>137</v>
      </c>
      <c r="L2535" t="s">
        <v>1473</v>
      </c>
      <c r="M2535" t="s">
        <v>866</v>
      </c>
      <c r="N2535" t="s">
        <v>867</v>
      </c>
      <c r="O2535" t="s">
        <v>922</v>
      </c>
      <c r="P2535" t="s">
        <v>923</v>
      </c>
      <c r="Q2535" s="11">
        <v>0</v>
      </c>
      <c r="R2535" s="11">
        <v>0</v>
      </c>
      <c r="S2535" s="11">
        <v>0</v>
      </c>
      <c r="T2535" s="11">
        <v>0</v>
      </c>
      <c r="U2535" s="11">
        <v>700869000</v>
      </c>
      <c r="V2535" s="11">
        <v>0</v>
      </c>
      <c r="W2535" s="11">
        <v>700869000</v>
      </c>
      <c r="X2535" s="11">
        <v>0</v>
      </c>
      <c r="Y2535" s="11">
        <v>0</v>
      </c>
      <c r="Z2535" s="11">
        <v>0</v>
      </c>
      <c r="AA2535" s="11">
        <v>0</v>
      </c>
      <c r="AB2535" s="11">
        <v>0</v>
      </c>
      <c r="AC2535" s="11">
        <v>120000000</v>
      </c>
      <c r="AD2535" s="11">
        <v>120000000</v>
      </c>
      <c r="AE2535" s="11">
        <v>0</v>
      </c>
      <c r="AF2535" s="11">
        <v>0</v>
      </c>
      <c r="AG2535" s="11">
        <v>175217250</v>
      </c>
      <c r="AH2535" s="11">
        <v>175217249</v>
      </c>
      <c r="AI2535" s="11">
        <v>0</v>
      </c>
      <c r="AJ2535" s="11">
        <v>0</v>
      </c>
      <c r="AK2535" s="11">
        <v>100818519</v>
      </c>
      <c r="AL2535" s="11">
        <v>100818520</v>
      </c>
      <c r="AM2535" s="11">
        <v>0</v>
      </c>
      <c r="AN2535" s="11">
        <v>0</v>
      </c>
      <c r="AO25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396035769</v>
      </c>
      <c r="AP25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396035769</v>
      </c>
      <c r="AR25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5" s="11">
        <f>Table_PBS_SQL_DB2_PBSSQL_PBS_NDP_Tina_CG_QtrlyPerformance_Final[[#This Row],[GOU REL]]+Table_PBS_SQL_DB2_PBSSQL_PBS_NDP_Tina_CG_QtrlyPerformance_Final[[#This Row],[EXT REL]]</f>
        <v>396035769</v>
      </c>
      <c r="AT2535" s="11">
        <f>Table_PBS_SQL_DB2_PBSSQL_PBS_NDP_Tina_CG_QtrlyPerformance_Final[[#This Row],[GOU EXP]]+Table_PBS_SQL_DB2_PBSSQL_PBS_NDP_Tina_CG_QtrlyPerformance_Final[[#This Row],[EXT EXP]]</f>
        <v>396035769</v>
      </c>
      <c r="AU2535" s="11" t="str">
        <f>IF(Table_PBS_SQL_DB2_PBSSQL_PBS_NDP_Tina_CG_QtrlyPerformance_Final[[#This Row],[Item_Code]]&gt;"300000", "Capital", "Recurrent")</f>
        <v>Recurrent</v>
      </c>
    </row>
    <row r="2536" spans="1:47" x14ac:dyDescent="0.25">
      <c r="A2536" t="s">
        <v>49</v>
      </c>
      <c r="B2536" t="s">
        <v>1400</v>
      </c>
      <c r="C2536" t="s">
        <v>293</v>
      </c>
      <c r="D2536" t="s">
        <v>1206</v>
      </c>
      <c r="E2536" t="s">
        <v>75</v>
      </c>
      <c r="F2536" t="s">
        <v>1228</v>
      </c>
      <c r="G2536" t="s">
        <v>87</v>
      </c>
      <c r="H2536" t="s">
        <v>1401</v>
      </c>
      <c r="I2536" t="s">
        <v>493</v>
      </c>
      <c r="J2536" t="s">
        <v>1470</v>
      </c>
      <c r="K2536" t="s">
        <v>145</v>
      </c>
      <c r="L2536" t="s">
        <v>1413</v>
      </c>
      <c r="M2536" t="s">
        <v>866</v>
      </c>
      <c r="N2536" t="s">
        <v>867</v>
      </c>
      <c r="O2536" t="s">
        <v>1025</v>
      </c>
      <c r="P2536" t="s">
        <v>1026</v>
      </c>
      <c r="Q2536" s="11">
        <v>0</v>
      </c>
      <c r="R2536" s="11">
        <v>0</v>
      </c>
      <c r="S2536" s="11">
        <v>0</v>
      </c>
      <c r="T2536" s="11">
        <v>0</v>
      </c>
      <c r="U2536" s="11">
        <v>200000000</v>
      </c>
      <c r="V2536" s="11">
        <v>0</v>
      </c>
      <c r="W2536" s="11">
        <v>200000000</v>
      </c>
      <c r="X2536" s="11">
        <v>0</v>
      </c>
      <c r="Y2536" s="11">
        <v>0</v>
      </c>
      <c r="Z2536" s="11">
        <v>0</v>
      </c>
      <c r="AA2536" s="11">
        <v>0</v>
      </c>
      <c r="AB2536" s="11">
        <v>0</v>
      </c>
      <c r="AC2536" s="11">
        <v>0</v>
      </c>
      <c r="AD2536" s="11">
        <v>0</v>
      </c>
      <c r="AE2536" s="11">
        <v>0</v>
      </c>
      <c r="AF2536" s="11">
        <v>0</v>
      </c>
      <c r="AG2536" s="11">
        <v>50000000</v>
      </c>
      <c r="AH2536" s="11">
        <v>49725000</v>
      </c>
      <c r="AI2536" s="11">
        <v>0</v>
      </c>
      <c r="AJ2536" s="11">
        <v>0</v>
      </c>
      <c r="AK2536" s="11">
        <v>0</v>
      </c>
      <c r="AL2536" s="11">
        <v>275000</v>
      </c>
      <c r="AM2536" s="11">
        <v>0</v>
      </c>
      <c r="AN2536" s="11">
        <v>0</v>
      </c>
      <c r="AO25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5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5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6" s="11">
        <f>Table_PBS_SQL_DB2_PBSSQL_PBS_NDP_Tina_CG_QtrlyPerformance_Final[[#This Row],[GOU REL]]+Table_PBS_SQL_DB2_PBSSQL_PBS_NDP_Tina_CG_QtrlyPerformance_Final[[#This Row],[EXT REL]]</f>
        <v>50000000</v>
      </c>
      <c r="AT2536" s="11">
        <f>Table_PBS_SQL_DB2_PBSSQL_PBS_NDP_Tina_CG_QtrlyPerformance_Final[[#This Row],[GOU EXP]]+Table_PBS_SQL_DB2_PBSSQL_PBS_NDP_Tina_CG_QtrlyPerformance_Final[[#This Row],[EXT EXP]]</f>
        <v>50000000</v>
      </c>
      <c r="AU2536" s="11" t="str">
        <f>IF(Table_PBS_SQL_DB2_PBSSQL_PBS_NDP_Tina_CG_QtrlyPerformance_Final[[#This Row],[Item_Code]]&gt;"300000", "Capital", "Recurrent")</f>
        <v>Recurrent</v>
      </c>
    </row>
    <row r="2537" spans="1:47" x14ac:dyDescent="0.25">
      <c r="A2537" t="s">
        <v>49</v>
      </c>
      <c r="B2537" t="s">
        <v>1400</v>
      </c>
      <c r="C2537" t="s">
        <v>293</v>
      </c>
      <c r="D2537" t="s">
        <v>1206</v>
      </c>
      <c r="E2537" t="s">
        <v>75</v>
      </c>
      <c r="F2537" t="s">
        <v>1228</v>
      </c>
      <c r="G2537" t="s">
        <v>87</v>
      </c>
      <c r="H2537" t="s">
        <v>1401</v>
      </c>
      <c r="I2537" t="s">
        <v>467</v>
      </c>
      <c r="J2537" t="s">
        <v>1474</v>
      </c>
      <c r="K2537" t="s">
        <v>1459</v>
      </c>
      <c r="L2537" t="s">
        <v>1460</v>
      </c>
      <c r="M2537" t="s">
        <v>866</v>
      </c>
      <c r="N2537" t="s">
        <v>867</v>
      </c>
      <c r="O2537" t="s">
        <v>1461</v>
      </c>
      <c r="P2537" t="s">
        <v>1462</v>
      </c>
      <c r="Q2537" s="11">
        <v>0</v>
      </c>
      <c r="R2537" s="11">
        <v>0</v>
      </c>
      <c r="S2537" s="11">
        <v>0</v>
      </c>
      <c r="T2537" s="11">
        <v>0</v>
      </c>
      <c r="U2537" s="11">
        <v>800000000</v>
      </c>
      <c r="V2537" s="11">
        <v>0</v>
      </c>
      <c r="W2537" s="11">
        <v>800000000</v>
      </c>
      <c r="X2537" s="11">
        <v>0</v>
      </c>
      <c r="Y2537" s="11">
        <v>0</v>
      </c>
      <c r="Z2537" s="11">
        <v>0</v>
      </c>
      <c r="AA2537" s="11">
        <v>0</v>
      </c>
      <c r="AB2537" s="11">
        <v>0</v>
      </c>
      <c r="AC2537" s="11">
        <v>0</v>
      </c>
      <c r="AD2537" s="11">
        <v>0</v>
      </c>
      <c r="AE2537" s="11">
        <v>0</v>
      </c>
      <c r="AF2537" s="11">
        <v>0</v>
      </c>
      <c r="AG2537" s="11">
        <v>0</v>
      </c>
      <c r="AH2537" s="11">
        <v>0</v>
      </c>
      <c r="AI2537" s="11">
        <v>0</v>
      </c>
      <c r="AJ2537" s="11">
        <v>0</v>
      </c>
      <c r="AK2537" s="11">
        <v>0</v>
      </c>
      <c r="AL2537" s="11">
        <v>0</v>
      </c>
      <c r="AM2537" s="11">
        <v>0</v>
      </c>
      <c r="AN2537" s="11">
        <v>0</v>
      </c>
      <c r="AO25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7" s="11">
        <f>Table_PBS_SQL_DB2_PBSSQL_PBS_NDP_Tina_CG_QtrlyPerformance_Final[[#This Row],[GOU REL]]+Table_PBS_SQL_DB2_PBSSQL_PBS_NDP_Tina_CG_QtrlyPerformance_Final[[#This Row],[EXT REL]]</f>
        <v>0</v>
      </c>
      <c r="AT2537" s="11">
        <f>Table_PBS_SQL_DB2_PBSSQL_PBS_NDP_Tina_CG_QtrlyPerformance_Final[[#This Row],[GOU EXP]]+Table_PBS_SQL_DB2_PBSSQL_PBS_NDP_Tina_CG_QtrlyPerformance_Final[[#This Row],[EXT EXP]]</f>
        <v>0</v>
      </c>
      <c r="AU2537" s="11" t="str">
        <f>IF(Table_PBS_SQL_DB2_PBSSQL_PBS_NDP_Tina_CG_QtrlyPerformance_Final[[#This Row],[Item_Code]]&gt;"300000", "Capital", "Recurrent")</f>
        <v>Capital</v>
      </c>
    </row>
    <row r="2538" spans="1:47" x14ac:dyDescent="0.25">
      <c r="A2538" t="s">
        <v>49</v>
      </c>
      <c r="B2538" t="s">
        <v>1400</v>
      </c>
      <c r="C2538" t="s">
        <v>293</v>
      </c>
      <c r="D2538" t="s">
        <v>1206</v>
      </c>
      <c r="E2538" t="s">
        <v>75</v>
      </c>
      <c r="F2538" t="s">
        <v>1228</v>
      </c>
      <c r="G2538" t="s">
        <v>87</v>
      </c>
      <c r="H2538" t="s">
        <v>1401</v>
      </c>
      <c r="I2538" t="s">
        <v>467</v>
      </c>
      <c r="J2538" t="s">
        <v>1474</v>
      </c>
      <c r="K2538" t="s">
        <v>1475</v>
      </c>
      <c r="L2538" t="s">
        <v>1476</v>
      </c>
      <c r="M2538" t="s">
        <v>1044</v>
      </c>
      <c r="N2538" t="s">
        <v>1045</v>
      </c>
      <c r="O2538" t="s">
        <v>1343</v>
      </c>
      <c r="P2538" t="s">
        <v>1344</v>
      </c>
      <c r="Q2538" s="11">
        <v>0</v>
      </c>
      <c r="R2538" s="11">
        <v>0</v>
      </c>
      <c r="S2538" s="11">
        <v>0</v>
      </c>
      <c r="T2538" s="11">
        <v>0</v>
      </c>
      <c r="U2538" s="11">
        <v>0</v>
      </c>
      <c r="V2538" s="11">
        <v>0</v>
      </c>
      <c r="W2538" s="11">
        <v>0</v>
      </c>
      <c r="X2538" s="11">
        <v>0</v>
      </c>
      <c r="Y2538" s="11">
        <v>0</v>
      </c>
      <c r="Z2538" s="11">
        <v>0</v>
      </c>
      <c r="AA2538" s="11">
        <v>0</v>
      </c>
      <c r="AB2538" s="11">
        <v>0</v>
      </c>
      <c r="AC2538" s="11">
        <v>0</v>
      </c>
      <c r="AD2538" s="11">
        <v>0</v>
      </c>
      <c r="AE2538" s="11">
        <v>0</v>
      </c>
      <c r="AF2538" s="11">
        <v>0</v>
      </c>
      <c r="AG2538" s="11">
        <v>0</v>
      </c>
      <c r="AH2538" s="11">
        <v>0</v>
      </c>
      <c r="AI2538" s="11">
        <v>0</v>
      </c>
      <c r="AJ2538" s="11">
        <v>0</v>
      </c>
      <c r="AK2538" s="11">
        <v>0</v>
      </c>
      <c r="AL2538" s="11">
        <v>0</v>
      </c>
      <c r="AM2538" s="11">
        <v>0</v>
      </c>
      <c r="AN2538" s="11">
        <v>0</v>
      </c>
      <c r="AO25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8" s="11">
        <f>Table_PBS_SQL_DB2_PBSSQL_PBS_NDP_Tina_CG_QtrlyPerformance_Final[[#This Row],[GOU REL]]+Table_PBS_SQL_DB2_PBSSQL_PBS_NDP_Tina_CG_QtrlyPerformance_Final[[#This Row],[EXT REL]]</f>
        <v>0</v>
      </c>
      <c r="AT2538" s="11">
        <f>Table_PBS_SQL_DB2_PBSSQL_PBS_NDP_Tina_CG_QtrlyPerformance_Final[[#This Row],[GOU EXP]]+Table_PBS_SQL_DB2_PBSSQL_PBS_NDP_Tina_CG_QtrlyPerformance_Final[[#This Row],[EXT EXP]]</f>
        <v>0</v>
      </c>
      <c r="AU2538" s="11" t="str">
        <f>IF(Table_PBS_SQL_DB2_PBSSQL_PBS_NDP_Tina_CG_QtrlyPerformance_Final[[#This Row],[Item_Code]]&gt;"300000", "Capital", "Recurrent")</f>
        <v>Capital</v>
      </c>
    </row>
    <row r="2539" spans="1:47" x14ac:dyDescent="0.25">
      <c r="A2539" t="s">
        <v>49</v>
      </c>
      <c r="B2539" t="s">
        <v>1400</v>
      </c>
      <c r="C2539" t="s">
        <v>293</v>
      </c>
      <c r="D2539" t="s">
        <v>1206</v>
      </c>
      <c r="E2539" t="s">
        <v>75</v>
      </c>
      <c r="F2539" t="s">
        <v>1228</v>
      </c>
      <c r="G2539" t="s">
        <v>87</v>
      </c>
      <c r="H2539" t="s">
        <v>1401</v>
      </c>
      <c r="I2539" t="s">
        <v>467</v>
      </c>
      <c r="J2539" t="s">
        <v>1474</v>
      </c>
      <c r="K2539" t="s">
        <v>1477</v>
      </c>
      <c r="L2539" t="s">
        <v>1478</v>
      </c>
      <c r="M2539" t="s">
        <v>866</v>
      </c>
      <c r="N2539" t="s">
        <v>867</v>
      </c>
      <c r="O2539" t="s">
        <v>1002</v>
      </c>
      <c r="P2539" t="s">
        <v>1003</v>
      </c>
      <c r="Q2539" s="11">
        <v>0</v>
      </c>
      <c r="R2539" s="11">
        <v>0</v>
      </c>
      <c r="S2539" s="11">
        <v>0</v>
      </c>
      <c r="T2539" s="11">
        <v>0</v>
      </c>
      <c r="U2539" s="11">
        <v>10000000</v>
      </c>
      <c r="V2539" s="11">
        <v>0</v>
      </c>
      <c r="W2539" s="11">
        <v>10000000</v>
      </c>
      <c r="X2539" s="11">
        <v>0</v>
      </c>
      <c r="Y2539" s="11">
        <v>0</v>
      </c>
      <c r="Z2539" s="11">
        <v>0</v>
      </c>
      <c r="AA2539" s="11">
        <v>0</v>
      </c>
      <c r="AB2539" s="11">
        <v>0</v>
      </c>
      <c r="AC2539" s="11">
        <v>2500000</v>
      </c>
      <c r="AD2539" s="11">
        <v>2500000</v>
      </c>
      <c r="AE2539" s="11">
        <v>0</v>
      </c>
      <c r="AF2539" s="11">
        <v>0</v>
      </c>
      <c r="AG2539" s="11">
        <v>2500000</v>
      </c>
      <c r="AH2539" s="11">
        <v>2500000</v>
      </c>
      <c r="AI2539" s="11">
        <v>0</v>
      </c>
      <c r="AJ2539" s="11">
        <v>0</v>
      </c>
      <c r="AK2539" s="11">
        <v>5000000</v>
      </c>
      <c r="AL2539" s="11">
        <v>5000000</v>
      </c>
      <c r="AM2539" s="11">
        <v>0</v>
      </c>
      <c r="AN2539" s="11">
        <v>0</v>
      </c>
      <c r="AO25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5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5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39" s="11">
        <f>Table_PBS_SQL_DB2_PBSSQL_PBS_NDP_Tina_CG_QtrlyPerformance_Final[[#This Row],[GOU REL]]+Table_PBS_SQL_DB2_PBSSQL_PBS_NDP_Tina_CG_QtrlyPerformance_Final[[#This Row],[EXT REL]]</f>
        <v>10000000</v>
      </c>
      <c r="AT2539" s="11">
        <f>Table_PBS_SQL_DB2_PBSSQL_PBS_NDP_Tina_CG_QtrlyPerformance_Final[[#This Row],[GOU EXP]]+Table_PBS_SQL_DB2_PBSSQL_PBS_NDP_Tina_CG_QtrlyPerformance_Final[[#This Row],[EXT EXP]]</f>
        <v>10000000</v>
      </c>
      <c r="AU2539" s="11" t="str">
        <f>IF(Table_PBS_SQL_DB2_PBSSQL_PBS_NDP_Tina_CG_QtrlyPerformance_Final[[#This Row],[Item_Code]]&gt;"300000", "Capital", "Recurrent")</f>
        <v>Recurrent</v>
      </c>
    </row>
    <row r="2540" spans="1:47" x14ac:dyDescent="0.25">
      <c r="A2540" t="s">
        <v>49</v>
      </c>
      <c r="B2540" t="s">
        <v>1400</v>
      </c>
      <c r="C2540" t="s">
        <v>293</v>
      </c>
      <c r="D2540" t="s">
        <v>1206</v>
      </c>
      <c r="E2540" t="s">
        <v>75</v>
      </c>
      <c r="F2540" t="s">
        <v>1228</v>
      </c>
      <c r="G2540" t="s">
        <v>87</v>
      </c>
      <c r="H2540" t="s">
        <v>1401</v>
      </c>
      <c r="I2540" t="s">
        <v>467</v>
      </c>
      <c r="J2540" t="s">
        <v>1474</v>
      </c>
      <c r="K2540" t="s">
        <v>1477</v>
      </c>
      <c r="L2540" t="s">
        <v>1478</v>
      </c>
      <c r="M2540" t="s">
        <v>866</v>
      </c>
      <c r="N2540" t="s">
        <v>867</v>
      </c>
      <c r="O2540" t="s">
        <v>1295</v>
      </c>
      <c r="P2540" t="s">
        <v>1296</v>
      </c>
      <c r="Q2540" s="11">
        <v>0</v>
      </c>
      <c r="R2540" s="11">
        <v>0</v>
      </c>
      <c r="S2540" s="11">
        <v>0</v>
      </c>
      <c r="T2540" s="11">
        <v>0</v>
      </c>
      <c r="U2540" s="11">
        <v>4000000</v>
      </c>
      <c r="V2540" s="11">
        <v>0</v>
      </c>
      <c r="W2540" s="11">
        <v>4000000</v>
      </c>
      <c r="X2540" s="11">
        <v>0</v>
      </c>
      <c r="Y2540" s="11">
        <v>0</v>
      </c>
      <c r="Z2540" s="11">
        <v>0</v>
      </c>
      <c r="AA2540" s="11">
        <v>0</v>
      </c>
      <c r="AB2540" s="11">
        <v>0</v>
      </c>
      <c r="AC2540" s="11">
        <v>1000000</v>
      </c>
      <c r="AD2540" s="11">
        <v>1000000</v>
      </c>
      <c r="AE2540" s="11">
        <v>0</v>
      </c>
      <c r="AF2540" s="11">
        <v>0</v>
      </c>
      <c r="AG2540" s="11">
        <v>1000000</v>
      </c>
      <c r="AH2540" s="11">
        <v>1000000</v>
      </c>
      <c r="AI2540" s="11">
        <v>0</v>
      </c>
      <c r="AJ2540" s="11">
        <v>0</v>
      </c>
      <c r="AK2540" s="11">
        <v>2000000</v>
      </c>
      <c r="AL2540" s="11">
        <v>2000000</v>
      </c>
      <c r="AM2540" s="11">
        <v>0</v>
      </c>
      <c r="AN2540" s="11">
        <v>0</v>
      </c>
      <c r="AO25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25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25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0" s="11">
        <f>Table_PBS_SQL_DB2_PBSSQL_PBS_NDP_Tina_CG_QtrlyPerformance_Final[[#This Row],[GOU REL]]+Table_PBS_SQL_DB2_PBSSQL_PBS_NDP_Tina_CG_QtrlyPerformance_Final[[#This Row],[EXT REL]]</f>
        <v>4000000</v>
      </c>
      <c r="AT2540" s="11">
        <f>Table_PBS_SQL_DB2_PBSSQL_PBS_NDP_Tina_CG_QtrlyPerformance_Final[[#This Row],[GOU EXP]]+Table_PBS_SQL_DB2_PBSSQL_PBS_NDP_Tina_CG_QtrlyPerformance_Final[[#This Row],[EXT EXP]]</f>
        <v>4000000</v>
      </c>
      <c r="AU2540" s="11" t="str">
        <f>IF(Table_PBS_SQL_DB2_PBSSQL_PBS_NDP_Tina_CG_QtrlyPerformance_Final[[#This Row],[Item_Code]]&gt;"300000", "Capital", "Recurrent")</f>
        <v>Recurrent</v>
      </c>
    </row>
    <row r="2541" spans="1:47" x14ac:dyDescent="0.25">
      <c r="A2541" t="s">
        <v>49</v>
      </c>
      <c r="B2541" t="s">
        <v>1400</v>
      </c>
      <c r="C2541" t="s">
        <v>293</v>
      </c>
      <c r="D2541" t="s">
        <v>1206</v>
      </c>
      <c r="E2541" t="s">
        <v>75</v>
      </c>
      <c r="F2541" t="s">
        <v>1228</v>
      </c>
      <c r="G2541" t="s">
        <v>87</v>
      </c>
      <c r="H2541" t="s">
        <v>1401</v>
      </c>
      <c r="I2541" t="s">
        <v>467</v>
      </c>
      <c r="J2541" t="s">
        <v>1474</v>
      </c>
      <c r="K2541" t="s">
        <v>1481</v>
      </c>
      <c r="L2541" t="s">
        <v>1482</v>
      </c>
      <c r="M2541" t="s">
        <v>866</v>
      </c>
      <c r="N2541" t="s">
        <v>867</v>
      </c>
      <c r="O2541" t="s">
        <v>906</v>
      </c>
      <c r="P2541" t="s">
        <v>907</v>
      </c>
      <c r="Q2541" s="11">
        <v>0</v>
      </c>
      <c r="R2541" s="11">
        <v>0</v>
      </c>
      <c r="S2541" s="11">
        <v>0</v>
      </c>
      <c r="T2541" s="11">
        <v>0</v>
      </c>
      <c r="U2541" s="11">
        <v>126000000</v>
      </c>
      <c r="V2541" s="11">
        <v>0</v>
      </c>
      <c r="W2541" s="11">
        <v>126000000</v>
      </c>
      <c r="X2541" s="11">
        <v>0</v>
      </c>
      <c r="Y2541" s="11">
        <v>0</v>
      </c>
      <c r="Z2541" s="11">
        <v>0</v>
      </c>
      <c r="AA2541" s="11">
        <v>0</v>
      </c>
      <c r="AB2541" s="11">
        <v>0</v>
      </c>
      <c r="AC2541" s="11">
        <v>32000000</v>
      </c>
      <c r="AD2541" s="11">
        <v>32000000</v>
      </c>
      <c r="AE2541" s="11">
        <v>0</v>
      </c>
      <c r="AF2541" s="11">
        <v>0</v>
      </c>
      <c r="AG2541" s="11">
        <v>31500000</v>
      </c>
      <c r="AH2541" s="11">
        <v>31500000</v>
      </c>
      <c r="AI2541" s="11">
        <v>0</v>
      </c>
      <c r="AJ2541" s="11">
        <v>0</v>
      </c>
      <c r="AK2541" s="11">
        <v>1000000</v>
      </c>
      <c r="AL2541" s="11">
        <v>1000000</v>
      </c>
      <c r="AM2541" s="11">
        <v>0</v>
      </c>
      <c r="AN2541" s="11">
        <v>0</v>
      </c>
      <c r="AO25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64500000</v>
      </c>
      <c r="AP25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64500000</v>
      </c>
      <c r="AR25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1" s="11">
        <f>Table_PBS_SQL_DB2_PBSSQL_PBS_NDP_Tina_CG_QtrlyPerformance_Final[[#This Row],[GOU REL]]+Table_PBS_SQL_DB2_PBSSQL_PBS_NDP_Tina_CG_QtrlyPerformance_Final[[#This Row],[EXT REL]]</f>
        <v>64500000</v>
      </c>
      <c r="AT2541" s="11">
        <f>Table_PBS_SQL_DB2_PBSSQL_PBS_NDP_Tina_CG_QtrlyPerformance_Final[[#This Row],[GOU EXP]]+Table_PBS_SQL_DB2_PBSSQL_PBS_NDP_Tina_CG_QtrlyPerformance_Final[[#This Row],[EXT EXP]]</f>
        <v>64500000</v>
      </c>
      <c r="AU2541" s="11" t="str">
        <f>IF(Table_PBS_SQL_DB2_PBSSQL_PBS_NDP_Tina_CG_QtrlyPerformance_Final[[#This Row],[Item_Code]]&gt;"300000", "Capital", "Recurrent")</f>
        <v>Recurrent</v>
      </c>
    </row>
    <row r="2542" spans="1:47" x14ac:dyDescent="0.25">
      <c r="A2542" t="s">
        <v>49</v>
      </c>
      <c r="B2542" t="s">
        <v>1400</v>
      </c>
      <c r="C2542" t="s">
        <v>293</v>
      </c>
      <c r="D2542" t="s">
        <v>1206</v>
      </c>
      <c r="E2542" t="s">
        <v>75</v>
      </c>
      <c r="F2542" t="s">
        <v>1228</v>
      </c>
      <c r="G2542" t="s">
        <v>87</v>
      </c>
      <c r="H2542" t="s">
        <v>1401</v>
      </c>
      <c r="I2542" t="s">
        <v>467</v>
      </c>
      <c r="J2542" t="s">
        <v>1474</v>
      </c>
      <c r="K2542" t="s">
        <v>1481</v>
      </c>
      <c r="L2542" t="s">
        <v>1482</v>
      </c>
      <c r="M2542" t="s">
        <v>866</v>
      </c>
      <c r="N2542" t="s">
        <v>867</v>
      </c>
      <c r="O2542" t="s">
        <v>967</v>
      </c>
      <c r="P2542" t="s">
        <v>968</v>
      </c>
      <c r="Q2542" s="11">
        <v>0</v>
      </c>
      <c r="R2542" s="11">
        <v>0</v>
      </c>
      <c r="S2542" s="11">
        <v>0</v>
      </c>
      <c r="T2542" s="11">
        <v>0</v>
      </c>
      <c r="U2542" s="11">
        <v>8000000</v>
      </c>
      <c r="V2542" s="11">
        <v>0</v>
      </c>
      <c r="W2542" s="11">
        <v>8000000</v>
      </c>
      <c r="X2542" s="11">
        <v>0</v>
      </c>
      <c r="Y2542" s="11">
        <v>0</v>
      </c>
      <c r="Z2542" s="11">
        <v>0</v>
      </c>
      <c r="AA2542" s="11">
        <v>0</v>
      </c>
      <c r="AB2542" s="11">
        <v>0</v>
      </c>
      <c r="AC2542" s="11">
        <v>2000000</v>
      </c>
      <c r="AD2542" s="11">
        <v>2000000</v>
      </c>
      <c r="AE2542" s="11">
        <v>0</v>
      </c>
      <c r="AF2542" s="11">
        <v>0</v>
      </c>
      <c r="AG2542" s="11">
        <v>2500000</v>
      </c>
      <c r="AH2542" s="11">
        <v>2500000</v>
      </c>
      <c r="AI2542" s="11">
        <v>0</v>
      </c>
      <c r="AJ2542" s="11">
        <v>0</v>
      </c>
      <c r="AK2542" s="11">
        <v>3500000</v>
      </c>
      <c r="AL2542" s="11">
        <v>3500000</v>
      </c>
      <c r="AM2542" s="11">
        <v>0</v>
      </c>
      <c r="AN2542" s="11">
        <v>0</v>
      </c>
      <c r="AO25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25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25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2" s="11">
        <f>Table_PBS_SQL_DB2_PBSSQL_PBS_NDP_Tina_CG_QtrlyPerformance_Final[[#This Row],[GOU REL]]+Table_PBS_SQL_DB2_PBSSQL_PBS_NDP_Tina_CG_QtrlyPerformance_Final[[#This Row],[EXT REL]]</f>
        <v>8000000</v>
      </c>
      <c r="AT2542" s="11">
        <f>Table_PBS_SQL_DB2_PBSSQL_PBS_NDP_Tina_CG_QtrlyPerformance_Final[[#This Row],[GOU EXP]]+Table_PBS_SQL_DB2_PBSSQL_PBS_NDP_Tina_CG_QtrlyPerformance_Final[[#This Row],[EXT EXP]]</f>
        <v>8000000</v>
      </c>
      <c r="AU2542" s="11" t="str">
        <f>IF(Table_PBS_SQL_DB2_PBSSQL_PBS_NDP_Tina_CG_QtrlyPerformance_Final[[#This Row],[Item_Code]]&gt;"300000", "Capital", "Recurrent")</f>
        <v>Recurrent</v>
      </c>
    </row>
    <row r="2543" spans="1:47" x14ac:dyDescent="0.25">
      <c r="A2543" t="s">
        <v>49</v>
      </c>
      <c r="B2543" t="s">
        <v>1400</v>
      </c>
      <c r="C2543" t="s">
        <v>293</v>
      </c>
      <c r="D2543" t="s">
        <v>1206</v>
      </c>
      <c r="E2543" t="s">
        <v>75</v>
      </c>
      <c r="F2543" t="s">
        <v>1228</v>
      </c>
      <c r="G2543" t="s">
        <v>87</v>
      </c>
      <c r="H2543" t="s">
        <v>1401</v>
      </c>
      <c r="I2543" t="s">
        <v>467</v>
      </c>
      <c r="J2543" t="s">
        <v>1474</v>
      </c>
      <c r="K2543" t="s">
        <v>1481</v>
      </c>
      <c r="L2543" t="s">
        <v>1482</v>
      </c>
      <c r="M2543" t="s">
        <v>866</v>
      </c>
      <c r="N2543" t="s">
        <v>867</v>
      </c>
      <c r="O2543" t="s">
        <v>1479</v>
      </c>
      <c r="P2543" t="s">
        <v>1480</v>
      </c>
      <c r="Q2543" s="11">
        <v>0</v>
      </c>
      <c r="R2543" s="11">
        <v>0</v>
      </c>
      <c r="S2543" s="11">
        <v>0</v>
      </c>
      <c r="T2543" s="11">
        <v>0</v>
      </c>
      <c r="U2543" s="11">
        <v>1000000</v>
      </c>
      <c r="V2543" s="11">
        <v>0</v>
      </c>
      <c r="W2543" s="11">
        <v>1000000</v>
      </c>
      <c r="X2543" s="11">
        <v>0</v>
      </c>
      <c r="Y2543" s="11">
        <v>0</v>
      </c>
      <c r="Z2543" s="11">
        <v>0</v>
      </c>
      <c r="AA2543" s="11">
        <v>0</v>
      </c>
      <c r="AB2543" s="11">
        <v>0</v>
      </c>
      <c r="AC2543" s="11">
        <v>250000</v>
      </c>
      <c r="AD2543" s="11">
        <v>250000</v>
      </c>
      <c r="AE2543" s="11">
        <v>0</v>
      </c>
      <c r="AF2543" s="11">
        <v>0</v>
      </c>
      <c r="AG2543" s="11">
        <v>250000</v>
      </c>
      <c r="AH2543" s="11">
        <v>250000</v>
      </c>
      <c r="AI2543" s="11">
        <v>0</v>
      </c>
      <c r="AJ2543" s="11">
        <v>0</v>
      </c>
      <c r="AK2543" s="11">
        <v>500000</v>
      </c>
      <c r="AL2543" s="11">
        <v>500000</v>
      </c>
      <c r="AM2543" s="11">
        <v>0</v>
      </c>
      <c r="AN2543" s="11">
        <v>0</v>
      </c>
      <c r="AO25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v>
      </c>
      <c r="AP25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v>
      </c>
      <c r="AR25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3" s="11">
        <f>Table_PBS_SQL_DB2_PBSSQL_PBS_NDP_Tina_CG_QtrlyPerformance_Final[[#This Row],[GOU REL]]+Table_PBS_SQL_DB2_PBSSQL_PBS_NDP_Tina_CG_QtrlyPerformance_Final[[#This Row],[EXT REL]]</f>
        <v>1000000</v>
      </c>
      <c r="AT2543" s="11">
        <f>Table_PBS_SQL_DB2_PBSSQL_PBS_NDP_Tina_CG_QtrlyPerformance_Final[[#This Row],[GOU EXP]]+Table_PBS_SQL_DB2_PBSSQL_PBS_NDP_Tina_CG_QtrlyPerformance_Final[[#This Row],[EXT EXP]]</f>
        <v>1000000</v>
      </c>
      <c r="AU2543" s="11" t="str">
        <f>IF(Table_PBS_SQL_DB2_PBSSQL_PBS_NDP_Tina_CG_QtrlyPerformance_Final[[#This Row],[Item_Code]]&gt;"300000", "Capital", "Recurrent")</f>
        <v>Recurrent</v>
      </c>
    </row>
    <row r="2544" spans="1:47" x14ac:dyDescent="0.25">
      <c r="A2544" t="s">
        <v>49</v>
      </c>
      <c r="B2544" t="s">
        <v>1400</v>
      </c>
      <c r="C2544" t="s">
        <v>293</v>
      </c>
      <c r="D2544" t="s">
        <v>1206</v>
      </c>
      <c r="E2544" t="s">
        <v>75</v>
      </c>
      <c r="F2544" t="s">
        <v>1228</v>
      </c>
      <c r="G2544" t="s">
        <v>87</v>
      </c>
      <c r="H2544" t="s">
        <v>1401</v>
      </c>
      <c r="I2544" t="s">
        <v>467</v>
      </c>
      <c r="J2544" t="s">
        <v>1474</v>
      </c>
      <c r="K2544" t="s">
        <v>1481</v>
      </c>
      <c r="L2544" t="s">
        <v>1482</v>
      </c>
      <c r="M2544" t="s">
        <v>1044</v>
      </c>
      <c r="N2544" t="s">
        <v>1045</v>
      </c>
      <c r="O2544" t="s">
        <v>1465</v>
      </c>
      <c r="P2544" t="s">
        <v>1466</v>
      </c>
      <c r="Q2544" s="11">
        <v>0</v>
      </c>
      <c r="R2544" s="11">
        <v>0</v>
      </c>
      <c r="S2544" s="11">
        <v>0</v>
      </c>
      <c r="T2544" s="11">
        <v>0</v>
      </c>
      <c r="U2544" s="11">
        <v>13993477728</v>
      </c>
      <c r="V2544" s="11">
        <v>0</v>
      </c>
      <c r="W2544" s="11">
        <v>13993477728</v>
      </c>
      <c r="X2544" s="11">
        <v>0</v>
      </c>
      <c r="Y2544" s="11">
        <v>0</v>
      </c>
      <c r="Z2544" s="11">
        <v>0</v>
      </c>
      <c r="AA2544" s="11">
        <v>0</v>
      </c>
      <c r="AB2544" s="11">
        <v>0</v>
      </c>
      <c r="AC2544" s="11">
        <v>4600000000</v>
      </c>
      <c r="AD2544" s="11">
        <v>4600000000</v>
      </c>
      <c r="AE2544" s="11">
        <v>0</v>
      </c>
      <c r="AF2544" s="11">
        <v>0</v>
      </c>
      <c r="AG2544" s="11">
        <v>3400000000</v>
      </c>
      <c r="AH2544" s="11">
        <v>3400000000</v>
      </c>
      <c r="AI2544" s="11">
        <v>0</v>
      </c>
      <c r="AJ2544" s="11">
        <v>0</v>
      </c>
      <c r="AK2544" s="11">
        <v>2400000000</v>
      </c>
      <c r="AL2544" s="11">
        <v>2400000000</v>
      </c>
      <c r="AM2544" s="11">
        <v>0</v>
      </c>
      <c r="AN2544" s="11">
        <v>0</v>
      </c>
      <c r="AO25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10400000000</v>
      </c>
      <c r="AP25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10400000000</v>
      </c>
      <c r="AR25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4" s="11">
        <f>Table_PBS_SQL_DB2_PBSSQL_PBS_NDP_Tina_CG_QtrlyPerformance_Final[[#This Row],[GOU REL]]+Table_PBS_SQL_DB2_PBSSQL_PBS_NDP_Tina_CG_QtrlyPerformance_Final[[#This Row],[EXT REL]]</f>
        <v>10400000000</v>
      </c>
      <c r="AT2544" s="11">
        <f>Table_PBS_SQL_DB2_PBSSQL_PBS_NDP_Tina_CG_QtrlyPerformance_Final[[#This Row],[GOU EXP]]+Table_PBS_SQL_DB2_PBSSQL_PBS_NDP_Tina_CG_QtrlyPerformance_Final[[#This Row],[EXT EXP]]</f>
        <v>10400000000</v>
      </c>
      <c r="AU2544" s="11" t="str">
        <f>IF(Table_PBS_SQL_DB2_PBSSQL_PBS_NDP_Tina_CG_QtrlyPerformance_Final[[#This Row],[Item_Code]]&gt;"300000", "Capital", "Recurrent")</f>
        <v>Capital</v>
      </c>
    </row>
    <row r="2545" spans="1:47" x14ac:dyDescent="0.25">
      <c r="A2545" t="s">
        <v>49</v>
      </c>
      <c r="B2545" t="s">
        <v>1400</v>
      </c>
      <c r="C2545" t="s">
        <v>293</v>
      </c>
      <c r="D2545" t="s">
        <v>1206</v>
      </c>
      <c r="E2545" t="s">
        <v>75</v>
      </c>
      <c r="F2545" t="s">
        <v>1228</v>
      </c>
      <c r="G2545" t="s">
        <v>87</v>
      </c>
      <c r="H2545" t="s">
        <v>1401</v>
      </c>
      <c r="I2545" t="s">
        <v>467</v>
      </c>
      <c r="J2545" t="s">
        <v>1474</v>
      </c>
      <c r="K2545" t="s">
        <v>1467</v>
      </c>
      <c r="L2545" t="s">
        <v>1468</v>
      </c>
      <c r="M2545" t="s">
        <v>866</v>
      </c>
      <c r="N2545" t="s">
        <v>867</v>
      </c>
      <c r="O2545" t="s">
        <v>904</v>
      </c>
      <c r="P2545" t="s">
        <v>905</v>
      </c>
      <c r="Q2545" s="11">
        <v>0</v>
      </c>
      <c r="R2545" s="11">
        <v>0</v>
      </c>
      <c r="S2545" s="11">
        <v>0</v>
      </c>
      <c r="T2545" s="11">
        <v>0</v>
      </c>
      <c r="U2545" s="11">
        <v>12000000</v>
      </c>
      <c r="V2545" s="11">
        <v>0</v>
      </c>
      <c r="W2545" s="11">
        <v>12000000</v>
      </c>
      <c r="X2545" s="11">
        <v>0</v>
      </c>
      <c r="Y2545" s="11">
        <v>0</v>
      </c>
      <c r="Z2545" s="11">
        <v>0</v>
      </c>
      <c r="AA2545" s="11">
        <v>0</v>
      </c>
      <c r="AB2545" s="11">
        <v>0</v>
      </c>
      <c r="AC2545" s="11">
        <v>3000000</v>
      </c>
      <c r="AD2545" s="11">
        <v>3000000</v>
      </c>
      <c r="AE2545" s="11">
        <v>0</v>
      </c>
      <c r="AF2545" s="11">
        <v>0</v>
      </c>
      <c r="AG2545" s="11">
        <v>3000000</v>
      </c>
      <c r="AH2545" s="11">
        <v>3000000</v>
      </c>
      <c r="AI2545" s="11">
        <v>0</v>
      </c>
      <c r="AJ2545" s="11">
        <v>0</v>
      </c>
      <c r="AK2545" s="11">
        <v>6000000</v>
      </c>
      <c r="AL2545" s="11">
        <v>5999891</v>
      </c>
      <c r="AM2545" s="11">
        <v>0</v>
      </c>
      <c r="AN2545" s="11">
        <v>0</v>
      </c>
      <c r="AO25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25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11999891</v>
      </c>
      <c r="AR25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5" s="11">
        <f>Table_PBS_SQL_DB2_PBSSQL_PBS_NDP_Tina_CG_QtrlyPerformance_Final[[#This Row],[GOU REL]]+Table_PBS_SQL_DB2_PBSSQL_PBS_NDP_Tina_CG_QtrlyPerformance_Final[[#This Row],[EXT REL]]</f>
        <v>12000000</v>
      </c>
      <c r="AT2545" s="11">
        <f>Table_PBS_SQL_DB2_PBSSQL_PBS_NDP_Tina_CG_QtrlyPerformance_Final[[#This Row],[GOU EXP]]+Table_PBS_SQL_DB2_PBSSQL_PBS_NDP_Tina_CG_QtrlyPerformance_Final[[#This Row],[EXT EXP]]</f>
        <v>11999891</v>
      </c>
      <c r="AU2545" s="11" t="str">
        <f>IF(Table_PBS_SQL_DB2_PBSSQL_PBS_NDP_Tina_CG_QtrlyPerformance_Final[[#This Row],[Item_Code]]&gt;"300000", "Capital", "Recurrent")</f>
        <v>Recurrent</v>
      </c>
    </row>
    <row r="2546" spans="1:47" x14ac:dyDescent="0.25">
      <c r="A2546" t="s">
        <v>49</v>
      </c>
      <c r="B2546" t="s">
        <v>1400</v>
      </c>
      <c r="C2546" t="s">
        <v>293</v>
      </c>
      <c r="D2546" t="s">
        <v>1206</v>
      </c>
      <c r="E2546" t="s">
        <v>75</v>
      </c>
      <c r="F2546" t="s">
        <v>1228</v>
      </c>
      <c r="G2546" t="s">
        <v>87</v>
      </c>
      <c r="H2546" t="s">
        <v>1401</v>
      </c>
      <c r="I2546" t="s">
        <v>467</v>
      </c>
      <c r="J2546" t="s">
        <v>1474</v>
      </c>
      <c r="K2546" t="s">
        <v>1437</v>
      </c>
      <c r="L2546" t="s">
        <v>1438</v>
      </c>
      <c r="M2546" t="s">
        <v>866</v>
      </c>
      <c r="N2546" t="s">
        <v>867</v>
      </c>
      <c r="O2546" t="s">
        <v>1062</v>
      </c>
      <c r="P2546" t="s">
        <v>1063</v>
      </c>
      <c r="Q2546" s="11">
        <v>0</v>
      </c>
      <c r="R2546" s="11">
        <v>0</v>
      </c>
      <c r="S2546" s="11">
        <v>0</v>
      </c>
      <c r="T2546" s="11">
        <v>0</v>
      </c>
      <c r="U2546" s="11">
        <v>358000000</v>
      </c>
      <c r="V2546" s="11">
        <v>0</v>
      </c>
      <c r="W2546" s="11">
        <v>358000000</v>
      </c>
      <c r="X2546" s="11">
        <v>0</v>
      </c>
      <c r="Y2546" s="11">
        <v>89500000</v>
      </c>
      <c r="Z2546" s="11">
        <v>81218779</v>
      </c>
      <c r="AA2546" s="11">
        <v>0</v>
      </c>
      <c r="AB2546" s="11">
        <v>0</v>
      </c>
      <c r="AC2546" s="11">
        <v>89500000</v>
      </c>
      <c r="AD2546" s="11">
        <v>79673847</v>
      </c>
      <c r="AE2546" s="11">
        <v>0</v>
      </c>
      <c r="AF2546" s="11">
        <v>0</v>
      </c>
      <c r="AG2546" s="11">
        <v>0</v>
      </c>
      <c r="AH2546" s="11">
        <v>17124473</v>
      </c>
      <c r="AI2546" s="11">
        <v>0</v>
      </c>
      <c r="AJ2546" s="11">
        <v>0</v>
      </c>
      <c r="AK2546" s="11">
        <v>89500000</v>
      </c>
      <c r="AL2546" s="11">
        <v>90482901</v>
      </c>
      <c r="AM2546" s="11">
        <v>0</v>
      </c>
      <c r="AN2546" s="11">
        <v>0</v>
      </c>
      <c r="AO25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268500000</v>
      </c>
      <c r="AP25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268500000</v>
      </c>
      <c r="AR25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6" s="11">
        <f>Table_PBS_SQL_DB2_PBSSQL_PBS_NDP_Tina_CG_QtrlyPerformance_Final[[#This Row],[GOU REL]]+Table_PBS_SQL_DB2_PBSSQL_PBS_NDP_Tina_CG_QtrlyPerformance_Final[[#This Row],[EXT REL]]</f>
        <v>268500000</v>
      </c>
      <c r="AT2546" s="11">
        <f>Table_PBS_SQL_DB2_PBSSQL_PBS_NDP_Tina_CG_QtrlyPerformance_Final[[#This Row],[GOU EXP]]+Table_PBS_SQL_DB2_PBSSQL_PBS_NDP_Tina_CG_QtrlyPerformance_Final[[#This Row],[EXT EXP]]</f>
        <v>268500000</v>
      </c>
      <c r="AU2546" s="11" t="str">
        <f>IF(Table_PBS_SQL_DB2_PBSSQL_PBS_NDP_Tina_CG_QtrlyPerformance_Final[[#This Row],[Item_Code]]&gt;"300000", "Capital", "Recurrent")</f>
        <v>Recurrent</v>
      </c>
    </row>
    <row r="2547" spans="1:47" x14ac:dyDescent="0.25">
      <c r="A2547" t="s">
        <v>49</v>
      </c>
      <c r="B2547" t="s">
        <v>1400</v>
      </c>
      <c r="C2547" t="s">
        <v>293</v>
      </c>
      <c r="D2547" t="s">
        <v>1206</v>
      </c>
      <c r="E2547" t="s">
        <v>75</v>
      </c>
      <c r="F2547" t="s">
        <v>1228</v>
      </c>
      <c r="G2547" t="s">
        <v>87</v>
      </c>
      <c r="H2547" t="s">
        <v>1401</v>
      </c>
      <c r="I2547" t="s">
        <v>467</v>
      </c>
      <c r="J2547" t="s">
        <v>1474</v>
      </c>
      <c r="K2547" t="s">
        <v>1437</v>
      </c>
      <c r="L2547" t="s">
        <v>1438</v>
      </c>
      <c r="M2547" t="s">
        <v>866</v>
      </c>
      <c r="N2547" t="s">
        <v>867</v>
      </c>
      <c r="O2547" t="s">
        <v>1064</v>
      </c>
      <c r="P2547" t="s">
        <v>1065</v>
      </c>
      <c r="Q2547" s="11">
        <v>0</v>
      </c>
      <c r="R2547" s="11">
        <v>0</v>
      </c>
      <c r="S2547" s="11">
        <v>0</v>
      </c>
      <c r="T2547" s="11">
        <v>0</v>
      </c>
      <c r="U2547" s="11">
        <v>36000000</v>
      </c>
      <c r="V2547" s="11">
        <v>0</v>
      </c>
      <c r="W2547" s="11">
        <v>36000000</v>
      </c>
      <c r="X2547" s="11">
        <v>0</v>
      </c>
      <c r="Y2547" s="11">
        <v>0</v>
      </c>
      <c r="Z2547" s="11">
        <v>0</v>
      </c>
      <c r="AA2547" s="11">
        <v>0</v>
      </c>
      <c r="AB2547" s="11">
        <v>0</v>
      </c>
      <c r="AC2547" s="11">
        <v>0</v>
      </c>
      <c r="AD2547" s="11">
        <v>0</v>
      </c>
      <c r="AE2547" s="11">
        <v>0</v>
      </c>
      <c r="AF2547" s="11">
        <v>0</v>
      </c>
      <c r="AG2547" s="11">
        <v>0</v>
      </c>
      <c r="AH2547" s="11">
        <v>0</v>
      </c>
      <c r="AI2547" s="11">
        <v>0</v>
      </c>
      <c r="AJ2547" s="11">
        <v>0</v>
      </c>
      <c r="AK2547" s="11">
        <v>36000000</v>
      </c>
      <c r="AL2547" s="11">
        <v>36000000</v>
      </c>
      <c r="AM2547" s="11">
        <v>0</v>
      </c>
      <c r="AN2547" s="11">
        <v>0</v>
      </c>
      <c r="AO25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36000000</v>
      </c>
      <c r="AP25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36000000</v>
      </c>
      <c r="AR25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7" s="11">
        <f>Table_PBS_SQL_DB2_PBSSQL_PBS_NDP_Tina_CG_QtrlyPerformance_Final[[#This Row],[GOU REL]]+Table_PBS_SQL_DB2_PBSSQL_PBS_NDP_Tina_CG_QtrlyPerformance_Final[[#This Row],[EXT REL]]</f>
        <v>36000000</v>
      </c>
      <c r="AT2547" s="11">
        <f>Table_PBS_SQL_DB2_PBSSQL_PBS_NDP_Tina_CG_QtrlyPerformance_Final[[#This Row],[GOU EXP]]+Table_PBS_SQL_DB2_PBSSQL_PBS_NDP_Tina_CG_QtrlyPerformance_Final[[#This Row],[EXT EXP]]</f>
        <v>36000000</v>
      </c>
      <c r="AU2547" s="11" t="str">
        <f>IF(Table_PBS_SQL_DB2_PBSSQL_PBS_NDP_Tina_CG_QtrlyPerformance_Final[[#This Row],[Item_Code]]&gt;"300000", "Capital", "Recurrent")</f>
        <v>Recurrent</v>
      </c>
    </row>
    <row r="2548" spans="1:47" x14ac:dyDescent="0.25">
      <c r="A2548" t="s">
        <v>49</v>
      </c>
      <c r="B2548" t="s">
        <v>1400</v>
      </c>
      <c r="C2548" t="s">
        <v>293</v>
      </c>
      <c r="D2548" t="s">
        <v>1206</v>
      </c>
      <c r="E2548" t="s">
        <v>75</v>
      </c>
      <c r="F2548" t="s">
        <v>1228</v>
      </c>
      <c r="G2548" t="s">
        <v>87</v>
      </c>
      <c r="H2548" t="s">
        <v>1401</v>
      </c>
      <c r="I2548" t="s">
        <v>467</v>
      </c>
      <c r="J2548" t="s">
        <v>1474</v>
      </c>
      <c r="K2548" t="s">
        <v>1437</v>
      </c>
      <c r="L2548" t="s">
        <v>1438</v>
      </c>
      <c r="M2548" t="s">
        <v>1044</v>
      </c>
      <c r="N2548" t="s">
        <v>1045</v>
      </c>
      <c r="O2548" t="s">
        <v>922</v>
      </c>
      <c r="P2548" t="s">
        <v>923</v>
      </c>
      <c r="Q2548" s="11">
        <v>0</v>
      </c>
      <c r="R2548" s="11">
        <v>0</v>
      </c>
      <c r="S2548" s="11">
        <v>0</v>
      </c>
      <c r="T2548" s="11">
        <v>0</v>
      </c>
      <c r="U2548" s="11">
        <v>144000000</v>
      </c>
      <c r="V2548" s="11">
        <v>0</v>
      </c>
      <c r="W2548" s="11">
        <v>144000000</v>
      </c>
      <c r="X2548" s="11">
        <v>0</v>
      </c>
      <c r="Y2548" s="11">
        <v>0</v>
      </c>
      <c r="Z2548" s="11">
        <v>0</v>
      </c>
      <c r="AA2548" s="11">
        <v>0</v>
      </c>
      <c r="AB2548" s="11">
        <v>0</v>
      </c>
      <c r="AC2548" s="11">
        <v>36000000</v>
      </c>
      <c r="AD2548" s="11">
        <v>36000000</v>
      </c>
      <c r="AE2548" s="11">
        <v>0</v>
      </c>
      <c r="AF2548" s="11">
        <v>0</v>
      </c>
      <c r="AG2548" s="11">
        <v>30000000</v>
      </c>
      <c r="AH2548" s="11">
        <v>30000000</v>
      </c>
      <c r="AI2548" s="11">
        <v>0</v>
      </c>
      <c r="AJ2548" s="11">
        <v>0</v>
      </c>
      <c r="AK2548" s="11">
        <v>52000000</v>
      </c>
      <c r="AL2548" s="11">
        <v>52000000</v>
      </c>
      <c r="AM2548" s="11">
        <v>0</v>
      </c>
      <c r="AN2548" s="11">
        <v>0</v>
      </c>
      <c r="AO25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118000000</v>
      </c>
      <c r="AP25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118000000</v>
      </c>
      <c r="AR25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8" s="11">
        <f>Table_PBS_SQL_DB2_PBSSQL_PBS_NDP_Tina_CG_QtrlyPerformance_Final[[#This Row],[GOU REL]]+Table_PBS_SQL_DB2_PBSSQL_PBS_NDP_Tina_CG_QtrlyPerformance_Final[[#This Row],[EXT REL]]</f>
        <v>118000000</v>
      </c>
      <c r="AT2548" s="11">
        <f>Table_PBS_SQL_DB2_PBSSQL_PBS_NDP_Tina_CG_QtrlyPerformance_Final[[#This Row],[GOU EXP]]+Table_PBS_SQL_DB2_PBSSQL_PBS_NDP_Tina_CG_QtrlyPerformance_Final[[#This Row],[EXT EXP]]</f>
        <v>118000000</v>
      </c>
      <c r="AU2548" s="11" t="str">
        <f>IF(Table_PBS_SQL_DB2_PBSSQL_PBS_NDP_Tina_CG_QtrlyPerformance_Final[[#This Row],[Item_Code]]&gt;"300000", "Capital", "Recurrent")</f>
        <v>Recurrent</v>
      </c>
    </row>
    <row r="2549" spans="1:47" x14ac:dyDescent="0.25">
      <c r="A2549" t="s">
        <v>49</v>
      </c>
      <c r="B2549" t="s">
        <v>1400</v>
      </c>
      <c r="C2549" t="s">
        <v>293</v>
      </c>
      <c r="D2549" t="s">
        <v>1206</v>
      </c>
      <c r="E2549" t="s">
        <v>75</v>
      </c>
      <c r="F2549" t="s">
        <v>1228</v>
      </c>
      <c r="G2549" t="s">
        <v>87</v>
      </c>
      <c r="H2549" t="s">
        <v>1401</v>
      </c>
      <c r="I2549" t="s">
        <v>467</v>
      </c>
      <c r="J2549" t="s">
        <v>1474</v>
      </c>
      <c r="K2549" t="s">
        <v>1483</v>
      </c>
      <c r="L2549" t="s">
        <v>1484</v>
      </c>
      <c r="M2549" t="s">
        <v>866</v>
      </c>
      <c r="N2549" t="s">
        <v>867</v>
      </c>
      <c r="O2549" t="s">
        <v>1062</v>
      </c>
      <c r="P2549" t="s">
        <v>1063</v>
      </c>
      <c r="Q2549" s="11">
        <v>0</v>
      </c>
      <c r="R2549" s="11">
        <v>0</v>
      </c>
      <c r="S2549" s="11">
        <v>0</v>
      </c>
      <c r="T2549" s="11">
        <v>0</v>
      </c>
      <c r="U2549" s="11">
        <v>0</v>
      </c>
      <c r="V2549" s="11">
        <v>0</v>
      </c>
      <c r="W2549" s="11">
        <v>1900000000</v>
      </c>
      <c r="X2549" s="11">
        <v>0</v>
      </c>
      <c r="Y2549" s="11">
        <v>475000000</v>
      </c>
      <c r="Z2549" s="11">
        <v>475000000</v>
      </c>
      <c r="AA2549" s="11">
        <v>0</v>
      </c>
      <c r="AB2549" s="11">
        <v>0</v>
      </c>
      <c r="AC2549" s="11">
        <v>475000000</v>
      </c>
      <c r="AD2549" s="11">
        <v>90235297</v>
      </c>
      <c r="AE2549" s="11">
        <v>0</v>
      </c>
      <c r="AF2549" s="11">
        <v>0</v>
      </c>
      <c r="AG2549" s="11">
        <v>475000000</v>
      </c>
      <c r="AH2549" s="11">
        <v>857910657</v>
      </c>
      <c r="AI2549" s="11">
        <v>0</v>
      </c>
      <c r="AJ2549" s="11">
        <v>0</v>
      </c>
      <c r="AK2549" s="11">
        <v>475000000</v>
      </c>
      <c r="AL2549" s="11">
        <v>476854046</v>
      </c>
      <c r="AM2549" s="11">
        <v>0</v>
      </c>
      <c r="AN2549" s="11">
        <v>0</v>
      </c>
      <c r="AO25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1900000000</v>
      </c>
      <c r="AP25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1900000000</v>
      </c>
      <c r="AR25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49" s="11">
        <f>Table_PBS_SQL_DB2_PBSSQL_PBS_NDP_Tina_CG_QtrlyPerformance_Final[[#This Row],[GOU REL]]+Table_PBS_SQL_DB2_PBSSQL_PBS_NDP_Tina_CG_QtrlyPerformance_Final[[#This Row],[EXT REL]]</f>
        <v>1900000000</v>
      </c>
      <c r="AT2549" s="11">
        <f>Table_PBS_SQL_DB2_PBSSQL_PBS_NDP_Tina_CG_QtrlyPerformance_Final[[#This Row],[GOU EXP]]+Table_PBS_SQL_DB2_PBSSQL_PBS_NDP_Tina_CG_QtrlyPerformance_Final[[#This Row],[EXT EXP]]</f>
        <v>1900000000</v>
      </c>
      <c r="AU2549" s="11" t="str">
        <f>IF(Table_PBS_SQL_DB2_PBSSQL_PBS_NDP_Tina_CG_QtrlyPerformance_Final[[#This Row],[Item_Code]]&gt;"300000", "Capital", "Recurrent")</f>
        <v>Recurrent</v>
      </c>
    </row>
    <row r="2550" spans="1:47" x14ac:dyDescent="0.25">
      <c r="A2550" t="s">
        <v>49</v>
      </c>
      <c r="B2550" t="s">
        <v>1400</v>
      </c>
      <c r="C2550" t="s">
        <v>293</v>
      </c>
      <c r="D2550" t="s">
        <v>1206</v>
      </c>
      <c r="E2550" t="s">
        <v>75</v>
      </c>
      <c r="F2550" t="s">
        <v>1228</v>
      </c>
      <c r="G2550" t="s">
        <v>87</v>
      </c>
      <c r="H2550" t="s">
        <v>1401</v>
      </c>
      <c r="I2550" t="s">
        <v>467</v>
      </c>
      <c r="J2550" t="s">
        <v>1474</v>
      </c>
      <c r="K2550" t="s">
        <v>1483</v>
      </c>
      <c r="L2550" t="s">
        <v>1484</v>
      </c>
      <c r="M2550" t="s">
        <v>866</v>
      </c>
      <c r="N2550" t="s">
        <v>867</v>
      </c>
      <c r="O2550" t="s">
        <v>1085</v>
      </c>
      <c r="P2550" t="s">
        <v>1086</v>
      </c>
      <c r="Q2550" s="11">
        <v>0</v>
      </c>
      <c r="R2550" s="11">
        <v>0</v>
      </c>
      <c r="S2550" s="11">
        <v>0</v>
      </c>
      <c r="T2550" s="11">
        <v>0</v>
      </c>
      <c r="U2550" s="11">
        <v>0</v>
      </c>
      <c r="V2550" s="11">
        <v>0</v>
      </c>
      <c r="W2550" s="11">
        <v>540000000</v>
      </c>
      <c r="X2550" s="11">
        <v>0</v>
      </c>
      <c r="Y2550" s="11">
        <v>0</v>
      </c>
      <c r="Z2550" s="11">
        <v>0</v>
      </c>
      <c r="AA2550" s="11">
        <v>0</v>
      </c>
      <c r="AB2550" s="11">
        <v>0</v>
      </c>
      <c r="AC2550" s="11">
        <v>135000000</v>
      </c>
      <c r="AD2550" s="11">
        <v>135000001</v>
      </c>
      <c r="AE2550" s="11">
        <v>0</v>
      </c>
      <c r="AF2550" s="11">
        <v>0</v>
      </c>
      <c r="AG2550" s="11">
        <v>135000000</v>
      </c>
      <c r="AH2550" s="11">
        <v>135000000</v>
      </c>
      <c r="AI2550" s="11">
        <v>0</v>
      </c>
      <c r="AJ2550" s="11">
        <v>0</v>
      </c>
      <c r="AK2550" s="11">
        <v>0</v>
      </c>
      <c r="AL2550" s="11">
        <v>0</v>
      </c>
      <c r="AM2550" s="11">
        <v>0</v>
      </c>
      <c r="AN2550" s="11">
        <v>0</v>
      </c>
      <c r="AO25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270000000</v>
      </c>
      <c r="AP25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270000001</v>
      </c>
      <c r="AR25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0" s="11">
        <f>Table_PBS_SQL_DB2_PBSSQL_PBS_NDP_Tina_CG_QtrlyPerformance_Final[[#This Row],[GOU REL]]+Table_PBS_SQL_DB2_PBSSQL_PBS_NDP_Tina_CG_QtrlyPerformance_Final[[#This Row],[EXT REL]]</f>
        <v>270000000</v>
      </c>
      <c r="AT2550" s="11">
        <f>Table_PBS_SQL_DB2_PBSSQL_PBS_NDP_Tina_CG_QtrlyPerformance_Final[[#This Row],[GOU EXP]]+Table_PBS_SQL_DB2_PBSSQL_PBS_NDP_Tina_CG_QtrlyPerformance_Final[[#This Row],[EXT EXP]]</f>
        <v>270000001</v>
      </c>
      <c r="AU2550" s="11" t="str">
        <f>IF(Table_PBS_SQL_DB2_PBSSQL_PBS_NDP_Tina_CG_QtrlyPerformance_Final[[#This Row],[Item_Code]]&gt;"300000", "Capital", "Recurrent")</f>
        <v>Recurrent</v>
      </c>
    </row>
    <row r="2551" spans="1:47" x14ac:dyDescent="0.25">
      <c r="A2551" t="s">
        <v>49</v>
      </c>
      <c r="B2551" t="s">
        <v>1400</v>
      </c>
      <c r="C2551" t="s">
        <v>293</v>
      </c>
      <c r="D2551" t="s">
        <v>1206</v>
      </c>
      <c r="E2551" t="s">
        <v>75</v>
      </c>
      <c r="F2551" t="s">
        <v>1228</v>
      </c>
      <c r="G2551" t="s">
        <v>87</v>
      </c>
      <c r="H2551" t="s">
        <v>1401</v>
      </c>
      <c r="I2551" t="s">
        <v>467</v>
      </c>
      <c r="J2551" t="s">
        <v>1474</v>
      </c>
      <c r="K2551" t="s">
        <v>1483</v>
      </c>
      <c r="L2551" t="s">
        <v>1484</v>
      </c>
      <c r="M2551" t="s">
        <v>866</v>
      </c>
      <c r="N2551" t="s">
        <v>867</v>
      </c>
      <c r="O2551" t="s">
        <v>922</v>
      </c>
      <c r="P2551" t="s">
        <v>923</v>
      </c>
      <c r="Q2551" s="11">
        <v>0</v>
      </c>
      <c r="R2551" s="11">
        <v>0</v>
      </c>
      <c r="S2551" s="11">
        <v>0</v>
      </c>
      <c r="T2551" s="11">
        <v>0</v>
      </c>
      <c r="U2551" s="11">
        <v>0</v>
      </c>
      <c r="V2551" s="11">
        <v>0</v>
      </c>
      <c r="W2551" s="11">
        <v>190000000</v>
      </c>
      <c r="X2551" s="11">
        <v>0</v>
      </c>
      <c r="Y2551" s="11">
        <v>0</v>
      </c>
      <c r="Z2551" s="11">
        <v>0</v>
      </c>
      <c r="AA2551" s="11">
        <v>0</v>
      </c>
      <c r="AB2551" s="11">
        <v>0</v>
      </c>
      <c r="AC2551" s="11">
        <v>47500000</v>
      </c>
      <c r="AD2551" s="11">
        <v>47500000</v>
      </c>
      <c r="AE2551" s="11">
        <v>0</v>
      </c>
      <c r="AF2551" s="11">
        <v>0</v>
      </c>
      <c r="AG2551" s="11">
        <v>47500000</v>
      </c>
      <c r="AH2551" s="11">
        <v>47500000</v>
      </c>
      <c r="AI2551" s="11">
        <v>0</v>
      </c>
      <c r="AJ2551" s="11">
        <v>0</v>
      </c>
      <c r="AK2551" s="11">
        <v>95000000</v>
      </c>
      <c r="AL2551" s="11">
        <v>95000000</v>
      </c>
      <c r="AM2551" s="11">
        <v>0</v>
      </c>
      <c r="AN2551" s="11">
        <v>0</v>
      </c>
      <c r="AO25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190000000</v>
      </c>
      <c r="AP25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190000000</v>
      </c>
      <c r="AR25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1" s="11">
        <f>Table_PBS_SQL_DB2_PBSSQL_PBS_NDP_Tina_CG_QtrlyPerformance_Final[[#This Row],[GOU REL]]+Table_PBS_SQL_DB2_PBSSQL_PBS_NDP_Tina_CG_QtrlyPerformance_Final[[#This Row],[EXT REL]]</f>
        <v>190000000</v>
      </c>
      <c r="AT2551" s="11">
        <f>Table_PBS_SQL_DB2_PBSSQL_PBS_NDP_Tina_CG_QtrlyPerformance_Final[[#This Row],[GOU EXP]]+Table_PBS_SQL_DB2_PBSSQL_PBS_NDP_Tina_CG_QtrlyPerformance_Final[[#This Row],[EXT EXP]]</f>
        <v>190000000</v>
      </c>
      <c r="AU2551" s="11" t="str">
        <f>IF(Table_PBS_SQL_DB2_PBSSQL_PBS_NDP_Tina_CG_QtrlyPerformance_Final[[#This Row],[Item_Code]]&gt;"300000", "Capital", "Recurrent")</f>
        <v>Recurrent</v>
      </c>
    </row>
    <row r="2552" spans="1:47" x14ac:dyDescent="0.25">
      <c r="A2552" t="s">
        <v>49</v>
      </c>
      <c r="B2552" t="s">
        <v>1400</v>
      </c>
      <c r="C2552" t="s">
        <v>293</v>
      </c>
      <c r="D2552" t="s">
        <v>1206</v>
      </c>
      <c r="E2552" t="s">
        <v>75</v>
      </c>
      <c r="F2552" t="s">
        <v>1228</v>
      </c>
      <c r="G2552" t="s">
        <v>87</v>
      </c>
      <c r="H2552" t="s">
        <v>1401</v>
      </c>
      <c r="I2552" t="s">
        <v>467</v>
      </c>
      <c r="J2552" t="s">
        <v>1474</v>
      </c>
      <c r="K2552" t="s">
        <v>1483</v>
      </c>
      <c r="L2552" t="s">
        <v>1484</v>
      </c>
      <c r="M2552" t="s">
        <v>1044</v>
      </c>
      <c r="N2552" t="s">
        <v>1045</v>
      </c>
      <c r="O2552" t="s">
        <v>1025</v>
      </c>
      <c r="P2552" t="s">
        <v>1026</v>
      </c>
      <c r="Q2552" s="11">
        <v>0</v>
      </c>
      <c r="R2552" s="11">
        <v>0</v>
      </c>
      <c r="S2552" s="11">
        <v>0</v>
      </c>
      <c r="T2552" s="11">
        <v>0</v>
      </c>
      <c r="U2552" s="11">
        <v>0</v>
      </c>
      <c r="V2552" s="11">
        <v>0</v>
      </c>
      <c r="W2552" s="11">
        <v>200000000</v>
      </c>
      <c r="X2552" s="11">
        <v>0</v>
      </c>
      <c r="Y2552" s="11">
        <v>0</v>
      </c>
      <c r="Z2552" s="11">
        <v>0</v>
      </c>
      <c r="AA2552" s="11">
        <v>0</v>
      </c>
      <c r="AB2552" s="11">
        <v>0</v>
      </c>
      <c r="AC2552" s="11">
        <v>50000000</v>
      </c>
      <c r="AD2552" s="11">
        <v>49450000</v>
      </c>
      <c r="AE2552" s="11">
        <v>0</v>
      </c>
      <c r="AF2552" s="11">
        <v>0</v>
      </c>
      <c r="AG2552" s="11">
        <v>50000000</v>
      </c>
      <c r="AH2552" s="11">
        <v>50541750</v>
      </c>
      <c r="AI2552" s="11">
        <v>0</v>
      </c>
      <c r="AJ2552" s="11">
        <v>0</v>
      </c>
      <c r="AK2552" s="11">
        <v>100000000</v>
      </c>
      <c r="AL2552" s="11">
        <v>100008250</v>
      </c>
      <c r="AM2552" s="11">
        <v>0</v>
      </c>
      <c r="AN2552" s="11">
        <v>0</v>
      </c>
      <c r="AO25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5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5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2" s="11">
        <f>Table_PBS_SQL_DB2_PBSSQL_PBS_NDP_Tina_CG_QtrlyPerformance_Final[[#This Row],[GOU REL]]+Table_PBS_SQL_DB2_PBSSQL_PBS_NDP_Tina_CG_QtrlyPerformance_Final[[#This Row],[EXT REL]]</f>
        <v>200000000</v>
      </c>
      <c r="AT2552" s="11">
        <f>Table_PBS_SQL_DB2_PBSSQL_PBS_NDP_Tina_CG_QtrlyPerformance_Final[[#This Row],[GOU EXP]]+Table_PBS_SQL_DB2_PBSSQL_PBS_NDP_Tina_CG_QtrlyPerformance_Final[[#This Row],[EXT EXP]]</f>
        <v>200000000</v>
      </c>
      <c r="AU2552" s="11" t="str">
        <f>IF(Table_PBS_SQL_DB2_PBSSQL_PBS_NDP_Tina_CG_QtrlyPerformance_Final[[#This Row],[Item_Code]]&gt;"300000", "Capital", "Recurrent")</f>
        <v>Recurrent</v>
      </c>
    </row>
    <row r="2553" spans="1:47" x14ac:dyDescent="0.25">
      <c r="A2553" t="s">
        <v>49</v>
      </c>
      <c r="B2553" t="s">
        <v>1400</v>
      </c>
      <c r="C2553" t="s">
        <v>293</v>
      </c>
      <c r="D2553" t="s">
        <v>1206</v>
      </c>
      <c r="E2553" t="s">
        <v>75</v>
      </c>
      <c r="F2553" t="s">
        <v>1228</v>
      </c>
      <c r="G2553" t="s">
        <v>87</v>
      </c>
      <c r="H2553" t="s">
        <v>1401</v>
      </c>
      <c r="I2553" t="s">
        <v>467</v>
      </c>
      <c r="J2553" t="s">
        <v>1474</v>
      </c>
      <c r="K2553" t="s">
        <v>1483</v>
      </c>
      <c r="L2553" t="s">
        <v>1484</v>
      </c>
      <c r="M2553" t="s">
        <v>1044</v>
      </c>
      <c r="N2553" t="s">
        <v>1045</v>
      </c>
      <c r="O2553" t="s">
        <v>1204</v>
      </c>
      <c r="P2553" t="s">
        <v>1205</v>
      </c>
      <c r="Q2553" s="11">
        <v>0</v>
      </c>
      <c r="R2553" s="11">
        <v>0</v>
      </c>
      <c r="S2553" s="11">
        <v>0</v>
      </c>
      <c r="T2553" s="11">
        <v>0</v>
      </c>
      <c r="U2553" s="11">
        <v>0</v>
      </c>
      <c r="V2553" s="11">
        <v>0</v>
      </c>
      <c r="W2553" s="11">
        <v>200000000</v>
      </c>
      <c r="X2553" s="11">
        <v>0</v>
      </c>
      <c r="Y2553" s="11">
        <v>0</v>
      </c>
      <c r="Z2553" s="11">
        <v>0</v>
      </c>
      <c r="AA2553" s="11">
        <v>0</v>
      </c>
      <c r="AB2553" s="11">
        <v>0</v>
      </c>
      <c r="AC2553" s="11">
        <v>50000000</v>
      </c>
      <c r="AD2553" s="11">
        <v>50000000</v>
      </c>
      <c r="AE2553" s="11">
        <v>0</v>
      </c>
      <c r="AF2553" s="11">
        <v>0</v>
      </c>
      <c r="AG2553" s="11">
        <v>100000000</v>
      </c>
      <c r="AH2553" s="11">
        <v>97500000</v>
      </c>
      <c r="AI2553" s="11">
        <v>0</v>
      </c>
      <c r="AJ2553" s="11">
        <v>0</v>
      </c>
      <c r="AK2553" s="11">
        <v>50000000</v>
      </c>
      <c r="AL2553" s="11">
        <v>52500000</v>
      </c>
      <c r="AM2553" s="11">
        <v>0</v>
      </c>
      <c r="AN2553" s="11">
        <v>0</v>
      </c>
      <c r="AO25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5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5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3" s="11">
        <f>Table_PBS_SQL_DB2_PBSSQL_PBS_NDP_Tina_CG_QtrlyPerformance_Final[[#This Row],[GOU REL]]+Table_PBS_SQL_DB2_PBSSQL_PBS_NDP_Tina_CG_QtrlyPerformance_Final[[#This Row],[EXT REL]]</f>
        <v>200000000</v>
      </c>
      <c r="AT2553" s="11">
        <f>Table_PBS_SQL_DB2_PBSSQL_PBS_NDP_Tina_CG_QtrlyPerformance_Final[[#This Row],[GOU EXP]]+Table_PBS_SQL_DB2_PBSSQL_PBS_NDP_Tina_CG_QtrlyPerformance_Final[[#This Row],[EXT EXP]]</f>
        <v>200000000</v>
      </c>
      <c r="AU2553" s="11" t="str">
        <f>IF(Table_PBS_SQL_DB2_PBSSQL_PBS_NDP_Tina_CG_QtrlyPerformance_Final[[#This Row],[Item_Code]]&gt;"300000", "Capital", "Recurrent")</f>
        <v>Capital</v>
      </c>
    </row>
    <row r="2554" spans="1:47" x14ac:dyDescent="0.25">
      <c r="A2554" t="s">
        <v>49</v>
      </c>
      <c r="B2554" t="s">
        <v>1400</v>
      </c>
      <c r="C2554" t="s">
        <v>293</v>
      </c>
      <c r="D2554" t="s">
        <v>1206</v>
      </c>
      <c r="E2554" t="s">
        <v>75</v>
      </c>
      <c r="F2554" t="s">
        <v>1228</v>
      </c>
      <c r="G2554" t="s">
        <v>87</v>
      </c>
      <c r="H2554" t="s">
        <v>1401</v>
      </c>
      <c r="I2554" t="s">
        <v>467</v>
      </c>
      <c r="J2554" t="s">
        <v>1474</v>
      </c>
      <c r="K2554" t="s">
        <v>129</v>
      </c>
      <c r="L2554" t="s">
        <v>1489</v>
      </c>
      <c r="M2554" t="s">
        <v>866</v>
      </c>
      <c r="N2554" t="s">
        <v>867</v>
      </c>
      <c r="O2554" t="s">
        <v>967</v>
      </c>
      <c r="P2554" t="s">
        <v>968</v>
      </c>
      <c r="Q2554" s="11">
        <v>0</v>
      </c>
      <c r="R2554" s="11">
        <v>0</v>
      </c>
      <c r="S2554" s="11">
        <v>0</v>
      </c>
      <c r="T2554" s="11">
        <v>0</v>
      </c>
      <c r="U2554" s="11">
        <v>20000000</v>
      </c>
      <c r="V2554" s="11">
        <v>0</v>
      </c>
      <c r="W2554" s="11">
        <v>20000000</v>
      </c>
      <c r="X2554" s="11">
        <v>0</v>
      </c>
      <c r="Y2554" s="11">
        <v>0</v>
      </c>
      <c r="Z2554" s="11">
        <v>0</v>
      </c>
      <c r="AA2554" s="11">
        <v>0</v>
      </c>
      <c r="AB2554" s="11">
        <v>0</v>
      </c>
      <c r="AC2554" s="11">
        <v>5000000</v>
      </c>
      <c r="AD2554" s="11">
        <v>5000000</v>
      </c>
      <c r="AE2554" s="11">
        <v>0</v>
      </c>
      <c r="AF2554" s="11">
        <v>0</v>
      </c>
      <c r="AG2554" s="11">
        <v>5000000</v>
      </c>
      <c r="AH2554" s="11">
        <v>5000000</v>
      </c>
      <c r="AI2554" s="11">
        <v>0</v>
      </c>
      <c r="AJ2554" s="11">
        <v>0</v>
      </c>
      <c r="AK2554" s="11">
        <v>10000000</v>
      </c>
      <c r="AL2554" s="11">
        <v>10000000</v>
      </c>
      <c r="AM2554" s="11">
        <v>0</v>
      </c>
      <c r="AN2554" s="11">
        <v>0</v>
      </c>
      <c r="AO25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5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5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4" s="11">
        <f>Table_PBS_SQL_DB2_PBSSQL_PBS_NDP_Tina_CG_QtrlyPerformance_Final[[#This Row],[GOU REL]]+Table_PBS_SQL_DB2_PBSSQL_PBS_NDP_Tina_CG_QtrlyPerformance_Final[[#This Row],[EXT REL]]</f>
        <v>20000000</v>
      </c>
      <c r="AT2554" s="11">
        <f>Table_PBS_SQL_DB2_PBSSQL_PBS_NDP_Tina_CG_QtrlyPerformance_Final[[#This Row],[GOU EXP]]+Table_PBS_SQL_DB2_PBSSQL_PBS_NDP_Tina_CG_QtrlyPerformance_Final[[#This Row],[EXT EXP]]</f>
        <v>20000000</v>
      </c>
      <c r="AU2554" s="11" t="str">
        <f>IF(Table_PBS_SQL_DB2_PBSSQL_PBS_NDP_Tina_CG_QtrlyPerformance_Final[[#This Row],[Item_Code]]&gt;"300000", "Capital", "Recurrent")</f>
        <v>Recurrent</v>
      </c>
    </row>
    <row r="2555" spans="1:47" x14ac:dyDescent="0.25">
      <c r="A2555" t="s">
        <v>49</v>
      </c>
      <c r="B2555" t="s">
        <v>1400</v>
      </c>
      <c r="C2555" t="s">
        <v>293</v>
      </c>
      <c r="D2555" t="s">
        <v>1206</v>
      </c>
      <c r="E2555" t="s">
        <v>75</v>
      </c>
      <c r="F2555" t="s">
        <v>1228</v>
      </c>
      <c r="G2555" t="s">
        <v>87</v>
      </c>
      <c r="H2555" t="s">
        <v>1401</v>
      </c>
      <c r="I2555" t="s">
        <v>467</v>
      </c>
      <c r="J2555" t="s">
        <v>1474</v>
      </c>
      <c r="K2555" t="s">
        <v>129</v>
      </c>
      <c r="L2555" t="s">
        <v>1489</v>
      </c>
      <c r="M2555" t="s">
        <v>866</v>
      </c>
      <c r="N2555" t="s">
        <v>867</v>
      </c>
      <c r="O2555" t="s">
        <v>1122</v>
      </c>
      <c r="P2555" t="s">
        <v>1123</v>
      </c>
      <c r="Q2555" s="11">
        <v>0</v>
      </c>
      <c r="R2555" s="11">
        <v>0</v>
      </c>
      <c r="S2555" s="11">
        <v>0</v>
      </c>
      <c r="T2555" s="11">
        <v>0</v>
      </c>
      <c r="U2555" s="11">
        <v>30000000</v>
      </c>
      <c r="V2555" s="11">
        <v>0</v>
      </c>
      <c r="W2555" s="11">
        <v>30000000</v>
      </c>
      <c r="X2555" s="11">
        <v>0</v>
      </c>
      <c r="Y2555" s="11">
        <v>0</v>
      </c>
      <c r="Z2555" s="11">
        <v>0</v>
      </c>
      <c r="AA2555" s="11">
        <v>0</v>
      </c>
      <c r="AB2555" s="11">
        <v>0</v>
      </c>
      <c r="AC2555" s="11">
        <v>7500000</v>
      </c>
      <c r="AD2555" s="11">
        <v>7500000</v>
      </c>
      <c r="AE2555" s="11">
        <v>0</v>
      </c>
      <c r="AF2555" s="11">
        <v>0</v>
      </c>
      <c r="AG2555" s="11">
        <v>7500000</v>
      </c>
      <c r="AH2555" s="11">
        <v>7500000</v>
      </c>
      <c r="AI2555" s="11">
        <v>0</v>
      </c>
      <c r="AJ2555" s="11">
        <v>0</v>
      </c>
      <c r="AK2555" s="11">
        <v>15000000</v>
      </c>
      <c r="AL2555" s="11">
        <v>15000000</v>
      </c>
      <c r="AM2555" s="11">
        <v>0</v>
      </c>
      <c r="AN2555" s="11">
        <v>0</v>
      </c>
      <c r="AO25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5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5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5" s="11">
        <f>Table_PBS_SQL_DB2_PBSSQL_PBS_NDP_Tina_CG_QtrlyPerformance_Final[[#This Row],[GOU REL]]+Table_PBS_SQL_DB2_PBSSQL_PBS_NDP_Tina_CG_QtrlyPerformance_Final[[#This Row],[EXT REL]]</f>
        <v>30000000</v>
      </c>
      <c r="AT2555" s="11">
        <f>Table_PBS_SQL_DB2_PBSSQL_PBS_NDP_Tina_CG_QtrlyPerformance_Final[[#This Row],[GOU EXP]]+Table_PBS_SQL_DB2_PBSSQL_PBS_NDP_Tina_CG_QtrlyPerformance_Final[[#This Row],[EXT EXP]]</f>
        <v>30000000</v>
      </c>
      <c r="AU2555" s="11" t="str">
        <f>IF(Table_PBS_SQL_DB2_PBSSQL_PBS_NDP_Tina_CG_QtrlyPerformance_Final[[#This Row],[Item_Code]]&gt;"300000", "Capital", "Recurrent")</f>
        <v>Recurrent</v>
      </c>
    </row>
    <row r="2556" spans="1:47" x14ac:dyDescent="0.25">
      <c r="A2556" t="s">
        <v>49</v>
      </c>
      <c r="B2556" t="s">
        <v>1400</v>
      </c>
      <c r="C2556" t="s">
        <v>293</v>
      </c>
      <c r="D2556" t="s">
        <v>1206</v>
      </c>
      <c r="E2556" t="s">
        <v>75</v>
      </c>
      <c r="F2556" t="s">
        <v>1228</v>
      </c>
      <c r="G2556" t="s">
        <v>87</v>
      </c>
      <c r="H2556" t="s">
        <v>1401</v>
      </c>
      <c r="I2556" t="s">
        <v>467</v>
      </c>
      <c r="J2556" t="s">
        <v>1474</v>
      </c>
      <c r="K2556" t="s">
        <v>129</v>
      </c>
      <c r="L2556" t="s">
        <v>1489</v>
      </c>
      <c r="M2556" t="s">
        <v>866</v>
      </c>
      <c r="N2556" t="s">
        <v>867</v>
      </c>
      <c r="O2556" t="s">
        <v>1204</v>
      </c>
      <c r="P2556" t="s">
        <v>1205</v>
      </c>
      <c r="Q2556" s="11">
        <v>0</v>
      </c>
      <c r="R2556" s="11">
        <v>0</v>
      </c>
      <c r="S2556" s="11">
        <v>0</v>
      </c>
      <c r="T2556" s="11">
        <v>0</v>
      </c>
      <c r="U2556" s="11">
        <v>30000000</v>
      </c>
      <c r="V2556" s="11">
        <v>0</v>
      </c>
      <c r="W2556" s="11">
        <v>30000000</v>
      </c>
      <c r="X2556" s="11">
        <v>0</v>
      </c>
      <c r="Y2556" s="11">
        <v>0</v>
      </c>
      <c r="Z2556" s="11">
        <v>0</v>
      </c>
      <c r="AA2556" s="11">
        <v>0</v>
      </c>
      <c r="AB2556" s="11">
        <v>0</v>
      </c>
      <c r="AC2556" s="11">
        <v>7500000</v>
      </c>
      <c r="AD2556" s="11">
        <v>7500000</v>
      </c>
      <c r="AE2556" s="11">
        <v>0</v>
      </c>
      <c r="AF2556" s="11">
        <v>0</v>
      </c>
      <c r="AG2556" s="11">
        <v>7500000</v>
      </c>
      <c r="AH2556" s="11">
        <v>7500000</v>
      </c>
      <c r="AI2556" s="11">
        <v>0</v>
      </c>
      <c r="AJ2556" s="11">
        <v>0</v>
      </c>
      <c r="AK2556" s="11">
        <v>15000000</v>
      </c>
      <c r="AL2556" s="11">
        <v>15000000</v>
      </c>
      <c r="AM2556" s="11">
        <v>0</v>
      </c>
      <c r="AN2556" s="11">
        <v>0</v>
      </c>
      <c r="AO25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5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5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6" s="11">
        <f>Table_PBS_SQL_DB2_PBSSQL_PBS_NDP_Tina_CG_QtrlyPerformance_Final[[#This Row],[GOU REL]]+Table_PBS_SQL_DB2_PBSSQL_PBS_NDP_Tina_CG_QtrlyPerformance_Final[[#This Row],[EXT REL]]</f>
        <v>30000000</v>
      </c>
      <c r="AT2556" s="11">
        <f>Table_PBS_SQL_DB2_PBSSQL_PBS_NDP_Tina_CG_QtrlyPerformance_Final[[#This Row],[GOU EXP]]+Table_PBS_SQL_DB2_PBSSQL_PBS_NDP_Tina_CG_QtrlyPerformance_Final[[#This Row],[EXT EXP]]</f>
        <v>30000000</v>
      </c>
      <c r="AU2556" s="11" t="str">
        <f>IF(Table_PBS_SQL_DB2_PBSSQL_PBS_NDP_Tina_CG_QtrlyPerformance_Final[[#This Row],[Item_Code]]&gt;"300000", "Capital", "Recurrent")</f>
        <v>Capital</v>
      </c>
    </row>
    <row r="2557" spans="1:47" x14ac:dyDescent="0.25">
      <c r="A2557" t="s">
        <v>49</v>
      </c>
      <c r="B2557" t="s">
        <v>1400</v>
      </c>
      <c r="C2557" t="s">
        <v>293</v>
      </c>
      <c r="D2557" t="s">
        <v>1206</v>
      </c>
      <c r="E2557" t="s">
        <v>75</v>
      </c>
      <c r="F2557" t="s">
        <v>1228</v>
      </c>
      <c r="G2557" t="s">
        <v>87</v>
      </c>
      <c r="H2557" t="s">
        <v>1401</v>
      </c>
      <c r="I2557" t="s">
        <v>467</v>
      </c>
      <c r="J2557" t="s">
        <v>1474</v>
      </c>
      <c r="K2557" t="s">
        <v>131</v>
      </c>
      <c r="L2557" t="s">
        <v>1469</v>
      </c>
      <c r="M2557" t="s">
        <v>866</v>
      </c>
      <c r="N2557" t="s">
        <v>867</v>
      </c>
      <c r="O2557" t="s">
        <v>1076</v>
      </c>
      <c r="P2557" t="s">
        <v>1077</v>
      </c>
      <c r="Q2557" s="11">
        <v>0</v>
      </c>
      <c r="R2557" s="11">
        <v>0</v>
      </c>
      <c r="S2557" s="11">
        <v>0</v>
      </c>
      <c r="T2557" s="11">
        <v>0</v>
      </c>
      <c r="U2557" s="11">
        <v>8800000</v>
      </c>
      <c r="V2557" s="11">
        <v>0</v>
      </c>
      <c r="W2557" s="11">
        <v>4000000</v>
      </c>
      <c r="X2557" s="11">
        <v>4800000</v>
      </c>
      <c r="Y2557" s="11">
        <v>0</v>
      </c>
      <c r="Z2557" s="11">
        <v>0</v>
      </c>
      <c r="AA2557" s="11">
        <v>0</v>
      </c>
      <c r="AB2557" s="11">
        <v>0</v>
      </c>
      <c r="AC2557" s="11">
        <v>0</v>
      </c>
      <c r="AD2557" s="11">
        <v>0</v>
      </c>
      <c r="AE2557" s="11">
        <v>0</v>
      </c>
      <c r="AF2557" s="11">
        <v>0</v>
      </c>
      <c r="AG2557" s="11">
        <v>0</v>
      </c>
      <c r="AH2557" s="11">
        <v>0</v>
      </c>
      <c r="AI2557" s="11">
        <v>0</v>
      </c>
      <c r="AJ2557" s="11">
        <v>0</v>
      </c>
      <c r="AK2557" s="11">
        <v>0</v>
      </c>
      <c r="AL2557" s="11">
        <v>0</v>
      </c>
      <c r="AM2557" s="11">
        <v>0</v>
      </c>
      <c r="AN2557" s="11">
        <v>0</v>
      </c>
      <c r="AO25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7" s="11">
        <f>Table_PBS_SQL_DB2_PBSSQL_PBS_NDP_Tina_CG_QtrlyPerformance_Final[[#This Row],[GOU REL]]+Table_PBS_SQL_DB2_PBSSQL_PBS_NDP_Tina_CG_QtrlyPerformance_Final[[#This Row],[EXT REL]]</f>
        <v>0</v>
      </c>
      <c r="AT2557" s="11">
        <f>Table_PBS_SQL_DB2_PBSSQL_PBS_NDP_Tina_CG_QtrlyPerformance_Final[[#This Row],[GOU EXP]]+Table_PBS_SQL_DB2_PBSSQL_PBS_NDP_Tina_CG_QtrlyPerformance_Final[[#This Row],[EXT EXP]]</f>
        <v>0</v>
      </c>
      <c r="AU2557" s="11" t="str">
        <f>IF(Table_PBS_SQL_DB2_PBSSQL_PBS_NDP_Tina_CG_QtrlyPerformance_Final[[#This Row],[Item_Code]]&gt;"300000", "Capital", "Recurrent")</f>
        <v>Recurrent</v>
      </c>
    </row>
    <row r="2558" spans="1:47" x14ac:dyDescent="0.25">
      <c r="A2558" t="s">
        <v>49</v>
      </c>
      <c r="B2558" t="s">
        <v>1400</v>
      </c>
      <c r="C2558" t="s">
        <v>293</v>
      </c>
      <c r="D2558" t="s">
        <v>1206</v>
      </c>
      <c r="E2558" t="s">
        <v>75</v>
      </c>
      <c r="F2558" t="s">
        <v>1228</v>
      </c>
      <c r="G2558" t="s">
        <v>87</v>
      </c>
      <c r="H2558" t="s">
        <v>1401</v>
      </c>
      <c r="I2558" t="s">
        <v>467</v>
      </c>
      <c r="J2558" t="s">
        <v>1474</v>
      </c>
      <c r="K2558" t="s">
        <v>131</v>
      </c>
      <c r="L2558" t="s">
        <v>1469</v>
      </c>
      <c r="M2558" t="s">
        <v>866</v>
      </c>
      <c r="N2558" t="s">
        <v>867</v>
      </c>
      <c r="O2558" t="s">
        <v>1124</v>
      </c>
      <c r="P2558" t="s">
        <v>1125</v>
      </c>
      <c r="Q2558" s="11">
        <v>0</v>
      </c>
      <c r="R2558" s="11">
        <v>0</v>
      </c>
      <c r="S2558" s="11">
        <v>0</v>
      </c>
      <c r="T2558" s="11">
        <v>0</v>
      </c>
      <c r="U2558" s="11">
        <v>42000000</v>
      </c>
      <c r="V2558" s="11">
        <v>0</v>
      </c>
      <c r="W2558" s="11">
        <v>42000000</v>
      </c>
      <c r="X2558" s="11">
        <v>0</v>
      </c>
      <c r="Y2558" s="11">
        <v>0</v>
      </c>
      <c r="Z2558" s="11">
        <v>0</v>
      </c>
      <c r="AA2558" s="11">
        <v>0</v>
      </c>
      <c r="AB2558" s="11">
        <v>0</v>
      </c>
      <c r="AC2558" s="11">
        <v>10500000</v>
      </c>
      <c r="AD2558" s="11">
        <v>10500000</v>
      </c>
      <c r="AE2558" s="11">
        <v>0</v>
      </c>
      <c r="AF2558" s="11">
        <v>0</v>
      </c>
      <c r="AG2558" s="11">
        <v>10500000</v>
      </c>
      <c r="AH2558" s="11">
        <v>10500000</v>
      </c>
      <c r="AI2558" s="11">
        <v>0</v>
      </c>
      <c r="AJ2558" s="11">
        <v>0</v>
      </c>
      <c r="AK2558" s="11">
        <v>21000000</v>
      </c>
      <c r="AL2558" s="11">
        <v>21000000</v>
      </c>
      <c r="AM2558" s="11">
        <v>0</v>
      </c>
      <c r="AN2558" s="11">
        <v>0</v>
      </c>
      <c r="AO25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42000000</v>
      </c>
      <c r="AP25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42000000</v>
      </c>
      <c r="AR25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8" s="11">
        <f>Table_PBS_SQL_DB2_PBSSQL_PBS_NDP_Tina_CG_QtrlyPerformance_Final[[#This Row],[GOU REL]]+Table_PBS_SQL_DB2_PBSSQL_PBS_NDP_Tina_CG_QtrlyPerformance_Final[[#This Row],[EXT REL]]</f>
        <v>42000000</v>
      </c>
      <c r="AT2558" s="11">
        <f>Table_PBS_SQL_DB2_PBSSQL_PBS_NDP_Tina_CG_QtrlyPerformance_Final[[#This Row],[GOU EXP]]+Table_PBS_SQL_DB2_PBSSQL_PBS_NDP_Tina_CG_QtrlyPerformance_Final[[#This Row],[EXT EXP]]</f>
        <v>42000000</v>
      </c>
      <c r="AU2558" s="11" t="str">
        <f>IF(Table_PBS_SQL_DB2_PBSSQL_PBS_NDP_Tina_CG_QtrlyPerformance_Final[[#This Row],[Item_Code]]&gt;"300000", "Capital", "Recurrent")</f>
        <v>Recurrent</v>
      </c>
    </row>
    <row r="2559" spans="1:47" x14ac:dyDescent="0.25">
      <c r="A2559" t="s">
        <v>49</v>
      </c>
      <c r="B2559" t="s">
        <v>1400</v>
      </c>
      <c r="C2559" t="s">
        <v>293</v>
      </c>
      <c r="D2559" t="s">
        <v>1206</v>
      </c>
      <c r="E2559" t="s">
        <v>75</v>
      </c>
      <c r="F2559" t="s">
        <v>1228</v>
      </c>
      <c r="G2559" t="s">
        <v>87</v>
      </c>
      <c r="H2559" t="s">
        <v>1401</v>
      </c>
      <c r="I2559" t="s">
        <v>467</v>
      </c>
      <c r="J2559" t="s">
        <v>1474</v>
      </c>
      <c r="K2559" t="s">
        <v>133</v>
      </c>
      <c r="L2559" t="s">
        <v>1490</v>
      </c>
      <c r="M2559" t="s">
        <v>866</v>
      </c>
      <c r="N2559" t="s">
        <v>867</v>
      </c>
      <c r="O2559" t="s">
        <v>1062</v>
      </c>
      <c r="P2559" t="s">
        <v>1063</v>
      </c>
      <c r="Q2559" s="11">
        <v>0</v>
      </c>
      <c r="R2559" s="11">
        <v>0</v>
      </c>
      <c r="S2559" s="11">
        <v>0</v>
      </c>
      <c r="T2559" s="11">
        <v>0</v>
      </c>
      <c r="U2559" s="11">
        <v>25000000</v>
      </c>
      <c r="V2559" s="11">
        <v>0</v>
      </c>
      <c r="W2559" s="11">
        <v>25000000</v>
      </c>
      <c r="X2559" s="11">
        <v>0</v>
      </c>
      <c r="Y2559" s="11">
        <v>6250000</v>
      </c>
      <c r="Z2559" s="11">
        <v>6024323</v>
      </c>
      <c r="AA2559" s="11">
        <v>0</v>
      </c>
      <c r="AB2559" s="11">
        <v>0</v>
      </c>
      <c r="AC2559" s="11">
        <v>6250000</v>
      </c>
      <c r="AD2559" s="11">
        <v>6089323</v>
      </c>
      <c r="AE2559" s="11">
        <v>0</v>
      </c>
      <c r="AF2559" s="11">
        <v>0</v>
      </c>
      <c r="AG2559" s="11">
        <v>6250000</v>
      </c>
      <c r="AH2559" s="11">
        <v>6623695</v>
      </c>
      <c r="AI2559" s="11">
        <v>0</v>
      </c>
      <c r="AJ2559" s="11">
        <v>0</v>
      </c>
      <c r="AK2559" s="11">
        <v>6250000</v>
      </c>
      <c r="AL2559" s="11">
        <v>6262659</v>
      </c>
      <c r="AM2559" s="11">
        <v>0</v>
      </c>
      <c r="AN2559" s="11">
        <v>0</v>
      </c>
      <c r="AO25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5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25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59" s="11">
        <f>Table_PBS_SQL_DB2_PBSSQL_PBS_NDP_Tina_CG_QtrlyPerformance_Final[[#This Row],[GOU REL]]+Table_PBS_SQL_DB2_PBSSQL_PBS_NDP_Tina_CG_QtrlyPerformance_Final[[#This Row],[EXT REL]]</f>
        <v>25000000</v>
      </c>
      <c r="AT2559" s="11">
        <f>Table_PBS_SQL_DB2_PBSSQL_PBS_NDP_Tina_CG_QtrlyPerformance_Final[[#This Row],[GOU EXP]]+Table_PBS_SQL_DB2_PBSSQL_PBS_NDP_Tina_CG_QtrlyPerformance_Final[[#This Row],[EXT EXP]]</f>
        <v>25000000</v>
      </c>
      <c r="AU2559" s="11" t="str">
        <f>IF(Table_PBS_SQL_DB2_PBSSQL_PBS_NDP_Tina_CG_QtrlyPerformance_Final[[#This Row],[Item_Code]]&gt;"300000", "Capital", "Recurrent")</f>
        <v>Recurrent</v>
      </c>
    </row>
    <row r="2560" spans="1:47" x14ac:dyDescent="0.25">
      <c r="A2560" t="s">
        <v>49</v>
      </c>
      <c r="B2560" t="s">
        <v>1400</v>
      </c>
      <c r="C2560" t="s">
        <v>293</v>
      </c>
      <c r="D2560" t="s">
        <v>1206</v>
      </c>
      <c r="E2560" t="s">
        <v>75</v>
      </c>
      <c r="F2560" t="s">
        <v>1228</v>
      </c>
      <c r="G2560" t="s">
        <v>87</v>
      </c>
      <c r="H2560" t="s">
        <v>1401</v>
      </c>
      <c r="I2560" t="s">
        <v>467</v>
      </c>
      <c r="J2560" t="s">
        <v>1474</v>
      </c>
      <c r="K2560" t="s">
        <v>133</v>
      </c>
      <c r="L2560" t="s">
        <v>1490</v>
      </c>
      <c r="M2560" t="s">
        <v>866</v>
      </c>
      <c r="N2560" t="s">
        <v>867</v>
      </c>
      <c r="O2560" t="s">
        <v>1011</v>
      </c>
      <c r="P2560" t="s">
        <v>1012</v>
      </c>
      <c r="Q2560" s="11">
        <v>0</v>
      </c>
      <c r="R2560" s="11">
        <v>0</v>
      </c>
      <c r="S2560" s="11">
        <v>0</v>
      </c>
      <c r="T2560" s="11">
        <v>0</v>
      </c>
      <c r="U2560" s="11">
        <v>10000000</v>
      </c>
      <c r="V2560" s="11">
        <v>0</v>
      </c>
      <c r="W2560" s="11">
        <v>10000000</v>
      </c>
      <c r="X2560" s="11">
        <v>0</v>
      </c>
      <c r="Y2560" s="11">
        <v>0</v>
      </c>
      <c r="Z2560" s="11">
        <v>0</v>
      </c>
      <c r="AA2560" s="11">
        <v>0</v>
      </c>
      <c r="AB2560" s="11">
        <v>0</v>
      </c>
      <c r="AC2560" s="11">
        <v>10000000</v>
      </c>
      <c r="AD2560" s="11">
        <v>9900000</v>
      </c>
      <c r="AE2560" s="11">
        <v>0</v>
      </c>
      <c r="AF2560" s="11">
        <v>0</v>
      </c>
      <c r="AG2560" s="11">
        <v>0</v>
      </c>
      <c r="AH2560" s="11">
        <v>0</v>
      </c>
      <c r="AI2560" s="11">
        <v>0</v>
      </c>
      <c r="AJ2560" s="11">
        <v>0</v>
      </c>
      <c r="AK2560" s="11">
        <v>0</v>
      </c>
      <c r="AL2560" s="11">
        <v>100000</v>
      </c>
      <c r="AM2560" s="11">
        <v>0</v>
      </c>
      <c r="AN2560" s="11">
        <v>0</v>
      </c>
      <c r="AO25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5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5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0" s="11">
        <f>Table_PBS_SQL_DB2_PBSSQL_PBS_NDP_Tina_CG_QtrlyPerformance_Final[[#This Row],[GOU REL]]+Table_PBS_SQL_DB2_PBSSQL_PBS_NDP_Tina_CG_QtrlyPerformance_Final[[#This Row],[EXT REL]]</f>
        <v>10000000</v>
      </c>
      <c r="AT2560" s="11">
        <f>Table_PBS_SQL_DB2_PBSSQL_PBS_NDP_Tina_CG_QtrlyPerformance_Final[[#This Row],[GOU EXP]]+Table_PBS_SQL_DB2_PBSSQL_PBS_NDP_Tina_CG_QtrlyPerformance_Final[[#This Row],[EXT EXP]]</f>
        <v>10000000</v>
      </c>
      <c r="AU2560" s="11" t="str">
        <f>IF(Table_PBS_SQL_DB2_PBSSQL_PBS_NDP_Tina_CG_QtrlyPerformance_Final[[#This Row],[Item_Code]]&gt;"300000", "Capital", "Recurrent")</f>
        <v>Recurrent</v>
      </c>
    </row>
    <row r="2561" spans="1:47" x14ac:dyDescent="0.25">
      <c r="A2561" t="s">
        <v>49</v>
      </c>
      <c r="B2561" t="s">
        <v>1400</v>
      </c>
      <c r="C2561" t="s">
        <v>293</v>
      </c>
      <c r="D2561" t="s">
        <v>1206</v>
      </c>
      <c r="E2561" t="s">
        <v>75</v>
      </c>
      <c r="F2561" t="s">
        <v>1228</v>
      </c>
      <c r="G2561" t="s">
        <v>87</v>
      </c>
      <c r="H2561" t="s">
        <v>1401</v>
      </c>
      <c r="I2561" t="s">
        <v>467</v>
      </c>
      <c r="J2561" t="s">
        <v>1474</v>
      </c>
      <c r="K2561" t="s">
        <v>133</v>
      </c>
      <c r="L2561" t="s">
        <v>1490</v>
      </c>
      <c r="M2561" t="s">
        <v>866</v>
      </c>
      <c r="N2561" t="s">
        <v>867</v>
      </c>
      <c r="O2561" t="s">
        <v>1085</v>
      </c>
      <c r="P2561" t="s">
        <v>1086</v>
      </c>
      <c r="Q2561" s="11">
        <v>0</v>
      </c>
      <c r="R2561" s="11">
        <v>0</v>
      </c>
      <c r="S2561" s="11">
        <v>0</v>
      </c>
      <c r="T2561" s="11">
        <v>0</v>
      </c>
      <c r="U2561" s="11">
        <v>190000000</v>
      </c>
      <c r="V2561" s="11">
        <v>0</v>
      </c>
      <c r="W2561" s="11">
        <v>190000000</v>
      </c>
      <c r="X2561" s="11">
        <v>0</v>
      </c>
      <c r="Y2561" s="11">
        <v>0</v>
      </c>
      <c r="Z2561" s="11">
        <v>0</v>
      </c>
      <c r="AA2561" s="11">
        <v>0</v>
      </c>
      <c r="AB2561" s="11">
        <v>0</v>
      </c>
      <c r="AC2561" s="11">
        <v>0</v>
      </c>
      <c r="AD2561" s="11">
        <v>0</v>
      </c>
      <c r="AE2561" s="11">
        <v>0</v>
      </c>
      <c r="AF2561" s="11">
        <v>0</v>
      </c>
      <c r="AG2561" s="11">
        <v>47500000</v>
      </c>
      <c r="AH2561" s="11">
        <v>47499999</v>
      </c>
      <c r="AI2561" s="11">
        <v>0</v>
      </c>
      <c r="AJ2561" s="11">
        <v>0</v>
      </c>
      <c r="AK2561" s="11">
        <v>0</v>
      </c>
      <c r="AL2561" s="11">
        <v>0</v>
      </c>
      <c r="AM2561" s="11">
        <v>0</v>
      </c>
      <c r="AN2561" s="11">
        <v>0</v>
      </c>
      <c r="AO25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47500000</v>
      </c>
      <c r="AP25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47499999</v>
      </c>
      <c r="AR25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1" s="11">
        <f>Table_PBS_SQL_DB2_PBSSQL_PBS_NDP_Tina_CG_QtrlyPerformance_Final[[#This Row],[GOU REL]]+Table_PBS_SQL_DB2_PBSSQL_PBS_NDP_Tina_CG_QtrlyPerformance_Final[[#This Row],[EXT REL]]</f>
        <v>47500000</v>
      </c>
      <c r="AT2561" s="11">
        <f>Table_PBS_SQL_DB2_PBSSQL_PBS_NDP_Tina_CG_QtrlyPerformance_Final[[#This Row],[GOU EXP]]+Table_PBS_SQL_DB2_PBSSQL_PBS_NDP_Tina_CG_QtrlyPerformance_Final[[#This Row],[EXT EXP]]</f>
        <v>47499999</v>
      </c>
      <c r="AU2561" s="11" t="str">
        <f>IF(Table_PBS_SQL_DB2_PBSSQL_PBS_NDP_Tina_CG_QtrlyPerformance_Final[[#This Row],[Item_Code]]&gt;"300000", "Capital", "Recurrent")</f>
        <v>Recurrent</v>
      </c>
    </row>
    <row r="2562" spans="1:47" x14ac:dyDescent="0.25">
      <c r="A2562" t="s">
        <v>49</v>
      </c>
      <c r="B2562" t="s">
        <v>1400</v>
      </c>
      <c r="C2562" t="s">
        <v>293</v>
      </c>
      <c r="D2562" t="s">
        <v>1206</v>
      </c>
      <c r="E2562" t="s">
        <v>75</v>
      </c>
      <c r="F2562" t="s">
        <v>1228</v>
      </c>
      <c r="G2562" t="s">
        <v>87</v>
      </c>
      <c r="H2562" t="s">
        <v>1401</v>
      </c>
      <c r="I2562" t="s">
        <v>467</v>
      </c>
      <c r="J2562" t="s">
        <v>1474</v>
      </c>
      <c r="K2562" t="s">
        <v>145</v>
      </c>
      <c r="L2562" t="s">
        <v>1413</v>
      </c>
      <c r="M2562" t="s">
        <v>1044</v>
      </c>
      <c r="N2562" t="s">
        <v>1045</v>
      </c>
      <c r="O2562" t="s">
        <v>1025</v>
      </c>
      <c r="P2562" t="s">
        <v>1026</v>
      </c>
      <c r="Q2562" s="11">
        <v>0</v>
      </c>
      <c r="R2562" s="11">
        <v>0</v>
      </c>
      <c r="S2562" s="11">
        <v>0</v>
      </c>
      <c r="T2562" s="11">
        <v>0</v>
      </c>
      <c r="U2562" s="11">
        <v>80000000</v>
      </c>
      <c r="V2562" s="11">
        <v>0</v>
      </c>
      <c r="W2562" s="11">
        <v>80000000</v>
      </c>
      <c r="X2562" s="11">
        <v>0</v>
      </c>
      <c r="Y2562" s="11">
        <v>0</v>
      </c>
      <c r="Z2562" s="11">
        <v>0</v>
      </c>
      <c r="AA2562" s="11">
        <v>0</v>
      </c>
      <c r="AB2562" s="11">
        <v>0</v>
      </c>
      <c r="AC2562" s="11">
        <v>0</v>
      </c>
      <c r="AD2562" s="11">
        <v>0</v>
      </c>
      <c r="AE2562" s="11">
        <v>0</v>
      </c>
      <c r="AF2562" s="11">
        <v>0</v>
      </c>
      <c r="AG2562" s="11">
        <v>0</v>
      </c>
      <c r="AH2562" s="11">
        <v>0</v>
      </c>
      <c r="AI2562" s="11">
        <v>0</v>
      </c>
      <c r="AJ2562" s="11">
        <v>0</v>
      </c>
      <c r="AK2562" s="11">
        <v>0</v>
      </c>
      <c r="AL2562" s="11">
        <v>0</v>
      </c>
      <c r="AM2562" s="11">
        <v>0</v>
      </c>
      <c r="AN2562" s="11">
        <v>0</v>
      </c>
      <c r="AO25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2" s="11">
        <f>Table_PBS_SQL_DB2_PBSSQL_PBS_NDP_Tina_CG_QtrlyPerformance_Final[[#This Row],[GOU REL]]+Table_PBS_SQL_DB2_PBSSQL_PBS_NDP_Tina_CG_QtrlyPerformance_Final[[#This Row],[EXT REL]]</f>
        <v>0</v>
      </c>
      <c r="AT2562" s="11">
        <f>Table_PBS_SQL_DB2_PBSSQL_PBS_NDP_Tina_CG_QtrlyPerformance_Final[[#This Row],[GOU EXP]]+Table_PBS_SQL_DB2_PBSSQL_PBS_NDP_Tina_CG_QtrlyPerformance_Final[[#This Row],[EXT EXP]]</f>
        <v>0</v>
      </c>
      <c r="AU2562" s="11" t="str">
        <f>IF(Table_PBS_SQL_DB2_PBSSQL_PBS_NDP_Tina_CG_QtrlyPerformance_Final[[#This Row],[Item_Code]]&gt;"300000", "Capital", "Recurrent")</f>
        <v>Recurrent</v>
      </c>
    </row>
    <row r="2563" spans="1:47" x14ac:dyDescent="0.25">
      <c r="A2563" t="s">
        <v>49</v>
      </c>
      <c r="B2563" t="s">
        <v>1400</v>
      </c>
      <c r="C2563" t="s">
        <v>293</v>
      </c>
      <c r="D2563" t="s">
        <v>1206</v>
      </c>
      <c r="E2563" t="s">
        <v>75</v>
      </c>
      <c r="F2563" t="s">
        <v>1228</v>
      </c>
      <c r="G2563" t="s">
        <v>87</v>
      </c>
      <c r="H2563" t="s">
        <v>1401</v>
      </c>
      <c r="I2563" t="s">
        <v>467</v>
      </c>
      <c r="J2563" t="s">
        <v>1474</v>
      </c>
      <c r="K2563" t="s">
        <v>153</v>
      </c>
      <c r="L2563" t="s">
        <v>1492</v>
      </c>
      <c r="M2563" t="s">
        <v>866</v>
      </c>
      <c r="N2563" t="s">
        <v>867</v>
      </c>
      <c r="O2563" t="s">
        <v>1062</v>
      </c>
      <c r="P2563" t="s">
        <v>1063</v>
      </c>
      <c r="Q2563" s="11">
        <v>0</v>
      </c>
      <c r="R2563" s="11">
        <v>0</v>
      </c>
      <c r="S2563" s="11">
        <v>0</v>
      </c>
      <c r="T2563" s="11">
        <v>0</v>
      </c>
      <c r="U2563" s="11">
        <v>752000000</v>
      </c>
      <c r="V2563" s="11">
        <v>0</v>
      </c>
      <c r="W2563" s="11">
        <v>752000000</v>
      </c>
      <c r="X2563" s="11">
        <v>0</v>
      </c>
      <c r="Y2563" s="11">
        <v>188000000</v>
      </c>
      <c r="Z2563" s="11">
        <v>188000000</v>
      </c>
      <c r="AA2563" s="11">
        <v>0</v>
      </c>
      <c r="AB2563" s="11">
        <v>0</v>
      </c>
      <c r="AC2563" s="11">
        <v>188000000</v>
      </c>
      <c r="AD2563" s="11">
        <v>188000000</v>
      </c>
      <c r="AE2563" s="11">
        <v>0</v>
      </c>
      <c r="AF2563" s="11">
        <v>0</v>
      </c>
      <c r="AG2563" s="11">
        <v>188000000</v>
      </c>
      <c r="AH2563" s="11">
        <v>188000000</v>
      </c>
      <c r="AI2563" s="11">
        <v>0</v>
      </c>
      <c r="AJ2563" s="11">
        <v>0</v>
      </c>
      <c r="AK2563" s="11">
        <v>188000000</v>
      </c>
      <c r="AL2563" s="11">
        <v>188000000</v>
      </c>
      <c r="AM2563" s="11">
        <v>0</v>
      </c>
      <c r="AN2563" s="11">
        <v>0</v>
      </c>
      <c r="AO25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752000000</v>
      </c>
      <c r="AP25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752000000</v>
      </c>
      <c r="AR25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3" s="11">
        <f>Table_PBS_SQL_DB2_PBSSQL_PBS_NDP_Tina_CG_QtrlyPerformance_Final[[#This Row],[GOU REL]]+Table_PBS_SQL_DB2_PBSSQL_PBS_NDP_Tina_CG_QtrlyPerformance_Final[[#This Row],[EXT REL]]</f>
        <v>752000000</v>
      </c>
      <c r="AT2563" s="11">
        <f>Table_PBS_SQL_DB2_PBSSQL_PBS_NDP_Tina_CG_QtrlyPerformance_Final[[#This Row],[GOU EXP]]+Table_PBS_SQL_DB2_PBSSQL_PBS_NDP_Tina_CG_QtrlyPerformance_Final[[#This Row],[EXT EXP]]</f>
        <v>752000000</v>
      </c>
      <c r="AU2563" s="11" t="str">
        <f>IF(Table_PBS_SQL_DB2_PBSSQL_PBS_NDP_Tina_CG_QtrlyPerformance_Final[[#This Row],[Item_Code]]&gt;"300000", "Capital", "Recurrent")</f>
        <v>Recurrent</v>
      </c>
    </row>
    <row r="2564" spans="1:47" x14ac:dyDescent="0.25">
      <c r="A2564" t="s">
        <v>49</v>
      </c>
      <c r="B2564" t="s">
        <v>1400</v>
      </c>
      <c r="C2564" t="s">
        <v>293</v>
      </c>
      <c r="D2564" t="s">
        <v>1206</v>
      </c>
      <c r="E2564" t="s">
        <v>75</v>
      </c>
      <c r="F2564" t="s">
        <v>1228</v>
      </c>
      <c r="G2564" t="s">
        <v>87</v>
      </c>
      <c r="H2564" t="s">
        <v>1401</v>
      </c>
      <c r="I2564" t="s">
        <v>467</v>
      </c>
      <c r="J2564" t="s">
        <v>1474</v>
      </c>
      <c r="K2564" t="s">
        <v>153</v>
      </c>
      <c r="L2564" t="s">
        <v>1492</v>
      </c>
      <c r="M2564" t="s">
        <v>866</v>
      </c>
      <c r="N2564" t="s">
        <v>867</v>
      </c>
      <c r="O2564" t="s">
        <v>1002</v>
      </c>
      <c r="P2564" t="s">
        <v>1003</v>
      </c>
      <c r="Q2564" s="11">
        <v>0</v>
      </c>
      <c r="R2564" s="11">
        <v>0</v>
      </c>
      <c r="S2564" s="11">
        <v>0</v>
      </c>
      <c r="T2564" s="11">
        <v>0</v>
      </c>
      <c r="U2564" s="11">
        <v>10000000</v>
      </c>
      <c r="V2564" s="11">
        <v>0</v>
      </c>
      <c r="W2564" s="11">
        <v>10000000</v>
      </c>
      <c r="X2564" s="11">
        <v>0</v>
      </c>
      <c r="Y2564" s="11">
        <v>0</v>
      </c>
      <c r="Z2564" s="11">
        <v>0</v>
      </c>
      <c r="AA2564" s="11">
        <v>0</v>
      </c>
      <c r="AB2564" s="11">
        <v>0</v>
      </c>
      <c r="AC2564" s="11">
        <v>2500000</v>
      </c>
      <c r="AD2564" s="11">
        <v>2500000</v>
      </c>
      <c r="AE2564" s="11">
        <v>0</v>
      </c>
      <c r="AF2564" s="11">
        <v>0</v>
      </c>
      <c r="AG2564" s="11">
        <v>2500000</v>
      </c>
      <c r="AH2564" s="11">
        <v>2500000</v>
      </c>
      <c r="AI2564" s="11">
        <v>0</v>
      </c>
      <c r="AJ2564" s="11">
        <v>0</v>
      </c>
      <c r="AK2564" s="11">
        <v>5000000</v>
      </c>
      <c r="AL2564" s="11">
        <v>5000000</v>
      </c>
      <c r="AM2564" s="11">
        <v>0</v>
      </c>
      <c r="AN2564" s="11">
        <v>0</v>
      </c>
      <c r="AO25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5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5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4" s="11">
        <f>Table_PBS_SQL_DB2_PBSSQL_PBS_NDP_Tina_CG_QtrlyPerformance_Final[[#This Row],[GOU REL]]+Table_PBS_SQL_DB2_PBSSQL_PBS_NDP_Tina_CG_QtrlyPerformance_Final[[#This Row],[EXT REL]]</f>
        <v>10000000</v>
      </c>
      <c r="AT2564" s="11">
        <f>Table_PBS_SQL_DB2_PBSSQL_PBS_NDP_Tina_CG_QtrlyPerformance_Final[[#This Row],[GOU EXP]]+Table_PBS_SQL_DB2_PBSSQL_PBS_NDP_Tina_CG_QtrlyPerformance_Final[[#This Row],[EXT EXP]]</f>
        <v>10000000</v>
      </c>
      <c r="AU2564" s="11" t="str">
        <f>IF(Table_PBS_SQL_DB2_PBSSQL_PBS_NDP_Tina_CG_QtrlyPerformance_Final[[#This Row],[Item_Code]]&gt;"300000", "Capital", "Recurrent")</f>
        <v>Recurrent</v>
      </c>
    </row>
    <row r="2565" spans="1:47" x14ac:dyDescent="0.25">
      <c r="A2565" t="s">
        <v>49</v>
      </c>
      <c r="B2565" t="s">
        <v>1400</v>
      </c>
      <c r="C2565" t="s">
        <v>293</v>
      </c>
      <c r="D2565" t="s">
        <v>1206</v>
      </c>
      <c r="E2565" t="s">
        <v>75</v>
      </c>
      <c r="F2565" t="s">
        <v>1228</v>
      </c>
      <c r="G2565" t="s">
        <v>87</v>
      </c>
      <c r="H2565" t="s">
        <v>1401</v>
      </c>
      <c r="I2565" t="s">
        <v>467</v>
      </c>
      <c r="J2565" t="s">
        <v>1474</v>
      </c>
      <c r="K2565" t="s">
        <v>153</v>
      </c>
      <c r="L2565" t="s">
        <v>1492</v>
      </c>
      <c r="M2565" t="s">
        <v>866</v>
      </c>
      <c r="N2565" t="s">
        <v>867</v>
      </c>
      <c r="O2565" t="s">
        <v>922</v>
      </c>
      <c r="P2565" t="s">
        <v>923</v>
      </c>
      <c r="Q2565" s="11">
        <v>0</v>
      </c>
      <c r="R2565" s="11">
        <v>0</v>
      </c>
      <c r="S2565" s="11">
        <v>0</v>
      </c>
      <c r="T2565" s="11">
        <v>0</v>
      </c>
      <c r="U2565" s="11">
        <v>80000000</v>
      </c>
      <c r="V2565" s="11">
        <v>0</v>
      </c>
      <c r="W2565" s="11">
        <v>80000000</v>
      </c>
      <c r="X2565" s="11">
        <v>0</v>
      </c>
      <c r="Y2565" s="11">
        <v>0</v>
      </c>
      <c r="Z2565" s="11">
        <v>0</v>
      </c>
      <c r="AA2565" s="11">
        <v>0</v>
      </c>
      <c r="AB2565" s="11">
        <v>0</v>
      </c>
      <c r="AC2565" s="11">
        <v>20000000</v>
      </c>
      <c r="AD2565" s="11">
        <v>20000000</v>
      </c>
      <c r="AE2565" s="11">
        <v>0</v>
      </c>
      <c r="AF2565" s="11">
        <v>0</v>
      </c>
      <c r="AG2565" s="11">
        <v>20000000</v>
      </c>
      <c r="AH2565" s="11">
        <v>20000000</v>
      </c>
      <c r="AI2565" s="11">
        <v>0</v>
      </c>
      <c r="AJ2565" s="11">
        <v>0</v>
      </c>
      <c r="AK2565" s="11">
        <v>20000000</v>
      </c>
      <c r="AL2565" s="11">
        <v>20000000</v>
      </c>
      <c r="AM2565" s="11">
        <v>0</v>
      </c>
      <c r="AN2565" s="11">
        <v>0</v>
      </c>
      <c r="AO25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5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25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5" s="11">
        <f>Table_PBS_SQL_DB2_PBSSQL_PBS_NDP_Tina_CG_QtrlyPerformance_Final[[#This Row],[GOU REL]]+Table_PBS_SQL_DB2_PBSSQL_PBS_NDP_Tina_CG_QtrlyPerformance_Final[[#This Row],[EXT REL]]</f>
        <v>60000000</v>
      </c>
      <c r="AT2565" s="11">
        <f>Table_PBS_SQL_DB2_PBSSQL_PBS_NDP_Tina_CG_QtrlyPerformance_Final[[#This Row],[GOU EXP]]+Table_PBS_SQL_DB2_PBSSQL_PBS_NDP_Tina_CG_QtrlyPerformance_Final[[#This Row],[EXT EXP]]</f>
        <v>60000000</v>
      </c>
      <c r="AU2565" s="11" t="str">
        <f>IF(Table_PBS_SQL_DB2_PBSSQL_PBS_NDP_Tina_CG_QtrlyPerformance_Final[[#This Row],[Item_Code]]&gt;"300000", "Capital", "Recurrent")</f>
        <v>Recurrent</v>
      </c>
    </row>
    <row r="2566" spans="1:47" x14ac:dyDescent="0.25">
      <c r="A2566" t="s">
        <v>49</v>
      </c>
      <c r="B2566" t="s">
        <v>1400</v>
      </c>
      <c r="C2566" t="s">
        <v>293</v>
      </c>
      <c r="D2566" t="s">
        <v>1206</v>
      </c>
      <c r="E2566" t="s">
        <v>75</v>
      </c>
      <c r="F2566" t="s">
        <v>1228</v>
      </c>
      <c r="G2566" t="s">
        <v>87</v>
      </c>
      <c r="H2566" t="s">
        <v>1401</v>
      </c>
      <c r="I2566" t="s">
        <v>666</v>
      </c>
      <c r="J2566" t="s">
        <v>1493</v>
      </c>
      <c r="K2566" t="s">
        <v>141</v>
      </c>
      <c r="L2566" t="s">
        <v>1494</v>
      </c>
      <c r="M2566" t="s">
        <v>866</v>
      </c>
      <c r="N2566" t="s">
        <v>867</v>
      </c>
      <c r="O2566" t="s">
        <v>1064</v>
      </c>
      <c r="P2566" t="s">
        <v>1065</v>
      </c>
      <c r="Q2566" s="11">
        <v>0</v>
      </c>
      <c r="R2566" s="11">
        <v>0</v>
      </c>
      <c r="S2566" s="11">
        <v>0</v>
      </c>
      <c r="T2566" s="11">
        <v>0</v>
      </c>
      <c r="U2566" s="11">
        <v>52500000</v>
      </c>
      <c r="V2566" s="11">
        <v>0</v>
      </c>
      <c r="W2566" s="11">
        <v>52500000</v>
      </c>
      <c r="X2566" s="11">
        <v>0</v>
      </c>
      <c r="Y2566" s="11">
        <v>0</v>
      </c>
      <c r="Z2566" s="11">
        <v>0</v>
      </c>
      <c r="AA2566" s="11">
        <v>0</v>
      </c>
      <c r="AB2566" s="11">
        <v>0</v>
      </c>
      <c r="AC2566" s="11">
        <v>13125000</v>
      </c>
      <c r="AD2566" s="11">
        <v>0</v>
      </c>
      <c r="AE2566" s="11">
        <v>0</v>
      </c>
      <c r="AF2566" s="11">
        <v>0</v>
      </c>
      <c r="AG2566" s="11">
        <v>13125000</v>
      </c>
      <c r="AH2566" s="11">
        <v>13125000</v>
      </c>
      <c r="AI2566" s="11">
        <v>0</v>
      </c>
      <c r="AJ2566" s="11">
        <v>0</v>
      </c>
      <c r="AK2566" s="11">
        <v>26250000</v>
      </c>
      <c r="AL2566" s="11">
        <v>39375000</v>
      </c>
      <c r="AM2566" s="11">
        <v>0</v>
      </c>
      <c r="AN2566" s="11">
        <v>0</v>
      </c>
      <c r="AO25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52500000</v>
      </c>
      <c r="AP25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52500000</v>
      </c>
      <c r="AR25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6" s="11">
        <f>Table_PBS_SQL_DB2_PBSSQL_PBS_NDP_Tina_CG_QtrlyPerformance_Final[[#This Row],[GOU REL]]+Table_PBS_SQL_DB2_PBSSQL_PBS_NDP_Tina_CG_QtrlyPerformance_Final[[#This Row],[EXT REL]]</f>
        <v>52500000</v>
      </c>
      <c r="AT2566" s="11">
        <f>Table_PBS_SQL_DB2_PBSSQL_PBS_NDP_Tina_CG_QtrlyPerformance_Final[[#This Row],[GOU EXP]]+Table_PBS_SQL_DB2_PBSSQL_PBS_NDP_Tina_CG_QtrlyPerformance_Final[[#This Row],[EXT EXP]]</f>
        <v>52500000</v>
      </c>
      <c r="AU2566" s="11" t="str">
        <f>IF(Table_PBS_SQL_DB2_PBSSQL_PBS_NDP_Tina_CG_QtrlyPerformance_Final[[#This Row],[Item_Code]]&gt;"300000", "Capital", "Recurrent")</f>
        <v>Recurrent</v>
      </c>
    </row>
    <row r="2567" spans="1:47" x14ac:dyDescent="0.25">
      <c r="A2567" t="s">
        <v>49</v>
      </c>
      <c r="B2567" t="s">
        <v>1400</v>
      </c>
      <c r="C2567" t="s">
        <v>293</v>
      </c>
      <c r="D2567" t="s">
        <v>1206</v>
      </c>
      <c r="E2567" t="s">
        <v>75</v>
      </c>
      <c r="F2567" t="s">
        <v>1228</v>
      </c>
      <c r="G2567" t="s">
        <v>87</v>
      </c>
      <c r="H2567" t="s">
        <v>1401</v>
      </c>
      <c r="I2567" t="s">
        <v>666</v>
      </c>
      <c r="J2567" t="s">
        <v>1493</v>
      </c>
      <c r="K2567" t="s">
        <v>141</v>
      </c>
      <c r="L2567" t="s">
        <v>1494</v>
      </c>
      <c r="M2567" t="s">
        <v>866</v>
      </c>
      <c r="N2567" t="s">
        <v>867</v>
      </c>
      <c r="O2567" t="s">
        <v>1004</v>
      </c>
      <c r="P2567" t="s">
        <v>868</v>
      </c>
      <c r="Q2567" s="11">
        <v>0</v>
      </c>
      <c r="R2567" s="11">
        <v>0</v>
      </c>
      <c r="S2567" s="11">
        <v>0</v>
      </c>
      <c r="T2567" s="11">
        <v>0</v>
      </c>
      <c r="U2567" s="11">
        <v>140000000</v>
      </c>
      <c r="V2567" s="11">
        <v>0</v>
      </c>
      <c r="W2567" s="11">
        <v>140000000</v>
      </c>
      <c r="X2567" s="11">
        <v>0</v>
      </c>
      <c r="Y2567" s="11">
        <v>0</v>
      </c>
      <c r="Z2567" s="11">
        <v>0</v>
      </c>
      <c r="AA2567" s="11">
        <v>0</v>
      </c>
      <c r="AB2567" s="11">
        <v>0</v>
      </c>
      <c r="AC2567" s="11">
        <v>35000000</v>
      </c>
      <c r="AD2567" s="11">
        <v>14385000</v>
      </c>
      <c r="AE2567" s="11">
        <v>0</v>
      </c>
      <c r="AF2567" s="11">
        <v>0</v>
      </c>
      <c r="AG2567" s="11">
        <v>35000000</v>
      </c>
      <c r="AH2567" s="11">
        <v>20439170</v>
      </c>
      <c r="AI2567" s="11">
        <v>0</v>
      </c>
      <c r="AJ2567" s="11">
        <v>0</v>
      </c>
      <c r="AK2567" s="11">
        <v>70000000</v>
      </c>
      <c r="AL2567" s="11">
        <v>105175830</v>
      </c>
      <c r="AM2567" s="11">
        <v>0</v>
      </c>
      <c r="AN2567" s="11">
        <v>0</v>
      </c>
      <c r="AO25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v>
      </c>
      <c r="AP25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140000000</v>
      </c>
      <c r="AR25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7" s="11">
        <f>Table_PBS_SQL_DB2_PBSSQL_PBS_NDP_Tina_CG_QtrlyPerformance_Final[[#This Row],[GOU REL]]+Table_PBS_SQL_DB2_PBSSQL_PBS_NDP_Tina_CG_QtrlyPerformance_Final[[#This Row],[EXT REL]]</f>
        <v>140000000</v>
      </c>
      <c r="AT2567" s="11">
        <f>Table_PBS_SQL_DB2_PBSSQL_PBS_NDP_Tina_CG_QtrlyPerformance_Final[[#This Row],[GOU EXP]]+Table_PBS_SQL_DB2_PBSSQL_PBS_NDP_Tina_CG_QtrlyPerformance_Final[[#This Row],[EXT EXP]]</f>
        <v>140000000</v>
      </c>
      <c r="AU2567" s="11" t="str">
        <f>IF(Table_PBS_SQL_DB2_PBSSQL_PBS_NDP_Tina_CG_QtrlyPerformance_Final[[#This Row],[Item_Code]]&gt;"300000", "Capital", "Recurrent")</f>
        <v>Recurrent</v>
      </c>
    </row>
    <row r="2568" spans="1:47" x14ac:dyDescent="0.25">
      <c r="A2568" t="s">
        <v>283</v>
      </c>
      <c r="B2568" t="s">
        <v>284</v>
      </c>
      <c r="C2568" t="s">
        <v>281</v>
      </c>
      <c r="D2568" t="s">
        <v>1495</v>
      </c>
      <c r="E2568" t="s">
        <v>75</v>
      </c>
      <c r="F2568" t="s">
        <v>1642</v>
      </c>
      <c r="G2568" t="s">
        <v>87</v>
      </c>
      <c r="H2568" t="s">
        <v>881</v>
      </c>
      <c r="I2568" t="s">
        <v>666</v>
      </c>
      <c r="J2568" t="s">
        <v>864</v>
      </c>
      <c r="K2568" t="s">
        <v>285</v>
      </c>
      <c r="L2568" t="s">
        <v>1497</v>
      </c>
      <c r="M2568" t="s">
        <v>2234</v>
      </c>
      <c r="N2568" t="s">
        <v>2235</v>
      </c>
      <c r="O2568" t="s">
        <v>1204</v>
      </c>
      <c r="P2568" t="s">
        <v>1205</v>
      </c>
      <c r="Q2568" s="11">
        <v>0</v>
      </c>
      <c r="R2568" s="11">
        <v>0</v>
      </c>
      <c r="S2568" s="11">
        <v>0</v>
      </c>
      <c r="T2568" s="11">
        <v>0</v>
      </c>
      <c r="U2568" s="11">
        <v>3000000000</v>
      </c>
      <c r="V2568" s="11">
        <v>0</v>
      </c>
      <c r="W2568" s="11">
        <v>3000000000</v>
      </c>
      <c r="X2568" s="11">
        <v>0</v>
      </c>
      <c r="Y2568" s="11">
        <v>0</v>
      </c>
      <c r="Z2568" s="11">
        <v>0</v>
      </c>
      <c r="AA2568" s="11">
        <v>0</v>
      </c>
      <c r="AB2568" s="11">
        <v>0</v>
      </c>
      <c r="AC2568" s="11">
        <v>1000000000</v>
      </c>
      <c r="AD2568" s="11">
        <v>0</v>
      </c>
      <c r="AE2568" s="11">
        <v>0</v>
      </c>
      <c r="AF2568" s="11">
        <v>0</v>
      </c>
      <c r="AG2568" s="11">
        <v>1317625179</v>
      </c>
      <c r="AH2568" s="11">
        <v>2317625179</v>
      </c>
      <c r="AI2568" s="11">
        <v>0</v>
      </c>
      <c r="AJ2568" s="11">
        <v>0</v>
      </c>
      <c r="AK2568" s="11">
        <v>0</v>
      </c>
      <c r="AL2568" s="11">
        <v>0</v>
      </c>
      <c r="AM2568" s="11">
        <v>0</v>
      </c>
      <c r="AN2568" s="11">
        <v>0</v>
      </c>
      <c r="AO25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2317625179</v>
      </c>
      <c r="AP25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2317625179</v>
      </c>
      <c r="AR25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8" s="11">
        <f>Table_PBS_SQL_DB2_PBSSQL_PBS_NDP_Tina_CG_QtrlyPerformance_Final[[#This Row],[GOU REL]]+Table_PBS_SQL_DB2_PBSSQL_PBS_NDP_Tina_CG_QtrlyPerformance_Final[[#This Row],[EXT REL]]</f>
        <v>2317625179</v>
      </c>
      <c r="AT2568" s="11">
        <f>Table_PBS_SQL_DB2_PBSSQL_PBS_NDP_Tina_CG_QtrlyPerformance_Final[[#This Row],[GOU EXP]]+Table_PBS_SQL_DB2_PBSSQL_PBS_NDP_Tina_CG_QtrlyPerformance_Final[[#This Row],[EXT EXP]]</f>
        <v>2317625179</v>
      </c>
      <c r="AU2568" s="11" t="str">
        <f>IF(Table_PBS_SQL_DB2_PBSSQL_PBS_NDP_Tina_CG_QtrlyPerformance_Final[[#This Row],[Item_Code]]&gt;"300000", "Capital", "Recurrent")</f>
        <v>Capital</v>
      </c>
    </row>
    <row r="2569" spans="1:47" x14ac:dyDescent="0.25">
      <c r="A2569" t="s">
        <v>283</v>
      </c>
      <c r="B2569" t="s">
        <v>284</v>
      </c>
      <c r="C2569" t="s">
        <v>281</v>
      </c>
      <c r="D2569" t="s">
        <v>1495</v>
      </c>
      <c r="E2569" t="s">
        <v>87</v>
      </c>
      <c r="F2569" t="s">
        <v>1496</v>
      </c>
      <c r="G2569" t="s">
        <v>87</v>
      </c>
      <c r="H2569" t="s">
        <v>881</v>
      </c>
      <c r="I2569" t="s">
        <v>666</v>
      </c>
      <c r="J2569" t="s">
        <v>864</v>
      </c>
      <c r="K2569" t="s">
        <v>285</v>
      </c>
      <c r="L2569" t="s">
        <v>1497</v>
      </c>
      <c r="M2569" t="s">
        <v>1498</v>
      </c>
      <c r="N2569" t="s">
        <v>1499</v>
      </c>
      <c r="O2569" t="s">
        <v>1016</v>
      </c>
      <c r="P2569" t="s">
        <v>1017</v>
      </c>
      <c r="Q2569" s="11">
        <v>0</v>
      </c>
      <c r="R2569" s="11">
        <v>0</v>
      </c>
      <c r="S2569" s="11">
        <v>0</v>
      </c>
      <c r="T2569" s="11">
        <v>0</v>
      </c>
      <c r="U2569" s="11">
        <v>60000000</v>
      </c>
      <c r="V2569" s="11">
        <v>0</v>
      </c>
      <c r="W2569" s="11">
        <v>60000000</v>
      </c>
      <c r="X2569" s="11">
        <v>0</v>
      </c>
      <c r="Y2569" s="11">
        <v>0</v>
      </c>
      <c r="Z2569" s="11">
        <v>0</v>
      </c>
      <c r="AA2569" s="11">
        <v>0</v>
      </c>
      <c r="AB2569" s="11">
        <v>0</v>
      </c>
      <c r="AC2569" s="11">
        <v>20000000</v>
      </c>
      <c r="AD2569" s="11">
        <v>19840000</v>
      </c>
      <c r="AE2569" s="11">
        <v>0</v>
      </c>
      <c r="AF2569" s="11">
        <v>0</v>
      </c>
      <c r="AG2569" s="11">
        <v>20000000</v>
      </c>
      <c r="AH2569" s="11">
        <v>20160000</v>
      </c>
      <c r="AI2569" s="11">
        <v>0</v>
      </c>
      <c r="AJ2569" s="11">
        <v>0</v>
      </c>
      <c r="AK2569" s="11">
        <v>10000000</v>
      </c>
      <c r="AL2569" s="11">
        <v>9700000</v>
      </c>
      <c r="AM2569" s="11">
        <v>0</v>
      </c>
      <c r="AN2569" s="11">
        <v>0</v>
      </c>
      <c r="AO25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5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49700000</v>
      </c>
      <c r="AR25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69" s="11">
        <f>Table_PBS_SQL_DB2_PBSSQL_PBS_NDP_Tina_CG_QtrlyPerformance_Final[[#This Row],[GOU REL]]+Table_PBS_SQL_DB2_PBSSQL_PBS_NDP_Tina_CG_QtrlyPerformance_Final[[#This Row],[EXT REL]]</f>
        <v>50000000</v>
      </c>
      <c r="AT2569" s="11">
        <f>Table_PBS_SQL_DB2_PBSSQL_PBS_NDP_Tina_CG_QtrlyPerformance_Final[[#This Row],[GOU EXP]]+Table_PBS_SQL_DB2_PBSSQL_PBS_NDP_Tina_CG_QtrlyPerformance_Final[[#This Row],[EXT EXP]]</f>
        <v>49700000</v>
      </c>
      <c r="AU2569" s="11" t="str">
        <f>IF(Table_PBS_SQL_DB2_PBSSQL_PBS_NDP_Tina_CG_QtrlyPerformance_Final[[#This Row],[Item_Code]]&gt;"300000", "Capital", "Recurrent")</f>
        <v>Recurrent</v>
      </c>
    </row>
    <row r="2570" spans="1:47" x14ac:dyDescent="0.25">
      <c r="A2570" t="s">
        <v>283</v>
      </c>
      <c r="B2570" t="s">
        <v>284</v>
      </c>
      <c r="C2570" t="s">
        <v>281</v>
      </c>
      <c r="D2570" t="s">
        <v>1495</v>
      </c>
      <c r="E2570" t="s">
        <v>87</v>
      </c>
      <c r="F2570" t="s">
        <v>1496</v>
      </c>
      <c r="G2570" t="s">
        <v>87</v>
      </c>
      <c r="H2570" t="s">
        <v>881</v>
      </c>
      <c r="I2570" t="s">
        <v>666</v>
      </c>
      <c r="J2570" t="s">
        <v>864</v>
      </c>
      <c r="K2570" t="s">
        <v>285</v>
      </c>
      <c r="L2570" t="s">
        <v>1497</v>
      </c>
      <c r="M2570" t="s">
        <v>1498</v>
      </c>
      <c r="N2570" t="s">
        <v>1499</v>
      </c>
      <c r="O2570" t="s">
        <v>1124</v>
      </c>
      <c r="P2570" t="s">
        <v>1125</v>
      </c>
      <c r="Q2570" s="11">
        <v>0</v>
      </c>
      <c r="R2570" s="11">
        <v>0</v>
      </c>
      <c r="S2570" s="11">
        <v>0</v>
      </c>
      <c r="T2570" s="11">
        <v>0</v>
      </c>
      <c r="U2570" s="11">
        <v>75000000</v>
      </c>
      <c r="V2570" s="11">
        <v>0</v>
      </c>
      <c r="W2570" s="11">
        <v>75000000</v>
      </c>
      <c r="X2570" s="11">
        <v>0</v>
      </c>
      <c r="Y2570" s="11">
        <v>0</v>
      </c>
      <c r="Z2570" s="11">
        <v>0</v>
      </c>
      <c r="AA2570" s="11">
        <v>0</v>
      </c>
      <c r="AB2570" s="11">
        <v>0</v>
      </c>
      <c r="AC2570" s="11">
        <v>15000000</v>
      </c>
      <c r="AD2570" s="11">
        <v>-15000000</v>
      </c>
      <c r="AE2570" s="11">
        <v>0</v>
      </c>
      <c r="AF2570" s="11">
        <v>0</v>
      </c>
      <c r="AG2570" s="11">
        <v>15000000</v>
      </c>
      <c r="AH2570" s="11">
        <v>30000000</v>
      </c>
      <c r="AI2570" s="11">
        <v>0</v>
      </c>
      <c r="AJ2570" s="11">
        <v>0</v>
      </c>
      <c r="AK2570" s="11">
        <v>1000000</v>
      </c>
      <c r="AL2570" s="11">
        <v>1000000</v>
      </c>
      <c r="AM2570" s="11">
        <v>0</v>
      </c>
      <c r="AN2570" s="11">
        <v>0</v>
      </c>
      <c r="AO25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31000000</v>
      </c>
      <c r="AP25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v>
      </c>
      <c r="AR25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0" s="11">
        <f>Table_PBS_SQL_DB2_PBSSQL_PBS_NDP_Tina_CG_QtrlyPerformance_Final[[#This Row],[GOU REL]]+Table_PBS_SQL_DB2_PBSSQL_PBS_NDP_Tina_CG_QtrlyPerformance_Final[[#This Row],[EXT REL]]</f>
        <v>31000000</v>
      </c>
      <c r="AT2570" s="11">
        <f>Table_PBS_SQL_DB2_PBSSQL_PBS_NDP_Tina_CG_QtrlyPerformance_Final[[#This Row],[GOU EXP]]+Table_PBS_SQL_DB2_PBSSQL_PBS_NDP_Tina_CG_QtrlyPerformance_Final[[#This Row],[EXT EXP]]</f>
        <v>16000000</v>
      </c>
      <c r="AU2570" s="11" t="str">
        <f>IF(Table_PBS_SQL_DB2_PBSSQL_PBS_NDP_Tina_CG_QtrlyPerformance_Final[[#This Row],[Item_Code]]&gt;"300000", "Capital", "Recurrent")</f>
        <v>Recurrent</v>
      </c>
    </row>
    <row r="2571" spans="1:47" x14ac:dyDescent="0.25">
      <c r="A2571" t="s">
        <v>283</v>
      </c>
      <c r="B2571" t="s">
        <v>284</v>
      </c>
      <c r="C2571" t="s">
        <v>281</v>
      </c>
      <c r="D2571" t="s">
        <v>1495</v>
      </c>
      <c r="E2571" t="s">
        <v>87</v>
      </c>
      <c r="F2571" t="s">
        <v>1496</v>
      </c>
      <c r="G2571" t="s">
        <v>87</v>
      </c>
      <c r="H2571" t="s">
        <v>881</v>
      </c>
      <c r="I2571" t="s">
        <v>666</v>
      </c>
      <c r="J2571" t="s">
        <v>864</v>
      </c>
      <c r="K2571" t="s">
        <v>285</v>
      </c>
      <c r="L2571" t="s">
        <v>1497</v>
      </c>
      <c r="M2571" t="s">
        <v>1498</v>
      </c>
      <c r="N2571" t="s">
        <v>1499</v>
      </c>
      <c r="O2571" t="s">
        <v>922</v>
      </c>
      <c r="P2571" t="s">
        <v>923</v>
      </c>
      <c r="Q2571" s="11">
        <v>0</v>
      </c>
      <c r="R2571" s="11">
        <v>0</v>
      </c>
      <c r="S2571" s="11">
        <v>0</v>
      </c>
      <c r="T2571" s="11">
        <v>0</v>
      </c>
      <c r="U2571" s="11">
        <v>150000000</v>
      </c>
      <c r="V2571" s="11">
        <v>0</v>
      </c>
      <c r="W2571" s="11">
        <v>150000000</v>
      </c>
      <c r="X2571" s="11">
        <v>0</v>
      </c>
      <c r="Y2571" s="11">
        <v>0</v>
      </c>
      <c r="Z2571" s="11">
        <v>0</v>
      </c>
      <c r="AA2571" s="11">
        <v>0</v>
      </c>
      <c r="AB2571" s="11">
        <v>0</v>
      </c>
      <c r="AC2571" s="11">
        <v>50000000</v>
      </c>
      <c r="AD2571" s="11">
        <v>50000000</v>
      </c>
      <c r="AE2571" s="11">
        <v>0</v>
      </c>
      <c r="AF2571" s="11">
        <v>0</v>
      </c>
      <c r="AG2571" s="11">
        <v>50000000</v>
      </c>
      <c r="AH2571" s="11">
        <v>50000000</v>
      </c>
      <c r="AI2571" s="11">
        <v>0</v>
      </c>
      <c r="AJ2571" s="11">
        <v>0</v>
      </c>
      <c r="AK2571" s="11">
        <v>0</v>
      </c>
      <c r="AL2571" s="11">
        <v>0</v>
      </c>
      <c r="AM2571" s="11">
        <v>0</v>
      </c>
      <c r="AN2571" s="11">
        <v>0</v>
      </c>
      <c r="AO25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5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5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1" s="11">
        <f>Table_PBS_SQL_DB2_PBSSQL_PBS_NDP_Tina_CG_QtrlyPerformance_Final[[#This Row],[GOU REL]]+Table_PBS_SQL_DB2_PBSSQL_PBS_NDP_Tina_CG_QtrlyPerformance_Final[[#This Row],[EXT REL]]</f>
        <v>100000000</v>
      </c>
      <c r="AT2571" s="11">
        <f>Table_PBS_SQL_DB2_PBSSQL_PBS_NDP_Tina_CG_QtrlyPerformance_Final[[#This Row],[GOU EXP]]+Table_PBS_SQL_DB2_PBSSQL_PBS_NDP_Tina_CG_QtrlyPerformance_Final[[#This Row],[EXT EXP]]</f>
        <v>100000000</v>
      </c>
      <c r="AU2571" s="11" t="str">
        <f>IF(Table_PBS_SQL_DB2_PBSSQL_PBS_NDP_Tina_CG_QtrlyPerformance_Final[[#This Row],[Item_Code]]&gt;"300000", "Capital", "Recurrent")</f>
        <v>Recurrent</v>
      </c>
    </row>
    <row r="2572" spans="1:47" x14ac:dyDescent="0.25">
      <c r="A2572" t="s">
        <v>283</v>
      </c>
      <c r="B2572" t="s">
        <v>284</v>
      </c>
      <c r="C2572" t="s">
        <v>281</v>
      </c>
      <c r="D2572" t="s">
        <v>1495</v>
      </c>
      <c r="E2572" t="s">
        <v>87</v>
      </c>
      <c r="F2572" t="s">
        <v>1496</v>
      </c>
      <c r="G2572" t="s">
        <v>87</v>
      </c>
      <c r="H2572" t="s">
        <v>881</v>
      </c>
      <c r="I2572" t="s">
        <v>666</v>
      </c>
      <c r="J2572" t="s">
        <v>864</v>
      </c>
      <c r="K2572" t="s">
        <v>285</v>
      </c>
      <c r="L2572" t="s">
        <v>1497</v>
      </c>
      <c r="M2572" t="s">
        <v>2236</v>
      </c>
      <c r="N2572" t="s">
        <v>2237</v>
      </c>
      <c r="O2572" t="s">
        <v>975</v>
      </c>
      <c r="P2572" t="s">
        <v>976</v>
      </c>
      <c r="Q2572" s="11">
        <v>0</v>
      </c>
      <c r="R2572" s="11">
        <v>0</v>
      </c>
      <c r="S2572" s="11">
        <v>0</v>
      </c>
      <c r="T2572" s="11">
        <v>0</v>
      </c>
      <c r="U2572" s="11">
        <v>8440000000</v>
      </c>
      <c r="V2572" s="11">
        <v>0</v>
      </c>
      <c r="W2572" s="11">
        <v>8440000000</v>
      </c>
      <c r="X2572" s="11">
        <v>0</v>
      </c>
      <c r="Y2572" s="11">
        <v>0</v>
      </c>
      <c r="Z2572" s="11">
        <v>0</v>
      </c>
      <c r="AA2572" s="11">
        <v>0</v>
      </c>
      <c r="AB2572" s="11">
        <v>0</v>
      </c>
      <c r="AC2572" s="11">
        <v>0</v>
      </c>
      <c r="AD2572" s="11">
        <v>1100000000</v>
      </c>
      <c r="AE2572" s="11">
        <v>0</v>
      </c>
      <c r="AF2572" s="11">
        <v>0</v>
      </c>
      <c r="AG2572" s="11">
        <v>966269296</v>
      </c>
      <c r="AH2572" s="11">
        <v>0</v>
      </c>
      <c r="AI2572" s="11">
        <v>0</v>
      </c>
      <c r="AJ2572" s="11">
        <v>0</v>
      </c>
      <c r="AK2572" s="11">
        <v>1230175018</v>
      </c>
      <c r="AL2572" s="11">
        <v>2196444314</v>
      </c>
      <c r="AM2572" s="11">
        <v>0</v>
      </c>
      <c r="AN2572" s="11">
        <v>0</v>
      </c>
      <c r="AO25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2196444314</v>
      </c>
      <c r="AP25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3296444314</v>
      </c>
      <c r="AR25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2" s="11">
        <f>Table_PBS_SQL_DB2_PBSSQL_PBS_NDP_Tina_CG_QtrlyPerformance_Final[[#This Row],[GOU REL]]+Table_PBS_SQL_DB2_PBSSQL_PBS_NDP_Tina_CG_QtrlyPerformance_Final[[#This Row],[EXT REL]]</f>
        <v>2196444314</v>
      </c>
      <c r="AT2572" s="11">
        <f>Table_PBS_SQL_DB2_PBSSQL_PBS_NDP_Tina_CG_QtrlyPerformance_Final[[#This Row],[GOU EXP]]+Table_PBS_SQL_DB2_PBSSQL_PBS_NDP_Tina_CG_QtrlyPerformance_Final[[#This Row],[EXT EXP]]</f>
        <v>3296444314</v>
      </c>
      <c r="AU2572" s="11" t="str">
        <f>IF(Table_PBS_SQL_DB2_PBSSQL_PBS_NDP_Tina_CG_QtrlyPerformance_Final[[#This Row],[Item_Code]]&gt;"300000", "Capital", "Recurrent")</f>
        <v>Recurrent</v>
      </c>
    </row>
    <row r="2573" spans="1:47" x14ac:dyDescent="0.25">
      <c r="A2573" t="s">
        <v>49</v>
      </c>
      <c r="B2573" t="s">
        <v>1400</v>
      </c>
      <c r="C2573" t="s">
        <v>31</v>
      </c>
      <c r="D2573" t="s">
        <v>1031</v>
      </c>
      <c r="E2573" t="s">
        <v>75</v>
      </c>
      <c r="F2573" t="s">
        <v>1042</v>
      </c>
      <c r="G2573" t="s">
        <v>87</v>
      </c>
      <c r="H2573" t="s">
        <v>1401</v>
      </c>
      <c r="I2573" t="s">
        <v>499</v>
      </c>
      <c r="J2573" t="s">
        <v>1402</v>
      </c>
      <c r="K2573" t="s">
        <v>1407</v>
      </c>
      <c r="L2573" t="s">
        <v>1408</v>
      </c>
      <c r="M2573" t="s">
        <v>866</v>
      </c>
      <c r="N2573" t="s">
        <v>867</v>
      </c>
      <c r="O2573" t="s">
        <v>996</v>
      </c>
      <c r="P2573" t="s">
        <v>997</v>
      </c>
      <c r="Q2573" s="11">
        <v>0</v>
      </c>
      <c r="R2573" s="11">
        <v>0</v>
      </c>
      <c r="S2573" s="11">
        <v>0</v>
      </c>
      <c r="T2573" s="11">
        <v>0</v>
      </c>
      <c r="U2573" s="11">
        <v>10000000</v>
      </c>
      <c r="V2573" s="11">
        <v>0</v>
      </c>
      <c r="W2573" s="11">
        <v>10000000</v>
      </c>
      <c r="X2573" s="11">
        <v>0</v>
      </c>
      <c r="Y2573" s="11">
        <v>0</v>
      </c>
      <c r="Z2573" s="11">
        <v>0</v>
      </c>
      <c r="AA2573" s="11">
        <v>0</v>
      </c>
      <c r="AB2573" s="11">
        <v>0</v>
      </c>
      <c r="AC2573" s="11">
        <v>2500000</v>
      </c>
      <c r="AD2573" s="11">
        <v>2500000</v>
      </c>
      <c r="AE2573" s="11">
        <v>0</v>
      </c>
      <c r="AF2573" s="11">
        <v>0</v>
      </c>
      <c r="AG2573" s="11">
        <v>2500000</v>
      </c>
      <c r="AH2573" s="11">
        <v>2500000</v>
      </c>
      <c r="AI2573" s="11">
        <v>0</v>
      </c>
      <c r="AJ2573" s="11">
        <v>0</v>
      </c>
      <c r="AK2573" s="11">
        <v>0</v>
      </c>
      <c r="AL2573" s="11">
        <v>0</v>
      </c>
      <c r="AM2573" s="11">
        <v>0</v>
      </c>
      <c r="AN2573" s="11">
        <v>0</v>
      </c>
      <c r="AO25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5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5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3" s="11">
        <f>Table_PBS_SQL_DB2_PBSSQL_PBS_NDP_Tina_CG_QtrlyPerformance_Final[[#This Row],[GOU REL]]+Table_PBS_SQL_DB2_PBSSQL_PBS_NDP_Tina_CG_QtrlyPerformance_Final[[#This Row],[EXT REL]]</f>
        <v>5000000</v>
      </c>
      <c r="AT2573" s="11">
        <f>Table_PBS_SQL_DB2_PBSSQL_PBS_NDP_Tina_CG_QtrlyPerformance_Final[[#This Row],[GOU EXP]]+Table_PBS_SQL_DB2_PBSSQL_PBS_NDP_Tina_CG_QtrlyPerformance_Final[[#This Row],[EXT EXP]]</f>
        <v>5000000</v>
      </c>
      <c r="AU2573" s="11" t="str">
        <f>IF(Table_PBS_SQL_DB2_PBSSQL_PBS_NDP_Tina_CG_QtrlyPerformance_Final[[#This Row],[Item_Code]]&gt;"300000", "Capital", "Recurrent")</f>
        <v>Recurrent</v>
      </c>
    </row>
    <row r="2574" spans="1:47" x14ac:dyDescent="0.25">
      <c r="A2574" t="s">
        <v>49</v>
      </c>
      <c r="B2574" t="s">
        <v>1400</v>
      </c>
      <c r="C2574" t="s">
        <v>31</v>
      </c>
      <c r="D2574" t="s">
        <v>1031</v>
      </c>
      <c r="E2574" t="s">
        <v>75</v>
      </c>
      <c r="F2574" t="s">
        <v>1042</v>
      </c>
      <c r="G2574" t="s">
        <v>87</v>
      </c>
      <c r="H2574" t="s">
        <v>1401</v>
      </c>
      <c r="I2574" t="s">
        <v>499</v>
      </c>
      <c r="J2574" t="s">
        <v>1402</v>
      </c>
      <c r="K2574" t="s">
        <v>1407</v>
      </c>
      <c r="L2574" t="s">
        <v>1408</v>
      </c>
      <c r="M2574" t="s">
        <v>866</v>
      </c>
      <c r="N2574" t="s">
        <v>867</v>
      </c>
      <c r="O2574" t="s">
        <v>1004</v>
      </c>
      <c r="P2574" t="s">
        <v>868</v>
      </c>
      <c r="Q2574" s="11">
        <v>0</v>
      </c>
      <c r="R2574" s="11">
        <v>0</v>
      </c>
      <c r="S2574" s="11">
        <v>0</v>
      </c>
      <c r="T2574" s="11">
        <v>0</v>
      </c>
      <c r="U2574" s="11">
        <v>60000000</v>
      </c>
      <c r="V2574" s="11">
        <v>0</v>
      </c>
      <c r="W2574" s="11">
        <v>60000000</v>
      </c>
      <c r="X2574" s="11">
        <v>0</v>
      </c>
      <c r="Y2574" s="11">
        <v>0</v>
      </c>
      <c r="Z2574" s="11">
        <v>0</v>
      </c>
      <c r="AA2574" s="11">
        <v>0</v>
      </c>
      <c r="AB2574" s="11">
        <v>0</v>
      </c>
      <c r="AC2574" s="11">
        <v>15000000</v>
      </c>
      <c r="AD2574" s="11">
        <v>15000000</v>
      </c>
      <c r="AE2574" s="11">
        <v>0</v>
      </c>
      <c r="AF2574" s="11">
        <v>0</v>
      </c>
      <c r="AG2574" s="11">
        <v>15000000</v>
      </c>
      <c r="AH2574" s="11">
        <v>15000000</v>
      </c>
      <c r="AI2574" s="11">
        <v>0</v>
      </c>
      <c r="AJ2574" s="11">
        <v>0</v>
      </c>
      <c r="AK2574" s="11">
        <v>0</v>
      </c>
      <c r="AL2574" s="11">
        <v>0</v>
      </c>
      <c r="AM2574" s="11">
        <v>0</v>
      </c>
      <c r="AN2574" s="11">
        <v>0</v>
      </c>
      <c r="AO25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5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5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4" s="11">
        <f>Table_PBS_SQL_DB2_PBSSQL_PBS_NDP_Tina_CG_QtrlyPerformance_Final[[#This Row],[GOU REL]]+Table_PBS_SQL_DB2_PBSSQL_PBS_NDP_Tina_CG_QtrlyPerformance_Final[[#This Row],[EXT REL]]</f>
        <v>30000000</v>
      </c>
      <c r="AT2574" s="11">
        <f>Table_PBS_SQL_DB2_PBSSQL_PBS_NDP_Tina_CG_QtrlyPerformance_Final[[#This Row],[GOU EXP]]+Table_PBS_SQL_DB2_PBSSQL_PBS_NDP_Tina_CG_QtrlyPerformance_Final[[#This Row],[EXT EXP]]</f>
        <v>30000000</v>
      </c>
      <c r="AU2574" s="11" t="str">
        <f>IF(Table_PBS_SQL_DB2_PBSSQL_PBS_NDP_Tina_CG_QtrlyPerformance_Final[[#This Row],[Item_Code]]&gt;"300000", "Capital", "Recurrent")</f>
        <v>Recurrent</v>
      </c>
    </row>
    <row r="2575" spans="1:47" x14ac:dyDescent="0.25">
      <c r="A2575" t="s">
        <v>49</v>
      </c>
      <c r="B2575" t="s">
        <v>1400</v>
      </c>
      <c r="C2575" t="s">
        <v>31</v>
      </c>
      <c r="D2575" t="s">
        <v>1031</v>
      </c>
      <c r="E2575" t="s">
        <v>75</v>
      </c>
      <c r="F2575" t="s">
        <v>1042</v>
      </c>
      <c r="G2575" t="s">
        <v>87</v>
      </c>
      <c r="H2575" t="s">
        <v>1401</v>
      </c>
      <c r="I2575" t="s">
        <v>499</v>
      </c>
      <c r="J2575" t="s">
        <v>1402</v>
      </c>
      <c r="K2575" t="s">
        <v>1407</v>
      </c>
      <c r="L2575" t="s">
        <v>1408</v>
      </c>
      <c r="M2575" t="s">
        <v>1044</v>
      </c>
      <c r="N2575" t="s">
        <v>1045</v>
      </c>
      <c r="O2575" t="s">
        <v>1002</v>
      </c>
      <c r="P2575" t="s">
        <v>1003</v>
      </c>
      <c r="Q2575" s="11">
        <v>0</v>
      </c>
      <c r="R2575" s="11">
        <v>0</v>
      </c>
      <c r="S2575" s="11">
        <v>0</v>
      </c>
      <c r="T2575" s="11">
        <v>0</v>
      </c>
      <c r="U2575" s="11">
        <v>50000000</v>
      </c>
      <c r="V2575" s="11">
        <v>0</v>
      </c>
      <c r="W2575" s="11">
        <v>50000000</v>
      </c>
      <c r="X2575" s="11">
        <v>0</v>
      </c>
      <c r="Y2575" s="11">
        <v>0</v>
      </c>
      <c r="Z2575" s="11">
        <v>0</v>
      </c>
      <c r="AA2575" s="11">
        <v>0</v>
      </c>
      <c r="AB2575" s="11">
        <v>0</v>
      </c>
      <c r="AC2575" s="11">
        <v>12500000</v>
      </c>
      <c r="AD2575" s="11">
        <v>12500000</v>
      </c>
      <c r="AE2575" s="11">
        <v>0</v>
      </c>
      <c r="AF2575" s="11">
        <v>0</v>
      </c>
      <c r="AG2575" s="11">
        <v>12500000</v>
      </c>
      <c r="AH2575" s="11">
        <v>12500000</v>
      </c>
      <c r="AI2575" s="11">
        <v>0</v>
      </c>
      <c r="AJ2575" s="11">
        <v>0</v>
      </c>
      <c r="AK2575" s="11">
        <v>0</v>
      </c>
      <c r="AL2575" s="11">
        <v>0</v>
      </c>
      <c r="AM2575" s="11">
        <v>0</v>
      </c>
      <c r="AN2575" s="11">
        <v>0</v>
      </c>
      <c r="AO25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5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25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5" s="11">
        <f>Table_PBS_SQL_DB2_PBSSQL_PBS_NDP_Tina_CG_QtrlyPerformance_Final[[#This Row],[GOU REL]]+Table_PBS_SQL_DB2_PBSSQL_PBS_NDP_Tina_CG_QtrlyPerformance_Final[[#This Row],[EXT REL]]</f>
        <v>25000000</v>
      </c>
      <c r="AT2575" s="11">
        <f>Table_PBS_SQL_DB2_PBSSQL_PBS_NDP_Tina_CG_QtrlyPerformance_Final[[#This Row],[GOU EXP]]+Table_PBS_SQL_DB2_PBSSQL_PBS_NDP_Tina_CG_QtrlyPerformance_Final[[#This Row],[EXT EXP]]</f>
        <v>25000000</v>
      </c>
      <c r="AU2575" s="11" t="str">
        <f>IF(Table_PBS_SQL_DB2_PBSSQL_PBS_NDP_Tina_CG_QtrlyPerformance_Final[[#This Row],[Item_Code]]&gt;"300000", "Capital", "Recurrent")</f>
        <v>Recurrent</v>
      </c>
    </row>
    <row r="2576" spans="1:47" x14ac:dyDescent="0.25">
      <c r="A2576" t="s">
        <v>49</v>
      </c>
      <c r="B2576" t="s">
        <v>1400</v>
      </c>
      <c r="C2576" t="s">
        <v>31</v>
      </c>
      <c r="D2576" t="s">
        <v>1031</v>
      </c>
      <c r="E2576" t="s">
        <v>75</v>
      </c>
      <c r="F2576" t="s">
        <v>1042</v>
      </c>
      <c r="G2576" t="s">
        <v>87</v>
      </c>
      <c r="H2576" t="s">
        <v>1401</v>
      </c>
      <c r="I2576" t="s">
        <v>499</v>
      </c>
      <c r="J2576" t="s">
        <v>1402</v>
      </c>
      <c r="K2576" t="s">
        <v>1407</v>
      </c>
      <c r="L2576" t="s">
        <v>1408</v>
      </c>
      <c r="M2576" t="s">
        <v>1044</v>
      </c>
      <c r="N2576" t="s">
        <v>1045</v>
      </c>
      <c r="O2576" t="s">
        <v>1004</v>
      </c>
      <c r="P2576" t="s">
        <v>868</v>
      </c>
      <c r="Q2576" s="11">
        <v>0</v>
      </c>
      <c r="R2576" s="11">
        <v>0</v>
      </c>
      <c r="S2576" s="11">
        <v>0</v>
      </c>
      <c r="T2576" s="11">
        <v>0</v>
      </c>
      <c r="U2576" s="11">
        <v>90000000</v>
      </c>
      <c r="V2576" s="11">
        <v>0</v>
      </c>
      <c r="W2576" s="11">
        <v>90000000</v>
      </c>
      <c r="X2576" s="11">
        <v>0</v>
      </c>
      <c r="Y2576" s="11">
        <v>0</v>
      </c>
      <c r="Z2576" s="11">
        <v>0</v>
      </c>
      <c r="AA2576" s="11">
        <v>0</v>
      </c>
      <c r="AB2576" s="11">
        <v>0</v>
      </c>
      <c r="AC2576" s="11">
        <v>22500000</v>
      </c>
      <c r="AD2576" s="11">
        <v>22500000</v>
      </c>
      <c r="AE2576" s="11">
        <v>0</v>
      </c>
      <c r="AF2576" s="11">
        <v>0</v>
      </c>
      <c r="AG2576" s="11">
        <v>22500000</v>
      </c>
      <c r="AH2576" s="11">
        <v>22500000</v>
      </c>
      <c r="AI2576" s="11">
        <v>0</v>
      </c>
      <c r="AJ2576" s="11">
        <v>0</v>
      </c>
      <c r="AK2576" s="11">
        <v>0</v>
      </c>
      <c r="AL2576" s="11">
        <v>0</v>
      </c>
      <c r="AM2576" s="11">
        <v>0</v>
      </c>
      <c r="AN2576" s="11">
        <v>0</v>
      </c>
      <c r="AO25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25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25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6" s="11">
        <f>Table_PBS_SQL_DB2_PBSSQL_PBS_NDP_Tina_CG_QtrlyPerformance_Final[[#This Row],[GOU REL]]+Table_PBS_SQL_DB2_PBSSQL_PBS_NDP_Tina_CG_QtrlyPerformance_Final[[#This Row],[EXT REL]]</f>
        <v>45000000</v>
      </c>
      <c r="AT2576" s="11">
        <f>Table_PBS_SQL_DB2_PBSSQL_PBS_NDP_Tina_CG_QtrlyPerformance_Final[[#This Row],[GOU EXP]]+Table_PBS_SQL_DB2_PBSSQL_PBS_NDP_Tina_CG_QtrlyPerformance_Final[[#This Row],[EXT EXP]]</f>
        <v>45000000</v>
      </c>
      <c r="AU2576" s="11" t="str">
        <f>IF(Table_PBS_SQL_DB2_PBSSQL_PBS_NDP_Tina_CG_QtrlyPerformance_Final[[#This Row],[Item_Code]]&gt;"300000", "Capital", "Recurrent")</f>
        <v>Recurrent</v>
      </c>
    </row>
    <row r="2577" spans="1:47" x14ac:dyDescent="0.25">
      <c r="A2577" t="s">
        <v>49</v>
      </c>
      <c r="B2577" t="s">
        <v>1400</v>
      </c>
      <c r="C2577" t="s">
        <v>31</v>
      </c>
      <c r="D2577" t="s">
        <v>1031</v>
      </c>
      <c r="E2577" t="s">
        <v>75</v>
      </c>
      <c r="F2577" t="s">
        <v>1042</v>
      </c>
      <c r="G2577" t="s">
        <v>87</v>
      </c>
      <c r="H2577" t="s">
        <v>1401</v>
      </c>
      <c r="I2577" t="s">
        <v>499</v>
      </c>
      <c r="J2577" t="s">
        <v>1402</v>
      </c>
      <c r="K2577" t="s">
        <v>1409</v>
      </c>
      <c r="L2577" t="s">
        <v>1410</v>
      </c>
      <c r="M2577" t="s">
        <v>866</v>
      </c>
      <c r="N2577" t="s">
        <v>867</v>
      </c>
      <c r="O2577" t="s">
        <v>1028</v>
      </c>
      <c r="P2577" t="s">
        <v>1029</v>
      </c>
      <c r="Q2577" s="11">
        <v>0</v>
      </c>
      <c r="R2577" s="11">
        <v>0</v>
      </c>
      <c r="S2577" s="11">
        <v>0</v>
      </c>
      <c r="T2577" s="11">
        <v>0</v>
      </c>
      <c r="U2577" s="11">
        <v>150000000</v>
      </c>
      <c r="V2577" s="11">
        <v>0</v>
      </c>
      <c r="W2577" s="11">
        <v>150000000</v>
      </c>
      <c r="X2577" s="11">
        <v>0</v>
      </c>
      <c r="Y2577" s="11">
        <v>0</v>
      </c>
      <c r="Z2577" s="11">
        <v>0</v>
      </c>
      <c r="AA2577" s="11">
        <v>0</v>
      </c>
      <c r="AB2577" s="11">
        <v>0</v>
      </c>
      <c r="AC2577" s="11">
        <v>37500000</v>
      </c>
      <c r="AD2577" s="11">
        <v>37500000</v>
      </c>
      <c r="AE2577" s="11">
        <v>0</v>
      </c>
      <c r="AF2577" s="11">
        <v>0</v>
      </c>
      <c r="AG2577" s="11">
        <v>37500000</v>
      </c>
      <c r="AH2577" s="11">
        <v>36840000</v>
      </c>
      <c r="AI2577" s="11">
        <v>0</v>
      </c>
      <c r="AJ2577" s="11">
        <v>0</v>
      </c>
      <c r="AK2577" s="11">
        <v>25050000</v>
      </c>
      <c r="AL2577" s="11">
        <v>25710000</v>
      </c>
      <c r="AM2577" s="11">
        <v>0</v>
      </c>
      <c r="AN2577" s="11">
        <v>0</v>
      </c>
      <c r="AO25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100050000</v>
      </c>
      <c r="AP25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100050000</v>
      </c>
      <c r="AR25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7" s="11">
        <f>Table_PBS_SQL_DB2_PBSSQL_PBS_NDP_Tina_CG_QtrlyPerformance_Final[[#This Row],[GOU REL]]+Table_PBS_SQL_DB2_PBSSQL_PBS_NDP_Tina_CG_QtrlyPerformance_Final[[#This Row],[EXT REL]]</f>
        <v>100050000</v>
      </c>
      <c r="AT2577" s="11">
        <f>Table_PBS_SQL_DB2_PBSSQL_PBS_NDP_Tina_CG_QtrlyPerformance_Final[[#This Row],[GOU EXP]]+Table_PBS_SQL_DB2_PBSSQL_PBS_NDP_Tina_CG_QtrlyPerformance_Final[[#This Row],[EXT EXP]]</f>
        <v>100050000</v>
      </c>
      <c r="AU2577" s="11" t="str">
        <f>IF(Table_PBS_SQL_DB2_PBSSQL_PBS_NDP_Tina_CG_QtrlyPerformance_Final[[#This Row],[Item_Code]]&gt;"300000", "Capital", "Recurrent")</f>
        <v>Recurrent</v>
      </c>
    </row>
    <row r="2578" spans="1:47" x14ac:dyDescent="0.25">
      <c r="A2578" t="s">
        <v>49</v>
      </c>
      <c r="B2578" t="s">
        <v>1400</v>
      </c>
      <c r="C2578" t="s">
        <v>31</v>
      </c>
      <c r="D2578" t="s">
        <v>1031</v>
      </c>
      <c r="E2578" t="s">
        <v>75</v>
      </c>
      <c r="F2578" t="s">
        <v>1042</v>
      </c>
      <c r="G2578" t="s">
        <v>87</v>
      </c>
      <c r="H2578" t="s">
        <v>1401</v>
      </c>
      <c r="I2578" t="s">
        <v>499</v>
      </c>
      <c r="J2578" t="s">
        <v>1402</v>
      </c>
      <c r="K2578" t="s">
        <v>1409</v>
      </c>
      <c r="L2578" t="s">
        <v>1410</v>
      </c>
      <c r="M2578" t="s">
        <v>866</v>
      </c>
      <c r="N2578" t="s">
        <v>867</v>
      </c>
      <c r="O2578" t="s">
        <v>904</v>
      </c>
      <c r="P2578" t="s">
        <v>905</v>
      </c>
      <c r="Q2578" s="11">
        <v>0</v>
      </c>
      <c r="R2578" s="11">
        <v>0</v>
      </c>
      <c r="S2578" s="11">
        <v>0</v>
      </c>
      <c r="T2578" s="11">
        <v>0</v>
      </c>
      <c r="U2578" s="11">
        <v>15000000</v>
      </c>
      <c r="V2578" s="11">
        <v>0</v>
      </c>
      <c r="W2578" s="11">
        <v>15000000</v>
      </c>
      <c r="X2578" s="11">
        <v>0</v>
      </c>
      <c r="Y2578" s="11">
        <v>0</v>
      </c>
      <c r="Z2578" s="11">
        <v>0</v>
      </c>
      <c r="AA2578" s="11">
        <v>0</v>
      </c>
      <c r="AB2578" s="11">
        <v>0</v>
      </c>
      <c r="AC2578" s="11">
        <v>3750000</v>
      </c>
      <c r="AD2578" s="11">
        <v>3750000</v>
      </c>
      <c r="AE2578" s="11">
        <v>0</v>
      </c>
      <c r="AF2578" s="11">
        <v>0</v>
      </c>
      <c r="AG2578" s="11">
        <v>3750000</v>
      </c>
      <c r="AH2578" s="11">
        <v>3750000</v>
      </c>
      <c r="AI2578" s="11">
        <v>0</v>
      </c>
      <c r="AJ2578" s="11">
        <v>0</v>
      </c>
      <c r="AK2578" s="11">
        <v>7500000</v>
      </c>
      <c r="AL2578" s="11">
        <v>7500000</v>
      </c>
      <c r="AM2578" s="11">
        <v>0</v>
      </c>
      <c r="AN2578" s="11">
        <v>0</v>
      </c>
      <c r="AO25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25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25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8" s="11">
        <f>Table_PBS_SQL_DB2_PBSSQL_PBS_NDP_Tina_CG_QtrlyPerformance_Final[[#This Row],[GOU REL]]+Table_PBS_SQL_DB2_PBSSQL_PBS_NDP_Tina_CG_QtrlyPerformance_Final[[#This Row],[EXT REL]]</f>
        <v>15000000</v>
      </c>
      <c r="AT2578" s="11">
        <f>Table_PBS_SQL_DB2_PBSSQL_PBS_NDP_Tina_CG_QtrlyPerformance_Final[[#This Row],[GOU EXP]]+Table_PBS_SQL_DB2_PBSSQL_PBS_NDP_Tina_CG_QtrlyPerformance_Final[[#This Row],[EXT EXP]]</f>
        <v>15000000</v>
      </c>
      <c r="AU2578" s="11" t="str">
        <f>IF(Table_PBS_SQL_DB2_PBSSQL_PBS_NDP_Tina_CG_QtrlyPerformance_Final[[#This Row],[Item_Code]]&gt;"300000", "Capital", "Recurrent")</f>
        <v>Recurrent</v>
      </c>
    </row>
    <row r="2579" spans="1:47" x14ac:dyDescent="0.25">
      <c r="A2579" t="s">
        <v>49</v>
      </c>
      <c r="B2579" t="s">
        <v>1400</v>
      </c>
      <c r="C2579" t="s">
        <v>31</v>
      </c>
      <c r="D2579" t="s">
        <v>1031</v>
      </c>
      <c r="E2579" t="s">
        <v>75</v>
      </c>
      <c r="F2579" t="s">
        <v>1042</v>
      </c>
      <c r="G2579" t="s">
        <v>87</v>
      </c>
      <c r="H2579" t="s">
        <v>1401</v>
      </c>
      <c r="I2579" t="s">
        <v>499</v>
      </c>
      <c r="J2579" t="s">
        <v>1402</v>
      </c>
      <c r="K2579" t="s">
        <v>1409</v>
      </c>
      <c r="L2579" t="s">
        <v>1410</v>
      </c>
      <c r="M2579" t="s">
        <v>866</v>
      </c>
      <c r="N2579" t="s">
        <v>867</v>
      </c>
      <c r="O2579" t="s">
        <v>940</v>
      </c>
      <c r="P2579" t="s">
        <v>941</v>
      </c>
      <c r="Q2579" s="11">
        <v>0</v>
      </c>
      <c r="R2579" s="11">
        <v>0</v>
      </c>
      <c r="S2579" s="11">
        <v>0</v>
      </c>
      <c r="T2579" s="11">
        <v>0</v>
      </c>
      <c r="U2579" s="11">
        <v>39600000</v>
      </c>
      <c r="V2579" s="11">
        <v>0</v>
      </c>
      <c r="W2579" s="11">
        <v>39600000</v>
      </c>
      <c r="X2579" s="11">
        <v>0</v>
      </c>
      <c r="Y2579" s="11">
        <v>0</v>
      </c>
      <c r="Z2579" s="11">
        <v>0</v>
      </c>
      <c r="AA2579" s="11">
        <v>0</v>
      </c>
      <c r="AB2579" s="11">
        <v>0</v>
      </c>
      <c r="AC2579" s="11">
        <v>9900000</v>
      </c>
      <c r="AD2579" s="11">
        <v>9900000</v>
      </c>
      <c r="AE2579" s="11">
        <v>0</v>
      </c>
      <c r="AF2579" s="11">
        <v>0</v>
      </c>
      <c r="AG2579" s="11">
        <v>9900000</v>
      </c>
      <c r="AH2579" s="11">
        <v>0</v>
      </c>
      <c r="AI2579" s="11">
        <v>0</v>
      </c>
      <c r="AJ2579" s="11">
        <v>0</v>
      </c>
      <c r="AK2579" s="11">
        <v>0</v>
      </c>
      <c r="AL2579" s="11">
        <v>19800000</v>
      </c>
      <c r="AM2579" s="11">
        <v>0</v>
      </c>
      <c r="AN2579" s="11">
        <v>0</v>
      </c>
      <c r="AO25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19800000</v>
      </c>
      <c r="AP25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29700000</v>
      </c>
      <c r="AR25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79" s="11">
        <f>Table_PBS_SQL_DB2_PBSSQL_PBS_NDP_Tina_CG_QtrlyPerformance_Final[[#This Row],[GOU REL]]+Table_PBS_SQL_DB2_PBSSQL_PBS_NDP_Tina_CG_QtrlyPerformance_Final[[#This Row],[EXT REL]]</f>
        <v>19800000</v>
      </c>
      <c r="AT2579" s="11">
        <f>Table_PBS_SQL_DB2_PBSSQL_PBS_NDP_Tina_CG_QtrlyPerformance_Final[[#This Row],[GOU EXP]]+Table_PBS_SQL_DB2_PBSSQL_PBS_NDP_Tina_CG_QtrlyPerformance_Final[[#This Row],[EXT EXP]]</f>
        <v>29700000</v>
      </c>
      <c r="AU2579" s="11" t="str">
        <f>IF(Table_PBS_SQL_DB2_PBSSQL_PBS_NDP_Tina_CG_QtrlyPerformance_Final[[#This Row],[Item_Code]]&gt;"300000", "Capital", "Recurrent")</f>
        <v>Recurrent</v>
      </c>
    </row>
    <row r="2580" spans="1:47" x14ac:dyDescent="0.25">
      <c r="A2580" t="s">
        <v>49</v>
      </c>
      <c r="B2580" t="s">
        <v>1400</v>
      </c>
      <c r="C2580" t="s">
        <v>31</v>
      </c>
      <c r="D2580" t="s">
        <v>1031</v>
      </c>
      <c r="E2580" t="s">
        <v>75</v>
      </c>
      <c r="F2580" t="s">
        <v>1042</v>
      </c>
      <c r="G2580" t="s">
        <v>87</v>
      </c>
      <c r="H2580" t="s">
        <v>1401</v>
      </c>
      <c r="I2580" t="s">
        <v>499</v>
      </c>
      <c r="J2580" t="s">
        <v>1402</v>
      </c>
      <c r="K2580" t="s">
        <v>1409</v>
      </c>
      <c r="L2580" t="s">
        <v>1410</v>
      </c>
      <c r="M2580" t="s">
        <v>1044</v>
      </c>
      <c r="N2580" t="s">
        <v>1045</v>
      </c>
      <c r="O2580" t="s">
        <v>1062</v>
      </c>
      <c r="P2580" t="s">
        <v>1063</v>
      </c>
      <c r="Q2580" s="11">
        <v>0</v>
      </c>
      <c r="R2580" s="11">
        <v>0</v>
      </c>
      <c r="S2580" s="11">
        <v>0</v>
      </c>
      <c r="T2580" s="11">
        <v>0</v>
      </c>
      <c r="U2580" s="11">
        <v>596287398</v>
      </c>
      <c r="V2580" s="11">
        <v>0</v>
      </c>
      <c r="W2580" s="11">
        <v>596287398</v>
      </c>
      <c r="X2580" s="11">
        <v>0</v>
      </c>
      <c r="Y2580" s="11">
        <v>149071750</v>
      </c>
      <c r="Z2580" s="11">
        <v>139700891</v>
      </c>
      <c r="AA2580" s="11">
        <v>0</v>
      </c>
      <c r="AB2580" s="11">
        <v>0</v>
      </c>
      <c r="AC2580" s="11">
        <v>149071750</v>
      </c>
      <c r="AD2580" s="11">
        <v>157266403</v>
      </c>
      <c r="AE2580" s="11">
        <v>0</v>
      </c>
      <c r="AF2580" s="11">
        <v>0</v>
      </c>
      <c r="AG2580" s="11">
        <v>149071750</v>
      </c>
      <c r="AH2580" s="11">
        <v>148546840</v>
      </c>
      <c r="AI2580" s="11">
        <v>0</v>
      </c>
      <c r="AJ2580" s="11">
        <v>0</v>
      </c>
      <c r="AK2580" s="11">
        <v>149071750</v>
      </c>
      <c r="AL2580" s="11">
        <v>150772866</v>
      </c>
      <c r="AM2580" s="11">
        <v>0</v>
      </c>
      <c r="AN2580" s="11">
        <v>0</v>
      </c>
      <c r="AO25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596287000</v>
      </c>
      <c r="AP25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596287000</v>
      </c>
      <c r="AR25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0" s="11">
        <f>Table_PBS_SQL_DB2_PBSSQL_PBS_NDP_Tina_CG_QtrlyPerformance_Final[[#This Row],[GOU REL]]+Table_PBS_SQL_DB2_PBSSQL_PBS_NDP_Tina_CG_QtrlyPerformance_Final[[#This Row],[EXT REL]]</f>
        <v>596287000</v>
      </c>
      <c r="AT2580" s="11">
        <f>Table_PBS_SQL_DB2_PBSSQL_PBS_NDP_Tina_CG_QtrlyPerformance_Final[[#This Row],[GOU EXP]]+Table_PBS_SQL_DB2_PBSSQL_PBS_NDP_Tina_CG_QtrlyPerformance_Final[[#This Row],[EXT EXP]]</f>
        <v>596287000</v>
      </c>
      <c r="AU2580" s="11" t="str">
        <f>IF(Table_PBS_SQL_DB2_PBSSQL_PBS_NDP_Tina_CG_QtrlyPerformance_Final[[#This Row],[Item_Code]]&gt;"300000", "Capital", "Recurrent")</f>
        <v>Recurrent</v>
      </c>
    </row>
    <row r="2581" spans="1:47" x14ac:dyDescent="0.25">
      <c r="A2581" t="s">
        <v>49</v>
      </c>
      <c r="B2581" t="s">
        <v>1400</v>
      </c>
      <c r="C2581" t="s">
        <v>31</v>
      </c>
      <c r="D2581" t="s">
        <v>1031</v>
      </c>
      <c r="E2581" t="s">
        <v>75</v>
      </c>
      <c r="F2581" t="s">
        <v>1042</v>
      </c>
      <c r="G2581" t="s">
        <v>87</v>
      </c>
      <c r="H2581" t="s">
        <v>1401</v>
      </c>
      <c r="I2581" t="s">
        <v>499</v>
      </c>
      <c r="J2581" t="s">
        <v>1402</v>
      </c>
      <c r="K2581" t="s">
        <v>1409</v>
      </c>
      <c r="L2581" t="s">
        <v>1410</v>
      </c>
      <c r="M2581" t="s">
        <v>1044</v>
      </c>
      <c r="N2581" t="s">
        <v>1045</v>
      </c>
      <c r="O2581" t="s">
        <v>1085</v>
      </c>
      <c r="P2581" t="s">
        <v>1086</v>
      </c>
      <c r="Q2581" s="11">
        <v>0</v>
      </c>
      <c r="R2581" s="11">
        <v>0</v>
      </c>
      <c r="S2581" s="11">
        <v>0</v>
      </c>
      <c r="T2581" s="11">
        <v>0</v>
      </c>
      <c r="U2581" s="11">
        <v>530202123</v>
      </c>
      <c r="V2581" s="11">
        <v>0</v>
      </c>
      <c r="W2581" s="11">
        <v>530202123</v>
      </c>
      <c r="X2581" s="11">
        <v>0</v>
      </c>
      <c r="Y2581" s="11">
        <v>0</v>
      </c>
      <c r="Z2581" s="11">
        <v>0</v>
      </c>
      <c r="AA2581" s="11">
        <v>0</v>
      </c>
      <c r="AB2581" s="11">
        <v>0</v>
      </c>
      <c r="AC2581" s="11">
        <v>132550500</v>
      </c>
      <c r="AD2581" s="11">
        <v>16287420</v>
      </c>
      <c r="AE2581" s="11">
        <v>0</v>
      </c>
      <c r="AF2581" s="11">
        <v>0</v>
      </c>
      <c r="AG2581" s="11">
        <v>132550500</v>
      </c>
      <c r="AH2581" s="11">
        <v>116263080</v>
      </c>
      <c r="AI2581" s="11">
        <v>0</v>
      </c>
      <c r="AJ2581" s="11">
        <v>0</v>
      </c>
      <c r="AK2581" s="11">
        <v>0</v>
      </c>
      <c r="AL2581" s="11">
        <v>132550500</v>
      </c>
      <c r="AM2581" s="11">
        <v>0</v>
      </c>
      <c r="AN2581" s="11">
        <v>0</v>
      </c>
      <c r="AO25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265101000</v>
      </c>
      <c r="AP25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265101000</v>
      </c>
      <c r="AR25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1" s="11">
        <f>Table_PBS_SQL_DB2_PBSSQL_PBS_NDP_Tina_CG_QtrlyPerformance_Final[[#This Row],[GOU REL]]+Table_PBS_SQL_DB2_PBSSQL_PBS_NDP_Tina_CG_QtrlyPerformance_Final[[#This Row],[EXT REL]]</f>
        <v>265101000</v>
      </c>
      <c r="AT2581" s="11">
        <f>Table_PBS_SQL_DB2_PBSSQL_PBS_NDP_Tina_CG_QtrlyPerformance_Final[[#This Row],[GOU EXP]]+Table_PBS_SQL_DB2_PBSSQL_PBS_NDP_Tina_CG_QtrlyPerformance_Final[[#This Row],[EXT EXP]]</f>
        <v>265101000</v>
      </c>
      <c r="AU2581" s="11" t="str">
        <f>IF(Table_PBS_SQL_DB2_PBSSQL_PBS_NDP_Tina_CG_QtrlyPerformance_Final[[#This Row],[Item_Code]]&gt;"300000", "Capital", "Recurrent")</f>
        <v>Recurrent</v>
      </c>
    </row>
    <row r="2582" spans="1:47" x14ac:dyDescent="0.25">
      <c r="A2582" t="s">
        <v>49</v>
      </c>
      <c r="B2582" t="s">
        <v>1400</v>
      </c>
      <c r="C2582" t="s">
        <v>31</v>
      </c>
      <c r="D2582" t="s">
        <v>1031</v>
      </c>
      <c r="E2582" t="s">
        <v>75</v>
      </c>
      <c r="F2582" t="s">
        <v>1042</v>
      </c>
      <c r="G2582" t="s">
        <v>87</v>
      </c>
      <c r="H2582" t="s">
        <v>1401</v>
      </c>
      <c r="I2582" t="s">
        <v>499</v>
      </c>
      <c r="J2582" t="s">
        <v>1402</v>
      </c>
      <c r="K2582" t="s">
        <v>1409</v>
      </c>
      <c r="L2582" t="s">
        <v>1410</v>
      </c>
      <c r="M2582" t="s">
        <v>1044</v>
      </c>
      <c r="N2582" t="s">
        <v>1045</v>
      </c>
      <c r="O2582" t="s">
        <v>1083</v>
      </c>
      <c r="P2582" t="s">
        <v>1084</v>
      </c>
      <c r="Q2582" s="11">
        <v>0</v>
      </c>
      <c r="R2582" s="11">
        <v>0</v>
      </c>
      <c r="S2582" s="11">
        <v>0</v>
      </c>
      <c r="T2582" s="11">
        <v>0</v>
      </c>
      <c r="U2582" s="11">
        <v>2789312378</v>
      </c>
      <c r="V2582" s="11">
        <v>0</v>
      </c>
      <c r="W2582" s="11">
        <v>2789312378</v>
      </c>
      <c r="X2582" s="11">
        <v>0</v>
      </c>
      <c r="Y2582" s="11">
        <v>0</v>
      </c>
      <c r="Z2582" s="11">
        <v>0</v>
      </c>
      <c r="AA2582" s="11">
        <v>0</v>
      </c>
      <c r="AB2582" s="11">
        <v>0</v>
      </c>
      <c r="AC2582" s="11">
        <v>400000000</v>
      </c>
      <c r="AD2582" s="11">
        <v>47505000</v>
      </c>
      <c r="AE2582" s="11">
        <v>0</v>
      </c>
      <c r="AF2582" s="11">
        <v>0</v>
      </c>
      <c r="AG2582" s="11">
        <v>697328000</v>
      </c>
      <c r="AH2582" s="11">
        <v>192334770</v>
      </c>
      <c r="AI2582" s="11">
        <v>0</v>
      </c>
      <c r="AJ2582" s="11">
        <v>0</v>
      </c>
      <c r="AK2582" s="11">
        <v>0</v>
      </c>
      <c r="AL2582" s="11">
        <v>857488230</v>
      </c>
      <c r="AM2582" s="11">
        <v>0</v>
      </c>
      <c r="AN2582" s="11">
        <v>0</v>
      </c>
      <c r="AO25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1097328000</v>
      </c>
      <c r="AP25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1097328000</v>
      </c>
      <c r="AR25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2" s="11">
        <f>Table_PBS_SQL_DB2_PBSSQL_PBS_NDP_Tina_CG_QtrlyPerformance_Final[[#This Row],[GOU REL]]+Table_PBS_SQL_DB2_PBSSQL_PBS_NDP_Tina_CG_QtrlyPerformance_Final[[#This Row],[EXT REL]]</f>
        <v>1097328000</v>
      </c>
      <c r="AT2582" s="11">
        <f>Table_PBS_SQL_DB2_PBSSQL_PBS_NDP_Tina_CG_QtrlyPerformance_Final[[#This Row],[GOU EXP]]+Table_PBS_SQL_DB2_PBSSQL_PBS_NDP_Tina_CG_QtrlyPerformance_Final[[#This Row],[EXT EXP]]</f>
        <v>1097328000</v>
      </c>
      <c r="AU2582" s="11" t="str">
        <f>IF(Table_PBS_SQL_DB2_PBSSQL_PBS_NDP_Tina_CG_QtrlyPerformance_Final[[#This Row],[Item_Code]]&gt;"300000", "Capital", "Recurrent")</f>
        <v>Recurrent</v>
      </c>
    </row>
    <row r="2583" spans="1:47" x14ac:dyDescent="0.25">
      <c r="A2583" t="s">
        <v>49</v>
      </c>
      <c r="B2583" t="s">
        <v>1400</v>
      </c>
      <c r="C2583" t="s">
        <v>31</v>
      </c>
      <c r="D2583" t="s">
        <v>1031</v>
      </c>
      <c r="E2583" t="s">
        <v>75</v>
      </c>
      <c r="F2583" t="s">
        <v>1042</v>
      </c>
      <c r="G2583" t="s">
        <v>87</v>
      </c>
      <c r="H2583" t="s">
        <v>1401</v>
      </c>
      <c r="I2583" t="s">
        <v>499</v>
      </c>
      <c r="J2583" t="s">
        <v>1402</v>
      </c>
      <c r="K2583" t="s">
        <v>1411</v>
      </c>
      <c r="L2583" t="s">
        <v>1412</v>
      </c>
      <c r="M2583" t="s">
        <v>866</v>
      </c>
      <c r="N2583" t="s">
        <v>867</v>
      </c>
      <c r="O2583" t="s">
        <v>904</v>
      </c>
      <c r="P2583" t="s">
        <v>905</v>
      </c>
      <c r="Q2583" s="11">
        <v>0</v>
      </c>
      <c r="R2583" s="11">
        <v>0</v>
      </c>
      <c r="S2583" s="11">
        <v>0</v>
      </c>
      <c r="T2583" s="11">
        <v>0</v>
      </c>
      <c r="U2583" s="11">
        <v>10000000</v>
      </c>
      <c r="V2583" s="11">
        <v>0</v>
      </c>
      <c r="W2583" s="11">
        <v>10000000</v>
      </c>
      <c r="X2583" s="11">
        <v>0</v>
      </c>
      <c r="Y2583" s="11">
        <v>0</v>
      </c>
      <c r="Z2583" s="11">
        <v>0</v>
      </c>
      <c r="AA2583" s="11">
        <v>0</v>
      </c>
      <c r="AB2583" s="11">
        <v>0</v>
      </c>
      <c r="AC2583" s="11">
        <v>2500000</v>
      </c>
      <c r="AD2583" s="11">
        <v>2500000</v>
      </c>
      <c r="AE2583" s="11">
        <v>0</v>
      </c>
      <c r="AF2583" s="11">
        <v>0</v>
      </c>
      <c r="AG2583" s="11">
        <v>2500000</v>
      </c>
      <c r="AH2583" s="11">
        <v>2500000</v>
      </c>
      <c r="AI2583" s="11">
        <v>0</v>
      </c>
      <c r="AJ2583" s="11">
        <v>0</v>
      </c>
      <c r="AK2583" s="11">
        <v>5000000</v>
      </c>
      <c r="AL2583" s="11">
        <v>5000000</v>
      </c>
      <c r="AM2583" s="11">
        <v>0</v>
      </c>
      <c r="AN2583" s="11">
        <v>0</v>
      </c>
      <c r="AO25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5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5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3" s="11">
        <f>Table_PBS_SQL_DB2_PBSSQL_PBS_NDP_Tina_CG_QtrlyPerformance_Final[[#This Row],[GOU REL]]+Table_PBS_SQL_DB2_PBSSQL_PBS_NDP_Tina_CG_QtrlyPerformance_Final[[#This Row],[EXT REL]]</f>
        <v>10000000</v>
      </c>
      <c r="AT2583" s="11">
        <f>Table_PBS_SQL_DB2_PBSSQL_PBS_NDP_Tina_CG_QtrlyPerformance_Final[[#This Row],[GOU EXP]]+Table_PBS_SQL_DB2_PBSSQL_PBS_NDP_Tina_CG_QtrlyPerformance_Final[[#This Row],[EXT EXP]]</f>
        <v>10000000</v>
      </c>
      <c r="AU2583" s="11" t="str">
        <f>IF(Table_PBS_SQL_DB2_PBSSQL_PBS_NDP_Tina_CG_QtrlyPerformance_Final[[#This Row],[Item_Code]]&gt;"300000", "Capital", "Recurrent")</f>
        <v>Recurrent</v>
      </c>
    </row>
    <row r="2584" spans="1:47" x14ac:dyDescent="0.25">
      <c r="A2584" t="s">
        <v>49</v>
      </c>
      <c r="B2584" t="s">
        <v>1400</v>
      </c>
      <c r="C2584" t="s">
        <v>31</v>
      </c>
      <c r="D2584" t="s">
        <v>1031</v>
      </c>
      <c r="E2584" t="s">
        <v>75</v>
      </c>
      <c r="F2584" t="s">
        <v>1042</v>
      </c>
      <c r="G2584" t="s">
        <v>87</v>
      </c>
      <c r="H2584" t="s">
        <v>1401</v>
      </c>
      <c r="I2584" t="s">
        <v>499</v>
      </c>
      <c r="J2584" t="s">
        <v>1402</v>
      </c>
      <c r="K2584" t="s">
        <v>1411</v>
      </c>
      <c r="L2584" t="s">
        <v>1412</v>
      </c>
      <c r="M2584" t="s">
        <v>866</v>
      </c>
      <c r="N2584" t="s">
        <v>867</v>
      </c>
      <c r="O2584" t="s">
        <v>1974</v>
      </c>
      <c r="P2584" t="s">
        <v>1975</v>
      </c>
      <c r="Q2584" s="11">
        <v>0</v>
      </c>
      <c r="R2584" s="11">
        <v>0</v>
      </c>
      <c r="S2584" s="11">
        <v>0</v>
      </c>
      <c r="T2584" s="11">
        <v>0</v>
      </c>
      <c r="U2584" s="11">
        <v>10000000</v>
      </c>
      <c r="V2584" s="11">
        <v>0</v>
      </c>
      <c r="W2584" s="11">
        <v>10000000</v>
      </c>
      <c r="X2584" s="11">
        <v>0</v>
      </c>
      <c r="Y2584" s="11">
        <v>0</v>
      </c>
      <c r="Z2584" s="11">
        <v>0</v>
      </c>
      <c r="AA2584" s="11">
        <v>0</v>
      </c>
      <c r="AB2584" s="11">
        <v>0</v>
      </c>
      <c r="AC2584" s="11">
        <v>0</v>
      </c>
      <c r="AD2584" s="11">
        <v>0</v>
      </c>
      <c r="AE2584" s="11">
        <v>0</v>
      </c>
      <c r="AF2584" s="11">
        <v>0</v>
      </c>
      <c r="AG2584" s="11">
        <v>2500000</v>
      </c>
      <c r="AH2584" s="11">
        <v>2500000</v>
      </c>
      <c r="AI2584" s="11">
        <v>0</v>
      </c>
      <c r="AJ2584" s="11">
        <v>0</v>
      </c>
      <c r="AK2584" s="11">
        <v>7500000</v>
      </c>
      <c r="AL2584" s="11">
        <v>7500000</v>
      </c>
      <c r="AM2584" s="11">
        <v>0</v>
      </c>
      <c r="AN2584" s="11">
        <v>0</v>
      </c>
      <c r="AO25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5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5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4" s="11">
        <f>Table_PBS_SQL_DB2_PBSSQL_PBS_NDP_Tina_CG_QtrlyPerformance_Final[[#This Row],[GOU REL]]+Table_PBS_SQL_DB2_PBSSQL_PBS_NDP_Tina_CG_QtrlyPerformance_Final[[#This Row],[EXT REL]]</f>
        <v>10000000</v>
      </c>
      <c r="AT2584" s="11">
        <f>Table_PBS_SQL_DB2_PBSSQL_PBS_NDP_Tina_CG_QtrlyPerformance_Final[[#This Row],[GOU EXP]]+Table_PBS_SQL_DB2_PBSSQL_PBS_NDP_Tina_CG_QtrlyPerformance_Final[[#This Row],[EXT EXP]]</f>
        <v>10000000</v>
      </c>
      <c r="AU2584" s="11" t="str">
        <f>IF(Table_PBS_SQL_DB2_PBSSQL_PBS_NDP_Tina_CG_QtrlyPerformance_Final[[#This Row],[Item_Code]]&gt;"300000", "Capital", "Recurrent")</f>
        <v>Recurrent</v>
      </c>
    </row>
    <row r="2585" spans="1:47" x14ac:dyDescent="0.25">
      <c r="A2585" t="s">
        <v>49</v>
      </c>
      <c r="B2585" t="s">
        <v>1400</v>
      </c>
      <c r="C2585" t="s">
        <v>31</v>
      </c>
      <c r="D2585" t="s">
        <v>1031</v>
      </c>
      <c r="E2585" t="s">
        <v>75</v>
      </c>
      <c r="F2585" t="s">
        <v>1042</v>
      </c>
      <c r="G2585" t="s">
        <v>87</v>
      </c>
      <c r="H2585" t="s">
        <v>1401</v>
      </c>
      <c r="I2585" t="s">
        <v>499</v>
      </c>
      <c r="J2585" t="s">
        <v>1402</v>
      </c>
      <c r="K2585" t="s">
        <v>1411</v>
      </c>
      <c r="L2585" t="s">
        <v>1412</v>
      </c>
      <c r="M2585" t="s">
        <v>866</v>
      </c>
      <c r="N2585" t="s">
        <v>867</v>
      </c>
      <c r="O2585" t="s">
        <v>969</v>
      </c>
      <c r="P2585" t="s">
        <v>970</v>
      </c>
      <c r="Q2585" s="11">
        <v>0</v>
      </c>
      <c r="R2585" s="11">
        <v>0</v>
      </c>
      <c r="S2585" s="11">
        <v>0</v>
      </c>
      <c r="T2585" s="11">
        <v>0</v>
      </c>
      <c r="U2585" s="11">
        <v>2000000</v>
      </c>
      <c r="V2585" s="11">
        <v>0</v>
      </c>
      <c r="W2585" s="11">
        <v>2000000</v>
      </c>
      <c r="X2585" s="11">
        <v>0</v>
      </c>
      <c r="Y2585" s="11">
        <v>0</v>
      </c>
      <c r="Z2585" s="11">
        <v>0</v>
      </c>
      <c r="AA2585" s="11">
        <v>0</v>
      </c>
      <c r="AB2585" s="11">
        <v>0</v>
      </c>
      <c r="AC2585" s="11">
        <v>0</v>
      </c>
      <c r="AD2585" s="11">
        <v>0</v>
      </c>
      <c r="AE2585" s="11">
        <v>0</v>
      </c>
      <c r="AF2585" s="11">
        <v>0</v>
      </c>
      <c r="AG2585" s="11">
        <v>500000</v>
      </c>
      <c r="AH2585" s="11">
        <v>500000</v>
      </c>
      <c r="AI2585" s="11">
        <v>0</v>
      </c>
      <c r="AJ2585" s="11">
        <v>0</v>
      </c>
      <c r="AK2585" s="11">
        <v>1500000</v>
      </c>
      <c r="AL2585" s="11">
        <v>1500000</v>
      </c>
      <c r="AM2585" s="11">
        <v>0</v>
      </c>
      <c r="AN2585" s="11">
        <v>0</v>
      </c>
      <c r="AO25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25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25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5" s="11">
        <f>Table_PBS_SQL_DB2_PBSSQL_PBS_NDP_Tina_CG_QtrlyPerformance_Final[[#This Row],[GOU REL]]+Table_PBS_SQL_DB2_PBSSQL_PBS_NDP_Tina_CG_QtrlyPerformance_Final[[#This Row],[EXT REL]]</f>
        <v>2000000</v>
      </c>
      <c r="AT2585" s="11">
        <f>Table_PBS_SQL_DB2_PBSSQL_PBS_NDP_Tina_CG_QtrlyPerformance_Final[[#This Row],[GOU EXP]]+Table_PBS_SQL_DB2_PBSSQL_PBS_NDP_Tina_CG_QtrlyPerformance_Final[[#This Row],[EXT EXP]]</f>
        <v>2000000</v>
      </c>
      <c r="AU2585" s="11" t="str">
        <f>IF(Table_PBS_SQL_DB2_PBSSQL_PBS_NDP_Tina_CG_QtrlyPerformance_Final[[#This Row],[Item_Code]]&gt;"300000", "Capital", "Recurrent")</f>
        <v>Recurrent</v>
      </c>
    </row>
    <row r="2586" spans="1:47" x14ac:dyDescent="0.25">
      <c r="A2586" t="s">
        <v>49</v>
      </c>
      <c r="B2586" t="s">
        <v>1400</v>
      </c>
      <c r="C2586" t="s">
        <v>31</v>
      </c>
      <c r="D2586" t="s">
        <v>1031</v>
      </c>
      <c r="E2586" t="s">
        <v>75</v>
      </c>
      <c r="F2586" t="s">
        <v>1042</v>
      </c>
      <c r="G2586" t="s">
        <v>87</v>
      </c>
      <c r="H2586" t="s">
        <v>1401</v>
      </c>
      <c r="I2586" t="s">
        <v>499</v>
      </c>
      <c r="J2586" t="s">
        <v>1402</v>
      </c>
      <c r="K2586" t="s">
        <v>40</v>
      </c>
      <c r="L2586" t="s">
        <v>1069</v>
      </c>
      <c r="M2586" t="s">
        <v>866</v>
      </c>
      <c r="N2586" t="s">
        <v>867</v>
      </c>
      <c r="O2586" t="s">
        <v>1085</v>
      </c>
      <c r="P2586" t="s">
        <v>1086</v>
      </c>
      <c r="Q2586" s="11">
        <v>0</v>
      </c>
      <c r="R2586" s="11">
        <v>0</v>
      </c>
      <c r="S2586" s="11">
        <v>0</v>
      </c>
      <c r="T2586" s="11">
        <v>0</v>
      </c>
      <c r="U2586" s="11">
        <v>12703438054</v>
      </c>
      <c r="V2586" s="11">
        <v>0</v>
      </c>
      <c r="W2586" s="11">
        <v>366782693</v>
      </c>
      <c r="X2586" s="11">
        <v>12336655361</v>
      </c>
      <c r="Y2586" s="11">
        <v>0</v>
      </c>
      <c r="Z2586" s="11">
        <v>0</v>
      </c>
      <c r="AA2586" s="11">
        <v>0</v>
      </c>
      <c r="AB2586" s="11">
        <v>0</v>
      </c>
      <c r="AC2586" s="11">
        <v>0</v>
      </c>
      <c r="AD2586" s="11">
        <v>0</v>
      </c>
      <c r="AE2586" s="11">
        <v>0</v>
      </c>
      <c r="AF2586" s="11">
        <v>0</v>
      </c>
      <c r="AG2586" s="11">
        <v>91695750</v>
      </c>
      <c r="AH2586" s="11">
        <v>0</v>
      </c>
      <c r="AI2586" s="11">
        <v>0</v>
      </c>
      <c r="AJ2586" s="11">
        <v>0</v>
      </c>
      <c r="AK2586" s="11">
        <v>0</v>
      </c>
      <c r="AL2586" s="11">
        <v>91695749</v>
      </c>
      <c r="AM2586" s="11">
        <v>0</v>
      </c>
      <c r="AN2586" s="11">
        <v>0</v>
      </c>
      <c r="AO25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91695750</v>
      </c>
      <c r="AP25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91695749</v>
      </c>
      <c r="AR25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6" s="11">
        <f>Table_PBS_SQL_DB2_PBSSQL_PBS_NDP_Tina_CG_QtrlyPerformance_Final[[#This Row],[GOU REL]]+Table_PBS_SQL_DB2_PBSSQL_PBS_NDP_Tina_CG_QtrlyPerformance_Final[[#This Row],[EXT REL]]</f>
        <v>91695750</v>
      </c>
      <c r="AT2586" s="11">
        <f>Table_PBS_SQL_DB2_PBSSQL_PBS_NDP_Tina_CG_QtrlyPerformance_Final[[#This Row],[GOU EXP]]+Table_PBS_SQL_DB2_PBSSQL_PBS_NDP_Tina_CG_QtrlyPerformance_Final[[#This Row],[EXT EXP]]</f>
        <v>91695749</v>
      </c>
      <c r="AU2586" s="11" t="str">
        <f>IF(Table_PBS_SQL_DB2_PBSSQL_PBS_NDP_Tina_CG_QtrlyPerformance_Final[[#This Row],[Item_Code]]&gt;"300000", "Capital", "Recurrent")</f>
        <v>Recurrent</v>
      </c>
    </row>
    <row r="2587" spans="1:47" x14ac:dyDescent="0.25">
      <c r="A2587" t="s">
        <v>49</v>
      </c>
      <c r="B2587" t="s">
        <v>1400</v>
      </c>
      <c r="C2587" t="s">
        <v>31</v>
      </c>
      <c r="D2587" t="s">
        <v>1031</v>
      </c>
      <c r="E2587" t="s">
        <v>75</v>
      </c>
      <c r="F2587" t="s">
        <v>1042</v>
      </c>
      <c r="G2587" t="s">
        <v>87</v>
      </c>
      <c r="H2587" t="s">
        <v>1401</v>
      </c>
      <c r="I2587" t="s">
        <v>499</v>
      </c>
      <c r="J2587" t="s">
        <v>1402</v>
      </c>
      <c r="K2587" t="s">
        <v>40</v>
      </c>
      <c r="L2587" t="s">
        <v>1069</v>
      </c>
      <c r="M2587" t="s">
        <v>1044</v>
      </c>
      <c r="N2587" t="s">
        <v>1045</v>
      </c>
      <c r="O2587" t="s">
        <v>996</v>
      </c>
      <c r="P2587" t="s">
        <v>997</v>
      </c>
      <c r="Q2587" s="11">
        <v>0</v>
      </c>
      <c r="R2587" s="11">
        <v>0</v>
      </c>
      <c r="S2587" s="11">
        <v>0</v>
      </c>
      <c r="T2587" s="11">
        <v>0</v>
      </c>
      <c r="U2587" s="11">
        <v>828000000</v>
      </c>
      <c r="V2587" s="11">
        <v>0</v>
      </c>
      <c r="W2587" s="11">
        <v>0</v>
      </c>
      <c r="X2587" s="11">
        <v>828000000</v>
      </c>
      <c r="Y2587" s="11">
        <v>0</v>
      </c>
      <c r="Z2587" s="11">
        <v>0</v>
      </c>
      <c r="AA2587" s="11">
        <v>0</v>
      </c>
      <c r="AB2587" s="11">
        <v>0</v>
      </c>
      <c r="AC2587" s="11">
        <v>0</v>
      </c>
      <c r="AD2587" s="11">
        <v>0</v>
      </c>
      <c r="AE2587" s="11">
        <v>0</v>
      </c>
      <c r="AF2587" s="11">
        <v>0</v>
      </c>
      <c r="AG2587" s="11">
        <v>0</v>
      </c>
      <c r="AH2587" s="11">
        <v>0</v>
      </c>
      <c r="AI2587" s="11">
        <v>0</v>
      </c>
      <c r="AJ2587" s="11">
        <v>0</v>
      </c>
      <c r="AK2587" s="11">
        <v>0</v>
      </c>
      <c r="AL2587" s="11">
        <v>0</v>
      </c>
      <c r="AM2587" s="11">
        <v>0</v>
      </c>
      <c r="AN2587" s="11">
        <v>0</v>
      </c>
      <c r="AO25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7" s="11">
        <f>Table_PBS_SQL_DB2_PBSSQL_PBS_NDP_Tina_CG_QtrlyPerformance_Final[[#This Row],[GOU REL]]+Table_PBS_SQL_DB2_PBSSQL_PBS_NDP_Tina_CG_QtrlyPerformance_Final[[#This Row],[EXT REL]]</f>
        <v>0</v>
      </c>
      <c r="AT2587" s="11">
        <f>Table_PBS_SQL_DB2_PBSSQL_PBS_NDP_Tina_CG_QtrlyPerformance_Final[[#This Row],[GOU EXP]]+Table_PBS_SQL_DB2_PBSSQL_PBS_NDP_Tina_CG_QtrlyPerformance_Final[[#This Row],[EXT EXP]]</f>
        <v>0</v>
      </c>
      <c r="AU2587" s="11" t="str">
        <f>IF(Table_PBS_SQL_DB2_PBSSQL_PBS_NDP_Tina_CG_QtrlyPerformance_Final[[#This Row],[Item_Code]]&gt;"300000", "Capital", "Recurrent")</f>
        <v>Recurrent</v>
      </c>
    </row>
    <row r="2588" spans="1:47" x14ac:dyDescent="0.25">
      <c r="A2588" t="s">
        <v>49</v>
      </c>
      <c r="B2588" t="s">
        <v>1400</v>
      </c>
      <c r="C2588" t="s">
        <v>31</v>
      </c>
      <c r="D2588" t="s">
        <v>1031</v>
      </c>
      <c r="E2588" t="s">
        <v>75</v>
      </c>
      <c r="F2588" t="s">
        <v>1042</v>
      </c>
      <c r="G2588" t="s">
        <v>87</v>
      </c>
      <c r="H2588" t="s">
        <v>1401</v>
      </c>
      <c r="I2588" t="s">
        <v>499</v>
      </c>
      <c r="J2588" t="s">
        <v>1402</v>
      </c>
      <c r="K2588" t="s">
        <v>40</v>
      </c>
      <c r="L2588" t="s">
        <v>1069</v>
      </c>
      <c r="M2588" t="s">
        <v>1044</v>
      </c>
      <c r="N2588" t="s">
        <v>1045</v>
      </c>
      <c r="O2588" t="s">
        <v>1085</v>
      </c>
      <c r="P2588" t="s">
        <v>1086</v>
      </c>
      <c r="Q2588" s="11">
        <v>0</v>
      </c>
      <c r="R2588" s="11">
        <v>0</v>
      </c>
      <c r="S2588" s="11">
        <v>0</v>
      </c>
      <c r="T2588" s="11">
        <v>0</v>
      </c>
      <c r="U2588" s="11">
        <v>330150000</v>
      </c>
      <c r="V2588" s="11">
        <v>0</v>
      </c>
      <c r="W2588" s="11">
        <v>0</v>
      </c>
      <c r="X2588" s="11">
        <v>330150000</v>
      </c>
      <c r="Y2588" s="11">
        <v>0</v>
      </c>
      <c r="Z2588" s="11">
        <v>0</v>
      </c>
      <c r="AA2588" s="11">
        <v>0</v>
      </c>
      <c r="AB2588" s="11">
        <v>0</v>
      </c>
      <c r="AC2588" s="11">
        <v>0</v>
      </c>
      <c r="AD2588" s="11">
        <v>0</v>
      </c>
      <c r="AE2588" s="11">
        <v>0</v>
      </c>
      <c r="AF2588" s="11">
        <v>0</v>
      </c>
      <c r="AG2588" s="11">
        <v>0</v>
      </c>
      <c r="AH2588" s="11">
        <v>0</v>
      </c>
      <c r="AI2588" s="11">
        <v>0</v>
      </c>
      <c r="AJ2588" s="11">
        <v>0</v>
      </c>
      <c r="AK2588" s="11">
        <v>0</v>
      </c>
      <c r="AL2588" s="11">
        <v>0</v>
      </c>
      <c r="AM2588" s="11">
        <v>0</v>
      </c>
      <c r="AN2588" s="11">
        <v>0</v>
      </c>
      <c r="AO25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8" s="11">
        <f>Table_PBS_SQL_DB2_PBSSQL_PBS_NDP_Tina_CG_QtrlyPerformance_Final[[#This Row],[GOU REL]]+Table_PBS_SQL_DB2_PBSSQL_PBS_NDP_Tina_CG_QtrlyPerformance_Final[[#This Row],[EXT REL]]</f>
        <v>0</v>
      </c>
      <c r="AT2588" s="11">
        <f>Table_PBS_SQL_DB2_PBSSQL_PBS_NDP_Tina_CG_QtrlyPerformance_Final[[#This Row],[GOU EXP]]+Table_PBS_SQL_DB2_PBSSQL_PBS_NDP_Tina_CG_QtrlyPerformance_Final[[#This Row],[EXT EXP]]</f>
        <v>0</v>
      </c>
      <c r="AU2588" s="11" t="str">
        <f>IF(Table_PBS_SQL_DB2_PBSSQL_PBS_NDP_Tina_CG_QtrlyPerformance_Final[[#This Row],[Item_Code]]&gt;"300000", "Capital", "Recurrent")</f>
        <v>Recurrent</v>
      </c>
    </row>
    <row r="2589" spans="1:47" x14ac:dyDescent="0.25">
      <c r="A2589" t="s">
        <v>49</v>
      </c>
      <c r="B2589" t="s">
        <v>1400</v>
      </c>
      <c r="C2589" t="s">
        <v>31</v>
      </c>
      <c r="D2589" t="s">
        <v>1031</v>
      </c>
      <c r="E2589" t="s">
        <v>75</v>
      </c>
      <c r="F2589" t="s">
        <v>1042</v>
      </c>
      <c r="G2589" t="s">
        <v>87</v>
      </c>
      <c r="H2589" t="s">
        <v>1401</v>
      </c>
      <c r="I2589" t="s">
        <v>499</v>
      </c>
      <c r="J2589" t="s">
        <v>1402</v>
      </c>
      <c r="K2589" t="s">
        <v>40</v>
      </c>
      <c r="L2589" t="s">
        <v>1069</v>
      </c>
      <c r="M2589" t="s">
        <v>1044</v>
      </c>
      <c r="N2589" t="s">
        <v>1045</v>
      </c>
      <c r="O2589" t="s">
        <v>1052</v>
      </c>
      <c r="P2589" t="s">
        <v>1053</v>
      </c>
      <c r="Q2589" s="11">
        <v>0</v>
      </c>
      <c r="R2589" s="11">
        <v>0</v>
      </c>
      <c r="S2589" s="11">
        <v>0</v>
      </c>
      <c r="T2589" s="11">
        <v>0</v>
      </c>
      <c r="U2589" s="11">
        <v>41641712980</v>
      </c>
      <c r="V2589" s="11">
        <v>0</v>
      </c>
      <c r="W2589" s="11">
        <v>0</v>
      </c>
      <c r="X2589" s="11">
        <v>41641712980</v>
      </c>
      <c r="Y2589" s="11">
        <v>0</v>
      </c>
      <c r="Z2589" s="11">
        <v>0</v>
      </c>
      <c r="AA2589" s="11">
        <v>0</v>
      </c>
      <c r="AB2589" s="11">
        <v>0</v>
      </c>
      <c r="AC2589" s="11">
        <v>0</v>
      </c>
      <c r="AD2589" s="11">
        <v>0</v>
      </c>
      <c r="AE2589" s="11">
        <v>0</v>
      </c>
      <c r="AF2589" s="11">
        <v>0</v>
      </c>
      <c r="AG2589" s="11">
        <v>0</v>
      </c>
      <c r="AH2589" s="11">
        <v>0</v>
      </c>
      <c r="AI2589" s="11">
        <v>0</v>
      </c>
      <c r="AJ2589" s="11">
        <v>0</v>
      </c>
      <c r="AK2589" s="11">
        <v>0</v>
      </c>
      <c r="AL2589" s="11">
        <v>0</v>
      </c>
      <c r="AM2589" s="11">
        <v>0</v>
      </c>
      <c r="AN2589" s="11">
        <v>0</v>
      </c>
      <c r="AO25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89" s="11">
        <f>Table_PBS_SQL_DB2_PBSSQL_PBS_NDP_Tina_CG_QtrlyPerformance_Final[[#This Row],[GOU REL]]+Table_PBS_SQL_DB2_PBSSQL_PBS_NDP_Tina_CG_QtrlyPerformance_Final[[#This Row],[EXT REL]]</f>
        <v>0</v>
      </c>
      <c r="AT2589" s="11">
        <f>Table_PBS_SQL_DB2_PBSSQL_PBS_NDP_Tina_CG_QtrlyPerformance_Final[[#This Row],[GOU EXP]]+Table_PBS_SQL_DB2_PBSSQL_PBS_NDP_Tina_CG_QtrlyPerformance_Final[[#This Row],[EXT EXP]]</f>
        <v>0</v>
      </c>
      <c r="AU2589" s="11" t="str">
        <f>IF(Table_PBS_SQL_DB2_PBSSQL_PBS_NDP_Tina_CG_QtrlyPerformance_Final[[#This Row],[Item_Code]]&gt;"300000", "Capital", "Recurrent")</f>
        <v>Capital</v>
      </c>
    </row>
    <row r="2590" spans="1:47" x14ac:dyDescent="0.25">
      <c r="A2590" t="s">
        <v>49</v>
      </c>
      <c r="B2590" t="s">
        <v>1400</v>
      </c>
      <c r="C2590" t="s">
        <v>31</v>
      </c>
      <c r="D2590" t="s">
        <v>1031</v>
      </c>
      <c r="E2590" t="s">
        <v>75</v>
      </c>
      <c r="F2590" t="s">
        <v>1042</v>
      </c>
      <c r="G2590" t="s">
        <v>87</v>
      </c>
      <c r="H2590" t="s">
        <v>1401</v>
      </c>
      <c r="I2590" t="s">
        <v>499</v>
      </c>
      <c r="J2590" t="s">
        <v>1402</v>
      </c>
      <c r="K2590" t="s">
        <v>145</v>
      </c>
      <c r="L2590" t="s">
        <v>1413</v>
      </c>
      <c r="M2590" t="s">
        <v>866</v>
      </c>
      <c r="N2590" t="s">
        <v>867</v>
      </c>
      <c r="O2590" t="s">
        <v>906</v>
      </c>
      <c r="P2590" t="s">
        <v>907</v>
      </c>
      <c r="Q2590" s="11">
        <v>0</v>
      </c>
      <c r="R2590" s="11">
        <v>0</v>
      </c>
      <c r="S2590" s="11">
        <v>0</v>
      </c>
      <c r="T2590" s="11">
        <v>0</v>
      </c>
      <c r="U2590" s="11">
        <v>5000000</v>
      </c>
      <c r="V2590" s="11">
        <v>0</v>
      </c>
      <c r="W2590" s="11">
        <v>5000000</v>
      </c>
      <c r="X2590" s="11">
        <v>0</v>
      </c>
      <c r="Y2590" s="11">
        <v>0</v>
      </c>
      <c r="Z2590" s="11">
        <v>0</v>
      </c>
      <c r="AA2590" s="11">
        <v>0</v>
      </c>
      <c r="AB2590" s="11">
        <v>0</v>
      </c>
      <c r="AC2590" s="11">
        <v>0</v>
      </c>
      <c r="AD2590" s="11">
        <v>0</v>
      </c>
      <c r="AE2590" s="11">
        <v>0</v>
      </c>
      <c r="AF2590" s="11">
        <v>0</v>
      </c>
      <c r="AG2590" s="11">
        <v>1250000</v>
      </c>
      <c r="AH2590" s="11">
        <v>578750</v>
      </c>
      <c r="AI2590" s="11">
        <v>0</v>
      </c>
      <c r="AJ2590" s="11">
        <v>0</v>
      </c>
      <c r="AK2590" s="11">
        <v>0</v>
      </c>
      <c r="AL2590" s="11">
        <v>1250000</v>
      </c>
      <c r="AM2590" s="11">
        <v>0</v>
      </c>
      <c r="AN2590" s="11">
        <v>0</v>
      </c>
      <c r="AO25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v>
      </c>
      <c r="AP25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1828750</v>
      </c>
      <c r="AR25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90" s="11">
        <f>Table_PBS_SQL_DB2_PBSSQL_PBS_NDP_Tina_CG_QtrlyPerformance_Final[[#This Row],[GOU REL]]+Table_PBS_SQL_DB2_PBSSQL_PBS_NDP_Tina_CG_QtrlyPerformance_Final[[#This Row],[EXT REL]]</f>
        <v>1250000</v>
      </c>
      <c r="AT2590" s="11">
        <f>Table_PBS_SQL_DB2_PBSSQL_PBS_NDP_Tina_CG_QtrlyPerformance_Final[[#This Row],[GOU EXP]]+Table_PBS_SQL_DB2_PBSSQL_PBS_NDP_Tina_CG_QtrlyPerformance_Final[[#This Row],[EXT EXP]]</f>
        <v>1828750</v>
      </c>
      <c r="AU2590" s="11" t="str">
        <f>IF(Table_PBS_SQL_DB2_PBSSQL_PBS_NDP_Tina_CG_QtrlyPerformance_Final[[#This Row],[Item_Code]]&gt;"300000", "Capital", "Recurrent")</f>
        <v>Recurrent</v>
      </c>
    </row>
    <row r="2591" spans="1:47" x14ac:dyDescent="0.25">
      <c r="A2591" t="s">
        <v>49</v>
      </c>
      <c r="B2591" t="s">
        <v>1400</v>
      </c>
      <c r="C2591" t="s">
        <v>31</v>
      </c>
      <c r="D2591" t="s">
        <v>1031</v>
      </c>
      <c r="E2591" t="s">
        <v>75</v>
      </c>
      <c r="F2591" t="s">
        <v>1042</v>
      </c>
      <c r="G2591" t="s">
        <v>87</v>
      </c>
      <c r="H2591" t="s">
        <v>1401</v>
      </c>
      <c r="I2591" t="s">
        <v>499</v>
      </c>
      <c r="J2591" t="s">
        <v>1402</v>
      </c>
      <c r="K2591" t="s">
        <v>145</v>
      </c>
      <c r="L2591" t="s">
        <v>1413</v>
      </c>
      <c r="M2591" t="s">
        <v>866</v>
      </c>
      <c r="N2591" t="s">
        <v>867</v>
      </c>
      <c r="O2591" t="s">
        <v>967</v>
      </c>
      <c r="P2591" t="s">
        <v>968</v>
      </c>
      <c r="Q2591" s="11">
        <v>0</v>
      </c>
      <c r="R2591" s="11">
        <v>0</v>
      </c>
      <c r="S2591" s="11">
        <v>0</v>
      </c>
      <c r="T2591" s="11">
        <v>0</v>
      </c>
      <c r="U2591" s="11">
        <v>2000000</v>
      </c>
      <c r="V2591" s="11">
        <v>0</v>
      </c>
      <c r="W2591" s="11">
        <v>2000000</v>
      </c>
      <c r="X2591" s="11">
        <v>0</v>
      </c>
      <c r="Y2591" s="11">
        <v>0</v>
      </c>
      <c r="Z2591" s="11">
        <v>0</v>
      </c>
      <c r="AA2591" s="11">
        <v>0</v>
      </c>
      <c r="AB2591" s="11">
        <v>0</v>
      </c>
      <c r="AC2591" s="11">
        <v>0</v>
      </c>
      <c r="AD2591" s="11">
        <v>0</v>
      </c>
      <c r="AE2591" s="11">
        <v>0</v>
      </c>
      <c r="AF2591" s="11">
        <v>0</v>
      </c>
      <c r="AG2591" s="11">
        <v>500000</v>
      </c>
      <c r="AH2591" s="11">
        <v>500000</v>
      </c>
      <c r="AI2591" s="11">
        <v>0</v>
      </c>
      <c r="AJ2591" s="11">
        <v>0</v>
      </c>
      <c r="AK2591" s="11">
        <v>0</v>
      </c>
      <c r="AL2591" s="11">
        <v>0</v>
      </c>
      <c r="AM2591" s="11">
        <v>0</v>
      </c>
      <c r="AN2591" s="11">
        <v>0</v>
      </c>
      <c r="AO25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v>
      </c>
      <c r="AP25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v>
      </c>
      <c r="AR25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91" s="11">
        <f>Table_PBS_SQL_DB2_PBSSQL_PBS_NDP_Tina_CG_QtrlyPerformance_Final[[#This Row],[GOU REL]]+Table_PBS_SQL_DB2_PBSSQL_PBS_NDP_Tina_CG_QtrlyPerformance_Final[[#This Row],[EXT REL]]</f>
        <v>500000</v>
      </c>
      <c r="AT2591" s="11">
        <f>Table_PBS_SQL_DB2_PBSSQL_PBS_NDP_Tina_CG_QtrlyPerformance_Final[[#This Row],[GOU EXP]]+Table_PBS_SQL_DB2_PBSSQL_PBS_NDP_Tina_CG_QtrlyPerformance_Final[[#This Row],[EXT EXP]]</f>
        <v>500000</v>
      </c>
      <c r="AU2591" s="11" t="str">
        <f>IF(Table_PBS_SQL_DB2_PBSSQL_PBS_NDP_Tina_CG_QtrlyPerformance_Final[[#This Row],[Item_Code]]&gt;"300000", "Capital", "Recurrent")</f>
        <v>Recurrent</v>
      </c>
    </row>
    <row r="2592" spans="1:47" x14ac:dyDescent="0.25">
      <c r="A2592" t="s">
        <v>49</v>
      </c>
      <c r="B2592" t="s">
        <v>1400</v>
      </c>
      <c r="C2592" t="s">
        <v>31</v>
      </c>
      <c r="D2592" t="s">
        <v>1031</v>
      </c>
      <c r="E2592" t="s">
        <v>75</v>
      </c>
      <c r="F2592" t="s">
        <v>1042</v>
      </c>
      <c r="G2592" t="s">
        <v>87</v>
      </c>
      <c r="H2592" t="s">
        <v>1401</v>
      </c>
      <c r="I2592" t="s">
        <v>499</v>
      </c>
      <c r="J2592" t="s">
        <v>1402</v>
      </c>
      <c r="K2592" t="s">
        <v>145</v>
      </c>
      <c r="L2592" t="s">
        <v>1413</v>
      </c>
      <c r="M2592" t="s">
        <v>866</v>
      </c>
      <c r="N2592" t="s">
        <v>867</v>
      </c>
      <c r="O2592" t="s">
        <v>1005</v>
      </c>
      <c r="P2592" t="s">
        <v>1006</v>
      </c>
      <c r="Q2592" s="11">
        <v>0</v>
      </c>
      <c r="R2592" s="11">
        <v>0</v>
      </c>
      <c r="S2592" s="11">
        <v>0</v>
      </c>
      <c r="T2592" s="11">
        <v>0</v>
      </c>
      <c r="U2592" s="11">
        <v>62850000</v>
      </c>
      <c r="V2592" s="11">
        <v>0</v>
      </c>
      <c r="W2592" s="11">
        <v>62850000</v>
      </c>
      <c r="X2592" s="11">
        <v>0</v>
      </c>
      <c r="Y2592" s="11">
        <v>0</v>
      </c>
      <c r="Z2592" s="11">
        <v>0</v>
      </c>
      <c r="AA2592" s="11">
        <v>0</v>
      </c>
      <c r="AB2592" s="11">
        <v>0</v>
      </c>
      <c r="AC2592" s="11">
        <v>0</v>
      </c>
      <c r="AD2592" s="11">
        <v>0</v>
      </c>
      <c r="AE2592" s="11">
        <v>0</v>
      </c>
      <c r="AF2592" s="11">
        <v>0</v>
      </c>
      <c r="AG2592" s="11">
        <v>15712500</v>
      </c>
      <c r="AH2592" s="11">
        <v>15712450</v>
      </c>
      <c r="AI2592" s="11">
        <v>0</v>
      </c>
      <c r="AJ2592" s="11">
        <v>0</v>
      </c>
      <c r="AK2592" s="11">
        <v>20000000</v>
      </c>
      <c r="AL2592" s="11">
        <v>20000050</v>
      </c>
      <c r="AM2592" s="11">
        <v>0</v>
      </c>
      <c r="AN2592" s="11">
        <v>0</v>
      </c>
      <c r="AO25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35712500</v>
      </c>
      <c r="AP25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35712500</v>
      </c>
      <c r="AR25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92" s="11">
        <f>Table_PBS_SQL_DB2_PBSSQL_PBS_NDP_Tina_CG_QtrlyPerformance_Final[[#This Row],[GOU REL]]+Table_PBS_SQL_DB2_PBSSQL_PBS_NDP_Tina_CG_QtrlyPerformance_Final[[#This Row],[EXT REL]]</f>
        <v>35712500</v>
      </c>
      <c r="AT2592" s="11">
        <f>Table_PBS_SQL_DB2_PBSSQL_PBS_NDP_Tina_CG_QtrlyPerformance_Final[[#This Row],[GOU EXP]]+Table_PBS_SQL_DB2_PBSSQL_PBS_NDP_Tina_CG_QtrlyPerformance_Final[[#This Row],[EXT EXP]]</f>
        <v>35712500</v>
      </c>
      <c r="AU2592" s="11" t="str">
        <f>IF(Table_PBS_SQL_DB2_PBSSQL_PBS_NDP_Tina_CG_QtrlyPerformance_Final[[#This Row],[Item_Code]]&gt;"300000", "Capital", "Recurrent")</f>
        <v>Recurrent</v>
      </c>
    </row>
    <row r="2593" spans="1:47" x14ac:dyDescent="0.25">
      <c r="A2593" t="s">
        <v>49</v>
      </c>
      <c r="B2593" t="s">
        <v>1400</v>
      </c>
      <c r="C2593" t="s">
        <v>31</v>
      </c>
      <c r="D2593" t="s">
        <v>1031</v>
      </c>
      <c r="E2593" t="s">
        <v>75</v>
      </c>
      <c r="F2593" t="s">
        <v>1042</v>
      </c>
      <c r="G2593" t="s">
        <v>87</v>
      </c>
      <c r="H2593" t="s">
        <v>1401</v>
      </c>
      <c r="I2593" t="s">
        <v>499</v>
      </c>
      <c r="J2593" t="s">
        <v>1402</v>
      </c>
      <c r="K2593" t="s">
        <v>145</v>
      </c>
      <c r="L2593" t="s">
        <v>1413</v>
      </c>
      <c r="M2593" t="s">
        <v>866</v>
      </c>
      <c r="N2593" t="s">
        <v>867</v>
      </c>
      <c r="O2593" t="s">
        <v>922</v>
      </c>
      <c r="P2593" t="s">
        <v>923</v>
      </c>
      <c r="Q2593" s="11">
        <v>0</v>
      </c>
      <c r="R2593" s="11">
        <v>0</v>
      </c>
      <c r="S2593" s="11">
        <v>0</v>
      </c>
      <c r="T2593" s="11">
        <v>0</v>
      </c>
      <c r="U2593" s="11">
        <v>105000000</v>
      </c>
      <c r="V2593" s="11">
        <v>0</v>
      </c>
      <c r="W2593" s="11">
        <v>105000000</v>
      </c>
      <c r="X2593" s="11">
        <v>0</v>
      </c>
      <c r="Y2593" s="11">
        <v>0</v>
      </c>
      <c r="Z2593" s="11">
        <v>0</v>
      </c>
      <c r="AA2593" s="11">
        <v>0</v>
      </c>
      <c r="AB2593" s="11">
        <v>0</v>
      </c>
      <c r="AC2593" s="11">
        <v>0</v>
      </c>
      <c r="AD2593" s="11">
        <v>0</v>
      </c>
      <c r="AE2593" s="11">
        <v>0</v>
      </c>
      <c r="AF2593" s="11">
        <v>0</v>
      </c>
      <c r="AG2593" s="11">
        <v>26250000</v>
      </c>
      <c r="AH2593" s="11">
        <v>26250000</v>
      </c>
      <c r="AI2593" s="11">
        <v>0</v>
      </c>
      <c r="AJ2593" s="11">
        <v>0</v>
      </c>
      <c r="AK2593" s="11">
        <v>10000000</v>
      </c>
      <c r="AL2593" s="11">
        <v>10000000</v>
      </c>
      <c r="AM2593" s="11">
        <v>0</v>
      </c>
      <c r="AN2593" s="11">
        <v>0</v>
      </c>
      <c r="AO25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36250000</v>
      </c>
      <c r="AP25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36250000</v>
      </c>
      <c r="AR25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93" s="11">
        <f>Table_PBS_SQL_DB2_PBSSQL_PBS_NDP_Tina_CG_QtrlyPerformance_Final[[#This Row],[GOU REL]]+Table_PBS_SQL_DB2_PBSSQL_PBS_NDP_Tina_CG_QtrlyPerformance_Final[[#This Row],[EXT REL]]</f>
        <v>36250000</v>
      </c>
      <c r="AT2593" s="11">
        <f>Table_PBS_SQL_DB2_PBSSQL_PBS_NDP_Tina_CG_QtrlyPerformance_Final[[#This Row],[GOU EXP]]+Table_PBS_SQL_DB2_PBSSQL_PBS_NDP_Tina_CG_QtrlyPerformance_Final[[#This Row],[EXT EXP]]</f>
        <v>36250000</v>
      </c>
      <c r="AU2593" s="11" t="str">
        <f>IF(Table_PBS_SQL_DB2_PBSSQL_PBS_NDP_Tina_CG_QtrlyPerformance_Final[[#This Row],[Item_Code]]&gt;"300000", "Capital", "Recurrent")</f>
        <v>Recurrent</v>
      </c>
    </row>
    <row r="2594" spans="1:47" x14ac:dyDescent="0.25">
      <c r="A2594" t="s">
        <v>49</v>
      </c>
      <c r="B2594" t="s">
        <v>1400</v>
      </c>
      <c r="C2594" t="s">
        <v>31</v>
      </c>
      <c r="D2594" t="s">
        <v>1031</v>
      </c>
      <c r="E2594" t="s">
        <v>75</v>
      </c>
      <c r="F2594" t="s">
        <v>1042</v>
      </c>
      <c r="G2594" t="s">
        <v>87</v>
      </c>
      <c r="H2594" t="s">
        <v>1401</v>
      </c>
      <c r="I2594" t="s">
        <v>499</v>
      </c>
      <c r="J2594" t="s">
        <v>1402</v>
      </c>
      <c r="K2594" t="s">
        <v>145</v>
      </c>
      <c r="L2594" t="s">
        <v>1413</v>
      </c>
      <c r="M2594" t="s">
        <v>1044</v>
      </c>
      <c r="N2594" t="s">
        <v>1045</v>
      </c>
      <c r="O2594" t="s">
        <v>1085</v>
      </c>
      <c r="P2594" t="s">
        <v>1086</v>
      </c>
      <c r="Q2594" s="11">
        <v>0</v>
      </c>
      <c r="R2594" s="11">
        <v>0</v>
      </c>
      <c r="S2594" s="11">
        <v>0</v>
      </c>
      <c r="T2594" s="11">
        <v>0</v>
      </c>
      <c r="U2594" s="11">
        <v>44400000</v>
      </c>
      <c r="V2594" s="11">
        <v>0</v>
      </c>
      <c r="W2594" s="11">
        <v>44400000</v>
      </c>
      <c r="X2594" s="11">
        <v>0</v>
      </c>
      <c r="Y2594" s="11">
        <v>0</v>
      </c>
      <c r="Z2594" s="11">
        <v>0</v>
      </c>
      <c r="AA2594" s="11">
        <v>0</v>
      </c>
      <c r="AB2594" s="11">
        <v>0</v>
      </c>
      <c r="AC2594" s="11">
        <v>0</v>
      </c>
      <c r="AD2594" s="11">
        <v>0</v>
      </c>
      <c r="AE2594" s="11">
        <v>0</v>
      </c>
      <c r="AF2594" s="11">
        <v>0</v>
      </c>
      <c r="AG2594" s="11">
        <v>11100000</v>
      </c>
      <c r="AH2594" s="11">
        <v>0</v>
      </c>
      <c r="AI2594" s="11">
        <v>0</v>
      </c>
      <c r="AJ2594" s="11">
        <v>0</v>
      </c>
      <c r="AK2594" s="11">
        <v>0</v>
      </c>
      <c r="AL2594" s="11">
        <v>11100000</v>
      </c>
      <c r="AM2594" s="11">
        <v>0</v>
      </c>
      <c r="AN2594" s="11">
        <v>0</v>
      </c>
      <c r="AO25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11100000</v>
      </c>
      <c r="AP25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5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11100000</v>
      </c>
      <c r="AR25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594" s="11">
        <f>Table_PBS_SQL_DB2_PBSSQL_PBS_NDP_Tina_CG_QtrlyPerformance_Final[[#This Row],[GOU REL]]+Table_PBS_SQL_DB2_PBSSQL_PBS_NDP_Tina_CG_QtrlyPerformance_Final[[#This Row],[EXT REL]]</f>
        <v>11100000</v>
      </c>
      <c r="AT2594" s="11">
        <f>Table_PBS_SQL_DB2_PBSSQL_PBS_NDP_Tina_CG_QtrlyPerformance_Final[[#This Row],[GOU EXP]]+Table_PBS_SQL_DB2_PBSSQL_PBS_NDP_Tina_CG_QtrlyPerformance_Final[[#This Row],[EXT EXP]]</f>
        <v>11100000</v>
      </c>
      <c r="AU2594" s="11" t="str">
        <f>IF(Table_PBS_SQL_DB2_PBSSQL_PBS_NDP_Tina_CG_QtrlyPerformance_Final[[#This Row],[Item_Code]]&gt;"300000", "Capital", "Recurrent")</f>
        <v>Recurrent</v>
      </c>
    </row>
    <row r="2595" spans="1:47" x14ac:dyDescent="0.25">
      <c r="A2595" t="s">
        <v>49</v>
      </c>
      <c r="B2595" t="s">
        <v>1400</v>
      </c>
      <c r="C2595" t="s">
        <v>119</v>
      </c>
      <c r="D2595" t="s">
        <v>885</v>
      </c>
      <c r="E2595" t="s">
        <v>31</v>
      </c>
      <c r="F2595" t="s">
        <v>886</v>
      </c>
      <c r="G2595" t="s">
        <v>31</v>
      </c>
      <c r="H2595" t="s">
        <v>1420</v>
      </c>
      <c r="I2595" t="s">
        <v>896</v>
      </c>
      <c r="J2595" t="s">
        <v>897</v>
      </c>
      <c r="K2595" t="s">
        <v>127</v>
      </c>
      <c r="L2595" t="s">
        <v>1421</v>
      </c>
      <c r="M2595" t="s">
        <v>1168</v>
      </c>
      <c r="N2595" t="s">
        <v>1169</v>
      </c>
      <c r="O2595" t="s">
        <v>996</v>
      </c>
      <c r="P2595" t="s">
        <v>997</v>
      </c>
      <c r="Q2595" s="11">
        <v>0</v>
      </c>
      <c r="R2595" s="11">
        <v>0</v>
      </c>
      <c r="S2595" s="11">
        <v>0</v>
      </c>
      <c r="T2595" s="11">
        <v>0</v>
      </c>
      <c r="U2595" s="11">
        <v>0</v>
      </c>
      <c r="V2595" s="11">
        <v>0</v>
      </c>
      <c r="W2595" s="11">
        <v>0</v>
      </c>
      <c r="X2595" s="11">
        <v>0</v>
      </c>
      <c r="Y2595" s="11">
        <v>0</v>
      </c>
      <c r="Z2595" s="11">
        <v>0</v>
      </c>
      <c r="AA2595" s="11">
        <v>0</v>
      </c>
      <c r="AB2595" s="11">
        <v>0</v>
      </c>
      <c r="AC2595" s="11">
        <v>0</v>
      </c>
      <c r="AD2595" s="11">
        <v>0</v>
      </c>
      <c r="AE2595" s="11">
        <v>0</v>
      </c>
      <c r="AF2595" s="11">
        <v>0</v>
      </c>
      <c r="AG2595" s="11">
        <v>0</v>
      </c>
      <c r="AH2595" s="11">
        <v>0</v>
      </c>
      <c r="AI2595" s="11">
        <v>187337564</v>
      </c>
      <c r="AJ2595" s="11">
        <v>187337564</v>
      </c>
      <c r="AK2595" s="11">
        <v>0</v>
      </c>
      <c r="AL2595" s="11">
        <v>0</v>
      </c>
      <c r="AM2595" s="11">
        <v>0</v>
      </c>
      <c r="AN2595" s="11">
        <v>0</v>
      </c>
      <c r="AO25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187337564</v>
      </c>
      <c r="AQ25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187337564</v>
      </c>
      <c r="AS2595" s="11">
        <f>Table_PBS_SQL_DB2_PBSSQL_PBS_NDP_Tina_CG_QtrlyPerformance_Final[[#This Row],[GOU REL]]+Table_PBS_SQL_DB2_PBSSQL_PBS_NDP_Tina_CG_QtrlyPerformance_Final[[#This Row],[EXT REL]]</f>
        <v>187337564</v>
      </c>
      <c r="AT2595" s="11">
        <f>Table_PBS_SQL_DB2_PBSSQL_PBS_NDP_Tina_CG_QtrlyPerformance_Final[[#This Row],[GOU EXP]]+Table_PBS_SQL_DB2_PBSSQL_PBS_NDP_Tina_CG_QtrlyPerformance_Final[[#This Row],[EXT EXP]]</f>
        <v>187337564</v>
      </c>
      <c r="AU2595" s="11" t="str">
        <f>IF(Table_PBS_SQL_DB2_PBSSQL_PBS_NDP_Tina_CG_QtrlyPerformance_Final[[#This Row],[Item_Code]]&gt;"300000", "Capital", "Recurrent")</f>
        <v>Recurrent</v>
      </c>
    </row>
    <row r="2596" spans="1:47" x14ac:dyDescent="0.25">
      <c r="A2596" t="s">
        <v>49</v>
      </c>
      <c r="B2596" t="s">
        <v>1400</v>
      </c>
      <c r="C2596" t="s">
        <v>119</v>
      </c>
      <c r="D2596" t="s">
        <v>885</v>
      </c>
      <c r="E2596" t="s">
        <v>31</v>
      </c>
      <c r="F2596" t="s">
        <v>886</v>
      </c>
      <c r="G2596" t="s">
        <v>31</v>
      </c>
      <c r="H2596" t="s">
        <v>1420</v>
      </c>
      <c r="I2596" t="s">
        <v>896</v>
      </c>
      <c r="J2596" t="s">
        <v>897</v>
      </c>
      <c r="K2596" t="s">
        <v>127</v>
      </c>
      <c r="L2596" t="s">
        <v>1421</v>
      </c>
      <c r="M2596" t="s">
        <v>1044</v>
      </c>
      <c r="N2596" t="s">
        <v>1045</v>
      </c>
      <c r="O2596" t="s">
        <v>920</v>
      </c>
      <c r="P2596" t="s">
        <v>921</v>
      </c>
      <c r="Q2596" s="11">
        <v>0</v>
      </c>
      <c r="R2596" s="11">
        <v>0</v>
      </c>
      <c r="S2596" s="11">
        <v>0</v>
      </c>
      <c r="T2596" s="11">
        <v>0</v>
      </c>
      <c r="U2596" s="11">
        <v>0</v>
      </c>
      <c r="V2596" s="11">
        <v>0</v>
      </c>
      <c r="W2596" s="11">
        <v>0</v>
      </c>
      <c r="X2596" s="11">
        <v>0</v>
      </c>
      <c r="Y2596" s="11">
        <v>0</v>
      </c>
      <c r="Z2596" s="11">
        <v>0</v>
      </c>
      <c r="AA2596" s="11">
        <v>0</v>
      </c>
      <c r="AB2596" s="11">
        <v>0</v>
      </c>
      <c r="AC2596" s="11">
        <v>0</v>
      </c>
      <c r="AD2596" s="11">
        <v>0</v>
      </c>
      <c r="AE2596" s="11">
        <v>4495820414</v>
      </c>
      <c r="AF2596" s="11">
        <v>4495820414</v>
      </c>
      <c r="AG2596" s="11">
        <v>0</v>
      </c>
      <c r="AH2596" s="11">
        <v>0</v>
      </c>
      <c r="AI2596" s="11">
        <v>1120383187</v>
      </c>
      <c r="AJ2596" s="11">
        <v>1120383187</v>
      </c>
      <c r="AK2596" s="11">
        <v>0</v>
      </c>
      <c r="AL2596" s="11">
        <v>0</v>
      </c>
      <c r="AM2596" s="11">
        <v>0</v>
      </c>
      <c r="AN2596" s="11">
        <v>0</v>
      </c>
      <c r="AO25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5616203601</v>
      </c>
      <c r="AQ25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5616203601</v>
      </c>
      <c r="AS2596" s="11">
        <f>Table_PBS_SQL_DB2_PBSSQL_PBS_NDP_Tina_CG_QtrlyPerformance_Final[[#This Row],[GOU REL]]+Table_PBS_SQL_DB2_PBSSQL_PBS_NDP_Tina_CG_QtrlyPerformance_Final[[#This Row],[EXT REL]]</f>
        <v>5616203601</v>
      </c>
      <c r="AT2596" s="11">
        <f>Table_PBS_SQL_DB2_PBSSQL_PBS_NDP_Tina_CG_QtrlyPerformance_Final[[#This Row],[GOU EXP]]+Table_PBS_SQL_DB2_PBSSQL_PBS_NDP_Tina_CG_QtrlyPerformance_Final[[#This Row],[EXT EXP]]</f>
        <v>5616203601</v>
      </c>
      <c r="AU2596" s="11" t="str">
        <f>IF(Table_PBS_SQL_DB2_PBSSQL_PBS_NDP_Tina_CG_QtrlyPerformance_Final[[#This Row],[Item_Code]]&gt;"300000", "Capital", "Recurrent")</f>
        <v>Recurrent</v>
      </c>
    </row>
    <row r="2597" spans="1:47" x14ac:dyDescent="0.25">
      <c r="A2597" t="s">
        <v>49</v>
      </c>
      <c r="B2597" t="s">
        <v>1400</v>
      </c>
      <c r="C2597" t="s">
        <v>119</v>
      </c>
      <c r="D2597" t="s">
        <v>885</v>
      </c>
      <c r="E2597" t="s">
        <v>31</v>
      </c>
      <c r="F2597" t="s">
        <v>886</v>
      </c>
      <c r="G2597" t="s">
        <v>31</v>
      </c>
      <c r="H2597" t="s">
        <v>1420</v>
      </c>
      <c r="I2597" t="s">
        <v>896</v>
      </c>
      <c r="J2597" t="s">
        <v>897</v>
      </c>
      <c r="K2597" t="s">
        <v>127</v>
      </c>
      <c r="L2597" t="s">
        <v>1421</v>
      </c>
      <c r="M2597" t="s">
        <v>1377</v>
      </c>
      <c r="N2597" t="s">
        <v>1378</v>
      </c>
      <c r="O2597" t="s">
        <v>1028</v>
      </c>
      <c r="P2597" t="s">
        <v>1029</v>
      </c>
      <c r="Q2597" s="11">
        <v>0</v>
      </c>
      <c r="R2597" s="11">
        <v>0</v>
      </c>
      <c r="S2597" s="11">
        <v>0</v>
      </c>
      <c r="T2597" s="11">
        <v>0</v>
      </c>
      <c r="U2597" s="11">
        <v>0</v>
      </c>
      <c r="V2597" s="11">
        <v>0</v>
      </c>
      <c r="W2597" s="11">
        <v>0</v>
      </c>
      <c r="X2597" s="11">
        <v>0</v>
      </c>
      <c r="Y2597" s="11">
        <v>0</v>
      </c>
      <c r="Z2597" s="11">
        <v>0</v>
      </c>
      <c r="AA2597" s="11">
        <v>0</v>
      </c>
      <c r="AB2597" s="11">
        <v>0</v>
      </c>
      <c r="AC2597" s="11">
        <v>0</v>
      </c>
      <c r="AD2597" s="11">
        <v>0</v>
      </c>
      <c r="AE2597" s="11">
        <v>39975336</v>
      </c>
      <c r="AF2597" s="11">
        <v>39975336</v>
      </c>
      <c r="AG2597" s="11">
        <v>0</v>
      </c>
      <c r="AH2597" s="11">
        <v>0</v>
      </c>
      <c r="AI2597" s="11">
        <v>0</v>
      </c>
      <c r="AJ2597" s="11">
        <v>0</v>
      </c>
      <c r="AK2597" s="11">
        <v>0</v>
      </c>
      <c r="AL2597" s="11">
        <v>0</v>
      </c>
      <c r="AM2597" s="11">
        <v>0</v>
      </c>
      <c r="AN2597" s="11">
        <v>0</v>
      </c>
      <c r="AO25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39975336</v>
      </c>
      <c r="AQ25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39975336</v>
      </c>
      <c r="AS2597" s="11">
        <f>Table_PBS_SQL_DB2_PBSSQL_PBS_NDP_Tina_CG_QtrlyPerformance_Final[[#This Row],[GOU REL]]+Table_PBS_SQL_DB2_PBSSQL_PBS_NDP_Tina_CG_QtrlyPerformance_Final[[#This Row],[EXT REL]]</f>
        <v>39975336</v>
      </c>
      <c r="AT2597" s="11">
        <f>Table_PBS_SQL_DB2_PBSSQL_PBS_NDP_Tina_CG_QtrlyPerformance_Final[[#This Row],[GOU EXP]]+Table_PBS_SQL_DB2_PBSSQL_PBS_NDP_Tina_CG_QtrlyPerformance_Final[[#This Row],[EXT EXP]]</f>
        <v>39975336</v>
      </c>
      <c r="AU2597" s="11" t="str">
        <f>IF(Table_PBS_SQL_DB2_PBSSQL_PBS_NDP_Tina_CG_QtrlyPerformance_Final[[#This Row],[Item_Code]]&gt;"300000", "Capital", "Recurrent")</f>
        <v>Recurrent</v>
      </c>
    </row>
    <row r="2598" spans="1:47" x14ac:dyDescent="0.25">
      <c r="A2598" t="s">
        <v>49</v>
      </c>
      <c r="B2598" t="s">
        <v>1400</v>
      </c>
      <c r="C2598" t="s">
        <v>119</v>
      </c>
      <c r="D2598" t="s">
        <v>885</v>
      </c>
      <c r="E2598" t="s">
        <v>31</v>
      </c>
      <c r="F2598" t="s">
        <v>886</v>
      </c>
      <c r="G2598" t="s">
        <v>31</v>
      </c>
      <c r="H2598" t="s">
        <v>1420</v>
      </c>
      <c r="I2598" t="s">
        <v>896</v>
      </c>
      <c r="J2598" t="s">
        <v>897</v>
      </c>
      <c r="K2598" t="s">
        <v>127</v>
      </c>
      <c r="L2598" t="s">
        <v>1421</v>
      </c>
      <c r="M2598" t="s">
        <v>1433</v>
      </c>
      <c r="N2598" t="s">
        <v>1434</v>
      </c>
      <c r="O2598" t="s">
        <v>1085</v>
      </c>
      <c r="P2598" t="s">
        <v>1086</v>
      </c>
      <c r="Q2598" s="11">
        <v>0</v>
      </c>
      <c r="R2598" s="11">
        <v>0</v>
      </c>
      <c r="S2598" s="11">
        <v>0</v>
      </c>
      <c r="T2598" s="11">
        <v>0</v>
      </c>
      <c r="U2598" s="11">
        <v>0</v>
      </c>
      <c r="V2598" s="11">
        <v>0</v>
      </c>
      <c r="W2598" s="11">
        <v>0</v>
      </c>
      <c r="X2598" s="11">
        <v>0</v>
      </c>
      <c r="Y2598" s="11">
        <v>0</v>
      </c>
      <c r="Z2598" s="11">
        <v>0</v>
      </c>
      <c r="AA2598" s="11">
        <v>399915450</v>
      </c>
      <c r="AB2598" s="11">
        <v>399915450</v>
      </c>
      <c r="AC2598" s="11">
        <v>0</v>
      </c>
      <c r="AD2598" s="11">
        <v>0</v>
      </c>
      <c r="AE2598" s="11">
        <v>292040201.10000002</v>
      </c>
      <c r="AF2598" s="11">
        <v>292040201.10000002</v>
      </c>
      <c r="AG2598" s="11">
        <v>0</v>
      </c>
      <c r="AH2598" s="11">
        <v>0</v>
      </c>
      <c r="AI2598" s="11">
        <v>472091004</v>
      </c>
      <c r="AJ2598" s="11">
        <v>472091004</v>
      </c>
      <c r="AK2598" s="11">
        <v>0</v>
      </c>
      <c r="AL2598" s="11">
        <v>0</v>
      </c>
      <c r="AM2598" s="11">
        <v>0</v>
      </c>
      <c r="AN2598" s="11">
        <v>0</v>
      </c>
      <c r="AO25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1164046655.0999999</v>
      </c>
      <c r="AQ25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1164046655.0999999</v>
      </c>
      <c r="AS2598" s="11">
        <f>Table_PBS_SQL_DB2_PBSSQL_PBS_NDP_Tina_CG_QtrlyPerformance_Final[[#This Row],[GOU REL]]+Table_PBS_SQL_DB2_PBSSQL_PBS_NDP_Tina_CG_QtrlyPerformance_Final[[#This Row],[EXT REL]]</f>
        <v>1164046655.0999999</v>
      </c>
      <c r="AT2598" s="11">
        <f>Table_PBS_SQL_DB2_PBSSQL_PBS_NDP_Tina_CG_QtrlyPerformance_Final[[#This Row],[GOU EXP]]+Table_PBS_SQL_DB2_PBSSQL_PBS_NDP_Tina_CG_QtrlyPerformance_Final[[#This Row],[EXT EXP]]</f>
        <v>1164046655.0999999</v>
      </c>
      <c r="AU2598" s="11" t="str">
        <f>IF(Table_PBS_SQL_DB2_PBSSQL_PBS_NDP_Tina_CG_QtrlyPerformance_Final[[#This Row],[Item_Code]]&gt;"300000", "Capital", "Recurrent")</f>
        <v>Recurrent</v>
      </c>
    </row>
    <row r="2599" spans="1:47" x14ac:dyDescent="0.25">
      <c r="A2599" t="s">
        <v>49</v>
      </c>
      <c r="B2599" t="s">
        <v>1400</v>
      </c>
      <c r="C2599" t="s">
        <v>119</v>
      </c>
      <c r="D2599" t="s">
        <v>885</v>
      </c>
      <c r="E2599" t="s">
        <v>31</v>
      </c>
      <c r="F2599" t="s">
        <v>886</v>
      </c>
      <c r="G2599" t="s">
        <v>31</v>
      </c>
      <c r="H2599" t="s">
        <v>1420</v>
      </c>
      <c r="I2599" t="s">
        <v>896</v>
      </c>
      <c r="J2599" t="s">
        <v>897</v>
      </c>
      <c r="K2599" t="s">
        <v>135</v>
      </c>
      <c r="L2599" t="s">
        <v>1429</v>
      </c>
      <c r="M2599" t="s">
        <v>866</v>
      </c>
      <c r="N2599" t="s">
        <v>867</v>
      </c>
      <c r="O2599" t="s">
        <v>934</v>
      </c>
      <c r="P2599" t="s">
        <v>935</v>
      </c>
      <c r="Q2599" s="11">
        <v>0</v>
      </c>
      <c r="R2599" s="11">
        <v>0</v>
      </c>
      <c r="S2599" s="11">
        <v>0</v>
      </c>
      <c r="T2599" s="11">
        <v>0</v>
      </c>
      <c r="U2599" s="11">
        <v>0</v>
      </c>
      <c r="V2599" s="11">
        <v>0</v>
      </c>
      <c r="W2599" s="11">
        <v>0</v>
      </c>
      <c r="X2599" s="11">
        <v>0</v>
      </c>
      <c r="Y2599" s="11">
        <v>0</v>
      </c>
      <c r="Z2599" s="11">
        <v>0</v>
      </c>
      <c r="AA2599" s="11">
        <v>0</v>
      </c>
      <c r="AB2599" s="11">
        <v>0</v>
      </c>
      <c r="AC2599" s="11">
        <v>0</v>
      </c>
      <c r="AD2599" s="11">
        <v>0</v>
      </c>
      <c r="AE2599" s="11">
        <v>300000000</v>
      </c>
      <c r="AF2599" s="11">
        <v>75966101</v>
      </c>
      <c r="AG2599" s="11">
        <v>0</v>
      </c>
      <c r="AH2599" s="11">
        <v>0</v>
      </c>
      <c r="AI2599" s="11">
        <v>0</v>
      </c>
      <c r="AJ2599" s="11">
        <v>0</v>
      </c>
      <c r="AK2599" s="11">
        <v>0</v>
      </c>
      <c r="AL2599" s="11">
        <v>0</v>
      </c>
      <c r="AM2599" s="11">
        <v>0</v>
      </c>
      <c r="AN2599" s="11">
        <v>0</v>
      </c>
      <c r="AO25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5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300000000</v>
      </c>
      <c r="AQ25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5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75966101</v>
      </c>
      <c r="AS2599" s="11">
        <f>Table_PBS_SQL_DB2_PBSSQL_PBS_NDP_Tina_CG_QtrlyPerformance_Final[[#This Row],[GOU REL]]+Table_PBS_SQL_DB2_PBSSQL_PBS_NDP_Tina_CG_QtrlyPerformance_Final[[#This Row],[EXT REL]]</f>
        <v>300000000</v>
      </c>
      <c r="AT2599" s="11">
        <f>Table_PBS_SQL_DB2_PBSSQL_PBS_NDP_Tina_CG_QtrlyPerformance_Final[[#This Row],[GOU EXP]]+Table_PBS_SQL_DB2_PBSSQL_PBS_NDP_Tina_CG_QtrlyPerformance_Final[[#This Row],[EXT EXP]]</f>
        <v>75966101</v>
      </c>
      <c r="AU2599" s="11" t="str">
        <f>IF(Table_PBS_SQL_DB2_PBSSQL_PBS_NDP_Tina_CG_QtrlyPerformance_Final[[#This Row],[Item_Code]]&gt;"300000", "Capital", "Recurrent")</f>
        <v>Capital</v>
      </c>
    </row>
    <row r="2600" spans="1:47" x14ac:dyDescent="0.25">
      <c r="A2600" t="s">
        <v>49</v>
      </c>
      <c r="B2600" t="s">
        <v>1400</v>
      </c>
      <c r="C2600" t="s">
        <v>119</v>
      </c>
      <c r="D2600" t="s">
        <v>885</v>
      </c>
      <c r="E2600" t="s">
        <v>31</v>
      </c>
      <c r="F2600" t="s">
        <v>886</v>
      </c>
      <c r="G2600" t="s">
        <v>31</v>
      </c>
      <c r="H2600" t="s">
        <v>1420</v>
      </c>
      <c r="I2600" t="s">
        <v>896</v>
      </c>
      <c r="J2600" t="s">
        <v>897</v>
      </c>
      <c r="K2600" t="s">
        <v>135</v>
      </c>
      <c r="L2600" t="s">
        <v>1429</v>
      </c>
      <c r="M2600" t="s">
        <v>1130</v>
      </c>
      <c r="N2600" t="s">
        <v>1131</v>
      </c>
      <c r="O2600" t="s">
        <v>1064</v>
      </c>
      <c r="P2600" t="s">
        <v>1065</v>
      </c>
      <c r="Q2600" s="11">
        <v>0</v>
      </c>
      <c r="R2600" s="11">
        <v>0</v>
      </c>
      <c r="S2600" s="11">
        <v>0</v>
      </c>
      <c r="T2600" s="11">
        <v>0</v>
      </c>
      <c r="U2600" s="11">
        <v>0</v>
      </c>
      <c r="V2600" s="11">
        <v>0</v>
      </c>
      <c r="W2600" s="11">
        <v>0</v>
      </c>
      <c r="X2600" s="11">
        <v>0</v>
      </c>
      <c r="Y2600" s="11">
        <v>0</v>
      </c>
      <c r="Z2600" s="11">
        <v>0</v>
      </c>
      <c r="AA2600" s="11">
        <v>10000000</v>
      </c>
      <c r="AB2600" s="11">
        <v>10000000</v>
      </c>
      <c r="AC2600" s="11">
        <v>0</v>
      </c>
      <c r="AD2600" s="11">
        <v>0</v>
      </c>
      <c r="AE2600" s="11">
        <v>21000000</v>
      </c>
      <c r="AF2600" s="11">
        <v>20979441</v>
      </c>
      <c r="AG2600" s="11">
        <v>0</v>
      </c>
      <c r="AH2600" s="11">
        <v>0</v>
      </c>
      <c r="AI2600" s="11">
        <v>0</v>
      </c>
      <c r="AJ2600" s="11">
        <v>0</v>
      </c>
      <c r="AK2600" s="11">
        <v>0</v>
      </c>
      <c r="AL2600" s="11">
        <v>0</v>
      </c>
      <c r="AM2600" s="11">
        <v>0</v>
      </c>
      <c r="AN2600" s="11">
        <v>0</v>
      </c>
      <c r="AO26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31000000</v>
      </c>
      <c r="AQ26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30979441</v>
      </c>
      <c r="AS2600" s="11">
        <f>Table_PBS_SQL_DB2_PBSSQL_PBS_NDP_Tina_CG_QtrlyPerformance_Final[[#This Row],[GOU REL]]+Table_PBS_SQL_DB2_PBSSQL_PBS_NDP_Tina_CG_QtrlyPerformance_Final[[#This Row],[EXT REL]]</f>
        <v>31000000</v>
      </c>
      <c r="AT2600" s="11">
        <f>Table_PBS_SQL_DB2_PBSSQL_PBS_NDP_Tina_CG_QtrlyPerformance_Final[[#This Row],[GOU EXP]]+Table_PBS_SQL_DB2_PBSSQL_PBS_NDP_Tina_CG_QtrlyPerformance_Final[[#This Row],[EXT EXP]]</f>
        <v>30979441</v>
      </c>
      <c r="AU2600" s="11" t="str">
        <f>IF(Table_PBS_SQL_DB2_PBSSQL_PBS_NDP_Tina_CG_QtrlyPerformance_Final[[#This Row],[Item_Code]]&gt;"300000", "Capital", "Recurrent")</f>
        <v>Recurrent</v>
      </c>
    </row>
    <row r="2601" spans="1:47" x14ac:dyDescent="0.25">
      <c r="A2601" t="s">
        <v>49</v>
      </c>
      <c r="B2601" t="s">
        <v>1400</v>
      </c>
      <c r="C2601" t="s">
        <v>119</v>
      </c>
      <c r="D2601" t="s">
        <v>885</v>
      </c>
      <c r="E2601" t="s">
        <v>31</v>
      </c>
      <c r="F2601" t="s">
        <v>886</v>
      </c>
      <c r="G2601" t="s">
        <v>31</v>
      </c>
      <c r="H2601" t="s">
        <v>1420</v>
      </c>
      <c r="I2601" t="s">
        <v>493</v>
      </c>
      <c r="J2601" t="s">
        <v>1428</v>
      </c>
      <c r="K2601" t="s">
        <v>135</v>
      </c>
      <c r="L2601" t="s">
        <v>1429</v>
      </c>
      <c r="M2601" t="s">
        <v>1130</v>
      </c>
      <c r="N2601" t="s">
        <v>1131</v>
      </c>
      <c r="O2601" t="s">
        <v>1064</v>
      </c>
      <c r="P2601" t="s">
        <v>1065</v>
      </c>
      <c r="Q2601" s="11">
        <v>0</v>
      </c>
      <c r="R2601" s="11">
        <v>0</v>
      </c>
      <c r="S2601" s="11">
        <v>0</v>
      </c>
      <c r="T2601" s="11">
        <v>0</v>
      </c>
      <c r="U2601" s="11">
        <v>134000000</v>
      </c>
      <c r="V2601" s="11">
        <v>0</v>
      </c>
      <c r="W2601" s="11">
        <v>40000000</v>
      </c>
      <c r="X2601" s="11">
        <v>94000000</v>
      </c>
      <c r="Y2601" s="11">
        <v>0</v>
      </c>
      <c r="Z2601" s="11">
        <v>0</v>
      </c>
      <c r="AA2601" s="11">
        <v>0</v>
      </c>
      <c r="AB2601" s="11">
        <v>0</v>
      </c>
      <c r="AC2601" s="11">
        <v>10000000</v>
      </c>
      <c r="AD2601" s="11">
        <v>0</v>
      </c>
      <c r="AE2601" s="11">
        <v>0</v>
      </c>
      <c r="AF2601" s="11">
        <v>0</v>
      </c>
      <c r="AG2601" s="11">
        <v>10000000</v>
      </c>
      <c r="AH2601" s="11">
        <v>10000000</v>
      </c>
      <c r="AI2601" s="11">
        <v>0</v>
      </c>
      <c r="AJ2601" s="11">
        <v>0</v>
      </c>
      <c r="AK2601" s="11">
        <v>20000000</v>
      </c>
      <c r="AL2601" s="11">
        <v>30000000</v>
      </c>
      <c r="AM2601" s="11">
        <v>0</v>
      </c>
      <c r="AN2601" s="11">
        <v>0</v>
      </c>
      <c r="AO26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6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6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1" s="11">
        <f>Table_PBS_SQL_DB2_PBSSQL_PBS_NDP_Tina_CG_QtrlyPerformance_Final[[#This Row],[GOU REL]]+Table_PBS_SQL_DB2_PBSSQL_PBS_NDP_Tina_CG_QtrlyPerformance_Final[[#This Row],[EXT REL]]</f>
        <v>40000000</v>
      </c>
      <c r="AT2601" s="11">
        <f>Table_PBS_SQL_DB2_PBSSQL_PBS_NDP_Tina_CG_QtrlyPerformance_Final[[#This Row],[GOU EXP]]+Table_PBS_SQL_DB2_PBSSQL_PBS_NDP_Tina_CG_QtrlyPerformance_Final[[#This Row],[EXT EXP]]</f>
        <v>40000000</v>
      </c>
      <c r="AU2601" s="11" t="str">
        <f>IF(Table_PBS_SQL_DB2_PBSSQL_PBS_NDP_Tina_CG_QtrlyPerformance_Final[[#This Row],[Item_Code]]&gt;"300000", "Capital", "Recurrent")</f>
        <v>Recurrent</v>
      </c>
    </row>
    <row r="2602" spans="1:47" x14ac:dyDescent="0.25">
      <c r="A2602" t="s">
        <v>49</v>
      </c>
      <c r="B2602" t="s">
        <v>1400</v>
      </c>
      <c r="C2602" t="s">
        <v>119</v>
      </c>
      <c r="D2602" t="s">
        <v>885</v>
      </c>
      <c r="E2602" t="s">
        <v>31</v>
      </c>
      <c r="F2602" t="s">
        <v>886</v>
      </c>
      <c r="G2602" t="s">
        <v>31</v>
      </c>
      <c r="H2602" t="s">
        <v>1420</v>
      </c>
      <c r="I2602" t="s">
        <v>493</v>
      </c>
      <c r="J2602" t="s">
        <v>1428</v>
      </c>
      <c r="K2602" t="s">
        <v>135</v>
      </c>
      <c r="L2602" t="s">
        <v>1429</v>
      </c>
      <c r="M2602" t="s">
        <v>1168</v>
      </c>
      <c r="N2602" t="s">
        <v>1169</v>
      </c>
      <c r="O2602" t="s">
        <v>1028</v>
      </c>
      <c r="P2602" t="s">
        <v>1029</v>
      </c>
      <c r="Q2602" s="11">
        <v>0</v>
      </c>
      <c r="R2602" s="11">
        <v>0</v>
      </c>
      <c r="S2602" s="11">
        <v>0</v>
      </c>
      <c r="T2602" s="11">
        <v>0</v>
      </c>
      <c r="U2602" s="11">
        <v>3600000000</v>
      </c>
      <c r="V2602" s="11">
        <v>0</v>
      </c>
      <c r="W2602" s="11">
        <v>0</v>
      </c>
      <c r="X2602" s="11">
        <v>3600000000</v>
      </c>
      <c r="Y2602" s="11">
        <v>0</v>
      </c>
      <c r="Z2602" s="11">
        <v>0</v>
      </c>
      <c r="AA2602" s="11">
        <v>0</v>
      </c>
      <c r="AB2602" s="11">
        <v>0</v>
      </c>
      <c r="AC2602" s="11">
        <v>0</v>
      </c>
      <c r="AD2602" s="11">
        <v>0</v>
      </c>
      <c r="AE2602" s="11">
        <v>0</v>
      </c>
      <c r="AF2602" s="11">
        <v>0</v>
      </c>
      <c r="AG2602" s="11">
        <v>0</v>
      </c>
      <c r="AH2602" s="11">
        <v>0</v>
      </c>
      <c r="AI2602" s="11">
        <v>0</v>
      </c>
      <c r="AJ2602" s="11">
        <v>0</v>
      </c>
      <c r="AK2602" s="11">
        <v>0</v>
      </c>
      <c r="AL2602" s="11">
        <v>0</v>
      </c>
      <c r="AM2602" s="11">
        <v>0</v>
      </c>
      <c r="AN2602" s="11">
        <v>0</v>
      </c>
      <c r="AO26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2" s="11">
        <f>Table_PBS_SQL_DB2_PBSSQL_PBS_NDP_Tina_CG_QtrlyPerformance_Final[[#This Row],[GOU REL]]+Table_PBS_SQL_DB2_PBSSQL_PBS_NDP_Tina_CG_QtrlyPerformance_Final[[#This Row],[EXT REL]]</f>
        <v>0</v>
      </c>
      <c r="AT2602" s="11">
        <f>Table_PBS_SQL_DB2_PBSSQL_PBS_NDP_Tina_CG_QtrlyPerformance_Final[[#This Row],[GOU EXP]]+Table_PBS_SQL_DB2_PBSSQL_PBS_NDP_Tina_CG_QtrlyPerformance_Final[[#This Row],[EXT EXP]]</f>
        <v>0</v>
      </c>
      <c r="AU2602" s="11" t="str">
        <f>IF(Table_PBS_SQL_DB2_PBSSQL_PBS_NDP_Tina_CG_QtrlyPerformance_Final[[#This Row],[Item_Code]]&gt;"300000", "Capital", "Recurrent")</f>
        <v>Recurrent</v>
      </c>
    </row>
    <row r="2603" spans="1:47" x14ac:dyDescent="0.25">
      <c r="A2603" t="s">
        <v>49</v>
      </c>
      <c r="B2603" t="s">
        <v>1400</v>
      </c>
      <c r="C2603" t="s">
        <v>119</v>
      </c>
      <c r="D2603" t="s">
        <v>885</v>
      </c>
      <c r="E2603" t="s">
        <v>31</v>
      </c>
      <c r="F2603" t="s">
        <v>886</v>
      </c>
      <c r="G2603" t="s">
        <v>31</v>
      </c>
      <c r="H2603" t="s">
        <v>1420</v>
      </c>
      <c r="I2603" t="s">
        <v>493</v>
      </c>
      <c r="J2603" t="s">
        <v>1428</v>
      </c>
      <c r="K2603" t="s">
        <v>135</v>
      </c>
      <c r="L2603" t="s">
        <v>1429</v>
      </c>
      <c r="M2603" t="s">
        <v>1377</v>
      </c>
      <c r="N2603" t="s">
        <v>1378</v>
      </c>
      <c r="O2603" t="s">
        <v>996</v>
      </c>
      <c r="P2603" t="s">
        <v>997</v>
      </c>
      <c r="Q2603" s="11">
        <v>0</v>
      </c>
      <c r="R2603" s="11">
        <v>0</v>
      </c>
      <c r="S2603" s="11">
        <v>0</v>
      </c>
      <c r="T2603" s="11">
        <v>0</v>
      </c>
      <c r="U2603" s="11">
        <v>80000000</v>
      </c>
      <c r="V2603" s="11">
        <v>0</v>
      </c>
      <c r="W2603" s="11">
        <v>40000000</v>
      </c>
      <c r="X2603" s="11">
        <v>40000000</v>
      </c>
      <c r="Y2603" s="11">
        <v>0</v>
      </c>
      <c r="Z2603" s="11">
        <v>0</v>
      </c>
      <c r="AA2603" s="11">
        <v>0</v>
      </c>
      <c r="AB2603" s="11">
        <v>0</v>
      </c>
      <c r="AC2603" s="11">
        <v>0</v>
      </c>
      <c r="AD2603" s="11">
        <v>0</v>
      </c>
      <c r="AE2603" s="11">
        <v>0</v>
      </c>
      <c r="AF2603" s="11">
        <v>0</v>
      </c>
      <c r="AG2603" s="11">
        <v>10000000</v>
      </c>
      <c r="AH2603" s="11">
        <v>10000000</v>
      </c>
      <c r="AI2603" s="11">
        <v>0</v>
      </c>
      <c r="AJ2603" s="11">
        <v>0</v>
      </c>
      <c r="AK2603" s="11">
        <v>30000000</v>
      </c>
      <c r="AL2603" s="11">
        <v>30000000</v>
      </c>
      <c r="AM2603" s="11">
        <v>0</v>
      </c>
      <c r="AN2603" s="11">
        <v>0</v>
      </c>
      <c r="AO26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6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6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3" s="11">
        <f>Table_PBS_SQL_DB2_PBSSQL_PBS_NDP_Tina_CG_QtrlyPerformance_Final[[#This Row],[GOU REL]]+Table_PBS_SQL_DB2_PBSSQL_PBS_NDP_Tina_CG_QtrlyPerformance_Final[[#This Row],[EXT REL]]</f>
        <v>40000000</v>
      </c>
      <c r="AT2603" s="11">
        <f>Table_PBS_SQL_DB2_PBSSQL_PBS_NDP_Tina_CG_QtrlyPerformance_Final[[#This Row],[GOU EXP]]+Table_PBS_SQL_DB2_PBSSQL_PBS_NDP_Tina_CG_QtrlyPerformance_Final[[#This Row],[EXT EXP]]</f>
        <v>40000000</v>
      </c>
      <c r="AU2603" s="11" t="str">
        <f>IF(Table_PBS_SQL_DB2_PBSSQL_PBS_NDP_Tina_CG_QtrlyPerformance_Final[[#This Row],[Item_Code]]&gt;"300000", "Capital", "Recurrent")</f>
        <v>Recurrent</v>
      </c>
    </row>
    <row r="2604" spans="1:47" x14ac:dyDescent="0.25">
      <c r="A2604" t="s">
        <v>49</v>
      </c>
      <c r="B2604" t="s">
        <v>1400</v>
      </c>
      <c r="C2604" t="s">
        <v>119</v>
      </c>
      <c r="D2604" t="s">
        <v>885</v>
      </c>
      <c r="E2604" t="s">
        <v>31</v>
      </c>
      <c r="F2604" t="s">
        <v>886</v>
      </c>
      <c r="G2604" t="s">
        <v>31</v>
      </c>
      <c r="H2604" t="s">
        <v>1420</v>
      </c>
      <c r="I2604" t="s">
        <v>493</v>
      </c>
      <c r="J2604" t="s">
        <v>1428</v>
      </c>
      <c r="K2604" t="s">
        <v>135</v>
      </c>
      <c r="L2604" t="s">
        <v>1429</v>
      </c>
      <c r="M2604" t="s">
        <v>1433</v>
      </c>
      <c r="N2604" t="s">
        <v>1434</v>
      </c>
      <c r="O2604" t="s">
        <v>1085</v>
      </c>
      <c r="P2604" t="s">
        <v>1086</v>
      </c>
      <c r="Q2604" s="11">
        <v>0</v>
      </c>
      <c r="R2604" s="11">
        <v>0</v>
      </c>
      <c r="S2604" s="11">
        <v>0</v>
      </c>
      <c r="T2604" s="11">
        <v>0</v>
      </c>
      <c r="U2604" s="11">
        <v>400000000</v>
      </c>
      <c r="V2604" s="11">
        <v>0</v>
      </c>
      <c r="W2604" s="11">
        <v>0</v>
      </c>
      <c r="X2604" s="11">
        <v>400000000</v>
      </c>
      <c r="Y2604" s="11">
        <v>0</v>
      </c>
      <c r="Z2604" s="11">
        <v>0</v>
      </c>
      <c r="AA2604" s="11">
        <v>0</v>
      </c>
      <c r="AB2604" s="11">
        <v>0</v>
      </c>
      <c r="AC2604" s="11">
        <v>0</v>
      </c>
      <c r="AD2604" s="11">
        <v>0</v>
      </c>
      <c r="AE2604" s="11">
        <v>0</v>
      </c>
      <c r="AF2604" s="11">
        <v>0</v>
      </c>
      <c r="AG2604" s="11">
        <v>0</v>
      </c>
      <c r="AH2604" s="11">
        <v>0</v>
      </c>
      <c r="AI2604" s="11">
        <v>0</v>
      </c>
      <c r="AJ2604" s="11">
        <v>0</v>
      </c>
      <c r="AK2604" s="11">
        <v>0</v>
      </c>
      <c r="AL2604" s="11">
        <v>0</v>
      </c>
      <c r="AM2604" s="11">
        <v>0</v>
      </c>
      <c r="AN2604" s="11">
        <v>0</v>
      </c>
      <c r="AO26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4" s="11">
        <f>Table_PBS_SQL_DB2_PBSSQL_PBS_NDP_Tina_CG_QtrlyPerformance_Final[[#This Row],[GOU REL]]+Table_PBS_SQL_DB2_PBSSQL_PBS_NDP_Tina_CG_QtrlyPerformance_Final[[#This Row],[EXT REL]]</f>
        <v>0</v>
      </c>
      <c r="AT2604" s="11">
        <f>Table_PBS_SQL_DB2_PBSSQL_PBS_NDP_Tina_CG_QtrlyPerformance_Final[[#This Row],[GOU EXP]]+Table_PBS_SQL_DB2_PBSSQL_PBS_NDP_Tina_CG_QtrlyPerformance_Final[[#This Row],[EXT EXP]]</f>
        <v>0</v>
      </c>
      <c r="AU2604" s="11" t="str">
        <f>IF(Table_PBS_SQL_DB2_PBSSQL_PBS_NDP_Tina_CG_QtrlyPerformance_Final[[#This Row],[Item_Code]]&gt;"300000", "Capital", "Recurrent")</f>
        <v>Recurrent</v>
      </c>
    </row>
    <row r="2605" spans="1:47" x14ac:dyDescent="0.25">
      <c r="A2605" t="s">
        <v>49</v>
      </c>
      <c r="B2605" t="s">
        <v>1400</v>
      </c>
      <c r="C2605" t="s">
        <v>119</v>
      </c>
      <c r="D2605" t="s">
        <v>885</v>
      </c>
      <c r="E2605" t="s">
        <v>31</v>
      </c>
      <c r="F2605" t="s">
        <v>886</v>
      </c>
      <c r="G2605" t="s">
        <v>31</v>
      </c>
      <c r="H2605" t="s">
        <v>1420</v>
      </c>
      <c r="I2605" t="s">
        <v>493</v>
      </c>
      <c r="J2605" t="s">
        <v>1428</v>
      </c>
      <c r="K2605" t="s">
        <v>135</v>
      </c>
      <c r="L2605" t="s">
        <v>1429</v>
      </c>
      <c r="M2605" t="s">
        <v>2238</v>
      </c>
      <c r="N2605" t="s">
        <v>2239</v>
      </c>
      <c r="O2605" t="s">
        <v>878</v>
      </c>
      <c r="P2605" t="s">
        <v>879</v>
      </c>
      <c r="Q2605" s="11">
        <v>0</v>
      </c>
      <c r="R2605" s="11">
        <v>0</v>
      </c>
      <c r="S2605" s="11">
        <v>0</v>
      </c>
      <c r="T2605" s="11">
        <v>0</v>
      </c>
      <c r="U2605" s="11">
        <v>1100000000</v>
      </c>
      <c r="V2605" s="11">
        <v>0</v>
      </c>
      <c r="W2605" s="11">
        <v>400000000</v>
      </c>
      <c r="X2605" s="11">
        <v>700000000</v>
      </c>
      <c r="Y2605" s="11">
        <v>0</v>
      </c>
      <c r="Z2605" s="11">
        <v>0</v>
      </c>
      <c r="AA2605" s="11">
        <v>0</v>
      </c>
      <c r="AB2605" s="11">
        <v>0</v>
      </c>
      <c r="AC2605" s="11">
        <v>200000000</v>
      </c>
      <c r="AD2605" s="11">
        <v>200000000</v>
      </c>
      <c r="AE2605" s="11">
        <v>0</v>
      </c>
      <c r="AF2605" s="11">
        <v>0</v>
      </c>
      <c r="AG2605" s="11">
        <v>200000000</v>
      </c>
      <c r="AH2605" s="11">
        <v>200000000</v>
      </c>
      <c r="AI2605" s="11">
        <v>0</v>
      </c>
      <c r="AJ2605" s="11">
        <v>0</v>
      </c>
      <c r="AK2605" s="11">
        <v>0</v>
      </c>
      <c r="AL2605" s="11">
        <v>0</v>
      </c>
      <c r="AM2605" s="11">
        <v>0</v>
      </c>
      <c r="AN2605" s="11">
        <v>0</v>
      </c>
      <c r="AO26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26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26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5" s="11">
        <f>Table_PBS_SQL_DB2_PBSSQL_PBS_NDP_Tina_CG_QtrlyPerformance_Final[[#This Row],[GOU REL]]+Table_PBS_SQL_DB2_PBSSQL_PBS_NDP_Tina_CG_QtrlyPerformance_Final[[#This Row],[EXT REL]]</f>
        <v>400000000</v>
      </c>
      <c r="AT2605" s="11">
        <f>Table_PBS_SQL_DB2_PBSSQL_PBS_NDP_Tina_CG_QtrlyPerformance_Final[[#This Row],[GOU EXP]]+Table_PBS_SQL_DB2_PBSSQL_PBS_NDP_Tina_CG_QtrlyPerformance_Final[[#This Row],[EXT EXP]]</f>
        <v>400000000</v>
      </c>
      <c r="AU2605" s="11" t="str">
        <f>IF(Table_PBS_SQL_DB2_PBSSQL_PBS_NDP_Tina_CG_QtrlyPerformance_Final[[#This Row],[Item_Code]]&gt;"300000", "Capital", "Recurrent")</f>
        <v>Recurrent</v>
      </c>
    </row>
    <row r="2606" spans="1:47" x14ac:dyDescent="0.25">
      <c r="A2606" t="s">
        <v>49</v>
      </c>
      <c r="B2606" t="s">
        <v>1400</v>
      </c>
      <c r="C2606" t="s">
        <v>119</v>
      </c>
      <c r="D2606" t="s">
        <v>885</v>
      </c>
      <c r="E2606" t="s">
        <v>31</v>
      </c>
      <c r="F2606" t="s">
        <v>886</v>
      </c>
      <c r="G2606" t="s">
        <v>31</v>
      </c>
      <c r="H2606" t="s">
        <v>1420</v>
      </c>
      <c r="I2606" t="s">
        <v>666</v>
      </c>
      <c r="J2606" t="s">
        <v>1432</v>
      </c>
      <c r="K2606" t="s">
        <v>127</v>
      </c>
      <c r="L2606" t="s">
        <v>1421</v>
      </c>
      <c r="M2606" t="s">
        <v>1130</v>
      </c>
      <c r="N2606" t="s">
        <v>1131</v>
      </c>
      <c r="O2606" t="s">
        <v>1062</v>
      </c>
      <c r="P2606" t="s">
        <v>1063</v>
      </c>
      <c r="Q2606" s="11">
        <v>0</v>
      </c>
      <c r="R2606" s="11">
        <v>0</v>
      </c>
      <c r="S2606" s="11">
        <v>0</v>
      </c>
      <c r="T2606" s="11">
        <v>0</v>
      </c>
      <c r="U2606" s="11">
        <v>1851379334</v>
      </c>
      <c r="V2606" s="11">
        <v>0</v>
      </c>
      <c r="W2606" s="11">
        <v>375000000</v>
      </c>
      <c r="X2606" s="11">
        <v>1476379334</v>
      </c>
      <c r="Y2606" s="11">
        <v>93750000</v>
      </c>
      <c r="Z2606" s="11">
        <v>76690572</v>
      </c>
      <c r="AA2606" s="11">
        <v>0</v>
      </c>
      <c r="AB2606" s="11">
        <v>0</v>
      </c>
      <c r="AC2606" s="11">
        <v>93750000</v>
      </c>
      <c r="AD2606" s="11">
        <v>106952614</v>
      </c>
      <c r="AE2606" s="11">
        <v>0</v>
      </c>
      <c r="AF2606" s="11">
        <v>0</v>
      </c>
      <c r="AG2606" s="11">
        <v>93750000</v>
      </c>
      <c r="AH2606" s="11">
        <v>92303920</v>
      </c>
      <c r="AI2606" s="11">
        <v>0</v>
      </c>
      <c r="AJ2606" s="11">
        <v>0</v>
      </c>
      <c r="AK2606" s="11">
        <v>93750000</v>
      </c>
      <c r="AL2606" s="11">
        <v>99052894</v>
      </c>
      <c r="AM2606" s="11">
        <v>0</v>
      </c>
      <c r="AN2606" s="11">
        <v>0</v>
      </c>
      <c r="AO26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375000000</v>
      </c>
      <c r="AP26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375000000</v>
      </c>
      <c r="AR26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6" s="11">
        <f>Table_PBS_SQL_DB2_PBSSQL_PBS_NDP_Tina_CG_QtrlyPerformance_Final[[#This Row],[GOU REL]]+Table_PBS_SQL_DB2_PBSSQL_PBS_NDP_Tina_CG_QtrlyPerformance_Final[[#This Row],[EXT REL]]</f>
        <v>375000000</v>
      </c>
      <c r="AT2606" s="11">
        <f>Table_PBS_SQL_DB2_PBSSQL_PBS_NDP_Tina_CG_QtrlyPerformance_Final[[#This Row],[GOU EXP]]+Table_PBS_SQL_DB2_PBSSQL_PBS_NDP_Tina_CG_QtrlyPerformance_Final[[#This Row],[EXT EXP]]</f>
        <v>375000000</v>
      </c>
      <c r="AU2606" s="11" t="str">
        <f>IF(Table_PBS_SQL_DB2_PBSSQL_PBS_NDP_Tina_CG_QtrlyPerformance_Final[[#This Row],[Item_Code]]&gt;"300000", "Capital", "Recurrent")</f>
        <v>Recurrent</v>
      </c>
    </row>
    <row r="2607" spans="1:47" x14ac:dyDescent="0.25">
      <c r="A2607" t="s">
        <v>49</v>
      </c>
      <c r="B2607" t="s">
        <v>1400</v>
      </c>
      <c r="C2607" t="s">
        <v>119</v>
      </c>
      <c r="D2607" t="s">
        <v>885</v>
      </c>
      <c r="E2607" t="s">
        <v>31</v>
      </c>
      <c r="F2607" t="s">
        <v>886</v>
      </c>
      <c r="G2607" t="s">
        <v>31</v>
      </c>
      <c r="H2607" t="s">
        <v>1420</v>
      </c>
      <c r="I2607" t="s">
        <v>666</v>
      </c>
      <c r="J2607" t="s">
        <v>1432</v>
      </c>
      <c r="K2607" t="s">
        <v>127</v>
      </c>
      <c r="L2607" t="s">
        <v>1421</v>
      </c>
      <c r="M2607" t="s">
        <v>1130</v>
      </c>
      <c r="N2607" t="s">
        <v>1131</v>
      </c>
      <c r="O2607" t="s">
        <v>1028</v>
      </c>
      <c r="P2607" t="s">
        <v>1029</v>
      </c>
      <c r="Q2607" s="11">
        <v>0</v>
      </c>
      <c r="R2607" s="11">
        <v>0</v>
      </c>
      <c r="S2607" s="11">
        <v>0</v>
      </c>
      <c r="T2607" s="11">
        <v>0</v>
      </c>
      <c r="U2607" s="11">
        <v>900000000</v>
      </c>
      <c r="V2607" s="11">
        <v>0</v>
      </c>
      <c r="W2607" s="11">
        <v>350000000</v>
      </c>
      <c r="X2607" s="11">
        <v>550000000</v>
      </c>
      <c r="Y2607" s="11">
        <v>0</v>
      </c>
      <c r="Z2607" s="11">
        <v>0</v>
      </c>
      <c r="AA2607" s="11">
        <v>0</v>
      </c>
      <c r="AB2607" s="11">
        <v>0</v>
      </c>
      <c r="AC2607" s="11">
        <v>0</v>
      </c>
      <c r="AD2607" s="11">
        <v>0</v>
      </c>
      <c r="AE2607" s="11">
        <v>0</v>
      </c>
      <c r="AF2607" s="11">
        <v>0</v>
      </c>
      <c r="AG2607" s="11">
        <v>0</v>
      </c>
      <c r="AH2607" s="11">
        <v>0</v>
      </c>
      <c r="AI2607" s="11">
        <v>0</v>
      </c>
      <c r="AJ2607" s="11">
        <v>0</v>
      </c>
      <c r="AK2607" s="11">
        <v>0</v>
      </c>
      <c r="AL2607" s="11">
        <v>0</v>
      </c>
      <c r="AM2607" s="11">
        <v>0</v>
      </c>
      <c r="AN2607" s="11">
        <v>0</v>
      </c>
      <c r="AO26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7" s="11">
        <f>Table_PBS_SQL_DB2_PBSSQL_PBS_NDP_Tina_CG_QtrlyPerformance_Final[[#This Row],[GOU REL]]+Table_PBS_SQL_DB2_PBSSQL_PBS_NDP_Tina_CG_QtrlyPerformance_Final[[#This Row],[EXT REL]]</f>
        <v>0</v>
      </c>
      <c r="AT2607" s="11">
        <f>Table_PBS_SQL_DB2_PBSSQL_PBS_NDP_Tina_CG_QtrlyPerformance_Final[[#This Row],[GOU EXP]]+Table_PBS_SQL_DB2_PBSSQL_PBS_NDP_Tina_CG_QtrlyPerformance_Final[[#This Row],[EXT EXP]]</f>
        <v>0</v>
      </c>
      <c r="AU2607" s="11" t="str">
        <f>IF(Table_PBS_SQL_DB2_PBSSQL_PBS_NDP_Tina_CG_QtrlyPerformance_Final[[#This Row],[Item_Code]]&gt;"300000", "Capital", "Recurrent")</f>
        <v>Recurrent</v>
      </c>
    </row>
    <row r="2608" spans="1:47" x14ac:dyDescent="0.25">
      <c r="A2608" t="s">
        <v>49</v>
      </c>
      <c r="B2608" t="s">
        <v>1400</v>
      </c>
      <c r="C2608" t="s">
        <v>119</v>
      </c>
      <c r="D2608" t="s">
        <v>885</v>
      </c>
      <c r="E2608" t="s">
        <v>31</v>
      </c>
      <c r="F2608" t="s">
        <v>886</v>
      </c>
      <c r="G2608" t="s">
        <v>31</v>
      </c>
      <c r="H2608" t="s">
        <v>1420</v>
      </c>
      <c r="I2608" t="s">
        <v>666</v>
      </c>
      <c r="J2608" t="s">
        <v>1432</v>
      </c>
      <c r="K2608" t="s">
        <v>127</v>
      </c>
      <c r="L2608" t="s">
        <v>1421</v>
      </c>
      <c r="M2608" t="s">
        <v>1044</v>
      </c>
      <c r="N2608" t="s">
        <v>1045</v>
      </c>
      <c r="O2608" t="s">
        <v>978</v>
      </c>
      <c r="P2608" t="s">
        <v>979</v>
      </c>
      <c r="Q2608" s="11">
        <v>0</v>
      </c>
      <c r="R2608" s="11">
        <v>0</v>
      </c>
      <c r="S2608" s="11">
        <v>0</v>
      </c>
      <c r="T2608" s="11">
        <v>0</v>
      </c>
      <c r="U2608" s="11">
        <v>4014000080</v>
      </c>
      <c r="V2608" s="11">
        <v>0</v>
      </c>
      <c r="W2608" s="11">
        <v>1000000000</v>
      </c>
      <c r="X2608" s="11">
        <v>3014000080</v>
      </c>
      <c r="Y2608" s="11">
        <v>0</v>
      </c>
      <c r="Z2608" s="11">
        <v>0</v>
      </c>
      <c r="AA2608" s="11">
        <v>0</v>
      </c>
      <c r="AB2608" s="11">
        <v>0</v>
      </c>
      <c r="AC2608" s="11">
        <v>0</v>
      </c>
      <c r="AD2608" s="11">
        <v>0</v>
      </c>
      <c r="AE2608" s="11">
        <v>0</v>
      </c>
      <c r="AF2608" s="11">
        <v>0</v>
      </c>
      <c r="AG2608" s="11">
        <v>0</v>
      </c>
      <c r="AH2608" s="11">
        <v>0</v>
      </c>
      <c r="AI2608" s="11">
        <v>0</v>
      </c>
      <c r="AJ2608" s="11">
        <v>0</v>
      </c>
      <c r="AK2608" s="11">
        <v>0</v>
      </c>
      <c r="AL2608" s="11">
        <v>0</v>
      </c>
      <c r="AM2608" s="11">
        <v>0</v>
      </c>
      <c r="AN2608" s="11">
        <v>0</v>
      </c>
      <c r="AO26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8" s="11">
        <f>Table_PBS_SQL_DB2_PBSSQL_PBS_NDP_Tina_CG_QtrlyPerformance_Final[[#This Row],[GOU REL]]+Table_PBS_SQL_DB2_PBSSQL_PBS_NDP_Tina_CG_QtrlyPerformance_Final[[#This Row],[EXT REL]]</f>
        <v>0</v>
      </c>
      <c r="AT2608" s="11">
        <f>Table_PBS_SQL_DB2_PBSSQL_PBS_NDP_Tina_CG_QtrlyPerformance_Final[[#This Row],[GOU EXP]]+Table_PBS_SQL_DB2_PBSSQL_PBS_NDP_Tina_CG_QtrlyPerformance_Final[[#This Row],[EXT EXP]]</f>
        <v>0</v>
      </c>
      <c r="AU2608" s="11" t="str">
        <f>IF(Table_PBS_SQL_DB2_PBSSQL_PBS_NDP_Tina_CG_QtrlyPerformance_Final[[#This Row],[Item_Code]]&gt;"300000", "Capital", "Recurrent")</f>
        <v>Recurrent</v>
      </c>
    </row>
    <row r="2609" spans="1:47" x14ac:dyDescent="0.25">
      <c r="A2609" t="s">
        <v>49</v>
      </c>
      <c r="B2609" t="s">
        <v>1400</v>
      </c>
      <c r="C2609" t="s">
        <v>119</v>
      </c>
      <c r="D2609" t="s">
        <v>885</v>
      </c>
      <c r="E2609" t="s">
        <v>31</v>
      </c>
      <c r="F2609" t="s">
        <v>886</v>
      </c>
      <c r="G2609" t="s">
        <v>31</v>
      </c>
      <c r="H2609" t="s">
        <v>1420</v>
      </c>
      <c r="I2609" t="s">
        <v>666</v>
      </c>
      <c r="J2609" t="s">
        <v>1432</v>
      </c>
      <c r="K2609" t="s">
        <v>127</v>
      </c>
      <c r="L2609" t="s">
        <v>1421</v>
      </c>
      <c r="M2609" t="s">
        <v>1377</v>
      </c>
      <c r="N2609" t="s">
        <v>1378</v>
      </c>
      <c r="O2609" t="s">
        <v>996</v>
      </c>
      <c r="P2609" t="s">
        <v>997</v>
      </c>
      <c r="Q2609" s="11">
        <v>0</v>
      </c>
      <c r="R2609" s="11">
        <v>0</v>
      </c>
      <c r="S2609" s="11">
        <v>0</v>
      </c>
      <c r="T2609" s="11">
        <v>0</v>
      </c>
      <c r="U2609" s="11">
        <v>1250000000</v>
      </c>
      <c r="V2609" s="11">
        <v>0</v>
      </c>
      <c r="W2609" s="11">
        <v>400000000</v>
      </c>
      <c r="X2609" s="11">
        <v>850000000</v>
      </c>
      <c r="Y2609" s="11">
        <v>0</v>
      </c>
      <c r="Z2609" s="11">
        <v>0</v>
      </c>
      <c r="AA2609" s="11">
        <v>0</v>
      </c>
      <c r="AB2609" s="11">
        <v>0</v>
      </c>
      <c r="AC2609" s="11">
        <v>0</v>
      </c>
      <c r="AD2609" s="11">
        <v>0</v>
      </c>
      <c r="AE2609" s="11">
        <v>0</v>
      </c>
      <c r="AF2609" s="11">
        <v>0</v>
      </c>
      <c r="AG2609" s="11">
        <v>0</v>
      </c>
      <c r="AH2609" s="11">
        <v>0</v>
      </c>
      <c r="AI2609" s="11">
        <v>0</v>
      </c>
      <c r="AJ2609" s="11">
        <v>0</v>
      </c>
      <c r="AK2609" s="11">
        <v>0</v>
      </c>
      <c r="AL2609" s="11">
        <v>0</v>
      </c>
      <c r="AM2609" s="11">
        <v>0</v>
      </c>
      <c r="AN2609" s="11">
        <v>0</v>
      </c>
      <c r="AO26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09" s="11">
        <f>Table_PBS_SQL_DB2_PBSSQL_PBS_NDP_Tina_CG_QtrlyPerformance_Final[[#This Row],[GOU REL]]+Table_PBS_SQL_DB2_PBSSQL_PBS_NDP_Tina_CG_QtrlyPerformance_Final[[#This Row],[EXT REL]]</f>
        <v>0</v>
      </c>
      <c r="AT2609" s="11">
        <f>Table_PBS_SQL_DB2_PBSSQL_PBS_NDP_Tina_CG_QtrlyPerformance_Final[[#This Row],[GOU EXP]]+Table_PBS_SQL_DB2_PBSSQL_PBS_NDP_Tina_CG_QtrlyPerformance_Final[[#This Row],[EXT EXP]]</f>
        <v>0</v>
      </c>
      <c r="AU2609" s="11" t="str">
        <f>IF(Table_PBS_SQL_DB2_PBSSQL_PBS_NDP_Tina_CG_QtrlyPerformance_Final[[#This Row],[Item_Code]]&gt;"300000", "Capital", "Recurrent")</f>
        <v>Recurrent</v>
      </c>
    </row>
    <row r="2610" spans="1:47" x14ac:dyDescent="0.25">
      <c r="A2610" t="s">
        <v>49</v>
      </c>
      <c r="B2610" t="s">
        <v>1400</v>
      </c>
      <c r="C2610" t="s">
        <v>119</v>
      </c>
      <c r="D2610" t="s">
        <v>885</v>
      </c>
      <c r="E2610" t="s">
        <v>31</v>
      </c>
      <c r="F2610" t="s">
        <v>886</v>
      </c>
      <c r="G2610" t="s">
        <v>31</v>
      </c>
      <c r="H2610" t="s">
        <v>1420</v>
      </c>
      <c r="I2610" t="s">
        <v>666</v>
      </c>
      <c r="J2610" t="s">
        <v>1432</v>
      </c>
      <c r="K2610" t="s">
        <v>127</v>
      </c>
      <c r="L2610" t="s">
        <v>1421</v>
      </c>
      <c r="M2610" t="s">
        <v>1377</v>
      </c>
      <c r="N2610" t="s">
        <v>1378</v>
      </c>
      <c r="O2610" t="s">
        <v>1085</v>
      </c>
      <c r="P2610" t="s">
        <v>1086</v>
      </c>
      <c r="Q2610" s="11">
        <v>0</v>
      </c>
      <c r="R2610" s="11">
        <v>0</v>
      </c>
      <c r="S2610" s="11">
        <v>0</v>
      </c>
      <c r="T2610" s="11">
        <v>0</v>
      </c>
      <c r="U2610" s="11">
        <v>1630000000</v>
      </c>
      <c r="V2610" s="11">
        <v>0</v>
      </c>
      <c r="W2610" s="11">
        <v>100000000</v>
      </c>
      <c r="X2610" s="11">
        <v>1530000000</v>
      </c>
      <c r="Y2610" s="11">
        <v>0</v>
      </c>
      <c r="Z2610" s="11">
        <v>0</v>
      </c>
      <c r="AA2610" s="11">
        <v>0</v>
      </c>
      <c r="AB2610" s="11">
        <v>0</v>
      </c>
      <c r="AC2610" s="11">
        <v>25000000</v>
      </c>
      <c r="AD2610" s="11">
        <v>11979999</v>
      </c>
      <c r="AE2610" s="11">
        <v>0</v>
      </c>
      <c r="AF2610" s="11">
        <v>0</v>
      </c>
      <c r="AG2610" s="11">
        <v>25000000</v>
      </c>
      <c r="AH2610" s="11">
        <v>31500001</v>
      </c>
      <c r="AI2610" s="11">
        <v>0</v>
      </c>
      <c r="AJ2610" s="11">
        <v>0</v>
      </c>
      <c r="AK2610" s="11">
        <v>0</v>
      </c>
      <c r="AL2610" s="11">
        <v>6520000</v>
      </c>
      <c r="AM2610" s="11">
        <v>0</v>
      </c>
      <c r="AN2610" s="11">
        <v>0</v>
      </c>
      <c r="AO26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6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6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0" s="11">
        <f>Table_PBS_SQL_DB2_PBSSQL_PBS_NDP_Tina_CG_QtrlyPerformance_Final[[#This Row],[GOU REL]]+Table_PBS_SQL_DB2_PBSSQL_PBS_NDP_Tina_CG_QtrlyPerformance_Final[[#This Row],[EXT REL]]</f>
        <v>50000000</v>
      </c>
      <c r="AT2610" s="11">
        <f>Table_PBS_SQL_DB2_PBSSQL_PBS_NDP_Tina_CG_QtrlyPerformance_Final[[#This Row],[GOU EXP]]+Table_PBS_SQL_DB2_PBSSQL_PBS_NDP_Tina_CG_QtrlyPerformance_Final[[#This Row],[EXT EXP]]</f>
        <v>50000000</v>
      </c>
      <c r="AU2610" s="11" t="str">
        <f>IF(Table_PBS_SQL_DB2_PBSSQL_PBS_NDP_Tina_CG_QtrlyPerformance_Final[[#This Row],[Item_Code]]&gt;"300000", "Capital", "Recurrent")</f>
        <v>Recurrent</v>
      </c>
    </row>
    <row r="2611" spans="1:47" x14ac:dyDescent="0.25">
      <c r="A2611" t="s">
        <v>49</v>
      </c>
      <c r="B2611" t="s">
        <v>1400</v>
      </c>
      <c r="C2611" t="s">
        <v>119</v>
      </c>
      <c r="D2611" t="s">
        <v>885</v>
      </c>
      <c r="E2611" t="s">
        <v>31</v>
      </c>
      <c r="F2611" t="s">
        <v>886</v>
      </c>
      <c r="G2611" t="s">
        <v>31</v>
      </c>
      <c r="H2611" t="s">
        <v>1420</v>
      </c>
      <c r="I2611" t="s">
        <v>666</v>
      </c>
      <c r="J2611" t="s">
        <v>1432</v>
      </c>
      <c r="K2611" t="s">
        <v>127</v>
      </c>
      <c r="L2611" t="s">
        <v>1421</v>
      </c>
      <c r="M2611" t="s">
        <v>1422</v>
      </c>
      <c r="N2611" t="s">
        <v>1423</v>
      </c>
      <c r="O2611" t="s">
        <v>922</v>
      </c>
      <c r="P2611" t="s">
        <v>923</v>
      </c>
      <c r="Q2611" s="11">
        <v>0</v>
      </c>
      <c r="R2611" s="11">
        <v>0</v>
      </c>
      <c r="S2611" s="11">
        <v>0</v>
      </c>
      <c r="T2611" s="11">
        <v>0</v>
      </c>
      <c r="U2611" s="11">
        <v>494000000</v>
      </c>
      <c r="V2611" s="11">
        <v>0</v>
      </c>
      <c r="W2611" s="11">
        <v>94000000</v>
      </c>
      <c r="X2611" s="11">
        <v>400000000</v>
      </c>
      <c r="Y2611" s="11">
        <v>0</v>
      </c>
      <c r="Z2611" s="11">
        <v>0</v>
      </c>
      <c r="AA2611" s="11">
        <v>0</v>
      </c>
      <c r="AB2611" s="11">
        <v>0</v>
      </c>
      <c r="AC2611" s="11">
        <v>15000000</v>
      </c>
      <c r="AD2611" s="11">
        <v>8000000</v>
      </c>
      <c r="AE2611" s="11">
        <v>0</v>
      </c>
      <c r="AF2611" s="11">
        <v>0</v>
      </c>
      <c r="AG2611" s="11">
        <v>23500000</v>
      </c>
      <c r="AH2611" s="11">
        <v>30500000</v>
      </c>
      <c r="AI2611" s="11">
        <v>0</v>
      </c>
      <c r="AJ2611" s="11">
        <v>0</v>
      </c>
      <c r="AK2611" s="11">
        <v>10000000</v>
      </c>
      <c r="AL2611" s="11">
        <v>10000000</v>
      </c>
      <c r="AM2611" s="11">
        <v>0</v>
      </c>
      <c r="AN2611" s="11">
        <v>0</v>
      </c>
      <c r="AO26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48500000</v>
      </c>
      <c r="AP26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48500000</v>
      </c>
      <c r="AR26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1" s="11">
        <f>Table_PBS_SQL_DB2_PBSSQL_PBS_NDP_Tina_CG_QtrlyPerformance_Final[[#This Row],[GOU REL]]+Table_PBS_SQL_DB2_PBSSQL_PBS_NDP_Tina_CG_QtrlyPerformance_Final[[#This Row],[EXT REL]]</f>
        <v>48500000</v>
      </c>
      <c r="AT2611" s="11">
        <f>Table_PBS_SQL_DB2_PBSSQL_PBS_NDP_Tina_CG_QtrlyPerformance_Final[[#This Row],[GOU EXP]]+Table_PBS_SQL_DB2_PBSSQL_PBS_NDP_Tina_CG_QtrlyPerformance_Final[[#This Row],[EXT EXP]]</f>
        <v>48500000</v>
      </c>
      <c r="AU2611" s="11" t="str">
        <f>IF(Table_PBS_SQL_DB2_PBSSQL_PBS_NDP_Tina_CG_QtrlyPerformance_Final[[#This Row],[Item_Code]]&gt;"300000", "Capital", "Recurrent")</f>
        <v>Recurrent</v>
      </c>
    </row>
    <row r="2612" spans="1:47" x14ac:dyDescent="0.25">
      <c r="A2612" t="s">
        <v>49</v>
      </c>
      <c r="B2612" t="s">
        <v>1400</v>
      </c>
      <c r="C2612" t="s">
        <v>119</v>
      </c>
      <c r="D2612" t="s">
        <v>885</v>
      </c>
      <c r="E2612" t="s">
        <v>31</v>
      </c>
      <c r="F2612" t="s">
        <v>886</v>
      </c>
      <c r="G2612" t="s">
        <v>31</v>
      </c>
      <c r="H2612" t="s">
        <v>1420</v>
      </c>
      <c r="I2612" t="s">
        <v>666</v>
      </c>
      <c r="J2612" t="s">
        <v>1432</v>
      </c>
      <c r="K2612" t="s">
        <v>127</v>
      </c>
      <c r="L2612" t="s">
        <v>1421</v>
      </c>
      <c r="M2612" t="s">
        <v>1433</v>
      </c>
      <c r="N2612" t="s">
        <v>1434</v>
      </c>
      <c r="O2612" t="s">
        <v>1005</v>
      </c>
      <c r="P2612" t="s">
        <v>1006</v>
      </c>
      <c r="Q2612" s="11">
        <v>0</v>
      </c>
      <c r="R2612" s="11">
        <v>0</v>
      </c>
      <c r="S2612" s="11">
        <v>0</v>
      </c>
      <c r="T2612" s="11">
        <v>0</v>
      </c>
      <c r="U2612" s="11">
        <v>350000000</v>
      </c>
      <c r="V2612" s="11">
        <v>0</v>
      </c>
      <c r="W2612" s="11">
        <v>50000000</v>
      </c>
      <c r="X2612" s="11">
        <v>300000000</v>
      </c>
      <c r="Y2612" s="11">
        <v>0</v>
      </c>
      <c r="Z2612" s="11">
        <v>0</v>
      </c>
      <c r="AA2612" s="11">
        <v>0</v>
      </c>
      <c r="AB2612" s="11">
        <v>0</v>
      </c>
      <c r="AC2612" s="11">
        <v>0</v>
      </c>
      <c r="AD2612" s="11">
        <v>0</v>
      </c>
      <c r="AE2612" s="11">
        <v>0</v>
      </c>
      <c r="AF2612" s="11">
        <v>0</v>
      </c>
      <c r="AG2612" s="11">
        <v>12500000</v>
      </c>
      <c r="AH2612" s="11">
        <v>11586000</v>
      </c>
      <c r="AI2612" s="11">
        <v>0</v>
      </c>
      <c r="AJ2612" s="11">
        <v>0</v>
      </c>
      <c r="AK2612" s="11">
        <v>0</v>
      </c>
      <c r="AL2612" s="11">
        <v>914000</v>
      </c>
      <c r="AM2612" s="11">
        <v>0</v>
      </c>
      <c r="AN2612" s="11">
        <v>0</v>
      </c>
      <c r="AO26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v>
      </c>
      <c r="AP26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v>
      </c>
      <c r="AR26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2" s="11">
        <f>Table_PBS_SQL_DB2_PBSSQL_PBS_NDP_Tina_CG_QtrlyPerformance_Final[[#This Row],[GOU REL]]+Table_PBS_SQL_DB2_PBSSQL_PBS_NDP_Tina_CG_QtrlyPerformance_Final[[#This Row],[EXT REL]]</f>
        <v>12500000</v>
      </c>
      <c r="AT2612" s="11">
        <f>Table_PBS_SQL_DB2_PBSSQL_PBS_NDP_Tina_CG_QtrlyPerformance_Final[[#This Row],[GOU EXP]]+Table_PBS_SQL_DB2_PBSSQL_PBS_NDP_Tina_CG_QtrlyPerformance_Final[[#This Row],[EXT EXP]]</f>
        <v>12500000</v>
      </c>
      <c r="AU2612" s="11" t="str">
        <f>IF(Table_PBS_SQL_DB2_PBSSQL_PBS_NDP_Tina_CG_QtrlyPerformance_Final[[#This Row],[Item_Code]]&gt;"300000", "Capital", "Recurrent")</f>
        <v>Recurrent</v>
      </c>
    </row>
    <row r="2613" spans="1:47" x14ac:dyDescent="0.25">
      <c r="A2613" t="s">
        <v>49</v>
      </c>
      <c r="B2613" t="s">
        <v>1400</v>
      </c>
      <c r="C2613" t="s">
        <v>119</v>
      </c>
      <c r="D2613" t="s">
        <v>885</v>
      </c>
      <c r="E2613" t="s">
        <v>31</v>
      </c>
      <c r="F2613" t="s">
        <v>886</v>
      </c>
      <c r="G2613" t="s">
        <v>31</v>
      </c>
      <c r="H2613" t="s">
        <v>1420</v>
      </c>
      <c r="I2613" t="s">
        <v>499</v>
      </c>
      <c r="J2613" t="s">
        <v>1435</v>
      </c>
      <c r="K2613" t="s">
        <v>121</v>
      </c>
      <c r="L2613" t="s">
        <v>1066</v>
      </c>
      <c r="M2613" t="s">
        <v>1130</v>
      </c>
      <c r="N2613" t="s">
        <v>1131</v>
      </c>
      <c r="O2613" t="s">
        <v>1064</v>
      </c>
      <c r="P2613" t="s">
        <v>1065</v>
      </c>
      <c r="Q2613" s="11">
        <v>0</v>
      </c>
      <c r="R2613" s="11">
        <v>0</v>
      </c>
      <c r="S2613" s="11">
        <v>0</v>
      </c>
      <c r="T2613" s="11">
        <v>0</v>
      </c>
      <c r="U2613" s="11">
        <v>67185000</v>
      </c>
      <c r="V2613" s="11">
        <v>0</v>
      </c>
      <c r="W2613" s="11">
        <v>67185000</v>
      </c>
      <c r="X2613" s="11">
        <v>0</v>
      </c>
      <c r="Y2613" s="11">
        <v>0</v>
      </c>
      <c r="Z2613" s="11">
        <v>0</v>
      </c>
      <c r="AA2613" s="11">
        <v>0</v>
      </c>
      <c r="AB2613" s="11">
        <v>0</v>
      </c>
      <c r="AC2613" s="11">
        <v>16796250</v>
      </c>
      <c r="AD2613" s="11">
        <v>0</v>
      </c>
      <c r="AE2613" s="11">
        <v>0</v>
      </c>
      <c r="AF2613" s="11">
        <v>0</v>
      </c>
      <c r="AG2613" s="11">
        <v>16796250</v>
      </c>
      <c r="AH2613" s="11">
        <v>16796250</v>
      </c>
      <c r="AI2613" s="11">
        <v>0</v>
      </c>
      <c r="AJ2613" s="11">
        <v>0</v>
      </c>
      <c r="AK2613" s="11">
        <v>33592500</v>
      </c>
      <c r="AL2613" s="11">
        <v>50388750</v>
      </c>
      <c r="AM2613" s="11">
        <v>0</v>
      </c>
      <c r="AN2613" s="11">
        <v>0</v>
      </c>
      <c r="AO26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67185000</v>
      </c>
      <c r="AP26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67185000</v>
      </c>
      <c r="AR26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3" s="11">
        <f>Table_PBS_SQL_DB2_PBSSQL_PBS_NDP_Tina_CG_QtrlyPerformance_Final[[#This Row],[GOU REL]]+Table_PBS_SQL_DB2_PBSSQL_PBS_NDP_Tina_CG_QtrlyPerformance_Final[[#This Row],[EXT REL]]</f>
        <v>67185000</v>
      </c>
      <c r="AT2613" s="11">
        <f>Table_PBS_SQL_DB2_PBSSQL_PBS_NDP_Tina_CG_QtrlyPerformance_Final[[#This Row],[GOU EXP]]+Table_PBS_SQL_DB2_PBSSQL_PBS_NDP_Tina_CG_QtrlyPerformance_Final[[#This Row],[EXT EXP]]</f>
        <v>67185000</v>
      </c>
      <c r="AU2613" s="11" t="str">
        <f>IF(Table_PBS_SQL_DB2_PBSSQL_PBS_NDP_Tina_CG_QtrlyPerformance_Final[[#This Row],[Item_Code]]&gt;"300000", "Capital", "Recurrent")</f>
        <v>Recurrent</v>
      </c>
    </row>
    <row r="2614" spans="1:47" x14ac:dyDescent="0.25">
      <c r="A2614" t="s">
        <v>49</v>
      </c>
      <c r="B2614" t="s">
        <v>1400</v>
      </c>
      <c r="C2614" t="s">
        <v>119</v>
      </c>
      <c r="D2614" t="s">
        <v>885</v>
      </c>
      <c r="E2614" t="s">
        <v>31</v>
      </c>
      <c r="F2614" t="s">
        <v>886</v>
      </c>
      <c r="G2614" t="s">
        <v>31</v>
      </c>
      <c r="H2614" t="s">
        <v>1420</v>
      </c>
      <c r="I2614" t="s">
        <v>499</v>
      </c>
      <c r="J2614" t="s">
        <v>1435</v>
      </c>
      <c r="K2614" t="s">
        <v>121</v>
      </c>
      <c r="L2614" t="s">
        <v>1066</v>
      </c>
      <c r="M2614" t="s">
        <v>1130</v>
      </c>
      <c r="N2614" t="s">
        <v>1131</v>
      </c>
      <c r="O2614" t="s">
        <v>996</v>
      </c>
      <c r="P2614" t="s">
        <v>997</v>
      </c>
      <c r="Q2614" s="11">
        <v>0</v>
      </c>
      <c r="R2614" s="11">
        <v>0</v>
      </c>
      <c r="S2614" s="11">
        <v>0</v>
      </c>
      <c r="T2614" s="11">
        <v>0</v>
      </c>
      <c r="U2614" s="11">
        <v>30000000</v>
      </c>
      <c r="V2614" s="11">
        <v>0</v>
      </c>
      <c r="W2614" s="11">
        <v>30000000</v>
      </c>
      <c r="X2614" s="11">
        <v>0</v>
      </c>
      <c r="Y2614" s="11">
        <v>0</v>
      </c>
      <c r="Z2614" s="11">
        <v>0</v>
      </c>
      <c r="AA2614" s="11">
        <v>0</v>
      </c>
      <c r="AB2614" s="11">
        <v>0</v>
      </c>
      <c r="AC2614" s="11">
        <v>7500000</v>
      </c>
      <c r="AD2614" s="11">
        <v>5509750</v>
      </c>
      <c r="AE2614" s="11">
        <v>0</v>
      </c>
      <c r="AF2614" s="11">
        <v>0</v>
      </c>
      <c r="AG2614" s="11">
        <v>7500000</v>
      </c>
      <c r="AH2614" s="11">
        <v>9180000</v>
      </c>
      <c r="AI2614" s="11">
        <v>0</v>
      </c>
      <c r="AJ2614" s="11">
        <v>0</v>
      </c>
      <c r="AK2614" s="11">
        <v>0</v>
      </c>
      <c r="AL2614" s="11">
        <v>310250</v>
      </c>
      <c r="AM2614" s="11">
        <v>0</v>
      </c>
      <c r="AN2614" s="11">
        <v>0</v>
      </c>
      <c r="AO26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26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26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4" s="11">
        <f>Table_PBS_SQL_DB2_PBSSQL_PBS_NDP_Tina_CG_QtrlyPerformance_Final[[#This Row],[GOU REL]]+Table_PBS_SQL_DB2_PBSSQL_PBS_NDP_Tina_CG_QtrlyPerformance_Final[[#This Row],[EXT REL]]</f>
        <v>15000000</v>
      </c>
      <c r="AT2614" s="11">
        <f>Table_PBS_SQL_DB2_PBSSQL_PBS_NDP_Tina_CG_QtrlyPerformance_Final[[#This Row],[GOU EXP]]+Table_PBS_SQL_DB2_PBSSQL_PBS_NDP_Tina_CG_QtrlyPerformance_Final[[#This Row],[EXT EXP]]</f>
        <v>15000000</v>
      </c>
      <c r="AU2614" s="11" t="str">
        <f>IF(Table_PBS_SQL_DB2_PBSSQL_PBS_NDP_Tina_CG_QtrlyPerformance_Final[[#This Row],[Item_Code]]&gt;"300000", "Capital", "Recurrent")</f>
        <v>Recurrent</v>
      </c>
    </row>
    <row r="2615" spans="1:47" x14ac:dyDescent="0.25">
      <c r="A2615" t="s">
        <v>49</v>
      </c>
      <c r="B2615" t="s">
        <v>1400</v>
      </c>
      <c r="C2615" t="s">
        <v>119</v>
      </c>
      <c r="D2615" t="s">
        <v>885</v>
      </c>
      <c r="E2615" t="s">
        <v>31</v>
      </c>
      <c r="F2615" t="s">
        <v>886</v>
      </c>
      <c r="G2615" t="s">
        <v>31</v>
      </c>
      <c r="H2615" t="s">
        <v>1420</v>
      </c>
      <c r="I2615" t="s">
        <v>499</v>
      </c>
      <c r="J2615" t="s">
        <v>1435</v>
      </c>
      <c r="K2615" t="s">
        <v>121</v>
      </c>
      <c r="L2615" t="s">
        <v>1066</v>
      </c>
      <c r="M2615" t="s">
        <v>1433</v>
      </c>
      <c r="N2615" t="s">
        <v>1434</v>
      </c>
      <c r="O2615" t="s">
        <v>1085</v>
      </c>
      <c r="P2615" t="s">
        <v>1086</v>
      </c>
      <c r="Q2615" s="11">
        <v>0</v>
      </c>
      <c r="R2615" s="11">
        <v>0</v>
      </c>
      <c r="S2615" s="11">
        <v>0</v>
      </c>
      <c r="T2615" s="11">
        <v>0</v>
      </c>
      <c r="U2615" s="11">
        <v>100000000</v>
      </c>
      <c r="V2615" s="11">
        <v>0</v>
      </c>
      <c r="W2615" s="11">
        <v>100000000</v>
      </c>
      <c r="X2615" s="11">
        <v>0</v>
      </c>
      <c r="Y2615" s="11">
        <v>0</v>
      </c>
      <c r="Z2615" s="11">
        <v>0</v>
      </c>
      <c r="AA2615" s="11">
        <v>0</v>
      </c>
      <c r="AB2615" s="11">
        <v>0</v>
      </c>
      <c r="AC2615" s="11">
        <v>25000000</v>
      </c>
      <c r="AD2615" s="11">
        <v>20300000</v>
      </c>
      <c r="AE2615" s="11">
        <v>0</v>
      </c>
      <c r="AF2615" s="11">
        <v>0</v>
      </c>
      <c r="AG2615" s="11">
        <v>25000000</v>
      </c>
      <c r="AH2615" s="11">
        <v>0</v>
      </c>
      <c r="AI2615" s="11">
        <v>0</v>
      </c>
      <c r="AJ2615" s="11">
        <v>0</v>
      </c>
      <c r="AK2615" s="11">
        <v>0</v>
      </c>
      <c r="AL2615" s="11">
        <v>29699701</v>
      </c>
      <c r="AM2615" s="11">
        <v>0</v>
      </c>
      <c r="AN2615" s="11">
        <v>0</v>
      </c>
      <c r="AO26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6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49999701</v>
      </c>
      <c r="AR26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5" s="11">
        <f>Table_PBS_SQL_DB2_PBSSQL_PBS_NDP_Tina_CG_QtrlyPerformance_Final[[#This Row],[GOU REL]]+Table_PBS_SQL_DB2_PBSSQL_PBS_NDP_Tina_CG_QtrlyPerformance_Final[[#This Row],[EXT REL]]</f>
        <v>50000000</v>
      </c>
      <c r="AT2615" s="11">
        <f>Table_PBS_SQL_DB2_PBSSQL_PBS_NDP_Tina_CG_QtrlyPerformance_Final[[#This Row],[GOU EXP]]+Table_PBS_SQL_DB2_PBSSQL_PBS_NDP_Tina_CG_QtrlyPerformance_Final[[#This Row],[EXT EXP]]</f>
        <v>49999701</v>
      </c>
      <c r="AU2615" s="11" t="str">
        <f>IF(Table_PBS_SQL_DB2_PBSSQL_PBS_NDP_Tina_CG_QtrlyPerformance_Final[[#This Row],[Item_Code]]&gt;"300000", "Capital", "Recurrent")</f>
        <v>Recurrent</v>
      </c>
    </row>
    <row r="2616" spans="1:47" x14ac:dyDescent="0.25">
      <c r="A2616" t="s">
        <v>49</v>
      </c>
      <c r="B2616" t="s">
        <v>1400</v>
      </c>
      <c r="C2616" t="s">
        <v>119</v>
      </c>
      <c r="D2616" t="s">
        <v>885</v>
      </c>
      <c r="E2616" t="s">
        <v>31</v>
      </c>
      <c r="F2616" t="s">
        <v>886</v>
      </c>
      <c r="G2616" t="s">
        <v>31</v>
      </c>
      <c r="H2616" t="s">
        <v>1420</v>
      </c>
      <c r="I2616" t="s">
        <v>499</v>
      </c>
      <c r="J2616" t="s">
        <v>1435</v>
      </c>
      <c r="K2616" t="s">
        <v>147</v>
      </c>
      <c r="L2616" t="s">
        <v>1436</v>
      </c>
      <c r="M2616" t="s">
        <v>866</v>
      </c>
      <c r="N2616" t="s">
        <v>867</v>
      </c>
      <c r="O2616" t="s">
        <v>1204</v>
      </c>
      <c r="P2616" t="s">
        <v>1205</v>
      </c>
      <c r="Q2616" s="11">
        <v>0</v>
      </c>
      <c r="R2616" s="11">
        <v>0</v>
      </c>
      <c r="S2616" s="11">
        <v>0</v>
      </c>
      <c r="T2616" s="11">
        <v>0</v>
      </c>
      <c r="U2616" s="11">
        <v>18000000</v>
      </c>
      <c r="V2616" s="11">
        <v>0</v>
      </c>
      <c r="W2616" s="11">
        <v>18000000</v>
      </c>
      <c r="X2616" s="11">
        <v>0</v>
      </c>
      <c r="Y2616" s="11">
        <v>0</v>
      </c>
      <c r="Z2616" s="11">
        <v>0</v>
      </c>
      <c r="AA2616" s="11">
        <v>0</v>
      </c>
      <c r="AB2616" s="11">
        <v>0</v>
      </c>
      <c r="AC2616" s="11">
        <v>4500000</v>
      </c>
      <c r="AD2616" s="11">
        <v>2050000</v>
      </c>
      <c r="AE2616" s="11">
        <v>0</v>
      </c>
      <c r="AF2616" s="11">
        <v>0</v>
      </c>
      <c r="AG2616" s="11">
        <v>4500000</v>
      </c>
      <c r="AH2616" s="11">
        <v>0</v>
      </c>
      <c r="AI2616" s="11">
        <v>0</v>
      </c>
      <c r="AJ2616" s="11">
        <v>0</v>
      </c>
      <c r="AK2616" s="11">
        <v>9000000</v>
      </c>
      <c r="AL2616" s="11">
        <v>6949999</v>
      </c>
      <c r="AM2616" s="11">
        <v>0</v>
      </c>
      <c r="AN2616" s="11">
        <v>0</v>
      </c>
      <c r="AO26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26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8999999</v>
      </c>
      <c r="AR26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6" s="11">
        <f>Table_PBS_SQL_DB2_PBSSQL_PBS_NDP_Tina_CG_QtrlyPerformance_Final[[#This Row],[GOU REL]]+Table_PBS_SQL_DB2_PBSSQL_PBS_NDP_Tina_CG_QtrlyPerformance_Final[[#This Row],[EXT REL]]</f>
        <v>18000000</v>
      </c>
      <c r="AT2616" s="11">
        <f>Table_PBS_SQL_DB2_PBSSQL_PBS_NDP_Tina_CG_QtrlyPerformance_Final[[#This Row],[GOU EXP]]+Table_PBS_SQL_DB2_PBSSQL_PBS_NDP_Tina_CG_QtrlyPerformance_Final[[#This Row],[EXT EXP]]</f>
        <v>8999999</v>
      </c>
      <c r="AU2616" s="11" t="str">
        <f>IF(Table_PBS_SQL_DB2_PBSSQL_PBS_NDP_Tina_CG_QtrlyPerformance_Final[[#This Row],[Item_Code]]&gt;"300000", "Capital", "Recurrent")</f>
        <v>Capital</v>
      </c>
    </row>
    <row r="2617" spans="1:47" x14ac:dyDescent="0.25">
      <c r="A2617" t="s">
        <v>49</v>
      </c>
      <c r="B2617" t="s">
        <v>1400</v>
      </c>
      <c r="C2617" t="s">
        <v>119</v>
      </c>
      <c r="D2617" t="s">
        <v>885</v>
      </c>
      <c r="E2617" t="s">
        <v>31</v>
      </c>
      <c r="F2617" t="s">
        <v>886</v>
      </c>
      <c r="G2617" t="s">
        <v>31</v>
      </c>
      <c r="H2617" t="s">
        <v>1420</v>
      </c>
      <c r="I2617" t="s">
        <v>499</v>
      </c>
      <c r="J2617" t="s">
        <v>1435</v>
      </c>
      <c r="K2617" t="s">
        <v>147</v>
      </c>
      <c r="L2617" t="s">
        <v>1436</v>
      </c>
      <c r="M2617" t="s">
        <v>866</v>
      </c>
      <c r="N2617" t="s">
        <v>867</v>
      </c>
      <c r="O2617" t="s">
        <v>982</v>
      </c>
      <c r="P2617" t="s">
        <v>983</v>
      </c>
      <c r="Q2617" s="11">
        <v>0</v>
      </c>
      <c r="R2617" s="11">
        <v>0</v>
      </c>
      <c r="S2617" s="11">
        <v>0</v>
      </c>
      <c r="T2617" s="11">
        <v>0</v>
      </c>
      <c r="U2617" s="11">
        <v>110000000</v>
      </c>
      <c r="V2617" s="11">
        <v>0</v>
      </c>
      <c r="W2617" s="11">
        <v>110000000</v>
      </c>
      <c r="X2617" s="11">
        <v>0</v>
      </c>
      <c r="Y2617" s="11">
        <v>0</v>
      </c>
      <c r="Z2617" s="11">
        <v>0</v>
      </c>
      <c r="AA2617" s="11">
        <v>0</v>
      </c>
      <c r="AB2617" s="11">
        <v>0</v>
      </c>
      <c r="AC2617" s="11">
        <v>0</v>
      </c>
      <c r="AD2617" s="11">
        <v>0</v>
      </c>
      <c r="AE2617" s="11">
        <v>0</v>
      </c>
      <c r="AF2617" s="11">
        <v>0</v>
      </c>
      <c r="AG2617" s="11">
        <v>27500000</v>
      </c>
      <c r="AH2617" s="11">
        <v>0</v>
      </c>
      <c r="AI2617" s="11">
        <v>0</v>
      </c>
      <c r="AJ2617" s="11">
        <v>0</v>
      </c>
      <c r="AK2617" s="11">
        <v>0</v>
      </c>
      <c r="AL2617" s="11">
        <v>27499999</v>
      </c>
      <c r="AM2617" s="11">
        <v>0</v>
      </c>
      <c r="AN2617" s="11">
        <v>0</v>
      </c>
      <c r="AO26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27500000</v>
      </c>
      <c r="AP26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27499999</v>
      </c>
      <c r="AR26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7" s="11">
        <f>Table_PBS_SQL_DB2_PBSSQL_PBS_NDP_Tina_CG_QtrlyPerformance_Final[[#This Row],[GOU REL]]+Table_PBS_SQL_DB2_PBSSQL_PBS_NDP_Tina_CG_QtrlyPerformance_Final[[#This Row],[EXT REL]]</f>
        <v>27500000</v>
      </c>
      <c r="AT2617" s="11">
        <f>Table_PBS_SQL_DB2_PBSSQL_PBS_NDP_Tina_CG_QtrlyPerformance_Final[[#This Row],[GOU EXP]]+Table_PBS_SQL_DB2_PBSSQL_PBS_NDP_Tina_CG_QtrlyPerformance_Final[[#This Row],[EXT EXP]]</f>
        <v>27499999</v>
      </c>
      <c r="AU2617" s="11" t="str">
        <f>IF(Table_PBS_SQL_DB2_PBSSQL_PBS_NDP_Tina_CG_QtrlyPerformance_Final[[#This Row],[Item_Code]]&gt;"300000", "Capital", "Recurrent")</f>
        <v>Capital</v>
      </c>
    </row>
    <row r="2618" spans="1:47" x14ac:dyDescent="0.25">
      <c r="A2618" t="s">
        <v>49</v>
      </c>
      <c r="B2618" t="s">
        <v>1400</v>
      </c>
      <c r="C2618" t="s">
        <v>119</v>
      </c>
      <c r="D2618" t="s">
        <v>885</v>
      </c>
      <c r="E2618" t="s">
        <v>31</v>
      </c>
      <c r="F2618" t="s">
        <v>886</v>
      </c>
      <c r="G2618" t="s">
        <v>31</v>
      </c>
      <c r="H2618" t="s">
        <v>1420</v>
      </c>
      <c r="I2618" t="s">
        <v>499</v>
      </c>
      <c r="J2618" t="s">
        <v>1435</v>
      </c>
      <c r="K2618" t="s">
        <v>147</v>
      </c>
      <c r="L2618" t="s">
        <v>1436</v>
      </c>
      <c r="M2618" t="s">
        <v>1130</v>
      </c>
      <c r="N2618" t="s">
        <v>1131</v>
      </c>
      <c r="O2618" t="s">
        <v>1479</v>
      </c>
      <c r="P2618" t="s">
        <v>1480</v>
      </c>
      <c r="Q2618" s="11">
        <v>0</v>
      </c>
      <c r="R2618" s="11">
        <v>0</v>
      </c>
      <c r="S2618" s="11">
        <v>0</v>
      </c>
      <c r="T2618" s="11">
        <v>0</v>
      </c>
      <c r="U2618" s="11">
        <v>5000000</v>
      </c>
      <c r="V2618" s="11">
        <v>0</v>
      </c>
      <c r="W2618" s="11">
        <v>5000000</v>
      </c>
      <c r="X2618" s="11">
        <v>0</v>
      </c>
      <c r="Y2618" s="11">
        <v>0</v>
      </c>
      <c r="Z2618" s="11">
        <v>0</v>
      </c>
      <c r="AA2618" s="11">
        <v>0</v>
      </c>
      <c r="AB2618" s="11">
        <v>0</v>
      </c>
      <c r="AC2618" s="11">
        <v>1250000</v>
      </c>
      <c r="AD2618" s="11">
        <v>1250000</v>
      </c>
      <c r="AE2618" s="11">
        <v>0</v>
      </c>
      <c r="AF2618" s="11">
        <v>0</v>
      </c>
      <c r="AG2618" s="11">
        <v>1250000</v>
      </c>
      <c r="AH2618" s="11">
        <v>1250000</v>
      </c>
      <c r="AI2618" s="11">
        <v>0</v>
      </c>
      <c r="AJ2618" s="11">
        <v>0</v>
      </c>
      <c r="AK2618" s="11">
        <v>2500000</v>
      </c>
      <c r="AL2618" s="11">
        <v>2500000</v>
      </c>
      <c r="AM2618" s="11">
        <v>0</v>
      </c>
      <c r="AN2618" s="11">
        <v>0</v>
      </c>
      <c r="AO26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6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6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8" s="11">
        <f>Table_PBS_SQL_DB2_PBSSQL_PBS_NDP_Tina_CG_QtrlyPerformance_Final[[#This Row],[GOU REL]]+Table_PBS_SQL_DB2_PBSSQL_PBS_NDP_Tina_CG_QtrlyPerformance_Final[[#This Row],[EXT REL]]</f>
        <v>5000000</v>
      </c>
      <c r="AT2618" s="11">
        <f>Table_PBS_SQL_DB2_PBSSQL_PBS_NDP_Tina_CG_QtrlyPerformance_Final[[#This Row],[GOU EXP]]+Table_PBS_SQL_DB2_PBSSQL_PBS_NDP_Tina_CG_QtrlyPerformance_Final[[#This Row],[EXT EXP]]</f>
        <v>5000000</v>
      </c>
      <c r="AU2618" s="11" t="str">
        <f>IF(Table_PBS_SQL_DB2_PBSSQL_PBS_NDP_Tina_CG_QtrlyPerformance_Final[[#This Row],[Item_Code]]&gt;"300000", "Capital", "Recurrent")</f>
        <v>Recurrent</v>
      </c>
    </row>
    <row r="2619" spans="1:47" x14ac:dyDescent="0.25">
      <c r="A2619" t="s">
        <v>49</v>
      </c>
      <c r="B2619" t="s">
        <v>1400</v>
      </c>
      <c r="C2619" t="s">
        <v>119</v>
      </c>
      <c r="D2619" t="s">
        <v>885</v>
      </c>
      <c r="E2619" t="s">
        <v>31</v>
      </c>
      <c r="F2619" t="s">
        <v>886</v>
      </c>
      <c r="G2619" t="s">
        <v>31</v>
      </c>
      <c r="H2619" t="s">
        <v>1420</v>
      </c>
      <c r="I2619" t="s">
        <v>499</v>
      </c>
      <c r="J2619" t="s">
        <v>1435</v>
      </c>
      <c r="K2619" t="s">
        <v>147</v>
      </c>
      <c r="L2619" t="s">
        <v>1436</v>
      </c>
      <c r="M2619" t="s">
        <v>1130</v>
      </c>
      <c r="N2619" t="s">
        <v>1131</v>
      </c>
      <c r="O2619" t="s">
        <v>1004</v>
      </c>
      <c r="P2619" t="s">
        <v>868</v>
      </c>
      <c r="Q2619" s="11">
        <v>0</v>
      </c>
      <c r="R2619" s="11">
        <v>0</v>
      </c>
      <c r="S2619" s="11">
        <v>0</v>
      </c>
      <c r="T2619" s="11">
        <v>0</v>
      </c>
      <c r="U2619" s="11">
        <v>20000000</v>
      </c>
      <c r="V2619" s="11">
        <v>0</v>
      </c>
      <c r="W2619" s="11">
        <v>20000000</v>
      </c>
      <c r="X2619" s="11">
        <v>0</v>
      </c>
      <c r="Y2619" s="11">
        <v>0</v>
      </c>
      <c r="Z2619" s="11">
        <v>0</v>
      </c>
      <c r="AA2619" s="11">
        <v>0</v>
      </c>
      <c r="AB2619" s="11">
        <v>0</v>
      </c>
      <c r="AC2619" s="11">
        <v>5000000</v>
      </c>
      <c r="AD2619" s="11">
        <v>5000000</v>
      </c>
      <c r="AE2619" s="11">
        <v>0</v>
      </c>
      <c r="AF2619" s="11">
        <v>0</v>
      </c>
      <c r="AG2619" s="11">
        <v>5000000</v>
      </c>
      <c r="AH2619" s="11">
        <v>5000000</v>
      </c>
      <c r="AI2619" s="11">
        <v>0</v>
      </c>
      <c r="AJ2619" s="11">
        <v>0</v>
      </c>
      <c r="AK2619" s="11">
        <v>10000000</v>
      </c>
      <c r="AL2619" s="11">
        <v>10000000</v>
      </c>
      <c r="AM2619" s="11">
        <v>0</v>
      </c>
      <c r="AN2619" s="11">
        <v>0</v>
      </c>
      <c r="AO26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6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6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19" s="11">
        <f>Table_PBS_SQL_DB2_PBSSQL_PBS_NDP_Tina_CG_QtrlyPerformance_Final[[#This Row],[GOU REL]]+Table_PBS_SQL_DB2_PBSSQL_PBS_NDP_Tina_CG_QtrlyPerformance_Final[[#This Row],[EXT REL]]</f>
        <v>20000000</v>
      </c>
      <c r="AT2619" s="11">
        <f>Table_PBS_SQL_DB2_PBSSQL_PBS_NDP_Tina_CG_QtrlyPerformance_Final[[#This Row],[GOU EXP]]+Table_PBS_SQL_DB2_PBSSQL_PBS_NDP_Tina_CG_QtrlyPerformance_Final[[#This Row],[EXT EXP]]</f>
        <v>20000000</v>
      </c>
      <c r="AU2619" s="11" t="str">
        <f>IF(Table_PBS_SQL_DB2_PBSSQL_PBS_NDP_Tina_CG_QtrlyPerformance_Final[[#This Row],[Item_Code]]&gt;"300000", "Capital", "Recurrent")</f>
        <v>Recurrent</v>
      </c>
    </row>
    <row r="2620" spans="1:47" x14ac:dyDescent="0.25">
      <c r="A2620" t="s">
        <v>49</v>
      </c>
      <c r="B2620" t="s">
        <v>1400</v>
      </c>
      <c r="C2620" t="s">
        <v>119</v>
      </c>
      <c r="D2620" t="s">
        <v>885</v>
      </c>
      <c r="E2620" t="s">
        <v>31</v>
      </c>
      <c r="F2620" t="s">
        <v>886</v>
      </c>
      <c r="G2620" t="s">
        <v>31</v>
      </c>
      <c r="H2620" t="s">
        <v>1420</v>
      </c>
      <c r="I2620" t="s">
        <v>499</v>
      </c>
      <c r="J2620" t="s">
        <v>1435</v>
      </c>
      <c r="K2620" t="s">
        <v>147</v>
      </c>
      <c r="L2620" t="s">
        <v>1436</v>
      </c>
      <c r="M2620" t="s">
        <v>1422</v>
      </c>
      <c r="N2620" t="s">
        <v>1423</v>
      </c>
      <c r="O2620" t="s">
        <v>996</v>
      </c>
      <c r="P2620" t="s">
        <v>997</v>
      </c>
      <c r="Q2620" s="11">
        <v>0</v>
      </c>
      <c r="R2620" s="11">
        <v>0</v>
      </c>
      <c r="S2620" s="11">
        <v>0</v>
      </c>
      <c r="T2620" s="11">
        <v>0</v>
      </c>
      <c r="U2620" s="11">
        <v>8000000</v>
      </c>
      <c r="V2620" s="11">
        <v>0</v>
      </c>
      <c r="W2620" s="11">
        <v>8000000</v>
      </c>
      <c r="X2620" s="11">
        <v>0</v>
      </c>
      <c r="Y2620" s="11">
        <v>0</v>
      </c>
      <c r="Z2620" s="11">
        <v>0</v>
      </c>
      <c r="AA2620" s="11">
        <v>0</v>
      </c>
      <c r="AB2620" s="11">
        <v>0</v>
      </c>
      <c r="AC2620" s="11">
        <v>0</v>
      </c>
      <c r="AD2620" s="11">
        <v>0</v>
      </c>
      <c r="AE2620" s="11">
        <v>0</v>
      </c>
      <c r="AF2620" s="11">
        <v>0</v>
      </c>
      <c r="AG2620" s="11">
        <v>2000000</v>
      </c>
      <c r="AH2620" s="11">
        <v>0</v>
      </c>
      <c r="AI2620" s="11">
        <v>0</v>
      </c>
      <c r="AJ2620" s="11">
        <v>0</v>
      </c>
      <c r="AK2620" s="11">
        <v>6000000</v>
      </c>
      <c r="AL2620" s="11">
        <v>8000000</v>
      </c>
      <c r="AM2620" s="11">
        <v>0</v>
      </c>
      <c r="AN2620" s="11">
        <v>0</v>
      </c>
      <c r="AO26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26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26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20" s="11">
        <f>Table_PBS_SQL_DB2_PBSSQL_PBS_NDP_Tina_CG_QtrlyPerformance_Final[[#This Row],[GOU REL]]+Table_PBS_SQL_DB2_PBSSQL_PBS_NDP_Tina_CG_QtrlyPerformance_Final[[#This Row],[EXT REL]]</f>
        <v>8000000</v>
      </c>
      <c r="AT2620" s="11">
        <f>Table_PBS_SQL_DB2_PBSSQL_PBS_NDP_Tina_CG_QtrlyPerformance_Final[[#This Row],[GOU EXP]]+Table_PBS_SQL_DB2_PBSSQL_PBS_NDP_Tina_CG_QtrlyPerformance_Final[[#This Row],[EXT EXP]]</f>
        <v>8000000</v>
      </c>
      <c r="AU2620" s="11" t="str">
        <f>IF(Table_PBS_SQL_DB2_PBSSQL_PBS_NDP_Tina_CG_QtrlyPerformance_Final[[#This Row],[Item_Code]]&gt;"300000", "Capital", "Recurrent")</f>
        <v>Recurrent</v>
      </c>
    </row>
    <row r="2621" spans="1:47" x14ac:dyDescent="0.25">
      <c r="A2621" t="s">
        <v>49</v>
      </c>
      <c r="B2621" t="s">
        <v>1400</v>
      </c>
      <c r="C2621" t="s">
        <v>119</v>
      </c>
      <c r="D2621" t="s">
        <v>885</v>
      </c>
      <c r="E2621" t="s">
        <v>31</v>
      </c>
      <c r="F2621" t="s">
        <v>886</v>
      </c>
      <c r="G2621" t="s">
        <v>31</v>
      </c>
      <c r="H2621" t="s">
        <v>1420</v>
      </c>
      <c r="I2621" t="s">
        <v>499</v>
      </c>
      <c r="J2621" t="s">
        <v>1435</v>
      </c>
      <c r="K2621" t="s">
        <v>147</v>
      </c>
      <c r="L2621" t="s">
        <v>1436</v>
      </c>
      <c r="M2621" t="s">
        <v>1422</v>
      </c>
      <c r="N2621" t="s">
        <v>1423</v>
      </c>
      <c r="O2621" t="s">
        <v>1002</v>
      </c>
      <c r="P2621" t="s">
        <v>1003</v>
      </c>
      <c r="Q2621" s="11">
        <v>0</v>
      </c>
      <c r="R2621" s="11">
        <v>0</v>
      </c>
      <c r="S2621" s="11">
        <v>0</v>
      </c>
      <c r="T2621" s="11">
        <v>0</v>
      </c>
      <c r="U2621" s="11">
        <v>70000000</v>
      </c>
      <c r="V2621" s="11">
        <v>0</v>
      </c>
      <c r="W2621" s="11">
        <v>70000000</v>
      </c>
      <c r="X2621" s="11">
        <v>0</v>
      </c>
      <c r="Y2621" s="11">
        <v>0</v>
      </c>
      <c r="Z2621" s="11">
        <v>0</v>
      </c>
      <c r="AA2621" s="11">
        <v>0</v>
      </c>
      <c r="AB2621" s="11">
        <v>0</v>
      </c>
      <c r="AC2621" s="11">
        <v>0</v>
      </c>
      <c r="AD2621" s="11">
        <v>0</v>
      </c>
      <c r="AE2621" s="11">
        <v>0</v>
      </c>
      <c r="AF2621" s="11">
        <v>0</v>
      </c>
      <c r="AG2621" s="11">
        <v>17500000</v>
      </c>
      <c r="AH2621" s="11">
        <v>4999999</v>
      </c>
      <c r="AI2621" s="11">
        <v>0</v>
      </c>
      <c r="AJ2621" s="11">
        <v>0</v>
      </c>
      <c r="AK2621" s="11">
        <v>0</v>
      </c>
      <c r="AL2621" s="11">
        <v>12500001</v>
      </c>
      <c r="AM2621" s="11">
        <v>0</v>
      </c>
      <c r="AN2621" s="11">
        <v>0</v>
      </c>
      <c r="AO26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v>
      </c>
      <c r="AP26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17500000</v>
      </c>
      <c r="AR26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21" s="11">
        <f>Table_PBS_SQL_DB2_PBSSQL_PBS_NDP_Tina_CG_QtrlyPerformance_Final[[#This Row],[GOU REL]]+Table_PBS_SQL_DB2_PBSSQL_PBS_NDP_Tina_CG_QtrlyPerformance_Final[[#This Row],[EXT REL]]</f>
        <v>17500000</v>
      </c>
      <c r="AT2621" s="11">
        <f>Table_PBS_SQL_DB2_PBSSQL_PBS_NDP_Tina_CG_QtrlyPerformance_Final[[#This Row],[GOU EXP]]+Table_PBS_SQL_DB2_PBSSQL_PBS_NDP_Tina_CG_QtrlyPerformance_Final[[#This Row],[EXT EXP]]</f>
        <v>17500000</v>
      </c>
      <c r="AU2621" s="11" t="str">
        <f>IF(Table_PBS_SQL_DB2_PBSSQL_PBS_NDP_Tina_CG_QtrlyPerformance_Final[[#This Row],[Item_Code]]&gt;"300000", "Capital", "Recurrent")</f>
        <v>Recurrent</v>
      </c>
    </row>
    <row r="2622" spans="1:47" x14ac:dyDescent="0.25">
      <c r="A2622" t="s">
        <v>49</v>
      </c>
      <c r="B2622" t="s">
        <v>1400</v>
      </c>
      <c r="C2622" t="s">
        <v>119</v>
      </c>
      <c r="D2622" t="s">
        <v>885</v>
      </c>
      <c r="E2622" t="s">
        <v>31</v>
      </c>
      <c r="F2622" t="s">
        <v>886</v>
      </c>
      <c r="G2622" t="s">
        <v>31</v>
      </c>
      <c r="H2622" t="s">
        <v>1420</v>
      </c>
      <c r="I2622" t="s">
        <v>499</v>
      </c>
      <c r="J2622" t="s">
        <v>1435</v>
      </c>
      <c r="K2622" t="s">
        <v>147</v>
      </c>
      <c r="L2622" t="s">
        <v>1436</v>
      </c>
      <c r="M2622" t="s">
        <v>1422</v>
      </c>
      <c r="N2622" t="s">
        <v>1423</v>
      </c>
      <c r="O2622" t="s">
        <v>1295</v>
      </c>
      <c r="P2622" t="s">
        <v>1296</v>
      </c>
      <c r="Q2622" s="11">
        <v>0</v>
      </c>
      <c r="R2622" s="11">
        <v>0</v>
      </c>
      <c r="S2622" s="11">
        <v>0</v>
      </c>
      <c r="T2622" s="11">
        <v>0</v>
      </c>
      <c r="U2622" s="11">
        <v>6000000</v>
      </c>
      <c r="V2622" s="11">
        <v>0</v>
      </c>
      <c r="W2622" s="11">
        <v>6000000</v>
      </c>
      <c r="X2622" s="11">
        <v>0</v>
      </c>
      <c r="Y2622" s="11">
        <v>0</v>
      </c>
      <c r="Z2622" s="11">
        <v>0</v>
      </c>
      <c r="AA2622" s="11">
        <v>0</v>
      </c>
      <c r="AB2622" s="11">
        <v>0</v>
      </c>
      <c r="AC2622" s="11">
        <v>1500000</v>
      </c>
      <c r="AD2622" s="11">
        <v>1500000</v>
      </c>
      <c r="AE2622" s="11">
        <v>0</v>
      </c>
      <c r="AF2622" s="11">
        <v>0</v>
      </c>
      <c r="AG2622" s="11">
        <v>1500000</v>
      </c>
      <c r="AH2622" s="11">
        <v>1500000</v>
      </c>
      <c r="AI2622" s="11">
        <v>0</v>
      </c>
      <c r="AJ2622" s="11">
        <v>0</v>
      </c>
      <c r="AK2622" s="11">
        <v>3000000</v>
      </c>
      <c r="AL2622" s="11">
        <v>3000000</v>
      </c>
      <c r="AM2622" s="11">
        <v>0</v>
      </c>
      <c r="AN2622" s="11">
        <v>0</v>
      </c>
      <c r="AO26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26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26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22" s="11">
        <f>Table_PBS_SQL_DB2_PBSSQL_PBS_NDP_Tina_CG_QtrlyPerformance_Final[[#This Row],[GOU REL]]+Table_PBS_SQL_DB2_PBSSQL_PBS_NDP_Tina_CG_QtrlyPerformance_Final[[#This Row],[EXT REL]]</f>
        <v>6000000</v>
      </c>
      <c r="AT2622" s="11">
        <f>Table_PBS_SQL_DB2_PBSSQL_PBS_NDP_Tina_CG_QtrlyPerformance_Final[[#This Row],[GOU EXP]]+Table_PBS_SQL_DB2_PBSSQL_PBS_NDP_Tina_CG_QtrlyPerformance_Final[[#This Row],[EXT EXP]]</f>
        <v>6000000</v>
      </c>
      <c r="AU2622" s="11" t="str">
        <f>IF(Table_PBS_SQL_DB2_PBSSQL_PBS_NDP_Tina_CG_QtrlyPerformance_Final[[#This Row],[Item_Code]]&gt;"300000", "Capital", "Recurrent")</f>
        <v>Recurrent</v>
      </c>
    </row>
    <row r="2623" spans="1:47" x14ac:dyDescent="0.25">
      <c r="A2623" t="s">
        <v>49</v>
      </c>
      <c r="B2623" t="s">
        <v>1400</v>
      </c>
      <c r="C2623" t="s">
        <v>119</v>
      </c>
      <c r="D2623" t="s">
        <v>885</v>
      </c>
      <c r="E2623" t="s">
        <v>31</v>
      </c>
      <c r="F2623" t="s">
        <v>886</v>
      </c>
      <c r="G2623" t="s">
        <v>31</v>
      </c>
      <c r="H2623" t="s">
        <v>1420</v>
      </c>
      <c r="I2623" t="s">
        <v>499</v>
      </c>
      <c r="J2623" t="s">
        <v>1435</v>
      </c>
      <c r="K2623" t="s">
        <v>147</v>
      </c>
      <c r="L2623" t="s">
        <v>1436</v>
      </c>
      <c r="M2623" t="s">
        <v>1422</v>
      </c>
      <c r="N2623" t="s">
        <v>1423</v>
      </c>
      <c r="O2623" t="s">
        <v>1004</v>
      </c>
      <c r="P2623" t="s">
        <v>868</v>
      </c>
      <c r="Q2623" s="11">
        <v>0</v>
      </c>
      <c r="R2623" s="11">
        <v>0</v>
      </c>
      <c r="S2623" s="11">
        <v>0</v>
      </c>
      <c r="T2623" s="11">
        <v>0</v>
      </c>
      <c r="U2623" s="11">
        <v>10000000</v>
      </c>
      <c r="V2623" s="11">
        <v>0</v>
      </c>
      <c r="W2623" s="11">
        <v>10000000</v>
      </c>
      <c r="X2623" s="11">
        <v>0</v>
      </c>
      <c r="Y2623" s="11">
        <v>0</v>
      </c>
      <c r="Z2623" s="11">
        <v>0</v>
      </c>
      <c r="AA2623" s="11">
        <v>0</v>
      </c>
      <c r="AB2623" s="11">
        <v>0</v>
      </c>
      <c r="AC2623" s="11">
        <v>2500000</v>
      </c>
      <c r="AD2623" s="11">
        <v>2500000</v>
      </c>
      <c r="AE2623" s="11">
        <v>0</v>
      </c>
      <c r="AF2623" s="11">
        <v>0</v>
      </c>
      <c r="AG2623" s="11">
        <v>2500000</v>
      </c>
      <c r="AH2623" s="11">
        <v>2500000</v>
      </c>
      <c r="AI2623" s="11">
        <v>0</v>
      </c>
      <c r="AJ2623" s="11">
        <v>0</v>
      </c>
      <c r="AK2623" s="11">
        <v>0</v>
      </c>
      <c r="AL2623" s="11">
        <v>0</v>
      </c>
      <c r="AM2623" s="11">
        <v>0</v>
      </c>
      <c r="AN2623" s="11">
        <v>0</v>
      </c>
      <c r="AO26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6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6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23" s="11">
        <f>Table_PBS_SQL_DB2_PBSSQL_PBS_NDP_Tina_CG_QtrlyPerformance_Final[[#This Row],[GOU REL]]+Table_PBS_SQL_DB2_PBSSQL_PBS_NDP_Tina_CG_QtrlyPerformance_Final[[#This Row],[EXT REL]]</f>
        <v>5000000</v>
      </c>
      <c r="AT2623" s="11">
        <f>Table_PBS_SQL_DB2_PBSSQL_PBS_NDP_Tina_CG_QtrlyPerformance_Final[[#This Row],[GOU EXP]]+Table_PBS_SQL_DB2_PBSSQL_PBS_NDP_Tina_CG_QtrlyPerformance_Final[[#This Row],[EXT EXP]]</f>
        <v>5000000</v>
      </c>
      <c r="AU2623" s="11" t="str">
        <f>IF(Table_PBS_SQL_DB2_PBSSQL_PBS_NDP_Tina_CG_QtrlyPerformance_Final[[#This Row],[Item_Code]]&gt;"300000", "Capital", "Recurrent")</f>
        <v>Recurrent</v>
      </c>
    </row>
    <row r="2624" spans="1:47" x14ac:dyDescent="0.25">
      <c r="A2624" t="s">
        <v>49</v>
      </c>
      <c r="B2624" t="s">
        <v>1400</v>
      </c>
      <c r="C2624" t="s">
        <v>119</v>
      </c>
      <c r="D2624" t="s">
        <v>885</v>
      </c>
      <c r="E2624" t="s">
        <v>31</v>
      </c>
      <c r="F2624" t="s">
        <v>886</v>
      </c>
      <c r="G2624" t="s">
        <v>97</v>
      </c>
      <c r="H2624" t="s">
        <v>881</v>
      </c>
      <c r="I2624" t="s">
        <v>896</v>
      </c>
      <c r="J2624" t="s">
        <v>897</v>
      </c>
      <c r="K2624" t="s">
        <v>1437</v>
      </c>
      <c r="L2624" t="s">
        <v>1438</v>
      </c>
      <c r="M2624" t="s">
        <v>1373</v>
      </c>
      <c r="N2624" t="s">
        <v>1374</v>
      </c>
      <c r="O2624" t="s">
        <v>1005</v>
      </c>
      <c r="P2624" t="s">
        <v>1006</v>
      </c>
      <c r="Q2624" s="11">
        <v>0</v>
      </c>
      <c r="R2624" s="11">
        <v>0</v>
      </c>
      <c r="S2624" s="11">
        <v>0</v>
      </c>
      <c r="T2624" s="11">
        <v>0</v>
      </c>
      <c r="U2624" s="11">
        <v>0</v>
      </c>
      <c r="V2624" s="11">
        <v>0</v>
      </c>
      <c r="W2624" s="11">
        <v>0</v>
      </c>
      <c r="X2624" s="11">
        <v>0</v>
      </c>
      <c r="Y2624" s="11">
        <v>0</v>
      </c>
      <c r="Z2624" s="11">
        <v>0</v>
      </c>
      <c r="AA2624" s="11">
        <v>22224894</v>
      </c>
      <c r="AB2624" s="11">
        <v>34299394</v>
      </c>
      <c r="AC2624" s="11">
        <v>0</v>
      </c>
      <c r="AD2624" s="11">
        <v>0</v>
      </c>
      <c r="AE2624" s="11">
        <v>20500000</v>
      </c>
      <c r="AF2624" s="11">
        <v>70581000</v>
      </c>
      <c r="AG2624" s="11">
        <v>0</v>
      </c>
      <c r="AH2624" s="11">
        <v>0</v>
      </c>
      <c r="AI2624" s="11">
        <v>0</v>
      </c>
      <c r="AJ2624" s="11">
        <v>0</v>
      </c>
      <c r="AK2624" s="11">
        <v>0</v>
      </c>
      <c r="AL2624" s="11">
        <v>0</v>
      </c>
      <c r="AM2624" s="11">
        <v>0</v>
      </c>
      <c r="AN2624" s="11">
        <v>0</v>
      </c>
      <c r="AO26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42724894</v>
      </c>
      <c r="AQ26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104880394</v>
      </c>
      <c r="AS2624" s="11">
        <f>Table_PBS_SQL_DB2_PBSSQL_PBS_NDP_Tina_CG_QtrlyPerformance_Final[[#This Row],[GOU REL]]+Table_PBS_SQL_DB2_PBSSQL_PBS_NDP_Tina_CG_QtrlyPerformance_Final[[#This Row],[EXT REL]]</f>
        <v>42724894</v>
      </c>
      <c r="AT2624" s="11">
        <f>Table_PBS_SQL_DB2_PBSSQL_PBS_NDP_Tina_CG_QtrlyPerformance_Final[[#This Row],[GOU EXP]]+Table_PBS_SQL_DB2_PBSSQL_PBS_NDP_Tina_CG_QtrlyPerformance_Final[[#This Row],[EXT EXP]]</f>
        <v>104880394</v>
      </c>
      <c r="AU2624" s="11" t="str">
        <f>IF(Table_PBS_SQL_DB2_PBSSQL_PBS_NDP_Tina_CG_QtrlyPerformance_Final[[#This Row],[Item_Code]]&gt;"300000", "Capital", "Recurrent")</f>
        <v>Recurrent</v>
      </c>
    </row>
    <row r="2625" spans="1:47" x14ac:dyDescent="0.25">
      <c r="A2625" t="s">
        <v>49</v>
      </c>
      <c r="B2625" t="s">
        <v>1400</v>
      </c>
      <c r="C2625" t="s">
        <v>119</v>
      </c>
      <c r="D2625" t="s">
        <v>885</v>
      </c>
      <c r="E2625" t="s">
        <v>31</v>
      </c>
      <c r="F2625" t="s">
        <v>886</v>
      </c>
      <c r="G2625" t="s">
        <v>97</v>
      </c>
      <c r="H2625" t="s">
        <v>881</v>
      </c>
      <c r="I2625" t="s">
        <v>896</v>
      </c>
      <c r="J2625" t="s">
        <v>897</v>
      </c>
      <c r="K2625" t="s">
        <v>1437</v>
      </c>
      <c r="L2625" t="s">
        <v>1438</v>
      </c>
      <c r="M2625" t="s">
        <v>1130</v>
      </c>
      <c r="N2625" t="s">
        <v>1441</v>
      </c>
      <c r="O2625" t="s">
        <v>1085</v>
      </c>
      <c r="P2625" t="s">
        <v>1086</v>
      </c>
      <c r="Q2625" s="11">
        <v>0</v>
      </c>
      <c r="R2625" s="11">
        <v>0</v>
      </c>
      <c r="S2625" s="11">
        <v>0</v>
      </c>
      <c r="T2625" s="11">
        <v>0</v>
      </c>
      <c r="U2625" s="11">
        <v>0</v>
      </c>
      <c r="V2625" s="11">
        <v>0</v>
      </c>
      <c r="W2625" s="11">
        <v>0</v>
      </c>
      <c r="X2625" s="11">
        <v>0</v>
      </c>
      <c r="Y2625" s="11">
        <v>0</v>
      </c>
      <c r="Z2625" s="11">
        <v>0</v>
      </c>
      <c r="AA2625" s="11">
        <v>271035290</v>
      </c>
      <c r="AB2625" s="11">
        <v>13371315</v>
      </c>
      <c r="AC2625" s="11">
        <v>0</v>
      </c>
      <c r="AD2625" s="11">
        <v>0</v>
      </c>
      <c r="AE2625" s="11">
        <v>250000000</v>
      </c>
      <c r="AF2625" s="11">
        <v>126992000</v>
      </c>
      <c r="AG2625" s="11">
        <v>0</v>
      </c>
      <c r="AH2625" s="11">
        <v>0</v>
      </c>
      <c r="AI2625" s="11">
        <v>0</v>
      </c>
      <c r="AJ2625" s="11">
        <v>0</v>
      </c>
      <c r="AK2625" s="11">
        <v>0</v>
      </c>
      <c r="AL2625" s="11">
        <v>0</v>
      </c>
      <c r="AM2625" s="11">
        <v>0</v>
      </c>
      <c r="AN2625" s="11">
        <v>0</v>
      </c>
      <c r="AO26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521035290</v>
      </c>
      <c r="AQ26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140363315</v>
      </c>
      <c r="AS2625" s="11">
        <f>Table_PBS_SQL_DB2_PBSSQL_PBS_NDP_Tina_CG_QtrlyPerformance_Final[[#This Row],[GOU REL]]+Table_PBS_SQL_DB2_PBSSQL_PBS_NDP_Tina_CG_QtrlyPerformance_Final[[#This Row],[EXT REL]]</f>
        <v>521035290</v>
      </c>
      <c r="AT2625" s="11">
        <f>Table_PBS_SQL_DB2_PBSSQL_PBS_NDP_Tina_CG_QtrlyPerformance_Final[[#This Row],[GOU EXP]]+Table_PBS_SQL_DB2_PBSSQL_PBS_NDP_Tina_CG_QtrlyPerformance_Final[[#This Row],[EXT EXP]]</f>
        <v>140363315</v>
      </c>
      <c r="AU2625" s="11" t="str">
        <f>IF(Table_PBS_SQL_DB2_PBSSQL_PBS_NDP_Tina_CG_QtrlyPerformance_Final[[#This Row],[Item_Code]]&gt;"300000", "Capital", "Recurrent")</f>
        <v>Recurrent</v>
      </c>
    </row>
    <row r="2626" spans="1:47" x14ac:dyDescent="0.25">
      <c r="A2626" t="s">
        <v>49</v>
      </c>
      <c r="B2626" t="s">
        <v>1400</v>
      </c>
      <c r="C2626" t="s">
        <v>119</v>
      </c>
      <c r="D2626" t="s">
        <v>885</v>
      </c>
      <c r="E2626" t="s">
        <v>31</v>
      </c>
      <c r="F2626" t="s">
        <v>886</v>
      </c>
      <c r="G2626" t="s">
        <v>97</v>
      </c>
      <c r="H2626" t="s">
        <v>881</v>
      </c>
      <c r="I2626" t="s">
        <v>467</v>
      </c>
      <c r="J2626" t="s">
        <v>1262</v>
      </c>
      <c r="K2626" t="s">
        <v>139</v>
      </c>
      <c r="L2626" t="s">
        <v>1439</v>
      </c>
      <c r="M2626" t="s">
        <v>1369</v>
      </c>
      <c r="N2626" t="s">
        <v>1370</v>
      </c>
      <c r="O2626" t="s">
        <v>906</v>
      </c>
      <c r="P2626" t="s">
        <v>907</v>
      </c>
      <c r="Q2626" s="11">
        <v>0</v>
      </c>
      <c r="R2626" s="11">
        <v>0</v>
      </c>
      <c r="S2626" s="11">
        <v>0</v>
      </c>
      <c r="T2626" s="11">
        <v>0</v>
      </c>
      <c r="U2626" s="11">
        <v>50000000</v>
      </c>
      <c r="V2626" s="11">
        <v>0</v>
      </c>
      <c r="W2626" s="11">
        <v>50000000</v>
      </c>
      <c r="X2626" s="11">
        <v>0</v>
      </c>
      <c r="Y2626" s="11">
        <v>0</v>
      </c>
      <c r="Z2626" s="11">
        <v>0</v>
      </c>
      <c r="AA2626" s="11">
        <v>0</v>
      </c>
      <c r="AB2626" s="11">
        <v>0</v>
      </c>
      <c r="AC2626" s="11">
        <v>25000000</v>
      </c>
      <c r="AD2626" s="11">
        <v>23145000</v>
      </c>
      <c r="AE2626" s="11">
        <v>0</v>
      </c>
      <c r="AF2626" s="11">
        <v>0</v>
      </c>
      <c r="AG2626" s="11">
        <v>12500000</v>
      </c>
      <c r="AH2626" s="11">
        <v>8567500</v>
      </c>
      <c r="AI2626" s="11">
        <v>0</v>
      </c>
      <c r="AJ2626" s="11">
        <v>0</v>
      </c>
      <c r="AK2626" s="11">
        <v>12500000</v>
      </c>
      <c r="AL2626" s="11">
        <v>18287500</v>
      </c>
      <c r="AM2626" s="11">
        <v>0</v>
      </c>
      <c r="AN2626" s="11">
        <v>0</v>
      </c>
      <c r="AO26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6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6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26" s="11">
        <f>Table_PBS_SQL_DB2_PBSSQL_PBS_NDP_Tina_CG_QtrlyPerformance_Final[[#This Row],[GOU REL]]+Table_PBS_SQL_DB2_PBSSQL_PBS_NDP_Tina_CG_QtrlyPerformance_Final[[#This Row],[EXT REL]]</f>
        <v>50000000</v>
      </c>
      <c r="AT2626" s="11">
        <f>Table_PBS_SQL_DB2_PBSSQL_PBS_NDP_Tina_CG_QtrlyPerformance_Final[[#This Row],[GOU EXP]]+Table_PBS_SQL_DB2_PBSSQL_PBS_NDP_Tina_CG_QtrlyPerformance_Final[[#This Row],[EXT EXP]]</f>
        <v>50000000</v>
      </c>
      <c r="AU2626" s="11" t="str">
        <f>IF(Table_PBS_SQL_DB2_PBSSQL_PBS_NDP_Tina_CG_QtrlyPerformance_Final[[#This Row],[Item_Code]]&gt;"300000", "Capital", "Recurrent")</f>
        <v>Recurrent</v>
      </c>
    </row>
    <row r="2627" spans="1:47" x14ac:dyDescent="0.25">
      <c r="A2627" t="s">
        <v>49</v>
      </c>
      <c r="B2627" t="s">
        <v>1400</v>
      </c>
      <c r="C2627" t="s">
        <v>119</v>
      </c>
      <c r="D2627" t="s">
        <v>885</v>
      </c>
      <c r="E2627" t="s">
        <v>31</v>
      </c>
      <c r="F2627" t="s">
        <v>886</v>
      </c>
      <c r="G2627" t="s">
        <v>97</v>
      </c>
      <c r="H2627" t="s">
        <v>881</v>
      </c>
      <c r="I2627" t="s">
        <v>467</v>
      </c>
      <c r="J2627" t="s">
        <v>1262</v>
      </c>
      <c r="K2627" t="s">
        <v>139</v>
      </c>
      <c r="L2627" t="s">
        <v>1439</v>
      </c>
      <c r="M2627" t="s">
        <v>1369</v>
      </c>
      <c r="N2627" t="s">
        <v>1370</v>
      </c>
      <c r="O2627" t="s">
        <v>1025</v>
      </c>
      <c r="P2627" t="s">
        <v>1026</v>
      </c>
      <c r="Q2627" s="11">
        <v>0</v>
      </c>
      <c r="R2627" s="11">
        <v>0</v>
      </c>
      <c r="S2627" s="11">
        <v>0</v>
      </c>
      <c r="T2627" s="11">
        <v>0</v>
      </c>
      <c r="U2627" s="11">
        <v>70000000</v>
      </c>
      <c r="V2627" s="11">
        <v>0</v>
      </c>
      <c r="W2627" s="11">
        <v>70000000</v>
      </c>
      <c r="X2627" s="11">
        <v>0</v>
      </c>
      <c r="Y2627" s="11">
        <v>0</v>
      </c>
      <c r="Z2627" s="11">
        <v>0</v>
      </c>
      <c r="AA2627" s="11">
        <v>0</v>
      </c>
      <c r="AB2627" s="11">
        <v>0</v>
      </c>
      <c r="AC2627" s="11">
        <v>35000000</v>
      </c>
      <c r="AD2627" s="11">
        <v>35000000</v>
      </c>
      <c r="AE2627" s="11">
        <v>0</v>
      </c>
      <c r="AF2627" s="11">
        <v>0</v>
      </c>
      <c r="AG2627" s="11">
        <v>17500000</v>
      </c>
      <c r="AH2627" s="11">
        <v>17500000</v>
      </c>
      <c r="AI2627" s="11">
        <v>0</v>
      </c>
      <c r="AJ2627" s="11">
        <v>0</v>
      </c>
      <c r="AK2627" s="11">
        <v>17500000</v>
      </c>
      <c r="AL2627" s="11">
        <v>17500000</v>
      </c>
      <c r="AM2627" s="11">
        <v>0</v>
      </c>
      <c r="AN2627" s="11">
        <v>0</v>
      </c>
      <c r="AO26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26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26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27" s="11">
        <f>Table_PBS_SQL_DB2_PBSSQL_PBS_NDP_Tina_CG_QtrlyPerformance_Final[[#This Row],[GOU REL]]+Table_PBS_SQL_DB2_PBSSQL_PBS_NDP_Tina_CG_QtrlyPerformance_Final[[#This Row],[EXT REL]]</f>
        <v>70000000</v>
      </c>
      <c r="AT2627" s="11">
        <f>Table_PBS_SQL_DB2_PBSSQL_PBS_NDP_Tina_CG_QtrlyPerformance_Final[[#This Row],[GOU EXP]]+Table_PBS_SQL_DB2_PBSSQL_PBS_NDP_Tina_CG_QtrlyPerformance_Final[[#This Row],[EXT EXP]]</f>
        <v>70000000</v>
      </c>
      <c r="AU2627" s="11" t="str">
        <f>IF(Table_PBS_SQL_DB2_PBSSQL_PBS_NDP_Tina_CG_QtrlyPerformance_Final[[#This Row],[Item_Code]]&gt;"300000", "Capital", "Recurrent")</f>
        <v>Recurrent</v>
      </c>
    </row>
    <row r="2628" spans="1:47" x14ac:dyDescent="0.25">
      <c r="A2628" t="s">
        <v>49</v>
      </c>
      <c r="B2628" t="s">
        <v>1400</v>
      </c>
      <c r="C2628" t="s">
        <v>119</v>
      </c>
      <c r="D2628" t="s">
        <v>885</v>
      </c>
      <c r="E2628" t="s">
        <v>31</v>
      </c>
      <c r="F2628" t="s">
        <v>886</v>
      </c>
      <c r="G2628" t="s">
        <v>97</v>
      </c>
      <c r="H2628" t="s">
        <v>881</v>
      </c>
      <c r="I2628" t="s">
        <v>467</v>
      </c>
      <c r="J2628" t="s">
        <v>1262</v>
      </c>
      <c r="K2628" t="s">
        <v>139</v>
      </c>
      <c r="L2628" t="s">
        <v>1439</v>
      </c>
      <c r="M2628" t="s">
        <v>1130</v>
      </c>
      <c r="N2628" t="s">
        <v>1131</v>
      </c>
      <c r="O2628" t="s">
        <v>906</v>
      </c>
      <c r="P2628" t="s">
        <v>907</v>
      </c>
      <c r="Q2628" s="11">
        <v>0</v>
      </c>
      <c r="R2628" s="11">
        <v>0</v>
      </c>
      <c r="S2628" s="11">
        <v>0</v>
      </c>
      <c r="T2628" s="11">
        <v>0</v>
      </c>
      <c r="U2628" s="11">
        <v>50000000</v>
      </c>
      <c r="V2628" s="11">
        <v>0</v>
      </c>
      <c r="W2628" s="11">
        <v>50000000</v>
      </c>
      <c r="X2628" s="11">
        <v>0</v>
      </c>
      <c r="Y2628" s="11">
        <v>0</v>
      </c>
      <c r="Z2628" s="11">
        <v>0</v>
      </c>
      <c r="AA2628" s="11">
        <v>0</v>
      </c>
      <c r="AB2628" s="11">
        <v>0</v>
      </c>
      <c r="AC2628" s="11">
        <v>25000000</v>
      </c>
      <c r="AD2628" s="11">
        <v>25000000</v>
      </c>
      <c r="AE2628" s="11">
        <v>0</v>
      </c>
      <c r="AF2628" s="11">
        <v>0</v>
      </c>
      <c r="AG2628" s="11">
        <v>12500000</v>
      </c>
      <c r="AH2628" s="11">
        <v>6712500</v>
      </c>
      <c r="AI2628" s="11">
        <v>0</v>
      </c>
      <c r="AJ2628" s="11">
        <v>0</v>
      </c>
      <c r="AK2628" s="11">
        <v>12500000</v>
      </c>
      <c r="AL2628" s="11">
        <v>18287500</v>
      </c>
      <c r="AM2628" s="11">
        <v>0</v>
      </c>
      <c r="AN2628" s="11">
        <v>0</v>
      </c>
      <c r="AO26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6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6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28" s="11">
        <f>Table_PBS_SQL_DB2_PBSSQL_PBS_NDP_Tina_CG_QtrlyPerformance_Final[[#This Row],[GOU REL]]+Table_PBS_SQL_DB2_PBSSQL_PBS_NDP_Tina_CG_QtrlyPerformance_Final[[#This Row],[EXT REL]]</f>
        <v>50000000</v>
      </c>
      <c r="AT2628" s="11">
        <f>Table_PBS_SQL_DB2_PBSSQL_PBS_NDP_Tina_CG_QtrlyPerformance_Final[[#This Row],[GOU EXP]]+Table_PBS_SQL_DB2_PBSSQL_PBS_NDP_Tina_CG_QtrlyPerformance_Final[[#This Row],[EXT EXP]]</f>
        <v>50000000</v>
      </c>
      <c r="AU2628" s="11" t="str">
        <f>IF(Table_PBS_SQL_DB2_PBSSQL_PBS_NDP_Tina_CG_QtrlyPerformance_Final[[#This Row],[Item_Code]]&gt;"300000", "Capital", "Recurrent")</f>
        <v>Recurrent</v>
      </c>
    </row>
    <row r="2629" spans="1:47" x14ac:dyDescent="0.25">
      <c r="A2629" t="s">
        <v>49</v>
      </c>
      <c r="B2629" t="s">
        <v>1400</v>
      </c>
      <c r="C2629" t="s">
        <v>119</v>
      </c>
      <c r="D2629" t="s">
        <v>885</v>
      </c>
      <c r="E2629" t="s">
        <v>31</v>
      </c>
      <c r="F2629" t="s">
        <v>886</v>
      </c>
      <c r="G2629" t="s">
        <v>97</v>
      </c>
      <c r="H2629" t="s">
        <v>881</v>
      </c>
      <c r="I2629" t="s">
        <v>467</v>
      </c>
      <c r="J2629" t="s">
        <v>1262</v>
      </c>
      <c r="K2629" t="s">
        <v>139</v>
      </c>
      <c r="L2629" t="s">
        <v>1439</v>
      </c>
      <c r="M2629" t="s">
        <v>1130</v>
      </c>
      <c r="N2629" t="s">
        <v>1131</v>
      </c>
      <c r="O2629" t="s">
        <v>924</v>
      </c>
      <c r="P2629" t="s">
        <v>925</v>
      </c>
      <c r="Q2629" s="11">
        <v>0</v>
      </c>
      <c r="R2629" s="11">
        <v>0</v>
      </c>
      <c r="S2629" s="11">
        <v>0</v>
      </c>
      <c r="T2629" s="11">
        <v>0</v>
      </c>
      <c r="U2629" s="11">
        <v>33578239</v>
      </c>
      <c r="V2629" s="11">
        <v>0</v>
      </c>
      <c r="W2629" s="11">
        <v>33578239</v>
      </c>
      <c r="X2629" s="11">
        <v>0</v>
      </c>
      <c r="Y2629" s="11">
        <v>0</v>
      </c>
      <c r="Z2629" s="11">
        <v>0</v>
      </c>
      <c r="AA2629" s="11">
        <v>0</v>
      </c>
      <c r="AB2629" s="11">
        <v>0</v>
      </c>
      <c r="AC2629" s="11">
        <v>16790120</v>
      </c>
      <c r="AD2629" s="11">
        <v>16790120</v>
      </c>
      <c r="AE2629" s="11">
        <v>0</v>
      </c>
      <c r="AF2629" s="11">
        <v>0</v>
      </c>
      <c r="AG2629" s="11">
        <v>8394560</v>
      </c>
      <c r="AH2629" s="11">
        <v>24896000</v>
      </c>
      <c r="AI2629" s="11">
        <v>0</v>
      </c>
      <c r="AJ2629" s="11">
        <v>0</v>
      </c>
      <c r="AK2629" s="11">
        <v>8393559</v>
      </c>
      <c r="AL2629" s="11">
        <v>8682239</v>
      </c>
      <c r="AM2629" s="11">
        <v>0</v>
      </c>
      <c r="AN2629" s="11">
        <v>0</v>
      </c>
      <c r="AO26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33578239</v>
      </c>
      <c r="AP26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50368359</v>
      </c>
      <c r="AR26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29" s="11">
        <f>Table_PBS_SQL_DB2_PBSSQL_PBS_NDP_Tina_CG_QtrlyPerformance_Final[[#This Row],[GOU REL]]+Table_PBS_SQL_DB2_PBSSQL_PBS_NDP_Tina_CG_QtrlyPerformance_Final[[#This Row],[EXT REL]]</f>
        <v>33578239</v>
      </c>
      <c r="AT2629" s="11">
        <f>Table_PBS_SQL_DB2_PBSSQL_PBS_NDP_Tina_CG_QtrlyPerformance_Final[[#This Row],[GOU EXP]]+Table_PBS_SQL_DB2_PBSSQL_PBS_NDP_Tina_CG_QtrlyPerformance_Final[[#This Row],[EXT EXP]]</f>
        <v>50368359</v>
      </c>
      <c r="AU2629" s="11" t="str">
        <f>IF(Table_PBS_SQL_DB2_PBSSQL_PBS_NDP_Tina_CG_QtrlyPerformance_Final[[#This Row],[Item_Code]]&gt;"300000", "Capital", "Recurrent")</f>
        <v>Recurrent</v>
      </c>
    </row>
    <row r="2630" spans="1:47" x14ac:dyDescent="0.25">
      <c r="A2630" t="s">
        <v>49</v>
      </c>
      <c r="B2630" t="s">
        <v>1400</v>
      </c>
      <c r="C2630" t="s">
        <v>119</v>
      </c>
      <c r="D2630" t="s">
        <v>885</v>
      </c>
      <c r="E2630" t="s">
        <v>31</v>
      </c>
      <c r="F2630" t="s">
        <v>886</v>
      </c>
      <c r="G2630" t="s">
        <v>97</v>
      </c>
      <c r="H2630" t="s">
        <v>881</v>
      </c>
      <c r="I2630" t="s">
        <v>467</v>
      </c>
      <c r="J2630" t="s">
        <v>1262</v>
      </c>
      <c r="K2630" t="s">
        <v>139</v>
      </c>
      <c r="L2630" t="s">
        <v>1439</v>
      </c>
      <c r="M2630" t="s">
        <v>1044</v>
      </c>
      <c r="N2630" t="s">
        <v>1045</v>
      </c>
      <c r="O2630" t="s">
        <v>969</v>
      </c>
      <c r="P2630" t="s">
        <v>970</v>
      </c>
      <c r="Q2630" s="11">
        <v>0</v>
      </c>
      <c r="R2630" s="11">
        <v>0</v>
      </c>
      <c r="S2630" s="11">
        <v>0</v>
      </c>
      <c r="T2630" s="11">
        <v>0</v>
      </c>
      <c r="U2630" s="11">
        <v>203786471</v>
      </c>
      <c r="V2630" s="11">
        <v>0</v>
      </c>
      <c r="W2630" s="11">
        <v>203786471</v>
      </c>
      <c r="X2630" s="11">
        <v>0</v>
      </c>
      <c r="Y2630" s="11">
        <v>0</v>
      </c>
      <c r="Z2630" s="11">
        <v>0</v>
      </c>
      <c r="AA2630" s="11">
        <v>0</v>
      </c>
      <c r="AB2630" s="11">
        <v>0</v>
      </c>
      <c r="AC2630" s="11">
        <v>64986060</v>
      </c>
      <c r="AD2630" s="11">
        <v>64986060</v>
      </c>
      <c r="AE2630" s="11">
        <v>0</v>
      </c>
      <c r="AF2630" s="11">
        <v>0</v>
      </c>
      <c r="AG2630" s="11">
        <v>50946500</v>
      </c>
      <c r="AH2630" s="11">
        <v>115717560</v>
      </c>
      <c r="AI2630" s="11">
        <v>0</v>
      </c>
      <c r="AJ2630" s="11">
        <v>0</v>
      </c>
      <c r="AK2630" s="11">
        <v>87853440</v>
      </c>
      <c r="AL2630" s="11">
        <v>88068440</v>
      </c>
      <c r="AM2630" s="11">
        <v>0</v>
      </c>
      <c r="AN2630" s="11">
        <v>0</v>
      </c>
      <c r="AO26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203786000</v>
      </c>
      <c r="AP26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268772060</v>
      </c>
      <c r="AR26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30" s="11">
        <f>Table_PBS_SQL_DB2_PBSSQL_PBS_NDP_Tina_CG_QtrlyPerformance_Final[[#This Row],[GOU REL]]+Table_PBS_SQL_DB2_PBSSQL_PBS_NDP_Tina_CG_QtrlyPerformance_Final[[#This Row],[EXT REL]]</f>
        <v>203786000</v>
      </c>
      <c r="AT2630" s="11">
        <f>Table_PBS_SQL_DB2_PBSSQL_PBS_NDP_Tina_CG_QtrlyPerformance_Final[[#This Row],[GOU EXP]]+Table_PBS_SQL_DB2_PBSSQL_PBS_NDP_Tina_CG_QtrlyPerformance_Final[[#This Row],[EXT EXP]]</f>
        <v>268772060</v>
      </c>
      <c r="AU2630" s="11" t="str">
        <f>IF(Table_PBS_SQL_DB2_PBSSQL_PBS_NDP_Tina_CG_QtrlyPerformance_Final[[#This Row],[Item_Code]]&gt;"300000", "Capital", "Recurrent")</f>
        <v>Recurrent</v>
      </c>
    </row>
    <row r="2631" spans="1:47" x14ac:dyDescent="0.25">
      <c r="A2631" t="s">
        <v>49</v>
      </c>
      <c r="B2631" t="s">
        <v>1400</v>
      </c>
      <c r="C2631" t="s">
        <v>119</v>
      </c>
      <c r="D2631" t="s">
        <v>885</v>
      </c>
      <c r="E2631" t="s">
        <v>31</v>
      </c>
      <c r="F2631" t="s">
        <v>886</v>
      </c>
      <c r="G2631" t="s">
        <v>97</v>
      </c>
      <c r="H2631" t="s">
        <v>881</v>
      </c>
      <c r="I2631" t="s">
        <v>467</v>
      </c>
      <c r="J2631" t="s">
        <v>1262</v>
      </c>
      <c r="K2631" t="s">
        <v>139</v>
      </c>
      <c r="L2631" t="s">
        <v>1439</v>
      </c>
      <c r="M2631" t="s">
        <v>2191</v>
      </c>
      <c r="N2631" t="s">
        <v>2192</v>
      </c>
      <c r="O2631" t="s">
        <v>1021</v>
      </c>
      <c r="P2631" t="s">
        <v>1022</v>
      </c>
      <c r="Q2631" s="11">
        <v>0</v>
      </c>
      <c r="R2631" s="11">
        <v>0</v>
      </c>
      <c r="S2631" s="11">
        <v>0</v>
      </c>
      <c r="T2631" s="11">
        <v>0</v>
      </c>
      <c r="U2631" s="11">
        <v>350000000</v>
      </c>
      <c r="V2631" s="11">
        <v>0</v>
      </c>
      <c r="W2631" s="11">
        <v>350000000</v>
      </c>
      <c r="X2631" s="11">
        <v>0</v>
      </c>
      <c r="Y2631" s="11">
        <v>0</v>
      </c>
      <c r="Z2631" s="11">
        <v>0</v>
      </c>
      <c r="AA2631" s="11">
        <v>0</v>
      </c>
      <c r="AB2631" s="11">
        <v>0</v>
      </c>
      <c r="AC2631" s="11">
        <v>175000000</v>
      </c>
      <c r="AD2631" s="11">
        <v>149492080</v>
      </c>
      <c r="AE2631" s="11">
        <v>0</v>
      </c>
      <c r="AF2631" s="11">
        <v>0</v>
      </c>
      <c r="AG2631" s="11">
        <v>87500000</v>
      </c>
      <c r="AH2631" s="11">
        <v>104372910</v>
      </c>
      <c r="AI2631" s="11">
        <v>0</v>
      </c>
      <c r="AJ2631" s="11">
        <v>0</v>
      </c>
      <c r="AK2631" s="11">
        <v>87500000</v>
      </c>
      <c r="AL2631" s="11">
        <v>96135010</v>
      </c>
      <c r="AM2631" s="11">
        <v>0</v>
      </c>
      <c r="AN2631" s="11">
        <v>0</v>
      </c>
      <c r="AO26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26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26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31" s="11">
        <f>Table_PBS_SQL_DB2_PBSSQL_PBS_NDP_Tina_CG_QtrlyPerformance_Final[[#This Row],[GOU REL]]+Table_PBS_SQL_DB2_PBSSQL_PBS_NDP_Tina_CG_QtrlyPerformance_Final[[#This Row],[EXT REL]]</f>
        <v>350000000</v>
      </c>
      <c r="AT2631" s="11">
        <f>Table_PBS_SQL_DB2_PBSSQL_PBS_NDP_Tina_CG_QtrlyPerformance_Final[[#This Row],[GOU EXP]]+Table_PBS_SQL_DB2_PBSSQL_PBS_NDP_Tina_CG_QtrlyPerformance_Final[[#This Row],[EXT EXP]]</f>
        <v>350000000</v>
      </c>
      <c r="AU2631" s="11" t="str">
        <f>IF(Table_PBS_SQL_DB2_PBSSQL_PBS_NDP_Tina_CG_QtrlyPerformance_Final[[#This Row],[Item_Code]]&gt;"300000", "Capital", "Recurrent")</f>
        <v>Recurrent</v>
      </c>
    </row>
    <row r="2632" spans="1:47" x14ac:dyDescent="0.25">
      <c r="A2632" t="s">
        <v>49</v>
      </c>
      <c r="B2632" t="s">
        <v>1400</v>
      </c>
      <c r="C2632" t="s">
        <v>119</v>
      </c>
      <c r="D2632" t="s">
        <v>885</v>
      </c>
      <c r="E2632" t="s">
        <v>31</v>
      </c>
      <c r="F2632" t="s">
        <v>886</v>
      </c>
      <c r="G2632" t="s">
        <v>97</v>
      </c>
      <c r="H2632" t="s">
        <v>881</v>
      </c>
      <c r="I2632" t="s">
        <v>666</v>
      </c>
      <c r="J2632" t="s">
        <v>1440</v>
      </c>
      <c r="K2632" t="s">
        <v>1437</v>
      </c>
      <c r="L2632" t="s">
        <v>1438</v>
      </c>
      <c r="M2632" t="s">
        <v>1373</v>
      </c>
      <c r="N2632" t="s">
        <v>1374</v>
      </c>
      <c r="O2632" t="s">
        <v>906</v>
      </c>
      <c r="P2632" t="s">
        <v>907</v>
      </c>
      <c r="Q2632" s="11">
        <v>0</v>
      </c>
      <c r="R2632" s="11">
        <v>0</v>
      </c>
      <c r="S2632" s="11">
        <v>0</v>
      </c>
      <c r="T2632" s="11">
        <v>0</v>
      </c>
      <c r="U2632" s="11">
        <v>59000000</v>
      </c>
      <c r="V2632" s="11">
        <v>0</v>
      </c>
      <c r="W2632" s="11">
        <v>10000000</v>
      </c>
      <c r="X2632" s="11">
        <v>49000000</v>
      </c>
      <c r="Y2632" s="11">
        <v>0</v>
      </c>
      <c r="Z2632" s="11">
        <v>0</v>
      </c>
      <c r="AA2632" s="11">
        <v>0</v>
      </c>
      <c r="AB2632" s="11">
        <v>0</v>
      </c>
      <c r="AC2632" s="11">
        <v>0</v>
      </c>
      <c r="AD2632" s="11">
        <v>0</v>
      </c>
      <c r="AE2632" s="11">
        <v>0</v>
      </c>
      <c r="AF2632" s="11">
        <v>0</v>
      </c>
      <c r="AG2632" s="11">
        <v>2500000</v>
      </c>
      <c r="AH2632" s="11">
        <v>1159800</v>
      </c>
      <c r="AI2632" s="11">
        <v>0</v>
      </c>
      <c r="AJ2632" s="11">
        <v>0</v>
      </c>
      <c r="AK2632" s="11">
        <v>7500000</v>
      </c>
      <c r="AL2632" s="11">
        <v>8840200</v>
      </c>
      <c r="AM2632" s="11">
        <v>0</v>
      </c>
      <c r="AN2632" s="11">
        <v>0</v>
      </c>
      <c r="AO26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6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6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32" s="11">
        <f>Table_PBS_SQL_DB2_PBSSQL_PBS_NDP_Tina_CG_QtrlyPerformance_Final[[#This Row],[GOU REL]]+Table_PBS_SQL_DB2_PBSSQL_PBS_NDP_Tina_CG_QtrlyPerformance_Final[[#This Row],[EXT REL]]</f>
        <v>10000000</v>
      </c>
      <c r="AT2632" s="11">
        <f>Table_PBS_SQL_DB2_PBSSQL_PBS_NDP_Tina_CG_QtrlyPerformance_Final[[#This Row],[GOU EXP]]+Table_PBS_SQL_DB2_PBSSQL_PBS_NDP_Tina_CG_QtrlyPerformance_Final[[#This Row],[EXT EXP]]</f>
        <v>10000000</v>
      </c>
      <c r="AU2632" s="11" t="str">
        <f>IF(Table_PBS_SQL_DB2_PBSSQL_PBS_NDP_Tina_CG_QtrlyPerformance_Final[[#This Row],[Item_Code]]&gt;"300000", "Capital", "Recurrent")</f>
        <v>Recurrent</v>
      </c>
    </row>
    <row r="2633" spans="1:47" x14ac:dyDescent="0.25">
      <c r="A2633" t="s">
        <v>49</v>
      </c>
      <c r="B2633" t="s">
        <v>1400</v>
      </c>
      <c r="C2633" t="s">
        <v>119</v>
      </c>
      <c r="D2633" t="s">
        <v>885</v>
      </c>
      <c r="E2633" t="s">
        <v>31</v>
      </c>
      <c r="F2633" t="s">
        <v>886</v>
      </c>
      <c r="G2633" t="s">
        <v>97</v>
      </c>
      <c r="H2633" t="s">
        <v>881</v>
      </c>
      <c r="I2633" t="s">
        <v>666</v>
      </c>
      <c r="J2633" t="s">
        <v>1440</v>
      </c>
      <c r="K2633" t="s">
        <v>1437</v>
      </c>
      <c r="L2633" t="s">
        <v>1438</v>
      </c>
      <c r="M2633" t="s">
        <v>1373</v>
      </c>
      <c r="N2633" t="s">
        <v>1374</v>
      </c>
      <c r="O2633" t="s">
        <v>1083</v>
      </c>
      <c r="P2633" t="s">
        <v>1084</v>
      </c>
      <c r="Q2633" s="11">
        <v>0</v>
      </c>
      <c r="R2633" s="11">
        <v>0</v>
      </c>
      <c r="S2633" s="11">
        <v>0</v>
      </c>
      <c r="T2633" s="11">
        <v>0</v>
      </c>
      <c r="U2633" s="11">
        <v>1294000000</v>
      </c>
      <c r="V2633" s="11">
        <v>0</v>
      </c>
      <c r="W2633" s="11">
        <v>1050000000</v>
      </c>
      <c r="X2633" s="11">
        <v>244000000</v>
      </c>
      <c r="Y2633" s="11">
        <v>0</v>
      </c>
      <c r="Z2633" s="11">
        <v>0</v>
      </c>
      <c r="AA2633" s="11">
        <v>0</v>
      </c>
      <c r="AB2633" s="11">
        <v>0</v>
      </c>
      <c r="AC2633" s="11">
        <v>0</v>
      </c>
      <c r="AD2633" s="11">
        <v>0</v>
      </c>
      <c r="AE2633" s="11">
        <v>0</v>
      </c>
      <c r="AF2633" s="11">
        <v>0</v>
      </c>
      <c r="AG2633" s="11">
        <v>262500000</v>
      </c>
      <c r="AH2633" s="11">
        <v>261231901</v>
      </c>
      <c r="AI2633" s="11">
        <v>0</v>
      </c>
      <c r="AJ2633" s="11">
        <v>0</v>
      </c>
      <c r="AK2633" s="11">
        <v>150000000</v>
      </c>
      <c r="AL2633" s="11">
        <v>151268099</v>
      </c>
      <c r="AM2633" s="11">
        <v>0</v>
      </c>
      <c r="AN2633" s="11">
        <v>0</v>
      </c>
      <c r="AO26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412500000</v>
      </c>
      <c r="AP26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412500000</v>
      </c>
      <c r="AR26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33" s="11">
        <f>Table_PBS_SQL_DB2_PBSSQL_PBS_NDP_Tina_CG_QtrlyPerformance_Final[[#This Row],[GOU REL]]+Table_PBS_SQL_DB2_PBSSQL_PBS_NDP_Tina_CG_QtrlyPerformance_Final[[#This Row],[EXT REL]]</f>
        <v>412500000</v>
      </c>
      <c r="AT2633" s="11">
        <f>Table_PBS_SQL_DB2_PBSSQL_PBS_NDP_Tina_CG_QtrlyPerformance_Final[[#This Row],[GOU EXP]]+Table_PBS_SQL_DB2_PBSSQL_PBS_NDP_Tina_CG_QtrlyPerformance_Final[[#This Row],[EXT EXP]]</f>
        <v>412500000</v>
      </c>
      <c r="AU2633" s="11" t="str">
        <f>IF(Table_PBS_SQL_DB2_PBSSQL_PBS_NDP_Tina_CG_QtrlyPerformance_Final[[#This Row],[Item_Code]]&gt;"300000", "Capital", "Recurrent")</f>
        <v>Recurrent</v>
      </c>
    </row>
    <row r="2634" spans="1:47" x14ac:dyDescent="0.25">
      <c r="A2634" t="s">
        <v>49</v>
      </c>
      <c r="B2634" t="s">
        <v>1400</v>
      </c>
      <c r="C2634" t="s">
        <v>119</v>
      </c>
      <c r="D2634" t="s">
        <v>885</v>
      </c>
      <c r="E2634" t="s">
        <v>31</v>
      </c>
      <c r="F2634" t="s">
        <v>886</v>
      </c>
      <c r="G2634" t="s">
        <v>97</v>
      </c>
      <c r="H2634" t="s">
        <v>881</v>
      </c>
      <c r="I2634" t="s">
        <v>666</v>
      </c>
      <c r="J2634" t="s">
        <v>1440</v>
      </c>
      <c r="K2634" t="s">
        <v>1437</v>
      </c>
      <c r="L2634" t="s">
        <v>1438</v>
      </c>
      <c r="M2634" t="s">
        <v>1168</v>
      </c>
      <c r="N2634" t="s">
        <v>2105</v>
      </c>
      <c r="O2634" t="s">
        <v>922</v>
      </c>
      <c r="P2634" t="s">
        <v>923</v>
      </c>
      <c r="Q2634" s="11">
        <v>0</v>
      </c>
      <c r="R2634" s="11">
        <v>0</v>
      </c>
      <c r="S2634" s="11">
        <v>0</v>
      </c>
      <c r="T2634" s="11">
        <v>0</v>
      </c>
      <c r="U2634" s="11">
        <v>30000000</v>
      </c>
      <c r="V2634" s="11">
        <v>0</v>
      </c>
      <c r="W2634" s="11">
        <v>30000000</v>
      </c>
      <c r="X2634" s="11">
        <v>0</v>
      </c>
      <c r="Y2634" s="11">
        <v>0</v>
      </c>
      <c r="Z2634" s="11">
        <v>0</v>
      </c>
      <c r="AA2634" s="11">
        <v>0</v>
      </c>
      <c r="AB2634" s="11">
        <v>0</v>
      </c>
      <c r="AC2634" s="11">
        <v>0</v>
      </c>
      <c r="AD2634" s="11">
        <v>0</v>
      </c>
      <c r="AE2634" s="11">
        <v>0</v>
      </c>
      <c r="AF2634" s="11">
        <v>0</v>
      </c>
      <c r="AG2634" s="11">
        <v>7500000</v>
      </c>
      <c r="AH2634" s="11">
        <v>7500000</v>
      </c>
      <c r="AI2634" s="11">
        <v>0</v>
      </c>
      <c r="AJ2634" s="11">
        <v>0</v>
      </c>
      <c r="AK2634" s="11">
        <v>20000000</v>
      </c>
      <c r="AL2634" s="11">
        <v>20000000</v>
      </c>
      <c r="AM2634" s="11">
        <v>0</v>
      </c>
      <c r="AN2634" s="11">
        <v>0</v>
      </c>
      <c r="AO26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27500000</v>
      </c>
      <c r="AP26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27500000</v>
      </c>
      <c r="AR26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34" s="11">
        <f>Table_PBS_SQL_DB2_PBSSQL_PBS_NDP_Tina_CG_QtrlyPerformance_Final[[#This Row],[GOU REL]]+Table_PBS_SQL_DB2_PBSSQL_PBS_NDP_Tina_CG_QtrlyPerformance_Final[[#This Row],[EXT REL]]</f>
        <v>27500000</v>
      </c>
      <c r="AT2634" s="11">
        <f>Table_PBS_SQL_DB2_PBSSQL_PBS_NDP_Tina_CG_QtrlyPerformance_Final[[#This Row],[GOU EXP]]+Table_PBS_SQL_DB2_PBSSQL_PBS_NDP_Tina_CG_QtrlyPerformance_Final[[#This Row],[EXT EXP]]</f>
        <v>27500000</v>
      </c>
      <c r="AU2634" s="11" t="str">
        <f>IF(Table_PBS_SQL_DB2_PBSSQL_PBS_NDP_Tina_CG_QtrlyPerformance_Final[[#This Row],[Item_Code]]&gt;"300000", "Capital", "Recurrent")</f>
        <v>Recurrent</v>
      </c>
    </row>
    <row r="2635" spans="1:47" x14ac:dyDescent="0.25">
      <c r="A2635" t="s">
        <v>49</v>
      </c>
      <c r="B2635" t="s">
        <v>1400</v>
      </c>
      <c r="C2635" t="s">
        <v>119</v>
      </c>
      <c r="D2635" t="s">
        <v>885</v>
      </c>
      <c r="E2635" t="s">
        <v>87</v>
      </c>
      <c r="F2635" t="s">
        <v>1157</v>
      </c>
      <c r="G2635" t="s">
        <v>75</v>
      </c>
      <c r="H2635" t="s">
        <v>1414</v>
      </c>
      <c r="I2635" t="s">
        <v>896</v>
      </c>
      <c r="J2635" t="s">
        <v>897</v>
      </c>
      <c r="K2635" t="s">
        <v>1442</v>
      </c>
      <c r="L2635" t="s">
        <v>1443</v>
      </c>
      <c r="M2635" t="s">
        <v>1130</v>
      </c>
      <c r="N2635" t="s">
        <v>1131</v>
      </c>
      <c r="O2635" t="s">
        <v>1005</v>
      </c>
      <c r="P2635" t="s">
        <v>1006</v>
      </c>
      <c r="Q2635" s="11">
        <v>0</v>
      </c>
      <c r="R2635" s="11">
        <v>0</v>
      </c>
      <c r="S2635" s="11">
        <v>0</v>
      </c>
      <c r="T2635" s="11">
        <v>0</v>
      </c>
      <c r="U2635" s="11">
        <v>0</v>
      </c>
      <c r="V2635" s="11">
        <v>0</v>
      </c>
      <c r="W2635" s="11">
        <v>0</v>
      </c>
      <c r="X2635" s="11">
        <v>0</v>
      </c>
      <c r="Y2635" s="11">
        <v>0</v>
      </c>
      <c r="Z2635" s="11">
        <v>0</v>
      </c>
      <c r="AA2635" s="11">
        <v>140000000</v>
      </c>
      <c r="AB2635" s="11">
        <v>140000000</v>
      </c>
      <c r="AC2635" s="11">
        <v>0</v>
      </c>
      <c r="AD2635" s="11">
        <v>0</v>
      </c>
      <c r="AE2635" s="11">
        <v>0</v>
      </c>
      <c r="AF2635" s="11">
        <v>0</v>
      </c>
      <c r="AG2635" s="11">
        <v>0</v>
      </c>
      <c r="AH2635" s="11">
        <v>0</v>
      </c>
      <c r="AI2635" s="11">
        <v>0</v>
      </c>
      <c r="AJ2635" s="11">
        <v>0</v>
      </c>
      <c r="AK2635" s="11">
        <v>0</v>
      </c>
      <c r="AL2635" s="11">
        <v>0</v>
      </c>
      <c r="AM2635" s="11">
        <v>0</v>
      </c>
      <c r="AN2635" s="11">
        <v>0</v>
      </c>
      <c r="AO26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140000000</v>
      </c>
      <c r="AQ26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140000000</v>
      </c>
      <c r="AS2635" s="11">
        <f>Table_PBS_SQL_DB2_PBSSQL_PBS_NDP_Tina_CG_QtrlyPerformance_Final[[#This Row],[GOU REL]]+Table_PBS_SQL_DB2_PBSSQL_PBS_NDP_Tina_CG_QtrlyPerformance_Final[[#This Row],[EXT REL]]</f>
        <v>140000000</v>
      </c>
      <c r="AT2635" s="11">
        <f>Table_PBS_SQL_DB2_PBSSQL_PBS_NDP_Tina_CG_QtrlyPerformance_Final[[#This Row],[GOU EXP]]+Table_PBS_SQL_DB2_PBSSQL_PBS_NDP_Tina_CG_QtrlyPerformance_Final[[#This Row],[EXT EXP]]</f>
        <v>140000000</v>
      </c>
      <c r="AU2635" s="11" t="str">
        <f>IF(Table_PBS_SQL_DB2_PBSSQL_PBS_NDP_Tina_CG_QtrlyPerformance_Final[[#This Row],[Item_Code]]&gt;"300000", "Capital", "Recurrent")</f>
        <v>Recurrent</v>
      </c>
    </row>
    <row r="2636" spans="1:47" x14ac:dyDescent="0.25">
      <c r="A2636" t="s">
        <v>49</v>
      </c>
      <c r="B2636" t="s">
        <v>1400</v>
      </c>
      <c r="C2636" t="s">
        <v>119</v>
      </c>
      <c r="D2636" t="s">
        <v>885</v>
      </c>
      <c r="E2636" t="s">
        <v>87</v>
      </c>
      <c r="F2636" t="s">
        <v>1157</v>
      </c>
      <c r="G2636" t="s">
        <v>75</v>
      </c>
      <c r="H2636" t="s">
        <v>1414</v>
      </c>
      <c r="I2636" t="s">
        <v>896</v>
      </c>
      <c r="J2636" t="s">
        <v>897</v>
      </c>
      <c r="K2636" t="s">
        <v>1442</v>
      </c>
      <c r="L2636" t="s">
        <v>1443</v>
      </c>
      <c r="M2636" t="s">
        <v>1130</v>
      </c>
      <c r="N2636" t="s">
        <v>1131</v>
      </c>
      <c r="O2636" t="s">
        <v>1004</v>
      </c>
      <c r="P2636" t="s">
        <v>868</v>
      </c>
      <c r="Q2636" s="11">
        <v>0</v>
      </c>
      <c r="R2636" s="11">
        <v>0</v>
      </c>
      <c r="S2636" s="11">
        <v>0</v>
      </c>
      <c r="T2636" s="11">
        <v>0</v>
      </c>
      <c r="U2636" s="11">
        <v>0</v>
      </c>
      <c r="V2636" s="11">
        <v>0</v>
      </c>
      <c r="W2636" s="11">
        <v>0</v>
      </c>
      <c r="X2636" s="11">
        <v>0</v>
      </c>
      <c r="Y2636" s="11">
        <v>0</v>
      </c>
      <c r="Z2636" s="11">
        <v>0</v>
      </c>
      <c r="AA2636" s="11">
        <v>56000000</v>
      </c>
      <c r="AB2636" s="11">
        <v>14000000</v>
      </c>
      <c r="AC2636" s="11">
        <v>0</v>
      </c>
      <c r="AD2636" s="11">
        <v>0</v>
      </c>
      <c r="AE2636" s="11">
        <v>0</v>
      </c>
      <c r="AF2636" s="11">
        <v>0</v>
      </c>
      <c r="AG2636" s="11">
        <v>0</v>
      </c>
      <c r="AH2636" s="11">
        <v>0</v>
      </c>
      <c r="AI2636" s="11">
        <v>0</v>
      </c>
      <c r="AJ2636" s="11">
        <v>0</v>
      </c>
      <c r="AK2636" s="11">
        <v>0</v>
      </c>
      <c r="AL2636" s="11">
        <v>0</v>
      </c>
      <c r="AM2636" s="11">
        <v>0</v>
      </c>
      <c r="AN2636" s="11">
        <v>0</v>
      </c>
      <c r="AO26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56000000</v>
      </c>
      <c r="AQ26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14000000</v>
      </c>
      <c r="AS2636" s="11">
        <f>Table_PBS_SQL_DB2_PBSSQL_PBS_NDP_Tina_CG_QtrlyPerformance_Final[[#This Row],[GOU REL]]+Table_PBS_SQL_DB2_PBSSQL_PBS_NDP_Tina_CG_QtrlyPerformance_Final[[#This Row],[EXT REL]]</f>
        <v>56000000</v>
      </c>
      <c r="AT2636" s="11">
        <f>Table_PBS_SQL_DB2_PBSSQL_PBS_NDP_Tina_CG_QtrlyPerformance_Final[[#This Row],[GOU EXP]]+Table_PBS_SQL_DB2_PBSSQL_PBS_NDP_Tina_CG_QtrlyPerformance_Final[[#This Row],[EXT EXP]]</f>
        <v>14000000</v>
      </c>
      <c r="AU2636" s="11" t="str">
        <f>IF(Table_PBS_SQL_DB2_PBSSQL_PBS_NDP_Tina_CG_QtrlyPerformance_Final[[#This Row],[Item_Code]]&gt;"300000", "Capital", "Recurrent")</f>
        <v>Recurrent</v>
      </c>
    </row>
    <row r="2637" spans="1:47" x14ac:dyDescent="0.25">
      <c r="A2637" t="s">
        <v>305</v>
      </c>
      <c r="B2637" t="s">
        <v>306</v>
      </c>
      <c r="C2637" t="s">
        <v>293</v>
      </c>
      <c r="D2637" t="s">
        <v>1206</v>
      </c>
      <c r="E2637" t="s">
        <v>75</v>
      </c>
      <c r="F2637" t="s">
        <v>1228</v>
      </c>
      <c r="G2637" t="s">
        <v>103</v>
      </c>
      <c r="H2637" t="s">
        <v>1242</v>
      </c>
      <c r="I2637" t="s">
        <v>493</v>
      </c>
      <c r="J2637" t="s">
        <v>1248</v>
      </c>
      <c r="K2637" t="s">
        <v>311</v>
      </c>
      <c r="L2637" t="s">
        <v>1247</v>
      </c>
      <c r="M2637" t="s">
        <v>1249</v>
      </c>
      <c r="N2637" t="s">
        <v>1253</v>
      </c>
      <c r="O2637" t="s">
        <v>2054</v>
      </c>
      <c r="P2637" t="s">
        <v>2055</v>
      </c>
      <c r="Q2637" s="11">
        <v>0</v>
      </c>
      <c r="R2637" s="11">
        <v>0</v>
      </c>
      <c r="S2637" s="11">
        <v>0</v>
      </c>
      <c r="T2637" s="11">
        <v>0</v>
      </c>
      <c r="U2637" s="11">
        <v>28800000</v>
      </c>
      <c r="V2637" s="11">
        <v>0</v>
      </c>
      <c r="W2637" s="11">
        <v>0</v>
      </c>
      <c r="X2637" s="11">
        <v>28800000</v>
      </c>
      <c r="Y2637" s="11">
        <v>0</v>
      </c>
      <c r="Z2637" s="11">
        <v>0</v>
      </c>
      <c r="AA2637" s="11">
        <v>0</v>
      </c>
      <c r="AB2637" s="11">
        <v>0</v>
      </c>
      <c r="AC2637" s="11">
        <v>0</v>
      </c>
      <c r="AD2637" s="11">
        <v>0</v>
      </c>
      <c r="AE2637" s="11">
        <v>0</v>
      </c>
      <c r="AF2637" s="11">
        <v>0</v>
      </c>
      <c r="AG2637" s="11">
        <v>0</v>
      </c>
      <c r="AH2637" s="11">
        <v>0</v>
      </c>
      <c r="AI2637" s="11">
        <v>0</v>
      </c>
      <c r="AJ2637" s="11">
        <v>0</v>
      </c>
      <c r="AK2637" s="11">
        <v>0</v>
      </c>
      <c r="AL2637" s="11">
        <v>0</v>
      </c>
      <c r="AM2637" s="11">
        <v>0</v>
      </c>
      <c r="AN2637" s="11">
        <v>0</v>
      </c>
      <c r="AO26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37" s="11">
        <f>Table_PBS_SQL_DB2_PBSSQL_PBS_NDP_Tina_CG_QtrlyPerformance_Final[[#This Row],[GOU REL]]+Table_PBS_SQL_DB2_PBSSQL_PBS_NDP_Tina_CG_QtrlyPerformance_Final[[#This Row],[EXT REL]]</f>
        <v>0</v>
      </c>
      <c r="AT2637" s="11">
        <f>Table_PBS_SQL_DB2_PBSSQL_PBS_NDP_Tina_CG_QtrlyPerformance_Final[[#This Row],[GOU EXP]]+Table_PBS_SQL_DB2_PBSSQL_PBS_NDP_Tina_CG_QtrlyPerformance_Final[[#This Row],[EXT EXP]]</f>
        <v>0</v>
      </c>
      <c r="AU2637" s="11" t="str">
        <f>IF(Table_PBS_SQL_DB2_PBSSQL_PBS_NDP_Tina_CG_QtrlyPerformance_Final[[#This Row],[Item_Code]]&gt;"300000", "Capital", "Recurrent")</f>
        <v>Recurrent</v>
      </c>
    </row>
    <row r="2638" spans="1:47" x14ac:dyDescent="0.25">
      <c r="A2638" t="s">
        <v>99</v>
      </c>
      <c r="B2638" t="s">
        <v>2009</v>
      </c>
      <c r="C2638" t="s">
        <v>97</v>
      </c>
      <c r="D2638" t="s">
        <v>1665</v>
      </c>
      <c r="E2638" t="s">
        <v>87</v>
      </c>
      <c r="F2638" t="s">
        <v>961</v>
      </c>
      <c r="G2638" t="s">
        <v>87</v>
      </c>
      <c r="H2638" t="s">
        <v>881</v>
      </c>
      <c r="I2638" t="s">
        <v>493</v>
      </c>
      <c r="J2638" t="s">
        <v>864</v>
      </c>
      <c r="K2638" t="s">
        <v>101</v>
      </c>
      <c r="L2638" t="s">
        <v>2194</v>
      </c>
      <c r="M2638" t="s">
        <v>1130</v>
      </c>
      <c r="N2638" t="s">
        <v>1131</v>
      </c>
      <c r="O2638" t="s">
        <v>975</v>
      </c>
      <c r="P2638" t="s">
        <v>976</v>
      </c>
      <c r="Q2638" s="11">
        <v>0</v>
      </c>
      <c r="R2638" s="11">
        <v>0</v>
      </c>
      <c r="S2638" s="11">
        <v>0</v>
      </c>
      <c r="T2638" s="11">
        <v>0</v>
      </c>
      <c r="U2638" s="11">
        <v>16629363000</v>
      </c>
      <c r="V2638" s="11">
        <v>0</v>
      </c>
      <c r="W2638" s="11">
        <v>16629363000</v>
      </c>
      <c r="X2638" s="11">
        <v>0</v>
      </c>
      <c r="Y2638" s="11">
        <v>0</v>
      </c>
      <c r="Z2638" s="11">
        <v>0</v>
      </c>
      <c r="AA2638" s="11">
        <v>0</v>
      </c>
      <c r="AB2638" s="11">
        <v>0</v>
      </c>
      <c r="AC2638" s="11">
        <v>5543121000</v>
      </c>
      <c r="AD2638" s="11">
        <v>5541121000</v>
      </c>
      <c r="AE2638" s="11">
        <v>0</v>
      </c>
      <c r="AF2638" s="11">
        <v>0</v>
      </c>
      <c r="AG2638" s="11">
        <v>3880184700</v>
      </c>
      <c r="AH2638" s="11">
        <v>3880184700</v>
      </c>
      <c r="AI2638" s="11">
        <v>0</v>
      </c>
      <c r="AJ2638" s="11">
        <v>0</v>
      </c>
      <c r="AK2638" s="11">
        <v>1080908595</v>
      </c>
      <c r="AL2638" s="11">
        <v>1082908595</v>
      </c>
      <c r="AM2638" s="11">
        <v>0</v>
      </c>
      <c r="AN2638" s="11">
        <v>0</v>
      </c>
      <c r="AO26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10504214295</v>
      </c>
      <c r="AP26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10504214295</v>
      </c>
      <c r="AR26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38" s="11">
        <f>Table_PBS_SQL_DB2_PBSSQL_PBS_NDP_Tina_CG_QtrlyPerformance_Final[[#This Row],[GOU REL]]+Table_PBS_SQL_DB2_PBSSQL_PBS_NDP_Tina_CG_QtrlyPerformance_Final[[#This Row],[EXT REL]]</f>
        <v>10504214295</v>
      </c>
      <c r="AT2638" s="11">
        <f>Table_PBS_SQL_DB2_PBSSQL_PBS_NDP_Tina_CG_QtrlyPerformance_Final[[#This Row],[GOU EXP]]+Table_PBS_SQL_DB2_PBSSQL_PBS_NDP_Tina_CG_QtrlyPerformance_Final[[#This Row],[EXT EXP]]</f>
        <v>10504214295</v>
      </c>
      <c r="AU2638" s="11" t="str">
        <f>IF(Table_PBS_SQL_DB2_PBSSQL_PBS_NDP_Tina_CG_QtrlyPerformance_Final[[#This Row],[Item_Code]]&gt;"300000", "Capital", "Recurrent")</f>
        <v>Recurrent</v>
      </c>
    </row>
    <row r="2639" spans="1:47" x14ac:dyDescent="0.25">
      <c r="A2639" t="s">
        <v>99</v>
      </c>
      <c r="B2639" t="s">
        <v>2009</v>
      </c>
      <c r="C2639" t="s">
        <v>97</v>
      </c>
      <c r="D2639" t="s">
        <v>1665</v>
      </c>
      <c r="E2639" t="s">
        <v>87</v>
      </c>
      <c r="F2639" t="s">
        <v>961</v>
      </c>
      <c r="G2639" t="s">
        <v>97</v>
      </c>
      <c r="H2639" t="s">
        <v>1666</v>
      </c>
      <c r="I2639" t="s">
        <v>493</v>
      </c>
      <c r="J2639" t="s">
        <v>2010</v>
      </c>
      <c r="K2639" t="s">
        <v>2011</v>
      </c>
      <c r="L2639" t="s">
        <v>2012</v>
      </c>
      <c r="M2639" t="s">
        <v>1377</v>
      </c>
      <c r="N2639" t="s">
        <v>1378</v>
      </c>
      <c r="O2639" t="s">
        <v>1085</v>
      </c>
      <c r="P2639" t="s">
        <v>1086</v>
      </c>
      <c r="Q2639" s="11">
        <v>0</v>
      </c>
      <c r="R2639" s="11">
        <v>0</v>
      </c>
      <c r="S2639" s="11">
        <v>0</v>
      </c>
      <c r="T2639" s="11">
        <v>0</v>
      </c>
      <c r="U2639" s="11">
        <v>198900000</v>
      </c>
      <c r="V2639" s="11">
        <v>0</v>
      </c>
      <c r="W2639" s="11">
        <v>198900000</v>
      </c>
      <c r="X2639" s="11">
        <v>0</v>
      </c>
      <c r="Y2639" s="11">
        <v>0</v>
      </c>
      <c r="Z2639" s="11">
        <v>0</v>
      </c>
      <c r="AA2639" s="11">
        <v>0</v>
      </c>
      <c r="AB2639" s="11">
        <v>0</v>
      </c>
      <c r="AC2639" s="11">
        <v>99450000</v>
      </c>
      <c r="AD2639" s="11">
        <v>68867000</v>
      </c>
      <c r="AE2639" s="11">
        <v>0</v>
      </c>
      <c r="AF2639" s="11">
        <v>0</v>
      </c>
      <c r="AG2639" s="11">
        <v>49725000</v>
      </c>
      <c r="AH2639" s="11">
        <v>0</v>
      </c>
      <c r="AI2639" s="11">
        <v>0</v>
      </c>
      <c r="AJ2639" s="11">
        <v>0</v>
      </c>
      <c r="AK2639" s="11">
        <v>49725000</v>
      </c>
      <c r="AL2639" s="11">
        <v>130033000</v>
      </c>
      <c r="AM2639" s="11">
        <v>0</v>
      </c>
      <c r="AN2639" s="11">
        <v>0</v>
      </c>
      <c r="AO26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198900000</v>
      </c>
      <c r="AP26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198900000</v>
      </c>
      <c r="AR26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39" s="11">
        <f>Table_PBS_SQL_DB2_PBSSQL_PBS_NDP_Tina_CG_QtrlyPerformance_Final[[#This Row],[GOU REL]]+Table_PBS_SQL_DB2_PBSSQL_PBS_NDP_Tina_CG_QtrlyPerformance_Final[[#This Row],[EXT REL]]</f>
        <v>198900000</v>
      </c>
      <c r="AT2639" s="11">
        <f>Table_PBS_SQL_DB2_PBSSQL_PBS_NDP_Tina_CG_QtrlyPerformance_Final[[#This Row],[GOU EXP]]+Table_PBS_SQL_DB2_PBSSQL_PBS_NDP_Tina_CG_QtrlyPerformance_Final[[#This Row],[EXT EXP]]</f>
        <v>198900000</v>
      </c>
      <c r="AU2639" s="11" t="str">
        <f>IF(Table_PBS_SQL_DB2_PBSSQL_PBS_NDP_Tina_CG_QtrlyPerformance_Final[[#This Row],[Item_Code]]&gt;"300000", "Capital", "Recurrent")</f>
        <v>Recurrent</v>
      </c>
    </row>
    <row r="2640" spans="1:47" x14ac:dyDescent="0.25">
      <c r="A2640" t="s">
        <v>220</v>
      </c>
      <c r="B2640" t="s">
        <v>221</v>
      </c>
      <c r="C2640" t="s">
        <v>218</v>
      </c>
      <c r="D2640" t="s">
        <v>1254</v>
      </c>
      <c r="E2640" t="s">
        <v>31</v>
      </c>
      <c r="F2640" t="s">
        <v>1255</v>
      </c>
      <c r="G2640" t="s">
        <v>103</v>
      </c>
      <c r="H2640" t="s">
        <v>1256</v>
      </c>
      <c r="I2640" t="s">
        <v>467</v>
      </c>
      <c r="J2640" t="s">
        <v>1257</v>
      </c>
      <c r="K2640" t="s">
        <v>240</v>
      </c>
      <c r="L2640" t="s">
        <v>1258</v>
      </c>
      <c r="M2640" t="s">
        <v>1044</v>
      </c>
      <c r="N2640" t="s">
        <v>1045</v>
      </c>
      <c r="O2640" t="s">
        <v>1516</v>
      </c>
      <c r="P2640" t="s">
        <v>1517</v>
      </c>
      <c r="Q2640" s="11">
        <v>0</v>
      </c>
      <c r="R2640" s="11">
        <v>0</v>
      </c>
      <c r="S2640" s="11">
        <v>0</v>
      </c>
      <c r="T2640" s="11">
        <v>0</v>
      </c>
      <c r="U2640" s="11">
        <v>100000000</v>
      </c>
      <c r="V2640" s="11">
        <v>0</v>
      </c>
      <c r="W2640" s="11">
        <v>100000000</v>
      </c>
      <c r="X2640" s="11">
        <v>0</v>
      </c>
      <c r="Y2640" s="11">
        <v>0</v>
      </c>
      <c r="Z2640" s="11">
        <v>0</v>
      </c>
      <c r="AA2640" s="11">
        <v>0</v>
      </c>
      <c r="AB2640" s="11">
        <v>0</v>
      </c>
      <c r="AC2640" s="11">
        <v>33000000</v>
      </c>
      <c r="AD2640" s="11">
        <v>0</v>
      </c>
      <c r="AE2640" s="11">
        <v>0</v>
      </c>
      <c r="AF2640" s="11">
        <v>0</v>
      </c>
      <c r="AG2640" s="11">
        <v>67000000</v>
      </c>
      <c r="AH2640" s="11">
        <v>0</v>
      </c>
      <c r="AI2640" s="11">
        <v>0</v>
      </c>
      <c r="AJ2640" s="11">
        <v>0</v>
      </c>
      <c r="AK2640" s="11">
        <v>0</v>
      </c>
      <c r="AL2640" s="11">
        <v>100000000</v>
      </c>
      <c r="AM2640" s="11">
        <v>0</v>
      </c>
      <c r="AN2640" s="11">
        <v>0</v>
      </c>
      <c r="AO26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6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6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0" s="11">
        <f>Table_PBS_SQL_DB2_PBSSQL_PBS_NDP_Tina_CG_QtrlyPerformance_Final[[#This Row],[GOU REL]]+Table_PBS_SQL_DB2_PBSSQL_PBS_NDP_Tina_CG_QtrlyPerformance_Final[[#This Row],[EXT REL]]</f>
        <v>100000000</v>
      </c>
      <c r="AT2640" s="11">
        <f>Table_PBS_SQL_DB2_PBSSQL_PBS_NDP_Tina_CG_QtrlyPerformance_Final[[#This Row],[GOU EXP]]+Table_PBS_SQL_DB2_PBSSQL_PBS_NDP_Tina_CG_QtrlyPerformance_Final[[#This Row],[EXT EXP]]</f>
        <v>100000000</v>
      </c>
      <c r="AU2640" s="11" t="str">
        <f>IF(Table_PBS_SQL_DB2_PBSSQL_PBS_NDP_Tina_CG_QtrlyPerformance_Final[[#This Row],[Item_Code]]&gt;"300000", "Capital", "Recurrent")</f>
        <v>Capital</v>
      </c>
    </row>
    <row r="2641" spans="1:47" x14ac:dyDescent="0.25">
      <c r="A2641" t="s">
        <v>220</v>
      </c>
      <c r="B2641" t="s">
        <v>221</v>
      </c>
      <c r="C2641" t="s">
        <v>218</v>
      </c>
      <c r="D2641" t="s">
        <v>1254</v>
      </c>
      <c r="E2641" t="s">
        <v>31</v>
      </c>
      <c r="F2641" t="s">
        <v>1255</v>
      </c>
      <c r="G2641" t="s">
        <v>103</v>
      </c>
      <c r="H2641" t="s">
        <v>1256</v>
      </c>
      <c r="I2641" t="s">
        <v>467</v>
      </c>
      <c r="J2641" t="s">
        <v>1257</v>
      </c>
      <c r="K2641" t="s">
        <v>240</v>
      </c>
      <c r="L2641" t="s">
        <v>1258</v>
      </c>
      <c r="M2641" t="s">
        <v>2240</v>
      </c>
      <c r="N2641" t="s">
        <v>2241</v>
      </c>
      <c r="O2641" t="s">
        <v>1025</v>
      </c>
      <c r="P2641" t="s">
        <v>1026</v>
      </c>
      <c r="Q2641" s="11">
        <v>0</v>
      </c>
      <c r="R2641" s="11">
        <v>0</v>
      </c>
      <c r="S2641" s="11">
        <v>0</v>
      </c>
      <c r="T2641" s="11">
        <v>0</v>
      </c>
      <c r="U2641" s="11">
        <v>500000000</v>
      </c>
      <c r="V2641" s="11">
        <v>0</v>
      </c>
      <c r="W2641" s="11">
        <v>500000000</v>
      </c>
      <c r="X2641" s="11">
        <v>0</v>
      </c>
      <c r="Y2641" s="11">
        <v>50000000</v>
      </c>
      <c r="Z2641" s="11">
        <v>47150000</v>
      </c>
      <c r="AA2641" s="11">
        <v>0</v>
      </c>
      <c r="AB2641" s="11">
        <v>0</v>
      </c>
      <c r="AC2641" s="11">
        <v>400000000</v>
      </c>
      <c r="AD2641" s="11">
        <v>195450600</v>
      </c>
      <c r="AE2641" s="11">
        <v>0</v>
      </c>
      <c r="AF2641" s="11">
        <v>0</v>
      </c>
      <c r="AG2641" s="11">
        <v>50000000</v>
      </c>
      <c r="AH2641" s="11">
        <v>152220138</v>
      </c>
      <c r="AI2641" s="11">
        <v>0</v>
      </c>
      <c r="AJ2641" s="11">
        <v>0</v>
      </c>
      <c r="AK2641" s="11">
        <v>0</v>
      </c>
      <c r="AL2641" s="11">
        <v>102679262</v>
      </c>
      <c r="AM2641" s="11">
        <v>0</v>
      </c>
      <c r="AN2641" s="11">
        <v>0</v>
      </c>
      <c r="AO26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26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497500000</v>
      </c>
      <c r="AR26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1" s="11">
        <f>Table_PBS_SQL_DB2_PBSSQL_PBS_NDP_Tina_CG_QtrlyPerformance_Final[[#This Row],[GOU REL]]+Table_PBS_SQL_DB2_PBSSQL_PBS_NDP_Tina_CG_QtrlyPerformance_Final[[#This Row],[EXT REL]]</f>
        <v>500000000</v>
      </c>
      <c r="AT2641" s="11">
        <f>Table_PBS_SQL_DB2_PBSSQL_PBS_NDP_Tina_CG_QtrlyPerformance_Final[[#This Row],[GOU EXP]]+Table_PBS_SQL_DB2_PBSSQL_PBS_NDP_Tina_CG_QtrlyPerformance_Final[[#This Row],[EXT EXP]]</f>
        <v>497500000</v>
      </c>
      <c r="AU2641" s="11" t="str">
        <f>IF(Table_PBS_SQL_DB2_PBSSQL_PBS_NDP_Tina_CG_QtrlyPerformance_Final[[#This Row],[Item_Code]]&gt;"300000", "Capital", "Recurrent")</f>
        <v>Recurrent</v>
      </c>
    </row>
    <row r="2642" spans="1:47" x14ac:dyDescent="0.25">
      <c r="A2642" t="s">
        <v>220</v>
      </c>
      <c r="B2642" t="s">
        <v>221</v>
      </c>
      <c r="C2642" t="s">
        <v>218</v>
      </c>
      <c r="D2642" t="s">
        <v>1254</v>
      </c>
      <c r="E2642" t="s">
        <v>75</v>
      </c>
      <c r="F2642" t="s">
        <v>1261</v>
      </c>
      <c r="G2642" t="s">
        <v>97</v>
      </c>
      <c r="H2642" t="s">
        <v>881</v>
      </c>
      <c r="I2642" t="s">
        <v>467</v>
      </c>
      <c r="J2642" t="s">
        <v>1262</v>
      </c>
      <c r="K2642" t="s">
        <v>232</v>
      </c>
      <c r="L2642" t="s">
        <v>1263</v>
      </c>
      <c r="M2642" t="s">
        <v>866</v>
      </c>
      <c r="N2642" t="s">
        <v>867</v>
      </c>
      <c r="O2642" t="s">
        <v>1215</v>
      </c>
      <c r="P2642" t="s">
        <v>1216</v>
      </c>
      <c r="Q2642" s="11">
        <v>0</v>
      </c>
      <c r="R2642" s="11">
        <v>0</v>
      </c>
      <c r="S2642" s="11">
        <v>0</v>
      </c>
      <c r="T2642" s="11">
        <v>0</v>
      </c>
      <c r="U2642" s="11">
        <v>180000000</v>
      </c>
      <c r="V2642" s="11">
        <v>0</v>
      </c>
      <c r="W2642" s="11">
        <v>180000000</v>
      </c>
      <c r="X2642" s="11">
        <v>0</v>
      </c>
      <c r="Y2642" s="11">
        <v>0</v>
      </c>
      <c r="Z2642" s="11">
        <v>0</v>
      </c>
      <c r="AA2642" s="11">
        <v>0</v>
      </c>
      <c r="AB2642" s="11">
        <v>0</v>
      </c>
      <c r="AC2642" s="11">
        <v>90000000</v>
      </c>
      <c r="AD2642" s="11">
        <v>0</v>
      </c>
      <c r="AE2642" s="11">
        <v>0</v>
      </c>
      <c r="AF2642" s="11">
        <v>0</v>
      </c>
      <c r="AG2642" s="11">
        <v>45000000</v>
      </c>
      <c r="AH2642" s="11">
        <v>135000000</v>
      </c>
      <c r="AI2642" s="11">
        <v>0</v>
      </c>
      <c r="AJ2642" s="11">
        <v>0</v>
      </c>
      <c r="AK2642" s="11">
        <v>10000000</v>
      </c>
      <c r="AL2642" s="11">
        <v>10000000</v>
      </c>
      <c r="AM2642" s="11">
        <v>0</v>
      </c>
      <c r="AN2642" s="11">
        <v>0</v>
      </c>
      <c r="AO26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145000000</v>
      </c>
      <c r="AP26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145000000</v>
      </c>
      <c r="AR26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2" s="11">
        <f>Table_PBS_SQL_DB2_PBSSQL_PBS_NDP_Tina_CG_QtrlyPerformance_Final[[#This Row],[GOU REL]]+Table_PBS_SQL_DB2_PBSSQL_PBS_NDP_Tina_CG_QtrlyPerformance_Final[[#This Row],[EXT REL]]</f>
        <v>145000000</v>
      </c>
      <c r="AT2642" s="11">
        <f>Table_PBS_SQL_DB2_PBSSQL_PBS_NDP_Tina_CG_QtrlyPerformance_Final[[#This Row],[GOU EXP]]+Table_PBS_SQL_DB2_PBSSQL_PBS_NDP_Tina_CG_QtrlyPerformance_Final[[#This Row],[EXT EXP]]</f>
        <v>145000000</v>
      </c>
      <c r="AU2642" s="11" t="str">
        <f>IF(Table_PBS_SQL_DB2_PBSSQL_PBS_NDP_Tina_CG_QtrlyPerformance_Final[[#This Row],[Item_Code]]&gt;"300000", "Capital", "Recurrent")</f>
        <v>Capital</v>
      </c>
    </row>
    <row r="2643" spans="1:47" x14ac:dyDescent="0.25">
      <c r="A2643" t="s">
        <v>220</v>
      </c>
      <c r="B2643" t="s">
        <v>221</v>
      </c>
      <c r="C2643" t="s">
        <v>218</v>
      </c>
      <c r="D2643" t="s">
        <v>1254</v>
      </c>
      <c r="E2643" t="s">
        <v>75</v>
      </c>
      <c r="F2643" t="s">
        <v>1261</v>
      </c>
      <c r="G2643" t="s">
        <v>97</v>
      </c>
      <c r="H2643" t="s">
        <v>881</v>
      </c>
      <c r="I2643" t="s">
        <v>467</v>
      </c>
      <c r="J2643" t="s">
        <v>1262</v>
      </c>
      <c r="K2643" t="s">
        <v>232</v>
      </c>
      <c r="L2643" t="s">
        <v>1263</v>
      </c>
      <c r="M2643" t="s">
        <v>1305</v>
      </c>
      <c r="N2643" t="s">
        <v>1306</v>
      </c>
      <c r="O2643" t="s">
        <v>1028</v>
      </c>
      <c r="P2643" t="s">
        <v>1029</v>
      </c>
      <c r="Q2643" s="11">
        <v>0</v>
      </c>
      <c r="R2643" s="11">
        <v>0</v>
      </c>
      <c r="S2643" s="11">
        <v>0</v>
      </c>
      <c r="T2643" s="11">
        <v>0</v>
      </c>
      <c r="U2643" s="11">
        <v>100000000</v>
      </c>
      <c r="V2643" s="11">
        <v>0</v>
      </c>
      <c r="W2643" s="11">
        <v>100000000</v>
      </c>
      <c r="X2643" s="11">
        <v>0</v>
      </c>
      <c r="Y2643" s="11">
        <v>25000000</v>
      </c>
      <c r="Z2643" s="11">
        <v>24950000</v>
      </c>
      <c r="AA2643" s="11">
        <v>0</v>
      </c>
      <c r="AB2643" s="11">
        <v>0</v>
      </c>
      <c r="AC2643" s="11">
        <v>55000000</v>
      </c>
      <c r="AD2643" s="11">
        <v>50301326</v>
      </c>
      <c r="AE2643" s="11">
        <v>0</v>
      </c>
      <c r="AF2643" s="11">
        <v>0</v>
      </c>
      <c r="AG2643" s="11">
        <v>0</v>
      </c>
      <c r="AH2643" s="11">
        <v>129062</v>
      </c>
      <c r="AI2643" s="11">
        <v>0</v>
      </c>
      <c r="AJ2643" s="11">
        <v>0</v>
      </c>
      <c r="AK2643" s="11">
        <v>20000000</v>
      </c>
      <c r="AL2643" s="11">
        <v>20119612</v>
      </c>
      <c r="AM2643" s="11">
        <v>0</v>
      </c>
      <c r="AN2643" s="11">
        <v>0</v>
      </c>
      <c r="AO26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6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95500000</v>
      </c>
      <c r="AR26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3" s="11">
        <f>Table_PBS_SQL_DB2_PBSSQL_PBS_NDP_Tina_CG_QtrlyPerformance_Final[[#This Row],[GOU REL]]+Table_PBS_SQL_DB2_PBSSQL_PBS_NDP_Tina_CG_QtrlyPerformance_Final[[#This Row],[EXT REL]]</f>
        <v>100000000</v>
      </c>
      <c r="AT2643" s="11">
        <f>Table_PBS_SQL_DB2_PBSSQL_PBS_NDP_Tina_CG_QtrlyPerformance_Final[[#This Row],[GOU EXP]]+Table_PBS_SQL_DB2_PBSSQL_PBS_NDP_Tina_CG_QtrlyPerformance_Final[[#This Row],[EXT EXP]]</f>
        <v>95500000</v>
      </c>
      <c r="AU2643" s="11" t="str">
        <f>IF(Table_PBS_SQL_DB2_PBSSQL_PBS_NDP_Tina_CG_QtrlyPerformance_Final[[#This Row],[Item_Code]]&gt;"300000", "Capital", "Recurrent")</f>
        <v>Recurrent</v>
      </c>
    </row>
    <row r="2644" spans="1:47" x14ac:dyDescent="0.25">
      <c r="A2644" t="s">
        <v>220</v>
      </c>
      <c r="B2644" t="s">
        <v>221</v>
      </c>
      <c r="C2644" t="s">
        <v>218</v>
      </c>
      <c r="D2644" t="s">
        <v>1254</v>
      </c>
      <c r="E2644" t="s">
        <v>75</v>
      </c>
      <c r="F2644" t="s">
        <v>1261</v>
      </c>
      <c r="G2644" t="s">
        <v>119</v>
      </c>
      <c r="H2644" t="s">
        <v>1279</v>
      </c>
      <c r="I2644" t="s">
        <v>493</v>
      </c>
      <c r="J2644" t="s">
        <v>1280</v>
      </c>
      <c r="K2644" t="s">
        <v>1281</v>
      </c>
      <c r="L2644" t="s">
        <v>1282</v>
      </c>
      <c r="M2644" t="s">
        <v>1286</v>
      </c>
      <c r="N2644" t="s">
        <v>1287</v>
      </c>
      <c r="O2644" t="s">
        <v>893</v>
      </c>
      <c r="P2644" t="s">
        <v>894</v>
      </c>
      <c r="Q2644" s="11">
        <v>0</v>
      </c>
      <c r="R2644" s="11">
        <v>0</v>
      </c>
      <c r="S2644" s="11">
        <v>0</v>
      </c>
      <c r="T2644" s="11">
        <v>0</v>
      </c>
      <c r="U2644" s="11">
        <v>14269637000</v>
      </c>
      <c r="V2644" s="11">
        <v>0</v>
      </c>
      <c r="W2644" s="11">
        <v>14269637000</v>
      </c>
      <c r="X2644" s="11">
        <v>0</v>
      </c>
      <c r="Y2644" s="11">
        <v>0</v>
      </c>
      <c r="Z2644" s="11">
        <v>0</v>
      </c>
      <c r="AA2644" s="11">
        <v>0</v>
      </c>
      <c r="AB2644" s="11">
        <v>0</v>
      </c>
      <c r="AC2644" s="11">
        <v>3708980210</v>
      </c>
      <c r="AD2644" s="11">
        <v>3708980210</v>
      </c>
      <c r="AE2644" s="11">
        <v>0</v>
      </c>
      <c r="AF2644" s="11">
        <v>0</v>
      </c>
      <c r="AG2644" s="11">
        <v>6992122130</v>
      </c>
      <c r="AH2644" s="11">
        <v>6992122130</v>
      </c>
      <c r="AI2644" s="11">
        <v>0</v>
      </c>
      <c r="AJ2644" s="11">
        <v>0</v>
      </c>
      <c r="AK2644" s="11">
        <v>3568534660</v>
      </c>
      <c r="AL2644" s="11">
        <v>3568534660</v>
      </c>
      <c r="AM2644" s="11">
        <v>0</v>
      </c>
      <c r="AN2644" s="11">
        <v>0</v>
      </c>
      <c r="AO26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14269637000</v>
      </c>
      <c r="AP26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14269637000</v>
      </c>
      <c r="AR26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4" s="11">
        <f>Table_PBS_SQL_DB2_PBSSQL_PBS_NDP_Tina_CG_QtrlyPerformance_Final[[#This Row],[GOU REL]]+Table_PBS_SQL_DB2_PBSSQL_PBS_NDP_Tina_CG_QtrlyPerformance_Final[[#This Row],[EXT REL]]</f>
        <v>14269637000</v>
      </c>
      <c r="AT2644" s="11">
        <f>Table_PBS_SQL_DB2_PBSSQL_PBS_NDP_Tina_CG_QtrlyPerformance_Final[[#This Row],[GOU EXP]]+Table_PBS_SQL_DB2_PBSSQL_PBS_NDP_Tina_CG_QtrlyPerformance_Final[[#This Row],[EXT EXP]]</f>
        <v>14269637000</v>
      </c>
      <c r="AU2644" s="11" t="str">
        <f>IF(Table_PBS_SQL_DB2_PBSSQL_PBS_NDP_Tina_CG_QtrlyPerformance_Final[[#This Row],[Item_Code]]&gt;"300000", "Capital", "Recurrent")</f>
        <v>Capital</v>
      </c>
    </row>
    <row r="2645" spans="1:47" x14ac:dyDescent="0.25">
      <c r="A2645" t="s">
        <v>220</v>
      </c>
      <c r="B2645" t="s">
        <v>221</v>
      </c>
      <c r="C2645" t="s">
        <v>218</v>
      </c>
      <c r="D2645" t="s">
        <v>1254</v>
      </c>
      <c r="E2645" t="s">
        <v>87</v>
      </c>
      <c r="F2645" t="s">
        <v>1264</v>
      </c>
      <c r="G2645" t="s">
        <v>31</v>
      </c>
      <c r="H2645" t="s">
        <v>1265</v>
      </c>
      <c r="I2645" t="s">
        <v>493</v>
      </c>
      <c r="J2645" t="s">
        <v>1266</v>
      </c>
      <c r="K2645" t="s">
        <v>224</v>
      </c>
      <c r="L2645" t="s">
        <v>1267</v>
      </c>
      <c r="M2645" t="s">
        <v>1305</v>
      </c>
      <c r="N2645" t="s">
        <v>1306</v>
      </c>
      <c r="O2645" t="s">
        <v>922</v>
      </c>
      <c r="P2645" t="s">
        <v>923</v>
      </c>
      <c r="Q2645" s="11">
        <v>0</v>
      </c>
      <c r="R2645" s="11">
        <v>0</v>
      </c>
      <c r="S2645" s="11">
        <v>0</v>
      </c>
      <c r="T2645" s="11">
        <v>0</v>
      </c>
      <c r="U2645" s="11">
        <v>100000000</v>
      </c>
      <c r="V2645" s="11">
        <v>0</v>
      </c>
      <c r="W2645" s="11">
        <v>100000000</v>
      </c>
      <c r="X2645" s="11">
        <v>0</v>
      </c>
      <c r="Y2645" s="11">
        <v>20000000</v>
      </c>
      <c r="Z2645" s="11">
        <v>20000000</v>
      </c>
      <c r="AA2645" s="11">
        <v>0</v>
      </c>
      <c r="AB2645" s="11">
        <v>0</v>
      </c>
      <c r="AC2645" s="11">
        <v>30000000</v>
      </c>
      <c r="AD2645" s="11">
        <v>30000000</v>
      </c>
      <c r="AE2645" s="11">
        <v>0</v>
      </c>
      <c r="AF2645" s="11">
        <v>0</v>
      </c>
      <c r="AG2645" s="11">
        <v>25000000</v>
      </c>
      <c r="AH2645" s="11">
        <v>25000000</v>
      </c>
      <c r="AI2645" s="11">
        <v>0</v>
      </c>
      <c r="AJ2645" s="11">
        <v>0</v>
      </c>
      <c r="AK2645" s="11">
        <v>25000000</v>
      </c>
      <c r="AL2645" s="11">
        <v>25000000</v>
      </c>
      <c r="AM2645" s="11">
        <v>0</v>
      </c>
      <c r="AN2645" s="11">
        <v>0</v>
      </c>
      <c r="AO26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6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6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5" s="11">
        <f>Table_PBS_SQL_DB2_PBSSQL_PBS_NDP_Tina_CG_QtrlyPerformance_Final[[#This Row],[GOU REL]]+Table_PBS_SQL_DB2_PBSSQL_PBS_NDP_Tina_CG_QtrlyPerformance_Final[[#This Row],[EXT REL]]</f>
        <v>100000000</v>
      </c>
      <c r="AT2645" s="11">
        <f>Table_PBS_SQL_DB2_PBSSQL_PBS_NDP_Tina_CG_QtrlyPerformance_Final[[#This Row],[GOU EXP]]+Table_PBS_SQL_DB2_PBSSQL_PBS_NDP_Tina_CG_QtrlyPerformance_Final[[#This Row],[EXT EXP]]</f>
        <v>100000000</v>
      </c>
      <c r="AU2645" s="11" t="str">
        <f>IF(Table_PBS_SQL_DB2_PBSSQL_PBS_NDP_Tina_CG_QtrlyPerformance_Final[[#This Row],[Item_Code]]&gt;"300000", "Capital", "Recurrent")</f>
        <v>Recurrent</v>
      </c>
    </row>
    <row r="2646" spans="1:47" x14ac:dyDescent="0.25">
      <c r="A2646" t="s">
        <v>220</v>
      </c>
      <c r="B2646" t="s">
        <v>221</v>
      </c>
      <c r="C2646" t="s">
        <v>218</v>
      </c>
      <c r="D2646" t="s">
        <v>1254</v>
      </c>
      <c r="E2646" t="s">
        <v>87</v>
      </c>
      <c r="F2646" t="s">
        <v>1264</v>
      </c>
      <c r="G2646" t="s">
        <v>119</v>
      </c>
      <c r="H2646" t="s">
        <v>1279</v>
      </c>
      <c r="I2646" t="s">
        <v>896</v>
      </c>
      <c r="J2646" t="s">
        <v>897</v>
      </c>
      <c r="K2646" t="s">
        <v>222</v>
      </c>
      <c r="L2646" t="s">
        <v>2128</v>
      </c>
      <c r="M2646" t="s">
        <v>1044</v>
      </c>
      <c r="N2646" t="s">
        <v>1045</v>
      </c>
      <c r="O2646" t="s">
        <v>975</v>
      </c>
      <c r="P2646" t="s">
        <v>976</v>
      </c>
      <c r="Q2646" s="11">
        <v>0</v>
      </c>
      <c r="R2646" s="11">
        <v>0</v>
      </c>
      <c r="S2646" s="11">
        <v>0</v>
      </c>
      <c r="T2646" s="11">
        <v>0</v>
      </c>
      <c r="U2646" s="11">
        <v>0</v>
      </c>
      <c r="V2646" s="11">
        <v>0</v>
      </c>
      <c r="W2646" s="11">
        <v>0</v>
      </c>
      <c r="X2646" s="11">
        <v>0</v>
      </c>
      <c r="Y2646" s="11">
        <v>0</v>
      </c>
      <c r="Z2646" s="11">
        <v>0</v>
      </c>
      <c r="AA2646" s="11">
        <v>0</v>
      </c>
      <c r="AB2646" s="11">
        <v>0</v>
      </c>
      <c r="AC2646" s="11">
        <v>0</v>
      </c>
      <c r="AD2646" s="11">
        <v>0</v>
      </c>
      <c r="AE2646" s="11">
        <v>0</v>
      </c>
      <c r="AF2646" s="11">
        <v>0</v>
      </c>
      <c r="AG2646" s="11">
        <v>0</v>
      </c>
      <c r="AH2646" s="11">
        <v>0</v>
      </c>
      <c r="AI2646" s="11">
        <v>0</v>
      </c>
      <c r="AJ2646" s="11">
        <v>0</v>
      </c>
      <c r="AK2646" s="11">
        <v>0</v>
      </c>
      <c r="AL2646" s="11">
        <v>0</v>
      </c>
      <c r="AM2646" s="11">
        <v>23895745000</v>
      </c>
      <c r="AN2646" s="11">
        <v>23895745000</v>
      </c>
      <c r="AO26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23895745000</v>
      </c>
      <c r="AQ26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23895745000</v>
      </c>
      <c r="AS2646" s="11">
        <f>Table_PBS_SQL_DB2_PBSSQL_PBS_NDP_Tina_CG_QtrlyPerformance_Final[[#This Row],[GOU REL]]+Table_PBS_SQL_DB2_PBSSQL_PBS_NDP_Tina_CG_QtrlyPerformance_Final[[#This Row],[EXT REL]]</f>
        <v>23895745000</v>
      </c>
      <c r="AT2646" s="11">
        <f>Table_PBS_SQL_DB2_PBSSQL_PBS_NDP_Tina_CG_QtrlyPerformance_Final[[#This Row],[GOU EXP]]+Table_PBS_SQL_DB2_PBSSQL_PBS_NDP_Tina_CG_QtrlyPerformance_Final[[#This Row],[EXT EXP]]</f>
        <v>23895745000</v>
      </c>
      <c r="AU2646" s="11" t="str">
        <f>IF(Table_PBS_SQL_DB2_PBSSQL_PBS_NDP_Tina_CG_QtrlyPerformance_Final[[#This Row],[Item_Code]]&gt;"300000", "Capital", "Recurrent")</f>
        <v>Recurrent</v>
      </c>
    </row>
    <row r="2647" spans="1:47" x14ac:dyDescent="0.25">
      <c r="A2647" t="s">
        <v>220</v>
      </c>
      <c r="B2647" t="s">
        <v>221</v>
      </c>
      <c r="C2647" t="s">
        <v>218</v>
      </c>
      <c r="D2647" t="s">
        <v>1254</v>
      </c>
      <c r="E2647" t="s">
        <v>87</v>
      </c>
      <c r="F2647" t="s">
        <v>1264</v>
      </c>
      <c r="G2647" t="s">
        <v>119</v>
      </c>
      <c r="H2647" t="s">
        <v>1279</v>
      </c>
      <c r="I2647" t="s">
        <v>493</v>
      </c>
      <c r="J2647" t="s">
        <v>1280</v>
      </c>
      <c r="K2647" t="s">
        <v>1281</v>
      </c>
      <c r="L2647" t="s">
        <v>1282</v>
      </c>
      <c r="M2647" t="s">
        <v>1044</v>
      </c>
      <c r="N2647" t="s">
        <v>1045</v>
      </c>
      <c r="O2647" t="s">
        <v>1005</v>
      </c>
      <c r="P2647" t="s">
        <v>1006</v>
      </c>
      <c r="Q2647" s="11">
        <v>0</v>
      </c>
      <c r="R2647" s="11">
        <v>0</v>
      </c>
      <c r="S2647" s="11">
        <v>0</v>
      </c>
      <c r="T2647" s="11">
        <v>0</v>
      </c>
      <c r="U2647" s="11">
        <v>101217700</v>
      </c>
      <c r="V2647" s="11">
        <v>0</v>
      </c>
      <c r="W2647" s="11">
        <v>101217700</v>
      </c>
      <c r="X2647" s="11">
        <v>0</v>
      </c>
      <c r="Y2647" s="11">
        <v>25304500</v>
      </c>
      <c r="Z2647" s="11">
        <v>25304500</v>
      </c>
      <c r="AA2647" s="11">
        <v>0</v>
      </c>
      <c r="AB2647" s="11">
        <v>0</v>
      </c>
      <c r="AC2647" s="11">
        <v>33401940</v>
      </c>
      <c r="AD2647" s="11">
        <v>33401940</v>
      </c>
      <c r="AE2647" s="11">
        <v>0</v>
      </c>
      <c r="AF2647" s="11">
        <v>0</v>
      </c>
      <c r="AG2647" s="11">
        <v>17207009</v>
      </c>
      <c r="AH2647" s="11">
        <v>17207009</v>
      </c>
      <c r="AI2647" s="11">
        <v>0</v>
      </c>
      <c r="AJ2647" s="11">
        <v>0</v>
      </c>
      <c r="AK2647" s="11">
        <v>25304251</v>
      </c>
      <c r="AL2647" s="11">
        <v>25304251</v>
      </c>
      <c r="AM2647" s="11">
        <v>0</v>
      </c>
      <c r="AN2647" s="11">
        <v>0</v>
      </c>
      <c r="AO26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101217700</v>
      </c>
      <c r="AP26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101217700</v>
      </c>
      <c r="AR26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7" s="11">
        <f>Table_PBS_SQL_DB2_PBSSQL_PBS_NDP_Tina_CG_QtrlyPerformance_Final[[#This Row],[GOU REL]]+Table_PBS_SQL_DB2_PBSSQL_PBS_NDP_Tina_CG_QtrlyPerformance_Final[[#This Row],[EXT REL]]</f>
        <v>101217700</v>
      </c>
      <c r="AT2647" s="11">
        <f>Table_PBS_SQL_DB2_PBSSQL_PBS_NDP_Tina_CG_QtrlyPerformance_Final[[#This Row],[GOU EXP]]+Table_PBS_SQL_DB2_PBSSQL_PBS_NDP_Tina_CG_QtrlyPerformance_Final[[#This Row],[EXT EXP]]</f>
        <v>101217700</v>
      </c>
      <c r="AU2647" s="11" t="str">
        <f>IF(Table_PBS_SQL_DB2_PBSSQL_PBS_NDP_Tina_CG_QtrlyPerformance_Final[[#This Row],[Item_Code]]&gt;"300000", "Capital", "Recurrent")</f>
        <v>Recurrent</v>
      </c>
    </row>
    <row r="2648" spans="1:47" x14ac:dyDescent="0.25">
      <c r="A2648" t="s">
        <v>220</v>
      </c>
      <c r="B2648" t="s">
        <v>221</v>
      </c>
      <c r="C2648" t="s">
        <v>218</v>
      </c>
      <c r="D2648" t="s">
        <v>1254</v>
      </c>
      <c r="E2648" t="s">
        <v>87</v>
      </c>
      <c r="F2648" t="s">
        <v>1264</v>
      </c>
      <c r="G2648" t="s">
        <v>119</v>
      </c>
      <c r="H2648" t="s">
        <v>1279</v>
      </c>
      <c r="I2648" t="s">
        <v>493</v>
      </c>
      <c r="J2648" t="s">
        <v>1280</v>
      </c>
      <c r="K2648" t="s">
        <v>1981</v>
      </c>
      <c r="L2648" t="s">
        <v>1982</v>
      </c>
      <c r="M2648" t="s">
        <v>1286</v>
      </c>
      <c r="N2648" t="s">
        <v>1287</v>
      </c>
      <c r="O2648" t="s">
        <v>893</v>
      </c>
      <c r="P2648" t="s">
        <v>894</v>
      </c>
      <c r="Q2648" s="11">
        <v>0</v>
      </c>
      <c r="R2648" s="11">
        <v>0</v>
      </c>
      <c r="S2648" s="11">
        <v>0</v>
      </c>
      <c r="T2648" s="11">
        <v>0</v>
      </c>
      <c r="U2648" s="11">
        <v>200000000</v>
      </c>
      <c r="V2648" s="11">
        <v>0</v>
      </c>
      <c r="W2648" s="11">
        <v>200000000</v>
      </c>
      <c r="X2648" s="11">
        <v>0</v>
      </c>
      <c r="Y2648" s="11">
        <v>0</v>
      </c>
      <c r="Z2648" s="11">
        <v>0</v>
      </c>
      <c r="AA2648" s="11">
        <v>0</v>
      </c>
      <c r="AB2648" s="11">
        <v>0</v>
      </c>
      <c r="AC2648" s="11">
        <v>200000000</v>
      </c>
      <c r="AD2648" s="11">
        <v>199879717</v>
      </c>
      <c r="AE2648" s="11">
        <v>0</v>
      </c>
      <c r="AF2648" s="11">
        <v>0</v>
      </c>
      <c r="AG2648" s="11">
        <v>0</v>
      </c>
      <c r="AH2648" s="11">
        <v>-30022714</v>
      </c>
      <c r="AI2648" s="11">
        <v>0</v>
      </c>
      <c r="AJ2648" s="11">
        <v>0</v>
      </c>
      <c r="AK2648" s="11">
        <v>0</v>
      </c>
      <c r="AL2648" s="11">
        <v>30142997</v>
      </c>
      <c r="AM2648" s="11">
        <v>0</v>
      </c>
      <c r="AN2648" s="11">
        <v>0</v>
      </c>
      <c r="AO26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6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6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8" s="11">
        <f>Table_PBS_SQL_DB2_PBSSQL_PBS_NDP_Tina_CG_QtrlyPerformance_Final[[#This Row],[GOU REL]]+Table_PBS_SQL_DB2_PBSSQL_PBS_NDP_Tina_CG_QtrlyPerformance_Final[[#This Row],[EXT REL]]</f>
        <v>200000000</v>
      </c>
      <c r="AT2648" s="11">
        <f>Table_PBS_SQL_DB2_PBSSQL_PBS_NDP_Tina_CG_QtrlyPerformance_Final[[#This Row],[GOU EXP]]+Table_PBS_SQL_DB2_PBSSQL_PBS_NDP_Tina_CG_QtrlyPerformance_Final[[#This Row],[EXT EXP]]</f>
        <v>200000000</v>
      </c>
      <c r="AU2648" s="11" t="str">
        <f>IF(Table_PBS_SQL_DB2_PBSSQL_PBS_NDP_Tina_CG_QtrlyPerformance_Final[[#This Row],[Item_Code]]&gt;"300000", "Capital", "Recurrent")</f>
        <v>Capital</v>
      </c>
    </row>
    <row r="2649" spans="1:47" x14ac:dyDescent="0.25">
      <c r="A2649" t="s">
        <v>220</v>
      </c>
      <c r="B2649" t="s">
        <v>221</v>
      </c>
      <c r="C2649" t="s">
        <v>218</v>
      </c>
      <c r="D2649" t="s">
        <v>1254</v>
      </c>
      <c r="E2649" t="s">
        <v>97</v>
      </c>
      <c r="F2649" t="s">
        <v>1290</v>
      </c>
      <c r="G2649" t="s">
        <v>75</v>
      </c>
      <c r="H2649" t="s">
        <v>1291</v>
      </c>
      <c r="I2649" t="s">
        <v>493</v>
      </c>
      <c r="J2649" t="s">
        <v>1292</v>
      </c>
      <c r="K2649" t="s">
        <v>1293</v>
      </c>
      <c r="L2649" t="s">
        <v>1294</v>
      </c>
      <c r="M2649" t="s">
        <v>1044</v>
      </c>
      <c r="N2649" t="s">
        <v>1045</v>
      </c>
      <c r="O2649" t="s">
        <v>1004</v>
      </c>
      <c r="P2649" t="s">
        <v>868</v>
      </c>
      <c r="Q2649" s="11">
        <v>0</v>
      </c>
      <c r="R2649" s="11">
        <v>0</v>
      </c>
      <c r="S2649" s="11">
        <v>0</v>
      </c>
      <c r="T2649" s="11">
        <v>0</v>
      </c>
      <c r="U2649" s="11">
        <v>91000000</v>
      </c>
      <c r="V2649" s="11">
        <v>0</v>
      </c>
      <c r="W2649" s="11">
        <v>91000000</v>
      </c>
      <c r="X2649" s="11">
        <v>0</v>
      </c>
      <c r="Y2649" s="11">
        <v>0</v>
      </c>
      <c r="Z2649" s="11">
        <v>0</v>
      </c>
      <c r="AA2649" s="11">
        <v>0</v>
      </c>
      <c r="AB2649" s="11">
        <v>0</v>
      </c>
      <c r="AC2649" s="11">
        <v>22750000</v>
      </c>
      <c r="AD2649" s="11">
        <v>20000000</v>
      </c>
      <c r="AE2649" s="11">
        <v>0</v>
      </c>
      <c r="AF2649" s="11">
        <v>0</v>
      </c>
      <c r="AG2649" s="11">
        <v>45500000</v>
      </c>
      <c r="AH2649" s="11">
        <v>0</v>
      </c>
      <c r="AI2649" s="11">
        <v>0</v>
      </c>
      <c r="AJ2649" s="11">
        <v>0</v>
      </c>
      <c r="AK2649" s="11">
        <v>0</v>
      </c>
      <c r="AL2649" s="11">
        <v>48250000</v>
      </c>
      <c r="AM2649" s="11">
        <v>0</v>
      </c>
      <c r="AN2649" s="11">
        <v>0</v>
      </c>
      <c r="AO26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68250000</v>
      </c>
      <c r="AP26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68250000</v>
      </c>
      <c r="AR26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49" s="11">
        <f>Table_PBS_SQL_DB2_PBSSQL_PBS_NDP_Tina_CG_QtrlyPerformance_Final[[#This Row],[GOU REL]]+Table_PBS_SQL_DB2_PBSSQL_PBS_NDP_Tina_CG_QtrlyPerformance_Final[[#This Row],[EXT REL]]</f>
        <v>68250000</v>
      </c>
      <c r="AT2649" s="11">
        <f>Table_PBS_SQL_DB2_PBSSQL_PBS_NDP_Tina_CG_QtrlyPerformance_Final[[#This Row],[GOU EXP]]+Table_PBS_SQL_DB2_PBSSQL_PBS_NDP_Tina_CG_QtrlyPerformance_Final[[#This Row],[EXT EXP]]</f>
        <v>68250000</v>
      </c>
      <c r="AU2649" s="11" t="str">
        <f>IF(Table_PBS_SQL_DB2_PBSSQL_PBS_NDP_Tina_CG_QtrlyPerformance_Final[[#This Row],[Item_Code]]&gt;"300000", "Capital", "Recurrent")</f>
        <v>Recurrent</v>
      </c>
    </row>
    <row r="2650" spans="1:47" x14ac:dyDescent="0.25">
      <c r="A2650" t="s">
        <v>220</v>
      </c>
      <c r="B2650" t="s">
        <v>221</v>
      </c>
      <c r="C2650" t="s">
        <v>218</v>
      </c>
      <c r="D2650" t="s">
        <v>1254</v>
      </c>
      <c r="E2650" t="s">
        <v>97</v>
      </c>
      <c r="F2650" t="s">
        <v>1290</v>
      </c>
      <c r="G2650" t="s">
        <v>75</v>
      </c>
      <c r="H2650" t="s">
        <v>1291</v>
      </c>
      <c r="I2650" t="s">
        <v>493</v>
      </c>
      <c r="J2650" t="s">
        <v>1292</v>
      </c>
      <c r="K2650" t="s">
        <v>230</v>
      </c>
      <c r="L2650" t="s">
        <v>1299</v>
      </c>
      <c r="M2650" t="s">
        <v>1300</v>
      </c>
      <c r="N2650" t="s">
        <v>1301</v>
      </c>
      <c r="O2650" t="s">
        <v>1083</v>
      </c>
      <c r="P2650" t="s">
        <v>1084</v>
      </c>
      <c r="Q2650" s="11">
        <v>0</v>
      </c>
      <c r="R2650" s="11">
        <v>0</v>
      </c>
      <c r="S2650" s="11">
        <v>0</v>
      </c>
      <c r="T2650" s="11">
        <v>0</v>
      </c>
      <c r="U2650" s="11">
        <v>300000000</v>
      </c>
      <c r="V2650" s="11">
        <v>0</v>
      </c>
      <c r="W2650" s="11">
        <v>300000000</v>
      </c>
      <c r="X2650" s="11">
        <v>0</v>
      </c>
      <c r="Y2650" s="11">
        <v>0</v>
      </c>
      <c r="Z2650" s="11">
        <v>0</v>
      </c>
      <c r="AA2650" s="11">
        <v>0</v>
      </c>
      <c r="AB2650" s="11">
        <v>0</v>
      </c>
      <c r="AC2650" s="11">
        <v>99000000</v>
      </c>
      <c r="AD2650" s="11">
        <v>49202000</v>
      </c>
      <c r="AE2650" s="11">
        <v>0</v>
      </c>
      <c r="AF2650" s="11">
        <v>0</v>
      </c>
      <c r="AG2650" s="11">
        <v>0</v>
      </c>
      <c r="AH2650" s="11">
        <v>0</v>
      </c>
      <c r="AI2650" s="11">
        <v>0</v>
      </c>
      <c r="AJ2650" s="11">
        <v>0</v>
      </c>
      <c r="AK2650" s="11">
        <v>0</v>
      </c>
      <c r="AL2650" s="11">
        <v>49798000</v>
      </c>
      <c r="AM2650" s="11">
        <v>0</v>
      </c>
      <c r="AN2650" s="11">
        <v>0</v>
      </c>
      <c r="AO26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99000000</v>
      </c>
      <c r="AP26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99000000</v>
      </c>
      <c r="AR26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0" s="11">
        <f>Table_PBS_SQL_DB2_PBSSQL_PBS_NDP_Tina_CG_QtrlyPerformance_Final[[#This Row],[GOU REL]]+Table_PBS_SQL_DB2_PBSSQL_PBS_NDP_Tina_CG_QtrlyPerformance_Final[[#This Row],[EXT REL]]</f>
        <v>99000000</v>
      </c>
      <c r="AT2650" s="11">
        <f>Table_PBS_SQL_DB2_PBSSQL_PBS_NDP_Tina_CG_QtrlyPerformance_Final[[#This Row],[GOU EXP]]+Table_PBS_SQL_DB2_PBSSQL_PBS_NDP_Tina_CG_QtrlyPerformance_Final[[#This Row],[EXT EXP]]</f>
        <v>99000000</v>
      </c>
      <c r="AU2650" s="11" t="str">
        <f>IF(Table_PBS_SQL_DB2_PBSSQL_PBS_NDP_Tina_CG_QtrlyPerformance_Final[[#This Row],[Item_Code]]&gt;"300000", "Capital", "Recurrent")</f>
        <v>Recurrent</v>
      </c>
    </row>
    <row r="2651" spans="1:47" x14ac:dyDescent="0.25">
      <c r="A2651" t="s">
        <v>220</v>
      </c>
      <c r="B2651" t="s">
        <v>221</v>
      </c>
      <c r="C2651" t="s">
        <v>218</v>
      </c>
      <c r="D2651" t="s">
        <v>1254</v>
      </c>
      <c r="E2651" t="s">
        <v>97</v>
      </c>
      <c r="F2651" t="s">
        <v>1290</v>
      </c>
      <c r="G2651" t="s">
        <v>75</v>
      </c>
      <c r="H2651" t="s">
        <v>1291</v>
      </c>
      <c r="I2651" t="s">
        <v>493</v>
      </c>
      <c r="J2651" t="s">
        <v>1292</v>
      </c>
      <c r="K2651" t="s">
        <v>236</v>
      </c>
      <c r="L2651" t="s">
        <v>1304</v>
      </c>
      <c r="M2651" t="s">
        <v>1825</v>
      </c>
      <c r="N2651" t="s">
        <v>1826</v>
      </c>
      <c r="O2651" t="s">
        <v>1083</v>
      </c>
      <c r="P2651" t="s">
        <v>1084</v>
      </c>
      <c r="Q2651" s="11">
        <v>0</v>
      </c>
      <c r="R2651" s="11">
        <v>0</v>
      </c>
      <c r="S2651" s="11">
        <v>0</v>
      </c>
      <c r="T2651" s="11">
        <v>0</v>
      </c>
      <c r="U2651" s="11">
        <v>300000000</v>
      </c>
      <c r="V2651" s="11">
        <v>0</v>
      </c>
      <c r="W2651" s="11">
        <v>300000000</v>
      </c>
      <c r="X2651" s="11">
        <v>0</v>
      </c>
      <c r="Y2651" s="11">
        <v>0</v>
      </c>
      <c r="Z2651" s="11">
        <v>0</v>
      </c>
      <c r="AA2651" s="11">
        <v>0</v>
      </c>
      <c r="AB2651" s="11">
        <v>0</v>
      </c>
      <c r="AC2651" s="11">
        <v>150000000</v>
      </c>
      <c r="AD2651" s="11">
        <v>0</v>
      </c>
      <c r="AE2651" s="11">
        <v>0</v>
      </c>
      <c r="AF2651" s="11">
        <v>0</v>
      </c>
      <c r="AG2651" s="11">
        <v>48000000</v>
      </c>
      <c r="AH2651" s="11">
        <v>0</v>
      </c>
      <c r="AI2651" s="11">
        <v>0</v>
      </c>
      <c r="AJ2651" s="11">
        <v>0</v>
      </c>
      <c r="AK2651" s="11">
        <v>0</v>
      </c>
      <c r="AL2651" s="11">
        <v>198000001</v>
      </c>
      <c r="AM2651" s="11">
        <v>0</v>
      </c>
      <c r="AN2651" s="11">
        <v>0</v>
      </c>
      <c r="AO26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198000000</v>
      </c>
      <c r="AP26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198000001</v>
      </c>
      <c r="AR26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1" s="11">
        <f>Table_PBS_SQL_DB2_PBSSQL_PBS_NDP_Tina_CG_QtrlyPerformance_Final[[#This Row],[GOU REL]]+Table_PBS_SQL_DB2_PBSSQL_PBS_NDP_Tina_CG_QtrlyPerformance_Final[[#This Row],[EXT REL]]</f>
        <v>198000000</v>
      </c>
      <c r="AT2651" s="11">
        <f>Table_PBS_SQL_DB2_PBSSQL_PBS_NDP_Tina_CG_QtrlyPerformance_Final[[#This Row],[GOU EXP]]+Table_PBS_SQL_DB2_PBSSQL_PBS_NDP_Tina_CG_QtrlyPerformance_Final[[#This Row],[EXT EXP]]</f>
        <v>198000001</v>
      </c>
      <c r="AU2651" s="11" t="str">
        <f>IF(Table_PBS_SQL_DB2_PBSSQL_PBS_NDP_Tina_CG_QtrlyPerformance_Final[[#This Row],[Item_Code]]&gt;"300000", "Capital", "Recurrent")</f>
        <v>Recurrent</v>
      </c>
    </row>
    <row r="2652" spans="1:47" x14ac:dyDescent="0.25">
      <c r="A2652" t="s">
        <v>220</v>
      </c>
      <c r="B2652" t="s">
        <v>221</v>
      </c>
      <c r="C2652" t="s">
        <v>218</v>
      </c>
      <c r="D2652" t="s">
        <v>1254</v>
      </c>
      <c r="E2652" t="s">
        <v>97</v>
      </c>
      <c r="F2652" t="s">
        <v>1290</v>
      </c>
      <c r="G2652" t="s">
        <v>75</v>
      </c>
      <c r="H2652" t="s">
        <v>1291</v>
      </c>
      <c r="I2652" t="s">
        <v>493</v>
      </c>
      <c r="J2652" t="s">
        <v>1292</v>
      </c>
      <c r="K2652" t="s">
        <v>238</v>
      </c>
      <c r="L2652" t="s">
        <v>1983</v>
      </c>
      <c r="M2652" t="s">
        <v>1984</v>
      </c>
      <c r="N2652" t="s">
        <v>1985</v>
      </c>
      <c r="O2652" t="s">
        <v>1606</v>
      </c>
      <c r="P2652" t="s">
        <v>1607</v>
      </c>
      <c r="Q2652" s="11">
        <v>0</v>
      </c>
      <c r="R2652" s="11">
        <v>0</v>
      </c>
      <c r="S2652" s="11">
        <v>0</v>
      </c>
      <c r="T2652" s="11">
        <v>0</v>
      </c>
      <c r="U2652" s="11">
        <v>32000000</v>
      </c>
      <c r="V2652" s="11">
        <v>0</v>
      </c>
      <c r="W2652" s="11">
        <v>32000000</v>
      </c>
      <c r="X2652" s="11">
        <v>0</v>
      </c>
      <c r="Y2652" s="11">
        <v>0</v>
      </c>
      <c r="Z2652" s="11">
        <v>0</v>
      </c>
      <c r="AA2652" s="11">
        <v>0</v>
      </c>
      <c r="AB2652" s="11">
        <v>0</v>
      </c>
      <c r="AC2652" s="11">
        <v>16000000</v>
      </c>
      <c r="AD2652" s="11">
        <v>0</v>
      </c>
      <c r="AE2652" s="11">
        <v>0</v>
      </c>
      <c r="AF2652" s="11">
        <v>0</v>
      </c>
      <c r="AG2652" s="11">
        <v>8000000</v>
      </c>
      <c r="AH2652" s="11">
        <v>0</v>
      </c>
      <c r="AI2652" s="11">
        <v>0</v>
      </c>
      <c r="AJ2652" s="11">
        <v>0</v>
      </c>
      <c r="AK2652" s="11">
        <v>0</v>
      </c>
      <c r="AL2652" s="11">
        <v>24000000</v>
      </c>
      <c r="AM2652" s="11">
        <v>0</v>
      </c>
      <c r="AN2652" s="11">
        <v>0</v>
      </c>
      <c r="AO26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26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26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2" s="11">
        <f>Table_PBS_SQL_DB2_PBSSQL_PBS_NDP_Tina_CG_QtrlyPerformance_Final[[#This Row],[GOU REL]]+Table_PBS_SQL_DB2_PBSSQL_PBS_NDP_Tina_CG_QtrlyPerformance_Final[[#This Row],[EXT REL]]</f>
        <v>24000000</v>
      </c>
      <c r="AT2652" s="11">
        <f>Table_PBS_SQL_DB2_PBSSQL_PBS_NDP_Tina_CG_QtrlyPerformance_Final[[#This Row],[GOU EXP]]+Table_PBS_SQL_DB2_PBSSQL_PBS_NDP_Tina_CG_QtrlyPerformance_Final[[#This Row],[EXT EXP]]</f>
        <v>24000000</v>
      </c>
      <c r="AU2652" s="11" t="str">
        <f>IF(Table_PBS_SQL_DB2_PBSSQL_PBS_NDP_Tina_CG_QtrlyPerformance_Final[[#This Row],[Item_Code]]&gt;"300000", "Capital", "Recurrent")</f>
        <v>Recurrent</v>
      </c>
    </row>
    <row r="2653" spans="1:47" x14ac:dyDescent="0.25">
      <c r="A2653" t="s">
        <v>220</v>
      </c>
      <c r="B2653" t="s">
        <v>221</v>
      </c>
      <c r="C2653" t="s">
        <v>218</v>
      </c>
      <c r="D2653" t="s">
        <v>1254</v>
      </c>
      <c r="E2653" t="s">
        <v>97</v>
      </c>
      <c r="F2653" t="s">
        <v>1290</v>
      </c>
      <c r="G2653" t="s">
        <v>75</v>
      </c>
      <c r="H2653" t="s">
        <v>1291</v>
      </c>
      <c r="I2653" t="s">
        <v>493</v>
      </c>
      <c r="J2653" t="s">
        <v>1292</v>
      </c>
      <c r="K2653" t="s">
        <v>238</v>
      </c>
      <c r="L2653" t="s">
        <v>1983</v>
      </c>
      <c r="M2653" t="s">
        <v>1984</v>
      </c>
      <c r="N2653" t="s">
        <v>1985</v>
      </c>
      <c r="O2653" t="s">
        <v>1302</v>
      </c>
      <c r="P2653" t="s">
        <v>1303</v>
      </c>
      <c r="Q2653" s="11">
        <v>0</v>
      </c>
      <c r="R2653" s="11">
        <v>0</v>
      </c>
      <c r="S2653" s="11">
        <v>1500000000</v>
      </c>
      <c r="T2653" s="11">
        <v>-1500000000</v>
      </c>
      <c r="U2653" s="11">
        <v>14010000000</v>
      </c>
      <c r="V2653" s="11">
        <v>0</v>
      </c>
      <c r="W2653" s="11">
        <v>15510000000</v>
      </c>
      <c r="X2653" s="11">
        <v>0</v>
      </c>
      <c r="Y2653" s="11">
        <v>0</v>
      </c>
      <c r="Z2653" s="11">
        <v>0</v>
      </c>
      <c r="AA2653" s="11">
        <v>0</v>
      </c>
      <c r="AB2653" s="11">
        <v>0</v>
      </c>
      <c r="AC2653" s="11">
        <v>9134200000</v>
      </c>
      <c r="AD2653" s="11">
        <v>5539855152</v>
      </c>
      <c r="AE2653" s="11">
        <v>0</v>
      </c>
      <c r="AF2653" s="11">
        <v>0</v>
      </c>
      <c r="AG2653" s="11">
        <v>2481600000</v>
      </c>
      <c r="AH2653" s="11">
        <v>5848221639</v>
      </c>
      <c r="AI2653" s="11">
        <v>0</v>
      </c>
      <c r="AJ2653" s="11">
        <v>0</v>
      </c>
      <c r="AK2653" s="11">
        <v>200000000</v>
      </c>
      <c r="AL2653" s="11">
        <v>427723144</v>
      </c>
      <c r="AM2653" s="11">
        <v>0</v>
      </c>
      <c r="AN2653" s="11">
        <v>0</v>
      </c>
      <c r="AO26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11815800000</v>
      </c>
      <c r="AP26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11815799935</v>
      </c>
      <c r="AR26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3" s="11">
        <f>Table_PBS_SQL_DB2_PBSSQL_PBS_NDP_Tina_CG_QtrlyPerformance_Final[[#This Row],[GOU REL]]+Table_PBS_SQL_DB2_PBSSQL_PBS_NDP_Tina_CG_QtrlyPerformance_Final[[#This Row],[EXT REL]]</f>
        <v>11815800000</v>
      </c>
      <c r="AT2653" s="11">
        <f>Table_PBS_SQL_DB2_PBSSQL_PBS_NDP_Tina_CG_QtrlyPerformance_Final[[#This Row],[GOU EXP]]+Table_PBS_SQL_DB2_PBSSQL_PBS_NDP_Tina_CG_QtrlyPerformance_Final[[#This Row],[EXT EXP]]</f>
        <v>11815799935</v>
      </c>
      <c r="AU2653" s="11" t="str">
        <f>IF(Table_PBS_SQL_DB2_PBSSQL_PBS_NDP_Tina_CG_QtrlyPerformance_Final[[#This Row],[Item_Code]]&gt;"300000", "Capital", "Recurrent")</f>
        <v>Capital</v>
      </c>
    </row>
    <row r="2654" spans="1:47" x14ac:dyDescent="0.25">
      <c r="A2654" t="s">
        <v>77</v>
      </c>
      <c r="B2654" t="s">
        <v>78</v>
      </c>
      <c r="C2654" t="s">
        <v>75</v>
      </c>
      <c r="D2654" t="s">
        <v>1307</v>
      </c>
      <c r="E2654" t="s">
        <v>31</v>
      </c>
      <c r="F2654" t="s">
        <v>1308</v>
      </c>
      <c r="G2654" t="s">
        <v>31</v>
      </c>
      <c r="H2654" t="s">
        <v>1309</v>
      </c>
      <c r="I2654" t="s">
        <v>493</v>
      </c>
      <c r="J2654" t="s">
        <v>1310</v>
      </c>
      <c r="K2654" t="s">
        <v>1311</v>
      </c>
      <c r="L2654" t="s">
        <v>1312</v>
      </c>
      <c r="M2654" t="s">
        <v>1313</v>
      </c>
      <c r="N2654" t="s">
        <v>1314</v>
      </c>
      <c r="O2654" t="s">
        <v>1083</v>
      </c>
      <c r="P2654" t="s">
        <v>1084</v>
      </c>
      <c r="Q2654" s="11">
        <v>0</v>
      </c>
      <c r="R2654" s="11">
        <v>0</v>
      </c>
      <c r="S2654" s="11">
        <v>0</v>
      </c>
      <c r="T2654" s="11">
        <v>0</v>
      </c>
      <c r="U2654" s="11">
        <v>7375020806</v>
      </c>
      <c r="V2654" s="11">
        <v>0</v>
      </c>
      <c r="W2654" s="11">
        <v>0</v>
      </c>
      <c r="X2654" s="11">
        <v>7375020806</v>
      </c>
      <c r="Y2654" s="11">
        <v>0</v>
      </c>
      <c r="Z2654" s="11">
        <v>0</v>
      </c>
      <c r="AA2654" s="11">
        <v>0</v>
      </c>
      <c r="AB2654" s="11">
        <v>0</v>
      </c>
      <c r="AC2654" s="11">
        <v>0</v>
      </c>
      <c r="AD2654" s="11">
        <v>0</v>
      </c>
      <c r="AE2654" s="11">
        <v>0</v>
      </c>
      <c r="AF2654" s="11">
        <v>0</v>
      </c>
      <c r="AG2654" s="11">
        <v>0</v>
      </c>
      <c r="AH2654" s="11">
        <v>0</v>
      </c>
      <c r="AI2654" s="11">
        <v>0</v>
      </c>
      <c r="AJ2654" s="11">
        <v>0</v>
      </c>
      <c r="AK2654" s="11">
        <v>0</v>
      </c>
      <c r="AL2654" s="11">
        <v>0</v>
      </c>
      <c r="AM2654" s="11">
        <v>0</v>
      </c>
      <c r="AN2654" s="11">
        <v>0</v>
      </c>
      <c r="AO26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4" s="11">
        <f>Table_PBS_SQL_DB2_PBSSQL_PBS_NDP_Tina_CG_QtrlyPerformance_Final[[#This Row],[GOU REL]]+Table_PBS_SQL_DB2_PBSSQL_PBS_NDP_Tina_CG_QtrlyPerformance_Final[[#This Row],[EXT REL]]</f>
        <v>0</v>
      </c>
      <c r="AT2654" s="11">
        <f>Table_PBS_SQL_DB2_PBSSQL_PBS_NDP_Tina_CG_QtrlyPerformance_Final[[#This Row],[GOU EXP]]+Table_PBS_SQL_DB2_PBSSQL_PBS_NDP_Tina_CG_QtrlyPerformance_Final[[#This Row],[EXT EXP]]</f>
        <v>0</v>
      </c>
      <c r="AU2654" s="11" t="str">
        <f>IF(Table_PBS_SQL_DB2_PBSSQL_PBS_NDP_Tina_CG_QtrlyPerformance_Final[[#This Row],[Item_Code]]&gt;"300000", "Capital", "Recurrent")</f>
        <v>Recurrent</v>
      </c>
    </row>
    <row r="2655" spans="1:47" x14ac:dyDescent="0.25">
      <c r="A2655" t="s">
        <v>77</v>
      </c>
      <c r="B2655" t="s">
        <v>78</v>
      </c>
      <c r="C2655" t="s">
        <v>75</v>
      </c>
      <c r="D2655" t="s">
        <v>1307</v>
      </c>
      <c r="E2655" t="s">
        <v>31</v>
      </c>
      <c r="F2655" t="s">
        <v>1308</v>
      </c>
      <c r="G2655" t="s">
        <v>31</v>
      </c>
      <c r="H2655" t="s">
        <v>1309</v>
      </c>
      <c r="I2655" t="s">
        <v>666</v>
      </c>
      <c r="J2655" t="s">
        <v>1315</v>
      </c>
      <c r="K2655" t="s">
        <v>1316</v>
      </c>
      <c r="L2655" t="s">
        <v>1317</v>
      </c>
      <c r="M2655" t="s">
        <v>1313</v>
      </c>
      <c r="N2655" t="s">
        <v>1314</v>
      </c>
      <c r="O2655" t="s">
        <v>1120</v>
      </c>
      <c r="P2655" t="s">
        <v>1121</v>
      </c>
      <c r="Q2655" s="11">
        <v>0</v>
      </c>
      <c r="R2655" s="11">
        <v>0</v>
      </c>
      <c r="S2655" s="11">
        <v>0</v>
      </c>
      <c r="T2655" s="11">
        <v>0</v>
      </c>
      <c r="U2655" s="11">
        <v>40000000</v>
      </c>
      <c r="V2655" s="11">
        <v>0</v>
      </c>
      <c r="W2655" s="11">
        <v>40000000</v>
      </c>
      <c r="X2655" s="11">
        <v>0</v>
      </c>
      <c r="Y2655" s="11">
        <v>0</v>
      </c>
      <c r="Z2655" s="11">
        <v>0</v>
      </c>
      <c r="AA2655" s="11">
        <v>0</v>
      </c>
      <c r="AB2655" s="11">
        <v>0</v>
      </c>
      <c r="AC2655" s="11">
        <v>40000000</v>
      </c>
      <c r="AD2655" s="11">
        <v>0</v>
      </c>
      <c r="AE2655" s="11">
        <v>0</v>
      </c>
      <c r="AF2655" s="11">
        <v>0</v>
      </c>
      <c r="AG2655" s="11">
        <v>0</v>
      </c>
      <c r="AH2655" s="11">
        <v>0</v>
      </c>
      <c r="AI2655" s="11">
        <v>0</v>
      </c>
      <c r="AJ2655" s="11">
        <v>0</v>
      </c>
      <c r="AK2655" s="11">
        <v>0</v>
      </c>
      <c r="AL2655" s="11">
        <v>40000001</v>
      </c>
      <c r="AM2655" s="11">
        <v>0</v>
      </c>
      <c r="AN2655" s="11">
        <v>0</v>
      </c>
      <c r="AO26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6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40000001</v>
      </c>
      <c r="AR26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5" s="11">
        <f>Table_PBS_SQL_DB2_PBSSQL_PBS_NDP_Tina_CG_QtrlyPerformance_Final[[#This Row],[GOU REL]]+Table_PBS_SQL_DB2_PBSSQL_PBS_NDP_Tina_CG_QtrlyPerformance_Final[[#This Row],[EXT REL]]</f>
        <v>40000000</v>
      </c>
      <c r="AT2655" s="11">
        <f>Table_PBS_SQL_DB2_PBSSQL_PBS_NDP_Tina_CG_QtrlyPerformance_Final[[#This Row],[GOU EXP]]+Table_PBS_SQL_DB2_PBSSQL_PBS_NDP_Tina_CG_QtrlyPerformance_Final[[#This Row],[EXT EXP]]</f>
        <v>40000001</v>
      </c>
      <c r="AU2655" s="11" t="str">
        <f>IF(Table_PBS_SQL_DB2_PBSSQL_PBS_NDP_Tina_CG_QtrlyPerformance_Final[[#This Row],[Item_Code]]&gt;"300000", "Capital", "Recurrent")</f>
        <v>Recurrent</v>
      </c>
    </row>
    <row r="2656" spans="1:47" x14ac:dyDescent="0.25">
      <c r="A2656" t="s">
        <v>77</v>
      </c>
      <c r="B2656" t="s">
        <v>78</v>
      </c>
      <c r="C2656" t="s">
        <v>75</v>
      </c>
      <c r="D2656" t="s">
        <v>1307</v>
      </c>
      <c r="E2656" t="s">
        <v>31</v>
      </c>
      <c r="F2656" t="s">
        <v>1308</v>
      </c>
      <c r="G2656" t="s">
        <v>31</v>
      </c>
      <c r="H2656" t="s">
        <v>1309</v>
      </c>
      <c r="I2656" t="s">
        <v>666</v>
      </c>
      <c r="J2656" t="s">
        <v>1315</v>
      </c>
      <c r="K2656" t="s">
        <v>1316</v>
      </c>
      <c r="L2656" t="s">
        <v>1317</v>
      </c>
      <c r="M2656" t="s">
        <v>1313</v>
      </c>
      <c r="N2656" t="s">
        <v>1314</v>
      </c>
      <c r="O2656" t="s">
        <v>1479</v>
      </c>
      <c r="P2656" t="s">
        <v>1480</v>
      </c>
      <c r="Q2656" s="11">
        <v>0</v>
      </c>
      <c r="R2656" s="11">
        <v>0</v>
      </c>
      <c r="S2656" s="11">
        <v>0</v>
      </c>
      <c r="T2656" s="11">
        <v>0</v>
      </c>
      <c r="U2656" s="11">
        <v>80000000</v>
      </c>
      <c r="V2656" s="11">
        <v>0</v>
      </c>
      <c r="W2656" s="11">
        <v>80000000</v>
      </c>
      <c r="X2656" s="11">
        <v>0</v>
      </c>
      <c r="Y2656" s="11">
        <v>0</v>
      </c>
      <c r="Z2656" s="11">
        <v>0</v>
      </c>
      <c r="AA2656" s="11">
        <v>0</v>
      </c>
      <c r="AB2656" s="11">
        <v>0</v>
      </c>
      <c r="AC2656" s="11">
        <v>20000000</v>
      </c>
      <c r="AD2656" s="11">
        <v>0</v>
      </c>
      <c r="AE2656" s="11">
        <v>0</v>
      </c>
      <c r="AF2656" s="11">
        <v>0</v>
      </c>
      <c r="AG2656" s="11">
        <v>0</v>
      </c>
      <c r="AH2656" s="11">
        <v>3000000</v>
      </c>
      <c r="AI2656" s="11">
        <v>0</v>
      </c>
      <c r="AJ2656" s="11">
        <v>0</v>
      </c>
      <c r="AK2656" s="11">
        <v>13000000</v>
      </c>
      <c r="AL2656" s="11">
        <v>30000000</v>
      </c>
      <c r="AM2656" s="11">
        <v>0</v>
      </c>
      <c r="AN2656" s="11">
        <v>0</v>
      </c>
      <c r="AO26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33000000</v>
      </c>
      <c r="AP26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33000000</v>
      </c>
      <c r="AR26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6" s="11">
        <f>Table_PBS_SQL_DB2_PBSSQL_PBS_NDP_Tina_CG_QtrlyPerformance_Final[[#This Row],[GOU REL]]+Table_PBS_SQL_DB2_PBSSQL_PBS_NDP_Tina_CG_QtrlyPerformance_Final[[#This Row],[EXT REL]]</f>
        <v>33000000</v>
      </c>
      <c r="AT2656" s="11">
        <f>Table_PBS_SQL_DB2_PBSSQL_PBS_NDP_Tina_CG_QtrlyPerformance_Final[[#This Row],[GOU EXP]]+Table_PBS_SQL_DB2_PBSSQL_PBS_NDP_Tina_CG_QtrlyPerformance_Final[[#This Row],[EXT EXP]]</f>
        <v>33000000</v>
      </c>
      <c r="AU2656" s="11" t="str">
        <f>IF(Table_PBS_SQL_DB2_PBSSQL_PBS_NDP_Tina_CG_QtrlyPerformance_Final[[#This Row],[Item_Code]]&gt;"300000", "Capital", "Recurrent")</f>
        <v>Recurrent</v>
      </c>
    </row>
    <row r="2657" spans="1:47" x14ac:dyDescent="0.25">
      <c r="A2657" t="s">
        <v>77</v>
      </c>
      <c r="B2657" t="s">
        <v>78</v>
      </c>
      <c r="C2657" t="s">
        <v>75</v>
      </c>
      <c r="D2657" t="s">
        <v>1307</v>
      </c>
      <c r="E2657" t="s">
        <v>31</v>
      </c>
      <c r="F2657" t="s">
        <v>1308</v>
      </c>
      <c r="G2657" t="s">
        <v>31</v>
      </c>
      <c r="H2657" t="s">
        <v>1309</v>
      </c>
      <c r="I2657" t="s">
        <v>666</v>
      </c>
      <c r="J2657" t="s">
        <v>1315</v>
      </c>
      <c r="K2657" t="s">
        <v>1316</v>
      </c>
      <c r="L2657" t="s">
        <v>1317</v>
      </c>
      <c r="M2657" t="s">
        <v>1313</v>
      </c>
      <c r="N2657" t="s">
        <v>1314</v>
      </c>
      <c r="O2657" t="s">
        <v>2076</v>
      </c>
      <c r="P2657" t="s">
        <v>2077</v>
      </c>
      <c r="Q2657" s="11">
        <v>0</v>
      </c>
      <c r="R2657" s="11">
        <v>0</v>
      </c>
      <c r="S2657" s="11">
        <v>0</v>
      </c>
      <c r="T2657" s="11">
        <v>0</v>
      </c>
      <c r="U2657" s="11">
        <v>50000000</v>
      </c>
      <c r="V2657" s="11">
        <v>0</v>
      </c>
      <c r="W2657" s="11">
        <v>50000000</v>
      </c>
      <c r="X2657" s="11">
        <v>0</v>
      </c>
      <c r="Y2657" s="11">
        <v>0</v>
      </c>
      <c r="Z2657" s="11">
        <v>0</v>
      </c>
      <c r="AA2657" s="11">
        <v>0</v>
      </c>
      <c r="AB2657" s="11">
        <v>0</v>
      </c>
      <c r="AC2657" s="11">
        <v>50000000</v>
      </c>
      <c r="AD2657" s="11">
        <v>0</v>
      </c>
      <c r="AE2657" s="11">
        <v>0</v>
      </c>
      <c r="AF2657" s="11">
        <v>0</v>
      </c>
      <c r="AG2657" s="11">
        <v>0</v>
      </c>
      <c r="AH2657" s="11">
        <v>0</v>
      </c>
      <c r="AI2657" s="11">
        <v>0</v>
      </c>
      <c r="AJ2657" s="11">
        <v>0</v>
      </c>
      <c r="AK2657" s="11">
        <v>0</v>
      </c>
      <c r="AL2657" s="11">
        <v>50000000</v>
      </c>
      <c r="AM2657" s="11">
        <v>0</v>
      </c>
      <c r="AN2657" s="11">
        <v>0</v>
      </c>
      <c r="AO26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6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6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7" s="11">
        <f>Table_PBS_SQL_DB2_PBSSQL_PBS_NDP_Tina_CG_QtrlyPerformance_Final[[#This Row],[GOU REL]]+Table_PBS_SQL_DB2_PBSSQL_PBS_NDP_Tina_CG_QtrlyPerformance_Final[[#This Row],[EXT REL]]</f>
        <v>50000000</v>
      </c>
      <c r="AT2657" s="11">
        <f>Table_PBS_SQL_DB2_PBSSQL_PBS_NDP_Tina_CG_QtrlyPerformance_Final[[#This Row],[GOU EXP]]+Table_PBS_SQL_DB2_PBSSQL_PBS_NDP_Tina_CG_QtrlyPerformance_Final[[#This Row],[EXT EXP]]</f>
        <v>50000000</v>
      </c>
      <c r="AU2657" s="11" t="str">
        <f>IF(Table_PBS_SQL_DB2_PBSSQL_PBS_NDP_Tina_CG_QtrlyPerformance_Final[[#This Row],[Item_Code]]&gt;"300000", "Capital", "Recurrent")</f>
        <v>Recurrent</v>
      </c>
    </row>
    <row r="2658" spans="1:47" x14ac:dyDescent="0.25">
      <c r="A2658" t="s">
        <v>77</v>
      </c>
      <c r="B2658" t="s">
        <v>78</v>
      </c>
      <c r="C2658" t="s">
        <v>75</v>
      </c>
      <c r="D2658" t="s">
        <v>1307</v>
      </c>
      <c r="E2658" t="s">
        <v>31</v>
      </c>
      <c r="F2658" t="s">
        <v>1308</v>
      </c>
      <c r="G2658" t="s">
        <v>31</v>
      </c>
      <c r="H2658" t="s">
        <v>1309</v>
      </c>
      <c r="I2658" t="s">
        <v>666</v>
      </c>
      <c r="J2658" t="s">
        <v>1315</v>
      </c>
      <c r="K2658" t="s">
        <v>1316</v>
      </c>
      <c r="L2658" t="s">
        <v>1317</v>
      </c>
      <c r="M2658" t="s">
        <v>1318</v>
      </c>
      <c r="N2658" t="s">
        <v>1319</v>
      </c>
      <c r="O2658" t="s">
        <v>1028</v>
      </c>
      <c r="P2658" t="s">
        <v>1029</v>
      </c>
      <c r="Q2658" s="11">
        <v>0</v>
      </c>
      <c r="R2658" s="11">
        <v>0</v>
      </c>
      <c r="S2658" s="11">
        <v>0</v>
      </c>
      <c r="T2658" s="11">
        <v>0</v>
      </c>
      <c r="U2658" s="11">
        <v>200000000</v>
      </c>
      <c r="V2658" s="11">
        <v>0</v>
      </c>
      <c r="W2658" s="11">
        <v>200000000</v>
      </c>
      <c r="X2658" s="11">
        <v>0</v>
      </c>
      <c r="Y2658" s="11">
        <v>0</v>
      </c>
      <c r="Z2658" s="11">
        <v>0</v>
      </c>
      <c r="AA2658" s="11">
        <v>0</v>
      </c>
      <c r="AB2658" s="11">
        <v>0</v>
      </c>
      <c r="AC2658" s="11">
        <v>80000000</v>
      </c>
      <c r="AD2658" s="11">
        <v>80000000</v>
      </c>
      <c r="AE2658" s="11">
        <v>0</v>
      </c>
      <c r="AF2658" s="11">
        <v>0</v>
      </c>
      <c r="AG2658" s="11">
        <v>80000000</v>
      </c>
      <c r="AH2658" s="11">
        <v>0</v>
      </c>
      <c r="AI2658" s="11">
        <v>0</v>
      </c>
      <c r="AJ2658" s="11">
        <v>0</v>
      </c>
      <c r="AK2658" s="11">
        <v>32000000</v>
      </c>
      <c r="AL2658" s="11">
        <v>112245000</v>
      </c>
      <c r="AM2658" s="11">
        <v>0</v>
      </c>
      <c r="AN2658" s="11">
        <v>0</v>
      </c>
      <c r="AO26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192000000</v>
      </c>
      <c r="AP26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192245000</v>
      </c>
      <c r="AR26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8" s="11">
        <f>Table_PBS_SQL_DB2_PBSSQL_PBS_NDP_Tina_CG_QtrlyPerformance_Final[[#This Row],[GOU REL]]+Table_PBS_SQL_DB2_PBSSQL_PBS_NDP_Tina_CG_QtrlyPerformance_Final[[#This Row],[EXT REL]]</f>
        <v>192000000</v>
      </c>
      <c r="AT2658" s="11">
        <f>Table_PBS_SQL_DB2_PBSSQL_PBS_NDP_Tina_CG_QtrlyPerformance_Final[[#This Row],[GOU EXP]]+Table_PBS_SQL_DB2_PBSSQL_PBS_NDP_Tina_CG_QtrlyPerformance_Final[[#This Row],[EXT EXP]]</f>
        <v>192245000</v>
      </c>
      <c r="AU2658" s="11" t="str">
        <f>IF(Table_PBS_SQL_DB2_PBSSQL_PBS_NDP_Tina_CG_QtrlyPerformance_Final[[#This Row],[Item_Code]]&gt;"300000", "Capital", "Recurrent")</f>
        <v>Recurrent</v>
      </c>
    </row>
    <row r="2659" spans="1:47" x14ac:dyDescent="0.25">
      <c r="A2659" t="s">
        <v>77</v>
      </c>
      <c r="B2659" t="s">
        <v>78</v>
      </c>
      <c r="C2659" t="s">
        <v>75</v>
      </c>
      <c r="D2659" t="s">
        <v>1307</v>
      </c>
      <c r="E2659" t="s">
        <v>31</v>
      </c>
      <c r="F2659" t="s">
        <v>1308</v>
      </c>
      <c r="G2659" t="s">
        <v>31</v>
      </c>
      <c r="H2659" t="s">
        <v>1309</v>
      </c>
      <c r="I2659" t="s">
        <v>666</v>
      </c>
      <c r="J2659" t="s">
        <v>1315</v>
      </c>
      <c r="K2659" t="s">
        <v>1316</v>
      </c>
      <c r="L2659" t="s">
        <v>1317</v>
      </c>
      <c r="M2659" t="s">
        <v>1318</v>
      </c>
      <c r="N2659" t="s">
        <v>1319</v>
      </c>
      <c r="O2659" t="s">
        <v>906</v>
      </c>
      <c r="P2659" t="s">
        <v>907</v>
      </c>
      <c r="Q2659" s="11">
        <v>0</v>
      </c>
      <c r="R2659" s="11">
        <v>0</v>
      </c>
      <c r="S2659" s="11">
        <v>0</v>
      </c>
      <c r="T2659" s="11">
        <v>0</v>
      </c>
      <c r="U2659" s="11">
        <v>100000000</v>
      </c>
      <c r="V2659" s="11">
        <v>0</v>
      </c>
      <c r="W2659" s="11">
        <v>100000000</v>
      </c>
      <c r="X2659" s="11">
        <v>0</v>
      </c>
      <c r="Y2659" s="11">
        <v>0</v>
      </c>
      <c r="Z2659" s="11">
        <v>0</v>
      </c>
      <c r="AA2659" s="11">
        <v>0</v>
      </c>
      <c r="AB2659" s="11">
        <v>0</v>
      </c>
      <c r="AC2659" s="11">
        <v>25000000</v>
      </c>
      <c r="AD2659" s="11">
        <v>0</v>
      </c>
      <c r="AE2659" s="11">
        <v>0</v>
      </c>
      <c r="AF2659" s="11">
        <v>0</v>
      </c>
      <c r="AG2659" s="11">
        <v>15000000</v>
      </c>
      <c r="AH2659" s="11">
        <v>0</v>
      </c>
      <c r="AI2659" s="11">
        <v>0</v>
      </c>
      <c r="AJ2659" s="11">
        <v>0</v>
      </c>
      <c r="AK2659" s="11">
        <v>0</v>
      </c>
      <c r="AL2659" s="11">
        <v>39999999</v>
      </c>
      <c r="AM2659" s="11">
        <v>0</v>
      </c>
      <c r="AN2659" s="11">
        <v>0</v>
      </c>
      <c r="AO26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6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39999999</v>
      </c>
      <c r="AR26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59" s="11">
        <f>Table_PBS_SQL_DB2_PBSSQL_PBS_NDP_Tina_CG_QtrlyPerformance_Final[[#This Row],[GOU REL]]+Table_PBS_SQL_DB2_PBSSQL_PBS_NDP_Tina_CG_QtrlyPerformance_Final[[#This Row],[EXT REL]]</f>
        <v>40000000</v>
      </c>
      <c r="AT2659" s="11">
        <f>Table_PBS_SQL_DB2_PBSSQL_PBS_NDP_Tina_CG_QtrlyPerformance_Final[[#This Row],[GOU EXP]]+Table_PBS_SQL_DB2_PBSSQL_PBS_NDP_Tina_CG_QtrlyPerformance_Final[[#This Row],[EXT EXP]]</f>
        <v>39999999</v>
      </c>
      <c r="AU2659" s="11" t="str">
        <f>IF(Table_PBS_SQL_DB2_PBSSQL_PBS_NDP_Tina_CG_QtrlyPerformance_Final[[#This Row],[Item_Code]]&gt;"300000", "Capital", "Recurrent")</f>
        <v>Recurrent</v>
      </c>
    </row>
    <row r="2660" spans="1:47" x14ac:dyDescent="0.25">
      <c r="A2660" t="s">
        <v>77</v>
      </c>
      <c r="B2660" t="s">
        <v>78</v>
      </c>
      <c r="C2660" t="s">
        <v>75</v>
      </c>
      <c r="D2660" t="s">
        <v>1307</v>
      </c>
      <c r="E2660" t="s">
        <v>31</v>
      </c>
      <c r="F2660" t="s">
        <v>1308</v>
      </c>
      <c r="G2660" t="s">
        <v>31</v>
      </c>
      <c r="H2660" t="s">
        <v>1309</v>
      </c>
      <c r="I2660" t="s">
        <v>666</v>
      </c>
      <c r="J2660" t="s">
        <v>1315</v>
      </c>
      <c r="K2660" t="s">
        <v>1316</v>
      </c>
      <c r="L2660" t="s">
        <v>1317</v>
      </c>
      <c r="M2660" t="s">
        <v>1318</v>
      </c>
      <c r="N2660" t="s">
        <v>1319</v>
      </c>
      <c r="O2660" t="s">
        <v>934</v>
      </c>
      <c r="P2660" t="s">
        <v>935</v>
      </c>
      <c r="Q2660" s="11">
        <v>0</v>
      </c>
      <c r="R2660" s="11">
        <v>0</v>
      </c>
      <c r="S2660" s="11">
        <v>0</v>
      </c>
      <c r="T2660" s="11">
        <v>0</v>
      </c>
      <c r="U2660" s="11">
        <v>280000000</v>
      </c>
      <c r="V2660" s="11">
        <v>0</v>
      </c>
      <c r="W2660" s="11">
        <v>280000000</v>
      </c>
      <c r="X2660" s="11">
        <v>0</v>
      </c>
      <c r="Y2660" s="11">
        <v>0</v>
      </c>
      <c r="Z2660" s="11">
        <v>0</v>
      </c>
      <c r="AA2660" s="11">
        <v>0</v>
      </c>
      <c r="AB2660" s="11">
        <v>0</v>
      </c>
      <c r="AC2660" s="11">
        <v>0</v>
      </c>
      <c r="AD2660" s="11">
        <v>0</v>
      </c>
      <c r="AE2660" s="11">
        <v>0</v>
      </c>
      <c r="AF2660" s="11">
        <v>0</v>
      </c>
      <c r="AG2660" s="11">
        <v>0</v>
      </c>
      <c r="AH2660" s="11">
        <v>0</v>
      </c>
      <c r="AI2660" s="11">
        <v>0</v>
      </c>
      <c r="AJ2660" s="11">
        <v>0</v>
      </c>
      <c r="AK2660" s="11">
        <v>280000000</v>
      </c>
      <c r="AL2660" s="11">
        <v>279999999</v>
      </c>
      <c r="AM2660" s="11">
        <v>0</v>
      </c>
      <c r="AN2660" s="11">
        <v>0</v>
      </c>
      <c r="AO26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280000000</v>
      </c>
      <c r="AP26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279999999</v>
      </c>
      <c r="AR26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0" s="11">
        <f>Table_PBS_SQL_DB2_PBSSQL_PBS_NDP_Tina_CG_QtrlyPerformance_Final[[#This Row],[GOU REL]]+Table_PBS_SQL_DB2_PBSSQL_PBS_NDP_Tina_CG_QtrlyPerformance_Final[[#This Row],[EXT REL]]</f>
        <v>280000000</v>
      </c>
      <c r="AT2660" s="11">
        <f>Table_PBS_SQL_DB2_PBSSQL_PBS_NDP_Tina_CG_QtrlyPerformance_Final[[#This Row],[GOU EXP]]+Table_PBS_SQL_DB2_PBSSQL_PBS_NDP_Tina_CG_QtrlyPerformance_Final[[#This Row],[EXT EXP]]</f>
        <v>279999999</v>
      </c>
      <c r="AU2660" s="11" t="str">
        <f>IF(Table_PBS_SQL_DB2_PBSSQL_PBS_NDP_Tina_CG_QtrlyPerformance_Final[[#This Row],[Item_Code]]&gt;"300000", "Capital", "Recurrent")</f>
        <v>Capital</v>
      </c>
    </row>
    <row r="2661" spans="1:47" x14ac:dyDescent="0.25">
      <c r="A2661" t="s">
        <v>77</v>
      </c>
      <c r="B2661" t="s">
        <v>78</v>
      </c>
      <c r="C2661" t="s">
        <v>87</v>
      </c>
      <c r="D2661" t="s">
        <v>1320</v>
      </c>
      <c r="E2661" t="s">
        <v>31</v>
      </c>
      <c r="F2661" t="s">
        <v>1321</v>
      </c>
      <c r="G2661" t="s">
        <v>97</v>
      </c>
      <c r="H2661" t="s">
        <v>1322</v>
      </c>
      <c r="I2661" t="s">
        <v>467</v>
      </c>
      <c r="J2661" t="s">
        <v>1323</v>
      </c>
      <c r="K2661" t="s">
        <v>89</v>
      </c>
      <c r="L2661" t="s">
        <v>1324</v>
      </c>
      <c r="M2661" t="s">
        <v>1327</v>
      </c>
      <c r="N2661" t="s">
        <v>1328</v>
      </c>
      <c r="O2661" t="s">
        <v>1002</v>
      </c>
      <c r="P2661" t="s">
        <v>1003</v>
      </c>
      <c r="Q2661" s="11">
        <v>0</v>
      </c>
      <c r="R2661" s="11">
        <v>0</v>
      </c>
      <c r="S2661" s="11">
        <v>0</v>
      </c>
      <c r="T2661" s="11">
        <v>0</v>
      </c>
      <c r="U2661" s="11">
        <v>800000000</v>
      </c>
      <c r="V2661" s="11">
        <v>0</v>
      </c>
      <c r="W2661" s="11">
        <v>800000000</v>
      </c>
      <c r="X2661" s="11">
        <v>0</v>
      </c>
      <c r="Y2661" s="11">
        <v>0</v>
      </c>
      <c r="Z2661" s="11">
        <v>0</v>
      </c>
      <c r="AA2661" s="11">
        <v>0</v>
      </c>
      <c r="AB2661" s="11">
        <v>0</v>
      </c>
      <c r="AC2661" s="11">
        <v>250000000</v>
      </c>
      <c r="AD2661" s="11">
        <v>123242300</v>
      </c>
      <c r="AE2661" s="11">
        <v>0</v>
      </c>
      <c r="AF2661" s="11">
        <v>0</v>
      </c>
      <c r="AG2661" s="11">
        <v>490000000</v>
      </c>
      <c r="AH2661" s="11">
        <v>616112835</v>
      </c>
      <c r="AI2661" s="11">
        <v>0</v>
      </c>
      <c r="AJ2661" s="11">
        <v>0</v>
      </c>
      <c r="AK2661" s="11">
        <v>60000000</v>
      </c>
      <c r="AL2661" s="11">
        <v>60644865</v>
      </c>
      <c r="AM2661" s="11">
        <v>0</v>
      </c>
      <c r="AN2661" s="11">
        <v>0</v>
      </c>
      <c r="AO26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800000000</v>
      </c>
      <c r="AP26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800000000</v>
      </c>
      <c r="AR26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1" s="11">
        <f>Table_PBS_SQL_DB2_PBSSQL_PBS_NDP_Tina_CG_QtrlyPerformance_Final[[#This Row],[GOU REL]]+Table_PBS_SQL_DB2_PBSSQL_PBS_NDP_Tina_CG_QtrlyPerformance_Final[[#This Row],[EXT REL]]</f>
        <v>800000000</v>
      </c>
      <c r="AT2661" s="11">
        <f>Table_PBS_SQL_DB2_PBSSQL_PBS_NDP_Tina_CG_QtrlyPerformance_Final[[#This Row],[GOU EXP]]+Table_PBS_SQL_DB2_PBSSQL_PBS_NDP_Tina_CG_QtrlyPerformance_Final[[#This Row],[EXT EXP]]</f>
        <v>800000000</v>
      </c>
      <c r="AU2661" s="11" t="str">
        <f>IF(Table_PBS_SQL_DB2_PBSSQL_PBS_NDP_Tina_CG_QtrlyPerformance_Final[[#This Row],[Item_Code]]&gt;"300000", "Capital", "Recurrent")</f>
        <v>Recurrent</v>
      </c>
    </row>
    <row r="2662" spans="1:47" x14ac:dyDescent="0.25">
      <c r="A2662" t="s">
        <v>77</v>
      </c>
      <c r="B2662" t="s">
        <v>78</v>
      </c>
      <c r="C2662" t="s">
        <v>87</v>
      </c>
      <c r="D2662" t="s">
        <v>1320</v>
      </c>
      <c r="E2662" t="s">
        <v>31</v>
      </c>
      <c r="F2662" t="s">
        <v>1321</v>
      </c>
      <c r="G2662" t="s">
        <v>97</v>
      </c>
      <c r="H2662" t="s">
        <v>1322</v>
      </c>
      <c r="I2662" t="s">
        <v>467</v>
      </c>
      <c r="J2662" t="s">
        <v>1323</v>
      </c>
      <c r="K2662" t="s">
        <v>89</v>
      </c>
      <c r="L2662" t="s">
        <v>1324</v>
      </c>
      <c r="M2662" t="s">
        <v>1327</v>
      </c>
      <c r="N2662" t="s">
        <v>1328</v>
      </c>
      <c r="O2662" t="s">
        <v>1004</v>
      </c>
      <c r="P2662" t="s">
        <v>868</v>
      </c>
      <c r="Q2662" s="11">
        <v>0</v>
      </c>
      <c r="R2662" s="11">
        <v>0</v>
      </c>
      <c r="S2662" s="11">
        <v>0</v>
      </c>
      <c r="T2662" s="11">
        <v>0</v>
      </c>
      <c r="U2662" s="11">
        <v>300000000</v>
      </c>
      <c r="V2662" s="11">
        <v>0</v>
      </c>
      <c r="W2662" s="11">
        <v>300000000</v>
      </c>
      <c r="X2662" s="11">
        <v>0</v>
      </c>
      <c r="Y2662" s="11">
        <v>0</v>
      </c>
      <c r="Z2662" s="11">
        <v>0</v>
      </c>
      <c r="AA2662" s="11">
        <v>0</v>
      </c>
      <c r="AB2662" s="11">
        <v>0</v>
      </c>
      <c r="AC2662" s="11">
        <v>75000000</v>
      </c>
      <c r="AD2662" s="11">
        <v>0</v>
      </c>
      <c r="AE2662" s="11">
        <v>0</v>
      </c>
      <c r="AF2662" s="11">
        <v>0</v>
      </c>
      <c r="AG2662" s="11">
        <v>0</v>
      </c>
      <c r="AH2662" s="11">
        <v>9009635</v>
      </c>
      <c r="AI2662" s="11">
        <v>0</v>
      </c>
      <c r="AJ2662" s="11">
        <v>0</v>
      </c>
      <c r="AK2662" s="11">
        <v>225000000</v>
      </c>
      <c r="AL2662" s="11">
        <v>270125913</v>
      </c>
      <c r="AM2662" s="11">
        <v>0</v>
      </c>
      <c r="AN2662" s="11">
        <v>0</v>
      </c>
      <c r="AO26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26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279135548</v>
      </c>
      <c r="AR26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2" s="11">
        <f>Table_PBS_SQL_DB2_PBSSQL_PBS_NDP_Tina_CG_QtrlyPerformance_Final[[#This Row],[GOU REL]]+Table_PBS_SQL_DB2_PBSSQL_PBS_NDP_Tina_CG_QtrlyPerformance_Final[[#This Row],[EXT REL]]</f>
        <v>300000000</v>
      </c>
      <c r="AT2662" s="11">
        <f>Table_PBS_SQL_DB2_PBSSQL_PBS_NDP_Tina_CG_QtrlyPerformance_Final[[#This Row],[GOU EXP]]+Table_PBS_SQL_DB2_PBSSQL_PBS_NDP_Tina_CG_QtrlyPerformance_Final[[#This Row],[EXT EXP]]</f>
        <v>279135548</v>
      </c>
      <c r="AU2662" s="11" t="str">
        <f>IF(Table_PBS_SQL_DB2_PBSSQL_PBS_NDP_Tina_CG_QtrlyPerformance_Final[[#This Row],[Item_Code]]&gt;"300000", "Capital", "Recurrent")</f>
        <v>Recurrent</v>
      </c>
    </row>
    <row r="2663" spans="1:47" x14ac:dyDescent="0.25">
      <c r="A2663" t="s">
        <v>77</v>
      </c>
      <c r="B2663" t="s">
        <v>78</v>
      </c>
      <c r="C2663" t="s">
        <v>87</v>
      </c>
      <c r="D2663" t="s">
        <v>1320</v>
      </c>
      <c r="E2663" t="s">
        <v>31</v>
      </c>
      <c r="F2663" t="s">
        <v>1321</v>
      </c>
      <c r="G2663" t="s">
        <v>97</v>
      </c>
      <c r="H2663" t="s">
        <v>1322</v>
      </c>
      <c r="I2663" t="s">
        <v>467</v>
      </c>
      <c r="J2663" t="s">
        <v>1323</v>
      </c>
      <c r="K2663" t="s">
        <v>89</v>
      </c>
      <c r="L2663" t="s">
        <v>1324</v>
      </c>
      <c r="M2663" t="s">
        <v>1334</v>
      </c>
      <c r="N2663" t="s">
        <v>1335</v>
      </c>
      <c r="O2663" t="s">
        <v>1011</v>
      </c>
      <c r="P2663" t="s">
        <v>1012</v>
      </c>
      <c r="Q2663" s="11">
        <v>0</v>
      </c>
      <c r="R2663" s="11">
        <v>0</v>
      </c>
      <c r="S2663" s="11">
        <v>0</v>
      </c>
      <c r="T2663" s="11">
        <v>0</v>
      </c>
      <c r="U2663" s="11">
        <v>200000000</v>
      </c>
      <c r="V2663" s="11">
        <v>0</v>
      </c>
      <c r="W2663" s="11">
        <v>200000000</v>
      </c>
      <c r="X2663" s="11">
        <v>0</v>
      </c>
      <c r="Y2663" s="11">
        <v>0</v>
      </c>
      <c r="Z2663" s="11">
        <v>0</v>
      </c>
      <c r="AA2663" s="11">
        <v>0</v>
      </c>
      <c r="AB2663" s="11">
        <v>0</v>
      </c>
      <c r="AC2663" s="11">
        <v>50000000</v>
      </c>
      <c r="AD2663" s="11">
        <v>0</v>
      </c>
      <c r="AE2663" s="11">
        <v>0</v>
      </c>
      <c r="AF2663" s="11">
        <v>0</v>
      </c>
      <c r="AG2663" s="11">
        <v>0</v>
      </c>
      <c r="AH2663" s="11">
        <v>0</v>
      </c>
      <c r="AI2663" s="11">
        <v>0</v>
      </c>
      <c r="AJ2663" s="11">
        <v>0</v>
      </c>
      <c r="AK2663" s="11">
        <v>0</v>
      </c>
      <c r="AL2663" s="11">
        <v>50000000</v>
      </c>
      <c r="AM2663" s="11">
        <v>0</v>
      </c>
      <c r="AN2663" s="11">
        <v>0</v>
      </c>
      <c r="AO26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6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6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3" s="11">
        <f>Table_PBS_SQL_DB2_PBSSQL_PBS_NDP_Tina_CG_QtrlyPerformance_Final[[#This Row],[GOU REL]]+Table_PBS_SQL_DB2_PBSSQL_PBS_NDP_Tina_CG_QtrlyPerformance_Final[[#This Row],[EXT REL]]</f>
        <v>50000000</v>
      </c>
      <c r="AT2663" s="11">
        <f>Table_PBS_SQL_DB2_PBSSQL_PBS_NDP_Tina_CG_QtrlyPerformance_Final[[#This Row],[GOU EXP]]+Table_PBS_SQL_DB2_PBSSQL_PBS_NDP_Tina_CG_QtrlyPerformance_Final[[#This Row],[EXT EXP]]</f>
        <v>50000000</v>
      </c>
      <c r="AU2663" s="11" t="str">
        <f>IF(Table_PBS_SQL_DB2_PBSSQL_PBS_NDP_Tina_CG_QtrlyPerformance_Final[[#This Row],[Item_Code]]&gt;"300000", "Capital", "Recurrent")</f>
        <v>Recurrent</v>
      </c>
    </row>
    <row r="2664" spans="1:47" x14ac:dyDescent="0.25">
      <c r="A2664" t="s">
        <v>77</v>
      </c>
      <c r="B2664" t="s">
        <v>78</v>
      </c>
      <c r="C2664" t="s">
        <v>87</v>
      </c>
      <c r="D2664" t="s">
        <v>1320</v>
      </c>
      <c r="E2664" t="s">
        <v>31</v>
      </c>
      <c r="F2664" t="s">
        <v>1321</v>
      </c>
      <c r="G2664" t="s">
        <v>97</v>
      </c>
      <c r="H2664" t="s">
        <v>1322</v>
      </c>
      <c r="I2664" t="s">
        <v>467</v>
      </c>
      <c r="J2664" t="s">
        <v>1323</v>
      </c>
      <c r="K2664" t="s">
        <v>89</v>
      </c>
      <c r="L2664" t="s">
        <v>1324</v>
      </c>
      <c r="M2664" t="s">
        <v>1334</v>
      </c>
      <c r="N2664" t="s">
        <v>1335</v>
      </c>
      <c r="O2664" t="s">
        <v>1005</v>
      </c>
      <c r="P2664" t="s">
        <v>1006</v>
      </c>
      <c r="Q2664" s="11">
        <v>0</v>
      </c>
      <c r="R2664" s="11">
        <v>0</v>
      </c>
      <c r="S2664" s="11">
        <v>0</v>
      </c>
      <c r="T2664" s="11">
        <v>0</v>
      </c>
      <c r="U2664" s="11">
        <v>400000000</v>
      </c>
      <c r="V2664" s="11">
        <v>0</v>
      </c>
      <c r="W2664" s="11">
        <v>400000000</v>
      </c>
      <c r="X2664" s="11">
        <v>0</v>
      </c>
      <c r="Y2664" s="11">
        <v>0</v>
      </c>
      <c r="Z2664" s="11">
        <v>0</v>
      </c>
      <c r="AA2664" s="11">
        <v>0</v>
      </c>
      <c r="AB2664" s="11">
        <v>0</v>
      </c>
      <c r="AC2664" s="11">
        <v>50000000</v>
      </c>
      <c r="AD2664" s="11">
        <v>300000</v>
      </c>
      <c r="AE2664" s="11">
        <v>0</v>
      </c>
      <c r="AF2664" s="11">
        <v>0</v>
      </c>
      <c r="AG2664" s="11">
        <v>0</v>
      </c>
      <c r="AH2664" s="11">
        <v>0</v>
      </c>
      <c r="AI2664" s="11">
        <v>0</v>
      </c>
      <c r="AJ2664" s="11">
        <v>0</v>
      </c>
      <c r="AK2664" s="11">
        <v>0</v>
      </c>
      <c r="AL2664" s="11">
        <v>49700000</v>
      </c>
      <c r="AM2664" s="11">
        <v>0</v>
      </c>
      <c r="AN2664" s="11">
        <v>0</v>
      </c>
      <c r="AO26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6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6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4" s="11">
        <f>Table_PBS_SQL_DB2_PBSSQL_PBS_NDP_Tina_CG_QtrlyPerformance_Final[[#This Row],[GOU REL]]+Table_PBS_SQL_DB2_PBSSQL_PBS_NDP_Tina_CG_QtrlyPerformance_Final[[#This Row],[EXT REL]]</f>
        <v>50000000</v>
      </c>
      <c r="AT2664" s="11">
        <f>Table_PBS_SQL_DB2_PBSSQL_PBS_NDP_Tina_CG_QtrlyPerformance_Final[[#This Row],[GOU EXP]]+Table_PBS_SQL_DB2_PBSSQL_PBS_NDP_Tina_CG_QtrlyPerformance_Final[[#This Row],[EXT EXP]]</f>
        <v>50000000</v>
      </c>
      <c r="AU2664" s="11" t="str">
        <f>IF(Table_PBS_SQL_DB2_PBSSQL_PBS_NDP_Tina_CG_QtrlyPerformance_Final[[#This Row],[Item_Code]]&gt;"300000", "Capital", "Recurrent")</f>
        <v>Recurrent</v>
      </c>
    </row>
    <row r="2665" spans="1:47" x14ac:dyDescent="0.25">
      <c r="A2665" t="s">
        <v>77</v>
      </c>
      <c r="B2665" t="s">
        <v>78</v>
      </c>
      <c r="C2665" t="s">
        <v>87</v>
      </c>
      <c r="D2665" t="s">
        <v>1320</v>
      </c>
      <c r="E2665" t="s">
        <v>31</v>
      </c>
      <c r="F2665" t="s">
        <v>1321</v>
      </c>
      <c r="G2665" t="s">
        <v>97</v>
      </c>
      <c r="H2665" t="s">
        <v>1322</v>
      </c>
      <c r="I2665" t="s">
        <v>467</v>
      </c>
      <c r="J2665" t="s">
        <v>1323</v>
      </c>
      <c r="K2665" t="s">
        <v>89</v>
      </c>
      <c r="L2665" t="s">
        <v>1324</v>
      </c>
      <c r="M2665" t="s">
        <v>1334</v>
      </c>
      <c r="N2665" t="s">
        <v>1335</v>
      </c>
      <c r="O2665" t="s">
        <v>922</v>
      </c>
      <c r="P2665" t="s">
        <v>923</v>
      </c>
      <c r="Q2665" s="11">
        <v>0</v>
      </c>
      <c r="R2665" s="11">
        <v>0</v>
      </c>
      <c r="S2665" s="11">
        <v>0</v>
      </c>
      <c r="T2665" s="11">
        <v>0</v>
      </c>
      <c r="U2665" s="11">
        <v>160000000</v>
      </c>
      <c r="V2665" s="11">
        <v>0</v>
      </c>
      <c r="W2665" s="11">
        <v>160000000</v>
      </c>
      <c r="X2665" s="11">
        <v>0</v>
      </c>
      <c r="Y2665" s="11">
        <v>0</v>
      </c>
      <c r="Z2665" s="11">
        <v>0</v>
      </c>
      <c r="AA2665" s="11">
        <v>0</v>
      </c>
      <c r="AB2665" s="11">
        <v>0</v>
      </c>
      <c r="AC2665" s="11">
        <v>40000000</v>
      </c>
      <c r="AD2665" s="11">
        <v>0</v>
      </c>
      <c r="AE2665" s="11">
        <v>0</v>
      </c>
      <c r="AF2665" s="11">
        <v>0</v>
      </c>
      <c r="AG2665" s="11">
        <v>0</v>
      </c>
      <c r="AH2665" s="11">
        <v>25000000</v>
      </c>
      <c r="AI2665" s="11">
        <v>0</v>
      </c>
      <c r="AJ2665" s="11">
        <v>0</v>
      </c>
      <c r="AK2665" s="11">
        <v>0</v>
      </c>
      <c r="AL2665" s="11">
        <v>15000000</v>
      </c>
      <c r="AM2665" s="11">
        <v>0</v>
      </c>
      <c r="AN2665" s="11">
        <v>0</v>
      </c>
      <c r="AO26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6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6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5" s="11">
        <f>Table_PBS_SQL_DB2_PBSSQL_PBS_NDP_Tina_CG_QtrlyPerformance_Final[[#This Row],[GOU REL]]+Table_PBS_SQL_DB2_PBSSQL_PBS_NDP_Tina_CG_QtrlyPerformance_Final[[#This Row],[EXT REL]]</f>
        <v>40000000</v>
      </c>
      <c r="AT2665" s="11">
        <f>Table_PBS_SQL_DB2_PBSSQL_PBS_NDP_Tina_CG_QtrlyPerformance_Final[[#This Row],[GOU EXP]]+Table_PBS_SQL_DB2_PBSSQL_PBS_NDP_Tina_CG_QtrlyPerformance_Final[[#This Row],[EXT EXP]]</f>
        <v>40000000</v>
      </c>
      <c r="AU2665" s="11" t="str">
        <f>IF(Table_PBS_SQL_DB2_PBSSQL_PBS_NDP_Tina_CG_QtrlyPerformance_Final[[#This Row],[Item_Code]]&gt;"300000", "Capital", "Recurrent")</f>
        <v>Recurrent</v>
      </c>
    </row>
    <row r="2666" spans="1:47" x14ac:dyDescent="0.25">
      <c r="A2666" t="s">
        <v>77</v>
      </c>
      <c r="B2666" t="s">
        <v>78</v>
      </c>
      <c r="C2666" t="s">
        <v>87</v>
      </c>
      <c r="D2666" t="s">
        <v>1320</v>
      </c>
      <c r="E2666" t="s">
        <v>31</v>
      </c>
      <c r="F2666" t="s">
        <v>1321</v>
      </c>
      <c r="G2666" t="s">
        <v>97</v>
      </c>
      <c r="H2666" t="s">
        <v>1322</v>
      </c>
      <c r="I2666" t="s">
        <v>467</v>
      </c>
      <c r="J2666" t="s">
        <v>1323</v>
      </c>
      <c r="K2666" t="s">
        <v>89</v>
      </c>
      <c r="L2666" t="s">
        <v>1324</v>
      </c>
      <c r="M2666" t="s">
        <v>2110</v>
      </c>
      <c r="N2666" t="s">
        <v>2111</v>
      </c>
      <c r="O2666" t="s">
        <v>1028</v>
      </c>
      <c r="P2666" t="s">
        <v>1029</v>
      </c>
      <c r="Q2666" s="11">
        <v>0</v>
      </c>
      <c r="R2666" s="11">
        <v>0</v>
      </c>
      <c r="S2666" s="11">
        <v>0</v>
      </c>
      <c r="T2666" s="11">
        <v>0</v>
      </c>
      <c r="U2666" s="11">
        <v>40000000</v>
      </c>
      <c r="V2666" s="11">
        <v>0</v>
      </c>
      <c r="W2666" s="11">
        <v>40000000</v>
      </c>
      <c r="X2666" s="11">
        <v>0</v>
      </c>
      <c r="Y2666" s="11">
        <v>0</v>
      </c>
      <c r="Z2666" s="11">
        <v>0</v>
      </c>
      <c r="AA2666" s="11">
        <v>0</v>
      </c>
      <c r="AB2666" s="11">
        <v>0</v>
      </c>
      <c r="AC2666" s="11">
        <v>10000000</v>
      </c>
      <c r="AD2666" s="11">
        <v>9520000</v>
      </c>
      <c r="AE2666" s="11">
        <v>0</v>
      </c>
      <c r="AF2666" s="11">
        <v>0</v>
      </c>
      <c r="AG2666" s="11">
        <v>0</v>
      </c>
      <c r="AH2666" s="11">
        <v>-444554</v>
      </c>
      <c r="AI2666" s="11">
        <v>0</v>
      </c>
      <c r="AJ2666" s="11">
        <v>0</v>
      </c>
      <c r="AK2666" s="11">
        <v>0</v>
      </c>
      <c r="AL2666" s="11">
        <v>1369108</v>
      </c>
      <c r="AM2666" s="11">
        <v>0</v>
      </c>
      <c r="AN2666" s="11">
        <v>0</v>
      </c>
      <c r="AO26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6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10444554</v>
      </c>
      <c r="AR26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6" s="11">
        <f>Table_PBS_SQL_DB2_PBSSQL_PBS_NDP_Tina_CG_QtrlyPerformance_Final[[#This Row],[GOU REL]]+Table_PBS_SQL_DB2_PBSSQL_PBS_NDP_Tina_CG_QtrlyPerformance_Final[[#This Row],[EXT REL]]</f>
        <v>10000000</v>
      </c>
      <c r="AT2666" s="11">
        <f>Table_PBS_SQL_DB2_PBSSQL_PBS_NDP_Tina_CG_QtrlyPerformance_Final[[#This Row],[GOU EXP]]+Table_PBS_SQL_DB2_PBSSQL_PBS_NDP_Tina_CG_QtrlyPerformance_Final[[#This Row],[EXT EXP]]</f>
        <v>10444554</v>
      </c>
      <c r="AU2666" s="11" t="str">
        <f>IF(Table_PBS_SQL_DB2_PBSSQL_PBS_NDP_Tina_CG_QtrlyPerformance_Final[[#This Row],[Item_Code]]&gt;"300000", "Capital", "Recurrent")</f>
        <v>Recurrent</v>
      </c>
    </row>
    <row r="2667" spans="1:47" x14ac:dyDescent="0.25">
      <c r="A2667" t="s">
        <v>77</v>
      </c>
      <c r="B2667" t="s">
        <v>78</v>
      </c>
      <c r="C2667" t="s">
        <v>87</v>
      </c>
      <c r="D2667" t="s">
        <v>1320</v>
      </c>
      <c r="E2667" t="s">
        <v>75</v>
      </c>
      <c r="F2667" t="s">
        <v>1329</v>
      </c>
      <c r="G2667" t="s">
        <v>97</v>
      </c>
      <c r="H2667" t="s">
        <v>1322</v>
      </c>
      <c r="I2667" t="s">
        <v>499</v>
      </c>
      <c r="J2667" t="s">
        <v>1330</v>
      </c>
      <c r="K2667" t="s">
        <v>1331</v>
      </c>
      <c r="L2667" t="s">
        <v>1332</v>
      </c>
      <c r="M2667" t="s">
        <v>1327</v>
      </c>
      <c r="N2667" t="s">
        <v>1333</v>
      </c>
      <c r="O2667" t="s">
        <v>978</v>
      </c>
      <c r="P2667" t="s">
        <v>979</v>
      </c>
      <c r="Q2667" s="11">
        <v>0</v>
      </c>
      <c r="R2667" s="11">
        <v>0</v>
      </c>
      <c r="S2667" s="11">
        <v>0</v>
      </c>
      <c r="T2667" s="11">
        <v>0</v>
      </c>
      <c r="U2667" s="11">
        <v>200000000</v>
      </c>
      <c r="V2667" s="11">
        <v>0</v>
      </c>
      <c r="W2667" s="11">
        <v>200000000</v>
      </c>
      <c r="X2667" s="11">
        <v>0</v>
      </c>
      <c r="Y2667" s="11">
        <v>0</v>
      </c>
      <c r="Z2667" s="11">
        <v>0</v>
      </c>
      <c r="AA2667" s="11">
        <v>0</v>
      </c>
      <c r="AB2667" s="11">
        <v>0</v>
      </c>
      <c r="AC2667" s="11">
        <v>0</v>
      </c>
      <c r="AD2667" s="11">
        <v>0</v>
      </c>
      <c r="AE2667" s="11">
        <v>0</v>
      </c>
      <c r="AF2667" s="11">
        <v>0</v>
      </c>
      <c r="AG2667" s="11">
        <v>0</v>
      </c>
      <c r="AH2667" s="11">
        <v>0</v>
      </c>
      <c r="AI2667" s="11">
        <v>0</v>
      </c>
      <c r="AJ2667" s="11">
        <v>0</v>
      </c>
      <c r="AK2667" s="11">
        <v>0</v>
      </c>
      <c r="AL2667" s="11">
        <v>0</v>
      </c>
      <c r="AM2667" s="11">
        <v>0</v>
      </c>
      <c r="AN2667" s="11">
        <v>0</v>
      </c>
      <c r="AO26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7" s="11">
        <f>Table_PBS_SQL_DB2_PBSSQL_PBS_NDP_Tina_CG_QtrlyPerformance_Final[[#This Row],[GOU REL]]+Table_PBS_SQL_DB2_PBSSQL_PBS_NDP_Tina_CG_QtrlyPerformance_Final[[#This Row],[EXT REL]]</f>
        <v>0</v>
      </c>
      <c r="AT2667" s="11">
        <f>Table_PBS_SQL_DB2_PBSSQL_PBS_NDP_Tina_CG_QtrlyPerformance_Final[[#This Row],[GOU EXP]]+Table_PBS_SQL_DB2_PBSSQL_PBS_NDP_Tina_CG_QtrlyPerformance_Final[[#This Row],[EXT EXP]]</f>
        <v>0</v>
      </c>
      <c r="AU2667" s="11" t="str">
        <f>IF(Table_PBS_SQL_DB2_PBSSQL_PBS_NDP_Tina_CG_QtrlyPerformance_Final[[#This Row],[Item_Code]]&gt;"300000", "Capital", "Recurrent")</f>
        <v>Recurrent</v>
      </c>
    </row>
    <row r="2668" spans="1:47" x14ac:dyDescent="0.25">
      <c r="A2668" t="s">
        <v>77</v>
      </c>
      <c r="B2668" t="s">
        <v>78</v>
      </c>
      <c r="C2668" t="s">
        <v>87</v>
      </c>
      <c r="D2668" t="s">
        <v>1320</v>
      </c>
      <c r="E2668" t="s">
        <v>75</v>
      </c>
      <c r="F2668" t="s">
        <v>1329</v>
      </c>
      <c r="G2668" t="s">
        <v>97</v>
      </c>
      <c r="H2668" t="s">
        <v>1322</v>
      </c>
      <c r="I2668" t="s">
        <v>499</v>
      </c>
      <c r="J2668" t="s">
        <v>1330</v>
      </c>
      <c r="K2668" t="s">
        <v>1331</v>
      </c>
      <c r="L2668" t="s">
        <v>1332</v>
      </c>
      <c r="M2668" t="s">
        <v>1327</v>
      </c>
      <c r="N2668" t="s">
        <v>1333</v>
      </c>
      <c r="O2668" t="s">
        <v>1465</v>
      </c>
      <c r="P2668" t="s">
        <v>1466</v>
      </c>
      <c r="Q2668" s="11">
        <v>0</v>
      </c>
      <c r="R2668" s="11">
        <v>0</v>
      </c>
      <c r="S2668" s="11">
        <v>0</v>
      </c>
      <c r="T2668" s="11">
        <v>0</v>
      </c>
      <c r="U2668" s="11">
        <v>1000000000</v>
      </c>
      <c r="V2668" s="11">
        <v>0</v>
      </c>
      <c r="W2668" s="11">
        <v>1000000000</v>
      </c>
      <c r="X2668" s="11">
        <v>0</v>
      </c>
      <c r="Y2668" s="11">
        <v>0</v>
      </c>
      <c r="Z2668" s="11">
        <v>0</v>
      </c>
      <c r="AA2668" s="11">
        <v>0</v>
      </c>
      <c r="AB2668" s="11">
        <v>0</v>
      </c>
      <c r="AC2668" s="11">
        <v>0</v>
      </c>
      <c r="AD2668" s="11">
        <v>0</v>
      </c>
      <c r="AE2668" s="11">
        <v>0</v>
      </c>
      <c r="AF2668" s="11">
        <v>0</v>
      </c>
      <c r="AG2668" s="11">
        <v>0</v>
      </c>
      <c r="AH2668" s="11">
        <v>0</v>
      </c>
      <c r="AI2668" s="11">
        <v>0</v>
      </c>
      <c r="AJ2668" s="11">
        <v>0</v>
      </c>
      <c r="AK2668" s="11">
        <v>0</v>
      </c>
      <c r="AL2668" s="11">
        <v>0</v>
      </c>
      <c r="AM2668" s="11">
        <v>0</v>
      </c>
      <c r="AN2668" s="11">
        <v>0</v>
      </c>
      <c r="AO26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8" s="11">
        <f>Table_PBS_SQL_DB2_PBSSQL_PBS_NDP_Tina_CG_QtrlyPerformance_Final[[#This Row],[GOU REL]]+Table_PBS_SQL_DB2_PBSSQL_PBS_NDP_Tina_CG_QtrlyPerformance_Final[[#This Row],[EXT REL]]</f>
        <v>0</v>
      </c>
      <c r="AT2668" s="11">
        <f>Table_PBS_SQL_DB2_PBSSQL_PBS_NDP_Tina_CG_QtrlyPerformance_Final[[#This Row],[GOU EXP]]+Table_PBS_SQL_DB2_PBSSQL_PBS_NDP_Tina_CG_QtrlyPerformance_Final[[#This Row],[EXT EXP]]</f>
        <v>0</v>
      </c>
      <c r="AU2668" s="11" t="str">
        <f>IF(Table_PBS_SQL_DB2_PBSSQL_PBS_NDP_Tina_CG_QtrlyPerformance_Final[[#This Row],[Item_Code]]&gt;"300000", "Capital", "Recurrent")</f>
        <v>Capital</v>
      </c>
    </row>
    <row r="2669" spans="1:47" x14ac:dyDescent="0.25">
      <c r="A2669" t="s">
        <v>77</v>
      </c>
      <c r="B2669" t="s">
        <v>78</v>
      </c>
      <c r="C2669" t="s">
        <v>87</v>
      </c>
      <c r="D2669" t="s">
        <v>1320</v>
      </c>
      <c r="E2669" t="s">
        <v>75</v>
      </c>
      <c r="F2669" t="s">
        <v>1329</v>
      </c>
      <c r="G2669" t="s">
        <v>97</v>
      </c>
      <c r="H2669" t="s">
        <v>1322</v>
      </c>
      <c r="I2669" t="s">
        <v>499</v>
      </c>
      <c r="J2669" t="s">
        <v>1330</v>
      </c>
      <c r="K2669" t="s">
        <v>1331</v>
      </c>
      <c r="L2669" t="s">
        <v>1332</v>
      </c>
      <c r="M2669" t="s">
        <v>1327</v>
      </c>
      <c r="N2669" t="s">
        <v>1333</v>
      </c>
      <c r="O2669" t="s">
        <v>893</v>
      </c>
      <c r="P2669" t="s">
        <v>894</v>
      </c>
      <c r="Q2669" s="11">
        <v>0</v>
      </c>
      <c r="R2669" s="11">
        <v>0</v>
      </c>
      <c r="S2669" s="11">
        <v>0</v>
      </c>
      <c r="T2669" s="11">
        <v>0</v>
      </c>
      <c r="U2669" s="11">
        <v>36900000000</v>
      </c>
      <c r="V2669" s="11">
        <v>0</v>
      </c>
      <c r="W2669" s="11">
        <v>36900000000</v>
      </c>
      <c r="X2669" s="11">
        <v>0</v>
      </c>
      <c r="Y2669" s="11">
        <v>0</v>
      </c>
      <c r="Z2669" s="11">
        <v>0</v>
      </c>
      <c r="AA2669" s="11">
        <v>0</v>
      </c>
      <c r="AB2669" s="11">
        <v>0</v>
      </c>
      <c r="AC2669" s="11">
        <v>7904000000</v>
      </c>
      <c r="AD2669" s="11">
        <v>3434932768</v>
      </c>
      <c r="AE2669" s="11">
        <v>0</v>
      </c>
      <c r="AF2669" s="11">
        <v>0</v>
      </c>
      <c r="AG2669" s="11">
        <v>1550000000</v>
      </c>
      <c r="AH2669" s="11">
        <v>4247592734</v>
      </c>
      <c r="AI2669" s="11">
        <v>0</v>
      </c>
      <c r="AJ2669" s="11">
        <v>0</v>
      </c>
      <c r="AK2669" s="11">
        <v>2000000000</v>
      </c>
      <c r="AL2669" s="11">
        <v>3771474498</v>
      </c>
      <c r="AM2669" s="11">
        <v>0</v>
      </c>
      <c r="AN2669" s="11">
        <v>0</v>
      </c>
      <c r="AO26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11454000000</v>
      </c>
      <c r="AP26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11454000000</v>
      </c>
      <c r="AR26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69" s="11">
        <f>Table_PBS_SQL_DB2_PBSSQL_PBS_NDP_Tina_CG_QtrlyPerformance_Final[[#This Row],[GOU REL]]+Table_PBS_SQL_DB2_PBSSQL_PBS_NDP_Tina_CG_QtrlyPerformance_Final[[#This Row],[EXT REL]]</f>
        <v>11454000000</v>
      </c>
      <c r="AT2669" s="11">
        <f>Table_PBS_SQL_DB2_PBSSQL_PBS_NDP_Tina_CG_QtrlyPerformance_Final[[#This Row],[GOU EXP]]+Table_PBS_SQL_DB2_PBSSQL_PBS_NDP_Tina_CG_QtrlyPerformance_Final[[#This Row],[EXT EXP]]</f>
        <v>11454000000</v>
      </c>
      <c r="AU2669" s="11" t="str">
        <f>IF(Table_PBS_SQL_DB2_PBSSQL_PBS_NDP_Tina_CG_QtrlyPerformance_Final[[#This Row],[Item_Code]]&gt;"300000", "Capital", "Recurrent")</f>
        <v>Capital</v>
      </c>
    </row>
    <row r="2670" spans="1:47" x14ac:dyDescent="0.25">
      <c r="A2670" t="s">
        <v>77</v>
      </c>
      <c r="B2670" t="s">
        <v>78</v>
      </c>
      <c r="C2670" t="s">
        <v>87</v>
      </c>
      <c r="D2670" t="s">
        <v>1320</v>
      </c>
      <c r="E2670" t="s">
        <v>75</v>
      </c>
      <c r="F2670" t="s">
        <v>1329</v>
      </c>
      <c r="G2670" t="s">
        <v>97</v>
      </c>
      <c r="H2670" t="s">
        <v>1322</v>
      </c>
      <c r="I2670" t="s">
        <v>499</v>
      </c>
      <c r="J2670" t="s">
        <v>1330</v>
      </c>
      <c r="K2670" t="s">
        <v>1331</v>
      </c>
      <c r="L2670" t="s">
        <v>1332</v>
      </c>
      <c r="M2670" t="s">
        <v>1334</v>
      </c>
      <c r="N2670" t="s">
        <v>1335</v>
      </c>
      <c r="O2670" t="s">
        <v>1002</v>
      </c>
      <c r="P2670" t="s">
        <v>1003</v>
      </c>
      <c r="Q2670" s="11">
        <v>0</v>
      </c>
      <c r="R2670" s="11">
        <v>0</v>
      </c>
      <c r="S2670" s="11">
        <v>0</v>
      </c>
      <c r="T2670" s="11">
        <v>0</v>
      </c>
      <c r="U2670" s="11">
        <v>210000000</v>
      </c>
      <c r="V2670" s="11">
        <v>0</v>
      </c>
      <c r="W2670" s="11">
        <v>210000000</v>
      </c>
      <c r="X2670" s="11">
        <v>0</v>
      </c>
      <c r="Y2670" s="11">
        <v>0</v>
      </c>
      <c r="Z2670" s="11">
        <v>0</v>
      </c>
      <c r="AA2670" s="11">
        <v>0</v>
      </c>
      <c r="AB2670" s="11">
        <v>0</v>
      </c>
      <c r="AC2670" s="11">
        <v>100000000</v>
      </c>
      <c r="AD2670" s="11">
        <v>100000000</v>
      </c>
      <c r="AE2670" s="11">
        <v>0</v>
      </c>
      <c r="AF2670" s="11">
        <v>0</v>
      </c>
      <c r="AG2670" s="11">
        <v>100000000</v>
      </c>
      <c r="AH2670" s="11">
        <v>93830000</v>
      </c>
      <c r="AI2670" s="11">
        <v>0</v>
      </c>
      <c r="AJ2670" s="11">
        <v>0</v>
      </c>
      <c r="AK2670" s="11">
        <v>10000000</v>
      </c>
      <c r="AL2670" s="11">
        <v>16170000</v>
      </c>
      <c r="AM2670" s="11">
        <v>0</v>
      </c>
      <c r="AN2670" s="11">
        <v>0</v>
      </c>
      <c r="AO26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210000000</v>
      </c>
      <c r="AP26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210000000</v>
      </c>
      <c r="AR26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0" s="11">
        <f>Table_PBS_SQL_DB2_PBSSQL_PBS_NDP_Tina_CG_QtrlyPerformance_Final[[#This Row],[GOU REL]]+Table_PBS_SQL_DB2_PBSSQL_PBS_NDP_Tina_CG_QtrlyPerformance_Final[[#This Row],[EXT REL]]</f>
        <v>210000000</v>
      </c>
      <c r="AT2670" s="11">
        <f>Table_PBS_SQL_DB2_PBSSQL_PBS_NDP_Tina_CG_QtrlyPerformance_Final[[#This Row],[GOU EXP]]+Table_PBS_SQL_DB2_PBSSQL_PBS_NDP_Tina_CG_QtrlyPerformance_Final[[#This Row],[EXT EXP]]</f>
        <v>210000000</v>
      </c>
      <c r="AU2670" s="11" t="str">
        <f>IF(Table_PBS_SQL_DB2_PBSSQL_PBS_NDP_Tina_CG_QtrlyPerformance_Final[[#This Row],[Item_Code]]&gt;"300000", "Capital", "Recurrent")</f>
        <v>Recurrent</v>
      </c>
    </row>
    <row r="2671" spans="1:47" x14ac:dyDescent="0.25">
      <c r="A2671" t="s">
        <v>77</v>
      </c>
      <c r="B2671" t="s">
        <v>78</v>
      </c>
      <c r="C2671" t="s">
        <v>202</v>
      </c>
      <c r="D2671" t="s">
        <v>1336</v>
      </c>
      <c r="E2671" t="s">
        <v>31</v>
      </c>
      <c r="F2671" t="s">
        <v>1337</v>
      </c>
      <c r="G2671" t="s">
        <v>75</v>
      </c>
      <c r="H2671" t="s">
        <v>1338</v>
      </c>
      <c r="I2671" t="s">
        <v>493</v>
      </c>
      <c r="J2671" t="s">
        <v>1345</v>
      </c>
      <c r="K2671" t="s">
        <v>1339</v>
      </c>
      <c r="L2671" t="s">
        <v>1340</v>
      </c>
      <c r="M2671" t="s">
        <v>1341</v>
      </c>
      <c r="N2671" t="s">
        <v>1342</v>
      </c>
      <c r="O2671" t="s">
        <v>1025</v>
      </c>
      <c r="P2671" t="s">
        <v>1026</v>
      </c>
      <c r="Q2671" s="11">
        <v>0</v>
      </c>
      <c r="R2671" s="11">
        <v>0</v>
      </c>
      <c r="S2671" s="11">
        <v>0</v>
      </c>
      <c r="T2671" s="11">
        <v>0</v>
      </c>
      <c r="U2671" s="11">
        <v>950000000</v>
      </c>
      <c r="V2671" s="11">
        <v>0</v>
      </c>
      <c r="W2671" s="11">
        <v>950000000</v>
      </c>
      <c r="X2671" s="11">
        <v>0</v>
      </c>
      <c r="Y2671" s="11">
        <v>0</v>
      </c>
      <c r="Z2671" s="11">
        <v>0</v>
      </c>
      <c r="AA2671" s="11">
        <v>0</v>
      </c>
      <c r="AB2671" s="11">
        <v>0</v>
      </c>
      <c r="AC2671" s="11">
        <v>340000000</v>
      </c>
      <c r="AD2671" s="11">
        <v>86145000</v>
      </c>
      <c r="AE2671" s="11">
        <v>0</v>
      </c>
      <c r="AF2671" s="11">
        <v>0</v>
      </c>
      <c r="AG2671" s="11">
        <v>300000000</v>
      </c>
      <c r="AH2671" s="11">
        <v>291260000</v>
      </c>
      <c r="AI2671" s="11">
        <v>0</v>
      </c>
      <c r="AJ2671" s="11">
        <v>0</v>
      </c>
      <c r="AK2671" s="11">
        <v>310000000</v>
      </c>
      <c r="AL2671" s="11">
        <v>572595000</v>
      </c>
      <c r="AM2671" s="11">
        <v>0</v>
      </c>
      <c r="AN2671" s="11">
        <v>0</v>
      </c>
      <c r="AO26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950000000</v>
      </c>
      <c r="AP26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950000000</v>
      </c>
      <c r="AR26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1" s="11">
        <f>Table_PBS_SQL_DB2_PBSSQL_PBS_NDP_Tina_CG_QtrlyPerformance_Final[[#This Row],[GOU REL]]+Table_PBS_SQL_DB2_PBSSQL_PBS_NDP_Tina_CG_QtrlyPerformance_Final[[#This Row],[EXT REL]]</f>
        <v>950000000</v>
      </c>
      <c r="AT2671" s="11">
        <f>Table_PBS_SQL_DB2_PBSSQL_PBS_NDP_Tina_CG_QtrlyPerformance_Final[[#This Row],[GOU EXP]]+Table_PBS_SQL_DB2_PBSSQL_PBS_NDP_Tina_CG_QtrlyPerformance_Final[[#This Row],[EXT EXP]]</f>
        <v>950000000</v>
      </c>
      <c r="AU2671" s="11" t="str">
        <f>IF(Table_PBS_SQL_DB2_PBSSQL_PBS_NDP_Tina_CG_QtrlyPerformance_Final[[#This Row],[Item_Code]]&gt;"300000", "Capital", "Recurrent")</f>
        <v>Recurrent</v>
      </c>
    </row>
    <row r="2672" spans="1:47" x14ac:dyDescent="0.25">
      <c r="A2672" t="s">
        <v>77</v>
      </c>
      <c r="B2672" t="s">
        <v>78</v>
      </c>
      <c r="C2672" t="s">
        <v>202</v>
      </c>
      <c r="D2672" t="s">
        <v>1336</v>
      </c>
      <c r="E2672" t="s">
        <v>31</v>
      </c>
      <c r="F2672" t="s">
        <v>1337</v>
      </c>
      <c r="G2672" t="s">
        <v>75</v>
      </c>
      <c r="H2672" t="s">
        <v>1338</v>
      </c>
      <c r="I2672" t="s">
        <v>493</v>
      </c>
      <c r="J2672" t="s">
        <v>1345</v>
      </c>
      <c r="K2672" t="s">
        <v>1339</v>
      </c>
      <c r="L2672" t="s">
        <v>1340</v>
      </c>
      <c r="M2672" t="s">
        <v>1341</v>
      </c>
      <c r="N2672" t="s">
        <v>1342</v>
      </c>
      <c r="O2672" t="s">
        <v>893</v>
      </c>
      <c r="P2672" t="s">
        <v>894</v>
      </c>
      <c r="Q2672" s="11">
        <v>0</v>
      </c>
      <c r="R2672" s="11">
        <v>0</v>
      </c>
      <c r="S2672" s="11">
        <v>0</v>
      </c>
      <c r="T2672" s="11">
        <v>0</v>
      </c>
      <c r="U2672" s="11">
        <v>2000000000</v>
      </c>
      <c r="V2672" s="11">
        <v>0</v>
      </c>
      <c r="W2672" s="11">
        <v>2000000000</v>
      </c>
      <c r="X2672" s="11">
        <v>0</v>
      </c>
      <c r="Y2672" s="11">
        <v>0</v>
      </c>
      <c r="Z2672" s="11">
        <v>0</v>
      </c>
      <c r="AA2672" s="11">
        <v>0</v>
      </c>
      <c r="AB2672" s="11">
        <v>0</v>
      </c>
      <c r="AC2672" s="11">
        <v>600000000</v>
      </c>
      <c r="AD2672" s="11">
        <v>314354700</v>
      </c>
      <c r="AE2672" s="11">
        <v>0</v>
      </c>
      <c r="AF2672" s="11">
        <v>0</v>
      </c>
      <c r="AG2672" s="11">
        <v>0</v>
      </c>
      <c r="AH2672" s="11">
        <v>285645300</v>
      </c>
      <c r="AI2672" s="11">
        <v>0</v>
      </c>
      <c r="AJ2672" s="11">
        <v>0</v>
      </c>
      <c r="AK2672" s="11">
        <v>0</v>
      </c>
      <c r="AL2672" s="11">
        <v>0</v>
      </c>
      <c r="AM2672" s="11">
        <v>0</v>
      </c>
      <c r="AN2672" s="11">
        <v>0</v>
      </c>
      <c r="AO26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26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26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2" s="11">
        <f>Table_PBS_SQL_DB2_PBSSQL_PBS_NDP_Tina_CG_QtrlyPerformance_Final[[#This Row],[GOU REL]]+Table_PBS_SQL_DB2_PBSSQL_PBS_NDP_Tina_CG_QtrlyPerformance_Final[[#This Row],[EXT REL]]</f>
        <v>600000000</v>
      </c>
      <c r="AT2672" s="11">
        <f>Table_PBS_SQL_DB2_PBSSQL_PBS_NDP_Tina_CG_QtrlyPerformance_Final[[#This Row],[GOU EXP]]+Table_PBS_SQL_DB2_PBSSQL_PBS_NDP_Tina_CG_QtrlyPerformance_Final[[#This Row],[EXT EXP]]</f>
        <v>600000000</v>
      </c>
      <c r="AU2672" s="11" t="str">
        <f>IF(Table_PBS_SQL_DB2_PBSSQL_PBS_NDP_Tina_CG_QtrlyPerformance_Final[[#This Row],[Item_Code]]&gt;"300000", "Capital", "Recurrent")</f>
        <v>Capital</v>
      </c>
    </row>
    <row r="2673" spans="1:47" x14ac:dyDescent="0.25">
      <c r="A2673" t="s">
        <v>77</v>
      </c>
      <c r="B2673" t="s">
        <v>78</v>
      </c>
      <c r="C2673" t="s">
        <v>202</v>
      </c>
      <c r="D2673" t="s">
        <v>1336</v>
      </c>
      <c r="E2673" t="s">
        <v>31</v>
      </c>
      <c r="F2673" t="s">
        <v>1337</v>
      </c>
      <c r="G2673" t="s">
        <v>75</v>
      </c>
      <c r="H2673" t="s">
        <v>1338</v>
      </c>
      <c r="I2673" t="s">
        <v>493</v>
      </c>
      <c r="J2673" t="s">
        <v>1345</v>
      </c>
      <c r="K2673" t="s">
        <v>204</v>
      </c>
      <c r="L2673" t="s">
        <v>2112</v>
      </c>
      <c r="M2673" t="s">
        <v>1341</v>
      </c>
      <c r="N2673" t="s">
        <v>1348</v>
      </c>
      <c r="O2673" t="s">
        <v>1083</v>
      </c>
      <c r="P2673" t="s">
        <v>1084</v>
      </c>
      <c r="Q2673" s="11">
        <v>0</v>
      </c>
      <c r="R2673" s="11">
        <v>0</v>
      </c>
      <c r="S2673" s="11">
        <v>0</v>
      </c>
      <c r="T2673" s="11">
        <v>0</v>
      </c>
      <c r="U2673" s="11">
        <v>3000000000</v>
      </c>
      <c r="V2673" s="11">
        <v>0</v>
      </c>
      <c r="W2673" s="11">
        <v>3000000000</v>
      </c>
      <c r="X2673" s="11">
        <v>0</v>
      </c>
      <c r="Y2673" s="11">
        <v>0</v>
      </c>
      <c r="Z2673" s="11">
        <v>0</v>
      </c>
      <c r="AA2673" s="11">
        <v>0</v>
      </c>
      <c r="AB2673" s="11">
        <v>0</v>
      </c>
      <c r="AC2673" s="11">
        <v>126000000</v>
      </c>
      <c r="AD2673" s="11">
        <v>95243892</v>
      </c>
      <c r="AE2673" s="11">
        <v>0</v>
      </c>
      <c r="AF2673" s="11">
        <v>0</v>
      </c>
      <c r="AG2673" s="11">
        <v>586835000</v>
      </c>
      <c r="AH2673" s="11">
        <v>617591108</v>
      </c>
      <c r="AI2673" s="11">
        <v>0</v>
      </c>
      <c r="AJ2673" s="11">
        <v>0</v>
      </c>
      <c r="AK2673" s="11">
        <v>334403875</v>
      </c>
      <c r="AL2673" s="11">
        <v>334575835</v>
      </c>
      <c r="AM2673" s="11">
        <v>0</v>
      </c>
      <c r="AN2673" s="11">
        <v>0</v>
      </c>
      <c r="AO26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1047238875</v>
      </c>
      <c r="AP26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1047410835</v>
      </c>
      <c r="AR26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3" s="11">
        <f>Table_PBS_SQL_DB2_PBSSQL_PBS_NDP_Tina_CG_QtrlyPerformance_Final[[#This Row],[GOU REL]]+Table_PBS_SQL_DB2_PBSSQL_PBS_NDP_Tina_CG_QtrlyPerformance_Final[[#This Row],[EXT REL]]</f>
        <v>1047238875</v>
      </c>
      <c r="AT2673" s="11">
        <f>Table_PBS_SQL_DB2_PBSSQL_PBS_NDP_Tina_CG_QtrlyPerformance_Final[[#This Row],[GOU EXP]]+Table_PBS_SQL_DB2_PBSSQL_PBS_NDP_Tina_CG_QtrlyPerformance_Final[[#This Row],[EXT EXP]]</f>
        <v>1047410835</v>
      </c>
      <c r="AU2673" s="11" t="str">
        <f>IF(Table_PBS_SQL_DB2_PBSSQL_PBS_NDP_Tina_CG_QtrlyPerformance_Final[[#This Row],[Item_Code]]&gt;"300000", "Capital", "Recurrent")</f>
        <v>Recurrent</v>
      </c>
    </row>
    <row r="2674" spans="1:47" x14ac:dyDescent="0.25">
      <c r="A2674" t="s">
        <v>77</v>
      </c>
      <c r="B2674" t="s">
        <v>78</v>
      </c>
      <c r="C2674" t="s">
        <v>202</v>
      </c>
      <c r="D2674" t="s">
        <v>1336</v>
      </c>
      <c r="E2674" t="s">
        <v>31</v>
      </c>
      <c r="F2674" t="s">
        <v>1337</v>
      </c>
      <c r="G2674" t="s">
        <v>75</v>
      </c>
      <c r="H2674" t="s">
        <v>1338</v>
      </c>
      <c r="I2674" t="s">
        <v>493</v>
      </c>
      <c r="J2674" t="s">
        <v>1345</v>
      </c>
      <c r="K2674" t="s">
        <v>1346</v>
      </c>
      <c r="L2674" t="s">
        <v>1347</v>
      </c>
      <c r="M2674" t="s">
        <v>1341</v>
      </c>
      <c r="N2674" t="s">
        <v>1348</v>
      </c>
      <c r="O2674" t="s">
        <v>893</v>
      </c>
      <c r="P2674" t="s">
        <v>894</v>
      </c>
      <c r="Q2674" s="11">
        <v>0</v>
      </c>
      <c r="R2674" s="11">
        <v>0</v>
      </c>
      <c r="S2674" s="11">
        <v>0</v>
      </c>
      <c r="T2674" s="11">
        <v>0</v>
      </c>
      <c r="U2674" s="11">
        <v>1700000000</v>
      </c>
      <c r="V2674" s="11">
        <v>0</v>
      </c>
      <c r="W2674" s="11">
        <v>1700000000</v>
      </c>
      <c r="X2674" s="11">
        <v>0</v>
      </c>
      <c r="Y2674" s="11">
        <v>0</v>
      </c>
      <c r="Z2674" s="11">
        <v>0</v>
      </c>
      <c r="AA2674" s="11">
        <v>0</v>
      </c>
      <c r="AB2674" s="11">
        <v>0</v>
      </c>
      <c r="AC2674" s="11">
        <v>30000000</v>
      </c>
      <c r="AD2674" s="11">
        <v>3637260</v>
      </c>
      <c r="AE2674" s="11">
        <v>0</v>
      </c>
      <c r="AF2674" s="11">
        <v>0</v>
      </c>
      <c r="AG2674" s="11">
        <v>0</v>
      </c>
      <c r="AH2674" s="11">
        <v>0</v>
      </c>
      <c r="AI2674" s="11">
        <v>0</v>
      </c>
      <c r="AJ2674" s="11">
        <v>0</v>
      </c>
      <c r="AK2674" s="11">
        <v>14600805</v>
      </c>
      <c r="AL2674" s="11">
        <v>40963537</v>
      </c>
      <c r="AM2674" s="11">
        <v>0</v>
      </c>
      <c r="AN2674" s="11">
        <v>0</v>
      </c>
      <c r="AO26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44600805</v>
      </c>
      <c r="AP26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44600797</v>
      </c>
      <c r="AR26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4" s="11">
        <f>Table_PBS_SQL_DB2_PBSSQL_PBS_NDP_Tina_CG_QtrlyPerformance_Final[[#This Row],[GOU REL]]+Table_PBS_SQL_DB2_PBSSQL_PBS_NDP_Tina_CG_QtrlyPerformance_Final[[#This Row],[EXT REL]]</f>
        <v>44600805</v>
      </c>
      <c r="AT2674" s="11">
        <f>Table_PBS_SQL_DB2_PBSSQL_PBS_NDP_Tina_CG_QtrlyPerformance_Final[[#This Row],[GOU EXP]]+Table_PBS_SQL_DB2_PBSSQL_PBS_NDP_Tina_CG_QtrlyPerformance_Final[[#This Row],[EXT EXP]]</f>
        <v>44600797</v>
      </c>
      <c r="AU2674" s="11" t="str">
        <f>IF(Table_PBS_SQL_DB2_PBSSQL_PBS_NDP_Tina_CG_QtrlyPerformance_Final[[#This Row],[Item_Code]]&gt;"300000", "Capital", "Recurrent")</f>
        <v>Capital</v>
      </c>
    </row>
    <row r="2675" spans="1:47" x14ac:dyDescent="0.25">
      <c r="A2675" t="s">
        <v>77</v>
      </c>
      <c r="B2675" t="s">
        <v>78</v>
      </c>
      <c r="C2675" t="s">
        <v>202</v>
      </c>
      <c r="D2675" t="s">
        <v>1336</v>
      </c>
      <c r="E2675" t="s">
        <v>75</v>
      </c>
      <c r="F2675" t="s">
        <v>1349</v>
      </c>
      <c r="G2675" t="s">
        <v>75</v>
      </c>
      <c r="H2675" t="s">
        <v>1338</v>
      </c>
      <c r="I2675" t="s">
        <v>896</v>
      </c>
      <c r="J2675" t="s">
        <v>897</v>
      </c>
      <c r="K2675" t="s">
        <v>1363</v>
      </c>
      <c r="L2675" t="s">
        <v>1364</v>
      </c>
      <c r="M2675" t="s">
        <v>1365</v>
      </c>
      <c r="N2675" t="s">
        <v>1366</v>
      </c>
      <c r="O2675" t="s">
        <v>1343</v>
      </c>
      <c r="P2675" t="s">
        <v>1344</v>
      </c>
      <c r="Q2675" s="11">
        <v>0</v>
      </c>
      <c r="R2675" s="11">
        <v>0</v>
      </c>
      <c r="S2675" s="11">
        <v>0</v>
      </c>
      <c r="T2675" s="11">
        <v>0</v>
      </c>
      <c r="U2675" s="11">
        <v>0</v>
      </c>
      <c r="V2675" s="11">
        <v>0</v>
      </c>
      <c r="W2675" s="11">
        <v>0</v>
      </c>
      <c r="X2675" s="11">
        <v>0</v>
      </c>
      <c r="Y2675" s="11">
        <v>0</v>
      </c>
      <c r="Z2675" s="11">
        <v>0</v>
      </c>
      <c r="AA2675" s="11">
        <v>0</v>
      </c>
      <c r="AB2675" s="11">
        <v>0</v>
      </c>
      <c r="AC2675" s="11">
        <v>0</v>
      </c>
      <c r="AD2675" s="11">
        <v>0</v>
      </c>
      <c r="AE2675" s="11">
        <v>0</v>
      </c>
      <c r="AF2675" s="11">
        <v>0</v>
      </c>
      <c r="AG2675" s="11">
        <v>0</v>
      </c>
      <c r="AH2675" s="11">
        <v>0</v>
      </c>
      <c r="AI2675" s="11">
        <v>0</v>
      </c>
      <c r="AJ2675" s="11">
        <v>0</v>
      </c>
      <c r="AK2675" s="11">
        <v>0</v>
      </c>
      <c r="AL2675" s="11">
        <v>0</v>
      </c>
      <c r="AM2675" s="11">
        <v>93131335160</v>
      </c>
      <c r="AN2675" s="11">
        <v>93131335160</v>
      </c>
      <c r="AO26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93131335160</v>
      </c>
      <c r="AQ26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93131335160</v>
      </c>
      <c r="AS2675" s="11">
        <f>Table_PBS_SQL_DB2_PBSSQL_PBS_NDP_Tina_CG_QtrlyPerformance_Final[[#This Row],[GOU REL]]+Table_PBS_SQL_DB2_PBSSQL_PBS_NDP_Tina_CG_QtrlyPerformance_Final[[#This Row],[EXT REL]]</f>
        <v>93131335160</v>
      </c>
      <c r="AT2675" s="11">
        <f>Table_PBS_SQL_DB2_PBSSQL_PBS_NDP_Tina_CG_QtrlyPerformance_Final[[#This Row],[GOU EXP]]+Table_PBS_SQL_DB2_PBSSQL_PBS_NDP_Tina_CG_QtrlyPerformance_Final[[#This Row],[EXT EXP]]</f>
        <v>93131335160</v>
      </c>
      <c r="AU2675" s="11" t="str">
        <f>IF(Table_PBS_SQL_DB2_PBSSQL_PBS_NDP_Tina_CG_QtrlyPerformance_Final[[#This Row],[Item_Code]]&gt;"300000", "Capital", "Recurrent")</f>
        <v>Capital</v>
      </c>
    </row>
    <row r="2676" spans="1:47" x14ac:dyDescent="0.25">
      <c r="A2676" t="s">
        <v>77</v>
      </c>
      <c r="B2676" t="s">
        <v>78</v>
      </c>
      <c r="C2676" t="s">
        <v>202</v>
      </c>
      <c r="D2676" t="s">
        <v>1336</v>
      </c>
      <c r="E2676" t="s">
        <v>75</v>
      </c>
      <c r="F2676" t="s">
        <v>1349</v>
      </c>
      <c r="G2676" t="s">
        <v>75</v>
      </c>
      <c r="H2676" t="s">
        <v>1338</v>
      </c>
      <c r="I2676" t="s">
        <v>493</v>
      </c>
      <c r="J2676" t="s">
        <v>1345</v>
      </c>
      <c r="K2676" t="s">
        <v>1993</v>
      </c>
      <c r="L2676" t="s">
        <v>1994</v>
      </c>
      <c r="M2676" t="s">
        <v>1352</v>
      </c>
      <c r="N2676" t="s">
        <v>1382</v>
      </c>
      <c r="O2676" t="s">
        <v>1192</v>
      </c>
      <c r="P2676" t="s">
        <v>1193</v>
      </c>
      <c r="Q2676" s="11">
        <v>0</v>
      </c>
      <c r="R2676" s="11">
        <v>0</v>
      </c>
      <c r="S2676" s="11">
        <v>0</v>
      </c>
      <c r="T2676" s="11">
        <v>0</v>
      </c>
      <c r="U2676" s="11">
        <v>300000000</v>
      </c>
      <c r="V2676" s="11">
        <v>0</v>
      </c>
      <c r="W2676" s="11">
        <v>300000000</v>
      </c>
      <c r="X2676" s="11">
        <v>0</v>
      </c>
      <c r="Y2676" s="11">
        <v>0</v>
      </c>
      <c r="Z2676" s="11">
        <v>0</v>
      </c>
      <c r="AA2676" s="11">
        <v>0</v>
      </c>
      <c r="AB2676" s="11">
        <v>0</v>
      </c>
      <c r="AC2676" s="11">
        <v>100000000</v>
      </c>
      <c r="AD2676" s="11">
        <v>100000000</v>
      </c>
      <c r="AE2676" s="11">
        <v>0</v>
      </c>
      <c r="AF2676" s="11">
        <v>0</v>
      </c>
      <c r="AG2676" s="11">
        <v>20000000</v>
      </c>
      <c r="AH2676" s="11">
        <v>20000000</v>
      </c>
      <c r="AI2676" s="11">
        <v>0</v>
      </c>
      <c r="AJ2676" s="11">
        <v>0</v>
      </c>
      <c r="AK2676" s="11">
        <v>0</v>
      </c>
      <c r="AL2676" s="11">
        <v>0</v>
      </c>
      <c r="AM2676" s="11">
        <v>0</v>
      </c>
      <c r="AN2676" s="11">
        <v>0</v>
      </c>
      <c r="AO26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26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26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6" s="11">
        <f>Table_PBS_SQL_DB2_PBSSQL_PBS_NDP_Tina_CG_QtrlyPerformance_Final[[#This Row],[GOU REL]]+Table_PBS_SQL_DB2_PBSSQL_PBS_NDP_Tina_CG_QtrlyPerformance_Final[[#This Row],[EXT REL]]</f>
        <v>120000000</v>
      </c>
      <c r="AT2676" s="11">
        <f>Table_PBS_SQL_DB2_PBSSQL_PBS_NDP_Tina_CG_QtrlyPerformance_Final[[#This Row],[GOU EXP]]+Table_PBS_SQL_DB2_PBSSQL_PBS_NDP_Tina_CG_QtrlyPerformance_Final[[#This Row],[EXT EXP]]</f>
        <v>120000000</v>
      </c>
      <c r="AU2676" s="11" t="str">
        <f>IF(Table_PBS_SQL_DB2_PBSSQL_PBS_NDP_Tina_CG_QtrlyPerformance_Final[[#This Row],[Item_Code]]&gt;"300000", "Capital", "Recurrent")</f>
        <v>Recurrent</v>
      </c>
    </row>
    <row r="2677" spans="1:47" x14ac:dyDescent="0.25">
      <c r="A2677" t="s">
        <v>77</v>
      </c>
      <c r="B2677" t="s">
        <v>78</v>
      </c>
      <c r="C2677" t="s">
        <v>202</v>
      </c>
      <c r="D2677" t="s">
        <v>1336</v>
      </c>
      <c r="E2677" t="s">
        <v>75</v>
      </c>
      <c r="F2677" t="s">
        <v>1349</v>
      </c>
      <c r="G2677" t="s">
        <v>75</v>
      </c>
      <c r="H2677" t="s">
        <v>1338</v>
      </c>
      <c r="I2677" t="s">
        <v>493</v>
      </c>
      <c r="J2677" t="s">
        <v>1345</v>
      </c>
      <c r="K2677" t="s">
        <v>1350</v>
      </c>
      <c r="L2677" t="s">
        <v>1351</v>
      </c>
      <c r="M2677" t="s">
        <v>1352</v>
      </c>
      <c r="N2677" t="s">
        <v>1353</v>
      </c>
      <c r="O2677" t="s">
        <v>1192</v>
      </c>
      <c r="P2677" t="s">
        <v>1193</v>
      </c>
      <c r="Q2677" s="11">
        <v>0</v>
      </c>
      <c r="R2677" s="11">
        <v>0</v>
      </c>
      <c r="S2677" s="11">
        <v>0</v>
      </c>
      <c r="T2677" s="11">
        <v>0</v>
      </c>
      <c r="U2677" s="11">
        <v>250000000</v>
      </c>
      <c r="V2677" s="11">
        <v>0</v>
      </c>
      <c r="W2677" s="11">
        <v>250000000</v>
      </c>
      <c r="X2677" s="11">
        <v>0</v>
      </c>
      <c r="Y2677" s="11">
        <v>0</v>
      </c>
      <c r="Z2677" s="11">
        <v>0</v>
      </c>
      <c r="AA2677" s="11">
        <v>0</v>
      </c>
      <c r="AB2677" s="11">
        <v>0</v>
      </c>
      <c r="AC2677" s="11">
        <v>0</v>
      </c>
      <c r="AD2677" s="11">
        <v>0</v>
      </c>
      <c r="AE2677" s="11">
        <v>0</v>
      </c>
      <c r="AF2677" s="11">
        <v>0</v>
      </c>
      <c r="AG2677" s="11">
        <v>0</v>
      </c>
      <c r="AH2677" s="11">
        <v>0</v>
      </c>
      <c r="AI2677" s="11">
        <v>0</v>
      </c>
      <c r="AJ2677" s="11">
        <v>0</v>
      </c>
      <c r="AK2677" s="11">
        <v>0</v>
      </c>
      <c r="AL2677" s="11">
        <v>0</v>
      </c>
      <c r="AM2677" s="11">
        <v>0</v>
      </c>
      <c r="AN2677" s="11">
        <v>0</v>
      </c>
      <c r="AO26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7" s="11">
        <f>Table_PBS_SQL_DB2_PBSSQL_PBS_NDP_Tina_CG_QtrlyPerformance_Final[[#This Row],[GOU REL]]+Table_PBS_SQL_DB2_PBSSQL_PBS_NDP_Tina_CG_QtrlyPerformance_Final[[#This Row],[EXT REL]]</f>
        <v>0</v>
      </c>
      <c r="AT2677" s="11">
        <f>Table_PBS_SQL_DB2_PBSSQL_PBS_NDP_Tina_CG_QtrlyPerformance_Final[[#This Row],[GOU EXP]]+Table_PBS_SQL_DB2_PBSSQL_PBS_NDP_Tina_CG_QtrlyPerformance_Final[[#This Row],[EXT EXP]]</f>
        <v>0</v>
      </c>
      <c r="AU2677" s="11" t="str">
        <f>IF(Table_PBS_SQL_DB2_PBSSQL_PBS_NDP_Tina_CG_QtrlyPerformance_Final[[#This Row],[Item_Code]]&gt;"300000", "Capital", "Recurrent")</f>
        <v>Recurrent</v>
      </c>
    </row>
    <row r="2678" spans="1:47" x14ac:dyDescent="0.25">
      <c r="A2678" t="s">
        <v>77</v>
      </c>
      <c r="B2678" t="s">
        <v>78</v>
      </c>
      <c r="C2678" t="s">
        <v>202</v>
      </c>
      <c r="D2678" t="s">
        <v>1336</v>
      </c>
      <c r="E2678" t="s">
        <v>75</v>
      </c>
      <c r="F2678" t="s">
        <v>1349</v>
      </c>
      <c r="G2678" t="s">
        <v>75</v>
      </c>
      <c r="H2678" t="s">
        <v>1338</v>
      </c>
      <c r="I2678" t="s">
        <v>493</v>
      </c>
      <c r="J2678" t="s">
        <v>1345</v>
      </c>
      <c r="K2678" t="s">
        <v>1829</v>
      </c>
      <c r="L2678" t="s">
        <v>1830</v>
      </c>
      <c r="M2678" t="s">
        <v>1365</v>
      </c>
      <c r="N2678" t="s">
        <v>1366</v>
      </c>
      <c r="O2678" t="s">
        <v>978</v>
      </c>
      <c r="P2678" t="s">
        <v>979</v>
      </c>
      <c r="Q2678" s="11">
        <v>0</v>
      </c>
      <c r="R2678" s="11">
        <v>0</v>
      </c>
      <c r="S2678" s="11">
        <v>0</v>
      </c>
      <c r="T2678" s="11">
        <v>0</v>
      </c>
      <c r="U2678" s="11">
        <v>2000000000</v>
      </c>
      <c r="V2678" s="11">
        <v>0</v>
      </c>
      <c r="W2678" s="11">
        <v>2000000000</v>
      </c>
      <c r="X2678" s="11">
        <v>0</v>
      </c>
      <c r="Y2678" s="11">
        <v>0</v>
      </c>
      <c r="Z2678" s="11">
        <v>0</v>
      </c>
      <c r="AA2678" s="11">
        <v>0</v>
      </c>
      <c r="AB2678" s="11">
        <v>0</v>
      </c>
      <c r="AC2678" s="11">
        <v>0</v>
      </c>
      <c r="AD2678" s="11">
        <v>0</v>
      </c>
      <c r="AE2678" s="11">
        <v>0</v>
      </c>
      <c r="AF2678" s="11">
        <v>0</v>
      </c>
      <c r="AG2678" s="11">
        <v>0</v>
      </c>
      <c r="AH2678" s="11">
        <v>0</v>
      </c>
      <c r="AI2678" s="11">
        <v>0</v>
      </c>
      <c r="AJ2678" s="11">
        <v>0</v>
      </c>
      <c r="AK2678" s="11">
        <v>700000000</v>
      </c>
      <c r="AL2678" s="11">
        <v>700000000</v>
      </c>
      <c r="AM2678" s="11">
        <v>0</v>
      </c>
      <c r="AN2678" s="11">
        <v>0</v>
      </c>
      <c r="AO26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26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700000000</v>
      </c>
      <c r="AR26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8" s="11">
        <f>Table_PBS_SQL_DB2_PBSSQL_PBS_NDP_Tina_CG_QtrlyPerformance_Final[[#This Row],[GOU REL]]+Table_PBS_SQL_DB2_PBSSQL_PBS_NDP_Tina_CG_QtrlyPerformance_Final[[#This Row],[EXT REL]]</f>
        <v>700000000</v>
      </c>
      <c r="AT2678" s="11">
        <f>Table_PBS_SQL_DB2_PBSSQL_PBS_NDP_Tina_CG_QtrlyPerformance_Final[[#This Row],[GOU EXP]]+Table_PBS_SQL_DB2_PBSSQL_PBS_NDP_Tina_CG_QtrlyPerformance_Final[[#This Row],[EXT EXP]]</f>
        <v>700000000</v>
      </c>
      <c r="AU2678" s="11" t="str">
        <f>IF(Table_PBS_SQL_DB2_PBSSQL_PBS_NDP_Tina_CG_QtrlyPerformance_Final[[#This Row],[Item_Code]]&gt;"300000", "Capital", "Recurrent")</f>
        <v>Recurrent</v>
      </c>
    </row>
    <row r="2679" spans="1:47" x14ac:dyDescent="0.25">
      <c r="A2679" t="s">
        <v>77</v>
      </c>
      <c r="B2679" t="s">
        <v>78</v>
      </c>
      <c r="C2679" t="s">
        <v>202</v>
      </c>
      <c r="D2679" t="s">
        <v>1336</v>
      </c>
      <c r="E2679" t="s">
        <v>75</v>
      </c>
      <c r="F2679" t="s">
        <v>1349</v>
      </c>
      <c r="G2679" t="s">
        <v>75</v>
      </c>
      <c r="H2679" t="s">
        <v>1338</v>
      </c>
      <c r="I2679" t="s">
        <v>493</v>
      </c>
      <c r="J2679" t="s">
        <v>1345</v>
      </c>
      <c r="K2679" t="s">
        <v>1829</v>
      </c>
      <c r="L2679" t="s">
        <v>1830</v>
      </c>
      <c r="M2679" t="s">
        <v>1365</v>
      </c>
      <c r="N2679" t="s">
        <v>1366</v>
      </c>
      <c r="O2679" t="s">
        <v>1004</v>
      </c>
      <c r="P2679" t="s">
        <v>868</v>
      </c>
      <c r="Q2679" s="11">
        <v>0</v>
      </c>
      <c r="R2679" s="11">
        <v>0</v>
      </c>
      <c r="S2679" s="11">
        <v>0</v>
      </c>
      <c r="T2679" s="11">
        <v>0</v>
      </c>
      <c r="U2679" s="11">
        <v>332000000</v>
      </c>
      <c r="V2679" s="11">
        <v>0</v>
      </c>
      <c r="W2679" s="11">
        <v>332000000</v>
      </c>
      <c r="X2679" s="11">
        <v>0</v>
      </c>
      <c r="Y2679" s="11">
        <v>0</v>
      </c>
      <c r="Z2679" s="11">
        <v>0</v>
      </c>
      <c r="AA2679" s="11">
        <v>0</v>
      </c>
      <c r="AB2679" s="11">
        <v>0</v>
      </c>
      <c r="AC2679" s="11">
        <v>63000000</v>
      </c>
      <c r="AD2679" s="11">
        <v>0</v>
      </c>
      <c r="AE2679" s="11">
        <v>0</v>
      </c>
      <c r="AF2679" s="11">
        <v>0</v>
      </c>
      <c r="AG2679" s="11">
        <v>0</v>
      </c>
      <c r="AH2679" s="11">
        <v>0</v>
      </c>
      <c r="AI2679" s="11">
        <v>0</v>
      </c>
      <c r="AJ2679" s="11">
        <v>0</v>
      </c>
      <c r="AK2679" s="11">
        <v>0</v>
      </c>
      <c r="AL2679" s="11">
        <v>63000000</v>
      </c>
      <c r="AM2679" s="11">
        <v>0</v>
      </c>
      <c r="AN2679" s="11">
        <v>0</v>
      </c>
      <c r="AO26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63000000</v>
      </c>
      <c r="AP26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63000000</v>
      </c>
      <c r="AR26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79" s="11">
        <f>Table_PBS_SQL_DB2_PBSSQL_PBS_NDP_Tina_CG_QtrlyPerformance_Final[[#This Row],[GOU REL]]+Table_PBS_SQL_DB2_PBSSQL_PBS_NDP_Tina_CG_QtrlyPerformance_Final[[#This Row],[EXT REL]]</f>
        <v>63000000</v>
      </c>
      <c r="AT2679" s="11">
        <f>Table_PBS_SQL_DB2_PBSSQL_PBS_NDP_Tina_CG_QtrlyPerformance_Final[[#This Row],[GOU EXP]]+Table_PBS_SQL_DB2_PBSSQL_PBS_NDP_Tina_CG_QtrlyPerformance_Final[[#This Row],[EXT EXP]]</f>
        <v>63000000</v>
      </c>
      <c r="AU2679" s="11" t="str">
        <f>IF(Table_PBS_SQL_DB2_PBSSQL_PBS_NDP_Tina_CG_QtrlyPerformance_Final[[#This Row],[Item_Code]]&gt;"300000", "Capital", "Recurrent")</f>
        <v>Recurrent</v>
      </c>
    </row>
    <row r="2680" spans="1:47" x14ac:dyDescent="0.25">
      <c r="A2680" t="s">
        <v>77</v>
      </c>
      <c r="B2680" t="s">
        <v>78</v>
      </c>
      <c r="C2680" t="s">
        <v>202</v>
      </c>
      <c r="D2680" t="s">
        <v>1336</v>
      </c>
      <c r="E2680" t="s">
        <v>75</v>
      </c>
      <c r="F2680" t="s">
        <v>1349</v>
      </c>
      <c r="G2680" t="s">
        <v>75</v>
      </c>
      <c r="H2680" t="s">
        <v>1338</v>
      </c>
      <c r="I2680" t="s">
        <v>493</v>
      </c>
      <c r="J2680" t="s">
        <v>1345</v>
      </c>
      <c r="K2680" t="s">
        <v>214</v>
      </c>
      <c r="L2680" t="s">
        <v>1356</v>
      </c>
      <c r="M2680" t="s">
        <v>1352</v>
      </c>
      <c r="N2680" t="s">
        <v>1353</v>
      </c>
      <c r="O2680" t="s">
        <v>1025</v>
      </c>
      <c r="P2680" t="s">
        <v>1026</v>
      </c>
      <c r="Q2680" s="11">
        <v>0</v>
      </c>
      <c r="R2680" s="11">
        <v>0</v>
      </c>
      <c r="S2680" s="11">
        <v>0</v>
      </c>
      <c r="T2680" s="11">
        <v>0</v>
      </c>
      <c r="U2680" s="11">
        <v>600000000</v>
      </c>
      <c r="V2680" s="11">
        <v>0</v>
      </c>
      <c r="W2680" s="11">
        <v>600000000</v>
      </c>
      <c r="X2680" s="11">
        <v>0</v>
      </c>
      <c r="Y2680" s="11">
        <v>0</v>
      </c>
      <c r="Z2680" s="11">
        <v>0</v>
      </c>
      <c r="AA2680" s="11">
        <v>0</v>
      </c>
      <c r="AB2680" s="11">
        <v>0</v>
      </c>
      <c r="AC2680" s="11">
        <v>220000000</v>
      </c>
      <c r="AD2680" s="11">
        <v>26390000</v>
      </c>
      <c r="AE2680" s="11">
        <v>0</v>
      </c>
      <c r="AF2680" s="11">
        <v>0</v>
      </c>
      <c r="AG2680" s="11">
        <v>40000000</v>
      </c>
      <c r="AH2680" s="11">
        <v>40000000</v>
      </c>
      <c r="AI2680" s="11">
        <v>0</v>
      </c>
      <c r="AJ2680" s="11">
        <v>0</v>
      </c>
      <c r="AK2680" s="11">
        <v>110250000</v>
      </c>
      <c r="AL2680" s="11">
        <v>303860000</v>
      </c>
      <c r="AM2680" s="11">
        <v>0</v>
      </c>
      <c r="AN2680" s="11">
        <v>0</v>
      </c>
      <c r="AO26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370250000</v>
      </c>
      <c r="AP26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370250000</v>
      </c>
      <c r="AR26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0" s="11">
        <f>Table_PBS_SQL_DB2_PBSSQL_PBS_NDP_Tina_CG_QtrlyPerformance_Final[[#This Row],[GOU REL]]+Table_PBS_SQL_DB2_PBSSQL_PBS_NDP_Tina_CG_QtrlyPerformance_Final[[#This Row],[EXT REL]]</f>
        <v>370250000</v>
      </c>
      <c r="AT2680" s="11">
        <f>Table_PBS_SQL_DB2_PBSSQL_PBS_NDP_Tina_CG_QtrlyPerformance_Final[[#This Row],[GOU EXP]]+Table_PBS_SQL_DB2_PBSSQL_PBS_NDP_Tina_CG_QtrlyPerformance_Final[[#This Row],[EXT EXP]]</f>
        <v>370250000</v>
      </c>
      <c r="AU2680" s="11" t="str">
        <f>IF(Table_PBS_SQL_DB2_PBSSQL_PBS_NDP_Tina_CG_QtrlyPerformance_Final[[#This Row],[Item_Code]]&gt;"300000", "Capital", "Recurrent")</f>
        <v>Recurrent</v>
      </c>
    </row>
    <row r="2681" spans="1:47" x14ac:dyDescent="0.25">
      <c r="A2681" t="s">
        <v>77</v>
      </c>
      <c r="B2681" t="s">
        <v>78</v>
      </c>
      <c r="C2681" t="s">
        <v>202</v>
      </c>
      <c r="D2681" t="s">
        <v>1336</v>
      </c>
      <c r="E2681" t="s">
        <v>75</v>
      </c>
      <c r="F2681" t="s">
        <v>1349</v>
      </c>
      <c r="G2681" t="s">
        <v>75</v>
      </c>
      <c r="H2681" t="s">
        <v>1338</v>
      </c>
      <c r="I2681" t="s">
        <v>507</v>
      </c>
      <c r="J2681" t="s">
        <v>1357</v>
      </c>
      <c r="K2681" t="s">
        <v>1358</v>
      </c>
      <c r="L2681" t="s">
        <v>1359</v>
      </c>
      <c r="M2681" t="s">
        <v>1360</v>
      </c>
      <c r="N2681" t="s">
        <v>1361</v>
      </c>
      <c r="O2681" t="s">
        <v>1083</v>
      </c>
      <c r="P2681" t="s">
        <v>1084</v>
      </c>
      <c r="Q2681" s="11">
        <v>0</v>
      </c>
      <c r="R2681" s="11">
        <v>0</v>
      </c>
      <c r="S2681" s="11">
        <v>0</v>
      </c>
      <c r="T2681" s="11">
        <v>0</v>
      </c>
      <c r="U2681" s="11">
        <v>2500000000</v>
      </c>
      <c r="V2681" s="11">
        <v>0</v>
      </c>
      <c r="W2681" s="11">
        <v>2500000000</v>
      </c>
      <c r="X2681" s="11">
        <v>0</v>
      </c>
      <c r="Y2681" s="11">
        <v>0</v>
      </c>
      <c r="Z2681" s="11">
        <v>0</v>
      </c>
      <c r="AA2681" s="11">
        <v>0</v>
      </c>
      <c r="AB2681" s="11">
        <v>0</v>
      </c>
      <c r="AC2681" s="11">
        <v>850000000</v>
      </c>
      <c r="AD2681" s="11">
        <v>28290244</v>
      </c>
      <c r="AE2681" s="11">
        <v>0</v>
      </c>
      <c r="AF2681" s="11">
        <v>0</v>
      </c>
      <c r="AG2681" s="11">
        <v>0</v>
      </c>
      <c r="AH2681" s="11">
        <v>0</v>
      </c>
      <c r="AI2681" s="11">
        <v>0</v>
      </c>
      <c r="AJ2681" s="11">
        <v>0</v>
      </c>
      <c r="AK2681" s="11">
        <v>30000000</v>
      </c>
      <c r="AL2681" s="11">
        <v>851709618</v>
      </c>
      <c r="AM2681" s="11">
        <v>0</v>
      </c>
      <c r="AN2681" s="11">
        <v>0</v>
      </c>
      <c r="AO26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880000000</v>
      </c>
      <c r="AP26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879999862</v>
      </c>
      <c r="AR26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1" s="11">
        <f>Table_PBS_SQL_DB2_PBSSQL_PBS_NDP_Tina_CG_QtrlyPerformance_Final[[#This Row],[GOU REL]]+Table_PBS_SQL_DB2_PBSSQL_PBS_NDP_Tina_CG_QtrlyPerformance_Final[[#This Row],[EXT REL]]</f>
        <v>880000000</v>
      </c>
      <c r="AT2681" s="11">
        <f>Table_PBS_SQL_DB2_PBSSQL_PBS_NDP_Tina_CG_QtrlyPerformance_Final[[#This Row],[GOU EXP]]+Table_PBS_SQL_DB2_PBSSQL_PBS_NDP_Tina_CG_QtrlyPerformance_Final[[#This Row],[EXT EXP]]</f>
        <v>879999862</v>
      </c>
      <c r="AU2681" s="11" t="str">
        <f>IF(Table_PBS_SQL_DB2_PBSSQL_PBS_NDP_Tina_CG_QtrlyPerformance_Final[[#This Row],[Item_Code]]&gt;"300000", "Capital", "Recurrent")</f>
        <v>Recurrent</v>
      </c>
    </row>
    <row r="2682" spans="1:47" x14ac:dyDescent="0.25">
      <c r="A2682" t="s">
        <v>77</v>
      </c>
      <c r="B2682" t="s">
        <v>78</v>
      </c>
      <c r="C2682" t="s">
        <v>202</v>
      </c>
      <c r="D2682" t="s">
        <v>1336</v>
      </c>
      <c r="E2682" t="s">
        <v>75</v>
      </c>
      <c r="F2682" t="s">
        <v>1349</v>
      </c>
      <c r="G2682" t="s">
        <v>75</v>
      </c>
      <c r="H2682" t="s">
        <v>1338</v>
      </c>
      <c r="I2682" t="s">
        <v>507</v>
      </c>
      <c r="J2682" t="s">
        <v>1357</v>
      </c>
      <c r="K2682" t="s">
        <v>1995</v>
      </c>
      <c r="L2682" t="s">
        <v>1996</v>
      </c>
      <c r="M2682" t="s">
        <v>1365</v>
      </c>
      <c r="N2682" t="s">
        <v>1366</v>
      </c>
      <c r="O2682" t="s">
        <v>922</v>
      </c>
      <c r="P2682" t="s">
        <v>923</v>
      </c>
      <c r="Q2682" s="11">
        <v>0</v>
      </c>
      <c r="R2682" s="11">
        <v>0</v>
      </c>
      <c r="S2682" s="11">
        <v>0</v>
      </c>
      <c r="T2682" s="11">
        <v>0</v>
      </c>
      <c r="U2682" s="11">
        <v>598272000</v>
      </c>
      <c r="V2682" s="11">
        <v>0</v>
      </c>
      <c r="W2682" s="11">
        <v>598272000</v>
      </c>
      <c r="X2682" s="11">
        <v>0</v>
      </c>
      <c r="Y2682" s="11">
        <v>0</v>
      </c>
      <c r="Z2682" s="11">
        <v>0</v>
      </c>
      <c r="AA2682" s="11">
        <v>0</v>
      </c>
      <c r="AB2682" s="11">
        <v>0</v>
      </c>
      <c r="AC2682" s="11">
        <v>120000000</v>
      </c>
      <c r="AD2682" s="11">
        <v>0</v>
      </c>
      <c r="AE2682" s="11">
        <v>0</v>
      </c>
      <c r="AF2682" s="11">
        <v>0</v>
      </c>
      <c r="AG2682" s="11">
        <v>250000000</v>
      </c>
      <c r="AH2682" s="11">
        <v>325750000</v>
      </c>
      <c r="AI2682" s="11">
        <v>0</v>
      </c>
      <c r="AJ2682" s="11">
        <v>0</v>
      </c>
      <c r="AK2682" s="11">
        <v>65000000</v>
      </c>
      <c r="AL2682" s="11">
        <v>109250000</v>
      </c>
      <c r="AM2682" s="11">
        <v>0</v>
      </c>
      <c r="AN2682" s="11">
        <v>0</v>
      </c>
      <c r="AO26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435000000</v>
      </c>
      <c r="AP26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435000000</v>
      </c>
      <c r="AR26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2" s="11">
        <f>Table_PBS_SQL_DB2_PBSSQL_PBS_NDP_Tina_CG_QtrlyPerformance_Final[[#This Row],[GOU REL]]+Table_PBS_SQL_DB2_PBSSQL_PBS_NDP_Tina_CG_QtrlyPerformance_Final[[#This Row],[EXT REL]]</f>
        <v>435000000</v>
      </c>
      <c r="AT2682" s="11">
        <f>Table_PBS_SQL_DB2_PBSSQL_PBS_NDP_Tina_CG_QtrlyPerformance_Final[[#This Row],[GOU EXP]]+Table_PBS_SQL_DB2_PBSSQL_PBS_NDP_Tina_CG_QtrlyPerformance_Final[[#This Row],[EXT EXP]]</f>
        <v>435000000</v>
      </c>
      <c r="AU2682" s="11" t="str">
        <f>IF(Table_PBS_SQL_DB2_PBSSQL_PBS_NDP_Tina_CG_QtrlyPerformance_Final[[#This Row],[Item_Code]]&gt;"300000", "Capital", "Recurrent")</f>
        <v>Recurrent</v>
      </c>
    </row>
    <row r="2683" spans="1:47" x14ac:dyDescent="0.25">
      <c r="A2683" t="s">
        <v>77</v>
      </c>
      <c r="B2683" t="s">
        <v>78</v>
      </c>
      <c r="C2683" t="s">
        <v>202</v>
      </c>
      <c r="D2683" t="s">
        <v>1336</v>
      </c>
      <c r="E2683" t="s">
        <v>75</v>
      </c>
      <c r="F2683" t="s">
        <v>1349</v>
      </c>
      <c r="G2683" t="s">
        <v>75</v>
      </c>
      <c r="H2683" t="s">
        <v>1338</v>
      </c>
      <c r="I2683" t="s">
        <v>507</v>
      </c>
      <c r="J2683" t="s">
        <v>1357</v>
      </c>
      <c r="K2683" t="s">
        <v>1995</v>
      </c>
      <c r="L2683" t="s">
        <v>1996</v>
      </c>
      <c r="M2683" t="s">
        <v>1365</v>
      </c>
      <c r="N2683" t="s">
        <v>1366</v>
      </c>
      <c r="O2683" t="s">
        <v>1004</v>
      </c>
      <c r="P2683" t="s">
        <v>868</v>
      </c>
      <c r="Q2683" s="11">
        <v>0</v>
      </c>
      <c r="R2683" s="11">
        <v>0</v>
      </c>
      <c r="S2683" s="11">
        <v>0</v>
      </c>
      <c r="T2683" s="11">
        <v>0</v>
      </c>
      <c r="U2683" s="11">
        <v>463436000</v>
      </c>
      <c r="V2683" s="11">
        <v>0</v>
      </c>
      <c r="W2683" s="11">
        <v>463436000</v>
      </c>
      <c r="X2683" s="11">
        <v>0</v>
      </c>
      <c r="Y2683" s="11">
        <v>0</v>
      </c>
      <c r="Z2683" s="11">
        <v>0</v>
      </c>
      <c r="AA2683" s="11">
        <v>0</v>
      </c>
      <c r="AB2683" s="11">
        <v>0</v>
      </c>
      <c r="AC2683" s="11">
        <v>200000000</v>
      </c>
      <c r="AD2683" s="11">
        <v>22859857</v>
      </c>
      <c r="AE2683" s="11">
        <v>0</v>
      </c>
      <c r="AF2683" s="11">
        <v>0</v>
      </c>
      <c r="AG2683" s="11">
        <v>150000000</v>
      </c>
      <c r="AH2683" s="11">
        <v>6472392</v>
      </c>
      <c r="AI2683" s="11">
        <v>0</v>
      </c>
      <c r="AJ2683" s="11">
        <v>0</v>
      </c>
      <c r="AK2683" s="11">
        <v>0</v>
      </c>
      <c r="AL2683" s="11">
        <v>231208558</v>
      </c>
      <c r="AM2683" s="11">
        <v>0</v>
      </c>
      <c r="AN2683" s="11">
        <v>0</v>
      </c>
      <c r="AO26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26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260540807</v>
      </c>
      <c r="AR26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3" s="11">
        <f>Table_PBS_SQL_DB2_PBSSQL_PBS_NDP_Tina_CG_QtrlyPerformance_Final[[#This Row],[GOU REL]]+Table_PBS_SQL_DB2_PBSSQL_PBS_NDP_Tina_CG_QtrlyPerformance_Final[[#This Row],[EXT REL]]</f>
        <v>350000000</v>
      </c>
      <c r="AT2683" s="11">
        <f>Table_PBS_SQL_DB2_PBSSQL_PBS_NDP_Tina_CG_QtrlyPerformance_Final[[#This Row],[GOU EXP]]+Table_PBS_SQL_DB2_PBSSQL_PBS_NDP_Tina_CG_QtrlyPerformance_Final[[#This Row],[EXT EXP]]</f>
        <v>260540807</v>
      </c>
      <c r="AU2683" s="11" t="str">
        <f>IF(Table_PBS_SQL_DB2_PBSSQL_PBS_NDP_Tina_CG_QtrlyPerformance_Final[[#This Row],[Item_Code]]&gt;"300000", "Capital", "Recurrent")</f>
        <v>Recurrent</v>
      </c>
    </row>
    <row r="2684" spans="1:47" x14ac:dyDescent="0.25">
      <c r="A2684" t="s">
        <v>77</v>
      </c>
      <c r="B2684" t="s">
        <v>78</v>
      </c>
      <c r="C2684" t="s">
        <v>202</v>
      </c>
      <c r="D2684" t="s">
        <v>1336</v>
      </c>
      <c r="E2684" t="s">
        <v>75</v>
      </c>
      <c r="F2684" t="s">
        <v>1349</v>
      </c>
      <c r="G2684" t="s">
        <v>87</v>
      </c>
      <c r="H2684" t="s">
        <v>881</v>
      </c>
      <c r="I2684" t="s">
        <v>467</v>
      </c>
      <c r="J2684" t="s">
        <v>1367</v>
      </c>
      <c r="K2684" t="s">
        <v>80</v>
      </c>
      <c r="L2684" t="s">
        <v>1368</v>
      </c>
      <c r="M2684" t="s">
        <v>866</v>
      </c>
      <c r="N2684" t="s">
        <v>867</v>
      </c>
      <c r="O2684" t="s">
        <v>924</v>
      </c>
      <c r="P2684" t="s">
        <v>925</v>
      </c>
      <c r="Q2684" s="11">
        <v>0</v>
      </c>
      <c r="R2684" s="11">
        <v>0</v>
      </c>
      <c r="S2684" s="11">
        <v>0</v>
      </c>
      <c r="T2684" s="11">
        <v>0</v>
      </c>
      <c r="U2684" s="11">
        <v>1000000000</v>
      </c>
      <c r="V2684" s="11">
        <v>0</v>
      </c>
      <c r="W2684" s="11">
        <v>1000000000</v>
      </c>
      <c r="X2684" s="11">
        <v>0</v>
      </c>
      <c r="Y2684" s="11">
        <v>0</v>
      </c>
      <c r="Z2684" s="11">
        <v>0</v>
      </c>
      <c r="AA2684" s="11">
        <v>0</v>
      </c>
      <c r="AB2684" s="11">
        <v>0</v>
      </c>
      <c r="AC2684" s="11">
        <v>800000000</v>
      </c>
      <c r="AD2684" s="11">
        <v>113841592</v>
      </c>
      <c r="AE2684" s="11">
        <v>0</v>
      </c>
      <c r="AF2684" s="11">
        <v>0</v>
      </c>
      <c r="AG2684" s="11">
        <v>75000000</v>
      </c>
      <c r="AH2684" s="11">
        <v>135065082</v>
      </c>
      <c r="AI2684" s="11">
        <v>0</v>
      </c>
      <c r="AJ2684" s="11">
        <v>0</v>
      </c>
      <c r="AK2684" s="11">
        <v>120000000</v>
      </c>
      <c r="AL2684" s="11">
        <v>746093326</v>
      </c>
      <c r="AM2684" s="11">
        <v>0</v>
      </c>
      <c r="AN2684" s="11">
        <v>0</v>
      </c>
      <c r="AO26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995000000</v>
      </c>
      <c r="AP26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995000000</v>
      </c>
      <c r="AR26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4" s="11">
        <f>Table_PBS_SQL_DB2_PBSSQL_PBS_NDP_Tina_CG_QtrlyPerformance_Final[[#This Row],[GOU REL]]+Table_PBS_SQL_DB2_PBSSQL_PBS_NDP_Tina_CG_QtrlyPerformance_Final[[#This Row],[EXT REL]]</f>
        <v>995000000</v>
      </c>
      <c r="AT2684" s="11">
        <f>Table_PBS_SQL_DB2_PBSSQL_PBS_NDP_Tina_CG_QtrlyPerformance_Final[[#This Row],[GOU EXP]]+Table_PBS_SQL_DB2_PBSSQL_PBS_NDP_Tina_CG_QtrlyPerformance_Final[[#This Row],[EXT EXP]]</f>
        <v>995000000</v>
      </c>
      <c r="AU2684" s="11" t="str">
        <f>IF(Table_PBS_SQL_DB2_PBSSQL_PBS_NDP_Tina_CG_QtrlyPerformance_Final[[#This Row],[Item_Code]]&gt;"300000", "Capital", "Recurrent")</f>
        <v>Recurrent</v>
      </c>
    </row>
    <row r="2685" spans="1:47" x14ac:dyDescent="0.25">
      <c r="A2685" t="s">
        <v>77</v>
      </c>
      <c r="B2685" t="s">
        <v>78</v>
      </c>
      <c r="C2685" t="s">
        <v>202</v>
      </c>
      <c r="D2685" t="s">
        <v>1336</v>
      </c>
      <c r="E2685" t="s">
        <v>75</v>
      </c>
      <c r="F2685" t="s">
        <v>1349</v>
      </c>
      <c r="G2685" t="s">
        <v>87</v>
      </c>
      <c r="H2685" t="s">
        <v>881</v>
      </c>
      <c r="I2685" t="s">
        <v>467</v>
      </c>
      <c r="J2685" t="s">
        <v>1367</v>
      </c>
      <c r="K2685" t="s">
        <v>80</v>
      </c>
      <c r="L2685" t="s">
        <v>1368</v>
      </c>
      <c r="M2685" t="s">
        <v>1375</v>
      </c>
      <c r="N2685" t="s">
        <v>1376</v>
      </c>
      <c r="O2685" t="s">
        <v>1028</v>
      </c>
      <c r="P2685" t="s">
        <v>1029</v>
      </c>
      <c r="Q2685" s="11">
        <v>0</v>
      </c>
      <c r="R2685" s="11">
        <v>0</v>
      </c>
      <c r="S2685" s="11">
        <v>0</v>
      </c>
      <c r="T2685" s="11">
        <v>0</v>
      </c>
      <c r="U2685" s="11">
        <v>100000000</v>
      </c>
      <c r="V2685" s="11">
        <v>0</v>
      </c>
      <c r="W2685" s="11">
        <v>100000000</v>
      </c>
      <c r="X2685" s="11">
        <v>0</v>
      </c>
      <c r="Y2685" s="11">
        <v>0</v>
      </c>
      <c r="Z2685" s="11">
        <v>0</v>
      </c>
      <c r="AA2685" s="11">
        <v>0</v>
      </c>
      <c r="AB2685" s="11">
        <v>0</v>
      </c>
      <c r="AC2685" s="11">
        <v>50000000</v>
      </c>
      <c r="AD2685" s="11">
        <v>50000000</v>
      </c>
      <c r="AE2685" s="11">
        <v>0</v>
      </c>
      <c r="AF2685" s="11">
        <v>0</v>
      </c>
      <c r="AG2685" s="11">
        <v>5000000</v>
      </c>
      <c r="AH2685" s="11">
        <v>5000000</v>
      </c>
      <c r="AI2685" s="11">
        <v>0</v>
      </c>
      <c r="AJ2685" s="11">
        <v>0</v>
      </c>
      <c r="AK2685" s="11">
        <v>24000000</v>
      </c>
      <c r="AL2685" s="11">
        <v>24000000</v>
      </c>
      <c r="AM2685" s="11">
        <v>0</v>
      </c>
      <c r="AN2685" s="11">
        <v>0</v>
      </c>
      <c r="AO26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79000000</v>
      </c>
      <c r="AP26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79000000</v>
      </c>
      <c r="AR26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5" s="11">
        <f>Table_PBS_SQL_DB2_PBSSQL_PBS_NDP_Tina_CG_QtrlyPerformance_Final[[#This Row],[GOU REL]]+Table_PBS_SQL_DB2_PBSSQL_PBS_NDP_Tina_CG_QtrlyPerformance_Final[[#This Row],[EXT REL]]</f>
        <v>79000000</v>
      </c>
      <c r="AT2685" s="11">
        <f>Table_PBS_SQL_DB2_PBSSQL_PBS_NDP_Tina_CG_QtrlyPerformance_Final[[#This Row],[GOU EXP]]+Table_PBS_SQL_DB2_PBSSQL_PBS_NDP_Tina_CG_QtrlyPerformance_Final[[#This Row],[EXT EXP]]</f>
        <v>79000000</v>
      </c>
      <c r="AU2685" s="11" t="str">
        <f>IF(Table_PBS_SQL_DB2_PBSSQL_PBS_NDP_Tina_CG_QtrlyPerformance_Final[[#This Row],[Item_Code]]&gt;"300000", "Capital", "Recurrent")</f>
        <v>Recurrent</v>
      </c>
    </row>
    <row r="2686" spans="1:47" x14ac:dyDescent="0.25">
      <c r="A2686" t="s">
        <v>77</v>
      </c>
      <c r="B2686" t="s">
        <v>78</v>
      </c>
      <c r="C2686" t="s">
        <v>202</v>
      </c>
      <c r="D2686" t="s">
        <v>1336</v>
      </c>
      <c r="E2686" t="s">
        <v>75</v>
      </c>
      <c r="F2686" t="s">
        <v>1349</v>
      </c>
      <c r="G2686" t="s">
        <v>87</v>
      </c>
      <c r="H2686" t="s">
        <v>881</v>
      </c>
      <c r="I2686" t="s">
        <v>467</v>
      </c>
      <c r="J2686" t="s">
        <v>1367</v>
      </c>
      <c r="K2686" t="s">
        <v>80</v>
      </c>
      <c r="L2686" t="s">
        <v>1368</v>
      </c>
      <c r="M2686" t="s">
        <v>1377</v>
      </c>
      <c r="N2686" t="s">
        <v>1378</v>
      </c>
      <c r="O2686" t="s">
        <v>1002</v>
      </c>
      <c r="P2686" t="s">
        <v>1003</v>
      </c>
      <c r="Q2686" s="11">
        <v>0</v>
      </c>
      <c r="R2686" s="11">
        <v>0</v>
      </c>
      <c r="S2686" s="11">
        <v>0</v>
      </c>
      <c r="T2686" s="11">
        <v>0</v>
      </c>
      <c r="U2686" s="11">
        <v>30000000</v>
      </c>
      <c r="V2686" s="11">
        <v>0</v>
      </c>
      <c r="W2686" s="11">
        <v>30000000</v>
      </c>
      <c r="X2686" s="11">
        <v>0</v>
      </c>
      <c r="Y2686" s="11">
        <v>0</v>
      </c>
      <c r="Z2686" s="11">
        <v>0</v>
      </c>
      <c r="AA2686" s="11">
        <v>0</v>
      </c>
      <c r="AB2686" s="11">
        <v>0</v>
      </c>
      <c r="AC2686" s="11">
        <v>15000000</v>
      </c>
      <c r="AD2686" s="11">
        <v>15000000</v>
      </c>
      <c r="AE2686" s="11">
        <v>0</v>
      </c>
      <c r="AF2686" s="11">
        <v>0</v>
      </c>
      <c r="AG2686" s="11">
        <v>1500000</v>
      </c>
      <c r="AH2686" s="11">
        <v>0</v>
      </c>
      <c r="AI2686" s="11">
        <v>0</v>
      </c>
      <c r="AJ2686" s="11">
        <v>0</v>
      </c>
      <c r="AK2686" s="11">
        <v>0</v>
      </c>
      <c r="AL2686" s="11">
        <v>1500000</v>
      </c>
      <c r="AM2686" s="11">
        <v>0</v>
      </c>
      <c r="AN2686" s="11">
        <v>0</v>
      </c>
      <c r="AO26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16500000</v>
      </c>
      <c r="AP26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16500000</v>
      </c>
      <c r="AR26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6" s="11">
        <f>Table_PBS_SQL_DB2_PBSSQL_PBS_NDP_Tina_CG_QtrlyPerformance_Final[[#This Row],[GOU REL]]+Table_PBS_SQL_DB2_PBSSQL_PBS_NDP_Tina_CG_QtrlyPerformance_Final[[#This Row],[EXT REL]]</f>
        <v>16500000</v>
      </c>
      <c r="AT2686" s="11">
        <f>Table_PBS_SQL_DB2_PBSSQL_PBS_NDP_Tina_CG_QtrlyPerformance_Final[[#This Row],[GOU EXP]]+Table_PBS_SQL_DB2_PBSSQL_PBS_NDP_Tina_CG_QtrlyPerformance_Final[[#This Row],[EXT EXP]]</f>
        <v>16500000</v>
      </c>
      <c r="AU2686" s="11" t="str">
        <f>IF(Table_PBS_SQL_DB2_PBSSQL_PBS_NDP_Tina_CG_QtrlyPerformance_Final[[#This Row],[Item_Code]]&gt;"300000", "Capital", "Recurrent")</f>
        <v>Recurrent</v>
      </c>
    </row>
    <row r="2687" spans="1:47" x14ac:dyDescent="0.25">
      <c r="A2687" t="s">
        <v>77</v>
      </c>
      <c r="B2687" t="s">
        <v>78</v>
      </c>
      <c r="C2687" t="s">
        <v>202</v>
      </c>
      <c r="D2687" t="s">
        <v>1336</v>
      </c>
      <c r="E2687" t="s">
        <v>75</v>
      </c>
      <c r="F2687" t="s">
        <v>1349</v>
      </c>
      <c r="G2687" t="s">
        <v>87</v>
      </c>
      <c r="H2687" t="s">
        <v>881</v>
      </c>
      <c r="I2687" t="s">
        <v>467</v>
      </c>
      <c r="J2687" t="s">
        <v>1367</v>
      </c>
      <c r="K2687" t="s">
        <v>80</v>
      </c>
      <c r="L2687" t="s">
        <v>1368</v>
      </c>
      <c r="M2687" t="s">
        <v>2120</v>
      </c>
      <c r="N2687" t="s">
        <v>2121</v>
      </c>
      <c r="O2687" t="s">
        <v>922</v>
      </c>
      <c r="P2687" t="s">
        <v>923</v>
      </c>
      <c r="Q2687" s="11">
        <v>0</v>
      </c>
      <c r="R2687" s="11">
        <v>0</v>
      </c>
      <c r="S2687" s="11">
        <v>0</v>
      </c>
      <c r="T2687" s="11">
        <v>0</v>
      </c>
      <c r="U2687" s="11">
        <v>20000000</v>
      </c>
      <c r="V2687" s="11">
        <v>0</v>
      </c>
      <c r="W2687" s="11">
        <v>20000000</v>
      </c>
      <c r="X2687" s="11">
        <v>0</v>
      </c>
      <c r="Y2687" s="11">
        <v>0</v>
      </c>
      <c r="Z2687" s="11">
        <v>0</v>
      </c>
      <c r="AA2687" s="11">
        <v>0</v>
      </c>
      <c r="AB2687" s="11">
        <v>0</v>
      </c>
      <c r="AC2687" s="11">
        <v>10000000</v>
      </c>
      <c r="AD2687" s="11">
        <v>10000000</v>
      </c>
      <c r="AE2687" s="11">
        <v>0</v>
      </c>
      <c r="AF2687" s="11">
        <v>0</v>
      </c>
      <c r="AG2687" s="11">
        <v>5000000</v>
      </c>
      <c r="AH2687" s="11">
        <v>5000000</v>
      </c>
      <c r="AI2687" s="11">
        <v>0</v>
      </c>
      <c r="AJ2687" s="11">
        <v>0</v>
      </c>
      <c r="AK2687" s="11">
        <v>5000000</v>
      </c>
      <c r="AL2687" s="11">
        <v>5000000</v>
      </c>
      <c r="AM2687" s="11">
        <v>0</v>
      </c>
      <c r="AN2687" s="11">
        <v>0</v>
      </c>
      <c r="AO26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6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6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7" s="11">
        <f>Table_PBS_SQL_DB2_PBSSQL_PBS_NDP_Tina_CG_QtrlyPerformance_Final[[#This Row],[GOU REL]]+Table_PBS_SQL_DB2_PBSSQL_PBS_NDP_Tina_CG_QtrlyPerformance_Final[[#This Row],[EXT REL]]</f>
        <v>20000000</v>
      </c>
      <c r="AT2687" s="11">
        <f>Table_PBS_SQL_DB2_PBSSQL_PBS_NDP_Tina_CG_QtrlyPerformance_Final[[#This Row],[GOU EXP]]+Table_PBS_SQL_DB2_PBSSQL_PBS_NDP_Tina_CG_QtrlyPerformance_Final[[#This Row],[EXT EXP]]</f>
        <v>20000000</v>
      </c>
      <c r="AU2687" s="11" t="str">
        <f>IF(Table_PBS_SQL_DB2_PBSSQL_PBS_NDP_Tina_CG_QtrlyPerformance_Final[[#This Row],[Item_Code]]&gt;"300000", "Capital", "Recurrent")</f>
        <v>Recurrent</v>
      </c>
    </row>
    <row r="2688" spans="1:47" x14ac:dyDescent="0.25">
      <c r="A2688" t="s">
        <v>487</v>
      </c>
      <c r="B2688" t="s">
        <v>488</v>
      </c>
      <c r="C2688" t="s">
        <v>485</v>
      </c>
      <c r="D2688" t="s">
        <v>1396</v>
      </c>
      <c r="E2688" t="s">
        <v>75</v>
      </c>
      <c r="F2688" t="s">
        <v>1397</v>
      </c>
      <c r="G2688" t="s">
        <v>31</v>
      </c>
      <c r="H2688" t="s">
        <v>1398</v>
      </c>
      <c r="I2688" t="s">
        <v>499</v>
      </c>
      <c r="J2688" t="s">
        <v>1262</v>
      </c>
      <c r="K2688" t="s">
        <v>489</v>
      </c>
      <c r="L2688" t="s">
        <v>1399</v>
      </c>
      <c r="M2688" t="s">
        <v>866</v>
      </c>
      <c r="N2688" t="s">
        <v>867</v>
      </c>
      <c r="O2688" t="s">
        <v>1215</v>
      </c>
      <c r="P2688" t="s">
        <v>1216</v>
      </c>
      <c r="Q2688" s="11">
        <v>194405714</v>
      </c>
      <c r="R2688" s="11">
        <v>0</v>
      </c>
      <c r="S2688" s="11">
        <v>0</v>
      </c>
      <c r="T2688" s="11">
        <v>0</v>
      </c>
      <c r="U2688" s="11">
        <v>662012263</v>
      </c>
      <c r="V2688" s="11">
        <v>0</v>
      </c>
      <c r="W2688" s="11">
        <v>467606549</v>
      </c>
      <c r="X2688" s="11">
        <v>0</v>
      </c>
      <c r="Y2688" s="11">
        <v>0</v>
      </c>
      <c r="Z2688" s="11">
        <v>0</v>
      </c>
      <c r="AA2688" s="11">
        <v>0</v>
      </c>
      <c r="AB2688" s="11">
        <v>0</v>
      </c>
      <c r="AC2688" s="11">
        <v>200000000</v>
      </c>
      <c r="AD2688" s="11">
        <v>0</v>
      </c>
      <c r="AE2688" s="11">
        <v>0</v>
      </c>
      <c r="AF2688" s="11">
        <v>0</v>
      </c>
      <c r="AG2688" s="11">
        <v>267606549</v>
      </c>
      <c r="AH2688" s="11">
        <v>0</v>
      </c>
      <c r="AI2688" s="11">
        <v>0</v>
      </c>
      <c r="AJ2688" s="11">
        <v>0</v>
      </c>
      <c r="AK2688" s="11">
        <v>97202857</v>
      </c>
      <c r="AL2688" s="11">
        <v>444212180</v>
      </c>
      <c r="AM2688" s="11">
        <v>0</v>
      </c>
      <c r="AN2688" s="11">
        <v>0</v>
      </c>
      <c r="AO26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564809406</v>
      </c>
      <c r="AP26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444212180</v>
      </c>
      <c r="AR26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88" s="11">
        <f>Table_PBS_SQL_DB2_PBSSQL_PBS_NDP_Tina_CG_QtrlyPerformance_Final[[#This Row],[GOU REL]]+Table_PBS_SQL_DB2_PBSSQL_PBS_NDP_Tina_CG_QtrlyPerformance_Final[[#This Row],[EXT REL]]</f>
        <v>564809406</v>
      </c>
      <c r="AT2688" s="11">
        <f>Table_PBS_SQL_DB2_PBSSQL_PBS_NDP_Tina_CG_QtrlyPerformance_Final[[#This Row],[GOU EXP]]+Table_PBS_SQL_DB2_PBSSQL_PBS_NDP_Tina_CG_QtrlyPerformance_Final[[#This Row],[EXT EXP]]</f>
        <v>444212180</v>
      </c>
      <c r="AU2688" s="11" t="str">
        <f>IF(Table_PBS_SQL_DB2_PBSSQL_PBS_NDP_Tina_CG_QtrlyPerformance_Final[[#This Row],[Item_Code]]&gt;"300000", "Capital", "Recurrent")</f>
        <v>Capital</v>
      </c>
    </row>
    <row r="2689" spans="1:47" x14ac:dyDescent="0.25">
      <c r="A2689" t="s">
        <v>49</v>
      </c>
      <c r="B2689" t="s">
        <v>1400</v>
      </c>
      <c r="C2689" t="s">
        <v>31</v>
      </c>
      <c r="D2689" t="s">
        <v>1031</v>
      </c>
      <c r="E2689" t="s">
        <v>75</v>
      </c>
      <c r="F2689" t="s">
        <v>1042</v>
      </c>
      <c r="G2689" t="s">
        <v>87</v>
      </c>
      <c r="H2689" t="s">
        <v>1401</v>
      </c>
      <c r="I2689" t="s">
        <v>896</v>
      </c>
      <c r="J2689" t="s">
        <v>897</v>
      </c>
      <c r="K2689" t="s">
        <v>40</v>
      </c>
      <c r="L2689" t="s">
        <v>1069</v>
      </c>
      <c r="M2689" t="s">
        <v>866</v>
      </c>
      <c r="N2689" t="s">
        <v>867</v>
      </c>
      <c r="O2689" t="s">
        <v>1028</v>
      </c>
      <c r="P2689" t="s">
        <v>1029</v>
      </c>
      <c r="Q2689" s="11">
        <v>0</v>
      </c>
      <c r="R2689" s="11">
        <v>0</v>
      </c>
      <c r="S2689" s="11">
        <v>0</v>
      </c>
      <c r="T2689" s="11">
        <v>0</v>
      </c>
      <c r="U2689" s="11">
        <v>0</v>
      </c>
      <c r="V2689" s="11">
        <v>0</v>
      </c>
      <c r="W2689" s="11">
        <v>0</v>
      </c>
      <c r="X2689" s="11">
        <v>0</v>
      </c>
      <c r="Y2689" s="11">
        <v>0</v>
      </c>
      <c r="Z2689" s="11">
        <v>0</v>
      </c>
      <c r="AA2689" s="11">
        <v>128389778.01299141</v>
      </c>
      <c r="AB2689" s="11">
        <v>166386408.69</v>
      </c>
      <c r="AC2689" s="11">
        <v>0</v>
      </c>
      <c r="AD2689" s="11">
        <v>0</v>
      </c>
      <c r="AE2689" s="11">
        <v>76431399.75</v>
      </c>
      <c r="AF2689" s="11">
        <v>14483580</v>
      </c>
      <c r="AG2689" s="11">
        <v>0</v>
      </c>
      <c r="AH2689" s="11">
        <v>0</v>
      </c>
      <c r="AI2689" s="11">
        <v>0</v>
      </c>
      <c r="AJ2689" s="11">
        <v>0</v>
      </c>
      <c r="AK2689" s="11">
        <v>0</v>
      </c>
      <c r="AL2689" s="11">
        <v>0</v>
      </c>
      <c r="AM2689" s="11">
        <v>0</v>
      </c>
      <c r="AN2689" s="11">
        <v>0</v>
      </c>
      <c r="AO26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204821177.76299143</v>
      </c>
      <c r="AQ26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180869988.69</v>
      </c>
      <c r="AS2689" s="11">
        <f>Table_PBS_SQL_DB2_PBSSQL_PBS_NDP_Tina_CG_QtrlyPerformance_Final[[#This Row],[GOU REL]]+Table_PBS_SQL_DB2_PBSSQL_PBS_NDP_Tina_CG_QtrlyPerformance_Final[[#This Row],[EXT REL]]</f>
        <v>204821177.76299143</v>
      </c>
      <c r="AT2689" s="11">
        <f>Table_PBS_SQL_DB2_PBSSQL_PBS_NDP_Tina_CG_QtrlyPerformance_Final[[#This Row],[GOU EXP]]+Table_PBS_SQL_DB2_PBSSQL_PBS_NDP_Tina_CG_QtrlyPerformance_Final[[#This Row],[EXT EXP]]</f>
        <v>180869988.69</v>
      </c>
      <c r="AU2689" s="11" t="str">
        <f>IF(Table_PBS_SQL_DB2_PBSSQL_PBS_NDP_Tina_CG_QtrlyPerformance_Final[[#This Row],[Item_Code]]&gt;"300000", "Capital", "Recurrent")</f>
        <v>Recurrent</v>
      </c>
    </row>
    <row r="2690" spans="1:47" x14ac:dyDescent="0.25">
      <c r="A2690" t="s">
        <v>49</v>
      </c>
      <c r="B2690" t="s">
        <v>1400</v>
      </c>
      <c r="C2690" t="s">
        <v>31</v>
      </c>
      <c r="D2690" t="s">
        <v>1031</v>
      </c>
      <c r="E2690" t="s">
        <v>75</v>
      </c>
      <c r="F2690" t="s">
        <v>1042</v>
      </c>
      <c r="G2690" t="s">
        <v>87</v>
      </c>
      <c r="H2690" t="s">
        <v>1401</v>
      </c>
      <c r="I2690" t="s">
        <v>896</v>
      </c>
      <c r="J2690" t="s">
        <v>897</v>
      </c>
      <c r="K2690" t="s">
        <v>40</v>
      </c>
      <c r="L2690" t="s">
        <v>1069</v>
      </c>
      <c r="M2690" t="s">
        <v>866</v>
      </c>
      <c r="N2690" t="s">
        <v>867</v>
      </c>
      <c r="O2690" t="s">
        <v>1005</v>
      </c>
      <c r="P2690" t="s">
        <v>1006</v>
      </c>
      <c r="Q2690" s="11">
        <v>0</v>
      </c>
      <c r="R2690" s="11">
        <v>0</v>
      </c>
      <c r="S2690" s="11">
        <v>0</v>
      </c>
      <c r="T2690" s="11">
        <v>0</v>
      </c>
      <c r="U2690" s="11">
        <v>0</v>
      </c>
      <c r="V2690" s="11">
        <v>0</v>
      </c>
      <c r="W2690" s="11">
        <v>0</v>
      </c>
      <c r="X2690" s="11">
        <v>0</v>
      </c>
      <c r="Y2690" s="11">
        <v>0</v>
      </c>
      <c r="Z2690" s="11">
        <v>0</v>
      </c>
      <c r="AA2690" s="11">
        <v>87367317.91079542</v>
      </c>
      <c r="AB2690" s="11">
        <v>0</v>
      </c>
      <c r="AC2690" s="11">
        <v>0</v>
      </c>
      <c r="AD2690" s="11">
        <v>0</v>
      </c>
      <c r="AE2690" s="11">
        <v>52010489</v>
      </c>
      <c r="AF2690" s="11">
        <v>10675000</v>
      </c>
      <c r="AG2690" s="11">
        <v>0</v>
      </c>
      <c r="AH2690" s="11">
        <v>0</v>
      </c>
      <c r="AI2690" s="11">
        <v>0</v>
      </c>
      <c r="AJ2690" s="11">
        <v>0</v>
      </c>
      <c r="AK2690" s="11">
        <v>0</v>
      </c>
      <c r="AL2690" s="11">
        <v>0</v>
      </c>
      <c r="AM2690" s="11">
        <v>0</v>
      </c>
      <c r="AN2690" s="11">
        <v>0</v>
      </c>
      <c r="AO26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139377806.91079542</v>
      </c>
      <c r="AQ26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10675000</v>
      </c>
      <c r="AS2690" s="11">
        <f>Table_PBS_SQL_DB2_PBSSQL_PBS_NDP_Tina_CG_QtrlyPerformance_Final[[#This Row],[GOU REL]]+Table_PBS_SQL_DB2_PBSSQL_PBS_NDP_Tina_CG_QtrlyPerformance_Final[[#This Row],[EXT REL]]</f>
        <v>139377806.91079542</v>
      </c>
      <c r="AT2690" s="11">
        <f>Table_PBS_SQL_DB2_PBSSQL_PBS_NDP_Tina_CG_QtrlyPerformance_Final[[#This Row],[GOU EXP]]+Table_PBS_SQL_DB2_PBSSQL_PBS_NDP_Tina_CG_QtrlyPerformance_Final[[#This Row],[EXT EXP]]</f>
        <v>10675000</v>
      </c>
      <c r="AU2690" s="11" t="str">
        <f>IF(Table_PBS_SQL_DB2_PBSSQL_PBS_NDP_Tina_CG_QtrlyPerformance_Final[[#This Row],[Item_Code]]&gt;"300000", "Capital", "Recurrent")</f>
        <v>Recurrent</v>
      </c>
    </row>
    <row r="2691" spans="1:47" x14ac:dyDescent="0.25">
      <c r="A2691" t="s">
        <v>49</v>
      </c>
      <c r="B2691" t="s">
        <v>1400</v>
      </c>
      <c r="C2691" t="s">
        <v>31</v>
      </c>
      <c r="D2691" t="s">
        <v>1031</v>
      </c>
      <c r="E2691" t="s">
        <v>75</v>
      </c>
      <c r="F2691" t="s">
        <v>1042</v>
      </c>
      <c r="G2691" t="s">
        <v>87</v>
      </c>
      <c r="H2691" t="s">
        <v>1401</v>
      </c>
      <c r="I2691" t="s">
        <v>896</v>
      </c>
      <c r="J2691" t="s">
        <v>897</v>
      </c>
      <c r="K2691" t="s">
        <v>40</v>
      </c>
      <c r="L2691" t="s">
        <v>1069</v>
      </c>
      <c r="M2691" t="s">
        <v>1044</v>
      </c>
      <c r="N2691" t="s">
        <v>1045</v>
      </c>
      <c r="O2691" t="s">
        <v>1064</v>
      </c>
      <c r="P2691" t="s">
        <v>1065</v>
      </c>
      <c r="Q2691" s="11">
        <v>0</v>
      </c>
      <c r="R2691" s="11">
        <v>0</v>
      </c>
      <c r="S2691" s="11">
        <v>0</v>
      </c>
      <c r="T2691" s="11">
        <v>0</v>
      </c>
      <c r="U2691" s="11">
        <v>0</v>
      </c>
      <c r="V2691" s="11">
        <v>0</v>
      </c>
      <c r="W2691" s="11">
        <v>0</v>
      </c>
      <c r="X2691" s="11">
        <v>0</v>
      </c>
      <c r="Y2691" s="11">
        <v>0</v>
      </c>
      <c r="Z2691" s="11">
        <v>0</v>
      </c>
      <c r="AA2691" s="11">
        <v>97559114.427739754</v>
      </c>
      <c r="AB2691" s="11">
        <v>0</v>
      </c>
      <c r="AC2691" s="11">
        <v>0</v>
      </c>
      <c r="AD2691" s="11">
        <v>0</v>
      </c>
      <c r="AE2691" s="11">
        <v>58077750</v>
      </c>
      <c r="AF2691" s="11">
        <v>42641559</v>
      </c>
      <c r="AG2691" s="11">
        <v>0</v>
      </c>
      <c r="AH2691" s="11">
        <v>0</v>
      </c>
      <c r="AI2691" s="11">
        <v>0</v>
      </c>
      <c r="AJ2691" s="11">
        <v>0</v>
      </c>
      <c r="AK2691" s="11">
        <v>0</v>
      </c>
      <c r="AL2691" s="11">
        <v>0</v>
      </c>
      <c r="AM2691" s="11">
        <v>0</v>
      </c>
      <c r="AN2691" s="11">
        <v>0</v>
      </c>
      <c r="AO26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155636864.42773974</v>
      </c>
      <c r="AQ26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42641559</v>
      </c>
      <c r="AS2691" s="11">
        <f>Table_PBS_SQL_DB2_PBSSQL_PBS_NDP_Tina_CG_QtrlyPerformance_Final[[#This Row],[GOU REL]]+Table_PBS_SQL_DB2_PBSSQL_PBS_NDP_Tina_CG_QtrlyPerformance_Final[[#This Row],[EXT REL]]</f>
        <v>155636864.42773974</v>
      </c>
      <c r="AT2691" s="11">
        <f>Table_PBS_SQL_DB2_PBSSQL_PBS_NDP_Tina_CG_QtrlyPerformance_Final[[#This Row],[GOU EXP]]+Table_PBS_SQL_DB2_PBSSQL_PBS_NDP_Tina_CG_QtrlyPerformance_Final[[#This Row],[EXT EXP]]</f>
        <v>42641559</v>
      </c>
      <c r="AU2691" s="11" t="str">
        <f>IF(Table_PBS_SQL_DB2_PBSSQL_PBS_NDP_Tina_CG_QtrlyPerformance_Final[[#This Row],[Item_Code]]&gt;"300000", "Capital", "Recurrent")</f>
        <v>Recurrent</v>
      </c>
    </row>
    <row r="2692" spans="1:47" x14ac:dyDescent="0.25">
      <c r="A2692" t="s">
        <v>49</v>
      </c>
      <c r="B2692" t="s">
        <v>1400</v>
      </c>
      <c r="C2692" t="s">
        <v>31</v>
      </c>
      <c r="D2692" t="s">
        <v>1031</v>
      </c>
      <c r="E2692" t="s">
        <v>75</v>
      </c>
      <c r="F2692" t="s">
        <v>1042</v>
      </c>
      <c r="G2692" t="s">
        <v>87</v>
      </c>
      <c r="H2692" t="s">
        <v>1401</v>
      </c>
      <c r="I2692" t="s">
        <v>896</v>
      </c>
      <c r="J2692" t="s">
        <v>897</v>
      </c>
      <c r="K2692" t="s">
        <v>40</v>
      </c>
      <c r="L2692" t="s">
        <v>1069</v>
      </c>
      <c r="M2692" t="s">
        <v>1044</v>
      </c>
      <c r="N2692" t="s">
        <v>1045</v>
      </c>
      <c r="O2692" t="s">
        <v>996</v>
      </c>
      <c r="P2692" t="s">
        <v>997</v>
      </c>
      <c r="Q2692" s="11">
        <v>0</v>
      </c>
      <c r="R2692" s="11">
        <v>0</v>
      </c>
      <c r="S2692" s="11">
        <v>0</v>
      </c>
      <c r="T2692" s="11">
        <v>0</v>
      </c>
      <c r="U2692" s="11">
        <v>0</v>
      </c>
      <c r="V2692" s="11">
        <v>0</v>
      </c>
      <c r="W2692" s="11">
        <v>0</v>
      </c>
      <c r="X2692" s="11">
        <v>0</v>
      </c>
      <c r="Y2692" s="11">
        <v>0</v>
      </c>
      <c r="Z2692" s="11">
        <v>0</v>
      </c>
      <c r="AA2692" s="11">
        <v>347718991.9813031</v>
      </c>
      <c r="AB2692" s="11">
        <v>219024445.65000001</v>
      </c>
      <c r="AC2692" s="11">
        <v>0</v>
      </c>
      <c r="AD2692" s="11">
        <v>0</v>
      </c>
      <c r="AE2692" s="11">
        <v>207000000</v>
      </c>
      <c r="AF2692" s="11">
        <v>59175000</v>
      </c>
      <c r="AG2692" s="11">
        <v>0</v>
      </c>
      <c r="AH2692" s="11">
        <v>0</v>
      </c>
      <c r="AI2692" s="11">
        <v>0</v>
      </c>
      <c r="AJ2692" s="11">
        <v>0</v>
      </c>
      <c r="AK2692" s="11">
        <v>0</v>
      </c>
      <c r="AL2692" s="11">
        <v>0</v>
      </c>
      <c r="AM2692" s="11">
        <v>0</v>
      </c>
      <c r="AN2692" s="11">
        <v>0</v>
      </c>
      <c r="AO26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554718991.9813031</v>
      </c>
      <c r="AQ26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278199445.64999998</v>
      </c>
      <c r="AS2692" s="11">
        <f>Table_PBS_SQL_DB2_PBSSQL_PBS_NDP_Tina_CG_QtrlyPerformance_Final[[#This Row],[GOU REL]]+Table_PBS_SQL_DB2_PBSSQL_PBS_NDP_Tina_CG_QtrlyPerformance_Final[[#This Row],[EXT REL]]</f>
        <v>554718991.9813031</v>
      </c>
      <c r="AT2692" s="11">
        <f>Table_PBS_SQL_DB2_PBSSQL_PBS_NDP_Tina_CG_QtrlyPerformance_Final[[#This Row],[GOU EXP]]+Table_PBS_SQL_DB2_PBSSQL_PBS_NDP_Tina_CG_QtrlyPerformance_Final[[#This Row],[EXT EXP]]</f>
        <v>278199445.64999998</v>
      </c>
      <c r="AU2692" s="11" t="str">
        <f>IF(Table_PBS_SQL_DB2_PBSSQL_PBS_NDP_Tina_CG_QtrlyPerformance_Final[[#This Row],[Item_Code]]&gt;"300000", "Capital", "Recurrent")</f>
        <v>Recurrent</v>
      </c>
    </row>
    <row r="2693" spans="1:47" x14ac:dyDescent="0.25">
      <c r="A2693" t="s">
        <v>49</v>
      </c>
      <c r="B2693" t="s">
        <v>1400</v>
      </c>
      <c r="C2693" t="s">
        <v>31</v>
      </c>
      <c r="D2693" t="s">
        <v>1031</v>
      </c>
      <c r="E2693" t="s">
        <v>75</v>
      </c>
      <c r="F2693" t="s">
        <v>1042</v>
      </c>
      <c r="G2693" t="s">
        <v>87</v>
      </c>
      <c r="H2693" t="s">
        <v>1401</v>
      </c>
      <c r="I2693" t="s">
        <v>896</v>
      </c>
      <c r="J2693" t="s">
        <v>897</v>
      </c>
      <c r="K2693" t="s">
        <v>40</v>
      </c>
      <c r="L2693" t="s">
        <v>1069</v>
      </c>
      <c r="M2693" t="s">
        <v>1044</v>
      </c>
      <c r="N2693" t="s">
        <v>1045</v>
      </c>
      <c r="O2693" t="s">
        <v>1974</v>
      </c>
      <c r="P2693" t="s">
        <v>1975</v>
      </c>
      <c r="Q2693" s="11">
        <v>0</v>
      </c>
      <c r="R2693" s="11">
        <v>0</v>
      </c>
      <c r="S2693" s="11">
        <v>0</v>
      </c>
      <c r="T2693" s="11">
        <v>0</v>
      </c>
      <c r="U2693" s="11">
        <v>0</v>
      </c>
      <c r="V2693" s="11">
        <v>0</v>
      </c>
      <c r="W2693" s="11">
        <v>0</v>
      </c>
      <c r="X2693" s="11">
        <v>0</v>
      </c>
      <c r="Y2693" s="11">
        <v>0</v>
      </c>
      <c r="Z2693" s="11">
        <v>0</v>
      </c>
      <c r="AA2693" s="11">
        <v>17637919.883109581</v>
      </c>
      <c r="AB2693" s="11">
        <v>0</v>
      </c>
      <c r="AC2693" s="11">
        <v>0</v>
      </c>
      <c r="AD2693" s="11">
        <v>0</v>
      </c>
      <c r="AE2693" s="11">
        <v>10500000</v>
      </c>
      <c r="AF2693" s="11">
        <v>0</v>
      </c>
      <c r="AG2693" s="11">
        <v>0</v>
      </c>
      <c r="AH2693" s="11">
        <v>0</v>
      </c>
      <c r="AI2693" s="11">
        <v>0</v>
      </c>
      <c r="AJ2693" s="11">
        <v>0</v>
      </c>
      <c r="AK2693" s="11">
        <v>0</v>
      </c>
      <c r="AL2693" s="11">
        <v>0</v>
      </c>
      <c r="AM2693" s="11">
        <v>0</v>
      </c>
      <c r="AN2693" s="11">
        <v>0</v>
      </c>
      <c r="AO26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6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28137919.883109581</v>
      </c>
      <c r="AQ26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6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93" s="11">
        <f>Table_PBS_SQL_DB2_PBSSQL_PBS_NDP_Tina_CG_QtrlyPerformance_Final[[#This Row],[GOU REL]]+Table_PBS_SQL_DB2_PBSSQL_PBS_NDP_Tina_CG_QtrlyPerformance_Final[[#This Row],[EXT REL]]</f>
        <v>28137919.883109581</v>
      </c>
      <c r="AT2693" s="11">
        <f>Table_PBS_SQL_DB2_PBSSQL_PBS_NDP_Tina_CG_QtrlyPerformance_Final[[#This Row],[GOU EXP]]+Table_PBS_SQL_DB2_PBSSQL_PBS_NDP_Tina_CG_QtrlyPerformance_Final[[#This Row],[EXT EXP]]</f>
        <v>0</v>
      </c>
      <c r="AU2693" s="11" t="str">
        <f>IF(Table_PBS_SQL_DB2_PBSSQL_PBS_NDP_Tina_CG_QtrlyPerformance_Final[[#This Row],[Item_Code]]&gt;"300000", "Capital", "Recurrent")</f>
        <v>Recurrent</v>
      </c>
    </row>
    <row r="2694" spans="1:47" x14ac:dyDescent="0.25">
      <c r="A2694" t="s">
        <v>49</v>
      </c>
      <c r="B2694" t="s">
        <v>1400</v>
      </c>
      <c r="C2694" t="s">
        <v>31</v>
      </c>
      <c r="D2694" t="s">
        <v>1031</v>
      </c>
      <c r="E2694" t="s">
        <v>75</v>
      </c>
      <c r="F2694" t="s">
        <v>1042</v>
      </c>
      <c r="G2694" t="s">
        <v>87</v>
      </c>
      <c r="H2694" t="s">
        <v>1401</v>
      </c>
      <c r="I2694" t="s">
        <v>499</v>
      </c>
      <c r="J2694" t="s">
        <v>1402</v>
      </c>
      <c r="K2694" t="s">
        <v>1403</v>
      </c>
      <c r="L2694" t="s">
        <v>1404</v>
      </c>
      <c r="M2694" t="s">
        <v>866</v>
      </c>
      <c r="N2694" t="s">
        <v>867</v>
      </c>
      <c r="O2694" t="s">
        <v>1122</v>
      </c>
      <c r="P2694" t="s">
        <v>1123</v>
      </c>
      <c r="Q2694" s="11">
        <v>0</v>
      </c>
      <c r="R2694" s="11">
        <v>0</v>
      </c>
      <c r="S2694" s="11">
        <v>0</v>
      </c>
      <c r="T2694" s="11">
        <v>0</v>
      </c>
      <c r="U2694" s="11">
        <v>13100000</v>
      </c>
      <c r="V2694" s="11">
        <v>0</v>
      </c>
      <c r="W2694" s="11">
        <v>13100000</v>
      </c>
      <c r="X2694" s="11">
        <v>0</v>
      </c>
      <c r="Y2694" s="11">
        <v>0</v>
      </c>
      <c r="Z2694" s="11">
        <v>0</v>
      </c>
      <c r="AA2694" s="11">
        <v>0</v>
      </c>
      <c r="AB2694" s="11">
        <v>0</v>
      </c>
      <c r="AC2694" s="11">
        <v>3275000</v>
      </c>
      <c r="AD2694" s="11">
        <v>3275000</v>
      </c>
      <c r="AE2694" s="11">
        <v>0</v>
      </c>
      <c r="AF2694" s="11">
        <v>0</v>
      </c>
      <c r="AG2694" s="11">
        <v>3275000</v>
      </c>
      <c r="AH2694" s="11">
        <v>3275000</v>
      </c>
      <c r="AI2694" s="11">
        <v>0</v>
      </c>
      <c r="AJ2694" s="11">
        <v>0</v>
      </c>
      <c r="AK2694" s="11">
        <v>6550000</v>
      </c>
      <c r="AL2694" s="11">
        <v>6550000</v>
      </c>
      <c r="AM2694" s="11">
        <v>0</v>
      </c>
      <c r="AN2694" s="11">
        <v>0</v>
      </c>
      <c r="AO26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13100000</v>
      </c>
      <c r="AP26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13100000</v>
      </c>
      <c r="AR26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94" s="11">
        <f>Table_PBS_SQL_DB2_PBSSQL_PBS_NDP_Tina_CG_QtrlyPerformance_Final[[#This Row],[GOU REL]]+Table_PBS_SQL_DB2_PBSSQL_PBS_NDP_Tina_CG_QtrlyPerformance_Final[[#This Row],[EXT REL]]</f>
        <v>13100000</v>
      </c>
      <c r="AT2694" s="11">
        <f>Table_PBS_SQL_DB2_PBSSQL_PBS_NDP_Tina_CG_QtrlyPerformance_Final[[#This Row],[GOU EXP]]+Table_PBS_SQL_DB2_PBSSQL_PBS_NDP_Tina_CG_QtrlyPerformance_Final[[#This Row],[EXT EXP]]</f>
        <v>13100000</v>
      </c>
      <c r="AU2694" s="11" t="str">
        <f>IF(Table_PBS_SQL_DB2_PBSSQL_PBS_NDP_Tina_CG_QtrlyPerformance_Final[[#This Row],[Item_Code]]&gt;"300000", "Capital", "Recurrent")</f>
        <v>Recurrent</v>
      </c>
    </row>
    <row r="2695" spans="1:47" x14ac:dyDescent="0.25">
      <c r="A2695" t="s">
        <v>49</v>
      </c>
      <c r="B2695" t="s">
        <v>1400</v>
      </c>
      <c r="C2695" t="s">
        <v>31</v>
      </c>
      <c r="D2695" t="s">
        <v>1031</v>
      </c>
      <c r="E2695" t="s">
        <v>75</v>
      </c>
      <c r="F2695" t="s">
        <v>1042</v>
      </c>
      <c r="G2695" t="s">
        <v>87</v>
      </c>
      <c r="H2695" t="s">
        <v>1401</v>
      </c>
      <c r="I2695" t="s">
        <v>499</v>
      </c>
      <c r="J2695" t="s">
        <v>1402</v>
      </c>
      <c r="K2695" t="s">
        <v>1403</v>
      </c>
      <c r="L2695" t="s">
        <v>1404</v>
      </c>
      <c r="M2695" t="s">
        <v>866</v>
      </c>
      <c r="N2695" t="s">
        <v>867</v>
      </c>
      <c r="O2695" t="s">
        <v>940</v>
      </c>
      <c r="P2695" t="s">
        <v>941</v>
      </c>
      <c r="Q2695" s="11">
        <v>0</v>
      </c>
      <c r="R2695" s="11">
        <v>0</v>
      </c>
      <c r="S2695" s="11">
        <v>0</v>
      </c>
      <c r="T2695" s="11">
        <v>0</v>
      </c>
      <c r="U2695" s="11">
        <v>4800000</v>
      </c>
      <c r="V2695" s="11">
        <v>0</v>
      </c>
      <c r="W2695" s="11">
        <v>4800000</v>
      </c>
      <c r="X2695" s="11">
        <v>0</v>
      </c>
      <c r="Y2695" s="11">
        <v>0</v>
      </c>
      <c r="Z2695" s="11">
        <v>0</v>
      </c>
      <c r="AA2695" s="11">
        <v>0</v>
      </c>
      <c r="AB2695" s="11">
        <v>0</v>
      </c>
      <c r="AC2695" s="11">
        <v>1200000</v>
      </c>
      <c r="AD2695" s="11">
        <v>1200000</v>
      </c>
      <c r="AE2695" s="11">
        <v>0</v>
      </c>
      <c r="AF2695" s="11">
        <v>0</v>
      </c>
      <c r="AG2695" s="11">
        <v>1200000</v>
      </c>
      <c r="AH2695" s="11">
        <v>1200000</v>
      </c>
      <c r="AI2695" s="11">
        <v>0</v>
      </c>
      <c r="AJ2695" s="11">
        <v>0</v>
      </c>
      <c r="AK2695" s="11">
        <v>2400000</v>
      </c>
      <c r="AL2695" s="11">
        <v>2400000</v>
      </c>
      <c r="AM2695" s="11">
        <v>0</v>
      </c>
      <c r="AN2695" s="11">
        <v>0</v>
      </c>
      <c r="AO26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v>
      </c>
      <c r="AP26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v>
      </c>
      <c r="AR26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95" s="11">
        <f>Table_PBS_SQL_DB2_PBSSQL_PBS_NDP_Tina_CG_QtrlyPerformance_Final[[#This Row],[GOU REL]]+Table_PBS_SQL_DB2_PBSSQL_PBS_NDP_Tina_CG_QtrlyPerformance_Final[[#This Row],[EXT REL]]</f>
        <v>4800000</v>
      </c>
      <c r="AT2695" s="11">
        <f>Table_PBS_SQL_DB2_PBSSQL_PBS_NDP_Tina_CG_QtrlyPerformance_Final[[#This Row],[GOU EXP]]+Table_PBS_SQL_DB2_PBSSQL_PBS_NDP_Tina_CG_QtrlyPerformance_Final[[#This Row],[EXT EXP]]</f>
        <v>4800000</v>
      </c>
      <c r="AU2695" s="11" t="str">
        <f>IF(Table_PBS_SQL_DB2_PBSSQL_PBS_NDP_Tina_CG_QtrlyPerformance_Final[[#This Row],[Item_Code]]&gt;"300000", "Capital", "Recurrent")</f>
        <v>Recurrent</v>
      </c>
    </row>
    <row r="2696" spans="1:47" x14ac:dyDescent="0.25">
      <c r="A2696" t="s">
        <v>49</v>
      </c>
      <c r="B2696" t="s">
        <v>1400</v>
      </c>
      <c r="C2696" t="s">
        <v>31</v>
      </c>
      <c r="D2696" t="s">
        <v>1031</v>
      </c>
      <c r="E2696" t="s">
        <v>75</v>
      </c>
      <c r="F2696" t="s">
        <v>1042</v>
      </c>
      <c r="G2696" t="s">
        <v>87</v>
      </c>
      <c r="H2696" t="s">
        <v>1401</v>
      </c>
      <c r="I2696" t="s">
        <v>499</v>
      </c>
      <c r="J2696" t="s">
        <v>1402</v>
      </c>
      <c r="K2696" t="s">
        <v>1403</v>
      </c>
      <c r="L2696" t="s">
        <v>1404</v>
      </c>
      <c r="M2696" t="s">
        <v>1044</v>
      </c>
      <c r="N2696" t="s">
        <v>1045</v>
      </c>
      <c r="O2696" t="s">
        <v>893</v>
      </c>
      <c r="P2696" t="s">
        <v>894</v>
      </c>
      <c r="Q2696" s="11">
        <v>0</v>
      </c>
      <c r="R2696" s="11">
        <v>0</v>
      </c>
      <c r="S2696" s="11">
        <v>0</v>
      </c>
      <c r="T2696" s="11">
        <v>0</v>
      </c>
      <c r="U2696" s="11">
        <v>360000000</v>
      </c>
      <c r="V2696" s="11">
        <v>0</v>
      </c>
      <c r="W2696" s="11">
        <v>360000000</v>
      </c>
      <c r="X2696" s="11">
        <v>0</v>
      </c>
      <c r="Y2696" s="11">
        <v>0</v>
      </c>
      <c r="Z2696" s="11">
        <v>0</v>
      </c>
      <c r="AA2696" s="11">
        <v>0</v>
      </c>
      <c r="AB2696" s="11">
        <v>0</v>
      </c>
      <c r="AC2696" s="11">
        <v>90000000</v>
      </c>
      <c r="AD2696" s="11">
        <v>90000000</v>
      </c>
      <c r="AE2696" s="11">
        <v>0</v>
      </c>
      <c r="AF2696" s="11">
        <v>0</v>
      </c>
      <c r="AG2696" s="11">
        <v>90000000</v>
      </c>
      <c r="AH2696" s="11">
        <v>90000000</v>
      </c>
      <c r="AI2696" s="11">
        <v>0</v>
      </c>
      <c r="AJ2696" s="11">
        <v>0</v>
      </c>
      <c r="AK2696" s="11">
        <v>0</v>
      </c>
      <c r="AL2696" s="11">
        <v>0</v>
      </c>
      <c r="AM2696" s="11">
        <v>0</v>
      </c>
      <c r="AN2696" s="11">
        <v>0</v>
      </c>
      <c r="AO26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26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26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96" s="11">
        <f>Table_PBS_SQL_DB2_PBSSQL_PBS_NDP_Tina_CG_QtrlyPerformance_Final[[#This Row],[GOU REL]]+Table_PBS_SQL_DB2_PBSSQL_PBS_NDP_Tina_CG_QtrlyPerformance_Final[[#This Row],[EXT REL]]</f>
        <v>180000000</v>
      </c>
      <c r="AT2696" s="11">
        <f>Table_PBS_SQL_DB2_PBSSQL_PBS_NDP_Tina_CG_QtrlyPerformance_Final[[#This Row],[GOU EXP]]+Table_PBS_SQL_DB2_PBSSQL_PBS_NDP_Tina_CG_QtrlyPerformance_Final[[#This Row],[EXT EXP]]</f>
        <v>180000000</v>
      </c>
      <c r="AU2696" s="11" t="str">
        <f>IF(Table_PBS_SQL_DB2_PBSSQL_PBS_NDP_Tina_CG_QtrlyPerformance_Final[[#This Row],[Item_Code]]&gt;"300000", "Capital", "Recurrent")</f>
        <v>Capital</v>
      </c>
    </row>
    <row r="2697" spans="1:47" x14ac:dyDescent="0.25">
      <c r="A2697" t="s">
        <v>49</v>
      </c>
      <c r="B2697" t="s">
        <v>1400</v>
      </c>
      <c r="C2697" t="s">
        <v>31</v>
      </c>
      <c r="D2697" t="s">
        <v>1031</v>
      </c>
      <c r="E2697" t="s">
        <v>75</v>
      </c>
      <c r="F2697" t="s">
        <v>1042</v>
      </c>
      <c r="G2697" t="s">
        <v>87</v>
      </c>
      <c r="H2697" t="s">
        <v>1401</v>
      </c>
      <c r="I2697" t="s">
        <v>499</v>
      </c>
      <c r="J2697" t="s">
        <v>1402</v>
      </c>
      <c r="K2697" t="s">
        <v>1405</v>
      </c>
      <c r="L2697" t="s">
        <v>1406</v>
      </c>
      <c r="M2697" t="s">
        <v>866</v>
      </c>
      <c r="N2697" t="s">
        <v>867</v>
      </c>
      <c r="O2697" t="s">
        <v>1122</v>
      </c>
      <c r="P2697" t="s">
        <v>1123</v>
      </c>
      <c r="Q2697" s="11">
        <v>0</v>
      </c>
      <c r="R2697" s="11">
        <v>0</v>
      </c>
      <c r="S2697" s="11">
        <v>0</v>
      </c>
      <c r="T2697" s="11">
        <v>0</v>
      </c>
      <c r="U2697" s="11">
        <v>55800000</v>
      </c>
      <c r="V2697" s="11">
        <v>0</v>
      </c>
      <c r="W2697" s="11">
        <v>55800000</v>
      </c>
      <c r="X2697" s="11">
        <v>0</v>
      </c>
      <c r="Y2697" s="11">
        <v>0</v>
      </c>
      <c r="Z2697" s="11">
        <v>0</v>
      </c>
      <c r="AA2697" s="11">
        <v>0</v>
      </c>
      <c r="AB2697" s="11">
        <v>0</v>
      </c>
      <c r="AC2697" s="11">
        <v>13950000</v>
      </c>
      <c r="AD2697" s="11">
        <v>13950000</v>
      </c>
      <c r="AE2697" s="11">
        <v>0</v>
      </c>
      <c r="AF2697" s="11">
        <v>0</v>
      </c>
      <c r="AG2697" s="11">
        <v>13950000</v>
      </c>
      <c r="AH2697" s="11">
        <v>13950000</v>
      </c>
      <c r="AI2697" s="11">
        <v>0</v>
      </c>
      <c r="AJ2697" s="11">
        <v>0</v>
      </c>
      <c r="AK2697" s="11">
        <v>27900000</v>
      </c>
      <c r="AL2697" s="11">
        <v>27900000</v>
      </c>
      <c r="AM2697" s="11">
        <v>0</v>
      </c>
      <c r="AN2697" s="11">
        <v>0</v>
      </c>
      <c r="AO26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55800000</v>
      </c>
      <c r="AP26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55800000</v>
      </c>
      <c r="AR26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97" s="11">
        <f>Table_PBS_SQL_DB2_PBSSQL_PBS_NDP_Tina_CG_QtrlyPerformance_Final[[#This Row],[GOU REL]]+Table_PBS_SQL_DB2_PBSSQL_PBS_NDP_Tina_CG_QtrlyPerformance_Final[[#This Row],[EXT REL]]</f>
        <v>55800000</v>
      </c>
      <c r="AT2697" s="11">
        <f>Table_PBS_SQL_DB2_PBSSQL_PBS_NDP_Tina_CG_QtrlyPerformance_Final[[#This Row],[GOU EXP]]+Table_PBS_SQL_DB2_PBSSQL_PBS_NDP_Tina_CG_QtrlyPerformance_Final[[#This Row],[EXT EXP]]</f>
        <v>55800000</v>
      </c>
      <c r="AU2697" s="11" t="str">
        <f>IF(Table_PBS_SQL_DB2_PBSSQL_PBS_NDP_Tina_CG_QtrlyPerformance_Final[[#This Row],[Item_Code]]&gt;"300000", "Capital", "Recurrent")</f>
        <v>Recurrent</v>
      </c>
    </row>
    <row r="2698" spans="1:47" x14ac:dyDescent="0.25">
      <c r="A2698" t="s">
        <v>49</v>
      </c>
      <c r="B2698" t="s">
        <v>1400</v>
      </c>
      <c r="C2698" t="s">
        <v>31</v>
      </c>
      <c r="D2698" t="s">
        <v>1031</v>
      </c>
      <c r="E2698" t="s">
        <v>75</v>
      </c>
      <c r="F2698" t="s">
        <v>1042</v>
      </c>
      <c r="G2698" t="s">
        <v>87</v>
      </c>
      <c r="H2698" t="s">
        <v>1401</v>
      </c>
      <c r="I2698" t="s">
        <v>499</v>
      </c>
      <c r="J2698" t="s">
        <v>1402</v>
      </c>
      <c r="K2698" t="s">
        <v>1405</v>
      </c>
      <c r="L2698" t="s">
        <v>1406</v>
      </c>
      <c r="M2698" t="s">
        <v>1044</v>
      </c>
      <c r="N2698" t="s">
        <v>1045</v>
      </c>
      <c r="O2698" t="s">
        <v>922</v>
      </c>
      <c r="P2698" t="s">
        <v>923</v>
      </c>
      <c r="Q2698" s="11">
        <v>0</v>
      </c>
      <c r="R2698" s="11">
        <v>0</v>
      </c>
      <c r="S2698" s="11">
        <v>0</v>
      </c>
      <c r="T2698" s="11">
        <v>0</v>
      </c>
      <c r="U2698" s="11">
        <v>65250000</v>
      </c>
      <c r="V2698" s="11">
        <v>0</v>
      </c>
      <c r="W2698" s="11">
        <v>65250000</v>
      </c>
      <c r="X2698" s="11">
        <v>0</v>
      </c>
      <c r="Y2698" s="11">
        <v>0</v>
      </c>
      <c r="Z2698" s="11">
        <v>0</v>
      </c>
      <c r="AA2698" s="11">
        <v>0</v>
      </c>
      <c r="AB2698" s="11">
        <v>0</v>
      </c>
      <c r="AC2698" s="11">
        <v>16312500</v>
      </c>
      <c r="AD2698" s="11">
        <v>16312500</v>
      </c>
      <c r="AE2698" s="11">
        <v>0</v>
      </c>
      <c r="AF2698" s="11">
        <v>0</v>
      </c>
      <c r="AG2698" s="11">
        <v>16312500</v>
      </c>
      <c r="AH2698" s="11">
        <v>16312500</v>
      </c>
      <c r="AI2698" s="11">
        <v>0</v>
      </c>
      <c r="AJ2698" s="11">
        <v>0</v>
      </c>
      <c r="AK2698" s="11">
        <v>32625000</v>
      </c>
      <c r="AL2698" s="11">
        <v>32625000</v>
      </c>
      <c r="AM2698" s="11">
        <v>0</v>
      </c>
      <c r="AN2698" s="11">
        <v>0</v>
      </c>
      <c r="AO26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65250000</v>
      </c>
      <c r="AP26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65250000</v>
      </c>
      <c r="AR26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98" s="11">
        <f>Table_PBS_SQL_DB2_PBSSQL_PBS_NDP_Tina_CG_QtrlyPerformance_Final[[#This Row],[GOU REL]]+Table_PBS_SQL_DB2_PBSSQL_PBS_NDP_Tina_CG_QtrlyPerformance_Final[[#This Row],[EXT REL]]</f>
        <v>65250000</v>
      </c>
      <c r="AT2698" s="11">
        <f>Table_PBS_SQL_DB2_PBSSQL_PBS_NDP_Tina_CG_QtrlyPerformance_Final[[#This Row],[GOU EXP]]+Table_PBS_SQL_DB2_PBSSQL_PBS_NDP_Tina_CG_QtrlyPerformance_Final[[#This Row],[EXT EXP]]</f>
        <v>65250000</v>
      </c>
      <c r="AU2698" s="11" t="str">
        <f>IF(Table_PBS_SQL_DB2_PBSSQL_PBS_NDP_Tina_CG_QtrlyPerformance_Final[[#This Row],[Item_Code]]&gt;"300000", "Capital", "Recurrent")</f>
        <v>Recurrent</v>
      </c>
    </row>
    <row r="2699" spans="1:47" x14ac:dyDescent="0.25">
      <c r="A2699" t="s">
        <v>47</v>
      </c>
      <c r="B2699" t="s">
        <v>48</v>
      </c>
      <c r="C2699" t="s">
        <v>664</v>
      </c>
      <c r="D2699" t="s">
        <v>913</v>
      </c>
      <c r="E2699" t="s">
        <v>75</v>
      </c>
      <c r="F2699" t="s">
        <v>1160</v>
      </c>
      <c r="G2699" t="s">
        <v>75</v>
      </c>
      <c r="H2699" t="s">
        <v>1163</v>
      </c>
      <c r="I2699" t="s">
        <v>499</v>
      </c>
      <c r="J2699" t="s">
        <v>1164</v>
      </c>
      <c r="K2699" t="s">
        <v>45</v>
      </c>
      <c r="L2699" t="s">
        <v>1165</v>
      </c>
      <c r="M2699" t="s">
        <v>1044</v>
      </c>
      <c r="N2699" t="s">
        <v>1045</v>
      </c>
      <c r="O2699" t="s">
        <v>906</v>
      </c>
      <c r="P2699" t="s">
        <v>907</v>
      </c>
      <c r="Q2699" s="11">
        <v>0</v>
      </c>
      <c r="R2699" s="11">
        <v>0</v>
      </c>
      <c r="S2699" s="11">
        <v>0</v>
      </c>
      <c r="T2699" s="11">
        <v>0</v>
      </c>
      <c r="U2699" s="11">
        <v>70000000</v>
      </c>
      <c r="V2699" s="11">
        <v>0</v>
      </c>
      <c r="W2699" s="11">
        <v>20000000</v>
      </c>
      <c r="X2699" s="11">
        <v>50000000</v>
      </c>
      <c r="Y2699" s="11">
        <v>0</v>
      </c>
      <c r="Z2699" s="11">
        <v>0</v>
      </c>
      <c r="AA2699" s="11">
        <v>0</v>
      </c>
      <c r="AB2699" s="11">
        <v>0</v>
      </c>
      <c r="AC2699" s="11">
        <v>5000000</v>
      </c>
      <c r="AD2699" s="11">
        <v>4500000</v>
      </c>
      <c r="AE2699" s="11">
        <v>0</v>
      </c>
      <c r="AF2699" s="11">
        <v>0</v>
      </c>
      <c r="AG2699" s="11">
        <v>15000000</v>
      </c>
      <c r="AH2699" s="11">
        <v>15500000</v>
      </c>
      <c r="AI2699" s="11">
        <v>0</v>
      </c>
      <c r="AJ2699" s="11">
        <v>0</v>
      </c>
      <c r="AK2699" s="11">
        <v>0</v>
      </c>
      <c r="AL2699" s="11">
        <v>0</v>
      </c>
      <c r="AM2699" s="11">
        <v>0</v>
      </c>
      <c r="AN2699" s="11">
        <v>0</v>
      </c>
      <c r="AO26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6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6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6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699" s="11">
        <f>Table_PBS_SQL_DB2_PBSSQL_PBS_NDP_Tina_CG_QtrlyPerformance_Final[[#This Row],[GOU REL]]+Table_PBS_SQL_DB2_PBSSQL_PBS_NDP_Tina_CG_QtrlyPerformance_Final[[#This Row],[EXT REL]]</f>
        <v>20000000</v>
      </c>
      <c r="AT2699" s="11">
        <f>Table_PBS_SQL_DB2_PBSSQL_PBS_NDP_Tina_CG_QtrlyPerformance_Final[[#This Row],[GOU EXP]]+Table_PBS_SQL_DB2_PBSSQL_PBS_NDP_Tina_CG_QtrlyPerformance_Final[[#This Row],[EXT EXP]]</f>
        <v>20000000</v>
      </c>
      <c r="AU2699" s="11" t="str">
        <f>IF(Table_PBS_SQL_DB2_PBSSQL_PBS_NDP_Tina_CG_QtrlyPerformance_Final[[#This Row],[Item_Code]]&gt;"300000", "Capital", "Recurrent")</f>
        <v>Recurrent</v>
      </c>
    </row>
    <row r="2700" spans="1:47" x14ac:dyDescent="0.25">
      <c r="A2700" t="s">
        <v>47</v>
      </c>
      <c r="B2700" t="s">
        <v>48</v>
      </c>
      <c r="C2700" t="s">
        <v>664</v>
      </c>
      <c r="D2700" t="s">
        <v>913</v>
      </c>
      <c r="E2700" t="s">
        <v>75</v>
      </c>
      <c r="F2700" t="s">
        <v>1160</v>
      </c>
      <c r="G2700" t="s">
        <v>75</v>
      </c>
      <c r="H2700" t="s">
        <v>1163</v>
      </c>
      <c r="I2700" t="s">
        <v>499</v>
      </c>
      <c r="J2700" t="s">
        <v>1164</v>
      </c>
      <c r="K2700" t="s">
        <v>45</v>
      </c>
      <c r="L2700" t="s">
        <v>1165</v>
      </c>
      <c r="M2700" t="s">
        <v>1044</v>
      </c>
      <c r="N2700" t="s">
        <v>1045</v>
      </c>
      <c r="O2700" t="s">
        <v>1392</v>
      </c>
      <c r="P2700" t="s">
        <v>1393</v>
      </c>
      <c r="Q2700" s="11">
        <v>0</v>
      </c>
      <c r="R2700" s="11">
        <v>0</v>
      </c>
      <c r="S2700" s="11">
        <v>0</v>
      </c>
      <c r="T2700" s="11">
        <v>0</v>
      </c>
      <c r="U2700" s="11">
        <v>60000000</v>
      </c>
      <c r="V2700" s="11">
        <v>0</v>
      </c>
      <c r="W2700" s="11">
        <v>60000000</v>
      </c>
      <c r="X2700" s="11">
        <v>0</v>
      </c>
      <c r="Y2700" s="11">
        <v>0</v>
      </c>
      <c r="Z2700" s="11">
        <v>0</v>
      </c>
      <c r="AA2700" s="11">
        <v>0</v>
      </c>
      <c r="AB2700" s="11">
        <v>0</v>
      </c>
      <c r="AC2700" s="11">
        <v>25000000</v>
      </c>
      <c r="AD2700" s="11">
        <v>25000000</v>
      </c>
      <c r="AE2700" s="11">
        <v>0</v>
      </c>
      <c r="AF2700" s="11">
        <v>0</v>
      </c>
      <c r="AG2700" s="11">
        <v>35000000</v>
      </c>
      <c r="AH2700" s="11">
        <v>0</v>
      </c>
      <c r="AI2700" s="11">
        <v>0</v>
      </c>
      <c r="AJ2700" s="11">
        <v>0</v>
      </c>
      <c r="AK2700" s="11">
        <v>0</v>
      </c>
      <c r="AL2700" s="11">
        <v>35000000</v>
      </c>
      <c r="AM2700" s="11">
        <v>0</v>
      </c>
      <c r="AN2700" s="11">
        <v>0</v>
      </c>
      <c r="AO27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7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27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0" s="11">
        <f>Table_PBS_SQL_DB2_PBSSQL_PBS_NDP_Tina_CG_QtrlyPerformance_Final[[#This Row],[GOU REL]]+Table_PBS_SQL_DB2_PBSSQL_PBS_NDP_Tina_CG_QtrlyPerformance_Final[[#This Row],[EXT REL]]</f>
        <v>60000000</v>
      </c>
      <c r="AT2700" s="11">
        <f>Table_PBS_SQL_DB2_PBSSQL_PBS_NDP_Tina_CG_QtrlyPerformance_Final[[#This Row],[GOU EXP]]+Table_PBS_SQL_DB2_PBSSQL_PBS_NDP_Tina_CG_QtrlyPerformance_Final[[#This Row],[EXT EXP]]</f>
        <v>60000000</v>
      </c>
      <c r="AU2700" s="11" t="str">
        <f>IF(Table_PBS_SQL_DB2_PBSSQL_PBS_NDP_Tina_CG_QtrlyPerformance_Final[[#This Row],[Item_Code]]&gt;"300000", "Capital", "Recurrent")</f>
        <v>Recurrent</v>
      </c>
    </row>
    <row r="2701" spans="1:47" x14ac:dyDescent="0.25">
      <c r="A2701" t="s">
        <v>47</v>
      </c>
      <c r="B2701" t="s">
        <v>48</v>
      </c>
      <c r="C2701" t="s">
        <v>664</v>
      </c>
      <c r="D2701" t="s">
        <v>913</v>
      </c>
      <c r="E2701" t="s">
        <v>75</v>
      </c>
      <c r="F2701" t="s">
        <v>1160</v>
      </c>
      <c r="G2701" t="s">
        <v>75</v>
      </c>
      <c r="H2701" t="s">
        <v>1163</v>
      </c>
      <c r="I2701" t="s">
        <v>499</v>
      </c>
      <c r="J2701" t="s">
        <v>1164</v>
      </c>
      <c r="K2701" t="s">
        <v>45</v>
      </c>
      <c r="L2701" t="s">
        <v>1165</v>
      </c>
      <c r="M2701" t="s">
        <v>1044</v>
      </c>
      <c r="N2701" t="s">
        <v>1045</v>
      </c>
      <c r="O2701" t="s">
        <v>1005</v>
      </c>
      <c r="P2701" t="s">
        <v>1006</v>
      </c>
      <c r="Q2701" s="11">
        <v>0</v>
      </c>
      <c r="R2701" s="11">
        <v>0</v>
      </c>
      <c r="S2701" s="11">
        <v>0</v>
      </c>
      <c r="T2701" s="11">
        <v>0</v>
      </c>
      <c r="U2701" s="11">
        <v>450000000</v>
      </c>
      <c r="V2701" s="11">
        <v>0</v>
      </c>
      <c r="W2701" s="11">
        <v>150000000</v>
      </c>
      <c r="X2701" s="11">
        <v>300000000</v>
      </c>
      <c r="Y2701" s="11">
        <v>0</v>
      </c>
      <c r="Z2701" s="11">
        <v>0</v>
      </c>
      <c r="AA2701" s="11">
        <v>0</v>
      </c>
      <c r="AB2701" s="11">
        <v>0</v>
      </c>
      <c r="AC2701" s="11">
        <v>37500000</v>
      </c>
      <c r="AD2701" s="11">
        <v>29615000</v>
      </c>
      <c r="AE2701" s="11">
        <v>0</v>
      </c>
      <c r="AF2701" s="11">
        <v>0</v>
      </c>
      <c r="AG2701" s="11">
        <v>50000000</v>
      </c>
      <c r="AH2701" s="11">
        <v>57839600</v>
      </c>
      <c r="AI2701" s="11">
        <v>0</v>
      </c>
      <c r="AJ2701" s="11">
        <v>0</v>
      </c>
      <c r="AK2701" s="11">
        <v>30000000</v>
      </c>
      <c r="AL2701" s="11">
        <v>30045400</v>
      </c>
      <c r="AM2701" s="11">
        <v>0</v>
      </c>
      <c r="AN2701" s="11">
        <v>0</v>
      </c>
      <c r="AO27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117500000</v>
      </c>
      <c r="AP27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117500000</v>
      </c>
      <c r="AR27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1" s="11">
        <f>Table_PBS_SQL_DB2_PBSSQL_PBS_NDP_Tina_CG_QtrlyPerformance_Final[[#This Row],[GOU REL]]+Table_PBS_SQL_DB2_PBSSQL_PBS_NDP_Tina_CG_QtrlyPerformance_Final[[#This Row],[EXT REL]]</f>
        <v>117500000</v>
      </c>
      <c r="AT2701" s="11">
        <f>Table_PBS_SQL_DB2_PBSSQL_PBS_NDP_Tina_CG_QtrlyPerformance_Final[[#This Row],[GOU EXP]]+Table_PBS_SQL_DB2_PBSSQL_PBS_NDP_Tina_CG_QtrlyPerformance_Final[[#This Row],[EXT EXP]]</f>
        <v>117500000</v>
      </c>
      <c r="AU2701" s="11" t="str">
        <f>IF(Table_PBS_SQL_DB2_PBSSQL_PBS_NDP_Tina_CG_QtrlyPerformance_Final[[#This Row],[Item_Code]]&gt;"300000", "Capital", "Recurrent")</f>
        <v>Recurrent</v>
      </c>
    </row>
    <row r="2702" spans="1:47" x14ac:dyDescent="0.25">
      <c r="A2702" t="s">
        <v>47</v>
      </c>
      <c r="B2702" t="s">
        <v>48</v>
      </c>
      <c r="C2702" t="s">
        <v>664</v>
      </c>
      <c r="D2702" t="s">
        <v>913</v>
      </c>
      <c r="E2702" t="s">
        <v>75</v>
      </c>
      <c r="F2702" t="s">
        <v>1160</v>
      </c>
      <c r="G2702" t="s">
        <v>75</v>
      </c>
      <c r="H2702" t="s">
        <v>1163</v>
      </c>
      <c r="I2702" t="s">
        <v>499</v>
      </c>
      <c r="J2702" t="s">
        <v>1164</v>
      </c>
      <c r="K2702" t="s">
        <v>45</v>
      </c>
      <c r="L2702" t="s">
        <v>1165</v>
      </c>
      <c r="M2702" t="s">
        <v>1044</v>
      </c>
      <c r="N2702" t="s">
        <v>1045</v>
      </c>
      <c r="O2702" t="s">
        <v>922</v>
      </c>
      <c r="P2702" t="s">
        <v>923</v>
      </c>
      <c r="Q2702" s="11">
        <v>0</v>
      </c>
      <c r="R2702" s="11">
        <v>0</v>
      </c>
      <c r="S2702" s="11">
        <v>0</v>
      </c>
      <c r="T2702" s="11">
        <v>0</v>
      </c>
      <c r="U2702" s="11">
        <v>210000000</v>
      </c>
      <c r="V2702" s="11">
        <v>0</v>
      </c>
      <c r="W2702" s="11">
        <v>100000000</v>
      </c>
      <c r="X2702" s="11">
        <v>110000000</v>
      </c>
      <c r="Y2702" s="11">
        <v>0</v>
      </c>
      <c r="Z2702" s="11">
        <v>0</v>
      </c>
      <c r="AA2702" s="11">
        <v>0</v>
      </c>
      <c r="AB2702" s="11">
        <v>0</v>
      </c>
      <c r="AC2702" s="11">
        <v>25000000</v>
      </c>
      <c r="AD2702" s="11">
        <v>25000000</v>
      </c>
      <c r="AE2702" s="11">
        <v>0</v>
      </c>
      <c r="AF2702" s="11">
        <v>0</v>
      </c>
      <c r="AG2702" s="11">
        <v>30000000</v>
      </c>
      <c r="AH2702" s="11">
        <v>30000000</v>
      </c>
      <c r="AI2702" s="11">
        <v>0</v>
      </c>
      <c r="AJ2702" s="11">
        <v>0</v>
      </c>
      <c r="AK2702" s="11">
        <v>45000000</v>
      </c>
      <c r="AL2702" s="11">
        <v>45000000</v>
      </c>
      <c r="AM2702" s="11">
        <v>0</v>
      </c>
      <c r="AN2702" s="11">
        <v>0</v>
      </c>
      <c r="AO27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7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7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2" s="11">
        <f>Table_PBS_SQL_DB2_PBSSQL_PBS_NDP_Tina_CG_QtrlyPerformance_Final[[#This Row],[GOU REL]]+Table_PBS_SQL_DB2_PBSSQL_PBS_NDP_Tina_CG_QtrlyPerformance_Final[[#This Row],[EXT REL]]</f>
        <v>100000000</v>
      </c>
      <c r="AT2702" s="11">
        <f>Table_PBS_SQL_DB2_PBSSQL_PBS_NDP_Tina_CG_QtrlyPerformance_Final[[#This Row],[GOU EXP]]+Table_PBS_SQL_DB2_PBSSQL_PBS_NDP_Tina_CG_QtrlyPerformance_Final[[#This Row],[EXT EXP]]</f>
        <v>100000000</v>
      </c>
      <c r="AU2702" s="11" t="str">
        <f>IF(Table_PBS_SQL_DB2_PBSSQL_PBS_NDP_Tina_CG_QtrlyPerformance_Final[[#This Row],[Item_Code]]&gt;"300000", "Capital", "Recurrent")</f>
        <v>Recurrent</v>
      </c>
    </row>
    <row r="2703" spans="1:47" x14ac:dyDescent="0.25">
      <c r="A2703" t="s">
        <v>47</v>
      </c>
      <c r="B2703" t="s">
        <v>48</v>
      </c>
      <c r="C2703" t="s">
        <v>664</v>
      </c>
      <c r="D2703" t="s">
        <v>913</v>
      </c>
      <c r="E2703" t="s">
        <v>75</v>
      </c>
      <c r="F2703" t="s">
        <v>1160</v>
      </c>
      <c r="G2703" t="s">
        <v>75</v>
      </c>
      <c r="H2703" t="s">
        <v>1163</v>
      </c>
      <c r="I2703" t="s">
        <v>499</v>
      </c>
      <c r="J2703" t="s">
        <v>1164</v>
      </c>
      <c r="K2703" t="s">
        <v>45</v>
      </c>
      <c r="L2703" t="s">
        <v>1165</v>
      </c>
      <c r="M2703" t="s">
        <v>1044</v>
      </c>
      <c r="N2703" t="s">
        <v>1045</v>
      </c>
      <c r="O2703" t="s">
        <v>1204</v>
      </c>
      <c r="P2703" t="s">
        <v>1205</v>
      </c>
      <c r="Q2703" s="11">
        <v>0</v>
      </c>
      <c r="R2703" s="11">
        <v>0</v>
      </c>
      <c r="S2703" s="11">
        <v>0</v>
      </c>
      <c r="T2703" s="11">
        <v>0</v>
      </c>
      <c r="U2703" s="11">
        <v>234000000</v>
      </c>
      <c r="V2703" s="11">
        <v>0</v>
      </c>
      <c r="W2703" s="11">
        <v>0</v>
      </c>
      <c r="X2703" s="11">
        <v>234000000</v>
      </c>
      <c r="Y2703" s="11">
        <v>0</v>
      </c>
      <c r="Z2703" s="11">
        <v>0</v>
      </c>
      <c r="AA2703" s="11">
        <v>0</v>
      </c>
      <c r="AB2703" s="11">
        <v>0</v>
      </c>
      <c r="AC2703" s="11">
        <v>0</v>
      </c>
      <c r="AD2703" s="11">
        <v>0</v>
      </c>
      <c r="AE2703" s="11">
        <v>0</v>
      </c>
      <c r="AF2703" s="11">
        <v>0</v>
      </c>
      <c r="AG2703" s="11">
        <v>0</v>
      </c>
      <c r="AH2703" s="11">
        <v>0</v>
      </c>
      <c r="AI2703" s="11">
        <v>0</v>
      </c>
      <c r="AJ2703" s="11">
        <v>0</v>
      </c>
      <c r="AK2703" s="11">
        <v>0</v>
      </c>
      <c r="AL2703" s="11">
        <v>0</v>
      </c>
      <c r="AM2703" s="11">
        <v>0</v>
      </c>
      <c r="AN2703" s="11">
        <v>0</v>
      </c>
      <c r="AO27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3" s="11">
        <f>Table_PBS_SQL_DB2_PBSSQL_PBS_NDP_Tina_CG_QtrlyPerformance_Final[[#This Row],[GOU REL]]+Table_PBS_SQL_DB2_PBSSQL_PBS_NDP_Tina_CG_QtrlyPerformance_Final[[#This Row],[EXT REL]]</f>
        <v>0</v>
      </c>
      <c r="AT2703" s="11">
        <f>Table_PBS_SQL_DB2_PBSSQL_PBS_NDP_Tina_CG_QtrlyPerformance_Final[[#This Row],[GOU EXP]]+Table_PBS_SQL_DB2_PBSSQL_PBS_NDP_Tina_CG_QtrlyPerformance_Final[[#This Row],[EXT EXP]]</f>
        <v>0</v>
      </c>
      <c r="AU2703" s="11" t="str">
        <f>IF(Table_PBS_SQL_DB2_PBSSQL_PBS_NDP_Tina_CG_QtrlyPerformance_Final[[#This Row],[Item_Code]]&gt;"300000", "Capital", "Recurrent")</f>
        <v>Capital</v>
      </c>
    </row>
    <row r="2704" spans="1:47" x14ac:dyDescent="0.25">
      <c r="A2704" t="s">
        <v>47</v>
      </c>
      <c r="B2704" t="s">
        <v>48</v>
      </c>
      <c r="C2704" t="s">
        <v>664</v>
      </c>
      <c r="D2704" t="s">
        <v>913</v>
      </c>
      <c r="E2704" t="s">
        <v>87</v>
      </c>
      <c r="F2704" t="s">
        <v>1167</v>
      </c>
      <c r="G2704" t="s">
        <v>87</v>
      </c>
      <c r="H2704" t="s">
        <v>881</v>
      </c>
      <c r="I2704" t="s">
        <v>493</v>
      </c>
      <c r="J2704" t="s">
        <v>953</v>
      </c>
      <c r="K2704" t="s">
        <v>670</v>
      </c>
      <c r="L2704" t="s">
        <v>1166</v>
      </c>
      <c r="M2704" t="s">
        <v>1168</v>
      </c>
      <c r="N2704" t="s">
        <v>1169</v>
      </c>
      <c r="O2704" t="s">
        <v>1064</v>
      </c>
      <c r="P2704" t="s">
        <v>1065</v>
      </c>
      <c r="Q2704" s="11">
        <v>0</v>
      </c>
      <c r="R2704" s="11">
        <v>0</v>
      </c>
      <c r="S2704" s="11">
        <v>0</v>
      </c>
      <c r="T2704" s="11">
        <v>0</v>
      </c>
      <c r="U2704" s="11">
        <v>52248000</v>
      </c>
      <c r="V2704" s="11">
        <v>0</v>
      </c>
      <c r="W2704" s="11">
        <v>52248000</v>
      </c>
      <c r="X2704" s="11">
        <v>0</v>
      </c>
      <c r="Y2704" s="11">
        <v>13062000</v>
      </c>
      <c r="Z2704" s="11">
        <v>0</v>
      </c>
      <c r="AA2704" s="11">
        <v>0</v>
      </c>
      <c r="AB2704" s="11">
        <v>0</v>
      </c>
      <c r="AC2704" s="11">
        <v>13062000</v>
      </c>
      <c r="AD2704" s="11">
        <v>10441000</v>
      </c>
      <c r="AE2704" s="11">
        <v>0</v>
      </c>
      <c r="AF2704" s="11">
        <v>0</v>
      </c>
      <c r="AG2704" s="11">
        <v>0</v>
      </c>
      <c r="AH2704" s="11">
        <v>6295000</v>
      </c>
      <c r="AI2704" s="11">
        <v>0</v>
      </c>
      <c r="AJ2704" s="11">
        <v>0</v>
      </c>
      <c r="AK2704" s="11">
        <v>26120000</v>
      </c>
      <c r="AL2704" s="11">
        <v>35508000</v>
      </c>
      <c r="AM2704" s="11">
        <v>0</v>
      </c>
      <c r="AN2704" s="11">
        <v>0</v>
      </c>
      <c r="AO27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52244000</v>
      </c>
      <c r="AP27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52244000</v>
      </c>
      <c r="AR27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4" s="11">
        <f>Table_PBS_SQL_DB2_PBSSQL_PBS_NDP_Tina_CG_QtrlyPerformance_Final[[#This Row],[GOU REL]]+Table_PBS_SQL_DB2_PBSSQL_PBS_NDP_Tina_CG_QtrlyPerformance_Final[[#This Row],[EXT REL]]</f>
        <v>52244000</v>
      </c>
      <c r="AT2704" s="11">
        <f>Table_PBS_SQL_DB2_PBSSQL_PBS_NDP_Tina_CG_QtrlyPerformance_Final[[#This Row],[GOU EXP]]+Table_PBS_SQL_DB2_PBSSQL_PBS_NDP_Tina_CG_QtrlyPerformance_Final[[#This Row],[EXT EXP]]</f>
        <v>52244000</v>
      </c>
      <c r="AU2704" s="11" t="str">
        <f>IF(Table_PBS_SQL_DB2_PBSSQL_PBS_NDP_Tina_CG_QtrlyPerformance_Final[[#This Row],[Item_Code]]&gt;"300000", "Capital", "Recurrent")</f>
        <v>Recurrent</v>
      </c>
    </row>
    <row r="2705" spans="1:47" x14ac:dyDescent="0.25">
      <c r="A2705" t="s">
        <v>47</v>
      </c>
      <c r="B2705" t="s">
        <v>48</v>
      </c>
      <c r="C2705" t="s">
        <v>664</v>
      </c>
      <c r="D2705" t="s">
        <v>913</v>
      </c>
      <c r="E2705" t="s">
        <v>87</v>
      </c>
      <c r="F2705" t="s">
        <v>1167</v>
      </c>
      <c r="G2705" t="s">
        <v>87</v>
      </c>
      <c r="H2705" t="s">
        <v>881</v>
      </c>
      <c r="I2705" t="s">
        <v>493</v>
      </c>
      <c r="J2705" t="s">
        <v>953</v>
      </c>
      <c r="K2705" t="s">
        <v>670</v>
      </c>
      <c r="L2705" t="s">
        <v>1166</v>
      </c>
      <c r="M2705" t="s">
        <v>1168</v>
      </c>
      <c r="N2705" t="s">
        <v>1169</v>
      </c>
      <c r="O2705" t="s">
        <v>996</v>
      </c>
      <c r="P2705" t="s">
        <v>997</v>
      </c>
      <c r="Q2705" s="11">
        <v>0</v>
      </c>
      <c r="R2705" s="11">
        <v>0</v>
      </c>
      <c r="S2705" s="11">
        <v>0</v>
      </c>
      <c r="T2705" s="11">
        <v>0</v>
      </c>
      <c r="U2705" s="11">
        <v>206000000</v>
      </c>
      <c r="V2705" s="11">
        <v>0</v>
      </c>
      <c r="W2705" s="11">
        <v>206000000</v>
      </c>
      <c r="X2705" s="11">
        <v>0</v>
      </c>
      <c r="Y2705" s="11">
        <v>40000000</v>
      </c>
      <c r="Z2705" s="11">
        <v>40000000</v>
      </c>
      <c r="AA2705" s="11">
        <v>0</v>
      </c>
      <c r="AB2705" s="11">
        <v>0</v>
      </c>
      <c r="AC2705" s="11">
        <v>69421895</v>
      </c>
      <c r="AD2705" s="11">
        <v>41595000</v>
      </c>
      <c r="AE2705" s="11">
        <v>0</v>
      </c>
      <c r="AF2705" s="11">
        <v>0</v>
      </c>
      <c r="AG2705" s="11">
        <v>0</v>
      </c>
      <c r="AH2705" s="11">
        <v>26770000</v>
      </c>
      <c r="AI2705" s="11">
        <v>0</v>
      </c>
      <c r="AJ2705" s="11">
        <v>0</v>
      </c>
      <c r="AK2705" s="11">
        <v>96578105</v>
      </c>
      <c r="AL2705" s="11">
        <v>97635000</v>
      </c>
      <c r="AM2705" s="11">
        <v>0</v>
      </c>
      <c r="AN2705" s="11">
        <v>0</v>
      </c>
      <c r="AO27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206000000</v>
      </c>
      <c r="AP27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206000000</v>
      </c>
      <c r="AR27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5" s="11">
        <f>Table_PBS_SQL_DB2_PBSSQL_PBS_NDP_Tina_CG_QtrlyPerformance_Final[[#This Row],[GOU REL]]+Table_PBS_SQL_DB2_PBSSQL_PBS_NDP_Tina_CG_QtrlyPerformance_Final[[#This Row],[EXT REL]]</f>
        <v>206000000</v>
      </c>
      <c r="AT2705" s="11">
        <f>Table_PBS_SQL_DB2_PBSSQL_PBS_NDP_Tina_CG_QtrlyPerformance_Final[[#This Row],[GOU EXP]]+Table_PBS_SQL_DB2_PBSSQL_PBS_NDP_Tina_CG_QtrlyPerformance_Final[[#This Row],[EXT EXP]]</f>
        <v>206000000</v>
      </c>
      <c r="AU2705" s="11" t="str">
        <f>IF(Table_PBS_SQL_DB2_PBSSQL_PBS_NDP_Tina_CG_QtrlyPerformance_Final[[#This Row],[Item_Code]]&gt;"300000", "Capital", "Recurrent")</f>
        <v>Recurrent</v>
      </c>
    </row>
    <row r="2706" spans="1:47" x14ac:dyDescent="0.25">
      <c r="A2706" t="s">
        <v>47</v>
      </c>
      <c r="B2706" t="s">
        <v>48</v>
      </c>
      <c r="C2706" t="s">
        <v>664</v>
      </c>
      <c r="D2706" t="s">
        <v>913</v>
      </c>
      <c r="E2706" t="s">
        <v>87</v>
      </c>
      <c r="F2706" t="s">
        <v>1167</v>
      </c>
      <c r="G2706" t="s">
        <v>87</v>
      </c>
      <c r="H2706" t="s">
        <v>881</v>
      </c>
      <c r="I2706" t="s">
        <v>493</v>
      </c>
      <c r="J2706" t="s">
        <v>953</v>
      </c>
      <c r="K2706" t="s">
        <v>670</v>
      </c>
      <c r="L2706" t="s">
        <v>1166</v>
      </c>
      <c r="M2706" t="s">
        <v>1168</v>
      </c>
      <c r="N2706" t="s">
        <v>1169</v>
      </c>
      <c r="O2706" t="s">
        <v>1025</v>
      </c>
      <c r="P2706" t="s">
        <v>1026</v>
      </c>
      <c r="Q2706" s="11">
        <v>0</v>
      </c>
      <c r="R2706" s="11">
        <v>0</v>
      </c>
      <c r="S2706" s="11">
        <v>0</v>
      </c>
      <c r="T2706" s="11">
        <v>0</v>
      </c>
      <c r="U2706" s="11">
        <v>400720000</v>
      </c>
      <c r="V2706" s="11">
        <v>0</v>
      </c>
      <c r="W2706" s="11">
        <v>400720000</v>
      </c>
      <c r="X2706" s="11">
        <v>0</v>
      </c>
      <c r="Y2706" s="11">
        <v>0</v>
      </c>
      <c r="Z2706" s="11">
        <v>0</v>
      </c>
      <c r="AA2706" s="11">
        <v>0</v>
      </c>
      <c r="AB2706" s="11">
        <v>0</v>
      </c>
      <c r="AC2706" s="11">
        <v>200360000</v>
      </c>
      <c r="AD2706" s="11">
        <v>199412539</v>
      </c>
      <c r="AE2706" s="11">
        <v>0</v>
      </c>
      <c r="AF2706" s="11">
        <v>0</v>
      </c>
      <c r="AG2706" s="11">
        <v>144651972</v>
      </c>
      <c r="AH2706" s="11">
        <v>139884980</v>
      </c>
      <c r="AI2706" s="11">
        <v>0</v>
      </c>
      <c r="AJ2706" s="11">
        <v>0</v>
      </c>
      <c r="AK2706" s="11">
        <v>55700000</v>
      </c>
      <c r="AL2706" s="11">
        <v>61342000</v>
      </c>
      <c r="AM2706" s="11">
        <v>0</v>
      </c>
      <c r="AN2706" s="11">
        <v>0</v>
      </c>
      <c r="AO27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400711972</v>
      </c>
      <c r="AP27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400639519</v>
      </c>
      <c r="AR27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6" s="11">
        <f>Table_PBS_SQL_DB2_PBSSQL_PBS_NDP_Tina_CG_QtrlyPerformance_Final[[#This Row],[GOU REL]]+Table_PBS_SQL_DB2_PBSSQL_PBS_NDP_Tina_CG_QtrlyPerformance_Final[[#This Row],[EXT REL]]</f>
        <v>400711972</v>
      </c>
      <c r="AT2706" s="11">
        <f>Table_PBS_SQL_DB2_PBSSQL_PBS_NDP_Tina_CG_QtrlyPerformance_Final[[#This Row],[GOU EXP]]+Table_PBS_SQL_DB2_PBSSQL_PBS_NDP_Tina_CG_QtrlyPerformance_Final[[#This Row],[EXT EXP]]</f>
        <v>400639519</v>
      </c>
      <c r="AU2706" s="11" t="str">
        <f>IF(Table_PBS_SQL_DB2_PBSSQL_PBS_NDP_Tina_CG_QtrlyPerformance_Final[[#This Row],[Item_Code]]&gt;"300000", "Capital", "Recurrent")</f>
        <v>Recurrent</v>
      </c>
    </row>
    <row r="2707" spans="1:47" x14ac:dyDescent="0.25">
      <c r="A2707" t="s">
        <v>123</v>
      </c>
      <c r="B2707" t="s">
        <v>1170</v>
      </c>
      <c r="C2707" t="s">
        <v>119</v>
      </c>
      <c r="D2707" t="s">
        <v>885</v>
      </c>
      <c r="E2707" t="s">
        <v>75</v>
      </c>
      <c r="F2707" t="s">
        <v>1171</v>
      </c>
      <c r="G2707" t="s">
        <v>75</v>
      </c>
      <c r="H2707" t="s">
        <v>1172</v>
      </c>
      <c r="I2707" t="s">
        <v>477</v>
      </c>
      <c r="J2707" t="s">
        <v>1176</v>
      </c>
      <c r="K2707" t="s">
        <v>125</v>
      </c>
      <c r="L2707" t="s">
        <v>1177</v>
      </c>
      <c r="M2707" t="s">
        <v>1178</v>
      </c>
      <c r="N2707" t="s">
        <v>1179</v>
      </c>
      <c r="O2707" t="s">
        <v>1062</v>
      </c>
      <c r="P2707" t="s">
        <v>1063</v>
      </c>
      <c r="Q2707" s="11">
        <v>0</v>
      </c>
      <c r="R2707" s="11">
        <v>0</v>
      </c>
      <c r="S2707" s="11">
        <v>0</v>
      </c>
      <c r="T2707" s="11">
        <v>0</v>
      </c>
      <c r="U2707" s="11">
        <v>1080000000</v>
      </c>
      <c r="V2707" s="11">
        <v>0</v>
      </c>
      <c r="W2707" s="11">
        <v>1080000000</v>
      </c>
      <c r="X2707" s="11">
        <v>0</v>
      </c>
      <c r="Y2707" s="11">
        <v>270000000</v>
      </c>
      <c r="Z2707" s="11">
        <v>20577945</v>
      </c>
      <c r="AA2707" s="11">
        <v>0</v>
      </c>
      <c r="AB2707" s="11">
        <v>0</v>
      </c>
      <c r="AC2707" s="11">
        <v>270000000</v>
      </c>
      <c r="AD2707" s="11">
        <v>120547496</v>
      </c>
      <c r="AE2707" s="11">
        <v>0</v>
      </c>
      <c r="AF2707" s="11">
        <v>0</v>
      </c>
      <c r="AG2707" s="11">
        <v>282000000</v>
      </c>
      <c r="AH2707" s="11">
        <v>337005428</v>
      </c>
      <c r="AI2707" s="11">
        <v>0</v>
      </c>
      <c r="AJ2707" s="11">
        <v>0</v>
      </c>
      <c r="AK2707" s="11">
        <v>100000000</v>
      </c>
      <c r="AL2707" s="11">
        <v>443511131</v>
      </c>
      <c r="AM2707" s="11">
        <v>0</v>
      </c>
      <c r="AN2707" s="11">
        <v>0</v>
      </c>
      <c r="AO27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922000000</v>
      </c>
      <c r="AP27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921642000</v>
      </c>
      <c r="AR27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7" s="11">
        <f>Table_PBS_SQL_DB2_PBSSQL_PBS_NDP_Tina_CG_QtrlyPerformance_Final[[#This Row],[GOU REL]]+Table_PBS_SQL_DB2_PBSSQL_PBS_NDP_Tina_CG_QtrlyPerformance_Final[[#This Row],[EXT REL]]</f>
        <v>922000000</v>
      </c>
      <c r="AT2707" s="11">
        <f>Table_PBS_SQL_DB2_PBSSQL_PBS_NDP_Tina_CG_QtrlyPerformance_Final[[#This Row],[GOU EXP]]+Table_PBS_SQL_DB2_PBSSQL_PBS_NDP_Tina_CG_QtrlyPerformance_Final[[#This Row],[EXT EXP]]</f>
        <v>921642000</v>
      </c>
      <c r="AU2707" s="11" t="str">
        <f>IF(Table_PBS_SQL_DB2_PBSSQL_PBS_NDP_Tina_CG_QtrlyPerformance_Final[[#This Row],[Item_Code]]&gt;"300000", "Capital", "Recurrent")</f>
        <v>Recurrent</v>
      </c>
    </row>
    <row r="2708" spans="1:47" x14ac:dyDescent="0.25">
      <c r="A2708" t="s">
        <v>123</v>
      </c>
      <c r="B2708" t="s">
        <v>1170</v>
      </c>
      <c r="C2708" t="s">
        <v>119</v>
      </c>
      <c r="D2708" t="s">
        <v>885</v>
      </c>
      <c r="E2708" t="s">
        <v>75</v>
      </c>
      <c r="F2708" t="s">
        <v>1171</v>
      </c>
      <c r="G2708" t="s">
        <v>75</v>
      </c>
      <c r="H2708" t="s">
        <v>1172</v>
      </c>
      <c r="I2708" t="s">
        <v>477</v>
      </c>
      <c r="J2708" t="s">
        <v>1176</v>
      </c>
      <c r="K2708" t="s">
        <v>125</v>
      </c>
      <c r="L2708" t="s">
        <v>1177</v>
      </c>
      <c r="M2708" t="s">
        <v>1178</v>
      </c>
      <c r="N2708" t="s">
        <v>1179</v>
      </c>
      <c r="O2708" t="s">
        <v>1085</v>
      </c>
      <c r="P2708" t="s">
        <v>1086</v>
      </c>
      <c r="Q2708" s="11">
        <v>0</v>
      </c>
      <c r="R2708" s="11">
        <v>0</v>
      </c>
      <c r="S2708" s="11">
        <v>0</v>
      </c>
      <c r="T2708" s="11">
        <v>0</v>
      </c>
      <c r="U2708" s="11">
        <v>800000000</v>
      </c>
      <c r="V2708" s="11">
        <v>0</v>
      </c>
      <c r="W2708" s="11">
        <v>800000000</v>
      </c>
      <c r="X2708" s="11">
        <v>0</v>
      </c>
      <c r="Y2708" s="11">
        <v>0</v>
      </c>
      <c r="Z2708" s="11">
        <v>0</v>
      </c>
      <c r="AA2708" s="11">
        <v>0</v>
      </c>
      <c r="AB2708" s="11">
        <v>0</v>
      </c>
      <c r="AC2708" s="11">
        <v>300000000</v>
      </c>
      <c r="AD2708" s="11">
        <v>0</v>
      </c>
      <c r="AE2708" s="11">
        <v>0</v>
      </c>
      <c r="AF2708" s="11">
        <v>0</v>
      </c>
      <c r="AG2708" s="11">
        <v>100000000</v>
      </c>
      <c r="AH2708" s="11">
        <v>0</v>
      </c>
      <c r="AI2708" s="11">
        <v>0</v>
      </c>
      <c r="AJ2708" s="11">
        <v>0</v>
      </c>
      <c r="AK2708" s="11">
        <v>200000000</v>
      </c>
      <c r="AL2708" s="11">
        <v>600000000</v>
      </c>
      <c r="AM2708" s="11">
        <v>0</v>
      </c>
      <c r="AN2708" s="11">
        <v>0</v>
      </c>
      <c r="AO27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27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27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8" s="11">
        <f>Table_PBS_SQL_DB2_PBSSQL_PBS_NDP_Tina_CG_QtrlyPerformance_Final[[#This Row],[GOU REL]]+Table_PBS_SQL_DB2_PBSSQL_PBS_NDP_Tina_CG_QtrlyPerformance_Final[[#This Row],[EXT REL]]</f>
        <v>600000000</v>
      </c>
      <c r="AT2708" s="11">
        <f>Table_PBS_SQL_DB2_PBSSQL_PBS_NDP_Tina_CG_QtrlyPerformance_Final[[#This Row],[GOU EXP]]+Table_PBS_SQL_DB2_PBSSQL_PBS_NDP_Tina_CG_QtrlyPerformance_Final[[#This Row],[EXT EXP]]</f>
        <v>600000000</v>
      </c>
      <c r="AU2708" s="11" t="str">
        <f>IF(Table_PBS_SQL_DB2_PBSSQL_PBS_NDP_Tina_CG_QtrlyPerformance_Final[[#This Row],[Item_Code]]&gt;"300000", "Capital", "Recurrent")</f>
        <v>Recurrent</v>
      </c>
    </row>
    <row r="2709" spans="1:47" x14ac:dyDescent="0.25">
      <c r="A2709" t="s">
        <v>123</v>
      </c>
      <c r="B2709" t="s">
        <v>1170</v>
      </c>
      <c r="C2709" t="s">
        <v>119</v>
      </c>
      <c r="D2709" t="s">
        <v>885</v>
      </c>
      <c r="E2709" t="s">
        <v>75</v>
      </c>
      <c r="F2709" t="s">
        <v>1171</v>
      </c>
      <c r="G2709" t="s">
        <v>75</v>
      </c>
      <c r="H2709" t="s">
        <v>1172</v>
      </c>
      <c r="I2709" t="s">
        <v>477</v>
      </c>
      <c r="J2709" t="s">
        <v>1176</v>
      </c>
      <c r="K2709" t="s">
        <v>125</v>
      </c>
      <c r="L2709" t="s">
        <v>1177</v>
      </c>
      <c r="M2709" t="s">
        <v>1178</v>
      </c>
      <c r="N2709" t="s">
        <v>1179</v>
      </c>
      <c r="O2709" t="s">
        <v>878</v>
      </c>
      <c r="P2709" t="s">
        <v>879</v>
      </c>
      <c r="Q2709" s="11">
        <v>0</v>
      </c>
      <c r="R2709" s="11">
        <v>0</v>
      </c>
      <c r="S2709" s="11">
        <v>0</v>
      </c>
      <c r="T2709" s="11">
        <v>0</v>
      </c>
      <c r="U2709" s="11">
        <v>2465000000</v>
      </c>
      <c r="V2709" s="11">
        <v>0</v>
      </c>
      <c r="W2709" s="11">
        <v>2465000000</v>
      </c>
      <c r="X2709" s="11">
        <v>0</v>
      </c>
      <c r="Y2709" s="11">
        <v>0</v>
      </c>
      <c r="Z2709" s="11">
        <v>0</v>
      </c>
      <c r="AA2709" s="11">
        <v>0</v>
      </c>
      <c r="AB2709" s="11">
        <v>0</v>
      </c>
      <c r="AC2709" s="11">
        <v>821666667</v>
      </c>
      <c r="AD2709" s="11">
        <v>0</v>
      </c>
      <c r="AE2709" s="11">
        <v>0</v>
      </c>
      <c r="AF2709" s="11">
        <v>0</v>
      </c>
      <c r="AG2709" s="11">
        <v>575166667</v>
      </c>
      <c r="AH2709" s="11">
        <v>484147662</v>
      </c>
      <c r="AI2709" s="11">
        <v>0</v>
      </c>
      <c r="AJ2709" s="11">
        <v>0</v>
      </c>
      <c r="AK2709" s="11">
        <v>160225000</v>
      </c>
      <c r="AL2709" s="11">
        <v>1072625372</v>
      </c>
      <c r="AM2709" s="11">
        <v>0</v>
      </c>
      <c r="AN2709" s="11">
        <v>0</v>
      </c>
      <c r="AO27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1557058334</v>
      </c>
      <c r="AP27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1556773034</v>
      </c>
      <c r="AR27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09" s="11">
        <f>Table_PBS_SQL_DB2_PBSSQL_PBS_NDP_Tina_CG_QtrlyPerformance_Final[[#This Row],[GOU REL]]+Table_PBS_SQL_DB2_PBSSQL_PBS_NDP_Tina_CG_QtrlyPerformance_Final[[#This Row],[EXT REL]]</f>
        <v>1557058334</v>
      </c>
      <c r="AT2709" s="11">
        <f>Table_PBS_SQL_DB2_PBSSQL_PBS_NDP_Tina_CG_QtrlyPerformance_Final[[#This Row],[GOU EXP]]+Table_PBS_SQL_DB2_PBSSQL_PBS_NDP_Tina_CG_QtrlyPerformance_Final[[#This Row],[EXT EXP]]</f>
        <v>1556773034</v>
      </c>
      <c r="AU2709" s="11" t="str">
        <f>IF(Table_PBS_SQL_DB2_PBSSQL_PBS_NDP_Tina_CG_QtrlyPerformance_Final[[#This Row],[Item_Code]]&gt;"300000", "Capital", "Recurrent")</f>
        <v>Recurrent</v>
      </c>
    </row>
    <row r="2710" spans="1:47" x14ac:dyDescent="0.25">
      <c r="A2710" t="s">
        <v>123</v>
      </c>
      <c r="B2710" t="s">
        <v>1170</v>
      </c>
      <c r="C2710" t="s">
        <v>119</v>
      </c>
      <c r="D2710" t="s">
        <v>885</v>
      </c>
      <c r="E2710" t="s">
        <v>75</v>
      </c>
      <c r="F2710" t="s">
        <v>1171</v>
      </c>
      <c r="G2710" t="s">
        <v>75</v>
      </c>
      <c r="H2710" t="s">
        <v>1172</v>
      </c>
      <c r="I2710" t="s">
        <v>477</v>
      </c>
      <c r="J2710" t="s">
        <v>1176</v>
      </c>
      <c r="K2710" t="s">
        <v>125</v>
      </c>
      <c r="L2710" t="s">
        <v>1177</v>
      </c>
      <c r="M2710" t="s">
        <v>1178</v>
      </c>
      <c r="N2710" t="s">
        <v>1179</v>
      </c>
      <c r="O2710" t="s">
        <v>1204</v>
      </c>
      <c r="P2710" t="s">
        <v>1205</v>
      </c>
      <c r="Q2710" s="11">
        <v>0</v>
      </c>
      <c r="R2710" s="11">
        <v>0</v>
      </c>
      <c r="S2710" s="11">
        <v>0</v>
      </c>
      <c r="T2710" s="11">
        <v>0</v>
      </c>
      <c r="U2710" s="11">
        <v>1070000000</v>
      </c>
      <c r="V2710" s="11">
        <v>0</v>
      </c>
      <c r="W2710" s="11">
        <v>1070000000</v>
      </c>
      <c r="X2710" s="11">
        <v>0</v>
      </c>
      <c r="Y2710" s="11">
        <v>0</v>
      </c>
      <c r="Z2710" s="11">
        <v>0</v>
      </c>
      <c r="AA2710" s="11">
        <v>0</v>
      </c>
      <c r="AB2710" s="11">
        <v>0</v>
      </c>
      <c r="AC2710" s="11">
        <v>150000000</v>
      </c>
      <c r="AD2710" s="11">
        <v>0</v>
      </c>
      <c r="AE2710" s="11">
        <v>0</v>
      </c>
      <c r="AF2710" s="11">
        <v>0</v>
      </c>
      <c r="AG2710" s="11">
        <v>309400000</v>
      </c>
      <c r="AH2710" s="11">
        <v>0</v>
      </c>
      <c r="AI2710" s="11">
        <v>0</v>
      </c>
      <c r="AJ2710" s="11">
        <v>0</v>
      </c>
      <c r="AK2710" s="11">
        <v>0</v>
      </c>
      <c r="AL2710" s="11">
        <v>459296928</v>
      </c>
      <c r="AM2710" s="11">
        <v>0</v>
      </c>
      <c r="AN2710" s="11">
        <v>0</v>
      </c>
      <c r="AO27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459400000</v>
      </c>
      <c r="AP27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459296928</v>
      </c>
      <c r="AR27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0" s="11">
        <f>Table_PBS_SQL_DB2_PBSSQL_PBS_NDP_Tina_CG_QtrlyPerformance_Final[[#This Row],[GOU REL]]+Table_PBS_SQL_DB2_PBSSQL_PBS_NDP_Tina_CG_QtrlyPerformance_Final[[#This Row],[EXT REL]]</f>
        <v>459400000</v>
      </c>
      <c r="AT2710" s="11">
        <f>Table_PBS_SQL_DB2_PBSSQL_PBS_NDP_Tina_CG_QtrlyPerformance_Final[[#This Row],[GOU EXP]]+Table_PBS_SQL_DB2_PBSSQL_PBS_NDP_Tina_CG_QtrlyPerformance_Final[[#This Row],[EXT EXP]]</f>
        <v>459296928</v>
      </c>
      <c r="AU2710" s="11" t="str">
        <f>IF(Table_PBS_SQL_DB2_PBSSQL_PBS_NDP_Tina_CG_QtrlyPerformance_Final[[#This Row],[Item_Code]]&gt;"300000", "Capital", "Recurrent")</f>
        <v>Capital</v>
      </c>
    </row>
    <row r="2711" spans="1:47" x14ac:dyDescent="0.25">
      <c r="A2711" t="s">
        <v>123</v>
      </c>
      <c r="B2711" t="s">
        <v>1170</v>
      </c>
      <c r="C2711" t="s">
        <v>119</v>
      </c>
      <c r="D2711" t="s">
        <v>885</v>
      </c>
      <c r="E2711" t="s">
        <v>75</v>
      </c>
      <c r="F2711" t="s">
        <v>1171</v>
      </c>
      <c r="G2711" t="s">
        <v>75</v>
      </c>
      <c r="H2711" t="s">
        <v>1172</v>
      </c>
      <c r="I2711" t="s">
        <v>477</v>
      </c>
      <c r="J2711" t="s">
        <v>1176</v>
      </c>
      <c r="K2711" t="s">
        <v>125</v>
      </c>
      <c r="L2711" t="s">
        <v>1177</v>
      </c>
      <c r="M2711" t="s">
        <v>1178</v>
      </c>
      <c r="N2711" t="s">
        <v>1179</v>
      </c>
      <c r="O2711" t="s">
        <v>1087</v>
      </c>
      <c r="P2711" t="s">
        <v>1088</v>
      </c>
      <c r="Q2711" s="11">
        <v>0</v>
      </c>
      <c r="R2711" s="11">
        <v>0</v>
      </c>
      <c r="S2711" s="11">
        <v>0</v>
      </c>
      <c r="T2711" s="11">
        <v>0</v>
      </c>
      <c r="U2711" s="11">
        <v>1300000000</v>
      </c>
      <c r="V2711" s="11">
        <v>0</v>
      </c>
      <c r="W2711" s="11">
        <v>1300000000</v>
      </c>
      <c r="X2711" s="11">
        <v>0</v>
      </c>
      <c r="Y2711" s="11">
        <v>0</v>
      </c>
      <c r="Z2711" s="11">
        <v>0</v>
      </c>
      <c r="AA2711" s="11">
        <v>0</v>
      </c>
      <c r="AB2711" s="11">
        <v>0</v>
      </c>
      <c r="AC2711" s="11">
        <v>0</v>
      </c>
      <c r="AD2711" s="11">
        <v>0</v>
      </c>
      <c r="AE2711" s="11">
        <v>0</v>
      </c>
      <c r="AF2711" s="11">
        <v>0</v>
      </c>
      <c r="AG2711" s="11">
        <v>0</v>
      </c>
      <c r="AH2711" s="11">
        <v>0</v>
      </c>
      <c r="AI2711" s="11">
        <v>0</v>
      </c>
      <c r="AJ2711" s="11">
        <v>0</v>
      </c>
      <c r="AK2711" s="11">
        <v>0</v>
      </c>
      <c r="AL2711" s="11">
        <v>0</v>
      </c>
      <c r="AM2711" s="11">
        <v>0</v>
      </c>
      <c r="AN2711" s="11">
        <v>0</v>
      </c>
      <c r="AO27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1" s="11">
        <f>Table_PBS_SQL_DB2_PBSSQL_PBS_NDP_Tina_CG_QtrlyPerformance_Final[[#This Row],[GOU REL]]+Table_PBS_SQL_DB2_PBSSQL_PBS_NDP_Tina_CG_QtrlyPerformance_Final[[#This Row],[EXT REL]]</f>
        <v>0</v>
      </c>
      <c r="AT2711" s="11">
        <f>Table_PBS_SQL_DB2_PBSSQL_PBS_NDP_Tina_CG_QtrlyPerformance_Final[[#This Row],[GOU EXP]]+Table_PBS_SQL_DB2_PBSSQL_PBS_NDP_Tina_CG_QtrlyPerformance_Final[[#This Row],[EXT EXP]]</f>
        <v>0</v>
      </c>
      <c r="AU2711" s="11" t="str">
        <f>IF(Table_PBS_SQL_DB2_PBSSQL_PBS_NDP_Tina_CG_QtrlyPerformance_Final[[#This Row],[Item_Code]]&gt;"300000", "Capital", "Recurrent")</f>
        <v>Capital</v>
      </c>
    </row>
    <row r="2712" spans="1:47" x14ac:dyDescent="0.25">
      <c r="A2712" t="s">
        <v>123</v>
      </c>
      <c r="B2712" t="s">
        <v>1170</v>
      </c>
      <c r="C2712" t="s">
        <v>275</v>
      </c>
      <c r="D2712" t="s">
        <v>1182</v>
      </c>
      <c r="E2712" t="s">
        <v>31</v>
      </c>
      <c r="F2712" t="s">
        <v>1183</v>
      </c>
      <c r="G2712" t="s">
        <v>87</v>
      </c>
      <c r="H2712" t="s">
        <v>1184</v>
      </c>
      <c r="I2712" t="s">
        <v>467</v>
      </c>
      <c r="J2712" t="s">
        <v>1189</v>
      </c>
      <c r="K2712" t="s">
        <v>1190</v>
      </c>
      <c r="L2712" t="s">
        <v>1191</v>
      </c>
      <c r="M2712" t="s">
        <v>1044</v>
      </c>
      <c r="N2712" t="s">
        <v>1045</v>
      </c>
      <c r="O2712" t="s">
        <v>1064</v>
      </c>
      <c r="P2712" t="s">
        <v>1065</v>
      </c>
      <c r="Q2712" s="11">
        <v>0</v>
      </c>
      <c r="R2712" s="11">
        <v>0</v>
      </c>
      <c r="S2712" s="11">
        <v>0</v>
      </c>
      <c r="T2712" s="11">
        <v>0</v>
      </c>
      <c r="U2712" s="11">
        <v>32896835</v>
      </c>
      <c r="V2712" s="11">
        <v>0</v>
      </c>
      <c r="W2712" s="11">
        <v>0</v>
      </c>
      <c r="X2712" s="11">
        <v>32896835</v>
      </c>
      <c r="Y2712" s="11">
        <v>0</v>
      </c>
      <c r="Z2712" s="11">
        <v>0</v>
      </c>
      <c r="AA2712" s="11">
        <v>0</v>
      </c>
      <c r="AB2712" s="11">
        <v>0</v>
      </c>
      <c r="AC2712" s="11">
        <v>0</v>
      </c>
      <c r="AD2712" s="11">
        <v>0</v>
      </c>
      <c r="AE2712" s="11">
        <v>0</v>
      </c>
      <c r="AF2712" s="11">
        <v>0</v>
      </c>
      <c r="AG2712" s="11">
        <v>0</v>
      </c>
      <c r="AH2712" s="11">
        <v>0</v>
      </c>
      <c r="AI2712" s="11">
        <v>0</v>
      </c>
      <c r="AJ2712" s="11">
        <v>0</v>
      </c>
      <c r="AK2712" s="11">
        <v>0</v>
      </c>
      <c r="AL2712" s="11">
        <v>0</v>
      </c>
      <c r="AM2712" s="11">
        <v>0</v>
      </c>
      <c r="AN2712" s="11">
        <v>0</v>
      </c>
      <c r="AO27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2" s="11">
        <f>Table_PBS_SQL_DB2_PBSSQL_PBS_NDP_Tina_CG_QtrlyPerformance_Final[[#This Row],[GOU REL]]+Table_PBS_SQL_DB2_PBSSQL_PBS_NDP_Tina_CG_QtrlyPerformance_Final[[#This Row],[EXT REL]]</f>
        <v>0</v>
      </c>
      <c r="AT2712" s="11">
        <f>Table_PBS_SQL_DB2_PBSSQL_PBS_NDP_Tina_CG_QtrlyPerformance_Final[[#This Row],[GOU EXP]]+Table_PBS_SQL_DB2_PBSSQL_PBS_NDP_Tina_CG_QtrlyPerformance_Final[[#This Row],[EXT EXP]]</f>
        <v>0</v>
      </c>
      <c r="AU2712" s="11" t="str">
        <f>IF(Table_PBS_SQL_DB2_PBSSQL_PBS_NDP_Tina_CG_QtrlyPerformance_Final[[#This Row],[Item_Code]]&gt;"300000", "Capital", "Recurrent")</f>
        <v>Recurrent</v>
      </c>
    </row>
    <row r="2713" spans="1:47" x14ac:dyDescent="0.25">
      <c r="A2713" t="s">
        <v>123</v>
      </c>
      <c r="B2713" t="s">
        <v>1170</v>
      </c>
      <c r="C2713" t="s">
        <v>275</v>
      </c>
      <c r="D2713" t="s">
        <v>1182</v>
      </c>
      <c r="E2713" t="s">
        <v>31</v>
      </c>
      <c r="F2713" t="s">
        <v>1183</v>
      </c>
      <c r="G2713" t="s">
        <v>87</v>
      </c>
      <c r="H2713" t="s">
        <v>1184</v>
      </c>
      <c r="I2713" t="s">
        <v>467</v>
      </c>
      <c r="J2713" t="s">
        <v>1189</v>
      </c>
      <c r="K2713" t="s">
        <v>1190</v>
      </c>
      <c r="L2713" t="s">
        <v>1191</v>
      </c>
      <c r="M2713" t="s">
        <v>1044</v>
      </c>
      <c r="N2713" t="s">
        <v>1045</v>
      </c>
      <c r="O2713" t="s">
        <v>906</v>
      </c>
      <c r="P2713" t="s">
        <v>907</v>
      </c>
      <c r="Q2713" s="11">
        <v>0</v>
      </c>
      <c r="R2713" s="11">
        <v>0</v>
      </c>
      <c r="S2713" s="11">
        <v>0</v>
      </c>
      <c r="T2713" s="11">
        <v>0</v>
      </c>
      <c r="U2713" s="11">
        <v>150000000</v>
      </c>
      <c r="V2713" s="11">
        <v>0</v>
      </c>
      <c r="W2713" s="11">
        <v>0</v>
      </c>
      <c r="X2713" s="11">
        <v>150000000</v>
      </c>
      <c r="Y2713" s="11">
        <v>0</v>
      </c>
      <c r="Z2713" s="11">
        <v>0</v>
      </c>
      <c r="AA2713" s="11">
        <v>0</v>
      </c>
      <c r="AB2713" s="11">
        <v>0</v>
      </c>
      <c r="AC2713" s="11">
        <v>0</v>
      </c>
      <c r="AD2713" s="11">
        <v>0</v>
      </c>
      <c r="AE2713" s="11">
        <v>0</v>
      </c>
      <c r="AF2713" s="11">
        <v>0</v>
      </c>
      <c r="AG2713" s="11">
        <v>0</v>
      </c>
      <c r="AH2713" s="11">
        <v>0</v>
      </c>
      <c r="AI2713" s="11">
        <v>0</v>
      </c>
      <c r="AJ2713" s="11">
        <v>0</v>
      </c>
      <c r="AK2713" s="11">
        <v>0</v>
      </c>
      <c r="AL2713" s="11">
        <v>0</v>
      </c>
      <c r="AM2713" s="11">
        <v>0</v>
      </c>
      <c r="AN2713" s="11">
        <v>0</v>
      </c>
      <c r="AO27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3" s="11">
        <f>Table_PBS_SQL_DB2_PBSSQL_PBS_NDP_Tina_CG_QtrlyPerformance_Final[[#This Row],[GOU REL]]+Table_PBS_SQL_DB2_PBSSQL_PBS_NDP_Tina_CG_QtrlyPerformance_Final[[#This Row],[EXT REL]]</f>
        <v>0</v>
      </c>
      <c r="AT2713" s="11">
        <f>Table_PBS_SQL_DB2_PBSSQL_PBS_NDP_Tina_CG_QtrlyPerformance_Final[[#This Row],[GOU EXP]]+Table_PBS_SQL_DB2_PBSSQL_PBS_NDP_Tina_CG_QtrlyPerformance_Final[[#This Row],[EXT EXP]]</f>
        <v>0</v>
      </c>
      <c r="AU2713" s="11" t="str">
        <f>IF(Table_PBS_SQL_DB2_PBSSQL_PBS_NDP_Tina_CG_QtrlyPerformance_Final[[#This Row],[Item_Code]]&gt;"300000", "Capital", "Recurrent")</f>
        <v>Recurrent</v>
      </c>
    </row>
    <row r="2714" spans="1:47" x14ac:dyDescent="0.25">
      <c r="A2714" t="s">
        <v>123</v>
      </c>
      <c r="B2714" t="s">
        <v>1170</v>
      </c>
      <c r="C2714" t="s">
        <v>275</v>
      </c>
      <c r="D2714" t="s">
        <v>1182</v>
      </c>
      <c r="E2714" t="s">
        <v>31</v>
      </c>
      <c r="F2714" t="s">
        <v>1183</v>
      </c>
      <c r="G2714" t="s">
        <v>87</v>
      </c>
      <c r="H2714" t="s">
        <v>1184</v>
      </c>
      <c r="I2714" t="s">
        <v>467</v>
      </c>
      <c r="J2714" t="s">
        <v>1189</v>
      </c>
      <c r="K2714" t="s">
        <v>1190</v>
      </c>
      <c r="L2714" t="s">
        <v>1191</v>
      </c>
      <c r="M2714" t="s">
        <v>1044</v>
      </c>
      <c r="N2714" t="s">
        <v>1045</v>
      </c>
      <c r="O2714" t="s">
        <v>1615</v>
      </c>
      <c r="P2714" t="s">
        <v>1616</v>
      </c>
      <c r="Q2714" s="11">
        <v>0</v>
      </c>
      <c r="R2714" s="11">
        <v>0</v>
      </c>
      <c r="S2714" s="11">
        <v>0</v>
      </c>
      <c r="T2714" s="11">
        <v>0</v>
      </c>
      <c r="U2714" s="11">
        <v>18005146704</v>
      </c>
      <c r="V2714" s="11">
        <v>0</v>
      </c>
      <c r="W2714" s="11">
        <v>0</v>
      </c>
      <c r="X2714" s="11">
        <v>18005146704</v>
      </c>
      <c r="Y2714" s="11">
        <v>0</v>
      </c>
      <c r="Z2714" s="11">
        <v>0</v>
      </c>
      <c r="AA2714" s="11">
        <v>0</v>
      </c>
      <c r="AB2714" s="11">
        <v>0</v>
      </c>
      <c r="AC2714" s="11">
        <v>0</v>
      </c>
      <c r="AD2714" s="11">
        <v>0</v>
      </c>
      <c r="AE2714" s="11">
        <v>0</v>
      </c>
      <c r="AF2714" s="11">
        <v>0</v>
      </c>
      <c r="AG2714" s="11">
        <v>0</v>
      </c>
      <c r="AH2714" s="11">
        <v>0</v>
      </c>
      <c r="AI2714" s="11">
        <v>0</v>
      </c>
      <c r="AJ2714" s="11">
        <v>0</v>
      </c>
      <c r="AK2714" s="11">
        <v>0</v>
      </c>
      <c r="AL2714" s="11">
        <v>0</v>
      </c>
      <c r="AM2714" s="11">
        <v>0</v>
      </c>
      <c r="AN2714" s="11">
        <v>0</v>
      </c>
      <c r="AO27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4" s="11">
        <f>Table_PBS_SQL_DB2_PBSSQL_PBS_NDP_Tina_CG_QtrlyPerformance_Final[[#This Row],[GOU REL]]+Table_PBS_SQL_DB2_PBSSQL_PBS_NDP_Tina_CG_QtrlyPerformance_Final[[#This Row],[EXT REL]]</f>
        <v>0</v>
      </c>
      <c r="AT2714" s="11">
        <f>Table_PBS_SQL_DB2_PBSSQL_PBS_NDP_Tina_CG_QtrlyPerformance_Final[[#This Row],[GOU EXP]]+Table_PBS_SQL_DB2_PBSSQL_PBS_NDP_Tina_CG_QtrlyPerformance_Final[[#This Row],[EXT EXP]]</f>
        <v>0</v>
      </c>
      <c r="AU2714" s="11" t="str">
        <f>IF(Table_PBS_SQL_DB2_PBSSQL_PBS_NDP_Tina_CG_QtrlyPerformance_Final[[#This Row],[Item_Code]]&gt;"300000", "Capital", "Recurrent")</f>
        <v>Capital</v>
      </c>
    </row>
    <row r="2715" spans="1:47" x14ac:dyDescent="0.25">
      <c r="A2715" t="s">
        <v>123</v>
      </c>
      <c r="B2715" t="s">
        <v>1170</v>
      </c>
      <c r="C2715" t="s">
        <v>275</v>
      </c>
      <c r="D2715" t="s">
        <v>1182</v>
      </c>
      <c r="E2715" t="s">
        <v>31</v>
      </c>
      <c r="F2715" t="s">
        <v>1183</v>
      </c>
      <c r="G2715" t="s">
        <v>87</v>
      </c>
      <c r="H2715" t="s">
        <v>1184</v>
      </c>
      <c r="I2715" t="s">
        <v>666</v>
      </c>
      <c r="J2715" t="s">
        <v>1197</v>
      </c>
      <c r="K2715" t="s">
        <v>1185</v>
      </c>
      <c r="L2715" t="s">
        <v>1186</v>
      </c>
      <c r="M2715" t="s">
        <v>1187</v>
      </c>
      <c r="N2715" t="s">
        <v>1188</v>
      </c>
      <c r="O2715" t="s">
        <v>1002</v>
      </c>
      <c r="P2715" t="s">
        <v>1003</v>
      </c>
      <c r="Q2715" s="11">
        <v>0</v>
      </c>
      <c r="R2715" s="11">
        <v>0</v>
      </c>
      <c r="S2715" s="11">
        <v>0</v>
      </c>
      <c r="T2715" s="11">
        <v>0</v>
      </c>
      <c r="U2715" s="11">
        <v>300000000</v>
      </c>
      <c r="V2715" s="11">
        <v>0</v>
      </c>
      <c r="W2715" s="11">
        <v>0</v>
      </c>
      <c r="X2715" s="11">
        <v>300000000</v>
      </c>
      <c r="Y2715" s="11">
        <v>0</v>
      </c>
      <c r="Z2715" s="11">
        <v>0</v>
      </c>
      <c r="AA2715" s="11">
        <v>0</v>
      </c>
      <c r="AB2715" s="11">
        <v>0</v>
      </c>
      <c r="AC2715" s="11">
        <v>0</v>
      </c>
      <c r="AD2715" s="11">
        <v>0</v>
      </c>
      <c r="AE2715" s="11">
        <v>0</v>
      </c>
      <c r="AF2715" s="11">
        <v>0</v>
      </c>
      <c r="AG2715" s="11">
        <v>0</v>
      </c>
      <c r="AH2715" s="11">
        <v>0</v>
      </c>
      <c r="AI2715" s="11">
        <v>0</v>
      </c>
      <c r="AJ2715" s="11">
        <v>0</v>
      </c>
      <c r="AK2715" s="11">
        <v>0</v>
      </c>
      <c r="AL2715" s="11">
        <v>0</v>
      </c>
      <c r="AM2715" s="11">
        <v>0</v>
      </c>
      <c r="AN2715" s="11">
        <v>0</v>
      </c>
      <c r="AO27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5" s="11">
        <f>Table_PBS_SQL_DB2_PBSSQL_PBS_NDP_Tina_CG_QtrlyPerformance_Final[[#This Row],[GOU REL]]+Table_PBS_SQL_DB2_PBSSQL_PBS_NDP_Tina_CG_QtrlyPerformance_Final[[#This Row],[EXT REL]]</f>
        <v>0</v>
      </c>
      <c r="AT2715" s="11">
        <f>Table_PBS_SQL_DB2_PBSSQL_PBS_NDP_Tina_CG_QtrlyPerformance_Final[[#This Row],[GOU EXP]]+Table_PBS_SQL_DB2_PBSSQL_PBS_NDP_Tina_CG_QtrlyPerformance_Final[[#This Row],[EXT EXP]]</f>
        <v>0</v>
      </c>
      <c r="AU2715" s="11" t="str">
        <f>IF(Table_PBS_SQL_DB2_PBSSQL_PBS_NDP_Tina_CG_QtrlyPerformance_Final[[#This Row],[Item_Code]]&gt;"300000", "Capital", "Recurrent")</f>
        <v>Recurrent</v>
      </c>
    </row>
    <row r="2716" spans="1:47" x14ac:dyDescent="0.25">
      <c r="A2716" t="s">
        <v>123</v>
      </c>
      <c r="B2716" t="s">
        <v>1170</v>
      </c>
      <c r="C2716" t="s">
        <v>275</v>
      </c>
      <c r="D2716" t="s">
        <v>1182</v>
      </c>
      <c r="E2716" t="s">
        <v>31</v>
      </c>
      <c r="F2716" t="s">
        <v>1183</v>
      </c>
      <c r="G2716" t="s">
        <v>87</v>
      </c>
      <c r="H2716" t="s">
        <v>1184</v>
      </c>
      <c r="I2716" t="s">
        <v>666</v>
      </c>
      <c r="J2716" t="s">
        <v>1197</v>
      </c>
      <c r="K2716" t="s">
        <v>1185</v>
      </c>
      <c r="L2716" t="s">
        <v>1186</v>
      </c>
      <c r="M2716" t="s">
        <v>1198</v>
      </c>
      <c r="N2716" t="s">
        <v>1199</v>
      </c>
      <c r="O2716" t="s">
        <v>1025</v>
      </c>
      <c r="P2716" t="s">
        <v>1026</v>
      </c>
      <c r="Q2716" s="11">
        <v>0</v>
      </c>
      <c r="R2716" s="11">
        <v>0</v>
      </c>
      <c r="S2716" s="11">
        <v>0</v>
      </c>
      <c r="T2716" s="11">
        <v>0</v>
      </c>
      <c r="U2716" s="11">
        <v>328250000</v>
      </c>
      <c r="V2716" s="11">
        <v>0</v>
      </c>
      <c r="W2716" s="11">
        <v>0</v>
      </c>
      <c r="X2716" s="11">
        <v>328250000</v>
      </c>
      <c r="Y2716" s="11">
        <v>0</v>
      </c>
      <c r="Z2716" s="11">
        <v>0</v>
      </c>
      <c r="AA2716" s="11">
        <v>0</v>
      </c>
      <c r="AB2716" s="11">
        <v>0</v>
      </c>
      <c r="AC2716" s="11">
        <v>0</v>
      </c>
      <c r="AD2716" s="11">
        <v>0</v>
      </c>
      <c r="AE2716" s="11">
        <v>0</v>
      </c>
      <c r="AF2716" s="11">
        <v>0</v>
      </c>
      <c r="AG2716" s="11">
        <v>0</v>
      </c>
      <c r="AH2716" s="11">
        <v>0</v>
      </c>
      <c r="AI2716" s="11">
        <v>0</v>
      </c>
      <c r="AJ2716" s="11">
        <v>0</v>
      </c>
      <c r="AK2716" s="11">
        <v>0</v>
      </c>
      <c r="AL2716" s="11">
        <v>0</v>
      </c>
      <c r="AM2716" s="11">
        <v>0</v>
      </c>
      <c r="AN2716" s="11">
        <v>0</v>
      </c>
      <c r="AO27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6" s="11">
        <f>Table_PBS_SQL_DB2_PBSSQL_PBS_NDP_Tina_CG_QtrlyPerformance_Final[[#This Row],[GOU REL]]+Table_PBS_SQL_DB2_PBSSQL_PBS_NDP_Tina_CG_QtrlyPerformance_Final[[#This Row],[EXT REL]]</f>
        <v>0</v>
      </c>
      <c r="AT2716" s="11">
        <f>Table_PBS_SQL_DB2_PBSSQL_PBS_NDP_Tina_CG_QtrlyPerformance_Final[[#This Row],[GOU EXP]]+Table_PBS_SQL_DB2_PBSSQL_PBS_NDP_Tina_CG_QtrlyPerformance_Final[[#This Row],[EXT EXP]]</f>
        <v>0</v>
      </c>
      <c r="AU2716" s="11" t="str">
        <f>IF(Table_PBS_SQL_DB2_PBSSQL_PBS_NDP_Tina_CG_QtrlyPerformance_Final[[#This Row],[Item_Code]]&gt;"300000", "Capital", "Recurrent")</f>
        <v>Recurrent</v>
      </c>
    </row>
    <row r="2717" spans="1:47" x14ac:dyDescent="0.25">
      <c r="A2717" t="s">
        <v>123</v>
      </c>
      <c r="B2717" t="s">
        <v>1170</v>
      </c>
      <c r="C2717" t="s">
        <v>275</v>
      </c>
      <c r="D2717" t="s">
        <v>1182</v>
      </c>
      <c r="E2717" t="s">
        <v>31</v>
      </c>
      <c r="F2717" t="s">
        <v>1183</v>
      </c>
      <c r="G2717" t="s">
        <v>87</v>
      </c>
      <c r="H2717" t="s">
        <v>1184</v>
      </c>
      <c r="I2717" t="s">
        <v>666</v>
      </c>
      <c r="J2717" t="s">
        <v>1197</v>
      </c>
      <c r="K2717" t="s">
        <v>1185</v>
      </c>
      <c r="L2717" t="s">
        <v>1186</v>
      </c>
      <c r="M2717" t="s">
        <v>1198</v>
      </c>
      <c r="N2717" t="s">
        <v>1199</v>
      </c>
      <c r="O2717" t="s">
        <v>1005</v>
      </c>
      <c r="P2717" t="s">
        <v>1006</v>
      </c>
      <c r="Q2717" s="11">
        <v>0</v>
      </c>
      <c r="R2717" s="11">
        <v>0</v>
      </c>
      <c r="S2717" s="11">
        <v>0</v>
      </c>
      <c r="T2717" s="11">
        <v>0</v>
      </c>
      <c r="U2717" s="11">
        <v>219500000</v>
      </c>
      <c r="V2717" s="11">
        <v>0</v>
      </c>
      <c r="W2717" s="11">
        <v>0</v>
      </c>
      <c r="X2717" s="11">
        <v>219500000</v>
      </c>
      <c r="Y2717" s="11">
        <v>0</v>
      </c>
      <c r="Z2717" s="11">
        <v>0</v>
      </c>
      <c r="AA2717" s="11">
        <v>0</v>
      </c>
      <c r="AB2717" s="11">
        <v>0</v>
      </c>
      <c r="AC2717" s="11">
        <v>0</v>
      </c>
      <c r="AD2717" s="11">
        <v>0</v>
      </c>
      <c r="AE2717" s="11">
        <v>0</v>
      </c>
      <c r="AF2717" s="11">
        <v>0</v>
      </c>
      <c r="AG2717" s="11">
        <v>0</v>
      </c>
      <c r="AH2717" s="11">
        <v>0</v>
      </c>
      <c r="AI2717" s="11">
        <v>0</v>
      </c>
      <c r="AJ2717" s="11">
        <v>0</v>
      </c>
      <c r="AK2717" s="11">
        <v>0</v>
      </c>
      <c r="AL2717" s="11">
        <v>0</v>
      </c>
      <c r="AM2717" s="11">
        <v>0</v>
      </c>
      <c r="AN2717" s="11">
        <v>0</v>
      </c>
      <c r="AO27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7" s="11">
        <f>Table_PBS_SQL_DB2_PBSSQL_PBS_NDP_Tina_CG_QtrlyPerformance_Final[[#This Row],[GOU REL]]+Table_PBS_SQL_DB2_PBSSQL_PBS_NDP_Tina_CG_QtrlyPerformance_Final[[#This Row],[EXT REL]]</f>
        <v>0</v>
      </c>
      <c r="AT2717" s="11">
        <f>Table_PBS_SQL_DB2_PBSSQL_PBS_NDP_Tina_CG_QtrlyPerformance_Final[[#This Row],[GOU EXP]]+Table_PBS_SQL_DB2_PBSSQL_PBS_NDP_Tina_CG_QtrlyPerformance_Final[[#This Row],[EXT EXP]]</f>
        <v>0</v>
      </c>
      <c r="AU2717" s="11" t="str">
        <f>IF(Table_PBS_SQL_DB2_PBSSQL_PBS_NDP_Tina_CG_QtrlyPerformance_Final[[#This Row],[Item_Code]]&gt;"300000", "Capital", "Recurrent")</f>
        <v>Recurrent</v>
      </c>
    </row>
    <row r="2718" spans="1:47" x14ac:dyDescent="0.25">
      <c r="A2718" t="s">
        <v>123</v>
      </c>
      <c r="B2718" t="s">
        <v>1170</v>
      </c>
      <c r="C2718" t="s">
        <v>275</v>
      </c>
      <c r="D2718" t="s">
        <v>1182</v>
      </c>
      <c r="E2718" t="s">
        <v>31</v>
      </c>
      <c r="F2718" t="s">
        <v>1183</v>
      </c>
      <c r="G2718" t="s">
        <v>87</v>
      </c>
      <c r="H2718" t="s">
        <v>1184</v>
      </c>
      <c r="I2718" t="s">
        <v>666</v>
      </c>
      <c r="J2718" t="s">
        <v>1197</v>
      </c>
      <c r="K2718" t="s">
        <v>1185</v>
      </c>
      <c r="L2718" t="s">
        <v>1186</v>
      </c>
      <c r="M2718" t="s">
        <v>1200</v>
      </c>
      <c r="N2718" t="s">
        <v>1201</v>
      </c>
      <c r="O2718" t="s">
        <v>996</v>
      </c>
      <c r="P2718" t="s">
        <v>997</v>
      </c>
      <c r="Q2718" s="11">
        <v>0</v>
      </c>
      <c r="R2718" s="11">
        <v>0</v>
      </c>
      <c r="S2718" s="11">
        <v>0</v>
      </c>
      <c r="T2718" s="11">
        <v>0</v>
      </c>
      <c r="U2718" s="11">
        <v>750000000</v>
      </c>
      <c r="V2718" s="11">
        <v>0</v>
      </c>
      <c r="W2718" s="11">
        <v>0</v>
      </c>
      <c r="X2718" s="11">
        <v>750000000</v>
      </c>
      <c r="Y2718" s="11">
        <v>0</v>
      </c>
      <c r="Z2718" s="11">
        <v>0</v>
      </c>
      <c r="AA2718" s="11">
        <v>0</v>
      </c>
      <c r="AB2718" s="11">
        <v>0</v>
      </c>
      <c r="AC2718" s="11">
        <v>0</v>
      </c>
      <c r="AD2718" s="11">
        <v>0</v>
      </c>
      <c r="AE2718" s="11">
        <v>0</v>
      </c>
      <c r="AF2718" s="11">
        <v>0</v>
      </c>
      <c r="AG2718" s="11">
        <v>0</v>
      </c>
      <c r="AH2718" s="11">
        <v>0</v>
      </c>
      <c r="AI2718" s="11">
        <v>0</v>
      </c>
      <c r="AJ2718" s="11">
        <v>0</v>
      </c>
      <c r="AK2718" s="11">
        <v>0</v>
      </c>
      <c r="AL2718" s="11">
        <v>0</v>
      </c>
      <c r="AM2718" s="11">
        <v>0</v>
      </c>
      <c r="AN2718" s="11">
        <v>0</v>
      </c>
      <c r="AO27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8" s="11">
        <f>Table_PBS_SQL_DB2_PBSSQL_PBS_NDP_Tina_CG_QtrlyPerformance_Final[[#This Row],[GOU REL]]+Table_PBS_SQL_DB2_PBSSQL_PBS_NDP_Tina_CG_QtrlyPerformance_Final[[#This Row],[EXT REL]]</f>
        <v>0</v>
      </c>
      <c r="AT2718" s="11">
        <f>Table_PBS_SQL_DB2_PBSSQL_PBS_NDP_Tina_CG_QtrlyPerformance_Final[[#This Row],[GOU EXP]]+Table_PBS_SQL_DB2_PBSSQL_PBS_NDP_Tina_CG_QtrlyPerformance_Final[[#This Row],[EXT EXP]]</f>
        <v>0</v>
      </c>
      <c r="AU2718" s="11" t="str">
        <f>IF(Table_PBS_SQL_DB2_PBSSQL_PBS_NDP_Tina_CG_QtrlyPerformance_Final[[#This Row],[Item_Code]]&gt;"300000", "Capital", "Recurrent")</f>
        <v>Recurrent</v>
      </c>
    </row>
    <row r="2719" spans="1:47" x14ac:dyDescent="0.25">
      <c r="A2719" t="s">
        <v>123</v>
      </c>
      <c r="B2719" t="s">
        <v>1170</v>
      </c>
      <c r="C2719" t="s">
        <v>275</v>
      </c>
      <c r="D2719" t="s">
        <v>1182</v>
      </c>
      <c r="E2719" t="s">
        <v>31</v>
      </c>
      <c r="F2719" t="s">
        <v>1183</v>
      </c>
      <c r="G2719" t="s">
        <v>87</v>
      </c>
      <c r="H2719" t="s">
        <v>1184</v>
      </c>
      <c r="I2719" t="s">
        <v>666</v>
      </c>
      <c r="J2719" t="s">
        <v>1197</v>
      </c>
      <c r="K2719" t="s">
        <v>1185</v>
      </c>
      <c r="L2719" t="s">
        <v>1186</v>
      </c>
      <c r="M2719" t="s">
        <v>1200</v>
      </c>
      <c r="N2719" t="s">
        <v>1201</v>
      </c>
      <c r="O2719" t="s">
        <v>1085</v>
      </c>
      <c r="P2719" t="s">
        <v>1086</v>
      </c>
      <c r="Q2719" s="11">
        <v>0</v>
      </c>
      <c r="R2719" s="11">
        <v>0</v>
      </c>
      <c r="S2719" s="11">
        <v>0</v>
      </c>
      <c r="T2719" s="11">
        <v>0</v>
      </c>
      <c r="U2719" s="11">
        <v>12400000000</v>
      </c>
      <c r="V2719" s="11">
        <v>0</v>
      </c>
      <c r="W2719" s="11">
        <v>0</v>
      </c>
      <c r="X2719" s="11">
        <v>12400000000</v>
      </c>
      <c r="Y2719" s="11">
        <v>0</v>
      </c>
      <c r="Z2719" s="11">
        <v>0</v>
      </c>
      <c r="AA2719" s="11">
        <v>0</v>
      </c>
      <c r="AB2719" s="11">
        <v>0</v>
      </c>
      <c r="AC2719" s="11">
        <v>0</v>
      </c>
      <c r="AD2719" s="11">
        <v>0</v>
      </c>
      <c r="AE2719" s="11">
        <v>0</v>
      </c>
      <c r="AF2719" s="11">
        <v>0</v>
      </c>
      <c r="AG2719" s="11">
        <v>0</v>
      </c>
      <c r="AH2719" s="11">
        <v>0</v>
      </c>
      <c r="AI2719" s="11">
        <v>0</v>
      </c>
      <c r="AJ2719" s="11">
        <v>0</v>
      </c>
      <c r="AK2719" s="11">
        <v>0</v>
      </c>
      <c r="AL2719" s="11">
        <v>0</v>
      </c>
      <c r="AM2719" s="11">
        <v>0</v>
      </c>
      <c r="AN2719" s="11">
        <v>0</v>
      </c>
      <c r="AO27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19" s="11">
        <f>Table_PBS_SQL_DB2_PBSSQL_PBS_NDP_Tina_CG_QtrlyPerformance_Final[[#This Row],[GOU REL]]+Table_PBS_SQL_DB2_PBSSQL_PBS_NDP_Tina_CG_QtrlyPerformance_Final[[#This Row],[EXT REL]]</f>
        <v>0</v>
      </c>
      <c r="AT2719" s="11">
        <f>Table_PBS_SQL_DB2_PBSSQL_PBS_NDP_Tina_CG_QtrlyPerformance_Final[[#This Row],[GOU EXP]]+Table_PBS_SQL_DB2_PBSSQL_PBS_NDP_Tina_CG_QtrlyPerformance_Final[[#This Row],[EXT EXP]]</f>
        <v>0</v>
      </c>
      <c r="AU2719" s="11" t="str">
        <f>IF(Table_PBS_SQL_DB2_PBSSQL_PBS_NDP_Tina_CG_QtrlyPerformance_Final[[#This Row],[Item_Code]]&gt;"300000", "Capital", "Recurrent")</f>
        <v>Recurrent</v>
      </c>
    </row>
    <row r="2720" spans="1:47" x14ac:dyDescent="0.25">
      <c r="A2720" t="s">
        <v>123</v>
      </c>
      <c r="B2720" t="s">
        <v>1170</v>
      </c>
      <c r="C2720" t="s">
        <v>275</v>
      </c>
      <c r="D2720" t="s">
        <v>1182</v>
      </c>
      <c r="E2720" t="s">
        <v>87</v>
      </c>
      <c r="F2720" t="s">
        <v>862</v>
      </c>
      <c r="G2720" t="s">
        <v>97</v>
      </c>
      <c r="H2720" t="s">
        <v>881</v>
      </c>
      <c r="I2720" t="s">
        <v>666</v>
      </c>
      <c r="J2720" t="s">
        <v>1202</v>
      </c>
      <c r="K2720" t="s">
        <v>279</v>
      </c>
      <c r="L2720" t="s">
        <v>1203</v>
      </c>
      <c r="M2720" t="s">
        <v>866</v>
      </c>
      <c r="N2720" t="s">
        <v>867</v>
      </c>
      <c r="O2720" t="s">
        <v>1062</v>
      </c>
      <c r="P2720" t="s">
        <v>1063</v>
      </c>
      <c r="Q2720" s="11">
        <v>0</v>
      </c>
      <c r="R2720" s="11">
        <v>0</v>
      </c>
      <c r="S2720" s="11">
        <v>0</v>
      </c>
      <c r="T2720" s="11">
        <v>0</v>
      </c>
      <c r="U2720" s="11">
        <v>57600000</v>
      </c>
      <c r="V2720" s="11">
        <v>0</v>
      </c>
      <c r="W2720" s="11">
        <v>57600000</v>
      </c>
      <c r="X2720" s="11">
        <v>0</v>
      </c>
      <c r="Y2720" s="11">
        <v>14400000</v>
      </c>
      <c r="Z2720" s="11">
        <v>9778910</v>
      </c>
      <c r="AA2720" s="11">
        <v>0</v>
      </c>
      <c r="AB2720" s="11">
        <v>0</v>
      </c>
      <c r="AC2720" s="11">
        <v>0</v>
      </c>
      <c r="AD2720" s="11">
        <v>2148125</v>
      </c>
      <c r="AE2720" s="11">
        <v>0</v>
      </c>
      <c r="AF2720" s="11">
        <v>0</v>
      </c>
      <c r="AG2720" s="11">
        <v>14400000</v>
      </c>
      <c r="AH2720" s="11">
        <v>0</v>
      </c>
      <c r="AI2720" s="11">
        <v>0</v>
      </c>
      <c r="AJ2720" s="11">
        <v>0</v>
      </c>
      <c r="AK2720" s="11">
        <v>0</v>
      </c>
      <c r="AL2720" s="11">
        <v>16872965</v>
      </c>
      <c r="AM2720" s="11">
        <v>0</v>
      </c>
      <c r="AN2720" s="11">
        <v>0</v>
      </c>
      <c r="AO27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28800000</v>
      </c>
      <c r="AP27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28800000</v>
      </c>
      <c r="AR27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0" s="11">
        <f>Table_PBS_SQL_DB2_PBSSQL_PBS_NDP_Tina_CG_QtrlyPerformance_Final[[#This Row],[GOU REL]]+Table_PBS_SQL_DB2_PBSSQL_PBS_NDP_Tina_CG_QtrlyPerformance_Final[[#This Row],[EXT REL]]</f>
        <v>28800000</v>
      </c>
      <c r="AT2720" s="11">
        <f>Table_PBS_SQL_DB2_PBSSQL_PBS_NDP_Tina_CG_QtrlyPerformance_Final[[#This Row],[GOU EXP]]+Table_PBS_SQL_DB2_PBSSQL_PBS_NDP_Tina_CG_QtrlyPerformance_Final[[#This Row],[EXT EXP]]</f>
        <v>28800000</v>
      </c>
      <c r="AU2720" s="11" t="str">
        <f>IF(Table_PBS_SQL_DB2_PBSSQL_PBS_NDP_Tina_CG_QtrlyPerformance_Final[[#This Row],[Item_Code]]&gt;"300000", "Capital", "Recurrent")</f>
        <v>Recurrent</v>
      </c>
    </row>
    <row r="2721" spans="1:47" x14ac:dyDescent="0.25">
      <c r="A2721" t="s">
        <v>123</v>
      </c>
      <c r="B2721" t="s">
        <v>1170</v>
      </c>
      <c r="C2721" t="s">
        <v>275</v>
      </c>
      <c r="D2721" t="s">
        <v>1182</v>
      </c>
      <c r="E2721" t="s">
        <v>87</v>
      </c>
      <c r="F2721" t="s">
        <v>862</v>
      </c>
      <c r="G2721" t="s">
        <v>97</v>
      </c>
      <c r="H2721" t="s">
        <v>881</v>
      </c>
      <c r="I2721" t="s">
        <v>666</v>
      </c>
      <c r="J2721" t="s">
        <v>1202</v>
      </c>
      <c r="K2721" t="s">
        <v>279</v>
      </c>
      <c r="L2721" t="s">
        <v>1203</v>
      </c>
      <c r="M2721" t="s">
        <v>866</v>
      </c>
      <c r="N2721" t="s">
        <v>867</v>
      </c>
      <c r="O2721" t="s">
        <v>978</v>
      </c>
      <c r="P2721" t="s">
        <v>979</v>
      </c>
      <c r="Q2721" s="11">
        <v>0</v>
      </c>
      <c r="R2721" s="11">
        <v>0</v>
      </c>
      <c r="S2721" s="11">
        <v>0</v>
      </c>
      <c r="T2721" s="11">
        <v>0</v>
      </c>
      <c r="U2721" s="11">
        <v>24840000</v>
      </c>
      <c r="V2721" s="11">
        <v>0</v>
      </c>
      <c r="W2721" s="11">
        <v>24840000</v>
      </c>
      <c r="X2721" s="11">
        <v>0</v>
      </c>
      <c r="Y2721" s="11">
        <v>0</v>
      </c>
      <c r="Z2721" s="11">
        <v>0</v>
      </c>
      <c r="AA2721" s="11">
        <v>0</v>
      </c>
      <c r="AB2721" s="11">
        <v>0</v>
      </c>
      <c r="AC2721" s="11">
        <v>12420000</v>
      </c>
      <c r="AD2721" s="11">
        <v>12420000</v>
      </c>
      <c r="AE2721" s="11">
        <v>0</v>
      </c>
      <c r="AF2721" s="11">
        <v>0</v>
      </c>
      <c r="AG2721" s="11">
        <v>6000000</v>
      </c>
      <c r="AH2721" s="11">
        <v>0</v>
      </c>
      <c r="AI2721" s="11">
        <v>0</v>
      </c>
      <c r="AJ2721" s="11">
        <v>0</v>
      </c>
      <c r="AK2721" s="11">
        <v>6420000</v>
      </c>
      <c r="AL2721" s="11">
        <v>12420000</v>
      </c>
      <c r="AM2721" s="11">
        <v>0</v>
      </c>
      <c r="AN2721" s="11">
        <v>0</v>
      </c>
      <c r="AO27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24840000</v>
      </c>
      <c r="AP27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24840000</v>
      </c>
      <c r="AR27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1" s="11">
        <f>Table_PBS_SQL_DB2_PBSSQL_PBS_NDP_Tina_CG_QtrlyPerformance_Final[[#This Row],[GOU REL]]+Table_PBS_SQL_DB2_PBSSQL_PBS_NDP_Tina_CG_QtrlyPerformance_Final[[#This Row],[EXT REL]]</f>
        <v>24840000</v>
      </c>
      <c r="AT2721" s="11">
        <f>Table_PBS_SQL_DB2_PBSSQL_PBS_NDP_Tina_CG_QtrlyPerformance_Final[[#This Row],[GOU EXP]]+Table_PBS_SQL_DB2_PBSSQL_PBS_NDP_Tina_CG_QtrlyPerformance_Final[[#This Row],[EXT EXP]]</f>
        <v>24840000</v>
      </c>
      <c r="AU2721" s="11" t="str">
        <f>IF(Table_PBS_SQL_DB2_PBSSQL_PBS_NDP_Tina_CG_QtrlyPerformance_Final[[#This Row],[Item_Code]]&gt;"300000", "Capital", "Recurrent")</f>
        <v>Recurrent</v>
      </c>
    </row>
    <row r="2722" spans="1:47" x14ac:dyDescent="0.25">
      <c r="A2722" t="s">
        <v>123</v>
      </c>
      <c r="B2722" t="s">
        <v>1170</v>
      </c>
      <c r="C2722" t="s">
        <v>275</v>
      </c>
      <c r="D2722" t="s">
        <v>1182</v>
      </c>
      <c r="E2722" t="s">
        <v>87</v>
      </c>
      <c r="F2722" t="s">
        <v>862</v>
      </c>
      <c r="G2722" t="s">
        <v>97</v>
      </c>
      <c r="H2722" t="s">
        <v>881</v>
      </c>
      <c r="I2722" t="s">
        <v>666</v>
      </c>
      <c r="J2722" t="s">
        <v>1202</v>
      </c>
      <c r="K2722" t="s">
        <v>279</v>
      </c>
      <c r="L2722" t="s">
        <v>1203</v>
      </c>
      <c r="M2722" t="s">
        <v>866</v>
      </c>
      <c r="N2722" t="s">
        <v>867</v>
      </c>
      <c r="O2722" t="s">
        <v>957</v>
      </c>
      <c r="P2722" t="s">
        <v>958</v>
      </c>
      <c r="Q2722" s="11">
        <v>0</v>
      </c>
      <c r="R2722" s="11">
        <v>0</v>
      </c>
      <c r="S2722" s="11">
        <v>0</v>
      </c>
      <c r="T2722" s="11">
        <v>0</v>
      </c>
      <c r="U2722" s="11">
        <v>320800000</v>
      </c>
      <c r="V2722" s="11">
        <v>0</v>
      </c>
      <c r="W2722" s="11">
        <v>320800000</v>
      </c>
      <c r="X2722" s="11">
        <v>0</v>
      </c>
      <c r="Y2722" s="11">
        <v>0</v>
      </c>
      <c r="Z2722" s="11">
        <v>0</v>
      </c>
      <c r="AA2722" s="11">
        <v>0</v>
      </c>
      <c r="AB2722" s="11">
        <v>0</v>
      </c>
      <c r="AC2722" s="11">
        <v>205400000</v>
      </c>
      <c r="AD2722" s="11">
        <v>0</v>
      </c>
      <c r="AE2722" s="11">
        <v>0</v>
      </c>
      <c r="AF2722" s="11">
        <v>0</v>
      </c>
      <c r="AG2722" s="11">
        <v>80000000</v>
      </c>
      <c r="AH2722" s="11">
        <v>0</v>
      </c>
      <c r="AI2722" s="11">
        <v>0</v>
      </c>
      <c r="AJ2722" s="11">
        <v>0</v>
      </c>
      <c r="AK2722" s="11">
        <v>35400000</v>
      </c>
      <c r="AL2722" s="11">
        <v>289979189</v>
      </c>
      <c r="AM2722" s="11">
        <v>0</v>
      </c>
      <c r="AN2722" s="11">
        <v>0</v>
      </c>
      <c r="AO27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320800000</v>
      </c>
      <c r="AP27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289979189</v>
      </c>
      <c r="AR27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2" s="11">
        <f>Table_PBS_SQL_DB2_PBSSQL_PBS_NDP_Tina_CG_QtrlyPerformance_Final[[#This Row],[GOU REL]]+Table_PBS_SQL_DB2_PBSSQL_PBS_NDP_Tina_CG_QtrlyPerformance_Final[[#This Row],[EXT REL]]</f>
        <v>320800000</v>
      </c>
      <c r="AT2722" s="11">
        <f>Table_PBS_SQL_DB2_PBSSQL_PBS_NDP_Tina_CG_QtrlyPerformance_Final[[#This Row],[GOU EXP]]+Table_PBS_SQL_DB2_PBSSQL_PBS_NDP_Tina_CG_QtrlyPerformance_Final[[#This Row],[EXT EXP]]</f>
        <v>289979189</v>
      </c>
      <c r="AU2722" s="11" t="str">
        <f>IF(Table_PBS_SQL_DB2_PBSSQL_PBS_NDP_Tina_CG_QtrlyPerformance_Final[[#This Row],[Item_Code]]&gt;"300000", "Capital", "Recurrent")</f>
        <v>Capital</v>
      </c>
    </row>
    <row r="2723" spans="1:47" x14ac:dyDescent="0.25">
      <c r="A2723" t="s">
        <v>295</v>
      </c>
      <c r="B2723" t="s">
        <v>296</v>
      </c>
      <c r="C2723" t="s">
        <v>293</v>
      </c>
      <c r="D2723" t="s">
        <v>1206</v>
      </c>
      <c r="E2723" t="s">
        <v>31</v>
      </c>
      <c r="F2723" t="s">
        <v>1207</v>
      </c>
      <c r="G2723" t="s">
        <v>75</v>
      </c>
      <c r="H2723" t="s">
        <v>1208</v>
      </c>
      <c r="I2723" t="s">
        <v>493</v>
      </c>
      <c r="J2723" t="s">
        <v>1209</v>
      </c>
      <c r="K2723" t="s">
        <v>1210</v>
      </c>
      <c r="L2723" t="s">
        <v>1211</v>
      </c>
      <c r="M2723" t="s">
        <v>1212</v>
      </c>
      <c r="N2723" t="s">
        <v>1213</v>
      </c>
      <c r="O2723" t="s">
        <v>1011</v>
      </c>
      <c r="P2723" t="s">
        <v>1012</v>
      </c>
      <c r="Q2723" s="11">
        <v>0</v>
      </c>
      <c r="R2723" s="11">
        <v>0</v>
      </c>
      <c r="S2723" s="11">
        <v>0</v>
      </c>
      <c r="T2723" s="11">
        <v>0</v>
      </c>
      <c r="U2723" s="11">
        <v>5000000</v>
      </c>
      <c r="V2723" s="11">
        <v>0</v>
      </c>
      <c r="W2723" s="11">
        <v>5000000</v>
      </c>
      <c r="X2723" s="11">
        <v>0</v>
      </c>
      <c r="Y2723" s="11">
        <v>0</v>
      </c>
      <c r="Z2723" s="11">
        <v>0</v>
      </c>
      <c r="AA2723" s="11">
        <v>0</v>
      </c>
      <c r="AB2723" s="11">
        <v>0</v>
      </c>
      <c r="AC2723" s="11">
        <v>1250000</v>
      </c>
      <c r="AD2723" s="11">
        <v>0</v>
      </c>
      <c r="AE2723" s="11">
        <v>0</v>
      </c>
      <c r="AF2723" s="11">
        <v>0</v>
      </c>
      <c r="AG2723" s="11">
        <v>1250000</v>
      </c>
      <c r="AH2723" s="11">
        <v>0</v>
      </c>
      <c r="AI2723" s="11">
        <v>0</v>
      </c>
      <c r="AJ2723" s="11">
        <v>0</v>
      </c>
      <c r="AK2723" s="11">
        <v>1250000</v>
      </c>
      <c r="AL2723" s="11">
        <v>3750000</v>
      </c>
      <c r="AM2723" s="11">
        <v>0</v>
      </c>
      <c r="AN2723" s="11">
        <v>0</v>
      </c>
      <c r="AO27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v>
      </c>
      <c r="AP27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v>
      </c>
      <c r="AR27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3" s="11">
        <f>Table_PBS_SQL_DB2_PBSSQL_PBS_NDP_Tina_CG_QtrlyPerformance_Final[[#This Row],[GOU REL]]+Table_PBS_SQL_DB2_PBSSQL_PBS_NDP_Tina_CG_QtrlyPerformance_Final[[#This Row],[EXT REL]]</f>
        <v>3750000</v>
      </c>
      <c r="AT2723" s="11">
        <f>Table_PBS_SQL_DB2_PBSSQL_PBS_NDP_Tina_CG_QtrlyPerformance_Final[[#This Row],[GOU EXP]]+Table_PBS_SQL_DB2_PBSSQL_PBS_NDP_Tina_CG_QtrlyPerformance_Final[[#This Row],[EXT EXP]]</f>
        <v>3750000</v>
      </c>
      <c r="AU2723" s="11" t="str">
        <f>IF(Table_PBS_SQL_DB2_PBSSQL_PBS_NDP_Tina_CG_QtrlyPerformance_Final[[#This Row],[Item_Code]]&gt;"300000", "Capital", "Recurrent")</f>
        <v>Recurrent</v>
      </c>
    </row>
    <row r="2724" spans="1:47" x14ac:dyDescent="0.25">
      <c r="A2724" t="s">
        <v>295</v>
      </c>
      <c r="B2724" t="s">
        <v>296</v>
      </c>
      <c r="C2724" t="s">
        <v>293</v>
      </c>
      <c r="D2724" t="s">
        <v>1206</v>
      </c>
      <c r="E2724" t="s">
        <v>31</v>
      </c>
      <c r="F2724" t="s">
        <v>1207</v>
      </c>
      <c r="G2724" t="s">
        <v>97</v>
      </c>
      <c r="H2724" t="s">
        <v>881</v>
      </c>
      <c r="I2724" t="s">
        <v>493</v>
      </c>
      <c r="J2724" t="s">
        <v>864</v>
      </c>
      <c r="K2724" t="s">
        <v>301</v>
      </c>
      <c r="L2724" t="s">
        <v>1214</v>
      </c>
      <c r="M2724" t="s">
        <v>866</v>
      </c>
      <c r="N2724" t="s">
        <v>867</v>
      </c>
      <c r="O2724" t="s">
        <v>906</v>
      </c>
      <c r="P2724" t="s">
        <v>907</v>
      </c>
      <c r="Q2724" s="11">
        <v>0</v>
      </c>
      <c r="R2724" s="11">
        <v>0</v>
      </c>
      <c r="S2724" s="11">
        <v>0</v>
      </c>
      <c r="T2724" s="11">
        <v>0</v>
      </c>
      <c r="U2724" s="11">
        <v>60000000</v>
      </c>
      <c r="V2724" s="11">
        <v>0</v>
      </c>
      <c r="W2724" s="11">
        <v>60000000</v>
      </c>
      <c r="X2724" s="11">
        <v>0</v>
      </c>
      <c r="Y2724" s="11">
        <v>0</v>
      </c>
      <c r="Z2724" s="11">
        <v>0</v>
      </c>
      <c r="AA2724" s="11">
        <v>0</v>
      </c>
      <c r="AB2724" s="11">
        <v>0</v>
      </c>
      <c r="AC2724" s="11">
        <v>15000000</v>
      </c>
      <c r="AD2724" s="11">
        <v>11961000</v>
      </c>
      <c r="AE2724" s="11">
        <v>0</v>
      </c>
      <c r="AF2724" s="11">
        <v>0</v>
      </c>
      <c r="AG2724" s="11">
        <v>45000000</v>
      </c>
      <c r="AH2724" s="11">
        <v>37680000</v>
      </c>
      <c r="AI2724" s="11">
        <v>0</v>
      </c>
      <c r="AJ2724" s="11">
        <v>0</v>
      </c>
      <c r="AK2724" s="11">
        <v>0</v>
      </c>
      <c r="AL2724" s="11">
        <v>10359001</v>
      </c>
      <c r="AM2724" s="11">
        <v>0</v>
      </c>
      <c r="AN2724" s="11">
        <v>0</v>
      </c>
      <c r="AO27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7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60000001</v>
      </c>
      <c r="AR27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4" s="11">
        <f>Table_PBS_SQL_DB2_PBSSQL_PBS_NDP_Tina_CG_QtrlyPerformance_Final[[#This Row],[GOU REL]]+Table_PBS_SQL_DB2_PBSSQL_PBS_NDP_Tina_CG_QtrlyPerformance_Final[[#This Row],[EXT REL]]</f>
        <v>60000000</v>
      </c>
      <c r="AT2724" s="11">
        <f>Table_PBS_SQL_DB2_PBSSQL_PBS_NDP_Tina_CG_QtrlyPerformance_Final[[#This Row],[GOU EXP]]+Table_PBS_SQL_DB2_PBSSQL_PBS_NDP_Tina_CG_QtrlyPerformance_Final[[#This Row],[EXT EXP]]</f>
        <v>60000001</v>
      </c>
      <c r="AU2724" s="11" t="str">
        <f>IF(Table_PBS_SQL_DB2_PBSSQL_PBS_NDP_Tina_CG_QtrlyPerformance_Final[[#This Row],[Item_Code]]&gt;"300000", "Capital", "Recurrent")</f>
        <v>Recurrent</v>
      </c>
    </row>
    <row r="2725" spans="1:47" x14ac:dyDescent="0.25">
      <c r="A2725" t="s">
        <v>295</v>
      </c>
      <c r="B2725" t="s">
        <v>296</v>
      </c>
      <c r="C2725" t="s">
        <v>293</v>
      </c>
      <c r="D2725" t="s">
        <v>1206</v>
      </c>
      <c r="E2725" t="s">
        <v>31</v>
      </c>
      <c r="F2725" t="s">
        <v>1207</v>
      </c>
      <c r="G2725" t="s">
        <v>97</v>
      </c>
      <c r="H2725" t="s">
        <v>881</v>
      </c>
      <c r="I2725" t="s">
        <v>493</v>
      </c>
      <c r="J2725" t="s">
        <v>864</v>
      </c>
      <c r="K2725" t="s">
        <v>301</v>
      </c>
      <c r="L2725" t="s">
        <v>1214</v>
      </c>
      <c r="M2725" t="s">
        <v>866</v>
      </c>
      <c r="N2725" t="s">
        <v>867</v>
      </c>
      <c r="O2725" t="s">
        <v>957</v>
      </c>
      <c r="P2725" t="s">
        <v>958</v>
      </c>
      <c r="Q2725" s="11">
        <v>0</v>
      </c>
      <c r="R2725" s="11">
        <v>0</v>
      </c>
      <c r="S2725" s="11">
        <v>0</v>
      </c>
      <c r="T2725" s="11">
        <v>0</v>
      </c>
      <c r="U2725" s="11">
        <v>550000000</v>
      </c>
      <c r="V2725" s="11">
        <v>0</v>
      </c>
      <c r="W2725" s="11">
        <v>550000000</v>
      </c>
      <c r="X2725" s="11">
        <v>0</v>
      </c>
      <c r="Y2725" s="11">
        <v>0</v>
      </c>
      <c r="Z2725" s="11">
        <v>0</v>
      </c>
      <c r="AA2725" s="11">
        <v>0</v>
      </c>
      <c r="AB2725" s="11">
        <v>0</v>
      </c>
      <c r="AC2725" s="11">
        <v>137500000</v>
      </c>
      <c r="AD2725" s="11">
        <v>2500000</v>
      </c>
      <c r="AE2725" s="11">
        <v>0</v>
      </c>
      <c r="AF2725" s="11">
        <v>0</v>
      </c>
      <c r="AG2725" s="11">
        <v>137500000</v>
      </c>
      <c r="AH2725" s="11">
        <v>129095000</v>
      </c>
      <c r="AI2725" s="11">
        <v>0</v>
      </c>
      <c r="AJ2725" s="11">
        <v>0</v>
      </c>
      <c r="AK2725" s="11">
        <v>275000000</v>
      </c>
      <c r="AL2725" s="11">
        <v>418404999</v>
      </c>
      <c r="AM2725" s="11">
        <v>0</v>
      </c>
      <c r="AN2725" s="11">
        <v>0</v>
      </c>
      <c r="AO27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550000000</v>
      </c>
      <c r="AP27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549999999</v>
      </c>
      <c r="AR27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5" s="11">
        <f>Table_PBS_SQL_DB2_PBSSQL_PBS_NDP_Tina_CG_QtrlyPerformance_Final[[#This Row],[GOU REL]]+Table_PBS_SQL_DB2_PBSSQL_PBS_NDP_Tina_CG_QtrlyPerformance_Final[[#This Row],[EXT REL]]</f>
        <v>550000000</v>
      </c>
      <c r="AT2725" s="11">
        <f>Table_PBS_SQL_DB2_PBSSQL_PBS_NDP_Tina_CG_QtrlyPerformance_Final[[#This Row],[GOU EXP]]+Table_PBS_SQL_DB2_PBSSQL_PBS_NDP_Tina_CG_QtrlyPerformance_Final[[#This Row],[EXT EXP]]</f>
        <v>549999999</v>
      </c>
      <c r="AU2725" s="11" t="str">
        <f>IF(Table_PBS_SQL_DB2_PBSSQL_PBS_NDP_Tina_CG_QtrlyPerformance_Final[[#This Row],[Item_Code]]&gt;"300000", "Capital", "Recurrent")</f>
        <v>Capital</v>
      </c>
    </row>
    <row r="2726" spans="1:47" x14ac:dyDescent="0.25">
      <c r="A2726" t="s">
        <v>295</v>
      </c>
      <c r="B2726" t="s">
        <v>296</v>
      </c>
      <c r="C2726" t="s">
        <v>293</v>
      </c>
      <c r="D2726" t="s">
        <v>1206</v>
      </c>
      <c r="E2726" t="s">
        <v>31</v>
      </c>
      <c r="F2726" t="s">
        <v>1207</v>
      </c>
      <c r="G2726" t="s">
        <v>97</v>
      </c>
      <c r="H2726" t="s">
        <v>881</v>
      </c>
      <c r="I2726" t="s">
        <v>493</v>
      </c>
      <c r="J2726" t="s">
        <v>864</v>
      </c>
      <c r="K2726" t="s">
        <v>301</v>
      </c>
      <c r="L2726" t="s">
        <v>1214</v>
      </c>
      <c r="M2726" t="s">
        <v>1044</v>
      </c>
      <c r="N2726" t="s">
        <v>1045</v>
      </c>
      <c r="O2726" t="s">
        <v>1025</v>
      </c>
      <c r="P2726" t="s">
        <v>1026</v>
      </c>
      <c r="Q2726" s="11">
        <v>0</v>
      </c>
      <c r="R2726" s="11">
        <v>0</v>
      </c>
      <c r="S2726" s="11">
        <v>0</v>
      </c>
      <c r="T2726" s="11">
        <v>0</v>
      </c>
      <c r="U2726" s="11">
        <v>600000000</v>
      </c>
      <c r="V2726" s="11">
        <v>0</v>
      </c>
      <c r="W2726" s="11">
        <v>600000000</v>
      </c>
      <c r="X2726" s="11">
        <v>0</v>
      </c>
      <c r="Y2726" s="11">
        <v>0</v>
      </c>
      <c r="Z2726" s="11">
        <v>0</v>
      </c>
      <c r="AA2726" s="11">
        <v>0</v>
      </c>
      <c r="AB2726" s="11">
        <v>0</v>
      </c>
      <c r="AC2726" s="11">
        <v>450000000</v>
      </c>
      <c r="AD2726" s="11">
        <v>449865950</v>
      </c>
      <c r="AE2726" s="11">
        <v>0</v>
      </c>
      <c r="AF2726" s="11">
        <v>0</v>
      </c>
      <c r="AG2726" s="11">
        <v>300000000</v>
      </c>
      <c r="AH2726" s="11">
        <v>275697500</v>
      </c>
      <c r="AI2726" s="11">
        <v>0</v>
      </c>
      <c r="AJ2726" s="11">
        <v>0</v>
      </c>
      <c r="AK2726" s="11">
        <v>590376280</v>
      </c>
      <c r="AL2726" s="11">
        <v>614812829</v>
      </c>
      <c r="AM2726" s="11">
        <v>0</v>
      </c>
      <c r="AN2726" s="11">
        <v>0</v>
      </c>
      <c r="AO27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1340376280</v>
      </c>
      <c r="AP27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1340376279</v>
      </c>
      <c r="AR27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6" s="11">
        <f>Table_PBS_SQL_DB2_PBSSQL_PBS_NDP_Tina_CG_QtrlyPerformance_Final[[#This Row],[GOU REL]]+Table_PBS_SQL_DB2_PBSSQL_PBS_NDP_Tina_CG_QtrlyPerformance_Final[[#This Row],[EXT REL]]</f>
        <v>1340376280</v>
      </c>
      <c r="AT2726" s="11">
        <f>Table_PBS_SQL_DB2_PBSSQL_PBS_NDP_Tina_CG_QtrlyPerformance_Final[[#This Row],[GOU EXP]]+Table_PBS_SQL_DB2_PBSSQL_PBS_NDP_Tina_CG_QtrlyPerformance_Final[[#This Row],[EXT EXP]]</f>
        <v>1340376279</v>
      </c>
      <c r="AU2726" s="11" t="str">
        <f>IF(Table_PBS_SQL_DB2_PBSSQL_PBS_NDP_Tina_CG_QtrlyPerformance_Final[[#This Row],[Item_Code]]&gt;"300000", "Capital", "Recurrent")</f>
        <v>Recurrent</v>
      </c>
    </row>
    <row r="2727" spans="1:47" x14ac:dyDescent="0.25">
      <c r="A2727" t="s">
        <v>295</v>
      </c>
      <c r="B2727" t="s">
        <v>296</v>
      </c>
      <c r="C2727" t="s">
        <v>293</v>
      </c>
      <c r="D2727" t="s">
        <v>1206</v>
      </c>
      <c r="E2727" t="s">
        <v>31</v>
      </c>
      <c r="F2727" t="s">
        <v>1207</v>
      </c>
      <c r="G2727" t="s">
        <v>103</v>
      </c>
      <c r="H2727" t="s">
        <v>1217</v>
      </c>
      <c r="I2727" t="s">
        <v>896</v>
      </c>
      <c r="J2727" t="s">
        <v>897</v>
      </c>
      <c r="K2727" t="s">
        <v>303</v>
      </c>
      <c r="L2727" t="s">
        <v>1218</v>
      </c>
      <c r="M2727" t="s">
        <v>1212</v>
      </c>
      <c r="N2727" t="s">
        <v>1213</v>
      </c>
      <c r="O2727" t="s">
        <v>1005</v>
      </c>
      <c r="P2727" t="s">
        <v>1006</v>
      </c>
      <c r="Q2727" s="11">
        <v>0</v>
      </c>
      <c r="R2727" s="11">
        <v>0</v>
      </c>
      <c r="S2727" s="11">
        <v>0</v>
      </c>
      <c r="T2727" s="11">
        <v>0</v>
      </c>
      <c r="U2727" s="11">
        <v>0</v>
      </c>
      <c r="V2727" s="11">
        <v>0</v>
      </c>
      <c r="W2727" s="11">
        <v>0</v>
      </c>
      <c r="X2727" s="11">
        <v>0</v>
      </c>
      <c r="Y2727" s="11">
        <v>0</v>
      </c>
      <c r="Z2727" s="11">
        <v>0</v>
      </c>
      <c r="AA2727" s="11">
        <v>0</v>
      </c>
      <c r="AB2727" s="11">
        <v>0</v>
      </c>
      <c r="AC2727" s="11">
        <v>0</v>
      </c>
      <c r="AD2727" s="11">
        <v>0</v>
      </c>
      <c r="AE2727" s="11">
        <v>218320405</v>
      </c>
      <c r="AF2727" s="11">
        <v>0</v>
      </c>
      <c r="AG2727" s="11">
        <v>0</v>
      </c>
      <c r="AH2727" s="11">
        <v>0</v>
      </c>
      <c r="AI2727" s="11">
        <v>87586463</v>
      </c>
      <c r="AJ2727" s="11">
        <v>184865000</v>
      </c>
      <c r="AK2727" s="11">
        <v>0</v>
      </c>
      <c r="AL2727" s="11">
        <v>0</v>
      </c>
      <c r="AM2727" s="11">
        <v>0</v>
      </c>
      <c r="AN2727" s="11">
        <v>70233448</v>
      </c>
      <c r="AO27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305906868</v>
      </c>
      <c r="AQ27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255098448</v>
      </c>
      <c r="AS2727" s="11">
        <f>Table_PBS_SQL_DB2_PBSSQL_PBS_NDP_Tina_CG_QtrlyPerformance_Final[[#This Row],[GOU REL]]+Table_PBS_SQL_DB2_PBSSQL_PBS_NDP_Tina_CG_QtrlyPerformance_Final[[#This Row],[EXT REL]]</f>
        <v>305906868</v>
      </c>
      <c r="AT2727" s="11">
        <f>Table_PBS_SQL_DB2_PBSSQL_PBS_NDP_Tina_CG_QtrlyPerformance_Final[[#This Row],[GOU EXP]]+Table_PBS_SQL_DB2_PBSSQL_PBS_NDP_Tina_CG_QtrlyPerformance_Final[[#This Row],[EXT EXP]]</f>
        <v>255098448</v>
      </c>
      <c r="AU2727" s="11" t="str">
        <f>IF(Table_PBS_SQL_DB2_PBSSQL_PBS_NDP_Tina_CG_QtrlyPerformance_Final[[#This Row],[Item_Code]]&gt;"300000", "Capital", "Recurrent")</f>
        <v>Recurrent</v>
      </c>
    </row>
    <row r="2728" spans="1:47" x14ac:dyDescent="0.25">
      <c r="A2728" t="s">
        <v>295</v>
      </c>
      <c r="B2728" t="s">
        <v>296</v>
      </c>
      <c r="C2728" t="s">
        <v>293</v>
      </c>
      <c r="D2728" t="s">
        <v>1206</v>
      </c>
      <c r="E2728" t="s">
        <v>31</v>
      </c>
      <c r="F2728" t="s">
        <v>1207</v>
      </c>
      <c r="G2728" t="s">
        <v>103</v>
      </c>
      <c r="H2728" t="s">
        <v>1217</v>
      </c>
      <c r="I2728" t="s">
        <v>467</v>
      </c>
      <c r="J2728" t="s">
        <v>1221</v>
      </c>
      <c r="K2728" t="s">
        <v>303</v>
      </c>
      <c r="L2728" t="s">
        <v>1218</v>
      </c>
      <c r="M2728" t="s">
        <v>1044</v>
      </c>
      <c r="N2728" t="s">
        <v>1045</v>
      </c>
      <c r="O2728" t="s">
        <v>1085</v>
      </c>
      <c r="P2728" t="s">
        <v>1086</v>
      </c>
      <c r="Q2728" s="11">
        <v>0</v>
      </c>
      <c r="R2728" s="11">
        <v>0</v>
      </c>
      <c r="S2728" s="11">
        <v>0</v>
      </c>
      <c r="T2728" s="11">
        <v>0</v>
      </c>
      <c r="U2728" s="11">
        <v>432000000</v>
      </c>
      <c r="V2728" s="11">
        <v>0</v>
      </c>
      <c r="W2728" s="11">
        <v>0</v>
      </c>
      <c r="X2728" s="11">
        <v>432000000</v>
      </c>
      <c r="Y2728" s="11">
        <v>0</v>
      </c>
      <c r="Z2728" s="11">
        <v>0</v>
      </c>
      <c r="AA2728" s="11">
        <v>0</v>
      </c>
      <c r="AB2728" s="11">
        <v>0</v>
      </c>
      <c r="AC2728" s="11">
        <v>0</v>
      </c>
      <c r="AD2728" s="11">
        <v>0</v>
      </c>
      <c r="AE2728" s="11">
        <v>0</v>
      </c>
      <c r="AF2728" s="11">
        <v>0</v>
      </c>
      <c r="AG2728" s="11">
        <v>0</v>
      </c>
      <c r="AH2728" s="11">
        <v>0</v>
      </c>
      <c r="AI2728" s="11">
        <v>0</v>
      </c>
      <c r="AJ2728" s="11">
        <v>0</v>
      </c>
      <c r="AK2728" s="11">
        <v>0</v>
      </c>
      <c r="AL2728" s="11">
        <v>0</v>
      </c>
      <c r="AM2728" s="11">
        <v>0</v>
      </c>
      <c r="AN2728" s="11">
        <v>0</v>
      </c>
      <c r="AO27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8" s="11">
        <f>Table_PBS_SQL_DB2_PBSSQL_PBS_NDP_Tina_CG_QtrlyPerformance_Final[[#This Row],[GOU REL]]+Table_PBS_SQL_DB2_PBSSQL_PBS_NDP_Tina_CG_QtrlyPerformance_Final[[#This Row],[EXT REL]]</f>
        <v>0</v>
      </c>
      <c r="AT2728" s="11">
        <f>Table_PBS_SQL_DB2_PBSSQL_PBS_NDP_Tina_CG_QtrlyPerformance_Final[[#This Row],[GOU EXP]]+Table_PBS_SQL_DB2_PBSSQL_PBS_NDP_Tina_CG_QtrlyPerformance_Final[[#This Row],[EXT EXP]]</f>
        <v>0</v>
      </c>
      <c r="AU2728" s="11" t="str">
        <f>IF(Table_PBS_SQL_DB2_PBSSQL_PBS_NDP_Tina_CG_QtrlyPerformance_Final[[#This Row],[Item_Code]]&gt;"300000", "Capital", "Recurrent")</f>
        <v>Recurrent</v>
      </c>
    </row>
    <row r="2729" spans="1:47" x14ac:dyDescent="0.25">
      <c r="A2729" t="s">
        <v>295</v>
      </c>
      <c r="B2729" t="s">
        <v>296</v>
      </c>
      <c r="C2729" t="s">
        <v>293</v>
      </c>
      <c r="D2729" t="s">
        <v>1206</v>
      </c>
      <c r="E2729" t="s">
        <v>31</v>
      </c>
      <c r="F2729" t="s">
        <v>1207</v>
      </c>
      <c r="G2729" t="s">
        <v>103</v>
      </c>
      <c r="H2729" t="s">
        <v>1217</v>
      </c>
      <c r="I2729" t="s">
        <v>467</v>
      </c>
      <c r="J2729" t="s">
        <v>1221</v>
      </c>
      <c r="K2729" t="s">
        <v>303</v>
      </c>
      <c r="L2729" t="s">
        <v>1218</v>
      </c>
      <c r="M2729" t="s">
        <v>1681</v>
      </c>
      <c r="N2729" t="s">
        <v>1682</v>
      </c>
      <c r="O2729" t="s">
        <v>1271</v>
      </c>
      <c r="P2729" t="s">
        <v>1272</v>
      </c>
      <c r="Q2729" s="11">
        <v>0</v>
      </c>
      <c r="R2729" s="11">
        <v>0</v>
      </c>
      <c r="S2729" s="11">
        <v>0</v>
      </c>
      <c r="T2729" s="11">
        <v>0</v>
      </c>
      <c r="U2729" s="11">
        <v>400000000</v>
      </c>
      <c r="V2729" s="11">
        <v>0</v>
      </c>
      <c r="W2729" s="11">
        <v>0</v>
      </c>
      <c r="X2729" s="11">
        <v>400000000</v>
      </c>
      <c r="Y2729" s="11">
        <v>0</v>
      </c>
      <c r="Z2729" s="11">
        <v>0</v>
      </c>
      <c r="AA2729" s="11">
        <v>0</v>
      </c>
      <c r="AB2729" s="11">
        <v>0</v>
      </c>
      <c r="AC2729" s="11">
        <v>0</v>
      </c>
      <c r="AD2729" s="11">
        <v>0</v>
      </c>
      <c r="AE2729" s="11">
        <v>0</v>
      </c>
      <c r="AF2729" s="11">
        <v>0</v>
      </c>
      <c r="AG2729" s="11">
        <v>0</v>
      </c>
      <c r="AH2729" s="11">
        <v>0</v>
      </c>
      <c r="AI2729" s="11">
        <v>0</v>
      </c>
      <c r="AJ2729" s="11">
        <v>0</v>
      </c>
      <c r="AK2729" s="11">
        <v>0</v>
      </c>
      <c r="AL2729" s="11">
        <v>0</v>
      </c>
      <c r="AM2729" s="11">
        <v>0</v>
      </c>
      <c r="AN2729" s="11">
        <v>0</v>
      </c>
      <c r="AO27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29" s="11">
        <f>Table_PBS_SQL_DB2_PBSSQL_PBS_NDP_Tina_CG_QtrlyPerformance_Final[[#This Row],[GOU REL]]+Table_PBS_SQL_DB2_PBSSQL_PBS_NDP_Tina_CG_QtrlyPerformance_Final[[#This Row],[EXT REL]]</f>
        <v>0</v>
      </c>
      <c r="AT2729" s="11">
        <f>Table_PBS_SQL_DB2_PBSSQL_PBS_NDP_Tina_CG_QtrlyPerformance_Final[[#This Row],[GOU EXP]]+Table_PBS_SQL_DB2_PBSSQL_PBS_NDP_Tina_CG_QtrlyPerformance_Final[[#This Row],[EXT EXP]]</f>
        <v>0</v>
      </c>
      <c r="AU2729" s="11" t="str">
        <f>IF(Table_PBS_SQL_DB2_PBSSQL_PBS_NDP_Tina_CG_QtrlyPerformance_Final[[#This Row],[Item_Code]]&gt;"300000", "Capital", "Recurrent")</f>
        <v>Recurrent</v>
      </c>
    </row>
    <row r="2730" spans="1:47" x14ac:dyDescent="0.25">
      <c r="A2730" t="s">
        <v>295</v>
      </c>
      <c r="B2730" t="s">
        <v>296</v>
      </c>
      <c r="C2730" t="s">
        <v>293</v>
      </c>
      <c r="D2730" t="s">
        <v>1206</v>
      </c>
      <c r="E2730" t="s">
        <v>31</v>
      </c>
      <c r="F2730" t="s">
        <v>1207</v>
      </c>
      <c r="G2730" t="s">
        <v>103</v>
      </c>
      <c r="H2730" t="s">
        <v>1217</v>
      </c>
      <c r="I2730" t="s">
        <v>467</v>
      </c>
      <c r="J2730" t="s">
        <v>1221</v>
      </c>
      <c r="K2730" t="s">
        <v>303</v>
      </c>
      <c r="L2730" t="s">
        <v>1218</v>
      </c>
      <c r="M2730" t="s">
        <v>1212</v>
      </c>
      <c r="N2730" t="s">
        <v>1213</v>
      </c>
      <c r="O2730" t="s">
        <v>906</v>
      </c>
      <c r="P2730" t="s">
        <v>907</v>
      </c>
      <c r="Q2730" s="11">
        <v>0</v>
      </c>
      <c r="R2730" s="11">
        <v>0</v>
      </c>
      <c r="S2730" s="11">
        <v>0</v>
      </c>
      <c r="T2730" s="11">
        <v>0</v>
      </c>
      <c r="U2730" s="11">
        <v>80000000</v>
      </c>
      <c r="V2730" s="11">
        <v>0</v>
      </c>
      <c r="W2730" s="11">
        <v>40000000</v>
      </c>
      <c r="X2730" s="11">
        <v>40000000</v>
      </c>
      <c r="Y2730" s="11">
        <v>0</v>
      </c>
      <c r="Z2730" s="11">
        <v>0</v>
      </c>
      <c r="AA2730" s="11">
        <v>0</v>
      </c>
      <c r="AB2730" s="11">
        <v>0</v>
      </c>
      <c r="AC2730" s="11">
        <v>10000000</v>
      </c>
      <c r="AD2730" s="11">
        <v>9737500</v>
      </c>
      <c r="AE2730" s="11">
        <v>0</v>
      </c>
      <c r="AF2730" s="11">
        <v>0</v>
      </c>
      <c r="AG2730" s="11">
        <v>10000000</v>
      </c>
      <c r="AH2730" s="11">
        <v>5365400</v>
      </c>
      <c r="AI2730" s="11">
        <v>0</v>
      </c>
      <c r="AJ2730" s="11">
        <v>0</v>
      </c>
      <c r="AK2730" s="11">
        <v>0</v>
      </c>
      <c r="AL2730" s="11">
        <v>4897100</v>
      </c>
      <c r="AM2730" s="11">
        <v>0</v>
      </c>
      <c r="AN2730" s="11">
        <v>0</v>
      </c>
      <c r="AO27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7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27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30" s="11">
        <f>Table_PBS_SQL_DB2_PBSSQL_PBS_NDP_Tina_CG_QtrlyPerformance_Final[[#This Row],[GOU REL]]+Table_PBS_SQL_DB2_PBSSQL_PBS_NDP_Tina_CG_QtrlyPerformance_Final[[#This Row],[EXT REL]]</f>
        <v>20000000</v>
      </c>
      <c r="AT2730" s="11">
        <f>Table_PBS_SQL_DB2_PBSSQL_PBS_NDP_Tina_CG_QtrlyPerformance_Final[[#This Row],[GOU EXP]]+Table_PBS_SQL_DB2_PBSSQL_PBS_NDP_Tina_CG_QtrlyPerformance_Final[[#This Row],[EXT EXP]]</f>
        <v>20000000</v>
      </c>
      <c r="AU2730" s="11" t="str">
        <f>IF(Table_PBS_SQL_DB2_PBSSQL_PBS_NDP_Tina_CG_QtrlyPerformance_Final[[#This Row],[Item_Code]]&gt;"300000", "Capital", "Recurrent")</f>
        <v>Recurrent</v>
      </c>
    </row>
    <row r="2731" spans="1:47" x14ac:dyDescent="0.25">
      <c r="A2731" t="s">
        <v>295</v>
      </c>
      <c r="B2731" t="s">
        <v>296</v>
      </c>
      <c r="C2731" t="s">
        <v>293</v>
      </c>
      <c r="D2731" t="s">
        <v>1206</v>
      </c>
      <c r="E2731" t="s">
        <v>31</v>
      </c>
      <c r="F2731" t="s">
        <v>1207</v>
      </c>
      <c r="G2731" t="s">
        <v>103</v>
      </c>
      <c r="H2731" t="s">
        <v>1217</v>
      </c>
      <c r="I2731" t="s">
        <v>467</v>
      </c>
      <c r="J2731" t="s">
        <v>1221</v>
      </c>
      <c r="K2731" t="s">
        <v>303</v>
      </c>
      <c r="L2731" t="s">
        <v>1218</v>
      </c>
      <c r="M2731" t="s">
        <v>1212</v>
      </c>
      <c r="N2731" t="s">
        <v>1213</v>
      </c>
      <c r="O2731" t="s">
        <v>967</v>
      </c>
      <c r="P2731" t="s">
        <v>968</v>
      </c>
      <c r="Q2731" s="11">
        <v>0</v>
      </c>
      <c r="R2731" s="11">
        <v>0</v>
      </c>
      <c r="S2731" s="11">
        <v>0</v>
      </c>
      <c r="T2731" s="11">
        <v>0</v>
      </c>
      <c r="U2731" s="11">
        <v>10000000</v>
      </c>
      <c r="V2731" s="11">
        <v>0</v>
      </c>
      <c r="W2731" s="11">
        <v>10000000</v>
      </c>
      <c r="X2731" s="11">
        <v>0</v>
      </c>
      <c r="Y2731" s="11">
        <v>0</v>
      </c>
      <c r="Z2731" s="11">
        <v>0</v>
      </c>
      <c r="AA2731" s="11">
        <v>0</v>
      </c>
      <c r="AB2731" s="11">
        <v>0</v>
      </c>
      <c r="AC2731" s="11">
        <v>2500000</v>
      </c>
      <c r="AD2731" s="11">
        <v>2500000</v>
      </c>
      <c r="AE2731" s="11">
        <v>0</v>
      </c>
      <c r="AF2731" s="11">
        <v>0</v>
      </c>
      <c r="AG2731" s="11">
        <v>2500000</v>
      </c>
      <c r="AH2731" s="11">
        <v>2500000</v>
      </c>
      <c r="AI2731" s="11">
        <v>0</v>
      </c>
      <c r="AJ2731" s="11">
        <v>0</v>
      </c>
      <c r="AK2731" s="11">
        <v>0</v>
      </c>
      <c r="AL2731" s="11">
        <v>0</v>
      </c>
      <c r="AM2731" s="11">
        <v>0</v>
      </c>
      <c r="AN2731" s="11">
        <v>0</v>
      </c>
      <c r="AO27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7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7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31" s="11">
        <f>Table_PBS_SQL_DB2_PBSSQL_PBS_NDP_Tina_CG_QtrlyPerformance_Final[[#This Row],[GOU REL]]+Table_PBS_SQL_DB2_PBSSQL_PBS_NDP_Tina_CG_QtrlyPerformance_Final[[#This Row],[EXT REL]]</f>
        <v>5000000</v>
      </c>
      <c r="AT2731" s="11">
        <f>Table_PBS_SQL_DB2_PBSSQL_PBS_NDP_Tina_CG_QtrlyPerformance_Final[[#This Row],[GOU EXP]]+Table_PBS_SQL_DB2_PBSSQL_PBS_NDP_Tina_CG_QtrlyPerformance_Final[[#This Row],[EXT EXP]]</f>
        <v>5000000</v>
      </c>
      <c r="AU2731" s="11" t="str">
        <f>IF(Table_PBS_SQL_DB2_PBSSQL_PBS_NDP_Tina_CG_QtrlyPerformance_Final[[#This Row],[Item_Code]]&gt;"300000", "Capital", "Recurrent")</f>
        <v>Recurrent</v>
      </c>
    </row>
    <row r="2732" spans="1:47" x14ac:dyDescent="0.25">
      <c r="A2732" t="s">
        <v>295</v>
      </c>
      <c r="B2732" t="s">
        <v>296</v>
      </c>
      <c r="C2732" t="s">
        <v>293</v>
      </c>
      <c r="D2732" t="s">
        <v>1206</v>
      </c>
      <c r="E2732" t="s">
        <v>31</v>
      </c>
      <c r="F2732" t="s">
        <v>1207</v>
      </c>
      <c r="G2732" t="s">
        <v>177</v>
      </c>
      <c r="H2732" t="s">
        <v>1222</v>
      </c>
      <c r="I2732" t="s">
        <v>896</v>
      </c>
      <c r="J2732" t="s">
        <v>897</v>
      </c>
      <c r="K2732" t="s">
        <v>1223</v>
      </c>
      <c r="L2732" t="s">
        <v>1224</v>
      </c>
      <c r="M2732" t="s">
        <v>1212</v>
      </c>
      <c r="N2732" t="s">
        <v>1213</v>
      </c>
      <c r="O2732" t="s">
        <v>1083</v>
      </c>
      <c r="P2732" t="s">
        <v>1084</v>
      </c>
      <c r="Q2732" s="11">
        <v>0</v>
      </c>
      <c r="R2732" s="11">
        <v>0</v>
      </c>
      <c r="S2732" s="11">
        <v>0</v>
      </c>
      <c r="T2732" s="11">
        <v>0</v>
      </c>
      <c r="U2732" s="11">
        <v>0</v>
      </c>
      <c r="V2732" s="11">
        <v>0</v>
      </c>
      <c r="W2732" s="11">
        <v>0</v>
      </c>
      <c r="X2732" s="11">
        <v>0</v>
      </c>
      <c r="Y2732" s="11">
        <v>0</v>
      </c>
      <c r="Z2732" s="11">
        <v>0</v>
      </c>
      <c r="AA2732" s="11">
        <v>1825406420</v>
      </c>
      <c r="AB2732" s="11">
        <v>1825406420</v>
      </c>
      <c r="AC2732" s="11">
        <v>0</v>
      </c>
      <c r="AD2732" s="11">
        <v>0</v>
      </c>
      <c r="AE2732" s="11">
        <v>2410588548.1476474</v>
      </c>
      <c r="AF2732" s="11">
        <v>4014768038</v>
      </c>
      <c r="AG2732" s="11">
        <v>0</v>
      </c>
      <c r="AH2732" s="11">
        <v>0</v>
      </c>
      <c r="AI2732" s="11">
        <v>353355401</v>
      </c>
      <c r="AJ2732" s="11">
        <v>353355401</v>
      </c>
      <c r="AK2732" s="11">
        <v>0</v>
      </c>
      <c r="AL2732" s="11">
        <v>0</v>
      </c>
      <c r="AM2732" s="11">
        <v>0</v>
      </c>
      <c r="AN2732" s="11">
        <v>0</v>
      </c>
      <c r="AO27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4589350369.1476479</v>
      </c>
      <c r="AQ27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6193529859</v>
      </c>
      <c r="AS2732" s="11">
        <f>Table_PBS_SQL_DB2_PBSSQL_PBS_NDP_Tina_CG_QtrlyPerformance_Final[[#This Row],[GOU REL]]+Table_PBS_SQL_DB2_PBSSQL_PBS_NDP_Tina_CG_QtrlyPerformance_Final[[#This Row],[EXT REL]]</f>
        <v>4589350369.1476479</v>
      </c>
      <c r="AT2732" s="11">
        <f>Table_PBS_SQL_DB2_PBSSQL_PBS_NDP_Tina_CG_QtrlyPerformance_Final[[#This Row],[GOU EXP]]+Table_PBS_SQL_DB2_PBSSQL_PBS_NDP_Tina_CG_QtrlyPerformance_Final[[#This Row],[EXT EXP]]</f>
        <v>6193529859</v>
      </c>
      <c r="AU2732" s="11" t="str">
        <f>IF(Table_PBS_SQL_DB2_PBSSQL_PBS_NDP_Tina_CG_QtrlyPerformance_Final[[#This Row],[Item_Code]]&gt;"300000", "Capital", "Recurrent")</f>
        <v>Recurrent</v>
      </c>
    </row>
    <row r="2733" spans="1:47" x14ac:dyDescent="0.25">
      <c r="A2733" t="s">
        <v>295</v>
      </c>
      <c r="B2733" t="s">
        <v>296</v>
      </c>
      <c r="C2733" t="s">
        <v>293</v>
      </c>
      <c r="D2733" t="s">
        <v>1206</v>
      </c>
      <c r="E2733" t="s">
        <v>31</v>
      </c>
      <c r="F2733" t="s">
        <v>1207</v>
      </c>
      <c r="G2733" t="s">
        <v>177</v>
      </c>
      <c r="H2733" t="s">
        <v>1222</v>
      </c>
      <c r="I2733" t="s">
        <v>896</v>
      </c>
      <c r="J2733" t="s">
        <v>897</v>
      </c>
      <c r="K2733" t="s">
        <v>1223</v>
      </c>
      <c r="L2733" t="s">
        <v>1224</v>
      </c>
      <c r="M2733" t="s">
        <v>1212</v>
      </c>
      <c r="N2733" t="s">
        <v>1213</v>
      </c>
      <c r="O2733" t="s">
        <v>924</v>
      </c>
      <c r="P2733" t="s">
        <v>925</v>
      </c>
      <c r="Q2733" s="11">
        <v>0</v>
      </c>
      <c r="R2733" s="11">
        <v>0</v>
      </c>
      <c r="S2733" s="11">
        <v>0</v>
      </c>
      <c r="T2733" s="11">
        <v>0</v>
      </c>
      <c r="U2733" s="11">
        <v>0</v>
      </c>
      <c r="V2733" s="11">
        <v>0</v>
      </c>
      <c r="W2733" s="11">
        <v>0</v>
      </c>
      <c r="X2733" s="11">
        <v>0</v>
      </c>
      <c r="Y2733" s="11">
        <v>0</v>
      </c>
      <c r="Z2733" s="11">
        <v>0</v>
      </c>
      <c r="AA2733" s="11">
        <v>5140000</v>
      </c>
      <c r="AB2733" s="11">
        <v>0</v>
      </c>
      <c r="AC2733" s="11">
        <v>0</v>
      </c>
      <c r="AD2733" s="11">
        <v>0</v>
      </c>
      <c r="AE2733" s="11">
        <v>18035494.731970541</v>
      </c>
      <c r="AF2733" s="11">
        <v>0</v>
      </c>
      <c r="AG2733" s="11">
        <v>0</v>
      </c>
      <c r="AH2733" s="11">
        <v>0</v>
      </c>
      <c r="AI2733" s="11">
        <v>2643728</v>
      </c>
      <c r="AJ2733" s="11">
        <v>0</v>
      </c>
      <c r="AK2733" s="11">
        <v>0</v>
      </c>
      <c r="AL2733" s="11">
        <v>0</v>
      </c>
      <c r="AM2733" s="11">
        <v>0</v>
      </c>
      <c r="AN2733" s="11">
        <v>0</v>
      </c>
      <c r="AO27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25819222.731970541</v>
      </c>
      <c r="AQ27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33" s="11">
        <f>Table_PBS_SQL_DB2_PBSSQL_PBS_NDP_Tina_CG_QtrlyPerformance_Final[[#This Row],[GOU REL]]+Table_PBS_SQL_DB2_PBSSQL_PBS_NDP_Tina_CG_QtrlyPerformance_Final[[#This Row],[EXT REL]]</f>
        <v>25819222.731970541</v>
      </c>
      <c r="AT2733" s="11">
        <f>Table_PBS_SQL_DB2_PBSSQL_PBS_NDP_Tina_CG_QtrlyPerformance_Final[[#This Row],[GOU EXP]]+Table_PBS_SQL_DB2_PBSSQL_PBS_NDP_Tina_CG_QtrlyPerformance_Final[[#This Row],[EXT EXP]]</f>
        <v>0</v>
      </c>
      <c r="AU2733" s="11" t="str">
        <f>IF(Table_PBS_SQL_DB2_PBSSQL_PBS_NDP_Tina_CG_QtrlyPerformance_Final[[#This Row],[Item_Code]]&gt;"300000", "Capital", "Recurrent")</f>
        <v>Recurrent</v>
      </c>
    </row>
    <row r="2734" spans="1:47" x14ac:dyDescent="0.25">
      <c r="A2734" t="s">
        <v>295</v>
      </c>
      <c r="B2734" t="s">
        <v>296</v>
      </c>
      <c r="C2734" t="s">
        <v>293</v>
      </c>
      <c r="D2734" t="s">
        <v>1206</v>
      </c>
      <c r="E2734" t="s">
        <v>31</v>
      </c>
      <c r="F2734" t="s">
        <v>1207</v>
      </c>
      <c r="G2734" t="s">
        <v>177</v>
      </c>
      <c r="H2734" t="s">
        <v>1222</v>
      </c>
      <c r="I2734" t="s">
        <v>896</v>
      </c>
      <c r="J2734" t="s">
        <v>897</v>
      </c>
      <c r="K2734" t="s">
        <v>299</v>
      </c>
      <c r="L2734" t="s">
        <v>1225</v>
      </c>
      <c r="M2734" t="s">
        <v>1044</v>
      </c>
      <c r="N2734" t="s">
        <v>1045</v>
      </c>
      <c r="O2734" t="s">
        <v>1083</v>
      </c>
      <c r="P2734" t="s">
        <v>1084</v>
      </c>
      <c r="Q2734" s="11">
        <v>0</v>
      </c>
      <c r="R2734" s="11">
        <v>0</v>
      </c>
      <c r="S2734" s="11">
        <v>0</v>
      </c>
      <c r="T2734" s="11">
        <v>0</v>
      </c>
      <c r="U2734" s="11">
        <v>0</v>
      </c>
      <c r="V2734" s="11">
        <v>0</v>
      </c>
      <c r="W2734" s="11">
        <v>0</v>
      </c>
      <c r="X2734" s="11">
        <v>0</v>
      </c>
      <c r="Y2734" s="11">
        <v>0</v>
      </c>
      <c r="Z2734" s="11">
        <v>0</v>
      </c>
      <c r="AA2734" s="11">
        <v>0</v>
      </c>
      <c r="AB2734" s="11">
        <v>0</v>
      </c>
      <c r="AC2734" s="11">
        <v>0</v>
      </c>
      <c r="AD2734" s="11">
        <v>0</v>
      </c>
      <c r="AE2734" s="11">
        <v>1032151818</v>
      </c>
      <c r="AF2734" s="11">
        <v>269304502</v>
      </c>
      <c r="AG2734" s="11">
        <v>0</v>
      </c>
      <c r="AH2734" s="11">
        <v>0</v>
      </c>
      <c r="AI2734" s="11">
        <v>0</v>
      </c>
      <c r="AJ2734" s="11">
        <v>0</v>
      </c>
      <c r="AK2734" s="11">
        <v>0</v>
      </c>
      <c r="AL2734" s="11">
        <v>0</v>
      </c>
      <c r="AM2734" s="11">
        <v>0</v>
      </c>
      <c r="AN2734" s="11">
        <v>0</v>
      </c>
      <c r="AO27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1032151818</v>
      </c>
      <c r="AQ27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269304502</v>
      </c>
      <c r="AS2734" s="11">
        <f>Table_PBS_SQL_DB2_PBSSQL_PBS_NDP_Tina_CG_QtrlyPerformance_Final[[#This Row],[GOU REL]]+Table_PBS_SQL_DB2_PBSSQL_PBS_NDP_Tina_CG_QtrlyPerformance_Final[[#This Row],[EXT REL]]</f>
        <v>1032151818</v>
      </c>
      <c r="AT2734" s="11">
        <f>Table_PBS_SQL_DB2_PBSSQL_PBS_NDP_Tina_CG_QtrlyPerformance_Final[[#This Row],[GOU EXP]]+Table_PBS_SQL_DB2_PBSSQL_PBS_NDP_Tina_CG_QtrlyPerformance_Final[[#This Row],[EXT EXP]]</f>
        <v>269304502</v>
      </c>
      <c r="AU2734" s="11" t="str">
        <f>IF(Table_PBS_SQL_DB2_PBSSQL_PBS_NDP_Tina_CG_QtrlyPerformance_Final[[#This Row],[Item_Code]]&gt;"300000", "Capital", "Recurrent")</f>
        <v>Recurrent</v>
      </c>
    </row>
    <row r="2735" spans="1:47" x14ac:dyDescent="0.25">
      <c r="A2735" t="s">
        <v>295</v>
      </c>
      <c r="B2735" t="s">
        <v>296</v>
      </c>
      <c r="C2735" t="s">
        <v>293</v>
      </c>
      <c r="D2735" t="s">
        <v>1206</v>
      </c>
      <c r="E2735" t="s">
        <v>31</v>
      </c>
      <c r="F2735" t="s">
        <v>1207</v>
      </c>
      <c r="G2735" t="s">
        <v>177</v>
      </c>
      <c r="H2735" t="s">
        <v>1222</v>
      </c>
      <c r="I2735" t="s">
        <v>896</v>
      </c>
      <c r="J2735" t="s">
        <v>897</v>
      </c>
      <c r="K2735" t="s">
        <v>299</v>
      </c>
      <c r="L2735" t="s">
        <v>1225</v>
      </c>
      <c r="M2735" t="s">
        <v>1044</v>
      </c>
      <c r="N2735" t="s">
        <v>1045</v>
      </c>
      <c r="O2735" t="s">
        <v>1626</v>
      </c>
      <c r="P2735" t="s">
        <v>1627</v>
      </c>
      <c r="Q2735" s="11">
        <v>0</v>
      </c>
      <c r="R2735" s="11">
        <v>0</v>
      </c>
      <c r="S2735" s="11">
        <v>0</v>
      </c>
      <c r="T2735" s="11">
        <v>0</v>
      </c>
      <c r="U2735" s="11">
        <v>0</v>
      </c>
      <c r="V2735" s="11">
        <v>0</v>
      </c>
      <c r="W2735" s="11">
        <v>0</v>
      </c>
      <c r="X2735" s="11">
        <v>0</v>
      </c>
      <c r="Y2735" s="11">
        <v>0</v>
      </c>
      <c r="Z2735" s="11">
        <v>0</v>
      </c>
      <c r="AA2735" s="11">
        <v>0</v>
      </c>
      <c r="AB2735" s="11">
        <v>0</v>
      </c>
      <c r="AC2735" s="11">
        <v>0</v>
      </c>
      <c r="AD2735" s="11">
        <v>0</v>
      </c>
      <c r="AE2735" s="11">
        <v>52864246852</v>
      </c>
      <c r="AF2735" s="11">
        <v>5542865572</v>
      </c>
      <c r="AG2735" s="11">
        <v>0</v>
      </c>
      <c r="AH2735" s="11">
        <v>0</v>
      </c>
      <c r="AI2735" s="11">
        <v>7749089807</v>
      </c>
      <c r="AJ2735" s="11">
        <v>1571291764</v>
      </c>
      <c r="AK2735" s="11">
        <v>0</v>
      </c>
      <c r="AL2735" s="11">
        <v>0</v>
      </c>
      <c r="AM2735" s="11">
        <v>7399636109</v>
      </c>
      <c r="AN2735" s="11">
        <v>1374784249</v>
      </c>
      <c r="AO27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68012972768</v>
      </c>
      <c r="AQ27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8488941585</v>
      </c>
      <c r="AS2735" s="11">
        <f>Table_PBS_SQL_DB2_PBSSQL_PBS_NDP_Tina_CG_QtrlyPerformance_Final[[#This Row],[GOU REL]]+Table_PBS_SQL_DB2_PBSSQL_PBS_NDP_Tina_CG_QtrlyPerformance_Final[[#This Row],[EXT REL]]</f>
        <v>68012972768</v>
      </c>
      <c r="AT2735" s="11">
        <f>Table_PBS_SQL_DB2_PBSSQL_PBS_NDP_Tina_CG_QtrlyPerformance_Final[[#This Row],[GOU EXP]]+Table_PBS_SQL_DB2_PBSSQL_PBS_NDP_Tina_CG_QtrlyPerformance_Final[[#This Row],[EXT EXP]]</f>
        <v>8488941585</v>
      </c>
      <c r="AU2735" s="11" t="str">
        <f>IF(Table_PBS_SQL_DB2_PBSSQL_PBS_NDP_Tina_CG_QtrlyPerformance_Final[[#This Row],[Item_Code]]&gt;"300000", "Capital", "Recurrent")</f>
        <v>Capital</v>
      </c>
    </row>
    <row r="2736" spans="1:47" x14ac:dyDescent="0.25">
      <c r="A2736" t="s">
        <v>295</v>
      </c>
      <c r="B2736" t="s">
        <v>296</v>
      </c>
      <c r="C2736" t="s">
        <v>293</v>
      </c>
      <c r="D2736" t="s">
        <v>1206</v>
      </c>
      <c r="E2736" t="s">
        <v>31</v>
      </c>
      <c r="F2736" t="s">
        <v>1207</v>
      </c>
      <c r="G2736" t="s">
        <v>177</v>
      </c>
      <c r="H2736" t="s">
        <v>1222</v>
      </c>
      <c r="I2736" t="s">
        <v>896</v>
      </c>
      <c r="J2736" t="s">
        <v>897</v>
      </c>
      <c r="K2736" t="s">
        <v>299</v>
      </c>
      <c r="L2736" t="s">
        <v>1225</v>
      </c>
      <c r="M2736" t="s">
        <v>1212</v>
      </c>
      <c r="N2736" t="s">
        <v>1213</v>
      </c>
      <c r="O2736" t="s">
        <v>1002</v>
      </c>
      <c r="P2736" t="s">
        <v>1003</v>
      </c>
      <c r="Q2736" s="11">
        <v>0</v>
      </c>
      <c r="R2736" s="11">
        <v>0</v>
      </c>
      <c r="S2736" s="11">
        <v>0</v>
      </c>
      <c r="T2736" s="11">
        <v>0</v>
      </c>
      <c r="U2736" s="11">
        <v>0</v>
      </c>
      <c r="V2736" s="11">
        <v>0</v>
      </c>
      <c r="W2736" s="11">
        <v>0</v>
      </c>
      <c r="X2736" s="11">
        <v>0</v>
      </c>
      <c r="Y2736" s="11">
        <v>0</v>
      </c>
      <c r="Z2736" s="11">
        <v>0</v>
      </c>
      <c r="AA2736" s="11">
        <v>420925748</v>
      </c>
      <c r="AB2736" s="11">
        <v>420925748</v>
      </c>
      <c r="AC2736" s="11">
        <v>0</v>
      </c>
      <c r="AD2736" s="11">
        <v>0</v>
      </c>
      <c r="AE2736" s="11">
        <v>1488900009</v>
      </c>
      <c r="AF2736" s="11">
        <v>223727302</v>
      </c>
      <c r="AG2736" s="11">
        <v>0</v>
      </c>
      <c r="AH2736" s="11">
        <v>0</v>
      </c>
      <c r="AI2736" s="11">
        <v>0</v>
      </c>
      <c r="AJ2736" s="11">
        <v>0</v>
      </c>
      <c r="AK2736" s="11">
        <v>0</v>
      </c>
      <c r="AL2736" s="11">
        <v>0</v>
      </c>
      <c r="AM2736" s="11">
        <v>208407741</v>
      </c>
      <c r="AN2736" s="11">
        <v>167777861</v>
      </c>
      <c r="AO27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2118233498</v>
      </c>
      <c r="AQ27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812430911</v>
      </c>
      <c r="AS2736" s="11">
        <f>Table_PBS_SQL_DB2_PBSSQL_PBS_NDP_Tina_CG_QtrlyPerformance_Final[[#This Row],[GOU REL]]+Table_PBS_SQL_DB2_PBSSQL_PBS_NDP_Tina_CG_QtrlyPerformance_Final[[#This Row],[EXT REL]]</f>
        <v>2118233498</v>
      </c>
      <c r="AT2736" s="11">
        <f>Table_PBS_SQL_DB2_PBSSQL_PBS_NDP_Tina_CG_QtrlyPerformance_Final[[#This Row],[GOU EXP]]+Table_PBS_SQL_DB2_PBSSQL_PBS_NDP_Tina_CG_QtrlyPerformance_Final[[#This Row],[EXT EXP]]</f>
        <v>812430911</v>
      </c>
      <c r="AU2736" s="11" t="str">
        <f>IF(Table_PBS_SQL_DB2_PBSSQL_PBS_NDP_Tina_CG_QtrlyPerformance_Final[[#This Row],[Item_Code]]&gt;"300000", "Capital", "Recurrent")</f>
        <v>Recurrent</v>
      </c>
    </row>
    <row r="2737" spans="1:47" x14ac:dyDescent="0.25">
      <c r="A2737" t="s">
        <v>295</v>
      </c>
      <c r="B2737" t="s">
        <v>296</v>
      </c>
      <c r="C2737" t="s">
        <v>293</v>
      </c>
      <c r="D2737" t="s">
        <v>1206</v>
      </c>
      <c r="E2737" t="s">
        <v>31</v>
      </c>
      <c r="F2737" t="s">
        <v>1207</v>
      </c>
      <c r="G2737" t="s">
        <v>177</v>
      </c>
      <c r="H2737" t="s">
        <v>1222</v>
      </c>
      <c r="I2737" t="s">
        <v>896</v>
      </c>
      <c r="J2737" t="s">
        <v>897</v>
      </c>
      <c r="K2737" t="s">
        <v>299</v>
      </c>
      <c r="L2737" t="s">
        <v>1225</v>
      </c>
      <c r="M2737" t="s">
        <v>1212</v>
      </c>
      <c r="N2737" t="s">
        <v>1213</v>
      </c>
      <c r="O2737" t="s">
        <v>1025</v>
      </c>
      <c r="P2737" t="s">
        <v>1026</v>
      </c>
      <c r="Q2737" s="11">
        <v>0</v>
      </c>
      <c r="R2737" s="11">
        <v>0</v>
      </c>
      <c r="S2737" s="11">
        <v>0</v>
      </c>
      <c r="T2737" s="11">
        <v>0</v>
      </c>
      <c r="U2737" s="11">
        <v>0</v>
      </c>
      <c r="V2737" s="11">
        <v>0</v>
      </c>
      <c r="W2737" s="11">
        <v>0</v>
      </c>
      <c r="X2737" s="11">
        <v>0</v>
      </c>
      <c r="Y2737" s="11">
        <v>0</v>
      </c>
      <c r="Z2737" s="11">
        <v>0</v>
      </c>
      <c r="AA2737" s="11">
        <v>84424648</v>
      </c>
      <c r="AB2737" s="11">
        <v>32718000</v>
      </c>
      <c r="AC2737" s="11">
        <v>0</v>
      </c>
      <c r="AD2737" s="11">
        <v>0</v>
      </c>
      <c r="AE2737" s="11">
        <v>309506976</v>
      </c>
      <c r="AF2737" s="11">
        <v>112136000</v>
      </c>
      <c r="AG2737" s="11">
        <v>0</v>
      </c>
      <c r="AH2737" s="11">
        <v>0</v>
      </c>
      <c r="AI2737" s="11">
        <v>45368987</v>
      </c>
      <c r="AJ2737" s="11">
        <v>0</v>
      </c>
      <c r="AK2737" s="11">
        <v>0</v>
      </c>
      <c r="AL2737" s="11">
        <v>0</v>
      </c>
      <c r="AM2737" s="11">
        <v>43323023</v>
      </c>
      <c r="AN2737" s="11">
        <v>0</v>
      </c>
      <c r="AO27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482623634</v>
      </c>
      <c r="AQ27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144854000</v>
      </c>
      <c r="AS2737" s="11">
        <f>Table_PBS_SQL_DB2_PBSSQL_PBS_NDP_Tina_CG_QtrlyPerformance_Final[[#This Row],[GOU REL]]+Table_PBS_SQL_DB2_PBSSQL_PBS_NDP_Tina_CG_QtrlyPerformance_Final[[#This Row],[EXT REL]]</f>
        <v>482623634</v>
      </c>
      <c r="AT2737" s="11">
        <f>Table_PBS_SQL_DB2_PBSSQL_PBS_NDP_Tina_CG_QtrlyPerformance_Final[[#This Row],[GOU EXP]]+Table_PBS_SQL_DB2_PBSSQL_PBS_NDP_Tina_CG_QtrlyPerformance_Final[[#This Row],[EXT EXP]]</f>
        <v>144854000</v>
      </c>
      <c r="AU2737" s="11" t="str">
        <f>IF(Table_PBS_SQL_DB2_PBSSQL_PBS_NDP_Tina_CG_QtrlyPerformance_Final[[#This Row],[Item_Code]]&gt;"300000", "Capital", "Recurrent")</f>
        <v>Recurrent</v>
      </c>
    </row>
    <row r="2738" spans="1:47" x14ac:dyDescent="0.25">
      <c r="A2738" t="s">
        <v>295</v>
      </c>
      <c r="B2738" t="s">
        <v>296</v>
      </c>
      <c r="C2738" t="s">
        <v>293</v>
      </c>
      <c r="D2738" t="s">
        <v>1206</v>
      </c>
      <c r="E2738" t="s">
        <v>31</v>
      </c>
      <c r="F2738" t="s">
        <v>1207</v>
      </c>
      <c r="G2738" t="s">
        <v>177</v>
      </c>
      <c r="H2738" t="s">
        <v>1222</v>
      </c>
      <c r="I2738" t="s">
        <v>896</v>
      </c>
      <c r="J2738" t="s">
        <v>897</v>
      </c>
      <c r="K2738" t="s">
        <v>299</v>
      </c>
      <c r="L2738" t="s">
        <v>1225</v>
      </c>
      <c r="M2738" t="s">
        <v>1212</v>
      </c>
      <c r="N2738" t="s">
        <v>1213</v>
      </c>
      <c r="O2738" t="s">
        <v>1004</v>
      </c>
      <c r="P2738" t="s">
        <v>868</v>
      </c>
      <c r="Q2738" s="11">
        <v>0</v>
      </c>
      <c r="R2738" s="11">
        <v>0</v>
      </c>
      <c r="S2738" s="11">
        <v>0</v>
      </c>
      <c r="T2738" s="11">
        <v>0</v>
      </c>
      <c r="U2738" s="11">
        <v>0</v>
      </c>
      <c r="V2738" s="11">
        <v>0</v>
      </c>
      <c r="W2738" s="11">
        <v>0</v>
      </c>
      <c r="X2738" s="11">
        <v>0</v>
      </c>
      <c r="Y2738" s="11">
        <v>0</v>
      </c>
      <c r="Z2738" s="11">
        <v>0</v>
      </c>
      <c r="AA2738" s="11">
        <v>28167072</v>
      </c>
      <c r="AB2738" s="11">
        <v>28167072</v>
      </c>
      <c r="AC2738" s="11">
        <v>0</v>
      </c>
      <c r="AD2738" s="11">
        <v>0</v>
      </c>
      <c r="AE2738" s="11">
        <v>8772128</v>
      </c>
      <c r="AF2738" s="11">
        <v>24083536</v>
      </c>
      <c r="AG2738" s="11">
        <v>0</v>
      </c>
      <c r="AH2738" s="11">
        <v>0</v>
      </c>
      <c r="AI2738" s="11">
        <v>1285860</v>
      </c>
      <c r="AJ2738" s="11">
        <v>0</v>
      </c>
      <c r="AK2738" s="11">
        <v>0</v>
      </c>
      <c r="AL2738" s="11">
        <v>0</v>
      </c>
      <c r="AM2738" s="11">
        <v>1227872</v>
      </c>
      <c r="AN2738" s="11">
        <v>0</v>
      </c>
      <c r="AO27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39452932</v>
      </c>
      <c r="AQ27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52250608</v>
      </c>
      <c r="AS2738" s="11">
        <f>Table_PBS_SQL_DB2_PBSSQL_PBS_NDP_Tina_CG_QtrlyPerformance_Final[[#This Row],[GOU REL]]+Table_PBS_SQL_DB2_PBSSQL_PBS_NDP_Tina_CG_QtrlyPerformance_Final[[#This Row],[EXT REL]]</f>
        <v>39452932</v>
      </c>
      <c r="AT2738" s="11">
        <f>Table_PBS_SQL_DB2_PBSSQL_PBS_NDP_Tina_CG_QtrlyPerformance_Final[[#This Row],[GOU EXP]]+Table_PBS_SQL_DB2_PBSSQL_PBS_NDP_Tina_CG_QtrlyPerformance_Final[[#This Row],[EXT EXP]]</f>
        <v>52250608</v>
      </c>
      <c r="AU2738" s="11" t="str">
        <f>IF(Table_PBS_SQL_DB2_PBSSQL_PBS_NDP_Tina_CG_QtrlyPerformance_Final[[#This Row],[Item_Code]]&gt;"300000", "Capital", "Recurrent")</f>
        <v>Recurrent</v>
      </c>
    </row>
    <row r="2739" spans="1:47" x14ac:dyDescent="0.25">
      <c r="A2739" t="s">
        <v>295</v>
      </c>
      <c r="B2739" t="s">
        <v>296</v>
      </c>
      <c r="C2739" t="s">
        <v>293</v>
      </c>
      <c r="D2739" t="s">
        <v>1206</v>
      </c>
      <c r="E2739" t="s">
        <v>31</v>
      </c>
      <c r="F2739" t="s">
        <v>1207</v>
      </c>
      <c r="G2739" t="s">
        <v>177</v>
      </c>
      <c r="H2739" t="s">
        <v>1222</v>
      </c>
      <c r="I2739" t="s">
        <v>493</v>
      </c>
      <c r="J2739" t="s">
        <v>1226</v>
      </c>
      <c r="K2739" t="s">
        <v>299</v>
      </c>
      <c r="L2739" t="s">
        <v>1225</v>
      </c>
      <c r="M2739" t="s">
        <v>1044</v>
      </c>
      <c r="N2739" t="s">
        <v>1045</v>
      </c>
      <c r="O2739" t="s">
        <v>1083</v>
      </c>
      <c r="P2739" t="s">
        <v>1084</v>
      </c>
      <c r="Q2739" s="11">
        <v>0</v>
      </c>
      <c r="R2739" s="11">
        <v>0</v>
      </c>
      <c r="S2739" s="11">
        <v>0</v>
      </c>
      <c r="T2739" s="11">
        <v>0</v>
      </c>
      <c r="U2739" s="11">
        <v>1176626549</v>
      </c>
      <c r="V2739" s="11">
        <v>0</v>
      </c>
      <c r="W2739" s="11">
        <v>0</v>
      </c>
      <c r="X2739" s="11">
        <v>1176626549</v>
      </c>
      <c r="Y2739" s="11">
        <v>0</v>
      </c>
      <c r="Z2739" s="11">
        <v>0</v>
      </c>
      <c r="AA2739" s="11">
        <v>0</v>
      </c>
      <c r="AB2739" s="11">
        <v>0</v>
      </c>
      <c r="AC2739" s="11">
        <v>0</v>
      </c>
      <c r="AD2739" s="11">
        <v>0</v>
      </c>
      <c r="AE2739" s="11">
        <v>0</v>
      </c>
      <c r="AF2739" s="11">
        <v>0</v>
      </c>
      <c r="AG2739" s="11">
        <v>0</v>
      </c>
      <c r="AH2739" s="11">
        <v>0</v>
      </c>
      <c r="AI2739" s="11">
        <v>0</v>
      </c>
      <c r="AJ2739" s="11">
        <v>0</v>
      </c>
      <c r="AK2739" s="11">
        <v>0</v>
      </c>
      <c r="AL2739" s="11">
        <v>0</v>
      </c>
      <c r="AM2739" s="11">
        <v>0</v>
      </c>
      <c r="AN2739" s="11">
        <v>0</v>
      </c>
      <c r="AO27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39" s="11">
        <f>Table_PBS_SQL_DB2_PBSSQL_PBS_NDP_Tina_CG_QtrlyPerformance_Final[[#This Row],[GOU REL]]+Table_PBS_SQL_DB2_PBSSQL_PBS_NDP_Tina_CG_QtrlyPerformance_Final[[#This Row],[EXT REL]]</f>
        <v>0</v>
      </c>
      <c r="AT2739" s="11">
        <f>Table_PBS_SQL_DB2_PBSSQL_PBS_NDP_Tina_CG_QtrlyPerformance_Final[[#This Row],[GOU EXP]]+Table_PBS_SQL_DB2_PBSSQL_PBS_NDP_Tina_CG_QtrlyPerformance_Final[[#This Row],[EXT EXP]]</f>
        <v>0</v>
      </c>
      <c r="AU2739" s="11" t="str">
        <f>IF(Table_PBS_SQL_DB2_PBSSQL_PBS_NDP_Tina_CG_QtrlyPerformance_Final[[#This Row],[Item_Code]]&gt;"300000", "Capital", "Recurrent")</f>
        <v>Recurrent</v>
      </c>
    </row>
    <row r="2740" spans="1:47" x14ac:dyDescent="0.25">
      <c r="A2740" t="s">
        <v>295</v>
      </c>
      <c r="B2740" t="s">
        <v>296</v>
      </c>
      <c r="C2740" t="s">
        <v>293</v>
      </c>
      <c r="D2740" t="s">
        <v>1206</v>
      </c>
      <c r="E2740" t="s">
        <v>31</v>
      </c>
      <c r="F2740" t="s">
        <v>1207</v>
      </c>
      <c r="G2740" t="s">
        <v>177</v>
      </c>
      <c r="H2740" t="s">
        <v>1222</v>
      </c>
      <c r="I2740" t="s">
        <v>493</v>
      </c>
      <c r="J2740" t="s">
        <v>1226</v>
      </c>
      <c r="K2740" t="s">
        <v>299</v>
      </c>
      <c r="L2740" t="s">
        <v>1225</v>
      </c>
      <c r="M2740" t="s">
        <v>1212</v>
      </c>
      <c r="N2740" t="s">
        <v>1213</v>
      </c>
      <c r="O2740" t="s">
        <v>1002</v>
      </c>
      <c r="P2740" t="s">
        <v>1003</v>
      </c>
      <c r="Q2740" s="11">
        <v>0</v>
      </c>
      <c r="R2740" s="11">
        <v>0</v>
      </c>
      <c r="S2740" s="11">
        <v>0</v>
      </c>
      <c r="T2740" s="11">
        <v>0</v>
      </c>
      <c r="U2740" s="11">
        <v>1724807750</v>
      </c>
      <c r="V2740" s="11">
        <v>0</v>
      </c>
      <c r="W2740" s="11">
        <v>27500000</v>
      </c>
      <c r="X2740" s="11">
        <v>1697307750</v>
      </c>
      <c r="Y2740" s="11">
        <v>0</v>
      </c>
      <c r="Z2740" s="11">
        <v>0</v>
      </c>
      <c r="AA2740" s="11">
        <v>0</v>
      </c>
      <c r="AB2740" s="11">
        <v>0</v>
      </c>
      <c r="AC2740" s="11">
        <v>6875000</v>
      </c>
      <c r="AD2740" s="11">
        <v>0</v>
      </c>
      <c r="AE2740" s="11">
        <v>0</v>
      </c>
      <c r="AF2740" s="11">
        <v>0</v>
      </c>
      <c r="AG2740" s="11">
        <v>6875000</v>
      </c>
      <c r="AH2740" s="11">
        <v>0</v>
      </c>
      <c r="AI2740" s="11">
        <v>0</v>
      </c>
      <c r="AJ2740" s="11">
        <v>0</v>
      </c>
      <c r="AK2740" s="11">
        <v>2000000</v>
      </c>
      <c r="AL2740" s="11">
        <v>15750000</v>
      </c>
      <c r="AM2740" s="11">
        <v>0</v>
      </c>
      <c r="AN2740" s="11">
        <v>0</v>
      </c>
      <c r="AO27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15750000</v>
      </c>
      <c r="AP27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15750000</v>
      </c>
      <c r="AR27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0" s="11">
        <f>Table_PBS_SQL_DB2_PBSSQL_PBS_NDP_Tina_CG_QtrlyPerformance_Final[[#This Row],[GOU REL]]+Table_PBS_SQL_DB2_PBSSQL_PBS_NDP_Tina_CG_QtrlyPerformance_Final[[#This Row],[EXT REL]]</f>
        <v>15750000</v>
      </c>
      <c r="AT2740" s="11">
        <f>Table_PBS_SQL_DB2_PBSSQL_PBS_NDP_Tina_CG_QtrlyPerformance_Final[[#This Row],[GOU EXP]]+Table_PBS_SQL_DB2_PBSSQL_PBS_NDP_Tina_CG_QtrlyPerformance_Final[[#This Row],[EXT EXP]]</f>
        <v>15750000</v>
      </c>
      <c r="AU2740" s="11" t="str">
        <f>IF(Table_PBS_SQL_DB2_PBSSQL_PBS_NDP_Tina_CG_QtrlyPerformance_Final[[#This Row],[Item_Code]]&gt;"300000", "Capital", "Recurrent")</f>
        <v>Recurrent</v>
      </c>
    </row>
    <row r="2741" spans="1:47" x14ac:dyDescent="0.25">
      <c r="A2741" t="s">
        <v>295</v>
      </c>
      <c r="B2741" t="s">
        <v>296</v>
      </c>
      <c r="C2741" t="s">
        <v>293</v>
      </c>
      <c r="D2741" t="s">
        <v>1206</v>
      </c>
      <c r="E2741" t="s">
        <v>31</v>
      </c>
      <c r="F2741" t="s">
        <v>1207</v>
      </c>
      <c r="G2741" t="s">
        <v>177</v>
      </c>
      <c r="H2741" t="s">
        <v>1222</v>
      </c>
      <c r="I2741" t="s">
        <v>493</v>
      </c>
      <c r="J2741" t="s">
        <v>1226</v>
      </c>
      <c r="K2741" t="s">
        <v>299</v>
      </c>
      <c r="L2741" t="s">
        <v>1225</v>
      </c>
      <c r="M2741" t="s">
        <v>1212</v>
      </c>
      <c r="N2741" t="s">
        <v>1213</v>
      </c>
      <c r="O2741" t="s">
        <v>967</v>
      </c>
      <c r="P2741" t="s">
        <v>968</v>
      </c>
      <c r="Q2741" s="11">
        <v>0</v>
      </c>
      <c r="R2741" s="11">
        <v>0</v>
      </c>
      <c r="S2741" s="11">
        <v>0</v>
      </c>
      <c r="T2741" s="11">
        <v>0</v>
      </c>
      <c r="U2741" s="11">
        <v>11000000</v>
      </c>
      <c r="V2741" s="11">
        <v>0</v>
      </c>
      <c r="W2741" s="11">
        <v>8000000</v>
      </c>
      <c r="X2741" s="11">
        <v>3000000</v>
      </c>
      <c r="Y2741" s="11">
        <v>0</v>
      </c>
      <c r="Z2741" s="11">
        <v>0</v>
      </c>
      <c r="AA2741" s="11">
        <v>0</v>
      </c>
      <c r="AB2741" s="11">
        <v>0</v>
      </c>
      <c r="AC2741" s="11">
        <v>2000000</v>
      </c>
      <c r="AD2741" s="11">
        <v>2000000</v>
      </c>
      <c r="AE2741" s="11">
        <v>0</v>
      </c>
      <c r="AF2741" s="11">
        <v>0</v>
      </c>
      <c r="AG2741" s="11">
        <v>2000001</v>
      </c>
      <c r="AH2741" s="11">
        <v>0</v>
      </c>
      <c r="AI2741" s="11">
        <v>0</v>
      </c>
      <c r="AJ2741" s="11">
        <v>0</v>
      </c>
      <c r="AK2741" s="11">
        <v>0</v>
      </c>
      <c r="AL2741" s="11">
        <v>2000000</v>
      </c>
      <c r="AM2741" s="11">
        <v>0</v>
      </c>
      <c r="AN2741" s="11">
        <v>0</v>
      </c>
      <c r="AO27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4000001</v>
      </c>
      <c r="AP27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27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1" s="11">
        <f>Table_PBS_SQL_DB2_PBSSQL_PBS_NDP_Tina_CG_QtrlyPerformance_Final[[#This Row],[GOU REL]]+Table_PBS_SQL_DB2_PBSSQL_PBS_NDP_Tina_CG_QtrlyPerformance_Final[[#This Row],[EXT REL]]</f>
        <v>4000001</v>
      </c>
      <c r="AT2741" s="11">
        <f>Table_PBS_SQL_DB2_PBSSQL_PBS_NDP_Tina_CG_QtrlyPerformance_Final[[#This Row],[GOU EXP]]+Table_PBS_SQL_DB2_PBSSQL_PBS_NDP_Tina_CG_QtrlyPerformance_Final[[#This Row],[EXT EXP]]</f>
        <v>4000000</v>
      </c>
      <c r="AU2741" s="11" t="str">
        <f>IF(Table_PBS_SQL_DB2_PBSSQL_PBS_NDP_Tina_CG_QtrlyPerformance_Final[[#This Row],[Item_Code]]&gt;"300000", "Capital", "Recurrent")</f>
        <v>Recurrent</v>
      </c>
    </row>
    <row r="2742" spans="1:47" x14ac:dyDescent="0.25">
      <c r="A2742" t="s">
        <v>295</v>
      </c>
      <c r="B2742" t="s">
        <v>296</v>
      </c>
      <c r="C2742" t="s">
        <v>293</v>
      </c>
      <c r="D2742" t="s">
        <v>1206</v>
      </c>
      <c r="E2742" t="s">
        <v>31</v>
      </c>
      <c r="F2742" t="s">
        <v>1207</v>
      </c>
      <c r="G2742" t="s">
        <v>177</v>
      </c>
      <c r="H2742" t="s">
        <v>1222</v>
      </c>
      <c r="I2742" t="s">
        <v>493</v>
      </c>
      <c r="J2742" t="s">
        <v>1226</v>
      </c>
      <c r="K2742" t="s">
        <v>299</v>
      </c>
      <c r="L2742" t="s">
        <v>1225</v>
      </c>
      <c r="M2742" t="s">
        <v>1212</v>
      </c>
      <c r="N2742" t="s">
        <v>1213</v>
      </c>
      <c r="O2742" t="s">
        <v>1085</v>
      </c>
      <c r="P2742" t="s">
        <v>1086</v>
      </c>
      <c r="Q2742" s="11">
        <v>0</v>
      </c>
      <c r="R2742" s="11">
        <v>0</v>
      </c>
      <c r="S2742" s="11">
        <v>0</v>
      </c>
      <c r="T2742" s="11">
        <v>0</v>
      </c>
      <c r="U2742" s="11">
        <v>2229882800</v>
      </c>
      <c r="V2742" s="11">
        <v>0</v>
      </c>
      <c r="W2742" s="11">
        <v>0</v>
      </c>
      <c r="X2742" s="11">
        <v>2229882800</v>
      </c>
      <c r="Y2742" s="11">
        <v>0</v>
      </c>
      <c r="Z2742" s="11">
        <v>0</v>
      </c>
      <c r="AA2742" s="11">
        <v>0</v>
      </c>
      <c r="AB2742" s="11">
        <v>0</v>
      </c>
      <c r="AC2742" s="11">
        <v>0</v>
      </c>
      <c r="AD2742" s="11">
        <v>0</v>
      </c>
      <c r="AE2742" s="11">
        <v>0</v>
      </c>
      <c r="AF2742" s="11">
        <v>0</v>
      </c>
      <c r="AG2742" s="11">
        <v>0</v>
      </c>
      <c r="AH2742" s="11">
        <v>0</v>
      </c>
      <c r="AI2742" s="11">
        <v>0</v>
      </c>
      <c r="AJ2742" s="11">
        <v>0</v>
      </c>
      <c r="AK2742" s="11">
        <v>0</v>
      </c>
      <c r="AL2742" s="11">
        <v>0</v>
      </c>
      <c r="AM2742" s="11">
        <v>0</v>
      </c>
      <c r="AN2742" s="11">
        <v>0</v>
      </c>
      <c r="AO27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2" s="11">
        <f>Table_PBS_SQL_DB2_PBSSQL_PBS_NDP_Tina_CG_QtrlyPerformance_Final[[#This Row],[GOU REL]]+Table_PBS_SQL_DB2_PBSSQL_PBS_NDP_Tina_CG_QtrlyPerformance_Final[[#This Row],[EXT REL]]</f>
        <v>0</v>
      </c>
      <c r="AT2742" s="11">
        <f>Table_PBS_SQL_DB2_PBSSQL_PBS_NDP_Tina_CG_QtrlyPerformance_Final[[#This Row],[GOU EXP]]+Table_PBS_SQL_DB2_PBSSQL_PBS_NDP_Tina_CG_QtrlyPerformance_Final[[#This Row],[EXT EXP]]</f>
        <v>0</v>
      </c>
      <c r="AU2742" s="11" t="str">
        <f>IF(Table_PBS_SQL_DB2_PBSSQL_PBS_NDP_Tina_CG_QtrlyPerformance_Final[[#This Row],[Item_Code]]&gt;"300000", "Capital", "Recurrent")</f>
        <v>Recurrent</v>
      </c>
    </row>
    <row r="2743" spans="1:47" x14ac:dyDescent="0.25">
      <c r="A2743" t="s">
        <v>295</v>
      </c>
      <c r="B2743" t="s">
        <v>296</v>
      </c>
      <c r="C2743" t="s">
        <v>293</v>
      </c>
      <c r="D2743" t="s">
        <v>1206</v>
      </c>
      <c r="E2743" t="s">
        <v>31</v>
      </c>
      <c r="F2743" t="s">
        <v>1207</v>
      </c>
      <c r="G2743" t="s">
        <v>177</v>
      </c>
      <c r="H2743" t="s">
        <v>1222</v>
      </c>
      <c r="I2743" t="s">
        <v>467</v>
      </c>
      <c r="J2743" t="s">
        <v>1227</v>
      </c>
      <c r="K2743" t="s">
        <v>1223</v>
      </c>
      <c r="L2743" t="s">
        <v>1224</v>
      </c>
      <c r="M2743" t="s">
        <v>1212</v>
      </c>
      <c r="N2743" t="s">
        <v>1213</v>
      </c>
      <c r="O2743" t="s">
        <v>904</v>
      </c>
      <c r="P2743" t="s">
        <v>905</v>
      </c>
      <c r="Q2743" s="11">
        <v>0</v>
      </c>
      <c r="R2743" s="11">
        <v>0</v>
      </c>
      <c r="S2743" s="11">
        <v>0</v>
      </c>
      <c r="T2743" s="11">
        <v>0</v>
      </c>
      <c r="U2743" s="11">
        <v>204926000</v>
      </c>
      <c r="V2743" s="11">
        <v>0</v>
      </c>
      <c r="W2743" s="11">
        <v>77056000</v>
      </c>
      <c r="X2743" s="11">
        <v>127870000</v>
      </c>
      <c r="Y2743" s="11">
        <v>0</v>
      </c>
      <c r="Z2743" s="11">
        <v>0</v>
      </c>
      <c r="AA2743" s="11">
        <v>0</v>
      </c>
      <c r="AB2743" s="11">
        <v>0</v>
      </c>
      <c r="AC2743" s="11">
        <v>19264000</v>
      </c>
      <c r="AD2743" s="11">
        <v>18800000</v>
      </c>
      <c r="AE2743" s="11">
        <v>0</v>
      </c>
      <c r="AF2743" s="11">
        <v>0</v>
      </c>
      <c r="AG2743" s="11">
        <v>57792000</v>
      </c>
      <c r="AH2743" s="11">
        <v>0</v>
      </c>
      <c r="AI2743" s="11">
        <v>0</v>
      </c>
      <c r="AJ2743" s="11">
        <v>0</v>
      </c>
      <c r="AK2743" s="11">
        <v>0</v>
      </c>
      <c r="AL2743" s="11">
        <v>77056000</v>
      </c>
      <c r="AM2743" s="11">
        <v>0</v>
      </c>
      <c r="AN2743" s="11">
        <v>0</v>
      </c>
      <c r="AO27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77056000</v>
      </c>
      <c r="AP27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95856000</v>
      </c>
      <c r="AR27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3" s="11">
        <f>Table_PBS_SQL_DB2_PBSSQL_PBS_NDP_Tina_CG_QtrlyPerformance_Final[[#This Row],[GOU REL]]+Table_PBS_SQL_DB2_PBSSQL_PBS_NDP_Tina_CG_QtrlyPerformance_Final[[#This Row],[EXT REL]]</f>
        <v>77056000</v>
      </c>
      <c r="AT2743" s="11">
        <f>Table_PBS_SQL_DB2_PBSSQL_PBS_NDP_Tina_CG_QtrlyPerformance_Final[[#This Row],[GOU EXP]]+Table_PBS_SQL_DB2_PBSSQL_PBS_NDP_Tina_CG_QtrlyPerformance_Final[[#This Row],[EXT EXP]]</f>
        <v>95856000</v>
      </c>
      <c r="AU2743" s="11" t="str">
        <f>IF(Table_PBS_SQL_DB2_PBSSQL_PBS_NDP_Tina_CG_QtrlyPerformance_Final[[#This Row],[Item_Code]]&gt;"300000", "Capital", "Recurrent")</f>
        <v>Recurrent</v>
      </c>
    </row>
    <row r="2744" spans="1:47" x14ac:dyDescent="0.25">
      <c r="A2744" t="s">
        <v>295</v>
      </c>
      <c r="B2744" t="s">
        <v>296</v>
      </c>
      <c r="C2744" t="s">
        <v>293</v>
      </c>
      <c r="D2744" t="s">
        <v>1206</v>
      </c>
      <c r="E2744" t="s">
        <v>31</v>
      </c>
      <c r="F2744" t="s">
        <v>1207</v>
      </c>
      <c r="G2744" t="s">
        <v>177</v>
      </c>
      <c r="H2744" t="s">
        <v>1222</v>
      </c>
      <c r="I2744" t="s">
        <v>467</v>
      </c>
      <c r="J2744" t="s">
        <v>1227</v>
      </c>
      <c r="K2744" t="s">
        <v>1223</v>
      </c>
      <c r="L2744" t="s">
        <v>1224</v>
      </c>
      <c r="M2744" t="s">
        <v>1212</v>
      </c>
      <c r="N2744" t="s">
        <v>1213</v>
      </c>
      <c r="O2744" t="s">
        <v>940</v>
      </c>
      <c r="P2744" t="s">
        <v>941</v>
      </c>
      <c r="Q2744" s="11">
        <v>0</v>
      </c>
      <c r="R2744" s="11">
        <v>0</v>
      </c>
      <c r="S2744" s="11">
        <v>0</v>
      </c>
      <c r="T2744" s="11">
        <v>0</v>
      </c>
      <c r="U2744" s="11">
        <v>15275000</v>
      </c>
      <c r="V2744" s="11">
        <v>0</v>
      </c>
      <c r="W2744" s="11">
        <v>0</v>
      </c>
      <c r="X2744" s="11">
        <v>15275000</v>
      </c>
      <c r="Y2744" s="11">
        <v>0</v>
      </c>
      <c r="Z2744" s="11">
        <v>0</v>
      </c>
      <c r="AA2744" s="11">
        <v>0</v>
      </c>
      <c r="AB2744" s="11">
        <v>0</v>
      </c>
      <c r="AC2744" s="11">
        <v>0</v>
      </c>
      <c r="AD2744" s="11">
        <v>0</v>
      </c>
      <c r="AE2744" s="11">
        <v>0</v>
      </c>
      <c r="AF2744" s="11">
        <v>0</v>
      </c>
      <c r="AG2744" s="11">
        <v>0</v>
      </c>
      <c r="AH2744" s="11">
        <v>0</v>
      </c>
      <c r="AI2744" s="11">
        <v>0</v>
      </c>
      <c r="AJ2744" s="11">
        <v>0</v>
      </c>
      <c r="AK2744" s="11">
        <v>0</v>
      </c>
      <c r="AL2744" s="11">
        <v>0</v>
      </c>
      <c r="AM2744" s="11">
        <v>0</v>
      </c>
      <c r="AN2744" s="11">
        <v>0</v>
      </c>
      <c r="AO27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4" s="11">
        <f>Table_PBS_SQL_DB2_PBSSQL_PBS_NDP_Tina_CG_QtrlyPerformance_Final[[#This Row],[GOU REL]]+Table_PBS_SQL_DB2_PBSSQL_PBS_NDP_Tina_CG_QtrlyPerformance_Final[[#This Row],[EXT REL]]</f>
        <v>0</v>
      </c>
      <c r="AT2744" s="11">
        <f>Table_PBS_SQL_DB2_PBSSQL_PBS_NDP_Tina_CG_QtrlyPerformance_Final[[#This Row],[GOU EXP]]+Table_PBS_SQL_DB2_PBSSQL_PBS_NDP_Tina_CG_QtrlyPerformance_Final[[#This Row],[EXT EXP]]</f>
        <v>0</v>
      </c>
      <c r="AU2744" s="11" t="str">
        <f>IF(Table_PBS_SQL_DB2_PBSSQL_PBS_NDP_Tina_CG_QtrlyPerformance_Final[[#This Row],[Item_Code]]&gt;"300000", "Capital", "Recurrent")</f>
        <v>Recurrent</v>
      </c>
    </row>
    <row r="2745" spans="1:47" x14ac:dyDescent="0.25">
      <c r="A2745" t="s">
        <v>295</v>
      </c>
      <c r="B2745" t="s">
        <v>296</v>
      </c>
      <c r="C2745" t="s">
        <v>293</v>
      </c>
      <c r="D2745" t="s">
        <v>1206</v>
      </c>
      <c r="E2745" t="s">
        <v>31</v>
      </c>
      <c r="F2745" t="s">
        <v>1207</v>
      </c>
      <c r="G2745" t="s">
        <v>177</v>
      </c>
      <c r="H2745" t="s">
        <v>1222</v>
      </c>
      <c r="I2745" t="s">
        <v>467</v>
      </c>
      <c r="J2745" t="s">
        <v>1227</v>
      </c>
      <c r="K2745" t="s">
        <v>1223</v>
      </c>
      <c r="L2745" t="s">
        <v>1224</v>
      </c>
      <c r="M2745" t="s">
        <v>1212</v>
      </c>
      <c r="N2745" t="s">
        <v>1213</v>
      </c>
      <c r="O2745" t="s">
        <v>911</v>
      </c>
      <c r="P2745" t="s">
        <v>912</v>
      </c>
      <c r="Q2745" s="11">
        <v>0</v>
      </c>
      <c r="R2745" s="11">
        <v>0</v>
      </c>
      <c r="S2745" s="11">
        <v>0</v>
      </c>
      <c r="T2745" s="11">
        <v>0</v>
      </c>
      <c r="U2745" s="11">
        <v>60000000</v>
      </c>
      <c r="V2745" s="11">
        <v>0</v>
      </c>
      <c r="W2745" s="11">
        <v>0</v>
      </c>
      <c r="X2745" s="11">
        <v>60000000</v>
      </c>
      <c r="Y2745" s="11">
        <v>0</v>
      </c>
      <c r="Z2745" s="11">
        <v>0</v>
      </c>
      <c r="AA2745" s="11">
        <v>0</v>
      </c>
      <c r="AB2745" s="11">
        <v>0</v>
      </c>
      <c r="AC2745" s="11">
        <v>0</v>
      </c>
      <c r="AD2745" s="11">
        <v>0</v>
      </c>
      <c r="AE2745" s="11">
        <v>0</v>
      </c>
      <c r="AF2745" s="11">
        <v>0</v>
      </c>
      <c r="AG2745" s="11">
        <v>0</v>
      </c>
      <c r="AH2745" s="11">
        <v>0</v>
      </c>
      <c r="AI2745" s="11">
        <v>0</v>
      </c>
      <c r="AJ2745" s="11">
        <v>0</v>
      </c>
      <c r="AK2745" s="11">
        <v>0</v>
      </c>
      <c r="AL2745" s="11">
        <v>0</v>
      </c>
      <c r="AM2745" s="11">
        <v>0</v>
      </c>
      <c r="AN2745" s="11">
        <v>0</v>
      </c>
      <c r="AO27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5" s="11">
        <f>Table_PBS_SQL_DB2_PBSSQL_PBS_NDP_Tina_CG_QtrlyPerformance_Final[[#This Row],[GOU REL]]+Table_PBS_SQL_DB2_PBSSQL_PBS_NDP_Tina_CG_QtrlyPerformance_Final[[#This Row],[EXT REL]]</f>
        <v>0</v>
      </c>
      <c r="AT2745" s="11">
        <f>Table_PBS_SQL_DB2_PBSSQL_PBS_NDP_Tina_CG_QtrlyPerformance_Final[[#This Row],[GOU EXP]]+Table_PBS_SQL_DB2_PBSSQL_PBS_NDP_Tina_CG_QtrlyPerformance_Final[[#This Row],[EXT EXP]]</f>
        <v>0</v>
      </c>
      <c r="AU2745" s="11" t="str">
        <f>IF(Table_PBS_SQL_DB2_PBSSQL_PBS_NDP_Tina_CG_QtrlyPerformance_Final[[#This Row],[Item_Code]]&gt;"300000", "Capital", "Recurrent")</f>
        <v>Recurrent</v>
      </c>
    </row>
    <row r="2746" spans="1:47" x14ac:dyDescent="0.25">
      <c r="A2746" t="s">
        <v>295</v>
      </c>
      <c r="B2746" t="s">
        <v>296</v>
      </c>
      <c r="C2746" t="s">
        <v>293</v>
      </c>
      <c r="D2746" t="s">
        <v>1206</v>
      </c>
      <c r="E2746" t="s">
        <v>31</v>
      </c>
      <c r="F2746" t="s">
        <v>1207</v>
      </c>
      <c r="G2746" t="s">
        <v>202</v>
      </c>
      <c r="H2746" t="s">
        <v>2003</v>
      </c>
      <c r="I2746" t="s">
        <v>493</v>
      </c>
      <c r="J2746" t="s">
        <v>2004</v>
      </c>
      <c r="K2746" t="s">
        <v>297</v>
      </c>
      <c r="L2746" t="s">
        <v>2005</v>
      </c>
      <c r="M2746" t="s">
        <v>1681</v>
      </c>
      <c r="N2746" t="s">
        <v>1682</v>
      </c>
      <c r="O2746" t="s">
        <v>1002</v>
      </c>
      <c r="P2746" t="s">
        <v>1003</v>
      </c>
      <c r="Q2746" s="11">
        <v>0</v>
      </c>
      <c r="R2746" s="11">
        <v>0</v>
      </c>
      <c r="S2746" s="11">
        <v>0</v>
      </c>
      <c r="T2746" s="11">
        <v>0</v>
      </c>
      <c r="U2746" s="11">
        <v>313610345</v>
      </c>
      <c r="V2746" s="11">
        <v>0</v>
      </c>
      <c r="W2746" s="11">
        <v>313610345</v>
      </c>
      <c r="X2746" s="11">
        <v>0</v>
      </c>
      <c r="Y2746" s="11">
        <v>0</v>
      </c>
      <c r="Z2746" s="11">
        <v>0</v>
      </c>
      <c r="AA2746" s="11">
        <v>0</v>
      </c>
      <c r="AB2746" s="11">
        <v>0</v>
      </c>
      <c r="AC2746" s="11">
        <v>78402587</v>
      </c>
      <c r="AD2746" s="11">
        <v>78245000</v>
      </c>
      <c r="AE2746" s="11">
        <v>0</v>
      </c>
      <c r="AF2746" s="11">
        <v>0</v>
      </c>
      <c r="AG2746" s="11">
        <v>235207758</v>
      </c>
      <c r="AH2746" s="11">
        <v>72230000</v>
      </c>
      <c r="AI2746" s="11">
        <v>0</v>
      </c>
      <c r="AJ2746" s="11">
        <v>0</v>
      </c>
      <c r="AK2746" s="11">
        <v>0</v>
      </c>
      <c r="AL2746" s="11">
        <v>163135345</v>
      </c>
      <c r="AM2746" s="11">
        <v>0</v>
      </c>
      <c r="AN2746" s="11">
        <v>0</v>
      </c>
      <c r="AO27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313610345</v>
      </c>
      <c r="AP27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313610345</v>
      </c>
      <c r="AR27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6" s="11">
        <f>Table_PBS_SQL_DB2_PBSSQL_PBS_NDP_Tina_CG_QtrlyPerformance_Final[[#This Row],[GOU REL]]+Table_PBS_SQL_DB2_PBSSQL_PBS_NDP_Tina_CG_QtrlyPerformance_Final[[#This Row],[EXT REL]]</f>
        <v>313610345</v>
      </c>
      <c r="AT2746" s="11">
        <f>Table_PBS_SQL_DB2_PBSSQL_PBS_NDP_Tina_CG_QtrlyPerformance_Final[[#This Row],[GOU EXP]]+Table_PBS_SQL_DB2_PBSSQL_PBS_NDP_Tina_CG_QtrlyPerformance_Final[[#This Row],[EXT EXP]]</f>
        <v>313610345</v>
      </c>
      <c r="AU2746" s="11" t="str">
        <f>IF(Table_PBS_SQL_DB2_PBSSQL_PBS_NDP_Tina_CG_QtrlyPerformance_Final[[#This Row],[Item_Code]]&gt;"300000", "Capital", "Recurrent")</f>
        <v>Recurrent</v>
      </c>
    </row>
    <row r="2747" spans="1:47" x14ac:dyDescent="0.25">
      <c r="A2747" t="s">
        <v>295</v>
      </c>
      <c r="B2747" t="s">
        <v>296</v>
      </c>
      <c r="C2747" t="s">
        <v>293</v>
      </c>
      <c r="D2747" t="s">
        <v>1206</v>
      </c>
      <c r="E2747" t="s">
        <v>31</v>
      </c>
      <c r="F2747" t="s">
        <v>1207</v>
      </c>
      <c r="G2747" t="s">
        <v>202</v>
      </c>
      <c r="H2747" t="s">
        <v>2003</v>
      </c>
      <c r="I2747" t="s">
        <v>493</v>
      </c>
      <c r="J2747" t="s">
        <v>2004</v>
      </c>
      <c r="K2747" t="s">
        <v>297</v>
      </c>
      <c r="L2747" t="s">
        <v>2005</v>
      </c>
      <c r="M2747" t="s">
        <v>1212</v>
      </c>
      <c r="N2747" t="s">
        <v>1213</v>
      </c>
      <c r="O2747" t="s">
        <v>906</v>
      </c>
      <c r="P2747" t="s">
        <v>907</v>
      </c>
      <c r="Q2747" s="11">
        <v>0</v>
      </c>
      <c r="R2747" s="11">
        <v>0</v>
      </c>
      <c r="S2747" s="11">
        <v>0</v>
      </c>
      <c r="T2747" s="11">
        <v>0</v>
      </c>
      <c r="U2747" s="11">
        <v>13500000</v>
      </c>
      <c r="V2747" s="11">
        <v>0</v>
      </c>
      <c r="W2747" s="11">
        <v>13500000</v>
      </c>
      <c r="X2747" s="11">
        <v>0</v>
      </c>
      <c r="Y2747" s="11">
        <v>0</v>
      </c>
      <c r="Z2747" s="11">
        <v>0</v>
      </c>
      <c r="AA2747" s="11">
        <v>0</v>
      </c>
      <c r="AB2747" s="11">
        <v>0</v>
      </c>
      <c r="AC2747" s="11">
        <v>3375000</v>
      </c>
      <c r="AD2747" s="11">
        <v>0</v>
      </c>
      <c r="AE2747" s="11">
        <v>0</v>
      </c>
      <c r="AF2747" s="11">
        <v>0</v>
      </c>
      <c r="AG2747" s="11">
        <v>3375000</v>
      </c>
      <c r="AH2747" s="11">
        <v>0</v>
      </c>
      <c r="AI2747" s="11">
        <v>0</v>
      </c>
      <c r="AJ2747" s="11">
        <v>0</v>
      </c>
      <c r="AK2747" s="11">
        <v>0</v>
      </c>
      <c r="AL2747" s="11">
        <v>6750000</v>
      </c>
      <c r="AM2747" s="11">
        <v>0</v>
      </c>
      <c r="AN2747" s="11">
        <v>0</v>
      </c>
      <c r="AO27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6750000</v>
      </c>
      <c r="AP27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6750000</v>
      </c>
      <c r="AR27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7" s="11">
        <f>Table_PBS_SQL_DB2_PBSSQL_PBS_NDP_Tina_CG_QtrlyPerformance_Final[[#This Row],[GOU REL]]+Table_PBS_SQL_DB2_PBSSQL_PBS_NDP_Tina_CG_QtrlyPerformance_Final[[#This Row],[EXT REL]]</f>
        <v>6750000</v>
      </c>
      <c r="AT2747" s="11">
        <f>Table_PBS_SQL_DB2_PBSSQL_PBS_NDP_Tina_CG_QtrlyPerformance_Final[[#This Row],[GOU EXP]]+Table_PBS_SQL_DB2_PBSSQL_PBS_NDP_Tina_CG_QtrlyPerformance_Final[[#This Row],[EXT EXP]]</f>
        <v>6750000</v>
      </c>
      <c r="AU2747" s="11" t="str">
        <f>IF(Table_PBS_SQL_DB2_PBSSQL_PBS_NDP_Tina_CG_QtrlyPerformance_Final[[#This Row],[Item_Code]]&gt;"300000", "Capital", "Recurrent")</f>
        <v>Recurrent</v>
      </c>
    </row>
    <row r="2748" spans="1:47" x14ac:dyDescent="0.25">
      <c r="A2748" t="s">
        <v>305</v>
      </c>
      <c r="B2748" t="s">
        <v>306</v>
      </c>
      <c r="C2748" t="s">
        <v>293</v>
      </c>
      <c r="D2748" t="s">
        <v>1206</v>
      </c>
      <c r="E2748" t="s">
        <v>75</v>
      </c>
      <c r="F2748" t="s">
        <v>1228</v>
      </c>
      <c r="G2748" t="s">
        <v>75</v>
      </c>
      <c r="H2748" t="s">
        <v>1229</v>
      </c>
      <c r="I2748" t="s">
        <v>467</v>
      </c>
      <c r="J2748" t="s">
        <v>1239</v>
      </c>
      <c r="K2748" t="s">
        <v>1230</v>
      </c>
      <c r="L2748" t="s">
        <v>1231</v>
      </c>
      <c r="M2748" t="s">
        <v>1234</v>
      </c>
      <c r="N2748" t="s">
        <v>1235</v>
      </c>
      <c r="O2748" t="s">
        <v>1021</v>
      </c>
      <c r="P2748" t="s">
        <v>1022</v>
      </c>
      <c r="Q2748" s="11">
        <v>0</v>
      </c>
      <c r="R2748" s="11">
        <v>0</v>
      </c>
      <c r="S2748" s="11">
        <v>0</v>
      </c>
      <c r="T2748" s="11">
        <v>0</v>
      </c>
      <c r="U2748" s="11">
        <v>50000000</v>
      </c>
      <c r="V2748" s="11">
        <v>0</v>
      </c>
      <c r="W2748" s="11">
        <v>50000000</v>
      </c>
      <c r="X2748" s="11">
        <v>0</v>
      </c>
      <c r="Y2748" s="11">
        <v>0</v>
      </c>
      <c r="Z2748" s="11">
        <v>0</v>
      </c>
      <c r="AA2748" s="11">
        <v>0</v>
      </c>
      <c r="AB2748" s="11">
        <v>0</v>
      </c>
      <c r="AC2748" s="11">
        <v>50000000</v>
      </c>
      <c r="AD2748" s="11">
        <v>0</v>
      </c>
      <c r="AE2748" s="11">
        <v>0</v>
      </c>
      <c r="AF2748" s="11">
        <v>0</v>
      </c>
      <c r="AG2748" s="11">
        <v>0</v>
      </c>
      <c r="AH2748" s="11">
        <v>23241834</v>
      </c>
      <c r="AI2748" s="11">
        <v>0</v>
      </c>
      <c r="AJ2748" s="11">
        <v>0</v>
      </c>
      <c r="AK2748" s="11">
        <v>0</v>
      </c>
      <c r="AL2748" s="11">
        <v>23489500</v>
      </c>
      <c r="AM2748" s="11">
        <v>0</v>
      </c>
      <c r="AN2748" s="11">
        <v>0</v>
      </c>
      <c r="AO27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7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46731334</v>
      </c>
      <c r="AR27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48" s="11">
        <f>Table_PBS_SQL_DB2_PBSSQL_PBS_NDP_Tina_CG_QtrlyPerformance_Final[[#This Row],[GOU REL]]+Table_PBS_SQL_DB2_PBSSQL_PBS_NDP_Tina_CG_QtrlyPerformance_Final[[#This Row],[EXT REL]]</f>
        <v>50000000</v>
      </c>
      <c r="AT2748" s="11">
        <f>Table_PBS_SQL_DB2_PBSSQL_PBS_NDP_Tina_CG_QtrlyPerformance_Final[[#This Row],[GOU EXP]]+Table_PBS_SQL_DB2_PBSSQL_PBS_NDP_Tina_CG_QtrlyPerformance_Final[[#This Row],[EXT EXP]]</f>
        <v>46731334</v>
      </c>
      <c r="AU2748" s="11" t="str">
        <f>IF(Table_PBS_SQL_DB2_PBSSQL_PBS_NDP_Tina_CG_QtrlyPerformance_Final[[#This Row],[Item_Code]]&gt;"300000", "Capital", "Recurrent")</f>
        <v>Recurrent</v>
      </c>
    </row>
    <row r="2749" spans="1:47" x14ac:dyDescent="0.25">
      <c r="A2749" t="s">
        <v>305</v>
      </c>
      <c r="B2749" t="s">
        <v>306</v>
      </c>
      <c r="C2749" t="s">
        <v>293</v>
      </c>
      <c r="D2749" t="s">
        <v>1206</v>
      </c>
      <c r="E2749" t="s">
        <v>75</v>
      </c>
      <c r="F2749" t="s">
        <v>1228</v>
      </c>
      <c r="G2749" t="s">
        <v>103</v>
      </c>
      <c r="H2749" t="s">
        <v>1242</v>
      </c>
      <c r="I2749" t="s">
        <v>896</v>
      </c>
      <c r="J2749" t="s">
        <v>897</v>
      </c>
      <c r="K2749" t="s">
        <v>1243</v>
      </c>
      <c r="L2749" t="s">
        <v>1244</v>
      </c>
      <c r="M2749" t="s">
        <v>866</v>
      </c>
      <c r="N2749" t="s">
        <v>867</v>
      </c>
      <c r="O2749" t="s">
        <v>904</v>
      </c>
      <c r="P2749" t="s">
        <v>905</v>
      </c>
      <c r="Q2749" s="11">
        <v>0</v>
      </c>
      <c r="R2749" s="11">
        <v>0</v>
      </c>
      <c r="S2749" s="11">
        <v>0</v>
      </c>
      <c r="T2749" s="11">
        <v>0</v>
      </c>
      <c r="U2749" s="11">
        <v>0</v>
      </c>
      <c r="V2749" s="11">
        <v>0</v>
      </c>
      <c r="W2749" s="11">
        <v>0</v>
      </c>
      <c r="X2749" s="11">
        <v>0</v>
      </c>
      <c r="Y2749" s="11">
        <v>0</v>
      </c>
      <c r="Z2749" s="11">
        <v>0</v>
      </c>
      <c r="AA2749" s="11">
        <v>42672500</v>
      </c>
      <c r="AB2749" s="11">
        <v>7200000</v>
      </c>
      <c r="AC2749" s="11">
        <v>0</v>
      </c>
      <c r="AD2749" s="11">
        <v>0</v>
      </c>
      <c r="AE2749" s="11">
        <v>42672500</v>
      </c>
      <c r="AF2749" s="11">
        <v>16172881</v>
      </c>
      <c r="AG2749" s="11">
        <v>0</v>
      </c>
      <c r="AH2749" s="11">
        <v>0</v>
      </c>
      <c r="AI2749" s="11">
        <v>0</v>
      </c>
      <c r="AJ2749" s="11">
        <v>13298983</v>
      </c>
      <c r="AK2749" s="11">
        <v>0</v>
      </c>
      <c r="AL2749" s="11">
        <v>0</v>
      </c>
      <c r="AM2749" s="11">
        <v>0</v>
      </c>
      <c r="AN2749" s="11">
        <v>0</v>
      </c>
      <c r="AO27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85345000</v>
      </c>
      <c r="AQ27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36671864</v>
      </c>
      <c r="AS2749" s="11">
        <f>Table_PBS_SQL_DB2_PBSSQL_PBS_NDP_Tina_CG_QtrlyPerformance_Final[[#This Row],[GOU REL]]+Table_PBS_SQL_DB2_PBSSQL_PBS_NDP_Tina_CG_QtrlyPerformance_Final[[#This Row],[EXT REL]]</f>
        <v>85345000</v>
      </c>
      <c r="AT2749" s="11">
        <f>Table_PBS_SQL_DB2_PBSSQL_PBS_NDP_Tina_CG_QtrlyPerformance_Final[[#This Row],[GOU EXP]]+Table_PBS_SQL_DB2_PBSSQL_PBS_NDP_Tina_CG_QtrlyPerformance_Final[[#This Row],[EXT EXP]]</f>
        <v>36671864</v>
      </c>
      <c r="AU2749" s="11" t="str">
        <f>IF(Table_PBS_SQL_DB2_PBSSQL_PBS_NDP_Tina_CG_QtrlyPerformance_Final[[#This Row],[Item_Code]]&gt;"300000", "Capital", "Recurrent")</f>
        <v>Recurrent</v>
      </c>
    </row>
    <row r="2750" spans="1:47" x14ac:dyDescent="0.25">
      <c r="A2750" t="s">
        <v>305</v>
      </c>
      <c r="B2750" t="s">
        <v>306</v>
      </c>
      <c r="C2750" t="s">
        <v>293</v>
      </c>
      <c r="D2750" t="s">
        <v>1206</v>
      </c>
      <c r="E2750" t="s">
        <v>75</v>
      </c>
      <c r="F2750" t="s">
        <v>1228</v>
      </c>
      <c r="G2750" t="s">
        <v>103</v>
      </c>
      <c r="H2750" t="s">
        <v>1242</v>
      </c>
      <c r="I2750" t="s">
        <v>896</v>
      </c>
      <c r="J2750" t="s">
        <v>897</v>
      </c>
      <c r="K2750" t="s">
        <v>1243</v>
      </c>
      <c r="L2750" t="s">
        <v>1244</v>
      </c>
      <c r="M2750" t="s">
        <v>866</v>
      </c>
      <c r="N2750" t="s">
        <v>867</v>
      </c>
      <c r="O2750" t="s">
        <v>969</v>
      </c>
      <c r="P2750" t="s">
        <v>970</v>
      </c>
      <c r="Q2750" s="11">
        <v>0</v>
      </c>
      <c r="R2750" s="11">
        <v>0</v>
      </c>
      <c r="S2750" s="11">
        <v>0</v>
      </c>
      <c r="T2750" s="11">
        <v>0</v>
      </c>
      <c r="U2750" s="11">
        <v>0</v>
      </c>
      <c r="V2750" s="11">
        <v>0</v>
      </c>
      <c r="W2750" s="11">
        <v>0</v>
      </c>
      <c r="X2750" s="11">
        <v>0</v>
      </c>
      <c r="Y2750" s="11">
        <v>0</v>
      </c>
      <c r="Z2750" s="11">
        <v>0</v>
      </c>
      <c r="AA2750" s="11">
        <v>631468910</v>
      </c>
      <c r="AB2750" s="11">
        <v>0</v>
      </c>
      <c r="AC2750" s="11">
        <v>0</v>
      </c>
      <c r="AD2750" s="11">
        <v>0</v>
      </c>
      <c r="AE2750" s="11">
        <v>0</v>
      </c>
      <c r="AF2750" s="11">
        <v>551272317</v>
      </c>
      <c r="AG2750" s="11">
        <v>0</v>
      </c>
      <c r="AH2750" s="11">
        <v>0</v>
      </c>
      <c r="AI2750" s="11">
        <v>980658709</v>
      </c>
      <c r="AJ2750" s="11">
        <v>143969760</v>
      </c>
      <c r="AK2750" s="11">
        <v>0</v>
      </c>
      <c r="AL2750" s="11">
        <v>0</v>
      </c>
      <c r="AM2750" s="11">
        <v>0</v>
      </c>
      <c r="AN2750" s="11">
        <v>0</v>
      </c>
      <c r="AO27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1612127619</v>
      </c>
      <c r="AQ27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695242077</v>
      </c>
      <c r="AS2750" s="11">
        <f>Table_PBS_SQL_DB2_PBSSQL_PBS_NDP_Tina_CG_QtrlyPerformance_Final[[#This Row],[GOU REL]]+Table_PBS_SQL_DB2_PBSSQL_PBS_NDP_Tina_CG_QtrlyPerformance_Final[[#This Row],[EXT REL]]</f>
        <v>1612127619</v>
      </c>
      <c r="AT2750" s="11">
        <f>Table_PBS_SQL_DB2_PBSSQL_PBS_NDP_Tina_CG_QtrlyPerformance_Final[[#This Row],[GOU EXP]]+Table_PBS_SQL_DB2_PBSSQL_PBS_NDP_Tina_CG_QtrlyPerformance_Final[[#This Row],[EXT EXP]]</f>
        <v>695242077</v>
      </c>
      <c r="AU2750" s="11" t="str">
        <f>IF(Table_PBS_SQL_DB2_PBSSQL_PBS_NDP_Tina_CG_QtrlyPerformance_Final[[#This Row],[Item_Code]]&gt;"300000", "Capital", "Recurrent")</f>
        <v>Recurrent</v>
      </c>
    </row>
    <row r="2751" spans="1:47" x14ac:dyDescent="0.25">
      <c r="A2751" t="s">
        <v>305</v>
      </c>
      <c r="B2751" t="s">
        <v>306</v>
      </c>
      <c r="C2751" t="s">
        <v>293</v>
      </c>
      <c r="D2751" t="s">
        <v>1206</v>
      </c>
      <c r="E2751" t="s">
        <v>75</v>
      </c>
      <c r="F2751" t="s">
        <v>1228</v>
      </c>
      <c r="G2751" t="s">
        <v>103</v>
      </c>
      <c r="H2751" t="s">
        <v>1242</v>
      </c>
      <c r="I2751" t="s">
        <v>896</v>
      </c>
      <c r="J2751" t="s">
        <v>897</v>
      </c>
      <c r="K2751" t="s">
        <v>1243</v>
      </c>
      <c r="L2751" t="s">
        <v>1244</v>
      </c>
      <c r="M2751" t="s">
        <v>866</v>
      </c>
      <c r="N2751" t="s">
        <v>867</v>
      </c>
      <c r="O2751" t="s">
        <v>1589</v>
      </c>
      <c r="P2751" t="s">
        <v>1590</v>
      </c>
      <c r="Q2751" s="11">
        <v>0</v>
      </c>
      <c r="R2751" s="11">
        <v>0</v>
      </c>
      <c r="S2751" s="11">
        <v>0</v>
      </c>
      <c r="T2751" s="11">
        <v>0</v>
      </c>
      <c r="U2751" s="11">
        <v>0</v>
      </c>
      <c r="V2751" s="11">
        <v>0</v>
      </c>
      <c r="W2751" s="11">
        <v>0</v>
      </c>
      <c r="X2751" s="11">
        <v>0</v>
      </c>
      <c r="Y2751" s="11">
        <v>0</v>
      </c>
      <c r="Z2751" s="11">
        <v>0</v>
      </c>
      <c r="AA2751" s="11">
        <v>7983192106</v>
      </c>
      <c r="AB2751" s="11">
        <v>0</v>
      </c>
      <c r="AC2751" s="11">
        <v>0</v>
      </c>
      <c r="AD2751" s="11">
        <v>0</v>
      </c>
      <c r="AE2751" s="11">
        <v>0</v>
      </c>
      <c r="AF2751" s="11">
        <v>978802054</v>
      </c>
      <c r="AG2751" s="11">
        <v>0</v>
      </c>
      <c r="AH2751" s="11">
        <v>0</v>
      </c>
      <c r="AI2751" s="11">
        <v>0</v>
      </c>
      <c r="AJ2751" s="11">
        <v>1440508356</v>
      </c>
      <c r="AK2751" s="11">
        <v>0</v>
      </c>
      <c r="AL2751" s="11">
        <v>0</v>
      </c>
      <c r="AM2751" s="11">
        <v>0</v>
      </c>
      <c r="AN2751" s="11">
        <v>0</v>
      </c>
      <c r="AO27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7983192106</v>
      </c>
      <c r="AQ27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2419310410</v>
      </c>
      <c r="AS2751" s="11">
        <f>Table_PBS_SQL_DB2_PBSSQL_PBS_NDP_Tina_CG_QtrlyPerformance_Final[[#This Row],[GOU REL]]+Table_PBS_SQL_DB2_PBSSQL_PBS_NDP_Tina_CG_QtrlyPerformance_Final[[#This Row],[EXT REL]]</f>
        <v>7983192106</v>
      </c>
      <c r="AT2751" s="11">
        <f>Table_PBS_SQL_DB2_PBSSQL_PBS_NDP_Tina_CG_QtrlyPerformance_Final[[#This Row],[GOU EXP]]+Table_PBS_SQL_DB2_PBSSQL_PBS_NDP_Tina_CG_QtrlyPerformance_Final[[#This Row],[EXT EXP]]</f>
        <v>2419310410</v>
      </c>
      <c r="AU2751" s="11" t="str">
        <f>IF(Table_PBS_SQL_DB2_PBSSQL_PBS_NDP_Tina_CG_QtrlyPerformance_Final[[#This Row],[Item_Code]]&gt;"300000", "Capital", "Recurrent")</f>
        <v>Capital</v>
      </c>
    </row>
    <row r="2752" spans="1:47" x14ac:dyDescent="0.25">
      <c r="A2752" t="s">
        <v>305</v>
      </c>
      <c r="B2752" t="s">
        <v>306</v>
      </c>
      <c r="C2752" t="s">
        <v>293</v>
      </c>
      <c r="D2752" t="s">
        <v>1206</v>
      </c>
      <c r="E2752" t="s">
        <v>75</v>
      </c>
      <c r="F2752" t="s">
        <v>1228</v>
      </c>
      <c r="G2752" t="s">
        <v>103</v>
      </c>
      <c r="H2752" t="s">
        <v>1242</v>
      </c>
      <c r="I2752" t="s">
        <v>896</v>
      </c>
      <c r="J2752" t="s">
        <v>897</v>
      </c>
      <c r="K2752" t="s">
        <v>1245</v>
      </c>
      <c r="L2752" t="s">
        <v>1246</v>
      </c>
      <c r="M2752" t="s">
        <v>1168</v>
      </c>
      <c r="N2752" t="s">
        <v>1169</v>
      </c>
      <c r="O2752" t="s">
        <v>1005</v>
      </c>
      <c r="P2752" t="s">
        <v>1006</v>
      </c>
      <c r="Q2752" s="11">
        <v>0</v>
      </c>
      <c r="R2752" s="11">
        <v>0</v>
      </c>
      <c r="S2752" s="11">
        <v>0</v>
      </c>
      <c r="T2752" s="11">
        <v>0</v>
      </c>
      <c r="U2752" s="11">
        <v>0</v>
      </c>
      <c r="V2752" s="11">
        <v>0</v>
      </c>
      <c r="W2752" s="11">
        <v>0</v>
      </c>
      <c r="X2752" s="11">
        <v>0</v>
      </c>
      <c r="Y2752" s="11">
        <v>0</v>
      </c>
      <c r="Z2752" s="11">
        <v>0</v>
      </c>
      <c r="AA2752" s="11">
        <v>0</v>
      </c>
      <c r="AB2752" s="11">
        <v>0</v>
      </c>
      <c r="AC2752" s="11">
        <v>0</v>
      </c>
      <c r="AD2752" s="11">
        <v>0</v>
      </c>
      <c r="AE2752" s="11">
        <v>10000000000</v>
      </c>
      <c r="AF2752" s="11">
        <v>0</v>
      </c>
      <c r="AG2752" s="11">
        <v>0</v>
      </c>
      <c r="AH2752" s="11">
        <v>0</v>
      </c>
      <c r="AI2752" s="11">
        <v>3168026867</v>
      </c>
      <c r="AJ2752" s="11">
        <v>73913000</v>
      </c>
      <c r="AK2752" s="11">
        <v>0</v>
      </c>
      <c r="AL2752" s="11">
        <v>0</v>
      </c>
      <c r="AM2752" s="11">
        <v>0</v>
      </c>
      <c r="AN2752" s="11">
        <v>13094113867</v>
      </c>
      <c r="AO27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13168026867</v>
      </c>
      <c r="AQ27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13168026867</v>
      </c>
      <c r="AS2752" s="11">
        <f>Table_PBS_SQL_DB2_PBSSQL_PBS_NDP_Tina_CG_QtrlyPerformance_Final[[#This Row],[GOU REL]]+Table_PBS_SQL_DB2_PBSSQL_PBS_NDP_Tina_CG_QtrlyPerformance_Final[[#This Row],[EXT REL]]</f>
        <v>13168026867</v>
      </c>
      <c r="AT2752" s="11">
        <f>Table_PBS_SQL_DB2_PBSSQL_PBS_NDP_Tina_CG_QtrlyPerformance_Final[[#This Row],[GOU EXP]]+Table_PBS_SQL_DB2_PBSSQL_PBS_NDP_Tina_CG_QtrlyPerformance_Final[[#This Row],[EXT EXP]]</f>
        <v>13168026867</v>
      </c>
      <c r="AU2752" s="11" t="str">
        <f>IF(Table_PBS_SQL_DB2_PBSSQL_PBS_NDP_Tina_CG_QtrlyPerformance_Final[[#This Row],[Item_Code]]&gt;"300000", "Capital", "Recurrent")</f>
        <v>Recurrent</v>
      </c>
    </row>
    <row r="2753" spans="1:47" x14ac:dyDescent="0.25">
      <c r="A2753" t="s">
        <v>305</v>
      </c>
      <c r="B2753" t="s">
        <v>306</v>
      </c>
      <c r="C2753" t="s">
        <v>293</v>
      </c>
      <c r="D2753" t="s">
        <v>1206</v>
      </c>
      <c r="E2753" t="s">
        <v>75</v>
      </c>
      <c r="F2753" t="s">
        <v>1228</v>
      </c>
      <c r="G2753" t="s">
        <v>103</v>
      </c>
      <c r="H2753" t="s">
        <v>1242</v>
      </c>
      <c r="I2753" t="s">
        <v>896</v>
      </c>
      <c r="J2753" t="s">
        <v>897</v>
      </c>
      <c r="K2753" t="s">
        <v>1245</v>
      </c>
      <c r="L2753" t="s">
        <v>1246</v>
      </c>
      <c r="M2753" t="s">
        <v>1249</v>
      </c>
      <c r="N2753" t="s">
        <v>1250</v>
      </c>
      <c r="O2753" t="s">
        <v>975</v>
      </c>
      <c r="P2753" t="s">
        <v>976</v>
      </c>
      <c r="Q2753" s="11">
        <v>0</v>
      </c>
      <c r="R2753" s="11">
        <v>0</v>
      </c>
      <c r="S2753" s="11">
        <v>0</v>
      </c>
      <c r="T2753" s="11">
        <v>0</v>
      </c>
      <c r="U2753" s="11">
        <v>0</v>
      </c>
      <c r="V2753" s="11">
        <v>0</v>
      </c>
      <c r="W2753" s="11">
        <v>0</v>
      </c>
      <c r="X2753" s="11">
        <v>0</v>
      </c>
      <c r="Y2753" s="11">
        <v>0</v>
      </c>
      <c r="Z2753" s="11">
        <v>0</v>
      </c>
      <c r="AA2753" s="11">
        <v>5767298101</v>
      </c>
      <c r="AB2753" s="11">
        <v>0</v>
      </c>
      <c r="AC2753" s="11">
        <v>0</v>
      </c>
      <c r="AD2753" s="11">
        <v>0</v>
      </c>
      <c r="AE2753" s="11">
        <v>5729461899</v>
      </c>
      <c r="AF2753" s="11">
        <v>8947836158</v>
      </c>
      <c r="AG2753" s="11">
        <v>0</v>
      </c>
      <c r="AH2753" s="11">
        <v>0</v>
      </c>
      <c r="AI2753" s="11">
        <v>0</v>
      </c>
      <c r="AJ2753" s="11">
        <v>2548923842</v>
      </c>
      <c r="AK2753" s="11">
        <v>0</v>
      </c>
      <c r="AL2753" s="11">
        <v>0</v>
      </c>
      <c r="AM2753" s="11">
        <v>0</v>
      </c>
      <c r="AN2753" s="11">
        <v>0</v>
      </c>
      <c r="AO27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11496760000</v>
      </c>
      <c r="AQ27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11496760000</v>
      </c>
      <c r="AS2753" s="11">
        <f>Table_PBS_SQL_DB2_PBSSQL_PBS_NDP_Tina_CG_QtrlyPerformance_Final[[#This Row],[GOU REL]]+Table_PBS_SQL_DB2_PBSSQL_PBS_NDP_Tina_CG_QtrlyPerformance_Final[[#This Row],[EXT REL]]</f>
        <v>11496760000</v>
      </c>
      <c r="AT2753" s="11">
        <f>Table_PBS_SQL_DB2_PBSSQL_PBS_NDP_Tina_CG_QtrlyPerformance_Final[[#This Row],[GOU EXP]]+Table_PBS_SQL_DB2_PBSSQL_PBS_NDP_Tina_CG_QtrlyPerformance_Final[[#This Row],[EXT EXP]]</f>
        <v>11496760000</v>
      </c>
      <c r="AU2753" s="11" t="str">
        <f>IF(Table_PBS_SQL_DB2_PBSSQL_PBS_NDP_Tina_CG_QtrlyPerformance_Final[[#This Row],[Item_Code]]&gt;"300000", "Capital", "Recurrent")</f>
        <v>Recurrent</v>
      </c>
    </row>
    <row r="2754" spans="1:47" x14ac:dyDescent="0.25">
      <c r="A2754" t="s">
        <v>305</v>
      </c>
      <c r="B2754" t="s">
        <v>306</v>
      </c>
      <c r="C2754" t="s">
        <v>293</v>
      </c>
      <c r="D2754" t="s">
        <v>1206</v>
      </c>
      <c r="E2754" t="s">
        <v>75</v>
      </c>
      <c r="F2754" t="s">
        <v>1228</v>
      </c>
      <c r="G2754" t="s">
        <v>103</v>
      </c>
      <c r="H2754" t="s">
        <v>1242</v>
      </c>
      <c r="I2754" t="s">
        <v>896</v>
      </c>
      <c r="J2754" t="s">
        <v>897</v>
      </c>
      <c r="K2754" t="s">
        <v>1245</v>
      </c>
      <c r="L2754" t="s">
        <v>1246</v>
      </c>
      <c r="M2754" t="s">
        <v>1251</v>
      </c>
      <c r="N2754" t="s">
        <v>1252</v>
      </c>
      <c r="O2754" t="s">
        <v>967</v>
      </c>
      <c r="P2754" t="s">
        <v>968</v>
      </c>
      <c r="Q2754" s="11">
        <v>0</v>
      </c>
      <c r="R2754" s="11">
        <v>0</v>
      </c>
      <c r="S2754" s="11">
        <v>0</v>
      </c>
      <c r="T2754" s="11">
        <v>0</v>
      </c>
      <c r="U2754" s="11">
        <v>0</v>
      </c>
      <c r="V2754" s="11">
        <v>0</v>
      </c>
      <c r="W2754" s="11">
        <v>0</v>
      </c>
      <c r="X2754" s="11">
        <v>0</v>
      </c>
      <c r="Y2754" s="11">
        <v>0</v>
      </c>
      <c r="Z2754" s="11">
        <v>0</v>
      </c>
      <c r="AA2754" s="11">
        <v>0</v>
      </c>
      <c r="AB2754" s="11">
        <v>0</v>
      </c>
      <c r="AC2754" s="11">
        <v>0</v>
      </c>
      <c r="AD2754" s="11">
        <v>0</v>
      </c>
      <c r="AE2754" s="11">
        <v>3573989100</v>
      </c>
      <c r="AF2754" s="11">
        <v>140849400</v>
      </c>
      <c r="AG2754" s="11">
        <v>0</v>
      </c>
      <c r="AH2754" s="11">
        <v>0</v>
      </c>
      <c r="AI2754" s="11">
        <v>0</v>
      </c>
      <c r="AJ2754" s="11">
        <v>145267500</v>
      </c>
      <c r="AK2754" s="11">
        <v>0</v>
      </c>
      <c r="AL2754" s="11">
        <v>0</v>
      </c>
      <c r="AM2754" s="11">
        <v>0</v>
      </c>
      <c r="AN2754" s="11">
        <v>3428721600</v>
      </c>
      <c r="AO27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3573989100</v>
      </c>
      <c r="AQ27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3714838500</v>
      </c>
      <c r="AS2754" s="11">
        <f>Table_PBS_SQL_DB2_PBSSQL_PBS_NDP_Tina_CG_QtrlyPerformance_Final[[#This Row],[GOU REL]]+Table_PBS_SQL_DB2_PBSSQL_PBS_NDP_Tina_CG_QtrlyPerformance_Final[[#This Row],[EXT REL]]</f>
        <v>3573989100</v>
      </c>
      <c r="AT2754" s="11">
        <f>Table_PBS_SQL_DB2_PBSSQL_PBS_NDP_Tina_CG_QtrlyPerformance_Final[[#This Row],[GOU EXP]]+Table_PBS_SQL_DB2_PBSSQL_PBS_NDP_Tina_CG_QtrlyPerformance_Final[[#This Row],[EXT EXP]]</f>
        <v>3714838500</v>
      </c>
      <c r="AU2754" s="11" t="str">
        <f>IF(Table_PBS_SQL_DB2_PBSSQL_PBS_NDP_Tina_CG_QtrlyPerformance_Final[[#This Row],[Item_Code]]&gt;"300000", "Capital", "Recurrent")</f>
        <v>Recurrent</v>
      </c>
    </row>
    <row r="2755" spans="1:47" x14ac:dyDescent="0.25">
      <c r="A2755" t="s">
        <v>305</v>
      </c>
      <c r="B2755" t="s">
        <v>306</v>
      </c>
      <c r="C2755" t="s">
        <v>293</v>
      </c>
      <c r="D2755" t="s">
        <v>1206</v>
      </c>
      <c r="E2755" t="s">
        <v>75</v>
      </c>
      <c r="F2755" t="s">
        <v>1228</v>
      </c>
      <c r="G2755" t="s">
        <v>103</v>
      </c>
      <c r="H2755" t="s">
        <v>1242</v>
      </c>
      <c r="I2755" t="s">
        <v>896</v>
      </c>
      <c r="J2755" t="s">
        <v>897</v>
      </c>
      <c r="K2755" t="s">
        <v>1245</v>
      </c>
      <c r="L2755" t="s">
        <v>1246</v>
      </c>
      <c r="M2755" t="s">
        <v>2242</v>
      </c>
      <c r="N2755" t="s">
        <v>2243</v>
      </c>
      <c r="O2755" t="s">
        <v>1005</v>
      </c>
      <c r="P2755" t="s">
        <v>1006</v>
      </c>
      <c r="Q2755" s="11">
        <v>0</v>
      </c>
      <c r="R2755" s="11">
        <v>0</v>
      </c>
      <c r="S2755" s="11">
        <v>0</v>
      </c>
      <c r="T2755" s="11">
        <v>0</v>
      </c>
      <c r="U2755" s="11">
        <v>0</v>
      </c>
      <c r="V2755" s="11">
        <v>0</v>
      </c>
      <c r="W2755" s="11">
        <v>0</v>
      </c>
      <c r="X2755" s="11">
        <v>0</v>
      </c>
      <c r="Y2755" s="11">
        <v>0</v>
      </c>
      <c r="Z2755" s="11">
        <v>0</v>
      </c>
      <c r="AA2755" s="11">
        <v>418486400</v>
      </c>
      <c r="AB2755" s="11">
        <v>0</v>
      </c>
      <c r="AC2755" s="11">
        <v>0</v>
      </c>
      <c r="AD2755" s="11">
        <v>0</v>
      </c>
      <c r="AE2755" s="11">
        <v>0</v>
      </c>
      <c r="AF2755" s="11">
        <v>390259671</v>
      </c>
      <c r="AG2755" s="11">
        <v>0</v>
      </c>
      <c r="AH2755" s="11">
        <v>0</v>
      </c>
      <c r="AI2755" s="11">
        <v>0</v>
      </c>
      <c r="AJ2755" s="11">
        <v>27624643</v>
      </c>
      <c r="AK2755" s="11">
        <v>0</v>
      </c>
      <c r="AL2755" s="11">
        <v>0</v>
      </c>
      <c r="AM2755" s="11">
        <v>0</v>
      </c>
      <c r="AN2755" s="11">
        <v>417884314</v>
      </c>
      <c r="AO27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418486400</v>
      </c>
      <c r="AQ27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835768628</v>
      </c>
      <c r="AS2755" s="11">
        <f>Table_PBS_SQL_DB2_PBSSQL_PBS_NDP_Tina_CG_QtrlyPerformance_Final[[#This Row],[GOU REL]]+Table_PBS_SQL_DB2_PBSSQL_PBS_NDP_Tina_CG_QtrlyPerformance_Final[[#This Row],[EXT REL]]</f>
        <v>418486400</v>
      </c>
      <c r="AT2755" s="11">
        <f>Table_PBS_SQL_DB2_PBSSQL_PBS_NDP_Tina_CG_QtrlyPerformance_Final[[#This Row],[GOU EXP]]+Table_PBS_SQL_DB2_PBSSQL_PBS_NDP_Tina_CG_QtrlyPerformance_Final[[#This Row],[EXT EXP]]</f>
        <v>835768628</v>
      </c>
      <c r="AU2755" s="11" t="str">
        <f>IF(Table_PBS_SQL_DB2_PBSSQL_PBS_NDP_Tina_CG_QtrlyPerformance_Final[[#This Row],[Item_Code]]&gt;"300000", "Capital", "Recurrent")</f>
        <v>Recurrent</v>
      </c>
    </row>
    <row r="2756" spans="1:47" x14ac:dyDescent="0.25">
      <c r="A2756" t="s">
        <v>305</v>
      </c>
      <c r="B2756" t="s">
        <v>306</v>
      </c>
      <c r="C2756" t="s">
        <v>293</v>
      </c>
      <c r="D2756" t="s">
        <v>1206</v>
      </c>
      <c r="E2756" t="s">
        <v>75</v>
      </c>
      <c r="F2756" t="s">
        <v>1228</v>
      </c>
      <c r="G2756" t="s">
        <v>103</v>
      </c>
      <c r="H2756" t="s">
        <v>1242</v>
      </c>
      <c r="I2756" t="s">
        <v>896</v>
      </c>
      <c r="J2756" t="s">
        <v>897</v>
      </c>
      <c r="K2756" t="s">
        <v>311</v>
      </c>
      <c r="L2756" t="s">
        <v>1247</v>
      </c>
      <c r="M2756" t="s">
        <v>1232</v>
      </c>
      <c r="N2756" t="s">
        <v>1586</v>
      </c>
      <c r="O2756" t="s">
        <v>1083</v>
      </c>
      <c r="P2756" t="s">
        <v>1084</v>
      </c>
      <c r="Q2756" s="11">
        <v>0</v>
      </c>
      <c r="R2756" s="11">
        <v>0</v>
      </c>
      <c r="S2756" s="11">
        <v>0</v>
      </c>
      <c r="T2756" s="11">
        <v>0</v>
      </c>
      <c r="U2756" s="11">
        <v>0</v>
      </c>
      <c r="V2756" s="11">
        <v>0</v>
      </c>
      <c r="W2756" s="11">
        <v>0</v>
      </c>
      <c r="X2756" s="11">
        <v>0</v>
      </c>
      <c r="Y2756" s="11">
        <v>0</v>
      </c>
      <c r="Z2756" s="11">
        <v>0</v>
      </c>
      <c r="AA2756" s="11">
        <v>0</v>
      </c>
      <c r="AB2756" s="11">
        <v>0</v>
      </c>
      <c r="AC2756" s="11">
        <v>0</v>
      </c>
      <c r="AD2756" s="11">
        <v>0</v>
      </c>
      <c r="AE2756" s="11">
        <v>600154200</v>
      </c>
      <c r="AF2756" s="11">
        <v>600153455</v>
      </c>
      <c r="AG2756" s="11">
        <v>0</v>
      </c>
      <c r="AH2756" s="11">
        <v>0</v>
      </c>
      <c r="AI2756" s="11">
        <v>444114108</v>
      </c>
      <c r="AJ2756" s="11">
        <v>257285803</v>
      </c>
      <c r="AK2756" s="11">
        <v>0</v>
      </c>
      <c r="AL2756" s="11">
        <v>0</v>
      </c>
      <c r="AM2756" s="11">
        <v>288074016</v>
      </c>
      <c r="AN2756" s="11">
        <v>197387783</v>
      </c>
      <c r="AO27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1332342324</v>
      </c>
      <c r="AQ27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1054827041</v>
      </c>
      <c r="AS2756" s="11">
        <f>Table_PBS_SQL_DB2_PBSSQL_PBS_NDP_Tina_CG_QtrlyPerformance_Final[[#This Row],[GOU REL]]+Table_PBS_SQL_DB2_PBSSQL_PBS_NDP_Tina_CG_QtrlyPerformance_Final[[#This Row],[EXT REL]]</f>
        <v>1332342324</v>
      </c>
      <c r="AT2756" s="11">
        <f>Table_PBS_SQL_DB2_PBSSQL_PBS_NDP_Tina_CG_QtrlyPerformance_Final[[#This Row],[GOU EXP]]+Table_PBS_SQL_DB2_PBSSQL_PBS_NDP_Tina_CG_QtrlyPerformance_Final[[#This Row],[EXT EXP]]</f>
        <v>1054827041</v>
      </c>
      <c r="AU2756" s="11" t="str">
        <f>IF(Table_PBS_SQL_DB2_PBSSQL_PBS_NDP_Tina_CG_QtrlyPerformance_Final[[#This Row],[Item_Code]]&gt;"300000", "Capital", "Recurrent")</f>
        <v>Recurrent</v>
      </c>
    </row>
    <row r="2757" spans="1:47" x14ac:dyDescent="0.25">
      <c r="A2757" t="s">
        <v>305</v>
      </c>
      <c r="B2757" t="s">
        <v>306</v>
      </c>
      <c r="C2757" t="s">
        <v>293</v>
      </c>
      <c r="D2757" t="s">
        <v>1206</v>
      </c>
      <c r="E2757" t="s">
        <v>75</v>
      </c>
      <c r="F2757" t="s">
        <v>1228</v>
      </c>
      <c r="G2757" t="s">
        <v>103</v>
      </c>
      <c r="H2757" t="s">
        <v>1242</v>
      </c>
      <c r="I2757" t="s">
        <v>896</v>
      </c>
      <c r="J2757" t="s">
        <v>897</v>
      </c>
      <c r="K2757" t="s">
        <v>311</v>
      </c>
      <c r="L2757" t="s">
        <v>1247</v>
      </c>
      <c r="M2757" t="s">
        <v>1168</v>
      </c>
      <c r="N2757" t="s">
        <v>1169</v>
      </c>
      <c r="O2757" t="s">
        <v>904</v>
      </c>
      <c r="P2757" t="s">
        <v>905</v>
      </c>
      <c r="Q2757" s="11">
        <v>0</v>
      </c>
      <c r="R2757" s="11">
        <v>0</v>
      </c>
      <c r="S2757" s="11">
        <v>0</v>
      </c>
      <c r="T2757" s="11">
        <v>0</v>
      </c>
      <c r="U2757" s="11">
        <v>0</v>
      </c>
      <c r="V2757" s="11">
        <v>0</v>
      </c>
      <c r="W2757" s="11">
        <v>0</v>
      </c>
      <c r="X2757" s="11">
        <v>0</v>
      </c>
      <c r="Y2757" s="11">
        <v>0</v>
      </c>
      <c r="Z2757" s="11">
        <v>0</v>
      </c>
      <c r="AA2757" s="11">
        <v>0</v>
      </c>
      <c r="AB2757" s="11">
        <v>0</v>
      </c>
      <c r="AC2757" s="11">
        <v>0</v>
      </c>
      <c r="AD2757" s="11">
        <v>0</v>
      </c>
      <c r="AE2757" s="11">
        <v>208780200</v>
      </c>
      <c r="AF2757" s="11">
        <v>159735456</v>
      </c>
      <c r="AG2757" s="11">
        <v>0</v>
      </c>
      <c r="AH2757" s="11">
        <v>0</v>
      </c>
      <c r="AI2757" s="11">
        <v>154497348</v>
      </c>
      <c r="AJ2757" s="11">
        <v>100288000</v>
      </c>
      <c r="AK2757" s="11">
        <v>0</v>
      </c>
      <c r="AL2757" s="11">
        <v>0</v>
      </c>
      <c r="AM2757" s="11">
        <v>100214496</v>
      </c>
      <c r="AN2757" s="11">
        <v>113369000</v>
      </c>
      <c r="AO27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463492044</v>
      </c>
      <c r="AQ27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373392456</v>
      </c>
      <c r="AS2757" s="11">
        <f>Table_PBS_SQL_DB2_PBSSQL_PBS_NDP_Tina_CG_QtrlyPerformance_Final[[#This Row],[GOU REL]]+Table_PBS_SQL_DB2_PBSSQL_PBS_NDP_Tina_CG_QtrlyPerformance_Final[[#This Row],[EXT REL]]</f>
        <v>463492044</v>
      </c>
      <c r="AT2757" s="11">
        <f>Table_PBS_SQL_DB2_PBSSQL_PBS_NDP_Tina_CG_QtrlyPerformance_Final[[#This Row],[GOU EXP]]+Table_PBS_SQL_DB2_PBSSQL_PBS_NDP_Tina_CG_QtrlyPerformance_Final[[#This Row],[EXT EXP]]</f>
        <v>373392456</v>
      </c>
      <c r="AU2757" s="11" t="str">
        <f>IF(Table_PBS_SQL_DB2_PBSSQL_PBS_NDP_Tina_CG_QtrlyPerformance_Final[[#This Row],[Item_Code]]&gt;"300000", "Capital", "Recurrent")</f>
        <v>Recurrent</v>
      </c>
    </row>
    <row r="2758" spans="1:47" x14ac:dyDescent="0.25">
      <c r="A2758" t="s">
        <v>305</v>
      </c>
      <c r="B2758" t="s">
        <v>306</v>
      </c>
      <c r="C2758" t="s">
        <v>293</v>
      </c>
      <c r="D2758" t="s">
        <v>1206</v>
      </c>
      <c r="E2758" t="s">
        <v>75</v>
      </c>
      <c r="F2758" t="s">
        <v>1228</v>
      </c>
      <c r="G2758" t="s">
        <v>103</v>
      </c>
      <c r="H2758" t="s">
        <v>1242</v>
      </c>
      <c r="I2758" t="s">
        <v>493</v>
      </c>
      <c r="J2758" t="s">
        <v>1248</v>
      </c>
      <c r="K2758" t="s">
        <v>1243</v>
      </c>
      <c r="L2758" t="s">
        <v>1244</v>
      </c>
      <c r="M2758" t="s">
        <v>866</v>
      </c>
      <c r="N2758" t="s">
        <v>867</v>
      </c>
      <c r="O2758" t="s">
        <v>1021</v>
      </c>
      <c r="P2758" t="s">
        <v>1022</v>
      </c>
      <c r="Q2758" s="11">
        <v>0</v>
      </c>
      <c r="R2758" s="11">
        <v>0</v>
      </c>
      <c r="S2758" s="11">
        <v>0</v>
      </c>
      <c r="T2758" s="11">
        <v>0</v>
      </c>
      <c r="U2758" s="11">
        <v>30000000</v>
      </c>
      <c r="V2758" s="11">
        <v>0</v>
      </c>
      <c r="W2758" s="11">
        <v>30000000</v>
      </c>
      <c r="X2758" s="11">
        <v>0</v>
      </c>
      <c r="Y2758" s="11">
        <v>0</v>
      </c>
      <c r="Z2758" s="11">
        <v>0</v>
      </c>
      <c r="AA2758" s="11">
        <v>0</v>
      </c>
      <c r="AB2758" s="11">
        <v>0</v>
      </c>
      <c r="AC2758" s="11">
        <v>0</v>
      </c>
      <c r="AD2758" s="11">
        <v>0</v>
      </c>
      <c r="AE2758" s="11">
        <v>0</v>
      </c>
      <c r="AF2758" s="11">
        <v>0</v>
      </c>
      <c r="AG2758" s="11">
        <v>20000000</v>
      </c>
      <c r="AH2758" s="11">
        <v>11719370</v>
      </c>
      <c r="AI2758" s="11">
        <v>0</v>
      </c>
      <c r="AJ2758" s="11">
        <v>0</v>
      </c>
      <c r="AK2758" s="11">
        <v>10000000</v>
      </c>
      <c r="AL2758" s="11">
        <v>18280630</v>
      </c>
      <c r="AM2758" s="11">
        <v>0</v>
      </c>
      <c r="AN2758" s="11">
        <v>0</v>
      </c>
      <c r="AO27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7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7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58" s="11">
        <f>Table_PBS_SQL_DB2_PBSSQL_PBS_NDP_Tina_CG_QtrlyPerformance_Final[[#This Row],[GOU REL]]+Table_PBS_SQL_DB2_PBSSQL_PBS_NDP_Tina_CG_QtrlyPerformance_Final[[#This Row],[EXT REL]]</f>
        <v>30000000</v>
      </c>
      <c r="AT2758" s="11">
        <f>Table_PBS_SQL_DB2_PBSSQL_PBS_NDP_Tina_CG_QtrlyPerformance_Final[[#This Row],[GOU EXP]]+Table_PBS_SQL_DB2_PBSSQL_PBS_NDP_Tina_CG_QtrlyPerformance_Final[[#This Row],[EXT EXP]]</f>
        <v>30000000</v>
      </c>
      <c r="AU2758" s="11" t="str">
        <f>IF(Table_PBS_SQL_DB2_PBSSQL_PBS_NDP_Tina_CG_QtrlyPerformance_Final[[#This Row],[Item_Code]]&gt;"300000", "Capital", "Recurrent")</f>
        <v>Recurrent</v>
      </c>
    </row>
    <row r="2759" spans="1:47" x14ac:dyDescent="0.25">
      <c r="A2759" t="s">
        <v>305</v>
      </c>
      <c r="B2759" t="s">
        <v>306</v>
      </c>
      <c r="C2759" t="s">
        <v>293</v>
      </c>
      <c r="D2759" t="s">
        <v>1206</v>
      </c>
      <c r="E2759" t="s">
        <v>75</v>
      </c>
      <c r="F2759" t="s">
        <v>1228</v>
      </c>
      <c r="G2759" t="s">
        <v>103</v>
      </c>
      <c r="H2759" t="s">
        <v>1242</v>
      </c>
      <c r="I2759" t="s">
        <v>493</v>
      </c>
      <c r="J2759" t="s">
        <v>1248</v>
      </c>
      <c r="K2759" t="s">
        <v>1245</v>
      </c>
      <c r="L2759" t="s">
        <v>1246</v>
      </c>
      <c r="M2759" t="s">
        <v>1249</v>
      </c>
      <c r="N2759" t="s">
        <v>1250</v>
      </c>
      <c r="O2759" t="s">
        <v>975</v>
      </c>
      <c r="P2759" t="s">
        <v>976</v>
      </c>
      <c r="Q2759" s="11">
        <v>0</v>
      </c>
      <c r="R2759" s="11">
        <v>0</v>
      </c>
      <c r="S2759" s="11">
        <v>0</v>
      </c>
      <c r="T2759" s="11">
        <v>0</v>
      </c>
      <c r="U2759" s="11">
        <v>11496760000</v>
      </c>
      <c r="V2759" s="11">
        <v>0</v>
      </c>
      <c r="W2759" s="11">
        <v>0</v>
      </c>
      <c r="X2759" s="11">
        <v>11496760000</v>
      </c>
      <c r="Y2759" s="11">
        <v>0</v>
      </c>
      <c r="Z2759" s="11">
        <v>0</v>
      </c>
      <c r="AA2759" s="11">
        <v>0</v>
      </c>
      <c r="AB2759" s="11">
        <v>0</v>
      </c>
      <c r="AC2759" s="11">
        <v>0</v>
      </c>
      <c r="AD2759" s="11">
        <v>0</v>
      </c>
      <c r="AE2759" s="11">
        <v>0</v>
      </c>
      <c r="AF2759" s="11">
        <v>0</v>
      </c>
      <c r="AG2759" s="11">
        <v>0</v>
      </c>
      <c r="AH2759" s="11">
        <v>0</v>
      </c>
      <c r="AI2759" s="11">
        <v>0</v>
      </c>
      <c r="AJ2759" s="11">
        <v>0</v>
      </c>
      <c r="AK2759" s="11">
        <v>0</v>
      </c>
      <c r="AL2759" s="11">
        <v>0</v>
      </c>
      <c r="AM2759" s="11">
        <v>0</v>
      </c>
      <c r="AN2759" s="11">
        <v>0</v>
      </c>
      <c r="AO27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59" s="11">
        <f>Table_PBS_SQL_DB2_PBSSQL_PBS_NDP_Tina_CG_QtrlyPerformance_Final[[#This Row],[GOU REL]]+Table_PBS_SQL_DB2_PBSSQL_PBS_NDP_Tina_CG_QtrlyPerformance_Final[[#This Row],[EXT REL]]</f>
        <v>0</v>
      </c>
      <c r="AT2759" s="11">
        <f>Table_PBS_SQL_DB2_PBSSQL_PBS_NDP_Tina_CG_QtrlyPerformance_Final[[#This Row],[GOU EXP]]+Table_PBS_SQL_DB2_PBSSQL_PBS_NDP_Tina_CG_QtrlyPerformance_Final[[#This Row],[EXT EXP]]</f>
        <v>0</v>
      </c>
      <c r="AU2759" s="11" t="str">
        <f>IF(Table_PBS_SQL_DB2_PBSSQL_PBS_NDP_Tina_CG_QtrlyPerformance_Final[[#This Row],[Item_Code]]&gt;"300000", "Capital", "Recurrent")</f>
        <v>Recurrent</v>
      </c>
    </row>
    <row r="2760" spans="1:47" x14ac:dyDescent="0.25">
      <c r="A2760" t="s">
        <v>305</v>
      </c>
      <c r="B2760" t="s">
        <v>306</v>
      </c>
      <c r="C2760" t="s">
        <v>293</v>
      </c>
      <c r="D2760" t="s">
        <v>1206</v>
      </c>
      <c r="E2760" t="s">
        <v>75</v>
      </c>
      <c r="F2760" t="s">
        <v>1228</v>
      </c>
      <c r="G2760" t="s">
        <v>103</v>
      </c>
      <c r="H2760" t="s">
        <v>1242</v>
      </c>
      <c r="I2760" t="s">
        <v>493</v>
      </c>
      <c r="J2760" t="s">
        <v>1248</v>
      </c>
      <c r="K2760" t="s">
        <v>1245</v>
      </c>
      <c r="L2760" t="s">
        <v>1246</v>
      </c>
      <c r="M2760" t="s">
        <v>2242</v>
      </c>
      <c r="N2760" t="s">
        <v>2243</v>
      </c>
      <c r="O2760" t="s">
        <v>1005</v>
      </c>
      <c r="P2760" t="s">
        <v>1006</v>
      </c>
      <c r="Q2760" s="11">
        <v>0</v>
      </c>
      <c r="R2760" s="11">
        <v>0</v>
      </c>
      <c r="S2760" s="11">
        <v>0</v>
      </c>
      <c r="T2760" s="11">
        <v>0</v>
      </c>
      <c r="U2760" s="11">
        <v>418486400</v>
      </c>
      <c r="V2760" s="11">
        <v>0</v>
      </c>
      <c r="W2760" s="11">
        <v>0</v>
      </c>
      <c r="X2760" s="11">
        <v>418486400</v>
      </c>
      <c r="Y2760" s="11">
        <v>0</v>
      </c>
      <c r="Z2760" s="11">
        <v>0</v>
      </c>
      <c r="AA2760" s="11">
        <v>0</v>
      </c>
      <c r="AB2760" s="11">
        <v>0</v>
      </c>
      <c r="AC2760" s="11">
        <v>0</v>
      </c>
      <c r="AD2760" s="11">
        <v>0</v>
      </c>
      <c r="AE2760" s="11">
        <v>0</v>
      </c>
      <c r="AF2760" s="11">
        <v>0</v>
      </c>
      <c r="AG2760" s="11">
        <v>0</v>
      </c>
      <c r="AH2760" s="11">
        <v>0</v>
      </c>
      <c r="AI2760" s="11">
        <v>0</v>
      </c>
      <c r="AJ2760" s="11">
        <v>0</v>
      </c>
      <c r="AK2760" s="11">
        <v>0</v>
      </c>
      <c r="AL2760" s="11">
        <v>0</v>
      </c>
      <c r="AM2760" s="11">
        <v>0</v>
      </c>
      <c r="AN2760" s="11">
        <v>0</v>
      </c>
      <c r="AO27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60" s="11">
        <f>Table_PBS_SQL_DB2_PBSSQL_PBS_NDP_Tina_CG_QtrlyPerformance_Final[[#This Row],[GOU REL]]+Table_PBS_SQL_DB2_PBSSQL_PBS_NDP_Tina_CG_QtrlyPerformance_Final[[#This Row],[EXT REL]]</f>
        <v>0</v>
      </c>
      <c r="AT2760" s="11">
        <f>Table_PBS_SQL_DB2_PBSSQL_PBS_NDP_Tina_CG_QtrlyPerformance_Final[[#This Row],[GOU EXP]]+Table_PBS_SQL_DB2_PBSSQL_PBS_NDP_Tina_CG_QtrlyPerformance_Final[[#This Row],[EXT EXP]]</f>
        <v>0</v>
      </c>
      <c r="AU2760" s="11" t="str">
        <f>IF(Table_PBS_SQL_DB2_PBSSQL_PBS_NDP_Tina_CG_QtrlyPerformance_Final[[#This Row],[Item_Code]]&gt;"300000", "Capital", "Recurrent")</f>
        <v>Recurrent</v>
      </c>
    </row>
    <row r="2761" spans="1:47" x14ac:dyDescent="0.25">
      <c r="A2761" t="s">
        <v>305</v>
      </c>
      <c r="B2761" t="s">
        <v>306</v>
      </c>
      <c r="C2761" t="s">
        <v>293</v>
      </c>
      <c r="D2761" t="s">
        <v>1206</v>
      </c>
      <c r="E2761" t="s">
        <v>75</v>
      </c>
      <c r="F2761" t="s">
        <v>1228</v>
      </c>
      <c r="G2761" t="s">
        <v>103</v>
      </c>
      <c r="H2761" t="s">
        <v>1242</v>
      </c>
      <c r="I2761" t="s">
        <v>493</v>
      </c>
      <c r="J2761" t="s">
        <v>1248</v>
      </c>
      <c r="K2761" t="s">
        <v>311</v>
      </c>
      <c r="L2761" t="s">
        <v>1247</v>
      </c>
      <c r="M2761" t="s">
        <v>866</v>
      </c>
      <c r="N2761" t="s">
        <v>867</v>
      </c>
      <c r="O2761" t="s">
        <v>2054</v>
      </c>
      <c r="P2761" t="s">
        <v>2055</v>
      </c>
      <c r="Q2761" s="11">
        <v>0</v>
      </c>
      <c r="R2761" s="11">
        <v>0</v>
      </c>
      <c r="S2761" s="11">
        <v>0</v>
      </c>
      <c r="T2761" s="11">
        <v>0</v>
      </c>
      <c r="U2761" s="11">
        <v>504000000</v>
      </c>
      <c r="V2761" s="11">
        <v>0</v>
      </c>
      <c r="W2761" s="11">
        <v>0</v>
      </c>
      <c r="X2761" s="11">
        <v>504000000</v>
      </c>
      <c r="Y2761" s="11">
        <v>0</v>
      </c>
      <c r="Z2761" s="11">
        <v>0</v>
      </c>
      <c r="AA2761" s="11">
        <v>0</v>
      </c>
      <c r="AB2761" s="11">
        <v>0</v>
      </c>
      <c r="AC2761" s="11">
        <v>0</v>
      </c>
      <c r="AD2761" s="11">
        <v>0</v>
      </c>
      <c r="AE2761" s="11">
        <v>0</v>
      </c>
      <c r="AF2761" s="11">
        <v>0</v>
      </c>
      <c r="AG2761" s="11">
        <v>0</v>
      </c>
      <c r="AH2761" s="11">
        <v>0</v>
      </c>
      <c r="AI2761" s="11">
        <v>0</v>
      </c>
      <c r="AJ2761" s="11">
        <v>0</v>
      </c>
      <c r="AK2761" s="11">
        <v>0</v>
      </c>
      <c r="AL2761" s="11">
        <v>0</v>
      </c>
      <c r="AM2761" s="11">
        <v>0</v>
      </c>
      <c r="AN2761" s="11">
        <v>0</v>
      </c>
      <c r="AO27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61" s="11">
        <f>Table_PBS_SQL_DB2_PBSSQL_PBS_NDP_Tina_CG_QtrlyPerformance_Final[[#This Row],[GOU REL]]+Table_PBS_SQL_DB2_PBSSQL_PBS_NDP_Tina_CG_QtrlyPerformance_Final[[#This Row],[EXT REL]]</f>
        <v>0</v>
      </c>
      <c r="AT2761" s="11">
        <f>Table_PBS_SQL_DB2_PBSSQL_PBS_NDP_Tina_CG_QtrlyPerformance_Final[[#This Row],[GOU EXP]]+Table_PBS_SQL_DB2_PBSSQL_PBS_NDP_Tina_CG_QtrlyPerformance_Final[[#This Row],[EXT EXP]]</f>
        <v>0</v>
      </c>
      <c r="AU2761" s="11" t="str">
        <f>IF(Table_PBS_SQL_DB2_PBSSQL_PBS_NDP_Tina_CG_QtrlyPerformance_Final[[#This Row],[Item_Code]]&gt;"300000", "Capital", "Recurrent")</f>
        <v>Recurrent</v>
      </c>
    </row>
    <row r="2762" spans="1:47" x14ac:dyDescent="0.25">
      <c r="A2762" t="s">
        <v>305</v>
      </c>
      <c r="B2762" t="s">
        <v>306</v>
      </c>
      <c r="C2762" t="s">
        <v>293</v>
      </c>
      <c r="D2762" t="s">
        <v>1206</v>
      </c>
      <c r="E2762" t="s">
        <v>75</v>
      </c>
      <c r="F2762" t="s">
        <v>1228</v>
      </c>
      <c r="G2762" t="s">
        <v>103</v>
      </c>
      <c r="H2762" t="s">
        <v>1242</v>
      </c>
      <c r="I2762" t="s">
        <v>493</v>
      </c>
      <c r="J2762" t="s">
        <v>1248</v>
      </c>
      <c r="K2762" t="s">
        <v>311</v>
      </c>
      <c r="L2762" t="s">
        <v>1247</v>
      </c>
      <c r="M2762" t="s">
        <v>866</v>
      </c>
      <c r="N2762" t="s">
        <v>867</v>
      </c>
      <c r="O2762" t="s">
        <v>934</v>
      </c>
      <c r="P2762" t="s">
        <v>935</v>
      </c>
      <c r="Q2762" s="11">
        <v>0</v>
      </c>
      <c r="R2762" s="11">
        <v>0</v>
      </c>
      <c r="S2762" s="11">
        <v>0</v>
      </c>
      <c r="T2762" s="11">
        <v>0</v>
      </c>
      <c r="U2762" s="11">
        <v>12944966400</v>
      </c>
      <c r="V2762" s="11">
        <v>0</v>
      </c>
      <c r="W2762" s="11">
        <v>0</v>
      </c>
      <c r="X2762" s="11">
        <v>12944966400</v>
      </c>
      <c r="Y2762" s="11">
        <v>0</v>
      </c>
      <c r="Z2762" s="11">
        <v>0</v>
      </c>
      <c r="AA2762" s="11">
        <v>0</v>
      </c>
      <c r="AB2762" s="11">
        <v>0</v>
      </c>
      <c r="AC2762" s="11">
        <v>0</v>
      </c>
      <c r="AD2762" s="11">
        <v>0</v>
      </c>
      <c r="AE2762" s="11">
        <v>0</v>
      </c>
      <c r="AF2762" s="11">
        <v>0</v>
      </c>
      <c r="AG2762" s="11">
        <v>0</v>
      </c>
      <c r="AH2762" s="11">
        <v>0</v>
      </c>
      <c r="AI2762" s="11">
        <v>0</v>
      </c>
      <c r="AJ2762" s="11">
        <v>0</v>
      </c>
      <c r="AK2762" s="11">
        <v>0</v>
      </c>
      <c r="AL2762" s="11">
        <v>0</v>
      </c>
      <c r="AM2762" s="11">
        <v>0</v>
      </c>
      <c r="AN2762" s="11">
        <v>0</v>
      </c>
      <c r="AO27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62" s="11">
        <f>Table_PBS_SQL_DB2_PBSSQL_PBS_NDP_Tina_CG_QtrlyPerformance_Final[[#This Row],[GOU REL]]+Table_PBS_SQL_DB2_PBSSQL_PBS_NDP_Tina_CG_QtrlyPerformance_Final[[#This Row],[EXT REL]]</f>
        <v>0</v>
      </c>
      <c r="AT2762" s="11">
        <f>Table_PBS_SQL_DB2_PBSSQL_PBS_NDP_Tina_CG_QtrlyPerformance_Final[[#This Row],[GOU EXP]]+Table_PBS_SQL_DB2_PBSSQL_PBS_NDP_Tina_CG_QtrlyPerformance_Final[[#This Row],[EXT EXP]]</f>
        <v>0</v>
      </c>
      <c r="AU2762" s="11" t="str">
        <f>IF(Table_PBS_SQL_DB2_PBSSQL_PBS_NDP_Tina_CG_QtrlyPerformance_Final[[#This Row],[Item_Code]]&gt;"300000", "Capital", "Recurrent")</f>
        <v>Capital</v>
      </c>
    </row>
    <row r="2763" spans="1:47" x14ac:dyDescent="0.25">
      <c r="A2763" t="s">
        <v>305</v>
      </c>
      <c r="B2763" t="s">
        <v>306</v>
      </c>
      <c r="C2763" t="s">
        <v>293</v>
      </c>
      <c r="D2763" t="s">
        <v>1206</v>
      </c>
      <c r="E2763" t="s">
        <v>75</v>
      </c>
      <c r="F2763" t="s">
        <v>1228</v>
      </c>
      <c r="G2763" t="s">
        <v>103</v>
      </c>
      <c r="H2763" t="s">
        <v>1242</v>
      </c>
      <c r="I2763" t="s">
        <v>493</v>
      </c>
      <c r="J2763" t="s">
        <v>1248</v>
      </c>
      <c r="K2763" t="s">
        <v>311</v>
      </c>
      <c r="L2763" t="s">
        <v>1247</v>
      </c>
      <c r="M2763" t="s">
        <v>1168</v>
      </c>
      <c r="N2763" t="s">
        <v>1169</v>
      </c>
      <c r="O2763" t="s">
        <v>902</v>
      </c>
      <c r="P2763" t="s">
        <v>903</v>
      </c>
      <c r="Q2763" s="11">
        <v>0</v>
      </c>
      <c r="R2763" s="11">
        <v>0</v>
      </c>
      <c r="S2763" s="11">
        <v>0</v>
      </c>
      <c r="T2763" s="11">
        <v>0</v>
      </c>
      <c r="U2763" s="11">
        <v>572346000</v>
      </c>
      <c r="V2763" s="11">
        <v>0</v>
      </c>
      <c r="W2763" s="11">
        <v>0</v>
      </c>
      <c r="X2763" s="11">
        <v>572346000</v>
      </c>
      <c r="Y2763" s="11">
        <v>0</v>
      </c>
      <c r="Z2763" s="11">
        <v>0</v>
      </c>
      <c r="AA2763" s="11">
        <v>0</v>
      </c>
      <c r="AB2763" s="11">
        <v>0</v>
      </c>
      <c r="AC2763" s="11">
        <v>0</v>
      </c>
      <c r="AD2763" s="11">
        <v>0</v>
      </c>
      <c r="AE2763" s="11">
        <v>0</v>
      </c>
      <c r="AF2763" s="11">
        <v>0</v>
      </c>
      <c r="AG2763" s="11">
        <v>0</v>
      </c>
      <c r="AH2763" s="11">
        <v>0</v>
      </c>
      <c r="AI2763" s="11">
        <v>0</v>
      </c>
      <c r="AJ2763" s="11">
        <v>0</v>
      </c>
      <c r="AK2763" s="11">
        <v>0</v>
      </c>
      <c r="AL2763" s="11">
        <v>0</v>
      </c>
      <c r="AM2763" s="11">
        <v>0</v>
      </c>
      <c r="AN2763" s="11">
        <v>0</v>
      </c>
      <c r="AO27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63" s="11">
        <f>Table_PBS_SQL_DB2_PBSSQL_PBS_NDP_Tina_CG_QtrlyPerformance_Final[[#This Row],[GOU REL]]+Table_PBS_SQL_DB2_PBSSQL_PBS_NDP_Tina_CG_QtrlyPerformance_Final[[#This Row],[EXT REL]]</f>
        <v>0</v>
      </c>
      <c r="AT2763" s="11">
        <f>Table_PBS_SQL_DB2_PBSSQL_PBS_NDP_Tina_CG_QtrlyPerformance_Final[[#This Row],[GOU EXP]]+Table_PBS_SQL_DB2_PBSSQL_PBS_NDP_Tina_CG_QtrlyPerformance_Final[[#This Row],[EXT EXP]]</f>
        <v>0</v>
      </c>
      <c r="AU2763" s="11" t="str">
        <f>IF(Table_PBS_SQL_DB2_PBSSQL_PBS_NDP_Tina_CG_QtrlyPerformance_Final[[#This Row],[Item_Code]]&gt;"300000", "Capital", "Recurrent")</f>
        <v>Recurrent</v>
      </c>
    </row>
    <row r="2764" spans="1:47" x14ac:dyDescent="0.25">
      <c r="A2764" t="s">
        <v>305</v>
      </c>
      <c r="B2764" t="s">
        <v>306</v>
      </c>
      <c r="C2764" t="s">
        <v>293</v>
      </c>
      <c r="D2764" t="s">
        <v>1206</v>
      </c>
      <c r="E2764" t="s">
        <v>75</v>
      </c>
      <c r="F2764" t="s">
        <v>1228</v>
      </c>
      <c r="G2764" t="s">
        <v>103</v>
      </c>
      <c r="H2764" t="s">
        <v>1242</v>
      </c>
      <c r="I2764" t="s">
        <v>493</v>
      </c>
      <c r="J2764" t="s">
        <v>1248</v>
      </c>
      <c r="K2764" t="s">
        <v>311</v>
      </c>
      <c r="L2764" t="s">
        <v>1247</v>
      </c>
      <c r="M2764" t="s">
        <v>1249</v>
      </c>
      <c r="N2764" t="s">
        <v>1253</v>
      </c>
      <c r="O2764" t="s">
        <v>1371</v>
      </c>
      <c r="P2764" t="s">
        <v>1372</v>
      </c>
      <c r="Q2764" s="11">
        <v>176943000000</v>
      </c>
      <c r="R2764" s="11">
        <v>0</v>
      </c>
      <c r="S2764" s="11">
        <v>0</v>
      </c>
      <c r="T2764" s="11">
        <v>0</v>
      </c>
      <c r="U2764" s="11">
        <v>222160597896</v>
      </c>
      <c r="V2764" s="11">
        <v>0</v>
      </c>
      <c r="W2764" s="11">
        <v>0</v>
      </c>
      <c r="X2764" s="11">
        <v>45217597896</v>
      </c>
      <c r="Y2764" s="11">
        <v>0</v>
      </c>
      <c r="Z2764" s="11">
        <v>0</v>
      </c>
      <c r="AA2764" s="11">
        <v>0</v>
      </c>
      <c r="AB2764" s="11">
        <v>0</v>
      </c>
      <c r="AC2764" s="11">
        <v>0</v>
      </c>
      <c r="AD2764" s="11">
        <v>0</v>
      </c>
      <c r="AE2764" s="11">
        <v>0</v>
      </c>
      <c r="AF2764" s="11">
        <v>0</v>
      </c>
      <c r="AG2764" s="11">
        <v>0</v>
      </c>
      <c r="AH2764" s="11">
        <v>0</v>
      </c>
      <c r="AI2764" s="11">
        <v>0</v>
      </c>
      <c r="AJ2764" s="11">
        <v>0</v>
      </c>
      <c r="AK2764" s="11">
        <v>0</v>
      </c>
      <c r="AL2764" s="11">
        <v>0</v>
      </c>
      <c r="AM2764" s="11">
        <v>0</v>
      </c>
      <c r="AN2764" s="11">
        <v>0</v>
      </c>
      <c r="AO27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64" s="11">
        <f>Table_PBS_SQL_DB2_PBSSQL_PBS_NDP_Tina_CG_QtrlyPerformance_Final[[#This Row],[GOU REL]]+Table_PBS_SQL_DB2_PBSSQL_PBS_NDP_Tina_CG_QtrlyPerformance_Final[[#This Row],[EXT REL]]</f>
        <v>0</v>
      </c>
      <c r="AT2764" s="11">
        <f>Table_PBS_SQL_DB2_PBSSQL_PBS_NDP_Tina_CG_QtrlyPerformance_Final[[#This Row],[GOU EXP]]+Table_PBS_SQL_DB2_PBSSQL_PBS_NDP_Tina_CG_QtrlyPerformance_Final[[#This Row],[EXT EXP]]</f>
        <v>0</v>
      </c>
      <c r="AU2764" s="11" t="str">
        <f>IF(Table_PBS_SQL_DB2_PBSSQL_PBS_NDP_Tina_CG_QtrlyPerformance_Final[[#This Row],[Item_Code]]&gt;"300000", "Capital", "Recurrent")</f>
        <v>Recurrent</v>
      </c>
    </row>
    <row r="2765" spans="1:47" x14ac:dyDescent="0.25">
      <c r="A2765" t="s">
        <v>33</v>
      </c>
      <c r="B2765" t="s">
        <v>34</v>
      </c>
      <c r="C2765" t="s">
        <v>31</v>
      </c>
      <c r="D2765" t="s">
        <v>1031</v>
      </c>
      <c r="E2765" t="s">
        <v>75</v>
      </c>
      <c r="F2765" t="s">
        <v>1042</v>
      </c>
      <c r="G2765" t="s">
        <v>87</v>
      </c>
      <c r="H2765" t="s">
        <v>1033</v>
      </c>
      <c r="I2765" t="s">
        <v>896</v>
      </c>
      <c r="J2765" t="s">
        <v>897</v>
      </c>
      <c r="K2765" t="s">
        <v>769</v>
      </c>
      <c r="L2765" t="s">
        <v>1073</v>
      </c>
      <c r="M2765" t="s">
        <v>1074</v>
      </c>
      <c r="N2765" t="s">
        <v>1075</v>
      </c>
      <c r="O2765" t="s">
        <v>1002</v>
      </c>
      <c r="P2765" t="s">
        <v>1003</v>
      </c>
      <c r="Q2765" s="11">
        <v>0</v>
      </c>
      <c r="R2765" s="11">
        <v>0</v>
      </c>
      <c r="S2765" s="11">
        <v>0</v>
      </c>
      <c r="T2765" s="11">
        <v>0</v>
      </c>
      <c r="U2765" s="11">
        <v>0</v>
      </c>
      <c r="V2765" s="11">
        <v>0</v>
      </c>
      <c r="W2765" s="11">
        <v>0</v>
      </c>
      <c r="X2765" s="11">
        <v>0</v>
      </c>
      <c r="Y2765" s="11">
        <v>0</v>
      </c>
      <c r="Z2765" s="11">
        <v>0</v>
      </c>
      <c r="AA2765" s="11">
        <v>4414151</v>
      </c>
      <c r="AB2765" s="11">
        <v>3531320.8000000003</v>
      </c>
      <c r="AC2765" s="11">
        <v>0</v>
      </c>
      <c r="AD2765" s="11">
        <v>0</v>
      </c>
      <c r="AE2765" s="11">
        <v>4414151</v>
      </c>
      <c r="AF2765" s="11">
        <v>3531320.8000000003</v>
      </c>
      <c r="AG2765" s="11">
        <v>0</v>
      </c>
      <c r="AH2765" s="11">
        <v>0</v>
      </c>
      <c r="AI2765" s="11">
        <v>4414151</v>
      </c>
      <c r="AJ2765" s="11">
        <v>3531320.8000000003</v>
      </c>
      <c r="AK2765" s="11">
        <v>0</v>
      </c>
      <c r="AL2765" s="11">
        <v>0</v>
      </c>
      <c r="AM2765" s="11">
        <v>0</v>
      </c>
      <c r="AN2765" s="11">
        <v>0</v>
      </c>
      <c r="AO27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13242453</v>
      </c>
      <c r="AQ27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10593962.4</v>
      </c>
      <c r="AS2765" s="11">
        <f>Table_PBS_SQL_DB2_PBSSQL_PBS_NDP_Tina_CG_QtrlyPerformance_Final[[#This Row],[GOU REL]]+Table_PBS_SQL_DB2_PBSSQL_PBS_NDP_Tina_CG_QtrlyPerformance_Final[[#This Row],[EXT REL]]</f>
        <v>13242453</v>
      </c>
      <c r="AT2765" s="11">
        <f>Table_PBS_SQL_DB2_PBSSQL_PBS_NDP_Tina_CG_QtrlyPerformance_Final[[#This Row],[GOU EXP]]+Table_PBS_SQL_DB2_PBSSQL_PBS_NDP_Tina_CG_QtrlyPerformance_Final[[#This Row],[EXT EXP]]</f>
        <v>10593962.4</v>
      </c>
      <c r="AU2765" s="11" t="str">
        <f>IF(Table_PBS_SQL_DB2_PBSSQL_PBS_NDP_Tina_CG_QtrlyPerformance_Final[[#This Row],[Item_Code]]&gt;"300000", "Capital", "Recurrent")</f>
        <v>Recurrent</v>
      </c>
    </row>
    <row r="2766" spans="1:47" x14ac:dyDescent="0.25">
      <c r="A2766" t="s">
        <v>33</v>
      </c>
      <c r="B2766" t="s">
        <v>34</v>
      </c>
      <c r="C2766" t="s">
        <v>31</v>
      </c>
      <c r="D2766" t="s">
        <v>1031</v>
      </c>
      <c r="E2766" t="s">
        <v>75</v>
      </c>
      <c r="F2766" t="s">
        <v>1042</v>
      </c>
      <c r="G2766" t="s">
        <v>87</v>
      </c>
      <c r="H2766" t="s">
        <v>1033</v>
      </c>
      <c r="I2766" t="s">
        <v>467</v>
      </c>
      <c r="J2766" t="s">
        <v>1034</v>
      </c>
      <c r="K2766" t="s">
        <v>769</v>
      </c>
      <c r="L2766" t="s">
        <v>1073</v>
      </c>
      <c r="M2766" t="s">
        <v>1074</v>
      </c>
      <c r="N2766" t="s">
        <v>1075</v>
      </c>
      <c r="O2766" t="s">
        <v>1016</v>
      </c>
      <c r="P2766" t="s">
        <v>1017</v>
      </c>
      <c r="Q2766" s="11">
        <v>0</v>
      </c>
      <c r="R2766" s="11">
        <v>0</v>
      </c>
      <c r="S2766" s="11">
        <v>0</v>
      </c>
      <c r="T2766" s="11">
        <v>0</v>
      </c>
      <c r="U2766" s="11">
        <v>0</v>
      </c>
      <c r="V2766" s="11">
        <v>0</v>
      </c>
      <c r="W2766" s="11">
        <v>0</v>
      </c>
      <c r="X2766" s="11">
        <v>469596540</v>
      </c>
      <c r="Y2766" s="11">
        <v>0</v>
      </c>
      <c r="Z2766" s="11">
        <v>0</v>
      </c>
      <c r="AA2766" s="11">
        <v>0</v>
      </c>
      <c r="AB2766" s="11">
        <v>0</v>
      </c>
      <c r="AC2766" s="11">
        <v>0</v>
      </c>
      <c r="AD2766" s="11">
        <v>0</v>
      </c>
      <c r="AE2766" s="11">
        <v>0</v>
      </c>
      <c r="AF2766" s="11">
        <v>0</v>
      </c>
      <c r="AG2766" s="11">
        <v>0</v>
      </c>
      <c r="AH2766" s="11">
        <v>0</v>
      </c>
      <c r="AI2766" s="11">
        <v>0</v>
      </c>
      <c r="AJ2766" s="11">
        <v>0</v>
      </c>
      <c r="AK2766" s="11">
        <v>0</v>
      </c>
      <c r="AL2766" s="11">
        <v>0</v>
      </c>
      <c r="AM2766" s="11">
        <v>0</v>
      </c>
      <c r="AN2766" s="11">
        <v>0</v>
      </c>
      <c r="AO27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66" s="11">
        <f>Table_PBS_SQL_DB2_PBSSQL_PBS_NDP_Tina_CG_QtrlyPerformance_Final[[#This Row],[GOU REL]]+Table_PBS_SQL_DB2_PBSSQL_PBS_NDP_Tina_CG_QtrlyPerformance_Final[[#This Row],[EXT REL]]</f>
        <v>0</v>
      </c>
      <c r="AT2766" s="11">
        <f>Table_PBS_SQL_DB2_PBSSQL_PBS_NDP_Tina_CG_QtrlyPerformance_Final[[#This Row],[GOU EXP]]+Table_PBS_SQL_DB2_PBSSQL_PBS_NDP_Tina_CG_QtrlyPerformance_Final[[#This Row],[EXT EXP]]</f>
        <v>0</v>
      </c>
      <c r="AU2766" s="11" t="str">
        <f>IF(Table_PBS_SQL_DB2_PBSSQL_PBS_NDP_Tina_CG_QtrlyPerformance_Final[[#This Row],[Item_Code]]&gt;"300000", "Capital", "Recurrent")</f>
        <v>Recurrent</v>
      </c>
    </row>
    <row r="2767" spans="1:47" x14ac:dyDescent="0.25">
      <c r="A2767" t="s">
        <v>33</v>
      </c>
      <c r="B2767" t="s">
        <v>34</v>
      </c>
      <c r="C2767" t="s">
        <v>31</v>
      </c>
      <c r="D2767" t="s">
        <v>1031</v>
      </c>
      <c r="E2767" t="s">
        <v>75</v>
      </c>
      <c r="F2767" t="s">
        <v>1042</v>
      </c>
      <c r="G2767" t="s">
        <v>97</v>
      </c>
      <c r="H2767" t="s">
        <v>1089</v>
      </c>
      <c r="I2767" t="s">
        <v>896</v>
      </c>
      <c r="J2767" t="s">
        <v>897</v>
      </c>
      <c r="K2767" t="s">
        <v>35</v>
      </c>
      <c r="L2767" t="s">
        <v>1090</v>
      </c>
      <c r="M2767" t="s">
        <v>1109</v>
      </c>
      <c r="N2767" t="s">
        <v>1110</v>
      </c>
      <c r="O2767" t="s">
        <v>1204</v>
      </c>
      <c r="P2767" t="s">
        <v>1205</v>
      </c>
      <c r="Q2767" s="11">
        <v>0</v>
      </c>
      <c r="R2767" s="11">
        <v>0</v>
      </c>
      <c r="S2767" s="11">
        <v>0</v>
      </c>
      <c r="T2767" s="11">
        <v>0</v>
      </c>
      <c r="U2767" s="11">
        <v>0</v>
      </c>
      <c r="V2767" s="11">
        <v>0</v>
      </c>
      <c r="W2767" s="11">
        <v>0</v>
      </c>
      <c r="X2767" s="11">
        <v>0</v>
      </c>
      <c r="Y2767" s="11">
        <v>0</v>
      </c>
      <c r="Z2767" s="11">
        <v>0</v>
      </c>
      <c r="AA2767" s="11">
        <v>125000000</v>
      </c>
      <c r="AB2767" s="11">
        <v>100000000</v>
      </c>
      <c r="AC2767" s="11">
        <v>0</v>
      </c>
      <c r="AD2767" s="11">
        <v>0</v>
      </c>
      <c r="AE2767" s="11">
        <v>0</v>
      </c>
      <c r="AF2767" s="11">
        <v>0</v>
      </c>
      <c r="AG2767" s="11">
        <v>0</v>
      </c>
      <c r="AH2767" s="11">
        <v>0</v>
      </c>
      <c r="AI2767" s="11">
        <v>0</v>
      </c>
      <c r="AJ2767" s="11">
        <v>0</v>
      </c>
      <c r="AK2767" s="11">
        <v>0</v>
      </c>
      <c r="AL2767" s="11">
        <v>0</v>
      </c>
      <c r="AM2767" s="11">
        <v>0</v>
      </c>
      <c r="AN2767" s="11">
        <v>0</v>
      </c>
      <c r="AO27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125000000</v>
      </c>
      <c r="AQ27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100000000</v>
      </c>
      <c r="AS2767" s="11">
        <f>Table_PBS_SQL_DB2_PBSSQL_PBS_NDP_Tina_CG_QtrlyPerformance_Final[[#This Row],[GOU REL]]+Table_PBS_SQL_DB2_PBSSQL_PBS_NDP_Tina_CG_QtrlyPerformance_Final[[#This Row],[EXT REL]]</f>
        <v>125000000</v>
      </c>
      <c r="AT2767" s="11">
        <f>Table_PBS_SQL_DB2_PBSSQL_PBS_NDP_Tina_CG_QtrlyPerformance_Final[[#This Row],[GOU EXP]]+Table_PBS_SQL_DB2_PBSSQL_PBS_NDP_Tina_CG_QtrlyPerformance_Final[[#This Row],[EXT EXP]]</f>
        <v>100000000</v>
      </c>
      <c r="AU2767" s="11" t="str">
        <f>IF(Table_PBS_SQL_DB2_PBSSQL_PBS_NDP_Tina_CG_QtrlyPerformance_Final[[#This Row],[Item_Code]]&gt;"300000", "Capital", "Recurrent")</f>
        <v>Capital</v>
      </c>
    </row>
    <row r="2768" spans="1:47" x14ac:dyDescent="0.25">
      <c r="A2768" t="s">
        <v>33</v>
      </c>
      <c r="B2768" t="s">
        <v>34</v>
      </c>
      <c r="C2768" t="s">
        <v>31</v>
      </c>
      <c r="D2768" t="s">
        <v>1031</v>
      </c>
      <c r="E2768" t="s">
        <v>75</v>
      </c>
      <c r="F2768" t="s">
        <v>1042</v>
      </c>
      <c r="G2768" t="s">
        <v>97</v>
      </c>
      <c r="H2768" t="s">
        <v>1089</v>
      </c>
      <c r="I2768" t="s">
        <v>896</v>
      </c>
      <c r="J2768" t="s">
        <v>897</v>
      </c>
      <c r="K2768" t="s">
        <v>1095</v>
      </c>
      <c r="L2768" t="s">
        <v>1096</v>
      </c>
      <c r="M2768" t="s">
        <v>1097</v>
      </c>
      <c r="N2768" t="s">
        <v>1098</v>
      </c>
      <c r="O2768" t="s">
        <v>906</v>
      </c>
      <c r="P2768" t="s">
        <v>907</v>
      </c>
      <c r="Q2768" s="11">
        <v>0</v>
      </c>
      <c r="R2768" s="11">
        <v>0</v>
      </c>
      <c r="S2768" s="11">
        <v>0</v>
      </c>
      <c r="T2768" s="11">
        <v>0</v>
      </c>
      <c r="U2768" s="11">
        <v>0</v>
      </c>
      <c r="V2768" s="11">
        <v>0</v>
      </c>
      <c r="W2768" s="11">
        <v>0</v>
      </c>
      <c r="X2768" s="11">
        <v>0</v>
      </c>
      <c r="Y2768" s="11">
        <v>0</v>
      </c>
      <c r="Z2768" s="11">
        <v>0</v>
      </c>
      <c r="AA2768" s="11">
        <v>187500000</v>
      </c>
      <c r="AB2768" s="11">
        <v>150000000</v>
      </c>
      <c r="AC2768" s="11">
        <v>0</v>
      </c>
      <c r="AD2768" s="11">
        <v>0</v>
      </c>
      <c r="AE2768" s="11">
        <v>65751855.620102875</v>
      </c>
      <c r="AF2768" s="11">
        <v>57644086.899824724</v>
      </c>
      <c r="AG2768" s="11">
        <v>0</v>
      </c>
      <c r="AH2768" s="11">
        <v>0</v>
      </c>
      <c r="AI2768" s="11">
        <v>134637340.85866311</v>
      </c>
      <c r="AJ2768" s="11">
        <v>107709872.68693048</v>
      </c>
      <c r="AK2768" s="11">
        <v>0</v>
      </c>
      <c r="AL2768" s="11">
        <v>0</v>
      </c>
      <c r="AM2768" s="11">
        <v>0</v>
      </c>
      <c r="AN2768" s="11">
        <v>0</v>
      </c>
      <c r="AO27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387889196.47876596</v>
      </c>
      <c r="AQ27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315353959.58675522</v>
      </c>
      <c r="AS2768" s="11">
        <f>Table_PBS_SQL_DB2_PBSSQL_PBS_NDP_Tina_CG_QtrlyPerformance_Final[[#This Row],[GOU REL]]+Table_PBS_SQL_DB2_PBSSQL_PBS_NDP_Tina_CG_QtrlyPerformance_Final[[#This Row],[EXT REL]]</f>
        <v>387889196.47876596</v>
      </c>
      <c r="AT2768" s="11">
        <f>Table_PBS_SQL_DB2_PBSSQL_PBS_NDP_Tina_CG_QtrlyPerformance_Final[[#This Row],[GOU EXP]]+Table_PBS_SQL_DB2_PBSSQL_PBS_NDP_Tina_CG_QtrlyPerformance_Final[[#This Row],[EXT EXP]]</f>
        <v>315353959.58675522</v>
      </c>
      <c r="AU2768" s="11" t="str">
        <f>IF(Table_PBS_SQL_DB2_PBSSQL_PBS_NDP_Tina_CG_QtrlyPerformance_Final[[#This Row],[Item_Code]]&gt;"300000", "Capital", "Recurrent")</f>
        <v>Recurrent</v>
      </c>
    </row>
    <row r="2769" spans="1:47" x14ac:dyDescent="0.25">
      <c r="A2769" t="s">
        <v>33</v>
      </c>
      <c r="B2769" t="s">
        <v>34</v>
      </c>
      <c r="C2769" t="s">
        <v>31</v>
      </c>
      <c r="D2769" t="s">
        <v>1031</v>
      </c>
      <c r="E2769" t="s">
        <v>75</v>
      </c>
      <c r="F2769" t="s">
        <v>1042</v>
      </c>
      <c r="G2769" t="s">
        <v>97</v>
      </c>
      <c r="H2769" t="s">
        <v>1089</v>
      </c>
      <c r="I2769" t="s">
        <v>896</v>
      </c>
      <c r="J2769" t="s">
        <v>897</v>
      </c>
      <c r="K2769" t="s">
        <v>1095</v>
      </c>
      <c r="L2769" t="s">
        <v>1096</v>
      </c>
      <c r="M2769" t="s">
        <v>1097</v>
      </c>
      <c r="N2769" t="s">
        <v>1098</v>
      </c>
      <c r="O2769" t="s">
        <v>1122</v>
      </c>
      <c r="P2769" t="s">
        <v>1123</v>
      </c>
      <c r="Q2769" s="11">
        <v>0</v>
      </c>
      <c r="R2769" s="11">
        <v>0</v>
      </c>
      <c r="S2769" s="11">
        <v>0</v>
      </c>
      <c r="T2769" s="11">
        <v>0</v>
      </c>
      <c r="U2769" s="11">
        <v>0</v>
      </c>
      <c r="V2769" s="11">
        <v>0</v>
      </c>
      <c r="W2769" s="11">
        <v>0</v>
      </c>
      <c r="X2769" s="11">
        <v>0</v>
      </c>
      <c r="Y2769" s="11">
        <v>0</v>
      </c>
      <c r="Z2769" s="11">
        <v>0</v>
      </c>
      <c r="AA2769" s="11">
        <v>1000000</v>
      </c>
      <c r="AB2769" s="11">
        <v>800000</v>
      </c>
      <c r="AC2769" s="11">
        <v>0</v>
      </c>
      <c r="AD2769" s="11">
        <v>0</v>
      </c>
      <c r="AE2769" s="11">
        <v>1753382.8165360768</v>
      </c>
      <c r="AF2769" s="11">
        <v>1537175.6506619928</v>
      </c>
      <c r="AG2769" s="11">
        <v>0</v>
      </c>
      <c r="AH2769" s="11">
        <v>0</v>
      </c>
      <c r="AI2769" s="11">
        <v>1346373.4085866311</v>
      </c>
      <c r="AJ2769" s="11">
        <v>1077098.7268693049</v>
      </c>
      <c r="AK2769" s="11">
        <v>0</v>
      </c>
      <c r="AL2769" s="11">
        <v>0</v>
      </c>
      <c r="AM2769" s="11">
        <v>0</v>
      </c>
      <c r="AN2769" s="11">
        <v>0</v>
      </c>
      <c r="AO27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4099756.2251227079</v>
      </c>
      <c r="AQ27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3414274.3775312975</v>
      </c>
      <c r="AS2769" s="11">
        <f>Table_PBS_SQL_DB2_PBSSQL_PBS_NDP_Tina_CG_QtrlyPerformance_Final[[#This Row],[GOU REL]]+Table_PBS_SQL_DB2_PBSSQL_PBS_NDP_Tina_CG_QtrlyPerformance_Final[[#This Row],[EXT REL]]</f>
        <v>4099756.2251227079</v>
      </c>
      <c r="AT2769" s="11">
        <f>Table_PBS_SQL_DB2_PBSSQL_PBS_NDP_Tina_CG_QtrlyPerformance_Final[[#This Row],[GOU EXP]]+Table_PBS_SQL_DB2_PBSSQL_PBS_NDP_Tina_CG_QtrlyPerformance_Final[[#This Row],[EXT EXP]]</f>
        <v>3414274.3775312975</v>
      </c>
      <c r="AU2769" s="11" t="str">
        <f>IF(Table_PBS_SQL_DB2_PBSSQL_PBS_NDP_Tina_CG_QtrlyPerformance_Final[[#This Row],[Item_Code]]&gt;"300000", "Capital", "Recurrent")</f>
        <v>Recurrent</v>
      </c>
    </row>
    <row r="2770" spans="1:47" x14ac:dyDescent="0.25">
      <c r="A2770" t="s">
        <v>33</v>
      </c>
      <c r="B2770" t="s">
        <v>34</v>
      </c>
      <c r="C2770" t="s">
        <v>31</v>
      </c>
      <c r="D2770" t="s">
        <v>1031</v>
      </c>
      <c r="E2770" t="s">
        <v>75</v>
      </c>
      <c r="F2770" t="s">
        <v>1042</v>
      </c>
      <c r="G2770" t="s">
        <v>97</v>
      </c>
      <c r="H2770" t="s">
        <v>1089</v>
      </c>
      <c r="I2770" t="s">
        <v>896</v>
      </c>
      <c r="J2770" t="s">
        <v>897</v>
      </c>
      <c r="K2770" t="s">
        <v>1095</v>
      </c>
      <c r="L2770" t="s">
        <v>1096</v>
      </c>
      <c r="M2770" t="s">
        <v>1097</v>
      </c>
      <c r="N2770" t="s">
        <v>1098</v>
      </c>
      <c r="O2770" t="s">
        <v>1204</v>
      </c>
      <c r="P2770" t="s">
        <v>1205</v>
      </c>
      <c r="Q2770" s="11">
        <v>0</v>
      </c>
      <c r="R2770" s="11">
        <v>0</v>
      </c>
      <c r="S2770" s="11">
        <v>0</v>
      </c>
      <c r="T2770" s="11">
        <v>0</v>
      </c>
      <c r="U2770" s="11">
        <v>0</v>
      </c>
      <c r="V2770" s="11">
        <v>0</v>
      </c>
      <c r="W2770" s="11">
        <v>0</v>
      </c>
      <c r="X2770" s="11">
        <v>0</v>
      </c>
      <c r="Y2770" s="11">
        <v>0</v>
      </c>
      <c r="Z2770" s="11">
        <v>0</v>
      </c>
      <c r="AA2770" s="11">
        <v>73750000</v>
      </c>
      <c r="AB2770" s="11">
        <v>59000000</v>
      </c>
      <c r="AC2770" s="11">
        <v>0</v>
      </c>
      <c r="AD2770" s="11">
        <v>0</v>
      </c>
      <c r="AE2770" s="11">
        <v>63560127.099432781</v>
      </c>
      <c r="AF2770" s="11">
        <v>55722617.336497232</v>
      </c>
      <c r="AG2770" s="11">
        <v>0</v>
      </c>
      <c r="AH2770" s="11">
        <v>0</v>
      </c>
      <c r="AI2770" s="11">
        <v>10097800.564399732</v>
      </c>
      <c r="AJ2770" s="11">
        <v>8078240.4515197864</v>
      </c>
      <c r="AK2770" s="11">
        <v>0</v>
      </c>
      <c r="AL2770" s="11">
        <v>0</v>
      </c>
      <c r="AM2770" s="11">
        <v>0</v>
      </c>
      <c r="AN2770" s="11">
        <v>0</v>
      </c>
      <c r="AO27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147407927.66383249</v>
      </c>
      <c r="AQ27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122800857.78801702</v>
      </c>
      <c r="AS2770" s="11">
        <f>Table_PBS_SQL_DB2_PBSSQL_PBS_NDP_Tina_CG_QtrlyPerformance_Final[[#This Row],[GOU REL]]+Table_PBS_SQL_DB2_PBSSQL_PBS_NDP_Tina_CG_QtrlyPerformance_Final[[#This Row],[EXT REL]]</f>
        <v>147407927.66383249</v>
      </c>
      <c r="AT2770" s="11">
        <f>Table_PBS_SQL_DB2_PBSSQL_PBS_NDP_Tina_CG_QtrlyPerformance_Final[[#This Row],[GOU EXP]]+Table_PBS_SQL_DB2_PBSSQL_PBS_NDP_Tina_CG_QtrlyPerformance_Final[[#This Row],[EXT EXP]]</f>
        <v>122800857.78801702</v>
      </c>
      <c r="AU2770" s="11" t="str">
        <f>IF(Table_PBS_SQL_DB2_PBSSQL_PBS_NDP_Tina_CG_QtrlyPerformance_Final[[#This Row],[Item_Code]]&gt;"300000", "Capital", "Recurrent")</f>
        <v>Capital</v>
      </c>
    </row>
    <row r="2771" spans="1:47" x14ac:dyDescent="0.25">
      <c r="A2771" t="s">
        <v>33</v>
      </c>
      <c r="B2771" t="s">
        <v>34</v>
      </c>
      <c r="C2771" t="s">
        <v>31</v>
      </c>
      <c r="D2771" t="s">
        <v>1031</v>
      </c>
      <c r="E2771" t="s">
        <v>75</v>
      </c>
      <c r="F2771" t="s">
        <v>1042</v>
      </c>
      <c r="G2771" t="s">
        <v>97</v>
      </c>
      <c r="H2771" t="s">
        <v>1089</v>
      </c>
      <c r="I2771" t="s">
        <v>896</v>
      </c>
      <c r="J2771" t="s">
        <v>897</v>
      </c>
      <c r="K2771" t="s">
        <v>1099</v>
      </c>
      <c r="L2771" t="s">
        <v>1100</v>
      </c>
      <c r="M2771" t="s">
        <v>1101</v>
      </c>
      <c r="N2771" t="s">
        <v>1102</v>
      </c>
      <c r="O2771" t="s">
        <v>909</v>
      </c>
      <c r="P2771" t="s">
        <v>910</v>
      </c>
      <c r="Q2771" s="11">
        <v>0</v>
      </c>
      <c r="R2771" s="11">
        <v>0</v>
      </c>
      <c r="S2771" s="11">
        <v>0</v>
      </c>
      <c r="T2771" s="11">
        <v>0</v>
      </c>
      <c r="U2771" s="11">
        <v>0</v>
      </c>
      <c r="V2771" s="11">
        <v>0</v>
      </c>
      <c r="W2771" s="11">
        <v>0</v>
      </c>
      <c r="X2771" s="11">
        <v>0</v>
      </c>
      <c r="Y2771" s="11">
        <v>0</v>
      </c>
      <c r="Z2771" s="11">
        <v>0</v>
      </c>
      <c r="AA2771" s="11">
        <v>42250000</v>
      </c>
      <c r="AB2771" s="11">
        <v>33800000</v>
      </c>
      <c r="AC2771" s="11">
        <v>0</v>
      </c>
      <c r="AD2771" s="11">
        <v>0</v>
      </c>
      <c r="AE2771" s="11">
        <v>42250000</v>
      </c>
      <c r="AF2771" s="11">
        <v>33800000</v>
      </c>
      <c r="AG2771" s="11">
        <v>0</v>
      </c>
      <c r="AH2771" s="11">
        <v>0</v>
      </c>
      <c r="AI2771" s="11">
        <v>42250000</v>
      </c>
      <c r="AJ2771" s="11">
        <v>33800000</v>
      </c>
      <c r="AK2771" s="11">
        <v>0</v>
      </c>
      <c r="AL2771" s="11">
        <v>0</v>
      </c>
      <c r="AM2771" s="11">
        <v>0</v>
      </c>
      <c r="AN2771" s="11">
        <v>0</v>
      </c>
      <c r="AO27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126750000</v>
      </c>
      <c r="AQ27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101400000</v>
      </c>
      <c r="AS2771" s="11">
        <f>Table_PBS_SQL_DB2_PBSSQL_PBS_NDP_Tina_CG_QtrlyPerformance_Final[[#This Row],[GOU REL]]+Table_PBS_SQL_DB2_PBSSQL_PBS_NDP_Tina_CG_QtrlyPerformance_Final[[#This Row],[EXT REL]]</f>
        <v>126750000</v>
      </c>
      <c r="AT2771" s="11">
        <f>Table_PBS_SQL_DB2_PBSSQL_PBS_NDP_Tina_CG_QtrlyPerformance_Final[[#This Row],[GOU EXP]]+Table_PBS_SQL_DB2_PBSSQL_PBS_NDP_Tina_CG_QtrlyPerformance_Final[[#This Row],[EXT EXP]]</f>
        <v>101400000</v>
      </c>
      <c r="AU2771" s="11" t="str">
        <f>IF(Table_PBS_SQL_DB2_PBSSQL_PBS_NDP_Tina_CG_QtrlyPerformance_Final[[#This Row],[Item_Code]]&gt;"300000", "Capital", "Recurrent")</f>
        <v>Recurrent</v>
      </c>
    </row>
    <row r="2772" spans="1:47" x14ac:dyDescent="0.25">
      <c r="A2772" t="s">
        <v>33</v>
      </c>
      <c r="B2772" t="s">
        <v>34</v>
      </c>
      <c r="C2772" t="s">
        <v>31</v>
      </c>
      <c r="D2772" t="s">
        <v>1031</v>
      </c>
      <c r="E2772" t="s">
        <v>75</v>
      </c>
      <c r="F2772" t="s">
        <v>1042</v>
      </c>
      <c r="G2772" t="s">
        <v>97</v>
      </c>
      <c r="H2772" t="s">
        <v>1089</v>
      </c>
      <c r="I2772" t="s">
        <v>896</v>
      </c>
      <c r="J2772" t="s">
        <v>897</v>
      </c>
      <c r="K2772" t="s">
        <v>1099</v>
      </c>
      <c r="L2772" t="s">
        <v>1100</v>
      </c>
      <c r="M2772" t="s">
        <v>1101</v>
      </c>
      <c r="N2772" t="s">
        <v>1102</v>
      </c>
      <c r="O2772" t="s">
        <v>975</v>
      </c>
      <c r="P2772" t="s">
        <v>976</v>
      </c>
      <c r="Q2772" s="11">
        <v>0</v>
      </c>
      <c r="R2772" s="11">
        <v>0</v>
      </c>
      <c r="S2772" s="11">
        <v>0</v>
      </c>
      <c r="T2772" s="11">
        <v>0</v>
      </c>
      <c r="U2772" s="11">
        <v>0</v>
      </c>
      <c r="V2772" s="11">
        <v>0</v>
      </c>
      <c r="W2772" s="11">
        <v>0</v>
      </c>
      <c r="X2772" s="11">
        <v>0</v>
      </c>
      <c r="Y2772" s="11">
        <v>0</v>
      </c>
      <c r="Z2772" s="11">
        <v>0</v>
      </c>
      <c r="AA2772" s="11">
        <v>300000000</v>
      </c>
      <c r="AB2772" s="11">
        <v>240000000</v>
      </c>
      <c r="AC2772" s="11">
        <v>0</v>
      </c>
      <c r="AD2772" s="11">
        <v>0</v>
      </c>
      <c r="AE2772" s="11">
        <v>50000000</v>
      </c>
      <c r="AF2772" s="11">
        <v>40000000</v>
      </c>
      <c r="AG2772" s="11">
        <v>0</v>
      </c>
      <c r="AH2772" s="11">
        <v>0</v>
      </c>
      <c r="AI2772" s="11">
        <v>600000000</v>
      </c>
      <c r="AJ2772" s="11">
        <v>480000000</v>
      </c>
      <c r="AK2772" s="11">
        <v>0</v>
      </c>
      <c r="AL2772" s="11">
        <v>0</v>
      </c>
      <c r="AM2772" s="11">
        <v>0</v>
      </c>
      <c r="AN2772" s="11">
        <v>0</v>
      </c>
      <c r="AO27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950000000</v>
      </c>
      <c r="AQ27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760000000</v>
      </c>
      <c r="AS2772" s="11">
        <f>Table_PBS_SQL_DB2_PBSSQL_PBS_NDP_Tina_CG_QtrlyPerformance_Final[[#This Row],[GOU REL]]+Table_PBS_SQL_DB2_PBSSQL_PBS_NDP_Tina_CG_QtrlyPerformance_Final[[#This Row],[EXT REL]]</f>
        <v>950000000</v>
      </c>
      <c r="AT2772" s="11">
        <f>Table_PBS_SQL_DB2_PBSSQL_PBS_NDP_Tina_CG_QtrlyPerformance_Final[[#This Row],[GOU EXP]]+Table_PBS_SQL_DB2_PBSSQL_PBS_NDP_Tina_CG_QtrlyPerformance_Final[[#This Row],[EXT EXP]]</f>
        <v>760000000</v>
      </c>
      <c r="AU2772" s="11" t="str">
        <f>IF(Table_PBS_SQL_DB2_PBSSQL_PBS_NDP_Tina_CG_QtrlyPerformance_Final[[#This Row],[Item_Code]]&gt;"300000", "Capital", "Recurrent")</f>
        <v>Recurrent</v>
      </c>
    </row>
    <row r="2773" spans="1:47" x14ac:dyDescent="0.25">
      <c r="A2773" t="s">
        <v>33</v>
      </c>
      <c r="B2773" t="s">
        <v>34</v>
      </c>
      <c r="C2773" t="s">
        <v>31</v>
      </c>
      <c r="D2773" t="s">
        <v>1031</v>
      </c>
      <c r="E2773" t="s">
        <v>75</v>
      </c>
      <c r="F2773" t="s">
        <v>1042</v>
      </c>
      <c r="G2773" t="s">
        <v>97</v>
      </c>
      <c r="H2773" t="s">
        <v>1089</v>
      </c>
      <c r="I2773" t="s">
        <v>896</v>
      </c>
      <c r="J2773" t="s">
        <v>897</v>
      </c>
      <c r="K2773" t="s">
        <v>1099</v>
      </c>
      <c r="L2773" t="s">
        <v>1100</v>
      </c>
      <c r="M2773" t="s">
        <v>1101</v>
      </c>
      <c r="N2773" t="s">
        <v>1102</v>
      </c>
      <c r="O2773" t="s">
        <v>1052</v>
      </c>
      <c r="P2773" t="s">
        <v>1053</v>
      </c>
      <c r="Q2773" s="11">
        <v>0</v>
      </c>
      <c r="R2773" s="11">
        <v>0</v>
      </c>
      <c r="S2773" s="11">
        <v>0</v>
      </c>
      <c r="T2773" s="11">
        <v>0</v>
      </c>
      <c r="U2773" s="11">
        <v>0</v>
      </c>
      <c r="V2773" s="11">
        <v>0</v>
      </c>
      <c r="W2773" s="11">
        <v>0</v>
      </c>
      <c r="X2773" s="11">
        <v>0</v>
      </c>
      <c r="Y2773" s="11">
        <v>0</v>
      </c>
      <c r="Z2773" s="11">
        <v>0</v>
      </c>
      <c r="AA2773" s="11">
        <v>1094984000</v>
      </c>
      <c r="AB2773" s="11">
        <v>875987200</v>
      </c>
      <c r="AC2773" s="11">
        <v>0</v>
      </c>
      <c r="AD2773" s="11">
        <v>0</v>
      </c>
      <c r="AE2773" s="11">
        <v>74984000</v>
      </c>
      <c r="AF2773" s="11">
        <v>59987200</v>
      </c>
      <c r="AG2773" s="11">
        <v>0</v>
      </c>
      <c r="AH2773" s="11">
        <v>0</v>
      </c>
      <c r="AI2773" s="11">
        <v>2094984000</v>
      </c>
      <c r="AJ2773" s="11">
        <v>1675987200</v>
      </c>
      <c r="AK2773" s="11">
        <v>0</v>
      </c>
      <c r="AL2773" s="11">
        <v>0</v>
      </c>
      <c r="AM2773" s="11">
        <v>0</v>
      </c>
      <c r="AN2773" s="11">
        <v>0</v>
      </c>
      <c r="AO27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3264952000</v>
      </c>
      <c r="AQ27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2611961600</v>
      </c>
      <c r="AS2773" s="11">
        <f>Table_PBS_SQL_DB2_PBSSQL_PBS_NDP_Tina_CG_QtrlyPerformance_Final[[#This Row],[GOU REL]]+Table_PBS_SQL_DB2_PBSSQL_PBS_NDP_Tina_CG_QtrlyPerformance_Final[[#This Row],[EXT REL]]</f>
        <v>3264952000</v>
      </c>
      <c r="AT2773" s="11">
        <f>Table_PBS_SQL_DB2_PBSSQL_PBS_NDP_Tina_CG_QtrlyPerformance_Final[[#This Row],[GOU EXP]]+Table_PBS_SQL_DB2_PBSSQL_PBS_NDP_Tina_CG_QtrlyPerformance_Final[[#This Row],[EXT EXP]]</f>
        <v>2611961600</v>
      </c>
      <c r="AU2773" s="11" t="str">
        <f>IF(Table_PBS_SQL_DB2_PBSSQL_PBS_NDP_Tina_CG_QtrlyPerformance_Final[[#This Row],[Item_Code]]&gt;"300000", "Capital", "Recurrent")</f>
        <v>Capital</v>
      </c>
    </row>
    <row r="2774" spans="1:47" x14ac:dyDescent="0.25">
      <c r="A2774" t="s">
        <v>33</v>
      </c>
      <c r="B2774" t="s">
        <v>34</v>
      </c>
      <c r="C2774" t="s">
        <v>31</v>
      </c>
      <c r="D2774" t="s">
        <v>1031</v>
      </c>
      <c r="E2774" t="s">
        <v>75</v>
      </c>
      <c r="F2774" t="s">
        <v>1042</v>
      </c>
      <c r="G2774" t="s">
        <v>97</v>
      </c>
      <c r="H2774" t="s">
        <v>1089</v>
      </c>
      <c r="I2774" t="s">
        <v>896</v>
      </c>
      <c r="J2774" t="s">
        <v>897</v>
      </c>
      <c r="K2774" t="s">
        <v>42</v>
      </c>
      <c r="L2774" t="s">
        <v>1880</v>
      </c>
      <c r="M2774" t="s">
        <v>1070</v>
      </c>
      <c r="N2774" t="s">
        <v>1071</v>
      </c>
      <c r="O2774" t="s">
        <v>1052</v>
      </c>
      <c r="P2774" t="s">
        <v>1053</v>
      </c>
      <c r="Q2774" s="11">
        <v>0</v>
      </c>
      <c r="R2774" s="11">
        <v>0</v>
      </c>
      <c r="S2774" s="11">
        <v>0</v>
      </c>
      <c r="T2774" s="11">
        <v>0</v>
      </c>
      <c r="U2774" s="11">
        <v>0</v>
      </c>
      <c r="V2774" s="11">
        <v>0</v>
      </c>
      <c r="W2774" s="11">
        <v>0</v>
      </c>
      <c r="X2774" s="11">
        <v>0</v>
      </c>
      <c r="Y2774" s="11">
        <v>0</v>
      </c>
      <c r="Z2774" s="11">
        <v>0</v>
      </c>
      <c r="AA2774" s="11">
        <v>993000000</v>
      </c>
      <c r="AB2774" s="11">
        <v>794400000</v>
      </c>
      <c r="AC2774" s="11">
        <v>0</v>
      </c>
      <c r="AD2774" s="11">
        <v>0</v>
      </c>
      <c r="AE2774" s="11">
        <v>93000000</v>
      </c>
      <c r="AF2774" s="11">
        <v>74400000</v>
      </c>
      <c r="AG2774" s="11">
        <v>0</v>
      </c>
      <c r="AH2774" s="11">
        <v>0</v>
      </c>
      <c r="AI2774" s="11">
        <v>993000000</v>
      </c>
      <c r="AJ2774" s="11">
        <v>794400000</v>
      </c>
      <c r="AK2774" s="11">
        <v>0</v>
      </c>
      <c r="AL2774" s="11">
        <v>0</v>
      </c>
      <c r="AM2774" s="11">
        <v>0</v>
      </c>
      <c r="AN2774" s="11">
        <v>0</v>
      </c>
      <c r="AO27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2079000000</v>
      </c>
      <c r="AQ27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1663200000</v>
      </c>
      <c r="AS2774" s="11">
        <f>Table_PBS_SQL_DB2_PBSSQL_PBS_NDP_Tina_CG_QtrlyPerformance_Final[[#This Row],[GOU REL]]+Table_PBS_SQL_DB2_PBSSQL_PBS_NDP_Tina_CG_QtrlyPerformance_Final[[#This Row],[EXT REL]]</f>
        <v>2079000000</v>
      </c>
      <c r="AT2774" s="11">
        <f>Table_PBS_SQL_DB2_PBSSQL_PBS_NDP_Tina_CG_QtrlyPerformance_Final[[#This Row],[GOU EXP]]+Table_PBS_SQL_DB2_PBSSQL_PBS_NDP_Tina_CG_QtrlyPerformance_Final[[#This Row],[EXT EXP]]</f>
        <v>1663200000</v>
      </c>
      <c r="AU2774" s="11" t="str">
        <f>IF(Table_PBS_SQL_DB2_PBSSQL_PBS_NDP_Tina_CG_QtrlyPerformance_Final[[#This Row],[Item_Code]]&gt;"300000", "Capital", "Recurrent")</f>
        <v>Capital</v>
      </c>
    </row>
    <row r="2775" spans="1:47" x14ac:dyDescent="0.25">
      <c r="A2775" t="s">
        <v>33</v>
      </c>
      <c r="B2775" t="s">
        <v>34</v>
      </c>
      <c r="C2775" t="s">
        <v>31</v>
      </c>
      <c r="D2775" t="s">
        <v>1031</v>
      </c>
      <c r="E2775" t="s">
        <v>75</v>
      </c>
      <c r="F2775" t="s">
        <v>1042</v>
      </c>
      <c r="G2775" t="s">
        <v>97</v>
      </c>
      <c r="H2775" t="s">
        <v>1089</v>
      </c>
      <c r="I2775" t="s">
        <v>896</v>
      </c>
      <c r="J2775" t="s">
        <v>897</v>
      </c>
      <c r="K2775" t="s">
        <v>45</v>
      </c>
      <c r="L2775" t="s">
        <v>1103</v>
      </c>
      <c r="M2775" t="s">
        <v>1104</v>
      </c>
      <c r="N2775" t="s">
        <v>1105</v>
      </c>
      <c r="O2775" t="s">
        <v>1002</v>
      </c>
      <c r="P2775" t="s">
        <v>1003</v>
      </c>
      <c r="Q2775" s="11">
        <v>0</v>
      </c>
      <c r="R2775" s="11">
        <v>0</v>
      </c>
      <c r="S2775" s="11">
        <v>0</v>
      </c>
      <c r="T2775" s="11">
        <v>0</v>
      </c>
      <c r="U2775" s="11">
        <v>0</v>
      </c>
      <c r="V2775" s="11">
        <v>0</v>
      </c>
      <c r="W2775" s="11">
        <v>0</v>
      </c>
      <c r="X2775" s="11">
        <v>0</v>
      </c>
      <c r="Y2775" s="11">
        <v>0</v>
      </c>
      <c r="Z2775" s="11">
        <v>0</v>
      </c>
      <c r="AA2775" s="11">
        <v>125000000</v>
      </c>
      <c r="AB2775" s="11">
        <v>0</v>
      </c>
      <c r="AC2775" s="11">
        <v>0</v>
      </c>
      <c r="AD2775" s="11">
        <v>0</v>
      </c>
      <c r="AE2775" s="11">
        <v>25000000</v>
      </c>
      <c r="AF2775" s="11">
        <v>10000000</v>
      </c>
      <c r="AG2775" s="11">
        <v>0</v>
      </c>
      <c r="AH2775" s="11">
        <v>0</v>
      </c>
      <c r="AI2775" s="11">
        <v>125000000</v>
      </c>
      <c r="AJ2775" s="11">
        <v>12500000</v>
      </c>
      <c r="AK2775" s="11">
        <v>0</v>
      </c>
      <c r="AL2775" s="11">
        <v>0</v>
      </c>
      <c r="AM2775" s="11">
        <v>0</v>
      </c>
      <c r="AN2775" s="11">
        <v>0</v>
      </c>
      <c r="AO27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275000000</v>
      </c>
      <c r="AQ27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22500000</v>
      </c>
      <c r="AS2775" s="11">
        <f>Table_PBS_SQL_DB2_PBSSQL_PBS_NDP_Tina_CG_QtrlyPerformance_Final[[#This Row],[GOU REL]]+Table_PBS_SQL_DB2_PBSSQL_PBS_NDP_Tina_CG_QtrlyPerformance_Final[[#This Row],[EXT REL]]</f>
        <v>275000000</v>
      </c>
      <c r="AT2775" s="11">
        <f>Table_PBS_SQL_DB2_PBSSQL_PBS_NDP_Tina_CG_QtrlyPerformance_Final[[#This Row],[GOU EXP]]+Table_PBS_SQL_DB2_PBSSQL_PBS_NDP_Tina_CG_QtrlyPerformance_Final[[#This Row],[EXT EXP]]</f>
        <v>22500000</v>
      </c>
      <c r="AU2775" s="11" t="str">
        <f>IF(Table_PBS_SQL_DB2_PBSSQL_PBS_NDP_Tina_CG_QtrlyPerformance_Final[[#This Row],[Item_Code]]&gt;"300000", "Capital", "Recurrent")</f>
        <v>Recurrent</v>
      </c>
    </row>
    <row r="2776" spans="1:47" x14ac:dyDescent="0.25">
      <c r="A2776" t="s">
        <v>33</v>
      </c>
      <c r="B2776" t="s">
        <v>34</v>
      </c>
      <c r="C2776" t="s">
        <v>31</v>
      </c>
      <c r="D2776" t="s">
        <v>1031</v>
      </c>
      <c r="E2776" t="s">
        <v>75</v>
      </c>
      <c r="F2776" t="s">
        <v>1042</v>
      </c>
      <c r="G2776" t="s">
        <v>97</v>
      </c>
      <c r="H2776" t="s">
        <v>1089</v>
      </c>
      <c r="I2776" t="s">
        <v>493</v>
      </c>
      <c r="J2776" t="s">
        <v>1106</v>
      </c>
      <c r="K2776" t="s">
        <v>35</v>
      </c>
      <c r="L2776" t="s">
        <v>1090</v>
      </c>
      <c r="M2776" t="s">
        <v>1044</v>
      </c>
      <c r="N2776" t="s">
        <v>1045</v>
      </c>
      <c r="O2776" t="s">
        <v>1083</v>
      </c>
      <c r="P2776" t="s">
        <v>1084</v>
      </c>
      <c r="Q2776" s="11">
        <v>0</v>
      </c>
      <c r="R2776" s="11">
        <v>0</v>
      </c>
      <c r="S2776" s="11">
        <v>0</v>
      </c>
      <c r="T2776" s="11">
        <v>0</v>
      </c>
      <c r="U2776" s="11">
        <v>2143000000</v>
      </c>
      <c r="V2776" s="11">
        <v>0</v>
      </c>
      <c r="W2776" s="11">
        <v>0</v>
      </c>
      <c r="X2776" s="11">
        <v>2143000000</v>
      </c>
      <c r="Y2776" s="11">
        <v>0</v>
      </c>
      <c r="Z2776" s="11">
        <v>0</v>
      </c>
      <c r="AA2776" s="11">
        <v>0</v>
      </c>
      <c r="AB2776" s="11">
        <v>0</v>
      </c>
      <c r="AC2776" s="11">
        <v>0</v>
      </c>
      <c r="AD2776" s="11">
        <v>0</v>
      </c>
      <c r="AE2776" s="11">
        <v>0</v>
      </c>
      <c r="AF2776" s="11">
        <v>0</v>
      </c>
      <c r="AG2776" s="11">
        <v>0</v>
      </c>
      <c r="AH2776" s="11">
        <v>0</v>
      </c>
      <c r="AI2776" s="11">
        <v>0</v>
      </c>
      <c r="AJ2776" s="11">
        <v>0</v>
      </c>
      <c r="AK2776" s="11">
        <v>0</v>
      </c>
      <c r="AL2776" s="11">
        <v>0</v>
      </c>
      <c r="AM2776" s="11">
        <v>0</v>
      </c>
      <c r="AN2776" s="11">
        <v>0</v>
      </c>
      <c r="AO27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76" s="11">
        <f>Table_PBS_SQL_DB2_PBSSQL_PBS_NDP_Tina_CG_QtrlyPerformance_Final[[#This Row],[GOU REL]]+Table_PBS_SQL_DB2_PBSSQL_PBS_NDP_Tina_CG_QtrlyPerformance_Final[[#This Row],[EXT REL]]</f>
        <v>0</v>
      </c>
      <c r="AT2776" s="11">
        <f>Table_PBS_SQL_DB2_PBSSQL_PBS_NDP_Tina_CG_QtrlyPerformance_Final[[#This Row],[GOU EXP]]+Table_PBS_SQL_DB2_PBSSQL_PBS_NDP_Tina_CG_QtrlyPerformance_Final[[#This Row],[EXT EXP]]</f>
        <v>0</v>
      </c>
      <c r="AU2776" s="11" t="str">
        <f>IF(Table_PBS_SQL_DB2_PBSSQL_PBS_NDP_Tina_CG_QtrlyPerformance_Final[[#This Row],[Item_Code]]&gt;"300000", "Capital", "Recurrent")</f>
        <v>Recurrent</v>
      </c>
    </row>
    <row r="2777" spans="1:47" x14ac:dyDescent="0.25">
      <c r="A2777" t="s">
        <v>33</v>
      </c>
      <c r="B2777" t="s">
        <v>34</v>
      </c>
      <c r="C2777" t="s">
        <v>31</v>
      </c>
      <c r="D2777" t="s">
        <v>1031</v>
      </c>
      <c r="E2777" t="s">
        <v>75</v>
      </c>
      <c r="F2777" t="s">
        <v>1042</v>
      </c>
      <c r="G2777" t="s">
        <v>97</v>
      </c>
      <c r="H2777" t="s">
        <v>1089</v>
      </c>
      <c r="I2777" t="s">
        <v>493</v>
      </c>
      <c r="J2777" t="s">
        <v>1106</v>
      </c>
      <c r="K2777" t="s">
        <v>35</v>
      </c>
      <c r="L2777" t="s">
        <v>1090</v>
      </c>
      <c r="M2777" t="s">
        <v>1044</v>
      </c>
      <c r="N2777" t="s">
        <v>1045</v>
      </c>
      <c r="O2777" t="s">
        <v>1025</v>
      </c>
      <c r="P2777" t="s">
        <v>1026</v>
      </c>
      <c r="Q2777" s="11">
        <v>0</v>
      </c>
      <c r="R2777" s="11">
        <v>0</v>
      </c>
      <c r="S2777" s="11">
        <v>0</v>
      </c>
      <c r="T2777" s="11">
        <v>0</v>
      </c>
      <c r="U2777" s="11">
        <v>1880000000</v>
      </c>
      <c r="V2777" s="11">
        <v>0</v>
      </c>
      <c r="W2777" s="11">
        <v>1000000000</v>
      </c>
      <c r="X2777" s="11">
        <v>880000000</v>
      </c>
      <c r="Y2777" s="11">
        <v>400000000</v>
      </c>
      <c r="Z2777" s="11">
        <v>0</v>
      </c>
      <c r="AA2777" s="11">
        <v>0</v>
      </c>
      <c r="AB2777" s="11">
        <v>0</v>
      </c>
      <c r="AC2777" s="11">
        <v>200000000</v>
      </c>
      <c r="AD2777" s="11">
        <v>657584000</v>
      </c>
      <c r="AE2777" s="11">
        <v>0</v>
      </c>
      <c r="AF2777" s="11">
        <v>0</v>
      </c>
      <c r="AG2777" s="11">
        <v>300000000</v>
      </c>
      <c r="AH2777" s="11">
        <v>240253500</v>
      </c>
      <c r="AI2777" s="11">
        <v>0</v>
      </c>
      <c r="AJ2777" s="11">
        <v>0</v>
      </c>
      <c r="AK2777" s="11">
        <v>100000000</v>
      </c>
      <c r="AL2777" s="11">
        <v>102162500</v>
      </c>
      <c r="AM2777" s="11">
        <v>0</v>
      </c>
      <c r="AN2777" s="11">
        <v>0</v>
      </c>
      <c r="AO27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27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27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77" s="11">
        <f>Table_PBS_SQL_DB2_PBSSQL_PBS_NDP_Tina_CG_QtrlyPerformance_Final[[#This Row],[GOU REL]]+Table_PBS_SQL_DB2_PBSSQL_PBS_NDP_Tina_CG_QtrlyPerformance_Final[[#This Row],[EXT REL]]</f>
        <v>1000000000</v>
      </c>
      <c r="AT2777" s="11">
        <f>Table_PBS_SQL_DB2_PBSSQL_PBS_NDP_Tina_CG_QtrlyPerformance_Final[[#This Row],[GOU EXP]]+Table_PBS_SQL_DB2_PBSSQL_PBS_NDP_Tina_CG_QtrlyPerformance_Final[[#This Row],[EXT EXP]]</f>
        <v>1000000000</v>
      </c>
      <c r="AU2777" s="11" t="str">
        <f>IF(Table_PBS_SQL_DB2_PBSSQL_PBS_NDP_Tina_CG_QtrlyPerformance_Final[[#This Row],[Item_Code]]&gt;"300000", "Capital", "Recurrent")</f>
        <v>Recurrent</v>
      </c>
    </row>
    <row r="2778" spans="1:47" x14ac:dyDescent="0.25">
      <c r="A2778" t="s">
        <v>33</v>
      </c>
      <c r="B2778" t="s">
        <v>34</v>
      </c>
      <c r="C2778" t="s">
        <v>31</v>
      </c>
      <c r="D2778" t="s">
        <v>1031</v>
      </c>
      <c r="E2778" t="s">
        <v>75</v>
      </c>
      <c r="F2778" t="s">
        <v>1042</v>
      </c>
      <c r="G2778" t="s">
        <v>97</v>
      </c>
      <c r="H2778" t="s">
        <v>1089</v>
      </c>
      <c r="I2778" t="s">
        <v>493</v>
      </c>
      <c r="J2778" t="s">
        <v>1106</v>
      </c>
      <c r="K2778" t="s">
        <v>35</v>
      </c>
      <c r="L2778" t="s">
        <v>1090</v>
      </c>
      <c r="M2778" t="s">
        <v>1091</v>
      </c>
      <c r="N2778" t="s">
        <v>1092</v>
      </c>
      <c r="O2778" t="s">
        <v>1025</v>
      </c>
      <c r="P2778" t="s">
        <v>1026</v>
      </c>
      <c r="Q2778" s="11">
        <v>0</v>
      </c>
      <c r="R2778" s="11">
        <v>0</v>
      </c>
      <c r="S2778" s="11">
        <v>0</v>
      </c>
      <c r="T2778" s="11">
        <v>0</v>
      </c>
      <c r="U2778" s="11">
        <v>1756000000</v>
      </c>
      <c r="V2778" s="11">
        <v>0</v>
      </c>
      <c r="W2778" s="11">
        <v>0</v>
      </c>
      <c r="X2778" s="11">
        <v>1756000000</v>
      </c>
      <c r="Y2778" s="11">
        <v>0</v>
      </c>
      <c r="Z2778" s="11">
        <v>0</v>
      </c>
      <c r="AA2778" s="11">
        <v>0</v>
      </c>
      <c r="AB2778" s="11">
        <v>0</v>
      </c>
      <c r="AC2778" s="11">
        <v>0</v>
      </c>
      <c r="AD2778" s="11">
        <v>0</v>
      </c>
      <c r="AE2778" s="11">
        <v>0</v>
      </c>
      <c r="AF2778" s="11">
        <v>0</v>
      </c>
      <c r="AG2778" s="11">
        <v>0</v>
      </c>
      <c r="AH2778" s="11">
        <v>0</v>
      </c>
      <c r="AI2778" s="11">
        <v>0</v>
      </c>
      <c r="AJ2778" s="11">
        <v>0</v>
      </c>
      <c r="AK2778" s="11">
        <v>0</v>
      </c>
      <c r="AL2778" s="11">
        <v>0</v>
      </c>
      <c r="AM2778" s="11">
        <v>0</v>
      </c>
      <c r="AN2778" s="11">
        <v>0</v>
      </c>
      <c r="AO27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78" s="11">
        <f>Table_PBS_SQL_DB2_PBSSQL_PBS_NDP_Tina_CG_QtrlyPerformance_Final[[#This Row],[GOU REL]]+Table_PBS_SQL_DB2_PBSSQL_PBS_NDP_Tina_CG_QtrlyPerformance_Final[[#This Row],[EXT REL]]</f>
        <v>0</v>
      </c>
      <c r="AT2778" s="11">
        <f>Table_PBS_SQL_DB2_PBSSQL_PBS_NDP_Tina_CG_QtrlyPerformance_Final[[#This Row],[GOU EXP]]+Table_PBS_SQL_DB2_PBSSQL_PBS_NDP_Tina_CG_QtrlyPerformance_Final[[#This Row],[EXT EXP]]</f>
        <v>0</v>
      </c>
      <c r="AU2778" s="11" t="str">
        <f>IF(Table_PBS_SQL_DB2_PBSSQL_PBS_NDP_Tina_CG_QtrlyPerformance_Final[[#This Row],[Item_Code]]&gt;"300000", "Capital", "Recurrent")</f>
        <v>Recurrent</v>
      </c>
    </row>
    <row r="2779" spans="1:47" x14ac:dyDescent="0.25">
      <c r="A2779" t="s">
        <v>33</v>
      </c>
      <c r="B2779" t="s">
        <v>34</v>
      </c>
      <c r="C2779" t="s">
        <v>31</v>
      </c>
      <c r="D2779" t="s">
        <v>1031</v>
      </c>
      <c r="E2779" t="s">
        <v>75</v>
      </c>
      <c r="F2779" t="s">
        <v>1042</v>
      </c>
      <c r="G2779" t="s">
        <v>97</v>
      </c>
      <c r="H2779" t="s">
        <v>1089</v>
      </c>
      <c r="I2779" t="s">
        <v>493</v>
      </c>
      <c r="J2779" t="s">
        <v>1106</v>
      </c>
      <c r="K2779" t="s">
        <v>35</v>
      </c>
      <c r="L2779" t="s">
        <v>1090</v>
      </c>
      <c r="M2779" t="s">
        <v>1091</v>
      </c>
      <c r="N2779" t="s">
        <v>1092</v>
      </c>
      <c r="O2779" t="s">
        <v>975</v>
      </c>
      <c r="P2779" t="s">
        <v>976</v>
      </c>
      <c r="Q2779" s="11">
        <v>0</v>
      </c>
      <c r="R2779" s="11">
        <v>0</v>
      </c>
      <c r="S2779" s="11">
        <v>0</v>
      </c>
      <c r="T2779" s="11">
        <v>0</v>
      </c>
      <c r="U2779" s="11">
        <v>5760000000</v>
      </c>
      <c r="V2779" s="11">
        <v>0</v>
      </c>
      <c r="W2779" s="11">
        <v>0</v>
      </c>
      <c r="X2779" s="11">
        <v>5760000000</v>
      </c>
      <c r="Y2779" s="11">
        <v>0</v>
      </c>
      <c r="Z2779" s="11">
        <v>0</v>
      </c>
      <c r="AA2779" s="11">
        <v>0</v>
      </c>
      <c r="AB2779" s="11">
        <v>0</v>
      </c>
      <c r="AC2779" s="11">
        <v>0</v>
      </c>
      <c r="AD2779" s="11">
        <v>0</v>
      </c>
      <c r="AE2779" s="11">
        <v>0</v>
      </c>
      <c r="AF2779" s="11">
        <v>0</v>
      </c>
      <c r="AG2779" s="11">
        <v>0</v>
      </c>
      <c r="AH2779" s="11">
        <v>0</v>
      </c>
      <c r="AI2779" s="11">
        <v>0</v>
      </c>
      <c r="AJ2779" s="11">
        <v>0</v>
      </c>
      <c r="AK2779" s="11">
        <v>0</v>
      </c>
      <c r="AL2779" s="11">
        <v>0</v>
      </c>
      <c r="AM2779" s="11">
        <v>0</v>
      </c>
      <c r="AN2779" s="11">
        <v>0</v>
      </c>
      <c r="AO27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79" s="11">
        <f>Table_PBS_SQL_DB2_PBSSQL_PBS_NDP_Tina_CG_QtrlyPerformance_Final[[#This Row],[GOU REL]]+Table_PBS_SQL_DB2_PBSSQL_PBS_NDP_Tina_CG_QtrlyPerformance_Final[[#This Row],[EXT REL]]</f>
        <v>0</v>
      </c>
      <c r="AT2779" s="11">
        <f>Table_PBS_SQL_DB2_PBSSQL_PBS_NDP_Tina_CG_QtrlyPerformance_Final[[#This Row],[GOU EXP]]+Table_PBS_SQL_DB2_PBSSQL_PBS_NDP_Tina_CG_QtrlyPerformance_Final[[#This Row],[EXT EXP]]</f>
        <v>0</v>
      </c>
      <c r="AU2779" s="11" t="str">
        <f>IF(Table_PBS_SQL_DB2_PBSSQL_PBS_NDP_Tina_CG_QtrlyPerformance_Final[[#This Row],[Item_Code]]&gt;"300000", "Capital", "Recurrent")</f>
        <v>Recurrent</v>
      </c>
    </row>
    <row r="2780" spans="1:47" x14ac:dyDescent="0.25">
      <c r="A2780" t="s">
        <v>33</v>
      </c>
      <c r="B2780" t="s">
        <v>34</v>
      </c>
      <c r="C2780" t="s">
        <v>31</v>
      </c>
      <c r="D2780" t="s">
        <v>1031</v>
      </c>
      <c r="E2780" t="s">
        <v>75</v>
      </c>
      <c r="F2780" t="s">
        <v>1042</v>
      </c>
      <c r="G2780" t="s">
        <v>97</v>
      </c>
      <c r="H2780" t="s">
        <v>1089</v>
      </c>
      <c r="I2780" t="s">
        <v>467</v>
      </c>
      <c r="J2780" t="s">
        <v>1111</v>
      </c>
      <c r="K2780" t="s">
        <v>1112</v>
      </c>
      <c r="L2780" t="s">
        <v>1113</v>
      </c>
      <c r="M2780" t="s">
        <v>1044</v>
      </c>
      <c r="N2780" t="s">
        <v>1045</v>
      </c>
      <c r="O2780" t="s">
        <v>1062</v>
      </c>
      <c r="P2780" t="s">
        <v>1063</v>
      </c>
      <c r="Q2780" s="11">
        <v>0</v>
      </c>
      <c r="R2780" s="11">
        <v>0</v>
      </c>
      <c r="S2780" s="11">
        <v>0</v>
      </c>
      <c r="T2780" s="11">
        <v>0</v>
      </c>
      <c r="U2780" s="11">
        <v>2118694897</v>
      </c>
      <c r="V2780" s="11">
        <v>0</v>
      </c>
      <c r="W2780" s="11">
        <v>360000000</v>
      </c>
      <c r="X2780" s="11">
        <v>1758694897</v>
      </c>
      <c r="Y2780" s="11">
        <v>90000000</v>
      </c>
      <c r="Z2780" s="11">
        <v>22728246</v>
      </c>
      <c r="AA2780" s="11">
        <v>0</v>
      </c>
      <c r="AB2780" s="11">
        <v>0</v>
      </c>
      <c r="AC2780" s="11">
        <v>92481874</v>
      </c>
      <c r="AD2780" s="11">
        <v>0</v>
      </c>
      <c r="AE2780" s="11">
        <v>0</v>
      </c>
      <c r="AF2780" s="11">
        <v>0</v>
      </c>
      <c r="AG2780" s="11">
        <v>87518126</v>
      </c>
      <c r="AH2780" s="11">
        <v>40200475</v>
      </c>
      <c r="AI2780" s="11">
        <v>0</v>
      </c>
      <c r="AJ2780" s="11">
        <v>0</v>
      </c>
      <c r="AK2780" s="11">
        <v>90000000</v>
      </c>
      <c r="AL2780" s="11">
        <v>272437030</v>
      </c>
      <c r="AM2780" s="11">
        <v>0</v>
      </c>
      <c r="AN2780" s="11">
        <v>0</v>
      </c>
      <c r="AO27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360000000</v>
      </c>
      <c r="AP27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335365751</v>
      </c>
      <c r="AR27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0" s="11">
        <f>Table_PBS_SQL_DB2_PBSSQL_PBS_NDP_Tina_CG_QtrlyPerformance_Final[[#This Row],[GOU REL]]+Table_PBS_SQL_DB2_PBSSQL_PBS_NDP_Tina_CG_QtrlyPerformance_Final[[#This Row],[EXT REL]]</f>
        <v>360000000</v>
      </c>
      <c r="AT2780" s="11">
        <f>Table_PBS_SQL_DB2_PBSSQL_PBS_NDP_Tina_CG_QtrlyPerformance_Final[[#This Row],[GOU EXP]]+Table_PBS_SQL_DB2_PBSSQL_PBS_NDP_Tina_CG_QtrlyPerformance_Final[[#This Row],[EXT EXP]]</f>
        <v>335365751</v>
      </c>
      <c r="AU2780" s="11" t="str">
        <f>IF(Table_PBS_SQL_DB2_PBSSQL_PBS_NDP_Tina_CG_QtrlyPerformance_Final[[#This Row],[Item_Code]]&gt;"300000", "Capital", "Recurrent")</f>
        <v>Recurrent</v>
      </c>
    </row>
    <row r="2781" spans="1:47" x14ac:dyDescent="0.25">
      <c r="A2781" t="s">
        <v>33</v>
      </c>
      <c r="B2781" t="s">
        <v>34</v>
      </c>
      <c r="C2781" t="s">
        <v>31</v>
      </c>
      <c r="D2781" t="s">
        <v>1031</v>
      </c>
      <c r="E2781" t="s">
        <v>75</v>
      </c>
      <c r="F2781" t="s">
        <v>1042</v>
      </c>
      <c r="G2781" t="s">
        <v>97</v>
      </c>
      <c r="H2781" t="s">
        <v>1089</v>
      </c>
      <c r="I2781" t="s">
        <v>467</v>
      </c>
      <c r="J2781" t="s">
        <v>1111</v>
      </c>
      <c r="K2781" t="s">
        <v>1112</v>
      </c>
      <c r="L2781" t="s">
        <v>1113</v>
      </c>
      <c r="M2781" t="s">
        <v>1044</v>
      </c>
      <c r="N2781" t="s">
        <v>1045</v>
      </c>
      <c r="O2781" t="s">
        <v>1028</v>
      </c>
      <c r="P2781" t="s">
        <v>1029</v>
      </c>
      <c r="Q2781" s="11">
        <v>0</v>
      </c>
      <c r="R2781" s="11">
        <v>0</v>
      </c>
      <c r="S2781" s="11">
        <v>0</v>
      </c>
      <c r="T2781" s="11">
        <v>0</v>
      </c>
      <c r="U2781" s="11">
        <v>615389549</v>
      </c>
      <c r="V2781" s="11">
        <v>0</v>
      </c>
      <c r="W2781" s="11">
        <v>30000000</v>
      </c>
      <c r="X2781" s="11">
        <v>585389549</v>
      </c>
      <c r="Y2781" s="11">
        <v>0</v>
      </c>
      <c r="Z2781" s="11">
        <v>0</v>
      </c>
      <c r="AA2781" s="11">
        <v>0</v>
      </c>
      <c r="AB2781" s="11">
        <v>0</v>
      </c>
      <c r="AC2781" s="11">
        <v>20000000</v>
      </c>
      <c r="AD2781" s="11">
        <v>19812000</v>
      </c>
      <c r="AE2781" s="11">
        <v>0</v>
      </c>
      <c r="AF2781" s="11">
        <v>0</v>
      </c>
      <c r="AG2781" s="11">
        <v>5000000</v>
      </c>
      <c r="AH2781" s="11">
        <v>0</v>
      </c>
      <c r="AI2781" s="11">
        <v>0</v>
      </c>
      <c r="AJ2781" s="11">
        <v>0</v>
      </c>
      <c r="AK2781" s="11">
        <v>5000000</v>
      </c>
      <c r="AL2781" s="11">
        <v>10188000</v>
      </c>
      <c r="AM2781" s="11">
        <v>0</v>
      </c>
      <c r="AN2781" s="11">
        <v>0</v>
      </c>
      <c r="AO27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7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7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1" s="11">
        <f>Table_PBS_SQL_DB2_PBSSQL_PBS_NDP_Tina_CG_QtrlyPerformance_Final[[#This Row],[GOU REL]]+Table_PBS_SQL_DB2_PBSSQL_PBS_NDP_Tina_CG_QtrlyPerformance_Final[[#This Row],[EXT REL]]</f>
        <v>30000000</v>
      </c>
      <c r="AT2781" s="11">
        <f>Table_PBS_SQL_DB2_PBSSQL_PBS_NDP_Tina_CG_QtrlyPerformance_Final[[#This Row],[GOU EXP]]+Table_PBS_SQL_DB2_PBSSQL_PBS_NDP_Tina_CG_QtrlyPerformance_Final[[#This Row],[EXT EXP]]</f>
        <v>30000000</v>
      </c>
      <c r="AU2781" s="11" t="str">
        <f>IF(Table_PBS_SQL_DB2_PBSSQL_PBS_NDP_Tina_CG_QtrlyPerformance_Final[[#This Row],[Item_Code]]&gt;"300000", "Capital", "Recurrent")</f>
        <v>Recurrent</v>
      </c>
    </row>
    <row r="2782" spans="1:47" x14ac:dyDescent="0.25">
      <c r="A2782" t="s">
        <v>33</v>
      </c>
      <c r="B2782" t="s">
        <v>34</v>
      </c>
      <c r="C2782" t="s">
        <v>31</v>
      </c>
      <c r="D2782" t="s">
        <v>1031</v>
      </c>
      <c r="E2782" t="s">
        <v>75</v>
      </c>
      <c r="F2782" t="s">
        <v>1042</v>
      </c>
      <c r="G2782" t="s">
        <v>97</v>
      </c>
      <c r="H2782" t="s">
        <v>1089</v>
      </c>
      <c r="I2782" t="s">
        <v>467</v>
      </c>
      <c r="J2782" t="s">
        <v>1111</v>
      </c>
      <c r="K2782" t="s">
        <v>1112</v>
      </c>
      <c r="L2782" t="s">
        <v>1113</v>
      </c>
      <c r="M2782" t="s">
        <v>1044</v>
      </c>
      <c r="N2782" t="s">
        <v>1045</v>
      </c>
      <c r="O2782" t="s">
        <v>922</v>
      </c>
      <c r="P2782" t="s">
        <v>923</v>
      </c>
      <c r="Q2782" s="11">
        <v>0</v>
      </c>
      <c r="R2782" s="11">
        <v>0</v>
      </c>
      <c r="S2782" s="11">
        <v>0</v>
      </c>
      <c r="T2782" s="11">
        <v>0</v>
      </c>
      <c r="U2782" s="11">
        <v>172000000</v>
      </c>
      <c r="V2782" s="11">
        <v>0</v>
      </c>
      <c r="W2782" s="11">
        <v>60000000</v>
      </c>
      <c r="X2782" s="11">
        <v>112000000</v>
      </c>
      <c r="Y2782" s="11">
        <v>0</v>
      </c>
      <c r="Z2782" s="11">
        <v>0</v>
      </c>
      <c r="AA2782" s="11">
        <v>0</v>
      </c>
      <c r="AB2782" s="11">
        <v>0</v>
      </c>
      <c r="AC2782" s="11">
        <v>20000000</v>
      </c>
      <c r="AD2782" s="11">
        <v>20000000</v>
      </c>
      <c r="AE2782" s="11">
        <v>0</v>
      </c>
      <c r="AF2782" s="11">
        <v>0</v>
      </c>
      <c r="AG2782" s="11">
        <v>20000000</v>
      </c>
      <c r="AH2782" s="11">
        <v>0</v>
      </c>
      <c r="AI2782" s="11">
        <v>0</v>
      </c>
      <c r="AJ2782" s="11">
        <v>0</v>
      </c>
      <c r="AK2782" s="11">
        <v>20000000</v>
      </c>
      <c r="AL2782" s="11">
        <v>40000000</v>
      </c>
      <c r="AM2782" s="11">
        <v>0</v>
      </c>
      <c r="AN2782" s="11">
        <v>0</v>
      </c>
      <c r="AO27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7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27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2" s="11">
        <f>Table_PBS_SQL_DB2_PBSSQL_PBS_NDP_Tina_CG_QtrlyPerformance_Final[[#This Row],[GOU REL]]+Table_PBS_SQL_DB2_PBSSQL_PBS_NDP_Tina_CG_QtrlyPerformance_Final[[#This Row],[EXT REL]]</f>
        <v>60000000</v>
      </c>
      <c r="AT2782" s="11">
        <f>Table_PBS_SQL_DB2_PBSSQL_PBS_NDP_Tina_CG_QtrlyPerformance_Final[[#This Row],[GOU EXP]]+Table_PBS_SQL_DB2_PBSSQL_PBS_NDP_Tina_CG_QtrlyPerformance_Final[[#This Row],[EXT EXP]]</f>
        <v>60000000</v>
      </c>
      <c r="AU2782" s="11" t="str">
        <f>IF(Table_PBS_SQL_DB2_PBSSQL_PBS_NDP_Tina_CG_QtrlyPerformance_Final[[#This Row],[Item_Code]]&gt;"300000", "Capital", "Recurrent")</f>
        <v>Recurrent</v>
      </c>
    </row>
    <row r="2783" spans="1:47" x14ac:dyDescent="0.25">
      <c r="A2783" t="s">
        <v>33</v>
      </c>
      <c r="B2783" t="s">
        <v>34</v>
      </c>
      <c r="C2783" t="s">
        <v>31</v>
      </c>
      <c r="D2783" t="s">
        <v>1031</v>
      </c>
      <c r="E2783" t="s">
        <v>75</v>
      </c>
      <c r="F2783" t="s">
        <v>1042</v>
      </c>
      <c r="G2783" t="s">
        <v>97</v>
      </c>
      <c r="H2783" t="s">
        <v>1089</v>
      </c>
      <c r="I2783" t="s">
        <v>467</v>
      </c>
      <c r="J2783" t="s">
        <v>1111</v>
      </c>
      <c r="K2783" t="s">
        <v>1099</v>
      </c>
      <c r="L2783" t="s">
        <v>1100</v>
      </c>
      <c r="M2783" t="s">
        <v>1101</v>
      </c>
      <c r="N2783" t="s">
        <v>1102</v>
      </c>
      <c r="O2783" t="s">
        <v>1002</v>
      </c>
      <c r="P2783" t="s">
        <v>1003</v>
      </c>
      <c r="Q2783" s="11">
        <v>0</v>
      </c>
      <c r="R2783" s="11">
        <v>0</v>
      </c>
      <c r="S2783" s="11">
        <v>0</v>
      </c>
      <c r="T2783" s="11">
        <v>0</v>
      </c>
      <c r="U2783" s="11">
        <v>470361000</v>
      </c>
      <c r="V2783" s="11">
        <v>0</v>
      </c>
      <c r="W2783" s="11">
        <v>0</v>
      </c>
      <c r="X2783" s="11">
        <v>470361000</v>
      </c>
      <c r="Y2783" s="11">
        <v>0</v>
      </c>
      <c r="Z2783" s="11">
        <v>0</v>
      </c>
      <c r="AA2783" s="11">
        <v>0</v>
      </c>
      <c r="AB2783" s="11">
        <v>0</v>
      </c>
      <c r="AC2783" s="11">
        <v>0</v>
      </c>
      <c r="AD2783" s="11">
        <v>0</v>
      </c>
      <c r="AE2783" s="11">
        <v>0</v>
      </c>
      <c r="AF2783" s="11">
        <v>0</v>
      </c>
      <c r="AG2783" s="11">
        <v>0</v>
      </c>
      <c r="AH2783" s="11">
        <v>0</v>
      </c>
      <c r="AI2783" s="11">
        <v>0</v>
      </c>
      <c r="AJ2783" s="11">
        <v>0</v>
      </c>
      <c r="AK2783" s="11">
        <v>0</v>
      </c>
      <c r="AL2783" s="11">
        <v>0</v>
      </c>
      <c r="AM2783" s="11">
        <v>0</v>
      </c>
      <c r="AN2783" s="11">
        <v>0</v>
      </c>
      <c r="AO27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3" s="11">
        <f>Table_PBS_SQL_DB2_PBSSQL_PBS_NDP_Tina_CG_QtrlyPerformance_Final[[#This Row],[GOU REL]]+Table_PBS_SQL_DB2_PBSSQL_PBS_NDP_Tina_CG_QtrlyPerformance_Final[[#This Row],[EXT REL]]</f>
        <v>0</v>
      </c>
      <c r="AT2783" s="11">
        <f>Table_PBS_SQL_DB2_PBSSQL_PBS_NDP_Tina_CG_QtrlyPerformance_Final[[#This Row],[GOU EXP]]+Table_PBS_SQL_DB2_PBSSQL_PBS_NDP_Tina_CG_QtrlyPerformance_Final[[#This Row],[EXT EXP]]</f>
        <v>0</v>
      </c>
      <c r="AU2783" s="11" t="str">
        <f>IF(Table_PBS_SQL_DB2_PBSSQL_PBS_NDP_Tina_CG_QtrlyPerformance_Final[[#This Row],[Item_Code]]&gt;"300000", "Capital", "Recurrent")</f>
        <v>Recurrent</v>
      </c>
    </row>
    <row r="2784" spans="1:47" x14ac:dyDescent="0.25">
      <c r="A2784" t="s">
        <v>33</v>
      </c>
      <c r="B2784" t="s">
        <v>34</v>
      </c>
      <c r="C2784" t="s">
        <v>31</v>
      </c>
      <c r="D2784" t="s">
        <v>1031</v>
      </c>
      <c r="E2784" t="s">
        <v>75</v>
      </c>
      <c r="F2784" t="s">
        <v>1042</v>
      </c>
      <c r="G2784" t="s">
        <v>97</v>
      </c>
      <c r="H2784" t="s">
        <v>1089</v>
      </c>
      <c r="I2784" t="s">
        <v>467</v>
      </c>
      <c r="J2784" t="s">
        <v>1111</v>
      </c>
      <c r="K2784" t="s">
        <v>784</v>
      </c>
      <c r="L2784" t="s">
        <v>786</v>
      </c>
      <c r="M2784" t="s">
        <v>1116</v>
      </c>
      <c r="N2784" t="s">
        <v>1117</v>
      </c>
      <c r="O2784" t="s">
        <v>996</v>
      </c>
      <c r="P2784" t="s">
        <v>997</v>
      </c>
      <c r="Q2784" s="11">
        <v>0</v>
      </c>
      <c r="R2784" s="11">
        <v>0</v>
      </c>
      <c r="S2784" s="11">
        <v>0</v>
      </c>
      <c r="T2784" s="11">
        <v>0</v>
      </c>
      <c r="U2784" s="11">
        <v>30000000</v>
      </c>
      <c r="V2784" s="11">
        <v>0</v>
      </c>
      <c r="W2784" s="11">
        <v>30000000</v>
      </c>
      <c r="X2784" s="11">
        <v>0</v>
      </c>
      <c r="Y2784" s="11">
        <v>0</v>
      </c>
      <c r="Z2784" s="11">
        <v>0</v>
      </c>
      <c r="AA2784" s="11">
        <v>0</v>
      </c>
      <c r="AB2784" s="11">
        <v>0</v>
      </c>
      <c r="AC2784" s="11">
        <v>0</v>
      </c>
      <c r="AD2784" s="11">
        <v>0</v>
      </c>
      <c r="AE2784" s="11">
        <v>0</v>
      </c>
      <c r="AF2784" s="11">
        <v>0</v>
      </c>
      <c r="AG2784" s="11">
        <v>15000000</v>
      </c>
      <c r="AH2784" s="11">
        <v>0</v>
      </c>
      <c r="AI2784" s="11">
        <v>0</v>
      </c>
      <c r="AJ2784" s="11">
        <v>0</v>
      </c>
      <c r="AK2784" s="11">
        <v>0</v>
      </c>
      <c r="AL2784" s="11">
        <v>15000000</v>
      </c>
      <c r="AM2784" s="11">
        <v>0</v>
      </c>
      <c r="AN2784" s="11">
        <v>0</v>
      </c>
      <c r="AO27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27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27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4" s="11">
        <f>Table_PBS_SQL_DB2_PBSSQL_PBS_NDP_Tina_CG_QtrlyPerformance_Final[[#This Row],[GOU REL]]+Table_PBS_SQL_DB2_PBSSQL_PBS_NDP_Tina_CG_QtrlyPerformance_Final[[#This Row],[EXT REL]]</f>
        <v>15000000</v>
      </c>
      <c r="AT2784" s="11">
        <f>Table_PBS_SQL_DB2_PBSSQL_PBS_NDP_Tina_CG_QtrlyPerformance_Final[[#This Row],[GOU EXP]]+Table_PBS_SQL_DB2_PBSSQL_PBS_NDP_Tina_CG_QtrlyPerformance_Final[[#This Row],[EXT EXP]]</f>
        <v>15000000</v>
      </c>
      <c r="AU2784" s="11" t="str">
        <f>IF(Table_PBS_SQL_DB2_PBSSQL_PBS_NDP_Tina_CG_QtrlyPerformance_Final[[#This Row],[Item_Code]]&gt;"300000", "Capital", "Recurrent")</f>
        <v>Recurrent</v>
      </c>
    </row>
    <row r="2785" spans="1:47" x14ac:dyDescent="0.25">
      <c r="A2785" t="s">
        <v>33</v>
      </c>
      <c r="B2785" t="s">
        <v>34</v>
      </c>
      <c r="C2785" t="s">
        <v>31</v>
      </c>
      <c r="D2785" t="s">
        <v>1031</v>
      </c>
      <c r="E2785" t="s">
        <v>75</v>
      </c>
      <c r="F2785" t="s">
        <v>1042</v>
      </c>
      <c r="G2785" t="s">
        <v>97</v>
      </c>
      <c r="H2785" t="s">
        <v>1089</v>
      </c>
      <c r="I2785" t="s">
        <v>467</v>
      </c>
      <c r="J2785" t="s">
        <v>1111</v>
      </c>
      <c r="K2785" t="s">
        <v>42</v>
      </c>
      <c r="L2785" t="s">
        <v>1880</v>
      </c>
      <c r="M2785" t="s">
        <v>1070</v>
      </c>
      <c r="N2785" t="s">
        <v>1071</v>
      </c>
      <c r="O2785" t="s">
        <v>1028</v>
      </c>
      <c r="P2785" t="s">
        <v>1029</v>
      </c>
      <c r="Q2785" s="11">
        <v>0</v>
      </c>
      <c r="R2785" s="11">
        <v>0</v>
      </c>
      <c r="S2785" s="11">
        <v>0</v>
      </c>
      <c r="T2785" s="11">
        <v>0</v>
      </c>
      <c r="U2785" s="11">
        <v>70000000</v>
      </c>
      <c r="V2785" s="11">
        <v>0</v>
      </c>
      <c r="W2785" s="11">
        <v>70000000</v>
      </c>
      <c r="X2785" s="11">
        <v>0</v>
      </c>
      <c r="Y2785" s="11">
        <v>0</v>
      </c>
      <c r="Z2785" s="11">
        <v>0</v>
      </c>
      <c r="AA2785" s="11">
        <v>0</v>
      </c>
      <c r="AB2785" s="11">
        <v>0</v>
      </c>
      <c r="AC2785" s="11">
        <v>25000000</v>
      </c>
      <c r="AD2785" s="11">
        <v>0</v>
      </c>
      <c r="AE2785" s="11">
        <v>0</v>
      </c>
      <c r="AF2785" s="11">
        <v>0</v>
      </c>
      <c r="AG2785" s="11">
        <v>20000000</v>
      </c>
      <c r="AH2785" s="11">
        <v>0</v>
      </c>
      <c r="AI2785" s="11">
        <v>0</v>
      </c>
      <c r="AJ2785" s="11">
        <v>0</v>
      </c>
      <c r="AK2785" s="11">
        <v>0</v>
      </c>
      <c r="AL2785" s="11">
        <v>45000000</v>
      </c>
      <c r="AM2785" s="11">
        <v>0</v>
      </c>
      <c r="AN2785" s="11">
        <v>0</v>
      </c>
      <c r="AO27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27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27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5" s="11">
        <f>Table_PBS_SQL_DB2_PBSSQL_PBS_NDP_Tina_CG_QtrlyPerformance_Final[[#This Row],[GOU REL]]+Table_PBS_SQL_DB2_PBSSQL_PBS_NDP_Tina_CG_QtrlyPerformance_Final[[#This Row],[EXT REL]]</f>
        <v>45000000</v>
      </c>
      <c r="AT2785" s="11">
        <f>Table_PBS_SQL_DB2_PBSSQL_PBS_NDP_Tina_CG_QtrlyPerformance_Final[[#This Row],[GOU EXP]]+Table_PBS_SQL_DB2_PBSSQL_PBS_NDP_Tina_CG_QtrlyPerformance_Final[[#This Row],[EXT EXP]]</f>
        <v>45000000</v>
      </c>
      <c r="AU2785" s="11" t="str">
        <f>IF(Table_PBS_SQL_DB2_PBSSQL_PBS_NDP_Tina_CG_QtrlyPerformance_Final[[#This Row],[Item_Code]]&gt;"300000", "Capital", "Recurrent")</f>
        <v>Recurrent</v>
      </c>
    </row>
    <row r="2786" spans="1:47" x14ac:dyDescent="0.25">
      <c r="A2786" t="s">
        <v>33</v>
      </c>
      <c r="B2786" t="s">
        <v>34</v>
      </c>
      <c r="C2786" t="s">
        <v>31</v>
      </c>
      <c r="D2786" t="s">
        <v>1031</v>
      </c>
      <c r="E2786" t="s">
        <v>75</v>
      </c>
      <c r="F2786" t="s">
        <v>1042</v>
      </c>
      <c r="G2786" t="s">
        <v>97</v>
      </c>
      <c r="H2786" t="s">
        <v>1089</v>
      </c>
      <c r="I2786" t="s">
        <v>467</v>
      </c>
      <c r="J2786" t="s">
        <v>1111</v>
      </c>
      <c r="K2786" t="s">
        <v>42</v>
      </c>
      <c r="L2786" t="s">
        <v>1880</v>
      </c>
      <c r="M2786" t="s">
        <v>1070</v>
      </c>
      <c r="N2786" t="s">
        <v>1071</v>
      </c>
      <c r="O2786" t="s">
        <v>1004</v>
      </c>
      <c r="P2786" t="s">
        <v>868</v>
      </c>
      <c r="Q2786" s="11">
        <v>0</v>
      </c>
      <c r="R2786" s="11">
        <v>0</v>
      </c>
      <c r="S2786" s="11">
        <v>0</v>
      </c>
      <c r="T2786" s="11">
        <v>0</v>
      </c>
      <c r="U2786" s="11">
        <v>10000000</v>
      </c>
      <c r="V2786" s="11">
        <v>0</v>
      </c>
      <c r="W2786" s="11">
        <v>10000000</v>
      </c>
      <c r="X2786" s="11">
        <v>0</v>
      </c>
      <c r="Y2786" s="11">
        <v>0</v>
      </c>
      <c r="Z2786" s="11">
        <v>0</v>
      </c>
      <c r="AA2786" s="11">
        <v>0</v>
      </c>
      <c r="AB2786" s="11">
        <v>0</v>
      </c>
      <c r="AC2786" s="11">
        <v>5000000</v>
      </c>
      <c r="AD2786" s="11">
        <v>0</v>
      </c>
      <c r="AE2786" s="11">
        <v>0</v>
      </c>
      <c r="AF2786" s="11">
        <v>0</v>
      </c>
      <c r="AG2786" s="11">
        <v>5000000</v>
      </c>
      <c r="AH2786" s="11">
        <v>0</v>
      </c>
      <c r="AI2786" s="11">
        <v>0</v>
      </c>
      <c r="AJ2786" s="11">
        <v>0</v>
      </c>
      <c r="AK2786" s="11">
        <v>0</v>
      </c>
      <c r="AL2786" s="11">
        <v>10000000</v>
      </c>
      <c r="AM2786" s="11">
        <v>0</v>
      </c>
      <c r="AN2786" s="11">
        <v>0</v>
      </c>
      <c r="AO27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7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7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6" s="11">
        <f>Table_PBS_SQL_DB2_PBSSQL_PBS_NDP_Tina_CG_QtrlyPerformance_Final[[#This Row],[GOU REL]]+Table_PBS_SQL_DB2_PBSSQL_PBS_NDP_Tina_CG_QtrlyPerformance_Final[[#This Row],[EXT REL]]</f>
        <v>10000000</v>
      </c>
      <c r="AT2786" s="11">
        <f>Table_PBS_SQL_DB2_PBSSQL_PBS_NDP_Tina_CG_QtrlyPerformance_Final[[#This Row],[GOU EXP]]+Table_PBS_SQL_DB2_PBSSQL_PBS_NDP_Tina_CG_QtrlyPerformance_Final[[#This Row],[EXT EXP]]</f>
        <v>10000000</v>
      </c>
      <c r="AU2786" s="11" t="str">
        <f>IF(Table_PBS_SQL_DB2_PBSSQL_PBS_NDP_Tina_CG_QtrlyPerformance_Final[[#This Row],[Item_Code]]&gt;"300000", "Capital", "Recurrent")</f>
        <v>Recurrent</v>
      </c>
    </row>
    <row r="2787" spans="1:47" x14ac:dyDescent="0.25">
      <c r="A2787" t="s">
        <v>33</v>
      </c>
      <c r="B2787" t="s">
        <v>34</v>
      </c>
      <c r="C2787" t="s">
        <v>31</v>
      </c>
      <c r="D2787" t="s">
        <v>1031</v>
      </c>
      <c r="E2787" t="s">
        <v>75</v>
      </c>
      <c r="F2787" t="s">
        <v>1042</v>
      </c>
      <c r="G2787" t="s">
        <v>97</v>
      </c>
      <c r="H2787" t="s">
        <v>1089</v>
      </c>
      <c r="I2787" t="s">
        <v>467</v>
      </c>
      <c r="J2787" t="s">
        <v>1111</v>
      </c>
      <c r="K2787" t="s">
        <v>45</v>
      </c>
      <c r="L2787" t="s">
        <v>1103</v>
      </c>
      <c r="M2787" t="s">
        <v>1104</v>
      </c>
      <c r="N2787" t="s">
        <v>1105</v>
      </c>
      <c r="O2787" t="s">
        <v>1062</v>
      </c>
      <c r="P2787" t="s">
        <v>1063</v>
      </c>
      <c r="Q2787" s="11">
        <v>0</v>
      </c>
      <c r="R2787" s="11">
        <v>0</v>
      </c>
      <c r="S2787" s="11">
        <v>0</v>
      </c>
      <c r="T2787" s="11">
        <v>0</v>
      </c>
      <c r="U2787" s="11">
        <v>6937200000</v>
      </c>
      <c r="V2787" s="11">
        <v>0</v>
      </c>
      <c r="W2787" s="11">
        <v>187200000</v>
      </c>
      <c r="X2787" s="11">
        <v>6750000000</v>
      </c>
      <c r="Y2787" s="11">
        <v>46800000</v>
      </c>
      <c r="Z2787" s="11">
        <v>0</v>
      </c>
      <c r="AA2787" s="11">
        <v>0</v>
      </c>
      <c r="AB2787" s="11">
        <v>0</v>
      </c>
      <c r="AC2787" s="11">
        <v>0</v>
      </c>
      <c r="AD2787" s="11">
        <v>10000000</v>
      </c>
      <c r="AE2787" s="11">
        <v>0</v>
      </c>
      <c r="AF2787" s="11">
        <v>0</v>
      </c>
      <c r="AG2787" s="11">
        <v>45509426</v>
      </c>
      <c r="AH2787" s="11">
        <v>61680419</v>
      </c>
      <c r="AI2787" s="11">
        <v>0</v>
      </c>
      <c r="AJ2787" s="11">
        <v>0</v>
      </c>
      <c r="AK2787" s="11">
        <v>94890574</v>
      </c>
      <c r="AL2787" s="11">
        <v>115233115</v>
      </c>
      <c r="AM2787" s="11">
        <v>0</v>
      </c>
      <c r="AN2787" s="11">
        <v>0</v>
      </c>
      <c r="AO27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187200000</v>
      </c>
      <c r="AP27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186913534</v>
      </c>
      <c r="AR27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7" s="11">
        <f>Table_PBS_SQL_DB2_PBSSQL_PBS_NDP_Tina_CG_QtrlyPerformance_Final[[#This Row],[GOU REL]]+Table_PBS_SQL_DB2_PBSSQL_PBS_NDP_Tina_CG_QtrlyPerformance_Final[[#This Row],[EXT REL]]</f>
        <v>187200000</v>
      </c>
      <c r="AT2787" s="11">
        <f>Table_PBS_SQL_DB2_PBSSQL_PBS_NDP_Tina_CG_QtrlyPerformance_Final[[#This Row],[GOU EXP]]+Table_PBS_SQL_DB2_PBSSQL_PBS_NDP_Tina_CG_QtrlyPerformance_Final[[#This Row],[EXT EXP]]</f>
        <v>186913534</v>
      </c>
      <c r="AU2787" s="11" t="str">
        <f>IF(Table_PBS_SQL_DB2_PBSSQL_PBS_NDP_Tina_CG_QtrlyPerformance_Final[[#This Row],[Item_Code]]&gt;"300000", "Capital", "Recurrent")</f>
        <v>Recurrent</v>
      </c>
    </row>
    <row r="2788" spans="1:47" x14ac:dyDescent="0.25">
      <c r="A2788" t="s">
        <v>33</v>
      </c>
      <c r="B2788" t="s">
        <v>34</v>
      </c>
      <c r="C2788" t="s">
        <v>31</v>
      </c>
      <c r="D2788" t="s">
        <v>1031</v>
      </c>
      <c r="E2788" t="s">
        <v>75</v>
      </c>
      <c r="F2788" t="s">
        <v>1042</v>
      </c>
      <c r="G2788" t="s">
        <v>97</v>
      </c>
      <c r="H2788" t="s">
        <v>1089</v>
      </c>
      <c r="I2788" t="s">
        <v>467</v>
      </c>
      <c r="J2788" t="s">
        <v>1111</v>
      </c>
      <c r="K2788" t="s">
        <v>45</v>
      </c>
      <c r="L2788" t="s">
        <v>1103</v>
      </c>
      <c r="M2788" t="s">
        <v>1104</v>
      </c>
      <c r="N2788" t="s">
        <v>1105</v>
      </c>
      <c r="O2788" t="s">
        <v>996</v>
      </c>
      <c r="P2788" t="s">
        <v>997</v>
      </c>
      <c r="Q2788" s="11">
        <v>0</v>
      </c>
      <c r="R2788" s="11">
        <v>0</v>
      </c>
      <c r="S2788" s="11">
        <v>102500000</v>
      </c>
      <c r="T2788" s="11">
        <v>-102500000</v>
      </c>
      <c r="U2788" s="11">
        <v>1897500000</v>
      </c>
      <c r="V2788" s="11">
        <v>0</v>
      </c>
      <c r="W2788" s="11">
        <v>0</v>
      </c>
      <c r="X2788" s="11">
        <v>2000000000</v>
      </c>
      <c r="Y2788" s="11">
        <v>0</v>
      </c>
      <c r="Z2788" s="11">
        <v>0</v>
      </c>
      <c r="AA2788" s="11">
        <v>0</v>
      </c>
      <c r="AB2788" s="11">
        <v>0</v>
      </c>
      <c r="AC2788" s="11">
        <v>0</v>
      </c>
      <c r="AD2788" s="11">
        <v>0</v>
      </c>
      <c r="AE2788" s="11">
        <v>0</v>
      </c>
      <c r="AF2788" s="11">
        <v>0</v>
      </c>
      <c r="AG2788" s="11">
        <v>0</v>
      </c>
      <c r="AH2788" s="11">
        <v>0</v>
      </c>
      <c r="AI2788" s="11">
        <v>0</v>
      </c>
      <c r="AJ2788" s="11">
        <v>0</v>
      </c>
      <c r="AK2788" s="11">
        <v>0</v>
      </c>
      <c r="AL2788" s="11">
        <v>0</v>
      </c>
      <c r="AM2788" s="11">
        <v>0</v>
      </c>
      <c r="AN2788" s="11">
        <v>0</v>
      </c>
      <c r="AO27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8" s="11">
        <f>Table_PBS_SQL_DB2_PBSSQL_PBS_NDP_Tina_CG_QtrlyPerformance_Final[[#This Row],[GOU REL]]+Table_PBS_SQL_DB2_PBSSQL_PBS_NDP_Tina_CG_QtrlyPerformance_Final[[#This Row],[EXT REL]]</f>
        <v>0</v>
      </c>
      <c r="AT2788" s="11">
        <f>Table_PBS_SQL_DB2_PBSSQL_PBS_NDP_Tina_CG_QtrlyPerformance_Final[[#This Row],[GOU EXP]]+Table_PBS_SQL_DB2_PBSSQL_PBS_NDP_Tina_CG_QtrlyPerformance_Final[[#This Row],[EXT EXP]]</f>
        <v>0</v>
      </c>
      <c r="AU2788" s="11" t="str">
        <f>IF(Table_PBS_SQL_DB2_PBSSQL_PBS_NDP_Tina_CG_QtrlyPerformance_Final[[#This Row],[Item_Code]]&gt;"300000", "Capital", "Recurrent")</f>
        <v>Recurrent</v>
      </c>
    </row>
    <row r="2789" spans="1:47" x14ac:dyDescent="0.25">
      <c r="A2789" t="s">
        <v>33</v>
      </c>
      <c r="B2789" t="s">
        <v>34</v>
      </c>
      <c r="C2789" t="s">
        <v>31</v>
      </c>
      <c r="D2789" t="s">
        <v>1031</v>
      </c>
      <c r="E2789" t="s">
        <v>75</v>
      </c>
      <c r="F2789" t="s">
        <v>1042</v>
      </c>
      <c r="G2789" t="s">
        <v>97</v>
      </c>
      <c r="H2789" t="s">
        <v>1089</v>
      </c>
      <c r="I2789" t="s">
        <v>467</v>
      </c>
      <c r="J2789" t="s">
        <v>1111</v>
      </c>
      <c r="K2789" t="s">
        <v>45</v>
      </c>
      <c r="L2789" t="s">
        <v>1103</v>
      </c>
      <c r="M2789" t="s">
        <v>1104</v>
      </c>
      <c r="N2789" t="s">
        <v>1105</v>
      </c>
      <c r="O2789" t="s">
        <v>1085</v>
      </c>
      <c r="P2789" t="s">
        <v>1086</v>
      </c>
      <c r="Q2789" s="11">
        <v>0</v>
      </c>
      <c r="R2789" s="11">
        <v>0</v>
      </c>
      <c r="S2789" s="11">
        <v>140000000</v>
      </c>
      <c r="T2789" s="11">
        <v>-140000000</v>
      </c>
      <c r="U2789" s="11">
        <v>1860000000</v>
      </c>
      <c r="V2789" s="11">
        <v>0</v>
      </c>
      <c r="W2789" s="11">
        <v>0</v>
      </c>
      <c r="X2789" s="11">
        <v>2000000000</v>
      </c>
      <c r="Y2789" s="11">
        <v>0</v>
      </c>
      <c r="Z2789" s="11">
        <v>0</v>
      </c>
      <c r="AA2789" s="11">
        <v>0</v>
      </c>
      <c r="AB2789" s="11">
        <v>0</v>
      </c>
      <c r="AC2789" s="11">
        <v>0</v>
      </c>
      <c r="AD2789" s="11">
        <v>0</v>
      </c>
      <c r="AE2789" s="11">
        <v>0</v>
      </c>
      <c r="AF2789" s="11">
        <v>0</v>
      </c>
      <c r="AG2789" s="11">
        <v>0</v>
      </c>
      <c r="AH2789" s="11">
        <v>0</v>
      </c>
      <c r="AI2789" s="11">
        <v>0</v>
      </c>
      <c r="AJ2789" s="11">
        <v>0</v>
      </c>
      <c r="AK2789" s="11">
        <v>0</v>
      </c>
      <c r="AL2789" s="11">
        <v>0</v>
      </c>
      <c r="AM2789" s="11">
        <v>0</v>
      </c>
      <c r="AN2789" s="11">
        <v>0</v>
      </c>
      <c r="AO27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89" s="11">
        <f>Table_PBS_SQL_DB2_PBSSQL_PBS_NDP_Tina_CG_QtrlyPerformance_Final[[#This Row],[GOU REL]]+Table_PBS_SQL_DB2_PBSSQL_PBS_NDP_Tina_CG_QtrlyPerformance_Final[[#This Row],[EXT REL]]</f>
        <v>0</v>
      </c>
      <c r="AT2789" s="11">
        <f>Table_PBS_SQL_DB2_PBSSQL_PBS_NDP_Tina_CG_QtrlyPerformance_Final[[#This Row],[GOU EXP]]+Table_PBS_SQL_DB2_PBSSQL_PBS_NDP_Tina_CG_QtrlyPerformance_Final[[#This Row],[EXT EXP]]</f>
        <v>0</v>
      </c>
      <c r="AU2789" s="11" t="str">
        <f>IF(Table_PBS_SQL_DB2_PBSSQL_PBS_NDP_Tina_CG_QtrlyPerformance_Final[[#This Row],[Item_Code]]&gt;"300000", "Capital", "Recurrent")</f>
        <v>Recurrent</v>
      </c>
    </row>
    <row r="2790" spans="1:47" x14ac:dyDescent="0.25">
      <c r="A2790" t="s">
        <v>33</v>
      </c>
      <c r="B2790" t="s">
        <v>34</v>
      </c>
      <c r="C2790" t="s">
        <v>31</v>
      </c>
      <c r="D2790" t="s">
        <v>1031</v>
      </c>
      <c r="E2790" t="s">
        <v>75</v>
      </c>
      <c r="F2790" t="s">
        <v>1042</v>
      </c>
      <c r="G2790" t="s">
        <v>103</v>
      </c>
      <c r="H2790" t="s">
        <v>1126</v>
      </c>
      <c r="I2790" t="s">
        <v>493</v>
      </c>
      <c r="J2790" t="s">
        <v>1127</v>
      </c>
      <c r="K2790" t="s">
        <v>1128</v>
      </c>
      <c r="L2790" t="s">
        <v>1129</v>
      </c>
      <c r="M2790" t="s">
        <v>1133</v>
      </c>
      <c r="N2790" t="s">
        <v>1134</v>
      </c>
      <c r="O2790" t="s">
        <v>1002</v>
      </c>
      <c r="P2790" t="s">
        <v>1003</v>
      </c>
      <c r="Q2790" s="11">
        <v>0</v>
      </c>
      <c r="R2790" s="11">
        <v>0</v>
      </c>
      <c r="S2790" s="11">
        <v>0</v>
      </c>
      <c r="T2790" s="11">
        <v>0</v>
      </c>
      <c r="U2790" s="11">
        <v>180000000</v>
      </c>
      <c r="V2790" s="11">
        <v>0</v>
      </c>
      <c r="W2790" s="11">
        <v>180000000</v>
      </c>
      <c r="X2790" s="11">
        <v>0</v>
      </c>
      <c r="Y2790" s="11">
        <v>0</v>
      </c>
      <c r="Z2790" s="11">
        <v>0</v>
      </c>
      <c r="AA2790" s="11">
        <v>0</v>
      </c>
      <c r="AB2790" s="11">
        <v>0</v>
      </c>
      <c r="AC2790" s="11">
        <v>50000000</v>
      </c>
      <c r="AD2790" s="11">
        <v>0</v>
      </c>
      <c r="AE2790" s="11">
        <v>0</v>
      </c>
      <c r="AF2790" s="11">
        <v>0</v>
      </c>
      <c r="AG2790" s="11">
        <v>50000000</v>
      </c>
      <c r="AH2790" s="11">
        <v>29500000</v>
      </c>
      <c r="AI2790" s="11">
        <v>0</v>
      </c>
      <c r="AJ2790" s="11">
        <v>0</v>
      </c>
      <c r="AK2790" s="11">
        <v>80000000</v>
      </c>
      <c r="AL2790" s="11">
        <v>146458586</v>
      </c>
      <c r="AM2790" s="11">
        <v>0</v>
      </c>
      <c r="AN2790" s="11">
        <v>0</v>
      </c>
      <c r="AO27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27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175958586</v>
      </c>
      <c r="AR27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90" s="11">
        <f>Table_PBS_SQL_DB2_PBSSQL_PBS_NDP_Tina_CG_QtrlyPerformance_Final[[#This Row],[GOU REL]]+Table_PBS_SQL_DB2_PBSSQL_PBS_NDP_Tina_CG_QtrlyPerformance_Final[[#This Row],[EXT REL]]</f>
        <v>180000000</v>
      </c>
      <c r="AT2790" s="11">
        <f>Table_PBS_SQL_DB2_PBSSQL_PBS_NDP_Tina_CG_QtrlyPerformance_Final[[#This Row],[GOU EXP]]+Table_PBS_SQL_DB2_PBSSQL_PBS_NDP_Tina_CG_QtrlyPerformance_Final[[#This Row],[EXT EXP]]</f>
        <v>175958586</v>
      </c>
      <c r="AU2790" s="11" t="str">
        <f>IF(Table_PBS_SQL_DB2_PBSSQL_PBS_NDP_Tina_CG_QtrlyPerformance_Final[[#This Row],[Item_Code]]&gt;"300000", "Capital", "Recurrent")</f>
        <v>Recurrent</v>
      </c>
    </row>
    <row r="2791" spans="1:47" x14ac:dyDescent="0.25">
      <c r="A2791" t="s">
        <v>33</v>
      </c>
      <c r="B2791" t="s">
        <v>34</v>
      </c>
      <c r="C2791" t="s">
        <v>31</v>
      </c>
      <c r="D2791" t="s">
        <v>1031</v>
      </c>
      <c r="E2791" t="s">
        <v>75</v>
      </c>
      <c r="F2791" t="s">
        <v>1042</v>
      </c>
      <c r="G2791" t="s">
        <v>103</v>
      </c>
      <c r="H2791" t="s">
        <v>1126</v>
      </c>
      <c r="I2791" t="s">
        <v>493</v>
      </c>
      <c r="J2791" t="s">
        <v>1127</v>
      </c>
      <c r="K2791" t="s">
        <v>1128</v>
      </c>
      <c r="L2791" t="s">
        <v>1129</v>
      </c>
      <c r="M2791" t="s">
        <v>1133</v>
      </c>
      <c r="N2791" t="s">
        <v>1134</v>
      </c>
      <c r="O2791" t="s">
        <v>920</v>
      </c>
      <c r="P2791" t="s">
        <v>921</v>
      </c>
      <c r="Q2791" s="11">
        <v>0</v>
      </c>
      <c r="R2791" s="11">
        <v>0</v>
      </c>
      <c r="S2791" s="11">
        <v>0</v>
      </c>
      <c r="T2791" s="11">
        <v>0</v>
      </c>
      <c r="U2791" s="11">
        <v>60000000</v>
      </c>
      <c r="V2791" s="11">
        <v>0</v>
      </c>
      <c r="W2791" s="11">
        <v>60000000</v>
      </c>
      <c r="X2791" s="11">
        <v>0</v>
      </c>
      <c r="Y2791" s="11">
        <v>0</v>
      </c>
      <c r="Z2791" s="11">
        <v>0</v>
      </c>
      <c r="AA2791" s="11">
        <v>0</v>
      </c>
      <c r="AB2791" s="11">
        <v>0</v>
      </c>
      <c r="AC2791" s="11">
        <v>0</v>
      </c>
      <c r="AD2791" s="11">
        <v>0</v>
      </c>
      <c r="AE2791" s="11">
        <v>0</v>
      </c>
      <c r="AF2791" s="11">
        <v>0</v>
      </c>
      <c r="AG2791" s="11">
        <v>20000000</v>
      </c>
      <c r="AH2791" s="11">
        <v>0</v>
      </c>
      <c r="AI2791" s="11">
        <v>0</v>
      </c>
      <c r="AJ2791" s="11">
        <v>0</v>
      </c>
      <c r="AK2791" s="11">
        <v>40000000</v>
      </c>
      <c r="AL2791" s="11">
        <v>59966454</v>
      </c>
      <c r="AM2791" s="11">
        <v>0</v>
      </c>
      <c r="AN2791" s="11">
        <v>0</v>
      </c>
      <c r="AO27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7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59966454</v>
      </c>
      <c r="AR27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91" s="11">
        <f>Table_PBS_SQL_DB2_PBSSQL_PBS_NDP_Tina_CG_QtrlyPerformance_Final[[#This Row],[GOU REL]]+Table_PBS_SQL_DB2_PBSSQL_PBS_NDP_Tina_CG_QtrlyPerformance_Final[[#This Row],[EXT REL]]</f>
        <v>60000000</v>
      </c>
      <c r="AT2791" s="11">
        <f>Table_PBS_SQL_DB2_PBSSQL_PBS_NDP_Tina_CG_QtrlyPerformance_Final[[#This Row],[GOU EXP]]+Table_PBS_SQL_DB2_PBSSQL_PBS_NDP_Tina_CG_QtrlyPerformance_Final[[#This Row],[EXT EXP]]</f>
        <v>59966454</v>
      </c>
      <c r="AU2791" s="11" t="str">
        <f>IF(Table_PBS_SQL_DB2_PBSSQL_PBS_NDP_Tina_CG_QtrlyPerformance_Final[[#This Row],[Item_Code]]&gt;"300000", "Capital", "Recurrent")</f>
        <v>Recurrent</v>
      </c>
    </row>
    <row r="2792" spans="1:47" x14ac:dyDescent="0.25">
      <c r="A2792" t="s">
        <v>33</v>
      </c>
      <c r="B2792" t="s">
        <v>34</v>
      </c>
      <c r="C2792" t="s">
        <v>31</v>
      </c>
      <c r="D2792" t="s">
        <v>1031</v>
      </c>
      <c r="E2792" t="s">
        <v>75</v>
      </c>
      <c r="F2792" t="s">
        <v>1042</v>
      </c>
      <c r="G2792" t="s">
        <v>119</v>
      </c>
      <c r="H2792" t="s">
        <v>881</v>
      </c>
      <c r="I2792" t="s">
        <v>896</v>
      </c>
      <c r="J2792" t="s">
        <v>897</v>
      </c>
      <c r="K2792" t="s">
        <v>1135</v>
      </c>
      <c r="L2792" t="s">
        <v>1136</v>
      </c>
      <c r="M2792" t="s">
        <v>1104</v>
      </c>
      <c r="N2792" t="s">
        <v>1105</v>
      </c>
      <c r="O2792" t="s">
        <v>996</v>
      </c>
      <c r="P2792" t="s">
        <v>997</v>
      </c>
      <c r="Q2792" s="11">
        <v>0</v>
      </c>
      <c r="R2792" s="11">
        <v>0</v>
      </c>
      <c r="S2792" s="11">
        <v>0</v>
      </c>
      <c r="T2792" s="11">
        <v>0</v>
      </c>
      <c r="U2792" s="11">
        <v>0</v>
      </c>
      <c r="V2792" s="11">
        <v>0</v>
      </c>
      <c r="W2792" s="11">
        <v>0</v>
      </c>
      <c r="X2792" s="11">
        <v>0</v>
      </c>
      <c r="Y2792" s="11">
        <v>0</v>
      </c>
      <c r="Z2792" s="11">
        <v>0</v>
      </c>
      <c r="AA2792" s="11">
        <v>114000000</v>
      </c>
      <c r="AB2792" s="11">
        <v>91200000</v>
      </c>
      <c r="AC2792" s="11">
        <v>0</v>
      </c>
      <c r="AD2792" s="11">
        <v>0</v>
      </c>
      <c r="AE2792" s="11">
        <v>74000000</v>
      </c>
      <c r="AF2792" s="11">
        <v>59200000</v>
      </c>
      <c r="AG2792" s="11">
        <v>0</v>
      </c>
      <c r="AH2792" s="11">
        <v>0</v>
      </c>
      <c r="AI2792" s="11">
        <v>114000000</v>
      </c>
      <c r="AJ2792" s="11">
        <v>91200000</v>
      </c>
      <c r="AK2792" s="11">
        <v>0</v>
      </c>
      <c r="AL2792" s="11">
        <v>0</v>
      </c>
      <c r="AM2792" s="11">
        <v>0</v>
      </c>
      <c r="AN2792" s="11">
        <v>0</v>
      </c>
      <c r="AO27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302000000</v>
      </c>
      <c r="AQ27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241600000</v>
      </c>
      <c r="AS2792" s="11">
        <f>Table_PBS_SQL_DB2_PBSSQL_PBS_NDP_Tina_CG_QtrlyPerformance_Final[[#This Row],[GOU REL]]+Table_PBS_SQL_DB2_PBSSQL_PBS_NDP_Tina_CG_QtrlyPerformance_Final[[#This Row],[EXT REL]]</f>
        <v>302000000</v>
      </c>
      <c r="AT2792" s="11">
        <f>Table_PBS_SQL_DB2_PBSSQL_PBS_NDP_Tina_CG_QtrlyPerformance_Final[[#This Row],[GOU EXP]]+Table_PBS_SQL_DB2_PBSSQL_PBS_NDP_Tina_CG_QtrlyPerformance_Final[[#This Row],[EXT EXP]]</f>
        <v>241600000</v>
      </c>
      <c r="AU2792" s="11" t="str">
        <f>IF(Table_PBS_SQL_DB2_PBSSQL_PBS_NDP_Tina_CG_QtrlyPerformance_Final[[#This Row],[Item_Code]]&gt;"300000", "Capital", "Recurrent")</f>
        <v>Recurrent</v>
      </c>
    </row>
    <row r="2793" spans="1:47" x14ac:dyDescent="0.25">
      <c r="A2793" t="s">
        <v>33</v>
      </c>
      <c r="B2793" t="s">
        <v>34</v>
      </c>
      <c r="C2793" t="s">
        <v>31</v>
      </c>
      <c r="D2793" t="s">
        <v>1031</v>
      </c>
      <c r="E2793" t="s">
        <v>75</v>
      </c>
      <c r="F2793" t="s">
        <v>1042</v>
      </c>
      <c r="G2793" t="s">
        <v>119</v>
      </c>
      <c r="H2793" t="s">
        <v>881</v>
      </c>
      <c r="I2793" t="s">
        <v>896</v>
      </c>
      <c r="J2793" t="s">
        <v>897</v>
      </c>
      <c r="K2793" t="s">
        <v>1135</v>
      </c>
      <c r="L2793" t="s">
        <v>1136</v>
      </c>
      <c r="M2793" t="s">
        <v>1104</v>
      </c>
      <c r="N2793" t="s">
        <v>1105</v>
      </c>
      <c r="O2793" t="s">
        <v>1392</v>
      </c>
      <c r="P2793" t="s">
        <v>1393</v>
      </c>
      <c r="Q2793" s="11">
        <v>0</v>
      </c>
      <c r="R2793" s="11">
        <v>0</v>
      </c>
      <c r="S2793" s="11">
        <v>0</v>
      </c>
      <c r="T2793" s="11">
        <v>0</v>
      </c>
      <c r="U2793" s="11">
        <v>0</v>
      </c>
      <c r="V2793" s="11">
        <v>0</v>
      </c>
      <c r="W2793" s="11">
        <v>0</v>
      </c>
      <c r="X2793" s="11">
        <v>0</v>
      </c>
      <c r="Y2793" s="11">
        <v>0</v>
      </c>
      <c r="Z2793" s="11">
        <v>0</v>
      </c>
      <c r="AA2793" s="11">
        <v>430000000</v>
      </c>
      <c r="AB2793" s="11">
        <v>344000000</v>
      </c>
      <c r="AC2793" s="11">
        <v>0</v>
      </c>
      <c r="AD2793" s="11">
        <v>0</v>
      </c>
      <c r="AE2793" s="11">
        <v>0</v>
      </c>
      <c r="AF2793" s="11">
        <v>0</v>
      </c>
      <c r="AG2793" s="11">
        <v>0</v>
      </c>
      <c r="AH2793" s="11">
        <v>0</v>
      </c>
      <c r="AI2793" s="11">
        <v>0</v>
      </c>
      <c r="AJ2793" s="11">
        <v>0</v>
      </c>
      <c r="AK2793" s="11">
        <v>0</v>
      </c>
      <c r="AL2793" s="11">
        <v>0</v>
      </c>
      <c r="AM2793" s="11">
        <v>0</v>
      </c>
      <c r="AN2793" s="11">
        <v>0</v>
      </c>
      <c r="AO27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430000000</v>
      </c>
      <c r="AQ27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344000000</v>
      </c>
      <c r="AS2793" s="11">
        <f>Table_PBS_SQL_DB2_PBSSQL_PBS_NDP_Tina_CG_QtrlyPerformance_Final[[#This Row],[GOU REL]]+Table_PBS_SQL_DB2_PBSSQL_PBS_NDP_Tina_CG_QtrlyPerformance_Final[[#This Row],[EXT REL]]</f>
        <v>430000000</v>
      </c>
      <c r="AT2793" s="11">
        <f>Table_PBS_SQL_DB2_PBSSQL_PBS_NDP_Tina_CG_QtrlyPerformance_Final[[#This Row],[GOU EXP]]+Table_PBS_SQL_DB2_PBSSQL_PBS_NDP_Tina_CG_QtrlyPerformance_Final[[#This Row],[EXT EXP]]</f>
        <v>344000000</v>
      </c>
      <c r="AU2793" s="11" t="str">
        <f>IF(Table_PBS_SQL_DB2_PBSSQL_PBS_NDP_Tina_CG_QtrlyPerformance_Final[[#This Row],[Item_Code]]&gt;"300000", "Capital", "Recurrent")</f>
        <v>Recurrent</v>
      </c>
    </row>
    <row r="2794" spans="1:47" x14ac:dyDescent="0.25">
      <c r="A2794" t="s">
        <v>33</v>
      </c>
      <c r="B2794" t="s">
        <v>34</v>
      </c>
      <c r="C2794" t="s">
        <v>31</v>
      </c>
      <c r="D2794" t="s">
        <v>1031</v>
      </c>
      <c r="E2794" t="s">
        <v>75</v>
      </c>
      <c r="F2794" t="s">
        <v>1042</v>
      </c>
      <c r="G2794" t="s">
        <v>119</v>
      </c>
      <c r="H2794" t="s">
        <v>881</v>
      </c>
      <c r="I2794" t="s">
        <v>493</v>
      </c>
      <c r="J2794" t="s">
        <v>1137</v>
      </c>
      <c r="K2794" t="s">
        <v>1135</v>
      </c>
      <c r="L2794" t="s">
        <v>1136</v>
      </c>
      <c r="M2794" t="s">
        <v>1104</v>
      </c>
      <c r="N2794" t="s">
        <v>1105</v>
      </c>
      <c r="O2794" t="s">
        <v>1016</v>
      </c>
      <c r="P2794" t="s">
        <v>1017</v>
      </c>
      <c r="Q2794" s="11">
        <v>0</v>
      </c>
      <c r="R2794" s="11">
        <v>0</v>
      </c>
      <c r="S2794" s="11">
        <v>0</v>
      </c>
      <c r="T2794" s="11">
        <v>0</v>
      </c>
      <c r="U2794" s="11">
        <v>91000000</v>
      </c>
      <c r="V2794" s="11">
        <v>0</v>
      </c>
      <c r="W2794" s="11">
        <v>20000000</v>
      </c>
      <c r="X2794" s="11">
        <v>71000000</v>
      </c>
      <c r="Y2794" s="11">
        <v>0</v>
      </c>
      <c r="Z2794" s="11">
        <v>0</v>
      </c>
      <c r="AA2794" s="11">
        <v>0</v>
      </c>
      <c r="AB2794" s="11">
        <v>0</v>
      </c>
      <c r="AC2794" s="11">
        <v>0</v>
      </c>
      <c r="AD2794" s="11">
        <v>0</v>
      </c>
      <c r="AE2794" s="11">
        <v>0</v>
      </c>
      <c r="AF2794" s="11">
        <v>0</v>
      </c>
      <c r="AG2794" s="11">
        <v>0</v>
      </c>
      <c r="AH2794" s="11">
        <v>0</v>
      </c>
      <c r="AI2794" s="11">
        <v>0</v>
      </c>
      <c r="AJ2794" s="11">
        <v>0</v>
      </c>
      <c r="AK2794" s="11">
        <v>0</v>
      </c>
      <c r="AL2794" s="11">
        <v>0</v>
      </c>
      <c r="AM2794" s="11">
        <v>0</v>
      </c>
      <c r="AN2794" s="11">
        <v>0</v>
      </c>
      <c r="AO27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94" s="11">
        <f>Table_PBS_SQL_DB2_PBSSQL_PBS_NDP_Tina_CG_QtrlyPerformance_Final[[#This Row],[GOU REL]]+Table_PBS_SQL_DB2_PBSSQL_PBS_NDP_Tina_CG_QtrlyPerformance_Final[[#This Row],[EXT REL]]</f>
        <v>0</v>
      </c>
      <c r="AT2794" s="11">
        <f>Table_PBS_SQL_DB2_PBSSQL_PBS_NDP_Tina_CG_QtrlyPerformance_Final[[#This Row],[GOU EXP]]+Table_PBS_SQL_DB2_PBSSQL_PBS_NDP_Tina_CG_QtrlyPerformance_Final[[#This Row],[EXT EXP]]</f>
        <v>0</v>
      </c>
      <c r="AU2794" s="11" t="str">
        <f>IF(Table_PBS_SQL_DB2_PBSSQL_PBS_NDP_Tina_CG_QtrlyPerformance_Final[[#This Row],[Item_Code]]&gt;"300000", "Capital", "Recurrent")</f>
        <v>Recurrent</v>
      </c>
    </row>
    <row r="2795" spans="1:47" x14ac:dyDescent="0.25">
      <c r="A2795" t="s">
        <v>33</v>
      </c>
      <c r="B2795" t="s">
        <v>34</v>
      </c>
      <c r="C2795" t="s">
        <v>31</v>
      </c>
      <c r="D2795" t="s">
        <v>1031</v>
      </c>
      <c r="E2795" t="s">
        <v>75</v>
      </c>
      <c r="F2795" t="s">
        <v>1042</v>
      </c>
      <c r="G2795" t="s">
        <v>119</v>
      </c>
      <c r="H2795" t="s">
        <v>881</v>
      </c>
      <c r="I2795" t="s">
        <v>493</v>
      </c>
      <c r="J2795" t="s">
        <v>1137</v>
      </c>
      <c r="K2795" t="s">
        <v>1135</v>
      </c>
      <c r="L2795" t="s">
        <v>1136</v>
      </c>
      <c r="M2795" t="s">
        <v>1104</v>
      </c>
      <c r="N2795" t="s">
        <v>1105</v>
      </c>
      <c r="O2795" t="s">
        <v>1085</v>
      </c>
      <c r="P2795" t="s">
        <v>1086</v>
      </c>
      <c r="Q2795" s="11">
        <v>0</v>
      </c>
      <c r="R2795" s="11">
        <v>0</v>
      </c>
      <c r="S2795" s="11">
        <v>0</v>
      </c>
      <c r="T2795" s="11">
        <v>0</v>
      </c>
      <c r="U2795" s="11">
        <v>2987812500</v>
      </c>
      <c r="V2795" s="11">
        <v>0</v>
      </c>
      <c r="W2795" s="11">
        <v>0</v>
      </c>
      <c r="X2795" s="11">
        <v>2987812500</v>
      </c>
      <c r="Y2795" s="11">
        <v>0</v>
      </c>
      <c r="Z2795" s="11">
        <v>0</v>
      </c>
      <c r="AA2795" s="11">
        <v>0</v>
      </c>
      <c r="AB2795" s="11">
        <v>0</v>
      </c>
      <c r="AC2795" s="11">
        <v>0</v>
      </c>
      <c r="AD2795" s="11">
        <v>0</v>
      </c>
      <c r="AE2795" s="11">
        <v>0</v>
      </c>
      <c r="AF2795" s="11">
        <v>0</v>
      </c>
      <c r="AG2795" s="11">
        <v>0</v>
      </c>
      <c r="AH2795" s="11">
        <v>0</v>
      </c>
      <c r="AI2795" s="11">
        <v>0</v>
      </c>
      <c r="AJ2795" s="11">
        <v>0</v>
      </c>
      <c r="AK2795" s="11">
        <v>0</v>
      </c>
      <c r="AL2795" s="11">
        <v>0</v>
      </c>
      <c r="AM2795" s="11">
        <v>0</v>
      </c>
      <c r="AN2795" s="11">
        <v>0</v>
      </c>
      <c r="AO27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95" s="11">
        <f>Table_PBS_SQL_DB2_PBSSQL_PBS_NDP_Tina_CG_QtrlyPerformance_Final[[#This Row],[GOU REL]]+Table_PBS_SQL_DB2_PBSSQL_PBS_NDP_Tina_CG_QtrlyPerformance_Final[[#This Row],[EXT REL]]</f>
        <v>0</v>
      </c>
      <c r="AT2795" s="11">
        <f>Table_PBS_SQL_DB2_PBSSQL_PBS_NDP_Tina_CG_QtrlyPerformance_Final[[#This Row],[GOU EXP]]+Table_PBS_SQL_DB2_PBSSQL_PBS_NDP_Tina_CG_QtrlyPerformance_Final[[#This Row],[EXT EXP]]</f>
        <v>0</v>
      </c>
      <c r="AU2795" s="11" t="str">
        <f>IF(Table_PBS_SQL_DB2_PBSSQL_PBS_NDP_Tina_CG_QtrlyPerformance_Final[[#This Row],[Item_Code]]&gt;"300000", "Capital", "Recurrent")</f>
        <v>Recurrent</v>
      </c>
    </row>
    <row r="2796" spans="1:47" x14ac:dyDescent="0.25">
      <c r="A2796" t="s">
        <v>33</v>
      </c>
      <c r="B2796" t="s">
        <v>34</v>
      </c>
      <c r="C2796" t="s">
        <v>31</v>
      </c>
      <c r="D2796" t="s">
        <v>1031</v>
      </c>
      <c r="E2796" t="s">
        <v>75</v>
      </c>
      <c r="F2796" t="s">
        <v>1042</v>
      </c>
      <c r="G2796" t="s">
        <v>119</v>
      </c>
      <c r="H2796" t="s">
        <v>881</v>
      </c>
      <c r="I2796" t="s">
        <v>493</v>
      </c>
      <c r="J2796" t="s">
        <v>1137</v>
      </c>
      <c r="K2796" t="s">
        <v>1135</v>
      </c>
      <c r="L2796" t="s">
        <v>1136</v>
      </c>
      <c r="M2796" t="s">
        <v>1104</v>
      </c>
      <c r="N2796" t="s">
        <v>1105</v>
      </c>
      <c r="O2796" t="s">
        <v>1004</v>
      </c>
      <c r="P2796" t="s">
        <v>868</v>
      </c>
      <c r="Q2796" s="11">
        <v>0</v>
      </c>
      <c r="R2796" s="11">
        <v>0</v>
      </c>
      <c r="S2796" s="11">
        <v>0</v>
      </c>
      <c r="T2796" s="11">
        <v>0</v>
      </c>
      <c r="U2796" s="11">
        <v>71000000</v>
      </c>
      <c r="V2796" s="11">
        <v>0</v>
      </c>
      <c r="W2796" s="11">
        <v>0</v>
      </c>
      <c r="X2796" s="11">
        <v>71000000</v>
      </c>
      <c r="Y2796" s="11">
        <v>0</v>
      </c>
      <c r="Z2796" s="11">
        <v>0</v>
      </c>
      <c r="AA2796" s="11">
        <v>0</v>
      </c>
      <c r="AB2796" s="11">
        <v>0</v>
      </c>
      <c r="AC2796" s="11">
        <v>0</v>
      </c>
      <c r="AD2796" s="11">
        <v>0</v>
      </c>
      <c r="AE2796" s="11">
        <v>0</v>
      </c>
      <c r="AF2796" s="11">
        <v>0</v>
      </c>
      <c r="AG2796" s="11">
        <v>0</v>
      </c>
      <c r="AH2796" s="11">
        <v>0</v>
      </c>
      <c r="AI2796" s="11">
        <v>0</v>
      </c>
      <c r="AJ2796" s="11">
        <v>0</v>
      </c>
      <c r="AK2796" s="11">
        <v>0</v>
      </c>
      <c r="AL2796" s="11">
        <v>0</v>
      </c>
      <c r="AM2796" s="11">
        <v>0</v>
      </c>
      <c r="AN2796" s="11">
        <v>0</v>
      </c>
      <c r="AO27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7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796" s="11">
        <f>Table_PBS_SQL_DB2_PBSSQL_PBS_NDP_Tina_CG_QtrlyPerformance_Final[[#This Row],[GOU REL]]+Table_PBS_SQL_DB2_PBSSQL_PBS_NDP_Tina_CG_QtrlyPerformance_Final[[#This Row],[EXT REL]]</f>
        <v>0</v>
      </c>
      <c r="AT2796" s="11">
        <f>Table_PBS_SQL_DB2_PBSSQL_PBS_NDP_Tina_CG_QtrlyPerformance_Final[[#This Row],[GOU EXP]]+Table_PBS_SQL_DB2_PBSSQL_PBS_NDP_Tina_CG_QtrlyPerformance_Final[[#This Row],[EXT EXP]]</f>
        <v>0</v>
      </c>
      <c r="AU2796" s="11" t="str">
        <f>IF(Table_PBS_SQL_DB2_PBSSQL_PBS_NDP_Tina_CG_QtrlyPerformance_Final[[#This Row],[Item_Code]]&gt;"300000", "Capital", "Recurrent")</f>
        <v>Recurrent</v>
      </c>
    </row>
    <row r="2797" spans="1:47" x14ac:dyDescent="0.25">
      <c r="A2797" t="s">
        <v>33</v>
      </c>
      <c r="B2797" t="s">
        <v>34</v>
      </c>
      <c r="C2797" t="s">
        <v>31</v>
      </c>
      <c r="D2797" t="s">
        <v>1031</v>
      </c>
      <c r="E2797" t="s">
        <v>87</v>
      </c>
      <c r="F2797" t="s">
        <v>1138</v>
      </c>
      <c r="G2797" t="s">
        <v>97</v>
      </c>
      <c r="H2797" t="s">
        <v>1089</v>
      </c>
      <c r="I2797" t="s">
        <v>896</v>
      </c>
      <c r="J2797" t="s">
        <v>897</v>
      </c>
      <c r="K2797" t="s">
        <v>35</v>
      </c>
      <c r="L2797" t="s">
        <v>1090</v>
      </c>
      <c r="M2797" t="s">
        <v>1139</v>
      </c>
      <c r="N2797" t="s">
        <v>1140</v>
      </c>
      <c r="O2797" t="s">
        <v>1005</v>
      </c>
      <c r="P2797" t="s">
        <v>1006</v>
      </c>
      <c r="Q2797" s="11">
        <v>0</v>
      </c>
      <c r="R2797" s="11">
        <v>0</v>
      </c>
      <c r="S2797" s="11">
        <v>0</v>
      </c>
      <c r="T2797" s="11">
        <v>0</v>
      </c>
      <c r="U2797" s="11">
        <v>0</v>
      </c>
      <c r="V2797" s="11">
        <v>0</v>
      </c>
      <c r="W2797" s="11">
        <v>0</v>
      </c>
      <c r="X2797" s="11">
        <v>0</v>
      </c>
      <c r="Y2797" s="11">
        <v>0</v>
      </c>
      <c r="Z2797" s="11">
        <v>0</v>
      </c>
      <c r="AA2797" s="11">
        <v>0</v>
      </c>
      <c r="AB2797" s="11">
        <v>0</v>
      </c>
      <c r="AC2797" s="11">
        <v>0</v>
      </c>
      <c r="AD2797" s="11">
        <v>0</v>
      </c>
      <c r="AE2797" s="11">
        <v>0</v>
      </c>
      <c r="AF2797" s="11">
        <v>0</v>
      </c>
      <c r="AG2797" s="11">
        <v>0</v>
      </c>
      <c r="AH2797" s="11">
        <v>0</v>
      </c>
      <c r="AI2797" s="11">
        <v>53000000</v>
      </c>
      <c r="AJ2797" s="11">
        <v>31800000</v>
      </c>
      <c r="AK2797" s="11">
        <v>0</v>
      </c>
      <c r="AL2797" s="11">
        <v>0</v>
      </c>
      <c r="AM2797" s="11">
        <v>0</v>
      </c>
      <c r="AN2797" s="11">
        <v>0</v>
      </c>
      <c r="AO27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53000000</v>
      </c>
      <c r="AQ27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31800000</v>
      </c>
      <c r="AS2797" s="11">
        <f>Table_PBS_SQL_DB2_PBSSQL_PBS_NDP_Tina_CG_QtrlyPerformance_Final[[#This Row],[GOU REL]]+Table_PBS_SQL_DB2_PBSSQL_PBS_NDP_Tina_CG_QtrlyPerformance_Final[[#This Row],[EXT REL]]</f>
        <v>53000000</v>
      </c>
      <c r="AT2797" s="11">
        <f>Table_PBS_SQL_DB2_PBSSQL_PBS_NDP_Tina_CG_QtrlyPerformance_Final[[#This Row],[GOU EXP]]+Table_PBS_SQL_DB2_PBSSQL_PBS_NDP_Tina_CG_QtrlyPerformance_Final[[#This Row],[EXT EXP]]</f>
        <v>31800000</v>
      </c>
      <c r="AU2797" s="11" t="str">
        <f>IF(Table_PBS_SQL_DB2_PBSSQL_PBS_NDP_Tina_CG_QtrlyPerformance_Final[[#This Row],[Item_Code]]&gt;"300000", "Capital", "Recurrent")</f>
        <v>Recurrent</v>
      </c>
    </row>
    <row r="2798" spans="1:47" x14ac:dyDescent="0.25">
      <c r="A2798" t="s">
        <v>33</v>
      </c>
      <c r="B2798" t="s">
        <v>34</v>
      </c>
      <c r="C2798" t="s">
        <v>31</v>
      </c>
      <c r="D2798" t="s">
        <v>1031</v>
      </c>
      <c r="E2798" t="s">
        <v>87</v>
      </c>
      <c r="F2798" t="s">
        <v>1138</v>
      </c>
      <c r="G2798" t="s">
        <v>97</v>
      </c>
      <c r="H2798" t="s">
        <v>1089</v>
      </c>
      <c r="I2798" t="s">
        <v>896</v>
      </c>
      <c r="J2798" t="s">
        <v>897</v>
      </c>
      <c r="K2798" t="s">
        <v>35</v>
      </c>
      <c r="L2798" t="s">
        <v>1090</v>
      </c>
      <c r="M2798" t="s">
        <v>1139</v>
      </c>
      <c r="N2798" t="s">
        <v>1140</v>
      </c>
      <c r="O2798" t="s">
        <v>1052</v>
      </c>
      <c r="P2798" t="s">
        <v>1053</v>
      </c>
      <c r="Q2798" s="11">
        <v>0</v>
      </c>
      <c r="R2798" s="11">
        <v>0</v>
      </c>
      <c r="S2798" s="11">
        <v>0</v>
      </c>
      <c r="T2798" s="11">
        <v>0</v>
      </c>
      <c r="U2798" s="11">
        <v>0</v>
      </c>
      <c r="V2798" s="11">
        <v>0</v>
      </c>
      <c r="W2798" s="11">
        <v>0</v>
      </c>
      <c r="X2798" s="11">
        <v>0</v>
      </c>
      <c r="Y2798" s="11">
        <v>0</v>
      </c>
      <c r="Z2798" s="11">
        <v>0</v>
      </c>
      <c r="AA2798" s="11">
        <v>0</v>
      </c>
      <c r="AB2798" s="11">
        <v>0</v>
      </c>
      <c r="AC2798" s="11">
        <v>0</v>
      </c>
      <c r="AD2798" s="11">
        <v>0</v>
      </c>
      <c r="AE2798" s="11">
        <v>0</v>
      </c>
      <c r="AF2798" s="11">
        <v>0</v>
      </c>
      <c r="AG2798" s="11">
        <v>0</v>
      </c>
      <c r="AH2798" s="11">
        <v>0</v>
      </c>
      <c r="AI2798" s="11">
        <v>2000000000</v>
      </c>
      <c r="AJ2798" s="11">
        <v>1200000000</v>
      </c>
      <c r="AK2798" s="11">
        <v>0</v>
      </c>
      <c r="AL2798" s="11">
        <v>0</v>
      </c>
      <c r="AM2798" s="11">
        <v>0</v>
      </c>
      <c r="AN2798" s="11">
        <v>0</v>
      </c>
      <c r="AO27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2000000000</v>
      </c>
      <c r="AQ27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1200000000</v>
      </c>
      <c r="AS2798" s="11">
        <f>Table_PBS_SQL_DB2_PBSSQL_PBS_NDP_Tina_CG_QtrlyPerformance_Final[[#This Row],[GOU REL]]+Table_PBS_SQL_DB2_PBSSQL_PBS_NDP_Tina_CG_QtrlyPerformance_Final[[#This Row],[EXT REL]]</f>
        <v>2000000000</v>
      </c>
      <c r="AT2798" s="11">
        <f>Table_PBS_SQL_DB2_PBSSQL_PBS_NDP_Tina_CG_QtrlyPerformance_Final[[#This Row],[GOU EXP]]+Table_PBS_SQL_DB2_PBSSQL_PBS_NDP_Tina_CG_QtrlyPerformance_Final[[#This Row],[EXT EXP]]</f>
        <v>1200000000</v>
      </c>
      <c r="AU2798" s="11" t="str">
        <f>IF(Table_PBS_SQL_DB2_PBSSQL_PBS_NDP_Tina_CG_QtrlyPerformance_Final[[#This Row],[Item_Code]]&gt;"300000", "Capital", "Recurrent")</f>
        <v>Capital</v>
      </c>
    </row>
    <row r="2799" spans="1:47" x14ac:dyDescent="0.25">
      <c r="A2799" t="s">
        <v>33</v>
      </c>
      <c r="B2799" t="s">
        <v>34</v>
      </c>
      <c r="C2799" t="s">
        <v>31</v>
      </c>
      <c r="D2799" t="s">
        <v>1031</v>
      </c>
      <c r="E2799" t="s">
        <v>87</v>
      </c>
      <c r="F2799" t="s">
        <v>1138</v>
      </c>
      <c r="G2799" t="s">
        <v>97</v>
      </c>
      <c r="H2799" t="s">
        <v>1089</v>
      </c>
      <c r="I2799" t="s">
        <v>896</v>
      </c>
      <c r="J2799" t="s">
        <v>897</v>
      </c>
      <c r="K2799" t="s">
        <v>1099</v>
      </c>
      <c r="L2799" t="s">
        <v>1100</v>
      </c>
      <c r="M2799" t="s">
        <v>1139</v>
      </c>
      <c r="N2799" t="s">
        <v>1140</v>
      </c>
      <c r="O2799" t="s">
        <v>1626</v>
      </c>
      <c r="P2799" t="s">
        <v>1627</v>
      </c>
      <c r="Q2799" s="11">
        <v>0</v>
      </c>
      <c r="R2799" s="11">
        <v>0</v>
      </c>
      <c r="S2799" s="11">
        <v>0</v>
      </c>
      <c r="T2799" s="11">
        <v>0</v>
      </c>
      <c r="U2799" s="11">
        <v>0</v>
      </c>
      <c r="V2799" s="11">
        <v>0</v>
      </c>
      <c r="W2799" s="11">
        <v>0</v>
      </c>
      <c r="X2799" s="11">
        <v>0</v>
      </c>
      <c r="Y2799" s="11">
        <v>0</v>
      </c>
      <c r="Z2799" s="11">
        <v>0</v>
      </c>
      <c r="AA2799" s="11">
        <v>337500000</v>
      </c>
      <c r="AB2799" s="11">
        <v>270000000</v>
      </c>
      <c r="AC2799" s="11">
        <v>0</v>
      </c>
      <c r="AD2799" s="11">
        <v>0</v>
      </c>
      <c r="AE2799" s="11">
        <v>37500000</v>
      </c>
      <c r="AF2799" s="11">
        <v>30000000</v>
      </c>
      <c r="AG2799" s="11">
        <v>0</v>
      </c>
      <c r="AH2799" s="11">
        <v>0</v>
      </c>
      <c r="AI2799" s="11">
        <v>337500000</v>
      </c>
      <c r="AJ2799" s="11">
        <v>270000000</v>
      </c>
      <c r="AK2799" s="11">
        <v>0</v>
      </c>
      <c r="AL2799" s="11">
        <v>0</v>
      </c>
      <c r="AM2799" s="11">
        <v>0</v>
      </c>
      <c r="AN2799" s="11">
        <v>0</v>
      </c>
      <c r="AO27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7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712500000</v>
      </c>
      <c r="AQ27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7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570000000</v>
      </c>
      <c r="AS2799" s="11">
        <f>Table_PBS_SQL_DB2_PBSSQL_PBS_NDP_Tina_CG_QtrlyPerformance_Final[[#This Row],[GOU REL]]+Table_PBS_SQL_DB2_PBSSQL_PBS_NDP_Tina_CG_QtrlyPerformance_Final[[#This Row],[EXT REL]]</f>
        <v>712500000</v>
      </c>
      <c r="AT2799" s="11">
        <f>Table_PBS_SQL_DB2_PBSSQL_PBS_NDP_Tina_CG_QtrlyPerformance_Final[[#This Row],[GOU EXP]]+Table_PBS_SQL_DB2_PBSSQL_PBS_NDP_Tina_CG_QtrlyPerformance_Final[[#This Row],[EXT EXP]]</f>
        <v>570000000</v>
      </c>
      <c r="AU2799" s="11" t="str">
        <f>IF(Table_PBS_SQL_DB2_PBSSQL_PBS_NDP_Tina_CG_QtrlyPerformance_Final[[#This Row],[Item_Code]]&gt;"300000", "Capital", "Recurrent")</f>
        <v>Capital</v>
      </c>
    </row>
    <row r="2800" spans="1:47" x14ac:dyDescent="0.25">
      <c r="A2800" t="s">
        <v>33</v>
      </c>
      <c r="B2800" t="s">
        <v>34</v>
      </c>
      <c r="C2800" t="s">
        <v>31</v>
      </c>
      <c r="D2800" t="s">
        <v>1031</v>
      </c>
      <c r="E2800" t="s">
        <v>87</v>
      </c>
      <c r="F2800" t="s">
        <v>1138</v>
      </c>
      <c r="G2800" t="s">
        <v>97</v>
      </c>
      <c r="H2800" t="s">
        <v>1089</v>
      </c>
      <c r="I2800" t="s">
        <v>666</v>
      </c>
      <c r="J2800" t="s">
        <v>2201</v>
      </c>
      <c r="K2800" t="s">
        <v>1114</v>
      </c>
      <c r="L2800" t="s">
        <v>1115</v>
      </c>
      <c r="M2800" t="s">
        <v>876</v>
      </c>
      <c r="N2800" t="s">
        <v>1885</v>
      </c>
      <c r="O2800" t="s">
        <v>1004</v>
      </c>
      <c r="P2800" t="s">
        <v>868</v>
      </c>
      <c r="Q2800" s="11">
        <v>0</v>
      </c>
      <c r="R2800" s="11">
        <v>0</v>
      </c>
      <c r="S2800" s="11">
        <v>0</v>
      </c>
      <c r="T2800" s="11">
        <v>0</v>
      </c>
      <c r="U2800" s="11">
        <v>30000000</v>
      </c>
      <c r="V2800" s="11">
        <v>0</v>
      </c>
      <c r="W2800" s="11">
        <v>30000000</v>
      </c>
      <c r="X2800" s="11">
        <v>0</v>
      </c>
      <c r="Y2800" s="11">
        <v>0</v>
      </c>
      <c r="Z2800" s="11">
        <v>0</v>
      </c>
      <c r="AA2800" s="11">
        <v>0</v>
      </c>
      <c r="AB2800" s="11">
        <v>0</v>
      </c>
      <c r="AC2800" s="11">
        <v>0</v>
      </c>
      <c r="AD2800" s="11">
        <v>0</v>
      </c>
      <c r="AE2800" s="11">
        <v>0</v>
      </c>
      <c r="AF2800" s="11">
        <v>0</v>
      </c>
      <c r="AG2800" s="11">
        <v>15000000</v>
      </c>
      <c r="AH2800" s="11">
        <v>4200000</v>
      </c>
      <c r="AI2800" s="11">
        <v>0</v>
      </c>
      <c r="AJ2800" s="11">
        <v>0</v>
      </c>
      <c r="AK2800" s="11">
        <v>15000000</v>
      </c>
      <c r="AL2800" s="11">
        <v>24848920</v>
      </c>
      <c r="AM2800" s="11">
        <v>0</v>
      </c>
      <c r="AN2800" s="11">
        <v>0</v>
      </c>
      <c r="AO28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8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29048920</v>
      </c>
      <c r="AR28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00" s="11">
        <f>Table_PBS_SQL_DB2_PBSSQL_PBS_NDP_Tina_CG_QtrlyPerformance_Final[[#This Row],[GOU REL]]+Table_PBS_SQL_DB2_PBSSQL_PBS_NDP_Tina_CG_QtrlyPerformance_Final[[#This Row],[EXT REL]]</f>
        <v>30000000</v>
      </c>
      <c r="AT2800" s="11">
        <f>Table_PBS_SQL_DB2_PBSSQL_PBS_NDP_Tina_CG_QtrlyPerformance_Final[[#This Row],[GOU EXP]]+Table_PBS_SQL_DB2_PBSSQL_PBS_NDP_Tina_CG_QtrlyPerformance_Final[[#This Row],[EXT EXP]]</f>
        <v>29048920</v>
      </c>
      <c r="AU2800" s="11" t="str">
        <f>IF(Table_PBS_SQL_DB2_PBSSQL_PBS_NDP_Tina_CG_QtrlyPerformance_Final[[#This Row],[Item_Code]]&gt;"300000", "Capital", "Recurrent")</f>
        <v>Recurrent</v>
      </c>
    </row>
    <row r="2801" spans="1:47" x14ac:dyDescent="0.25">
      <c r="A2801" t="s">
        <v>33</v>
      </c>
      <c r="B2801" t="s">
        <v>34</v>
      </c>
      <c r="C2801" t="s">
        <v>31</v>
      </c>
      <c r="D2801" t="s">
        <v>1031</v>
      </c>
      <c r="E2801" t="s">
        <v>97</v>
      </c>
      <c r="F2801" t="s">
        <v>1141</v>
      </c>
      <c r="G2801" t="s">
        <v>87</v>
      </c>
      <c r="H2801" t="s">
        <v>1033</v>
      </c>
      <c r="I2801" t="s">
        <v>467</v>
      </c>
      <c r="J2801" t="s">
        <v>1034</v>
      </c>
      <c r="K2801" t="s">
        <v>1035</v>
      </c>
      <c r="L2801" t="s">
        <v>1036</v>
      </c>
      <c r="M2801" t="s">
        <v>1142</v>
      </c>
      <c r="N2801" t="s">
        <v>1143</v>
      </c>
      <c r="O2801" t="s">
        <v>1028</v>
      </c>
      <c r="P2801" t="s">
        <v>1029</v>
      </c>
      <c r="Q2801" s="11">
        <v>0</v>
      </c>
      <c r="R2801" s="11">
        <v>0</v>
      </c>
      <c r="S2801" s="11">
        <v>0</v>
      </c>
      <c r="T2801" s="11">
        <v>0</v>
      </c>
      <c r="U2801" s="11">
        <v>50000000</v>
      </c>
      <c r="V2801" s="11">
        <v>0</v>
      </c>
      <c r="W2801" s="11">
        <v>50000000</v>
      </c>
      <c r="X2801" s="11">
        <v>0</v>
      </c>
      <c r="Y2801" s="11">
        <v>0</v>
      </c>
      <c r="Z2801" s="11">
        <v>0</v>
      </c>
      <c r="AA2801" s="11">
        <v>0</v>
      </c>
      <c r="AB2801" s="11">
        <v>0</v>
      </c>
      <c r="AC2801" s="11">
        <v>20000000</v>
      </c>
      <c r="AD2801" s="11">
        <v>17082400</v>
      </c>
      <c r="AE2801" s="11">
        <v>0</v>
      </c>
      <c r="AF2801" s="11">
        <v>0</v>
      </c>
      <c r="AG2801" s="11">
        <v>30000000</v>
      </c>
      <c r="AH2801" s="11">
        <v>32917600</v>
      </c>
      <c r="AI2801" s="11">
        <v>0</v>
      </c>
      <c r="AJ2801" s="11">
        <v>0</v>
      </c>
      <c r="AK2801" s="11">
        <v>0</v>
      </c>
      <c r="AL2801" s="11">
        <v>0</v>
      </c>
      <c r="AM2801" s="11">
        <v>0</v>
      </c>
      <c r="AN2801" s="11">
        <v>0</v>
      </c>
      <c r="AO28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8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28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01" s="11">
        <f>Table_PBS_SQL_DB2_PBSSQL_PBS_NDP_Tina_CG_QtrlyPerformance_Final[[#This Row],[GOU REL]]+Table_PBS_SQL_DB2_PBSSQL_PBS_NDP_Tina_CG_QtrlyPerformance_Final[[#This Row],[EXT REL]]</f>
        <v>50000000</v>
      </c>
      <c r="AT2801" s="11">
        <f>Table_PBS_SQL_DB2_PBSSQL_PBS_NDP_Tina_CG_QtrlyPerformance_Final[[#This Row],[GOU EXP]]+Table_PBS_SQL_DB2_PBSSQL_PBS_NDP_Tina_CG_QtrlyPerformance_Final[[#This Row],[EXT EXP]]</f>
        <v>50000000</v>
      </c>
      <c r="AU2801" s="11" t="str">
        <f>IF(Table_PBS_SQL_DB2_PBSSQL_PBS_NDP_Tina_CG_QtrlyPerformance_Final[[#This Row],[Item_Code]]&gt;"300000", "Capital", "Recurrent")</f>
        <v>Recurrent</v>
      </c>
    </row>
    <row r="2802" spans="1:47" x14ac:dyDescent="0.25">
      <c r="A2802" t="s">
        <v>33</v>
      </c>
      <c r="B2802" t="s">
        <v>34</v>
      </c>
      <c r="C2802" t="s">
        <v>31</v>
      </c>
      <c r="D2802" t="s">
        <v>1031</v>
      </c>
      <c r="E2802" t="s">
        <v>97</v>
      </c>
      <c r="F2802" t="s">
        <v>1141</v>
      </c>
      <c r="G2802" t="s">
        <v>97</v>
      </c>
      <c r="H2802" t="s">
        <v>1089</v>
      </c>
      <c r="I2802" t="s">
        <v>896</v>
      </c>
      <c r="J2802" t="s">
        <v>897</v>
      </c>
      <c r="K2802" t="s">
        <v>35</v>
      </c>
      <c r="L2802" t="s">
        <v>1090</v>
      </c>
      <c r="M2802" t="s">
        <v>1142</v>
      </c>
      <c r="N2802" t="s">
        <v>1143</v>
      </c>
      <c r="O2802" t="s">
        <v>1025</v>
      </c>
      <c r="P2802" t="s">
        <v>1026</v>
      </c>
      <c r="Q2802" s="11">
        <v>0</v>
      </c>
      <c r="R2802" s="11">
        <v>0</v>
      </c>
      <c r="S2802" s="11">
        <v>0</v>
      </c>
      <c r="T2802" s="11">
        <v>0</v>
      </c>
      <c r="U2802" s="11">
        <v>0</v>
      </c>
      <c r="V2802" s="11">
        <v>0</v>
      </c>
      <c r="W2802" s="11">
        <v>0</v>
      </c>
      <c r="X2802" s="11">
        <v>0</v>
      </c>
      <c r="Y2802" s="11">
        <v>0</v>
      </c>
      <c r="Z2802" s="11">
        <v>0</v>
      </c>
      <c r="AA2802" s="11">
        <v>500000000</v>
      </c>
      <c r="AB2802" s="11">
        <v>400000000</v>
      </c>
      <c r="AC2802" s="11">
        <v>0</v>
      </c>
      <c r="AD2802" s="11">
        <v>0</v>
      </c>
      <c r="AE2802" s="11">
        <v>70000000</v>
      </c>
      <c r="AF2802" s="11">
        <v>56000000</v>
      </c>
      <c r="AG2802" s="11">
        <v>0</v>
      </c>
      <c r="AH2802" s="11">
        <v>0</v>
      </c>
      <c r="AI2802" s="11">
        <v>500000000</v>
      </c>
      <c r="AJ2802" s="11">
        <v>400000000</v>
      </c>
      <c r="AK2802" s="11">
        <v>0</v>
      </c>
      <c r="AL2802" s="11">
        <v>0</v>
      </c>
      <c r="AM2802" s="11">
        <v>0</v>
      </c>
      <c r="AN2802" s="11">
        <v>0</v>
      </c>
      <c r="AO28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1070000000</v>
      </c>
      <c r="AQ28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856000000</v>
      </c>
      <c r="AS2802" s="11">
        <f>Table_PBS_SQL_DB2_PBSSQL_PBS_NDP_Tina_CG_QtrlyPerformance_Final[[#This Row],[GOU REL]]+Table_PBS_SQL_DB2_PBSSQL_PBS_NDP_Tina_CG_QtrlyPerformance_Final[[#This Row],[EXT REL]]</f>
        <v>1070000000</v>
      </c>
      <c r="AT2802" s="11">
        <f>Table_PBS_SQL_DB2_PBSSQL_PBS_NDP_Tina_CG_QtrlyPerformance_Final[[#This Row],[GOU EXP]]+Table_PBS_SQL_DB2_PBSSQL_PBS_NDP_Tina_CG_QtrlyPerformance_Final[[#This Row],[EXT EXP]]</f>
        <v>856000000</v>
      </c>
      <c r="AU2802" s="11" t="str">
        <f>IF(Table_PBS_SQL_DB2_PBSSQL_PBS_NDP_Tina_CG_QtrlyPerformance_Final[[#This Row],[Item_Code]]&gt;"300000", "Capital", "Recurrent")</f>
        <v>Recurrent</v>
      </c>
    </row>
    <row r="2803" spans="1:47" x14ac:dyDescent="0.25">
      <c r="A2803" t="s">
        <v>33</v>
      </c>
      <c r="B2803" t="s">
        <v>34</v>
      </c>
      <c r="C2803" t="s">
        <v>31</v>
      </c>
      <c r="D2803" t="s">
        <v>1031</v>
      </c>
      <c r="E2803" t="s">
        <v>97</v>
      </c>
      <c r="F2803" t="s">
        <v>1141</v>
      </c>
      <c r="G2803" t="s">
        <v>97</v>
      </c>
      <c r="H2803" t="s">
        <v>1089</v>
      </c>
      <c r="I2803" t="s">
        <v>493</v>
      </c>
      <c r="J2803" t="s">
        <v>1106</v>
      </c>
      <c r="K2803" t="s">
        <v>35</v>
      </c>
      <c r="L2803" t="s">
        <v>1090</v>
      </c>
      <c r="M2803" t="s">
        <v>1142</v>
      </c>
      <c r="N2803" t="s">
        <v>1143</v>
      </c>
      <c r="O2803" t="s">
        <v>1025</v>
      </c>
      <c r="P2803" t="s">
        <v>1026</v>
      </c>
      <c r="Q2803" s="11">
        <v>0</v>
      </c>
      <c r="R2803" s="11">
        <v>0</v>
      </c>
      <c r="S2803" s="11">
        <v>0</v>
      </c>
      <c r="T2803" s="11">
        <v>0</v>
      </c>
      <c r="U2803" s="11">
        <v>2000000000</v>
      </c>
      <c r="V2803" s="11">
        <v>0</v>
      </c>
      <c r="W2803" s="11">
        <v>0</v>
      </c>
      <c r="X2803" s="11">
        <v>2000000000</v>
      </c>
      <c r="Y2803" s="11">
        <v>0</v>
      </c>
      <c r="Z2803" s="11">
        <v>0</v>
      </c>
      <c r="AA2803" s="11">
        <v>0</v>
      </c>
      <c r="AB2803" s="11">
        <v>0</v>
      </c>
      <c r="AC2803" s="11">
        <v>0</v>
      </c>
      <c r="AD2803" s="11">
        <v>0</v>
      </c>
      <c r="AE2803" s="11">
        <v>0</v>
      </c>
      <c r="AF2803" s="11">
        <v>0</v>
      </c>
      <c r="AG2803" s="11">
        <v>0</v>
      </c>
      <c r="AH2803" s="11">
        <v>0</v>
      </c>
      <c r="AI2803" s="11">
        <v>0</v>
      </c>
      <c r="AJ2803" s="11">
        <v>0</v>
      </c>
      <c r="AK2803" s="11">
        <v>0</v>
      </c>
      <c r="AL2803" s="11">
        <v>0</v>
      </c>
      <c r="AM2803" s="11">
        <v>0</v>
      </c>
      <c r="AN2803" s="11">
        <v>0</v>
      </c>
      <c r="AO28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03" s="11">
        <f>Table_PBS_SQL_DB2_PBSSQL_PBS_NDP_Tina_CG_QtrlyPerformance_Final[[#This Row],[GOU REL]]+Table_PBS_SQL_DB2_PBSSQL_PBS_NDP_Tina_CG_QtrlyPerformance_Final[[#This Row],[EXT REL]]</f>
        <v>0</v>
      </c>
      <c r="AT2803" s="11">
        <f>Table_PBS_SQL_DB2_PBSSQL_PBS_NDP_Tina_CG_QtrlyPerformance_Final[[#This Row],[GOU EXP]]+Table_PBS_SQL_DB2_PBSSQL_PBS_NDP_Tina_CG_QtrlyPerformance_Final[[#This Row],[EXT EXP]]</f>
        <v>0</v>
      </c>
      <c r="AU2803" s="11" t="str">
        <f>IF(Table_PBS_SQL_DB2_PBSSQL_PBS_NDP_Tina_CG_QtrlyPerformance_Final[[#This Row],[Item_Code]]&gt;"300000", "Capital", "Recurrent")</f>
        <v>Recurrent</v>
      </c>
    </row>
    <row r="2804" spans="1:47" x14ac:dyDescent="0.25">
      <c r="A2804" t="s">
        <v>33</v>
      </c>
      <c r="B2804" t="s">
        <v>34</v>
      </c>
      <c r="C2804" t="s">
        <v>31</v>
      </c>
      <c r="D2804" t="s">
        <v>1031</v>
      </c>
      <c r="E2804" t="s">
        <v>97</v>
      </c>
      <c r="F2804" t="s">
        <v>1141</v>
      </c>
      <c r="G2804" t="s">
        <v>119</v>
      </c>
      <c r="H2804" t="s">
        <v>881</v>
      </c>
      <c r="I2804" t="s">
        <v>493</v>
      </c>
      <c r="J2804" t="s">
        <v>1137</v>
      </c>
      <c r="K2804" t="s">
        <v>1135</v>
      </c>
      <c r="L2804" t="s">
        <v>1136</v>
      </c>
      <c r="M2804" t="s">
        <v>1142</v>
      </c>
      <c r="N2804" t="s">
        <v>1143</v>
      </c>
      <c r="O2804" t="s">
        <v>978</v>
      </c>
      <c r="P2804" t="s">
        <v>979</v>
      </c>
      <c r="Q2804" s="11">
        <v>0</v>
      </c>
      <c r="R2804" s="11">
        <v>0</v>
      </c>
      <c r="S2804" s="11">
        <v>0</v>
      </c>
      <c r="T2804" s="11">
        <v>0</v>
      </c>
      <c r="U2804" s="11">
        <v>1200000000</v>
      </c>
      <c r="V2804" s="11">
        <v>0</v>
      </c>
      <c r="W2804" s="11">
        <v>1200000000</v>
      </c>
      <c r="X2804" s="11">
        <v>0</v>
      </c>
      <c r="Y2804" s="11">
        <v>0</v>
      </c>
      <c r="Z2804" s="11">
        <v>0</v>
      </c>
      <c r="AA2804" s="11">
        <v>0</v>
      </c>
      <c r="AB2804" s="11">
        <v>0</v>
      </c>
      <c r="AC2804" s="11">
        <v>0</v>
      </c>
      <c r="AD2804" s="11">
        <v>0</v>
      </c>
      <c r="AE2804" s="11">
        <v>0</v>
      </c>
      <c r="AF2804" s="11">
        <v>0</v>
      </c>
      <c r="AG2804" s="11">
        <v>950000000</v>
      </c>
      <c r="AH2804" s="11">
        <v>0</v>
      </c>
      <c r="AI2804" s="11">
        <v>0</v>
      </c>
      <c r="AJ2804" s="11">
        <v>0</v>
      </c>
      <c r="AK2804" s="11">
        <v>200000000</v>
      </c>
      <c r="AL2804" s="11">
        <v>1150000000</v>
      </c>
      <c r="AM2804" s="11">
        <v>0</v>
      </c>
      <c r="AN2804" s="11">
        <v>0</v>
      </c>
      <c r="AO28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1150000000</v>
      </c>
      <c r="AP28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1150000000</v>
      </c>
      <c r="AR28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04" s="11">
        <f>Table_PBS_SQL_DB2_PBSSQL_PBS_NDP_Tina_CG_QtrlyPerformance_Final[[#This Row],[GOU REL]]+Table_PBS_SQL_DB2_PBSSQL_PBS_NDP_Tina_CG_QtrlyPerformance_Final[[#This Row],[EXT REL]]</f>
        <v>1150000000</v>
      </c>
      <c r="AT2804" s="11">
        <f>Table_PBS_SQL_DB2_PBSSQL_PBS_NDP_Tina_CG_QtrlyPerformance_Final[[#This Row],[GOU EXP]]+Table_PBS_SQL_DB2_PBSSQL_PBS_NDP_Tina_CG_QtrlyPerformance_Final[[#This Row],[EXT EXP]]</f>
        <v>1150000000</v>
      </c>
      <c r="AU2804" s="11" t="str">
        <f>IF(Table_PBS_SQL_DB2_PBSSQL_PBS_NDP_Tina_CG_QtrlyPerformance_Final[[#This Row],[Item_Code]]&gt;"300000", "Capital", "Recurrent")</f>
        <v>Recurrent</v>
      </c>
    </row>
    <row r="2805" spans="1:47" x14ac:dyDescent="0.25">
      <c r="A2805" t="s">
        <v>47</v>
      </c>
      <c r="B2805" t="s">
        <v>48</v>
      </c>
      <c r="C2805" t="s">
        <v>31</v>
      </c>
      <c r="D2805" t="s">
        <v>1031</v>
      </c>
      <c r="E2805" t="s">
        <v>87</v>
      </c>
      <c r="F2805" t="s">
        <v>1138</v>
      </c>
      <c r="G2805" t="s">
        <v>31</v>
      </c>
      <c r="H2805" t="s">
        <v>1145</v>
      </c>
      <c r="I2805" t="s">
        <v>896</v>
      </c>
      <c r="J2805" t="s">
        <v>897</v>
      </c>
      <c r="K2805" t="s">
        <v>1146</v>
      </c>
      <c r="L2805" t="s">
        <v>1147</v>
      </c>
      <c r="M2805" t="s">
        <v>1148</v>
      </c>
      <c r="N2805" t="s">
        <v>1149</v>
      </c>
      <c r="O2805" t="s">
        <v>909</v>
      </c>
      <c r="P2805" t="s">
        <v>910</v>
      </c>
      <c r="Q2805" s="11">
        <v>0</v>
      </c>
      <c r="R2805" s="11">
        <v>0</v>
      </c>
      <c r="S2805" s="11">
        <v>0</v>
      </c>
      <c r="T2805" s="11">
        <v>0</v>
      </c>
      <c r="U2805" s="11">
        <v>0</v>
      </c>
      <c r="V2805" s="11">
        <v>0</v>
      </c>
      <c r="W2805" s="11">
        <v>0</v>
      </c>
      <c r="X2805" s="11">
        <v>0</v>
      </c>
      <c r="Y2805" s="11">
        <v>0</v>
      </c>
      <c r="Z2805" s="11">
        <v>0</v>
      </c>
      <c r="AA2805" s="11">
        <v>22500000</v>
      </c>
      <c r="AB2805" s="11">
        <v>19125000</v>
      </c>
      <c r="AC2805" s="11">
        <v>0</v>
      </c>
      <c r="AD2805" s="11">
        <v>0</v>
      </c>
      <c r="AE2805" s="11">
        <v>0</v>
      </c>
      <c r="AF2805" s="11">
        <v>0</v>
      </c>
      <c r="AG2805" s="11">
        <v>0</v>
      </c>
      <c r="AH2805" s="11">
        <v>0</v>
      </c>
      <c r="AI2805" s="11">
        <v>0</v>
      </c>
      <c r="AJ2805" s="11">
        <v>0</v>
      </c>
      <c r="AK2805" s="11">
        <v>0</v>
      </c>
      <c r="AL2805" s="11">
        <v>0</v>
      </c>
      <c r="AM2805" s="11">
        <v>1500000</v>
      </c>
      <c r="AN2805" s="11">
        <v>1500000</v>
      </c>
      <c r="AO28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24000000</v>
      </c>
      <c r="AQ28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20625000</v>
      </c>
      <c r="AS2805" s="11">
        <f>Table_PBS_SQL_DB2_PBSSQL_PBS_NDP_Tina_CG_QtrlyPerformance_Final[[#This Row],[GOU REL]]+Table_PBS_SQL_DB2_PBSSQL_PBS_NDP_Tina_CG_QtrlyPerformance_Final[[#This Row],[EXT REL]]</f>
        <v>24000000</v>
      </c>
      <c r="AT2805" s="11">
        <f>Table_PBS_SQL_DB2_PBSSQL_PBS_NDP_Tina_CG_QtrlyPerformance_Final[[#This Row],[GOU EXP]]+Table_PBS_SQL_DB2_PBSSQL_PBS_NDP_Tina_CG_QtrlyPerformance_Final[[#This Row],[EXT EXP]]</f>
        <v>20625000</v>
      </c>
      <c r="AU2805" s="11" t="str">
        <f>IF(Table_PBS_SQL_DB2_PBSSQL_PBS_NDP_Tina_CG_QtrlyPerformance_Final[[#This Row],[Item_Code]]&gt;"300000", "Capital", "Recurrent")</f>
        <v>Recurrent</v>
      </c>
    </row>
    <row r="2806" spans="1:47" x14ac:dyDescent="0.25">
      <c r="A2806" t="s">
        <v>47</v>
      </c>
      <c r="B2806" t="s">
        <v>48</v>
      </c>
      <c r="C2806" t="s">
        <v>31</v>
      </c>
      <c r="D2806" t="s">
        <v>1031</v>
      </c>
      <c r="E2806" t="s">
        <v>87</v>
      </c>
      <c r="F2806" t="s">
        <v>1138</v>
      </c>
      <c r="G2806" t="s">
        <v>31</v>
      </c>
      <c r="H2806" t="s">
        <v>1145</v>
      </c>
      <c r="I2806" t="s">
        <v>896</v>
      </c>
      <c r="J2806" t="s">
        <v>897</v>
      </c>
      <c r="K2806" t="s">
        <v>1146</v>
      </c>
      <c r="L2806" t="s">
        <v>1147</v>
      </c>
      <c r="M2806" t="s">
        <v>1148</v>
      </c>
      <c r="N2806" t="s">
        <v>1149</v>
      </c>
      <c r="O2806" t="s">
        <v>906</v>
      </c>
      <c r="P2806" t="s">
        <v>907</v>
      </c>
      <c r="Q2806" s="11">
        <v>0</v>
      </c>
      <c r="R2806" s="11">
        <v>0</v>
      </c>
      <c r="S2806" s="11">
        <v>0</v>
      </c>
      <c r="T2806" s="11">
        <v>0</v>
      </c>
      <c r="U2806" s="11">
        <v>0</v>
      </c>
      <c r="V2806" s="11">
        <v>0</v>
      </c>
      <c r="W2806" s="11">
        <v>0</v>
      </c>
      <c r="X2806" s="11">
        <v>0</v>
      </c>
      <c r="Y2806" s="11">
        <v>0</v>
      </c>
      <c r="Z2806" s="11">
        <v>0</v>
      </c>
      <c r="AA2806" s="11">
        <v>22500000</v>
      </c>
      <c r="AB2806" s="11">
        <v>19125000</v>
      </c>
      <c r="AC2806" s="11">
        <v>0</v>
      </c>
      <c r="AD2806" s="11">
        <v>0</v>
      </c>
      <c r="AE2806" s="11">
        <v>18562285</v>
      </c>
      <c r="AF2806" s="11">
        <v>18562285</v>
      </c>
      <c r="AG2806" s="11">
        <v>0</v>
      </c>
      <c r="AH2806" s="11">
        <v>0</v>
      </c>
      <c r="AI2806" s="11">
        <v>0</v>
      </c>
      <c r="AJ2806" s="11">
        <v>0</v>
      </c>
      <c r="AK2806" s="11">
        <v>0</v>
      </c>
      <c r="AL2806" s="11">
        <v>0</v>
      </c>
      <c r="AM2806" s="11">
        <v>55164272</v>
      </c>
      <c r="AN2806" s="11">
        <v>55164272</v>
      </c>
      <c r="AO28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96226557</v>
      </c>
      <c r="AQ28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92851557</v>
      </c>
      <c r="AS2806" s="11">
        <f>Table_PBS_SQL_DB2_PBSSQL_PBS_NDP_Tina_CG_QtrlyPerformance_Final[[#This Row],[GOU REL]]+Table_PBS_SQL_DB2_PBSSQL_PBS_NDP_Tina_CG_QtrlyPerformance_Final[[#This Row],[EXT REL]]</f>
        <v>96226557</v>
      </c>
      <c r="AT2806" s="11">
        <f>Table_PBS_SQL_DB2_PBSSQL_PBS_NDP_Tina_CG_QtrlyPerformance_Final[[#This Row],[GOU EXP]]+Table_PBS_SQL_DB2_PBSSQL_PBS_NDP_Tina_CG_QtrlyPerformance_Final[[#This Row],[EXT EXP]]</f>
        <v>92851557</v>
      </c>
      <c r="AU2806" s="11" t="str">
        <f>IF(Table_PBS_SQL_DB2_PBSSQL_PBS_NDP_Tina_CG_QtrlyPerformance_Final[[#This Row],[Item_Code]]&gt;"300000", "Capital", "Recurrent")</f>
        <v>Recurrent</v>
      </c>
    </row>
    <row r="2807" spans="1:47" x14ac:dyDescent="0.25">
      <c r="A2807" t="s">
        <v>47</v>
      </c>
      <c r="B2807" t="s">
        <v>48</v>
      </c>
      <c r="C2807" t="s">
        <v>31</v>
      </c>
      <c r="D2807" t="s">
        <v>1031</v>
      </c>
      <c r="E2807" t="s">
        <v>87</v>
      </c>
      <c r="F2807" t="s">
        <v>1138</v>
      </c>
      <c r="G2807" t="s">
        <v>31</v>
      </c>
      <c r="H2807" t="s">
        <v>1145</v>
      </c>
      <c r="I2807" t="s">
        <v>896</v>
      </c>
      <c r="J2807" t="s">
        <v>897</v>
      </c>
      <c r="K2807" t="s">
        <v>1146</v>
      </c>
      <c r="L2807" t="s">
        <v>1147</v>
      </c>
      <c r="M2807" t="s">
        <v>1148</v>
      </c>
      <c r="N2807" t="s">
        <v>1149</v>
      </c>
      <c r="O2807" t="s">
        <v>1025</v>
      </c>
      <c r="P2807" t="s">
        <v>1026</v>
      </c>
      <c r="Q2807" s="11">
        <v>0</v>
      </c>
      <c r="R2807" s="11">
        <v>0</v>
      </c>
      <c r="S2807" s="11">
        <v>0</v>
      </c>
      <c r="T2807" s="11">
        <v>0</v>
      </c>
      <c r="U2807" s="11">
        <v>0</v>
      </c>
      <c r="V2807" s="11">
        <v>0</v>
      </c>
      <c r="W2807" s="11">
        <v>0</v>
      </c>
      <c r="X2807" s="11">
        <v>0</v>
      </c>
      <c r="Y2807" s="11">
        <v>0</v>
      </c>
      <c r="Z2807" s="11">
        <v>0</v>
      </c>
      <c r="AA2807" s="11">
        <v>63000000</v>
      </c>
      <c r="AB2807" s="11">
        <v>53550000</v>
      </c>
      <c r="AC2807" s="11">
        <v>0</v>
      </c>
      <c r="AD2807" s="11">
        <v>0</v>
      </c>
      <c r="AE2807" s="11">
        <v>0</v>
      </c>
      <c r="AF2807" s="11">
        <v>0</v>
      </c>
      <c r="AG2807" s="11">
        <v>0</v>
      </c>
      <c r="AH2807" s="11">
        <v>0</v>
      </c>
      <c r="AI2807" s="11">
        <v>0</v>
      </c>
      <c r="AJ2807" s="11">
        <v>0</v>
      </c>
      <c r="AK2807" s="11">
        <v>0</v>
      </c>
      <c r="AL2807" s="11">
        <v>0</v>
      </c>
      <c r="AM2807" s="11">
        <v>240511560</v>
      </c>
      <c r="AN2807" s="11">
        <v>240511560</v>
      </c>
      <c r="AO28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303511560</v>
      </c>
      <c r="AQ28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294061560</v>
      </c>
      <c r="AS2807" s="11">
        <f>Table_PBS_SQL_DB2_PBSSQL_PBS_NDP_Tina_CG_QtrlyPerformance_Final[[#This Row],[GOU REL]]+Table_PBS_SQL_DB2_PBSSQL_PBS_NDP_Tina_CG_QtrlyPerformance_Final[[#This Row],[EXT REL]]</f>
        <v>303511560</v>
      </c>
      <c r="AT2807" s="11">
        <f>Table_PBS_SQL_DB2_PBSSQL_PBS_NDP_Tina_CG_QtrlyPerformance_Final[[#This Row],[GOU EXP]]+Table_PBS_SQL_DB2_PBSSQL_PBS_NDP_Tina_CG_QtrlyPerformance_Final[[#This Row],[EXT EXP]]</f>
        <v>294061560</v>
      </c>
      <c r="AU2807" s="11" t="str">
        <f>IF(Table_PBS_SQL_DB2_PBSSQL_PBS_NDP_Tina_CG_QtrlyPerformance_Final[[#This Row],[Item_Code]]&gt;"300000", "Capital", "Recurrent")</f>
        <v>Recurrent</v>
      </c>
    </row>
    <row r="2808" spans="1:47" x14ac:dyDescent="0.25">
      <c r="A2808" t="s">
        <v>47</v>
      </c>
      <c r="B2808" t="s">
        <v>48</v>
      </c>
      <c r="C2808" t="s">
        <v>31</v>
      </c>
      <c r="D2808" t="s">
        <v>1031</v>
      </c>
      <c r="E2808" t="s">
        <v>87</v>
      </c>
      <c r="F2808" t="s">
        <v>1138</v>
      </c>
      <c r="G2808" t="s">
        <v>31</v>
      </c>
      <c r="H2808" t="s">
        <v>1145</v>
      </c>
      <c r="I2808" t="s">
        <v>467</v>
      </c>
      <c r="J2808" t="s">
        <v>1150</v>
      </c>
      <c r="K2808" t="s">
        <v>1146</v>
      </c>
      <c r="L2808" t="s">
        <v>1147</v>
      </c>
      <c r="M2808" t="s">
        <v>1148</v>
      </c>
      <c r="N2808" t="s">
        <v>1149</v>
      </c>
      <c r="O2808" t="s">
        <v>1120</v>
      </c>
      <c r="P2808" t="s">
        <v>1121</v>
      </c>
      <c r="Q2808" s="11">
        <v>0</v>
      </c>
      <c r="R2808" s="11">
        <v>0</v>
      </c>
      <c r="S2808" s="11">
        <v>0</v>
      </c>
      <c r="T2808" s="11">
        <v>0</v>
      </c>
      <c r="U2808" s="11">
        <v>305000000</v>
      </c>
      <c r="V2808" s="11">
        <v>0</v>
      </c>
      <c r="W2808" s="11">
        <v>5000000</v>
      </c>
      <c r="X2808" s="11">
        <v>300000000</v>
      </c>
      <c r="Y2808" s="11">
        <v>0</v>
      </c>
      <c r="Z2808" s="11">
        <v>0</v>
      </c>
      <c r="AA2808" s="11">
        <v>0</v>
      </c>
      <c r="AB2808" s="11">
        <v>0</v>
      </c>
      <c r="AC2808" s="11">
        <v>2500000</v>
      </c>
      <c r="AD2808" s="11">
        <v>0</v>
      </c>
      <c r="AE2808" s="11">
        <v>0</v>
      </c>
      <c r="AF2808" s="11">
        <v>0</v>
      </c>
      <c r="AG2808" s="11">
        <v>0</v>
      </c>
      <c r="AH2808" s="11">
        <v>0</v>
      </c>
      <c r="AI2808" s="11">
        <v>0</v>
      </c>
      <c r="AJ2808" s="11">
        <v>0</v>
      </c>
      <c r="AK2808" s="11">
        <v>0</v>
      </c>
      <c r="AL2808" s="11">
        <v>2340000</v>
      </c>
      <c r="AM2808" s="11">
        <v>0</v>
      </c>
      <c r="AN2808" s="11">
        <v>0</v>
      </c>
      <c r="AO28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28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2340000</v>
      </c>
      <c r="AR28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08" s="11">
        <f>Table_PBS_SQL_DB2_PBSSQL_PBS_NDP_Tina_CG_QtrlyPerformance_Final[[#This Row],[GOU REL]]+Table_PBS_SQL_DB2_PBSSQL_PBS_NDP_Tina_CG_QtrlyPerformance_Final[[#This Row],[EXT REL]]</f>
        <v>2500000</v>
      </c>
      <c r="AT2808" s="11">
        <f>Table_PBS_SQL_DB2_PBSSQL_PBS_NDP_Tina_CG_QtrlyPerformance_Final[[#This Row],[GOU EXP]]+Table_PBS_SQL_DB2_PBSSQL_PBS_NDP_Tina_CG_QtrlyPerformance_Final[[#This Row],[EXT EXP]]</f>
        <v>2340000</v>
      </c>
      <c r="AU2808" s="11" t="str">
        <f>IF(Table_PBS_SQL_DB2_PBSSQL_PBS_NDP_Tina_CG_QtrlyPerformance_Final[[#This Row],[Item_Code]]&gt;"300000", "Capital", "Recurrent")</f>
        <v>Recurrent</v>
      </c>
    </row>
    <row r="2809" spans="1:47" x14ac:dyDescent="0.25">
      <c r="A2809" t="s">
        <v>47</v>
      </c>
      <c r="B2809" t="s">
        <v>48</v>
      </c>
      <c r="C2809" t="s">
        <v>31</v>
      </c>
      <c r="D2809" t="s">
        <v>1031</v>
      </c>
      <c r="E2809" t="s">
        <v>97</v>
      </c>
      <c r="F2809" t="s">
        <v>1141</v>
      </c>
      <c r="G2809" t="s">
        <v>31</v>
      </c>
      <c r="H2809" t="s">
        <v>1145</v>
      </c>
      <c r="I2809" t="s">
        <v>896</v>
      </c>
      <c r="J2809" t="s">
        <v>897</v>
      </c>
      <c r="K2809" t="s">
        <v>1151</v>
      </c>
      <c r="L2809" t="s">
        <v>1152</v>
      </c>
      <c r="M2809" t="s">
        <v>1153</v>
      </c>
      <c r="N2809" t="s">
        <v>1154</v>
      </c>
      <c r="O2809" t="s">
        <v>1002</v>
      </c>
      <c r="P2809" t="s">
        <v>1003</v>
      </c>
      <c r="Q2809" s="11">
        <v>0</v>
      </c>
      <c r="R2809" s="11">
        <v>0</v>
      </c>
      <c r="S2809" s="11">
        <v>0</v>
      </c>
      <c r="T2809" s="11">
        <v>0</v>
      </c>
      <c r="U2809" s="11">
        <v>0</v>
      </c>
      <c r="V2809" s="11">
        <v>0</v>
      </c>
      <c r="W2809" s="11">
        <v>0</v>
      </c>
      <c r="X2809" s="11">
        <v>0</v>
      </c>
      <c r="Y2809" s="11">
        <v>0</v>
      </c>
      <c r="Z2809" s="11">
        <v>0</v>
      </c>
      <c r="AA2809" s="11">
        <v>30000000</v>
      </c>
      <c r="AB2809" s="11">
        <v>0</v>
      </c>
      <c r="AC2809" s="11">
        <v>0</v>
      </c>
      <c r="AD2809" s="11">
        <v>0</v>
      </c>
      <c r="AE2809" s="11">
        <v>0</v>
      </c>
      <c r="AF2809" s="11">
        <v>0</v>
      </c>
      <c r="AG2809" s="11">
        <v>0</v>
      </c>
      <c r="AH2809" s="11">
        <v>0</v>
      </c>
      <c r="AI2809" s="11">
        <v>40000000</v>
      </c>
      <c r="AJ2809" s="11">
        <v>0</v>
      </c>
      <c r="AK2809" s="11">
        <v>0</v>
      </c>
      <c r="AL2809" s="11">
        <v>0</v>
      </c>
      <c r="AM2809" s="11">
        <v>15000000</v>
      </c>
      <c r="AN2809" s="11">
        <v>12000000</v>
      </c>
      <c r="AO28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85000000</v>
      </c>
      <c r="AQ28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12000000</v>
      </c>
      <c r="AS2809" s="11">
        <f>Table_PBS_SQL_DB2_PBSSQL_PBS_NDP_Tina_CG_QtrlyPerformance_Final[[#This Row],[GOU REL]]+Table_PBS_SQL_DB2_PBSSQL_PBS_NDP_Tina_CG_QtrlyPerformance_Final[[#This Row],[EXT REL]]</f>
        <v>85000000</v>
      </c>
      <c r="AT2809" s="11">
        <f>Table_PBS_SQL_DB2_PBSSQL_PBS_NDP_Tina_CG_QtrlyPerformance_Final[[#This Row],[GOU EXP]]+Table_PBS_SQL_DB2_PBSSQL_PBS_NDP_Tina_CG_QtrlyPerformance_Final[[#This Row],[EXT EXP]]</f>
        <v>12000000</v>
      </c>
      <c r="AU2809" s="11" t="str">
        <f>IF(Table_PBS_SQL_DB2_PBSSQL_PBS_NDP_Tina_CG_QtrlyPerformance_Final[[#This Row],[Item_Code]]&gt;"300000", "Capital", "Recurrent")</f>
        <v>Recurrent</v>
      </c>
    </row>
    <row r="2810" spans="1:47" x14ac:dyDescent="0.25">
      <c r="A2810" t="s">
        <v>47</v>
      </c>
      <c r="B2810" t="s">
        <v>48</v>
      </c>
      <c r="C2810" t="s">
        <v>31</v>
      </c>
      <c r="D2810" t="s">
        <v>1031</v>
      </c>
      <c r="E2810" t="s">
        <v>97</v>
      </c>
      <c r="F2810" t="s">
        <v>1141</v>
      </c>
      <c r="G2810" t="s">
        <v>31</v>
      </c>
      <c r="H2810" t="s">
        <v>1145</v>
      </c>
      <c r="I2810" t="s">
        <v>896</v>
      </c>
      <c r="J2810" t="s">
        <v>897</v>
      </c>
      <c r="K2810" t="s">
        <v>1151</v>
      </c>
      <c r="L2810" t="s">
        <v>1152</v>
      </c>
      <c r="M2810" t="s">
        <v>1153</v>
      </c>
      <c r="N2810" t="s">
        <v>1154</v>
      </c>
      <c r="O2810" t="s">
        <v>1295</v>
      </c>
      <c r="P2810" t="s">
        <v>1296</v>
      </c>
      <c r="Q2810" s="11">
        <v>0</v>
      </c>
      <c r="R2810" s="11">
        <v>0</v>
      </c>
      <c r="S2810" s="11">
        <v>0</v>
      </c>
      <c r="T2810" s="11">
        <v>0</v>
      </c>
      <c r="U2810" s="11">
        <v>0</v>
      </c>
      <c r="V2810" s="11">
        <v>0</v>
      </c>
      <c r="W2810" s="11">
        <v>0</v>
      </c>
      <c r="X2810" s="11">
        <v>0</v>
      </c>
      <c r="Y2810" s="11">
        <v>0</v>
      </c>
      <c r="Z2810" s="11">
        <v>0</v>
      </c>
      <c r="AA2810" s="11">
        <v>4000000</v>
      </c>
      <c r="AB2810" s="11">
        <v>3209000</v>
      </c>
      <c r="AC2810" s="11">
        <v>0</v>
      </c>
      <c r="AD2810" s="11">
        <v>0</v>
      </c>
      <c r="AE2810" s="11">
        <v>0</v>
      </c>
      <c r="AF2810" s="11">
        <v>0</v>
      </c>
      <c r="AG2810" s="11">
        <v>0</v>
      </c>
      <c r="AH2810" s="11">
        <v>0</v>
      </c>
      <c r="AI2810" s="11">
        <v>3000000</v>
      </c>
      <c r="AJ2810" s="11">
        <v>1461000</v>
      </c>
      <c r="AK2810" s="11">
        <v>0</v>
      </c>
      <c r="AL2810" s="11">
        <v>0</v>
      </c>
      <c r="AM2810" s="11">
        <v>3000000</v>
      </c>
      <c r="AN2810" s="11">
        <v>3000000</v>
      </c>
      <c r="AO28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10000000</v>
      </c>
      <c r="AQ28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7670000</v>
      </c>
      <c r="AS2810" s="11">
        <f>Table_PBS_SQL_DB2_PBSSQL_PBS_NDP_Tina_CG_QtrlyPerformance_Final[[#This Row],[GOU REL]]+Table_PBS_SQL_DB2_PBSSQL_PBS_NDP_Tina_CG_QtrlyPerformance_Final[[#This Row],[EXT REL]]</f>
        <v>10000000</v>
      </c>
      <c r="AT2810" s="11">
        <f>Table_PBS_SQL_DB2_PBSSQL_PBS_NDP_Tina_CG_QtrlyPerformance_Final[[#This Row],[GOU EXP]]+Table_PBS_SQL_DB2_PBSSQL_PBS_NDP_Tina_CG_QtrlyPerformance_Final[[#This Row],[EXT EXP]]</f>
        <v>7670000</v>
      </c>
      <c r="AU2810" s="11" t="str">
        <f>IF(Table_PBS_SQL_DB2_PBSSQL_PBS_NDP_Tina_CG_QtrlyPerformance_Final[[#This Row],[Item_Code]]&gt;"300000", "Capital", "Recurrent")</f>
        <v>Recurrent</v>
      </c>
    </row>
    <row r="2811" spans="1:47" x14ac:dyDescent="0.25">
      <c r="A2811" t="s">
        <v>47</v>
      </c>
      <c r="B2811" t="s">
        <v>48</v>
      </c>
      <c r="C2811" t="s">
        <v>31</v>
      </c>
      <c r="D2811" t="s">
        <v>1031</v>
      </c>
      <c r="E2811" t="s">
        <v>97</v>
      </c>
      <c r="F2811" t="s">
        <v>1141</v>
      </c>
      <c r="G2811" t="s">
        <v>31</v>
      </c>
      <c r="H2811" t="s">
        <v>1145</v>
      </c>
      <c r="I2811" t="s">
        <v>896</v>
      </c>
      <c r="J2811" t="s">
        <v>897</v>
      </c>
      <c r="K2811" t="s">
        <v>1151</v>
      </c>
      <c r="L2811" t="s">
        <v>1152</v>
      </c>
      <c r="M2811" t="s">
        <v>1153</v>
      </c>
      <c r="N2811" t="s">
        <v>1154</v>
      </c>
      <c r="O2811" t="s">
        <v>967</v>
      </c>
      <c r="P2811" t="s">
        <v>968</v>
      </c>
      <c r="Q2811" s="11">
        <v>0</v>
      </c>
      <c r="R2811" s="11">
        <v>0</v>
      </c>
      <c r="S2811" s="11">
        <v>0</v>
      </c>
      <c r="T2811" s="11">
        <v>0</v>
      </c>
      <c r="U2811" s="11">
        <v>0</v>
      </c>
      <c r="V2811" s="11">
        <v>0</v>
      </c>
      <c r="W2811" s="11">
        <v>0</v>
      </c>
      <c r="X2811" s="11">
        <v>0</v>
      </c>
      <c r="Y2811" s="11">
        <v>0</v>
      </c>
      <c r="Z2811" s="11">
        <v>0</v>
      </c>
      <c r="AA2811" s="11">
        <v>7000000</v>
      </c>
      <c r="AB2811" s="11">
        <v>6250000</v>
      </c>
      <c r="AC2811" s="11">
        <v>0</v>
      </c>
      <c r="AD2811" s="11">
        <v>0</v>
      </c>
      <c r="AE2811" s="11">
        <v>0</v>
      </c>
      <c r="AF2811" s="11">
        <v>0</v>
      </c>
      <c r="AG2811" s="11">
        <v>0</v>
      </c>
      <c r="AH2811" s="11">
        <v>0</v>
      </c>
      <c r="AI2811" s="11">
        <v>5000000</v>
      </c>
      <c r="AJ2811" s="11">
        <v>2196800</v>
      </c>
      <c r="AK2811" s="11">
        <v>0</v>
      </c>
      <c r="AL2811" s="11">
        <v>0</v>
      </c>
      <c r="AM2811" s="11">
        <v>2000000</v>
      </c>
      <c r="AN2811" s="11">
        <v>1896800</v>
      </c>
      <c r="AO28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14000000</v>
      </c>
      <c r="AQ28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10343600</v>
      </c>
      <c r="AS2811" s="11">
        <f>Table_PBS_SQL_DB2_PBSSQL_PBS_NDP_Tina_CG_QtrlyPerformance_Final[[#This Row],[GOU REL]]+Table_PBS_SQL_DB2_PBSSQL_PBS_NDP_Tina_CG_QtrlyPerformance_Final[[#This Row],[EXT REL]]</f>
        <v>14000000</v>
      </c>
      <c r="AT2811" s="11">
        <f>Table_PBS_SQL_DB2_PBSSQL_PBS_NDP_Tina_CG_QtrlyPerformance_Final[[#This Row],[GOU EXP]]+Table_PBS_SQL_DB2_PBSSQL_PBS_NDP_Tina_CG_QtrlyPerformance_Final[[#This Row],[EXT EXP]]</f>
        <v>10343600</v>
      </c>
      <c r="AU2811" s="11" t="str">
        <f>IF(Table_PBS_SQL_DB2_PBSSQL_PBS_NDP_Tina_CG_QtrlyPerformance_Final[[#This Row],[Item_Code]]&gt;"300000", "Capital", "Recurrent")</f>
        <v>Recurrent</v>
      </c>
    </row>
    <row r="2812" spans="1:47" x14ac:dyDescent="0.25">
      <c r="A2812" t="s">
        <v>47</v>
      </c>
      <c r="B2812" t="s">
        <v>48</v>
      </c>
      <c r="C2812" t="s">
        <v>31</v>
      </c>
      <c r="D2812" t="s">
        <v>1031</v>
      </c>
      <c r="E2812" t="s">
        <v>97</v>
      </c>
      <c r="F2812" t="s">
        <v>1141</v>
      </c>
      <c r="G2812" t="s">
        <v>31</v>
      </c>
      <c r="H2812" t="s">
        <v>1145</v>
      </c>
      <c r="I2812" t="s">
        <v>896</v>
      </c>
      <c r="J2812" t="s">
        <v>897</v>
      </c>
      <c r="K2812" t="s">
        <v>1151</v>
      </c>
      <c r="L2812" t="s">
        <v>1152</v>
      </c>
      <c r="M2812" t="s">
        <v>1153</v>
      </c>
      <c r="N2812" t="s">
        <v>1154</v>
      </c>
      <c r="O2812" t="s">
        <v>1005</v>
      </c>
      <c r="P2812" t="s">
        <v>1006</v>
      </c>
      <c r="Q2812" s="11">
        <v>0</v>
      </c>
      <c r="R2812" s="11">
        <v>0</v>
      </c>
      <c r="S2812" s="11">
        <v>0</v>
      </c>
      <c r="T2812" s="11">
        <v>0</v>
      </c>
      <c r="U2812" s="11">
        <v>0</v>
      </c>
      <c r="V2812" s="11">
        <v>0</v>
      </c>
      <c r="W2812" s="11">
        <v>0</v>
      </c>
      <c r="X2812" s="11">
        <v>0</v>
      </c>
      <c r="Y2812" s="11">
        <v>0</v>
      </c>
      <c r="Z2812" s="11">
        <v>0</v>
      </c>
      <c r="AA2812" s="11">
        <v>550000000</v>
      </c>
      <c r="AB2812" s="11">
        <v>450737100</v>
      </c>
      <c r="AC2812" s="11">
        <v>0</v>
      </c>
      <c r="AD2812" s="11">
        <v>0</v>
      </c>
      <c r="AE2812" s="11">
        <v>0</v>
      </c>
      <c r="AF2812" s="11">
        <v>0</v>
      </c>
      <c r="AG2812" s="11">
        <v>0</v>
      </c>
      <c r="AH2812" s="11">
        <v>0</v>
      </c>
      <c r="AI2812" s="11">
        <v>400000000</v>
      </c>
      <c r="AJ2812" s="11">
        <v>277147500</v>
      </c>
      <c r="AK2812" s="11">
        <v>0</v>
      </c>
      <c r="AL2812" s="11">
        <v>0</v>
      </c>
      <c r="AM2812" s="11">
        <v>400000000</v>
      </c>
      <c r="AN2812" s="11">
        <v>399000000</v>
      </c>
      <c r="AO28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1350000000</v>
      </c>
      <c r="AQ28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1126884600</v>
      </c>
      <c r="AS2812" s="11">
        <f>Table_PBS_SQL_DB2_PBSSQL_PBS_NDP_Tina_CG_QtrlyPerformance_Final[[#This Row],[GOU REL]]+Table_PBS_SQL_DB2_PBSSQL_PBS_NDP_Tina_CG_QtrlyPerformance_Final[[#This Row],[EXT REL]]</f>
        <v>1350000000</v>
      </c>
      <c r="AT2812" s="11">
        <f>Table_PBS_SQL_DB2_PBSSQL_PBS_NDP_Tina_CG_QtrlyPerformance_Final[[#This Row],[GOU EXP]]+Table_PBS_SQL_DB2_PBSSQL_PBS_NDP_Tina_CG_QtrlyPerformance_Final[[#This Row],[EXT EXP]]</f>
        <v>1126884600</v>
      </c>
      <c r="AU2812" s="11" t="str">
        <f>IF(Table_PBS_SQL_DB2_PBSSQL_PBS_NDP_Tina_CG_QtrlyPerformance_Final[[#This Row],[Item_Code]]&gt;"300000", "Capital", "Recurrent")</f>
        <v>Recurrent</v>
      </c>
    </row>
    <row r="2813" spans="1:47" x14ac:dyDescent="0.25">
      <c r="A2813" t="s">
        <v>47</v>
      </c>
      <c r="B2813" t="s">
        <v>48</v>
      </c>
      <c r="C2813" t="s">
        <v>31</v>
      </c>
      <c r="D2813" t="s">
        <v>1031</v>
      </c>
      <c r="E2813" t="s">
        <v>97</v>
      </c>
      <c r="F2813" t="s">
        <v>1141</v>
      </c>
      <c r="G2813" t="s">
        <v>31</v>
      </c>
      <c r="H2813" t="s">
        <v>1145</v>
      </c>
      <c r="I2813" t="s">
        <v>896</v>
      </c>
      <c r="J2813" t="s">
        <v>897</v>
      </c>
      <c r="K2813" t="s">
        <v>1151</v>
      </c>
      <c r="L2813" t="s">
        <v>1152</v>
      </c>
      <c r="M2813" t="s">
        <v>1153</v>
      </c>
      <c r="N2813" t="s">
        <v>1154</v>
      </c>
      <c r="O2813" t="s">
        <v>957</v>
      </c>
      <c r="P2813" t="s">
        <v>958</v>
      </c>
      <c r="Q2813" s="11">
        <v>0</v>
      </c>
      <c r="R2813" s="11">
        <v>0</v>
      </c>
      <c r="S2813" s="11">
        <v>0</v>
      </c>
      <c r="T2813" s="11">
        <v>0</v>
      </c>
      <c r="U2813" s="11">
        <v>0</v>
      </c>
      <c r="V2813" s="11">
        <v>0</v>
      </c>
      <c r="W2813" s="11">
        <v>0</v>
      </c>
      <c r="X2813" s="11">
        <v>0</v>
      </c>
      <c r="Y2813" s="11">
        <v>0</v>
      </c>
      <c r="Z2813" s="11">
        <v>0</v>
      </c>
      <c r="AA2813" s="11">
        <v>0</v>
      </c>
      <c r="AB2813" s="11">
        <v>0</v>
      </c>
      <c r="AC2813" s="11">
        <v>0</v>
      </c>
      <c r="AD2813" s="11">
        <v>0</v>
      </c>
      <c r="AE2813" s="11">
        <v>0</v>
      </c>
      <c r="AF2813" s="11">
        <v>0</v>
      </c>
      <c r="AG2813" s="11">
        <v>0</v>
      </c>
      <c r="AH2813" s="11">
        <v>0</v>
      </c>
      <c r="AI2813" s="11">
        <v>0</v>
      </c>
      <c r="AJ2813" s="11">
        <v>0</v>
      </c>
      <c r="AK2813" s="11">
        <v>0</v>
      </c>
      <c r="AL2813" s="11">
        <v>0</v>
      </c>
      <c r="AM2813" s="11">
        <v>5000000</v>
      </c>
      <c r="AN2813" s="11">
        <v>3305084</v>
      </c>
      <c r="AO28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5000000</v>
      </c>
      <c r="AQ28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3305084</v>
      </c>
      <c r="AS2813" s="11">
        <f>Table_PBS_SQL_DB2_PBSSQL_PBS_NDP_Tina_CG_QtrlyPerformance_Final[[#This Row],[GOU REL]]+Table_PBS_SQL_DB2_PBSSQL_PBS_NDP_Tina_CG_QtrlyPerformance_Final[[#This Row],[EXT REL]]</f>
        <v>5000000</v>
      </c>
      <c r="AT2813" s="11">
        <f>Table_PBS_SQL_DB2_PBSSQL_PBS_NDP_Tina_CG_QtrlyPerformance_Final[[#This Row],[GOU EXP]]+Table_PBS_SQL_DB2_PBSSQL_PBS_NDP_Tina_CG_QtrlyPerformance_Final[[#This Row],[EXT EXP]]</f>
        <v>3305084</v>
      </c>
      <c r="AU2813" s="11" t="str">
        <f>IF(Table_PBS_SQL_DB2_PBSSQL_PBS_NDP_Tina_CG_QtrlyPerformance_Final[[#This Row],[Item_Code]]&gt;"300000", "Capital", "Recurrent")</f>
        <v>Capital</v>
      </c>
    </row>
    <row r="2814" spans="1:47" x14ac:dyDescent="0.25">
      <c r="A2814" t="s">
        <v>47</v>
      </c>
      <c r="B2814" t="s">
        <v>48</v>
      </c>
      <c r="C2814" t="s">
        <v>31</v>
      </c>
      <c r="D2814" t="s">
        <v>1031</v>
      </c>
      <c r="E2814" t="s">
        <v>97</v>
      </c>
      <c r="F2814" t="s">
        <v>1141</v>
      </c>
      <c r="G2814" t="s">
        <v>31</v>
      </c>
      <c r="H2814" t="s">
        <v>1145</v>
      </c>
      <c r="I2814" t="s">
        <v>467</v>
      </c>
      <c r="J2814" t="s">
        <v>1150</v>
      </c>
      <c r="K2814" t="s">
        <v>1151</v>
      </c>
      <c r="L2814" t="s">
        <v>1152</v>
      </c>
      <c r="M2814" t="s">
        <v>1153</v>
      </c>
      <c r="N2814" t="s">
        <v>1154</v>
      </c>
      <c r="O2814" t="s">
        <v>996</v>
      </c>
      <c r="P2814" t="s">
        <v>997</v>
      </c>
      <c r="Q2814" s="11">
        <v>0</v>
      </c>
      <c r="R2814" s="11">
        <v>0</v>
      </c>
      <c r="S2814" s="11">
        <v>0</v>
      </c>
      <c r="T2814" s="11">
        <v>0</v>
      </c>
      <c r="U2814" s="11">
        <v>100000000</v>
      </c>
      <c r="V2814" s="11">
        <v>0</v>
      </c>
      <c r="W2814" s="11">
        <v>0</v>
      </c>
      <c r="X2814" s="11">
        <v>100000000</v>
      </c>
      <c r="Y2814" s="11">
        <v>0</v>
      </c>
      <c r="Z2814" s="11">
        <v>0</v>
      </c>
      <c r="AA2814" s="11">
        <v>0</v>
      </c>
      <c r="AB2814" s="11">
        <v>0</v>
      </c>
      <c r="AC2814" s="11">
        <v>0</v>
      </c>
      <c r="AD2814" s="11">
        <v>0</v>
      </c>
      <c r="AE2814" s="11">
        <v>0</v>
      </c>
      <c r="AF2814" s="11">
        <v>0</v>
      </c>
      <c r="AG2814" s="11">
        <v>0</v>
      </c>
      <c r="AH2814" s="11">
        <v>0</v>
      </c>
      <c r="AI2814" s="11">
        <v>0</v>
      </c>
      <c r="AJ2814" s="11">
        <v>0</v>
      </c>
      <c r="AK2814" s="11">
        <v>0</v>
      </c>
      <c r="AL2814" s="11">
        <v>0</v>
      </c>
      <c r="AM2814" s="11">
        <v>0</v>
      </c>
      <c r="AN2814" s="11">
        <v>0</v>
      </c>
      <c r="AO28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14" s="11">
        <f>Table_PBS_SQL_DB2_PBSSQL_PBS_NDP_Tina_CG_QtrlyPerformance_Final[[#This Row],[GOU REL]]+Table_PBS_SQL_DB2_PBSSQL_PBS_NDP_Tina_CG_QtrlyPerformance_Final[[#This Row],[EXT REL]]</f>
        <v>0</v>
      </c>
      <c r="AT2814" s="11">
        <f>Table_PBS_SQL_DB2_PBSSQL_PBS_NDP_Tina_CG_QtrlyPerformance_Final[[#This Row],[GOU EXP]]+Table_PBS_SQL_DB2_PBSSQL_PBS_NDP_Tina_CG_QtrlyPerformance_Final[[#This Row],[EXT EXP]]</f>
        <v>0</v>
      </c>
      <c r="AU2814" s="11" t="str">
        <f>IF(Table_PBS_SQL_DB2_PBSSQL_PBS_NDP_Tina_CG_QtrlyPerformance_Final[[#This Row],[Item_Code]]&gt;"300000", "Capital", "Recurrent")</f>
        <v>Recurrent</v>
      </c>
    </row>
    <row r="2815" spans="1:47" x14ac:dyDescent="0.25">
      <c r="A2815" t="s">
        <v>47</v>
      </c>
      <c r="B2815" t="s">
        <v>48</v>
      </c>
      <c r="C2815" t="s">
        <v>31</v>
      </c>
      <c r="D2815" t="s">
        <v>1031</v>
      </c>
      <c r="E2815" t="s">
        <v>97</v>
      </c>
      <c r="F2815" t="s">
        <v>1141</v>
      </c>
      <c r="G2815" t="s">
        <v>31</v>
      </c>
      <c r="H2815" t="s">
        <v>1145</v>
      </c>
      <c r="I2815" t="s">
        <v>467</v>
      </c>
      <c r="J2815" t="s">
        <v>1150</v>
      </c>
      <c r="K2815" t="s">
        <v>1151</v>
      </c>
      <c r="L2815" t="s">
        <v>1152</v>
      </c>
      <c r="M2815" t="s">
        <v>1153</v>
      </c>
      <c r="N2815" t="s">
        <v>1154</v>
      </c>
      <c r="O2815" t="s">
        <v>1204</v>
      </c>
      <c r="P2815" t="s">
        <v>1205</v>
      </c>
      <c r="Q2815" s="11">
        <v>0</v>
      </c>
      <c r="R2815" s="11">
        <v>0</v>
      </c>
      <c r="S2815" s="11">
        <v>0</v>
      </c>
      <c r="T2815" s="11">
        <v>0</v>
      </c>
      <c r="U2815" s="11">
        <v>70000000</v>
      </c>
      <c r="V2815" s="11">
        <v>0</v>
      </c>
      <c r="W2815" s="11">
        <v>0</v>
      </c>
      <c r="X2815" s="11">
        <v>70000000</v>
      </c>
      <c r="Y2815" s="11">
        <v>0</v>
      </c>
      <c r="Z2815" s="11">
        <v>0</v>
      </c>
      <c r="AA2815" s="11">
        <v>0</v>
      </c>
      <c r="AB2815" s="11">
        <v>0</v>
      </c>
      <c r="AC2815" s="11">
        <v>0</v>
      </c>
      <c r="AD2815" s="11">
        <v>0</v>
      </c>
      <c r="AE2815" s="11">
        <v>0</v>
      </c>
      <c r="AF2815" s="11">
        <v>0</v>
      </c>
      <c r="AG2815" s="11">
        <v>0</v>
      </c>
      <c r="AH2815" s="11">
        <v>0</v>
      </c>
      <c r="AI2815" s="11">
        <v>0</v>
      </c>
      <c r="AJ2815" s="11">
        <v>0</v>
      </c>
      <c r="AK2815" s="11">
        <v>0</v>
      </c>
      <c r="AL2815" s="11">
        <v>0</v>
      </c>
      <c r="AM2815" s="11">
        <v>0</v>
      </c>
      <c r="AN2815" s="11">
        <v>0</v>
      </c>
      <c r="AO28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15" s="11">
        <f>Table_PBS_SQL_DB2_PBSSQL_PBS_NDP_Tina_CG_QtrlyPerformance_Final[[#This Row],[GOU REL]]+Table_PBS_SQL_DB2_PBSSQL_PBS_NDP_Tina_CG_QtrlyPerformance_Final[[#This Row],[EXT REL]]</f>
        <v>0</v>
      </c>
      <c r="AT2815" s="11">
        <f>Table_PBS_SQL_DB2_PBSSQL_PBS_NDP_Tina_CG_QtrlyPerformance_Final[[#This Row],[GOU EXP]]+Table_PBS_SQL_DB2_PBSSQL_PBS_NDP_Tina_CG_QtrlyPerformance_Final[[#This Row],[EXT EXP]]</f>
        <v>0</v>
      </c>
      <c r="AU2815" s="11" t="str">
        <f>IF(Table_PBS_SQL_DB2_PBSSQL_PBS_NDP_Tina_CG_QtrlyPerformance_Final[[#This Row],[Item_Code]]&gt;"300000", "Capital", "Recurrent")</f>
        <v>Capital</v>
      </c>
    </row>
    <row r="2816" spans="1:47" x14ac:dyDescent="0.25">
      <c r="A2816" t="s">
        <v>47</v>
      </c>
      <c r="B2816" t="s">
        <v>48</v>
      </c>
      <c r="C2816" t="s">
        <v>31</v>
      </c>
      <c r="D2816" t="s">
        <v>1031</v>
      </c>
      <c r="E2816" t="s">
        <v>97</v>
      </c>
      <c r="F2816" t="s">
        <v>1141</v>
      </c>
      <c r="G2816" t="s">
        <v>31</v>
      </c>
      <c r="H2816" t="s">
        <v>1145</v>
      </c>
      <c r="I2816" t="s">
        <v>467</v>
      </c>
      <c r="J2816" t="s">
        <v>1150</v>
      </c>
      <c r="K2816" t="s">
        <v>1151</v>
      </c>
      <c r="L2816" t="s">
        <v>1152</v>
      </c>
      <c r="M2816" t="s">
        <v>1153</v>
      </c>
      <c r="N2816" t="s">
        <v>1154</v>
      </c>
      <c r="O2816" t="s">
        <v>1155</v>
      </c>
      <c r="P2816" t="s">
        <v>1156</v>
      </c>
      <c r="Q2816" s="11">
        <v>10949033000</v>
      </c>
      <c r="R2816" s="11">
        <v>0</v>
      </c>
      <c r="S2816" s="11">
        <v>0</v>
      </c>
      <c r="T2816" s="11">
        <v>0</v>
      </c>
      <c r="U2816" s="11">
        <v>23886373000</v>
      </c>
      <c r="V2816" s="11">
        <v>0</v>
      </c>
      <c r="W2816" s="11">
        <v>0</v>
      </c>
      <c r="X2816" s="11">
        <v>12937340000</v>
      </c>
      <c r="Y2816" s="11">
        <v>0</v>
      </c>
      <c r="Z2816" s="11">
        <v>0</v>
      </c>
      <c r="AA2816" s="11">
        <v>0</v>
      </c>
      <c r="AB2816" s="11">
        <v>0</v>
      </c>
      <c r="AC2816" s="11">
        <v>0</v>
      </c>
      <c r="AD2816" s="11">
        <v>0</v>
      </c>
      <c r="AE2816" s="11">
        <v>0</v>
      </c>
      <c r="AF2816" s="11">
        <v>0</v>
      </c>
      <c r="AG2816" s="11">
        <v>0</v>
      </c>
      <c r="AH2816" s="11">
        <v>0</v>
      </c>
      <c r="AI2816" s="11">
        <v>0</v>
      </c>
      <c r="AJ2816" s="11">
        <v>0</v>
      </c>
      <c r="AK2816" s="11">
        <v>0</v>
      </c>
      <c r="AL2816" s="11">
        <v>0</v>
      </c>
      <c r="AM2816" s="11">
        <v>0</v>
      </c>
      <c r="AN2816" s="11">
        <v>0</v>
      </c>
      <c r="AO28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16" s="11">
        <f>Table_PBS_SQL_DB2_PBSSQL_PBS_NDP_Tina_CG_QtrlyPerformance_Final[[#This Row],[GOU REL]]+Table_PBS_SQL_DB2_PBSSQL_PBS_NDP_Tina_CG_QtrlyPerformance_Final[[#This Row],[EXT REL]]</f>
        <v>0</v>
      </c>
      <c r="AT2816" s="11">
        <f>Table_PBS_SQL_DB2_PBSSQL_PBS_NDP_Tina_CG_QtrlyPerformance_Final[[#This Row],[GOU EXP]]+Table_PBS_SQL_DB2_PBSSQL_PBS_NDP_Tina_CG_QtrlyPerformance_Final[[#This Row],[EXT EXP]]</f>
        <v>0</v>
      </c>
      <c r="AU2816" s="11" t="str">
        <f>IF(Table_PBS_SQL_DB2_PBSSQL_PBS_NDP_Tina_CG_QtrlyPerformance_Final[[#This Row],[Item_Code]]&gt;"300000", "Capital", "Recurrent")</f>
        <v>Capital</v>
      </c>
    </row>
    <row r="2817" spans="1:47" x14ac:dyDescent="0.25">
      <c r="A2817" t="s">
        <v>47</v>
      </c>
      <c r="B2817" t="s">
        <v>48</v>
      </c>
      <c r="C2817" t="s">
        <v>31</v>
      </c>
      <c r="D2817" t="s">
        <v>1031</v>
      </c>
      <c r="E2817" t="s">
        <v>97</v>
      </c>
      <c r="F2817" t="s">
        <v>1141</v>
      </c>
      <c r="G2817" t="s">
        <v>31</v>
      </c>
      <c r="H2817" t="s">
        <v>1145</v>
      </c>
      <c r="I2817" t="s">
        <v>467</v>
      </c>
      <c r="J2817" t="s">
        <v>1150</v>
      </c>
      <c r="K2817" t="s">
        <v>1161</v>
      </c>
      <c r="L2817" t="s">
        <v>1162</v>
      </c>
      <c r="M2817" t="s">
        <v>1886</v>
      </c>
      <c r="N2817" t="s">
        <v>1887</v>
      </c>
      <c r="O2817" t="s">
        <v>1124</v>
      </c>
      <c r="P2817" t="s">
        <v>1125</v>
      </c>
      <c r="Q2817" s="11">
        <v>0</v>
      </c>
      <c r="R2817" s="11">
        <v>0</v>
      </c>
      <c r="S2817" s="11">
        <v>0</v>
      </c>
      <c r="T2817" s="11">
        <v>0</v>
      </c>
      <c r="U2817" s="11">
        <v>20000000</v>
      </c>
      <c r="V2817" s="11">
        <v>0</v>
      </c>
      <c r="W2817" s="11">
        <v>20000000</v>
      </c>
      <c r="X2817" s="11">
        <v>0</v>
      </c>
      <c r="Y2817" s="11">
        <v>0</v>
      </c>
      <c r="Z2817" s="11">
        <v>0</v>
      </c>
      <c r="AA2817" s="11">
        <v>0</v>
      </c>
      <c r="AB2817" s="11">
        <v>0</v>
      </c>
      <c r="AC2817" s="11">
        <v>5000000</v>
      </c>
      <c r="AD2817" s="11">
        <v>5000000</v>
      </c>
      <c r="AE2817" s="11">
        <v>0</v>
      </c>
      <c r="AF2817" s="11">
        <v>0</v>
      </c>
      <c r="AG2817" s="11">
        <v>5000000</v>
      </c>
      <c r="AH2817" s="11">
        <v>0</v>
      </c>
      <c r="AI2817" s="11">
        <v>0</v>
      </c>
      <c r="AJ2817" s="11">
        <v>0</v>
      </c>
      <c r="AK2817" s="11">
        <v>5000000</v>
      </c>
      <c r="AL2817" s="11">
        <v>10000000</v>
      </c>
      <c r="AM2817" s="11">
        <v>0</v>
      </c>
      <c r="AN2817" s="11">
        <v>0</v>
      </c>
      <c r="AO28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28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28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17" s="11">
        <f>Table_PBS_SQL_DB2_PBSSQL_PBS_NDP_Tina_CG_QtrlyPerformance_Final[[#This Row],[GOU REL]]+Table_PBS_SQL_DB2_PBSSQL_PBS_NDP_Tina_CG_QtrlyPerformance_Final[[#This Row],[EXT REL]]</f>
        <v>15000000</v>
      </c>
      <c r="AT2817" s="11">
        <f>Table_PBS_SQL_DB2_PBSSQL_PBS_NDP_Tina_CG_QtrlyPerformance_Final[[#This Row],[GOU EXP]]+Table_PBS_SQL_DB2_PBSSQL_PBS_NDP_Tina_CG_QtrlyPerformance_Final[[#This Row],[EXT EXP]]</f>
        <v>15000000</v>
      </c>
      <c r="AU2817" s="11" t="str">
        <f>IF(Table_PBS_SQL_DB2_PBSSQL_PBS_NDP_Tina_CG_QtrlyPerformance_Final[[#This Row],[Item_Code]]&gt;"300000", "Capital", "Recurrent")</f>
        <v>Recurrent</v>
      </c>
    </row>
    <row r="2818" spans="1:47" x14ac:dyDescent="0.25">
      <c r="A2818" t="s">
        <v>47</v>
      </c>
      <c r="B2818" t="s">
        <v>48</v>
      </c>
      <c r="C2818" t="s">
        <v>119</v>
      </c>
      <c r="D2818" t="s">
        <v>885</v>
      </c>
      <c r="E2818" t="s">
        <v>87</v>
      </c>
      <c r="F2818" t="s">
        <v>1157</v>
      </c>
      <c r="G2818" t="s">
        <v>31</v>
      </c>
      <c r="H2818" t="s">
        <v>1145</v>
      </c>
      <c r="I2818" t="s">
        <v>499</v>
      </c>
      <c r="J2818" t="s">
        <v>1158</v>
      </c>
      <c r="K2818" t="s">
        <v>1146</v>
      </c>
      <c r="L2818" t="s">
        <v>1147</v>
      </c>
      <c r="M2818" t="s">
        <v>1148</v>
      </c>
      <c r="N2818" t="s">
        <v>1159</v>
      </c>
      <c r="O2818" t="s">
        <v>1002</v>
      </c>
      <c r="P2818" t="s">
        <v>1003</v>
      </c>
      <c r="Q2818" s="11">
        <v>0</v>
      </c>
      <c r="R2818" s="11">
        <v>0</v>
      </c>
      <c r="S2818" s="11">
        <v>0</v>
      </c>
      <c r="T2818" s="11">
        <v>0</v>
      </c>
      <c r="U2818" s="11">
        <v>50000000</v>
      </c>
      <c r="V2818" s="11">
        <v>0</v>
      </c>
      <c r="W2818" s="11">
        <v>0</v>
      </c>
      <c r="X2818" s="11">
        <v>50000000</v>
      </c>
      <c r="Y2818" s="11">
        <v>0</v>
      </c>
      <c r="Z2818" s="11">
        <v>0</v>
      </c>
      <c r="AA2818" s="11">
        <v>0</v>
      </c>
      <c r="AB2818" s="11">
        <v>0</v>
      </c>
      <c r="AC2818" s="11">
        <v>0</v>
      </c>
      <c r="AD2818" s="11">
        <v>0</v>
      </c>
      <c r="AE2818" s="11">
        <v>0</v>
      </c>
      <c r="AF2818" s="11">
        <v>0</v>
      </c>
      <c r="AG2818" s="11">
        <v>0</v>
      </c>
      <c r="AH2818" s="11">
        <v>0</v>
      </c>
      <c r="AI2818" s="11">
        <v>0</v>
      </c>
      <c r="AJ2818" s="11">
        <v>0</v>
      </c>
      <c r="AK2818" s="11">
        <v>0</v>
      </c>
      <c r="AL2818" s="11">
        <v>0</v>
      </c>
      <c r="AM2818" s="11">
        <v>0</v>
      </c>
      <c r="AN2818" s="11">
        <v>0</v>
      </c>
      <c r="AO28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18" s="11">
        <f>Table_PBS_SQL_DB2_PBSSQL_PBS_NDP_Tina_CG_QtrlyPerformance_Final[[#This Row],[GOU REL]]+Table_PBS_SQL_DB2_PBSSQL_PBS_NDP_Tina_CG_QtrlyPerformance_Final[[#This Row],[EXT REL]]</f>
        <v>0</v>
      </c>
      <c r="AT2818" s="11">
        <f>Table_PBS_SQL_DB2_PBSSQL_PBS_NDP_Tina_CG_QtrlyPerformance_Final[[#This Row],[GOU EXP]]+Table_PBS_SQL_DB2_PBSSQL_PBS_NDP_Tina_CG_QtrlyPerformance_Final[[#This Row],[EXT EXP]]</f>
        <v>0</v>
      </c>
      <c r="AU2818" s="11" t="str">
        <f>IF(Table_PBS_SQL_DB2_PBSSQL_PBS_NDP_Tina_CG_QtrlyPerformance_Final[[#This Row],[Item_Code]]&gt;"300000", "Capital", "Recurrent")</f>
        <v>Recurrent</v>
      </c>
    </row>
    <row r="2819" spans="1:47" x14ac:dyDescent="0.25">
      <c r="A2819" t="s">
        <v>47</v>
      </c>
      <c r="B2819" t="s">
        <v>48</v>
      </c>
      <c r="C2819" t="s">
        <v>119</v>
      </c>
      <c r="D2819" t="s">
        <v>885</v>
      </c>
      <c r="E2819" t="s">
        <v>87</v>
      </c>
      <c r="F2819" t="s">
        <v>1157</v>
      </c>
      <c r="G2819" t="s">
        <v>31</v>
      </c>
      <c r="H2819" t="s">
        <v>1145</v>
      </c>
      <c r="I2819" t="s">
        <v>499</v>
      </c>
      <c r="J2819" t="s">
        <v>1158</v>
      </c>
      <c r="K2819" t="s">
        <v>1146</v>
      </c>
      <c r="L2819" t="s">
        <v>1147</v>
      </c>
      <c r="M2819" t="s">
        <v>1148</v>
      </c>
      <c r="N2819" t="s">
        <v>1159</v>
      </c>
      <c r="O2819" t="s">
        <v>1295</v>
      </c>
      <c r="P2819" t="s">
        <v>1296</v>
      </c>
      <c r="Q2819" s="11">
        <v>0</v>
      </c>
      <c r="R2819" s="11">
        <v>0</v>
      </c>
      <c r="S2819" s="11">
        <v>0</v>
      </c>
      <c r="T2819" s="11">
        <v>0</v>
      </c>
      <c r="U2819" s="11">
        <v>6000000</v>
      </c>
      <c r="V2819" s="11">
        <v>0</v>
      </c>
      <c r="W2819" s="11">
        <v>6000000</v>
      </c>
      <c r="X2819" s="11">
        <v>0</v>
      </c>
      <c r="Y2819" s="11">
        <v>0</v>
      </c>
      <c r="Z2819" s="11">
        <v>0</v>
      </c>
      <c r="AA2819" s="11">
        <v>0</v>
      </c>
      <c r="AB2819" s="11">
        <v>0</v>
      </c>
      <c r="AC2819" s="11">
        <v>3000000</v>
      </c>
      <c r="AD2819" s="11">
        <v>0</v>
      </c>
      <c r="AE2819" s="11">
        <v>0</v>
      </c>
      <c r="AF2819" s="11">
        <v>0</v>
      </c>
      <c r="AG2819" s="11">
        <v>3000000</v>
      </c>
      <c r="AH2819" s="11">
        <v>0</v>
      </c>
      <c r="AI2819" s="11">
        <v>0</v>
      </c>
      <c r="AJ2819" s="11">
        <v>0</v>
      </c>
      <c r="AK2819" s="11">
        <v>0</v>
      </c>
      <c r="AL2819" s="11">
        <v>5908000</v>
      </c>
      <c r="AM2819" s="11">
        <v>0</v>
      </c>
      <c r="AN2819" s="11">
        <v>0</v>
      </c>
      <c r="AO28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28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5908000</v>
      </c>
      <c r="AR28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19" s="11">
        <f>Table_PBS_SQL_DB2_PBSSQL_PBS_NDP_Tina_CG_QtrlyPerformance_Final[[#This Row],[GOU REL]]+Table_PBS_SQL_DB2_PBSSQL_PBS_NDP_Tina_CG_QtrlyPerformance_Final[[#This Row],[EXT REL]]</f>
        <v>6000000</v>
      </c>
      <c r="AT2819" s="11">
        <f>Table_PBS_SQL_DB2_PBSSQL_PBS_NDP_Tina_CG_QtrlyPerformance_Final[[#This Row],[GOU EXP]]+Table_PBS_SQL_DB2_PBSSQL_PBS_NDP_Tina_CG_QtrlyPerformance_Final[[#This Row],[EXT EXP]]</f>
        <v>5908000</v>
      </c>
      <c r="AU2819" s="11" t="str">
        <f>IF(Table_PBS_SQL_DB2_PBSSQL_PBS_NDP_Tina_CG_QtrlyPerformance_Final[[#This Row],[Item_Code]]&gt;"300000", "Capital", "Recurrent")</f>
        <v>Recurrent</v>
      </c>
    </row>
    <row r="2820" spans="1:47" x14ac:dyDescent="0.25">
      <c r="A2820" t="s">
        <v>47</v>
      </c>
      <c r="B2820" t="s">
        <v>48</v>
      </c>
      <c r="C2820" t="s">
        <v>119</v>
      </c>
      <c r="D2820" t="s">
        <v>885</v>
      </c>
      <c r="E2820" t="s">
        <v>87</v>
      </c>
      <c r="F2820" t="s">
        <v>1157</v>
      </c>
      <c r="G2820" t="s">
        <v>31</v>
      </c>
      <c r="H2820" t="s">
        <v>1145</v>
      </c>
      <c r="I2820" t="s">
        <v>499</v>
      </c>
      <c r="J2820" t="s">
        <v>1158</v>
      </c>
      <c r="K2820" t="s">
        <v>1146</v>
      </c>
      <c r="L2820" t="s">
        <v>1147</v>
      </c>
      <c r="M2820" t="s">
        <v>1148</v>
      </c>
      <c r="N2820" t="s">
        <v>1159</v>
      </c>
      <c r="O2820" t="s">
        <v>1124</v>
      </c>
      <c r="P2820" t="s">
        <v>1125</v>
      </c>
      <c r="Q2820" s="11">
        <v>0</v>
      </c>
      <c r="R2820" s="11">
        <v>0</v>
      </c>
      <c r="S2820" s="11">
        <v>0</v>
      </c>
      <c r="T2820" s="11">
        <v>0</v>
      </c>
      <c r="U2820" s="11">
        <v>12000000</v>
      </c>
      <c r="V2820" s="11">
        <v>0</v>
      </c>
      <c r="W2820" s="11">
        <v>12000000</v>
      </c>
      <c r="X2820" s="11">
        <v>0</v>
      </c>
      <c r="Y2820" s="11">
        <v>0</v>
      </c>
      <c r="Z2820" s="11">
        <v>0</v>
      </c>
      <c r="AA2820" s="11">
        <v>0</v>
      </c>
      <c r="AB2820" s="11">
        <v>0</v>
      </c>
      <c r="AC2820" s="11">
        <v>6000000</v>
      </c>
      <c r="AD2820" s="11">
        <v>6000000</v>
      </c>
      <c r="AE2820" s="11">
        <v>0</v>
      </c>
      <c r="AF2820" s="11">
        <v>0</v>
      </c>
      <c r="AG2820" s="11">
        <v>6000000</v>
      </c>
      <c r="AH2820" s="11">
        <v>0</v>
      </c>
      <c r="AI2820" s="11">
        <v>0</v>
      </c>
      <c r="AJ2820" s="11">
        <v>0</v>
      </c>
      <c r="AK2820" s="11">
        <v>0</v>
      </c>
      <c r="AL2820" s="11">
        <v>6000000</v>
      </c>
      <c r="AM2820" s="11">
        <v>0</v>
      </c>
      <c r="AN2820" s="11">
        <v>0</v>
      </c>
      <c r="AO28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28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28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20" s="11">
        <f>Table_PBS_SQL_DB2_PBSSQL_PBS_NDP_Tina_CG_QtrlyPerformance_Final[[#This Row],[GOU REL]]+Table_PBS_SQL_DB2_PBSSQL_PBS_NDP_Tina_CG_QtrlyPerformance_Final[[#This Row],[EXT REL]]</f>
        <v>12000000</v>
      </c>
      <c r="AT2820" s="11">
        <f>Table_PBS_SQL_DB2_PBSSQL_PBS_NDP_Tina_CG_QtrlyPerformance_Final[[#This Row],[GOU EXP]]+Table_PBS_SQL_DB2_PBSSQL_PBS_NDP_Tina_CG_QtrlyPerformance_Final[[#This Row],[EXT EXP]]</f>
        <v>12000000</v>
      </c>
      <c r="AU2820" s="11" t="str">
        <f>IF(Table_PBS_SQL_DB2_PBSSQL_PBS_NDP_Tina_CG_QtrlyPerformance_Final[[#This Row],[Item_Code]]&gt;"300000", "Capital", "Recurrent")</f>
        <v>Recurrent</v>
      </c>
    </row>
    <row r="2821" spans="1:47" x14ac:dyDescent="0.25">
      <c r="A2821" t="s">
        <v>47</v>
      </c>
      <c r="B2821" t="s">
        <v>48</v>
      </c>
      <c r="C2821" t="s">
        <v>119</v>
      </c>
      <c r="D2821" t="s">
        <v>885</v>
      </c>
      <c r="E2821" t="s">
        <v>87</v>
      </c>
      <c r="F2821" t="s">
        <v>1157</v>
      </c>
      <c r="G2821" t="s">
        <v>31</v>
      </c>
      <c r="H2821" t="s">
        <v>1145</v>
      </c>
      <c r="I2821" t="s">
        <v>499</v>
      </c>
      <c r="J2821" t="s">
        <v>1158</v>
      </c>
      <c r="K2821" t="s">
        <v>1146</v>
      </c>
      <c r="L2821" t="s">
        <v>1147</v>
      </c>
      <c r="M2821" t="s">
        <v>1148</v>
      </c>
      <c r="N2821" t="s">
        <v>1159</v>
      </c>
      <c r="O2821" t="s">
        <v>1005</v>
      </c>
      <c r="P2821" t="s">
        <v>1006</v>
      </c>
      <c r="Q2821" s="11">
        <v>0</v>
      </c>
      <c r="R2821" s="11">
        <v>0</v>
      </c>
      <c r="S2821" s="11">
        <v>0</v>
      </c>
      <c r="T2821" s="11">
        <v>0</v>
      </c>
      <c r="U2821" s="11">
        <v>40000000</v>
      </c>
      <c r="V2821" s="11">
        <v>0</v>
      </c>
      <c r="W2821" s="11">
        <v>0</v>
      </c>
      <c r="X2821" s="11">
        <v>40000000</v>
      </c>
      <c r="Y2821" s="11">
        <v>0</v>
      </c>
      <c r="Z2821" s="11">
        <v>0</v>
      </c>
      <c r="AA2821" s="11">
        <v>0</v>
      </c>
      <c r="AB2821" s="11">
        <v>0</v>
      </c>
      <c r="AC2821" s="11">
        <v>0</v>
      </c>
      <c r="AD2821" s="11">
        <v>0</v>
      </c>
      <c r="AE2821" s="11">
        <v>0</v>
      </c>
      <c r="AF2821" s="11">
        <v>0</v>
      </c>
      <c r="AG2821" s="11">
        <v>0</v>
      </c>
      <c r="AH2821" s="11">
        <v>0</v>
      </c>
      <c r="AI2821" s="11">
        <v>0</v>
      </c>
      <c r="AJ2821" s="11">
        <v>0</v>
      </c>
      <c r="AK2821" s="11">
        <v>0</v>
      </c>
      <c r="AL2821" s="11">
        <v>0</v>
      </c>
      <c r="AM2821" s="11">
        <v>0</v>
      </c>
      <c r="AN2821" s="11">
        <v>0</v>
      </c>
      <c r="AO28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21" s="11">
        <f>Table_PBS_SQL_DB2_PBSSQL_PBS_NDP_Tina_CG_QtrlyPerformance_Final[[#This Row],[GOU REL]]+Table_PBS_SQL_DB2_PBSSQL_PBS_NDP_Tina_CG_QtrlyPerformance_Final[[#This Row],[EXT REL]]</f>
        <v>0</v>
      </c>
      <c r="AT2821" s="11">
        <f>Table_PBS_SQL_DB2_PBSSQL_PBS_NDP_Tina_CG_QtrlyPerformance_Final[[#This Row],[GOU EXP]]+Table_PBS_SQL_DB2_PBSSQL_PBS_NDP_Tina_CG_QtrlyPerformance_Final[[#This Row],[EXT EXP]]</f>
        <v>0</v>
      </c>
      <c r="AU2821" s="11" t="str">
        <f>IF(Table_PBS_SQL_DB2_PBSSQL_PBS_NDP_Tina_CG_QtrlyPerformance_Final[[#This Row],[Item_Code]]&gt;"300000", "Capital", "Recurrent")</f>
        <v>Recurrent</v>
      </c>
    </row>
    <row r="2822" spans="1:47" x14ac:dyDescent="0.25">
      <c r="A2822" t="s">
        <v>47</v>
      </c>
      <c r="B2822" t="s">
        <v>48</v>
      </c>
      <c r="C2822" t="s">
        <v>475</v>
      </c>
      <c r="D2822" t="s">
        <v>951</v>
      </c>
      <c r="E2822" t="s">
        <v>31</v>
      </c>
      <c r="F2822" t="s">
        <v>1821</v>
      </c>
      <c r="G2822" t="s">
        <v>75</v>
      </c>
      <c r="H2822" t="s">
        <v>1163</v>
      </c>
      <c r="I2822" t="s">
        <v>499</v>
      </c>
      <c r="J2822" t="s">
        <v>1164</v>
      </c>
      <c r="K2822" t="s">
        <v>672</v>
      </c>
      <c r="L2822" t="s">
        <v>1822</v>
      </c>
      <c r="M2822" t="s">
        <v>1823</v>
      </c>
      <c r="N2822" t="s">
        <v>1824</v>
      </c>
      <c r="O2822" t="s">
        <v>1025</v>
      </c>
      <c r="P2822" t="s">
        <v>1026</v>
      </c>
      <c r="Q2822" s="11">
        <v>0</v>
      </c>
      <c r="R2822" s="11">
        <v>0</v>
      </c>
      <c r="S2822" s="11">
        <v>0</v>
      </c>
      <c r="T2822" s="11">
        <v>0</v>
      </c>
      <c r="U2822" s="11">
        <v>138000000</v>
      </c>
      <c r="V2822" s="11">
        <v>0</v>
      </c>
      <c r="W2822" s="11">
        <v>138000000</v>
      </c>
      <c r="X2822" s="11">
        <v>0</v>
      </c>
      <c r="Y2822" s="11">
        <v>0</v>
      </c>
      <c r="Z2822" s="11">
        <v>0</v>
      </c>
      <c r="AA2822" s="11">
        <v>0</v>
      </c>
      <c r="AB2822" s="11">
        <v>0</v>
      </c>
      <c r="AC2822" s="11">
        <v>63907800</v>
      </c>
      <c r="AD2822" s="11">
        <v>61682500</v>
      </c>
      <c r="AE2822" s="11">
        <v>0</v>
      </c>
      <c r="AF2822" s="11">
        <v>0</v>
      </c>
      <c r="AG2822" s="11">
        <v>50000000</v>
      </c>
      <c r="AH2822" s="11">
        <v>52225000</v>
      </c>
      <c r="AI2822" s="11">
        <v>0</v>
      </c>
      <c r="AJ2822" s="11">
        <v>0</v>
      </c>
      <c r="AK2822" s="11">
        <v>24092200</v>
      </c>
      <c r="AL2822" s="11">
        <v>24090000</v>
      </c>
      <c r="AM2822" s="11">
        <v>0</v>
      </c>
      <c r="AN2822" s="11">
        <v>0</v>
      </c>
      <c r="AO28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138000000</v>
      </c>
      <c r="AP28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137997500</v>
      </c>
      <c r="AR28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22" s="11">
        <f>Table_PBS_SQL_DB2_PBSSQL_PBS_NDP_Tina_CG_QtrlyPerformance_Final[[#This Row],[GOU REL]]+Table_PBS_SQL_DB2_PBSSQL_PBS_NDP_Tina_CG_QtrlyPerformance_Final[[#This Row],[EXT REL]]</f>
        <v>138000000</v>
      </c>
      <c r="AT2822" s="11">
        <f>Table_PBS_SQL_DB2_PBSSQL_PBS_NDP_Tina_CG_QtrlyPerformance_Final[[#This Row],[GOU EXP]]+Table_PBS_SQL_DB2_PBSSQL_PBS_NDP_Tina_CG_QtrlyPerformance_Final[[#This Row],[EXT EXP]]</f>
        <v>137997500</v>
      </c>
      <c r="AU2822" s="11" t="str">
        <f>IF(Table_PBS_SQL_DB2_PBSSQL_PBS_NDP_Tina_CG_QtrlyPerformance_Final[[#This Row],[Item_Code]]&gt;"300000", "Capital", "Recurrent")</f>
        <v>Recurrent</v>
      </c>
    </row>
    <row r="2823" spans="1:47" x14ac:dyDescent="0.25">
      <c r="A2823" t="s">
        <v>47</v>
      </c>
      <c r="B2823" t="s">
        <v>48</v>
      </c>
      <c r="C2823" t="s">
        <v>664</v>
      </c>
      <c r="D2823" t="s">
        <v>913</v>
      </c>
      <c r="E2823" t="s">
        <v>75</v>
      </c>
      <c r="F2823" t="s">
        <v>1160</v>
      </c>
      <c r="G2823" t="s">
        <v>31</v>
      </c>
      <c r="H2823" t="s">
        <v>1145</v>
      </c>
      <c r="I2823" t="s">
        <v>467</v>
      </c>
      <c r="J2823" t="s">
        <v>1150</v>
      </c>
      <c r="K2823" t="s">
        <v>1161</v>
      </c>
      <c r="L2823" t="s">
        <v>1162</v>
      </c>
      <c r="M2823" t="s">
        <v>1044</v>
      </c>
      <c r="N2823" t="s">
        <v>1045</v>
      </c>
      <c r="O2823" t="s">
        <v>1062</v>
      </c>
      <c r="P2823" t="s">
        <v>1063</v>
      </c>
      <c r="Q2823" s="11">
        <v>0</v>
      </c>
      <c r="R2823" s="11">
        <v>0</v>
      </c>
      <c r="S2823" s="11">
        <v>0</v>
      </c>
      <c r="T2823" s="11">
        <v>0</v>
      </c>
      <c r="U2823" s="11">
        <v>2340337500</v>
      </c>
      <c r="V2823" s="11">
        <v>0</v>
      </c>
      <c r="W2823" s="11">
        <v>0</v>
      </c>
      <c r="X2823" s="11">
        <v>2340337500</v>
      </c>
      <c r="Y2823" s="11">
        <v>0</v>
      </c>
      <c r="Z2823" s="11">
        <v>0</v>
      </c>
      <c r="AA2823" s="11">
        <v>0</v>
      </c>
      <c r="AB2823" s="11">
        <v>0</v>
      </c>
      <c r="AC2823" s="11">
        <v>0</v>
      </c>
      <c r="AD2823" s="11">
        <v>0</v>
      </c>
      <c r="AE2823" s="11">
        <v>0</v>
      </c>
      <c r="AF2823" s="11">
        <v>0</v>
      </c>
      <c r="AG2823" s="11">
        <v>0</v>
      </c>
      <c r="AH2823" s="11">
        <v>0</v>
      </c>
      <c r="AI2823" s="11">
        <v>0</v>
      </c>
      <c r="AJ2823" s="11">
        <v>0</v>
      </c>
      <c r="AK2823" s="11">
        <v>0</v>
      </c>
      <c r="AL2823" s="11">
        <v>0</v>
      </c>
      <c r="AM2823" s="11">
        <v>0</v>
      </c>
      <c r="AN2823" s="11">
        <v>0</v>
      </c>
      <c r="AO28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23" s="11">
        <f>Table_PBS_SQL_DB2_PBSSQL_PBS_NDP_Tina_CG_QtrlyPerformance_Final[[#This Row],[GOU REL]]+Table_PBS_SQL_DB2_PBSSQL_PBS_NDP_Tina_CG_QtrlyPerformance_Final[[#This Row],[EXT REL]]</f>
        <v>0</v>
      </c>
      <c r="AT2823" s="11">
        <f>Table_PBS_SQL_DB2_PBSSQL_PBS_NDP_Tina_CG_QtrlyPerformance_Final[[#This Row],[GOU EXP]]+Table_PBS_SQL_DB2_PBSSQL_PBS_NDP_Tina_CG_QtrlyPerformance_Final[[#This Row],[EXT EXP]]</f>
        <v>0</v>
      </c>
      <c r="AU2823" s="11" t="str">
        <f>IF(Table_PBS_SQL_DB2_PBSSQL_PBS_NDP_Tina_CG_QtrlyPerformance_Final[[#This Row],[Item_Code]]&gt;"300000", "Capital", "Recurrent")</f>
        <v>Recurrent</v>
      </c>
    </row>
    <row r="2824" spans="1:47" x14ac:dyDescent="0.25">
      <c r="A2824" t="s">
        <v>47</v>
      </c>
      <c r="B2824" t="s">
        <v>48</v>
      </c>
      <c r="C2824" t="s">
        <v>664</v>
      </c>
      <c r="D2824" t="s">
        <v>913</v>
      </c>
      <c r="E2824" t="s">
        <v>75</v>
      </c>
      <c r="F2824" t="s">
        <v>1160</v>
      </c>
      <c r="G2824" t="s">
        <v>31</v>
      </c>
      <c r="H2824" t="s">
        <v>1145</v>
      </c>
      <c r="I2824" t="s">
        <v>467</v>
      </c>
      <c r="J2824" t="s">
        <v>1150</v>
      </c>
      <c r="K2824" t="s">
        <v>1161</v>
      </c>
      <c r="L2824" t="s">
        <v>1162</v>
      </c>
      <c r="M2824" t="s">
        <v>1044</v>
      </c>
      <c r="N2824" t="s">
        <v>1045</v>
      </c>
      <c r="O2824" t="s">
        <v>1606</v>
      </c>
      <c r="P2824" t="s">
        <v>1607</v>
      </c>
      <c r="Q2824" s="11">
        <v>0</v>
      </c>
      <c r="R2824" s="11">
        <v>0</v>
      </c>
      <c r="S2824" s="11">
        <v>0</v>
      </c>
      <c r="T2824" s="11">
        <v>0</v>
      </c>
      <c r="U2824" s="11">
        <v>48000000</v>
      </c>
      <c r="V2824" s="11">
        <v>0</v>
      </c>
      <c r="W2824" s="11">
        <v>0</v>
      </c>
      <c r="X2824" s="11">
        <v>48000000</v>
      </c>
      <c r="Y2824" s="11">
        <v>0</v>
      </c>
      <c r="Z2824" s="11">
        <v>0</v>
      </c>
      <c r="AA2824" s="11">
        <v>0</v>
      </c>
      <c r="AB2824" s="11">
        <v>0</v>
      </c>
      <c r="AC2824" s="11">
        <v>0</v>
      </c>
      <c r="AD2824" s="11">
        <v>0</v>
      </c>
      <c r="AE2824" s="11">
        <v>0</v>
      </c>
      <c r="AF2824" s="11">
        <v>0</v>
      </c>
      <c r="AG2824" s="11">
        <v>0</v>
      </c>
      <c r="AH2824" s="11">
        <v>0</v>
      </c>
      <c r="AI2824" s="11">
        <v>0</v>
      </c>
      <c r="AJ2824" s="11">
        <v>0</v>
      </c>
      <c r="AK2824" s="11">
        <v>0</v>
      </c>
      <c r="AL2824" s="11">
        <v>0</v>
      </c>
      <c r="AM2824" s="11">
        <v>0</v>
      </c>
      <c r="AN2824" s="11">
        <v>0</v>
      </c>
      <c r="AO28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24" s="11">
        <f>Table_PBS_SQL_DB2_PBSSQL_PBS_NDP_Tina_CG_QtrlyPerformance_Final[[#This Row],[GOU REL]]+Table_PBS_SQL_DB2_PBSSQL_PBS_NDP_Tina_CG_QtrlyPerformance_Final[[#This Row],[EXT REL]]</f>
        <v>0</v>
      </c>
      <c r="AT2824" s="11">
        <f>Table_PBS_SQL_DB2_PBSSQL_PBS_NDP_Tina_CG_QtrlyPerformance_Final[[#This Row],[GOU EXP]]+Table_PBS_SQL_DB2_PBSSQL_PBS_NDP_Tina_CG_QtrlyPerformance_Final[[#This Row],[EXT EXP]]</f>
        <v>0</v>
      </c>
      <c r="AU2824" s="11" t="str">
        <f>IF(Table_PBS_SQL_DB2_PBSSQL_PBS_NDP_Tina_CG_QtrlyPerformance_Final[[#This Row],[Item_Code]]&gt;"300000", "Capital", "Recurrent")</f>
        <v>Recurrent</v>
      </c>
    </row>
    <row r="2825" spans="1:47" x14ac:dyDescent="0.25">
      <c r="A2825" t="s">
        <v>47</v>
      </c>
      <c r="B2825" t="s">
        <v>48</v>
      </c>
      <c r="C2825" t="s">
        <v>664</v>
      </c>
      <c r="D2825" t="s">
        <v>913</v>
      </c>
      <c r="E2825" t="s">
        <v>75</v>
      </c>
      <c r="F2825" t="s">
        <v>1160</v>
      </c>
      <c r="G2825" t="s">
        <v>31</v>
      </c>
      <c r="H2825" t="s">
        <v>1145</v>
      </c>
      <c r="I2825" t="s">
        <v>467</v>
      </c>
      <c r="J2825" t="s">
        <v>1150</v>
      </c>
      <c r="K2825" t="s">
        <v>1161</v>
      </c>
      <c r="L2825" t="s">
        <v>1162</v>
      </c>
      <c r="M2825" t="s">
        <v>1044</v>
      </c>
      <c r="N2825" t="s">
        <v>1045</v>
      </c>
      <c r="O2825" t="s">
        <v>1621</v>
      </c>
      <c r="P2825" t="s">
        <v>1622</v>
      </c>
      <c r="Q2825" s="11">
        <v>0</v>
      </c>
      <c r="R2825" s="11">
        <v>0</v>
      </c>
      <c r="S2825" s="11">
        <v>0</v>
      </c>
      <c r="T2825" s="11">
        <v>0</v>
      </c>
      <c r="U2825" s="11">
        <v>350000000</v>
      </c>
      <c r="V2825" s="11">
        <v>0</v>
      </c>
      <c r="W2825" s="11">
        <v>0</v>
      </c>
      <c r="X2825" s="11">
        <v>350000000</v>
      </c>
      <c r="Y2825" s="11">
        <v>0</v>
      </c>
      <c r="Z2825" s="11">
        <v>0</v>
      </c>
      <c r="AA2825" s="11">
        <v>0</v>
      </c>
      <c r="AB2825" s="11">
        <v>0</v>
      </c>
      <c r="AC2825" s="11">
        <v>0</v>
      </c>
      <c r="AD2825" s="11">
        <v>0</v>
      </c>
      <c r="AE2825" s="11">
        <v>0</v>
      </c>
      <c r="AF2825" s="11">
        <v>0</v>
      </c>
      <c r="AG2825" s="11">
        <v>0</v>
      </c>
      <c r="AH2825" s="11">
        <v>0</v>
      </c>
      <c r="AI2825" s="11">
        <v>0</v>
      </c>
      <c r="AJ2825" s="11">
        <v>0</v>
      </c>
      <c r="AK2825" s="11">
        <v>0</v>
      </c>
      <c r="AL2825" s="11">
        <v>0</v>
      </c>
      <c r="AM2825" s="11">
        <v>0</v>
      </c>
      <c r="AN2825" s="11">
        <v>0</v>
      </c>
      <c r="AO28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25" s="11">
        <f>Table_PBS_SQL_DB2_PBSSQL_PBS_NDP_Tina_CG_QtrlyPerformance_Final[[#This Row],[GOU REL]]+Table_PBS_SQL_DB2_PBSSQL_PBS_NDP_Tina_CG_QtrlyPerformance_Final[[#This Row],[EXT REL]]</f>
        <v>0</v>
      </c>
      <c r="AT2825" s="11">
        <f>Table_PBS_SQL_DB2_PBSSQL_PBS_NDP_Tina_CG_QtrlyPerformance_Final[[#This Row],[GOU EXP]]+Table_PBS_SQL_DB2_PBSSQL_PBS_NDP_Tina_CG_QtrlyPerformance_Final[[#This Row],[EXT EXP]]</f>
        <v>0</v>
      </c>
      <c r="AU2825" s="11" t="str">
        <f>IF(Table_PBS_SQL_DB2_PBSSQL_PBS_NDP_Tina_CG_QtrlyPerformance_Final[[#This Row],[Item_Code]]&gt;"300000", "Capital", "Recurrent")</f>
        <v>Recurrent</v>
      </c>
    </row>
    <row r="2826" spans="1:47" x14ac:dyDescent="0.25">
      <c r="A2826" t="s">
        <v>47</v>
      </c>
      <c r="B2826" t="s">
        <v>48</v>
      </c>
      <c r="C2826" t="s">
        <v>664</v>
      </c>
      <c r="D2826" t="s">
        <v>913</v>
      </c>
      <c r="E2826" t="s">
        <v>75</v>
      </c>
      <c r="F2826" t="s">
        <v>1160</v>
      </c>
      <c r="G2826" t="s">
        <v>75</v>
      </c>
      <c r="H2826" t="s">
        <v>1163</v>
      </c>
      <c r="I2826" t="s">
        <v>896</v>
      </c>
      <c r="J2826" t="s">
        <v>897</v>
      </c>
      <c r="K2826" t="s">
        <v>45</v>
      </c>
      <c r="L2826" t="s">
        <v>1165</v>
      </c>
      <c r="M2826" t="s">
        <v>1044</v>
      </c>
      <c r="N2826" t="s">
        <v>1045</v>
      </c>
      <c r="O2826" t="s">
        <v>909</v>
      </c>
      <c r="P2826" t="s">
        <v>910</v>
      </c>
      <c r="Q2826" s="11">
        <v>0</v>
      </c>
      <c r="R2826" s="11">
        <v>0</v>
      </c>
      <c r="S2826" s="11">
        <v>0</v>
      </c>
      <c r="T2826" s="11">
        <v>0</v>
      </c>
      <c r="U2826" s="11">
        <v>0</v>
      </c>
      <c r="V2826" s="11">
        <v>0</v>
      </c>
      <c r="W2826" s="11">
        <v>0</v>
      </c>
      <c r="X2826" s="11">
        <v>0</v>
      </c>
      <c r="Y2826" s="11">
        <v>0</v>
      </c>
      <c r="Z2826" s="11">
        <v>0</v>
      </c>
      <c r="AA2826" s="11">
        <v>0</v>
      </c>
      <c r="AB2826" s="11">
        <v>0</v>
      </c>
      <c r="AC2826" s="11">
        <v>0</v>
      </c>
      <c r="AD2826" s="11">
        <v>0</v>
      </c>
      <c r="AE2826" s="11">
        <v>100000000</v>
      </c>
      <c r="AF2826" s="11">
        <v>0</v>
      </c>
      <c r="AG2826" s="11">
        <v>0</v>
      </c>
      <c r="AH2826" s="11">
        <v>0</v>
      </c>
      <c r="AI2826" s="11">
        <v>100000000</v>
      </c>
      <c r="AJ2826" s="11">
        <v>0</v>
      </c>
      <c r="AK2826" s="11">
        <v>0</v>
      </c>
      <c r="AL2826" s="11">
        <v>0</v>
      </c>
      <c r="AM2826" s="11">
        <v>100000000</v>
      </c>
      <c r="AN2826" s="11">
        <v>100000000</v>
      </c>
      <c r="AO28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300000000</v>
      </c>
      <c r="AQ28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100000000</v>
      </c>
      <c r="AS2826" s="11">
        <f>Table_PBS_SQL_DB2_PBSSQL_PBS_NDP_Tina_CG_QtrlyPerformance_Final[[#This Row],[GOU REL]]+Table_PBS_SQL_DB2_PBSSQL_PBS_NDP_Tina_CG_QtrlyPerformance_Final[[#This Row],[EXT REL]]</f>
        <v>300000000</v>
      </c>
      <c r="AT2826" s="11">
        <f>Table_PBS_SQL_DB2_PBSSQL_PBS_NDP_Tina_CG_QtrlyPerformance_Final[[#This Row],[GOU EXP]]+Table_PBS_SQL_DB2_PBSSQL_PBS_NDP_Tina_CG_QtrlyPerformance_Final[[#This Row],[EXT EXP]]</f>
        <v>100000000</v>
      </c>
      <c r="AU2826" s="11" t="str">
        <f>IF(Table_PBS_SQL_DB2_PBSSQL_PBS_NDP_Tina_CG_QtrlyPerformance_Final[[#This Row],[Item_Code]]&gt;"300000", "Capital", "Recurrent")</f>
        <v>Recurrent</v>
      </c>
    </row>
    <row r="2827" spans="1:47" x14ac:dyDescent="0.25">
      <c r="A2827" t="s">
        <v>47</v>
      </c>
      <c r="B2827" t="s">
        <v>48</v>
      </c>
      <c r="C2827" t="s">
        <v>664</v>
      </c>
      <c r="D2827" t="s">
        <v>913</v>
      </c>
      <c r="E2827" t="s">
        <v>75</v>
      </c>
      <c r="F2827" t="s">
        <v>1160</v>
      </c>
      <c r="G2827" t="s">
        <v>75</v>
      </c>
      <c r="H2827" t="s">
        <v>1163</v>
      </c>
      <c r="I2827" t="s">
        <v>896</v>
      </c>
      <c r="J2827" t="s">
        <v>897</v>
      </c>
      <c r="K2827" t="s">
        <v>45</v>
      </c>
      <c r="L2827" t="s">
        <v>1165</v>
      </c>
      <c r="M2827" t="s">
        <v>1044</v>
      </c>
      <c r="N2827" t="s">
        <v>1045</v>
      </c>
      <c r="O2827" t="s">
        <v>1002</v>
      </c>
      <c r="P2827" t="s">
        <v>1003</v>
      </c>
      <c r="Q2827" s="11">
        <v>0</v>
      </c>
      <c r="R2827" s="11">
        <v>0</v>
      </c>
      <c r="S2827" s="11">
        <v>0</v>
      </c>
      <c r="T2827" s="11">
        <v>0</v>
      </c>
      <c r="U2827" s="11">
        <v>0</v>
      </c>
      <c r="V2827" s="11">
        <v>0</v>
      </c>
      <c r="W2827" s="11">
        <v>0</v>
      </c>
      <c r="X2827" s="11">
        <v>0</v>
      </c>
      <c r="Y2827" s="11">
        <v>0</v>
      </c>
      <c r="Z2827" s="11">
        <v>0</v>
      </c>
      <c r="AA2827" s="11">
        <v>0</v>
      </c>
      <c r="AB2827" s="11">
        <v>0</v>
      </c>
      <c r="AC2827" s="11">
        <v>0</v>
      </c>
      <c r="AD2827" s="11">
        <v>0</v>
      </c>
      <c r="AE2827" s="11">
        <v>15000000</v>
      </c>
      <c r="AF2827" s="11">
        <v>14060000</v>
      </c>
      <c r="AG2827" s="11">
        <v>0</v>
      </c>
      <c r="AH2827" s="11">
        <v>0</v>
      </c>
      <c r="AI2827" s="11">
        <v>15000000</v>
      </c>
      <c r="AJ2827" s="11">
        <v>14060000</v>
      </c>
      <c r="AK2827" s="11">
        <v>0</v>
      </c>
      <c r="AL2827" s="11">
        <v>0</v>
      </c>
      <c r="AM2827" s="11">
        <v>23652110</v>
      </c>
      <c r="AN2827" s="11">
        <v>23652110</v>
      </c>
      <c r="AO28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53652110</v>
      </c>
      <c r="AQ28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51772110</v>
      </c>
      <c r="AS2827" s="11">
        <f>Table_PBS_SQL_DB2_PBSSQL_PBS_NDP_Tina_CG_QtrlyPerformance_Final[[#This Row],[GOU REL]]+Table_PBS_SQL_DB2_PBSSQL_PBS_NDP_Tina_CG_QtrlyPerformance_Final[[#This Row],[EXT REL]]</f>
        <v>53652110</v>
      </c>
      <c r="AT2827" s="11">
        <f>Table_PBS_SQL_DB2_PBSSQL_PBS_NDP_Tina_CG_QtrlyPerformance_Final[[#This Row],[GOU EXP]]+Table_PBS_SQL_DB2_PBSSQL_PBS_NDP_Tina_CG_QtrlyPerformance_Final[[#This Row],[EXT EXP]]</f>
        <v>51772110</v>
      </c>
      <c r="AU2827" s="11" t="str">
        <f>IF(Table_PBS_SQL_DB2_PBSSQL_PBS_NDP_Tina_CG_QtrlyPerformance_Final[[#This Row],[Item_Code]]&gt;"300000", "Capital", "Recurrent")</f>
        <v>Recurrent</v>
      </c>
    </row>
    <row r="2828" spans="1:47" x14ac:dyDescent="0.25">
      <c r="A2828" t="s">
        <v>47</v>
      </c>
      <c r="B2828" t="s">
        <v>48</v>
      </c>
      <c r="C2828" t="s">
        <v>664</v>
      </c>
      <c r="D2828" t="s">
        <v>913</v>
      </c>
      <c r="E2828" t="s">
        <v>75</v>
      </c>
      <c r="F2828" t="s">
        <v>1160</v>
      </c>
      <c r="G2828" t="s">
        <v>75</v>
      </c>
      <c r="H2828" t="s">
        <v>1163</v>
      </c>
      <c r="I2828" t="s">
        <v>896</v>
      </c>
      <c r="J2828" t="s">
        <v>897</v>
      </c>
      <c r="K2828" t="s">
        <v>45</v>
      </c>
      <c r="L2828" t="s">
        <v>1165</v>
      </c>
      <c r="M2828" t="s">
        <v>1044</v>
      </c>
      <c r="N2828" t="s">
        <v>1045</v>
      </c>
      <c r="O2828" t="s">
        <v>1295</v>
      </c>
      <c r="P2828" t="s">
        <v>1296</v>
      </c>
      <c r="Q2828" s="11">
        <v>0</v>
      </c>
      <c r="R2828" s="11">
        <v>0</v>
      </c>
      <c r="S2828" s="11">
        <v>0</v>
      </c>
      <c r="T2828" s="11">
        <v>0</v>
      </c>
      <c r="U2828" s="11">
        <v>0</v>
      </c>
      <c r="V2828" s="11">
        <v>0</v>
      </c>
      <c r="W2828" s="11">
        <v>0</v>
      </c>
      <c r="X2828" s="11">
        <v>0</v>
      </c>
      <c r="Y2828" s="11">
        <v>0</v>
      </c>
      <c r="Z2828" s="11">
        <v>0</v>
      </c>
      <c r="AA2828" s="11">
        <v>1500000</v>
      </c>
      <c r="AB2828" s="11">
        <v>0</v>
      </c>
      <c r="AC2828" s="11">
        <v>0</v>
      </c>
      <c r="AD2828" s="11">
        <v>0</v>
      </c>
      <c r="AE2828" s="11">
        <v>0</v>
      </c>
      <c r="AF2828" s="11">
        <v>0</v>
      </c>
      <c r="AG2828" s="11">
        <v>0</v>
      </c>
      <c r="AH2828" s="11">
        <v>0</v>
      </c>
      <c r="AI2828" s="11">
        <v>0</v>
      </c>
      <c r="AJ2828" s="11">
        <v>0</v>
      </c>
      <c r="AK2828" s="11">
        <v>0</v>
      </c>
      <c r="AL2828" s="11">
        <v>0</v>
      </c>
      <c r="AM2828" s="11">
        <v>3644068</v>
      </c>
      <c r="AN2828" s="11">
        <v>3644068</v>
      </c>
      <c r="AO28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5144068</v>
      </c>
      <c r="AQ28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3644068</v>
      </c>
      <c r="AS2828" s="11">
        <f>Table_PBS_SQL_DB2_PBSSQL_PBS_NDP_Tina_CG_QtrlyPerformance_Final[[#This Row],[GOU REL]]+Table_PBS_SQL_DB2_PBSSQL_PBS_NDP_Tina_CG_QtrlyPerformance_Final[[#This Row],[EXT REL]]</f>
        <v>5144068</v>
      </c>
      <c r="AT2828" s="11">
        <f>Table_PBS_SQL_DB2_PBSSQL_PBS_NDP_Tina_CG_QtrlyPerformance_Final[[#This Row],[GOU EXP]]+Table_PBS_SQL_DB2_PBSSQL_PBS_NDP_Tina_CG_QtrlyPerformance_Final[[#This Row],[EXT EXP]]</f>
        <v>3644068</v>
      </c>
      <c r="AU2828" s="11" t="str">
        <f>IF(Table_PBS_SQL_DB2_PBSSQL_PBS_NDP_Tina_CG_QtrlyPerformance_Final[[#This Row],[Item_Code]]&gt;"300000", "Capital", "Recurrent")</f>
        <v>Recurrent</v>
      </c>
    </row>
    <row r="2829" spans="1:47" x14ac:dyDescent="0.25">
      <c r="A2829" t="s">
        <v>47</v>
      </c>
      <c r="B2829" t="s">
        <v>48</v>
      </c>
      <c r="C2829" t="s">
        <v>664</v>
      </c>
      <c r="D2829" t="s">
        <v>913</v>
      </c>
      <c r="E2829" t="s">
        <v>75</v>
      </c>
      <c r="F2829" t="s">
        <v>1160</v>
      </c>
      <c r="G2829" t="s">
        <v>75</v>
      </c>
      <c r="H2829" t="s">
        <v>1163</v>
      </c>
      <c r="I2829" t="s">
        <v>896</v>
      </c>
      <c r="J2829" t="s">
        <v>897</v>
      </c>
      <c r="K2829" t="s">
        <v>45</v>
      </c>
      <c r="L2829" t="s">
        <v>1165</v>
      </c>
      <c r="M2829" t="s">
        <v>1044</v>
      </c>
      <c r="N2829" t="s">
        <v>1045</v>
      </c>
      <c r="O2829" t="s">
        <v>1004</v>
      </c>
      <c r="P2829" t="s">
        <v>868</v>
      </c>
      <c r="Q2829" s="11">
        <v>0</v>
      </c>
      <c r="R2829" s="11">
        <v>0</v>
      </c>
      <c r="S2829" s="11">
        <v>0</v>
      </c>
      <c r="T2829" s="11">
        <v>0</v>
      </c>
      <c r="U2829" s="11">
        <v>0</v>
      </c>
      <c r="V2829" s="11">
        <v>0</v>
      </c>
      <c r="W2829" s="11">
        <v>0</v>
      </c>
      <c r="X2829" s="11">
        <v>0</v>
      </c>
      <c r="Y2829" s="11">
        <v>0</v>
      </c>
      <c r="Z2829" s="11">
        <v>0</v>
      </c>
      <c r="AA2829" s="11">
        <v>25000000</v>
      </c>
      <c r="AB2829" s="11">
        <v>0</v>
      </c>
      <c r="AC2829" s="11">
        <v>0</v>
      </c>
      <c r="AD2829" s="11">
        <v>0</v>
      </c>
      <c r="AE2829" s="11">
        <v>0</v>
      </c>
      <c r="AF2829" s="11">
        <v>0</v>
      </c>
      <c r="AG2829" s="11">
        <v>0</v>
      </c>
      <c r="AH2829" s="11">
        <v>0</v>
      </c>
      <c r="AI2829" s="11">
        <v>0</v>
      </c>
      <c r="AJ2829" s="11">
        <v>0</v>
      </c>
      <c r="AK2829" s="11">
        <v>0</v>
      </c>
      <c r="AL2829" s="11">
        <v>0</v>
      </c>
      <c r="AM2829" s="11">
        <v>38483221</v>
      </c>
      <c r="AN2829" s="11">
        <v>38483221</v>
      </c>
      <c r="AO28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63483221</v>
      </c>
      <c r="AQ28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38483221</v>
      </c>
      <c r="AS2829" s="11">
        <f>Table_PBS_SQL_DB2_PBSSQL_PBS_NDP_Tina_CG_QtrlyPerformance_Final[[#This Row],[GOU REL]]+Table_PBS_SQL_DB2_PBSSQL_PBS_NDP_Tina_CG_QtrlyPerformance_Final[[#This Row],[EXT REL]]</f>
        <v>63483221</v>
      </c>
      <c r="AT2829" s="11">
        <f>Table_PBS_SQL_DB2_PBSSQL_PBS_NDP_Tina_CG_QtrlyPerformance_Final[[#This Row],[GOU EXP]]+Table_PBS_SQL_DB2_PBSSQL_PBS_NDP_Tina_CG_QtrlyPerformance_Final[[#This Row],[EXT EXP]]</f>
        <v>38483221</v>
      </c>
      <c r="AU2829" s="11" t="str">
        <f>IF(Table_PBS_SQL_DB2_PBSSQL_PBS_NDP_Tina_CG_QtrlyPerformance_Final[[#This Row],[Item_Code]]&gt;"300000", "Capital", "Recurrent")</f>
        <v>Recurrent</v>
      </c>
    </row>
    <row r="2830" spans="1:47" x14ac:dyDescent="0.25">
      <c r="A2830" t="s">
        <v>47</v>
      </c>
      <c r="B2830" t="s">
        <v>48</v>
      </c>
      <c r="C2830" t="s">
        <v>664</v>
      </c>
      <c r="D2830" t="s">
        <v>913</v>
      </c>
      <c r="E2830" t="s">
        <v>75</v>
      </c>
      <c r="F2830" t="s">
        <v>1160</v>
      </c>
      <c r="G2830" t="s">
        <v>75</v>
      </c>
      <c r="H2830" t="s">
        <v>1163</v>
      </c>
      <c r="I2830" t="s">
        <v>499</v>
      </c>
      <c r="J2830" t="s">
        <v>1164</v>
      </c>
      <c r="K2830" t="s">
        <v>45</v>
      </c>
      <c r="L2830" t="s">
        <v>1165</v>
      </c>
      <c r="M2830" t="s">
        <v>1044</v>
      </c>
      <c r="N2830" t="s">
        <v>1045</v>
      </c>
      <c r="O2830" t="s">
        <v>1064</v>
      </c>
      <c r="P2830" t="s">
        <v>1065</v>
      </c>
      <c r="Q2830" s="11">
        <v>0</v>
      </c>
      <c r="R2830" s="11">
        <v>0</v>
      </c>
      <c r="S2830" s="11">
        <v>0</v>
      </c>
      <c r="T2830" s="11">
        <v>0</v>
      </c>
      <c r="U2830" s="11">
        <v>263610000</v>
      </c>
      <c r="V2830" s="11">
        <v>0</v>
      </c>
      <c r="W2830" s="11">
        <v>7200000</v>
      </c>
      <c r="X2830" s="11">
        <v>256410000</v>
      </c>
      <c r="Y2830" s="11">
        <v>0</v>
      </c>
      <c r="Z2830" s="11">
        <v>0</v>
      </c>
      <c r="AA2830" s="11">
        <v>0</v>
      </c>
      <c r="AB2830" s="11">
        <v>0</v>
      </c>
      <c r="AC2830" s="11">
        <v>3600000</v>
      </c>
      <c r="AD2830" s="11">
        <v>0</v>
      </c>
      <c r="AE2830" s="11">
        <v>0</v>
      </c>
      <c r="AF2830" s="11">
        <v>0</v>
      </c>
      <c r="AG2830" s="11">
        <v>0</v>
      </c>
      <c r="AH2830" s="11">
        <v>0</v>
      </c>
      <c r="AI2830" s="11">
        <v>0</v>
      </c>
      <c r="AJ2830" s="11">
        <v>0</v>
      </c>
      <c r="AK2830" s="11">
        <v>3600000</v>
      </c>
      <c r="AL2830" s="11">
        <v>2700000</v>
      </c>
      <c r="AM2830" s="11">
        <v>0</v>
      </c>
      <c r="AN2830" s="11">
        <v>0</v>
      </c>
      <c r="AO28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7200000</v>
      </c>
      <c r="AP28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2700000</v>
      </c>
      <c r="AR28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30" s="11">
        <f>Table_PBS_SQL_DB2_PBSSQL_PBS_NDP_Tina_CG_QtrlyPerformance_Final[[#This Row],[GOU REL]]+Table_PBS_SQL_DB2_PBSSQL_PBS_NDP_Tina_CG_QtrlyPerformance_Final[[#This Row],[EXT REL]]</f>
        <v>7200000</v>
      </c>
      <c r="AT2830" s="11">
        <f>Table_PBS_SQL_DB2_PBSSQL_PBS_NDP_Tina_CG_QtrlyPerformance_Final[[#This Row],[GOU EXP]]+Table_PBS_SQL_DB2_PBSSQL_PBS_NDP_Tina_CG_QtrlyPerformance_Final[[#This Row],[EXT EXP]]</f>
        <v>2700000</v>
      </c>
      <c r="AU2830" s="11" t="str">
        <f>IF(Table_PBS_SQL_DB2_PBSSQL_PBS_NDP_Tina_CG_QtrlyPerformance_Final[[#This Row],[Item_Code]]&gt;"300000", "Capital", "Recurrent")</f>
        <v>Recurrent</v>
      </c>
    </row>
    <row r="2831" spans="1:47" x14ac:dyDescent="0.25">
      <c r="A2831" t="s">
        <v>467</v>
      </c>
      <c r="B2831" t="s">
        <v>468</v>
      </c>
      <c r="C2831" t="s">
        <v>491</v>
      </c>
      <c r="D2831" t="s">
        <v>861</v>
      </c>
      <c r="E2831" t="s">
        <v>87</v>
      </c>
      <c r="F2831" t="s">
        <v>880</v>
      </c>
      <c r="G2831" t="s">
        <v>75</v>
      </c>
      <c r="H2831" t="s">
        <v>881</v>
      </c>
      <c r="I2831" t="s">
        <v>493</v>
      </c>
      <c r="J2831" t="s">
        <v>864</v>
      </c>
      <c r="K2831" t="s">
        <v>497</v>
      </c>
      <c r="L2831" t="s">
        <v>882</v>
      </c>
      <c r="M2831" t="s">
        <v>866</v>
      </c>
      <c r="N2831" t="s">
        <v>867</v>
      </c>
      <c r="O2831" t="s">
        <v>1702</v>
      </c>
      <c r="P2831" t="s">
        <v>1703</v>
      </c>
      <c r="Q2831" s="11">
        <v>0</v>
      </c>
      <c r="R2831" s="11">
        <v>0</v>
      </c>
      <c r="S2831" s="11">
        <v>0</v>
      </c>
      <c r="T2831" s="11">
        <v>0</v>
      </c>
      <c r="U2831" s="11">
        <v>510000000</v>
      </c>
      <c r="V2831" s="11">
        <v>0</v>
      </c>
      <c r="W2831" s="11">
        <v>510000000</v>
      </c>
      <c r="X2831" s="11">
        <v>0</v>
      </c>
      <c r="Y2831" s="11">
        <v>255000000</v>
      </c>
      <c r="Z2831" s="11">
        <v>0</v>
      </c>
      <c r="AA2831" s="11">
        <v>0</v>
      </c>
      <c r="AB2831" s="11">
        <v>0</v>
      </c>
      <c r="AC2831" s="11">
        <v>255000000</v>
      </c>
      <c r="AD2831" s="11">
        <v>156034286</v>
      </c>
      <c r="AE2831" s="11">
        <v>0</v>
      </c>
      <c r="AF2831" s="11">
        <v>0</v>
      </c>
      <c r="AG2831" s="11">
        <v>0</v>
      </c>
      <c r="AH2831" s="11">
        <v>0</v>
      </c>
      <c r="AI2831" s="11">
        <v>0</v>
      </c>
      <c r="AJ2831" s="11">
        <v>0</v>
      </c>
      <c r="AK2831" s="11">
        <v>0</v>
      </c>
      <c r="AL2831" s="11">
        <v>353965714</v>
      </c>
      <c r="AM2831" s="11">
        <v>0</v>
      </c>
      <c r="AN2831" s="11">
        <v>0</v>
      </c>
      <c r="AO28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510000000</v>
      </c>
      <c r="AP28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510000000</v>
      </c>
      <c r="AR28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31" s="11">
        <f>Table_PBS_SQL_DB2_PBSSQL_PBS_NDP_Tina_CG_QtrlyPerformance_Final[[#This Row],[GOU REL]]+Table_PBS_SQL_DB2_PBSSQL_PBS_NDP_Tina_CG_QtrlyPerformance_Final[[#This Row],[EXT REL]]</f>
        <v>510000000</v>
      </c>
      <c r="AT2831" s="11">
        <f>Table_PBS_SQL_DB2_PBSSQL_PBS_NDP_Tina_CG_QtrlyPerformance_Final[[#This Row],[GOU EXP]]+Table_PBS_SQL_DB2_PBSSQL_PBS_NDP_Tina_CG_QtrlyPerformance_Final[[#This Row],[EXT EXP]]</f>
        <v>510000000</v>
      </c>
      <c r="AU2831" s="11" t="str">
        <f>IF(Table_PBS_SQL_DB2_PBSSQL_PBS_NDP_Tina_CG_QtrlyPerformance_Final[[#This Row],[Item_Code]]&gt;"300000", "Capital", "Recurrent")</f>
        <v>Capital</v>
      </c>
    </row>
    <row r="2832" spans="1:47" x14ac:dyDescent="0.25">
      <c r="A2832" t="s">
        <v>666</v>
      </c>
      <c r="B2832" t="s">
        <v>667</v>
      </c>
      <c r="C2832" t="s">
        <v>491</v>
      </c>
      <c r="D2832" t="s">
        <v>861</v>
      </c>
      <c r="E2832" t="s">
        <v>177</v>
      </c>
      <c r="F2832" t="s">
        <v>895</v>
      </c>
      <c r="G2832" t="s">
        <v>87</v>
      </c>
      <c r="H2832" t="s">
        <v>887</v>
      </c>
      <c r="I2832" t="s">
        <v>467</v>
      </c>
      <c r="J2832" t="s">
        <v>908</v>
      </c>
      <c r="K2832" t="s">
        <v>898</v>
      </c>
      <c r="L2832" t="s">
        <v>899</v>
      </c>
      <c r="M2832" t="s">
        <v>900</v>
      </c>
      <c r="N2832" t="s">
        <v>901</v>
      </c>
      <c r="O2832" t="s">
        <v>967</v>
      </c>
      <c r="P2832" t="s">
        <v>968</v>
      </c>
      <c r="Q2832" s="11">
        <v>0</v>
      </c>
      <c r="R2832" s="11">
        <v>0</v>
      </c>
      <c r="S2832" s="11">
        <v>0</v>
      </c>
      <c r="T2832" s="11">
        <v>0</v>
      </c>
      <c r="U2832" s="11">
        <v>97920000</v>
      </c>
      <c r="V2832" s="11">
        <v>0</v>
      </c>
      <c r="W2832" s="11">
        <v>0</v>
      </c>
      <c r="X2832" s="11">
        <v>97920000</v>
      </c>
      <c r="Y2832" s="11">
        <v>0</v>
      </c>
      <c r="Z2832" s="11">
        <v>0</v>
      </c>
      <c r="AA2832" s="11">
        <v>0</v>
      </c>
      <c r="AB2832" s="11">
        <v>0</v>
      </c>
      <c r="AC2832" s="11">
        <v>0</v>
      </c>
      <c r="AD2832" s="11">
        <v>0</v>
      </c>
      <c r="AE2832" s="11">
        <v>0</v>
      </c>
      <c r="AF2832" s="11">
        <v>0</v>
      </c>
      <c r="AG2832" s="11">
        <v>0</v>
      </c>
      <c r="AH2832" s="11">
        <v>0</v>
      </c>
      <c r="AI2832" s="11">
        <v>0</v>
      </c>
      <c r="AJ2832" s="11">
        <v>0</v>
      </c>
      <c r="AK2832" s="11">
        <v>0</v>
      </c>
      <c r="AL2832" s="11">
        <v>0</v>
      </c>
      <c r="AM2832" s="11">
        <v>0</v>
      </c>
      <c r="AN2832" s="11">
        <v>0</v>
      </c>
      <c r="AO28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32" s="11">
        <f>Table_PBS_SQL_DB2_PBSSQL_PBS_NDP_Tina_CG_QtrlyPerformance_Final[[#This Row],[GOU REL]]+Table_PBS_SQL_DB2_PBSSQL_PBS_NDP_Tina_CG_QtrlyPerformance_Final[[#This Row],[EXT REL]]</f>
        <v>0</v>
      </c>
      <c r="AT2832" s="11">
        <f>Table_PBS_SQL_DB2_PBSSQL_PBS_NDP_Tina_CG_QtrlyPerformance_Final[[#This Row],[GOU EXP]]+Table_PBS_SQL_DB2_PBSSQL_PBS_NDP_Tina_CG_QtrlyPerformance_Final[[#This Row],[EXT EXP]]</f>
        <v>0</v>
      </c>
      <c r="AU2832" s="11" t="str">
        <f>IF(Table_PBS_SQL_DB2_PBSSQL_PBS_NDP_Tina_CG_QtrlyPerformance_Final[[#This Row],[Item_Code]]&gt;"300000", "Capital", "Recurrent")</f>
        <v>Recurrent</v>
      </c>
    </row>
    <row r="2833" spans="1:47" x14ac:dyDescent="0.25">
      <c r="A2833" t="s">
        <v>666</v>
      </c>
      <c r="B2833" t="s">
        <v>667</v>
      </c>
      <c r="C2833" t="s">
        <v>491</v>
      </c>
      <c r="D2833" t="s">
        <v>861</v>
      </c>
      <c r="E2833" t="s">
        <v>177</v>
      </c>
      <c r="F2833" t="s">
        <v>895</v>
      </c>
      <c r="G2833" t="s">
        <v>87</v>
      </c>
      <c r="H2833" t="s">
        <v>887</v>
      </c>
      <c r="I2833" t="s">
        <v>467</v>
      </c>
      <c r="J2833" t="s">
        <v>908</v>
      </c>
      <c r="K2833" t="s">
        <v>898</v>
      </c>
      <c r="L2833" t="s">
        <v>899</v>
      </c>
      <c r="M2833" t="s">
        <v>900</v>
      </c>
      <c r="N2833" t="s">
        <v>901</v>
      </c>
      <c r="O2833" t="s">
        <v>1124</v>
      </c>
      <c r="P2833" t="s">
        <v>1125</v>
      </c>
      <c r="Q2833" s="11">
        <v>0</v>
      </c>
      <c r="R2833" s="11">
        <v>0</v>
      </c>
      <c r="S2833" s="11">
        <v>0</v>
      </c>
      <c r="T2833" s="11">
        <v>0</v>
      </c>
      <c r="U2833" s="11">
        <v>30000000</v>
      </c>
      <c r="V2833" s="11">
        <v>0</v>
      </c>
      <c r="W2833" s="11">
        <v>0</v>
      </c>
      <c r="X2833" s="11">
        <v>30000000</v>
      </c>
      <c r="Y2833" s="11">
        <v>0</v>
      </c>
      <c r="Z2833" s="11">
        <v>0</v>
      </c>
      <c r="AA2833" s="11">
        <v>0</v>
      </c>
      <c r="AB2833" s="11">
        <v>0</v>
      </c>
      <c r="AC2833" s="11">
        <v>0</v>
      </c>
      <c r="AD2833" s="11">
        <v>0</v>
      </c>
      <c r="AE2833" s="11">
        <v>0</v>
      </c>
      <c r="AF2833" s="11">
        <v>0</v>
      </c>
      <c r="AG2833" s="11">
        <v>0</v>
      </c>
      <c r="AH2833" s="11">
        <v>0</v>
      </c>
      <c r="AI2833" s="11">
        <v>0</v>
      </c>
      <c r="AJ2833" s="11">
        <v>0</v>
      </c>
      <c r="AK2833" s="11">
        <v>0</v>
      </c>
      <c r="AL2833" s="11">
        <v>0</v>
      </c>
      <c r="AM2833" s="11">
        <v>0</v>
      </c>
      <c r="AN2833" s="11">
        <v>0</v>
      </c>
      <c r="AO28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33" s="11">
        <f>Table_PBS_SQL_DB2_PBSSQL_PBS_NDP_Tina_CG_QtrlyPerformance_Final[[#This Row],[GOU REL]]+Table_PBS_SQL_DB2_PBSSQL_PBS_NDP_Tina_CG_QtrlyPerformance_Final[[#This Row],[EXT REL]]</f>
        <v>0</v>
      </c>
      <c r="AT2833" s="11">
        <f>Table_PBS_SQL_DB2_PBSSQL_PBS_NDP_Tina_CG_QtrlyPerformance_Final[[#This Row],[GOU EXP]]+Table_PBS_SQL_DB2_PBSSQL_PBS_NDP_Tina_CG_QtrlyPerformance_Final[[#This Row],[EXT EXP]]</f>
        <v>0</v>
      </c>
      <c r="AU2833" s="11" t="str">
        <f>IF(Table_PBS_SQL_DB2_PBSSQL_PBS_NDP_Tina_CG_QtrlyPerformance_Final[[#This Row],[Item_Code]]&gt;"300000", "Capital", "Recurrent")</f>
        <v>Recurrent</v>
      </c>
    </row>
    <row r="2834" spans="1:47" x14ac:dyDescent="0.25">
      <c r="A2834" t="s">
        <v>666</v>
      </c>
      <c r="B2834" t="s">
        <v>667</v>
      </c>
      <c r="C2834" t="s">
        <v>491</v>
      </c>
      <c r="D2834" t="s">
        <v>861</v>
      </c>
      <c r="E2834" t="s">
        <v>177</v>
      </c>
      <c r="F2834" t="s">
        <v>895</v>
      </c>
      <c r="G2834" t="s">
        <v>87</v>
      </c>
      <c r="H2834" t="s">
        <v>887</v>
      </c>
      <c r="I2834" t="s">
        <v>467</v>
      </c>
      <c r="J2834" t="s">
        <v>908</v>
      </c>
      <c r="K2834" t="s">
        <v>898</v>
      </c>
      <c r="L2834" t="s">
        <v>899</v>
      </c>
      <c r="M2834" t="s">
        <v>900</v>
      </c>
      <c r="N2834" t="s">
        <v>901</v>
      </c>
      <c r="O2834" t="s">
        <v>1606</v>
      </c>
      <c r="P2834" t="s">
        <v>1607</v>
      </c>
      <c r="Q2834" s="11">
        <v>0</v>
      </c>
      <c r="R2834" s="11">
        <v>0</v>
      </c>
      <c r="S2834" s="11">
        <v>0</v>
      </c>
      <c r="T2834" s="11">
        <v>0</v>
      </c>
      <c r="U2834" s="11">
        <v>25000000</v>
      </c>
      <c r="V2834" s="11">
        <v>0</v>
      </c>
      <c r="W2834" s="11">
        <v>0</v>
      </c>
      <c r="X2834" s="11">
        <v>25000000</v>
      </c>
      <c r="Y2834" s="11">
        <v>0</v>
      </c>
      <c r="Z2834" s="11">
        <v>0</v>
      </c>
      <c r="AA2834" s="11">
        <v>0</v>
      </c>
      <c r="AB2834" s="11">
        <v>0</v>
      </c>
      <c r="AC2834" s="11">
        <v>0</v>
      </c>
      <c r="AD2834" s="11">
        <v>0</v>
      </c>
      <c r="AE2834" s="11">
        <v>0</v>
      </c>
      <c r="AF2834" s="11">
        <v>0</v>
      </c>
      <c r="AG2834" s="11">
        <v>0</v>
      </c>
      <c r="AH2834" s="11">
        <v>0</v>
      </c>
      <c r="AI2834" s="11">
        <v>0</v>
      </c>
      <c r="AJ2834" s="11">
        <v>0</v>
      </c>
      <c r="AK2834" s="11">
        <v>0</v>
      </c>
      <c r="AL2834" s="11">
        <v>0</v>
      </c>
      <c r="AM2834" s="11">
        <v>0</v>
      </c>
      <c r="AN2834" s="11">
        <v>0</v>
      </c>
      <c r="AO28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34" s="11">
        <f>Table_PBS_SQL_DB2_PBSSQL_PBS_NDP_Tina_CG_QtrlyPerformance_Final[[#This Row],[GOU REL]]+Table_PBS_SQL_DB2_PBSSQL_PBS_NDP_Tina_CG_QtrlyPerformance_Final[[#This Row],[EXT REL]]</f>
        <v>0</v>
      </c>
      <c r="AT2834" s="11">
        <f>Table_PBS_SQL_DB2_PBSSQL_PBS_NDP_Tina_CG_QtrlyPerformance_Final[[#This Row],[GOU EXP]]+Table_PBS_SQL_DB2_PBSSQL_PBS_NDP_Tina_CG_QtrlyPerformance_Final[[#This Row],[EXT EXP]]</f>
        <v>0</v>
      </c>
      <c r="AU2834" s="11" t="str">
        <f>IF(Table_PBS_SQL_DB2_PBSSQL_PBS_NDP_Tina_CG_QtrlyPerformance_Final[[#This Row],[Item_Code]]&gt;"300000", "Capital", "Recurrent")</f>
        <v>Recurrent</v>
      </c>
    </row>
    <row r="2835" spans="1:47" x14ac:dyDescent="0.25">
      <c r="A2835" t="s">
        <v>666</v>
      </c>
      <c r="B2835" t="s">
        <v>667</v>
      </c>
      <c r="C2835" t="s">
        <v>491</v>
      </c>
      <c r="D2835" t="s">
        <v>861</v>
      </c>
      <c r="E2835" t="s">
        <v>177</v>
      </c>
      <c r="F2835" t="s">
        <v>895</v>
      </c>
      <c r="G2835" t="s">
        <v>87</v>
      </c>
      <c r="H2835" t="s">
        <v>887</v>
      </c>
      <c r="I2835" t="s">
        <v>467</v>
      </c>
      <c r="J2835" t="s">
        <v>908</v>
      </c>
      <c r="K2835" t="s">
        <v>898</v>
      </c>
      <c r="L2835" t="s">
        <v>899</v>
      </c>
      <c r="M2835" t="s">
        <v>900</v>
      </c>
      <c r="N2835" t="s">
        <v>901</v>
      </c>
      <c r="O2835" t="s">
        <v>1107</v>
      </c>
      <c r="P2835" t="s">
        <v>1108</v>
      </c>
      <c r="Q2835" s="11">
        <v>0</v>
      </c>
      <c r="R2835" s="11">
        <v>0</v>
      </c>
      <c r="S2835" s="11">
        <v>0</v>
      </c>
      <c r="T2835" s="11">
        <v>0</v>
      </c>
      <c r="U2835" s="11">
        <v>620000000</v>
      </c>
      <c r="V2835" s="11">
        <v>0</v>
      </c>
      <c r="W2835" s="11">
        <v>0</v>
      </c>
      <c r="X2835" s="11">
        <v>620000000</v>
      </c>
      <c r="Y2835" s="11">
        <v>0</v>
      </c>
      <c r="Z2835" s="11">
        <v>0</v>
      </c>
      <c r="AA2835" s="11">
        <v>0</v>
      </c>
      <c r="AB2835" s="11">
        <v>0</v>
      </c>
      <c r="AC2835" s="11">
        <v>0</v>
      </c>
      <c r="AD2835" s="11">
        <v>0</v>
      </c>
      <c r="AE2835" s="11">
        <v>0</v>
      </c>
      <c r="AF2835" s="11">
        <v>0</v>
      </c>
      <c r="AG2835" s="11">
        <v>0</v>
      </c>
      <c r="AH2835" s="11">
        <v>0</v>
      </c>
      <c r="AI2835" s="11">
        <v>0</v>
      </c>
      <c r="AJ2835" s="11">
        <v>0</v>
      </c>
      <c r="AK2835" s="11">
        <v>0</v>
      </c>
      <c r="AL2835" s="11">
        <v>0</v>
      </c>
      <c r="AM2835" s="11">
        <v>0</v>
      </c>
      <c r="AN2835" s="11">
        <v>0</v>
      </c>
      <c r="AO28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35" s="11">
        <f>Table_PBS_SQL_DB2_PBSSQL_PBS_NDP_Tina_CG_QtrlyPerformance_Final[[#This Row],[GOU REL]]+Table_PBS_SQL_DB2_PBSSQL_PBS_NDP_Tina_CG_QtrlyPerformance_Final[[#This Row],[EXT REL]]</f>
        <v>0</v>
      </c>
      <c r="AT2835" s="11">
        <f>Table_PBS_SQL_DB2_PBSSQL_PBS_NDP_Tina_CG_QtrlyPerformance_Final[[#This Row],[GOU EXP]]+Table_PBS_SQL_DB2_PBSSQL_PBS_NDP_Tina_CG_QtrlyPerformance_Final[[#This Row],[EXT EXP]]</f>
        <v>0</v>
      </c>
      <c r="AU2835" s="11" t="str">
        <f>IF(Table_PBS_SQL_DB2_PBSSQL_PBS_NDP_Tina_CG_QtrlyPerformance_Final[[#This Row],[Item_Code]]&gt;"300000", "Capital", "Recurrent")</f>
        <v>Recurrent</v>
      </c>
    </row>
    <row r="2836" spans="1:47" x14ac:dyDescent="0.25">
      <c r="A2836" t="s">
        <v>666</v>
      </c>
      <c r="B2836" t="s">
        <v>667</v>
      </c>
      <c r="C2836" t="s">
        <v>664</v>
      </c>
      <c r="D2836" t="s">
        <v>913</v>
      </c>
      <c r="E2836" t="s">
        <v>31</v>
      </c>
      <c r="F2836" t="s">
        <v>914</v>
      </c>
      <c r="G2836" t="s">
        <v>75</v>
      </c>
      <c r="H2836" t="s">
        <v>915</v>
      </c>
      <c r="I2836" t="s">
        <v>896</v>
      </c>
      <c r="J2836" t="s">
        <v>897</v>
      </c>
      <c r="K2836" t="s">
        <v>916</v>
      </c>
      <c r="L2836" t="s">
        <v>917</v>
      </c>
      <c r="M2836" t="s">
        <v>918</v>
      </c>
      <c r="N2836" t="s">
        <v>919</v>
      </c>
      <c r="O2836" t="s">
        <v>1062</v>
      </c>
      <c r="P2836" t="s">
        <v>1063</v>
      </c>
      <c r="Q2836" s="11">
        <v>0</v>
      </c>
      <c r="R2836" s="11">
        <v>0</v>
      </c>
      <c r="S2836" s="11">
        <v>0</v>
      </c>
      <c r="T2836" s="11">
        <v>0</v>
      </c>
      <c r="U2836" s="11">
        <v>0</v>
      </c>
      <c r="V2836" s="11">
        <v>0</v>
      </c>
      <c r="W2836" s="11">
        <v>0</v>
      </c>
      <c r="X2836" s="11">
        <v>0</v>
      </c>
      <c r="Y2836" s="11">
        <v>0</v>
      </c>
      <c r="Z2836" s="11">
        <v>0</v>
      </c>
      <c r="AA2836" s="11">
        <v>1911490000</v>
      </c>
      <c r="AB2836" s="11">
        <v>296126900</v>
      </c>
      <c r="AC2836" s="11">
        <v>0</v>
      </c>
      <c r="AD2836" s="11">
        <v>0</v>
      </c>
      <c r="AE2836" s="11">
        <v>461024300</v>
      </c>
      <c r="AF2836" s="11">
        <v>461024300</v>
      </c>
      <c r="AG2836" s="11">
        <v>0</v>
      </c>
      <c r="AH2836" s="11">
        <v>0</v>
      </c>
      <c r="AI2836" s="11">
        <v>269711450</v>
      </c>
      <c r="AJ2836" s="11">
        <v>269711450</v>
      </c>
      <c r="AK2836" s="11">
        <v>0</v>
      </c>
      <c r="AL2836" s="11">
        <v>0</v>
      </c>
      <c r="AM2836" s="11">
        <v>391245400</v>
      </c>
      <c r="AN2836" s="11">
        <v>391245400</v>
      </c>
      <c r="AO28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3033471150</v>
      </c>
      <c r="AQ28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1418108050</v>
      </c>
      <c r="AS2836" s="11">
        <f>Table_PBS_SQL_DB2_PBSSQL_PBS_NDP_Tina_CG_QtrlyPerformance_Final[[#This Row],[GOU REL]]+Table_PBS_SQL_DB2_PBSSQL_PBS_NDP_Tina_CG_QtrlyPerformance_Final[[#This Row],[EXT REL]]</f>
        <v>3033471150</v>
      </c>
      <c r="AT2836" s="11">
        <f>Table_PBS_SQL_DB2_PBSSQL_PBS_NDP_Tina_CG_QtrlyPerformance_Final[[#This Row],[GOU EXP]]+Table_PBS_SQL_DB2_PBSSQL_PBS_NDP_Tina_CG_QtrlyPerformance_Final[[#This Row],[EXT EXP]]</f>
        <v>1418108050</v>
      </c>
      <c r="AU2836" s="11" t="str">
        <f>IF(Table_PBS_SQL_DB2_PBSSQL_PBS_NDP_Tina_CG_QtrlyPerformance_Final[[#This Row],[Item_Code]]&gt;"300000", "Capital", "Recurrent")</f>
        <v>Recurrent</v>
      </c>
    </row>
    <row r="2837" spans="1:47" x14ac:dyDescent="0.25">
      <c r="A2837" t="s">
        <v>666</v>
      </c>
      <c r="B2837" t="s">
        <v>667</v>
      </c>
      <c r="C2837" t="s">
        <v>664</v>
      </c>
      <c r="D2837" t="s">
        <v>913</v>
      </c>
      <c r="E2837" t="s">
        <v>31</v>
      </c>
      <c r="F2837" t="s">
        <v>914</v>
      </c>
      <c r="G2837" t="s">
        <v>75</v>
      </c>
      <c r="H2837" t="s">
        <v>915</v>
      </c>
      <c r="I2837" t="s">
        <v>896</v>
      </c>
      <c r="J2837" t="s">
        <v>897</v>
      </c>
      <c r="K2837" t="s">
        <v>916</v>
      </c>
      <c r="L2837" t="s">
        <v>917</v>
      </c>
      <c r="M2837" t="s">
        <v>918</v>
      </c>
      <c r="N2837" t="s">
        <v>919</v>
      </c>
      <c r="O2837" t="s">
        <v>1491</v>
      </c>
      <c r="P2837" t="s">
        <v>1065</v>
      </c>
      <c r="Q2837" s="11">
        <v>0</v>
      </c>
      <c r="R2837" s="11">
        <v>0</v>
      </c>
      <c r="S2837" s="11">
        <v>0</v>
      </c>
      <c r="T2837" s="11">
        <v>0</v>
      </c>
      <c r="U2837" s="11">
        <v>0</v>
      </c>
      <c r="V2837" s="11">
        <v>0</v>
      </c>
      <c r="W2837" s="11">
        <v>0</v>
      </c>
      <c r="X2837" s="11">
        <v>0</v>
      </c>
      <c r="Y2837" s="11">
        <v>0</v>
      </c>
      <c r="Z2837" s="11">
        <v>0</v>
      </c>
      <c r="AA2837" s="11">
        <v>191149000</v>
      </c>
      <c r="AB2837" s="11">
        <v>0</v>
      </c>
      <c r="AC2837" s="11">
        <v>0</v>
      </c>
      <c r="AD2837" s="11">
        <v>0</v>
      </c>
      <c r="AE2837" s="11">
        <v>35177700</v>
      </c>
      <c r="AF2837" s="11">
        <v>35177700</v>
      </c>
      <c r="AG2837" s="11">
        <v>0</v>
      </c>
      <c r="AH2837" s="11">
        <v>0</v>
      </c>
      <c r="AI2837" s="11">
        <v>35915400</v>
      </c>
      <c r="AJ2837" s="11">
        <v>35915400</v>
      </c>
      <c r="AK2837" s="11">
        <v>0</v>
      </c>
      <c r="AL2837" s="11">
        <v>0</v>
      </c>
      <c r="AM2837" s="11">
        <v>0</v>
      </c>
      <c r="AN2837" s="11">
        <v>0</v>
      </c>
      <c r="AO28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262242100</v>
      </c>
      <c r="AQ28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71093100</v>
      </c>
      <c r="AS2837" s="11">
        <f>Table_PBS_SQL_DB2_PBSSQL_PBS_NDP_Tina_CG_QtrlyPerformance_Final[[#This Row],[GOU REL]]+Table_PBS_SQL_DB2_PBSSQL_PBS_NDP_Tina_CG_QtrlyPerformance_Final[[#This Row],[EXT REL]]</f>
        <v>262242100</v>
      </c>
      <c r="AT2837" s="11">
        <f>Table_PBS_SQL_DB2_PBSSQL_PBS_NDP_Tina_CG_QtrlyPerformance_Final[[#This Row],[GOU EXP]]+Table_PBS_SQL_DB2_PBSSQL_PBS_NDP_Tina_CG_QtrlyPerformance_Final[[#This Row],[EXT EXP]]</f>
        <v>71093100</v>
      </c>
      <c r="AU2837" s="11" t="str">
        <f>IF(Table_PBS_SQL_DB2_PBSSQL_PBS_NDP_Tina_CG_QtrlyPerformance_Final[[#This Row],[Item_Code]]&gt;"300000", "Capital", "Recurrent")</f>
        <v>Recurrent</v>
      </c>
    </row>
    <row r="2838" spans="1:47" x14ac:dyDescent="0.25">
      <c r="A2838" t="s">
        <v>666</v>
      </c>
      <c r="B2838" t="s">
        <v>667</v>
      </c>
      <c r="C2838" t="s">
        <v>664</v>
      </c>
      <c r="D2838" t="s">
        <v>913</v>
      </c>
      <c r="E2838" t="s">
        <v>31</v>
      </c>
      <c r="F2838" t="s">
        <v>914</v>
      </c>
      <c r="G2838" t="s">
        <v>75</v>
      </c>
      <c r="H2838" t="s">
        <v>915</v>
      </c>
      <c r="I2838" t="s">
        <v>493</v>
      </c>
      <c r="J2838" t="s">
        <v>915</v>
      </c>
      <c r="K2838" t="s">
        <v>2013</v>
      </c>
      <c r="L2838" t="s">
        <v>2014</v>
      </c>
      <c r="M2838" t="s">
        <v>918</v>
      </c>
      <c r="N2838" t="s">
        <v>919</v>
      </c>
      <c r="O2838" t="s">
        <v>1062</v>
      </c>
      <c r="P2838" t="s">
        <v>1063</v>
      </c>
      <c r="Q2838" s="11">
        <v>0</v>
      </c>
      <c r="R2838" s="11">
        <v>0</v>
      </c>
      <c r="S2838" s="11">
        <v>0</v>
      </c>
      <c r="T2838" s="11">
        <v>0</v>
      </c>
      <c r="U2838" s="11">
        <v>80000000</v>
      </c>
      <c r="V2838" s="11">
        <v>0</v>
      </c>
      <c r="W2838" s="11">
        <v>80000000</v>
      </c>
      <c r="X2838" s="11">
        <v>0</v>
      </c>
      <c r="Y2838" s="11">
        <v>20000000</v>
      </c>
      <c r="Z2838" s="11">
        <v>19405818</v>
      </c>
      <c r="AA2838" s="11">
        <v>0</v>
      </c>
      <c r="AB2838" s="11">
        <v>0</v>
      </c>
      <c r="AC2838" s="11">
        <v>20000000</v>
      </c>
      <c r="AD2838" s="11">
        <v>20594182</v>
      </c>
      <c r="AE2838" s="11">
        <v>0</v>
      </c>
      <c r="AF2838" s="11">
        <v>0</v>
      </c>
      <c r="AG2838" s="11">
        <v>20000000</v>
      </c>
      <c r="AH2838" s="11">
        <v>18458000</v>
      </c>
      <c r="AI2838" s="11">
        <v>0</v>
      </c>
      <c r="AJ2838" s="11">
        <v>0</v>
      </c>
      <c r="AK2838" s="11">
        <v>20000000</v>
      </c>
      <c r="AL2838" s="11">
        <v>21200024</v>
      </c>
      <c r="AM2838" s="11">
        <v>0</v>
      </c>
      <c r="AN2838" s="11">
        <v>0</v>
      </c>
      <c r="AO28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28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79658024</v>
      </c>
      <c r="AR28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38" s="11">
        <f>Table_PBS_SQL_DB2_PBSSQL_PBS_NDP_Tina_CG_QtrlyPerformance_Final[[#This Row],[GOU REL]]+Table_PBS_SQL_DB2_PBSSQL_PBS_NDP_Tina_CG_QtrlyPerformance_Final[[#This Row],[EXT REL]]</f>
        <v>80000000</v>
      </c>
      <c r="AT2838" s="11">
        <f>Table_PBS_SQL_DB2_PBSSQL_PBS_NDP_Tina_CG_QtrlyPerformance_Final[[#This Row],[GOU EXP]]+Table_PBS_SQL_DB2_PBSSQL_PBS_NDP_Tina_CG_QtrlyPerformance_Final[[#This Row],[EXT EXP]]</f>
        <v>79658024</v>
      </c>
      <c r="AU2838" s="11" t="str">
        <f>IF(Table_PBS_SQL_DB2_PBSSQL_PBS_NDP_Tina_CG_QtrlyPerformance_Final[[#This Row],[Item_Code]]&gt;"300000", "Capital", "Recurrent")</f>
        <v>Recurrent</v>
      </c>
    </row>
    <row r="2839" spans="1:47" x14ac:dyDescent="0.25">
      <c r="A2839" t="s">
        <v>666</v>
      </c>
      <c r="B2839" t="s">
        <v>667</v>
      </c>
      <c r="C2839" t="s">
        <v>664</v>
      </c>
      <c r="D2839" t="s">
        <v>913</v>
      </c>
      <c r="E2839" t="s">
        <v>31</v>
      </c>
      <c r="F2839" t="s">
        <v>914</v>
      </c>
      <c r="G2839" t="s">
        <v>75</v>
      </c>
      <c r="H2839" t="s">
        <v>915</v>
      </c>
      <c r="I2839" t="s">
        <v>493</v>
      </c>
      <c r="J2839" t="s">
        <v>915</v>
      </c>
      <c r="K2839" t="s">
        <v>1833</v>
      </c>
      <c r="L2839" t="s">
        <v>1834</v>
      </c>
      <c r="M2839" t="s">
        <v>1835</v>
      </c>
      <c r="N2839" t="s">
        <v>1836</v>
      </c>
      <c r="O2839" t="s">
        <v>1025</v>
      </c>
      <c r="P2839" t="s">
        <v>1026</v>
      </c>
      <c r="Q2839" s="11">
        <v>0</v>
      </c>
      <c r="R2839" s="11">
        <v>0</v>
      </c>
      <c r="S2839" s="11">
        <v>18400000</v>
      </c>
      <c r="T2839" s="11">
        <v>-18400000</v>
      </c>
      <c r="U2839" s="11">
        <v>165600000</v>
      </c>
      <c r="V2839" s="11">
        <v>0</v>
      </c>
      <c r="W2839" s="11">
        <v>184000000</v>
      </c>
      <c r="X2839" s="11">
        <v>0</v>
      </c>
      <c r="Y2839" s="11">
        <v>0</v>
      </c>
      <c r="Z2839" s="11">
        <v>0</v>
      </c>
      <c r="AA2839" s="11">
        <v>0</v>
      </c>
      <c r="AB2839" s="11">
        <v>0</v>
      </c>
      <c r="AC2839" s="11">
        <v>100000000</v>
      </c>
      <c r="AD2839" s="11">
        <v>95375000</v>
      </c>
      <c r="AE2839" s="11">
        <v>0</v>
      </c>
      <c r="AF2839" s="11">
        <v>0</v>
      </c>
      <c r="AG2839" s="11">
        <v>65600000</v>
      </c>
      <c r="AH2839" s="11">
        <v>0</v>
      </c>
      <c r="AI2839" s="11">
        <v>0</v>
      </c>
      <c r="AJ2839" s="11">
        <v>0</v>
      </c>
      <c r="AK2839" s="11">
        <v>0</v>
      </c>
      <c r="AL2839" s="11">
        <v>0</v>
      </c>
      <c r="AM2839" s="11">
        <v>0</v>
      </c>
      <c r="AN2839" s="11">
        <v>0</v>
      </c>
      <c r="AO28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165600000</v>
      </c>
      <c r="AP28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95375000</v>
      </c>
      <c r="AR28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39" s="11">
        <f>Table_PBS_SQL_DB2_PBSSQL_PBS_NDP_Tina_CG_QtrlyPerformance_Final[[#This Row],[GOU REL]]+Table_PBS_SQL_DB2_PBSSQL_PBS_NDP_Tina_CG_QtrlyPerformance_Final[[#This Row],[EXT REL]]</f>
        <v>165600000</v>
      </c>
      <c r="AT2839" s="11">
        <f>Table_PBS_SQL_DB2_PBSSQL_PBS_NDP_Tina_CG_QtrlyPerformance_Final[[#This Row],[GOU EXP]]+Table_PBS_SQL_DB2_PBSSQL_PBS_NDP_Tina_CG_QtrlyPerformance_Final[[#This Row],[EXT EXP]]</f>
        <v>95375000</v>
      </c>
      <c r="AU2839" s="11" t="str">
        <f>IF(Table_PBS_SQL_DB2_PBSSQL_PBS_NDP_Tina_CG_QtrlyPerformance_Final[[#This Row],[Item_Code]]&gt;"300000", "Capital", "Recurrent")</f>
        <v>Recurrent</v>
      </c>
    </row>
    <row r="2840" spans="1:47" x14ac:dyDescent="0.25">
      <c r="A2840" t="s">
        <v>666</v>
      </c>
      <c r="B2840" t="s">
        <v>667</v>
      </c>
      <c r="C2840" t="s">
        <v>664</v>
      </c>
      <c r="D2840" t="s">
        <v>913</v>
      </c>
      <c r="E2840" t="s">
        <v>31</v>
      </c>
      <c r="F2840" t="s">
        <v>914</v>
      </c>
      <c r="G2840" t="s">
        <v>75</v>
      </c>
      <c r="H2840" t="s">
        <v>915</v>
      </c>
      <c r="I2840" t="s">
        <v>493</v>
      </c>
      <c r="J2840" t="s">
        <v>915</v>
      </c>
      <c r="K2840" t="s">
        <v>1833</v>
      </c>
      <c r="L2840" t="s">
        <v>1834</v>
      </c>
      <c r="M2840" t="s">
        <v>1835</v>
      </c>
      <c r="N2840" t="s">
        <v>1836</v>
      </c>
      <c r="O2840" t="s">
        <v>975</v>
      </c>
      <c r="P2840" t="s">
        <v>976</v>
      </c>
      <c r="Q2840" s="11">
        <v>0</v>
      </c>
      <c r="R2840" s="11">
        <v>0</v>
      </c>
      <c r="S2840" s="11">
        <v>0</v>
      </c>
      <c r="T2840" s="11">
        <v>0</v>
      </c>
      <c r="U2840" s="11">
        <v>1500000000</v>
      </c>
      <c r="V2840" s="11">
        <v>0</v>
      </c>
      <c r="W2840" s="11">
        <v>1500000000</v>
      </c>
      <c r="X2840" s="11">
        <v>0</v>
      </c>
      <c r="Y2840" s="11">
        <v>600000000</v>
      </c>
      <c r="Z2840" s="11">
        <v>0</v>
      </c>
      <c r="AA2840" s="11">
        <v>0</v>
      </c>
      <c r="AB2840" s="11">
        <v>0</v>
      </c>
      <c r="AC2840" s="11">
        <v>900000000</v>
      </c>
      <c r="AD2840" s="11">
        <v>0</v>
      </c>
      <c r="AE2840" s="11">
        <v>0</v>
      </c>
      <c r="AF2840" s="11">
        <v>0</v>
      </c>
      <c r="AG2840" s="11">
        <v>0</v>
      </c>
      <c r="AH2840" s="11">
        <v>0</v>
      </c>
      <c r="AI2840" s="11">
        <v>0</v>
      </c>
      <c r="AJ2840" s="11">
        <v>0</v>
      </c>
      <c r="AK2840" s="11">
        <v>0</v>
      </c>
      <c r="AL2840" s="11">
        <v>1500000000</v>
      </c>
      <c r="AM2840" s="11">
        <v>0</v>
      </c>
      <c r="AN2840" s="11">
        <v>0</v>
      </c>
      <c r="AO28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1500000000</v>
      </c>
      <c r="AP28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1500000000</v>
      </c>
      <c r="AR28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0" s="11">
        <f>Table_PBS_SQL_DB2_PBSSQL_PBS_NDP_Tina_CG_QtrlyPerformance_Final[[#This Row],[GOU REL]]+Table_PBS_SQL_DB2_PBSSQL_PBS_NDP_Tina_CG_QtrlyPerformance_Final[[#This Row],[EXT REL]]</f>
        <v>1500000000</v>
      </c>
      <c r="AT2840" s="11">
        <f>Table_PBS_SQL_DB2_PBSSQL_PBS_NDP_Tina_CG_QtrlyPerformance_Final[[#This Row],[GOU EXP]]+Table_PBS_SQL_DB2_PBSSQL_PBS_NDP_Tina_CG_QtrlyPerformance_Final[[#This Row],[EXT EXP]]</f>
        <v>1500000000</v>
      </c>
      <c r="AU2840" s="11" t="str">
        <f>IF(Table_PBS_SQL_DB2_PBSSQL_PBS_NDP_Tina_CG_QtrlyPerformance_Final[[#This Row],[Item_Code]]&gt;"300000", "Capital", "Recurrent")</f>
        <v>Recurrent</v>
      </c>
    </row>
    <row r="2841" spans="1:47" x14ac:dyDescent="0.25">
      <c r="A2841" t="s">
        <v>666</v>
      </c>
      <c r="B2841" t="s">
        <v>667</v>
      </c>
      <c r="C2841" t="s">
        <v>664</v>
      </c>
      <c r="D2841" t="s">
        <v>913</v>
      </c>
      <c r="E2841" t="s">
        <v>31</v>
      </c>
      <c r="F2841" t="s">
        <v>914</v>
      </c>
      <c r="G2841" t="s">
        <v>75</v>
      </c>
      <c r="H2841" t="s">
        <v>915</v>
      </c>
      <c r="I2841" t="s">
        <v>493</v>
      </c>
      <c r="J2841" t="s">
        <v>915</v>
      </c>
      <c r="K2841" t="s">
        <v>1833</v>
      </c>
      <c r="L2841" t="s">
        <v>1834</v>
      </c>
      <c r="M2841" t="s">
        <v>1835</v>
      </c>
      <c r="N2841" t="s">
        <v>1836</v>
      </c>
      <c r="O2841" t="s">
        <v>1516</v>
      </c>
      <c r="P2841" t="s">
        <v>1517</v>
      </c>
      <c r="Q2841" s="11">
        <v>0</v>
      </c>
      <c r="R2841" s="11">
        <v>0</v>
      </c>
      <c r="S2841" s="11">
        <v>70000000</v>
      </c>
      <c r="T2841" s="11">
        <v>-70000000</v>
      </c>
      <c r="U2841" s="11">
        <v>630000000</v>
      </c>
      <c r="V2841" s="11">
        <v>0</v>
      </c>
      <c r="W2841" s="11">
        <v>700000000</v>
      </c>
      <c r="X2841" s="11">
        <v>0</v>
      </c>
      <c r="Y2841" s="11">
        <v>110000000</v>
      </c>
      <c r="Z2841" s="11">
        <v>0</v>
      </c>
      <c r="AA2841" s="11">
        <v>0</v>
      </c>
      <c r="AB2841" s="11">
        <v>0</v>
      </c>
      <c r="AC2841" s="11">
        <v>0</v>
      </c>
      <c r="AD2841" s="11">
        <v>108152637</v>
      </c>
      <c r="AE2841" s="11">
        <v>0</v>
      </c>
      <c r="AF2841" s="11">
        <v>0</v>
      </c>
      <c r="AG2841" s="11">
        <v>0</v>
      </c>
      <c r="AH2841" s="11">
        <v>0</v>
      </c>
      <c r="AI2841" s="11">
        <v>0</v>
      </c>
      <c r="AJ2841" s="11">
        <v>0</v>
      </c>
      <c r="AK2841" s="11">
        <v>0</v>
      </c>
      <c r="AL2841" s="11">
        <v>0</v>
      </c>
      <c r="AM2841" s="11">
        <v>0</v>
      </c>
      <c r="AN2841" s="11">
        <v>0</v>
      </c>
      <c r="AO28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28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108152637</v>
      </c>
      <c r="AR28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1" s="11">
        <f>Table_PBS_SQL_DB2_PBSSQL_PBS_NDP_Tina_CG_QtrlyPerformance_Final[[#This Row],[GOU REL]]+Table_PBS_SQL_DB2_PBSSQL_PBS_NDP_Tina_CG_QtrlyPerformance_Final[[#This Row],[EXT REL]]</f>
        <v>110000000</v>
      </c>
      <c r="AT2841" s="11">
        <f>Table_PBS_SQL_DB2_PBSSQL_PBS_NDP_Tina_CG_QtrlyPerformance_Final[[#This Row],[GOU EXP]]+Table_PBS_SQL_DB2_PBSSQL_PBS_NDP_Tina_CG_QtrlyPerformance_Final[[#This Row],[EXT EXP]]</f>
        <v>108152637</v>
      </c>
      <c r="AU2841" s="11" t="str">
        <f>IF(Table_PBS_SQL_DB2_PBSSQL_PBS_NDP_Tina_CG_QtrlyPerformance_Final[[#This Row],[Item_Code]]&gt;"300000", "Capital", "Recurrent")</f>
        <v>Capital</v>
      </c>
    </row>
    <row r="2842" spans="1:47" x14ac:dyDescent="0.25">
      <c r="A2842" t="s">
        <v>666</v>
      </c>
      <c r="B2842" t="s">
        <v>667</v>
      </c>
      <c r="C2842" t="s">
        <v>664</v>
      </c>
      <c r="D2842" t="s">
        <v>913</v>
      </c>
      <c r="E2842" t="s">
        <v>31</v>
      </c>
      <c r="F2842" t="s">
        <v>914</v>
      </c>
      <c r="G2842" t="s">
        <v>75</v>
      </c>
      <c r="H2842" t="s">
        <v>915</v>
      </c>
      <c r="I2842" t="s">
        <v>493</v>
      </c>
      <c r="J2842" t="s">
        <v>915</v>
      </c>
      <c r="K2842" t="s">
        <v>916</v>
      </c>
      <c r="L2842" t="s">
        <v>917</v>
      </c>
      <c r="M2842" t="s">
        <v>918</v>
      </c>
      <c r="N2842" t="s">
        <v>919</v>
      </c>
      <c r="O2842" t="s">
        <v>909</v>
      </c>
      <c r="P2842" t="s">
        <v>910</v>
      </c>
      <c r="Q2842" s="11">
        <v>0</v>
      </c>
      <c r="R2842" s="11">
        <v>0</v>
      </c>
      <c r="S2842" s="11">
        <v>0</v>
      </c>
      <c r="T2842" s="11">
        <v>0</v>
      </c>
      <c r="U2842" s="11">
        <v>88331075</v>
      </c>
      <c r="V2842" s="11">
        <v>0</v>
      </c>
      <c r="W2842" s="11">
        <v>0</v>
      </c>
      <c r="X2842" s="11">
        <v>88331075</v>
      </c>
      <c r="Y2842" s="11">
        <v>0</v>
      </c>
      <c r="Z2842" s="11">
        <v>0</v>
      </c>
      <c r="AA2842" s="11">
        <v>0</v>
      </c>
      <c r="AB2842" s="11">
        <v>0</v>
      </c>
      <c r="AC2842" s="11">
        <v>0</v>
      </c>
      <c r="AD2842" s="11">
        <v>0</v>
      </c>
      <c r="AE2842" s="11">
        <v>0</v>
      </c>
      <c r="AF2842" s="11">
        <v>0</v>
      </c>
      <c r="AG2842" s="11">
        <v>0</v>
      </c>
      <c r="AH2842" s="11">
        <v>0</v>
      </c>
      <c r="AI2842" s="11">
        <v>0</v>
      </c>
      <c r="AJ2842" s="11">
        <v>0</v>
      </c>
      <c r="AK2842" s="11">
        <v>0</v>
      </c>
      <c r="AL2842" s="11">
        <v>0</v>
      </c>
      <c r="AM2842" s="11">
        <v>0</v>
      </c>
      <c r="AN2842" s="11">
        <v>0</v>
      </c>
      <c r="AO28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2" s="11">
        <f>Table_PBS_SQL_DB2_PBSSQL_PBS_NDP_Tina_CG_QtrlyPerformance_Final[[#This Row],[GOU REL]]+Table_PBS_SQL_DB2_PBSSQL_PBS_NDP_Tina_CG_QtrlyPerformance_Final[[#This Row],[EXT REL]]</f>
        <v>0</v>
      </c>
      <c r="AT2842" s="11">
        <f>Table_PBS_SQL_DB2_PBSSQL_PBS_NDP_Tina_CG_QtrlyPerformance_Final[[#This Row],[GOU EXP]]+Table_PBS_SQL_DB2_PBSSQL_PBS_NDP_Tina_CG_QtrlyPerformance_Final[[#This Row],[EXT EXP]]</f>
        <v>0</v>
      </c>
      <c r="AU2842" s="11" t="str">
        <f>IF(Table_PBS_SQL_DB2_PBSSQL_PBS_NDP_Tina_CG_QtrlyPerformance_Final[[#This Row],[Item_Code]]&gt;"300000", "Capital", "Recurrent")</f>
        <v>Recurrent</v>
      </c>
    </row>
    <row r="2843" spans="1:47" x14ac:dyDescent="0.25">
      <c r="A2843" t="s">
        <v>666</v>
      </c>
      <c r="B2843" t="s">
        <v>667</v>
      </c>
      <c r="C2843" t="s">
        <v>664</v>
      </c>
      <c r="D2843" t="s">
        <v>913</v>
      </c>
      <c r="E2843" t="s">
        <v>31</v>
      </c>
      <c r="F2843" t="s">
        <v>914</v>
      </c>
      <c r="G2843" t="s">
        <v>75</v>
      </c>
      <c r="H2843" t="s">
        <v>915</v>
      </c>
      <c r="I2843" t="s">
        <v>493</v>
      </c>
      <c r="J2843" t="s">
        <v>915</v>
      </c>
      <c r="K2843" t="s">
        <v>916</v>
      </c>
      <c r="L2843" t="s">
        <v>917</v>
      </c>
      <c r="M2843" t="s">
        <v>918</v>
      </c>
      <c r="N2843" t="s">
        <v>919</v>
      </c>
      <c r="O2843" t="s">
        <v>967</v>
      </c>
      <c r="P2843" t="s">
        <v>968</v>
      </c>
      <c r="Q2843" s="11">
        <v>0</v>
      </c>
      <c r="R2843" s="11">
        <v>0</v>
      </c>
      <c r="S2843" s="11">
        <v>0</v>
      </c>
      <c r="T2843" s="11">
        <v>0</v>
      </c>
      <c r="U2843" s="11">
        <v>72000000</v>
      </c>
      <c r="V2843" s="11">
        <v>0</v>
      </c>
      <c r="W2843" s="11">
        <v>0</v>
      </c>
      <c r="X2843" s="11">
        <v>72000000</v>
      </c>
      <c r="Y2843" s="11">
        <v>0</v>
      </c>
      <c r="Z2843" s="11">
        <v>0</v>
      </c>
      <c r="AA2843" s="11">
        <v>0</v>
      </c>
      <c r="AB2843" s="11">
        <v>0</v>
      </c>
      <c r="AC2843" s="11">
        <v>0</v>
      </c>
      <c r="AD2843" s="11">
        <v>0</v>
      </c>
      <c r="AE2843" s="11">
        <v>0</v>
      </c>
      <c r="AF2843" s="11">
        <v>0</v>
      </c>
      <c r="AG2843" s="11">
        <v>0</v>
      </c>
      <c r="AH2843" s="11">
        <v>0</v>
      </c>
      <c r="AI2843" s="11">
        <v>0</v>
      </c>
      <c r="AJ2843" s="11">
        <v>0</v>
      </c>
      <c r="AK2843" s="11">
        <v>0</v>
      </c>
      <c r="AL2843" s="11">
        <v>0</v>
      </c>
      <c r="AM2843" s="11">
        <v>0</v>
      </c>
      <c r="AN2843" s="11">
        <v>0</v>
      </c>
      <c r="AO28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3" s="11">
        <f>Table_PBS_SQL_DB2_PBSSQL_PBS_NDP_Tina_CG_QtrlyPerformance_Final[[#This Row],[GOU REL]]+Table_PBS_SQL_DB2_PBSSQL_PBS_NDP_Tina_CG_QtrlyPerformance_Final[[#This Row],[EXT REL]]</f>
        <v>0</v>
      </c>
      <c r="AT2843" s="11">
        <f>Table_PBS_SQL_DB2_PBSSQL_PBS_NDP_Tina_CG_QtrlyPerformance_Final[[#This Row],[GOU EXP]]+Table_PBS_SQL_DB2_PBSSQL_PBS_NDP_Tina_CG_QtrlyPerformance_Final[[#This Row],[EXT EXP]]</f>
        <v>0</v>
      </c>
      <c r="AU2843" s="11" t="str">
        <f>IF(Table_PBS_SQL_DB2_PBSSQL_PBS_NDP_Tina_CG_QtrlyPerformance_Final[[#This Row],[Item_Code]]&gt;"300000", "Capital", "Recurrent")</f>
        <v>Recurrent</v>
      </c>
    </row>
    <row r="2844" spans="1:47" x14ac:dyDescent="0.25">
      <c r="A2844" t="s">
        <v>666</v>
      </c>
      <c r="B2844" t="s">
        <v>667</v>
      </c>
      <c r="C2844" t="s">
        <v>664</v>
      </c>
      <c r="D2844" t="s">
        <v>913</v>
      </c>
      <c r="E2844" t="s">
        <v>31</v>
      </c>
      <c r="F2844" t="s">
        <v>914</v>
      </c>
      <c r="G2844" t="s">
        <v>75</v>
      </c>
      <c r="H2844" t="s">
        <v>915</v>
      </c>
      <c r="I2844" t="s">
        <v>493</v>
      </c>
      <c r="J2844" t="s">
        <v>915</v>
      </c>
      <c r="K2844" t="s">
        <v>916</v>
      </c>
      <c r="L2844" t="s">
        <v>917</v>
      </c>
      <c r="M2844" t="s">
        <v>918</v>
      </c>
      <c r="N2844" t="s">
        <v>919</v>
      </c>
      <c r="O2844" t="s">
        <v>1124</v>
      </c>
      <c r="P2844" t="s">
        <v>1125</v>
      </c>
      <c r="Q2844" s="11">
        <v>0</v>
      </c>
      <c r="R2844" s="11">
        <v>0</v>
      </c>
      <c r="S2844" s="11">
        <v>0</v>
      </c>
      <c r="T2844" s="11">
        <v>0</v>
      </c>
      <c r="U2844" s="11">
        <v>18600000</v>
      </c>
      <c r="V2844" s="11">
        <v>0</v>
      </c>
      <c r="W2844" s="11">
        <v>0</v>
      </c>
      <c r="X2844" s="11">
        <v>18600000</v>
      </c>
      <c r="Y2844" s="11">
        <v>0</v>
      </c>
      <c r="Z2844" s="11">
        <v>0</v>
      </c>
      <c r="AA2844" s="11">
        <v>0</v>
      </c>
      <c r="AB2844" s="11">
        <v>0</v>
      </c>
      <c r="AC2844" s="11">
        <v>0</v>
      </c>
      <c r="AD2844" s="11">
        <v>0</v>
      </c>
      <c r="AE2844" s="11">
        <v>0</v>
      </c>
      <c r="AF2844" s="11">
        <v>0</v>
      </c>
      <c r="AG2844" s="11">
        <v>0</v>
      </c>
      <c r="AH2844" s="11">
        <v>0</v>
      </c>
      <c r="AI2844" s="11">
        <v>0</v>
      </c>
      <c r="AJ2844" s="11">
        <v>0</v>
      </c>
      <c r="AK2844" s="11">
        <v>0</v>
      </c>
      <c r="AL2844" s="11">
        <v>0</v>
      </c>
      <c r="AM2844" s="11">
        <v>0</v>
      </c>
      <c r="AN2844" s="11">
        <v>0</v>
      </c>
      <c r="AO28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4" s="11">
        <f>Table_PBS_SQL_DB2_PBSSQL_PBS_NDP_Tina_CG_QtrlyPerformance_Final[[#This Row],[GOU REL]]+Table_PBS_SQL_DB2_PBSSQL_PBS_NDP_Tina_CG_QtrlyPerformance_Final[[#This Row],[EXT REL]]</f>
        <v>0</v>
      </c>
      <c r="AT2844" s="11">
        <f>Table_PBS_SQL_DB2_PBSSQL_PBS_NDP_Tina_CG_QtrlyPerformance_Final[[#This Row],[GOU EXP]]+Table_PBS_SQL_DB2_PBSSQL_PBS_NDP_Tina_CG_QtrlyPerformance_Final[[#This Row],[EXT EXP]]</f>
        <v>0</v>
      </c>
      <c r="AU2844" s="11" t="str">
        <f>IF(Table_PBS_SQL_DB2_PBSSQL_PBS_NDP_Tina_CG_QtrlyPerformance_Final[[#This Row],[Item_Code]]&gt;"300000", "Capital", "Recurrent")</f>
        <v>Recurrent</v>
      </c>
    </row>
    <row r="2845" spans="1:47" x14ac:dyDescent="0.25">
      <c r="A2845" t="s">
        <v>666</v>
      </c>
      <c r="B2845" t="s">
        <v>667</v>
      </c>
      <c r="C2845" t="s">
        <v>676</v>
      </c>
      <c r="D2845" t="s">
        <v>990</v>
      </c>
      <c r="E2845" t="s">
        <v>97</v>
      </c>
      <c r="F2845" t="s">
        <v>1013</v>
      </c>
      <c r="G2845" t="s">
        <v>31</v>
      </c>
      <c r="H2845" t="s">
        <v>1441</v>
      </c>
      <c r="I2845" t="s">
        <v>493</v>
      </c>
      <c r="J2845" t="s">
        <v>864</v>
      </c>
      <c r="K2845" t="s">
        <v>668</v>
      </c>
      <c r="L2845" t="s">
        <v>2015</v>
      </c>
      <c r="M2845" t="s">
        <v>866</v>
      </c>
      <c r="N2845" t="s">
        <v>867</v>
      </c>
      <c r="O2845" t="s">
        <v>1062</v>
      </c>
      <c r="P2845" t="s">
        <v>1063</v>
      </c>
      <c r="Q2845" s="11">
        <v>0</v>
      </c>
      <c r="R2845" s="11">
        <v>320000000</v>
      </c>
      <c r="S2845" s="11">
        <v>0</v>
      </c>
      <c r="T2845" s="11">
        <v>320000000</v>
      </c>
      <c r="U2845" s="11">
        <v>1120000000</v>
      </c>
      <c r="V2845" s="11">
        <v>0</v>
      </c>
      <c r="W2845" s="11">
        <v>800000000</v>
      </c>
      <c r="X2845" s="11">
        <v>0</v>
      </c>
      <c r="Y2845" s="11">
        <v>200000000</v>
      </c>
      <c r="Z2845" s="11">
        <v>199844592</v>
      </c>
      <c r="AA2845" s="11">
        <v>0</v>
      </c>
      <c r="AB2845" s="11">
        <v>0</v>
      </c>
      <c r="AC2845" s="11">
        <v>424896328</v>
      </c>
      <c r="AD2845" s="11">
        <v>424110739</v>
      </c>
      <c r="AE2845" s="11">
        <v>0</v>
      </c>
      <c r="AF2845" s="11">
        <v>0</v>
      </c>
      <c r="AG2845" s="11">
        <v>250000000</v>
      </c>
      <c r="AH2845" s="11">
        <v>231711698</v>
      </c>
      <c r="AI2845" s="11">
        <v>0</v>
      </c>
      <c r="AJ2845" s="11">
        <v>0</v>
      </c>
      <c r="AK2845" s="11">
        <v>245103672</v>
      </c>
      <c r="AL2845" s="11">
        <v>233603228</v>
      </c>
      <c r="AM2845" s="11">
        <v>0</v>
      </c>
      <c r="AN2845" s="11">
        <v>0</v>
      </c>
      <c r="AO28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1120000000</v>
      </c>
      <c r="AP28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1089270257</v>
      </c>
      <c r="AR28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5" s="11">
        <f>Table_PBS_SQL_DB2_PBSSQL_PBS_NDP_Tina_CG_QtrlyPerformance_Final[[#This Row],[GOU REL]]+Table_PBS_SQL_DB2_PBSSQL_PBS_NDP_Tina_CG_QtrlyPerformance_Final[[#This Row],[EXT REL]]</f>
        <v>1120000000</v>
      </c>
      <c r="AT2845" s="11">
        <f>Table_PBS_SQL_DB2_PBSSQL_PBS_NDP_Tina_CG_QtrlyPerformance_Final[[#This Row],[GOU EXP]]+Table_PBS_SQL_DB2_PBSSQL_PBS_NDP_Tina_CG_QtrlyPerformance_Final[[#This Row],[EXT EXP]]</f>
        <v>1089270257</v>
      </c>
      <c r="AU2845" s="11" t="str">
        <f>IF(Table_PBS_SQL_DB2_PBSSQL_PBS_NDP_Tina_CG_QtrlyPerformance_Final[[#This Row],[Item_Code]]&gt;"300000", "Capital", "Recurrent")</f>
        <v>Recurrent</v>
      </c>
    </row>
    <row r="2846" spans="1:47" x14ac:dyDescent="0.25">
      <c r="A2846" t="s">
        <v>499</v>
      </c>
      <c r="B2846" t="s">
        <v>942</v>
      </c>
      <c r="C2846" t="s">
        <v>491</v>
      </c>
      <c r="D2846" t="s">
        <v>861</v>
      </c>
      <c r="E2846" t="s">
        <v>75</v>
      </c>
      <c r="F2846" t="s">
        <v>943</v>
      </c>
      <c r="G2846" t="s">
        <v>31</v>
      </c>
      <c r="H2846" t="s">
        <v>944</v>
      </c>
      <c r="I2846" t="s">
        <v>493</v>
      </c>
      <c r="J2846" t="s">
        <v>2016</v>
      </c>
      <c r="K2846" t="s">
        <v>2017</v>
      </c>
      <c r="L2846" t="s">
        <v>2018</v>
      </c>
      <c r="M2846" t="s">
        <v>2019</v>
      </c>
      <c r="N2846" t="s">
        <v>2020</v>
      </c>
      <c r="O2846" t="s">
        <v>1626</v>
      </c>
      <c r="P2846" t="s">
        <v>1627</v>
      </c>
      <c r="Q2846" s="11">
        <v>0</v>
      </c>
      <c r="R2846" s="11">
        <v>0</v>
      </c>
      <c r="S2846" s="11">
        <v>0</v>
      </c>
      <c r="T2846" s="11">
        <v>0</v>
      </c>
      <c r="U2846" s="11">
        <v>18000000000</v>
      </c>
      <c r="V2846" s="11">
        <v>0</v>
      </c>
      <c r="W2846" s="11">
        <v>18000000000</v>
      </c>
      <c r="X2846" s="11">
        <v>0</v>
      </c>
      <c r="Y2846" s="11">
        <v>4500000000</v>
      </c>
      <c r="Z2846" s="11">
        <v>499127450</v>
      </c>
      <c r="AA2846" s="11">
        <v>0</v>
      </c>
      <c r="AB2846" s="11">
        <v>0</v>
      </c>
      <c r="AC2846" s="11">
        <v>6000000000</v>
      </c>
      <c r="AD2846" s="11">
        <v>8729872550</v>
      </c>
      <c r="AE2846" s="11">
        <v>0</v>
      </c>
      <c r="AF2846" s="11">
        <v>0</v>
      </c>
      <c r="AG2846" s="11">
        <v>3750000000</v>
      </c>
      <c r="AH2846" s="11">
        <v>2642809800</v>
      </c>
      <c r="AI2846" s="11">
        <v>0</v>
      </c>
      <c r="AJ2846" s="11">
        <v>0</v>
      </c>
      <c r="AK2846" s="11">
        <v>3750000000</v>
      </c>
      <c r="AL2846" s="11">
        <v>6128190200</v>
      </c>
      <c r="AM2846" s="11">
        <v>0</v>
      </c>
      <c r="AN2846" s="11">
        <v>0</v>
      </c>
      <c r="AO28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18000000000</v>
      </c>
      <c r="AP28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18000000000</v>
      </c>
      <c r="AR28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6" s="11">
        <f>Table_PBS_SQL_DB2_PBSSQL_PBS_NDP_Tina_CG_QtrlyPerformance_Final[[#This Row],[GOU REL]]+Table_PBS_SQL_DB2_PBSSQL_PBS_NDP_Tina_CG_QtrlyPerformance_Final[[#This Row],[EXT REL]]</f>
        <v>18000000000</v>
      </c>
      <c r="AT2846" s="11">
        <f>Table_PBS_SQL_DB2_PBSSQL_PBS_NDP_Tina_CG_QtrlyPerformance_Final[[#This Row],[GOU EXP]]+Table_PBS_SQL_DB2_PBSSQL_PBS_NDP_Tina_CG_QtrlyPerformance_Final[[#This Row],[EXT EXP]]</f>
        <v>18000000000</v>
      </c>
      <c r="AU2846" s="11" t="str">
        <f>IF(Table_PBS_SQL_DB2_PBSSQL_PBS_NDP_Tina_CG_QtrlyPerformance_Final[[#This Row],[Item_Code]]&gt;"300000", "Capital", "Recurrent")</f>
        <v>Capital</v>
      </c>
    </row>
    <row r="2847" spans="1:47" x14ac:dyDescent="0.25">
      <c r="A2847" t="s">
        <v>499</v>
      </c>
      <c r="B2847" t="s">
        <v>942</v>
      </c>
      <c r="C2847" t="s">
        <v>491</v>
      </c>
      <c r="D2847" t="s">
        <v>861</v>
      </c>
      <c r="E2847" t="s">
        <v>75</v>
      </c>
      <c r="F2847" t="s">
        <v>943</v>
      </c>
      <c r="G2847" t="s">
        <v>31</v>
      </c>
      <c r="H2847" t="s">
        <v>944</v>
      </c>
      <c r="I2847" t="s">
        <v>493</v>
      </c>
      <c r="J2847" t="s">
        <v>2016</v>
      </c>
      <c r="K2847" t="s">
        <v>2017</v>
      </c>
      <c r="L2847" t="s">
        <v>2018</v>
      </c>
      <c r="M2847" t="s">
        <v>2019</v>
      </c>
      <c r="N2847" t="s">
        <v>2020</v>
      </c>
      <c r="O2847" t="s">
        <v>1058</v>
      </c>
      <c r="P2847" t="s">
        <v>1059</v>
      </c>
      <c r="Q2847" s="11">
        <v>0</v>
      </c>
      <c r="R2847" s="11">
        <v>0</v>
      </c>
      <c r="S2847" s="11">
        <v>0</v>
      </c>
      <c r="T2847" s="11">
        <v>0</v>
      </c>
      <c r="U2847" s="11">
        <v>4177019649</v>
      </c>
      <c r="V2847" s="11">
        <v>0</v>
      </c>
      <c r="W2847" s="11">
        <v>4177019649</v>
      </c>
      <c r="X2847" s="11">
        <v>0</v>
      </c>
      <c r="Y2847" s="11">
        <v>1044254912</v>
      </c>
      <c r="Z2847" s="11">
        <v>0</v>
      </c>
      <c r="AA2847" s="11">
        <v>0</v>
      </c>
      <c r="AB2847" s="11">
        <v>0</v>
      </c>
      <c r="AC2847" s="11">
        <v>1044254912</v>
      </c>
      <c r="AD2847" s="11">
        <v>454000000</v>
      </c>
      <c r="AE2847" s="11">
        <v>0</v>
      </c>
      <c r="AF2847" s="11">
        <v>0</v>
      </c>
      <c r="AG2847" s="11">
        <v>1044254913</v>
      </c>
      <c r="AH2847" s="11">
        <v>403858420</v>
      </c>
      <c r="AI2847" s="11">
        <v>0</v>
      </c>
      <c r="AJ2847" s="11">
        <v>0</v>
      </c>
      <c r="AK2847" s="11">
        <v>1044254912</v>
      </c>
      <c r="AL2847" s="11">
        <v>3319161228</v>
      </c>
      <c r="AM2847" s="11">
        <v>0</v>
      </c>
      <c r="AN2847" s="11">
        <v>0</v>
      </c>
      <c r="AO28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4177019649</v>
      </c>
      <c r="AP28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4177019648</v>
      </c>
      <c r="AR28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7" s="11">
        <f>Table_PBS_SQL_DB2_PBSSQL_PBS_NDP_Tina_CG_QtrlyPerformance_Final[[#This Row],[GOU REL]]+Table_PBS_SQL_DB2_PBSSQL_PBS_NDP_Tina_CG_QtrlyPerformance_Final[[#This Row],[EXT REL]]</f>
        <v>4177019649</v>
      </c>
      <c r="AT2847" s="11">
        <f>Table_PBS_SQL_DB2_PBSSQL_PBS_NDP_Tina_CG_QtrlyPerformance_Final[[#This Row],[GOU EXP]]+Table_PBS_SQL_DB2_PBSSQL_PBS_NDP_Tina_CG_QtrlyPerformance_Final[[#This Row],[EXT EXP]]</f>
        <v>4177019648</v>
      </c>
      <c r="AU2847" s="11" t="str">
        <f>IF(Table_PBS_SQL_DB2_PBSSQL_PBS_NDP_Tina_CG_QtrlyPerformance_Final[[#This Row],[Item_Code]]&gt;"300000", "Capital", "Recurrent")</f>
        <v>Capital</v>
      </c>
    </row>
    <row r="2848" spans="1:47" x14ac:dyDescent="0.25">
      <c r="A2848" t="s">
        <v>499</v>
      </c>
      <c r="B2848" t="s">
        <v>942</v>
      </c>
      <c r="C2848" t="s">
        <v>491</v>
      </c>
      <c r="D2848" t="s">
        <v>861</v>
      </c>
      <c r="E2848" t="s">
        <v>75</v>
      </c>
      <c r="F2848" t="s">
        <v>943</v>
      </c>
      <c r="G2848" t="s">
        <v>31</v>
      </c>
      <c r="H2848" t="s">
        <v>944</v>
      </c>
      <c r="I2848" t="s">
        <v>493</v>
      </c>
      <c r="J2848" t="s">
        <v>2016</v>
      </c>
      <c r="K2848" t="s">
        <v>2017</v>
      </c>
      <c r="L2848" t="s">
        <v>2018</v>
      </c>
      <c r="M2848" t="s">
        <v>2019</v>
      </c>
      <c r="N2848" t="s">
        <v>2020</v>
      </c>
      <c r="O2848" t="s">
        <v>982</v>
      </c>
      <c r="P2848" t="s">
        <v>983</v>
      </c>
      <c r="Q2848" s="11">
        <v>0</v>
      </c>
      <c r="R2848" s="11">
        <v>0</v>
      </c>
      <c r="S2848" s="11">
        <v>0</v>
      </c>
      <c r="T2848" s="11">
        <v>0</v>
      </c>
      <c r="U2848" s="11">
        <v>798087168</v>
      </c>
      <c r="V2848" s="11">
        <v>0</v>
      </c>
      <c r="W2848" s="11">
        <v>798087168</v>
      </c>
      <c r="X2848" s="11">
        <v>0</v>
      </c>
      <c r="Y2848" s="11">
        <v>199521792</v>
      </c>
      <c r="Z2848" s="11">
        <v>74851418</v>
      </c>
      <c r="AA2848" s="11">
        <v>0</v>
      </c>
      <c r="AB2848" s="11">
        <v>0</v>
      </c>
      <c r="AC2848" s="11">
        <v>199521792</v>
      </c>
      <c r="AD2848" s="11">
        <v>63168800</v>
      </c>
      <c r="AE2848" s="11">
        <v>0</v>
      </c>
      <c r="AF2848" s="11">
        <v>0</v>
      </c>
      <c r="AG2848" s="11">
        <v>199521792</v>
      </c>
      <c r="AH2848" s="11">
        <v>167965000</v>
      </c>
      <c r="AI2848" s="11">
        <v>0</v>
      </c>
      <c r="AJ2848" s="11">
        <v>0</v>
      </c>
      <c r="AK2848" s="11">
        <v>199521792</v>
      </c>
      <c r="AL2848" s="11">
        <v>492101950</v>
      </c>
      <c r="AM2848" s="11">
        <v>0</v>
      </c>
      <c r="AN2848" s="11">
        <v>0</v>
      </c>
      <c r="AO28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798087168</v>
      </c>
      <c r="AP28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798087168</v>
      </c>
      <c r="AR28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8" s="11">
        <f>Table_PBS_SQL_DB2_PBSSQL_PBS_NDP_Tina_CG_QtrlyPerformance_Final[[#This Row],[GOU REL]]+Table_PBS_SQL_DB2_PBSSQL_PBS_NDP_Tina_CG_QtrlyPerformance_Final[[#This Row],[EXT REL]]</f>
        <v>798087168</v>
      </c>
      <c r="AT2848" s="11">
        <f>Table_PBS_SQL_DB2_PBSSQL_PBS_NDP_Tina_CG_QtrlyPerformance_Final[[#This Row],[GOU EXP]]+Table_PBS_SQL_DB2_PBSSQL_PBS_NDP_Tina_CG_QtrlyPerformance_Final[[#This Row],[EXT EXP]]</f>
        <v>798087168</v>
      </c>
      <c r="AU2848" s="11" t="str">
        <f>IF(Table_PBS_SQL_DB2_PBSSQL_PBS_NDP_Tina_CG_QtrlyPerformance_Final[[#This Row],[Item_Code]]&gt;"300000", "Capital", "Recurrent")</f>
        <v>Capital</v>
      </c>
    </row>
    <row r="2849" spans="1:47" x14ac:dyDescent="0.25">
      <c r="A2849" t="s">
        <v>499</v>
      </c>
      <c r="B2849" t="s">
        <v>942</v>
      </c>
      <c r="C2849" t="s">
        <v>491</v>
      </c>
      <c r="D2849" t="s">
        <v>861</v>
      </c>
      <c r="E2849" t="s">
        <v>75</v>
      </c>
      <c r="F2849" t="s">
        <v>943</v>
      </c>
      <c r="G2849" t="s">
        <v>31</v>
      </c>
      <c r="H2849" t="s">
        <v>944</v>
      </c>
      <c r="I2849" t="s">
        <v>499</v>
      </c>
      <c r="J2849" t="s">
        <v>864</v>
      </c>
      <c r="K2849" t="s">
        <v>501</v>
      </c>
      <c r="L2849" t="s">
        <v>945</v>
      </c>
      <c r="M2849" t="s">
        <v>946</v>
      </c>
      <c r="N2849" t="s">
        <v>947</v>
      </c>
      <c r="O2849" t="s">
        <v>1085</v>
      </c>
      <c r="P2849" t="s">
        <v>1086</v>
      </c>
      <c r="Q2849" s="11">
        <v>0</v>
      </c>
      <c r="R2849" s="11">
        <v>0</v>
      </c>
      <c r="S2849" s="11">
        <v>0</v>
      </c>
      <c r="T2849" s="11">
        <v>0</v>
      </c>
      <c r="U2849" s="11">
        <v>1200000000</v>
      </c>
      <c r="V2849" s="11">
        <v>0</v>
      </c>
      <c r="W2849" s="11">
        <v>0</v>
      </c>
      <c r="X2849" s="11">
        <v>1200000000</v>
      </c>
      <c r="Y2849" s="11">
        <v>0</v>
      </c>
      <c r="Z2849" s="11">
        <v>0</v>
      </c>
      <c r="AA2849" s="11">
        <v>0</v>
      </c>
      <c r="AB2849" s="11">
        <v>0</v>
      </c>
      <c r="AC2849" s="11">
        <v>0</v>
      </c>
      <c r="AD2849" s="11">
        <v>0</v>
      </c>
      <c r="AE2849" s="11">
        <v>0</v>
      </c>
      <c r="AF2849" s="11">
        <v>0</v>
      </c>
      <c r="AG2849" s="11">
        <v>0</v>
      </c>
      <c r="AH2849" s="11">
        <v>0</v>
      </c>
      <c r="AI2849" s="11">
        <v>0</v>
      </c>
      <c r="AJ2849" s="11">
        <v>0</v>
      </c>
      <c r="AK2849" s="11">
        <v>0</v>
      </c>
      <c r="AL2849" s="11">
        <v>0</v>
      </c>
      <c r="AM2849" s="11">
        <v>0</v>
      </c>
      <c r="AN2849" s="11">
        <v>0</v>
      </c>
      <c r="AO28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49" s="11">
        <f>Table_PBS_SQL_DB2_PBSSQL_PBS_NDP_Tina_CG_QtrlyPerformance_Final[[#This Row],[GOU REL]]+Table_PBS_SQL_DB2_PBSSQL_PBS_NDP_Tina_CG_QtrlyPerformance_Final[[#This Row],[EXT REL]]</f>
        <v>0</v>
      </c>
      <c r="AT2849" s="11">
        <f>Table_PBS_SQL_DB2_PBSSQL_PBS_NDP_Tina_CG_QtrlyPerformance_Final[[#This Row],[GOU EXP]]+Table_PBS_SQL_DB2_PBSSQL_PBS_NDP_Tina_CG_QtrlyPerformance_Final[[#This Row],[EXT EXP]]</f>
        <v>0</v>
      </c>
      <c r="AU2849" s="11" t="str">
        <f>IF(Table_PBS_SQL_DB2_PBSSQL_PBS_NDP_Tina_CG_QtrlyPerformance_Final[[#This Row],[Item_Code]]&gt;"300000", "Capital", "Recurrent")</f>
        <v>Recurrent</v>
      </c>
    </row>
    <row r="2850" spans="1:47" x14ac:dyDescent="0.25">
      <c r="A2850" t="s">
        <v>499</v>
      </c>
      <c r="B2850" t="s">
        <v>942</v>
      </c>
      <c r="C2850" t="s">
        <v>491</v>
      </c>
      <c r="D2850" t="s">
        <v>861</v>
      </c>
      <c r="E2850" t="s">
        <v>75</v>
      </c>
      <c r="F2850" t="s">
        <v>943</v>
      </c>
      <c r="G2850" t="s">
        <v>31</v>
      </c>
      <c r="H2850" t="s">
        <v>944</v>
      </c>
      <c r="I2850" t="s">
        <v>499</v>
      </c>
      <c r="J2850" t="s">
        <v>864</v>
      </c>
      <c r="K2850" t="s">
        <v>501</v>
      </c>
      <c r="L2850" t="s">
        <v>945</v>
      </c>
      <c r="M2850" t="s">
        <v>946</v>
      </c>
      <c r="N2850" t="s">
        <v>947</v>
      </c>
      <c r="O2850" t="s">
        <v>1626</v>
      </c>
      <c r="P2850" t="s">
        <v>1627</v>
      </c>
      <c r="Q2850" s="11">
        <v>0</v>
      </c>
      <c r="R2850" s="11">
        <v>0</v>
      </c>
      <c r="S2850" s="11">
        <v>0</v>
      </c>
      <c r="T2850" s="11">
        <v>0</v>
      </c>
      <c r="U2850" s="11">
        <v>44459127000</v>
      </c>
      <c r="V2850" s="11">
        <v>0</v>
      </c>
      <c r="W2850" s="11">
        <v>0</v>
      </c>
      <c r="X2850" s="11">
        <v>44459127000</v>
      </c>
      <c r="Y2850" s="11">
        <v>0</v>
      </c>
      <c r="Z2850" s="11">
        <v>0</v>
      </c>
      <c r="AA2850" s="11">
        <v>0</v>
      </c>
      <c r="AB2850" s="11">
        <v>0</v>
      </c>
      <c r="AC2850" s="11">
        <v>0</v>
      </c>
      <c r="AD2850" s="11">
        <v>0</v>
      </c>
      <c r="AE2850" s="11">
        <v>0</v>
      </c>
      <c r="AF2850" s="11">
        <v>0</v>
      </c>
      <c r="AG2850" s="11">
        <v>0</v>
      </c>
      <c r="AH2850" s="11">
        <v>0</v>
      </c>
      <c r="AI2850" s="11">
        <v>0</v>
      </c>
      <c r="AJ2850" s="11">
        <v>0</v>
      </c>
      <c r="AK2850" s="11">
        <v>0</v>
      </c>
      <c r="AL2850" s="11">
        <v>0</v>
      </c>
      <c r="AM2850" s="11">
        <v>0</v>
      </c>
      <c r="AN2850" s="11">
        <v>0</v>
      </c>
      <c r="AO28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0" s="11">
        <f>Table_PBS_SQL_DB2_PBSSQL_PBS_NDP_Tina_CG_QtrlyPerformance_Final[[#This Row],[GOU REL]]+Table_PBS_SQL_DB2_PBSSQL_PBS_NDP_Tina_CG_QtrlyPerformance_Final[[#This Row],[EXT REL]]</f>
        <v>0</v>
      </c>
      <c r="AT2850" s="11">
        <f>Table_PBS_SQL_DB2_PBSSQL_PBS_NDP_Tina_CG_QtrlyPerformance_Final[[#This Row],[GOU EXP]]+Table_PBS_SQL_DB2_PBSSQL_PBS_NDP_Tina_CG_QtrlyPerformance_Final[[#This Row],[EXT EXP]]</f>
        <v>0</v>
      </c>
      <c r="AU2850" s="11" t="str">
        <f>IF(Table_PBS_SQL_DB2_PBSSQL_PBS_NDP_Tina_CG_QtrlyPerformance_Final[[#This Row],[Item_Code]]&gt;"300000", "Capital", "Recurrent")</f>
        <v>Capital</v>
      </c>
    </row>
    <row r="2851" spans="1:47" x14ac:dyDescent="0.25">
      <c r="A2851" t="s">
        <v>499</v>
      </c>
      <c r="B2851" t="s">
        <v>942</v>
      </c>
      <c r="C2851" t="s">
        <v>491</v>
      </c>
      <c r="D2851" t="s">
        <v>861</v>
      </c>
      <c r="E2851" t="s">
        <v>75</v>
      </c>
      <c r="F2851" t="s">
        <v>943</v>
      </c>
      <c r="G2851" t="s">
        <v>31</v>
      </c>
      <c r="H2851" t="s">
        <v>944</v>
      </c>
      <c r="I2851" t="s">
        <v>499</v>
      </c>
      <c r="J2851" t="s">
        <v>864</v>
      </c>
      <c r="K2851" t="s">
        <v>501</v>
      </c>
      <c r="L2851" t="s">
        <v>945</v>
      </c>
      <c r="M2851" t="s">
        <v>946</v>
      </c>
      <c r="N2851" t="s">
        <v>947</v>
      </c>
      <c r="O2851" t="s">
        <v>1058</v>
      </c>
      <c r="P2851" t="s">
        <v>1059</v>
      </c>
      <c r="Q2851" s="11">
        <v>0</v>
      </c>
      <c r="R2851" s="11">
        <v>0</v>
      </c>
      <c r="S2851" s="11">
        <v>0</v>
      </c>
      <c r="T2851" s="11">
        <v>0</v>
      </c>
      <c r="U2851" s="11">
        <v>24839425879.942001</v>
      </c>
      <c r="V2851" s="11">
        <v>0</v>
      </c>
      <c r="W2851" s="11">
        <v>0</v>
      </c>
      <c r="X2851" s="11">
        <v>24839425879.942001</v>
      </c>
      <c r="Y2851" s="11">
        <v>0</v>
      </c>
      <c r="Z2851" s="11">
        <v>0</v>
      </c>
      <c r="AA2851" s="11">
        <v>0</v>
      </c>
      <c r="AB2851" s="11">
        <v>0</v>
      </c>
      <c r="AC2851" s="11">
        <v>0</v>
      </c>
      <c r="AD2851" s="11">
        <v>0</v>
      </c>
      <c r="AE2851" s="11">
        <v>0</v>
      </c>
      <c r="AF2851" s="11">
        <v>0</v>
      </c>
      <c r="AG2851" s="11">
        <v>0</v>
      </c>
      <c r="AH2851" s="11">
        <v>0</v>
      </c>
      <c r="AI2851" s="11">
        <v>0</v>
      </c>
      <c r="AJ2851" s="11">
        <v>0</v>
      </c>
      <c r="AK2851" s="11">
        <v>0</v>
      </c>
      <c r="AL2851" s="11">
        <v>0</v>
      </c>
      <c r="AM2851" s="11">
        <v>0</v>
      </c>
      <c r="AN2851" s="11">
        <v>0</v>
      </c>
      <c r="AO28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1" s="11">
        <f>Table_PBS_SQL_DB2_PBSSQL_PBS_NDP_Tina_CG_QtrlyPerformance_Final[[#This Row],[GOU REL]]+Table_PBS_SQL_DB2_PBSSQL_PBS_NDP_Tina_CG_QtrlyPerformance_Final[[#This Row],[EXT REL]]</f>
        <v>0</v>
      </c>
      <c r="AT2851" s="11">
        <f>Table_PBS_SQL_DB2_PBSSQL_PBS_NDP_Tina_CG_QtrlyPerformance_Final[[#This Row],[GOU EXP]]+Table_PBS_SQL_DB2_PBSSQL_PBS_NDP_Tina_CG_QtrlyPerformance_Final[[#This Row],[EXT EXP]]</f>
        <v>0</v>
      </c>
      <c r="AU2851" s="11" t="str">
        <f>IF(Table_PBS_SQL_DB2_PBSSQL_PBS_NDP_Tina_CG_QtrlyPerformance_Final[[#This Row],[Item_Code]]&gt;"300000", "Capital", "Recurrent")</f>
        <v>Capital</v>
      </c>
    </row>
    <row r="2852" spans="1:47" x14ac:dyDescent="0.25">
      <c r="A2852" t="s">
        <v>499</v>
      </c>
      <c r="B2852" t="s">
        <v>942</v>
      </c>
      <c r="C2852" t="s">
        <v>491</v>
      </c>
      <c r="D2852" t="s">
        <v>861</v>
      </c>
      <c r="E2852" t="s">
        <v>75</v>
      </c>
      <c r="F2852" t="s">
        <v>943</v>
      </c>
      <c r="G2852" t="s">
        <v>75</v>
      </c>
      <c r="H2852" t="s">
        <v>881</v>
      </c>
      <c r="I2852" t="s">
        <v>493</v>
      </c>
      <c r="J2852" t="s">
        <v>864</v>
      </c>
      <c r="K2852" t="s">
        <v>503</v>
      </c>
      <c r="L2852" t="s">
        <v>950</v>
      </c>
      <c r="M2852" t="s">
        <v>866</v>
      </c>
      <c r="N2852" t="s">
        <v>867</v>
      </c>
      <c r="O2852" t="s">
        <v>982</v>
      </c>
      <c r="P2852" t="s">
        <v>983</v>
      </c>
      <c r="Q2852" s="11">
        <v>0</v>
      </c>
      <c r="R2852" s="11">
        <v>0</v>
      </c>
      <c r="S2852" s="11">
        <v>0</v>
      </c>
      <c r="T2852" s="11">
        <v>0</v>
      </c>
      <c r="U2852" s="11">
        <v>661730000</v>
      </c>
      <c r="V2852" s="11">
        <v>0</v>
      </c>
      <c r="W2852" s="11">
        <v>661730000</v>
      </c>
      <c r="X2852" s="11">
        <v>0</v>
      </c>
      <c r="Y2852" s="11">
        <v>165432500</v>
      </c>
      <c r="Z2852" s="11">
        <v>0</v>
      </c>
      <c r="AA2852" s="11">
        <v>0</v>
      </c>
      <c r="AB2852" s="11">
        <v>0</v>
      </c>
      <c r="AC2852" s="11">
        <v>165432500</v>
      </c>
      <c r="AD2852" s="11">
        <v>0</v>
      </c>
      <c r="AE2852" s="11">
        <v>0</v>
      </c>
      <c r="AF2852" s="11">
        <v>0</v>
      </c>
      <c r="AG2852" s="11">
        <v>165432500</v>
      </c>
      <c r="AH2852" s="11">
        <v>0</v>
      </c>
      <c r="AI2852" s="11">
        <v>0</v>
      </c>
      <c r="AJ2852" s="11">
        <v>0</v>
      </c>
      <c r="AK2852" s="11">
        <v>165432500</v>
      </c>
      <c r="AL2852" s="11">
        <v>661729999</v>
      </c>
      <c r="AM2852" s="11">
        <v>0</v>
      </c>
      <c r="AN2852" s="11">
        <v>0</v>
      </c>
      <c r="AO28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661730000</v>
      </c>
      <c r="AP28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661729999</v>
      </c>
      <c r="AR28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2" s="11">
        <f>Table_PBS_SQL_DB2_PBSSQL_PBS_NDP_Tina_CG_QtrlyPerformance_Final[[#This Row],[GOU REL]]+Table_PBS_SQL_DB2_PBSSQL_PBS_NDP_Tina_CG_QtrlyPerformance_Final[[#This Row],[EXT REL]]</f>
        <v>661730000</v>
      </c>
      <c r="AT2852" s="11">
        <f>Table_PBS_SQL_DB2_PBSSQL_PBS_NDP_Tina_CG_QtrlyPerformance_Final[[#This Row],[GOU EXP]]+Table_PBS_SQL_DB2_PBSSQL_PBS_NDP_Tina_CG_QtrlyPerformance_Final[[#This Row],[EXT EXP]]</f>
        <v>661729999</v>
      </c>
      <c r="AU2852" s="11" t="str">
        <f>IF(Table_PBS_SQL_DB2_PBSSQL_PBS_NDP_Tina_CG_QtrlyPerformance_Final[[#This Row],[Item_Code]]&gt;"300000", "Capital", "Recurrent")</f>
        <v>Capital</v>
      </c>
    </row>
    <row r="2853" spans="1:47" x14ac:dyDescent="0.25">
      <c r="A2853" t="s">
        <v>511</v>
      </c>
      <c r="B2853" t="s">
        <v>2023</v>
      </c>
      <c r="C2853" t="s">
        <v>491</v>
      </c>
      <c r="D2853" t="s">
        <v>861</v>
      </c>
      <c r="E2853" t="s">
        <v>97</v>
      </c>
      <c r="F2853" t="s">
        <v>1525</v>
      </c>
      <c r="G2853" t="s">
        <v>103</v>
      </c>
      <c r="H2853" t="s">
        <v>881</v>
      </c>
      <c r="I2853" t="s">
        <v>493</v>
      </c>
      <c r="J2853" t="s">
        <v>864</v>
      </c>
      <c r="K2853" t="s">
        <v>513</v>
      </c>
      <c r="L2853" t="s">
        <v>2244</v>
      </c>
      <c r="M2853" t="s">
        <v>1232</v>
      </c>
      <c r="N2853" t="s">
        <v>1586</v>
      </c>
      <c r="O2853" t="s">
        <v>1626</v>
      </c>
      <c r="P2853" t="s">
        <v>1627</v>
      </c>
      <c r="Q2853" s="11">
        <v>0</v>
      </c>
      <c r="R2853" s="11">
        <v>0</v>
      </c>
      <c r="S2853" s="11">
        <v>0</v>
      </c>
      <c r="T2853" s="11">
        <v>0</v>
      </c>
      <c r="U2853" s="11">
        <v>20000000000</v>
      </c>
      <c r="V2853" s="11">
        <v>0</v>
      </c>
      <c r="W2853" s="11">
        <v>20000000000</v>
      </c>
      <c r="X2853" s="11">
        <v>0</v>
      </c>
      <c r="Y2853" s="11">
        <v>0</v>
      </c>
      <c r="Z2853" s="11">
        <v>0</v>
      </c>
      <c r="AA2853" s="11">
        <v>0</v>
      </c>
      <c r="AB2853" s="11">
        <v>0</v>
      </c>
      <c r="AC2853" s="11">
        <v>6000000000</v>
      </c>
      <c r="AD2853" s="11">
        <v>6000000000</v>
      </c>
      <c r="AE2853" s="11">
        <v>0</v>
      </c>
      <c r="AF2853" s="11">
        <v>0</v>
      </c>
      <c r="AG2853" s="11">
        <v>4372686865</v>
      </c>
      <c r="AH2853" s="11">
        <v>4183638865</v>
      </c>
      <c r="AI2853" s="11">
        <v>0</v>
      </c>
      <c r="AJ2853" s="11">
        <v>0</v>
      </c>
      <c r="AK2853" s="11">
        <v>9627313135</v>
      </c>
      <c r="AL2853" s="11">
        <v>9627313135</v>
      </c>
      <c r="AM2853" s="11">
        <v>0</v>
      </c>
      <c r="AN2853" s="11">
        <v>0</v>
      </c>
      <c r="AO28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20000000000</v>
      </c>
      <c r="AP28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19810952000</v>
      </c>
      <c r="AR28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3" s="11">
        <f>Table_PBS_SQL_DB2_PBSSQL_PBS_NDP_Tina_CG_QtrlyPerformance_Final[[#This Row],[GOU REL]]+Table_PBS_SQL_DB2_PBSSQL_PBS_NDP_Tina_CG_QtrlyPerformance_Final[[#This Row],[EXT REL]]</f>
        <v>20000000000</v>
      </c>
      <c r="AT2853" s="11">
        <f>Table_PBS_SQL_DB2_PBSSQL_PBS_NDP_Tina_CG_QtrlyPerformance_Final[[#This Row],[GOU EXP]]+Table_PBS_SQL_DB2_PBSSQL_PBS_NDP_Tina_CG_QtrlyPerformance_Final[[#This Row],[EXT EXP]]</f>
        <v>19810952000</v>
      </c>
      <c r="AU2853" s="11" t="str">
        <f>IF(Table_PBS_SQL_DB2_PBSSQL_PBS_NDP_Tina_CG_QtrlyPerformance_Final[[#This Row],[Item_Code]]&gt;"300000", "Capital", "Recurrent")</f>
        <v>Capital</v>
      </c>
    </row>
    <row r="2854" spans="1:47" x14ac:dyDescent="0.25">
      <c r="A2854" t="s">
        <v>511</v>
      </c>
      <c r="B2854" t="s">
        <v>2023</v>
      </c>
      <c r="C2854" t="s">
        <v>491</v>
      </c>
      <c r="D2854" t="s">
        <v>861</v>
      </c>
      <c r="E2854" t="s">
        <v>97</v>
      </c>
      <c r="F2854" t="s">
        <v>1525</v>
      </c>
      <c r="G2854" t="s">
        <v>103</v>
      </c>
      <c r="H2854" t="s">
        <v>881</v>
      </c>
      <c r="I2854" t="s">
        <v>493</v>
      </c>
      <c r="J2854" t="s">
        <v>864</v>
      </c>
      <c r="K2854" t="s">
        <v>515</v>
      </c>
      <c r="L2854" t="s">
        <v>2024</v>
      </c>
      <c r="M2854" t="s">
        <v>866</v>
      </c>
      <c r="N2854" t="s">
        <v>867</v>
      </c>
      <c r="O2854" t="s">
        <v>957</v>
      </c>
      <c r="P2854" t="s">
        <v>958</v>
      </c>
      <c r="Q2854" s="11">
        <v>0</v>
      </c>
      <c r="R2854" s="11">
        <v>0</v>
      </c>
      <c r="S2854" s="11">
        <v>0</v>
      </c>
      <c r="T2854" s="11">
        <v>0</v>
      </c>
      <c r="U2854" s="11">
        <v>145086565</v>
      </c>
      <c r="V2854" s="11">
        <v>0</v>
      </c>
      <c r="W2854" s="11">
        <v>145086565</v>
      </c>
      <c r="X2854" s="11">
        <v>0</v>
      </c>
      <c r="Y2854" s="11">
        <v>0</v>
      </c>
      <c r="Z2854" s="11">
        <v>0</v>
      </c>
      <c r="AA2854" s="11">
        <v>0</v>
      </c>
      <c r="AB2854" s="11">
        <v>0</v>
      </c>
      <c r="AC2854" s="11">
        <v>145086535</v>
      </c>
      <c r="AD2854" s="11">
        <v>0</v>
      </c>
      <c r="AE2854" s="11">
        <v>0</v>
      </c>
      <c r="AF2854" s="11">
        <v>0</v>
      </c>
      <c r="AG2854" s="11">
        <v>0</v>
      </c>
      <c r="AH2854" s="11">
        <v>0</v>
      </c>
      <c r="AI2854" s="11">
        <v>0</v>
      </c>
      <c r="AJ2854" s="11">
        <v>0</v>
      </c>
      <c r="AK2854" s="11">
        <v>0</v>
      </c>
      <c r="AL2854" s="11">
        <v>120383394</v>
      </c>
      <c r="AM2854" s="11">
        <v>0</v>
      </c>
      <c r="AN2854" s="11">
        <v>0</v>
      </c>
      <c r="AO28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145086535</v>
      </c>
      <c r="AP28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120383394</v>
      </c>
      <c r="AR28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4" s="11">
        <f>Table_PBS_SQL_DB2_PBSSQL_PBS_NDP_Tina_CG_QtrlyPerformance_Final[[#This Row],[GOU REL]]+Table_PBS_SQL_DB2_PBSSQL_PBS_NDP_Tina_CG_QtrlyPerformance_Final[[#This Row],[EXT REL]]</f>
        <v>145086535</v>
      </c>
      <c r="AT2854" s="11">
        <f>Table_PBS_SQL_DB2_PBSSQL_PBS_NDP_Tina_CG_QtrlyPerformance_Final[[#This Row],[GOU EXP]]+Table_PBS_SQL_DB2_PBSSQL_PBS_NDP_Tina_CG_QtrlyPerformance_Final[[#This Row],[EXT EXP]]</f>
        <v>120383394</v>
      </c>
      <c r="AU2854" s="11" t="str">
        <f>IF(Table_PBS_SQL_DB2_PBSSQL_PBS_NDP_Tina_CG_QtrlyPerformance_Final[[#This Row],[Item_Code]]&gt;"300000", "Capital", "Recurrent")</f>
        <v>Capital</v>
      </c>
    </row>
    <row r="2855" spans="1:47" x14ac:dyDescent="0.25">
      <c r="A2855" t="s">
        <v>179</v>
      </c>
      <c r="B2855" t="s">
        <v>959</v>
      </c>
      <c r="C2855" t="s">
        <v>177</v>
      </c>
      <c r="D2855" t="s">
        <v>960</v>
      </c>
      <c r="E2855" t="s">
        <v>31</v>
      </c>
      <c r="F2855" t="s">
        <v>961</v>
      </c>
      <c r="G2855" t="s">
        <v>87</v>
      </c>
      <c r="H2855" t="s">
        <v>962</v>
      </c>
      <c r="I2855" t="s">
        <v>896</v>
      </c>
      <c r="J2855" t="s">
        <v>897</v>
      </c>
      <c r="K2855" t="s">
        <v>963</v>
      </c>
      <c r="L2855" t="s">
        <v>964</v>
      </c>
      <c r="M2855" t="s">
        <v>980</v>
      </c>
      <c r="N2855" t="s">
        <v>981</v>
      </c>
      <c r="O2855" t="s">
        <v>1204</v>
      </c>
      <c r="P2855" t="s">
        <v>1205</v>
      </c>
      <c r="Q2855" s="11">
        <v>0</v>
      </c>
      <c r="R2855" s="11">
        <v>0</v>
      </c>
      <c r="S2855" s="11">
        <v>0</v>
      </c>
      <c r="T2855" s="11">
        <v>0</v>
      </c>
      <c r="U2855" s="11">
        <v>0</v>
      </c>
      <c r="V2855" s="11">
        <v>0</v>
      </c>
      <c r="W2855" s="11">
        <v>0</v>
      </c>
      <c r="X2855" s="11">
        <v>0</v>
      </c>
      <c r="Y2855" s="11">
        <v>0</v>
      </c>
      <c r="Z2855" s="11">
        <v>0</v>
      </c>
      <c r="AA2855" s="11">
        <v>150000000</v>
      </c>
      <c r="AB2855" s="11">
        <v>0</v>
      </c>
      <c r="AC2855" s="11">
        <v>0</v>
      </c>
      <c r="AD2855" s="11">
        <v>0</v>
      </c>
      <c r="AE2855" s="11">
        <v>150000000</v>
      </c>
      <c r="AF2855" s="11">
        <v>231459780</v>
      </c>
      <c r="AG2855" s="11">
        <v>0</v>
      </c>
      <c r="AH2855" s="11">
        <v>0</v>
      </c>
      <c r="AI2855" s="11">
        <v>0</v>
      </c>
      <c r="AJ2855" s="11">
        <v>0</v>
      </c>
      <c r="AK2855" s="11">
        <v>0</v>
      </c>
      <c r="AL2855" s="11">
        <v>0</v>
      </c>
      <c r="AM2855" s="11">
        <v>450000000</v>
      </c>
      <c r="AN2855" s="11">
        <v>447893918</v>
      </c>
      <c r="AO28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750000000</v>
      </c>
      <c r="AQ28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679353698</v>
      </c>
      <c r="AS2855" s="11">
        <f>Table_PBS_SQL_DB2_PBSSQL_PBS_NDP_Tina_CG_QtrlyPerformance_Final[[#This Row],[GOU REL]]+Table_PBS_SQL_DB2_PBSSQL_PBS_NDP_Tina_CG_QtrlyPerformance_Final[[#This Row],[EXT REL]]</f>
        <v>750000000</v>
      </c>
      <c r="AT2855" s="11">
        <f>Table_PBS_SQL_DB2_PBSSQL_PBS_NDP_Tina_CG_QtrlyPerformance_Final[[#This Row],[GOU EXP]]+Table_PBS_SQL_DB2_PBSSQL_PBS_NDP_Tina_CG_QtrlyPerformance_Final[[#This Row],[EXT EXP]]</f>
        <v>679353698</v>
      </c>
      <c r="AU2855" s="11" t="str">
        <f>IF(Table_PBS_SQL_DB2_PBSSQL_PBS_NDP_Tina_CG_QtrlyPerformance_Final[[#This Row],[Item_Code]]&gt;"300000", "Capital", "Recurrent")</f>
        <v>Capital</v>
      </c>
    </row>
    <row r="2856" spans="1:47" x14ac:dyDescent="0.25">
      <c r="A2856" t="s">
        <v>179</v>
      </c>
      <c r="B2856" t="s">
        <v>959</v>
      </c>
      <c r="C2856" t="s">
        <v>177</v>
      </c>
      <c r="D2856" t="s">
        <v>960</v>
      </c>
      <c r="E2856" t="s">
        <v>31</v>
      </c>
      <c r="F2856" t="s">
        <v>961</v>
      </c>
      <c r="G2856" t="s">
        <v>87</v>
      </c>
      <c r="H2856" t="s">
        <v>962</v>
      </c>
      <c r="I2856" t="s">
        <v>493</v>
      </c>
      <c r="J2856" t="s">
        <v>977</v>
      </c>
      <c r="K2856" t="s">
        <v>963</v>
      </c>
      <c r="L2856" t="s">
        <v>964</v>
      </c>
      <c r="M2856" t="s">
        <v>965</v>
      </c>
      <c r="N2856" t="s">
        <v>966</v>
      </c>
      <c r="O2856" t="s">
        <v>1002</v>
      </c>
      <c r="P2856" t="s">
        <v>1003</v>
      </c>
      <c r="Q2856" s="11">
        <v>0</v>
      </c>
      <c r="R2856" s="11">
        <v>0</v>
      </c>
      <c r="S2856" s="11">
        <v>0</v>
      </c>
      <c r="T2856" s="11">
        <v>0</v>
      </c>
      <c r="U2856" s="11">
        <v>2372400000</v>
      </c>
      <c r="V2856" s="11">
        <v>0</v>
      </c>
      <c r="W2856" s="11">
        <v>0</v>
      </c>
      <c r="X2856" s="11">
        <v>2372400000</v>
      </c>
      <c r="Y2856" s="11">
        <v>0</v>
      </c>
      <c r="Z2856" s="11">
        <v>0</v>
      </c>
      <c r="AA2856" s="11">
        <v>0</v>
      </c>
      <c r="AB2856" s="11">
        <v>0</v>
      </c>
      <c r="AC2856" s="11">
        <v>0</v>
      </c>
      <c r="AD2856" s="11">
        <v>0</v>
      </c>
      <c r="AE2856" s="11">
        <v>0</v>
      </c>
      <c r="AF2856" s="11">
        <v>0</v>
      </c>
      <c r="AG2856" s="11">
        <v>0</v>
      </c>
      <c r="AH2856" s="11">
        <v>0</v>
      </c>
      <c r="AI2856" s="11">
        <v>0</v>
      </c>
      <c r="AJ2856" s="11">
        <v>0</v>
      </c>
      <c r="AK2856" s="11">
        <v>0</v>
      </c>
      <c r="AL2856" s="11">
        <v>0</v>
      </c>
      <c r="AM2856" s="11">
        <v>0</v>
      </c>
      <c r="AN2856" s="11">
        <v>0</v>
      </c>
      <c r="AO28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6" s="11">
        <f>Table_PBS_SQL_DB2_PBSSQL_PBS_NDP_Tina_CG_QtrlyPerformance_Final[[#This Row],[GOU REL]]+Table_PBS_SQL_DB2_PBSSQL_PBS_NDP_Tina_CG_QtrlyPerformance_Final[[#This Row],[EXT REL]]</f>
        <v>0</v>
      </c>
      <c r="AT2856" s="11">
        <f>Table_PBS_SQL_DB2_PBSSQL_PBS_NDP_Tina_CG_QtrlyPerformance_Final[[#This Row],[GOU EXP]]+Table_PBS_SQL_DB2_PBSSQL_PBS_NDP_Tina_CG_QtrlyPerformance_Final[[#This Row],[EXT EXP]]</f>
        <v>0</v>
      </c>
      <c r="AU2856" s="11" t="str">
        <f>IF(Table_PBS_SQL_DB2_PBSSQL_PBS_NDP_Tina_CG_QtrlyPerformance_Final[[#This Row],[Item_Code]]&gt;"300000", "Capital", "Recurrent")</f>
        <v>Recurrent</v>
      </c>
    </row>
    <row r="2857" spans="1:47" x14ac:dyDescent="0.25">
      <c r="A2857" t="s">
        <v>179</v>
      </c>
      <c r="B2857" t="s">
        <v>959</v>
      </c>
      <c r="C2857" t="s">
        <v>177</v>
      </c>
      <c r="D2857" t="s">
        <v>960</v>
      </c>
      <c r="E2857" t="s">
        <v>31</v>
      </c>
      <c r="F2857" t="s">
        <v>961</v>
      </c>
      <c r="G2857" t="s">
        <v>87</v>
      </c>
      <c r="H2857" t="s">
        <v>962</v>
      </c>
      <c r="I2857" t="s">
        <v>493</v>
      </c>
      <c r="J2857" t="s">
        <v>977</v>
      </c>
      <c r="K2857" t="s">
        <v>963</v>
      </c>
      <c r="L2857" t="s">
        <v>964</v>
      </c>
      <c r="M2857" t="s">
        <v>965</v>
      </c>
      <c r="N2857" t="s">
        <v>966</v>
      </c>
      <c r="O2857" t="s">
        <v>911</v>
      </c>
      <c r="P2857" t="s">
        <v>912</v>
      </c>
      <c r="Q2857" s="11">
        <v>0</v>
      </c>
      <c r="R2857" s="11">
        <v>450000000</v>
      </c>
      <c r="S2857" s="11">
        <v>0</v>
      </c>
      <c r="T2857" s="11">
        <v>450000000</v>
      </c>
      <c r="U2857" s="11">
        <v>649800000</v>
      </c>
      <c r="V2857" s="11">
        <v>0</v>
      </c>
      <c r="W2857" s="11">
        <v>0</v>
      </c>
      <c r="X2857" s="11">
        <v>199800000</v>
      </c>
      <c r="Y2857" s="11">
        <v>0</v>
      </c>
      <c r="Z2857" s="11">
        <v>0</v>
      </c>
      <c r="AA2857" s="11">
        <v>0</v>
      </c>
      <c r="AB2857" s="11">
        <v>0</v>
      </c>
      <c r="AC2857" s="11">
        <v>0</v>
      </c>
      <c r="AD2857" s="11">
        <v>0</v>
      </c>
      <c r="AE2857" s="11">
        <v>0</v>
      </c>
      <c r="AF2857" s="11">
        <v>0</v>
      </c>
      <c r="AG2857" s="11">
        <v>0</v>
      </c>
      <c r="AH2857" s="11">
        <v>0</v>
      </c>
      <c r="AI2857" s="11">
        <v>0</v>
      </c>
      <c r="AJ2857" s="11">
        <v>0</v>
      </c>
      <c r="AK2857" s="11">
        <v>0</v>
      </c>
      <c r="AL2857" s="11">
        <v>0</v>
      </c>
      <c r="AM2857" s="11">
        <v>0</v>
      </c>
      <c r="AN2857" s="11">
        <v>0</v>
      </c>
      <c r="AO28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7" s="11">
        <f>Table_PBS_SQL_DB2_PBSSQL_PBS_NDP_Tina_CG_QtrlyPerformance_Final[[#This Row],[GOU REL]]+Table_PBS_SQL_DB2_PBSSQL_PBS_NDP_Tina_CG_QtrlyPerformance_Final[[#This Row],[EXT REL]]</f>
        <v>0</v>
      </c>
      <c r="AT2857" s="11">
        <f>Table_PBS_SQL_DB2_PBSSQL_PBS_NDP_Tina_CG_QtrlyPerformance_Final[[#This Row],[GOU EXP]]+Table_PBS_SQL_DB2_PBSSQL_PBS_NDP_Tina_CG_QtrlyPerformance_Final[[#This Row],[EXT EXP]]</f>
        <v>0</v>
      </c>
      <c r="AU2857" s="11" t="str">
        <f>IF(Table_PBS_SQL_DB2_PBSSQL_PBS_NDP_Tina_CG_QtrlyPerformance_Final[[#This Row],[Item_Code]]&gt;"300000", "Capital", "Recurrent")</f>
        <v>Recurrent</v>
      </c>
    </row>
    <row r="2858" spans="1:47" x14ac:dyDescent="0.25">
      <c r="A2858" t="s">
        <v>179</v>
      </c>
      <c r="B2858" t="s">
        <v>959</v>
      </c>
      <c r="C2858" t="s">
        <v>177</v>
      </c>
      <c r="D2858" t="s">
        <v>960</v>
      </c>
      <c r="E2858" t="s">
        <v>31</v>
      </c>
      <c r="F2858" t="s">
        <v>961</v>
      </c>
      <c r="G2858" t="s">
        <v>87</v>
      </c>
      <c r="H2858" t="s">
        <v>962</v>
      </c>
      <c r="I2858" t="s">
        <v>493</v>
      </c>
      <c r="J2858" t="s">
        <v>977</v>
      </c>
      <c r="K2858" t="s">
        <v>963</v>
      </c>
      <c r="L2858" t="s">
        <v>964</v>
      </c>
      <c r="M2858" t="s">
        <v>965</v>
      </c>
      <c r="N2858" t="s">
        <v>966</v>
      </c>
      <c r="O2858" t="s">
        <v>975</v>
      </c>
      <c r="P2858" t="s">
        <v>976</v>
      </c>
      <c r="Q2858" s="11">
        <v>0</v>
      </c>
      <c r="R2858" s="11">
        <v>0</v>
      </c>
      <c r="S2858" s="11">
        <v>513640000</v>
      </c>
      <c r="T2858" s="11">
        <v>-513640000</v>
      </c>
      <c r="U2858" s="11">
        <v>5372102406</v>
      </c>
      <c r="V2858" s="11">
        <v>0</v>
      </c>
      <c r="W2858" s="11">
        <v>749341995</v>
      </c>
      <c r="X2858" s="11">
        <v>5136400411</v>
      </c>
      <c r="Y2858" s="11">
        <v>187335500</v>
      </c>
      <c r="Z2858" s="11">
        <v>187335500</v>
      </c>
      <c r="AA2858" s="11">
        <v>0</v>
      </c>
      <c r="AB2858" s="11">
        <v>0</v>
      </c>
      <c r="AC2858" s="11">
        <v>562006495</v>
      </c>
      <c r="AD2858" s="11">
        <v>0</v>
      </c>
      <c r="AE2858" s="11">
        <v>0</v>
      </c>
      <c r="AF2858" s="11">
        <v>0</v>
      </c>
      <c r="AG2858" s="11">
        <v>0</v>
      </c>
      <c r="AH2858" s="11">
        <v>0</v>
      </c>
      <c r="AI2858" s="11">
        <v>0</v>
      </c>
      <c r="AJ2858" s="11">
        <v>0</v>
      </c>
      <c r="AK2858" s="11">
        <v>0</v>
      </c>
      <c r="AL2858" s="11">
        <v>562006495</v>
      </c>
      <c r="AM2858" s="11">
        <v>0</v>
      </c>
      <c r="AN2858" s="11">
        <v>0</v>
      </c>
      <c r="AO28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749341995</v>
      </c>
      <c r="AP28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749341995</v>
      </c>
      <c r="AR28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8" s="11">
        <f>Table_PBS_SQL_DB2_PBSSQL_PBS_NDP_Tina_CG_QtrlyPerformance_Final[[#This Row],[GOU REL]]+Table_PBS_SQL_DB2_PBSSQL_PBS_NDP_Tina_CG_QtrlyPerformance_Final[[#This Row],[EXT REL]]</f>
        <v>749341995</v>
      </c>
      <c r="AT2858" s="11">
        <f>Table_PBS_SQL_DB2_PBSSQL_PBS_NDP_Tina_CG_QtrlyPerformance_Final[[#This Row],[GOU EXP]]+Table_PBS_SQL_DB2_PBSSQL_PBS_NDP_Tina_CG_QtrlyPerformance_Final[[#This Row],[EXT EXP]]</f>
        <v>749341995</v>
      </c>
      <c r="AU2858" s="11" t="str">
        <f>IF(Table_PBS_SQL_DB2_PBSSQL_PBS_NDP_Tina_CG_QtrlyPerformance_Final[[#This Row],[Item_Code]]&gt;"300000", "Capital", "Recurrent")</f>
        <v>Recurrent</v>
      </c>
    </row>
    <row r="2859" spans="1:47" x14ac:dyDescent="0.25">
      <c r="A2859" t="s">
        <v>179</v>
      </c>
      <c r="B2859" t="s">
        <v>959</v>
      </c>
      <c r="C2859" t="s">
        <v>177</v>
      </c>
      <c r="D2859" t="s">
        <v>960</v>
      </c>
      <c r="E2859" t="s">
        <v>31</v>
      </c>
      <c r="F2859" t="s">
        <v>961</v>
      </c>
      <c r="G2859" t="s">
        <v>87</v>
      </c>
      <c r="H2859" t="s">
        <v>962</v>
      </c>
      <c r="I2859" t="s">
        <v>493</v>
      </c>
      <c r="J2859" t="s">
        <v>977</v>
      </c>
      <c r="K2859" t="s">
        <v>963</v>
      </c>
      <c r="L2859" t="s">
        <v>964</v>
      </c>
      <c r="M2859" t="s">
        <v>980</v>
      </c>
      <c r="N2859" t="s">
        <v>981</v>
      </c>
      <c r="O2859" t="s">
        <v>869</v>
      </c>
      <c r="P2859" t="s">
        <v>870</v>
      </c>
      <c r="Q2859" s="11">
        <v>0</v>
      </c>
      <c r="R2859" s="11">
        <v>0</v>
      </c>
      <c r="S2859" s="11">
        <v>0</v>
      </c>
      <c r="T2859" s="11">
        <v>0</v>
      </c>
      <c r="U2859" s="11">
        <v>396000000</v>
      </c>
      <c r="V2859" s="11">
        <v>0</v>
      </c>
      <c r="W2859" s="11">
        <v>0</v>
      </c>
      <c r="X2859" s="11">
        <v>396000000</v>
      </c>
      <c r="Y2859" s="11">
        <v>0</v>
      </c>
      <c r="Z2859" s="11">
        <v>0</v>
      </c>
      <c r="AA2859" s="11">
        <v>0</v>
      </c>
      <c r="AB2859" s="11">
        <v>0</v>
      </c>
      <c r="AC2859" s="11">
        <v>0</v>
      </c>
      <c r="AD2859" s="11">
        <v>0</v>
      </c>
      <c r="AE2859" s="11">
        <v>0</v>
      </c>
      <c r="AF2859" s="11">
        <v>0</v>
      </c>
      <c r="AG2859" s="11">
        <v>0</v>
      </c>
      <c r="AH2859" s="11">
        <v>0</v>
      </c>
      <c r="AI2859" s="11">
        <v>0</v>
      </c>
      <c r="AJ2859" s="11">
        <v>0</v>
      </c>
      <c r="AK2859" s="11">
        <v>0</v>
      </c>
      <c r="AL2859" s="11">
        <v>0</v>
      </c>
      <c r="AM2859" s="11">
        <v>0</v>
      </c>
      <c r="AN2859" s="11">
        <v>0</v>
      </c>
      <c r="AO28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59" s="11">
        <f>Table_PBS_SQL_DB2_PBSSQL_PBS_NDP_Tina_CG_QtrlyPerformance_Final[[#This Row],[GOU REL]]+Table_PBS_SQL_DB2_PBSSQL_PBS_NDP_Tina_CG_QtrlyPerformance_Final[[#This Row],[EXT REL]]</f>
        <v>0</v>
      </c>
      <c r="AT2859" s="11">
        <f>Table_PBS_SQL_DB2_PBSSQL_PBS_NDP_Tina_CG_QtrlyPerformance_Final[[#This Row],[GOU EXP]]+Table_PBS_SQL_DB2_PBSSQL_PBS_NDP_Tina_CG_QtrlyPerformance_Final[[#This Row],[EXT EXP]]</f>
        <v>0</v>
      </c>
      <c r="AU2859" s="11" t="str">
        <f>IF(Table_PBS_SQL_DB2_PBSSQL_PBS_NDP_Tina_CG_QtrlyPerformance_Final[[#This Row],[Item_Code]]&gt;"300000", "Capital", "Recurrent")</f>
        <v>Capital</v>
      </c>
    </row>
    <row r="2860" spans="1:47" x14ac:dyDescent="0.25">
      <c r="A2860" t="s">
        <v>179</v>
      </c>
      <c r="B2860" t="s">
        <v>959</v>
      </c>
      <c r="C2860" t="s">
        <v>177</v>
      </c>
      <c r="D2860" t="s">
        <v>960</v>
      </c>
      <c r="E2860" t="s">
        <v>31</v>
      </c>
      <c r="F2860" t="s">
        <v>961</v>
      </c>
      <c r="G2860" t="s">
        <v>87</v>
      </c>
      <c r="H2860" t="s">
        <v>962</v>
      </c>
      <c r="I2860" t="s">
        <v>493</v>
      </c>
      <c r="J2860" t="s">
        <v>977</v>
      </c>
      <c r="K2860" t="s">
        <v>963</v>
      </c>
      <c r="L2860" t="s">
        <v>964</v>
      </c>
      <c r="M2860" t="s">
        <v>980</v>
      </c>
      <c r="N2860" t="s">
        <v>981</v>
      </c>
      <c r="O2860" t="s">
        <v>957</v>
      </c>
      <c r="P2860" t="s">
        <v>958</v>
      </c>
      <c r="Q2860" s="11">
        <v>0</v>
      </c>
      <c r="R2860" s="11">
        <v>440000000</v>
      </c>
      <c r="S2860" s="11">
        <v>0</v>
      </c>
      <c r="T2860" s="11">
        <v>440000000</v>
      </c>
      <c r="U2860" s="11">
        <v>800000000</v>
      </c>
      <c r="V2860" s="11">
        <v>0</v>
      </c>
      <c r="W2860" s="11">
        <v>0</v>
      </c>
      <c r="X2860" s="11">
        <v>360000000</v>
      </c>
      <c r="Y2860" s="11">
        <v>0</v>
      </c>
      <c r="Z2860" s="11">
        <v>0</v>
      </c>
      <c r="AA2860" s="11">
        <v>0</v>
      </c>
      <c r="AB2860" s="11">
        <v>0</v>
      </c>
      <c r="AC2860" s="11">
        <v>0</v>
      </c>
      <c r="AD2860" s="11">
        <v>0</v>
      </c>
      <c r="AE2860" s="11">
        <v>0</v>
      </c>
      <c r="AF2860" s="11">
        <v>0</v>
      </c>
      <c r="AG2860" s="11">
        <v>0</v>
      </c>
      <c r="AH2860" s="11">
        <v>0</v>
      </c>
      <c r="AI2860" s="11">
        <v>0</v>
      </c>
      <c r="AJ2860" s="11">
        <v>0</v>
      </c>
      <c r="AK2860" s="11">
        <v>0</v>
      </c>
      <c r="AL2860" s="11">
        <v>0</v>
      </c>
      <c r="AM2860" s="11">
        <v>0</v>
      </c>
      <c r="AN2860" s="11">
        <v>0</v>
      </c>
      <c r="AO28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60" s="11">
        <f>Table_PBS_SQL_DB2_PBSSQL_PBS_NDP_Tina_CG_QtrlyPerformance_Final[[#This Row],[GOU REL]]+Table_PBS_SQL_DB2_PBSSQL_PBS_NDP_Tina_CG_QtrlyPerformance_Final[[#This Row],[EXT REL]]</f>
        <v>0</v>
      </c>
      <c r="AT2860" s="11">
        <f>Table_PBS_SQL_DB2_PBSSQL_PBS_NDP_Tina_CG_QtrlyPerformance_Final[[#This Row],[GOU EXP]]+Table_PBS_SQL_DB2_PBSSQL_PBS_NDP_Tina_CG_QtrlyPerformance_Final[[#This Row],[EXT EXP]]</f>
        <v>0</v>
      </c>
      <c r="AU2860" s="11" t="str">
        <f>IF(Table_PBS_SQL_DB2_PBSSQL_PBS_NDP_Tina_CG_QtrlyPerformance_Final[[#This Row],[Item_Code]]&gt;"300000", "Capital", "Recurrent")</f>
        <v>Capital</v>
      </c>
    </row>
    <row r="2861" spans="1:47" x14ac:dyDescent="0.25">
      <c r="A2861" t="s">
        <v>179</v>
      </c>
      <c r="B2861" t="s">
        <v>959</v>
      </c>
      <c r="C2861" t="s">
        <v>177</v>
      </c>
      <c r="D2861" t="s">
        <v>960</v>
      </c>
      <c r="E2861" t="s">
        <v>31</v>
      </c>
      <c r="F2861" t="s">
        <v>961</v>
      </c>
      <c r="G2861" t="s">
        <v>97</v>
      </c>
      <c r="H2861" t="s">
        <v>984</v>
      </c>
      <c r="I2861" t="s">
        <v>467</v>
      </c>
      <c r="J2861" t="s">
        <v>989</v>
      </c>
      <c r="K2861" t="s">
        <v>985</v>
      </c>
      <c r="L2861" t="s">
        <v>986</v>
      </c>
      <c r="M2861" t="s">
        <v>987</v>
      </c>
      <c r="N2861" t="s">
        <v>988</v>
      </c>
      <c r="O2861" t="s">
        <v>1016</v>
      </c>
      <c r="P2861" t="s">
        <v>1017</v>
      </c>
      <c r="Q2861" s="11">
        <v>0</v>
      </c>
      <c r="R2861" s="11">
        <v>0</v>
      </c>
      <c r="S2861" s="11">
        <v>0</v>
      </c>
      <c r="T2861" s="11">
        <v>0</v>
      </c>
      <c r="U2861" s="11">
        <v>20000000</v>
      </c>
      <c r="V2861" s="11">
        <v>0</v>
      </c>
      <c r="W2861" s="11">
        <v>10000000</v>
      </c>
      <c r="X2861" s="11">
        <v>10000000</v>
      </c>
      <c r="Y2861" s="11">
        <v>0</v>
      </c>
      <c r="Z2861" s="11">
        <v>0</v>
      </c>
      <c r="AA2861" s="11">
        <v>0</v>
      </c>
      <c r="AB2861" s="11">
        <v>0</v>
      </c>
      <c r="AC2861" s="11">
        <v>5000000</v>
      </c>
      <c r="AD2861" s="11">
        <v>0</v>
      </c>
      <c r="AE2861" s="11">
        <v>0</v>
      </c>
      <c r="AF2861" s="11">
        <v>0</v>
      </c>
      <c r="AG2861" s="11">
        <v>2500000</v>
      </c>
      <c r="AH2861" s="11">
        <v>6428756</v>
      </c>
      <c r="AI2861" s="11">
        <v>0</v>
      </c>
      <c r="AJ2861" s="11">
        <v>0</v>
      </c>
      <c r="AK2861" s="11">
        <v>2500000</v>
      </c>
      <c r="AL2861" s="11">
        <v>3568500</v>
      </c>
      <c r="AM2861" s="11">
        <v>0</v>
      </c>
      <c r="AN2861" s="11">
        <v>0</v>
      </c>
      <c r="AO28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8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9997256</v>
      </c>
      <c r="AR28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61" s="11">
        <f>Table_PBS_SQL_DB2_PBSSQL_PBS_NDP_Tina_CG_QtrlyPerformance_Final[[#This Row],[GOU REL]]+Table_PBS_SQL_DB2_PBSSQL_PBS_NDP_Tina_CG_QtrlyPerformance_Final[[#This Row],[EXT REL]]</f>
        <v>10000000</v>
      </c>
      <c r="AT2861" s="11">
        <f>Table_PBS_SQL_DB2_PBSSQL_PBS_NDP_Tina_CG_QtrlyPerformance_Final[[#This Row],[GOU EXP]]+Table_PBS_SQL_DB2_PBSSQL_PBS_NDP_Tina_CG_QtrlyPerformance_Final[[#This Row],[EXT EXP]]</f>
        <v>9997256</v>
      </c>
      <c r="AU2861" s="11" t="str">
        <f>IF(Table_PBS_SQL_DB2_PBSSQL_PBS_NDP_Tina_CG_QtrlyPerformance_Final[[#This Row],[Item_Code]]&gt;"300000", "Capital", "Recurrent")</f>
        <v>Recurrent</v>
      </c>
    </row>
    <row r="2862" spans="1:47" x14ac:dyDescent="0.25">
      <c r="A2862" t="s">
        <v>179</v>
      </c>
      <c r="B2862" t="s">
        <v>959</v>
      </c>
      <c r="C2862" t="s">
        <v>676</v>
      </c>
      <c r="D2862" t="s">
        <v>990</v>
      </c>
      <c r="E2862" t="s">
        <v>31</v>
      </c>
      <c r="F2862" t="s">
        <v>991</v>
      </c>
      <c r="G2862" t="s">
        <v>119</v>
      </c>
      <c r="H2862" t="s">
        <v>992</v>
      </c>
      <c r="I2862" t="s">
        <v>896</v>
      </c>
      <c r="J2862" t="s">
        <v>897</v>
      </c>
      <c r="K2862" t="s">
        <v>678</v>
      </c>
      <c r="L2862" t="s">
        <v>993</v>
      </c>
      <c r="M2862" t="s">
        <v>994</v>
      </c>
      <c r="N2862" t="s">
        <v>995</v>
      </c>
      <c r="O2862" t="s">
        <v>1002</v>
      </c>
      <c r="P2862" t="s">
        <v>1003</v>
      </c>
      <c r="Q2862" s="11">
        <v>0</v>
      </c>
      <c r="R2862" s="11">
        <v>0</v>
      </c>
      <c r="S2862" s="11">
        <v>0</v>
      </c>
      <c r="T2862" s="11">
        <v>0</v>
      </c>
      <c r="U2862" s="11">
        <v>0</v>
      </c>
      <c r="V2862" s="11">
        <v>0</v>
      </c>
      <c r="W2862" s="11">
        <v>0</v>
      </c>
      <c r="X2862" s="11">
        <v>0</v>
      </c>
      <c r="Y2862" s="11">
        <v>0</v>
      </c>
      <c r="Z2862" s="11">
        <v>0</v>
      </c>
      <c r="AA2862" s="11">
        <v>0</v>
      </c>
      <c r="AB2862" s="11">
        <v>0</v>
      </c>
      <c r="AC2862" s="11">
        <v>0</v>
      </c>
      <c r="AD2862" s="11">
        <v>0</v>
      </c>
      <c r="AE2862" s="11">
        <v>281050000</v>
      </c>
      <c r="AF2862" s="11">
        <v>208432256</v>
      </c>
      <c r="AG2862" s="11">
        <v>0</v>
      </c>
      <c r="AH2862" s="11">
        <v>0</v>
      </c>
      <c r="AI2862" s="11">
        <v>0</v>
      </c>
      <c r="AJ2862" s="11">
        <v>0</v>
      </c>
      <c r="AK2862" s="11">
        <v>0</v>
      </c>
      <c r="AL2862" s="11">
        <v>0</v>
      </c>
      <c r="AM2862" s="11">
        <v>562100000</v>
      </c>
      <c r="AN2862" s="11">
        <v>564013349</v>
      </c>
      <c r="AO28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843150000</v>
      </c>
      <c r="AQ28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772445605</v>
      </c>
      <c r="AS2862" s="11">
        <f>Table_PBS_SQL_DB2_PBSSQL_PBS_NDP_Tina_CG_QtrlyPerformance_Final[[#This Row],[GOU REL]]+Table_PBS_SQL_DB2_PBSSQL_PBS_NDP_Tina_CG_QtrlyPerformance_Final[[#This Row],[EXT REL]]</f>
        <v>843150000</v>
      </c>
      <c r="AT2862" s="11">
        <f>Table_PBS_SQL_DB2_PBSSQL_PBS_NDP_Tina_CG_QtrlyPerformance_Final[[#This Row],[GOU EXP]]+Table_PBS_SQL_DB2_PBSSQL_PBS_NDP_Tina_CG_QtrlyPerformance_Final[[#This Row],[EXT EXP]]</f>
        <v>772445605</v>
      </c>
      <c r="AU2862" s="11" t="str">
        <f>IF(Table_PBS_SQL_DB2_PBSSQL_PBS_NDP_Tina_CG_QtrlyPerformance_Final[[#This Row],[Item_Code]]&gt;"300000", "Capital", "Recurrent")</f>
        <v>Recurrent</v>
      </c>
    </row>
    <row r="2863" spans="1:47" x14ac:dyDescent="0.25">
      <c r="A2863" t="s">
        <v>179</v>
      </c>
      <c r="B2863" t="s">
        <v>959</v>
      </c>
      <c r="C2863" t="s">
        <v>676</v>
      </c>
      <c r="D2863" t="s">
        <v>990</v>
      </c>
      <c r="E2863" t="s">
        <v>75</v>
      </c>
      <c r="F2863" t="s">
        <v>998</v>
      </c>
      <c r="G2863" t="s">
        <v>31</v>
      </c>
      <c r="H2863" t="s">
        <v>999</v>
      </c>
      <c r="I2863" t="s">
        <v>493</v>
      </c>
      <c r="J2863" t="s">
        <v>1007</v>
      </c>
      <c r="K2863" t="s">
        <v>678</v>
      </c>
      <c r="L2863" t="s">
        <v>993</v>
      </c>
      <c r="M2863" t="s">
        <v>1008</v>
      </c>
      <c r="N2863" t="s">
        <v>1009</v>
      </c>
      <c r="O2863" t="s">
        <v>1028</v>
      </c>
      <c r="P2863" t="s">
        <v>1029</v>
      </c>
      <c r="Q2863" s="11">
        <v>0</v>
      </c>
      <c r="R2863" s="11">
        <v>0</v>
      </c>
      <c r="S2863" s="11">
        <v>0</v>
      </c>
      <c r="T2863" s="11">
        <v>0</v>
      </c>
      <c r="U2863" s="11">
        <v>214800000</v>
      </c>
      <c r="V2863" s="11">
        <v>0</v>
      </c>
      <c r="W2863" s="11">
        <v>0</v>
      </c>
      <c r="X2863" s="11">
        <v>214800000</v>
      </c>
      <c r="Y2863" s="11">
        <v>0</v>
      </c>
      <c r="Z2863" s="11">
        <v>0</v>
      </c>
      <c r="AA2863" s="11">
        <v>0</v>
      </c>
      <c r="AB2863" s="11">
        <v>0</v>
      </c>
      <c r="AC2863" s="11">
        <v>0</v>
      </c>
      <c r="AD2863" s="11">
        <v>0</v>
      </c>
      <c r="AE2863" s="11">
        <v>0</v>
      </c>
      <c r="AF2863" s="11">
        <v>0</v>
      </c>
      <c r="AG2863" s="11">
        <v>0</v>
      </c>
      <c r="AH2863" s="11">
        <v>0</v>
      </c>
      <c r="AI2863" s="11">
        <v>0</v>
      </c>
      <c r="AJ2863" s="11">
        <v>0</v>
      </c>
      <c r="AK2863" s="11">
        <v>0</v>
      </c>
      <c r="AL2863" s="11">
        <v>0</v>
      </c>
      <c r="AM2863" s="11">
        <v>0</v>
      </c>
      <c r="AN2863" s="11">
        <v>0</v>
      </c>
      <c r="AO28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63" s="11">
        <f>Table_PBS_SQL_DB2_PBSSQL_PBS_NDP_Tina_CG_QtrlyPerformance_Final[[#This Row],[GOU REL]]+Table_PBS_SQL_DB2_PBSSQL_PBS_NDP_Tina_CG_QtrlyPerformance_Final[[#This Row],[EXT REL]]</f>
        <v>0</v>
      </c>
      <c r="AT2863" s="11">
        <f>Table_PBS_SQL_DB2_PBSSQL_PBS_NDP_Tina_CG_QtrlyPerformance_Final[[#This Row],[GOU EXP]]+Table_PBS_SQL_DB2_PBSSQL_PBS_NDP_Tina_CG_QtrlyPerformance_Final[[#This Row],[EXT EXP]]</f>
        <v>0</v>
      </c>
      <c r="AU2863" s="11" t="str">
        <f>IF(Table_PBS_SQL_DB2_PBSSQL_PBS_NDP_Tina_CG_QtrlyPerformance_Final[[#This Row],[Item_Code]]&gt;"300000", "Capital", "Recurrent")</f>
        <v>Recurrent</v>
      </c>
    </row>
    <row r="2864" spans="1:47" x14ac:dyDescent="0.25">
      <c r="A2864" t="s">
        <v>179</v>
      </c>
      <c r="B2864" t="s">
        <v>959</v>
      </c>
      <c r="C2864" t="s">
        <v>676</v>
      </c>
      <c r="D2864" t="s">
        <v>990</v>
      </c>
      <c r="E2864" t="s">
        <v>75</v>
      </c>
      <c r="F2864" t="s">
        <v>998</v>
      </c>
      <c r="G2864" t="s">
        <v>31</v>
      </c>
      <c r="H2864" t="s">
        <v>999</v>
      </c>
      <c r="I2864" t="s">
        <v>493</v>
      </c>
      <c r="J2864" t="s">
        <v>1007</v>
      </c>
      <c r="K2864" t="s">
        <v>678</v>
      </c>
      <c r="L2864" t="s">
        <v>993</v>
      </c>
      <c r="M2864" t="s">
        <v>1000</v>
      </c>
      <c r="N2864" t="s">
        <v>1001</v>
      </c>
      <c r="O2864" t="s">
        <v>906</v>
      </c>
      <c r="P2864" t="s">
        <v>907</v>
      </c>
      <c r="Q2864" s="11">
        <v>0</v>
      </c>
      <c r="R2864" s="11">
        <v>0</v>
      </c>
      <c r="S2864" s="11">
        <v>0</v>
      </c>
      <c r="T2864" s="11">
        <v>0</v>
      </c>
      <c r="U2864" s="11">
        <v>3108738660</v>
      </c>
      <c r="V2864" s="11">
        <v>0</v>
      </c>
      <c r="W2864" s="11">
        <v>3108738660</v>
      </c>
      <c r="X2864" s="11">
        <v>0</v>
      </c>
      <c r="Y2864" s="11">
        <v>0</v>
      </c>
      <c r="Z2864" s="11">
        <v>0</v>
      </c>
      <c r="AA2864" s="11">
        <v>0</v>
      </c>
      <c r="AB2864" s="11">
        <v>0</v>
      </c>
      <c r="AC2864" s="11">
        <v>1554369330</v>
      </c>
      <c r="AD2864" s="11">
        <v>69750000</v>
      </c>
      <c r="AE2864" s="11">
        <v>0</v>
      </c>
      <c r="AF2864" s="11">
        <v>0</v>
      </c>
      <c r="AG2864" s="11">
        <v>777184665</v>
      </c>
      <c r="AH2864" s="11">
        <v>1321874500</v>
      </c>
      <c r="AI2864" s="11">
        <v>0</v>
      </c>
      <c r="AJ2864" s="11">
        <v>0</v>
      </c>
      <c r="AK2864" s="11">
        <v>777184665</v>
      </c>
      <c r="AL2864" s="11">
        <v>1678276660</v>
      </c>
      <c r="AM2864" s="11">
        <v>0</v>
      </c>
      <c r="AN2864" s="11">
        <v>0</v>
      </c>
      <c r="AO28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3108738660</v>
      </c>
      <c r="AP28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3069901160</v>
      </c>
      <c r="AR28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64" s="11">
        <f>Table_PBS_SQL_DB2_PBSSQL_PBS_NDP_Tina_CG_QtrlyPerformance_Final[[#This Row],[GOU REL]]+Table_PBS_SQL_DB2_PBSSQL_PBS_NDP_Tina_CG_QtrlyPerformance_Final[[#This Row],[EXT REL]]</f>
        <v>3108738660</v>
      </c>
      <c r="AT2864" s="11">
        <f>Table_PBS_SQL_DB2_PBSSQL_PBS_NDP_Tina_CG_QtrlyPerformance_Final[[#This Row],[GOU EXP]]+Table_PBS_SQL_DB2_PBSSQL_PBS_NDP_Tina_CG_QtrlyPerformance_Final[[#This Row],[EXT EXP]]</f>
        <v>3069901160</v>
      </c>
      <c r="AU2864" s="11" t="str">
        <f>IF(Table_PBS_SQL_DB2_PBSSQL_PBS_NDP_Tina_CG_QtrlyPerformance_Final[[#This Row],[Item_Code]]&gt;"300000", "Capital", "Recurrent")</f>
        <v>Recurrent</v>
      </c>
    </row>
    <row r="2865" spans="1:47" x14ac:dyDescent="0.25">
      <c r="A2865" t="s">
        <v>179</v>
      </c>
      <c r="B2865" t="s">
        <v>959</v>
      </c>
      <c r="C2865" t="s">
        <v>676</v>
      </c>
      <c r="D2865" t="s">
        <v>990</v>
      </c>
      <c r="E2865" t="s">
        <v>75</v>
      </c>
      <c r="F2865" t="s">
        <v>998</v>
      </c>
      <c r="G2865" t="s">
        <v>31</v>
      </c>
      <c r="H2865" t="s">
        <v>999</v>
      </c>
      <c r="I2865" t="s">
        <v>493</v>
      </c>
      <c r="J2865" t="s">
        <v>1007</v>
      </c>
      <c r="K2865" t="s">
        <v>678</v>
      </c>
      <c r="L2865" t="s">
        <v>993</v>
      </c>
      <c r="M2865" t="s">
        <v>1000</v>
      </c>
      <c r="N2865" t="s">
        <v>1001</v>
      </c>
      <c r="O2865" t="s">
        <v>1004</v>
      </c>
      <c r="P2865" t="s">
        <v>868</v>
      </c>
      <c r="Q2865" s="11">
        <v>0</v>
      </c>
      <c r="R2865" s="11">
        <v>0</v>
      </c>
      <c r="S2865" s="11">
        <v>0</v>
      </c>
      <c r="T2865" s="11">
        <v>0</v>
      </c>
      <c r="U2865" s="11">
        <v>274719000</v>
      </c>
      <c r="V2865" s="11">
        <v>0</v>
      </c>
      <c r="W2865" s="11">
        <v>274719000</v>
      </c>
      <c r="X2865" s="11">
        <v>0</v>
      </c>
      <c r="Y2865" s="11">
        <v>68679750</v>
      </c>
      <c r="Z2865" s="11">
        <v>22274655</v>
      </c>
      <c r="AA2865" s="11">
        <v>0</v>
      </c>
      <c r="AB2865" s="11">
        <v>0</v>
      </c>
      <c r="AC2865" s="11">
        <v>68679750</v>
      </c>
      <c r="AD2865" s="11">
        <v>5349582</v>
      </c>
      <c r="AE2865" s="11">
        <v>0</v>
      </c>
      <c r="AF2865" s="11">
        <v>0</v>
      </c>
      <c r="AG2865" s="11">
        <v>68679750</v>
      </c>
      <c r="AH2865" s="11">
        <v>40581100</v>
      </c>
      <c r="AI2865" s="11">
        <v>0</v>
      </c>
      <c r="AJ2865" s="11">
        <v>0</v>
      </c>
      <c r="AK2865" s="11">
        <v>68679750</v>
      </c>
      <c r="AL2865" s="11">
        <v>188448595</v>
      </c>
      <c r="AM2865" s="11">
        <v>0</v>
      </c>
      <c r="AN2865" s="11">
        <v>0</v>
      </c>
      <c r="AO28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274719000</v>
      </c>
      <c r="AP28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256653932</v>
      </c>
      <c r="AR28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65" s="11">
        <f>Table_PBS_SQL_DB2_PBSSQL_PBS_NDP_Tina_CG_QtrlyPerformance_Final[[#This Row],[GOU REL]]+Table_PBS_SQL_DB2_PBSSQL_PBS_NDP_Tina_CG_QtrlyPerformance_Final[[#This Row],[EXT REL]]</f>
        <v>274719000</v>
      </c>
      <c r="AT2865" s="11">
        <f>Table_PBS_SQL_DB2_PBSSQL_PBS_NDP_Tina_CG_QtrlyPerformance_Final[[#This Row],[GOU EXP]]+Table_PBS_SQL_DB2_PBSSQL_PBS_NDP_Tina_CG_QtrlyPerformance_Final[[#This Row],[EXT EXP]]</f>
        <v>256653932</v>
      </c>
      <c r="AU2865" s="11" t="str">
        <f>IF(Table_PBS_SQL_DB2_PBSSQL_PBS_NDP_Tina_CG_QtrlyPerformance_Final[[#This Row],[Item_Code]]&gt;"300000", "Capital", "Recurrent")</f>
        <v>Recurrent</v>
      </c>
    </row>
    <row r="2866" spans="1:47" x14ac:dyDescent="0.25">
      <c r="A2866" t="s">
        <v>179</v>
      </c>
      <c r="B2866" t="s">
        <v>959</v>
      </c>
      <c r="C2866" t="s">
        <v>676</v>
      </c>
      <c r="D2866" t="s">
        <v>990</v>
      </c>
      <c r="E2866" t="s">
        <v>75</v>
      </c>
      <c r="F2866" t="s">
        <v>998</v>
      </c>
      <c r="G2866" t="s">
        <v>31</v>
      </c>
      <c r="H2866" t="s">
        <v>999</v>
      </c>
      <c r="I2866" t="s">
        <v>493</v>
      </c>
      <c r="J2866" t="s">
        <v>1007</v>
      </c>
      <c r="K2866" t="s">
        <v>678</v>
      </c>
      <c r="L2866" t="s">
        <v>993</v>
      </c>
      <c r="M2866" t="s">
        <v>980</v>
      </c>
      <c r="N2866" t="s">
        <v>981</v>
      </c>
      <c r="O2866" t="s">
        <v>1083</v>
      </c>
      <c r="P2866" t="s">
        <v>1084</v>
      </c>
      <c r="Q2866" s="11">
        <v>0</v>
      </c>
      <c r="R2866" s="11">
        <v>0</v>
      </c>
      <c r="S2866" s="11">
        <v>0</v>
      </c>
      <c r="T2866" s="11">
        <v>0</v>
      </c>
      <c r="U2866" s="11">
        <v>2383927886</v>
      </c>
      <c r="V2866" s="11">
        <v>0</v>
      </c>
      <c r="W2866" s="11">
        <v>130000000</v>
      </c>
      <c r="X2866" s="11">
        <v>2253927886</v>
      </c>
      <c r="Y2866" s="11">
        <v>0</v>
      </c>
      <c r="Z2866" s="11">
        <v>0</v>
      </c>
      <c r="AA2866" s="11">
        <v>0</v>
      </c>
      <c r="AB2866" s="11">
        <v>0</v>
      </c>
      <c r="AC2866" s="11">
        <v>85000000</v>
      </c>
      <c r="AD2866" s="11">
        <v>0</v>
      </c>
      <c r="AE2866" s="11">
        <v>0</v>
      </c>
      <c r="AF2866" s="11">
        <v>0</v>
      </c>
      <c r="AG2866" s="11">
        <v>22500000</v>
      </c>
      <c r="AH2866" s="11">
        <v>20500000</v>
      </c>
      <c r="AI2866" s="11">
        <v>0</v>
      </c>
      <c r="AJ2866" s="11">
        <v>0</v>
      </c>
      <c r="AK2866" s="11">
        <v>22500000</v>
      </c>
      <c r="AL2866" s="11">
        <v>108576101</v>
      </c>
      <c r="AM2866" s="11">
        <v>0</v>
      </c>
      <c r="AN2866" s="11">
        <v>0</v>
      </c>
      <c r="AO28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v>
      </c>
      <c r="AP28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129076101</v>
      </c>
      <c r="AR28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66" s="11">
        <f>Table_PBS_SQL_DB2_PBSSQL_PBS_NDP_Tina_CG_QtrlyPerformance_Final[[#This Row],[GOU REL]]+Table_PBS_SQL_DB2_PBSSQL_PBS_NDP_Tina_CG_QtrlyPerformance_Final[[#This Row],[EXT REL]]</f>
        <v>130000000</v>
      </c>
      <c r="AT2866" s="11">
        <f>Table_PBS_SQL_DB2_PBSSQL_PBS_NDP_Tina_CG_QtrlyPerformance_Final[[#This Row],[GOU EXP]]+Table_PBS_SQL_DB2_PBSSQL_PBS_NDP_Tina_CG_QtrlyPerformance_Final[[#This Row],[EXT EXP]]</f>
        <v>129076101</v>
      </c>
      <c r="AU2866" s="11" t="str">
        <f>IF(Table_PBS_SQL_DB2_PBSSQL_PBS_NDP_Tina_CG_QtrlyPerformance_Final[[#This Row],[Item_Code]]&gt;"300000", "Capital", "Recurrent")</f>
        <v>Recurrent</v>
      </c>
    </row>
    <row r="2867" spans="1:47" x14ac:dyDescent="0.25">
      <c r="A2867" t="s">
        <v>179</v>
      </c>
      <c r="B2867" t="s">
        <v>959</v>
      </c>
      <c r="C2867" t="s">
        <v>676</v>
      </c>
      <c r="D2867" t="s">
        <v>990</v>
      </c>
      <c r="E2867" t="s">
        <v>75</v>
      </c>
      <c r="F2867" t="s">
        <v>998</v>
      </c>
      <c r="G2867" t="s">
        <v>31</v>
      </c>
      <c r="H2867" t="s">
        <v>999</v>
      </c>
      <c r="I2867" t="s">
        <v>493</v>
      </c>
      <c r="J2867" t="s">
        <v>1007</v>
      </c>
      <c r="K2867" t="s">
        <v>678</v>
      </c>
      <c r="L2867" t="s">
        <v>993</v>
      </c>
      <c r="M2867" t="s">
        <v>980</v>
      </c>
      <c r="N2867" t="s">
        <v>981</v>
      </c>
      <c r="O2867" t="s">
        <v>1005</v>
      </c>
      <c r="P2867" t="s">
        <v>1006</v>
      </c>
      <c r="Q2867" s="11">
        <v>0</v>
      </c>
      <c r="R2867" s="11">
        <v>0</v>
      </c>
      <c r="S2867" s="11">
        <v>0</v>
      </c>
      <c r="T2867" s="11">
        <v>0</v>
      </c>
      <c r="U2867" s="11">
        <v>110000000</v>
      </c>
      <c r="V2867" s="11">
        <v>0</v>
      </c>
      <c r="W2867" s="11">
        <v>0</v>
      </c>
      <c r="X2867" s="11">
        <v>110000000</v>
      </c>
      <c r="Y2867" s="11">
        <v>0</v>
      </c>
      <c r="Z2867" s="11">
        <v>0</v>
      </c>
      <c r="AA2867" s="11">
        <v>0</v>
      </c>
      <c r="AB2867" s="11">
        <v>0</v>
      </c>
      <c r="AC2867" s="11">
        <v>0</v>
      </c>
      <c r="AD2867" s="11">
        <v>0</v>
      </c>
      <c r="AE2867" s="11">
        <v>0</v>
      </c>
      <c r="AF2867" s="11">
        <v>0</v>
      </c>
      <c r="AG2867" s="11">
        <v>0</v>
      </c>
      <c r="AH2867" s="11">
        <v>0</v>
      </c>
      <c r="AI2867" s="11">
        <v>0</v>
      </c>
      <c r="AJ2867" s="11">
        <v>0</v>
      </c>
      <c r="AK2867" s="11">
        <v>0</v>
      </c>
      <c r="AL2867" s="11">
        <v>0</v>
      </c>
      <c r="AM2867" s="11">
        <v>0</v>
      </c>
      <c r="AN2867" s="11">
        <v>0</v>
      </c>
      <c r="AO28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67" s="11">
        <f>Table_PBS_SQL_DB2_PBSSQL_PBS_NDP_Tina_CG_QtrlyPerformance_Final[[#This Row],[GOU REL]]+Table_PBS_SQL_DB2_PBSSQL_PBS_NDP_Tina_CG_QtrlyPerformance_Final[[#This Row],[EXT REL]]</f>
        <v>0</v>
      </c>
      <c r="AT2867" s="11">
        <f>Table_PBS_SQL_DB2_PBSSQL_PBS_NDP_Tina_CG_QtrlyPerformance_Final[[#This Row],[GOU EXP]]+Table_PBS_SQL_DB2_PBSSQL_PBS_NDP_Tina_CG_QtrlyPerformance_Final[[#This Row],[EXT EXP]]</f>
        <v>0</v>
      </c>
      <c r="AU2867" s="11" t="str">
        <f>IF(Table_PBS_SQL_DB2_PBSSQL_PBS_NDP_Tina_CG_QtrlyPerformance_Final[[#This Row],[Item_Code]]&gt;"300000", "Capital", "Recurrent")</f>
        <v>Recurrent</v>
      </c>
    </row>
    <row r="2868" spans="1:47" x14ac:dyDescent="0.25">
      <c r="A2868" t="s">
        <v>179</v>
      </c>
      <c r="B2868" t="s">
        <v>959</v>
      </c>
      <c r="C2868" t="s">
        <v>676</v>
      </c>
      <c r="D2868" t="s">
        <v>990</v>
      </c>
      <c r="E2868" t="s">
        <v>75</v>
      </c>
      <c r="F2868" t="s">
        <v>998</v>
      </c>
      <c r="G2868" t="s">
        <v>75</v>
      </c>
      <c r="H2868" t="s">
        <v>1010</v>
      </c>
      <c r="I2868" t="s">
        <v>896</v>
      </c>
      <c r="J2868" t="s">
        <v>897</v>
      </c>
      <c r="K2868" t="s">
        <v>776</v>
      </c>
      <c r="L2868" t="s">
        <v>777</v>
      </c>
      <c r="M2868" t="s">
        <v>1838</v>
      </c>
      <c r="N2868" t="s">
        <v>1839</v>
      </c>
      <c r="O2868" t="s">
        <v>1062</v>
      </c>
      <c r="P2868" t="s">
        <v>1063</v>
      </c>
      <c r="Q2868" s="11">
        <v>0</v>
      </c>
      <c r="R2868" s="11">
        <v>0</v>
      </c>
      <c r="S2868" s="11">
        <v>0</v>
      </c>
      <c r="T2868" s="11">
        <v>0</v>
      </c>
      <c r="U2868" s="11">
        <v>0</v>
      </c>
      <c r="V2868" s="11">
        <v>0</v>
      </c>
      <c r="W2868" s="11">
        <v>0</v>
      </c>
      <c r="X2868" s="11">
        <v>0</v>
      </c>
      <c r="Y2868" s="11">
        <v>0</v>
      </c>
      <c r="Z2868" s="11">
        <v>0</v>
      </c>
      <c r="AA2868" s="11">
        <v>170857500</v>
      </c>
      <c r="AB2868" s="11">
        <v>170857500</v>
      </c>
      <c r="AC2868" s="11">
        <v>0</v>
      </c>
      <c r="AD2868" s="11">
        <v>0</v>
      </c>
      <c r="AE2868" s="11">
        <v>170857500</v>
      </c>
      <c r="AF2868" s="11">
        <v>170857500</v>
      </c>
      <c r="AG2868" s="11">
        <v>0</v>
      </c>
      <c r="AH2868" s="11">
        <v>0</v>
      </c>
      <c r="AI2868" s="11">
        <v>0</v>
      </c>
      <c r="AJ2868" s="11">
        <v>0</v>
      </c>
      <c r="AK2868" s="11">
        <v>0</v>
      </c>
      <c r="AL2868" s="11">
        <v>0</v>
      </c>
      <c r="AM2868" s="11">
        <v>683430000</v>
      </c>
      <c r="AN2868" s="11">
        <v>389824242</v>
      </c>
      <c r="AO28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1025145000</v>
      </c>
      <c r="AQ28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731539242</v>
      </c>
      <c r="AS2868" s="11">
        <f>Table_PBS_SQL_DB2_PBSSQL_PBS_NDP_Tina_CG_QtrlyPerformance_Final[[#This Row],[GOU REL]]+Table_PBS_SQL_DB2_PBSSQL_PBS_NDP_Tina_CG_QtrlyPerformance_Final[[#This Row],[EXT REL]]</f>
        <v>1025145000</v>
      </c>
      <c r="AT2868" s="11">
        <f>Table_PBS_SQL_DB2_PBSSQL_PBS_NDP_Tina_CG_QtrlyPerformance_Final[[#This Row],[GOU EXP]]+Table_PBS_SQL_DB2_PBSSQL_PBS_NDP_Tina_CG_QtrlyPerformance_Final[[#This Row],[EXT EXP]]</f>
        <v>731539242</v>
      </c>
      <c r="AU2868" s="11" t="str">
        <f>IF(Table_PBS_SQL_DB2_PBSSQL_PBS_NDP_Tina_CG_QtrlyPerformance_Final[[#This Row],[Item_Code]]&gt;"300000", "Capital", "Recurrent")</f>
        <v>Recurrent</v>
      </c>
    </row>
    <row r="2869" spans="1:47" x14ac:dyDescent="0.25">
      <c r="A2869" t="s">
        <v>179</v>
      </c>
      <c r="B2869" t="s">
        <v>959</v>
      </c>
      <c r="C2869" t="s">
        <v>676</v>
      </c>
      <c r="D2869" t="s">
        <v>990</v>
      </c>
      <c r="E2869" t="s">
        <v>75</v>
      </c>
      <c r="F2869" t="s">
        <v>998</v>
      </c>
      <c r="G2869" t="s">
        <v>75</v>
      </c>
      <c r="H2869" t="s">
        <v>1010</v>
      </c>
      <c r="I2869" t="s">
        <v>896</v>
      </c>
      <c r="J2869" t="s">
        <v>897</v>
      </c>
      <c r="K2869" t="s">
        <v>776</v>
      </c>
      <c r="L2869" t="s">
        <v>777</v>
      </c>
      <c r="M2869" t="s">
        <v>1838</v>
      </c>
      <c r="N2869" t="s">
        <v>1839</v>
      </c>
      <c r="O2869" t="s">
        <v>1295</v>
      </c>
      <c r="P2869" t="s">
        <v>1296</v>
      </c>
      <c r="Q2869" s="11">
        <v>0</v>
      </c>
      <c r="R2869" s="11">
        <v>0</v>
      </c>
      <c r="S2869" s="11">
        <v>0</v>
      </c>
      <c r="T2869" s="11">
        <v>0</v>
      </c>
      <c r="U2869" s="11">
        <v>0</v>
      </c>
      <c r="V2869" s="11">
        <v>0</v>
      </c>
      <c r="W2869" s="11">
        <v>0</v>
      </c>
      <c r="X2869" s="11">
        <v>0</v>
      </c>
      <c r="Y2869" s="11">
        <v>0</v>
      </c>
      <c r="Z2869" s="11">
        <v>0</v>
      </c>
      <c r="AA2869" s="11">
        <v>3750000</v>
      </c>
      <c r="AB2869" s="11">
        <v>3750000</v>
      </c>
      <c r="AC2869" s="11">
        <v>0</v>
      </c>
      <c r="AD2869" s="11">
        <v>0</v>
      </c>
      <c r="AE2869" s="11">
        <v>3750000</v>
      </c>
      <c r="AF2869" s="11">
        <v>3750000</v>
      </c>
      <c r="AG2869" s="11">
        <v>0</v>
      </c>
      <c r="AH2869" s="11">
        <v>0</v>
      </c>
      <c r="AI2869" s="11">
        <v>0</v>
      </c>
      <c r="AJ2869" s="11">
        <v>0</v>
      </c>
      <c r="AK2869" s="11">
        <v>0</v>
      </c>
      <c r="AL2869" s="11">
        <v>0</v>
      </c>
      <c r="AM2869" s="11">
        <v>15000000</v>
      </c>
      <c r="AN2869" s="11">
        <v>8163047</v>
      </c>
      <c r="AO28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22500000</v>
      </c>
      <c r="AQ28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15663047</v>
      </c>
      <c r="AS2869" s="11">
        <f>Table_PBS_SQL_DB2_PBSSQL_PBS_NDP_Tina_CG_QtrlyPerformance_Final[[#This Row],[GOU REL]]+Table_PBS_SQL_DB2_PBSSQL_PBS_NDP_Tina_CG_QtrlyPerformance_Final[[#This Row],[EXT REL]]</f>
        <v>22500000</v>
      </c>
      <c r="AT2869" s="11">
        <f>Table_PBS_SQL_DB2_PBSSQL_PBS_NDP_Tina_CG_QtrlyPerformance_Final[[#This Row],[GOU EXP]]+Table_PBS_SQL_DB2_PBSSQL_PBS_NDP_Tina_CG_QtrlyPerformance_Final[[#This Row],[EXT EXP]]</f>
        <v>15663047</v>
      </c>
      <c r="AU2869" s="11" t="str">
        <f>IF(Table_PBS_SQL_DB2_PBSSQL_PBS_NDP_Tina_CG_QtrlyPerformance_Final[[#This Row],[Item_Code]]&gt;"300000", "Capital", "Recurrent")</f>
        <v>Recurrent</v>
      </c>
    </row>
    <row r="2870" spans="1:47" x14ac:dyDescent="0.25">
      <c r="A2870" t="s">
        <v>179</v>
      </c>
      <c r="B2870" t="s">
        <v>959</v>
      </c>
      <c r="C2870" t="s">
        <v>676</v>
      </c>
      <c r="D2870" t="s">
        <v>990</v>
      </c>
      <c r="E2870" t="s">
        <v>75</v>
      </c>
      <c r="F2870" t="s">
        <v>998</v>
      </c>
      <c r="G2870" t="s">
        <v>75</v>
      </c>
      <c r="H2870" t="s">
        <v>1010</v>
      </c>
      <c r="I2870" t="s">
        <v>896</v>
      </c>
      <c r="J2870" t="s">
        <v>897</v>
      </c>
      <c r="K2870" t="s">
        <v>776</v>
      </c>
      <c r="L2870" t="s">
        <v>777</v>
      </c>
      <c r="M2870" t="s">
        <v>1838</v>
      </c>
      <c r="N2870" t="s">
        <v>1839</v>
      </c>
      <c r="O2870" t="s">
        <v>1004</v>
      </c>
      <c r="P2870" t="s">
        <v>868</v>
      </c>
      <c r="Q2870" s="11">
        <v>0</v>
      </c>
      <c r="R2870" s="11">
        <v>0</v>
      </c>
      <c r="S2870" s="11">
        <v>0</v>
      </c>
      <c r="T2870" s="11">
        <v>0</v>
      </c>
      <c r="U2870" s="11">
        <v>0</v>
      </c>
      <c r="V2870" s="11">
        <v>0</v>
      </c>
      <c r="W2870" s="11">
        <v>0</v>
      </c>
      <c r="X2870" s="11">
        <v>0</v>
      </c>
      <c r="Y2870" s="11">
        <v>0</v>
      </c>
      <c r="Z2870" s="11">
        <v>0</v>
      </c>
      <c r="AA2870" s="11">
        <v>13250000</v>
      </c>
      <c r="AB2870" s="11">
        <v>13250000</v>
      </c>
      <c r="AC2870" s="11">
        <v>0</v>
      </c>
      <c r="AD2870" s="11">
        <v>0</v>
      </c>
      <c r="AE2870" s="11">
        <v>13250000</v>
      </c>
      <c r="AF2870" s="11">
        <v>13250000</v>
      </c>
      <c r="AG2870" s="11">
        <v>0</v>
      </c>
      <c r="AH2870" s="11">
        <v>0</v>
      </c>
      <c r="AI2870" s="11">
        <v>0</v>
      </c>
      <c r="AJ2870" s="11">
        <v>0</v>
      </c>
      <c r="AK2870" s="11">
        <v>0</v>
      </c>
      <c r="AL2870" s="11">
        <v>0</v>
      </c>
      <c r="AM2870" s="11">
        <v>53000000</v>
      </c>
      <c r="AN2870" s="11">
        <v>27247912</v>
      </c>
      <c r="AO28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79500000</v>
      </c>
      <c r="AQ28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53747912</v>
      </c>
      <c r="AS2870" s="11">
        <f>Table_PBS_SQL_DB2_PBSSQL_PBS_NDP_Tina_CG_QtrlyPerformance_Final[[#This Row],[GOU REL]]+Table_PBS_SQL_DB2_PBSSQL_PBS_NDP_Tina_CG_QtrlyPerformance_Final[[#This Row],[EXT REL]]</f>
        <v>79500000</v>
      </c>
      <c r="AT2870" s="11">
        <f>Table_PBS_SQL_DB2_PBSSQL_PBS_NDP_Tina_CG_QtrlyPerformance_Final[[#This Row],[GOU EXP]]+Table_PBS_SQL_DB2_PBSSQL_PBS_NDP_Tina_CG_QtrlyPerformance_Final[[#This Row],[EXT EXP]]</f>
        <v>53747912</v>
      </c>
      <c r="AU2870" s="11" t="str">
        <f>IF(Table_PBS_SQL_DB2_PBSSQL_PBS_NDP_Tina_CG_QtrlyPerformance_Final[[#This Row],[Item_Code]]&gt;"300000", "Capital", "Recurrent")</f>
        <v>Recurrent</v>
      </c>
    </row>
    <row r="2871" spans="1:47" x14ac:dyDescent="0.25">
      <c r="A2871" t="s">
        <v>179</v>
      </c>
      <c r="B2871" t="s">
        <v>959</v>
      </c>
      <c r="C2871" t="s">
        <v>676</v>
      </c>
      <c r="D2871" t="s">
        <v>990</v>
      </c>
      <c r="E2871" t="s">
        <v>75</v>
      </c>
      <c r="F2871" t="s">
        <v>998</v>
      </c>
      <c r="G2871" t="s">
        <v>75</v>
      </c>
      <c r="H2871" t="s">
        <v>1010</v>
      </c>
      <c r="I2871" t="s">
        <v>467</v>
      </c>
      <c r="J2871" t="s">
        <v>2245</v>
      </c>
      <c r="K2871" t="s">
        <v>678</v>
      </c>
      <c r="L2871" t="s">
        <v>993</v>
      </c>
      <c r="M2871" t="s">
        <v>980</v>
      </c>
      <c r="N2871" t="s">
        <v>981</v>
      </c>
      <c r="O2871" t="s">
        <v>1011</v>
      </c>
      <c r="P2871" t="s">
        <v>1012</v>
      </c>
      <c r="Q2871" s="11">
        <v>0</v>
      </c>
      <c r="R2871" s="11">
        <v>0</v>
      </c>
      <c r="S2871" s="11">
        <v>0</v>
      </c>
      <c r="T2871" s="11">
        <v>0</v>
      </c>
      <c r="U2871" s="11">
        <v>258420000</v>
      </c>
      <c r="V2871" s="11">
        <v>0</v>
      </c>
      <c r="W2871" s="11">
        <v>238420000</v>
      </c>
      <c r="X2871" s="11">
        <v>20000000</v>
      </c>
      <c r="Y2871" s="11">
        <v>25720000</v>
      </c>
      <c r="Z2871" s="11">
        <v>0</v>
      </c>
      <c r="AA2871" s="11">
        <v>0</v>
      </c>
      <c r="AB2871" s="11">
        <v>0</v>
      </c>
      <c r="AC2871" s="11">
        <v>123490000</v>
      </c>
      <c r="AD2871" s="11">
        <v>149172700</v>
      </c>
      <c r="AE2871" s="11">
        <v>0</v>
      </c>
      <c r="AF2871" s="11">
        <v>0</v>
      </c>
      <c r="AG2871" s="11">
        <v>44605000</v>
      </c>
      <c r="AH2871" s="11">
        <v>-4730000</v>
      </c>
      <c r="AI2871" s="11">
        <v>0</v>
      </c>
      <c r="AJ2871" s="11">
        <v>0</v>
      </c>
      <c r="AK2871" s="11">
        <v>44605000</v>
      </c>
      <c r="AL2871" s="11">
        <v>79117700</v>
      </c>
      <c r="AM2871" s="11">
        <v>0</v>
      </c>
      <c r="AN2871" s="11">
        <v>0</v>
      </c>
      <c r="AO28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238420000</v>
      </c>
      <c r="AP28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223560400</v>
      </c>
      <c r="AR28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71" s="11">
        <f>Table_PBS_SQL_DB2_PBSSQL_PBS_NDP_Tina_CG_QtrlyPerformance_Final[[#This Row],[GOU REL]]+Table_PBS_SQL_DB2_PBSSQL_PBS_NDP_Tina_CG_QtrlyPerformance_Final[[#This Row],[EXT REL]]</f>
        <v>238420000</v>
      </c>
      <c r="AT2871" s="11">
        <f>Table_PBS_SQL_DB2_PBSSQL_PBS_NDP_Tina_CG_QtrlyPerformance_Final[[#This Row],[GOU EXP]]+Table_PBS_SQL_DB2_PBSSQL_PBS_NDP_Tina_CG_QtrlyPerformance_Final[[#This Row],[EXT EXP]]</f>
        <v>223560400</v>
      </c>
      <c r="AU2871" s="11" t="str">
        <f>IF(Table_PBS_SQL_DB2_PBSSQL_PBS_NDP_Tina_CG_QtrlyPerformance_Final[[#This Row],[Item_Code]]&gt;"300000", "Capital", "Recurrent")</f>
        <v>Recurrent</v>
      </c>
    </row>
    <row r="2872" spans="1:47" x14ac:dyDescent="0.25">
      <c r="A2872" t="s">
        <v>179</v>
      </c>
      <c r="B2872" t="s">
        <v>959</v>
      </c>
      <c r="C2872" t="s">
        <v>676</v>
      </c>
      <c r="D2872" t="s">
        <v>990</v>
      </c>
      <c r="E2872" t="s">
        <v>75</v>
      </c>
      <c r="F2872" t="s">
        <v>998</v>
      </c>
      <c r="G2872" t="s">
        <v>75</v>
      </c>
      <c r="H2872" t="s">
        <v>1010</v>
      </c>
      <c r="I2872" t="s">
        <v>666</v>
      </c>
      <c r="J2872" t="s">
        <v>1837</v>
      </c>
      <c r="K2872" t="s">
        <v>776</v>
      </c>
      <c r="L2872" t="s">
        <v>777</v>
      </c>
      <c r="M2872" t="s">
        <v>1838</v>
      </c>
      <c r="N2872" t="s">
        <v>1839</v>
      </c>
      <c r="O2872" t="s">
        <v>1120</v>
      </c>
      <c r="P2872" t="s">
        <v>1121</v>
      </c>
      <c r="Q2872" s="11">
        <v>0</v>
      </c>
      <c r="R2872" s="11">
        <v>0</v>
      </c>
      <c r="S2872" s="11">
        <v>0</v>
      </c>
      <c r="T2872" s="11">
        <v>0</v>
      </c>
      <c r="U2872" s="11">
        <v>10000000</v>
      </c>
      <c r="V2872" s="11">
        <v>0</v>
      </c>
      <c r="W2872" s="11">
        <v>0</v>
      </c>
      <c r="X2872" s="11">
        <v>10000000</v>
      </c>
      <c r="Y2872" s="11">
        <v>0</v>
      </c>
      <c r="Z2872" s="11">
        <v>0</v>
      </c>
      <c r="AA2872" s="11">
        <v>0</v>
      </c>
      <c r="AB2872" s="11">
        <v>0</v>
      </c>
      <c r="AC2872" s="11">
        <v>0</v>
      </c>
      <c r="AD2872" s="11">
        <v>0</v>
      </c>
      <c r="AE2872" s="11">
        <v>0</v>
      </c>
      <c r="AF2872" s="11">
        <v>0</v>
      </c>
      <c r="AG2872" s="11">
        <v>0</v>
      </c>
      <c r="AH2872" s="11">
        <v>0</v>
      </c>
      <c r="AI2872" s="11">
        <v>0</v>
      </c>
      <c r="AJ2872" s="11">
        <v>0</v>
      </c>
      <c r="AK2872" s="11">
        <v>0</v>
      </c>
      <c r="AL2872" s="11">
        <v>0</v>
      </c>
      <c r="AM2872" s="11">
        <v>0</v>
      </c>
      <c r="AN2872" s="11">
        <v>0</v>
      </c>
      <c r="AO28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72" s="11">
        <f>Table_PBS_SQL_DB2_PBSSQL_PBS_NDP_Tina_CG_QtrlyPerformance_Final[[#This Row],[GOU REL]]+Table_PBS_SQL_DB2_PBSSQL_PBS_NDP_Tina_CG_QtrlyPerformance_Final[[#This Row],[EXT REL]]</f>
        <v>0</v>
      </c>
      <c r="AT2872" s="11">
        <f>Table_PBS_SQL_DB2_PBSSQL_PBS_NDP_Tina_CG_QtrlyPerformance_Final[[#This Row],[GOU EXP]]+Table_PBS_SQL_DB2_PBSSQL_PBS_NDP_Tina_CG_QtrlyPerformance_Final[[#This Row],[EXT EXP]]</f>
        <v>0</v>
      </c>
      <c r="AU2872" s="11" t="str">
        <f>IF(Table_PBS_SQL_DB2_PBSSQL_PBS_NDP_Tina_CG_QtrlyPerformance_Final[[#This Row],[Item_Code]]&gt;"300000", "Capital", "Recurrent")</f>
        <v>Recurrent</v>
      </c>
    </row>
    <row r="2873" spans="1:47" x14ac:dyDescent="0.25">
      <c r="A2873" t="s">
        <v>179</v>
      </c>
      <c r="B2873" t="s">
        <v>959</v>
      </c>
      <c r="C2873" t="s">
        <v>676</v>
      </c>
      <c r="D2873" t="s">
        <v>990</v>
      </c>
      <c r="E2873" t="s">
        <v>97</v>
      </c>
      <c r="F2873" t="s">
        <v>1013</v>
      </c>
      <c r="G2873" t="s">
        <v>177</v>
      </c>
      <c r="H2873" t="s">
        <v>881</v>
      </c>
      <c r="I2873" t="s">
        <v>493</v>
      </c>
      <c r="J2873" t="s">
        <v>953</v>
      </c>
      <c r="K2873" t="s">
        <v>678</v>
      </c>
      <c r="L2873" t="s">
        <v>993</v>
      </c>
      <c r="M2873" t="s">
        <v>1014</v>
      </c>
      <c r="N2873" t="s">
        <v>1015</v>
      </c>
      <c r="O2873" t="s">
        <v>1062</v>
      </c>
      <c r="P2873" t="s">
        <v>1063</v>
      </c>
      <c r="Q2873" s="11">
        <v>0</v>
      </c>
      <c r="R2873" s="11">
        <v>0</v>
      </c>
      <c r="S2873" s="11">
        <v>0</v>
      </c>
      <c r="T2873" s="11">
        <v>0</v>
      </c>
      <c r="U2873" s="11">
        <v>4532001433</v>
      </c>
      <c r="V2873" s="11">
        <v>0</v>
      </c>
      <c r="W2873" s="11">
        <v>4532001433</v>
      </c>
      <c r="X2873" s="11">
        <v>0</v>
      </c>
      <c r="Y2873" s="11">
        <v>1013000358</v>
      </c>
      <c r="Z2873" s="11">
        <v>1013000358</v>
      </c>
      <c r="AA2873" s="11">
        <v>0</v>
      </c>
      <c r="AB2873" s="11">
        <v>0</v>
      </c>
      <c r="AC2873" s="11">
        <v>1229760783</v>
      </c>
      <c r="AD2873" s="11">
        <v>1229760783</v>
      </c>
      <c r="AE2873" s="11">
        <v>0</v>
      </c>
      <c r="AF2873" s="11">
        <v>0</v>
      </c>
      <c r="AG2873" s="11">
        <v>1122176956</v>
      </c>
      <c r="AH2873" s="11">
        <v>1117121629</v>
      </c>
      <c r="AI2873" s="11">
        <v>0</v>
      </c>
      <c r="AJ2873" s="11">
        <v>0</v>
      </c>
      <c r="AK2873" s="11">
        <v>1167063336</v>
      </c>
      <c r="AL2873" s="11">
        <v>1172118663</v>
      </c>
      <c r="AM2873" s="11">
        <v>0</v>
      </c>
      <c r="AN2873" s="11">
        <v>0</v>
      </c>
      <c r="AO28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4532001433</v>
      </c>
      <c r="AP28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4532001433</v>
      </c>
      <c r="AR28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73" s="11">
        <f>Table_PBS_SQL_DB2_PBSSQL_PBS_NDP_Tina_CG_QtrlyPerformance_Final[[#This Row],[GOU REL]]+Table_PBS_SQL_DB2_PBSSQL_PBS_NDP_Tina_CG_QtrlyPerformance_Final[[#This Row],[EXT REL]]</f>
        <v>4532001433</v>
      </c>
      <c r="AT2873" s="11">
        <f>Table_PBS_SQL_DB2_PBSSQL_PBS_NDP_Tina_CG_QtrlyPerformance_Final[[#This Row],[GOU EXP]]+Table_PBS_SQL_DB2_PBSSQL_PBS_NDP_Tina_CG_QtrlyPerformance_Final[[#This Row],[EXT EXP]]</f>
        <v>4532001433</v>
      </c>
      <c r="AU2873" s="11" t="str">
        <f>IF(Table_PBS_SQL_DB2_PBSSQL_PBS_NDP_Tina_CG_QtrlyPerformance_Final[[#This Row],[Item_Code]]&gt;"300000", "Capital", "Recurrent")</f>
        <v>Recurrent</v>
      </c>
    </row>
    <row r="2874" spans="1:47" x14ac:dyDescent="0.25">
      <c r="A2874" t="s">
        <v>179</v>
      </c>
      <c r="B2874" t="s">
        <v>959</v>
      </c>
      <c r="C2874" t="s">
        <v>676</v>
      </c>
      <c r="D2874" t="s">
        <v>990</v>
      </c>
      <c r="E2874" t="s">
        <v>97</v>
      </c>
      <c r="F2874" t="s">
        <v>1013</v>
      </c>
      <c r="G2874" t="s">
        <v>177</v>
      </c>
      <c r="H2874" t="s">
        <v>881</v>
      </c>
      <c r="I2874" t="s">
        <v>493</v>
      </c>
      <c r="J2874" t="s">
        <v>953</v>
      </c>
      <c r="K2874" t="s">
        <v>678</v>
      </c>
      <c r="L2874" t="s">
        <v>993</v>
      </c>
      <c r="M2874" t="s">
        <v>1014</v>
      </c>
      <c r="N2874" t="s">
        <v>1015</v>
      </c>
      <c r="O2874" t="s">
        <v>1120</v>
      </c>
      <c r="P2874" t="s">
        <v>1121</v>
      </c>
      <c r="Q2874" s="11">
        <v>0</v>
      </c>
      <c r="R2874" s="11">
        <v>0</v>
      </c>
      <c r="S2874" s="11">
        <v>0</v>
      </c>
      <c r="T2874" s="11">
        <v>0</v>
      </c>
      <c r="U2874" s="11">
        <v>105000000</v>
      </c>
      <c r="V2874" s="11">
        <v>0</v>
      </c>
      <c r="W2874" s="11">
        <v>105000000</v>
      </c>
      <c r="X2874" s="11">
        <v>0</v>
      </c>
      <c r="Y2874" s="11">
        <v>7500000</v>
      </c>
      <c r="Z2874" s="11">
        <v>7500000</v>
      </c>
      <c r="AA2874" s="11">
        <v>0</v>
      </c>
      <c r="AB2874" s="11">
        <v>0</v>
      </c>
      <c r="AC2874" s="11">
        <v>26250000</v>
      </c>
      <c r="AD2874" s="11">
        <v>7784266</v>
      </c>
      <c r="AE2874" s="11">
        <v>0</v>
      </c>
      <c r="AF2874" s="11">
        <v>0</v>
      </c>
      <c r="AG2874" s="11">
        <v>35625000</v>
      </c>
      <c r="AH2874" s="11">
        <v>16923965</v>
      </c>
      <c r="AI2874" s="11">
        <v>0</v>
      </c>
      <c r="AJ2874" s="11">
        <v>0</v>
      </c>
      <c r="AK2874" s="11">
        <v>35625000</v>
      </c>
      <c r="AL2874" s="11">
        <v>72791769</v>
      </c>
      <c r="AM2874" s="11">
        <v>0</v>
      </c>
      <c r="AN2874" s="11">
        <v>0</v>
      </c>
      <c r="AO28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105000000</v>
      </c>
      <c r="AP28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105000000</v>
      </c>
      <c r="AR28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74" s="11">
        <f>Table_PBS_SQL_DB2_PBSSQL_PBS_NDP_Tina_CG_QtrlyPerformance_Final[[#This Row],[GOU REL]]+Table_PBS_SQL_DB2_PBSSQL_PBS_NDP_Tina_CG_QtrlyPerformance_Final[[#This Row],[EXT REL]]</f>
        <v>105000000</v>
      </c>
      <c r="AT2874" s="11">
        <f>Table_PBS_SQL_DB2_PBSSQL_PBS_NDP_Tina_CG_QtrlyPerformance_Final[[#This Row],[GOU EXP]]+Table_PBS_SQL_DB2_PBSSQL_PBS_NDP_Tina_CG_QtrlyPerformance_Final[[#This Row],[EXT EXP]]</f>
        <v>105000000</v>
      </c>
      <c r="AU2874" s="11" t="str">
        <f>IF(Table_PBS_SQL_DB2_PBSSQL_PBS_NDP_Tina_CG_QtrlyPerformance_Final[[#This Row],[Item_Code]]&gt;"300000", "Capital", "Recurrent")</f>
        <v>Recurrent</v>
      </c>
    </row>
    <row r="2875" spans="1:47" x14ac:dyDescent="0.25">
      <c r="A2875" t="s">
        <v>179</v>
      </c>
      <c r="B2875" t="s">
        <v>959</v>
      </c>
      <c r="C2875" t="s">
        <v>676</v>
      </c>
      <c r="D2875" t="s">
        <v>990</v>
      </c>
      <c r="E2875" t="s">
        <v>97</v>
      </c>
      <c r="F2875" t="s">
        <v>1013</v>
      </c>
      <c r="G2875" t="s">
        <v>177</v>
      </c>
      <c r="H2875" t="s">
        <v>881</v>
      </c>
      <c r="I2875" t="s">
        <v>493</v>
      </c>
      <c r="J2875" t="s">
        <v>953</v>
      </c>
      <c r="K2875" t="s">
        <v>680</v>
      </c>
      <c r="L2875" t="s">
        <v>1018</v>
      </c>
      <c r="M2875" t="s">
        <v>1019</v>
      </c>
      <c r="N2875" t="s">
        <v>1020</v>
      </c>
      <c r="O2875" t="s">
        <v>922</v>
      </c>
      <c r="P2875" t="s">
        <v>923</v>
      </c>
      <c r="Q2875" s="11">
        <v>0</v>
      </c>
      <c r="R2875" s="11">
        <v>300000000</v>
      </c>
      <c r="S2875" s="11">
        <v>0</v>
      </c>
      <c r="T2875" s="11">
        <v>300000000</v>
      </c>
      <c r="U2875" s="11">
        <v>530000000</v>
      </c>
      <c r="V2875" s="11">
        <v>0</v>
      </c>
      <c r="W2875" s="11">
        <v>230000000</v>
      </c>
      <c r="X2875" s="11">
        <v>0</v>
      </c>
      <c r="Y2875" s="11">
        <v>57500000</v>
      </c>
      <c r="Z2875" s="11">
        <v>57500000</v>
      </c>
      <c r="AA2875" s="11">
        <v>0</v>
      </c>
      <c r="AB2875" s="11">
        <v>0</v>
      </c>
      <c r="AC2875" s="11">
        <v>57500000</v>
      </c>
      <c r="AD2875" s="11">
        <v>57500000</v>
      </c>
      <c r="AE2875" s="11">
        <v>0</v>
      </c>
      <c r="AF2875" s="11">
        <v>0</v>
      </c>
      <c r="AG2875" s="11">
        <v>57500000</v>
      </c>
      <c r="AH2875" s="11">
        <v>57500000</v>
      </c>
      <c r="AI2875" s="11">
        <v>0</v>
      </c>
      <c r="AJ2875" s="11">
        <v>0</v>
      </c>
      <c r="AK2875" s="11">
        <v>357500000</v>
      </c>
      <c r="AL2875" s="11">
        <v>357500000</v>
      </c>
      <c r="AM2875" s="11">
        <v>0</v>
      </c>
      <c r="AN2875" s="11">
        <v>0</v>
      </c>
      <c r="AO28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530000000</v>
      </c>
      <c r="AP28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530000000</v>
      </c>
      <c r="AR28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75" s="11">
        <f>Table_PBS_SQL_DB2_PBSSQL_PBS_NDP_Tina_CG_QtrlyPerformance_Final[[#This Row],[GOU REL]]+Table_PBS_SQL_DB2_PBSSQL_PBS_NDP_Tina_CG_QtrlyPerformance_Final[[#This Row],[EXT REL]]</f>
        <v>530000000</v>
      </c>
      <c r="AT2875" s="11">
        <f>Table_PBS_SQL_DB2_PBSSQL_PBS_NDP_Tina_CG_QtrlyPerformance_Final[[#This Row],[GOU EXP]]+Table_PBS_SQL_DB2_PBSSQL_PBS_NDP_Tina_CG_QtrlyPerformance_Final[[#This Row],[EXT EXP]]</f>
        <v>530000000</v>
      </c>
      <c r="AU2875" s="11" t="str">
        <f>IF(Table_PBS_SQL_DB2_PBSSQL_PBS_NDP_Tina_CG_QtrlyPerformance_Final[[#This Row],[Item_Code]]&gt;"300000", "Capital", "Recurrent")</f>
        <v>Recurrent</v>
      </c>
    </row>
    <row r="2876" spans="1:47" x14ac:dyDescent="0.25">
      <c r="A2876" t="s">
        <v>179</v>
      </c>
      <c r="B2876" t="s">
        <v>959</v>
      </c>
      <c r="C2876" t="s">
        <v>676</v>
      </c>
      <c r="D2876" t="s">
        <v>990</v>
      </c>
      <c r="E2876" t="s">
        <v>97</v>
      </c>
      <c r="F2876" t="s">
        <v>1013</v>
      </c>
      <c r="G2876" t="s">
        <v>177</v>
      </c>
      <c r="H2876" t="s">
        <v>881</v>
      </c>
      <c r="I2876" t="s">
        <v>493</v>
      </c>
      <c r="J2876" t="s">
        <v>953</v>
      </c>
      <c r="K2876" t="s">
        <v>680</v>
      </c>
      <c r="L2876" t="s">
        <v>1018</v>
      </c>
      <c r="M2876" t="s">
        <v>980</v>
      </c>
      <c r="N2876" t="s">
        <v>981</v>
      </c>
      <c r="O2876" t="s">
        <v>2058</v>
      </c>
      <c r="P2876" t="s">
        <v>2059</v>
      </c>
      <c r="Q2876" s="11">
        <v>0</v>
      </c>
      <c r="R2876" s="11">
        <v>500000000</v>
      </c>
      <c r="S2876" s="11">
        <v>0</v>
      </c>
      <c r="T2876" s="11">
        <v>500000000</v>
      </c>
      <c r="U2876" s="11">
        <v>2450000000</v>
      </c>
      <c r="V2876" s="11">
        <v>0</v>
      </c>
      <c r="W2876" s="11">
        <v>1950000000</v>
      </c>
      <c r="X2876" s="11">
        <v>0</v>
      </c>
      <c r="Y2876" s="11">
        <v>275000000</v>
      </c>
      <c r="Z2876" s="11">
        <v>208284000</v>
      </c>
      <c r="AA2876" s="11">
        <v>0</v>
      </c>
      <c r="AB2876" s="11">
        <v>0</v>
      </c>
      <c r="AC2876" s="11">
        <v>700000000</v>
      </c>
      <c r="AD2876" s="11">
        <v>722595801</v>
      </c>
      <c r="AE2876" s="11">
        <v>0</v>
      </c>
      <c r="AF2876" s="11">
        <v>0</v>
      </c>
      <c r="AG2876" s="11">
        <v>637500000</v>
      </c>
      <c r="AH2876" s="11">
        <v>649682555</v>
      </c>
      <c r="AI2876" s="11">
        <v>0</v>
      </c>
      <c r="AJ2876" s="11">
        <v>0</v>
      </c>
      <c r="AK2876" s="11">
        <v>837500000</v>
      </c>
      <c r="AL2876" s="11">
        <v>859599067</v>
      </c>
      <c r="AM2876" s="11">
        <v>0</v>
      </c>
      <c r="AN2876" s="11">
        <v>0</v>
      </c>
      <c r="AO28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2450000000</v>
      </c>
      <c r="AP28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2440161423</v>
      </c>
      <c r="AR28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76" s="11">
        <f>Table_PBS_SQL_DB2_PBSSQL_PBS_NDP_Tina_CG_QtrlyPerformance_Final[[#This Row],[GOU REL]]+Table_PBS_SQL_DB2_PBSSQL_PBS_NDP_Tina_CG_QtrlyPerformance_Final[[#This Row],[EXT REL]]</f>
        <v>2450000000</v>
      </c>
      <c r="AT2876" s="11">
        <f>Table_PBS_SQL_DB2_PBSSQL_PBS_NDP_Tina_CG_QtrlyPerformance_Final[[#This Row],[GOU EXP]]+Table_PBS_SQL_DB2_PBSSQL_PBS_NDP_Tina_CG_QtrlyPerformance_Final[[#This Row],[EXT EXP]]</f>
        <v>2440161423</v>
      </c>
      <c r="AU2876" s="11" t="str">
        <f>IF(Table_PBS_SQL_DB2_PBSSQL_PBS_NDP_Tina_CG_QtrlyPerformance_Final[[#This Row],[Item_Code]]&gt;"300000", "Capital", "Recurrent")</f>
        <v>Recurrent</v>
      </c>
    </row>
    <row r="2877" spans="1:47" x14ac:dyDescent="0.25">
      <c r="A2877" t="s">
        <v>179</v>
      </c>
      <c r="B2877" t="s">
        <v>959</v>
      </c>
      <c r="C2877" t="s">
        <v>676</v>
      </c>
      <c r="D2877" t="s">
        <v>990</v>
      </c>
      <c r="E2877" t="s">
        <v>97</v>
      </c>
      <c r="F2877" t="s">
        <v>1013</v>
      </c>
      <c r="G2877" t="s">
        <v>177</v>
      </c>
      <c r="H2877" t="s">
        <v>881</v>
      </c>
      <c r="I2877" t="s">
        <v>467</v>
      </c>
      <c r="J2877" t="s">
        <v>2030</v>
      </c>
      <c r="K2877" t="s">
        <v>678</v>
      </c>
      <c r="L2877" t="s">
        <v>993</v>
      </c>
      <c r="M2877" t="s">
        <v>1014</v>
      </c>
      <c r="N2877" t="s">
        <v>1015</v>
      </c>
      <c r="O2877" t="s">
        <v>1085</v>
      </c>
      <c r="P2877" t="s">
        <v>1086</v>
      </c>
      <c r="Q2877" s="11">
        <v>0</v>
      </c>
      <c r="R2877" s="11">
        <v>0</v>
      </c>
      <c r="S2877" s="11">
        <v>0</v>
      </c>
      <c r="T2877" s="11">
        <v>0</v>
      </c>
      <c r="U2877" s="11">
        <v>286493006</v>
      </c>
      <c r="V2877" s="11">
        <v>0</v>
      </c>
      <c r="W2877" s="11">
        <v>0</v>
      </c>
      <c r="X2877" s="11">
        <v>286493006</v>
      </c>
      <c r="Y2877" s="11">
        <v>0</v>
      </c>
      <c r="Z2877" s="11">
        <v>0</v>
      </c>
      <c r="AA2877" s="11">
        <v>0</v>
      </c>
      <c r="AB2877" s="11">
        <v>0</v>
      </c>
      <c r="AC2877" s="11">
        <v>0</v>
      </c>
      <c r="AD2877" s="11">
        <v>0</v>
      </c>
      <c r="AE2877" s="11">
        <v>0</v>
      </c>
      <c r="AF2877" s="11">
        <v>0</v>
      </c>
      <c r="AG2877" s="11">
        <v>0</v>
      </c>
      <c r="AH2877" s="11">
        <v>0</v>
      </c>
      <c r="AI2877" s="11">
        <v>0</v>
      </c>
      <c r="AJ2877" s="11">
        <v>0</v>
      </c>
      <c r="AK2877" s="11">
        <v>0</v>
      </c>
      <c r="AL2877" s="11">
        <v>0</v>
      </c>
      <c r="AM2877" s="11">
        <v>0</v>
      </c>
      <c r="AN2877" s="11">
        <v>0</v>
      </c>
      <c r="AO28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77" s="11">
        <f>Table_PBS_SQL_DB2_PBSSQL_PBS_NDP_Tina_CG_QtrlyPerformance_Final[[#This Row],[GOU REL]]+Table_PBS_SQL_DB2_PBSSQL_PBS_NDP_Tina_CG_QtrlyPerformance_Final[[#This Row],[EXT REL]]</f>
        <v>0</v>
      </c>
      <c r="AT2877" s="11">
        <f>Table_PBS_SQL_DB2_PBSSQL_PBS_NDP_Tina_CG_QtrlyPerformance_Final[[#This Row],[GOU EXP]]+Table_PBS_SQL_DB2_PBSSQL_PBS_NDP_Tina_CG_QtrlyPerformance_Final[[#This Row],[EXT EXP]]</f>
        <v>0</v>
      </c>
      <c r="AU2877" s="11" t="str">
        <f>IF(Table_PBS_SQL_DB2_PBSSQL_PBS_NDP_Tina_CG_QtrlyPerformance_Final[[#This Row],[Item_Code]]&gt;"300000", "Capital", "Recurrent")</f>
        <v>Recurrent</v>
      </c>
    </row>
    <row r="2878" spans="1:47" x14ac:dyDescent="0.25">
      <c r="A2878" t="s">
        <v>179</v>
      </c>
      <c r="B2878" t="s">
        <v>959</v>
      </c>
      <c r="C2878" t="s">
        <v>676</v>
      </c>
      <c r="D2878" t="s">
        <v>990</v>
      </c>
      <c r="E2878" t="s">
        <v>97</v>
      </c>
      <c r="F2878" t="s">
        <v>1013</v>
      </c>
      <c r="G2878" t="s">
        <v>177</v>
      </c>
      <c r="H2878" t="s">
        <v>881</v>
      </c>
      <c r="I2878" t="s">
        <v>467</v>
      </c>
      <c r="J2878" t="s">
        <v>2030</v>
      </c>
      <c r="K2878" t="s">
        <v>678</v>
      </c>
      <c r="L2878" t="s">
        <v>993</v>
      </c>
      <c r="M2878" t="s">
        <v>1014</v>
      </c>
      <c r="N2878" t="s">
        <v>1015</v>
      </c>
      <c r="O2878" t="s">
        <v>1606</v>
      </c>
      <c r="P2878" t="s">
        <v>1607</v>
      </c>
      <c r="Q2878" s="11">
        <v>0</v>
      </c>
      <c r="R2878" s="11">
        <v>0</v>
      </c>
      <c r="S2878" s="11">
        <v>0</v>
      </c>
      <c r="T2878" s="11">
        <v>0</v>
      </c>
      <c r="U2878" s="11">
        <v>4108000</v>
      </c>
      <c r="V2878" s="11">
        <v>0</v>
      </c>
      <c r="W2878" s="11">
        <v>4108000</v>
      </c>
      <c r="X2878" s="11">
        <v>0</v>
      </c>
      <c r="Y2878" s="11">
        <v>1027000</v>
      </c>
      <c r="Z2878" s="11">
        <v>0</v>
      </c>
      <c r="AA2878" s="11">
        <v>0</v>
      </c>
      <c r="AB2878" s="11">
        <v>0</v>
      </c>
      <c r="AC2878" s="11">
        <v>1027000</v>
      </c>
      <c r="AD2878" s="11">
        <v>1707520</v>
      </c>
      <c r="AE2878" s="11">
        <v>0</v>
      </c>
      <c r="AF2878" s="11">
        <v>0</v>
      </c>
      <c r="AG2878" s="11">
        <v>1027000</v>
      </c>
      <c r="AH2878" s="11">
        <v>1373480</v>
      </c>
      <c r="AI2878" s="11">
        <v>0</v>
      </c>
      <c r="AJ2878" s="11">
        <v>0</v>
      </c>
      <c r="AK2878" s="11">
        <v>1027000</v>
      </c>
      <c r="AL2878" s="11">
        <v>100000</v>
      </c>
      <c r="AM2878" s="11">
        <v>0</v>
      </c>
      <c r="AN2878" s="11">
        <v>0</v>
      </c>
      <c r="AO28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4108000</v>
      </c>
      <c r="AP28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3181000</v>
      </c>
      <c r="AR28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78" s="11">
        <f>Table_PBS_SQL_DB2_PBSSQL_PBS_NDP_Tina_CG_QtrlyPerformance_Final[[#This Row],[GOU REL]]+Table_PBS_SQL_DB2_PBSSQL_PBS_NDP_Tina_CG_QtrlyPerformance_Final[[#This Row],[EXT REL]]</f>
        <v>4108000</v>
      </c>
      <c r="AT2878" s="11">
        <f>Table_PBS_SQL_DB2_PBSSQL_PBS_NDP_Tina_CG_QtrlyPerformance_Final[[#This Row],[GOU EXP]]+Table_PBS_SQL_DB2_PBSSQL_PBS_NDP_Tina_CG_QtrlyPerformance_Final[[#This Row],[EXT EXP]]</f>
        <v>3181000</v>
      </c>
      <c r="AU2878" s="11" t="str">
        <f>IF(Table_PBS_SQL_DB2_PBSSQL_PBS_NDP_Tina_CG_QtrlyPerformance_Final[[#This Row],[Item_Code]]&gt;"300000", "Capital", "Recurrent")</f>
        <v>Recurrent</v>
      </c>
    </row>
    <row r="2879" spans="1:47" x14ac:dyDescent="0.25">
      <c r="A2879" t="s">
        <v>179</v>
      </c>
      <c r="B2879" t="s">
        <v>959</v>
      </c>
      <c r="C2879" t="s">
        <v>676</v>
      </c>
      <c r="D2879" t="s">
        <v>990</v>
      </c>
      <c r="E2879" t="s">
        <v>97</v>
      </c>
      <c r="F2879" t="s">
        <v>1013</v>
      </c>
      <c r="G2879" t="s">
        <v>202</v>
      </c>
      <c r="H2879" t="s">
        <v>1027</v>
      </c>
      <c r="I2879" t="s">
        <v>896</v>
      </c>
      <c r="J2879" t="s">
        <v>897</v>
      </c>
      <c r="K2879" t="s">
        <v>678</v>
      </c>
      <c r="L2879" t="s">
        <v>993</v>
      </c>
      <c r="M2879" t="s">
        <v>980</v>
      </c>
      <c r="N2879" t="s">
        <v>981</v>
      </c>
      <c r="O2879" t="s">
        <v>996</v>
      </c>
      <c r="P2879" t="s">
        <v>997</v>
      </c>
      <c r="Q2879" s="11">
        <v>0</v>
      </c>
      <c r="R2879" s="11">
        <v>0</v>
      </c>
      <c r="S2879" s="11">
        <v>0</v>
      </c>
      <c r="T2879" s="11">
        <v>0</v>
      </c>
      <c r="U2879" s="11">
        <v>0</v>
      </c>
      <c r="V2879" s="11">
        <v>0</v>
      </c>
      <c r="W2879" s="11">
        <v>0</v>
      </c>
      <c r="X2879" s="11">
        <v>0</v>
      </c>
      <c r="Y2879" s="11">
        <v>0</v>
      </c>
      <c r="Z2879" s="11">
        <v>0</v>
      </c>
      <c r="AA2879" s="11">
        <v>0</v>
      </c>
      <c r="AB2879" s="11">
        <v>0</v>
      </c>
      <c r="AC2879" s="11">
        <v>0</v>
      </c>
      <c r="AD2879" s="11">
        <v>0</v>
      </c>
      <c r="AE2879" s="11">
        <v>177500000</v>
      </c>
      <c r="AF2879" s="11">
        <v>133537999</v>
      </c>
      <c r="AG2879" s="11">
        <v>0</v>
      </c>
      <c r="AH2879" s="11">
        <v>0</v>
      </c>
      <c r="AI2879" s="11">
        <v>0</v>
      </c>
      <c r="AJ2879" s="11">
        <v>0</v>
      </c>
      <c r="AK2879" s="11">
        <v>0</v>
      </c>
      <c r="AL2879" s="11">
        <v>0</v>
      </c>
      <c r="AM2879" s="11">
        <v>355000000</v>
      </c>
      <c r="AN2879" s="11">
        <v>137401996</v>
      </c>
      <c r="AO28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532500000</v>
      </c>
      <c r="AQ28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270939995</v>
      </c>
      <c r="AS2879" s="11">
        <f>Table_PBS_SQL_DB2_PBSSQL_PBS_NDP_Tina_CG_QtrlyPerformance_Final[[#This Row],[GOU REL]]+Table_PBS_SQL_DB2_PBSSQL_PBS_NDP_Tina_CG_QtrlyPerformance_Final[[#This Row],[EXT REL]]</f>
        <v>532500000</v>
      </c>
      <c r="AT2879" s="11">
        <f>Table_PBS_SQL_DB2_PBSSQL_PBS_NDP_Tina_CG_QtrlyPerformance_Final[[#This Row],[GOU EXP]]+Table_PBS_SQL_DB2_PBSSQL_PBS_NDP_Tina_CG_QtrlyPerformance_Final[[#This Row],[EXT EXP]]</f>
        <v>270939995</v>
      </c>
      <c r="AU2879" s="11" t="str">
        <f>IF(Table_PBS_SQL_DB2_PBSSQL_PBS_NDP_Tina_CG_QtrlyPerformance_Final[[#This Row],[Item_Code]]&gt;"300000", "Capital", "Recurrent")</f>
        <v>Recurrent</v>
      </c>
    </row>
    <row r="2880" spans="1:47" x14ac:dyDescent="0.25">
      <c r="A2880" t="s">
        <v>179</v>
      </c>
      <c r="B2880" t="s">
        <v>959</v>
      </c>
      <c r="C2880" t="s">
        <v>676</v>
      </c>
      <c r="D2880" t="s">
        <v>990</v>
      </c>
      <c r="E2880" t="s">
        <v>97</v>
      </c>
      <c r="F2880" t="s">
        <v>1013</v>
      </c>
      <c r="G2880" t="s">
        <v>202</v>
      </c>
      <c r="H2880" t="s">
        <v>1027</v>
      </c>
      <c r="I2880" t="s">
        <v>896</v>
      </c>
      <c r="J2880" t="s">
        <v>897</v>
      </c>
      <c r="K2880" t="s">
        <v>678</v>
      </c>
      <c r="L2880" t="s">
        <v>993</v>
      </c>
      <c r="M2880" t="s">
        <v>980</v>
      </c>
      <c r="N2880" t="s">
        <v>981</v>
      </c>
      <c r="O2880" t="s">
        <v>1011</v>
      </c>
      <c r="P2880" t="s">
        <v>1012</v>
      </c>
      <c r="Q2880" s="11">
        <v>0</v>
      </c>
      <c r="R2880" s="11">
        <v>0</v>
      </c>
      <c r="S2880" s="11">
        <v>0</v>
      </c>
      <c r="T2880" s="11">
        <v>0</v>
      </c>
      <c r="U2880" s="11">
        <v>0</v>
      </c>
      <c r="V2880" s="11">
        <v>0</v>
      </c>
      <c r="W2880" s="11">
        <v>0</v>
      </c>
      <c r="X2880" s="11">
        <v>0</v>
      </c>
      <c r="Y2880" s="11">
        <v>0</v>
      </c>
      <c r="Z2880" s="11">
        <v>0</v>
      </c>
      <c r="AA2880" s="11">
        <v>0</v>
      </c>
      <c r="AB2880" s="11">
        <v>0</v>
      </c>
      <c r="AC2880" s="11">
        <v>0</v>
      </c>
      <c r="AD2880" s="11">
        <v>0</v>
      </c>
      <c r="AE2880" s="11">
        <v>192500000</v>
      </c>
      <c r="AF2880" s="11">
        <v>186896040</v>
      </c>
      <c r="AG2880" s="11">
        <v>0</v>
      </c>
      <c r="AH2880" s="11">
        <v>0</v>
      </c>
      <c r="AI2880" s="11">
        <v>0</v>
      </c>
      <c r="AJ2880" s="11">
        <v>0</v>
      </c>
      <c r="AK2880" s="11">
        <v>0</v>
      </c>
      <c r="AL2880" s="11">
        <v>0</v>
      </c>
      <c r="AM2880" s="11">
        <v>385000000</v>
      </c>
      <c r="AN2880" s="11">
        <v>385000000</v>
      </c>
      <c r="AO28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577500000</v>
      </c>
      <c r="AQ28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571896040</v>
      </c>
      <c r="AS2880" s="11">
        <f>Table_PBS_SQL_DB2_PBSSQL_PBS_NDP_Tina_CG_QtrlyPerformance_Final[[#This Row],[GOU REL]]+Table_PBS_SQL_DB2_PBSSQL_PBS_NDP_Tina_CG_QtrlyPerformance_Final[[#This Row],[EXT REL]]</f>
        <v>577500000</v>
      </c>
      <c r="AT2880" s="11">
        <f>Table_PBS_SQL_DB2_PBSSQL_PBS_NDP_Tina_CG_QtrlyPerformance_Final[[#This Row],[GOU EXP]]+Table_PBS_SQL_DB2_PBSSQL_PBS_NDP_Tina_CG_QtrlyPerformance_Final[[#This Row],[EXT EXP]]</f>
        <v>571896040</v>
      </c>
      <c r="AU2880" s="11" t="str">
        <f>IF(Table_PBS_SQL_DB2_PBSSQL_PBS_NDP_Tina_CG_QtrlyPerformance_Final[[#This Row],[Item_Code]]&gt;"300000", "Capital", "Recurrent")</f>
        <v>Recurrent</v>
      </c>
    </row>
    <row r="2881" spans="1:47" x14ac:dyDescent="0.25">
      <c r="A2881" t="s">
        <v>179</v>
      </c>
      <c r="B2881" t="s">
        <v>959</v>
      </c>
      <c r="C2881" t="s">
        <v>676</v>
      </c>
      <c r="D2881" t="s">
        <v>990</v>
      </c>
      <c r="E2881" t="s">
        <v>97</v>
      </c>
      <c r="F2881" t="s">
        <v>1013</v>
      </c>
      <c r="G2881" t="s">
        <v>202</v>
      </c>
      <c r="H2881" t="s">
        <v>1027</v>
      </c>
      <c r="I2881" t="s">
        <v>896</v>
      </c>
      <c r="J2881" t="s">
        <v>897</v>
      </c>
      <c r="K2881" t="s">
        <v>678</v>
      </c>
      <c r="L2881" t="s">
        <v>993</v>
      </c>
      <c r="M2881" t="s">
        <v>980</v>
      </c>
      <c r="N2881" t="s">
        <v>981</v>
      </c>
      <c r="O2881" t="s">
        <v>1085</v>
      </c>
      <c r="P2881" t="s">
        <v>1086</v>
      </c>
      <c r="Q2881" s="11">
        <v>0</v>
      </c>
      <c r="R2881" s="11">
        <v>0</v>
      </c>
      <c r="S2881" s="11">
        <v>0</v>
      </c>
      <c r="T2881" s="11">
        <v>0</v>
      </c>
      <c r="U2881" s="11">
        <v>0</v>
      </c>
      <c r="V2881" s="11">
        <v>0</v>
      </c>
      <c r="W2881" s="11">
        <v>0</v>
      </c>
      <c r="X2881" s="11">
        <v>0</v>
      </c>
      <c r="Y2881" s="11">
        <v>0</v>
      </c>
      <c r="Z2881" s="11">
        <v>0</v>
      </c>
      <c r="AA2881" s="11">
        <v>0</v>
      </c>
      <c r="AB2881" s="11">
        <v>0</v>
      </c>
      <c r="AC2881" s="11">
        <v>0</v>
      </c>
      <c r="AD2881" s="11">
        <v>0</v>
      </c>
      <c r="AE2881" s="11">
        <v>7440927323</v>
      </c>
      <c r="AF2881" s="11">
        <v>3971158037</v>
      </c>
      <c r="AG2881" s="11">
        <v>0</v>
      </c>
      <c r="AH2881" s="11">
        <v>0</v>
      </c>
      <c r="AI2881" s="11">
        <v>0</v>
      </c>
      <c r="AJ2881" s="11">
        <v>0</v>
      </c>
      <c r="AK2881" s="11">
        <v>0</v>
      </c>
      <c r="AL2881" s="11">
        <v>0</v>
      </c>
      <c r="AM2881" s="11">
        <v>14881854646</v>
      </c>
      <c r="AN2881" s="11">
        <v>12116096698</v>
      </c>
      <c r="AO28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22322781969</v>
      </c>
      <c r="AQ28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16087254735</v>
      </c>
      <c r="AS2881" s="11">
        <f>Table_PBS_SQL_DB2_PBSSQL_PBS_NDP_Tina_CG_QtrlyPerformance_Final[[#This Row],[GOU REL]]+Table_PBS_SQL_DB2_PBSSQL_PBS_NDP_Tina_CG_QtrlyPerformance_Final[[#This Row],[EXT REL]]</f>
        <v>22322781969</v>
      </c>
      <c r="AT2881" s="11">
        <f>Table_PBS_SQL_DB2_PBSSQL_PBS_NDP_Tina_CG_QtrlyPerformance_Final[[#This Row],[GOU EXP]]+Table_PBS_SQL_DB2_PBSSQL_PBS_NDP_Tina_CG_QtrlyPerformance_Final[[#This Row],[EXT EXP]]</f>
        <v>16087254735</v>
      </c>
      <c r="AU2881" s="11" t="str">
        <f>IF(Table_PBS_SQL_DB2_PBSSQL_PBS_NDP_Tina_CG_QtrlyPerformance_Final[[#This Row],[Item_Code]]&gt;"300000", "Capital", "Recurrent")</f>
        <v>Recurrent</v>
      </c>
    </row>
    <row r="2882" spans="1:47" x14ac:dyDescent="0.25">
      <c r="A2882" t="s">
        <v>179</v>
      </c>
      <c r="B2882" t="s">
        <v>959</v>
      </c>
      <c r="C2882" t="s">
        <v>676</v>
      </c>
      <c r="D2882" t="s">
        <v>990</v>
      </c>
      <c r="E2882" t="s">
        <v>97</v>
      </c>
      <c r="F2882" t="s">
        <v>1013</v>
      </c>
      <c r="G2882" t="s">
        <v>202</v>
      </c>
      <c r="H2882" t="s">
        <v>1027</v>
      </c>
      <c r="I2882" t="s">
        <v>493</v>
      </c>
      <c r="J2882" t="s">
        <v>1030</v>
      </c>
      <c r="K2882" t="s">
        <v>678</v>
      </c>
      <c r="L2882" t="s">
        <v>993</v>
      </c>
      <c r="M2882" t="s">
        <v>980</v>
      </c>
      <c r="N2882" t="s">
        <v>981</v>
      </c>
      <c r="O2882" t="s">
        <v>902</v>
      </c>
      <c r="P2882" t="s">
        <v>903</v>
      </c>
      <c r="Q2882" s="11">
        <v>0</v>
      </c>
      <c r="R2882" s="11">
        <v>0</v>
      </c>
      <c r="S2882" s="11">
        <v>0</v>
      </c>
      <c r="T2882" s="11">
        <v>0</v>
      </c>
      <c r="U2882" s="11">
        <v>2563151512</v>
      </c>
      <c r="V2882" s="11">
        <v>0</v>
      </c>
      <c r="W2882" s="11">
        <v>2563151512</v>
      </c>
      <c r="X2882" s="11">
        <v>0</v>
      </c>
      <c r="Y2882" s="11">
        <v>0</v>
      </c>
      <c r="Z2882" s="11">
        <v>0</v>
      </c>
      <c r="AA2882" s="11">
        <v>0</v>
      </c>
      <c r="AB2882" s="11">
        <v>0</v>
      </c>
      <c r="AC2882" s="11">
        <v>1922363634</v>
      </c>
      <c r="AD2882" s="11">
        <v>111708978</v>
      </c>
      <c r="AE2882" s="11">
        <v>0</v>
      </c>
      <c r="AF2882" s="11">
        <v>0</v>
      </c>
      <c r="AG2882" s="11">
        <v>0</v>
      </c>
      <c r="AH2882" s="11">
        <v>25500000</v>
      </c>
      <c r="AI2882" s="11">
        <v>0</v>
      </c>
      <c r="AJ2882" s="11">
        <v>0</v>
      </c>
      <c r="AK2882" s="11">
        <v>640787878</v>
      </c>
      <c r="AL2882" s="11">
        <v>2425941355</v>
      </c>
      <c r="AM2882" s="11">
        <v>0</v>
      </c>
      <c r="AN2882" s="11">
        <v>0</v>
      </c>
      <c r="AO28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2563151512</v>
      </c>
      <c r="AP28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2563150333</v>
      </c>
      <c r="AR28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82" s="11">
        <f>Table_PBS_SQL_DB2_PBSSQL_PBS_NDP_Tina_CG_QtrlyPerformance_Final[[#This Row],[GOU REL]]+Table_PBS_SQL_DB2_PBSSQL_PBS_NDP_Tina_CG_QtrlyPerformance_Final[[#This Row],[EXT REL]]</f>
        <v>2563151512</v>
      </c>
      <c r="AT2882" s="11">
        <f>Table_PBS_SQL_DB2_PBSSQL_PBS_NDP_Tina_CG_QtrlyPerformance_Final[[#This Row],[GOU EXP]]+Table_PBS_SQL_DB2_PBSSQL_PBS_NDP_Tina_CG_QtrlyPerformance_Final[[#This Row],[EXT EXP]]</f>
        <v>2563150333</v>
      </c>
      <c r="AU2882" s="11" t="str">
        <f>IF(Table_PBS_SQL_DB2_PBSSQL_PBS_NDP_Tina_CG_QtrlyPerformance_Final[[#This Row],[Item_Code]]&gt;"300000", "Capital", "Recurrent")</f>
        <v>Recurrent</v>
      </c>
    </row>
    <row r="2883" spans="1:47" x14ac:dyDescent="0.25">
      <c r="A2883" t="s">
        <v>179</v>
      </c>
      <c r="B2883" t="s">
        <v>959</v>
      </c>
      <c r="C2883" t="s">
        <v>676</v>
      </c>
      <c r="D2883" t="s">
        <v>990</v>
      </c>
      <c r="E2883" t="s">
        <v>97</v>
      </c>
      <c r="F2883" t="s">
        <v>1013</v>
      </c>
      <c r="G2883" t="s">
        <v>202</v>
      </c>
      <c r="H2883" t="s">
        <v>1027</v>
      </c>
      <c r="I2883" t="s">
        <v>493</v>
      </c>
      <c r="J2883" t="s">
        <v>1030</v>
      </c>
      <c r="K2883" t="s">
        <v>678</v>
      </c>
      <c r="L2883" t="s">
        <v>993</v>
      </c>
      <c r="M2883" t="s">
        <v>980</v>
      </c>
      <c r="N2883" t="s">
        <v>981</v>
      </c>
      <c r="O2883" t="s">
        <v>2246</v>
      </c>
      <c r="P2883" t="s">
        <v>2247</v>
      </c>
      <c r="Q2883" s="11">
        <v>0</v>
      </c>
      <c r="R2883" s="11">
        <v>0</v>
      </c>
      <c r="S2883" s="11">
        <v>0</v>
      </c>
      <c r="T2883" s="11">
        <v>0</v>
      </c>
      <c r="U2883" s="11">
        <v>160000000</v>
      </c>
      <c r="V2883" s="11">
        <v>0</v>
      </c>
      <c r="W2883" s="11">
        <v>160000000</v>
      </c>
      <c r="X2883" s="11">
        <v>0</v>
      </c>
      <c r="Y2883" s="11">
        <v>40000000</v>
      </c>
      <c r="Z2883" s="11">
        <v>27288000</v>
      </c>
      <c r="AA2883" s="11">
        <v>0</v>
      </c>
      <c r="AB2883" s="11">
        <v>0</v>
      </c>
      <c r="AC2883" s="11">
        <v>80000000</v>
      </c>
      <c r="AD2883" s="11">
        <v>1708000</v>
      </c>
      <c r="AE2883" s="11">
        <v>0</v>
      </c>
      <c r="AF2883" s="11">
        <v>0</v>
      </c>
      <c r="AG2883" s="11">
        <v>20000000</v>
      </c>
      <c r="AH2883" s="11">
        <v>56284000</v>
      </c>
      <c r="AI2883" s="11">
        <v>0</v>
      </c>
      <c r="AJ2883" s="11">
        <v>0</v>
      </c>
      <c r="AK2883" s="11">
        <v>20000000</v>
      </c>
      <c r="AL2883" s="11">
        <v>72773000</v>
      </c>
      <c r="AM2883" s="11">
        <v>0</v>
      </c>
      <c r="AN2883" s="11">
        <v>0</v>
      </c>
      <c r="AO28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28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158053000</v>
      </c>
      <c r="AR28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83" s="11">
        <f>Table_PBS_SQL_DB2_PBSSQL_PBS_NDP_Tina_CG_QtrlyPerformance_Final[[#This Row],[GOU REL]]+Table_PBS_SQL_DB2_PBSSQL_PBS_NDP_Tina_CG_QtrlyPerformance_Final[[#This Row],[EXT REL]]</f>
        <v>160000000</v>
      </c>
      <c r="AT2883" s="11">
        <f>Table_PBS_SQL_DB2_PBSSQL_PBS_NDP_Tina_CG_QtrlyPerformance_Final[[#This Row],[GOU EXP]]+Table_PBS_SQL_DB2_PBSSQL_PBS_NDP_Tina_CG_QtrlyPerformance_Final[[#This Row],[EXT EXP]]</f>
        <v>158053000</v>
      </c>
      <c r="AU2883" s="11" t="str">
        <f>IF(Table_PBS_SQL_DB2_PBSSQL_PBS_NDP_Tina_CG_QtrlyPerformance_Final[[#This Row],[Item_Code]]&gt;"300000", "Capital", "Recurrent")</f>
        <v>Recurrent</v>
      </c>
    </row>
    <row r="2884" spans="1:47" x14ac:dyDescent="0.25">
      <c r="A2884" t="s">
        <v>179</v>
      </c>
      <c r="B2884" t="s">
        <v>959</v>
      </c>
      <c r="C2884" t="s">
        <v>676</v>
      </c>
      <c r="D2884" t="s">
        <v>990</v>
      </c>
      <c r="E2884" t="s">
        <v>97</v>
      </c>
      <c r="F2884" t="s">
        <v>1013</v>
      </c>
      <c r="G2884" t="s">
        <v>202</v>
      </c>
      <c r="H2884" t="s">
        <v>1027</v>
      </c>
      <c r="I2884" t="s">
        <v>493</v>
      </c>
      <c r="J2884" t="s">
        <v>1030</v>
      </c>
      <c r="K2884" t="s">
        <v>678</v>
      </c>
      <c r="L2884" t="s">
        <v>993</v>
      </c>
      <c r="M2884" t="s">
        <v>980</v>
      </c>
      <c r="N2884" t="s">
        <v>981</v>
      </c>
      <c r="O2884" t="s">
        <v>1005</v>
      </c>
      <c r="P2884" t="s">
        <v>1006</v>
      </c>
      <c r="Q2884" s="11">
        <v>0</v>
      </c>
      <c r="R2884" s="11">
        <v>0</v>
      </c>
      <c r="S2884" s="11">
        <v>0</v>
      </c>
      <c r="T2884" s="11">
        <v>0</v>
      </c>
      <c r="U2884" s="11">
        <v>622404726</v>
      </c>
      <c r="V2884" s="11">
        <v>0</v>
      </c>
      <c r="W2884" s="11">
        <v>239704726</v>
      </c>
      <c r="X2884" s="11">
        <v>382700000</v>
      </c>
      <c r="Y2884" s="11">
        <v>0</v>
      </c>
      <c r="Z2884" s="11">
        <v>0</v>
      </c>
      <c r="AA2884" s="11">
        <v>0</v>
      </c>
      <c r="AB2884" s="11">
        <v>0</v>
      </c>
      <c r="AC2884" s="11">
        <v>119852363</v>
      </c>
      <c r="AD2884" s="11">
        <v>119852363</v>
      </c>
      <c r="AE2884" s="11">
        <v>0</v>
      </c>
      <c r="AF2884" s="11">
        <v>0</v>
      </c>
      <c r="AG2884" s="11">
        <v>59926182</v>
      </c>
      <c r="AH2884" s="11">
        <v>115087856</v>
      </c>
      <c r="AI2884" s="11">
        <v>0</v>
      </c>
      <c r="AJ2884" s="11">
        <v>0</v>
      </c>
      <c r="AK2884" s="11">
        <v>59926181</v>
      </c>
      <c r="AL2884" s="11">
        <v>4764507</v>
      </c>
      <c r="AM2884" s="11">
        <v>0</v>
      </c>
      <c r="AN2884" s="11">
        <v>0</v>
      </c>
      <c r="AO28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239704726</v>
      </c>
      <c r="AP28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239704726</v>
      </c>
      <c r="AR28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84" s="11">
        <f>Table_PBS_SQL_DB2_PBSSQL_PBS_NDP_Tina_CG_QtrlyPerformance_Final[[#This Row],[GOU REL]]+Table_PBS_SQL_DB2_PBSSQL_PBS_NDP_Tina_CG_QtrlyPerformance_Final[[#This Row],[EXT REL]]</f>
        <v>239704726</v>
      </c>
      <c r="AT2884" s="11">
        <f>Table_PBS_SQL_DB2_PBSSQL_PBS_NDP_Tina_CG_QtrlyPerformance_Final[[#This Row],[GOU EXP]]+Table_PBS_SQL_DB2_PBSSQL_PBS_NDP_Tina_CG_QtrlyPerformance_Final[[#This Row],[EXT EXP]]</f>
        <v>239704726</v>
      </c>
      <c r="AU2884" s="11" t="str">
        <f>IF(Table_PBS_SQL_DB2_PBSSQL_PBS_NDP_Tina_CG_QtrlyPerformance_Final[[#This Row],[Item_Code]]&gt;"300000", "Capital", "Recurrent")</f>
        <v>Recurrent</v>
      </c>
    </row>
    <row r="2885" spans="1:47" x14ac:dyDescent="0.25">
      <c r="A2885" t="s">
        <v>517</v>
      </c>
      <c r="B2885" t="s">
        <v>2060</v>
      </c>
      <c r="C2885" t="s">
        <v>491</v>
      </c>
      <c r="D2885" t="s">
        <v>861</v>
      </c>
      <c r="E2885" t="s">
        <v>31</v>
      </c>
      <c r="F2885" t="s">
        <v>862</v>
      </c>
      <c r="G2885" t="s">
        <v>97</v>
      </c>
      <c r="H2885" t="s">
        <v>881</v>
      </c>
      <c r="I2885" t="s">
        <v>493</v>
      </c>
      <c r="J2885" t="s">
        <v>953</v>
      </c>
      <c r="K2885" t="s">
        <v>519</v>
      </c>
      <c r="L2885" t="s">
        <v>2061</v>
      </c>
      <c r="M2885" t="s">
        <v>866</v>
      </c>
      <c r="N2885" t="s">
        <v>867</v>
      </c>
      <c r="O2885" t="s">
        <v>1702</v>
      </c>
      <c r="P2885" t="s">
        <v>1703</v>
      </c>
      <c r="Q2885" s="11">
        <v>0</v>
      </c>
      <c r="R2885" s="11">
        <v>0</v>
      </c>
      <c r="S2885" s="11">
        <v>0</v>
      </c>
      <c r="T2885" s="11">
        <v>0</v>
      </c>
      <c r="U2885" s="11">
        <v>347221030</v>
      </c>
      <c r="V2885" s="11">
        <v>0</v>
      </c>
      <c r="W2885" s="11">
        <v>347221030</v>
      </c>
      <c r="X2885" s="11">
        <v>0</v>
      </c>
      <c r="Y2885" s="11">
        <v>0</v>
      </c>
      <c r="Z2885" s="11">
        <v>0</v>
      </c>
      <c r="AA2885" s="11">
        <v>0</v>
      </c>
      <c r="AB2885" s="11">
        <v>0</v>
      </c>
      <c r="AC2885" s="11">
        <v>50000000</v>
      </c>
      <c r="AD2885" s="11">
        <v>0</v>
      </c>
      <c r="AE2885" s="11">
        <v>0</v>
      </c>
      <c r="AF2885" s="11">
        <v>0</v>
      </c>
      <c r="AG2885" s="11">
        <v>0</v>
      </c>
      <c r="AH2885" s="11">
        <v>0</v>
      </c>
      <c r="AI2885" s="11">
        <v>0</v>
      </c>
      <c r="AJ2885" s="11">
        <v>0</v>
      </c>
      <c r="AK2885" s="11">
        <v>0</v>
      </c>
      <c r="AL2885" s="11">
        <v>47048370</v>
      </c>
      <c r="AM2885" s="11">
        <v>0</v>
      </c>
      <c r="AN2885" s="11">
        <v>0</v>
      </c>
      <c r="AO28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8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47048370</v>
      </c>
      <c r="AR28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85" s="11">
        <f>Table_PBS_SQL_DB2_PBSSQL_PBS_NDP_Tina_CG_QtrlyPerformance_Final[[#This Row],[GOU REL]]+Table_PBS_SQL_DB2_PBSSQL_PBS_NDP_Tina_CG_QtrlyPerformance_Final[[#This Row],[EXT REL]]</f>
        <v>50000000</v>
      </c>
      <c r="AT2885" s="11">
        <f>Table_PBS_SQL_DB2_PBSSQL_PBS_NDP_Tina_CG_QtrlyPerformance_Final[[#This Row],[GOU EXP]]+Table_PBS_SQL_DB2_PBSSQL_PBS_NDP_Tina_CG_QtrlyPerformance_Final[[#This Row],[EXT EXP]]</f>
        <v>47048370</v>
      </c>
      <c r="AU2885" s="11" t="str">
        <f>IF(Table_PBS_SQL_DB2_PBSSQL_PBS_NDP_Tina_CG_QtrlyPerformance_Final[[#This Row],[Item_Code]]&gt;"300000", "Capital", "Recurrent")</f>
        <v>Capital</v>
      </c>
    </row>
    <row r="2886" spans="1:47" x14ac:dyDescent="0.25">
      <c r="A2886" t="s">
        <v>33</v>
      </c>
      <c r="B2886" t="s">
        <v>34</v>
      </c>
      <c r="C2886" t="s">
        <v>31</v>
      </c>
      <c r="D2886" t="s">
        <v>1031</v>
      </c>
      <c r="E2886" t="s">
        <v>31</v>
      </c>
      <c r="F2886" t="s">
        <v>1032</v>
      </c>
      <c r="G2886" t="s">
        <v>119</v>
      </c>
      <c r="H2886" t="s">
        <v>881</v>
      </c>
      <c r="I2886" t="s">
        <v>467</v>
      </c>
      <c r="J2886" t="s">
        <v>864</v>
      </c>
      <c r="K2886" t="s">
        <v>37</v>
      </c>
      <c r="L2886" t="s">
        <v>1039</v>
      </c>
      <c r="M2886" t="s">
        <v>866</v>
      </c>
      <c r="N2886" t="s">
        <v>867</v>
      </c>
      <c r="O2886" t="s">
        <v>909</v>
      </c>
      <c r="P2886" t="s">
        <v>910</v>
      </c>
      <c r="Q2886" s="11">
        <v>0</v>
      </c>
      <c r="R2886" s="11">
        <v>0</v>
      </c>
      <c r="S2886" s="11">
        <v>0</v>
      </c>
      <c r="T2886" s="11">
        <v>0</v>
      </c>
      <c r="U2886" s="11">
        <v>100000000</v>
      </c>
      <c r="V2886" s="11">
        <v>0</v>
      </c>
      <c r="W2886" s="11">
        <v>100000000</v>
      </c>
      <c r="X2886" s="11">
        <v>0</v>
      </c>
      <c r="Y2886" s="11">
        <v>0</v>
      </c>
      <c r="Z2886" s="11">
        <v>0</v>
      </c>
      <c r="AA2886" s="11">
        <v>0</v>
      </c>
      <c r="AB2886" s="11">
        <v>0</v>
      </c>
      <c r="AC2886" s="11">
        <v>50000000</v>
      </c>
      <c r="AD2886" s="11">
        <v>0</v>
      </c>
      <c r="AE2886" s="11">
        <v>0</v>
      </c>
      <c r="AF2886" s="11">
        <v>0</v>
      </c>
      <c r="AG2886" s="11">
        <v>25000000</v>
      </c>
      <c r="AH2886" s="11">
        <v>0</v>
      </c>
      <c r="AI2886" s="11">
        <v>0</v>
      </c>
      <c r="AJ2886" s="11">
        <v>0</v>
      </c>
      <c r="AK2886" s="11">
        <v>25000000</v>
      </c>
      <c r="AL2886" s="11">
        <v>99938249</v>
      </c>
      <c r="AM2886" s="11">
        <v>0</v>
      </c>
      <c r="AN2886" s="11">
        <v>0</v>
      </c>
      <c r="AO28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8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99938249</v>
      </c>
      <c r="AR28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86" s="11">
        <f>Table_PBS_SQL_DB2_PBSSQL_PBS_NDP_Tina_CG_QtrlyPerformance_Final[[#This Row],[GOU REL]]+Table_PBS_SQL_DB2_PBSSQL_PBS_NDP_Tina_CG_QtrlyPerformance_Final[[#This Row],[EXT REL]]</f>
        <v>100000000</v>
      </c>
      <c r="AT2886" s="11">
        <f>Table_PBS_SQL_DB2_PBSSQL_PBS_NDP_Tina_CG_QtrlyPerformance_Final[[#This Row],[GOU EXP]]+Table_PBS_SQL_DB2_PBSSQL_PBS_NDP_Tina_CG_QtrlyPerformance_Final[[#This Row],[EXT EXP]]</f>
        <v>99938249</v>
      </c>
      <c r="AU2886" s="11" t="str">
        <f>IF(Table_PBS_SQL_DB2_PBSSQL_PBS_NDP_Tina_CG_QtrlyPerformance_Final[[#This Row],[Item_Code]]&gt;"300000", "Capital", "Recurrent")</f>
        <v>Recurrent</v>
      </c>
    </row>
    <row r="2887" spans="1:47" x14ac:dyDescent="0.25">
      <c r="A2887" t="s">
        <v>33</v>
      </c>
      <c r="B2887" t="s">
        <v>34</v>
      </c>
      <c r="C2887" t="s">
        <v>31</v>
      </c>
      <c r="D2887" t="s">
        <v>1031</v>
      </c>
      <c r="E2887" t="s">
        <v>31</v>
      </c>
      <c r="F2887" t="s">
        <v>1032</v>
      </c>
      <c r="G2887" t="s">
        <v>119</v>
      </c>
      <c r="H2887" t="s">
        <v>881</v>
      </c>
      <c r="I2887" t="s">
        <v>467</v>
      </c>
      <c r="J2887" t="s">
        <v>864</v>
      </c>
      <c r="K2887" t="s">
        <v>37</v>
      </c>
      <c r="L2887" t="s">
        <v>1039</v>
      </c>
      <c r="M2887" t="s">
        <v>866</v>
      </c>
      <c r="N2887" t="s">
        <v>867</v>
      </c>
      <c r="O2887" t="s">
        <v>1004</v>
      </c>
      <c r="P2887" t="s">
        <v>868</v>
      </c>
      <c r="Q2887" s="11">
        <v>0</v>
      </c>
      <c r="R2887" s="11">
        <v>0</v>
      </c>
      <c r="S2887" s="11">
        <v>0</v>
      </c>
      <c r="T2887" s="11">
        <v>0</v>
      </c>
      <c r="U2887" s="11">
        <v>60000000</v>
      </c>
      <c r="V2887" s="11">
        <v>0</v>
      </c>
      <c r="W2887" s="11">
        <v>60000000</v>
      </c>
      <c r="X2887" s="11">
        <v>0</v>
      </c>
      <c r="Y2887" s="11">
        <v>0</v>
      </c>
      <c r="Z2887" s="11">
        <v>0</v>
      </c>
      <c r="AA2887" s="11">
        <v>0</v>
      </c>
      <c r="AB2887" s="11">
        <v>0</v>
      </c>
      <c r="AC2887" s="11">
        <v>30000000</v>
      </c>
      <c r="AD2887" s="11">
        <v>0</v>
      </c>
      <c r="AE2887" s="11">
        <v>0</v>
      </c>
      <c r="AF2887" s="11">
        <v>0</v>
      </c>
      <c r="AG2887" s="11">
        <v>20000000</v>
      </c>
      <c r="AH2887" s="11">
        <v>30000000</v>
      </c>
      <c r="AI2887" s="11">
        <v>0</v>
      </c>
      <c r="AJ2887" s="11">
        <v>0</v>
      </c>
      <c r="AK2887" s="11">
        <v>10000000</v>
      </c>
      <c r="AL2887" s="11">
        <v>30000000</v>
      </c>
      <c r="AM2887" s="11">
        <v>0</v>
      </c>
      <c r="AN2887" s="11">
        <v>0</v>
      </c>
      <c r="AO28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8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28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87" s="11">
        <f>Table_PBS_SQL_DB2_PBSSQL_PBS_NDP_Tina_CG_QtrlyPerformance_Final[[#This Row],[GOU REL]]+Table_PBS_SQL_DB2_PBSSQL_PBS_NDP_Tina_CG_QtrlyPerformance_Final[[#This Row],[EXT REL]]</f>
        <v>60000000</v>
      </c>
      <c r="AT2887" s="11">
        <f>Table_PBS_SQL_DB2_PBSSQL_PBS_NDP_Tina_CG_QtrlyPerformance_Final[[#This Row],[GOU EXP]]+Table_PBS_SQL_DB2_PBSSQL_PBS_NDP_Tina_CG_QtrlyPerformance_Final[[#This Row],[EXT EXP]]</f>
        <v>60000000</v>
      </c>
      <c r="AU2887" s="11" t="str">
        <f>IF(Table_PBS_SQL_DB2_PBSSQL_PBS_NDP_Tina_CG_QtrlyPerformance_Final[[#This Row],[Item_Code]]&gt;"300000", "Capital", "Recurrent")</f>
        <v>Recurrent</v>
      </c>
    </row>
    <row r="2888" spans="1:47" x14ac:dyDescent="0.25">
      <c r="A2888" t="s">
        <v>33</v>
      </c>
      <c r="B2888" t="s">
        <v>34</v>
      </c>
      <c r="C2888" t="s">
        <v>31</v>
      </c>
      <c r="D2888" t="s">
        <v>1031</v>
      </c>
      <c r="E2888" t="s">
        <v>31</v>
      </c>
      <c r="F2888" t="s">
        <v>1032</v>
      </c>
      <c r="G2888" t="s">
        <v>119</v>
      </c>
      <c r="H2888" t="s">
        <v>881</v>
      </c>
      <c r="I2888" t="s">
        <v>467</v>
      </c>
      <c r="J2888" t="s">
        <v>864</v>
      </c>
      <c r="K2888" t="s">
        <v>37</v>
      </c>
      <c r="L2888" t="s">
        <v>1039</v>
      </c>
      <c r="M2888" t="s">
        <v>955</v>
      </c>
      <c r="N2888" t="s">
        <v>956</v>
      </c>
      <c r="O2888" t="s">
        <v>975</v>
      </c>
      <c r="P2888" t="s">
        <v>976</v>
      </c>
      <c r="Q2888" s="11">
        <v>0</v>
      </c>
      <c r="R2888" s="11">
        <v>0</v>
      </c>
      <c r="S2888" s="11">
        <v>0</v>
      </c>
      <c r="T2888" s="11">
        <v>0</v>
      </c>
      <c r="U2888" s="11">
        <v>500000000</v>
      </c>
      <c r="V2888" s="11">
        <v>0</v>
      </c>
      <c r="W2888" s="11">
        <v>500000000</v>
      </c>
      <c r="X2888" s="11">
        <v>0</v>
      </c>
      <c r="Y2888" s="11">
        <v>0</v>
      </c>
      <c r="Z2888" s="11">
        <v>0</v>
      </c>
      <c r="AA2888" s="11">
        <v>0</v>
      </c>
      <c r="AB2888" s="11">
        <v>0</v>
      </c>
      <c r="AC2888" s="11">
        <v>250000000</v>
      </c>
      <c r="AD2888" s="11">
        <v>0</v>
      </c>
      <c r="AE2888" s="11">
        <v>0</v>
      </c>
      <c r="AF2888" s="11">
        <v>0</v>
      </c>
      <c r="AG2888" s="11">
        <v>125000000</v>
      </c>
      <c r="AH2888" s="11">
        <v>250000000</v>
      </c>
      <c r="AI2888" s="11">
        <v>0</v>
      </c>
      <c r="AJ2888" s="11">
        <v>0</v>
      </c>
      <c r="AK2888" s="11">
        <v>125000000</v>
      </c>
      <c r="AL2888" s="11">
        <v>250000000</v>
      </c>
      <c r="AM2888" s="11">
        <v>0</v>
      </c>
      <c r="AN2888" s="11">
        <v>0</v>
      </c>
      <c r="AO28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28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28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88" s="11">
        <f>Table_PBS_SQL_DB2_PBSSQL_PBS_NDP_Tina_CG_QtrlyPerformance_Final[[#This Row],[GOU REL]]+Table_PBS_SQL_DB2_PBSSQL_PBS_NDP_Tina_CG_QtrlyPerformance_Final[[#This Row],[EXT REL]]</f>
        <v>500000000</v>
      </c>
      <c r="AT2888" s="11">
        <f>Table_PBS_SQL_DB2_PBSSQL_PBS_NDP_Tina_CG_QtrlyPerformance_Final[[#This Row],[GOU EXP]]+Table_PBS_SQL_DB2_PBSSQL_PBS_NDP_Tina_CG_QtrlyPerformance_Final[[#This Row],[EXT EXP]]</f>
        <v>500000000</v>
      </c>
      <c r="AU2888" s="11" t="str">
        <f>IF(Table_PBS_SQL_DB2_PBSSQL_PBS_NDP_Tina_CG_QtrlyPerformance_Final[[#This Row],[Item_Code]]&gt;"300000", "Capital", "Recurrent")</f>
        <v>Recurrent</v>
      </c>
    </row>
    <row r="2889" spans="1:47" x14ac:dyDescent="0.25">
      <c r="A2889" t="s">
        <v>33</v>
      </c>
      <c r="B2889" t="s">
        <v>34</v>
      </c>
      <c r="C2889" t="s">
        <v>31</v>
      </c>
      <c r="D2889" t="s">
        <v>1031</v>
      </c>
      <c r="E2889" t="s">
        <v>31</v>
      </c>
      <c r="F2889" t="s">
        <v>1032</v>
      </c>
      <c r="G2889" t="s">
        <v>119</v>
      </c>
      <c r="H2889" t="s">
        <v>881</v>
      </c>
      <c r="I2889" t="s">
        <v>467</v>
      </c>
      <c r="J2889" t="s">
        <v>864</v>
      </c>
      <c r="K2889" t="s">
        <v>37</v>
      </c>
      <c r="L2889" t="s">
        <v>1039</v>
      </c>
      <c r="M2889" t="s">
        <v>1373</v>
      </c>
      <c r="N2889" t="s">
        <v>1374</v>
      </c>
      <c r="O2889" t="s">
        <v>1085</v>
      </c>
      <c r="P2889" t="s">
        <v>1086</v>
      </c>
      <c r="Q2889" s="11">
        <v>0</v>
      </c>
      <c r="R2889" s="11">
        <v>0</v>
      </c>
      <c r="S2889" s="11">
        <v>0</v>
      </c>
      <c r="T2889" s="11">
        <v>0</v>
      </c>
      <c r="U2889" s="11">
        <v>150000000</v>
      </c>
      <c r="V2889" s="11">
        <v>0</v>
      </c>
      <c r="W2889" s="11">
        <v>150000000</v>
      </c>
      <c r="X2889" s="11">
        <v>0</v>
      </c>
      <c r="Y2889" s="11">
        <v>0</v>
      </c>
      <c r="Z2889" s="11">
        <v>0</v>
      </c>
      <c r="AA2889" s="11">
        <v>0</v>
      </c>
      <c r="AB2889" s="11">
        <v>0</v>
      </c>
      <c r="AC2889" s="11">
        <v>80000000</v>
      </c>
      <c r="AD2889" s="11">
        <v>38070000</v>
      </c>
      <c r="AE2889" s="11">
        <v>0</v>
      </c>
      <c r="AF2889" s="11">
        <v>0</v>
      </c>
      <c r="AG2889" s="11">
        <v>0</v>
      </c>
      <c r="AH2889" s="11">
        <v>0</v>
      </c>
      <c r="AI2889" s="11">
        <v>0</v>
      </c>
      <c r="AJ2889" s="11">
        <v>0</v>
      </c>
      <c r="AK2889" s="11">
        <v>70000000</v>
      </c>
      <c r="AL2889" s="11">
        <v>111930000</v>
      </c>
      <c r="AM2889" s="11">
        <v>0</v>
      </c>
      <c r="AN2889" s="11">
        <v>0</v>
      </c>
      <c r="AO28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28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28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89" s="11">
        <f>Table_PBS_SQL_DB2_PBSSQL_PBS_NDP_Tina_CG_QtrlyPerformance_Final[[#This Row],[GOU REL]]+Table_PBS_SQL_DB2_PBSSQL_PBS_NDP_Tina_CG_QtrlyPerformance_Final[[#This Row],[EXT REL]]</f>
        <v>150000000</v>
      </c>
      <c r="AT2889" s="11">
        <f>Table_PBS_SQL_DB2_PBSSQL_PBS_NDP_Tina_CG_QtrlyPerformance_Final[[#This Row],[GOU EXP]]+Table_PBS_SQL_DB2_PBSSQL_PBS_NDP_Tina_CG_QtrlyPerformance_Final[[#This Row],[EXT EXP]]</f>
        <v>150000000</v>
      </c>
      <c r="AU2889" s="11" t="str">
        <f>IF(Table_PBS_SQL_DB2_PBSSQL_PBS_NDP_Tina_CG_QtrlyPerformance_Final[[#This Row],[Item_Code]]&gt;"300000", "Capital", "Recurrent")</f>
        <v>Recurrent</v>
      </c>
    </row>
    <row r="2890" spans="1:47" x14ac:dyDescent="0.25">
      <c r="A2890" t="s">
        <v>33</v>
      </c>
      <c r="B2890" t="s">
        <v>34</v>
      </c>
      <c r="C2890" t="s">
        <v>31</v>
      </c>
      <c r="D2890" t="s">
        <v>1031</v>
      </c>
      <c r="E2890" t="s">
        <v>31</v>
      </c>
      <c r="F2890" t="s">
        <v>1032</v>
      </c>
      <c r="G2890" t="s">
        <v>119</v>
      </c>
      <c r="H2890" t="s">
        <v>881</v>
      </c>
      <c r="I2890" t="s">
        <v>467</v>
      </c>
      <c r="J2890" t="s">
        <v>864</v>
      </c>
      <c r="K2890" t="s">
        <v>37</v>
      </c>
      <c r="L2890" t="s">
        <v>1039</v>
      </c>
      <c r="M2890" t="s">
        <v>2062</v>
      </c>
      <c r="N2890" t="s">
        <v>2063</v>
      </c>
      <c r="O2890" t="s">
        <v>1016</v>
      </c>
      <c r="P2890" t="s">
        <v>1017</v>
      </c>
      <c r="Q2890" s="11">
        <v>0</v>
      </c>
      <c r="R2890" s="11">
        <v>0</v>
      </c>
      <c r="S2890" s="11">
        <v>0</v>
      </c>
      <c r="T2890" s="11">
        <v>0</v>
      </c>
      <c r="U2890" s="11">
        <v>500000000</v>
      </c>
      <c r="V2890" s="11">
        <v>0</v>
      </c>
      <c r="W2890" s="11">
        <v>500000000</v>
      </c>
      <c r="X2890" s="11">
        <v>0</v>
      </c>
      <c r="Y2890" s="11">
        <v>200000000</v>
      </c>
      <c r="Z2890" s="11">
        <v>0</v>
      </c>
      <c r="AA2890" s="11">
        <v>0</v>
      </c>
      <c r="AB2890" s="11">
        <v>0</v>
      </c>
      <c r="AC2890" s="11">
        <v>300000000</v>
      </c>
      <c r="AD2890" s="11">
        <v>0</v>
      </c>
      <c r="AE2890" s="11">
        <v>0</v>
      </c>
      <c r="AF2890" s="11">
        <v>0</v>
      </c>
      <c r="AG2890" s="11">
        <v>0</v>
      </c>
      <c r="AH2890" s="11">
        <v>401081226</v>
      </c>
      <c r="AI2890" s="11">
        <v>0</v>
      </c>
      <c r="AJ2890" s="11">
        <v>0</v>
      </c>
      <c r="AK2890" s="11">
        <v>0</v>
      </c>
      <c r="AL2890" s="11">
        <v>80860798</v>
      </c>
      <c r="AM2890" s="11">
        <v>0</v>
      </c>
      <c r="AN2890" s="11">
        <v>0</v>
      </c>
      <c r="AO28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28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481942024</v>
      </c>
      <c r="AR28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0" s="11">
        <f>Table_PBS_SQL_DB2_PBSSQL_PBS_NDP_Tina_CG_QtrlyPerformance_Final[[#This Row],[GOU REL]]+Table_PBS_SQL_DB2_PBSSQL_PBS_NDP_Tina_CG_QtrlyPerformance_Final[[#This Row],[EXT REL]]</f>
        <v>500000000</v>
      </c>
      <c r="AT2890" s="11">
        <f>Table_PBS_SQL_DB2_PBSSQL_PBS_NDP_Tina_CG_QtrlyPerformance_Final[[#This Row],[GOU EXP]]+Table_PBS_SQL_DB2_PBSSQL_PBS_NDP_Tina_CG_QtrlyPerformance_Final[[#This Row],[EXT EXP]]</f>
        <v>481942024</v>
      </c>
      <c r="AU2890" s="11" t="str">
        <f>IF(Table_PBS_SQL_DB2_PBSSQL_PBS_NDP_Tina_CG_QtrlyPerformance_Final[[#This Row],[Item_Code]]&gt;"300000", "Capital", "Recurrent")</f>
        <v>Recurrent</v>
      </c>
    </row>
    <row r="2891" spans="1:47" x14ac:dyDescent="0.25">
      <c r="A2891" t="s">
        <v>33</v>
      </c>
      <c r="B2891" t="s">
        <v>34</v>
      </c>
      <c r="C2891" t="s">
        <v>31</v>
      </c>
      <c r="D2891" t="s">
        <v>1031</v>
      </c>
      <c r="E2891" t="s">
        <v>31</v>
      </c>
      <c r="F2891" t="s">
        <v>1032</v>
      </c>
      <c r="G2891" t="s">
        <v>119</v>
      </c>
      <c r="H2891" t="s">
        <v>881</v>
      </c>
      <c r="I2891" t="s">
        <v>467</v>
      </c>
      <c r="J2891" t="s">
        <v>864</v>
      </c>
      <c r="K2891" t="s">
        <v>37</v>
      </c>
      <c r="L2891" t="s">
        <v>1039</v>
      </c>
      <c r="M2891" t="s">
        <v>2248</v>
      </c>
      <c r="N2891" t="s">
        <v>2249</v>
      </c>
      <c r="O2891" t="s">
        <v>975</v>
      </c>
      <c r="P2891" t="s">
        <v>976</v>
      </c>
      <c r="Q2891" s="11">
        <v>0</v>
      </c>
      <c r="R2891" s="11">
        <v>0</v>
      </c>
      <c r="S2891" s="11">
        <v>0</v>
      </c>
      <c r="T2891" s="11">
        <v>0</v>
      </c>
      <c r="U2891" s="11">
        <v>1000000000</v>
      </c>
      <c r="V2891" s="11">
        <v>0</v>
      </c>
      <c r="W2891" s="11">
        <v>1000000000</v>
      </c>
      <c r="X2891" s="11">
        <v>0</v>
      </c>
      <c r="Y2891" s="11">
        <v>0</v>
      </c>
      <c r="Z2891" s="11">
        <v>0</v>
      </c>
      <c r="AA2891" s="11">
        <v>0</v>
      </c>
      <c r="AB2891" s="11">
        <v>0</v>
      </c>
      <c r="AC2891" s="11">
        <v>500000000</v>
      </c>
      <c r="AD2891" s="11">
        <v>208100000</v>
      </c>
      <c r="AE2891" s="11">
        <v>0</v>
      </c>
      <c r="AF2891" s="11">
        <v>0</v>
      </c>
      <c r="AG2891" s="11">
        <v>378333334</v>
      </c>
      <c r="AH2891" s="11">
        <v>251020000</v>
      </c>
      <c r="AI2891" s="11">
        <v>0</v>
      </c>
      <c r="AJ2891" s="11">
        <v>0</v>
      </c>
      <c r="AK2891" s="11">
        <v>121666666</v>
      </c>
      <c r="AL2891" s="11">
        <v>540880000</v>
      </c>
      <c r="AM2891" s="11">
        <v>0</v>
      </c>
      <c r="AN2891" s="11">
        <v>0</v>
      </c>
      <c r="AO28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28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28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1" s="11">
        <f>Table_PBS_SQL_DB2_PBSSQL_PBS_NDP_Tina_CG_QtrlyPerformance_Final[[#This Row],[GOU REL]]+Table_PBS_SQL_DB2_PBSSQL_PBS_NDP_Tina_CG_QtrlyPerformance_Final[[#This Row],[EXT REL]]</f>
        <v>1000000000</v>
      </c>
      <c r="AT2891" s="11">
        <f>Table_PBS_SQL_DB2_PBSSQL_PBS_NDP_Tina_CG_QtrlyPerformance_Final[[#This Row],[GOU EXP]]+Table_PBS_SQL_DB2_PBSSQL_PBS_NDP_Tina_CG_QtrlyPerformance_Final[[#This Row],[EXT EXP]]</f>
        <v>1000000000</v>
      </c>
      <c r="AU2891" s="11" t="str">
        <f>IF(Table_PBS_SQL_DB2_PBSSQL_PBS_NDP_Tina_CG_QtrlyPerformance_Final[[#This Row],[Item_Code]]&gt;"300000", "Capital", "Recurrent")</f>
        <v>Recurrent</v>
      </c>
    </row>
    <row r="2892" spans="1:47" x14ac:dyDescent="0.25">
      <c r="A2892" t="s">
        <v>33</v>
      </c>
      <c r="B2892" t="s">
        <v>34</v>
      </c>
      <c r="C2892" t="s">
        <v>31</v>
      </c>
      <c r="D2892" t="s">
        <v>1031</v>
      </c>
      <c r="E2892" t="s">
        <v>75</v>
      </c>
      <c r="F2892" t="s">
        <v>1042</v>
      </c>
      <c r="G2892" t="s">
        <v>75</v>
      </c>
      <c r="H2892" t="s">
        <v>1043</v>
      </c>
      <c r="I2892" t="s">
        <v>493</v>
      </c>
      <c r="J2892" t="s">
        <v>1072</v>
      </c>
      <c r="K2892" t="s">
        <v>1050</v>
      </c>
      <c r="L2892" t="s">
        <v>1051</v>
      </c>
      <c r="M2892" t="s">
        <v>1054</v>
      </c>
      <c r="N2892" t="s">
        <v>1055</v>
      </c>
      <c r="O2892" t="s">
        <v>1028</v>
      </c>
      <c r="P2892" t="s">
        <v>1029</v>
      </c>
      <c r="Q2892" s="11">
        <v>0</v>
      </c>
      <c r="R2892" s="11">
        <v>0</v>
      </c>
      <c r="S2892" s="11">
        <v>0</v>
      </c>
      <c r="T2892" s="11">
        <v>0</v>
      </c>
      <c r="U2892" s="11">
        <v>0</v>
      </c>
      <c r="V2892" s="11">
        <v>0</v>
      </c>
      <c r="W2892" s="11">
        <v>1300000000</v>
      </c>
      <c r="X2892" s="11">
        <v>0</v>
      </c>
      <c r="Y2892" s="11">
        <v>0</v>
      </c>
      <c r="Z2892" s="11">
        <v>0</v>
      </c>
      <c r="AA2892" s="11">
        <v>0</v>
      </c>
      <c r="AB2892" s="11">
        <v>0</v>
      </c>
      <c r="AC2892" s="11">
        <v>100000000</v>
      </c>
      <c r="AD2892" s="11">
        <v>102193000</v>
      </c>
      <c r="AE2892" s="11">
        <v>0</v>
      </c>
      <c r="AF2892" s="11">
        <v>0</v>
      </c>
      <c r="AG2892" s="11">
        <v>1200000000</v>
      </c>
      <c r="AH2892" s="11">
        <v>830859416</v>
      </c>
      <c r="AI2892" s="11">
        <v>0</v>
      </c>
      <c r="AJ2892" s="11">
        <v>0</v>
      </c>
      <c r="AK2892" s="11">
        <v>0</v>
      </c>
      <c r="AL2892" s="11">
        <v>366947584</v>
      </c>
      <c r="AM2892" s="11">
        <v>0</v>
      </c>
      <c r="AN2892" s="11">
        <v>0</v>
      </c>
      <c r="AO28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1300000000</v>
      </c>
      <c r="AP28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1300000000</v>
      </c>
      <c r="AR28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2" s="11">
        <f>Table_PBS_SQL_DB2_PBSSQL_PBS_NDP_Tina_CG_QtrlyPerformance_Final[[#This Row],[GOU REL]]+Table_PBS_SQL_DB2_PBSSQL_PBS_NDP_Tina_CG_QtrlyPerformance_Final[[#This Row],[EXT REL]]</f>
        <v>1300000000</v>
      </c>
      <c r="AT2892" s="11">
        <f>Table_PBS_SQL_DB2_PBSSQL_PBS_NDP_Tina_CG_QtrlyPerformance_Final[[#This Row],[GOU EXP]]+Table_PBS_SQL_DB2_PBSSQL_PBS_NDP_Tina_CG_QtrlyPerformance_Final[[#This Row],[EXT EXP]]</f>
        <v>1300000000</v>
      </c>
      <c r="AU2892" s="11" t="str">
        <f>IF(Table_PBS_SQL_DB2_PBSSQL_PBS_NDP_Tina_CG_QtrlyPerformance_Final[[#This Row],[Item_Code]]&gt;"300000", "Capital", "Recurrent")</f>
        <v>Recurrent</v>
      </c>
    </row>
    <row r="2893" spans="1:47" x14ac:dyDescent="0.25">
      <c r="A2893" t="s">
        <v>33</v>
      </c>
      <c r="B2893" t="s">
        <v>34</v>
      </c>
      <c r="C2893" t="s">
        <v>31</v>
      </c>
      <c r="D2893" t="s">
        <v>1031</v>
      </c>
      <c r="E2893" t="s">
        <v>75</v>
      </c>
      <c r="F2893" t="s">
        <v>1042</v>
      </c>
      <c r="G2893" t="s">
        <v>75</v>
      </c>
      <c r="H2893" t="s">
        <v>1043</v>
      </c>
      <c r="I2893" t="s">
        <v>493</v>
      </c>
      <c r="J2893" t="s">
        <v>1072</v>
      </c>
      <c r="K2893" t="s">
        <v>1050</v>
      </c>
      <c r="L2893" t="s">
        <v>1051</v>
      </c>
      <c r="M2893" t="s">
        <v>1054</v>
      </c>
      <c r="N2893" t="s">
        <v>1055</v>
      </c>
      <c r="O2893" t="s">
        <v>1056</v>
      </c>
      <c r="P2893" t="s">
        <v>1057</v>
      </c>
      <c r="Q2893" s="11">
        <v>0</v>
      </c>
      <c r="R2893" s="11">
        <v>0</v>
      </c>
      <c r="S2893" s="11">
        <v>0</v>
      </c>
      <c r="T2893" s="11">
        <v>0</v>
      </c>
      <c r="U2893" s="11">
        <v>0</v>
      </c>
      <c r="V2893" s="11">
        <v>0</v>
      </c>
      <c r="W2893" s="11">
        <v>300000000</v>
      </c>
      <c r="X2893" s="11">
        <v>0</v>
      </c>
      <c r="Y2893" s="11">
        <v>300000000</v>
      </c>
      <c r="Z2893" s="11">
        <v>0</v>
      </c>
      <c r="AA2893" s="11">
        <v>0</v>
      </c>
      <c r="AB2893" s="11">
        <v>0</v>
      </c>
      <c r="AC2893" s="11">
        <v>0</v>
      </c>
      <c r="AD2893" s="11">
        <v>277704017</v>
      </c>
      <c r="AE2893" s="11">
        <v>0</v>
      </c>
      <c r="AF2893" s="11">
        <v>0</v>
      </c>
      <c r="AG2893" s="11">
        <v>0</v>
      </c>
      <c r="AH2893" s="11">
        <v>22295983</v>
      </c>
      <c r="AI2893" s="11">
        <v>0</v>
      </c>
      <c r="AJ2893" s="11">
        <v>0</v>
      </c>
      <c r="AK2893" s="11">
        <v>0</v>
      </c>
      <c r="AL2893" s="11">
        <v>0</v>
      </c>
      <c r="AM2893" s="11">
        <v>0</v>
      </c>
      <c r="AN2893" s="11">
        <v>0</v>
      </c>
      <c r="AO28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28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28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3" s="11">
        <f>Table_PBS_SQL_DB2_PBSSQL_PBS_NDP_Tina_CG_QtrlyPerformance_Final[[#This Row],[GOU REL]]+Table_PBS_SQL_DB2_PBSSQL_PBS_NDP_Tina_CG_QtrlyPerformance_Final[[#This Row],[EXT REL]]</f>
        <v>300000000</v>
      </c>
      <c r="AT2893" s="11">
        <f>Table_PBS_SQL_DB2_PBSSQL_PBS_NDP_Tina_CG_QtrlyPerformance_Final[[#This Row],[GOU EXP]]+Table_PBS_SQL_DB2_PBSSQL_PBS_NDP_Tina_CG_QtrlyPerformance_Final[[#This Row],[EXT EXP]]</f>
        <v>300000000</v>
      </c>
      <c r="AU2893" s="11" t="str">
        <f>IF(Table_PBS_SQL_DB2_PBSSQL_PBS_NDP_Tina_CG_QtrlyPerformance_Final[[#This Row],[Item_Code]]&gt;"300000", "Capital", "Recurrent")</f>
        <v>Recurrent</v>
      </c>
    </row>
    <row r="2894" spans="1:47" x14ac:dyDescent="0.25">
      <c r="A2894" t="s">
        <v>33</v>
      </c>
      <c r="B2894" t="s">
        <v>34</v>
      </c>
      <c r="C2894" t="s">
        <v>31</v>
      </c>
      <c r="D2894" t="s">
        <v>1031</v>
      </c>
      <c r="E2894" t="s">
        <v>75</v>
      </c>
      <c r="F2894" t="s">
        <v>1042</v>
      </c>
      <c r="G2894" t="s">
        <v>75</v>
      </c>
      <c r="H2894" t="s">
        <v>1043</v>
      </c>
      <c r="I2894" t="s">
        <v>493</v>
      </c>
      <c r="J2894" t="s">
        <v>1072</v>
      </c>
      <c r="K2894" t="s">
        <v>1050</v>
      </c>
      <c r="L2894" t="s">
        <v>1051</v>
      </c>
      <c r="M2894" t="s">
        <v>1060</v>
      </c>
      <c r="N2894" t="s">
        <v>1061</v>
      </c>
      <c r="O2894" t="s">
        <v>904</v>
      </c>
      <c r="P2894" t="s">
        <v>905</v>
      </c>
      <c r="Q2894" s="11">
        <v>0</v>
      </c>
      <c r="R2894" s="11">
        <v>0</v>
      </c>
      <c r="S2894" s="11">
        <v>0</v>
      </c>
      <c r="T2894" s="11">
        <v>0</v>
      </c>
      <c r="U2894" s="11">
        <v>0</v>
      </c>
      <c r="V2894" s="11">
        <v>0</v>
      </c>
      <c r="W2894" s="11">
        <v>30000000</v>
      </c>
      <c r="X2894" s="11">
        <v>0</v>
      </c>
      <c r="Y2894" s="11">
        <v>0</v>
      </c>
      <c r="Z2894" s="11">
        <v>0</v>
      </c>
      <c r="AA2894" s="11">
        <v>0</v>
      </c>
      <c r="AB2894" s="11">
        <v>0</v>
      </c>
      <c r="AC2894" s="11">
        <v>0</v>
      </c>
      <c r="AD2894" s="11">
        <v>0</v>
      </c>
      <c r="AE2894" s="11">
        <v>0</v>
      </c>
      <c r="AF2894" s="11">
        <v>0</v>
      </c>
      <c r="AG2894" s="11">
        <v>15000000</v>
      </c>
      <c r="AH2894" s="11">
        <v>9715000</v>
      </c>
      <c r="AI2894" s="11">
        <v>0</v>
      </c>
      <c r="AJ2894" s="11">
        <v>0</v>
      </c>
      <c r="AK2894" s="11">
        <v>15000000</v>
      </c>
      <c r="AL2894" s="11">
        <v>20285000</v>
      </c>
      <c r="AM2894" s="11">
        <v>0</v>
      </c>
      <c r="AN2894" s="11">
        <v>0</v>
      </c>
      <c r="AO28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8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8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4" s="11">
        <f>Table_PBS_SQL_DB2_PBSSQL_PBS_NDP_Tina_CG_QtrlyPerformance_Final[[#This Row],[GOU REL]]+Table_PBS_SQL_DB2_PBSSQL_PBS_NDP_Tina_CG_QtrlyPerformance_Final[[#This Row],[EXT REL]]</f>
        <v>30000000</v>
      </c>
      <c r="AT2894" s="11">
        <f>Table_PBS_SQL_DB2_PBSSQL_PBS_NDP_Tina_CG_QtrlyPerformance_Final[[#This Row],[GOU EXP]]+Table_PBS_SQL_DB2_PBSSQL_PBS_NDP_Tina_CG_QtrlyPerformance_Final[[#This Row],[EXT EXP]]</f>
        <v>30000000</v>
      </c>
      <c r="AU2894" s="11" t="str">
        <f>IF(Table_PBS_SQL_DB2_PBSSQL_PBS_NDP_Tina_CG_QtrlyPerformance_Final[[#This Row],[Item_Code]]&gt;"300000", "Capital", "Recurrent")</f>
        <v>Recurrent</v>
      </c>
    </row>
    <row r="2895" spans="1:47" x14ac:dyDescent="0.25">
      <c r="A2895" t="s">
        <v>33</v>
      </c>
      <c r="B2895" t="s">
        <v>34</v>
      </c>
      <c r="C2895" t="s">
        <v>31</v>
      </c>
      <c r="D2895" t="s">
        <v>1031</v>
      </c>
      <c r="E2895" t="s">
        <v>75</v>
      </c>
      <c r="F2895" t="s">
        <v>1042</v>
      </c>
      <c r="G2895" t="s">
        <v>87</v>
      </c>
      <c r="H2895" t="s">
        <v>1033</v>
      </c>
      <c r="I2895" t="s">
        <v>896</v>
      </c>
      <c r="J2895" t="s">
        <v>897</v>
      </c>
      <c r="K2895" t="s">
        <v>769</v>
      </c>
      <c r="L2895" t="s">
        <v>1073</v>
      </c>
      <c r="M2895" t="s">
        <v>1044</v>
      </c>
      <c r="N2895" t="s">
        <v>1045</v>
      </c>
      <c r="O2895" t="s">
        <v>1052</v>
      </c>
      <c r="P2895" t="s">
        <v>1053</v>
      </c>
      <c r="Q2895" s="11">
        <v>0</v>
      </c>
      <c r="R2895" s="11">
        <v>0</v>
      </c>
      <c r="S2895" s="11">
        <v>0</v>
      </c>
      <c r="T2895" s="11">
        <v>0</v>
      </c>
      <c r="U2895" s="11">
        <v>0</v>
      </c>
      <c r="V2895" s="11">
        <v>0</v>
      </c>
      <c r="W2895" s="11">
        <v>0</v>
      </c>
      <c r="X2895" s="11">
        <v>0</v>
      </c>
      <c r="Y2895" s="11">
        <v>0</v>
      </c>
      <c r="Z2895" s="11">
        <v>0</v>
      </c>
      <c r="AA2895" s="11">
        <v>1624259300</v>
      </c>
      <c r="AB2895" s="11">
        <v>1299407440</v>
      </c>
      <c r="AC2895" s="11">
        <v>0</v>
      </c>
      <c r="AD2895" s="11">
        <v>0</v>
      </c>
      <c r="AE2895" s="11">
        <v>64259300</v>
      </c>
      <c r="AF2895" s="11">
        <v>51407440</v>
      </c>
      <c r="AG2895" s="11">
        <v>0</v>
      </c>
      <c r="AH2895" s="11">
        <v>0</v>
      </c>
      <c r="AI2895" s="11">
        <v>3624259300</v>
      </c>
      <c r="AJ2895" s="11">
        <v>2899407440</v>
      </c>
      <c r="AK2895" s="11">
        <v>0</v>
      </c>
      <c r="AL2895" s="11">
        <v>0</v>
      </c>
      <c r="AM2895" s="11">
        <v>0</v>
      </c>
      <c r="AN2895" s="11">
        <v>0</v>
      </c>
      <c r="AO28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5312777900</v>
      </c>
      <c r="AQ28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4250222320</v>
      </c>
      <c r="AS2895" s="11">
        <f>Table_PBS_SQL_DB2_PBSSQL_PBS_NDP_Tina_CG_QtrlyPerformance_Final[[#This Row],[GOU REL]]+Table_PBS_SQL_DB2_PBSSQL_PBS_NDP_Tina_CG_QtrlyPerformance_Final[[#This Row],[EXT REL]]</f>
        <v>5312777900</v>
      </c>
      <c r="AT2895" s="11">
        <f>Table_PBS_SQL_DB2_PBSSQL_PBS_NDP_Tina_CG_QtrlyPerformance_Final[[#This Row],[GOU EXP]]+Table_PBS_SQL_DB2_PBSSQL_PBS_NDP_Tina_CG_QtrlyPerformance_Final[[#This Row],[EXT EXP]]</f>
        <v>4250222320</v>
      </c>
      <c r="AU2895" s="11" t="str">
        <f>IF(Table_PBS_SQL_DB2_PBSSQL_PBS_NDP_Tina_CG_QtrlyPerformance_Final[[#This Row],[Item_Code]]&gt;"300000", "Capital", "Recurrent")</f>
        <v>Capital</v>
      </c>
    </row>
    <row r="2896" spans="1:47" x14ac:dyDescent="0.25">
      <c r="A2896" t="s">
        <v>287</v>
      </c>
      <c r="B2896" t="s">
        <v>1640</v>
      </c>
      <c r="C2896" t="s">
        <v>281</v>
      </c>
      <c r="D2896" t="s">
        <v>1495</v>
      </c>
      <c r="E2896" t="s">
        <v>31</v>
      </c>
      <c r="F2896" t="s">
        <v>2141</v>
      </c>
      <c r="G2896" t="s">
        <v>103</v>
      </c>
      <c r="H2896" t="s">
        <v>2142</v>
      </c>
      <c r="I2896" t="s">
        <v>493</v>
      </c>
      <c r="J2896" t="s">
        <v>2143</v>
      </c>
      <c r="K2896" t="s">
        <v>289</v>
      </c>
      <c r="L2896" t="s">
        <v>2144</v>
      </c>
      <c r="M2896" t="s">
        <v>2145</v>
      </c>
      <c r="N2896" t="s">
        <v>2146</v>
      </c>
      <c r="O2896" t="s">
        <v>1062</v>
      </c>
      <c r="P2896" t="s">
        <v>1063</v>
      </c>
      <c r="Q2896" s="11">
        <v>0</v>
      </c>
      <c r="R2896" s="11">
        <v>0</v>
      </c>
      <c r="S2896" s="11">
        <v>0</v>
      </c>
      <c r="T2896" s="11">
        <v>0</v>
      </c>
      <c r="U2896" s="11">
        <v>2813498500</v>
      </c>
      <c r="V2896" s="11">
        <v>0</v>
      </c>
      <c r="W2896" s="11">
        <v>0</v>
      </c>
      <c r="X2896" s="11">
        <v>2813498500</v>
      </c>
      <c r="Y2896" s="11">
        <v>0</v>
      </c>
      <c r="Z2896" s="11">
        <v>0</v>
      </c>
      <c r="AA2896" s="11">
        <v>0</v>
      </c>
      <c r="AB2896" s="11">
        <v>0</v>
      </c>
      <c r="AC2896" s="11">
        <v>0</v>
      </c>
      <c r="AD2896" s="11">
        <v>0</v>
      </c>
      <c r="AE2896" s="11">
        <v>0</v>
      </c>
      <c r="AF2896" s="11">
        <v>0</v>
      </c>
      <c r="AG2896" s="11">
        <v>0</v>
      </c>
      <c r="AH2896" s="11">
        <v>0</v>
      </c>
      <c r="AI2896" s="11">
        <v>0</v>
      </c>
      <c r="AJ2896" s="11">
        <v>0</v>
      </c>
      <c r="AK2896" s="11">
        <v>0</v>
      </c>
      <c r="AL2896" s="11">
        <v>0</v>
      </c>
      <c r="AM2896" s="11">
        <v>0</v>
      </c>
      <c r="AN2896" s="11">
        <v>0</v>
      </c>
      <c r="AO28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8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8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6" s="11">
        <f>Table_PBS_SQL_DB2_PBSSQL_PBS_NDP_Tina_CG_QtrlyPerformance_Final[[#This Row],[GOU REL]]+Table_PBS_SQL_DB2_PBSSQL_PBS_NDP_Tina_CG_QtrlyPerformance_Final[[#This Row],[EXT REL]]</f>
        <v>0</v>
      </c>
      <c r="AT2896" s="11">
        <f>Table_PBS_SQL_DB2_PBSSQL_PBS_NDP_Tina_CG_QtrlyPerformance_Final[[#This Row],[GOU EXP]]+Table_PBS_SQL_DB2_PBSSQL_PBS_NDP_Tina_CG_QtrlyPerformance_Final[[#This Row],[EXT EXP]]</f>
        <v>0</v>
      </c>
      <c r="AU2896" s="11" t="str">
        <f>IF(Table_PBS_SQL_DB2_PBSSQL_PBS_NDP_Tina_CG_QtrlyPerformance_Final[[#This Row],[Item_Code]]&gt;"300000", "Capital", "Recurrent")</f>
        <v>Recurrent</v>
      </c>
    </row>
    <row r="2897" spans="1:47" x14ac:dyDescent="0.25">
      <c r="A2897" t="s">
        <v>331</v>
      </c>
      <c r="B2897" t="s">
        <v>332</v>
      </c>
      <c r="C2897" t="s">
        <v>293</v>
      </c>
      <c r="D2897" t="s">
        <v>1206</v>
      </c>
      <c r="E2897" t="s">
        <v>75</v>
      </c>
      <c r="F2897" t="s">
        <v>1228</v>
      </c>
      <c r="G2897" t="s">
        <v>31</v>
      </c>
      <c r="H2897" t="s">
        <v>1950</v>
      </c>
      <c r="I2897" t="s">
        <v>493</v>
      </c>
      <c r="J2897" t="s">
        <v>1951</v>
      </c>
      <c r="K2897" t="s">
        <v>333</v>
      </c>
      <c r="L2897" t="s">
        <v>1952</v>
      </c>
      <c r="M2897" t="s">
        <v>1232</v>
      </c>
      <c r="N2897" t="s">
        <v>1586</v>
      </c>
      <c r="O2897" t="s">
        <v>1155</v>
      </c>
      <c r="P2897" t="s">
        <v>1156</v>
      </c>
      <c r="Q2897" s="11">
        <v>0</v>
      </c>
      <c r="R2897" s="11">
        <v>0</v>
      </c>
      <c r="S2897" s="11">
        <v>0</v>
      </c>
      <c r="T2897" s="11">
        <v>0</v>
      </c>
      <c r="U2897" s="11">
        <v>1200000000</v>
      </c>
      <c r="V2897" s="11">
        <v>0</v>
      </c>
      <c r="W2897" s="11">
        <v>1200000000</v>
      </c>
      <c r="X2897" s="11">
        <v>0</v>
      </c>
      <c r="Y2897" s="11">
        <v>0</v>
      </c>
      <c r="Z2897" s="11">
        <v>0</v>
      </c>
      <c r="AA2897" s="11">
        <v>0</v>
      </c>
      <c r="AB2897" s="11">
        <v>0</v>
      </c>
      <c r="AC2897" s="11">
        <v>400000000</v>
      </c>
      <c r="AD2897" s="11">
        <v>0</v>
      </c>
      <c r="AE2897" s="11">
        <v>0</v>
      </c>
      <c r="AF2897" s="11">
        <v>0</v>
      </c>
      <c r="AG2897" s="11">
        <v>0</v>
      </c>
      <c r="AH2897" s="11">
        <v>0</v>
      </c>
      <c r="AI2897" s="11">
        <v>0</v>
      </c>
      <c r="AJ2897" s="11">
        <v>0</v>
      </c>
      <c r="AK2897" s="11">
        <v>800000000</v>
      </c>
      <c r="AL2897" s="11">
        <v>1199999999</v>
      </c>
      <c r="AM2897" s="11">
        <v>0</v>
      </c>
      <c r="AN2897" s="11">
        <v>0</v>
      </c>
      <c r="AO28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1200000000</v>
      </c>
      <c r="AP28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1199999999</v>
      </c>
      <c r="AR28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7" s="11">
        <f>Table_PBS_SQL_DB2_PBSSQL_PBS_NDP_Tina_CG_QtrlyPerformance_Final[[#This Row],[GOU REL]]+Table_PBS_SQL_DB2_PBSSQL_PBS_NDP_Tina_CG_QtrlyPerformance_Final[[#This Row],[EXT REL]]</f>
        <v>1200000000</v>
      </c>
      <c r="AT2897" s="11">
        <f>Table_PBS_SQL_DB2_PBSSQL_PBS_NDP_Tina_CG_QtrlyPerformance_Final[[#This Row],[GOU EXP]]+Table_PBS_SQL_DB2_PBSSQL_PBS_NDP_Tina_CG_QtrlyPerformance_Final[[#This Row],[EXT EXP]]</f>
        <v>1199999999</v>
      </c>
      <c r="AU2897" s="11" t="str">
        <f>IF(Table_PBS_SQL_DB2_PBSSQL_PBS_NDP_Tina_CG_QtrlyPerformance_Final[[#This Row],[Item_Code]]&gt;"300000", "Capital", "Recurrent")</f>
        <v>Capital</v>
      </c>
    </row>
    <row r="2898" spans="1:47" x14ac:dyDescent="0.25">
      <c r="A2898" t="s">
        <v>339</v>
      </c>
      <c r="B2898" t="s">
        <v>340</v>
      </c>
      <c r="C2898" t="s">
        <v>293</v>
      </c>
      <c r="D2898" t="s">
        <v>1206</v>
      </c>
      <c r="E2898" t="s">
        <v>31</v>
      </c>
      <c r="F2898" t="s">
        <v>1207</v>
      </c>
      <c r="G2898" t="s">
        <v>75</v>
      </c>
      <c r="H2898" t="s">
        <v>1956</v>
      </c>
      <c r="I2898" t="s">
        <v>493</v>
      </c>
      <c r="J2898" t="s">
        <v>1957</v>
      </c>
      <c r="K2898" t="s">
        <v>341</v>
      </c>
      <c r="L2898" t="s">
        <v>1958</v>
      </c>
      <c r="M2898" t="s">
        <v>866</v>
      </c>
      <c r="N2898" t="s">
        <v>867</v>
      </c>
      <c r="O2898" t="s">
        <v>957</v>
      </c>
      <c r="P2898" t="s">
        <v>958</v>
      </c>
      <c r="Q2898" s="11">
        <v>0</v>
      </c>
      <c r="R2898" s="11">
        <v>0</v>
      </c>
      <c r="S2898" s="11">
        <v>0</v>
      </c>
      <c r="T2898" s="11">
        <v>0</v>
      </c>
      <c r="U2898" s="11">
        <v>500000000</v>
      </c>
      <c r="V2898" s="11">
        <v>0</v>
      </c>
      <c r="W2898" s="11">
        <v>500000000</v>
      </c>
      <c r="X2898" s="11">
        <v>0</v>
      </c>
      <c r="Y2898" s="11">
        <v>0</v>
      </c>
      <c r="Z2898" s="11">
        <v>0</v>
      </c>
      <c r="AA2898" s="11">
        <v>0</v>
      </c>
      <c r="AB2898" s="11">
        <v>0</v>
      </c>
      <c r="AC2898" s="11">
        <v>250000000</v>
      </c>
      <c r="AD2898" s="11">
        <v>0</v>
      </c>
      <c r="AE2898" s="11">
        <v>0</v>
      </c>
      <c r="AF2898" s="11">
        <v>0</v>
      </c>
      <c r="AG2898" s="11">
        <v>0</v>
      </c>
      <c r="AH2898" s="11">
        <v>249920057</v>
      </c>
      <c r="AI2898" s="11">
        <v>0</v>
      </c>
      <c r="AJ2898" s="11">
        <v>0</v>
      </c>
      <c r="AK2898" s="11">
        <v>178893588</v>
      </c>
      <c r="AL2898" s="11">
        <v>178970600</v>
      </c>
      <c r="AM2898" s="11">
        <v>0</v>
      </c>
      <c r="AN2898" s="11">
        <v>0</v>
      </c>
      <c r="AO28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428893588</v>
      </c>
      <c r="AP28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428890657</v>
      </c>
      <c r="AR28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8" s="11">
        <f>Table_PBS_SQL_DB2_PBSSQL_PBS_NDP_Tina_CG_QtrlyPerformance_Final[[#This Row],[GOU REL]]+Table_PBS_SQL_DB2_PBSSQL_PBS_NDP_Tina_CG_QtrlyPerformance_Final[[#This Row],[EXT REL]]</f>
        <v>428893588</v>
      </c>
      <c r="AT2898" s="11">
        <f>Table_PBS_SQL_DB2_PBSSQL_PBS_NDP_Tina_CG_QtrlyPerformance_Final[[#This Row],[GOU EXP]]+Table_PBS_SQL_DB2_PBSSQL_PBS_NDP_Tina_CG_QtrlyPerformance_Final[[#This Row],[EXT EXP]]</f>
        <v>428890657</v>
      </c>
      <c r="AU2898" s="11" t="str">
        <f>IF(Table_PBS_SQL_DB2_PBSSQL_PBS_NDP_Tina_CG_QtrlyPerformance_Final[[#This Row],[Item_Code]]&gt;"300000", "Capital", "Recurrent")</f>
        <v>Capital</v>
      </c>
    </row>
    <row r="2899" spans="1:47" x14ac:dyDescent="0.25">
      <c r="A2899" t="s">
        <v>561</v>
      </c>
      <c r="B2899" t="s">
        <v>2147</v>
      </c>
      <c r="C2899" t="s">
        <v>491</v>
      </c>
      <c r="D2899" t="s">
        <v>861</v>
      </c>
      <c r="E2899" t="s">
        <v>97</v>
      </c>
      <c r="F2899" t="s">
        <v>1525</v>
      </c>
      <c r="G2899" t="s">
        <v>87</v>
      </c>
      <c r="H2899" t="s">
        <v>2148</v>
      </c>
      <c r="I2899" t="s">
        <v>467</v>
      </c>
      <c r="J2899" t="s">
        <v>2149</v>
      </c>
      <c r="K2899" t="s">
        <v>564</v>
      </c>
      <c r="L2899" t="s">
        <v>2150</v>
      </c>
      <c r="M2899" t="s">
        <v>866</v>
      </c>
      <c r="N2899" t="s">
        <v>867</v>
      </c>
      <c r="O2899" t="s">
        <v>934</v>
      </c>
      <c r="P2899" t="s">
        <v>935</v>
      </c>
      <c r="Q2899" s="11">
        <v>0</v>
      </c>
      <c r="R2899" s="11">
        <v>0</v>
      </c>
      <c r="S2899" s="11">
        <v>0</v>
      </c>
      <c r="T2899" s="11">
        <v>0</v>
      </c>
      <c r="U2899" s="11">
        <v>14960000000</v>
      </c>
      <c r="V2899" s="11">
        <v>0</v>
      </c>
      <c r="W2899" s="11">
        <v>14960000000</v>
      </c>
      <c r="X2899" s="11">
        <v>0</v>
      </c>
      <c r="Y2899" s="11">
        <v>0</v>
      </c>
      <c r="Z2899" s="11">
        <v>0</v>
      </c>
      <c r="AA2899" s="11">
        <v>0</v>
      </c>
      <c r="AB2899" s="11">
        <v>0</v>
      </c>
      <c r="AC2899" s="11">
        <v>3740000000</v>
      </c>
      <c r="AD2899" s="11">
        <v>0</v>
      </c>
      <c r="AE2899" s="11">
        <v>0</v>
      </c>
      <c r="AF2899" s="11">
        <v>0</v>
      </c>
      <c r="AG2899" s="11">
        <v>3621800000</v>
      </c>
      <c r="AH2899" s="11">
        <v>0</v>
      </c>
      <c r="AI2899" s="11">
        <v>0</v>
      </c>
      <c r="AJ2899" s="11">
        <v>0</v>
      </c>
      <c r="AK2899" s="11">
        <v>1352541495</v>
      </c>
      <c r="AL2899" s="11">
        <v>8714341495</v>
      </c>
      <c r="AM2899" s="11">
        <v>0</v>
      </c>
      <c r="AN2899" s="11">
        <v>0</v>
      </c>
      <c r="AO28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8714341495</v>
      </c>
      <c r="AP28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8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8714341495</v>
      </c>
      <c r="AR28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899" s="11">
        <f>Table_PBS_SQL_DB2_PBSSQL_PBS_NDP_Tina_CG_QtrlyPerformance_Final[[#This Row],[GOU REL]]+Table_PBS_SQL_DB2_PBSSQL_PBS_NDP_Tina_CG_QtrlyPerformance_Final[[#This Row],[EXT REL]]</f>
        <v>8714341495</v>
      </c>
      <c r="AT2899" s="11">
        <f>Table_PBS_SQL_DB2_PBSSQL_PBS_NDP_Tina_CG_QtrlyPerformance_Final[[#This Row],[GOU EXP]]+Table_PBS_SQL_DB2_PBSSQL_PBS_NDP_Tina_CG_QtrlyPerformance_Final[[#This Row],[EXT EXP]]</f>
        <v>8714341495</v>
      </c>
      <c r="AU2899" s="11" t="str">
        <f>IF(Table_PBS_SQL_DB2_PBSSQL_PBS_NDP_Tina_CG_QtrlyPerformance_Final[[#This Row],[Item_Code]]&gt;"300000", "Capital", "Recurrent")</f>
        <v>Capital</v>
      </c>
    </row>
    <row r="2900" spans="1:47" x14ac:dyDescent="0.25">
      <c r="A2900" t="s">
        <v>561</v>
      </c>
      <c r="B2900" t="s">
        <v>2147</v>
      </c>
      <c r="C2900" t="s">
        <v>491</v>
      </c>
      <c r="D2900" t="s">
        <v>861</v>
      </c>
      <c r="E2900" t="s">
        <v>97</v>
      </c>
      <c r="F2900" t="s">
        <v>1525</v>
      </c>
      <c r="G2900" t="s">
        <v>87</v>
      </c>
      <c r="H2900" t="s">
        <v>2148</v>
      </c>
      <c r="I2900" t="s">
        <v>467</v>
      </c>
      <c r="J2900" t="s">
        <v>2149</v>
      </c>
      <c r="K2900" t="s">
        <v>564</v>
      </c>
      <c r="L2900" t="s">
        <v>2150</v>
      </c>
      <c r="M2900" t="s">
        <v>866</v>
      </c>
      <c r="N2900" t="s">
        <v>867</v>
      </c>
      <c r="O2900" t="s">
        <v>957</v>
      </c>
      <c r="P2900" t="s">
        <v>958</v>
      </c>
      <c r="Q2900" s="11">
        <v>0</v>
      </c>
      <c r="R2900" s="11">
        <v>0</v>
      </c>
      <c r="S2900" s="11">
        <v>0</v>
      </c>
      <c r="T2900" s="11">
        <v>0</v>
      </c>
      <c r="U2900" s="11">
        <v>2098676608</v>
      </c>
      <c r="V2900" s="11">
        <v>0</v>
      </c>
      <c r="W2900" s="11">
        <v>2098676608</v>
      </c>
      <c r="X2900" s="11">
        <v>0</v>
      </c>
      <c r="Y2900" s="11">
        <v>0</v>
      </c>
      <c r="Z2900" s="11">
        <v>0</v>
      </c>
      <c r="AA2900" s="11">
        <v>0</v>
      </c>
      <c r="AB2900" s="11">
        <v>0</v>
      </c>
      <c r="AC2900" s="11">
        <v>524669152</v>
      </c>
      <c r="AD2900" s="11">
        <v>0</v>
      </c>
      <c r="AE2900" s="11">
        <v>0</v>
      </c>
      <c r="AF2900" s="11">
        <v>0</v>
      </c>
      <c r="AG2900" s="11">
        <v>100000000</v>
      </c>
      <c r="AH2900" s="11">
        <v>0</v>
      </c>
      <c r="AI2900" s="11">
        <v>0</v>
      </c>
      <c r="AJ2900" s="11">
        <v>0</v>
      </c>
      <c r="AK2900" s="11">
        <v>668833676</v>
      </c>
      <c r="AL2900" s="11">
        <v>1290998186</v>
      </c>
      <c r="AM2900" s="11">
        <v>0</v>
      </c>
      <c r="AN2900" s="11">
        <v>0</v>
      </c>
      <c r="AO29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1293502828</v>
      </c>
      <c r="AP29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1290998186</v>
      </c>
      <c r="AR29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0" s="11">
        <f>Table_PBS_SQL_DB2_PBSSQL_PBS_NDP_Tina_CG_QtrlyPerformance_Final[[#This Row],[GOU REL]]+Table_PBS_SQL_DB2_PBSSQL_PBS_NDP_Tina_CG_QtrlyPerformance_Final[[#This Row],[EXT REL]]</f>
        <v>1293502828</v>
      </c>
      <c r="AT2900" s="11">
        <f>Table_PBS_SQL_DB2_PBSSQL_PBS_NDP_Tina_CG_QtrlyPerformance_Final[[#This Row],[GOU EXP]]+Table_PBS_SQL_DB2_PBSSQL_PBS_NDP_Tina_CG_QtrlyPerformance_Final[[#This Row],[EXT EXP]]</f>
        <v>1290998186</v>
      </c>
      <c r="AU2900" s="11" t="str">
        <f>IF(Table_PBS_SQL_DB2_PBSSQL_PBS_NDP_Tina_CG_QtrlyPerformance_Final[[#This Row],[Item_Code]]&gt;"300000", "Capital", "Recurrent")</f>
        <v>Capital</v>
      </c>
    </row>
    <row r="2901" spans="1:47" x14ac:dyDescent="0.25">
      <c r="A2901" t="s">
        <v>570</v>
      </c>
      <c r="B2901" t="s">
        <v>1661</v>
      </c>
      <c r="C2901" t="s">
        <v>491</v>
      </c>
      <c r="D2901" t="s">
        <v>861</v>
      </c>
      <c r="E2901" t="s">
        <v>31</v>
      </c>
      <c r="F2901" t="s">
        <v>862</v>
      </c>
      <c r="G2901" t="s">
        <v>75</v>
      </c>
      <c r="H2901" t="s">
        <v>881</v>
      </c>
      <c r="I2901" t="s">
        <v>493</v>
      </c>
      <c r="J2901" t="s">
        <v>1662</v>
      </c>
      <c r="K2901" t="s">
        <v>572</v>
      </c>
      <c r="L2901" t="s">
        <v>1663</v>
      </c>
      <c r="M2901" t="s">
        <v>866</v>
      </c>
      <c r="N2901" t="s">
        <v>867</v>
      </c>
      <c r="O2901" t="s">
        <v>2250</v>
      </c>
      <c r="P2901" t="s">
        <v>2251</v>
      </c>
      <c r="Q2901" s="11">
        <v>0</v>
      </c>
      <c r="R2901" s="11">
        <v>0</v>
      </c>
      <c r="S2901" s="11">
        <v>0</v>
      </c>
      <c r="T2901" s="11">
        <v>0</v>
      </c>
      <c r="U2901" s="11">
        <v>1526319600</v>
      </c>
      <c r="V2901" s="11">
        <v>0</v>
      </c>
      <c r="W2901" s="11">
        <v>1526319600</v>
      </c>
      <c r="X2901" s="11">
        <v>0</v>
      </c>
      <c r="Y2901" s="11">
        <v>0</v>
      </c>
      <c r="Z2901" s="11">
        <v>0</v>
      </c>
      <c r="AA2901" s="11">
        <v>0</v>
      </c>
      <c r="AB2901" s="11">
        <v>0</v>
      </c>
      <c r="AC2901" s="11">
        <v>56640000</v>
      </c>
      <c r="AD2901" s="11">
        <v>0</v>
      </c>
      <c r="AE2901" s="11">
        <v>0</v>
      </c>
      <c r="AF2901" s="11">
        <v>0</v>
      </c>
      <c r="AG2901" s="11">
        <v>419111289</v>
      </c>
      <c r="AH2901" s="11">
        <v>0</v>
      </c>
      <c r="AI2901" s="11">
        <v>0</v>
      </c>
      <c r="AJ2901" s="11">
        <v>0</v>
      </c>
      <c r="AK2901" s="11">
        <v>248989821</v>
      </c>
      <c r="AL2901" s="11">
        <v>96883794</v>
      </c>
      <c r="AM2901" s="11">
        <v>0</v>
      </c>
      <c r="AN2901" s="11">
        <v>0</v>
      </c>
      <c r="AO29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724741110</v>
      </c>
      <c r="AP29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96883794</v>
      </c>
      <c r="AR29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1" s="11">
        <f>Table_PBS_SQL_DB2_PBSSQL_PBS_NDP_Tina_CG_QtrlyPerformance_Final[[#This Row],[GOU REL]]+Table_PBS_SQL_DB2_PBSSQL_PBS_NDP_Tina_CG_QtrlyPerformance_Final[[#This Row],[EXT REL]]</f>
        <v>724741110</v>
      </c>
      <c r="AT2901" s="11">
        <f>Table_PBS_SQL_DB2_PBSSQL_PBS_NDP_Tina_CG_QtrlyPerformance_Final[[#This Row],[GOU EXP]]+Table_PBS_SQL_DB2_PBSSQL_PBS_NDP_Tina_CG_QtrlyPerformance_Final[[#This Row],[EXT EXP]]</f>
        <v>96883794</v>
      </c>
      <c r="AU2901" s="11" t="str">
        <f>IF(Table_PBS_SQL_DB2_PBSSQL_PBS_NDP_Tina_CG_QtrlyPerformance_Final[[#This Row],[Item_Code]]&gt;"300000", "Capital", "Recurrent")</f>
        <v>Capital</v>
      </c>
    </row>
    <row r="2902" spans="1:47" x14ac:dyDescent="0.25">
      <c r="A2902" t="s">
        <v>690</v>
      </c>
      <c r="B2902" t="s">
        <v>2070</v>
      </c>
      <c r="C2902" t="s">
        <v>676</v>
      </c>
      <c r="D2902" t="s">
        <v>990</v>
      </c>
      <c r="E2902" t="s">
        <v>75</v>
      </c>
      <c r="F2902" t="s">
        <v>998</v>
      </c>
      <c r="G2902" t="s">
        <v>31</v>
      </c>
      <c r="H2902" t="s">
        <v>1441</v>
      </c>
      <c r="I2902" t="s">
        <v>493</v>
      </c>
      <c r="J2902" t="s">
        <v>1602</v>
      </c>
      <c r="K2902" t="s">
        <v>692</v>
      </c>
      <c r="L2902" t="s">
        <v>2071</v>
      </c>
      <c r="M2902" t="s">
        <v>1044</v>
      </c>
      <c r="N2902" t="s">
        <v>1045</v>
      </c>
      <c r="O2902" t="s">
        <v>982</v>
      </c>
      <c r="P2902" t="s">
        <v>983</v>
      </c>
      <c r="Q2902" s="11">
        <v>0</v>
      </c>
      <c r="R2902" s="11">
        <v>0</v>
      </c>
      <c r="S2902" s="11">
        <v>0</v>
      </c>
      <c r="T2902" s="11">
        <v>0</v>
      </c>
      <c r="U2902" s="11">
        <v>32500000</v>
      </c>
      <c r="V2902" s="11">
        <v>0</v>
      </c>
      <c r="W2902" s="11">
        <v>32500000</v>
      </c>
      <c r="X2902" s="11">
        <v>0</v>
      </c>
      <c r="Y2902" s="11">
        <v>8125000</v>
      </c>
      <c r="Z2902" s="11">
        <v>0</v>
      </c>
      <c r="AA2902" s="11">
        <v>0</v>
      </c>
      <c r="AB2902" s="11">
        <v>0</v>
      </c>
      <c r="AC2902" s="11">
        <v>8125000</v>
      </c>
      <c r="AD2902" s="11">
        <v>10500000</v>
      </c>
      <c r="AE2902" s="11">
        <v>0</v>
      </c>
      <c r="AF2902" s="11">
        <v>0</v>
      </c>
      <c r="AG2902" s="11">
        <v>8125000</v>
      </c>
      <c r="AH2902" s="11">
        <v>13875000</v>
      </c>
      <c r="AI2902" s="11">
        <v>0</v>
      </c>
      <c r="AJ2902" s="11">
        <v>0</v>
      </c>
      <c r="AK2902" s="11">
        <v>8125000</v>
      </c>
      <c r="AL2902" s="11">
        <v>8125000</v>
      </c>
      <c r="AM2902" s="11">
        <v>0</v>
      </c>
      <c r="AN2902" s="11">
        <v>0</v>
      </c>
      <c r="AO29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32500000</v>
      </c>
      <c r="AP29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32500000</v>
      </c>
      <c r="AR29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2" s="11">
        <f>Table_PBS_SQL_DB2_PBSSQL_PBS_NDP_Tina_CG_QtrlyPerformance_Final[[#This Row],[GOU REL]]+Table_PBS_SQL_DB2_PBSSQL_PBS_NDP_Tina_CG_QtrlyPerformance_Final[[#This Row],[EXT REL]]</f>
        <v>32500000</v>
      </c>
      <c r="AT2902" s="11">
        <f>Table_PBS_SQL_DB2_PBSSQL_PBS_NDP_Tina_CG_QtrlyPerformance_Final[[#This Row],[GOU EXP]]+Table_PBS_SQL_DB2_PBSSQL_PBS_NDP_Tina_CG_QtrlyPerformance_Final[[#This Row],[EXT EXP]]</f>
        <v>32500000</v>
      </c>
      <c r="AU2902" s="11" t="str">
        <f>IF(Table_PBS_SQL_DB2_PBSSQL_PBS_NDP_Tina_CG_QtrlyPerformance_Final[[#This Row],[Item_Code]]&gt;"300000", "Capital", "Recurrent")</f>
        <v>Capital</v>
      </c>
    </row>
    <row r="2903" spans="1:47" x14ac:dyDescent="0.25">
      <c r="A2903" t="s">
        <v>690</v>
      </c>
      <c r="B2903" t="s">
        <v>2070</v>
      </c>
      <c r="C2903" t="s">
        <v>676</v>
      </c>
      <c r="D2903" t="s">
        <v>990</v>
      </c>
      <c r="E2903" t="s">
        <v>75</v>
      </c>
      <c r="F2903" t="s">
        <v>998</v>
      </c>
      <c r="G2903" t="s">
        <v>31</v>
      </c>
      <c r="H2903" t="s">
        <v>1441</v>
      </c>
      <c r="I2903" t="s">
        <v>493</v>
      </c>
      <c r="J2903" t="s">
        <v>1602</v>
      </c>
      <c r="K2903" t="s">
        <v>692</v>
      </c>
      <c r="L2903" t="s">
        <v>2071</v>
      </c>
      <c r="M2903" t="s">
        <v>1044</v>
      </c>
      <c r="N2903" t="s">
        <v>1045</v>
      </c>
      <c r="O2903" t="s">
        <v>957</v>
      </c>
      <c r="P2903" t="s">
        <v>958</v>
      </c>
      <c r="Q2903" s="11">
        <v>0</v>
      </c>
      <c r="R2903" s="11">
        <v>0</v>
      </c>
      <c r="S2903" s="11">
        <v>0</v>
      </c>
      <c r="T2903" s="11">
        <v>0</v>
      </c>
      <c r="U2903" s="11">
        <v>490500000</v>
      </c>
      <c r="V2903" s="11">
        <v>0</v>
      </c>
      <c r="W2903" s="11">
        <v>490500000</v>
      </c>
      <c r="X2903" s="11">
        <v>0</v>
      </c>
      <c r="Y2903" s="11">
        <v>122625000</v>
      </c>
      <c r="Z2903" s="11">
        <v>0</v>
      </c>
      <c r="AA2903" s="11">
        <v>0</v>
      </c>
      <c r="AB2903" s="11">
        <v>0</v>
      </c>
      <c r="AC2903" s="11">
        <v>122625000</v>
      </c>
      <c r="AD2903" s="11">
        <v>1074570001</v>
      </c>
      <c r="AE2903" s="11">
        <v>0</v>
      </c>
      <c r="AF2903" s="11">
        <v>0</v>
      </c>
      <c r="AG2903" s="11">
        <v>122625000</v>
      </c>
      <c r="AH2903" s="11">
        <v>423534030</v>
      </c>
      <c r="AI2903" s="11">
        <v>0</v>
      </c>
      <c r="AJ2903" s="11">
        <v>0</v>
      </c>
      <c r="AK2903" s="11">
        <v>122625000</v>
      </c>
      <c r="AL2903" s="11">
        <v>800960906</v>
      </c>
      <c r="AM2903" s="11">
        <v>0</v>
      </c>
      <c r="AN2903" s="11">
        <v>0</v>
      </c>
      <c r="AO29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490500000</v>
      </c>
      <c r="AP29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2299064937</v>
      </c>
      <c r="AR29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3" s="11">
        <f>Table_PBS_SQL_DB2_PBSSQL_PBS_NDP_Tina_CG_QtrlyPerformance_Final[[#This Row],[GOU REL]]+Table_PBS_SQL_DB2_PBSSQL_PBS_NDP_Tina_CG_QtrlyPerformance_Final[[#This Row],[EXT REL]]</f>
        <v>490500000</v>
      </c>
      <c r="AT2903" s="11">
        <f>Table_PBS_SQL_DB2_PBSSQL_PBS_NDP_Tina_CG_QtrlyPerformance_Final[[#This Row],[GOU EXP]]+Table_PBS_SQL_DB2_PBSSQL_PBS_NDP_Tina_CG_QtrlyPerformance_Final[[#This Row],[EXT EXP]]</f>
        <v>2299064937</v>
      </c>
      <c r="AU2903" s="11" t="str">
        <f>IF(Table_PBS_SQL_DB2_PBSSQL_PBS_NDP_Tina_CG_QtrlyPerformance_Final[[#This Row],[Item_Code]]&gt;"300000", "Capital", "Recurrent")</f>
        <v>Capital</v>
      </c>
    </row>
    <row r="2904" spans="1:47" x14ac:dyDescent="0.25">
      <c r="A2904" t="s">
        <v>59</v>
      </c>
      <c r="B2904" t="s">
        <v>1677</v>
      </c>
      <c r="C2904" t="s">
        <v>31</v>
      </c>
      <c r="D2904" t="s">
        <v>1031</v>
      </c>
      <c r="E2904" t="s">
        <v>75</v>
      </c>
      <c r="F2904" t="s">
        <v>1042</v>
      </c>
      <c r="G2904" t="s">
        <v>31</v>
      </c>
      <c r="H2904" t="s">
        <v>1678</v>
      </c>
      <c r="I2904" t="s">
        <v>511</v>
      </c>
      <c r="J2904" t="s">
        <v>1679</v>
      </c>
      <c r="K2904" t="s">
        <v>61</v>
      </c>
      <c r="L2904" t="s">
        <v>1680</v>
      </c>
      <c r="M2904" t="s">
        <v>1681</v>
      </c>
      <c r="N2904" t="s">
        <v>1682</v>
      </c>
      <c r="O2904" t="s">
        <v>1016</v>
      </c>
      <c r="P2904" t="s">
        <v>1017</v>
      </c>
      <c r="Q2904" s="11">
        <v>0</v>
      </c>
      <c r="R2904" s="11">
        <v>0</v>
      </c>
      <c r="S2904" s="11">
        <v>0</v>
      </c>
      <c r="T2904" s="11">
        <v>0</v>
      </c>
      <c r="U2904" s="11">
        <v>100000000</v>
      </c>
      <c r="V2904" s="11">
        <v>0</v>
      </c>
      <c r="W2904" s="11">
        <v>100000000</v>
      </c>
      <c r="X2904" s="11">
        <v>0</v>
      </c>
      <c r="Y2904" s="11">
        <v>0</v>
      </c>
      <c r="Z2904" s="11">
        <v>0</v>
      </c>
      <c r="AA2904" s="11">
        <v>0</v>
      </c>
      <c r="AB2904" s="11">
        <v>0</v>
      </c>
      <c r="AC2904" s="11">
        <v>10000000</v>
      </c>
      <c r="AD2904" s="11">
        <v>8515000</v>
      </c>
      <c r="AE2904" s="11">
        <v>0</v>
      </c>
      <c r="AF2904" s="11">
        <v>0</v>
      </c>
      <c r="AG2904" s="11">
        <v>90000000</v>
      </c>
      <c r="AH2904" s="11">
        <v>22747800</v>
      </c>
      <c r="AI2904" s="11">
        <v>0</v>
      </c>
      <c r="AJ2904" s="11">
        <v>0</v>
      </c>
      <c r="AK2904" s="11">
        <v>0</v>
      </c>
      <c r="AL2904" s="11">
        <v>68737201</v>
      </c>
      <c r="AM2904" s="11">
        <v>0</v>
      </c>
      <c r="AN2904" s="11">
        <v>0</v>
      </c>
      <c r="AO29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9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100000001</v>
      </c>
      <c r="AR29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4" s="11">
        <f>Table_PBS_SQL_DB2_PBSSQL_PBS_NDP_Tina_CG_QtrlyPerformance_Final[[#This Row],[GOU REL]]+Table_PBS_SQL_DB2_PBSSQL_PBS_NDP_Tina_CG_QtrlyPerformance_Final[[#This Row],[EXT REL]]</f>
        <v>100000000</v>
      </c>
      <c r="AT2904" s="11">
        <f>Table_PBS_SQL_DB2_PBSSQL_PBS_NDP_Tina_CG_QtrlyPerformance_Final[[#This Row],[GOU EXP]]+Table_PBS_SQL_DB2_PBSSQL_PBS_NDP_Tina_CG_QtrlyPerformance_Final[[#This Row],[EXT EXP]]</f>
        <v>100000001</v>
      </c>
      <c r="AU2904" s="11" t="str">
        <f>IF(Table_PBS_SQL_DB2_PBSSQL_PBS_NDP_Tina_CG_QtrlyPerformance_Final[[#This Row],[Item_Code]]&gt;"300000", "Capital", "Recurrent")</f>
        <v>Recurrent</v>
      </c>
    </row>
    <row r="2905" spans="1:47" x14ac:dyDescent="0.25">
      <c r="A2905" t="s">
        <v>59</v>
      </c>
      <c r="B2905" t="s">
        <v>1677</v>
      </c>
      <c r="C2905" t="s">
        <v>31</v>
      </c>
      <c r="D2905" t="s">
        <v>1031</v>
      </c>
      <c r="E2905" t="s">
        <v>75</v>
      </c>
      <c r="F2905" t="s">
        <v>1042</v>
      </c>
      <c r="G2905" t="s">
        <v>31</v>
      </c>
      <c r="H2905" t="s">
        <v>1678</v>
      </c>
      <c r="I2905" t="s">
        <v>511</v>
      </c>
      <c r="J2905" t="s">
        <v>1679</v>
      </c>
      <c r="K2905" t="s">
        <v>61</v>
      </c>
      <c r="L2905" t="s">
        <v>1680</v>
      </c>
      <c r="M2905" t="s">
        <v>1681</v>
      </c>
      <c r="N2905" t="s">
        <v>1682</v>
      </c>
      <c r="O2905" t="s">
        <v>1939</v>
      </c>
      <c r="P2905" t="s">
        <v>1940</v>
      </c>
      <c r="Q2905" s="11">
        <v>0</v>
      </c>
      <c r="R2905" s="11">
        <v>0</v>
      </c>
      <c r="S2905" s="11">
        <v>0</v>
      </c>
      <c r="T2905" s="11">
        <v>0</v>
      </c>
      <c r="U2905" s="11">
        <v>251605336</v>
      </c>
      <c r="V2905" s="11">
        <v>0</v>
      </c>
      <c r="W2905" s="11">
        <v>251605336</v>
      </c>
      <c r="X2905" s="11">
        <v>0</v>
      </c>
      <c r="Y2905" s="11">
        <v>0</v>
      </c>
      <c r="Z2905" s="11">
        <v>0</v>
      </c>
      <c r="AA2905" s="11">
        <v>0</v>
      </c>
      <c r="AB2905" s="11">
        <v>0</v>
      </c>
      <c r="AC2905" s="11">
        <v>8039500</v>
      </c>
      <c r="AD2905" s="11">
        <v>0</v>
      </c>
      <c r="AE2905" s="11">
        <v>0</v>
      </c>
      <c r="AF2905" s="11">
        <v>0</v>
      </c>
      <c r="AG2905" s="11">
        <v>243565836</v>
      </c>
      <c r="AH2905" s="11">
        <v>134791336</v>
      </c>
      <c r="AI2905" s="11">
        <v>0</v>
      </c>
      <c r="AJ2905" s="11">
        <v>0</v>
      </c>
      <c r="AK2905" s="11">
        <v>0</v>
      </c>
      <c r="AL2905" s="11">
        <v>116814000</v>
      </c>
      <c r="AM2905" s="11">
        <v>0</v>
      </c>
      <c r="AN2905" s="11">
        <v>0</v>
      </c>
      <c r="AO29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251605336</v>
      </c>
      <c r="AP29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251605336</v>
      </c>
      <c r="AR29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5" s="11">
        <f>Table_PBS_SQL_DB2_PBSSQL_PBS_NDP_Tina_CG_QtrlyPerformance_Final[[#This Row],[GOU REL]]+Table_PBS_SQL_DB2_PBSSQL_PBS_NDP_Tina_CG_QtrlyPerformance_Final[[#This Row],[EXT REL]]</f>
        <v>251605336</v>
      </c>
      <c r="AT2905" s="11">
        <f>Table_PBS_SQL_DB2_PBSSQL_PBS_NDP_Tina_CG_QtrlyPerformance_Final[[#This Row],[GOU EXP]]+Table_PBS_SQL_DB2_PBSSQL_PBS_NDP_Tina_CG_QtrlyPerformance_Final[[#This Row],[EXT EXP]]</f>
        <v>251605336</v>
      </c>
      <c r="AU2905" s="11" t="str">
        <f>IF(Table_PBS_SQL_DB2_PBSSQL_PBS_NDP_Tina_CG_QtrlyPerformance_Final[[#This Row],[Item_Code]]&gt;"300000", "Capital", "Recurrent")</f>
        <v>Recurrent</v>
      </c>
    </row>
    <row r="2906" spans="1:47" x14ac:dyDescent="0.25">
      <c r="A2906" t="s">
        <v>59</v>
      </c>
      <c r="B2906" t="s">
        <v>1677</v>
      </c>
      <c r="C2906" t="s">
        <v>31</v>
      </c>
      <c r="D2906" t="s">
        <v>1031</v>
      </c>
      <c r="E2906" t="s">
        <v>75</v>
      </c>
      <c r="F2906" t="s">
        <v>1042</v>
      </c>
      <c r="G2906" t="s">
        <v>31</v>
      </c>
      <c r="H2906" t="s">
        <v>1678</v>
      </c>
      <c r="I2906" t="s">
        <v>511</v>
      </c>
      <c r="J2906" t="s">
        <v>1679</v>
      </c>
      <c r="K2906" t="s">
        <v>61</v>
      </c>
      <c r="L2906" t="s">
        <v>1680</v>
      </c>
      <c r="M2906" t="s">
        <v>1681</v>
      </c>
      <c r="N2906" t="s">
        <v>1682</v>
      </c>
      <c r="O2906" t="s">
        <v>1180</v>
      </c>
      <c r="P2906" t="s">
        <v>1181</v>
      </c>
      <c r="Q2906" s="11">
        <v>0</v>
      </c>
      <c r="R2906" s="11">
        <v>0</v>
      </c>
      <c r="S2906" s="11">
        <v>0</v>
      </c>
      <c r="T2906" s="11">
        <v>0</v>
      </c>
      <c r="U2906" s="11">
        <v>3930371212</v>
      </c>
      <c r="V2906" s="11">
        <v>0</v>
      </c>
      <c r="W2906" s="11">
        <v>3930371212</v>
      </c>
      <c r="X2906" s="11">
        <v>0</v>
      </c>
      <c r="Y2906" s="11">
        <v>3500000000</v>
      </c>
      <c r="Z2906" s="11">
        <v>1820525500</v>
      </c>
      <c r="AA2906" s="11">
        <v>0</v>
      </c>
      <c r="AB2906" s="11">
        <v>0</v>
      </c>
      <c r="AC2906" s="11">
        <v>372635926</v>
      </c>
      <c r="AD2906" s="11">
        <v>1765761780</v>
      </c>
      <c r="AE2906" s="11">
        <v>0</v>
      </c>
      <c r="AF2906" s="11">
        <v>0</v>
      </c>
      <c r="AG2906" s="11">
        <v>57735286</v>
      </c>
      <c r="AH2906" s="11">
        <v>294076890</v>
      </c>
      <c r="AI2906" s="11">
        <v>0</v>
      </c>
      <c r="AJ2906" s="11">
        <v>0</v>
      </c>
      <c r="AK2906" s="11">
        <v>0</v>
      </c>
      <c r="AL2906" s="11">
        <v>50007042</v>
      </c>
      <c r="AM2906" s="11">
        <v>0</v>
      </c>
      <c r="AN2906" s="11">
        <v>0</v>
      </c>
      <c r="AO29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3930371212</v>
      </c>
      <c r="AP29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3930371212</v>
      </c>
      <c r="AR29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6" s="11">
        <f>Table_PBS_SQL_DB2_PBSSQL_PBS_NDP_Tina_CG_QtrlyPerformance_Final[[#This Row],[GOU REL]]+Table_PBS_SQL_DB2_PBSSQL_PBS_NDP_Tina_CG_QtrlyPerformance_Final[[#This Row],[EXT REL]]</f>
        <v>3930371212</v>
      </c>
      <c r="AT2906" s="11">
        <f>Table_PBS_SQL_DB2_PBSSQL_PBS_NDP_Tina_CG_QtrlyPerformance_Final[[#This Row],[GOU EXP]]+Table_PBS_SQL_DB2_PBSSQL_PBS_NDP_Tina_CG_QtrlyPerformance_Final[[#This Row],[EXT EXP]]</f>
        <v>3930371212</v>
      </c>
      <c r="AU2906" s="11" t="str">
        <f>IF(Table_PBS_SQL_DB2_PBSSQL_PBS_NDP_Tina_CG_QtrlyPerformance_Final[[#This Row],[Item_Code]]&gt;"300000", "Capital", "Recurrent")</f>
        <v>Recurrent</v>
      </c>
    </row>
    <row r="2907" spans="1:47" x14ac:dyDescent="0.25">
      <c r="A2907" t="s">
        <v>59</v>
      </c>
      <c r="B2907" t="s">
        <v>1677</v>
      </c>
      <c r="C2907" t="s">
        <v>31</v>
      </c>
      <c r="D2907" t="s">
        <v>1031</v>
      </c>
      <c r="E2907" t="s">
        <v>75</v>
      </c>
      <c r="F2907" t="s">
        <v>1042</v>
      </c>
      <c r="G2907" t="s">
        <v>31</v>
      </c>
      <c r="H2907" t="s">
        <v>1678</v>
      </c>
      <c r="I2907" t="s">
        <v>511</v>
      </c>
      <c r="J2907" t="s">
        <v>1679</v>
      </c>
      <c r="K2907" t="s">
        <v>61</v>
      </c>
      <c r="L2907" t="s">
        <v>1680</v>
      </c>
      <c r="M2907" t="s">
        <v>1683</v>
      </c>
      <c r="N2907" t="s">
        <v>1684</v>
      </c>
      <c r="O2907" t="s">
        <v>1002</v>
      </c>
      <c r="P2907" t="s">
        <v>1003</v>
      </c>
      <c r="Q2907" s="11">
        <v>0</v>
      </c>
      <c r="R2907" s="11">
        <v>0</v>
      </c>
      <c r="S2907" s="11">
        <v>0</v>
      </c>
      <c r="T2907" s="11">
        <v>0</v>
      </c>
      <c r="U2907" s="11">
        <v>111556000</v>
      </c>
      <c r="V2907" s="11">
        <v>0</v>
      </c>
      <c r="W2907" s="11">
        <v>111556000</v>
      </c>
      <c r="X2907" s="11">
        <v>0</v>
      </c>
      <c r="Y2907" s="11">
        <v>0</v>
      </c>
      <c r="Z2907" s="11">
        <v>0</v>
      </c>
      <c r="AA2907" s="11">
        <v>0</v>
      </c>
      <c r="AB2907" s="11">
        <v>0</v>
      </c>
      <c r="AC2907" s="11">
        <v>72328000</v>
      </c>
      <c r="AD2907" s="11">
        <v>8450000</v>
      </c>
      <c r="AE2907" s="11">
        <v>0</v>
      </c>
      <c r="AF2907" s="11">
        <v>0</v>
      </c>
      <c r="AG2907" s="11">
        <v>39228000</v>
      </c>
      <c r="AH2907" s="11">
        <v>86784500</v>
      </c>
      <c r="AI2907" s="11">
        <v>0</v>
      </c>
      <c r="AJ2907" s="11">
        <v>0</v>
      </c>
      <c r="AK2907" s="11">
        <v>0</v>
      </c>
      <c r="AL2907" s="11">
        <v>16321500</v>
      </c>
      <c r="AM2907" s="11">
        <v>0</v>
      </c>
      <c r="AN2907" s="11">
        <v>0</v>
      </c>
      <c r="AO29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111556000</v>
      </c>
      <c r="AP29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111556000</v>
      </c>
      <c r="AR29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7" s="11">
        <f>Table_PBS_SQL_DB2_PBSSQL_PBS_NDP_Tina_CG_QtrlyPerformance_Final[[#This Row],[GOU REL]]+Table_PBS_SQL_DB2_PBSSQL_PBS_NDP_Tina_CG_QtrlyPerformance_Final[[#This Row],[EXT REL]]</f>
        <v>111556000</v>
      </c>
      <c r="AT2907" s="11">
        <f>Table_PBS_SQL_DB2_PBSSQL_PBS_NDP_Tina_CG_QtrlyPerformance_Final[[#This Row],[GOU EXP]]+Table_PBS_SQL_DB2_PBSSQL_PBS_NDP_Tina_CG_QtrlyPerformance_Final[[#This Row],[EXT EXP]]</f>
        <v>111556000</v>
      </c>
      <c r="AU2907" s="11" t="str">
        <f>IF(Table_PBS_SQL_DB2_PBSSQL_PBS_NDP_Tina_CG_QtrlyPerformance_Final[[#This Row],[Item_Code]]&gt;"300000", "Capital", "Recurrent")</f>
        <v>Recurrent</v>
      </c>
    </row>
    <row r="2908" spans="1:47" x14ac:dyDescent="0.25">
      <c r="A2908" t="s">
        <v>59</v>
      </c>
      <c r="B2908" t="s">
        <v>1677</v>
      </c>
      <c r="C2908" t="s">
        <v>31</v>
      </c>
      <c r="D2908" t="s">
        <v>1031</v>
      </c>
      <c r="E2908" t="s">
        <v>75</v>
      </c>
      <c r="F2908" t="s">
        <v>1042</v>
      </c>
      <c r="G2908" t="s">
        <v>31</v>
      </c>
      <c r="H2908" t="s">
        <v>1678</v>
      </c>
      <c r="I2908" t="s">
        <v>511</v>
      </c>
      <c r="J2908" t="s">
        <v>1679</v>
      </c>
      <c r="K2908" t="s">
        <v>61</v>
      </c>
      <c r="L2908" t="s">
        <v>1680</v>
      </c>
      <c r="M2908" t="s">
        <v>1683</v>
      </c>
      <c r="N2908" t="s">
        <v>1684</v>
      </c>
      <c r="O2908" t="s">
        <v>1011</v>
      </c>
      <c r="P2908" t="s">
        <v>1012</v>
      </c>
      <c r="Q2908" s="11">
        <v>0</v>
      </c>
      <c r="R2908" s="11">
        <v>0</v>
      </c>
      <c r="S2908" s="11">
        <v>0</v>
      </c>
      <c r="T2908" s="11">
        <v>0</v>
      </c>
      <c r="U2908" s="11">
        <v>51928000</v>
      </c>
      <c r="V2908" s="11">
        <v>0</v>
      </c>
      <c r="W2908" s="11">
        <v>51928000</v>
      </c>
      <c r="X2908" s="11">
        <v>0</v>
      </c>
      <c r="Y2908" s="11">
        <v>0</v>
      </c>
      <c r="Z2908" s="11">
        <v>0</v>
      </c>
      <c r="AA2908" s="11">
        <v>0</v>
      </c>
      <c r="AB2908" s="11">
        <v>0</v>
      </c>
      <c r="AC2908" s="11">
        <v>30407756</v>
      </c>
      <c r="AD2908" s="11">
        <v>2806256</v>
      </c>
      <c r="AE2908" s="11">
        <v>0</v>
      </c>
      <c r="AF2908" s="11">
        <v>0</v>
      </c>
      <c r="AG2908" s="11">
        <v>21520244</v>
      </c>
      <c r="AH2908" s="11">
        <v>44121744</v>
      </c>
      <c r="AI2908" s="11">
        <v>0</v>
      </c>
      <c r="AJ2908" s="11">
        <v>0</v>
      </c>
      <c r="AK2908" s="11">
        <v>0</v>
      </c>
      <c r="AL2908" s="11">
        <v>5000000</v>
      </c>
      <c r="AM2908" s="11">
        <v>0</v>
      </c>
      <c r="AN2908" s="11">
        <v>0</v>
      </c>
      <c r="AO29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51928000</v>
      </c>
      <c r="AP29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51928000</v>
      </c>
      <c r="AR29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8" s="11">
        <f>Table_PBS_SQL_DB2_PBSSQL_PBS_NDP_Tina_CG_QtrlyPerformance_Final[[#This Row],[GOU REL]]+Table_PBS_SQL_DB2_PBSSQL_PBS_NDP_Tina_CG_QtrlyPerformance_Final[[#This Row],[EXT REL]]</f>
        <v>51928000</v>
      </c>
      <c r="AT2908" s="11">
        <f>Table_PBS_SQL_DB2_PBSSQL_PBS_NDP_Tina_CG_QtrlyPerformance_Final[[#This Row],[GOU EXP]]+Table_PBS_SQL_DB2_PBSSQL_PBS_NDP_Tina_CG_QtrlyPerformance_Final[[#This Row],[EXT EXP]]</f>
        <v>51928000</v>
      </c>
      <c r="AU2908" s="11" t="str">
        <f>IF(Table_PBS_SQL_DB2_PBSSQL_PBS_NDP_Tina_CG_QtrlyPerformance_Final[[#This Row],[Item_Code]]&gt;"300000", "Capital", "Recurrent")</f>
        <v>Recurrent</v>
      </c>
    </row>
    <row r="2909" spans="1:47" x14ac:dyDescent="0.25">
      <c r="A2909" t="s">
        <v>59</v>
      </c>
      <c r="B2909" t="s">
        <v>1677</v>
      </c>
      <c r="C2909" t="s">
        <v>31</v>
      </c>
      <c r="D2909" t="s">
        <v>1031</v>
      </c>
      <c r="E2909" t="s">
        <v>75</v>
      </c>
      <c r="F2909" t="s">
        <v>1042</v>
      </c>
      <c r="G2909" t="s">
        <v>31</v>
      </c>
      <c r="H2909" t="s">
        <v>1678</v>
      </c>
      <c r="I2909" t="s">
        <v>511</v>
      </c>
      <c r="J2909" t="s">
        <v>1679</v>
      </c>
      <c r="K2909" t="s">
        <v>61</v>
      </c>
      <c r="L2909" t="s">
        <v>1680</v>
      </c>
      <c r="M2909" t="s">
        <v>1683</v>
      </c>
      <c r="N2909" t="s">
        <v>1684</v>
      </c>
      <c r="O2909" t="s">
        <v>1939</v>
      </c>
      <c r="P2909" t="s">
        <v>1940</v>
      </c>
      <c r="Q2909" s="11">
        <v>0</v>
      </c>
      <c r="R2909" s="11">
        <v>0</v>
      </c>
      <c r="S2909" s="11">
        <v>0</v>
      </c>
      <c r="T2909" s="11">
        <v>0</v>
      </c>
      <c r="U2909" s="11">
        <v>1334438000</v>
      </c>
      <c r="V2909" s="11">
        <v>0</v>
      </c>
      <c r="W2909" s="11">
        <v>1334438000</v>
      </c>
      <c r="X2909" s="11">
        <v>0</v>
      </c>
      <c r="Y2909" s="11">
        <v>0</v>
      </c>
      <c r="Z2909" s="11">
        <v>0</v>
      </c>
      <c r="AA2909" s="11">
        <v>0</v>
      </c>
      <c r="AB2909" s="11">
        <v>0</v>
      </c>
      <c r="AC2909" s="11">
        <v>1282127986</v>
      </c>
      <c r="AD2909" s="11">
        <v>106600000</v>
      </c>
      <c r="AE2909" s="11">
        <v>0</v>
      </c>
      <c r="AF2909" s="11">
        <v>0</v>
      </c>
      <c r="AG2909" s="11">
        <v>52310014</v>
      </c>
      <c r="AH2909" s="11">
        <v>1176578014</v>
      </c>
      <c r="AI2909" s="11">
        <v>0</v>
      </c>
      <c r="AJ2909" s="11">
        <v>0</v>
      </c>
      <c r="AK2909" s="11">
        <v>0</v>
      </c>
      <c r="AL2909" s="11">
        <v>51259986</v>
      </c>
      <c r="AM2909" s="11">
        <v>0</v>
      </c>
      <c r="AN2909" s="11">
        <v>0</v>
      </c>
      <c r="AO29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1334438000</v>
      </c>
      <c r="AP29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1334438000</v>
      </c>
      <c r="AR29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09" s="11">
        <f>Table_PBS_SQL_DB2_PBSSQL_PBS_NDP_Tina_CG_QtrlyPerformance_Final[[#This Row],[GOU REL]]+Table_PBS_SQL_DB2_PBSSQL_PBS_NDP_Tina_CG_QtrlyPerformance_Final[[#This Row],[EXT REL]]</f>
        <v>1334438000</v>
      </c>
      <c r="AT2909" s="11">
        <f>Table_PBS_SQL_DB2_PBSSQL_PBS_NDP_Tina_CG_QtrlyPerformance_Final[[#This Row],[GOU EXP]]+Table_PBS_SQL_DB2_PBSSQL_PBS_NDP_Tina_CG_QtrlyPerformance_Final[[#This Row],[EXT EXP]]</f>
        <v>1334438000</v>
      </c>
      <c r="AU2909" s="11" t="str">
        <f>IF(Table_PBS_SQL_DB2_PBSSQL_PBS_NDP_Tina_CG_QtrlyPerformance_Final[[#This Row],[Item_Code]]&gt;"300000", "Capital", "Recurrent")</f>
        <v>Recurrent</v>
      </c>
    </row>
    <row r="2910" spans="1:47" x14ac:dyDescent="0.25">
      <c r="A2910" t="s">
        <v>59</v>
      </c>
      <c r="B2910" t="s">
        <v>1677</v>
      </c>
      <c r="C2910" t="s">
        <v>31</v>
      </c>
      <c r="D2910" t="s">
        <v>1031</v>
      </c>
      <c r="E2910" t="s">
        <v>75</v>
      </c>
      <c r="F2910" t="s">
        <v>1042</v>
      </c>
      <c r="G2910" t="s">
        <v>31</v>
      </c>
      <c r="H2910" t="s">
        <v>1678</v>
      </c>
      <c r="I2910" t="s">
        <v>511</v>
      </c>
      <c r="J2910" t="s">
        <v>1679</v>
      </c>
      <c r="K2910" t="s">
        <v>61</v>
      </c>
      <c r="L2910" t="s">
        <v>1680</v>
      </c>
      <c r="M2910" t="s">
        <v>1683</v>
      </c>
      <c r="N2910" t="s">
        <v>1684</v>
      </c>
      <c r="O2910" t="s">
        <v>1180</v>
      </c>
      <c r="P2910" t="s">
        <v>1181</v>
      </c>
      <c r="Q2910" s="11">
        <v>0</v>
      </c>
      <c r="R2910" s="11">
        <v>0</v>
      </c>
      <c r="S2910" s="11">
        <v>0</v>
      </c>
      <c r="T2910" s="11">
        <v>0</v>
      </c>
      <c r="U2910" s="11">
        <v>3675920000</v>
      </c>
      <c r="V2910" s="11">
        <v>0</v>
      </c>
      <c r="W2910" s="11">
        <v>3675920000</v>
      </c>
      <c r="X2910" s="11">
        <v>0</v>
      </c>
      <c r="Y2910" s="11">
        <v>3000000000</v>
      </c>
      <c r="Z2910" s="11">
        <v>2048060000</v>
      </c>
      <c r="AA2910" s="11">
        <v>0</v>
      </c>
      <c r="AB2910" s="11">
        <v>0</v>
      </c>
      <c r="AC2910" s="11">
        <v>534426727</v>
      </c>
      <c r="AD2910" s="11">
        <v>680153673</v>
      </c>
      <c r="AE2910" s="11">
        <v>0</v>
      </c>
      <c r="AF2910" s="11">
        <v>0</v>
      </c>
      <c r="AG2910" s="11">
        <v>141493273</v>
      </c>
      <c r="AH2910" s="11">
        <v>804206400</v>
      </c>
      <c r="AI2910" s="11">
        <v>0</v>
      </c>
      <c r="AJ2910" s="11">
        <v>0</v>
      </c>
      <c r="AK2910" s="11">
        <v>0</v>
      </c>
      <c r="AL2910" s="11">
        <v>143499927</v>
      </c>
      <c r="AM2910" s="11">
        <v>0</v>
      </c>
      <c r="AN2910" s="11">
        <v>0</v>
      </c>
      <c r="AO29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3675920000</v>
      </c>
      <c r="AP29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3675920000</v>
      </c>
      <c r="AR29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0" s="11">
        <f>Table_PBS_SQL_DB2_PBSSQL_PBS_NDP_Tina_CG_QtrlyPerformance_Final[[#This Row],[GOU REL]]+Table_PBS_SQL_DB2_PBSSQL_PBS_NDP_Tina_CG_QtrlyPerformance_Final[[#This Row],[EXT REL]]</f>
        <v>3675920000</v>
      </c>
      <c r="AT2910" s="11">
        <f>Table_PBS_SQL_DB2_PBSSQL_PBS_NDP_Tina_CG_QtrlyPerformance_Final[[#This Row],[GOU EXP]]+Table_PBS_SQL_DB2_PBSSQL_PBS_NDP_Tina_CG_QtrlyPerformance_Final[[#This Row],[EXT EXP]]</f>
        <v>3675920000</v>
      </c>
      <c r="AU2910" s="11" t="str">
        <f>IF(Table_PBS_SQL_DB2_PBSSQL_PBS_NDP_Tina_CG_QtrlyPerformance_Final[[#This Row],[Item_Code]]&gt;"300000", "Capital", "Recurrent")</f>
        <v>Recurrent</v>
      </c>
    </row>
    <row r="2911" spans="1:47" x14ac:dyDescent="0.25">
      <c r="A2911" t="s">
        <v>59</v>
      </c>
      <c r="B2911" t="s">
        <v>1677</v>
      </c>
      <c r="C2911" t="s">
        <v>31</v>
      </c>
      <c r="D2911" t="s">
        <v>1031</v>
      </c>
      <c r="E2911" t="s">
        <v>75</v>
      </c>
      <c r="F2911" t="s">
        <v>1042</v>
      </c>
      <c r="G2911" t="s">
        <v>31</v>
      </c>
      <c r="H2911" t="s">
        <v>1678</v>
      </c>
      <c r="I2911" t="s">
        <v>511</v>
      </c>
      <c r="J2911" t="s">
        <v>1679</v>
      </c>
      <c r="K2911" t="s">
        <v>61</v>
      </c>
      <c r="L2911" t="s">
        <v>1680</v>
      </c>
      <c r="M2911" t="s">
        <v>1685</v>
      </c>
      <c r="N2911" t="s">
        <v>1686</v>
      </c>
      <c r="O2911" t="s">
        <v>967</v>
      </c>
      <c r="P2911" t="s">
        <v>968</v>
      </c>
      <c r="Q2911" s="11">
        <v>0</v>
      </c>
      <c r="R2911" s="11">
        <v>0</v>
      </c>
      <c r="S2911" s="11">
        <v>0</v>
      </c>
      <c r="T2911" s="11">
        <v>0</v>
      </c>
      <c r="U2911" s="11">
        <v>163325000</v>
      </c>
      <c r="V2911" s="11">
        <v>0</v>
      </c>
      <c r="W2911" s="11">
        <v>163325000</v>
      </c>
      <c r="X2911" s="11">
        <v>0</v>
      </c>
      <c r="Y2911" s="11">
        <v>0</v>
      </c>
      <c r="Z2911" s="11">
        <v>0</v>
      </c>
      <c r="AA2911" s="11">
        <v>0</v>
      </c>
      <c r="AB2911" s="11">
        <v>0</v>
      </c>
      <c r="AC2911" s="11">
        <v>44372508</v>
      </c>
      <c r="AD2911" s="11">
        <v>24125008</v>
      </c>
      <c r="AE2911" s="11">
        <v>0</v>
      </c>
      <c r="AF2911" s="11">
        <v>0</v>
      </c>
      <c r="AG2911" s="11">
        <v>118952492</v>
      </c>
      <c r="AH2911" s="11">
        <v>54034500</v>
      </c>
      <c r="AI2911" s="11">
        <v>0</v>
      </c>
      <c r="AJ2911" s="11">
        <v>0</v>
      </c>
      <c r="AK2911" s="11">
        <v>0</v>
      </c>
      <c r="AL2911" s="11">
        <v>85165492</v>
      </c>
      <c r="AM2911" s="11">
        <v>0</v>
      </c>
      <c r="AN2911" s="11">
        <v>0</v>
      </c>
      <c r="AO29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163325000</v>
      </c>
      <c r="AP29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163325000</v>
      </c>
      <c r="AR29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1" s="11">
        <f>Table_PBS_SQL_DB2_PBSSQL_PBS_NDP_Tina_CG_QtrlyPerformance_Final[[#This Row],[GOU REL]]+Table_PBS_SQL_DB2_PBSSQL_PBS_NDP_Tina_CG_QtrlyPerformance_Final[[#This Row],[EXT REL]]</f>
        <v>163325000</v>
      </c>
      <c r="AT2911" s="11">
        <f>Table_PBS_SQL_DB2_PBSSQL_PBS_NDP_Tina_CG_QtrlyPerformance_Final[[#This Row],[GOU EXP]]+Table_PBS_SQL_DB2_PBSSQL_PBS_NDP_Tina_CG_QtrlyPerformance_Final[[#This Row],[EXT EXP]]</f>
        <v>163325000</v>
      </c>
      <c r="AU2911" s="11" t="str">
        <f>IF(Table_PBS_SQL_DB2_PBSSQL_PBS_NDP_Tina_CG_QtrlyPerformance_Final[[#This Row],[Item_Code]]&gt;"300000", "Capital", "Recurrent")</f>
        <v>Recurrent</v>
      </c>
    </row>
    <row r="2912" spans="1:47" x14ac:dyDescent="0.25">
      <c r="A2912" t="s">
        <v>59</v>
      </c>
      <c r="B2912" t="s">
        <v>1677</v>
      </c>
      <c r="C2912" t="s">
        <v>31</v>
      </c>
      <c r="D2912" t="s">
        <v>1031</v>
      </c>
      <c r="E2912" t="s">
        <v>75</v>
      </c>
      <c r="F2912" t="s">
        <v>1042</v>
      </c>
      <c r="G2912" t="s">
        <v>31</v>
      </c>
      <c r="H2912" t="s">
        <v>1678</v>
      </c>
      <c r="I2912" t="s">
        <v>511</v>
      </c>
      <c r="J2912" t="s">
        <v>1679</v>
      </c>
      <c r="K2912" t="s">
        <v>61</v>
      </c>
      <c r="L2912" t="s">
        <v>1680</v>
      </c>
      <c r="M2912" t="s">
        <v>1685</v>
      </c>
      <c r="N2912" t="s">
        <v>1686</v>
      </c>
      <c r="O2912" t="s">
        <v>2137</v>
      </c>
      <c r="P2912" t="s">
        <v>2138</v>
      </c>
      <c r="Q2912" s="11">
        <v>0</v>
      </c>
      <c r="R2912" s="11">
        <v>0</v>
      </c>
      <c r="S2912" s="11">
        <v>0</v>
      </c>
      <c r="T2912" s="11">
        <v>0</v>
      </c>
      <c r="U2912" s="11">
        <v>11520000</v>
      </c>
      <c r="V2912" s="11">
        <v>0</v>
      </c>
      <c r="W2912" s="11">
        <v>11520000</v>
      </c>
      <c r="X2912" s="11">
        <v>0</v>
      </c>
      <c r="Y2912" s="11">
        <v>0</v>
      </c>
      <c r="Z2912" s="11">
        <v>0</v>
      </c>
      <c r="AA2912" s="11">
        <v>0</v>
      </c>
      <c r="AB2912" s="11">
        <v>0</v>
      </c>
      <c r="AC2912" s="11">
        <v>2880000</v>
      </c>
      <c r="AD2912" s="11">
        <v>2880000</v>
      </c>
      <c r="AE2912" s="11">
        <v>0</v>
      </c>
      <c r="AF2912" s="11">
        <v>0</v>
      </c>
      <c r="AG2912" s="11">
        <v>8640000</v>
      </c>
      <c r="AH2912" s="11">
        <v>8640000</v>
      </c>
      <c r="AI2912" s="11">
        <v>0</v>
      </c>
      <c r="AJ2912" s="11">
        <v>0</v>
      </c>
      <c r="AK2912" s="11">
        <v>0</v>
      </c>
      <c r="AL2912" s="11">
        <v>0</v>
      </c>
      <c r="AM2912" s="11">
        <v>0</v>
      </c>
      <c r="AN2912" s="11">
        <v>0</v>
      </c>
      <c r="AO29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11520000</v>
      </c>
      <c r="AP29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11520000</v>
      </c>
      <c r="AR29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2" s="11">
        <f>Table_PBS_SQL_DB2_PBSSQL_PBS_NDP_Tina_CG_QtrlyPerformance_Final[[#This Row],[GOU REL]]+Table_PBS_SQL_DB2_PBSSQL_PBS_NDP_Tina_CG_QtrlyPerformance_Final[[#This Row],[EXT REL]]</f>
        <v>11520000</v>
      </c>
      <c r="AT2912" s="11">
        <f>Table_PBS_SQL_DB2_PBSSQL_PBS_NDP_Tina_CG_QtrlyPerformance_Final[[#This Row],[GOU EXP]]+Table_PBS_SQL_DB2_PBSSQL_PBS_NDP_Tina_CG_QtrlyPerformance_Final[[#This Row],[EXT EXP]]</f>
        <v>11520000</v>
      </c>
      <c r="AU2912" s="11" t="str">
        <f>IF(Table_PBS_SQL_DB2_PBSSQL_PBS_NDP_Tina_CG_QtrlyPerformance_Final[[#This Row],[Item_Code]]&gt;"300000", "Capital", "Recurrent")</f>
        <v>Recurrent</v>
      </c>
    </row>
    <row r="2913" spans="1:47" x14ac:dyDescent="0.25">
      <c r="A2913" t="s">
        <v>59</v>
      </c>
      <c r="B2913" t="s">
        <v>1677</v>
      </c>
      <c r="C2913" t="s">
        <v>31</v>
      </c>
      <c r="D2913" t="s">
        <v>1031</v>
      </c>
      <c r="E2913" t="s">
        <v>75</v>
      </c>
      <c r="F2913" t="s">
        <v>1042</v>
      </c>
      <c r="G2913" t="s">
        <v>31</v>
      </c>
      <c r="H2913" t="s">
        <v>1678</v>
      </c>
      <c r="I2913" t="s">
        <v>305</v>
      </c>
      <c r="J2913" t="s">
        <v>1689</v>
      </c>
      <c r="K2913" t="s">
        <v>1690</v>
      </c>
      <c r="L2913" t="s">
        <v>1691</v>
      </c>
      <c r="M2913" t="s">
        <v>1044</v>
      </c>
      <c r="N2913" t="s">
        <v>1045</v>
      </c>
      <c r="O2913" t="s">
        <v>1776</v>
      </c>
      <c r="P2913" t="s">
        <v>1777</v>
      </c>
      <c r="Q2913" s="11">
        <v>0</v>
      </c>
      <c r="R2913" s="11">
        <v>0</v>
      </c>
      <c r="S2913" s="11">
        <v>0</v>
      </c>
      <c r="T2913" s="11">
        <v>0</v>
      </c>
      <c r="U2913" s="11">
        <v>25000000</v>
      </c>
      <c r="V2913" s="11">
        <v>0</v>
      </c>
      <c r="W2913" s="11">
        <v>25000000</v>
      </c>
      <c r="X2913" s="11">
        <v>0</v>
      </c>
      <c r="Y2913" s="11">
        <v>0</v>
      </c>
      <c r="Z2913" s="11">
        <v>0</v>
      </c>
      <c r="AA2913" s="11">
        <v>0</v>
      </c>
      <c r="AB2913" s="11">
        <v>0</v>
      </c>
      <c r="AC2913" s="11">
        <v>20000000</v>
      </c>
      <c r="AD2913" s="11">
        <v>0</v>
      </c>
      <c r="AE2913" s="11">
        <v>0</v>
      </c>
      <c r="AF2913" s="11">
        <v>0</v>
      </c>
      <c r="AG2913" s="11">
        <v>0</v>
      </c>
      <c r="AH2913" s="11">
        <v>0</v>
      </c>
      <c r="AI2913" s="11">
        <v>0</v>
      </c>
      <c r="AJ2913" s="11">
        <v>0</v>
      </c>
      <c r="AK2913" s="11">
        <v>0</v>
      </c>
      <c r="AL2913" s="11">
        <v>20000001</v>
      </c>
      <c r="AM2913" s="11">
        <v>0</v>
      </c>
      <c r="AN2913" s="11">
        <v>0</v>
      </c>
      <c r="AO29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9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20000001</v>
      </c>
      <c r="AR29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3" s="11">
        <f>Table_PBS_SQL_DB2_PBSSQL_PBS_NDP_Tina_CG_QtrlyPerformance_Final[[#This Row],[GOU REL]]+Table_PBS_SQL_DB2_PBSSQL_PBS_NDP_Tina_CG_QtrlyPerformance_Final[[#This Row],[EXT REL]]</f>
        <v>20000000</v>
      </c>
      <c r="AT2913" s="11">
        <f>Table_PBS_SQL_DB2_PBSSQL_PBS_NDP_Tina_CG_QtrlyPerformance_Final[[#This Row],[GOU EXP]]+Table_PBS_SQL_DB2_PBSSQL_PBS_NDP_Tina_CG_QtrlyPerformance_Final[[#This Row],[EXT EXP]]</f>
        <v>20000001</v>
      </c>
      <c r="AU2913" s="11" t="str">
        <f>IF(Table_PBS_SQL_DB2_PBSSQL_PBS_NDP_Tina_CG_QtrlyPerformance_Final[[#This Row],[Item_Code]]&gt;"300000", "Capital", "Recurrent")</f>
        <v>Capital</v>
      </c>
    </row>
    <row r="2914" spans="1:47" x14ac:dyDescent="0.25">
      <c r="A2914" t="s">
        <v>59</v>
      </c>
      <c r="B2914" t="s">
        <v>1677</v>
      </c>
      <c r="C2914" t="s">
        <v>31</v>
      </c>
      <c r="D2914" t="s">
        <v>1031</v>
      </c>
      <c r="E2914" t="s">
        <v>75</v>
      </c>
      <c r="F2914" t="s">
        <v>1042</v>
      </c>
      <c r="G2914" t="s">
        <v>31</v>
      </c>
      <c r="H2914" t="s">
        <v>1678</v>
      </c>
      <c r="I2914" t="s">
        <v>305</v>
      </c>
      <c r="J2914" t="s">
        <v>1689</v>
      </c>
      <c r="K2914" t="s">
        <v>1690</v>
      </c>
      <c r="L2914" t="s">
        <v>1691</v>
      </c>
      <c r="M2914" t="s">
        <v>1683</v>
      </c>
      <c r="N2914" t="s">
        <v>1684</v>
      </c>
      <c r="O2914" t="s">
        <v>1122</v>
      </c>
      <c r="P2914" t="s">
        <v>1123</v>
      </c>
      <c r="Q2914" s="11">
        <v>0</v>
      </c>
      <c r="R2914" s="11">
        <v>0</v>
      </c>
      <c r="S2914" s="11">
        <v>0</v>
      </c>
      <c r="T2914" s="11">
        <v>0</v>
      </c>
      <c r="U2914" s="11">
        <v>11000000</v>
      </c>
      <c r="V2914" s="11">
        <v>0</v>
      </c>
      <c r="W2914" s="11">
        <v>11000000</v>
      </c>
      <c r="X2914" s="11">
        <v>0</v>
      </c>
      <c r="Y2914" s="11">
        <v>0</v>
      </c>
      <c r="Z2914" s="11">
        <v>0</v>
      </c>
      <c r="AA2914" s="11">
        <v>0</v>
      </c>
      <c r="AB2914" s="11">
        <v>0</v>
      </c>
      <c r="AC2914" s="11">
        <v>7000000</v>
      </c>
      <c r="AD2914" s="11">
        <v>7000000</v>
      </c>
      <c r="AE2914" s="11">
        <v>0</v>
      </c>
      <c r="AF2914" s="11">
        <v>0</v>
      </c>
      <c r="AG2914" s="11">
        <v>0</v>
      </c>
      <c r="AH2914" s="11">
        <v>0</v>
      </c>
      <c r="AI2914" s="11">
        <v>0</v>
      </c>
      <c r="AJ2914" s="11">
        <v>0</v>
      </c>
      <c r="AK2914" s="11">
        <v>0</v>
      </c>
      <c r="AL2914" s="11">
        <v>0</v>
      </c>
      <c r="AM2914" s="11">
        <v>0</v>
      </c>
      <c r="AN2914" s="11">
        <v>0</v>
      </c>
      <c r="AO29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v>
      </c>
      <c r="AP29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v>
      </c>
      <c r="AR29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4" s="11">
        <f>Table_PBS_SQL_DB2_PBSSQL_PBS_NDP_Tina_CG_QtrlyPerformance_Final[[#This Row],[GOU REL]]+Table_PBS_SQL_DB2_PBSSQL_PBS_NDP_Tina_CG_QtrlyPerformance_Final[[#This Row],[EXT REL]]</f>
        <v>7000000</v>
      </c>
      <c r="AT2914" s="11">
        <f>Table_PBS_SQL_DB2_PBSSQL_PBS_NDP_Tina_CG_QtrlyPerformance_Final[[#This Row],[GOU EXP]]+Table_PBS_SQL_DB2_PBSSQL_PBS_NDP_Tina_CG_QtrlyPerformance_Final[[#This Row],[EXT EXP]]</f>
        <v>7000000</v>
      </c>
      <c r="AU2914" s="11" t="str">
        <f>IF(Table_PBS_SQL_DB2_PBSSQL_PBS_NDP_Tina_CG_QtrlyPerformance_Final[[#This Row],[Item_Code]]&gt;"300000", "Capital", "Recurrent")</f>
        <v>Recurrent</v>
      </c>
    </row>
    <row r="2915" spans="1:47" x14ac:dyDescent="0.25">
      <c r="A2915" t="s">
        <v>59</v>
      </c>
      <c r="B2915" t="s">
        <v>1677</v>
      </c>
      <c r="C2915" t="s">
        <v>31</v>
      </c>
      <c r="D2915" t="s">
        <v>1031</v>
      </c>
      <c r="E2915" t="s">
        <v>75</v>
      </c>
      <c r="F2915" t="s">
        <v>1042</v>
      </c>
      <c r="G2915" t="s">
        <v>31</v>
      </c>
      <c r="H2915" t="s">
        <v>1678</v>
      </c>
      <c r="I2915" t="s">
        <v>305</v>
      </c>
      <c r="J2915" t="s">
        <v>1689</v>
      </c>
      <c r="K2915" t="s">
        <v>1690</v>
      </c>
      <c r="L2915" t="s">
        <v>1691</v>
      </c>
      <c r="M2915" t="s">
        <v>1683</v>
      </c>
      <c r="N2915" t="s">
        <v>1684</v>
      </c>
      <c r="O2915" t="s">
        <v>2125</v>
      </c>
      <c r="P2915" t="s">
        <v>2126</v>
      </c>
      <c r="Q2915" s="11">
        <v>0</v>
      </c>
      <c r="R2915" s="11">
        <v>0</v>
      </c>
      <c r="S2915" s="11">
        <v>0</v>
      </c>
      <c r="T2915" s="11">
        <v>0</v>
      </c>
      <c r="U2915" s="11">
        <v>10000000</v>
      </c>
      <c r="V2915" s="11">
        <v>0</v>
      </c>
      <c r="W2915" s="11">
        <v>10000000</v>
      </c>
      <c r="X2915" s="11">
        <v>0</v>
      </c>
      <c r="Y2915" s="11">
        <v>0</v>
      </c>
      <c r="Z2915" s="11">
        <v>0</v>
      </c>
      <c r="AA2915" s="11">
        <v>0</v>
      </c>
      <c r="AB2915" s="11">
        <v>0</v>
      </c>
      <c r="AC2915" s="11">
        <v>6000000</v>
      </c>
      <c r="AD2915" s="11">
        <v>6000000</v>
      </c>
      <c r="AE2915" s="11">
        <v>0</v>
      </c>
      <c r="AF2915" s="11">
        <v>0</v>
      </c>
      <c r="AG2915" s="11">
        <v>0</v>
      </c>
      <c r="AH2915" s="11">
        <v>0</v>
      </c>
      <c r="AI2915" s="11">
        <v>0</v>
      </c>
      <c r="AJ2915" s="11">
        <v>0</v>
      </c>
      <c r="AK2915" s="11">
        <v>0</v>
      </c>
      <c r="AL2915" s="11">
        <v>0</v>
      </c>
      <c r="AM2915" s="11">
        <v>0</v>
      </c>
      <c r="AN2915" s="11">
        <v>0</v>
      </c>
      <c r="AO29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29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29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5" s="11">
        <f>Table_PBS_SQL_DB2_PBSSQL_PBS_NDP_Tina_CG_QtrlyPerformance_Final[[#This Row],[GOU REL]]+Table_PBS_SQL_DB2_PBSSQL_PBS_NDP_Tina_CG_QtrlyPerformance_Final[[#This Row],[EXT REL]]</f>
        <v>6000000</v>
      </c>
      <c r="AT2915" s="11">
        <f>Table_PBS_SQL_DB2_PBSSQL_PBS_NDP_Tina_CG_QtrlyPerformance_Final[[#This Row],[GOU EXP]]+Table_PBS_SQL_DB2_PBSSQL_PBS_NDP_Tina_CG_QtrlyPerformance_Final[[#This Row],[EXT EXP]]</f>
        <v>6000000</v>
      </c>
      <c r="AU2915" s="11" t="str">
        <f>IF(Table_PBS_SQL_DB2_PBSSQL_PBS_NDP_Tina_CG_QtrlyPerformance_Final[[#This Row],[Item_Code]]&gt;"300000", "Capital", "Recurrent")</f>
        <v>Recurrent</v>
      </c>
    </row>
    <row r="2916" spans="1:47" x14ac:dyDescent="0.25">
      <c r="A2916" t="s">
        <v>694</v>
      </c>
      <c r="B2916" t="s">
        <v>1876</v>
      </c>
      <c r="C2916" t="s">
        <v>676</v>
      </c>
      <c r="D2916" t="s">
        <v>990</v>
      </c>
      <c r="E2916" t="s">
        <v>31</v>
      </c>
      <c r="F2916" t="s">
        <v>991</v>
      </c>
      <c r="G2916" t="s">
        <v>31</v>
      </c>
      <c r="H2916" t="s">
        <v>1602</v>
      </c>
      <c r="I2916" t="s">
        <v>493</v>
      </c>
      <c r="J2916" t="s">
        <v>864</v>
      </c>
      <c r="K2916" t="s">
        <v>696</v>
      </c>
      <c r="L2916" t="s">
        <v>1877</v>
      </c>
      <c r="M2916" t="s">
        <v>866</v>
      </c>
      <c r="N2916" t="s">
        <v>867</v>
      </c>
      <c r="O2916" t="s">
        <v>1028</v>
      </c>
      <c r="P2916" t="s">
        <v>1029</v>
      </c>
      <c r="Q2916" s="11">
        <v>580000000</v>
      </c>
      <c r="R2916" s="11">
        <v>0</v>
      </c>
      <c r="S2916" s="11">
        <v>0</v>
      </c>
      <c r="T2916" s="11">
        <v>0</v>
      </c>
      <c r="U2916" s="11">
        <v>4527946000</v>
      </c>
      <c r="V2916" s="11">
        <v>0</v>
      </c>
      <c r="W2916" s="11">
        <v>3947946000</v>
      </c>
      <c r="X2916" s="11">
        <v>0</v>
      </c>
      <c r="Y2916" s="11">
        <v>0</v>
      </c>
      <c r="Z2916" s="11">
        <v>2057759</v>
      </c>
      <c r="AA2916" s="11">
        <v>0</v>
      </c>
      <c r="AB2916" s="11">
        <v>0</v>
      </c>
      <c r="AC2916" s="11">
        <v>1144241313</v>
      </c>
      <c r="AD2916" s="11">
        <v>1025239851</v>
      </c>
      <c r="AE2916" s="11">
        <v>0</v>
      </c>
      <c r="AF2916" s="11">
        <v>0</v>
      </c>
      <c r="AG2916" s="11">
        <v>1100000000</v>
      </c>
      <c r="AH2916" s="11">
        <v>679429573</v>
      </c>
      <c r="AI2916" s="11">
        <v>0</v>
      </c>
      <c r="AJ2916" s="11">
        <v>0</v>
      </c>
      <c r="AK2916" s="11">
        <v>2262480544</v>
      </c>
      <c r="AL2916" s="11">
        <v>2798742491</v>
      </c>
      <c r="AM2916" s="11">
        <v>0</v>
      </c>
      <c r="AN2916" s="11">
        <v>0</v>
      </c>
      <c r="AO29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4506721857</v>
      </c>
      <c r="AP29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4505469674</v>
      </c>
      <c r="AR29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6" s="11">
        <f>Table_PBS_SQL_DB2_PBSSQL_PBS_NDP_Tina_CG_QtrlyPerformance_Final[[#This Row],[GOU REL]]+Table_PBS_SQL_DB2_PBSSQL_PBS_NDP_Tina_CG_QtrlyPerformance_Final[[#This Row],[EXT REL]]</f>
        <v>4506721857</v>
      </c>
      <c r="AT2916" s="11">
        <f>Table_PBS_SQL_DB2_PBSSQL_PBS_NDP_Tina_CG_QtrlyPerformance_Final[[#This Row],[GOU EXP]]+Table_PBS_SQL_DB2_PBSSQL_PBS_NDP_Tina_CG_QtrlyPerformance_Final[[#This Row],[EXT EXP]]</f>
        <v>4505469674</v>
      </c>
      <c r="AU2916" s="11" t="str">
        <f>IF(Table_PBS_SQL_DB2_PBSSQL_PBS_NDP_Tina_CG_QtrlyPerformance_Final[[#This Row],[Item_Code]]&gt;"300000", "Capital", "Recurrent")</f>
        <v>Recurrent</v>
      </c>
    </row>
    <row r="2917" spans="1:47" x14ac:dyDescent="0.25">
      <c r="A2917" t="s">
        <v>694</v>
      </c>
      <c r="B2917" t="s">
        <v>1876</v>
      </c>
      <c r="C2917" t="s">
        <v>676</v>
      </c>
      <c r="D2917" t="s">
        <v>990</v>
      </c>
      <c r="E2917" t="s">
        <v>31</v>
      </c>
      <c r="F2917" t="s">
        <v>991</v>
      </c>
      <c r="G2917" t="s">
        <v>31</v>
      </c>
      <c r="H2917" t="s">
        <v>1602</v>
      </c>
      <c r="I2917" t="s">
        <v>493</v>
      </c>
      <c r="J2917" t="s">
        <v>864</v>
      </c>
      <c r="K2917" t="s">
        <v>696</v>
      </c>
      <c r="L2917" t="s">
        <v>1877</v>
      </c>
      <c r="M2917" t="s">
        <v>866</v>
      </c>
      <c r="N2917" t="s">
        <v>867</v>
      </c>
      <c r="O2917" t="s">
        <v>904</v>
      </c>
      <c r="P2917" t="s">
        <v>905</v>
      </c>
      <c r="Q2917" s="11">
        <v>0</v>
      </c>
      <c r="R2917" s="11">
        <v>0</v>
      </c>
      <c r="S2917" s="11">
        <v>0</v>
      </c>
      <c r="T2917" s="11">
        <v>0</v>
      </c>
      <c r="U2917" s="11">
        <v>27058708</v>
      </c>
      <c r="V2917" s="11">
        <v>0</v>
      </c>
      <c r="W2917" s="11">
        <v>27058708</v>
      </c>
      <c r="X2917" s="11">
        <v>0</v>
      </c>
      <c r="Y2917" s="11">
        <v>0</v>
      </c>
      <c r="Z2917" s="11">
        <v>0</v>
      </c>
      <c r="AA2917" s="11">
        <v>0</v>
      </c>
      <c r="AB2917" s="11">
        <v>0</v>
      </c>
      <c r="AC2917" s="11">
        <v>27058708</v>
      </c>
      <c r="AD2917" s="11">
        <v>26945002</v>
      </c>
      <c r="AE2917" s="11">
        <v>0</v>
      </c>
      <c r="AF2917" s="11">
        <v>0</v>
      </c>
      <c r="AG2917" s="11">
        <v>0</v>
      </c>
      <c r="AH2917" s="11">
        <v>0</v>
      </c>
      <c r="AI2917" s="11">
        <v>0</v>
      </c>
      <c r="AJ2917" s="11">
        <v>0</v>
      </c>
      <c r="AK2917" s="11">
        <v>0</v>
      </c>
      <c r="AL2917" s="11">
        <v>0</v>
      </c>
      <c r="AM2917" s="11">
        <v>0</v>
      </c>
      <c r="AN2917" s="11">
        <v>0</v>
      </c>
      <c r="AO29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27058708</v>
      </c>
      <c r="AP29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26945002</v>
      </c>
      <c r="AR29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7" s="11">
        <f>Table_PBS_SQL_DB2_PBSSQL_PBS_NDP_Tina_CG_QtrlyPerformance_Final[[#This Row],[GOU REL]]+Table_PBS_SQL_DB2_PBSSQL_PBS_NDP_Tina_CG_QtrlyPerformance_Final[[#This Row],[EXT REL]]</f>
        <v>27058708</v>
      </c>
      <c r="AT2917" s="11">
        <f>Table_PBS_SQL_DB2_PBSSQL_PBS_NDP_Tina_CG_QtrlyPerformance_Final[[#This Row],[GOU EXP]]+Table_PBS_SQL_DB2_PBSSQL_PBS_NDP_Tina_CG_QtrlyPerformance_Final[[#This Row],[EXT EXP]]</f>
        <v>26945002</v>
      </c>
      <c r="AU2917" s="11" t="str">
        <f>IF(Table_PBS_SQL_DB2_PBSSQL_PBS_NDP_Tina_CG_QtrlyPerformance_Final[[#This Row],[Item_Code]]&gt;"300000", "Capital", "Recurrent")</f>
        <v>Recurrent</v>
      </c>
    </row>
    <row r="2918" spans="1:47" x14ac:dyDescent="0.25">
      <c r="A2918" t="s">
        <v>694</v>
      </c>
      <c r="B2918" t="s">
        <v>1876</v>
      </c>
      <c r="C2918" t="s">
        <v>676</v>
      </c>
      <c r="D2918" t="s">
        <v>990</v>
      </c>
      <c r="E2918" t="s">
        <v>31</v>
      </c>
      <c r="F2918" t="s">
        <v>991</v>
      </c>
      <c r="G2918" t="s">
        <v>31</v>
      </c>
      <c r="H2918" t="s">
        <v>1602</v>
      </c>
      <c r="I2918" t="s">
        <v>493</v>
      </c>
      <c r="J2918" t="s">
        <v>864</v>
      </c>
      <c r="K2918" t="s">
        <v>696</v>
      </c>
      <c r="L2918" t="s">
        <v>1877</v>
      </c>
      <c r="M2918" t="s">
        <v>866</v>
      </c>
      <c r="N2918" t="s">
        <v>867</v>
      </c>
      <c r="O2918" t="s">
        <v>911</v>
      </c>
      <c r="P2918" t="s">
        <v>912</v>
      </c>
      <c r="Q2918" s="11">
        <v>0</v>
      </c>
      <c r="R2918" s="11">
        <v>0</v>
      </c>
      <c r="S2918" s="11">
        <v>0</v>
      </c>
      <c r="T2918" s="11">
        <v>0</v>
      </c>
      <c r="U2918" s="11">
        <v>22300000</v>
      </c>
      <c r="V2918" s="11">
        <v>0</v>
      </c>
      <c r="W2918" s="11">
        <v>22300000</v>
      </c>
      <c r="X2918" s="11">
        <v>0</v>
      </c>
      <c r="Y2918" s="11">
        <v>0</v>
      </c>
      <c r="Z2918" s="11">
        <v>0</v>
      </c>
      <c r="AA2918" s="11">
        <v>0</v>
      </c>
      <c r="AB2918" s="11">
        <v>0</v>
      </c>
      <c r="AC2918" s="11">
        <v>0</v>
      </c>
      <c r="AD2918" s="11">
        <v>0</v>
      </c>
      <c r="AE2918" s="11">
        <v>0</v>
      </c>
      <c r="AF2918" s="11">
        <v>0</v>
      </c>
      <c r="AG2918" s="11">
        <v>0</v>
      </c>
      <c r="AH2918" s="11">
        <v>0</v>
      </c>
      <c r="AI2918" s="11">
        <v>0</v>
      </c>
      <c r="AJ2918" s="11">
        <v>0</v>
      </c>
      <c r="AK2918" s="11">
        <v>22300000</v>
      </c>
      <c r="AL2918" s="11">
        <v>0</v>
      </c>
      <c r="AM2918" s="11">
        <v>0</v>
      </c>
      <c r="AN2918" s="11">
        <v>0</v>
      </c>
      <c r="AO29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22300000</v>
      </c>
      <c r="AP29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8" s="11">
        <f>Table_PBS_SQL_DB2_PBSSQL_PBS_NDP_Tina_CG_QtrlyPerformance_Final[[#This Row],[GOU REL]]+Table_PBS_SQL_DB2_PBSSQL_PBS_NDP_Tina_CG_QtrlyPerformance_Final[[#This Row],[EXT REL]]</f>
        <v>22300000</v>
      </c>
      <c r="AT2918" s="11">
        <f>Table_PBS_SQL_DB2_PBSSQL_PBS_NDP_Tina_CG_QtrlyPerformance_Final[[#This Row],[GOU EXP]]+Table_PBS_SQL_DB2_PBSSQL_PBS_NDP_Tina_CG_QtrlyPerformance_Final[[#This Row],[EXT EXP]]</f>
        <v>0</v>
      </c>
      <c r="AU2918" s="11" t="str">
        <f>IF(Table_PBS_SQL_DB2_PBSSQL_PBS_NDP_Tina_CG_QtrlyPerformance_Final[[#This Row],[Item_Code]]&gt;"300000", "Capital", "Recurrent")</f>
        <v>Recurrent</v>
      </c>
    </row>
    <row r="2919" spans="1:47" x14ac:dyDescent="0.25">
      <c r="A2919" t="s">
        <v>574</v>
      </c>
      <c r="B2919" t="s">
        <v>575</v>
      </c>
      <c r="C2919" t="s">
        <v>491</v>
      </c>
      <c r="D2919" t="s">
        <v>861</v>
      </c>
      <c r="E2919" t="s">
        <v>75</v>
      </c>
      <c r="F2919" t="s">
        <v>943</v>
      </c>
      <c r="G2919" t="s">
        <v>87</v>
      </c>
      <c r="H2919" t="s">
        <v>1529</v>
      </c>
      <c r="I2919" t="s">
        <v>179</v>
      </c>
      <c r="J2919" t="s">
        <v>1692</v>
      </c>
      <c r="K2919" t="s">
        <v>1693</v>
      </c>
      <c r="L2919" t="s">
        <v>1694</v>
      </c>
      <c r="M2919" t="s">
        <v>1044</v>
      </c>
      <c r="N2919" t="s">
        <v>1045</v>
      </c>
      <c r="O2919" t="s">
        <v>893</v>
      </c>
      <c r="P2919" t="s">
        <v>894</v>
      </c>
      <c r="Q2919" s="11">
        <v>0</v>
      </c>
      <c r="R2919" s="11">
        <v>0</v>
      </c>
      <c r="S2919" s="11">
        <v>0</v>
      </c>
      <c r="T2919" s="11">
        <v>0</v>
      </c>
      <c r="U2919" s="11">
        <v>2960000000</v>
      </c>
      <c r="V2919" s="11">
        <v>0</v>
      </c>
      <c r="W2919" s="11">
        <v>2960000000</v>
      </c>
      <c r="X2919" s="11">
        <v>0</v>
      </c>
      <c r="Y2919" s="11">
        <v>0</v>
      </c>
      <c r="Z2919" s="11">
        <v>0</v>
      </c>
      <c r="AA2919" s="11">
        <v>0</v>
      </c>
      <c r="AB2919" s="11">
        <v>0</v>
      </c>
      <c r="AC2919" s="11">
        <v>740000000</v>
      </c>
      <c r="AD2919" s="11">
        <v>194335399</v>
      </c>
      <c r="AE2919" s="11">
        <v>0</v>
      </c>
      <c r="AF2919" s="11">
        <v>0</v>
      </c>
      <c r="AG2919" s="11">
        <v>618666703</v>
      </c>
      <c r="AH2919" s="11">
        <v>407945801</v>
      </c>
      <c r="AI2919" s="11">
        <v>0</v>
      </c>
      <c r="AJ2919" s="11">
        <v>0</v>
      </c>
      <c r="AK2919" s="11">
        <v>500000000</v>
      </c>
      <c r="AL2919" s="11">
        <v>1256385505</v>
      </c>
      <c r="AM2919" s="11">
        <v>0</v>
      </c>
      <c r="AN2919" s="11">
        <v>0</v>
      </c>
      <c r="AO29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1858666703</v>
      </c>
      <c r="AP29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1858666705</v>
      </c>
      <c r="AR29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19" s="11">
        <f>Table_PBS_SQL_DB2_PBSSQL_PBS_NDP_Tina_CG_QtrlyPerformance_Final[[#This Row],[GOU REL]]+Table_PBS_SQL_DB2_PBSSQL_PBS_NDP_Tina_CG_QtrlyPerformance_Final[[#This Row],[EXT REL]]</f>
        <v>1858666703</v>
      </c>
      <c r="AT2919" s="11">
        <f>Table_PBS_SQL_DB2_PBSSQL_PBS_NDP_Tina_CG_QtrlyPerformance_Final[[#This Row],[GOU EXP]]+Table_PBS_SQL_DB2_PBSSQL_PBS_NDP_Tina_CG_QtrlyPerformance_Final[[#This Row],[EXT EXP]]</f>
        <v>1858666705</v>
      </c>
      <c r="AU2919" s="11" t="str">
        <f>IF(Table_PBS_SQL_DB2_PBSSQL_PBS_NDP_Tina_CG_QtrlyPerformance_Final[[#This Row],[Item_Code]]&gt;"300000", "Capital", "Recurrent")</f>
        <v>Capital</v>
      </c>
    </row>
    <row r="2920" spans="1:47" x14ac:dyDescent="0.25">
      <c r="A2920" t="s">
        <v>574</v>
      </c>
      <c r="B2920" t="s">
        <v>575</v>
      </c>
      <c r="C2920" t="s">
        <v>491</v>
      </c>
      <c r="D2920" t="s">
        <v>861</v>
      </c>
      <c r="E2920" t="s">
        <v>75</v>
      </c>
      <c r="F2920" t="s">
        <v>943</v>
      </c>
      <c r="G2920" t="s">
        <v>87</v>
      </c>
      <c r="H2920" t="s">
        <v>1529</v>
      </c>
      <c r="I2920" t="s">
        <v>179</v>
      </c>
      <c r="J2920" t="s">
        <v>1692</v>
      </c>
      <c r="K2920" t="s">
        <v>576</v>
      </c>
      <c r="L2920" t="s">
        <v>2158</v>
      </c>
      <c r="M2920" t="s">
        <v>866</v>
      </c>
      <c r="N2920" t="s">
        <v>867</v>
      </c>
      <c r="O2920" t="s">
        <v>957</v>
      </c>
      <c r="P2920" t="s">
        <v>958</v>
      </c>
      <c r="Q2920" s="11">
        <v>0</v>
      </c>
      <c r="R2920" s="11">
        <v>0</v>
      </c>
      <c r="S2920" s="11">
        <v>0</v>
      </c>
      <c r="T2920" s="11">
        <v>0</v>
      </c>
      <c r="U2920" s="11">
        <v>2000000000</v>
      </c>
      <c r="V2920" s="11">
        <v>0</v>
      </c>
      <c r="W2920" s="11">
        <v>2000000000</v>
      </c>
      <c r="X2920" s="11">
        <v>0</v>
      </c>
      <c r="Y2920" s="11">
        <v>0</v>
      </c>
      <c r="Z2920" s="11">
        <v>0</v>
      </c>
      <c r="AA2920" s="11">
        <v>0</v>
      </c>
      <c r="AB2920" s="11">
        <v>0</v>
      </c>
      <c r="AC2920" s="11">
        <v>500000000</v>
      </c>
      <c r="AD2920" s="11">
        <v>4956000</v>
      </c>
      <c r="AE2920" s="11">
        <v>0</v>
      </c>
      <c r="AF2920" s="11">
        <v>0</v>
      </c>
      <c r="AG2920" s="11">
        <v>418018042</v>
      </c>
      <c r="AH2920" s="11">
        <v>499280000</v>
      </c>
      <c r="AI2920" s="11">
        <v>0</v>
      </c>
      <c r="AJ2920" s="11">
        <v>0</v>
      </c>
      <c r="AK2920" s="11">
        <v>500000000</v>
      </c>
      <c r="AL2920" s="11">
        <v>913782046</v>
      </c>
      <c r="AM2920" s="11">
        <v>0</v>
      </c>
      <c r="AN2920" s="11">
        <v>0</v>
      </c>
      <c r="AO29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1418018042</v>
      </c>
      <c r="AP29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1418018046</v>
      </c>
      <c r="AR29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0" s="11">
        <f>Table_PBS_SQL_DB2_PBSSQL_PBS_NDP_Tina_CG_QtrlyPerformance_Final[[#This Row],[GOU REL]]+Table_PBS_SQL_DB2_PBSSQL_PBS_NDP_Tina_CG_QtrlyPerformance_Final[[#This Row],[EXT REL]]</f>
        <v>1418018042</v>
      </c>
      <c r="AT2920" s="11">
        <f>Table_PBS_SQL_DB2_PBSSQL_PBS_NDP_Tina_CG_QtrlyPerformance_Final[[#This Row],[GOU EXP]]+Table_PBS_SQL_DB2_PBSSQL_PBS_NDP_Tina_CG_QtrlyPerformance_Final[[#This Row],[EXT EXP]]</f>
        <v>1418018046</v>
      </c>
      <c r="AU2920" s="11" t="str">
        <f>IF(Table_PBS_SQL_DB2_PBSSQL_PBS_NDP_Tina_CG_QtrlyPerformance_Final[[#This Row],[Item_Code]]&gt;"300000", "Capital", "Recurrent")</f>
        <v>Capital</v>
      </c>
    </row>
    <row r="2921" spans="1:47" x14ac:dyDescent="0.25">
      <c r="A2921" t="s">
        <v>578</v>
      </c>
      <c r="B2921" t="s">
        <v>579</v>
      </c>
      <c r="C2921" t="s">
        <v>491</v>
      </c>
      <c r="D2921" t="s">
        <v>861</v>
      </c>
      <c r="E2921" t="s">
        <v>31</v>
      </c>
      <c r="F2921" t="s">
        <v>862</v>
      </c>
      <c r="G2921" t="s">
        <v>31</v>
      </c>
      <c r="H2921" t="s">
        <v>2080</v>
      </c>
      <c r="I2921" t="s">
        <v>493</v>
      </c>
      <c r="J2921" t="s">
        <v>864</v>
      </c>
      <c r="K2921" t="s">
        <v>580</v>
      </c>
      <c r="L2921" t="s">
        <v>2081</v>
      </c>
      <c r="M2921" t="s">
        <v>866</v>
      </c>
      <c r="N2921" t="s">
        <v>867</v>
      </c>
      <c r="O2921" t="s">
        <v>1083</v>
      </c>
      <c r="P2921" t="s">
        <v>1084</v>
      </c>
      <c r="Q2921" s="11">
        <v>0</v>
      </c>
      <c r="R2921" s="11">
        <v>0</v>
      </c>
      <c r="S2921" s="11">
        <v>0</v>
      </c>
      <c r="T2921" s="11">
        <v>0</v>
      </c>
      <c r="U2921" s="11">
        <v>300000000</v>
      </c>
      <c r="V2921" s="11">
        <v>0</v>
      </c>
      <c r="W2921" s="11">
        <v>300000000</v>
      </c>
      <c r="X2921" s="11">
        <v>0</v>
      </c>
      <c r="Y2921" s="11">
        <v>0</v>
      </c>
      <c r="Z2921" s="11">
        <v>0</v>
      </c>
      <c r="AA2921" s="11">
        <v>0</v>
      </c>
      <c r="AB2921" s="11">
        <v>0</v>
      </c>
      <c r="AC2921" s="11">
        <v>200000000</v>
      </c>
      <c r="AD2921" s="11">
        <v>0</v>
      </c>
      <c r="AE2921" s="11">
        <v>0</v>
      </c>
      <c r="AF2921" s="11">
        <v>0</v>
      </c>
      <c r="AG2921" s="11">
        <v>100000000</v>
      </c>
      <c r="AH2921" s="11">
        <v>17400000</v>
      </c>
      <c r="AI2921" s="11">
        <v>0</v>
      </c>
      <c r="AJ2921" s="11">
        <v>0</v>
      </c>
      <c r="AK2921" s="11">
        <v>0</v>
      </c>
      <c r="AL2921" s="11">
        <v>282600000</v>
      </c>
      <c r="AM2921" s="11">
        <v>0</v>
      </c>
      <c r="AN2921" s="11">
        <v>0</v>
      </c>
      <c r="AO29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29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29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1" s="11">
        <f>Table_PBS_SQL_DB2_PBSSQL_PBS_NDP_Tina_CG_QtrlyPerformance_Final[[#This Row],[GOU REL]]+Table_PBS_SQL_DB2_PBSSQL_PBS_NDP_Tina_CG_QtrlyPerformance_Final[[#This Row],[EXT REL]]</f>
        <v>300000000</v>
      </c>
      <c r="AT2921" s="11">
        <f>Table_PBS_SQL_DB2_PBSSQL_PBS_NDP_Tina_CG_QtrlyPerformance_Final[[#This Row],[GOU EXP]]+Table_PBS_SQL_DB2_PBSSQL_PBS_NDP_Tina_CG_QtrlyPerformance_Final[[#This Row],[EXT EXP]]</f>
        <v>300000000</v>
      </c>
      <c r="AU2921" s="11" t="str">
        <f>IF(Table_PBS_SQL_DB2_PBSSQL_PBS_NDP_Tina_CG_QtrlyPerformance_Final[[#This Row],[Item_Code]]&gt;"300000", "Capital", "Recurrent")</f>
        <v>Recurrent</v>
      </c>
    </row>
    <row r="2922" spans="1:47" x14ac:dyDescent="0.25">
      <c r="A2922" t="s">
        <v>578</v>
      </c>
      <c r="B2922" t="s">
        <v>579</v>
      </c>
      <c r="C2922" t="s">
        <v>491</v>
      </c>
      <c r="D2922" t="s">
        <v>861</v>
      </c>
      <c r="E2922" t="s">
        <v>75</v>
      </c>
      <c r="F2922" t="s">
        <v>943</v>
      </c>
      <c r="G2922" t="s">
        <v>97</v>
      </c>
      <c r="H2922" t="s">
        <v>1695</v>
      </c>
      <c r="I2922" t="s">
        <v>493</v>
      </c>
      <c r="J2922" t="s">
        <v>1389</v>
      </c>
      <c r="K2922" t="s">
        <v>1700</v>
      </c>
      <c r="L2922" t="s">
        <v>1701</v>
      </c>
      <c r="M2922" t="s">
        <v>1698</v>
      </c>
      <c r="N2922" t="s">
        <v>1699</v>
      </c>
      <c r="O2922" t="s">
        <v>2252</v>
      </c>
      <c r="P2922" t="s">
        <v>2253</v>
      </c>
      <c r="Q2922" s="11">
        <v>0</v>
      </c>
      <c r="R2922" s="11">
        <v>0</v>
      </c>
      <c r="S2922" s="11">
        <v>0</v>
      </c>
      <c r="T2922" s="11">
        <v>0</v>
      </c>
      <c r="U2922" s="11">
        <v>1312800000</v>
      </c>
      <c r="V2922" s="11">
        <v>0</v>
      </c>
      <c r="W2922" s="11">
        <v>1312800000</v>
      </c>
      <c r="X2922" s="11">
        <v>0</v>
      </c>
      <c r="Y2922" s="11">
        <v>0</v>
      </c>
      <c r="Z2922" s="11">
        <v>0</v>
      </c>
      <c r="AA2922" s="11">
        <v>0</v>
      </c>
      <c r="AB2922" s="11">
        <v>0</v>
      </c>
      <c r="AC2922" s="11">
        <v>800000000</v>
      </c>
      <c r="AD2922" s="11">
        <v>394382504</v>
      </c>
      <c r="AE2922" s="11">
        <v>0</v>
      </c>
      <c r="AF2922" s="11">
        <v>0</v>
      </c>
      <c r="AG2922" s="11">
        <v>512800000</v>
      </c>
      <c r="AH2922" s="11">
        <v>425835999</v>
      </c>
      <c r="AI2922" s="11">
        <v>0</v>
      </c>
      <c r="AJ2922" s="11">
        <v>0</v>
      </c>
      <c r="AK2922" s="11">
        <v>0</v>
      </c>
      <c r="AL2922" s="11">
        <v>492581496</v>
      </c>
      <c r="AM2922" s="11">
        <v>0</v>
      </c>
      <c r="AN2922" s="11">
        <v>0</v>
      </c>
      <c r="AO29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1312800000</v>
      </c>
      <c r="AP29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1312799999</v>
      </c>
      <c r="AR29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2" s="11">
        <f>Table_PBS_SQL_DB2_PBSSQL_PBS_NDP_Tina_CG_QtrlyPerformance_Final[[#This Row],[GOU REL]]+Table_PBS_SQL_DB2_PBSSQL_PBS_NDP_Tina_CG_QtrlyPerformance_Final[[#This Row],[EXT REL]]</f>
        <v>1312800000</v>
      </c>
      <c r="AT2922" s="11">
        <f>Table_PBS_SQL_DB2_PBSSQL_PBS_NDP_Tina_CG_QtrlyPerformance_Final[[#This Row],[GOU EXP]]+Table_PBS_SQL_DB2_PBSSQL_PBS_NDP_Tina_CG_QtrlyPerformance_Final[[#This Row],[EXT EXP]]</f>
        <v>1312799999</v>
      </c>
      <c r="AU2922" s="11" t="str">
        <f>IF(Table_PBS_SQL_DB2_PBSSQL_PBS_NDP_Tina_CG_QtrlyPerformance_Final[[#This Row],[Item_Code]]&gt;"300000", "Capital", "Recurrent")</f>
        <v>Recurrent</v>
      </c>
    </row>
    <row r="2923" spans="1:47" x14ac:dyDescent="0.25">
      <c r="A2923" t="s">
        <v>1890</v>
      </c>
      <c r="B2923" t="s">
        <v>1891</v>
      </c>
      <c r="C2923" t="s">
        <v>475</v>
      </c>
      <c r="D2923" t="s">
        <v>951</v>
      </c>
      <c r="E2923" t="s">
        <v>87</v>
      </c>
      <c r="F2923" t="s">
        <v>952</v>
      </c>
      <c r="G2923" t="s">
        <v>31</v>
      </c>
      <c r="H2923" t="s">
        <v>1892</v>
      </c>
      <c r="I2923" t="s">
        <v>467</v>
      </c>
      <c r="J2923" t="s">
        <v>864</v>
      </c>
      <c r="K2923" t="s">
        <v>1893</v>
      </c>
      <c r="L2923" t="s">
        <v>1894</v>
      </c>
      <c r="M2923" t="s">
        <v>866</v>
      </c>
      <c r="N2923" t="s">
        <v>867</v>
      </c>
      <c r="O2923" t="s">
        <v>1542</v>
      </c>
      <c r="P2923" t="s">
        <v>1543</v>
      </c>
      <c r="Q2923" s="11">
        <v>0</v>
      </c>
      <c r="R2923" s="11">
        <v>0</v>
      </c>
      <c r="S2923" s="11">
        <v>0</v>
      </c>
      <c r="T2923" s="11">
        <v>0</v>
      </c>
      <c r="U2923" s="11">
        <v>200000000</v>
      </c>
      <c r="V2923" s="11">
        <v>0</v>
      </c>
      <c r="W2923" s="11">
        <v>200000000</v>
      </c>
      <c r="X2923" s="11">
        <v>0</v>
      </c>
      <c r="Y2923" s="11">
        <v>0</v>
      </c>
      <c r="Z2923" s="11">
        <v>0</v>
      </c>
      <c r="AA2923" s="11">
        <v>0</v>
      </c>
      <c r="AB2923" s="11">
        <v>0</v>
      </c>
      <c r="AC2923" s="11">
        <v>0</v>
      </c>
      <c r="AD2923" s="11">
        <v>0</v>
      </c>
      <c r="AE2923" s="11">
        <v>0</v>
      </c>
      <c r="AF2923" s="11">
        <v>0</v>
      </c>
      <c r="AG2923" s="11">
        <v>0</v>
      </c>
      <c r="AH2923" s="11">
        <v>0</v>
      </c>
      <c r="AI2923" s="11">
        <v>0</v>
      </c>
      <c r="AJ2923" s="11">
        <v>0</v>
      </c>
      <c r="AK2923" s="11">
        <v>200000000</v>
      </c>
      <c r="AL2923" s="11">
        <v>199257530</v>
      </c>
      <c r="AM2923" s="11">
        <v>0</v>
      </c>
      <c r="AN2923" s="11">
        <v>0</v>
      </c>
      <c r="AO29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9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199257530</v>
      </c>
      <c r="AR29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3" s="11">
        <f>Table_PBS_SQL_DB2_PBSSQL_PBS_NDP_Tina_CG_QtrlyPerformance_Final[[#This Row],[GOU REL]]+Table_PBS_SQL_DB2_PBSSQL_PBS_NDP_Tina_CG_QtrlyPerformance_Final[[#This Row],[EXT REL]]</f>
        <v>200000000</v>
      </c>
      <c r="AT2923" s="11">
        <f>Table_PBS_SQL_DB2_PBSSQL_PBS_NDP_Tina_CG_QtrlyPerformance_Final[[#This Row],[GOU EXP]]+Table_PBS_SQL_DB2_PBSSQL_PBS_NDP_Tina_CG_QtrlyPerformance_Final[[#This Row],[EXT EXP]]</f>
        <v>199257530</v>
      </c>
      <c r="AU2923" s="11" t="str">
        <f>IF(Table_PBS_SQL_DB2_PBSSQL_PBS_NDP_Tina_CG_QtrlyPerformance_Final[[#This Row],[Item_Code]]&gt;"300000", "Capital", "Recurrent")</f>
        <v>Capital</v>
      </c>
    </row>
    <row r="2924" spans="1:47" x14ac:dyDescent="0.25">
      <c r="A2924" t="s">
        <v>347</v>
      </c>
      <c r="B2924" t="s">
        <v>348</v>
      </c>
      <c r="C2924" t="s">
        <v>293</v>
      </c>
      <c r="D2924" t="s">
        <v>1206</v>
      </c>
      <c r="E2924" t="s">
        <v>75</v>
      </c>
      <c r="F2924" t="s">
        <v>1228</v>
      </c>
      <c r="G2924" t="s">
        <v>31</v>
      </c>
      <c r="H2924" t="s">
        <v>2254</v>
      </c>
      <c r="I2924" t="s">
        <v>493</v>
      </c>
      <c r="J2924" t="s">
        <v>864</v>
      </c>
      <c r="K2924" t="s">
        <v>349</v>
      </c>
      <c r="L2924" t="s">
        <v>2255</v>
      </c>
      <c r="M2924" t="s">
        <v>2256</v>
      </c>
      <c r="N2924" t="s">
        <v>2257</v>
      </c>
      <c r="O2924" t="s">
        <v>1204</v>
      </c>
      <c r="P2924" t="s">
        <v>1205</v>
      </c>
      <c r="Q2924" s="11">
        <v>0</v>
      </c>
      <c r="R2924" s="11">
        <v>0</v>
      </c>
      <c r="S2924" s="11">
        <v>0</v>
      </c>
      <c r="T2924" s="11">
        <v>0</v>
      </c>
      <c r="U2924" s="11">
        <v>100000000</v>
      </c>
      <c r="V2924" s="11">
        <v>0</v>
      </c>
      <c r="W2924" s="11">
        <v>100000000</v>
      </c>
      <c r="X2924" s="11">
        <v>0</v>
      </c>
      <c r="Y2924" s="11">
        <v>0</v>
      </c>
      <c r="Z2924" s="11">
        <v>0</v>
      </c>
      <c r="AA2924" s="11">
        <v>0</v>
      </c>
      <c r="AB2924" s="11">
        <v>0</v>
      </c>
      <c r="AC2924" s="11">
        <v>100000000</v>
      </c>
      <c r="AD2924" s="11">
        <v>0</v>
      </c>
      <c r="AE2924" s="11">
        <v>0</v>
      </c>
      <c r="AF2924" s="11">
        <v>0</v>
      </c>
      <c r="AG2924" s="11">
        <v>0</v>
      </c>
      <c r="AH2924" s="11">
        <v>19000000</v>
      </c>
      <c r="AI2924" s="11">
        <v>0</v>
      </c>
      <c r="AJ2924" s="11">
        <v>0</v>
      </c>
      <c r="AK2924" s="11">
        <v>0</v>
      </c>
      <c r="AL2924" s="11">
        <v>80999728</v>
      </c>
      <c r="AM2924" s="11">
        <v>0</v>
      </c>
      <c r="AN2924" s="11">
        <v>0</v>
      </c>
      <c r="AO29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9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99999728</v>
      </c>
      <c r="AR29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4" s="11">
        <f>Table_PBS_SQL_DB2_PBSSQL_PBS_NDP_Tina_CG_QtrlyPerformance_Final[[#This Row],[GOU REL]]+Table_PBS_SQL_DB2_PBSSQL_PBS_NDP_Tina_CG_QtrlyPerformance_Final[[#This Row],[EXT REL]]</f>
        <v>100000000</v>
      </c>
      <c r="AT2924" s="11">
        <f>Table_PBS_SQL_DB2_PBSSQL_PBS_NDP_Tina_CG_QtrlyPerformance_Final[[#This Row],[GOU EXP]]+Table_PBS_SQL_DB2_PBSSQL_PBS_NDP_Tina_CG_QtrlyPerformance_Final[[#This Row],[EXT EXP]]</f>
        <v>99999728</v>
      </c>
      <c r="AU2924" s="11" t="str">
        <f>IF(Table_PBS_SQL_DB2_PBSSQL_PBS_NDP_Tina_CG_QtrlyPerformance_Final[[#This Row],[Item_Code]]&gt;"300000", "Capital", "Recurrent")</f>
        <v>Capital</v>
      </c>
    </row>
    <row r="2925" spans="1:47" x14ac:dyDescent="0.25">
      <c r="A2925" t="s">
        <v>63</v>
      </c>
      <c r="B2925" t="s">
        <v>64</v>
      </c>
      <c r="C2925" t="s">
        <v>31</v>
      </c>
      <c r="D2925" t="s">
        <v>1031</v>
      </c>
      <c r="E2925" t="s">
        <v>75</v>
      </c>
      <c r="F2925" t="s">
        <v>1042</v>
      </c>
      <c r="G2925" t="s">
        <v>31</v>
      </c>
      <c r="H2925" t="s">
        <v>1897</v>
      </c>
      <c r="I2925" t="s">
        <v>493</v>
      </c>
      <c r="J2925" t="s">
        <v>1898</v>
      </c>
      <c r="K2925" t="s">
        <v>65</v>
      </c>
      <c r="L2925" t="s">
        <v>1899</v>
      </c>
      <c r="M2925" t="s">
        <v>1900</v>
      </c>
      <c r="N2925" t="s">
        <v>1901</v>
      </c>
      <c r="O2925" t="s">
        <v>1083</v>
      </c>
      <c r="P2925" t="s">
        <v>1084</v>
      </c>
      <c r="Q2925" s="11">
        <v>0</v>
      </c>
      <c r="R2925" s="11">
        <v>0</v>
      </c>
      <c r="S2925" s="11">
        <v>0</v>
      </c>
      <c r="T2925" s="11">
        <v>0</v>
      </c>
      <c r="U2925" s="11">
        <v>200000000</v>
      </c>
      <c r="V2925" s="11">
        <v>0</v>
      </c>
      <c r="W2925" s="11">
        <v>200000000</v>
      </c>
      <c r="X2925" s="11">
        <v>0</v>
      </c>
      <c r="Y2925" s="11">
        <v>0</v>
      </c>
      <c r="Z2925" s="11">
        <v>0</v>
      </c>
      <c r="AA2925" s="11">
        <v>0</v>
      </c>
      <c r="AB2925" s="11">
        <v>0</v>
      </c>
      <c r="AC2925" s="11">
        <v>0</v>
      </c>
      <c r="AD2925" s="11">
        <v>0</v>
      </c>
      <c r="AE2925" s="11">
        <v>0</v>
      </c>
      <c r="AF2925" s="11">
        <v>0</v>
      </c>
      <c r="AG2925" s="11">
        <v>0</v>
      </c>
      <c r="AH2925" s="11">
        <v>0</v>
      </c>
      <c r="AI2925" s="11">
        <v>0</v>
      </c>
      <c r="AJ2925" s="11">
        <v>0</v>
      </c>
      <c r="AK2925" s="11">
        <v>0</v>
      </c>
      <c r="AL2925" s="11">
        <v>0</v>
      </c>
      <c r="AM2925" s="11">
        <v>0</v>
      </c>
      <c r="AN2925" s="11">
        <v>0</v>
      </c>
      <c r="AO29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5" s="11">
        <f>Table_PBS_SQL_DB2_PBSSQL_PBS_NDP_Tina_CG_QtrlyPerformance_Final[[#This Row],[GOU REL]]+Table_PBS_SQL_DB2_PBSSQL_PBS_NDP_Tina_CG_QtrlyPerformance_Final[[#This Row],[EXT REL]]</f>
        <v>0</v>
      </c>
      <c r="AT2925" s="11">
        <f>Table_PBS_SQL_DB2_PBSSQL_PBS_NDP_Tina_CG_QtrlyPerformance_Final[[#This Row],[GOU EXP]]+Table_PBS_SQL_DB2_PBSSQL_PBS_NDP_Tina_CG_QtrlyPerformance_Final[[#This Row],[EXT EXP]]</f>
        <v>0</v>
      </c>
      <c r="AU2925" s="11" t="str">
        <f>IF(Table_PBS_SQL_DB2_PBSSQL_PBS_NDP_Tina_CG_QtrlyPerformance_Final[[#This Row],[Item_Code]]&gt;"300000", "Capital", "Recurrent")</f>
        <v>Recurrent</v>
      </c>
    </row>
    <row r="2926" spans="1:47" x14ac:dyDescent="0.25">
      <c r="A2926" t="s">
        <v>63</v>
      </c>
      <c r="B2926" t="s">
        <v>64</v>
      </c>
      <c r="C2926" t="s">
        <v>31</v>
      </c>
      <c r="D2926" t="s">
        <v>1031</v>
      </c>
      <c r="E2926" t="s">
        <v>87</v>
      </c>
      <c r="F2926" t="s">
        <v>1138</v>
      </c>
      <c r="G2926" t="s">
        <v>31</v>
      </c>
      <c r="H2926" t="s">
        <v>1897</v>
      </c>
      <c r="I2926" t="s">
        <v>493</v>
      </c>
      <c r="J2926" t="s">
        <v>1898</v>
      </c>
      <c r="K2926" t="s">
        <v>65</v>
      </c>
      <c r="L2926" t="s">
        <v>1899</v>
      </c>
      <c r="M2926" t="s">
        <v>1902</v>
      </c>
      <c r="N2926" t="s">
        <v>1903</v>
      </c>
      <c r="O2926" t="s">
        <v>920</v>
      </c>
      <c r="P2926" t="s">
        <v>921</v>
      </c>
      <c r="Q2926" s="11">
        <v>0</v>
      </c>
      <c r="R2926" s="11">
        <v>0</v>
      </c>
      <c r="S2926" s="11">
        <v>0</v>
      </c>
      <c r="T2926" s="11">
        <v>0</v>
      </c>
      <c r="U2926" s="11">
        <v>5460000000</v>
      </c>
      <c r="V2926" s="11">
        <v>0</v>
      </c>
      <c r="W2926" s="11">
        <v>5460000000</v>
      </c>
      <c r="X2926" s="11">
        <v>0</v>
      </c>
      <c r="Y2926" s="11">
        <v>0</v>
      </c>
      <c r="Z2926" s="11">
        <v>0</v>
      </c>
      <c r="AA2926" s="11">
        <v>0</v>
      </c>
      <c r="AB2926" s="11">
        <v>0</v>
      </c>
      <c r="AC2926" s="11">
        <v>441000000</v>
      </c>
      <c r="AD2926" s="11">
        <v>0</v>
      </c>
      <c r="AE2926" s="11">
        <v>0</v>
      </c>
      <c r="AF2926" s="11">
        <v>0</v>
      </c>
      <c r="AG2926" s="11">
        <v>1535000000</v>
      </c>
      <c r="AH2926" s="11">
        <v>626161758</v>
      </c>
      <c r="AI2926" s="11">
        <v>0</v>
      </c>
      <c r="AJ2926" s="11">
        <v>0</v>
      </c>
      <c r="AK2926" s="11">
        <v>0</v>
      </c>
      <c r="AL2926" s="11">
        <v>1349838242</v>
      </c>
      <c r="AM2926" s="11">
        <v>0</v>
      </c>
      <c r="AN2926" s="11">
        <v>0</v>
      </c>
      <c r="AO29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1976000000</v>
      </c>
      <c r="AP29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1976000000</v>
      </c>
      <c r="AR29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6" s="11">
        <f>Table_PBS_SQL_DB2_PBSSQL_PBS_NDP_Tina_CG_QtrlyPerformance_Final[[#This Row],[GOU REL]]+Table_PBS_SQL_DB2_PBSSQL_PBS_NDP_Tina_CG_QtrlyPerformance_Final[[#This Row],[EXT REL]]</f>
        <v>1976000000</v>
      </c>
      <c r="AT2926" s="11">
        <f>Table_PBS_SQL_DB2_PBSSQL_PBS_NDP_Tina_CG_QtrlyPerformance_Final[[#This Row],[GOU EXP]]+Table_PBS_SQL_DB2_PBSSQL_PBS_NDP_Tina_CG_QtrlyPerformance_Final[[#This Row],[EXT EXP]]</f>
        <v>1976000000</v>
      </c>
      <c r="AU2926" s="11" t="str">
        <f>IF(Table_PBS_SQL_DB2_PBSSQL_PBS_NDP_Tina_CG_QtrlyPerformance_Final[[#This Row],[Item_Code]]&gt;"300000", "Capital", "Recurrent")</f>
        <v>Recurrent</v>
      </c>
    </row>
    <row r="2927" spans="1:47" x14ac:dyDescent="0.25">
      <c r="A2927" t="s">
        <v>582</v>
      </c>
      <c r="B2927" t="s">
        <v>583</v>
      </c>
      <c r="C2927" t="s">
        <v>491</v>
      </c>
      <c r="D2927" t="s">
        <v>861</v>
      </c>
      <c r="E2927" t="s">
        <v>103</v>
      </c>
      <c r="F2927" t="s">
        <v>1904</v>
      </c>
      <c r="G2927" t="s">
        <v>75</v>
      </c>
      <c r="H2927" t="s">
        <v>1529</v>
      </c>
      <c r="I2927" t="s">
        <v>467</v>
      </c>
      <c r="J2927" t="s">
        <v>1905</v>
      </c>
      <c r="K2927" t="s">
        <v>584</v>
      </c>
      <c r="L2927" t="s">
        <v>1906</v>
      </c>
      <c r="M2927" t="s">
        <v>866</v>
      </c>
      <c r="N2927" t="s">
        <v>867</v>
      </c>
      <c r="O2927" t="s">
        <v>957</v>
      </c>
      <c r="P2927" t="s">
        <v>958</v>
      </c>
      <c r="Q2927" s="11">
        <v>0</v>
      </c>
      <c r="R2927" s="11">
        <v>0</v>
      </c>
      <c r="S2927" s="11">
        <v>0</v>
      </c>
      <c r="T2927" s="11">
        <v>0</v>
      </c>
      <c r="U2927" s="11">
        <v>50000000</v>
      </c>
      <c r="V2927" s="11">
        <v>0</v>
      </c>
      <c r="W2927" s="11">
        <v>50000000</v>
      </c>
      <c r="X2927" s="11">
        <v>0</v>
      </c>
      <c r="Y2927" s="11">
        <v>0</v>
      </c>
      <c r="Z2927" s="11">
        <v>0</v>
      </c>
      <c r="AA2927" s="11">
        <v>0</v>
      </c>
      <c r="AB2927" s="11">
        <v>0</v>
      </c>
      <c r="AC2927" s="11">
        <v>35000000</v>
      </c>
      <c r="AD2927" s="11">
        <v>1998000</v>
      </c>
      <c r="AE2927" s="11">
        <v>0</v>
      </c>
      <c r="AF2927" s="11">
        <v>0</v>
      </c>
      <c r="AG2927" s="11">
        <v>12500000</v>
      </c>
      <c r="AH2927" s="11">
        <v>3858000</v>
      </c>
      <c r="AI2927" s="11">
        <v>0</v>
      </c>
      <c r="AJ2927" s="11">
        <v>0</v>
      </c>
      <c r="AK2927" s="11">
        <v>2500000</v>
      </c>
      <c r="AL2927" s="11">
        <v>46142000</v>
      </c>
      <c r="AM2927" s="11">
        <v>0</v>
      </c>
      <c r="AN2927" s="11">
        <v>0</v>
      </c>
      <c r="AO29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29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51998000</v>
      </c>
      <c r="AR29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7" s="11">
        <f>Table_PBS_SQL_DB2_PBSSQL_PBS_NDP_Tina_CG_QtrlyPerformance_Final[[#This Row],[GOU REL]]+Table_PBS_SQL_DB2_PBSSQL_PBS_NDP_Tina_CG_QtrlyPerformance_Final[[#This Row],[EXT REL]]</f>
        <v>50000000</v>
      </c>
      <c r="AT2927" s="11">
        <f>Table_PBS_SQL_DB2_PBSSQL_PBS_NDP_Tina_CG_QtrlyPerformance_Final[[#This Row],[GOU EXP]]+Table_PBS_SQL_DB2_PBSSQL_PBS_NDP_Tina_CG_QtrlyPerformance_Final[[#This Row],[EXT EXP]]</f>
        <v>51998000</v>
      </c>
      <c r="AU2927" s="11" t="str">
        <f>IF(Table_PBS_SQL_DB2_PBSSQL_PBS_NDP_Tina_CG_QtrlyPerformance_Final[[#This Row],[Item_Code]]&gt;"300000", "Capital", "Recurrent")</f>
        <v>Capital</v>
      </c>
    </row>
    <row r="2928" spans="1:47" x14ac:dyDescent="0.25">
      <c r="A2928" t="s">
        <v>190</v>
      </c>
      <c r="B2928" t="s">
        <v>1704</v>
      </c>
      <c r="C2928" t="s">
        <v>177</v>
      </c>
      <c r="D2928" t="s">
        <v>960</v>
      </c>
      <c r="E2928" t="s">
        <v>31</v>
      </c>
      <c r="F2928" t="s">
        <v>961</v>
      </c>
      <c r="G2928" t="s">
        <v>97</v>
      </c>
      <c r="H2928" t="s">
        <v>1705</v>
      </c>
      <c r="I2928" t="s">
        <v>666</v>
      </c>
      <c r="J2928" t="s">
        <v>864</v>
      </c>
      <c r="K2928" t="s">
        <v>192</v>
      </c>
      <c r="L2928" t="s">
        <v>1706</v>
      </c>
      <c r="M2928" t="s">
        <v>866</v>
      </c>
      <c r="N2928" t="s">
        <v>867</v>
      </c>
      <c r="O2928" t="s">
        <v>1215</v>
      </c>
      <c r="P2928" t="s">
        <v>1216</v>
      </c>
      <c r="Q2928" s="11">
        <v>0</v>
      </c>
      <c r="R2928" s="11">
        <v>0</v>
      </c>
      <c r="S2928" s="11">
        <v>0</v>
      </c>
      <c r="T2928" s="11">
        <v>0</v>
      </c>
      <c r="U2928" s="11">
        <v>1000000000</v>
      </c>
      <c r="V2928" s="11">
        <v>0</v>
      </c>
      <c r="W2928" s="11">
        <v>1000000000</v>
      </c>
      <c r="X2928" s="11">
        <v>0</v>
      </c>
      <c r="Y2928" s="11">
        <v>0</v>
      </c>
      <c r="Z2928" s="11">
        <v>0</v>
      </c>
      <c r="AA2928" s="11">
        <v>0</v>
      </c>
      <c r="AB2928" s="11">
        <v>0</v>
      </c>
      <c r="AC2928" s="11">
        <v>340583045</v>
      </c>
      <c r="AD2928" s="11">
        <v>244574079</v>
      </c>
      <c r="AE2928" s="11">
        <v>0</v>
      </c>
      <c r="AF2928" s="11">
        <v>0</v>
      </c>
      <c r="AG2928" s="11">
        <v>659416955</v>
      </c>
      <c r="AH2928" s="11">
        <v>489596001</v>
      </c>
      <c r="AI2928" s="11">
        <v>0</v>
      </c>
      <c r="AJ2928" s="11">
        <v>0</v>
      </c>
      <c r="AK2928" s="11">
        <v>0</v>
      </c>
      <c r="AL2928" s="11">
        <v>265829920</v>
      </c>
      <c r="AM2928" s="11">
        <v>0</v>
      </c>
      <c r="AN2928" s="11">
        <v>0</v>
      </c>
      <c r="AO29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29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29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8" s="11">
        <f>Table_PBS_SQL_DB2_PBSSQL_PBS_NDP_Tina_CG_QtrlyPerformance_Final[[#This Row],[GOU REL]]+Table_PBS_SQL_DB2_PBSSQL_PBS_NDP_Tina_CG_QtrlyPerformance_Final[[#This Row],[EXT REL]]</f>
        <v>1000000000</v>
      </c>
      <c r="AT2928" s="11">
        <f>Table_PBS_SQL_DB2_PBSSQL_PBS_NDP_Tina_CG_QtrlyPerformance_Final[[#This Row],[GOU EXP]]+Table_PBS_SQL_DB2_PBSSQL_PBS_NDP_Tina_CG_QtrlyPerformance_Final[[#This Row],[EXT EXP]]</f>
        <v>1000000000</v>
      </c>
      <c r="AU2928" s="11" t="str">
        <f>IF(Table_PBS_SQL_DB2_PBSSQL_PBS_NDP_Tina_CG_QtrlyPerformance_Final[[#This Row],[Item_Code]]&gt;"300000", "Capital", "Recurrent")</f>
        <v>Capital</v>
      </c>
    </row>
    <row r="2929" spans="1:47" x14ac:dyDescent="0.25">
      <c r="A2929" t="s">
        <v>67</v>
      </c>
      <c r="B2929" t="s">
        <v>68</v>
      </c>
      <c r="C2929" t="s">
        <v>31</v>
      </c>
      <c r="D2929" t="s">
        <v>1031</v>
      </c>
      <c r="E2929" t="s">
        <v>31</v>
      </c>
      <c r="F2929" t="s">
        <v>1032</v>
      </c>
      <c r="G2929" t="s">
        <v>31</v>
      </c>
      <c r="H2929" t="s">
        <v>1907</v>
      </c>
      <c r="I2929" t="s">
        <v>493</v>
      </c>
      <c r="J2929" t="s">
        <v>1908</v>
      </c>
      <c r="K2929" t="s">
        <v>69</v>
      </c>
      <c r="L2929" t="s">
        <v>1909</v>
      </c>
      <c r="M2929" t="s">
        <v>2258</v>
      </c>
      <c r="N2929" t="s">
        <v>2259</v>
      </c>
      <c r="O2929" t="s">
        <v>1776</v>
      </c>
      <c r="P2929" t="s">
        <v>1777</v>
      </c>
      <c r="Q2929" s="11">
        <v>0</v>
      </c>
      <c r="R2929" s="11">
        <v>0</v>
      </c>
      <c r="S2929" s="11">
        <v>38000000</v>
      </c>
      <c r="T2929" s="11">
        <v>-38000000</v>
      </c>
      <c r="U2929" s="11">
        <v>1462000000</v>
      </c>
      <c r="V2929" s="11">
        <v>0</v>
      </c>
      <c r="W2929" s="11">
        <v>1500000000</v>
      </c>
      <c r="X2929" s="11">
        <v>0</v>
      </c>
      <c r="Y2929" s="11">
        <v>0</v>
      </c>
      <c r="Z2929" s="11">
        <v>0</v>
      </c>
      <c r="AA2929" s="11">
        <v>0</v>
      </c>
      <c r="AB2929" s="11">
        <v>0</v>
      </c>
      <c r="AC2929" s="11">
        <v>402200000</v>
      </c>
      <c r="AD2929" s="11">
        <v>129006545</v>
      </c>
      <c r="AE2929" s="11">
        <v>0</v>
      </c>
      <c r="AF2929" s="11">
        <v>0</v>
      </c>
      <c r="AG2929" s="11">
        <v>404540000</v>
      </c>
      <c r="AH2929" s="11">
        <v>677733455</v>
      </c>
      <c r="AI2929" s="11">
        <v>0</v>
      </c>
      <c r="AJ2929" s="11">
        <v>0</v>
      </c>
      <c r="AK2929" s="11">
        <v>655260000</v>
      </c>
      <c r="AL2929" s="11">
        <v>655260000</v>
      </c>
      <c r="AM2929" s="11">
        <v>0</v>
      </c>
      <c r="AN2929" s="11">
        <v>0</v>
      </c>
      <c r="AO29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1462000000</v>
      </c>
      <c r="AP29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1462000000</v>
      </c>
      <c r="AR29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29" s="11">
        <f>Table_PBS_SQL_DB2_PBSSQL_PBS_NDP_Tina_CG_QtrlyPerformance_Final[[#This Row],[GOU REL]]+Table_PBS_SQL_DB2_PBSSQL_PBS_NDP_Tina_CG_QtrlyPerformance_Final[[#This Row],[EXT REL]]</f>
        <v>1462000000</v>
      </c>
      <c r="AT2929" s="11">
        <f>Table_PBS_SQL_DB2_PBSSQL_PBS_NDP_Tina_CG_QtrlyPerformance_Final[[#This Row],[GOU EXP]]+Table_PBS_SQL_DB2_PBSSQL_PBS_NDP_Tina_CG_QtrlyPerformance_Final[[#This Row],[EXT EXP]]</f>
        <v>1462000000</v>
      </c>
      <c r="AU2929" s="11" t="str">
        <f>IF(Table_PBS_SQL_DB2_PBSSQL_PBS_NDP_Tina_CG_QtrlyPerformance_Final[[#This Row],[Item_Code]]&gt;"300000", "Capital", "Recurrent")</f>
        <v>Capital</v>
      </c>
    </row>
    <row r="2930" spans="1:47" x14ac:dyDescent="0.25">
      <c r="A2930" t="s">
        <v>169</v>
      </c>
      <c r="B2930" t="s">
        <v>1709</v>
      </c>
      <c r="C2930" t="s">
        <v>119</v>
      </c>
      <c r="D2930" t="s">
        <v>885</v>
      </c>
      <c r="E2930" t="s">
        <v>75</v>
      </c>
      <c r="F2930" t="s">
        <v>1171</v>
      </c>
      <c r="G2930" t="s">
        <v>31</v>
      </c>
      <c r="H2930" t="s">
        <v>1529</v>
      </c>
      <c r="I2930" t="s">
        <v>493</v>
      </c>
      <c r="J2930" t="s">
        <v>1710</v>
      </c>
      <c r="K2930" t="s">
        <v>171</v>
      </c>
      <c r="L2930" t="s">
        <v>1711</v>
      </c>
      <c r="M2930" t="s">
        <v>1712</v>
      </c>
      <c r="N2930" t="s">
        <v>1713</v>
      </c>
      <c r="O2930" t="s">
        <v>1002</v>
      </c>
      <c r="P2930" t="s">
        <v>1003</v>
      </c>
      <c r="Q2930" s="11">
        <v>0</v>
      </c>
      <c r="R2930" s="11">
        <v>0</v>
      </c>
      <c r="S2930" s="11">
        <v>0</v>
      </c>
      <c r="T2930" s="11">
        <v>0</v>
      </c>
      <c r="U2930" s="11">
        <v>300000000</v>
      </c>
      <c r="V2930" s="11">
        <v>0</v>
      </c>
      <c r="W2930" s="11">
        <v>300000000</v>
      </c>
      <c r="X2930" s="11">
        <v>0</v>
      </c>
      <c r="Y2930" s="11">
        <v>0</v>
      </c>
      <c r="Z2930" s="11">
        <v>0</v>
      </c>
      <c r="AA2930" s="11">
        <v>0</v>
      </c>
      <c r="AB2930" s="11">
        <v>0</v>
      </c>
      <c r="AC2930" s="11">
        <v>150000000</v>
      </c>
      <c r="AD2930" s="11">
        <v>71451917</v>
      </c>
      <c r="AE2930" s="11">
        <v>0</v>
      </c>
      <c r="AF2930" s="11">
        <v>0</v>
      </c>
      <c r="AG2930" s="11">
        <v>50000000</v>
      </c>
      <c r="AH2930" s="11">
        <v>6460800</v>
      </c>
      <c r="AI2930" s="11">
        <v>0</v>
      </c>
      <c r="AJ2930" s="11">
        <v>0</v>
      </c>
      <c r="AK2930" s="11">
        <v>86639076</v>
      </c>
      <c r="AL2930" s="11">
        <v>200241322</v>
      </c>
      <c r="AM2930" s="11">
        <v>0</v>
      </c>
      <c r="AN2930" s="11">
        <v>0</v>
      </c>
      <c r="AO29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286639076</v>
      </c>
      <c r="AP29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278154039</v>
      </c>
      <c r="AR29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0" s="11">
        <f>Table_PBS_SQL_DB2_PBSSQL_PBS_NDP_Tina_CG_QtrlyPerformance_Final[[#This Row],[GOU REL]]+Table_PBS_SQL_DB2_PBSSQL_PBS_NDP_Tina_CG_QtrlyPerformance_Final[[#This Row],[EXT REL]]</f>
        <v>286639076</v>
      </c>
      <c r="AT2930" s="11">
        <f>Table_PBS_SQL_DB2_PBSSQL_PBS_NDP_Tina_CG_QtrlyPerformance_Final[[#This Row],[GOU EXP]]+Table_PBS_SQL_DB2_PBSSQL_PBS_NDP_Tina_CG_QtrlyPerformance_Final[[#This Row],[EXT EXP]]</f>
        <v>278154039</v>
      </c>
      <c r="AU2930" s="11" t="str">
        <f>IF(Table_PBS_SQL_DB2_PBSSQL_PBS_NDP_Tina_CG_QtrlyPerformance_Final[[#This Row],[Item_Code]]&gt;"300000", "Capital", "Recurrent")</f>
        <v>Recurrent</v>
      </c>
    </row>
    <row r="2931" spans="1:47" x14ac:dyDescent="0.25">
      <c r="A2931" t="s">
        <v>169</v>
      </c>
      <c r="B2931" t="s">
        <v>1709</v>
      </c>
      <c r="C2931" t="s">
        <v>119</v>
      </c>
      <c r="D2931" t="s">
        <v>885</v>
      </c>
      <c r="E2931" t="s">
        <v>75</v>
      </c>
      <c r="F2931" t="s">
        <v>1171</v>
      </c>
      <c r="G2931" t="s">
        <v>31</v>
      </c>
      <c r="H2931" t="s">
        <v>1529</v>
      </c>
      <c r="I2931" t="s">
        <v>493</v>
      </c>
      <c r="J2931" t="s">
        <v>1710</v>
      </c>
      <c r="K2931" t="s">
        <v>171</v>
      </c>
      <c r="L2931" t="s">
        <v>1711</v>
      </c>
      <c r="M2931" t="s">
        <v>1712</v>
      </c>
      <c r="N2931" t="s">
        <v>1713</v>
      </c>
      <c r="O2931" t="s">
        <v>1295</v>
      </c>
      <c r="P2931" t="s">
        <v>1296</v>
      </c>
      <c r="Q2931" s="11">
        <v>0</v>
      </c>
      <c r="R2931" s="11">
        <v>0</v>
      </c>
      <c r="S2931" s="11">
        <v>0</v>
      </c>
      <c r="T2931" s="11">
        <v>0</v>
      </c>
      <c r="U2931" s="11">
        <v>9000000</v>
      </c>
      <c r="V2931" s="11">
        <v>0</v>
      </c>
      <c r="W2931" s="11">
        <v>9000000</v>
      </c>
      <c r="X2931" s="11">
        <v>0</v>
      </c>
      <c r="Y2931" s="11">
        <v>0</v>
      </c>
      <c r="Z2931" s="11">
        <v>0</v>
      </c>
      <c r="AA2931" s="11">
        <v>0</v>
      </c>
      <c r="AB2931" s="11">
        <v>0</v>
      </c>
      <c r="AC2931" s="11">
        <v>4500000</v>
      </c>
      <c r="AD2931" s="11">
        <v>1350000</v>
      </c>
      <c r="AE2931" s="11">
        <v>0</v>
      </c>
      <c r="AF2931" s="11">
        <v>0</v>
      </c>
      <c r="AG2931" s="11">
        <v>4500000</v>
      </c>
      <c r="AH2931" s="11">
        <v>2770000</v>
      </c>
      <c r="AI2931" s="11">
        <v>0</v>
      </c>
      <c r="AJ2931" s="11">
        <v>0</v>
      </c>
      <c r="AK2931" s="11">
        <v>0</v>
      </c>
      <c r="AL2931" s="11">
        <v>4880000</v>
      </c>
      <c r="AM2931" s="11">
        <v>0</v>
      </c>
      <c r="AN2931" s="11">
        <v>0</v>
      </c>
      <c r="AO29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v>
      </c>
      <c r="AP29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v>
      </c>
      <c r="AR29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1" s="11">
        <f>Table_PBS_SQL_DB2_PBSSQL_PBS_NDP_Tina_CG_QtrlyPerformance_Final[[#This Row],[GOU REL]]+Table_PBS_SQL_DB2_PBSSQL_PBS_NDP_Tina_CG_QtrlyPerformance_Final[[#This Row],[EXT REL]]</f>
        <v>9000000</v>
      </c>
      <c r="AT2931" s="11">
        <f>Table_PBS_SQL_DB2_PBSSQL_PBS_NDP_Tina_CG_QtrlyPerformance_Final[[#This Row],[GOU EXP]]+Table_PBS_SQL_DB2_PBSSQL_PBS_NDP_Tina_CG_QtrlyPerformance_Final[[#This Row],[EXT EXP]]</f>
        <v>9000000</v>
      </c>
      <c r="AU2931" s="11" t="str">
        <f>IF(Table_PBS_SQL_DB2_PBSSQL_PBS_NDP_Tina_CG_QtrlyPerformance_Final[[#This Row],[Item_Code]]&gt;"300000", "Capital", "Recurrent")</f>
        <v>Recurrent</v>
      </c>
    </row>
    <row r="2932" spans="1:47" x14ac:dyDescent="0.25">
      <c r="A2932" t="s">
        <v>169</v>
      </c>
      <c r="B2932" t="s">
        <v>1709</v>
      </c>
      <c r="C2932" t="s">
        <v>119</v>
      </c>
      <c r="D2932" t="s">
        <v>885</v>
      </c>
      <c r="E2932" t="s">
        <v>75</v>
      </c>
      <c r="F2932" t="s">
        <v>1171</v>
      </c>
      <c r="G2932" t="s">
        <v>31</v>
      </c>
      <c r="H2932" t="s">
        <v>1529</v>
      </c>
      <c r="I2932" t="s">
        <v>493</v>
      </c>
      <c r="J2932" t="s">
        <v>1710</v>
      </c>
      <c r="K2932" t="s">
        <v>171</v>
      </c>
      <c r="L2932" t="s">
        <v>1711</v>
      </c>
      <c r="M2932" t="s">
        <v>1712</v>
      </c>
      <c r="N2932" t="s">
        <v>1713</v>
      </c>
      <c r="O2932" t="s">
        <v>922</v>
      </c>
      <c r="P2932" t="s">
        <v>923</v>
      </c>
      <c r="Q2932" s="11">
        <v>0</v>
      </c>
      <c r="R2932" s="11">
        <v>0</v>
      </c>
      <c r="S2932" s="11">
        <v>0</v>
      </c>
      <c r="T2932" s="11">
        <v>0</v>
      </c>
      <c r="U2932" s="11">
        <v>112000000</v>
      </c>
      <c r="V2932" s="11">
        <v>0</v>
      </c>
      <c r="W2932" s="11">
        <v>112000000</v>
      </c>
      <c r="X2932" s="11">
        <v>0</v>
      </c>
      <c r="Y2932" s="11">
        <v>0</v>
      </c>
      <c r="Z2932" s="11">
        <v>0</v>
      </c>
      <c r="AA2932" s="11">
        <v>0</v>
      </c>
      <c r="AB2932" s="11">
        <v>0</v>
      </c>
      <c r="AC2932" s="11">
        <v>56000000</v>
      </c>
      <c r="AD2932" s="11">
        <v>56000000</v>
      </c>
      <c r="AE2932" s="11">
        <v>0</v>
      </c>
      <c r="AF2932" s="11">
        <v>0</v>
      </c>
      <c r="AG2932" s="11">
        <v>20000000</v>
      </c>
      <c r="AH2932" s="11">
        <v>20000000</v>
      </c>
      <c r="AI2932" s="11">
        <v>0</v>
      </c>
      <c r="AJ2932" s="11">
        <v>0</v>
      </c>
      <c r="AK2932" s="11">
        <v>36000000</v>
      </c>
      <c r="AL2932" s="11">
        <v>36000000</v>
      </c>
      <c r="AM2932" s="11">
        <v>0</v>
      </c>
      <c r="AN2932" s="11">
        <v>0</v>
      </c>
      <c r="AO29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112000000</v>
      </c>
      <c r="AP29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112000000</v>
      </c>
      <c r="AR29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2" s="11">
        <f>Table_PBS_SQL_DB2_PBSSQL_PBS_NDP_Tina_CG_QtrlyPerformance_Final[[#This Row],[GOU REL]]+Table_PBS_SQL_DB2_PBSSQL_PBS_NDP_Tina_CG_QtrlyPerformance_Final[[#This Row],[EXT REL]]</f>
        <v>112000000</v>
      </c>
      <c r="AT2932" s="11">
        <f>Table_PBS_SQL_DB2_PBSSQL_PBS_NDP_Tina_CG_QtrlyPerformance_Final[[#This Row],[GOU EXP]]+Table_PBS_SQL_DB2_PBSSQL_PBS_NDP_Tina_CG_QtrlyPerformance_Final[[#This Row],[EXT EXP]]</f>
        <v>112000000</v>
      </c>
      <c r="AU2932" s="11" t="str">
        <f>IF(Table_PBS_SQL_DB2_PBSSQL_PBS_NDP_Tina_CG_QtrlyPerformance_Final[[#This Row],[Item_Code]]&gt;"300000", "Capital", "Recurrent")</f>
        <v>Recurrent</v>
      </c>
    </row>
    <row r="2933" spans="1:47" x14ac:dyDescent="0.25">
      <c r="A2933" t="s">
        <v>169</v>
      </c>
      <c r="B2933" t="s">
        <v>1709</v>
      </c>
      <c r="C2933" t="s">
        <v>119</v>
      </c>
      <c r="D2933" t="s">
        <v>885</v>
      </c>
      <c r="E2933" t="s">
        <v>75</v>
      </c>
      <c r="F2933" t="s">
        <v>1171</v>
      </c>
      <c r="G2933" t="s">
        <v>31</v>
      </c>
      <c r="H2933" t="s">
        <v>1529</v>
      </c>
      <c r="I2933" t="s">
        <v>493</v>
      </c>
      <c r="J2933" t="s">
        <v>1710</v>
      </c>
      <c r="K2933" t="s">
        <v>171</v>
      </c>
      <c r="L2933" t="s">
        <v>1711</v>
      </c>
      <c r="M2933" t="s">
        <v>1040</v>
      </c>
      <c r="N2933" t="s">
        <v>1041</v>
      </c>
      <c r="O2933" t="s">
        <v>996</v>
      </c>
      <c r="P2933" t="s">
        <v>997</v>
      </c>
      <c r="Q2933" s="11">
        <v>0</v>
      </c>
      <c r="R2933" s="11">
        <v>0</v>
      </c>
      <c r="S2933" s="11">
        <v>0</v>
      </c>
      <c r="T2933" s="11">
        <v>0</v>
      </c>
      <c r="U2933" s="11">
        <v>40000000</v>
      </c>
      <c r="V2933" s="11">
        <v>0</v>
      </c>
      <c r="W2933" s="11">
        <v>40000000</v>
      </c>
      <c r="X2933" s="11">
        <v>0</v>
      </c>
      <c r="Y2933" s="11">
        <v>0</v>
      </c>
      <c r="Z2933" s="11">
        <v>0</v>
      </c>
      <c r="AA2933" s="11">
        <v>0</v>
      </c>
      <c r="AB2933" s="11">
        <v>0</v>
      </c>
      <c r="AC2933" s="11">
        <v>20000000</v>
      </c>
      <c r="AD2933" s="11">
        <v>0</v>
      </c>
      <c r="AE2933" s="11">
        <v>0</v>
      </c>
      <c r="AF2933" s="11">
        <v>0</v>
      </c>
      <c r="AG2933" s="11">
        <v>10000000</v>
      </c>
      <c r="AH2933" s="11">
        <v>0</v>
      </c>
      <c r="AI2933" s="11">
        <v>0</v>
      </c>
      <c r="AJ2933" s="11">
        <v>0</v>
      </c>
      <c r="AK2933" s="11">
        <v>0</v>
      </c>
      <c r="AL2933" s="11">
        <v>30000000</v>
      </c>
      <c r="AM2933" s="11">
        <v>0</v>
      </c>
      <c r="AN2933" s="11">
        <v>0</v>
      </c>
      <c r="AO29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29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29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3" s="11">
        <f>Table_PBS_SQL_DB2_PBSSQL_PBS_NDP_Tina_CG_QtrlyPerformance_Final[[#This Row],[GOU REL]]+Table_PBS_SQL_DB2_PBSSQL_PBS_NDP_Tina_CG_QtrlyPerformance_Final[[#This Row],[EXT REL]]</f>
        <v>30000000</v>
      </c>
      <c r="AT2933" s="11">
        <f>Table_PBS_SQL_DB2_PBSSQL_PBS_NDP_Tina_CG_QtrlyPerformance_Final[[#This Row],[GOU EXP]]+Table_PBS_SQL_DB2_PBSSQL_PBS_NDP_Tina_CG_QtrlyPerformance_Final[[#This Row],[EXT EXP]]</f>
        <v>30000000</v>
      </c>
      <c r="AU2933" s="11" t="str">
        <f>IF(Table_PBS_SQL_DB2_PBSSQL_PBS_NDP_Tina_CG_QtrlyPerformance_Final[[#This Row],[Item_Code]]&gt;"300000", "Capital", "Recurrent")</f>
        <v>Recurrent</v>
      </c>
    </row>
    <row r="2934" spans="1:47" x14ac:dyDescent="0.25">
      <c r="A2934" t="s">
        <v>169</v>
      </c>
      <c r="B2934" t="s">
        <v>1709</v>
      </c>
      <c r="C2934" t="s">
        <v>119</v>
      </c>
      <c r="D2934" t="s">
        <v>885</v>
      </c>
      <c r="E2934" t="s">
        <v>75</v>
      </c>
      <c r="F2934" t="s">
        <v>1171</v>
      </c>
      <c r="G2934" t="s">
        <v>31</v>
      </c>
      <c r="H2934" t="s">
        <v>1529</v>
      </c>
      <c r="I2934" t="s">
        <v>493</v>
      </c>
      <c r="J2934" t="s">
        <v>1710</v>
      </c>
      <c r="K2934" t="s">
        <v>171</v>
      </c>
      <c r="L2934" t="s">
        <v>1711</v>
      </c>
      <c r="M2934" t="s">
        <v>1174</v>
      </c>
      <c r="N2934" t="s">
        <v>1175</v>
      </c>
      <c r="O2934" t="s">
        <v>1005</v>
      </c>
      <c r="P2934" t="s">
        <v>1006</v>
      </c>
      <c r="Q2934" s="11">
        <v>0</v>
      </c>
      <c r="R2934" s="11">
        <v>0</v>
      </c>
      <c r="S2934" s="11">
        <v>0</v>
      </c>
      <c r="T2934" s="11">
        <v>0</v>
      </c>
      <c r="U2934" s="11">
        <v>400000000</v>
      </c>
      <c r="V2934" s="11">
        <v>0</v>
      </c>
      <c r="W2934" s="11">
        <v>400000000</v>
      </c>
      <c r="X2934" s="11">
        <v>0</v>
      </c>
      <c r="Y2934" s="11">
        <v>0</v>
      </c>
      <c r="Z2934" s="11">
        <v>0</v>
      </c>
      <c r="AA2934" s="11">
        <v>0</v>
      </c>
      <c r="AB2934" s="11">
        <v>0</v>
      </c>
      <c r="AC2934" s="11">
        <v>50000000</v>
      </c>
      <c r="AD2934" s="11">
        <v>41375000</v>
      </c>
      <c r="AE2934" s="11">
        <v>0</v>
      </c>
      <c r="AF2934" s="11">
        <v>0</v>
      </c>
      <c r="AG2934" s="11">
        <v>30000000</v>
      </c>
      <c r="AH2934" s="11">
        <v>38625000</v>
      </c>
      <c r="AI2934" s="11">
        <v>0</v>
      </c>
      <c r="AJ2934" s="11">
        <v>0</v>
      </c>
      <c r="AK2934" s="11">
        <v>120000000</v>
      </c>
      <c r="AL2934" s="11">
        <v>120000000</v>
      </c>
      <c r="AM2934" s="11">
        <v>0</v>
      </c>
      <c r="AN2934" s="11">
        <v>0</v>
      </c>
      <c r="AO29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9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29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4" s="11">
        <f>Table_PBS_SQL_DB2_PBSSQL_PBS_NDP_Tina_CG_QtrlyPerformance_Final[[#This Row],[GOU REL]]+Table_PBS_SQL_DB2_PBSSQL_PBS_NDP_Tina_CG_QtrlyPerformance_Final[[#This Row],[EXT REL]]</f>
        <v>200000000</v>
      </c>
      <c r="AT2934" s="11">
        <f>Table_PBS_SQL_DB2_PBSSQL_PBS_NDP_Tina_CG_QtrlyPerformance_Final[[#This Row],[GOU EXP]]+Table_PBS_SQL_DB2_PBSSQL_PBS_NDP_Tina_CG_QtrlyPerformance_Final[[#This Row],[EXT EXP]]</f>
        <v>200000000</v>
      </c>
      <c r="AU2934" s="11" t="str">
        <f>IF(Table_PBS_SQL_DB2_PBSSQL_PBS_NDP_Tina_CG_QtrlyPerformance_Final[[#This Row],[Item_Code]]&gt;"300000", "Capital", "Recurrent")</f>
        <v>Recurrent</v>
      </c>
    </row>
    <row r="2935" spans="1:47" x14ac:dyDescent="0.25">
      <c r="A2935" t="s">
        <v>173</v>
      </c>
      <c r="B2935" t="s">
        <v>174</v>
      </c>
      <c r="C2935" t="s">
        <v>119</v>
      </c>
      <c r="D2935" t="s">
        <v>885</v>
      </c>
      <c r="E2935" t="s">
        <v>31</v>
      </c>
      <c r="F2935" t="s">
        <v>886</v>
      </c>
      <c r="G2935" t="s">
        <v>75</v>
      </c>
      <c r="H2935" t="s">
        <v>1912</v>
      </c>
      <c r="I2935" t="s">
        <v>896</v>
      </c>
      <c r="J2935" t="s">
        <v>897</v>
      </c>
      <c r="K2935" t="s">
        <v>175</v>
      </c>
      <c r="L2935" t="s">
        <v>1914</v>
      </c>
      <c r="M2935" t="s">
        <v>866</v>
      </c>
      <c r="N2935" t="s">
        <v>867</v>
      </c>
      <c r="O2935" t="s">
        <v>1392</v>
      </c>
      <c r="P2935" t="s">
        <v>1393</v>
      </c>
      <c r="Q2935" s="11">
        <v>0</v>
      </c>
      <c r="R2935" s="11">
        <v>0</v>
      </c>
      <c r="S2935" s="11">
        <v>0</v>
      </c>
      <c r="T2935" s="11">
        <v>0</v>
      </c>
      <c r="U2935" s="11">
        <v>0</v>
      </c>
      <c r="V2935" s="11">
        <v>0</v>
      </c>
      <c r="W2935" s="11">
        <v>0</v>
      </c>
      <c r="X2935" s="11">
        <v>0</v>
      </c>
      <c r="Y2935" s="11">
        <v>0</v>
      </c>
      <c r="Z2935" s="11">
        <v>0</v>
      </c>
      <c r="AA2935" s="11">
        <v>0</v>
      </c>
      <c r="AB2935" s="11">
        <v>0</v>
      </c>
      <c r="AC2935" s="11">
        <v>0</v>
      </c>
      <c r="AD2935" s="11">
        <v>0</v>
      </c>
      <c r="AE2935" s="11">
        <v>0</v>
      </c>
      <c r="AF2935" s="11">
        <v>0</v>
      </c>
      <c r="AG2935" s="11">
        <v>0</v>
      </c>
      <c r="AH2935" s="11">
        <v>0</v>
      </c>
      <c r="AI2935" s="11">
        <v>0</v>
      </c>
      <c r="AJ2935" s="11">
        <v>0</v>
      </c>
      <c r="AK2935" s="11">
        <v>0</v>
      </c>
      <c r="AL2935" s="11">
        <v>0</v>
      </c>
      <c r="AM2935" s="11">
        <v>0</v>
      </c>
      <c r="AN2935" s="11">
        <v>0</v>
      </c>
      <c r="AO29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5" s="11">
        <f>Table_PBS_SQL_DB2_PBSSQL_PBS_NDP_Tina_CG_QtrlyPerformance_Final[[#This Row],[GOU REL]]+Table_PBS_SQL_DB2_PBSSQL_PBS_NDP_Tina_CG_QtrlyPerformance_Final[[#This Row],[EXT REL]]</f>
        <v>0</v>
      </c>
      <c r="AT2935" s="11">
        <f>Table_PBS_SQL_DB2_PBSSQL_PBS_NDP_Tina_CG_QtrlyPerformance_Final[[#This Row],[GOU EXP]]+Table_PBS_SQL_DB2_PBSSQL_PBS_NDP_Tina_CG_QtrlyPerformance_Final[[#This Row],[EXT EXP]]</f>
        <v>0</v>
      </c>
      <c r="AU2935" s="11" t="str">
        <f>IF(Table_PBS_SQL_DB2_PBSSQL_PBS_NDP_Tina_CG_QtrlyPerformance_Final[[#This Row],[Item_Code]]&gt;"300000", "Capital", "Recurrent")</f>
        <v>Recurrent</v>
      </c>
    </row>
    <row r="2936" spans="1:47" x14ac:dyDescent="0.25">
      <c r="A2936" t="s">
        <v>173</v>
      </c>
      <c r="B2936" t="s">
        <v>174</v>
      </c>
      <c r="C2936" t="s">
        <v>119</v>
      </c>
      <c r="D2936" t="s">
        <v>885</v>
      </c>
      <c r="E2936" t="s">
        <v>31</v>
      </c>
      <c r="F2936" t="s">
        <v>886</v>
      </c>
      <c r="G2936" t="s">
        <v>75</v>
      </c>
      <c r="H2936" t="s">
        <v>1912</v>
      </c>
      <c r="I2936" t="s">
        <v>493</v>
      </c>
      <c r="J2936" t="s">
        <v>1913</v>
      </c>
      <c r="K2936" t="s">
        <v>175</v>
      </c>
      <c r="L2936" t="s">
        <v>1914</v>
      </c>
      <c r="M2936" t="s">
        <v>866</v>
      </c>
      <c r="N2936" t="s">
        <v>867</v>
      </c>
      <c r="O2936" t="s">
        <v>967</v>
      </c>
      <c r="P2936" t="s">
        <v>968</v>
      </c>
      <c r="Q2936" s="11">
        <v>0</v>
      </c>
      <c r="R2936" s="11">
        <v>0</v>
      </c>
      <c r="S2936" s="11">
        <v>0</v>
      </c>
      <c r="T2936" s="11">
        <v>0</v>
      </c>
      <c r="U2936" s="11">
        <v>110800626</v>
      </c>
      <c r="V2936" s="11">
        <v>0</v>
      </c>
      <c r="W2936" s="11">
        <v>110800626</v>
      </c>
      <c r="X2936" s="11">
        <v>0</v>
      </c>
      <c r="Y2936" s="11">
        <v>0</v>
      </c>
      <c r="Z2936" s="11">
        <v>0</v>
      </c>
      <c r="AA2936" s="11">
        <v>0</v>
      </c>
      <c r="AB2936" s="11">
        <v>0</v>
      </c>
      <c r="AC2936" s="11">
        <v>0</v>
      </c>
      <c r="AD2936" s="11">
        <v>0</v>
      </c>
      <c r="AE2936" s="11">
        <v>0</v>
      </c>
      <c r="AF2936" s="11">
        <v>0</v>
      </c>
      <c r="AG2936" s="11">
        <v>27100250</v>
      </c>
      <c r="AH2936" s="11">
        <v>0</v>
      </c>
      <c r="AI2936" s="11">
        <v>0</v>
      </c>
      <c r="AJ2936" s="11">
        <v>0</v>
      </c>
      <c r="AK2936" s="11">
        <v>0</v>
      </c>
      <c r="AL2936" s="11">
        <v>27100000</v>
      </c>
      <c r="AM2936" s="11">
        <v>0</v>
      </c>
      <c r="AN2936" s="11">
        <v>0</v>
      </c>
      <c r="AO29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27100250</v>
      </c>
      <c r="AP29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27100000</v>
      </c>
      <c r="AR29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6" s="11">
        <f>Table_PBS_SQL_DB2_PBSSQL_PBS_NDP_Tina_CG_QtrlyPerformance_Final[[#This Row],[GOU REL]]+Table_PBS_SQL_DB2_PBSSQL_PBS_NDP_Tina_CG_QtrlyPerformance_Final[[#This Row],[EXT REL]]</f>
        <v>27100250</v>
      </c>
      <c r="AT2936" s="11">
        <f>Table_PBS_SQL_DB2_PBSSQL_PBS_NDP_Tina_CG_QtrlyPerformance_Final[[#This Row],[GOU EXP]]+Table_PBS_SQL_DB2_PBSSQL_PBS_NDP_Tina_CG_QtrlyPerformance_Final[[#This Row],[EXT EXP]]</f>
        <v>27100000</v>
      </c>
      <c r="AU2936" s="11" t="str">
        <f>IF(Table_PBS_SQL_DB2_PBSSQL_PBS_NDP_Tina_CG_QtrlyPerformance_Final[[#This Row],[Item_Code]]&gt;"300000", "Capital", "Recurrent")</f>
        <v>Recurrent</v>
      </c>
    </row>
    <row r="2937" spans="1:47" x14ac:dyDescent="0.25">
      <c r="A2937" t="s">
        <v>173</v>
      </c>
      <c r="B2937" t="s">
        <v>174</v>
      </c>
      <c r="C2937" t="s">
        <v>119</v>
      </c>
      <c r="D2937" t="s">
        <v>885</v>
      </c>
      <c r="E2937" t="s">
        <v>31</v>
      </c>
      <c r="F2937" t="s">
        <v>886</v>
      </c>
      <c r="G2937" t="s">
        <v>75</v>
      </c>
      <c r="H2937" t="s">
        <v>1912</v>
      </c>
      <c r="I2937" t="s">
        <v>493</v>
      </c>
      <c r="J2937" t="s">
        <v>1913</v>
      </c>
      <c r="K2937" t="s">
        <v>175</v>
      </c>
      <c r="L2937" t="s">
        <v>1914</v>
      </c>
      <c r="M2937" t="s">
        <v>866</v>
      </c>
      <c r="N2937" t="s">
        <v>867</v>
      </c>
      <c r="O2937" t="s">
        <v>1659</v>
      </c>
      <c r="P2937" t="s">
        <v>1660</v>
      </c>
      <c r="Q2937" s="11">
        <v>0</v>
      </c>
      <c r="R2937" s="11">
        <v>0</v>
      </c>
      <c r="S2937" s="11">
        <v>0</v>
      </c>
      <c r="T2937" s="11">
        <v>0</v>
      </c>
      <c r="U2937" s="11">
        <v>85000000</v>
      </c>
      <c r="V2937" s="11">
        <v>0</v>
      </c>
      <c r="W2937" s="11">
        <v>85000000</v>
      </c>
      <c r="X2937" s="11">
        <v>0</v>
      </c>
      <c r="Y2937" s="11">
        <v>0</v>
      </c>
      <c r="Z2937" s="11">
        <v>0</v>
      </c>
      <c r="AA2937" s="11">
        <v>0</v>
      </c>
      <c r="AB2937" s="11">
        <v>0</v>
      </c>
      <c r="AC2937" s="11">
        <v>42500000</v>
      </c>
      <c r="AD2937" s="11">
        <v>0</v>
      </c>
      <c r="AE2937" s="11">
        <v>0</v>
      </c>
      <c r="AF2937" s="11">
        <v>0</v>
      </c>
      <c r="AG2937" s="11">
        <v>42500000</v>
      </c>
      <c r="AH2937" s="11">
        <v>0</v>
      </c>
      <c r="AI2937" s="11">
        <v>0</v>
      </c>
      <c r="AJ2937" s="11">
        <v>0</v>
      </c>
      <c r="AK2937" s="11">
        <v>0</v>
      </c>
      <c r="AL2937" s="11">
        <v>85000000</v>
      </c>
      <c r="AM2937" s="11">
        <v>0</v>
      </c>
      <c r="AN2937" s="11">
        <v>0</v>
      </c>
      <c r="AO29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85000000</v>
      </c>
      <c r="AP29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85000000</v>
      </c>
      <c r="AR29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7" s="11">
        <f>Table_PBS_SQL_DB2_PBSSQL_PBS_NDP_Tina_CG_QtrlyPerformance_Final[[#This Row],[GOU REL]]+Table_PBS_SQL_DB2_PBSSQL_PBS_NDP_Tina_CG_QtrlyPerformance_Final[[#This Row],[EXT REL]]</f>
        <v>85000000</v>
      </c>
      <c r="AT2937" s="11">
        <f>Table_PBS_SQL_DB2_PBSSQL_PBS_NDP_Tina_CG_QtrlyPerformance_Final[[#This Row],[GOU EXP]]+Table_PBS_SQL_DB2_PBSSQL_PBS_NDP_Tina_CG_QtrlyPerformance_Final[[#This Row],[EXT EXP]]</f>
        <v>85000000</v>
      </c>
      <c r="AU2937" s="11" t="str">
        <f>IF(Table_PBS_SQL_DB2_PBSSQL_PBS_NDP_Tina_CG_QtrlyPerformance_Final[[#This Row],[Item_Code]]&gt;"300000", "Capital", "Recurrent")</f>
        <v>Capital</v>
      </c>
    </row>
    <row r="2938" spans="1:47" x14ac:dyDescent="0.25">
      <c r="A2938" t="s">
        <v>173</v>
      </c>
      <c r="B2938" t="s">
        <v>174</v>
      </c>
      <c r="C2938" t="s">
        <v>119</v>
      </c>
      <c r="D2938" t="s">
        <v>885</v>
      </c>
      <c r="E2938" t="s">
        <v>31</v>
      </c>
      <c r="F2938" t="s">
        <v>886</v>
      </c>
      <c r="G2938" t="s">
        <v>75</v>
      </c>
      <c r="H2938" t="s">
        <v>1912</v>
      </c>
      <c r="I2938" t="s">
        <v>493</v>
      </c>
      <c r="J2938" t="s">
        <v>1913</v>
      </c>
      <c r="K2938" t="s">
        <v>175</v>
      </c>
      <c r="L2938" t="s">
        <v>1914</v>
      </c>
      <c r="M2938" t="s">
        <v>866</v>
      </c>
      <c r="N2938" t="s">
        <v>867</v>
      </c>
      <c r="O2938" t="s">
        <v>1023</v>
      </c>
      <c r="P2938" t="s">
        <v>1024</v>
      </c>
      <c r="Q2938" s="11">
        <v>0</v>
      </c>
      <c r="R2938" s="11">
        <v>0</v>
      </c>
      <c r="S2938" s="11">
        <v>0</v>
      </c>
      <c r="T2938" s="11">
        <v>0</v>
      </c>
      <c r="U2938" s="11">
        <v>80000000</v>
      </c>
      <c r="V2938" s="11">
        <v>0</v>
      </c>
      <c r="W2938" s="11">
        <v>80000000</v>
      </c>
      <c r="X2938" s="11">
        <v>0</v>
      </c>
      <c r="Y2938" s="11">
        <v>0</v>
      </c>
      <c r="Z2938" s="11">
        <v>0</v>
      </c>
      <c r="AA2938" s="11">
        <v>0</v>
      </c>
      <c r="AB2938" s="11">
        <v>0</v>
      </c>
      <c r="AC2938" s="11">
        <v>0</v>
      </c>
      <c r="AD2938" s="11">
        <v>0</v>
      </c>
      <c r="AE2938" s="11">
        <v>0</v>
      </c>
      <c r="AF2938" s="11">
        <v>0</v>
      </c>
      <c r="AG2938" s="11">
        <v>0</v>
      </c>
      <c r="AH2938" s="11">
        <v>0</v>
      </c>
      <c r="AI2938" s="11">
        <v>0</v>
      </c>
      <c r="AJ2938" s="11">
        <v>0</v>
      </c>
      <c r="AK2938" s="11">
        <v>0</v>
      </c>
      <c r="AL2938" s="11">
        <v>0</v>
      </c>
      <c r="AM2938" s="11">
        <v>0</v>
      </c>
      <c r="AN2938" s="11">
        <v>0</v>
      </c>
      <c r="AO29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8" s="11">
        <f>Table_PBS_SQL_DB2_PBSSQL_PBS_NDP_Tina_CG_QtrlyPerformance_Final[[#This Row],[GOU REL]]+Table_PBS_SQL_DB2_PBSSQL_PBS_NDP_Tina_CG_QtrlyPerformance_Final[[#This Row],[EXT REL]]</f>
        <v>0</v>
      </c>
      <c r="AT2938" s="11">
        <f>Table_PBS_SQL_DB2_PBSSQL_PBS_NDP_Tina_CG_QtrlyPerformance_Final[[#This Row],[GOU EXP]]+Table_PBS_SQL_DB2_PBSSQL_PBS_NDP_Tina_CG_QtrlyPerformance_Final[[#This Row],[EXT EXP]]</f>
        <v>0</v>
      </c>
      <c r="AU2938" s="11" t="str">
        <f>IF(Table_PBS_SQL_DB2_PBSSQL_PBS_NDP_Tina_CG_QtrlyPerformance_Final[[#This Row],[Item_Code]]&gt;"300000", "Capital", "Recurrent")</f>
        <v>Capital</v>
      </c>
    </row>
    <row r="2939" spans="1:47" x14ac:dyDescent="0.25">
      <c r="A2939" t="s">
        <v>198</v>
      </c>
      <c r="B2939" t="s">
        <v>199</v>
      </c>
      <c r="C2939" t="s">
        <v>177</v>
      </c>
      <c r="D2939" t="s">
        <v>960</v>
      </c>
      <c r="E2939" t="s">
        <v>31</v>
      </c>
      <c r="F2939" t="s">
        <v>961</v>
      </c>
      <c r="G2939" t="s">
        <v>31</v>
      </c>
      <c r="H2939" t="s">
        <v>1529</v>
      </c>
      <c r="I2939" t="s">
        <v>493</v>
      </c>
      <c r="J2939" t="s">
        <v>864</v>
      </c>
      <c r="K2939" t="s">
        <v>200</v>
      </c>
      <c r="L2939" t="s">
        <v>1720</v>
      </c>
      <c r="M2939" t="s">
        <v>866</v>
      </c>
      <c r="N2939" t="s">
        <v>867</v>
      </c>
      <c r="O2939" t="s">
        <v>1542</v>
      </c>
      <c r="P2939" t="s">
        <v>1543</v>
      </c>
      <c r="Q2939" s="11">
        <v>0</v>
      </c>
      <c r="R2939" s="11">
        <v>0</v>
      </c>
      <c r="S2939" s="11">
        <v>0</v>
      </c>
      <c r="T2939" s="11">
        <v>0</v>
      </c>
      <c r="U2939" s="11">
        <v>650000000</v>
      </c>
      <c r="V2939" s="11">
        <v>0</v>
      </c>
      <c r="W2939" s="11">
        <v>650000000</v>
      </c>
      <c r="X2939" s="11">
        <v>0</v>
      </c>
      <c r="Y2939" s="11">
        <v>0</v>
      </c>
      <c r="Z2939" s="11">
        <v>0</v>
      </c>
      <c r="AA2939" s="11">
        <v>0</v>
      </c>
      <c r="AB2939" s="11">
        <v>0</v>
      </c>
      <c r="AC2939" s="11">
        <v>0</v>
      </c>
      <c r="AD2939" s="11">
        <v>0</v>
      </c>
      <c r="AE2939" s="11">
        <v>0</v>
      </c>
      <c r="AF2939" s="11">
        <v>0</v>
      </c>
      <c r="AG2939" s="11">
        <v>0</v>
      </c>
      <c r="AH2939" s="11">
        <v>0</v>
      </c>
      <c r="AI2939" s="11">
        <v>0</v>
      </c>
      <c r="AJ2939" s="11">
        <v>0</v>
      </c>
      <c r="AK2939" s="11">
        <v>0</v>
      </c>
      <c r="AL2939" s="11">
        <v>0</v>
      </c>
      <c r="AM2939" s="11">
        <v>0</v>
      </c>
      <c r="AN2939" s="11">
        <v>0</v>
      </c>
      <c r="AO29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39" s="11">
        <f>Table_PBS_SQL_DB2_PBSSQL_PBS_NDP_Tina_CG_QtrlyPerformance_Final[[#This Row],[GOU REL]]+Table_PBS_SQL_DB2_PBSSQL_PBS_NDP_Tina_CG_QtrlyPerformance_Final[[#This Row],[EXT REL]]</f>
        <v>0</v>
      </c>
      <c r="AT2939" s="11">
        <f>Table_PBS_SQL_DB2_PBSSQL_PBS_NDP_Tina_CG_QtrlyPerformance_Final[[#This Row],[GOU EXP]]+Table_PBS_SQL_DB2_PBSSQL_PBS_NDP_Tina_CG_QtrlyPerformance_Final[[#This Row],[EXT EXP]]</f>
        <v>0</v>
      </c>
      <c r="AU2939" s="11" t="str">
        <f>IF(Table_PBS_SQL_DB2_PBSSQL_PBS_NDP_Tina_CG_QtrlyPerformance_Final[[#This Row],[Item_Code]]&gt;"300000", "Capital", "Recurrent")</f>
        <v>Capital</v>
      </c>
    </row>
    <row r="2940" spans="1:47" x14ac:dyDescent="0.25">
      <c r="A2940" t="s">
        <v>198</v>
      </c>
      <c r="B2940" t="s">
        <v>199</v>
      </c>
      <c r="C2940" t="s">
        <v>177</v>
      </c>
      <c r="D2940" t="s">
        <v>960</v>
      </c>
      <c r="E2940" t="s">
        <v>31</v>
      </c>
      <c r="F2940" t="s">
        <v>961</v>
      </c>
      <c r="G2940" t="s">
        <v>31</v>
      </c>
      <c r="H2940" t="s">
        <v>1529</v>
      </c>
      <c r="I2940" t="s">
        <v>493</v>
      </c>
      <c r="J2940" t="s">
        <v>864</v>
      </c>
      <c r="K2940" t="s">
        <v>200</v>
      </c>
      <c r="L2940" t="s">
        <v>1720</v>
      </c>
      <c r="M2940" t="s">
        <v>866</v>
      </c>
      <c r="N2940" t="s">
        <v>867</v>
      </c>
      <c r="O2940" t="s">
        <v>957</v>
      </c>
      <c r="P2940" t="s">
        <v>958</v>
      </c>
      <c r="Q2940" s="11">
        <v>0</v>
      </c>
      <c r="R2940" s="11">
        <v>0</v>
      </c>
      <c r="S2940" s="11">
        <v>0</v>
      </c>
      <c r="T2940" s="11">
        <v>0</v>
      </c>
      <c r="U2940" s="11">
        <v>120000000</v>
      </c>
      <c r="V2940" s="11">
        <v>0</v>
      </c>
      <c r="W2940" s="11">
        <v>120000000</v>
      </c>
      <c r="X2940" s="11">
        <v>0</v>
      </c>
      <c r="Y2940" s="11">
        <v>0</v>
      </c>
      <c r="Z2940" s="11">
        <v>0</v>
      </c>
      <c r="AA2940" s="11">
        <v>0</v>
      </c>
      <c r="AB2940" s="11">
        <v>0</v>
      </c>
      <c r="AC2940" s="11">
        <v>0</v>
      </c>
      <c r="AD2940" s="11">
        <v>0</v>
      </c>
      <c r="AE2940" s="11">
        <v>0</v>
      </c>
      <c r="AF2940" s="11">
        <v>0</v>
      </c>
      <c r="AG2940" s="11">
        <v>0</v>
      </c>
      <c r="AH2940" s="11">
        <v>0</v>
      </c>
      <c r="AI2940" s="11">
        <v>0</v>
      </c>
      <c r="AJ2940" s="11">
        <v>0</v>
      </c>
      <c r="AK2940" s="11">
        <v>0</v>
      </c>
      <c r="AL2940" s="11">
        <v>0</v>
      </c>
      <c r="AM2940" s="11">
        <v>0</v>
      </c>
      <c r="AN2940" s="11">
        <v>0</v>
      </c>
      <c r="AO29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0" s="11">
        <f>Table_PBS_SQL_DB2_PBSSQL_PBS_NDP_Tina_CG_QtrlyPerformance_Final[[#This Row],[GOU REL]]+Table_PBS_SQL_DB2_PBSSQL_PBS_NDP_Tina_CG_QtrlyPerformance_Final[[#This Row],[EXT REL]]</f>
        <v>0</v>
      </c>
      <c r="AT2940" s="11">
        <f>Table_PBS_SQL_DB2_PBSSQL_PBS_NDP_Tina_CG_QtrlyPerformance_Final[[#This Row],[GOU EXP]]+Table_PBS_SQL_DB2_PBSSQL_PBS_NDP_Tina_CG_QtrlyPerformance_Final[[#This Row],[EXT EXP]]</f>
        <v>0</v>
      </c>
      <c r="AU2940" s="11" t="str">
        <f>IF(Table_PBS_SQL_DB2_PBSSQL_PBS_NDP_Tina_CG_QtrlyPerformance_Final[[#This Row],[Item_Code]]&gt;"300000", "Capital", "Recurrent")</f>
        <v>Capital</v>
      </c>
    </row>
    <row r="2941" spans="1:47" x14ac:dyDescent="0.25">
      <c r="A2941" t="s">
        <v>1721</v>
      </c>
      <c r="B2941" t="s">
        <v>1722</v>
      </c>
      <c r="C2941" t="s">
        <v>293</v>
      </c>
      <c r="D2941" t="s">
        <v>1206</v>
      </c>
      <c r="E2941" t="s">
        <v>31</v>
      </c>
      <c r="F2941" t="s">
        <v>1207</v>
      </c>
      <c r="G2941" t="s">
        <v>75</v>
      </c>
      <c r="H2941" t="s">
        <v>1723</v>
      </c>
      <c r="I2941" t="s">
        <v>493</v>
      </c>
      <c r="J2941" t="s">
        <v>1724</v>
      </c>
      <c r="K2941" t="s">
        <v>1725</v>
      </c>
      <c r="L2941" t="s">
        <v>1726</v>
      </c>
      <c r="M2941" t="s">
        <v>1232</v>
      </c>
      <c r="N2941" t="s">
        <v>1586</v>
      </c>
      <c r="O2941" t="s">
        <v>1085</v>
      </c>
      <c r="P2941" t="s">
        <v>1086</v>
      </c>
      <c r="Q2941" s="11">
        <v>0</v>
      </c>
      <c r="R2941" s="11">
        <v>0</v>
      </c>
      <c r="S2941" s="11">
        <v>0</v>
      </c>
      <c r="T2941" s="11">
        <v>0</v>
      </c>
      <c r="U2941" s="11">
        <v>2000000000</v>
      </c>
      <c r="V2941" s="11">
        <v>0</v>
      </c>
      <c r="W2941" s="11">
        <v>2000000000</v>
      </c>
      <c r="X2941" s="11">
        <v>0</v>
      </c>
      <c r="Y2941" s="11">
        <v>0</v>
      </c>
      <c r="Z2941" s="11">
        <v>0</v>
      </c>
      <c r="AA2941" s="11">
        <v>0</v>
      </c>
      <c r="AB2941" s="11">
        <v>0</v>
      </c>
      <c r="AC2941" s="11">
        <v>0</v>
      </c>
      <c r="AD2941" s="11">
        <v>0</v>
      </c>
      <c r="AE2941" s="11">
        <v>0</v>
      </c>
      <c r="AF2941" s="11">
        <v>0</v>
      </c>
      <c r="AG2941" s="11">
        <v>0</v>
      </c>
      <c r="AH2941" s="11">
        <v>0</v>
      </c>
      <c r="AI2941" s="11">
        <v>0</v>
      </c>
      <c r="AJ2941" s="11">
        <v>0</v>
      </c>
      <c r="AK2941" s="11">
        <v>1000000000</v>
      </c>
      <c r="AL2941" s="11">
        <v>997152660</v>
      </c>
      <c r="AM2941" s="11">
        <v>0</v>
      </c>
      <c r="AN2941" s="11">
        <v>0</v>
      </c>
      <c r="AO29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29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997152660</v>
      </c>
      <c r="AR29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1" s="11">
        <f>Table_PBS_SQL_DB2_PBSSQL_PBS_NDP_Tina_CG_QtrlyPerformance_Final[[#This Row],[GOU REL]]+Table_PBS_SQL_DB2_PBSSQL_PBS_NDP_Tina_CG_QtrlyPerformance_Final[[#This Row],[EXT REL]]</f>
        <v>1000000000</v>
      </c>
      <c r="AT2941" s="11">
        <f>Table_PBS_SQL_DB2_PBSSQL_PBS_NDP_Tina_CG_QtrlyPerformance_Final[[#This Row],[GOU EXP]]+Table_PBS_SQL_DB2_PBSSQL_PBS_NDP_Tina_CG_QtrlyPerformance_Final[[#This Row],[EXT EXP]]</f>
        <v>997152660</v>
      </c>
      <c r="AU2941" s="11" t="str">
        <f>IF(Table_PBS_SQL_DB2_PBSSQL_PBS_NDP_Tina_CG_QtrlyPerformance_Final[[#This Row],[Item_Code]]&gt;"300000", "Capital", "Recurrent")</f>
        <v>Recurrent</v>
      </c>
    </row>
    <row r="2942" spans="1:47" x14ac:dyDescent="0.25">
      <c r="A2942" t="s">
        <v>355</v>
      </c>
      <c r="B2942" t="s">
        <v>356</v>
      </c>
      <c r="C2942" t="s">
        <v>293</v>
      </c>
      <c r="D2942" t="s">
        <v>1206</v>
      </c>
      <c r="E2942" t="s">
        <v>31</v>
      </c>
      <c r="F2942" t="s">
        <v>1207</v>
      </c>
      <c r="G2942" t="s">
        <v>75</v>
      </c>
      <c r="H2942" t="s">
        <v>1731</v>
      </c>
      <c r="I2942" t="s">
        <v>666</v>
      </c>
      <c r="J2942" t="s">
        <v>1732</v>
      </c>
      <c r="K2942" t="s">
        <v>357</v>
      </c>
      <c r="L2942" t="s">
        <v>1733</v>
      </c>
      <c r="M2942" t="s">
        <v>1232</v>
      </c>
      <c r="N2942" t="s">
        <v>1586</v>
      </c>
      <c r="O2942" t="s">
        <v>1626</v>
      </c>
      <c r="P2942" t="s">
        <v>1627</v>
      </c>
      <c r="Q2942" s="11">
        <v>0</v>
      </c>
      <c r="R2942" s="11">
        <v>0</v>
      </c>
      <c r="S2942" s="11">
        <v>215381538</v>
      </c>
      <c r="T2942" s="11">
        <v>-215381538</v>
      </c>
      <c r="U2942" s="11">
        <v>1938433843</v>
      </c>
      <c r="V2942" s="11">
        <v>0</v>
      </c>
      <c r="W2942" s="11">
        <v>2153815381</v>
      </c>
      <c r="X2942" s="11">
        <v>0</v>
      </c>
      <c r="Y2942" s="11">
        <v>0</v>
      </c>
      <c r="Z2942" s="11">
        <v>0</v>
      </c>
      <c r="AA2942" s="11">
        <v>0</v>
      </c>
      <c r="AB2942" s="11">
        <v>0</v>
      </c>
      <c r="AC2942" s="11">
        <v>742750243</v>
      </c>
      <c r="AD2942" s="11">
        <v>0</v>
      </c>
      <c r="AE2942" s="11">
        <v>0</v>
      </c>
      <c r="AF2942" s="11">
        <v>0</v>
      </c>
      <c r="AG2942" s="11">
        <v>0</v>
      </c>
      <c r="AH2942" s="11">
        <v>357256097</v>
      </c>
      <c r="AI2942" s="11">
        <v>0</v>
      </c>
      <c r="AJ2942" s="11">
        <v>0</v>
      </c>
      <c r="AK2942" s="11">
        <v>1195683600</v>
      </c>
      <c r="AL2942" s="11">
        <v>1581177746</v>
      </c>
      <c r="AM2942" s="11">
        <v>0</v>
      </c>
      <c r="AN2942" s="11">
        <v>0</v>
      </c>
      <c r="AO29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1938433843</v>
      </c>
      <c r="AP29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1938433843</v>
      </c>
      <c r="AR29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2" s="11">
        <f>Table_PBS_SQL_DB2_PBSSQL_PBS_NDP_Tina_CG_QtrlyPerformance_Final[[#This Row],[GOU REL]]+Table_PBS_SQL_DB2_PBSSQL_PBS_NDP_Tina_CG_QtrlyPerformance_Final[[#This Row],[EXT REL]]</f>
        <v>1938433843</v>
      </c>
      <c r="AT2942" s="11">
        <f>Table_PBS_SQL_DB2_PBSSQL_PBS_NDP_Tina_CG_QtrlyPerformance_Final[[#This Row],[GOU EXP]]+Table_PBS_SQL_DB2_PBSSQL_PBS_NDP_Tina_CG_QtrlyPerformance_Final[[#This Row],[EXT EXP]]</f>
        <v>1938433843</v>
      </c>
      <c r="AU2942" s="11" t="str">
        <f>IF(Table_PBS_SQL_DB2_PBSSQL_PBS_NDP_Tina_CG_QtrlyPerformance_Final[[#This Row],[Item_Code]]&gt;"300000", "Capital", "Recurrent")</f>
        <v>Capital</v>
      </c>
    </row>
    <row r="2943" spans="1:47" x14ac:dyDescent="0.25">
      <c r="A2943" t="s">
        <v>355</v>
      </c>
      <c r="B2943" t="s">
        <v>356</v>
      </c>
      <c r="C2943" t="s">
        <v>293</v>
      </c>
      <c r="D2943" t="s">
        <v>1206</v>
      </c>
      <c r="E2943" t="s">
        <v>31</v>
      </c>
      <c r="F2943" t="s">
        <v>1207</v>
      </c>
      <c r="G2943" t="s">
        <v>75</v>
      </c>
      <c r="H2943" t="s">
        <v>1731</v>
      </c>
      <c r="I2943" t="s">
        <v>666</v>
      </c>
      <c r="J2943" t="s">
        <v>1732</v>
      </c>
      <c r="K2943" t="s">
        <v>357</v>
      </c>
      <c r="L2943" t="s">
        <v>1733</v>
      </c>
      <c r="M2943" t="s">
        <v>866</v>
      </c>
      <c r="N2943" t="s">
        <v>867</v>
      </c>
      <c r="O2943" t="s">
        <v>957</v>
      </c>
      <c r="P2943" t="s">
        <v>958</v>
      </c>
      <c r="Q2943" s="11">
        <v>0</v>
      </c>
      <c r="R2943" s="11">
        <v>0</v>
      </c>
      <c r="S2943" s="11">
        <v>0</v>
      </c>
      <c r="T2943" s="11">
        <v>0</v>
      </c>
      <c r="U2943" s="11">
        <v>0</v>
      </c>
      <c r="V2943" s="11">
        <v>0</v>
      </c>
      <c r="W2943" s="11">
        <v>215000000</v>
      </c>
      <c r="X2943" s="11">
        <v>0</v>
      </c>
      <c r="Y2943" s="11">
        <v>0</v>
      </c>
      <c r="Z2943" s="11">
        <v>0</v>
      </c>
      <c r="AA2943" s="11">
        <v>0</v>
      </c>
      <c r="AB2943" s="11">
        <v>0</v>
      </c>
      <c r="AC2943" s="11">
        <v>205166666</v>
      </c>
      <c r="AD2943" s="11">
        <v>0</v>
      </c>
      <c r="AE2943" s="11">
        <v>0</v>
      </c>
      <c r="AF2943" s="11">
        <v>0</v>
      </c>
      <c r="AG2943" s="11">
        <v>0</v>
      </c>
      <c r="AH2943" s="11">
        <v>129704639</v>
      </c>
      <c r="AI2943" s="11">
        <v>0</v>
      </c>
      <c r="AJ2943" s="11">
        <v>0</v>
      </c>
      <c r="AK2943" s="11">
        <v>9833334</v>
      </c>
      <c r="AL2943" s="11">
        <v>85295361</v>
      </c>
      <c r="AM2943" s="11">
        <v>0</v>
      </c>
      <c r="AN2943" s="11">
        <v>0</v>
      </c>
      <c r="AO29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215000000</v>
      </c>
      <c r="AP29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215000000</v>
      </c>
      <c r="AR29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3" s="11">
        <f>Table_PBS_SQL_DB2_PBSSQL_PBS_NDP_Tina_CG_QtrlyPerformance_Final[[#This Row],[GOU REL]]+Table_PBS_SQL_DB2_PBSSQL_PBS_NDP_Tina_CG_QtrlyPerformance_Final[[#This Row],[EXT REL]]</f>
        <v>215000000</v>
      </c>
      <c r="AT2943" s="11">
        <f>Table_PBS_SQL_DB2_PBSSQL_PBS_NDP_Tina_CG_QtrlyPerformance_Final[[#This Row],[GOU EXP]]+Table_PBS_SQL_DB2_PBSSQL_PBS_NDP_Tina_CG_QtrlyPerformance_Final[[#This Row],[EXT EXP]]</f>
        <v>215000000</v>
      </c>
      <c r="AU2943" s="11" t="str">
        <f>IF(Table_PBS_SQL_DB2_PBSSQL_PBS_NDP_Tina_CG_QtrlyPerformance_Final[[#This Row],[Item_Code]]&gt;"300000", "Capital", "Recurrent")</f>
        <v>Capital</v>
      </c>
    </row>
    <row r="2944" spans="1:47" x14ac:dyDescent="0.25">
      <c r="A2944" t="s">
        <v>359</v>
      </c>
      <c r="B2944" t="s">
        <v>360</v>
      </c>
      <c r="C2944" t="s">
        <v>293</v>
      </c>
      <c r="D2944" t="s">
        <v>1206</v>
      </c>
      <c r="E2944" t="s">
        <v>31</v>
      </c>
      <c r="F2944" t="s">
        <v>1207</v>
      </c>
      <c r="G2944" t="s">
        <v>75</v>
      </c>
      <c r="H2944" t="s">
        <v>1529</v>
      </c>
      <c r="I2944" t="s">
        <v>493</v>
      </c>
      <c r="J2944" t="s">
        <v>1736</v>
      </c>
      <c r="K2944" t="s">
        <v>361</v>
      </c>
      <c r="L2944" t="s">
        <v>1743</v>
      </c>
      <c r="M2944" t="s">
        <v>866</v>
      </c>
      <c r="N2944" t="s">
        <v>867</v>
      </c>
      <c r="O2944" t="s">
        <v>1589</v>
      </c>
      <c r="P2944" t="s">
        <v>1590</v>
      </c>
      <c r="Q2944" s="11">
        <v>0</v>
      </c>
      <c r="R2944" s="11">
        <v>0</v>
      </c>
      <c r="S2944" s="11">
        <v>0</v>
      </c>
      <c r="T2944" s="11">
        <v>0</v>
      </c>
      <c r="U2944" s="11">
        <v>0</v>
      </c>
      <c r="V2944" s="11">
        <v>0</v>
      </c>
      <c r="W2944" s="11">
        <v>191861400</v>
      </c>
      <c r="X2944" s="11">
        <v>0</v>
      </c>
      <c r="Y2944" s="11">
        <v>0</v>
      </c>
      <c r="Z2944" s="11">
        <v>0</v>
      </c>
      <c r="AA2944" s="11">
        <v>0</v>
      </c>
      <c r="AB2944" s="11">
        <v>0</v>
      </c>
      <c r="AC2944" s="11">
        <v>0</v>
      </c>
      <c r="AD2944" s="11">
        <v>0</v>
      </c>
      <c r="AE2944" s="11">
        <v>0</v>
      </c>
      <c r="AF2944" s="11">
        <v>0</v>
      </c>
      <c r="AG2944" s="11">
        <v>0</v>
      </c>
      <c r="AH2944" s="11">
        <v>0</v>
      </c>
      <c r="AI2944" s="11">
        <v>0</v>
      </c>
      <c r="AJ2944" s="11">
        <v>0</v>
      </c>
      <c r="AK2944" s="11">
        <v>0</v>
      </c>
      <c r="AL2944" s="11">
        <v>0</v>
      </c>
      <c r="AM2944" s="11">
        <v>0</v>
      </c>
      <c r="AN2944" s="11">
        <v>0</v>
      </c>
      <c r="AO29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4" s="11">
        <f>Table_PBS_SQL_DB2_PBSSQL_PBS_NDP_Tina_CG_QtrlyPerformance_Final[[#This Row],[GOU REL]]+Table_PBS_SQL_DB2_PBSSQL_PBS_NDP_Tina_CG_QtrlyPerformance_Final[[#This Row],[EXT REL]]</f>
        <v>0</v>
      </c>
      <c r="AT2944" s="11">
        <f>Table_PBS_SQL_DB2_PBSSQL_PBS_NDP_Tina_CG_QtrlyPerformance_Final[[#This Row],[GOU EXP]]+Table_PBS_SQL_DB2_PBSSQL_PBS_NDP_Tina_CG_QtrlyPerformance_Final[[#This Row],[EXT EXP]]</f>
        <v>0</v>
      </c>
      <c r="AU2944" s="11" t="str">
        <f>IF(Table_PBS_SQL_DB2_PBSSQL_PBS_NDP_Tina_CG_QtrlyPerformance_Final[[#This Row],[Item_Code]]&gt;"300000", "Capital", "Recurrent")</f>
        <v>Capital</v>
      </c>
    </row>
    <row r="2945" spans="1:47" x14ac:dyDescent="0.25">
      <c r="A2945" t="s">
        <v>367</v>
      </c>
      <c r="B2945" t="s">
        <v>368</v>
      </c>
      <c r="C2945" t="s">
        <v>293</v>
      </c>
      <c r="D2945" t="s">
        <v>1206</v>
      </c>
      <c r="E2945" t="s">
        <v>31</v>
      </c>
      <c r="F2945" t="s">
        <v>1207</v>
      </c>
      <c r="G2945" t="s">
        <v>75</v>
      </c>
      <c r="H2945" t="s">
        <v>1723</v>
      </c>
      <c r="I2945" t="s">
        <v>666</v>
      </c>
      <c r="J2945" t="s">
        <v>1750</v>
      </c>
      <c r="K2945" t="s">
        <v>369</v>
      </c>
      <c r="L2945" t="s">
        <v>1751</v>
      </c>
      <c r="M2945" t="s">
        <v>1232</v>
      </c>
      <c r="N2945" t="s">
        <v>1233</v>
      </c>
      <c r="O2945" t="s">
        <v>1626</v>
      </c>
      <c r="P2945" t="s">
        <v>1627</v>
      </c>
      <c r="Q2945" s="11">
        <v>0</v>
      </c>
      <c r="R2945" s="11">
        <v>0</v>
      </c>
      <c r="S2945" s="11">
        <v>0</v>
      </c>
      <c r="T2945" s="11">
        <v>0</v>
      </c>
      <c r="U2945" s="11">
        <v>2000000000</v>
      </c>
      <c r="V2945" s="11">
        <v>0</v>
      </c>
      <c r="W2945" s="11">
        <v>2000000000</v>
      </c>
      <c r="X2945" s="11">
        <v>0</v>
      </c>
      <c r="Y2945" s="11">
        <v>0</v>
      </c>
      <c r="Z2945" s="11">
        <v>0</v>
      </c>
      <c r="AA2945" s="11">
        <v>0</v>
      </c>
      <c r="AB2945" s="11">
        <v>0</v>
      </c>
      <c r="AC2945" s="11">
        <v>263426005</v>
      </c>
      <c r="AD2945" s="11">
        <v>263425005</v>
      </c>
      <c r="AE2945" s="11">
        <v>0</v>
      </c>
      <c r="AF2945" s="11">
        <v>0</v>
      </c>
      <c r="AG2945" s="11">
        <v>1736573988</v>
      </c>
      <c r="AH2945" s="11">
        <v>331543503</v>
      </c>
      <c r="AI2945" s="11">
        <v>0</v>
      </c>
      <c r="AJ2945" s="11">
        <v>0</v>
      </c>
      <c r="AK2945" s="11">
        <v>0</v>
      </c>
      <c r="AL2945" s="11">
        <v>1405031476</v>
      </c>
      <c r="AM2945" s="11">
        <v>0</v>
      </c>
      <c r="AN2945" s="11">
        <v>0</v>
      </c>
      <c r="AO29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1999999993</v>
      </c>
      <c r="AP29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1999999984</v>
      </c>
      <c r="AR29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5" s="11">
        <f>Table_PBS_SQL_DB2_PBSSQL_PBS_NDP_Tina_CG_QtrlyPerformance_Final[[#This Row],[GOU REL]]+Table_PBS_SQL_DB2_PBSSQL_PBS_NDP_Tina_CG_QtrlyPerformance_Final[[#This Row],[EXT REL]]</f>
        <v>1999999993</v>
      </c>
      <c r="AT2945" s="11">
        <f>Table_PBS_SQL_DB2_PBSSQL_PBS_NDP_Tina_CG_QtrlyPerformance_Final[[#This Row],[GOU EXP]]+Table_PBS_SQL_DB2_PBSSQL_PBS_NDP_Tina_CG_QtrlyPerformance_Final[[#This Row],[EXT EXP]]</f>
        <v>1999999984</v>
      </c>
      <c r="AU2945" s="11" t="str">
        <f>IF(Table_PBS_SQL_DB2_PBSSQL_PBS_NDP_Tina_CG_QtrlyPerformance_Final[[#This Row],[Item_Code]]&gt;"300000", "Capital", "Recurrent")</f>
        <v>Capital</v>
      </c>
    </row>
    <row r="2946" spans="1:47" x14ac:dyDescent="0.25">
      <c r="A2946" t="s">
        <v>371</v>
      </c>
      <c r="B2946" t="s">
        <v>372</v>
      </c>
      <c r="C2946" t="s">
        <v>293</v>
      </c>
      <c r="D2946" t="s">
        <v>1206</v>
      </c>
      <c r="E2946" t="s">
        <v>31</v>
      </c>
      <c r="F2946" t="s">
        <v>1207</v>
      </c>
      <c r="G2946" t="s">
        <v>75</v>
      </c>
      <c r="H2946" t="s">
        <v>1529</v>
      </c>
      <c r="I2946" t="s">
        <v>477</v>
      </c>
      <c r="J2946" t="s">
        <v>1752</v>
      </c>
      <c r="K2946" t="s">
        <v>373</v>
      </c>
      <c r="L2946" t="s">
        <v>1753</v>
      </c>
      <c r="M2946" t="s">
        <v>866</v>
      </c>
      <c r="N2946" t="s">
        <v>867</v>
      </c>
      <c r="O2946" t="s">
        <v>1465</v>
      </c>
      <c r="P2946" t="s">
        <v>1466</v>
      </c>
      <c r="Q2946" s="11">
        <v>0</v>
      </c>
      <c r="R2946" s="11">
        <v>0</v>
      </c>
      <c r="S2946" s="11">
        <v>0</v>
      </c>
      <c r="T2946" s="11">
        <v>0</v>
      </c>
      <c r="U2946" s="11">
        <v>10000000</v>
      </c>
      <c r="V2946" s="11">
        <v>0</v>
      </c>
      <c r="W2946" s="11">
        <v>10000000</v>
      </c>
      <c r="X2946" s="11">
        <v>0</v>
      </c>
      <c r="Y2946" s="11">
        <v>0</v>
      </c>
      <c r="Z2946" s="11">
        <v>0</v>
      </c>
      <c r="AA2946" s="11">
        <v>0</v>
      </c>
      <c r="AB2946" s="11">
        <v>0</v>
      </c>
      <c r="AC2946" s="11">
        <v>0</v>
      </c>
      <c r="AD2946" s="11">
        <v>0</v>
      </c>
      <c r="AE2946" s="11">
        <v>0</v>
      </c>
      <c r="AF2946" s="11">
        <v>0</v>
      </c>
      <c r="AG2946" s="11">
        <v>0</v>
      </c>
      <c r="AH2946" s="11">
        <v>0</v>
      </c>
      <c r="AI2946" s="11">
        <v>0</v>
      </c>
      <c r="AJ2946" s="11">
        <v>0</v>
      </c>
      <c r="AK2946" s="11">
        <v>0</v>
      </c>
      <c r="AL2946" s="11">
        <v>0</v>
      </c>
      <c r="AM2946" s="11">
        <v>0</v>
      </c>
      <c r="AN2946" s="11">
        <v>0</v>
      </c>
      <c r="AO29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6" s="11">
        <f>Table_PBS_SQL_DB2_PBSSQL_PBS_NDP_Tina_CG_QtrlyPerformance_Final[[#This Row],[GOU REL]]+Table_PBS_SQL_DB2_PBSSQL_PBS_NDP_Tina_CG_QtrlyPerformance_Final[[#This Row],[EXT REL]]</f>
        <v>0</v>
      </c>
      <c r="AT2946" s="11">
        <f>Table_PBS_SQL_DB2_PBSSQL_PBS_NDP_Tina_CG_QtrlyPerformance_Final[[#This Row],[GOU EXP]]+Table_PBS_SQL_DB2_PBSSQL_PBS_NDP_Tina_CG_QtrlyPerformance_Final[[#This Row],[EXT EXP]]</f>
        <v>0</v>
      </c>
      <c r="AU2946" s="11" t="str">
        <f>IF(Table_PBS_SQL_DB2_PBSSQL_PBS_NDP_Tina_CG_QtrlyPerformance_Final[[#This Row],[Item_Code]]&gt;"300000", "Capital", "Recurrent")</f>
        <v>Capital</v>
      </c>
    </row>
    <row r="2947" spans="1:47" x14ac:dyDescent="0.25">
      <c r="A2947" t="s">
        <v>375</v>
      </c>
      <c r="B2947" t="s">
        <v>376</v>
      </c>
      <c r="C2947" t="s">
        <v>293</v>
      </c>
      <c r="D2947" t="s">
        <v>1206</v>
      </c>
      <c r="E2947" t="s">
        <v>31</v>
      </c>
      <c r="F2947" t="s">
        <v>1207</v>
      </c>
      <c r="G2947" t="s">
        <v>75</v>
      </c>
      <c r="H2947" t="s">
        <v>1529</v>
      </c>
      <c r="I2947" t="s">
        <v>467</v>
      </c>
      <c r="J2947" t="s">
        <v>1736</v>
      </c>
      <c r="K2947" t="s">
        <v>377</v>
      </c>
      <c r="L2947" t="s">
        <v>1756</v>
      </c>
      <c r="M2947" t="s">
        <v>866</v>
      </c>
      <c r="N2947" t="s">
        <v>867</v>
      </c>
      <c r="O2947" t="s">
        <v>982</v>
      </c>
      <c r="P2947" t="s">
        <v>983</v>
      </c>
      <c r="Q2947" s="11">
        <v>0</v>
      </c>
      <c r="R2947" s="11">
        <v>0</v>
      </c>
      <c r="S2947" s="11">
        <v>0</v>
      </c>
      <c r="T2947" s="11">
        <v>0</v>
      </c>
      <c r="U2947" s="11">
        <v>0</v>
      </c>
      <c r="V2947" s="11">
        <v>0</v>
      </c>
      <c r="W2947" s="11">
        <v>51247000</v>
      </c>
      <c r="X2947" s="11">
        <v>0</v>
      </c>
      <c r="Y2947" s="11">
        <v>0</v>
      </c>
      <c r="Z2947" s="11">
        <v>0</v>
      </c>
      <c r="AA2947" s="11">
        <v>0</v>
      </c>
      <c r="AB2947" s="11">
        <v>0</v>
      </c>
      <c r="AC2947" s="11">
        <v>0</v>
      </c>
      <c r="AD2947" s="11">
        <v>0</v>
      </c>
      <c r="AE2947" s="11">
        <v>0</v>
      </c>
      <c r="AF2947" s="11">
        <v>0</v>
      </c>
      <c r="AG2947" s="11">
        <v>0</v>
      </c>
      <c r="AH2947" s="11">
        <v>0</v>
      </c>
      <c r="AI2947" s="11">
        <v>0</v>
      </c>
      <c r="AJ2947" s="11">
        <v>0</v>
      </c>
      <c r="AK2947" s="11">
        <v>0</v>
      </c>
      <c r="AL2947" s="11">
        <v>0</v>
      </c>
      <c r="AM2947" s="11">
        <v>0</v>
      </c>
      <c r="AN2947" s="11">
        <v>0</v>
      </c>
      <c r="AO29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7" s="11">
        <f>Table_PBS_SQL_DB2_PBSSQL_PBS_NDP_Tina_CG_QtrlyPerformance_Final[[#This Row],[GOU REL]]+Table_PBS_SQL_DB2_PBSSQL_PBS_NDP_Tina_CG_QtrlyPerformance_Final[[#This Row],[EXT REL]]</f>
        <v>0</v>
      </c>
      <c r="AT2947" s="11">
        <f>Table_PBS_SQL_DB2_PBSSQL_PBS_NDP_Tina_CG_QtrlyPerformance_Final[[#This Row],[GOU EXP]]+Table_PBS_SQL_DB2_PBSSQL_PBS_NDP_Tina_CG_QtrlyPerformance_Final[[#This Row],[EXT EXP]]</f>
        <v>0</v>
      </c>
      <c r="AU2947" s="11" t="str">
        <f>IF(Table_PBS_SQL_DB2_PBSSQL_PBS_NDP_Tina_CG_QtrlyPerformance_Final[[#This Row],[Item_Code]]&gt;"300000", "Capital", "Recurrent")</f>
        <v>Capital</v>
      </c>
    </row>
    <row r="2948" spans="1:47" x14ac:dyDescent="0.25">
      <c r="A2948" t="s">
        <v>1758</v>
      </c>
      <c r="B2948" t="s">
        <v>1759</v>
      </c>
      <c r="C2948" t="s">
        <v>293</v>
      </c>
      <c r="D2948" t="s">
        <v>1206</v>
      </c>
      <c r="E2948" t="s">
        <v>31</v>
      </c>
      <c r="F2948" t="s">
        <v>1207</v>
      </c>
      <c r="G2948" t="s">
        <v>75</v>
      </c>
      <c r="H2948" t="s">
        <v>1529</v>
      </c>
      <c r="I2948" t="s">
        <v>467</v>
      </c>
      <c r="J2948" t="s">
        <v>1736</v>
      </c>
      <c r="K2948" t="s">
        <v>2260</v>
      </c>
      <c r="L2948" t="s">
        <v>2261</v>
      </c>
      <c r="M2948" t="s">
        <v>1232</v>
      </c>
      <c r="N2948" t="s">
        <v>1586</v>
      </c>
      <c r="O2948" t="s">
        <v>1626</v>
      </c>
      <c r="P2948" t="s">
        <v>1627</v>
      </c>
      <c r="Q2948" s="11">
        <v>0</v>
      </c>
      <c r="R2948" s="11">
        <v>0</v>
      </c>
      <c r="S2948" s="11">
        <v>0</v>
      </c>
      <c r="T2948" s="11">
        <v>0</v>
      </c>
      <c r="U2948" s="11">
        <v>8866344000</v>
      </c>
      <c r="V2948" s="11">
        <v>0</v>
      </c>
      <c r="W2948" s="11">
        <v>8866344000</v>
      </c>
      <c r="X2948" s="11">
        <v>0</v>
      </c>
      <c r="Y2948" s="11">
        <v>0</v>
      </c>
      <c r="Z2948" s="11">
        <v>0</v>
      </c>
      <c r="AA2948" s="11">
        <v>0</v>
      </c>
      <c r="AB2948" s="11">
        <v>0</v>
      </c>
      <c r="AC2948" s="11">
        <v>503781333</v>
      </c>
      <c r="AD2948" s="11">
        <v>462308244</v>
      </c>
      <c r="AE2948" s="11">
        <v>0</v>
      </c>
      <c r="AF2948" s="11">
        <v>0</v>
      </c>
      <c r="AG2948" s="11">
        <v>300646933</v>
      </c>
      <c r="AH2948" s="11">
        <v>273053174</v>
      </c>
      <c r="AI2948" s="11">
        <v>0</v>
      </c>
      <c r="AJ2948" s="11">
        <v>0</v>
      </c>
      <c r="AK2948" s="11">
        <v>212074720</v>
      </c>
      <c r="AL2948" s="11">
        <v>281141568</v>
      </c>
      <c r="AM2948" s="11">
        <v>0</v>
      </c>
      <c r="AN2948" s="11">
        <v>0</v>
      </c>
      <c r="AO29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1016502986</v>
      </c>
      <c r="AP29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1016502986</v>
      </c>
      <c r="AR29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8" s="11">
        <f>Table_PBS_SQL_DB2_PBSSQL_PBS_NDP_Tina_CG_QtrlyPerformance_Final[[#This Row],[GOU REL]]+Table_PBS_SQL_DB2_PBSSQL_PBS_NDP_Tina_CG_QtrlyPerformance_Final[[#This Row],[EXT REL]]</f>
        <v>1016502986</v>
      </c>
      <c r="AT2948" s="11">
        <f>Table_PBS_SQL_DB2_PBSSQL_PBS_NDP_Tina_CG_QtrlyPerformance_Final[[#This Row],[GOU EXP]]+Table_PBS_SQL_DB2_PBSSQL_PBS_NDP_Tina_CG_QtrlyPerformance_Final[[#This Row],[EXT EXP]]</f>
        <v>1016502986</v>
      </c>
      <c r="AU2948" s="11" t="str">
        <f>IF(Table_PBS_SQL_DB2_PBSSQL_PBS_NDP_Tina_CG_QtrlyPerformance_Final[[#This Row],[Item_Code]]&gt;"300000", "Capital", "Recurrent")</f>
        <v>Capital</v>
      </c>
    </row>
    <row r="2949" spans="1:47" x14ac:dyDescent="0.25">
      <c r="A2949" t="s">
        <v>1763</v>
      </c>
      <c r="B2949" t="s">
        <v>1764</v>
      </c>
      <c r="C2949" t="s">
        <v>293</v>
      </c>
      <c r="D2949" t="s">
        <v>1206</v>
      </c>
      <c r="E2949" t="s">
        <v>31</v>
      </c>
      <c r="F2949" t="s">
        <v>1207</v>
      </c>
      <c r="G2949" t="s">
        <v>75</v>
      </c>
      <c r="H2949" t="s">
        <v>1529</v>
      </c>
      <c r="I2949" t="s">
        <v>467</v>
      </c>
      <c r="J2949" t="s">
        <v>1736</v>
      </c>
      <c r="K2949" t="s">
        <v>1765</v>
      </c>
      <c r="L2949" t="s">
        <v>1766</v>
      </c>
      <c r="M2949" t="s">
        <v>1232</v>
      </c>
      <c r="N2949" t="s">
        <v>1586</v>
      </c>
      <c r="O2949" t="s">
        <v>1626</v>
      </c>
      <c r="P2949" t="s">
        <v>1627</v>
      </c>
      <c r="Q2949" s="11">
        <v>0</v>
      </c>
      <c r="R2949" s="11">
        <v>0</v>
      </c>
      <c r="S2949" s="11">
        <v>0</v>
      </c>
      <c r="T2949" s="11">
        <v>0</v>
      </c>
      <c r="U2949" s="11">
        <v>1400000000</v>
      </c>
      <c r="V2949" s="11">
        <v>0</v>
      </c>
      <c r="W2949" s="11">
        <v>1400000000</v>
      </c>
      <c r="X2949" s="11">
        <v>0</v>
      </c>
      <c r="Y2949" s="11">
        <v>640000000</v>
      </c>
      <c r="Z2949" s="11">
        <v>0</v>
      </c>
      <c r="AA2949" s="11">
        <v>0</v>
      </c>
      <c r="AB2949" s="11">
        <v>0</v>
      </c>
      <c r="AC2949" s="11">
        <v>520000000</v>
      </c>
      <c r="AD2949" s="11">
        <v>248066091</v>
      </c>
      <c r="AE2949" s="11">
        <v>0</v>
      </c>
      <c r="AF2949" s="11">
        <v>0</v>
      </c>
      <c r="AG2949" s="11">
        <v>240000000</v>
      </c>
      <c r="AH2949" s="11">
        <v>0</v>
      </c>
      <c r="AI2949" s="11">
        <v>0</v>
      </c>
      <c r="AJ2949" s="11">
        <v>0</v>
      </c>
      <c r="AK2949" s="11">
        <v>0</v>
      </c>
      <c r="AL2949" s="11">
        <v>1151933909</v>
      </c>
      <c r="AM2949" s="11">
        <v>0</v>
      </c>
      <c r="AN2949" s="11">
        <v>0</v>
      </c>
      <c r="AO29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1400000000</v>
      </c>
      <c r="AP29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1400000000</v>
      </c>
      <c r="AR29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49" s="11">
        <f>Table_PBS_SQL_DB2_PBSSQL_PBS_NDP_Tina_CG_QtrlyPerformance_Final[[#This Row],[GOU REL]]+Table_PBS_SQL_DB2_PBSSQL_PBS_NDP_Tina_CG_QtrlyPerformance_Final[[#This Row],[EXT REL]]</f>
        <v>1400000000</v>
      </c>
      <c r="AT2949" s="11">
        <f>Table_PBS_SQL_DB2_PBSSQL_PBS_NDP_Tina_CG_QtrlyPerformance_Final[[#This Row],[GOU EXP]]+Table_PBS_SQL_DB2_PBSSQL_PBS_NDP_Tina_CG_QtrlyPerformance_Final[[#This Row],[EXT EXP]]</f>
        <v>1400000000</v>
      </c>
      <c r="AU2949" s="11" t="str">
        <f>IF(Table_PBS_SQL_DB2_PBSSQL_PBS_NDP_Tina_CG_QtrlyPerformance_Final[[#This Row],[Item_Code]]&gt;"300000", "Capital", "Recurrent")</f>
        <v>Capital</v>
      </c>
    </row>
    <row r="2950" spans="1:47" x14ac:dyDescent="0.25">
      <c r="A2950" t="s">
        <v>389</v>
      </c>
      <c r="B2950" t="s">
        <v>1778</v>
      </c>
      <c r="C2950" t="s">
        <v>293</v>
      </c>
      <c r="D2950" t="s">
        <v>1206</v>
      </c>
      <c r="E2950" t="s">
        <v>31</v>
      </c>
      <c r="F2950" t="s">
        <v>1207</v>
      </c>
      <c r="G2950" t="s">
        <v>75</v>
      </c>
      <c r="H2950" t="s">
        <v>1779</v>
      </c>
      <c r="I2950" t="s">
        <v>467</v>
      </c>
      <c r="J2950" t="s">
        <v>1752</v>
      </c>
      <c r="K2950" t="s">
        <v>391</v>
      </c>
      <c r="L2950" t="s">
        <v>1780</v>
      </c>
      <c r="M2950" t="s">
        <v>866</v>
      </c>
      <c r="N2950" t="s">
        <v>867</v>
      </c>
      <c r="O2950" t="s">
        <v>1729</v>
      </c>
      <c r="P2950" t="s">
        <v>1730</v>
      </c>
      <c r="Q2950" s="11">
        <v>59481140</v>
      </c>
      <c r="R2950" s="11">
        <v>0</v>
      </c>
      <c r="S2950" s="11">
        <v>0</v>
      </c>
      <c r="T2950" s="11">
        <v>0</v>
      </c>
      <c r="U2950" s="11">
        <v>59481140</v>
      </c>
      <c r="V2950" s="11">
        <v>0</v>
      </c>
      <c r="W2950" s="11">
        <v>0</v>
      </c>
      <c r="X2950" s="11">
        <v>0</v>
      </c>
      <c r="Y2950" s="11">
        <v>0</v>
      </c>
      <c r="Z2950" s="11">
        <v>0</v>
      </c>
      <c r="AA2950" s="11">
        <v>0</v>
      </c>
      <c r="AB2950" s="11">
        <v>0</v>
      </c>
      <c r="AC2950" s="11">
        <v>0</v>
      </c>
      <c r="AD2950" s="11">
        <v>0</v>
      </c>
      <c r="AE2950" s="11">
        <v>0</v>
      </c>
      <c r="AF2950" s="11">
        <v>0</v>
      </c>
      <c r="AG2950" s="11">
        <v>0</v>
      </c>
      <c r="AH2950" s="11">
        <v>0</v>
      </c>
      <c r="AI2950" s="11">
        <v>0</v>
      </c>
      <c r="AJ2950" s="11">
        <v>0</v>
      </c>
      <c r="AK2950" s="11">
        <v>59481140</v>
      </c>
      <c r="AL2950" s="11">
        <v>59481140</v>
      </c>
      <c r="AM2950" s="11">
        <v>0</v>
      </c>
      <c r="AN2950" s="11">
        <v>0</v>
      </c>
      <c r="AO29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59481140</v>
      </c>
      <c r="AP29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59481140</v>
      </c>
      <c r="AR29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0" s="11">
        <f>Table_PBS_SQL_DB2_PBSSQL_PBS_NDP_Tina_CG_QtrlyPerformance_Final[[#This Row],[GOU REL]]+Table_PBS_SQL_DB2_PBSSQL_PBS_NDP_Tina_CG_QtrlyPerformance_Final[[#This Row],[EXT REL]]</f>
        <v>59481140</v>
      </c>
      <c r="AT2950" s="11">
        <f>Table_PBS_SQL_DB2_PBSSQL_PBS_NDP_Tina_CG_QtrlyPerformance_Final[[#This Row],[GOU EXP]]+Table_PBS_SQL_DB2_PBSSQL_PBS_NDP_Tina_CG_QtrlyPerformance_Final[[#This Row],[EXT EXP]]</f>
        <v>59481140</v>
      </c>
      <c r="AU2950" s="11" t="str">
        <f>IF(Table_PBS_SQL_DB2_PBSSQL_PBS_NDP_Tina_CG_QtrlyPerformance_Final[[#This Row],[Item_Code]]&gt;"300000", "Capital", "Recurrent")</f>
        <v>Recurrent</v>
      </c>
    </row>
    <row r="2951" spans="1:47" x14ac:dyDescent="0.25">
      <c r="A2951" t="s">
        <v>389</v>
      </c>
      <c r="B2951" t="s">
        <v>1778</v>
      </c>
      <c r="C2951" t="s">
        <v>293</v>
      </c>
      <c r="D2951" t="s">
        <v>1206</v>
      </c>
      <c r="E2951" t="s">
        <v>31</v>
      </c>
      <c r="F2951" t="s">
        <v>1207</v>
      </c>
      <c r="G2951" t="s">
        <v>75</v>
      </c>
      <c r="H2951" t="s">
        <v>1779</v>
      </c>
      <c r="I2951" t="s">
        <v>467</v>
      </c>
      <c r="J2951" t="s">
        <v>1752</v>
      </c>
      <c r="K2951" t="s">
        <v>391</v>
      </c>
      <c r="L2951" t="s">
        <v>1780</v>
      </c>
      <c r="M2951" t="s">
        <v>866</v>
      </c>
      <c r="N2951" t="s">
        <v>867</v>
      </c>
      <c r="O2951" t="s">
        <v>1589</v>
      </c>
      <c r="P2951" t="s">
        <v>1590</v>
      </c>
      <c r="Q2951" s="11">
        <v>0</v>
      </c>
      <c r="R2951" s="11">
        <v>0</v>
      </c>
      <c r="S2951" s="11">
        <v>0</v>
      </c>
      <c r="T2951" s="11">
        <v>0</v>
      </c>
      <c r="U2951" s="11">
        <v>205000000</v>
      </c>
      <c r="V2951" s="11">
        <v>0</v>
      </c>
      <c r="W2951" s="11">
        <v>205000000</v>
      </c>
      <c r="X2951" s="11">
        <v>0</v>
      </c>
      <c r="Y2951" s="11">
        <v>0</v>
      </c>
      <c r="Z2951" s="11">
        <v>0</v>
      </c>
      <c r="AA2951" s="11">
        <v>0</v>
      </c>
      <c r="AB2951" s="11">
        <v>0</v>
      </c>
      <c r="AC2951" s="11">
        <v>205000000</v>
      </c>
      <c r="AD2951" s="11">
        <v>0</v>
      </c>
      <c r="AE2951" s="11">
        <v>0</v>
      </c>
      <c r="AF2951" s="11">
        <v>0</v>
      </c>
      <c r="AG2951" s="11">
        <v>0</v>
      </c>
      <c r="AH2951" s="11">
        <v>0</v>
      </c>
      <c r="AI2951" s="11">
        <v>0</v>
      </c>
      <c r="AJ2951" s="11">
        <v>0</v>
      </c>
      <c r="AK2951" s="11">
        <v>0</v>
      </c>
      <c r="AL2951" s="11">
        <v>204988205</v>
      </c>
      <c r="AM2951" s="11">
        <v>0</v>
      </c>
      <c r="AN2951" s="11">
        <v>0</v>
      </c>
      <c r="AO29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205000000</v>
      </c>
      <c r="AP29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204988205</v>
      </c>
      <c r="AR29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1" s="11">
        <f>Table_PBS_SQL_DB2_PBSSQL_PBS_NDP_Tina_CG_QtrlyPerformance_Final[[#This Row],[GOU REL]]+Table_PBS_SQL_DB2_PBSSQL_PBS_NDP_Tina_CG_QtrlyPerformance_Final[[#This Row],[EXT REL]]</f>
        <v>205000000</v>
      </c>
      <c r="AT2951" s="11">
        <f>Table_PBS_SQL_DB2_PBSSQL_PBS_NDP_Tina_CG_QtrlyPerformance_Final[[#This Row],[GOU EXP]]+Table_PBS_SQL_DB2_PBSSQL_PBS_NDP_Tina_CG_QtrlyPerformance_Final[[#This Row],[EXT EXP]]</f>
        <v>204988205</v>
      </c>
      <c r="AU2951" s="11" t="str">
        <f>IF(Table_PBS_SQL_DB2_PBSSQL_PBS_NDP_Tina_CG_QtrlyPerformance_Final[[#This Row],[Item_Code]]&gt;"300000", "Capital", "Recurrent")</f>
        <v>Capital</v>
      </c>
    </row>
    <row r="2952" spans="1:47" x14ac:dyDescent="0.25">
      <c r="A2952" t="s">
        <v>413</v>
      </c>
      <c r="B2952" t="s">
        <v>414</v>
      </c>
      <c r="C2952" t="s">
        <v>293</v>
      </c>
      <c r="D2952" t="s">
        <v>1206</v>
      </c>
      <c r="E2952" t="s">
        <v>75</v>
      </c>
      <c r="F2952" t="s">
        <v>1228</v>
      </c>
      <c r="G2952" t="s">
        <v>31</v>
      </c>
      <c r="H2952" t="s">
        <v>1786</v>
      </c>
      <c r="I2952" t="s">
        <v>467</v>
      </c>
      <c r="J2952" t="s">
        <v>1213</v>
      </c>
      <c r="K2952" t="s">
        <v>415</v>
      </c>
      <c r="L2952" t="s">
        <v>1791</v>
      </c>
      <c r="M2952" t="s">
        <v>1232</v>
      </c>
      <c r="N2952" t="s">
        <v>1586</v>
      </c>
      <c r="O2952" t="s">
        <v>1083</v>
      </c>
      <c r="P2952" t="s">
        <v>1084</v>
      </c>
      <c r="Q2952" s="11">
        <v>0</v>
      </c>
      <c r="R2952" s="11">
        <v>0</v>
      </c>
      <c r="S2952" s="11">
        <v>0</v>
      </c>
      <c r="T2952" s="11">
        <v>0</v>
      </c>
      <c r="U2952" s="11">
        <v>28000000</v>
      </c>
      <c r="V2952" s="11">
        <v>0</v>
      </c>
      <c r="W2952" s="11">
        <v>28000000</v>
      </c>
      <c r="X2952" s="11">
        <v>0</v>
      </c>
      <c r="Y2952" s="11">
        <v>0</v>
      </c>
      <c r="Z2952" s="11">
        <v>0</v>
      </c>
      <c r="AA2952" s="11">
        <v>0</v>
      </c>
      <c r="AB2952" s="11">
        <v>0</v>
      </c>
      <c r="AC2952" s="11">
        <v>0</v>
      </c>
      <c r="AD2952" s="11">
        <v>0</v>
      </c>
      <c r="AE2952" s="11">
        <v>0</v>
      </c>
      <c r="AF2952" s="11">
        <v>0</v>
      </c>
      <c r="AG2952" s="11">
        <v>0</v>
      </c>
      <c r="AH2952" s="11">
        <v>0</v>
      </c>
      <c r="AI2952" s="11">
        <v>0</v>
      </c>
      <c r="AJ2952" s="11">
        <v>0</v>
      </c>
      <c r="AK2952" s="11">
        <v>28000000</v>
      </c>
      <c r="AL2952" s="11">
        <v>28000000</v>
      </c>
      <c r="AM2952" s="11">
        <v>0</v>
      </c>
      <c r="AN2952" s="11">
        <v>0</v>
      </c>
      <c r="AO29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28000000</v>
      </c>
      <c r="AP29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28000000</v>
      </c>
      <c r="AR29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2" s="11">
        <f>Table_PBS_SQL_DB2_PBSSQL_PBS_NDP_Tina_CG_QtrlyPerformance_Final[[#This Row],[GOU REL]]+Table_PBS_SQL_DB2_PBSSQL_PBS_NDP_Tina_CG_QtrlyPerformance_Final[[#This Row],[EXT REL]]</f>
        <v>28000000</v>
      </c>
      <c r="AT2952" s="11">
        <f>Table_PBS_SQL_DB2_PBSSQL_PBS_NDP_Tina_CG_QtrlyPerformance_Final[[#This Row],[GOU EXP]]+Table_PBS_SQL_DB2_PBSSQL_PBS_NDP_Tina_CG_QtrlyPerformance_Final[[#This Row],[EXT EXP]]</f>
        <v>28000000</v>
      </c>
      <c r="AU2952" s="11" t="str">
        <f>IF(Table_PBS_SQL_DB2_PBSSQL_PBS_NDP_Tina_CG_QtrlyPerformance_Final[[#This Row],[Item_Code]]&gt;"300000", "Capital", "Recurrent")</f>
        <v>Recurrent</v>
      </c>
    </row>
    <row r="2953" spans="1:47" x14ac:dyDescent="0.25">
      <c r="A2953" t="s">
        <v>417</v>
      </c>
      <c r="B2953" t="s">
        <v>418</v>
      </c>
      <c r="C2953" t="s">
        <v>293</v>
      </c>
      <c r="D2953" t="s">
        <v>1206</v>
      </c>
      <c r="E2953" t="s">
        <v>75</v>
      </c>
      <c r="F2953" t="s">
        <v>1228</v>
      </c>
      <c r="G2953" t="s">
        <v>31</v>
      </c>
      <c r="H2953" t="s">
        <v>1786</v>
      </c>
      <c r="I2953" t="s">
        <v>467</v>
      </c>
      <c r="J2953" t="s">
        <v>1213</v>
      </c>
      <c r="K2953" t="s">
        <v>419</v>
      </c>
      <c r="L2953" t="s">
        <v>2159</v>
      </c>
      <c r="M2953" t="s">
        <v>1232</v>
      </c>
      <c r="N2953" t="s">
        <v>1586</v>
      </c>
      <c r="O2953" t="s">
        <v>1516</v>
      </c>
      <c r="P2953" t="s">
        <v>1517</v>
      </c>
      <c r="Q2953" s="11">
        <v>0</v>
      </c>
      <c r="R2953" s="11">
        <v>0</v>
      </c>
      <c r="S2953" s="11">
        <v>0</v>
      </c>
      <c r="T2953" s="11">
        <v>0</v>
      </c>
      <c r="U2953" s="11">
        <v>920000000</v>
      </c>
      <c r="V2953" s="11">
        <v>0</v>
      </c>
      <c r="W2953" s="11">
        <v>920000000</v>
      </c>
      <c r="X2953" s="11">
        <v>0</v>
      </c>
      <c r="Y2953" s="11">
        <v>0</v>
      </c>
      <c r="Z2953" s="11">
        <v>0</v>
      </c>
      <c r="AA2953" s="11">
        <v>0</v>
      </c>
      <c r="AB2953" s="11">
        <v>0</v>
      </c>
      <c r="AC2953" s="11">
        <v>373333333</v>
      </c>
      <c r="AD2953" s="11">
        <v>373333333</v>
      </c>
      <c r="AE2953" s="11">
        <v>0</v>
      </c>
      <c r="AF2953" s="11">
        <v>0</v>
      </c>
      <c r="AG2953" s="11">
        <v>284778667</v>
      </c>
      <c r="AH2953" s="11">
        <v>284778667</v>
      </c>
      <c r="AI2953" s="11">
        <v>0</v>
      </c>
      <c r="AJ2953" s="11">
        <v>0</v>
      </c>
      <c r="AK2953" s="11">
        <v>261888000</v>
      </c>
      <c r="AL2953" s="11">
        <v>214827130</v>
      </c>
      <c r="AM2953" s="11">
        <v>0</v>
      </c>
      <c r="AN2953" s="11">
        <v>0</v>
      </c>
      <c r="AO29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920000000</v>
      </c>
      <c r="AP29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872939130</v>
      </c>
      <c r="AR29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3" s="11">
        <f>Table_PBS_SQL_DB2_PBSSQL_PBS_NDP_Tina_CG_QtrlyPerformance_Final[[#This Row],[GOU REL]]+Table_PBS_SQL_DB2_PBSSQL_PBS_NDP_Tina_CG_QtrlyPerformance_Final[[#This Row],[EXT REL]]</f>
        <v>920000000</v>
      </c>
      <c r="AT2953" s="11">
        <f>Table_PBS_SQL_DB2_PBSSQL_PBS_NDP_Tina_CG_QtrlyPerformance_Final[[#This Row],[GOU EXP]]+Table_PBS_SQL_DB2_PBSSQL_PBS_NDP_Tina_CG_QtrlyPerformance_Final[[#This Row],[EXT EXP]]</f>
        <v>872939130</v>
      </c>
      <c r="AU2953" s="11" t="str">
        <f>IF(Table_PBS_SQL_DB2_PBSSQL_PBS_NDP_Tina_CG_QtrlyPerformance_Final[[#This Row],[Item_Code]]&gt;"300000", "Capital", "Recurrent")</f>
        <v>Capital</v>
      </c>
    </row>
    <row r="2954" spans="1:47" x14ac:dyDescent="0.25">
      <c r="A2954" t="s">
        <v>433</v>
      </c>
      <c r="B2954" t="s">
        <v>434</v>
      </c>
      <c r="C2954" t="s">
        <v>293</v>
      </c>
      <c r="D2954" t="s">
        <v>1206</v>
      </c>
      <c r="E2954" t="s">
        <v>75</v>
      </c>
      <c r="F2954" t="s">
        <v>1228</v>
      </c>
      <c r="G2954" t="s">
        <v>31</v>
      </c>
      <c r="H2954" t="s">
        <v>1786</v>
      </c>
      <c r="I2954" t="s">
        <v>467</v>
      </c>
      <c r="J2954" t="s">
        <v>1213</v>
      </c>
      <c r="K2954" t="s">
        <v>435</v>
      </c>
      <c r="L2954" t="s">
        <v>1795</v>
      </c>
      <c r="M2954" t="s">
        <v>866</v>
      </c>
      <c r="N2954" t="s">
        <v>867</v>
      </c>
      <c r="O2954" t="s">
        <v>1589</v>
      </c>
      <c r="P2954" t="s">
        <v>1590</v>
      </c>
      <c r="Q2954" s="11">
        <v>0</v>
      </c>
      <c r="R2954" s="11">
        <v>0</v>
      </c>
      <c r="S2954" s="11">
        <v>0</v>
      </c>
      <c r="T2954" s="11">
        <v>0</v>
      </c>
      <c r="U2954" s="11">
        <v>0</v>
      </c>
      <c r="V2954" s="11">
        <v>0</v>
      </c>
      <c r="W2954" s="11">
        <v>80000000</v>
      </c>
      <c r="X2954" s="11">
        <v>0</v>
      </c>
      <c r="Y2954" s="11">
        <v>0</v>
      </c>
      <c r="Z2954" s="11">
        <v>0</v>
      </c>
      <c r="AA2954" s="11">
        <v>0</v>
      </c>
      <c r="AB2954" s="11">
        <v>0</v>
      </c>
      <c r="AC2954" s="11">
        <v>80000000</v>
      </c>
      <c r="AD2954" s="11">
        <v>0</v>
      </c>
      <c r="AE2954" s="11">
        <v>0</v>
      </c>
      <c r="AF2954" s="11">
        <v>0</v>
      </c>
      <c r="AG2954" s="11">
        <v>0</v>
      </c>
      <c r="AH2954" s="11">
        <v>0</v>
      </c>
      <c r="AI2954" s="11">
        <v>0</v>
      </c>
      <c r="AJ2954" s="11">
        <v>0</v>
      </c>
      <c r="AK2954" s="11">
        <v>0</v>
      </c>
      <c r="AL2954" s="11">
        <v>80000000</v>
      </c>
      <c r="AM2954" s="11">
        <v>0</v>
      </c>
      <c r="AN2954" s="11">
        <v>0</v>
      </c>
      <c r="AO29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29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29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4" s="11">
        <f>Table_PBS_SQL_DB2_PBSSQL_PBS_NDP_Tina_CG_QtrlyPerformance_Final[[#This Row],[GOU REL]]+Table_PBS_SQL_DB2_PBSSQL_PBS_NDP_Tina_CG_QtrlyPerformance_Final[[#This Row],[EXT REL]]</f>
        <v>80000000</v>
      </c>
      <c r="AT2954" s="11">
        <f>Table_PBS_SQL_DB2_PBSSQL_PBS_NDP_Tina_CG_QtrlyPerformance_Final[[#This Row],[GOU EXP]]+Table_PBS_SQL_DB2_PBSSQL_PBS_NDP_Tina_CG_QtrlyPerformance_Final[[#This Row],[EXT EXP]]</f>
        <v>80000000</v>
      </c>
      <c r="AU2954" s="11" t="str">
        <f>IF(Table_PBS_SQL_DB2_PBSSQL_PBS_NDP_Tina_CG_QtrlyPerformance_Final[[#This Row],[Item_Code]]&gt;"300000", "Capital", "Recurrent")</f>
        <v>Capital</v>
      </c>
    </row>
    <row r="2955" spans="1:47" x14ac:dyDescent="0.25">
      <c r="A2955" t="s">
        <v>441</v>
      </c>
      <c r="B2955" t="s">
        <v>442</v>
      </c>
      <c r="C2955" t="s">
        <v>293</v>
      </c>
      <c r="D2955" t="s">
        <v>1206</v>
      </c>
      <c r="E2955" t="s">
        <v>75</v>
      </c>
      <c r="F2955" t="s">
        <v>1228</v>
      </c>
      <c r="G2955" t="s">
        <v>31</v>
      </c>
      <c r="H2955" t="s">
        <v>1786</v>
      </c>
      <c r="I2955" t="s">
        <v>467</v>
      </c>
      <c r="J2955" t="s">
        <v>1213</v>
      </c>
      <c r="K2955" t="s">
        <v>443</v>
      </c>
      <c r="L2955" t="s">
        <v>1800</v>
      </c>
      <c r="M2955" t="s">
        <v>866</v>
      </c>
      <c r="N2955" t="s">
        <v>867</v>
      </c>
      <c r="O2955" t="s">
        <v>1589</v>
      </c>
      <c r="P2955" t="s">
        <v>1590</v>
      </c>
      <c r="Q2955" s="11">
        <v>0</v>
      </c>
      <c r="R2955" s="11">
        <v>0</v>
      </c>
      <c r="S2955" s="11">
        <v>0</v>
      </c>
      <c r="T2955" s="11">
        <v>0</v>
      </c>
      <c r="U2955" s="11">
        <v>0</v>
      </c>
      <c r="V2955" s="11">
        <v>0</v>
      </c>
      <c r="W2955" s="11">
        <v>200000000</v>
      </c>
      <c r="X2955" s="11">
        <v>0</v>
      </c>
      <c r="Y2955" s="11">
        <v>0</v>
      </c>
      <c r="Z2955" s="11">
        <v>0</v>
      </c>
      <c r="AA2955" s="11">
        <v>0</v>
      </c>
      <c r="AB2955" s="11">
        <v>0</v>
      </c>
      <c r="AC2955" s="11">
        <v>200000000</v>
      </c>
      <c r="AD2955" s="11">
        <v>0</v>
      </c>
      <c r="AE2955" s="11">
        <v>0</v>
      </c>
      <c r="AF2955" s="11">
        <v>0</v>
      </c>
      <c r="AG2955" s="11">
        <v>0</v>
      </c>
      <c r="AH2955" s="11">
        <v>0</v>
      </c>
      <c r="AI2955" s="11">
        <v>0</v>
      </c>
      <c r="AJ2955" s="11">
        <v>0</v>
      </c>
      <c r="AK2955" s="11">
        <v>0</v>
      </c>
      <c r="AL2955" s="11">
        <v>199999650</v>
      </c>
      <c r="AM2955" s="11">
        <v>0</v>
      </c>
      <c r="AN2955" s="11">
        <v>0</v>
      </c>
      <c r="AO29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29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199999650</v>
      </c>
      <c r="AR29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5" s="11">
        <f>Table_PBS_SQL_DB2_PBSSQL_PBS_NDP_Tina_CG_QtrlyPerformance_Final[[#This Row],[GOU REL]]+Table_PBS_SQL_DB2_PBSSQL_PBS_NDP_Tina_CG_QtrlyPerformance_Final[[#This Row],[EXT REL]]</f>
        <v>200000000</v>
      </c>
      <c r="AT2955" s="11">
        <f>Table_PBS_SQL_DB2_PBSSQL_PBS_NDP_Tina_CG_QtrlyPerformance_Final[[#This Row],[GOU EXP]]+Table_PBS_SQL_DB2_PBSSQL_PBS_NDP_Tina_CG_QtrlyPerformance_Final[[#This Row],[EXT EXP]]</f>
        <v>199999650</v>
      </c>
      <c r="AU2955" s="11" t="str">
        <f>IF(Table_PBS_SQL_DB2_PBSSQL_PBS_NDP_Tina_CG_QtrlyPerformance_Final[[#This Row],[Item_Code]]&gt;"300000", "Capital", "Recurrent")</f>
        <v>Capital</v>
      </c>
    </row>
    <row r="2956" spans="1:47" x14ac:dyDescent="0.25">
      <c r="A2956" t="s">
        <v>449</v>
      </c>
      <c r="B2956" t="s">
        <v>450</v>
      </c>
      <c r="C2956" t="s">
        <v>293</v>
      </c>
      <c r="D2956" t="s">
        <v>1206</v>
      </c>
      <c r="E2956" t="s">
        <v>75</v>
      </c>
      <c r="F2956" t="s">
        <v>1228</v>
      </c>
      <c r="G2956" t="s">
        <v>31</v>
      </c>
      <c r="H2956" t="s">
        <v>1786</v>
      </c>
      <c r="I2956" t="s">
        <v>467</v>
      </c>
      <c r="J2956" t="s">
        <v>1213</v>
      </c>
      <c r="K2956" t="s">
        <v>451</v>
      </c>
      <c r="L2956" t="s">
        <v>1801</v>
      </c>
      <c r="M2956" t="s">
        <v>866</v>
      </c>
      <c r="N2956" t="s">
        <v>867</v>
      </c>
      <c r="O2956" t="s">
        <v>1589</v>
      </c>
      <c r="P2956" t="s">
        <v>1590</v>
      </c>
      <c r="Q2956" s="11">
        <v>0</v>
      </c>
      <c r="R2956" s="11">
        <v>0</v>
      </c>
      <c r="S2956" s="11">
        <v>0</v>
      </c>
      <c r="T2956" s="11">
        <v>0</v>
      </c>
      <c r="U2956" s="11">
        <v>85000000</v>
      </c>
      <c r="V2956" s="11">
        <v>0</v>
      </c>
      <c r="W2956" s="11">
        <v>85000000</v>
      </c>
      <c r="X2956" s="11">
        <v>0</v>
      </c>
      <c r="Y2956" s="11">
        <v>0</v>
      </c>
      <c r="Z2956" s="11">
        <v>0</v>
      </c>
      <c r="AA2956" s="11">
        <v>0</v>
      </c>
      <c r="AB2956" s="11">
        <v>0</v>
      </c>
      <c r="AC2956" s="11">
        <v>0</v>
      </c>
      <c r="AD2956" s="11">
        <v>0</v>
      </c>
      <c r="AE2956" s="11">
        <v>0</v>
      </c>
      <c r="AF2956" s="11">
        <v>0</v>
      </c>
      <c r="AG2956" s="11">
        <v>85000000</v>
      </c>
      <c r="AH2956" s="11">
        <v>9121400</v>
      </c>
      <c r="AI2956" s="11">
        <v>0</v>
      </c>
      <c r="AJ2956" s="11">
        <v>0</v>
      </c>
      <c r="AK2956" s="11">
        <v>0</v>
      </c>
      <c r="AL2956" s="11">
        <v>75878599</v>
      </c>
      <c r="AM2956" s="11">
        <v>0</v>
      </c>
      <c r="AN2956" s="11">
        <v>0</v>
      </c>
      <c r="AO29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85000000</v>
      </c>
      <c r="AP29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84999999</v>
      </c>
      <c r="AR29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6" s="11">
        <f>Table_PBS_SQL_DB2_PBSSQL_PBS_NDP_Tina_CG_QtrlyPerformance_Final[[#This Row],[GOU REL]]+Table_PBS_SQL_DB2_PBSSQL_PBS_NDP_Tina_CG_QtrlyPerformance_Final[[#This Row],[EXT REL]]</f>
        <v>85000000</v>
      </c>
      <c r="AT2956" s="11">
        <f>Table_PBS_SQL_DB2_PBSSQL_PBS_NDP_Tina_CG_QtrlyPerformance_Final[[#This Row],[GOU EXP]]+Table_PBS_SQL_DB2_PBSSQL_PBS_NDP_Tina_CG_QtrlyPerformance_Final[[#This Row],[EXT EXP]]</f>
        <v>84999999</v>
      </c>
      <c r="AU2956" s="11" t="str">
        <f>IF(Table_PBS_SQL_DB2_PBSSQL_PBS_NDP_Tina_CG_QtrlyPerformance_Final[[#This Row],[Item_Code]]&gt;"300000", "Capital", "Recurrent")</f>
        <v>Capital</v>
      </c>
    </row>
    <row r="2957" spans="1:47" x14ac:dyDescent="0.25">
      <c r="A2957" t="s">
        <v>453</v>
      </c>
      <c r="B2957" t="s">
        <v>454</v>
      </c>
      <c r="C2957" t="s">
        <v>293</v>
      </c>
      <c r="D2957" t="s">
        <v>1206</v>
      </c>
      <c r="E2957" t="s">
        <v>75</v>
      </c>
      <c r="F2957" t="s">
        <v>1228</v>
      </c>
      <c r="G2957" t="s">
        <v>31</v>
      </c>
      <c r="H2957" t="s">
        <v>1786</v>
      </c>
      <c r="I2957" t="s">
        <v>467</v>
      </c>
      <c r="J2957" t="s">
        <v>1802</v>
      </c>
      <c r="K2957" t="s">
        <v>455</v>
      </c>
      <c r="L2957" t="s">
        <v>1803</v>
      </c>
      <c r="M2957" t="s">
        <v>866</v>
      </c>
      <c r="N2957" t="s">
        <v>867</v>
      </c>
      <c r="O2957" t="s">
        <v>1204</v>
      </c>
      <c r="P2957" t="s">
        <v>1205</v>
      </c>
      <c r="Q2957" s="11">
        <v>0</v>
      </c>
      <c r="R2957" s="11">
        <v>0</v>
      </c>
      <c r="S2957" s="11">
        <v>0</v>
      </c>
      <c r="T2957" s="11">
        <v>0</v>
      </c>
      <c r="U2957" s="11">
        <v>100000000</v>
      </c>
      <c r="V2957" s="11">
        <v>0</v>
      </c>
      <c r="W2957" s="11">
        <v>100000000</v>
      </c>
      <c r="X2957" s="11">
        <v>0</v>
      </c>
      <c r="Y2957" s="11">
        <v>0</v>
      </c>
      <c r="Z2957" s="11">
        <v>0</v>
      </c>
      <c r="AA2957" s="11">
        <v>0</v>
      </c>
      <c r="AB2957" s="11">
        <v>0</v>
      </c>
      <c r="AC2957" s="11">
        <v>100000000</v>
      </c>
      <c r="AD2957" s="11">
        <v>24485000</v>
      </c>
      <c r="AE2957" s="11">
        <v>0</v>
      </c>
      <c r="AF2957" s="11">
        <v>0</v>
      </c>
      <c r="AG2957" s="11">
        <v>0</v>
      </c>
      <c r="AH2957" s="11">
        <v>73519900</v>
      </c>
      <c r="AI2957" s="11">
        <v>0</v>
      </c>
      <c r="AJ2957" s="11">
        <v>0</v>
      </c>
      <c r="AK2957" s="11">
        <v>0</v>
      </c>
      <c r="AL2957" s="11">
        <v>1988340</v>
      </c>
      <c r="AM2957" s="11">
        <v>0</v>
      </c>
      <c r="AN2957" s="11">
        <v>0</v>
      </c>
      <c r="AO29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9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99993240</v>
      </c>
      <c r="AR29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7" s="11">
        <f>Table_PBS_SQL_DB2_PBSSQL_PBS_NDP_Tina_CG_QtrlyPerformance_Final[[#This Row],[GOU REL]]+Table_PBS_SQL_DB2_PBSSQL_PBS_NDP_Tina_CG_QtrlyPerformance_Final[[#This Row],[EXT REL]]</f>
        <v>100000000</v>
      </c>
      <c r="AT2957" s="11">
        <f>Table_PBS_SQL_DB2_PBSSQL_PBS_NDP_Tina_CG_QtrlyPerformance_Final[[#This Row],[GOU EXP]]+Table_PBS_SQL_DB2_PBSSQL_PBS_NDP_Tina_CG_QtrlyPerformance_Final[[#This Row],[EXT EXP]]</f>
        <v>99993240</v>
      </c>
      <c r="AU2957" s="11" t="str">
        <f>IF(Table_PBS_SQL_DB2_PBSSQL_PBS_NDP_Tina_CG_QtrlyPerformance_Final[[#This Row],[Item_Code]]&gt;"300000", "Capital", "Recurrent")</f>
        <v>Capital</v>
      </c>
    </row>
    <row r="2958" spans="1:47" x14ac:dyDescent="0.25">
      <c r="A2958" t="s">
        <v>457</v>
      </c>
      <c r="B2958" t="s">
        <v>458</v>
      </c>
      <c r="C2958" t="s">
        <v>293</v>
      </c>
      <c r="D2958" t="s">
        <v>1206</v>
      </c>
      <c r="E2958" t="s">
        <v>75</v>
      </c>
      <c r="F2958" t="s">
        <v>1228</v>
      </c>
      <c r="G2958" t="s">
        <v>31</v>
      </c>
      <c r="H2958" t="s">
        <v>1786</v>
      </c>
      <c r="I2958" t="s">
        <v>499</v>
      </c>
      <c r="J2958" t="s">
        <v>1213</v>
      </c>
      <c r="K2958" t="s">
        <v>459</v>
      </c>
      <c r="L2958" t="s">
        <v>1804</v>
      </c>
      <c r="M2958" t="s">
        <v>866</v>
      </c>
      <c r="N2958" t="s">
        <v>867</v>
      </c>
      <c r="O2958" t="s">
        <v>982</v>
      </c>
      <c r="P2958" t="s">
        <v>983</v>
      </c>
      <c r="Q2958" s="11">
        <v>0</v>
      </c>
      <c r="R2958" s="11">
        <v>0</v>
      </c>
      <c r="S2958" s="11">
        <v>0</v>
      </c>
      <c r="T2958" s="11">
        <v>0</v>
      </c>
      <c r="U2958" s="11">
        <v>100000000</v>
      </c>
      <c r="V2958" s="11">
        <v>0</v>
      </c>
      <c r="W2958" s="11">
        <v>100000000</v>
      </c>
      <c r="X2958" s="11">
        <v>0</v>
      </c>
      <c r="Y2958" s="11">
        <v>0</v>
      </c>
      <c r="Z2958" s="11">
        <v>0</v>
      </c>
      <c r="AA2958" s="11">
        <v>0</v>
      </c>
      <c r="AB2958" s="11">
        <v>0</v>
      </c>
      <c r="AC2958" s="11">
        <v>100000000</v>
      </c>
      <c r="AD2958" s="11">
        <v>99459840</v>
      </c>
      <c r="AE2958" s="11">
        <v>0</v>
      </c>
      <c r="AF2958" s="11">
        <v>0</v>
      </c>
      <c r="AG2958" s="11">
        <v>0</v>
      </c>
      <c r="AH2958" s="11">
        <v>0</v>
      </c>
      <c r="AI2958" s="11">
        <v>0</v>
      </c>
      <c r="AJ2958" s="11">
        <v>0</v>
      </c>
      <c r="AK2958" s="11">
        <v>0</v>
      </c>
      <c r="AL2958" s="11">
        <v>540159</v>
      </c>
      <c r="AM2958" s="11">
        <v>0</v>
      </c>
      <c r="AN2958" s="11">
        <v>0</v>
      </c>
      <c r="AO29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29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99999999</v>
      </c>
      <c r="AR29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8" s="11">
        <f>Table_PBS_SQL_DB2_PBSSQL_PBS_NDP_Tina_CG_QtrlyPerformance_Final[[#This Row],[GOU REL]]+Table_PBS_SQL_DB2_PBSSQL_PBS_NDP_Tina_CG_QtrlyPerformance_Final[[#This Row],[EXT REL]]</f>
        <v>100000000</v>
      </c>
      <c r="AT2958" s="11">
        <f>Table_PBS_SQL_DB2_PBSSQL_PBS_NDP_Tina_CG_QtrlyPerformance_Final[[#This Row],[GOU EXP]]+Table_PBS_SQL_DB2_PBSSQL_PBS_NDP_Tina_CG_QtrlyPerformance_Final[[#This Row],[EXT EXP]]</f>
        <v>99999999</v>
      </c>
      <c r="AU2958" s="11" t="str">
        <f>IF(Table_PBS_SQL_DB2_PBSSQL_PBS_NDP_Tina_CG_QtrlyPerformance_Final[[#This Row],[Item_Code]]&gt;"300000", "Capital", "Recurrent")</f>
        <v>Capital</v>
      </c>
    </row>
    <row r="2959" spans="1:47" x14ac:dyDescent="0.25">
      <c r="A2959" t="s">
        <v>602</v>
      </c>
      <c r="B2959" t="s">
        <v>603</v>
      </c>
      <c r="C2959" t="s">
        <v>491</v>
      </c>
      <c r="D2959" t="s">
        <v>861</v>
      </c>
      <c r="E2959" t="s">
        <v>31</v>
      </c>
      <c r="F2959" t="s">
        <v>862</v>
      </c>
      <c r="G2959" t="s">
        <v>31</v>
      </c>
      <c r="H2959" t="s">
        <v>1811</v>
      </c>
      <c r="I2959" t="s">
        <v>493</v>
      </c>
      <c r="J2959" t="s">
        <v>2160</v>
      </c>
      <c r="K2959" t="s">
        <v>604</v>
      </c>
      <c r="L2959" t="s">
        <v>2161</v>
      </c>
      <c r="M2959" t="s">
        <v>866</v>
      </c>
      <c r="N2959" t="s">
        <v>867</v>
      </c>
      <c r="O2959" t="s">
        <v>1626</v>
      </c>
      <c r="P2959" t="s">
        <v>1627</v>
      </c>
      <c r="Q2959" s="11">
        <v>0</v>
      </c>
      <c r="R2959" s="11">
        <v>0</v>
      </c>
      <c r="S2959" s="11">
        <v>0</v>
      </c>
      <c r="T2959" s="11">
        <v>0</v>
      </c>
      <c r="U2959" s="11">
        <v>3500000000</v>
      </c>
      <c r="V2959" s="11">
        <v>0</v>
      </c>
      <c r="W2959" s="11">
        <v>3500000000</v>
      </c>
      <c r="X2959" s="11">
        <v>0</v>
      </c>
      <c r="Y2959" s="11">
        <v>0</v>
      </c>
      <c r="Z2959" s="11">
        <v>0</v>
      </c>
      <c r="AA2959" s="11">
        <v>0</v>
      </c>
      <c r="AB2959" s="11">
        <v>0</v>
      </c>
      <c r="AC2959" s="11">
        <v>166666667</v>
      </c>
      <c r="AD2959" s="11">
        <v>166666667</v>
      </c>
      <c r="AE2959" s="11">
        <v>0</v>
      </c>
      <c r="AF2959" s="11">
        <v>0</v>
      </c>
      <c r="AG2959" s="11">
        <v>3333333333</v>
      </c>
      <c r="AH2959" s="11">
        <v>3333333333</v>
      </c>
      <c r="AI2959" s="11">
        <v>0</v>
      </c>
      <c r="AJ2959" s="11">
        <v>0</v>
      </c>
      <c r="AK2959" s="11">
        <v>0</v>
      </c>
      <c r="AL2959" s="11">
        <v>0</v>
      </c>
      <c r="AM2959" s="11">
        <v>0</v>
      </c>
      <c r="AN2959" s="11">
        <v>0</v>
      </c>
      <c r="AO29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3500000000</v>
      </c>
      <c r="AP29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3500000000</v>
      </c>
      <c r="AR29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59" s="11">
        <f>Table_PBS_SQL_DB2_PBSSQL_PBS_NDP_Tina_CG_QtrlyPerformance_Final[[#This Row],[GOU REL]]+Table_PBS_SQL_DB2_PBSSQL_PBS_NDP_Tina_CG_QtrlyPerformance_Final[[#This Row],[EXT REL]]</f>
        <v>3500000000</v>
      </c>
      <c r="AT2959" s="11">
        <f>Table_PBS_SQL_DB2_PBSSQL_PBS_NDP_Tina_CG_QtrlyPerformance_Final[[#This Row],[GOU EXP]]+Table_PBS_SQL_DB2_PBSSQL_PBS_NDP_Tina_CG_QtrlyPerformance_Final[[#This Row],[EXT EXP]]</f>
        <v>3500000000</v>
      </c>
      <c r="AU2959" s="11" t="str">
        <f>IF(Table_PBS_SQL_DB2_PBSSQL_PBS_NDP_Tina_CG_QtrlyPerformance_Final[[#This Row],[Item_Code]]&gt;"300000", "Capital", "Recurrent")</f>
        <v>Capital</v>
      </c>
    </row>
    <row r="2960" spans="1:47" x14ac:dyDescent="0.25">
      <c r="A2960" t="s">
        <v>732</v>
      </c>
      <c r="B2960" t="s">
        <v>733</v>
      </c>
      <c r="C2960" t="s">
        <v>491</v>
      </c>
      <c r="D2960" t="s">
        <v>861</v>
      </c>
      <c r="E2960" t="s">
        <v>31</v>
      </c>
      <c r="F2960" t="s">
        <v>862</v>
      </c>
      <c r="G2960" t="s">
        <v>31</v>
      </c>
      <c r="H2960" t="s">
        <v>1811</v>
      </c>
      <c r="I2960" t="s">
        <v>493</v>
      </c>
      <c r="J2960" t="s">
        <v>1812</v>
      </c>
      <c r="K2960" t="s">
        <v>734</v>
      </c>
      <c r="L2960" t="s">
        <v>735</v>
      </c>
      <c r="M2960" t="s">
        <v>866</v>
      </c>
      <c r="N2960" t="s">
        <v>867</v>
      </c>
      <c r="O2960" t="s">
        <v>1011</v>
      </c>
      <c r="P2960" t="s">
        <v>1012</v>
      </c>
      <c r="Q2960" s="11">
        <v>0</v>
      </c>
      <c r="R2960" s="11">
        <v>0</v>
      </c>
      <c r="S2960" s="11">
        <v>0</v>
      </c>
      <c r="T2960" s="11">
        <v>0</v>
      </c>
      <c r="U2960" s="11">
        <v>49000000</v>
      </c>
      <c r="V2960" s="11">
        <v>0</v>
      </c>
      <c r="W2960" s="11">
        <v>49000000</v>
      </c>
      <c r="X2960" s="11">
        <v>0</v>
      </c>
      <c r="Y2960" s="11">
        <v>0</v>
      </c>
      <c r="Z2960" s="11">
        <v>0</v>
      </c>
      <c r="AA2960" s="11">
        <v>0</v>
      </c>
      <c r="AB2960" s="11">
        <v>0</v>
      </c>
      <c r="AC2960" s="11">
        <v>14500000</v>
      </c>
      <c r="AD2960" s="11">
        <v>14500000</v>
      </c>
      <c r="AE2960" s="11">
        <v>0</v>
      </c>
      <c r="AF2960" s="11">
        <v>0</v>
      </c>
      <c r="AG2960" s="11">
        <v>17250000</v>
      </c>
      <c r="AH2960" s="11">
        <v>17250000</v>
      </c>
      <c r="AI2960" s="11">
        <v>0</v>
      </c>
      <c r="AJ2960" s="11">
        <v>0</v>
      </c>
      <c r="AK2960" s="11">
        <v>17250000</v>
      </c>
      <c r="AL2960" s="11">
        <v>17250000</v>
      </c>
      <c r="AM2960" s="11">
        <v>0</v>
      </c>
      <c r="AN2960" s="11">
        <v>0</v>
      </c>
      <c r="AO29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49000000</v>
      </c>
      <c r="AP29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49000000</v>
      </c>
      <c r="AR29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0" s="11">
        <f>Table_PBS_SQL_DB2_PBSSQL_PBS_NDP_Tina_CG_QtrlyPerformance_Final[[#This Row],[GOU REL]]+Table_PBS_SQL_DB2_PBSSQL_PBS_NDP_Tina_CG_QtrlyPerformance_Final[[#This Row],[EXT REL]]</f>
        <v>49000000</v>
      </c>
      <c r="AT2960" s="11">
        <f>Table_PBS_SQL_DB2_PBSSQL_PBS_NDP_Tina_CG_QtrlyPerformance_Final[[#This Row],[GOU EXP]]+Table_PBS_SQL_DB2_PBSSQL_PBS_NDP_Tina_CG_QtrlyPerformance_Final[[#This Row],[EXT EXP]]</f>
        <v>49000000</v>
      </c>
      <c r="AU2960" s="11" t="str">
        <f>IF(Table_PBS_SQL_DB2_PBSSQL_PBS_NDP_Tina_CG_QtrlyPerformance_Final[[#This Row],[Item_Code]]&gt;"300000", "Capital", "Recurrent")</f>
        <v>Recurrent</v>
      </c>
    </row>
    <row r="2961" spans="1:47" x14ac:dyDescent="0.25">
      <c r="A2961" t="s">
        <v>606</v>
      </c>
      <c r="B2961" t="s">
        <v>607</v>
      </c>
      <c r="C2961" t="s">
        <v>491</v>
      </c>
      <c r="D2961" t="s">
        <v>861</v>
      </c>
      <c r="E2961" t="s">
        <v>31</v>
      </c>
      <c r="F2961" t="s">
        <v>862</v>
      </c>
      <c r="G2961" t="s">
        <v>31</v>
      </c>
      <c r="H2961" t="s">
        <v>1811</v>
      </c>
      <c r="I2961" t="s">
        <v>493</v>
      </c>
      <c r="J2961" t="s">
        <v>2033</v>
      </c>
      <c r="K2961" t="s">
        <v>608</v>
      </c>
      <c r="L2961" t="s">
        <v>2034</v>
      </c>
      <c r="M2961" t="s">
        <v>866</v>
      </c>
      <c r="N2961" t="s">
        <v>867</v>
      </c>
      <c r="O2961" t="s">
        <v>934</v>
      </c>
      <c r="P2961" t="s">
        <v>935</v>
      </c>
      <c r="Q2961" s="11">
        <v>0</v>
      </c>
      <c r="R2961" s="11">
        <v>0</v>
      </c>
      <c r="S2961" s="11">
        <v>0</v>
      </c>
      <c r="T2961" s="11">
        <v>0</v>
      </c>
      <c r="U2961" s="11">
        <v>350000000</v>
      </c>
      <c r="V2961" s="11">
        <v>0</v>
      </c>
      <c r="W2961" s="11">
        <v>350000000</v>
      </c>
      <c r="X2961" s="11">
        <v>0</v>
      </c>
      <c r="Y2961" s="11">
        <v>0</v>
      </c>
      <c r="Z2961" s="11">
        <v>0</v>
      </c>
      <c r="AA2961" s="11">
        <v>0</v>
      </c>
      <c r="AB2961" s="11">
        <v>0</v>
      </c>
      <c r="AC2961" s="11">
        <v>0</v>
      </c>
      <c r="AD2961" s="11">
        <v>0</v>
      </c>
      <c r="AE2961" s="11">
        <v>0</v>
      </c>
      <c r="AF2961" s="11">
        <v>0</v>
      </c>
      <c r="AG2961" s="11">
        <v>0</v>
      </c>
      <c r="AH2961" s="11">
        <v>0</v>
      </c>
      <c r="AI2961" s="11">
        <v>0</v>
      </c>
      <c r="AJ2961" s="11">
        <v>0</v>
      </c>
      <c r="AK2961" s="11">
        <v>0</v>
      </c>
      <c r="AL2961" s="11">
        <v>0</v>
      </c>
      <c r="AM2961" s="11">
        <v>0</v>
      </c>
      <c r="AN2961" s="11">
        <v>0</v>
      </c>
      <c r="AO29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1" s="11">
        <f>Table_PBS_SQL_DB2_PBSSQL_PBS_NDP_Tina_CG_QtrlyPerformance_Final[[#This Row],[GOU REL]]+Table_PBS_SQL_DB2_PBSSQL_PBS_NDP_Tina_CG_QtrlyPerformance_Final[[#This Row],[EXT REL]]</f>
        <v>0</v>
      </c>
      <c r="AT2961" s="11">
        <f>Table_PBS_SQL_DB2_PBSSQL_PBS_NDP_Tina_CG_QtrlyPerformance_Final[[#This Row],[GOU EXP]]+Table_PBS_SQL_DB2_PBSSQL_PBS_NDP_Tina_CG_QtrlyPerformance_Final[[#This Row],[EXT EXP]]</f>
        <v>0</v>
      </c>
      <c r="AU2961" s="11" t="str">
        <f>IF(Table_PBS_SQL_DB2_PBSSQL_PBS_NDP_Tina_CG_QtrlyPerformance_Final[[#This Row],[Item_Code]]&gt;"300000", "Capital", "Recurrent")</f>
        <v>Capital</v>
      </c>
    </row>
    <row r="2962" spans="1:47" x14ac:dyDescent="0.25">
      <c r="A2962" t="s">
        <v>606</v>
      </c>
      <c r="B2962" t="s">
        <v>607</v>
      </c>
      <c r="C2962" t="s">
        <v>491</v>
      </c>
      <c r="D2962" t="s">
        <v>861</v>
      </c>
      <c r="E2962" t="s">
        <v>31</v>
      </c>
      <c r="F2962" t="s">
        <v>862</v>
      </c>
      <c r="G2962" t="s">
        <v>31</v>
      </c>
      <c r="H2962" t="s">
        <v>1811</v>
      </c>
      <c r="I2962" t="s">
        <v>493</v>
      </c>
      <c r="J2962" t="s">
        <v>2033</v>
      </c>
      <c r="K2962" t="s">
        <v>608</v>
      </c>
      <c r="L2962" t="s">
        <v>2034</v>
      </c>
      <c r="M2962" t="s">
        <v>866</v>
      </c>
      <c r="N2962" t="s">
        <v>867</v>
      </c>
      <c r="O2962" t="s">
        <v>957</v>
      </c>
      <c r="P2962" t="s">
        <v>958</v>
      </c>
      <c r="Q2962" s="11">
        <v>0</v>
      </c>
      <c r="R2962" s="11">
        <v>0</v>
      </c>
      <c r="S2962" s="11">
        <v>0</v>
      </c>
      <c r="T2962" s="11">
        <v>0</v>
      </c>
      <c r="U2962" s="11">
        <v>655000000</v>
      </c>
      <c r="V2962" s="11">
        <v>0</v>
      </c>
      <c r="W2962" s="11">
        <v>655000000</v>
      </c>
      <c r="X2962" s="11">
        <v>0</v>
      </c>
      <c r="Y2962" s="11">
        <v>0</v>
      </c>
      <c r="Z2962" s="11">
        <v>0</v>
      </c>
      <c r="AA2962" s="11">
        <v>0</v>
      </c>
      <c r="AB2962" s="11">
        <v>0</v>
      </c>
      <c r="AC2962" s="11">
        <v>0</v>
      </c>
      <c r="AD2962" s="11">
        <v>0</v>
      </c>
      <c r="AE2962" s="11">
        <v>0</v>
      </c>
      <c r="AF2962" s="11">
        <v>0</v>
      </c>
      <c r="AG2962" s="11">
        <v>317666666.5</v>
      </c>
      <c r="AH2962" s="11">
        <v>0</v>
      </c>
      <c r="AI2962" s="11">
        <v>0</v>
      </c>
      <c r="AJ2962" s="11">
        <v>0</v>
      </c>
      <c r="AK2962" s="11">
        <v>0</v>
      </c>
      <c r="AL2962" s="11">
        <v>0</v>
      </c>
      <c r="AM2962" s="11">
        <v>0</v>
      </c>
      <c r="AN2962" s="11">
        <v>0</v>
      </c>
      <c r="AO29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317666666.5</v>
      </c>
      <c r="AP29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2" s="11">
        <f>Table_PBS_SQL_DB2_PBSSQL_PBS_NDP_Tina_CG_QtrlyPerformance_Final[[#This Row],[GOU REL]]+Table_PBS_SQL_DB2_PBSSQL_PBS_NDP_Tina_CG_QtrlyPerformance_Final[[#This Row],[EXT REL]]</f>
        <v>317666666.5</v>
      </c>
      <c r="AT2962" s="11">
        <f>Table_PBS_SQL_DB2_PBSSQL_PBS_NDP_Tina_CG_QtrlyPerformance_Final[[#This Row],[GOU EXP]]+Table_PBS_SQL_DB2_PBSSQL_PBS_NDP_Tina_CG_QtrlyPerformance_Final[[#This Row],[EXT EXP]]</f>
        <v>0</v>
      </c>
      <c r="AU2962" s="11" t="str">
        <f>IF(Table_PBS_SQL_DB2_PBSSQL_PBS_NDP_Tina_CG_QtrlyPerformance_Final[[#This Row],[Item_Code]]&gt;"300000", "Capital", "Recurrent")</f>
        <v>Capital</v>
      </c>
    </row>
    <row r="2963" spans="1:47" x14ac:dyDescent="0.25">
      <c r="A2963" t="s">
        <v>606</v>
      </c>
      <c r="B2963" t="s">
        <v>607</v>
      </c>
      <c r="C2963" t="s">
        <v>491</v>
      </c>
      <c r="D2963" t="s">
        <v>861</v>
      </c>
      <c r="E2963" t="s">
        <v>31</v>
      </c>
      <c r="F2963" t="s">
        <v>862</v>
      </c>
      <c r="G2963" t="s">
        <v>31</v>
      </c>
      <c r="H2963" t="s">
        <v>1811</v>
      </c>
      <c r="I2963" t="s">
        <v>493</v>
      </c>
      <c r="J2963" t="s">
        <v>2033</v>
      </c>
      <c r="K2963" t="s">
        <v>608</v>
      </c>
      <c r="L2963" t="s">
        <v>2034</v>
      </c>
      <c r="M2963" t="s">
        <v>866</v>
      </c>
      <c r="N2963" t="s">
        <v>867</v>
      </c>
      <c r="O2963" t="s">
        <v>883</v>
      </c>
      <c r="P2963" t="s">
        <v>884</v>
      </c>
      <c r="Q2963" s="11">
        <v>0</v>
      </c>
      <c r="R2963" s="11">
        <v>0</v>
      </c>
      <c r="S2963" s="11">
        <v>0</v>
      </c>
      <c r="T2963" s="11">
        <v>0</v>
      </c>
      <c r="U2963" s="11">
        <v>982000000</v>
      </c>
      <c r="V2963" s="11">
        <v>0</v>
      </c>
      <c r="W2963" s="11">
        <v>982000000</v>
      </c>
      <c r="X2963" s="11">
        <v>0</v>
      </c>
      <c r="Y2963" s="11">
        <v>0</v>
      </c>
      <c r="Z2963" s="11">
        <v>0</v>
      </c>
      <c r="AA2963" s="11">
        <v>0</v>
      </c>
      <c r="AB2963" s="11">
        <v>0</v>
      </c>
      <c r="AC2963" s="11">
        <v>206666667</v>
      </c>
      <c r="AD2963" s="11">
        <v>51800000</v>
      </c>
      <c r="AE2963" s="11">
        <v>0</v>
      </c>
      <c r="AF2963" s="11">
        <v>0</v>
      </c>
      <c r="AG2963" s="11">
        <v>181000000</v>
      </c>
      <c r="AH2963" s="11">
        <v>0</v>
      </c>
      <c r="AI2963" s="11">
        <v>0</v>
      </c>
      <c r="AJ2963" s="11">
        <v>0</v>
      </c>
      <c r="AK2963" s="11">
        <v>0</v>
      </c>
      <c r="AL2963" s="11">
        <v>0</v>
      </c>
      <c r="AM2963" s="11">
        <v>0</v>
      </c>
      <c r="AN2963" s="11">
        <v>0</v>
      </c>
      <c r="AO29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387666667</v>
      </c>
      <c r="AP29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51800000</v>
      </c>
      <c r="AR29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3" s="11">
        <f>Table_PBS_SQL_DB2_PBSSQL_PBS_NDP_Tina_CG_QtrlyPerformance_Final[[#This Row],[GOU REL]]+Table_PBS_SQL_DB2_PBSSQL_PBS_NDP_Tina_CG_QtrlyPerformance_Final[[#This Row],[EXT REL]]</f>
        <v>387666667</v>
      </c>
      <c r="AT2963" s="11">
        <f>Table_PBS_SQL_DB2_PBSSQL_PBS_NDP_Tina_CG_QtrlyPerformance_Final[[#This Row],[GOU EXP]]+Table_PBS_SQL_DB2_PBSSQL_PBS_NDP_Tina_CG_QtrlyPerformance_Final[[#This Row],[EXT EXP]]</f>
        <v>51800000</v>
      </c>
      <c r="AU2963" s="11" t="str">
        <f>IF(Table_PBS_SQL_DB2_PBSSQL_PBS_NDP_Tina_CG_QtrlyPerformance_Final[[#This Row],[Item_Code]]&gt;"300000", "Capital", "Recurrent")</f>
        <v>Capital</v>
      </c>
    </row>
    <row r="2964" spans="1:47" x14ac:dyDescent="0.25">
      <c r="A2964" t="s">
        <v>614</v>
      </c>
      <c r="B2964" t="s">
        <v>615</v>
      </c>
      <c r="C2964" t="s">
        <v>491</v>
      </c>
      <c r="D2964" t="s">
        <v>861</v>
      </c>
      <c r="E2964" t="s">
        <v>31</v>
      </c>
      <c r="F2964" t="s">
        <v>862</v>
      </c>
      <c r="G2964" t="s">
        <v>31</v>
      </c>
      <c r="H2964" t="s">
        <v>1811</v>
      </c>
      <c r="I2964" t="s">
        <v>493</v>
      </c>
      <c r="J2964" t="s">
        <v>2262</v>
      </c>
      <c r="K2964" t="s">
        <v>616</v>
      </c>
      <c r="L2964" t="s">
        <v>2263</v>
      </c>
      <c r="M2964" t="s">
        <v>866</v>
      </c>
      <c r="N2964" t="s">
        <v>867</v>
      </c>
      <c r="O2964" t="s">
        <v>1083</v>
      </c>
      <c r="P2964" t="s">
        <v>1084</v>
      </c>
      <c r="Q2964" s="11">
        <v>0</v>
      </c>
      <c r="R2964" s="11">
        <v>0</v>
      </c>
      <c r="S2964" s="11">
        <v>0</v>
      </c>
      <c r="T2964" s="11">
        <v>0</v>
      </c>
      <c r="U2964" s="11">
        <v>400000000</v>
      </c>
      <c r="V2964" s="11">
        <v>0</v>
      </c>
      <c r="W2964" s="11">
        <v>400000000</v>
      </c>
      <c r="X2964" s="11">
        <v>0</v>
      </c>
      <c r="Y2964" s="11">
        <v>0</v>
      </c>
      <c r="Z2964" s="11">
        <v>0</v>
      </c>
      <c r="AA2964" s="11">
        <v>0</v>
      </c>
      <c r="AB2964" s="11">
        <v>0</v>
      </c>
      <c r="AC2964" s="11">
        <v>0</v>
      </c>
      <c r="AD2964" s="11">
        <v>0</v>
      </c>
      <c r="AE2964" s="11">
        <v>0</v>
      </c>
      <c r="AF2964" s="11">
        <v>0</v>
      </c>
      <c r="AG2964" s="11">
        <v>340000000</v>
      </c>
      <c r="AH2964" s="11">
        <v>14999984</v>
      </c>
      <c r="AI2964" s="11">
        <v>0</v>
      </c>
      <c r="AJ2964" s="11">
        <v>0</v>
      </c>
      <c r="AK2964" s="11">
        <v>0</v>
      </c>
      <c r="AL2964" s="11">
        <v>325000000</v>
      </c>
      <c r="AM2964" s="11">
        <v>0</v>
      </c>
      <c r="AN2964" s="11">
        <v>0</v>
      </c>
      <c r="AO29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340000000</v>
      </c>
      <c r="AP29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339999984</v>
      </c>
      <c r="AR29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4" s="11">
        <f>Table_PBS_SQL_DB2_PBSSQL_PBS_NDP_Tina_CG_QtrlyPerformance_Final[[#This Row],[GOU REL]]+Table_PBS_SQL_DB2_PBSSQL_PBS_NDP_Tina_CG_QtrlyPerformance_Final[[#This Row],[EXT REL]]</f>
        <v>340000000</v>
      </c>
      <c r="AT2964" s="11">
        <f>Table_PBS_SQL_DB2_PBSSQL_PBS_NDP_Tina_CG_QtrlyPerformance_Final[[#This Row],[GOU EXP]]+Table_PBS_SQL_DB2_PBSSQL_PBS_NDP_Tina_CG_QtrlyPerformance_Final[[#This Row],[EXT EXP]]</f>
        <v>339999984</v>
      </c>
      <c r="AU2964" s="11" t="str">
        <f>IF(Table_PBS_SQL_DB2_PBSSQL_PBS_NDP_Tina_CG_QtrlyPerformance_Final[[#This Row],[Item_Code]]&gt;"300000", "Capital", "Recurrent")</f>
        <v>Recurrent</v>
      </c>
    </row>
    <row r="2965" spans="1:47" x14ac:dyDescent="0.25">
      <c r="A2965" t="s">
        <v>2035</v>
      </c>
      <c r="B2965" t="s">
        <v>2036</v>
      </c>
      <c r="C2965" t="s">
        <v>491</v>
      </c>
      <c r="D2965" t="s">
        <v>861</v>
      </c>
      <c r="E2965" t="s">
        <v>31</v>
      </c>
      <c r="F2965" t="s">
        <v>862</v>
      </c>
      <c r="G2965" t="s">
        <v>31</v>
      </c>
      <c r="H2965" t="s">
        <v>1811</v>
      </c>
      <c r="I2965" t="s">
        <v>493</v>
      </c>
      <c r="J2965" t="s">
        <v>2037</v>
      </c>
      <c r="K2965" t="s">
        <v>2038</v>
      </c>
      <c r="L2965" t="s">
        <v>2039</v>
      </c>
      <c r="M2965" t="s">
        <v>866</v>
      </c>
      <c r="N2965" t="s">
        <v>867</v>
      </c>
      <c r="O2965" t="s">
        <v>1204</v>
      </c>
      <c r="P2965" t="s">
        <v>1205</v>
      </c>
      <c r="Q2965" s="11">
        <v>0</v>
      </c>
      <c r="R2965" s="11">
        <v>0</v>
      </c>
      <c r="S2965" s="11">
        <v>0</v>
      </c>
      <c r="T2965" s="11">
        <v>0</v>
      </c>
      <c r="U2965" s="11">
        <v>88800000</v>
      </c>
      <c r="V2965" s="11">
        <v>0</v>
      </c>
      <c r="W2965" s="11">
        <v>88800000</v>
      </c>
      <c r="X2965" s="11">
        <v>0</v>
      </c>
      <c r="Y2965" s="11">
        <v>0</v>
      </c>
      <c r="Z2965" s="11">
        <v>0</v>
      </c>
      <c r="AA2965" s="11">
        <v>0</v>
      </c>
      <c r="AB2965" s="11">
        <v>0</v>
      </c>
      <c r="AC2965" s="11">
        <v>0</v>
      </c>
      <c r="AD2965" s="11">
        <v>0</v>
      </c>
      <c r="AE2965" s="11">
        <v>0</v>
      </c>
      <c r="AF2965" s="11">
        <v>0</v>
      </c>
      <c r="AG2965" s="11">
        <v>0</v>
      </c>
      <c r="AH2965" s="11">
        <v>0</v>
      </c>
      <c r="AI2965" s="11">
        <v>0</v>
      </c>
      <c r="AJ2965" s="11">
        <v>0</v>
      </c>
      <c r="AK2965" s="11">
        <v>0</v>
      </c>
      <c r="AL2965" s="11">
        <v>0</v>
      </c>
      <c r="AM2965" s="11">
        <v>0</v>
      </c>
      <c r="AN2965" s="11">
        <v>0</v>
      </c>
      <c r="AO29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5" s="11">
        <f>Table_PBS_SQL_DB2_PBSSQL_PBS_NDP_Tina_CG_QtrlyPerformance_Final[[#This Row],[GOU REL]]+Table_PBS_SQL_DB2_PBSSQL_PBS_NDP_Tina_CG_QtrlyPerformance_Final[[#This Row],[EXT REL]]</f>
        <v>0</v>
      </c>
      <c r="AT2965" s="11">
        <f>Table_PBS_SQL_DB2_PBSSQL_PBS_NDP_Tina_CG_QtrlyPerformance_Final[[#This Row],[GOU EXP]]+Table_PBS_SQL_DB2_PBSSQL_PBS_NDP_Tina_CG_QtrlyPerformance_Final[[#This Row],[EXT EXP]]</f>
        <v>0</v>
      </c>
      <c r="AU2965" s="11" t="str">
        <f>IF(Table_PBS_SQL_DB2_PBSSQL_PBS_NDP_Tina_CG_QtrlyPerformance_Final[[#This Row],[Item_Code]]&gt;"300000", "Capital", "Recurrent")</f>
        <v>Capital</v>
      </c>
    </row>
    <row r="2966" spans="1:47" x14ac:dyDescent="0.25">
      <c r="A2966" t="s">
        <v>626</v>
      </c>
      <c r="B2966" t="s">
        <v>627</v>
      </c>
      <c r="C2966" t="s">
        <v>491</v>
      </c>
      <c r="D2966" t="s">
        <v>861</v>
      </c>
      <c r="E2966" t="s">
        <v>31</v>
      </c>
      <c r="F2966" t="s">
        <v>862</v>
      </c>
      <c r="G2966" t="s">
        <v>31</v>
      </c>
      <c r="H2966" t="s">
        <v>1811</v>
      </c>
      <c r="I2966" t="s">
        <v>493</v>
      </c>
      <c r="J2966" t="s">
        <v>1817</v>
      </c>
      <c r="K2966" t="s">
        <v>628</v>
      </c>
      <c r="L2966" t="s">
        <v>1818</v>
      </c>
      <c r="M2966" t="s">
        <v>866</v>
      </c>
      <c r="N2966" t="s">
        <v>867</v>
      </c>
      <c r="O2966" t="s">
        <v>1626</v>
      </c>
      <c r="P2966" t="s">
        <v>1627</v>
      </c>
      <c r="Q2966" s="11">
        <v>0</v>
      </c>
      <c r="R2966" s="11">
        <v>0</v>
      </c>
      <c r="S2966" s="11">
        <v>0</v>
      </c>
      <c r="T2966" s="11">
        <v>0</v>
      </c>
      <c r="U2966" s="11">
        <v>5800000000</v>
      </c>
      <c r="V2966" s="11">
        <v>0</v>
      </c>
      <c r="W2966" s="11">
        <v>5800000000</v>
      </c>
      <c r="X2966" s="11">
        <v>0</v>
      </c>
      <c r="Y2966" s="11">
        <v>5800000000</v>
      </c>
      <c r="Z2966" s="11">
        <v>5800000000</v>
      </c>
      <c r="AA2966" s="11">
        <v>0</v>
      </c>
      <c r="AB2966" s="11">
        <v>0</v>
      </c>
      <c r="AC2966" s="11">
        <v>0</v>
      </c>
      <c r="AD2966" s="11">
        <v>0</v>
      </c>
      <c r="AE2966" s="11">
        <v>0</v>
      </c>
      <c r="AF2966" s="11">
        <v>0</v>
      </c>
      <c r="AG2966" s="11">
        <v>0</v>
      </c>
      <c r="AH2966" s="11">
        <v>0</v>
      </c>
      <c r="AI2966" s="11">
        <v>0</v>
      </c>
      <c r="AJ2966" s="11">
        <v>0</v>
      </c>
      <c r="AK2966" s="11">
        <v>0</v>
      </c>
      <c r="AL2966" s="11">
        <v>0</v>
      </c>
      <c r="AM2966" s="11">
        <v>0</v>
      </c>
      <c r="AN2966" s="11">
        <v>0</v>
      </c>
      <c r="AO29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5800000000</v>
      </c>
      <c r="AP29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5800000000</v>
      </c>
      <c r="AR29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6" s="11">
        <f>Table_PBS_SQL_DB2_PBSSQL_PBS_NDP_Tina_CG_QtrlyPerformance_Final[[#This Row],[GOU REL]]+Table_PBS_SQL_DB2_PBSSQL_PBS_NDP_Tina_CG_QtrlyPerformance_Final[[#This Row],[EXT REL]]</f>
        <v>5800000000</v>
      </c>
      <c r="AT2966" s="11">
        <f>Table_PBS_SQL_DB2_PBSSQL_PBS_NDP_Tina_CG_QtrlyPerformance_Final[[#This Row],[GOU EXP]]+Table_PBS_SQL_DB2_PBSSQL_PBS_NDP_Tina_CG_QtrlyPerformance_Final[[#This Row],[EXT EXP]]</f>
        <v>5800000000</v>
      </c>
      <c r="AU2966" s="11" t="str">
        <f>IF(Table_PBS_SQL_DB2_PBSSQL_PBS_NDP_Tina_CG_QtrlyPerformance_Final[[#This Row],[Item_Code]]&gt;"300000", "Capital", "Recurrent")</f>
        <v>Capital</v>
      </c>
    </row>
    <row r="2967" spans="1:47" x14ac:dyDescent="0.25">
      <c r="A2967" t="s">
        <v>638</v>
      </c>
      <c r="B2967" t="s">
        <v>639</v>
      </c>
      <c r="C2967" t="s">
        <v>491</v>
      </c>
      <c r="D2967" t="s">
        <v>861</v>
      </c>
      <c r="E2967" t="s">
        <v>31</v>
      </c>
      <c r="F2967" t="s">
        <v>862</v>
      </c>
      <c r="G2967" t="s">
        <v>31</v>
      </c>
      <c r="H2967" t="s">
        <v>1811</v>
      </c>
      <c r="I2967" t="s">
        <v>493</v>
      </c>
      <c r="J2967" t="s">
        <v>2264</v>
      </c>
      <c r="K2967" t="s">
        <v>640</v>
      </c>
      <c r="L2967" t="s">
        <v>2265</v>
      </c>
      <c r="M2967" t="s">
        <v>866</v>
      </c>
      <c r="N2967" t="s">
        <v>867</v>
      </c>
      <c r="O2967" t="s">
        <v>957</v>
      </c>
      <c r="P2967" t="s">
        <v>958</v>
      </c>
      <c r="Q2967" s="11">
        <v>0</v>
      </c>
      <c r="R2967" s="11">
        <v>0</v>
      </c>
      <c r="S2967" s="11">
        <v>0</v>
      </c>
      <c r="T2967" s="11">
        <v>0</v>
      </c>
      <c r="U2967" s="11">
        <v>100000000</v>
      </c>
      <c r="V2967" s="11">
        <v>0</v>
      </c>
      <c r="W2967" s="11">
        <v>100000000</v>
      </c>
      <c r="X2967" s="11">
        <v>0</v>
      </c>
      <c r="Y2967" s="11">
        <v>0</v>
      </c>
      <c r="Z2967" s="11">
        <v>0</v>
      </c>
      <c r="AA2967" s="11">
        <v>0</v>
      </c>
      <c r="AB2967" s="11">
        <v>0</v>
      </c>
      <c r="AC2967" s="11">
        <v>33333333</v>
      </c>
      <c r="AD2967" s="11">
        <v>15000000</v>
      </c>
      <c r="AE2967" s="11">
        <v>0</v>
      </c>
      <c r="AF2967" s="11">
        <v>0</v>
      </c>
      <c r="AG2967" s="11">
        <v>33333333</v>
      </c>
      <c r="AH2967" s="11">
        <v>0</v>
      </c>
      <c r="AI2967" s="11">
        <v>0</v>
      </c>
      <c r="AJ2967" s="11">
        <v>0</v>
      </c>
      <c r="AK2967" s="11">
        <v>33333333</v>
      </c>
      <c r="AL2967" s="11">
        <v>85000000</v>
      </c>
      <c r="AM2967" s="11">
        <v>0</v>
      </c>
      <c r="AN2967" s="11">
        <v>0</v>
      </c>
      <c r="AO29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99999999</v>
      </c>
      <c r="AP29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29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7" s="11">
        <f>Table_PBS_SQL_DB2_PBSSQL_PBS_NDP_Tina_CG_QtrlyPerformance_Final[[#This Row],[GOU REL]]+Table_PBS_SQL_DB2_PBSSQL_PBS_NDP_Tina_CG_QtrlyPerformance_Final[[#This Row],[EXT REL]]</f>
        <v>99999999</v>
      </c>
      <c r="AT2967" s="11">
        <f>Table_PBS_SQL_DB2_PBSSQL_PBS_NDP_Tina_CG_QtrlyPerformance_Final[[#This Row],[GOU EXP]]+Table_PBS_SQL_DB2_PBSSQL_PBS_NDP_Tina_CG_QtrlyPerformance_Final[[#This Row],[EXT EXP]]</f>
        <v>100000000</v>
      </c>
      <c r="AU2967" s="11" t="str">
        <f>IF(Table_PBS_SQL_DB2_PBSSQL_PBS_NDP_Tina_CG_QtrlyPerformance_Final[[#This Row],[Item_Code]]&gt;"300000", "Capital", "Recurrent")</f>
        <v>Capital</v>
      </c>
    </row>
    <row r="2968" spans="1:47" x14ac:dyDescent="0.25">
      <c r="A2968" t="s">
        <v>642</v>
      </c>
      <c r="B2968" t="s">
        <v>643</v>
      </c>
      <c r="C2968" t="s">
        <v>491</v>
      </c>
      <c r="D2968" t="s">
        <v>861</v>
      </c>
      <c r="E2968" t="s">
        <v>31</v>
      </c>
      <c r="F2968" t="s">
        <v>862</v>
      </c>
      <c r="G2968" t="s">
        <v>31</v>
      </c>
      <c r="H2968" t="s">
        <v>1811</v>
      </c>
      <c r="I2968" t="s">
        <v>493</v>
      </c>
      <c r="J2968" t="s">
        <v>2215</v>
      </c>
      <c r="K2968" t="s">
        <v>644</v>
      </c>
      <c r="L2968" t="s">
        <v>2216</v>
      </c>
      <c r="M2968" t="s">
        <v>866</v>
      </c>
      <c r="N2968" t="s">
        <v>867</v>
      </c>
      <c r="O2968" t="s">
        <v>1626</v>
      </c>
      <c r="P2968" t="s">
        <v>1627</v>
      </c>
      <c r="Q2968" s="11">
        <v>0</v>
      </c>
      <c r="R2968" s="11">
        <v>0</v>
      </c>
      <c r="S2968" s="11">
        <v>0</v>
      </c>
      <c r="T2968" s="11">
        <v>0</v>
      </c>
      <c r="U2968" s="11">
        <v>1500000000</v>
      </c>
      <c r="V2968" s="11">
        <v>0</v>
      </c>
      <c r="W2968" s="11">
        <v>1500000000</v>
      </c>
      <c r="X2968" s="11">
        <v>0</v>
      </c>
      <c r="Y2968" s="11">
        <v>0</v>
      </c>
      <c r="Z2968" s="11">
        <v>0</v>
      </c>
      <c r="AA2968" s="11">
        <v>0</v>
      </c>
      <c r="AB2968" s="11">
        <v>0</v>
      </c>
      <c r="AC2968" s="11">
        <v>0</v>
      </c>
      <c r="AD2968" s="11">
        <v>0</v>
      </c>
      <c r="AE2968" s="11">
        <v>0</v>
      </c>
      <c r="AF2968" s="11">
        <v>0</v>
      </c>
      <c r="AG2968" s="11">
        <v>1500000000</v>
      </c>
      <c r="AH2968" s="11">
        <v>229975099</v>
      </c>
      <c r="AI2968" s="11">
        <v>0</v>
      </c>
      <c r="AJ2968" s="11">
        <v>0</v>
      </c>
      <c r="AK2968" s="11">
        <v>0</v>
      </c>
      <c r="AL2968" s="11">
        <v>620607044</v>
      </c>
      <c r="AM2968" s="11">
        <v>0</v>
      </c>
      <c r="AN2968" s="11">
        <v>0</v>
      </c>
      <c r="AO29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1500000000</v>
      </c>
      <c r="AP29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850582143</v>
      </c>
      <c r="AR29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8" s="11">
        <f>Table_PBS_SQL_DB2_PBSSQL_PBS_NDP_Tina_CG_QtrlyPerformance_Final[[#This Row],[GOU REL]]+Table_PBS_SQL_DB2_PBSSQL_PBS_NDP_Tina_CG_QtrlyPerformance_Final[[#This Row],[EXT REL]]</f>
        <v>1500000000</v>
      </c>
      <c r="AT2968" s="11">
        <f>Table_PBS_SQL_DB2_PBSSQL_PBS_NDP_Tina_CG_QtrlyPerformance_Final[[#This Row],[GOU EXP]]+Table_PBS_SQL_DB2_PBSSQL_PBS_NDP_Tina_CG_QtrlyPerformance_Final[[#This Row],[EXT EXP]]</f>
        <v>850582143</v>
      </c>
      <c r="AU2968" s="11" t="str">
        <f>IF(Table_PBS_SQL_DB2_PBSSQL_PBS_NDP_Tina_CG_QtrlyPerformance_Final[[#This Row],[Item_Code]]&gt;"300000", "Capital", "Recurrent")</f>
        <v>Capital</v>
      </c>
    </row>
    <row r="2969" spans="1:47" x14ac:dyDescent="0.25">
      <c r="A2969" t="s">
        <v>646</v>
      </c>
      <c r="B2969" t="s">
        <v>647</v>
      </c>
      <c r="C2969" t="s">
        <v>491</v>
      </c>
      <c r="D2969" t="s">
        <v>861</v>
      </c>
      <c r="E2969" t="s">
        <v>31</v>
      </c>
      <c r="F2969" t="s">
        <v>862</v>
      </c>
      <c r="G2969" t="s">
        <v>31</v>
      </c>
      <c r="H2969" t="s">
        <v>1811</v>
      </c>
      <c r="I2969" t="s">
        <v>493</v>
      </c>
      <c r="J2969" t="s">
        <v>1819</v>
      </c>
      <c r="K2969" t="s">
        <v>648</v>
      </c>
      <c r="L2969" t="s">
        <v>1820</v>
      </c>
      <c r="M2969" t="s">
        <v>866</v>
      </c>
      <c r="N2969" t="s">
        <v>867</v>
      </c>
      <c r="O2969" t="s">
        <v>934</v>
      </c>
      <c r="P2969" t="s">
        <v>935</v>
      </c>
      <c r="Q2969" s="11">
        <v>0</v>
      </c>
      <c r="R2969" s="11">
        <v>0</v>
      </c>
      <c r="S2969" s="11">
        <v>0</v>
      </c>
      <c r="T2969" s="11">
        <v>0</v>
      </c>
      <c r="U2969" s="11">
        <v>700000000</v>
      </c>
      <c r="V2969" s="11">
        <v>0</v>
      </c>
      <c r="W2969" s="11">
        <v>700000000</v>
      </c>
      <c r="X2969" s="11">
        <v>0</v>
      </c>
      <c r="Y2969" s="11">
        <v>0</v>
      </c>
      <c r="Z2969" s="11">
        <v>0</v>
      </c>
      <c r="AA2969" s="11">
        <v>0</v>
      </c>
      <c r="AB2969" s="11">
        <v>0</v>
      </c>
      <c r="AC2969" s="11">
        <v>0</v>
      </c>
      <c r="AD2969" s="11">
        <v>0</v>
      </c>
      <c r="AE2969" s="11">
        <v>0</v>
      </c>
      <c r="AF2969" s="11">
        <v>0</v>
      </c>
      <c r="AG2969" s="11">
        <v>0</v>
      </c>
      <c r="AH2969" s="11">
        <v>0</v>
      </c>
      <c r="AI2969" s="11">
        <v>0</v>
      </c>
      <c r="AJ2969" s="11">
        <v>0</v>
      </c>
      <c r="AK2969" s="11">
        <v>700000000</v>
      </c>
      <c r="AL2969" s="11">
        <v>0</v>
      </c>
      <c r="AM2969" s="11">
        <v>0</v>
      </c>
      <c r="AN2969" s="11">
        <v>0</v>
      </c>
      <c r="AO29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29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69" s="11">
        <f>Table_PBS_SQL_DB2_PBSSQL_PBS_NDP_Tina_CG_QtrlyPerformance_Final[[#This Row],[GOU REL]]+Table_PBS_SQL_DB2_PBSSQL_PBS_NDP_Tina_CG_QtrlyPerformance_Final[[#This Row],[EXT REL]]</f>
        <v>700000000</v>
      </c>
      <c r="AT2969" s="11">
        <f>Table_PBS_SQL_DB2_PBSSQL_PBS_NDP_Tina_CG_QtrlyPerformance_Final[[#This Row],[GOU EXP]]+Table_PBS_SQL_DB2_PBSSQL_PBS_NDP_Tina_CG_QtrlyPerformance_Final[[#This Row],[EXT EXP]]</f>
        <v>0</v>
      </c>
      <c r="AU2969" s="11" t="str">
        <f>IF(Table_PBS_SQL_DB2_PBSSQL_PBS_NDP_Tina_CG_QtrlyPerformance_Final[[#This Row],[Item_Code]]&gt;"300000", "Capital", "Recurrent")</f>
        <v>Capital</v>
      </c>
    </row>
    <row r="2970" spans="1:47" x14ac:dyDescent="0.25">
      <c r="A2970" t="s">
        <v>2223</v>
      </c>
      <c r="B2970" t="s">
        <v>2224</v>
      </c>
      <c r="C2970" t="s">
        <v>275</v>
      </c>
      <c r="D2970" t="s">
        <v>1182</v>
      </c>
      <c r="E2970" t="s">
        <v>31</v>
      </c>
      <c r="F2970" t="s">
        <v>1183</v>
      </c>
      <c r="G2970" t="s">
        <v>275</v>
      </c>
      <c r="H2970" t="s">
        <v>1184</v>
      </c>
      <c r="I2970" t="s">
        <v>493</v>
      </c>
      <c r="J2970" t="s">
        <v>1197</v>
      </c>
      <c r="K2970" t="s">
        <v>1185</v>
      </c>
      <c r="L2970" t="s">
        <v>1186</v>
      </c>
      <c r="M2970" t="s">
        <v>1044</v>
      </c>
      <c r="N2970" t="s">
        <v>1045</v>
      </c>
      <c r="O2970" t="s">
        <v>975</v>
      </c>
      <c r="P2970" t="s">
        <v>976</v>
      </c>
      <c r="Q2970" s="11">
        <v>0</v>
      </c>
      <c r="R2970" s="11">
        <v>0</v>
      </c>
      <c r="S2970" s="11">
        <v>0</v>
      </c>
      <c r="T2970" s="11">
        <v>0</v>
      </c>
      <c r="U2970" s="11">
        <v>0</v>
      </c>
      <c r="V2970" s="11">
        <v>0</v>
      </c>
      <c r="W2970" s="11">
        <v>0</v>
      </c>
      <c r="X2970" s="11">
        <v>216420000000</v>
      </c>
      <c r="Y2970" s="11">
        <v>0</v>
      </c>
      <c r="Z2970" s="11">
        <v>0</v>
      </c>
      <c r="AA2970" s="11">
        <v>0</v>
      </c>
      <c r="AB2970" s="11">
        <v>0</v>
      </c>
      <c r="AC2970" s="11">
        <v>0</v>
      </c>
      <c r="AD2970" s="11">
        <v>0</v>
      </c>
      <c r="AE2970" s="11">
        <v>0</v>
      </c>
      <c r="AF2970" s="11">
        <v>0</v>
      </c>
      <c r="AG2970" s="11">
        <v>0</v>
      </c>
      <c r="AH2970" s="11">
        <v>0</v>
      </c>
      <c r="AI2970" s="11">
        <v>0</v>
      </c>
      <c r="AJ2970" s="11">
        <v>0</v>
      </c>
      <c r="AK2970" s="11">
        <v>0</v>
      </c>
      <c r="AL2970" s="11">
        <v>0</v>
      </c>
      <c r="AM2970" s="11">
        <v>0</v>
      </c>
      <c r="AN2970" s="11">
        <v>0</v>
      </c>
      <c r="AO29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0" s="11">
        <f>Table_PBS_SQL_DB2_PBSSQL_PBS_NDP_Tina_CG_QtrlyPerformance_Final[[#This Row],[GOU REL]]+Table_PBS_SQL_DB2_PBSSQL_PBS_NDP_Tina_CG_QtrlyPerformance_Final[[#This Row],[EXT REL]]</f>
        <v>0</v>
      </c>
      <c r="AT2970" s="11">
        <f>Table_PBS_SQL_DB2_PBSSQL_PBS_NDP_Tina_CG_QtrlyPerformance_Final[[#This Row],[GOU EXP]]+Table_PBS_SQL_DB2_PBSSQL_PBS_NDP_Tina_CG_QtrlyPerformance_Final[[#This Row],[EXT EXP]]</f>
        <v>0</v>
      </c>
      <c r="AU2970" s="11" t="str">
        <f>IF(Table_PBS_SQL_DB2_PBSSQL_PBS_NDP_Tina_CG_QtrlyPerformance_Final[[#This Row],[Item_Code]]&gt;"300000", "Capital", "Recurrent")</f>
        <v>Recurrent</v>
      </c>
    </row>
    <row r="2971" spans="1:47" x14ac:dyDescent="0.25">
      <c r="A2971" t="s">
        <v>49</v>
      </c>
      <c r="B2971" t="s">
        <v>1400</v>
      </c>
      <c r="C2971" t="s">
        <v>119</v>
      </c>
      <c r="D2971" t="s">
        <v>885</v>
      </c>
      <c r="E2971" t="s">
        <v>31</v>
      </c>
      <c r="F2971" t="s">
        <v>886</v>
      </c>
      <c r="G2971" t="s">
        <v>31</v>
      </c>
      <c r="H2971" t="s">
        <v>1420</v>
      </c>
      <c r="I2971" t="s">
        <v>493</v>
      </c>
      <c r="J2971" t="s">
        <v>1428</v>
      </c>
      <c r="K2971" t="s">
        <v>135</v>
      </c>
      <c r="L2971" t="s">
        <v>1429</v>
      </c>
      <c r="M2971" t="s">
        <v>1168</v>
      </c>
      <c r="N2971" t="s">
        <v>1169</v>
      </c>
      <c r="O2971" t="s">
        <v>922</v>
      </c>
      <c r="P2971" t="s">
        <v>923</v>
      </c>
      <c r="Q2971" s="11">
        <v>0</v>
      </c>
      <c r="R2971" s="11">
        <v>0</v>
      </c>
      <c r="S2971" s="11">
        <v>0</v>
      </c>
      <c r="T2971" s="11">
        <v>0</v>
      </c>
      <c r="U2971" s="11">
        <v>80000000</v>
      </c>
      <c r="V2971" s="11">
        <v>0</v>
      </c>
      <c r="W2971" s="11">
        <v>0</v>
      </c>
      <c r="X2971" s="11">
        <v>80000000</v>
      </c>
      <c r="Y2971" s="11">
        <v>0</v>
      </c>
      <c r="Z2971" s="11">
        <v>0</v>
      </c>
      <c r="AA2971" s="11">
        <v>0</v>
      </c>
      <c r="AB2971" s="11">
        <v>0</v>
      </c>
      <c r="AC2971" s="11">
        <v>0</v>
      </c>
      <c r="AD2971" s="11">
        <v>0</v>
      </c>
      <c r="AE2971" s="11">
        <v>0</v>
      </c>
      <c r="AF2971" s="11">
        <v>0</v>
      </c>
      <c r="AG2971" s="11">
        <v>0</v>
      </c>
      <c r="AH2971" s="11">
        <v>0</v>
      </c>
      <c r="AI2971" s="11">
        <v>0</v>
      </c>
      <c r="AJ2971" s="11">
        <v>0</v>
      </c>
      <c r="AK2971" s="11">
        <v>0</v>
      </c>
      <c r="AL2971" s="11">
        <v>0</v>
      </c>
      <c r="AM2971" s="11">
        <v>0</v>
      </c>
      <c r="AN2971" s="11">
        <v>0</v>
      </c>
      <c r="AO29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1" s="11">
        <f>Table_PBS_SQL_DB2_PBSSQL_PBS_NDP_Tina_CG_QtrlyPerformance_Final[[#This Row],[GOU REL]]+Table_PBS_SQL_DB2_PBSSQL_PBS_NDP_Tina_CG_QtrlyPerformance_Final[[#This Row],[EXT REL]]</f>
        <v>0</v>
      </c>
      <c r="AT2971" s="11">
        <f>Table_PBS_SQL_DB2_PBSSQL_PBS_NDP_Tina_CG_QtrlyPerformance_Final[[#This Row],[GOU EXP]]+Table_PBS_SQL_DB2_PBSSQL_PBS_NDP_Tina_CG_QtrlyPerformance_Final[[#This Row],[EXT EXP]]</f>
        <v>0</v>
      </c>
      <c r="AU2971" s="11" t="str">
        <f>IF(Table_PBS_SQL_DB2_PBSSQL_PBS_NDP_Tina_CG_QtrlyPerformance_Final[[#This Row],[Item_Code]]&gt;"300000", "Capital", "Recurrent")</f>
        <v>Recurrent</v>
      </c>
    </row>
    <row r="2972" spans="1:47" x14ac:dyDescent="0.25">
      <c r="A2972" t="s">
        <v>666</v>
      </c>
      <c r="B2972" t="s">
        <v>667</v>
      </c>
      <c r="C2972" t="s">
        <v>664</v>
      </c>
      <c r="D2972" t="s">
        <v>913</v>
      </c>
      <c r="E2972" t="s">
        <v>31</v>
      </c>
      <c r="F2972" t="s">
        <v>914</v>
      </c>
      <c r="G2972" t="s">
        <v>75</v>
      </c>
      <c r="H2972" t="s">
        <v>915</v>
      </c>
      <c r="I2972" t="s">
        <v>493</v>
      </c>
      <c r="J2972" t="s">
        <v>915</v>
      </c>
      <c r="K2972" t="s">
        <v>916</v>
      </c>
      <c r="L2972" t="s">
        <v>917</v>
      </c>
      <c r="M2972" t="s">
        <v>918</v>
      </c>
      <c r="N2972" t="s">
        <v>919</v>
      </c>
      <c r="O2972" t="s">
        <v>906</v>
      </c>
      <c r="P2972" t="s">
        <v>907</v>
      </c>
      <c r="Q2972" s="11">
        <v>0</v>
      </c>
      <c r="R2972" s="11">
        <v>0</v>
      </c>
      <c r="S2972" s="11">
        <v>0</v>
      </c>
      <c r="T2972" s="11">
        <v>0</v>
      </c>
      <c r="U2972" s="11">
        <v>126730000</v>
      </c>
      <c r="V2972" s="11">
        <v>0</v>
      </c>
      <c r="W2972" s="11">
        <v>0</v>
      </c>
      <c r="X2972" s="11">
        <v>126730000</v>
      </c>
      <c r="Y2972" s="11">
        <v>0</v>
      </c>
      <c r="Z2972" s="11">
        <v>0</v>
      </c>
      <c r="AA2972" s="11">
        <v>0</v>
      </c>
      <c r="AB2972" s="11">
        <v>0</v>
      </c>
      <c r="AC2972" s="11">
        <v>0</v>
      </c>
      <c r="AD2972" s="11">
        <v>0</v>
      </c>
      <c r="AE2972" s="11">
        <v>0</v>
      </c>
      <c r="AF2972" s="11">
        <v>0</v>
      </c>
      <c r="AG2972" s="11">
        <v>0</v>
      </c>
      <c r="AH2972" s="11">
        <v>0</v>
      </c>
      <c r="AI2972" s="11">
        <v>0</v>
      </c>
      <c r="AJ2972" s="11">
        <v>0</v>
      </c>
      <c r="AK2972" s="11">
        <v>0</v>
      </c>
      <c r="AL2972" s="11">
        <v>0</v>
      </c>
      <c r="AM2972" s="11">
        <v>0</v>
      </c>
      <c r="AN2972" s="11">
        <v>0</v>
      </c>
      <c r="AO29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2" s="11">
        <f>Table_PBS_SQL_DB2_PBSSQL_PBS_NDP_Tina_CG_QtrlyPerformance_Final[[#This Row],[GOU REL]]+Table_PBS_SQL_DB2_PBSSQL_PBS_NDP_Tina_CG_QtrlyPerformance_Final[[#This Row],[EXT REL]]</f>
        <v>0</v>
      </c>
      <c r="AT2972" s="11">
        <f>Table_PBS_SQL_DB2_PBSSQL_PBS_NDP_Tina_CG_QtrlyPerformance_Final[[#This Row],[GOU EXP]]+Table_PBS_SQL_DB2_PBSSQL_PBS_NDP_Tina_CG_QtrlyPerformance_Final[[#This Row],[EXT EXP]]</f>
        <v>0</v>
      </c>
      <c r="AU2972" s="11" t="str">
        <f>IF(Table_PBS_SQL_DB2_PBSSQL_PBS_NDP_Tina_CG_QtrlyPerformance_Final[[#This Row],[Item_Code]]&gt;"300000", "Capital", "Recurrent")</f>
        <v>Recurrent</v>
      </c>
    </row>
    <row r="2973" spans="1:47" x14ac:dyDescent="0.25">
      <c r="A2973" t="s">
        <v>123</v>
      </c>
      <c r="B2973" t="s">
        <v>1170</v>
      </c>
      <c r="C2973" t="s">
        <v>275</v>
      </c>
      <c r="D2973" t="s">
        <v>1182</v>
      </c>
      <c r="E2973" t="s">
        <v>31</v>
      </c>
      <c r="F2973" t="s">
        <v>1183</v>
      </c>
      <c r="G2973" t="s">
        <v>87</v>
      </c>
      <c r="H2973" t="s">
        <v>1184</v>
      </c>
      <c r="I2973" t="s">
        <v>666</v>
      </c>
      <c r="J2973" t="s">
        <v>1197</v>
      </c>
      <c r="K2973" t="s">
        <v>1185</v>
      </c>
      <c r="L2973" t="s">
        <v>1186</v>
      </c>
      <c r="M2973" t="s">
        <v>1200</v>
      </c>
      <c r="N2973" t="s">
        <v>1201</v>
      </c>
      <c r="O2973" t="s">
        <v>1004</v>
      </c>
      <c r="P2973" t="s">
        <v>868</v>
      </c>
      <c r="Q2973" s="11">
        <v>0</v>
      </c>
      <c r="R2973" s="11">
        <v>0</v>
      </c>
      <c r="S2973" s="11">
        <v>0</v>
      </c>
      <c r="T2973" s="11">
        <v>0</v>
      </c>
      <c r="U2973" s="11">
        <v>843000000</v>
      </c>
      <c r="V2973" s="11">
        <v>0</v>
      </c>
      <c r="W2973" s="11">
        <v>0</v>
      </c>
      <c r="X2973" s="11">
        <v>843000000</v>
      </c>
      <c r="Y2973" s="11">
        <v>0</v>
      </c>
      <c r="Z2973" s="11">
        <v>0</v>
      </c>
      <c r="AA2973" s="11">
        <v>0</v>
      </c>
      <c r="AB2973" s="11">
        <v>0</v>
      </c>
      <c r="AC2973" s="11">
        <v>0</v>
      </c>
      <c r="AD2973" s="11">
        <v>0</v>
      </c>
      <c r="AE2973" s="11">
        <v>0</v>
      </c>
      <c r="AF2973" s="11">
        <v>0</v>
      </c>
      <c r="AG2973" s="11">
        <v>0</v>
      </c>
      <c r="AH2973" s="11">
        <v>0</v>
      </c>
      <c r="AI2973" s="11">
        <v>0</v>
      </c>
      <c r="AJ2973" s="11">
        <v>0</v>
      </c>
      <c r="AK2973" s="11">
        <v>0</v>
      </c>
      <c r="AL2973" s="11">
        <v>0</v>
      </c>
      <c r="AM2973" s="11">
        <v>0</v>
      </c>
      <c r="AN2973" s="11">
        <v>0</v>
      </c>
      <c r="AO29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3" s="11">
        <f>Table_PBS_SQL_DB2_PBSSQL_PBS_NDP_Tina_CG_QtrlyPerformance_Final[[#This Row],[GOU REL]]+Table_PBS_SQL_DB2_PBSSQL_PBS_NDP_Tina_CG_QtrlyPerformance_Final[[#This Row],[EXT REL]]</f>
        <v>0</v>
      </c>
      <c r="AT2973" s="11">
        <f>Table_PBS_SQL_DB2_PBSSQL_PBS_NDP_Tina_CG_QtrlyPerformance_Final[[#This Row],[GOU EXP]]+Table_PBS_SQL_DB2_PBSSQL_PBS_NDP_Tina_CG_QtrlyPerformance_Final[[#This Row],[EXT EXP]]</f>
        <v>0</v>
      </c>
      <c r="AU2973" s="11" t="str">
        <f>IF(Table_PBS_SQL_DB2_PBSSQL_PBS_NDP_Tina_CG_QtrlyPerformance_Final[[#This Row],[Item_Code]]&gt;"300000", "Capital", "Recurrent")</f>
        <v>Recurrent</v>
      </c>
    </row>
    <row r="2974" spans="1:47" x14ac:dyDescent="0.25">
      <c r="A2974" t="s">
        <v>33</v>
      </c>
      <c r="B2974" t="s">
        <v>34</v>
      </c>
      <c r="C2974" t="s">
        <v>31</v>
      </c>
      <c r="D2974" t="s">
        <v>1031</v>
      </c>
      <c r="E2974" t="s">
        <v>75</v>
      </c>
      <c r="F2974" t="s">
        <v>1042</v>
      </c>
      <c r="G2974" t="s">
        <v>97</v>
      </c>
      <c r="H2974" t="s">
        <v>1089</v>
      </c>
      <c r="I2974" t="s">
        <v>493</v>
      </c>
      <c r="J2974" t="s">
        <v>1106</v>
      </c>
      <c r="K2974" t="s">
        <v>35</v>
      </c>
      <c r="L2974" t="s">
        <v>1090</v>
      </c>
      <c r="M2974" t="s">
        <v>1091</v>
      </c>
      <c r="N2974" t="s">
        <v>1092</v>
      </c>
      <c r="O2974" t="s">
        <v>906</v>
      </c>
      <c r="P2974" t="s">
        <v>907</v>
      </c>
      <c r="Q2974" s="11">
        <v>0</v>
      </c>
      <c r="R2974" s="11">
        <v>0</v>
      </c>
      <c r="S2974" s="11">
        <v>0</v>
      </c>
      <c r="T2974" s="11">
        <v>0</v>
      </c>
      <c r="U2974" s="11">
        <v>1110000000</v>
      </c>
      <c r="V2974" s="11">
        <v>0</v>
      </c>
      <c r="W2974" s="11">
        <v>0</v>
      </c>
      <c r="X2974" s="11">
        <v>1110000000</v>
      </c>
      <c r="Y2974" s="11">
        <v>0</v>
      </c>
      <c r="Z2974" s="11">
        <v>0</v>
      </c>
      <c r="AA2974" s="11">
        <v>0</v>
      </c>
      <c r="AB2974" s="11">
        <v>0</v>
      </c>
      <c r="AC2974" s="11">
        <v>0</v>
      </c>
      <c r="AD2974" s="11">
        <v>0</v>
      </c>
      <c r="AE2974" s="11">
        <v>0</v>
      </c>
      <c r="AF2974" s="11">
        <v>0</v>
      </c>
      <c r="AG2974" s="11">
        <v>0</v>
      </c>
      <c r="AH2974" s="11">
        <v>0</v>
      </c>
      <c r="AI2974" s="11">
        <v>0</v>
      </c>
      <c r="AJ2974" s="11">
        <v>0</v>
      </c>
      <c r="AK2974" s="11">
        <v>0</v>
      </c>
      <c r="AL2974" s="11">
        <v>0</v>
      </c>
      <c r="AM2974" s="11">
        <v>0</v>
      </c>
      <c r="AN2974" s="11">
        <v>0</v>
      </c>
      <c r="AO29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4" s="11">
        <f>Table_PBS_SQL_DB2_PBSSQL_PBS_NDP_Tina_CG_QtrlyPerformance_Final[[#This Row],[GOU REL]]+Table_PBS_SQL_DB2_PBSSQL_PBS_NDP_Tina_CG_QtrlyPerformance_Final[[#This Row],[EXT REL]]</f>
        <v>0</v>
      </c>
      <c r="AT2974" s="11">
        <f>Table_PBS_SQL_DB2_PBSSQL_PBS_NDP_Tina_CG_QtrlyPerformance_Final[[#This Row],[GOU EXP]]+Table_PBS_SQL_DB2_PBSSQL_PBS_NDP_Tina_CG_QtrlyPerformance_Final[[#This Row],[EXT EXP]]</f>
        <v>0</v>
      </c>
      <c r="AU2974" s="11" t="str">
        <f>IF(Table_PBS_SQL_DB2_PBSSQL_PBS_NDP_Tina_CG_QtrlyPerformance_Final[[#This Row],[Item_Code]]&gt;"300000", "Capital", "Recurrent")</f>
        <v>Recurrent</v>
      </c>
    </row>
    <row r="2975" spans="1:47" x14ac:dyDescent="0.25">
      <c r="A2975" t="s">
        <v>123</v>
      </c>
      <c r="B2975" t="s">
        <v>1170</v>
      </c>
      <c r="C2975" t="s">
        <v>119</v>
      </c>
      <c r="D2975" t="s">
        <v>885</v>
      </c>
      <c r="E2975" t="s">
        <v>75</v>
      </c>
      <c r="F2975" t="s">
        <v>1171</v>
      </c>
      <c r="G2975" t="s">
        <v>75</v>
      </c>
      <c r="H2975" t="s">
        <v>1172</v>
      </c>
      <c r="I2975" t="s">
        <v>467</v>
      </c>
      <c r="J2975" t="s">
        <v>1173</v>
      </c>
      <c r="K2975" t="s">
        <v>963</v>
      </c>
      <c r="L2975" t="s">
        <v>964</v>
      </c>
      <c r="M2975" t="s">
        <v>1174</v>
      </c>
      <c r="N2975" t="s">
        <v>1175</v>
      </c>
      <c r="O2975" t="s">
        <v>906</v>
      </c>
      <c r="P2975" t="s">
        <v>907</v>
      </c>
      <c r="Q2975" s="11">
        <v>0</v>
      </c>
      <c r="R2975" s="11">
        <v>0</v>
      </c>
      <c r="S2975" s="11">
        <v>0</v>
      </c>
      <c r="T2975" s="11">
        <v>0</v>
      </c>
      <c r="U2975" s="11">
        <v>300000000</v>
      </c>
      <c r="V2975" s="11">
        <v>0</v>
      </c>
      <c r="W2975" s="11">
        <v>0</v>
      </c>
      <c r="X2975" s="11">
        <v>300000000</v>
      </c>
      <c r="Y2975" s="11">
        <v>0</v>
      </c>
      <c r="Z2975" s="11">
        <v>0</v>
      </c>
      <c r="AA2975" s="11">
        <v>0</v>
      </c>
      <c r="AB2975" s="11">
        <v>0</v>
      </c>
      <c r="AC2975" s="11">
        <v>0</v>
      </c>
      <c r="AD2975" s="11">
        <v>0</v>
      </c>
      <c r="AE2975" s="11">
        <v>0</v>
      </c>
      <c r="AF2975" s="11">
        <v>0</v>
      </c>
      <c r="AG2975" s="11">
        <v>0</v>
      </c>
      <c r="AH2975" s="11">
        <v>0</v>
      </c>
      <c r="AI2975" s="11">
        <v>0</v>
      </c>
      <c r="AJ2975" s="11">
        <v>0</v>
      </c>
      <c r="AK2975" s="11">
        <v>0</v>
      </c>
      <c r="AL2975" s="11">
        <v>0</v>
      </c>
      <c r="AM2975" s="11">
        <v>0</v>
      </c>
      <c r="AN2975" s="11">
        <v>0</v>
      </c>
      <c r="AO29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5" s="11">
        <f>Table_PBS_SQL_DB2_PBSSQL_PBS_NDP_Tina_CG_QtrlyPerformance_Final[[#This Row],[GOU REL]]+Table_PBS_SQL_DB2_PBSSQL_PBS_NDP_Tina_CG_QtrlyPerformance_Final[[#This Row],[EXT REL]]</f>
        <v>0</v>
      </c>
      <c r="AT2975" s="11">
        <f>Table_PBS_SQL_DB2_PBSSQL_PBS_NDP_Tina_CG_QtrlyPerformance_Final[[#This Row],[GOU EXP]]+Table_PBS_SQL_DB2_PBSSQL_PBS_NDP_Tina_CG_QtrlyPerformance_Final[[#This Row],[EXT EXP]]</f>
        <v>0</v>
      </c>
      <c r="AU2975" s="11" t="str">
        <f>IF(Table_PBS_SQL_DB2_PBSSQL_PBS_NDP_Tina_CG_QtrlyPerformance_Final[[#This Row],[Item_Code]]&gt;"300000", "Capital", "Recurrent")</f>
        <v>Recurrent</v>
      </c>
    </row>
    <row r="2976" spans="1:47" x14ac:dyDescent="0.25">
      <c r="A2976" t="s">
        <v>49</v>
      </c>
      <c r="B2976" t="s">
        <v>1400</v>
      </c>
      <c r="C2976" t="s">
        <v>119</v>
      </c>
      <c r="D2976" t="s">
        <v>885</v>
      </c>
      <c r="E2976" t="s">
        <v>31</v>
      </c>
      <c r="F2976" t="s">
        <v>886</v>
      </c>
      <c r="G2976" t="s">
        <v>31</v>
      </c>
      <c r="H2976" t="s">
        <v>1420</v>
      </c>
      <c r="I2976" t="s">
        <v>493</v>
      </c>
      <c r="J2976" t="s">
        <v>1428</v>
      </c>
      <c r="K2976" t="s">
        <v>135</v>
      </c>
      <c r="L2976" t="s">
        <v>1429</v>
      </c>
      <c r="M2976" t="s">
        <v>1168</v>
      </c>
      <c r="N2976" t="s">
        <v>1169</v>
      </c>
      <c r="O2976" t="s">
        <v>996</v>
      </c>
      <c r="P2976" t="s">
        <v>997</v>
      </c>
      <c r="Q2976" s="11">
        <v>0</v>
      </c>
      <c r="R2976" s="11">
        <v>0</v>
      </c>
      <c r="S2976" s="11">
        <v>0</v>
      </c>
      <c r="T2976" s="11">
        <v>0</v>
      </c>
      <c r="U2976" s="11">
        <v>120000000</v>
      </c>
      <c r="V2976" s="11">
        <v>0</v>
      </c>
      <c r="W2976" s="11">
        <v>40000000</v>
      </c>
      <c r="X2976" s="11">
        <v>80000000</v>
      </c>
      <c r="Y2976" s="11">
        <v>0</v>
      </c>
      <c r="Z2976" s="11">
        <v>0</v>
      </c>
      <c r="AA2976" s="11">
        <v>0</v>
      </c>
      <c r="AB2976" s="11">
        <v>0</v>
      </c>
      <c r="AC2976" s="11">
        <v>0</v>
      </c>
      <c r="AD2976" s="11">
        <v>0</v>
      </c>
      <c r="AE2976" s="11">
        <v>0</v>
      </c>
      <c r="AF2976" s="11">
        <v>0</v>
      </c>
      <c r="AG2976" s="11">
        <v>10000000</v>
      </c>
      <c r="AH2976" s="11">
        <v>10000000</v>
      </c>
      <c r="AI2976" s="11">
        <v>0</v>
      </c>
      <c r="AJ2976" s="11">
        <v>0</v>
      </c>
      <c r="AK2976" s="11">
        <v>30000000</v>
      </c>
      <c r="AL2976" s="11">
        <v>30000000</v>
      </c>
      <c r="AM2976" s="11">
        <v>0</v>
      </c>
      <c r="AN2976" s="11">
        <v>0</v>
      </c>
      <c r="AO29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29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29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6" s="11">
        <f>Table_PBS_SQL_DB2_PBSSQL_PBS_NDP_Tina_CG_QtrlyPerformance_Final[[#This Row],[GOU REL]]+Table_PBS_SQL_DB2_PBSSQL_PBS_NDP_Tina_CG_QtrlyPerformance_Final[[#This Row],[EXT REL]]</f>
        <v>40000000</v>
      </c>
      <c r="AT2976" s="11">
        <f>Table_PBS_SQL_DB2_PBSSQL_PBS_NDP_Tina_CG_QtrlyPerformance_Final[[#This Row],[GOU EXP]]+Table_PBS_SQL_DB2_PBSSQL_PBS_NDP_Tina_CG_QtrlyPerformance_Final[[#This Row],[EXT EXP]]</f>
        <v>40000000</v>
      </c>
      <c r="AU2976" s="11" t="str">
        <f>IF(Table_PBS_SQL_DB2_PBSSQL_PBS_NDP_Tina_CG_QtrlyPerformance_Final[[#This Row],[Item_Code]]&gt;"300000", "Capital", "Recurrent")</f>
        <v>Recurrent</v>
      </c>
    </row>
    <row r="2977" spans="1:47" x14ac:dyDescent="0.25">
      <c r="A2977" t="s">
        <v>77</v>
      </c>
      <c r="B2977" t="s">
        <v>78</v>
      </c>
      <c r="C2977" t="s">
        <v>202</v>
      </c>
      <c r="D2977" t="s">
        <v>1336</v>
      </c>
      <c r="E2977" t="s">
        <v>75</v>
      </c>
      <c r="F2977" t="s">
        <v>1349</v>
      </c>
      <c r="G2977" t="s">
        <v>75</v>
      </c>
      <c r="H2977" t="s">
        <v>1338</v>
      </c>
      <c r="I2977" t="s">
        <v>493</v>
      </c>
      <c r="J2977" t="s">
        <v>1345</v>
      </c>
      <c r="K2977" t="s">
        <v>1829</v>
      </c>
      <c r="L2977" t="s">
        <v>1830</v>
      </c>
      <c r="M2977" t="s">
        <v>1365</v>
      </c>
      <c r="N2977" t="s">
        <v>1366</v>
      </c>
      <c r="O2977" t="s">
        <v>1028</v>
      </c>
      <c r="P2977" t="s">
        <v>1029</v>
      </c>
      <c r="Q2977" s="11">
        <v>0</v>
      </c>
      <c r="R2977" s="11">
        <v>0</v>
      </c>
      <c r="S2977" s="11">
        <v>0</v>
      </c>
      <c r="T2977" s="11">
        <v>0</v>
      </c>
      <c r="U2977" s="11">
        <v>400000000</v>
      </c>
      <c r="V2977" s="11">
        <v>0</v>
      </c>
      <c r="W2977" s="11">
        <v>400000000</v>
      </c>
      <c r="X2977" s="11">
        <v>0</v>
      </c>
      <c r="Y2977" s="11">
        <v>0</v>
      </c>
      <c r="Z2977" s="11">
        <v>0</v>
      </c>
      <c r="AA2977" s="11">
        <v>0</v>
      </c>
      <c r="AB2977" s="11">
        <v>0</v>
      </c>
      <c r="AC2977" s="11">
        <v>0</v>
      </c>
      <c r="AD2977" s="11">
        <v>0</v>
      </c>
      <c r="AE2977" s="11">
        <v>0</v>
      </c>
      <c r="AF2977" s="11">
        <v>0</v>
      </c>
      <c r="AG2977" s="11">
        <v>0</v>
      </c>
      <c r="AH2977" s="11">
        <v>0</v>
      </c>
      <c r="AI2977" s="11">
        <v>0</v>
      </c>
      <c r="AJ2977" s="11">
        <v>0</v>
      </c>
      <c r="AK2977" s="11">
        <v>57553998</v>
      </c>
      <c r="AL2977" s="11">
        <v>57553998</v>
      </c>
      <c r="AM2977" s="11">
        <v>0</v>
      </c>
      <c r="AN2977" s="11">
        <v>0</v>
      </c>
      <c r="AO29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57553998</v>
      </c>
      <c r="AP29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57553998</v>
      </c>
      <c r="AR29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7" s="11">
        <f>Table_PBS_SQL_DB2_PBSSQL_PBS_NDP_Tina_CG_QtrlyPerformance_Final[[#This Row],[GOU REL]]+Table_PBS_SQL_DB2_PBSSQL_PBS_NDP_Tina_CG_QtrlyPerformance_Final[[#This Row],[EXT REL]]</f>
        <v>57553998</v>
      </c>
      <c r="AT2977" s="11">
        <f>Table_PBS_SQL_DB2_PBSSQL_PBS_NDP_Tina_CG_QtrlyPerformance_Final[[#This Row],[GOU EXP]]+Table_PBS_SQL_DB2_PBSSQL_PBS_NDP_Tina_CG_QtrlyPerformance_Final[[#This Row],[EXT EXP]]</f>
        <v>57553998</v>
      </c>
      <c r="AU2977" s="11" t="str">
        <f>IF(Table_PBS_SQL_DB2_PBSSQL_PBS_NDP_Tina_CG_QtrlyPerformance_Final[[#This Row],[Item_Code]]&gt;"300000", "Capital", "Recurrent")</f>
        <v>Recurrent</v>
      </c>
    </row>
    <row r="2978" spans="1:47" x14ac:dyDescent="0.25">
      <c r="A2978" t="s">
        <v>59</v>
      </c>
      <c r="B2978" t="s">
        <v>1677</v>
      </c>
      <c r="C2978" t="s">
        <v>31</v>
      </c>
      <c r="D2978" t="s">
        <v>1031</v>
      </c>
      <c r="E2978" t="s">
        <v>75</v>
      </c>
      <c r="F2978" t="s">
        <v>1042</v>
      </c>
      <c r="G2978" t="s">
        <v>31</v>
      </c>
      <c r="H2978" t="s">
        <v>1678</v>
      </c>
      <c r="I2978" t="s">
        <v>305</v>
      </c>
      <c r="J2978" t="s">
        <v>1689</v>
      </c>
      <c r="K2978" t="s">
        <v>1690</v>
      </c>
      <c r="L2978" t="s">
        <v>1691</v>
      </c>
      <c r="M2978" t="s">
        <v>1683</v>
      </c>
      <c r="N2978" t="s">
        <v>1684</v>
      </c>
      <c r="O2978" t="s">
        <v>1939</v>
      </c>
      <c r="P2978" t="s">
        <v>1940</v>
      </c>
      <c r="Q2978" s="11">
        <v>0</v>
      </c>
      <c r="R2978" s="11">
        <v>0</v>
      </c>
      <c r="S2978" s="11">
        <v>0</v>
      </c>
      <c r="T2978" s="11">
        <v>0</v>
      </c>
      <c r="U2978" s="11">
        <v>140000000</v>
      </c>
      <c r="V2978" s="11">
        <v>0</v>
      </c>
      <c r="W2978" s="11">
        <v>140000000</v>
      </c>
      <c r="X2978" s="11">
        <v>0</v>
      </c>
      <c r="Y2978" s="11">
        <v>0</v>
      </c>
      <c r="Z2978" s="11">
        <v>0</v>
      </c>
      <c r="AA2978" s="11">
        <v>0</v>
      </c>
      <c r="AB2978" s="11">
        <v>0</v>
      </c>
      <c r="AC2978" s="11">
        <v>103000000</v>
      </c>
      <c r="AD2978" s="11">
        <v>63000000</v>
      </c>
      <c r="AE2978" s="11">
        <v>0</v>
      </c>
      <c r="AF2978" s="11">
        <v>0</v>
      </c>
      <c r="AG2978" s="11">
        <v>0</v>
      </c>
      <c r="AH2978" s="11">
        <v>40000000</v>
      </c>
      <c r="AI2978" s="11">
        <v>0</v>
      </c>
      <c r="AJ2978" s="11">
        <v>0</v>
      </c>
      <c r="AK2978" s="11">
        <v>0</v>
      </c>
      <c r="AL2978" s="11">
        <v>0</v>
      </c>
      <c r="AM2978" s="11">
        <v>0</v>
      </c>
      <c r="AN2978" s="11">
        <v>0</v>
      </c>
      <c r="AO29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103000000</v>
      </c>
      <c r="AP29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103000000</v>
      </c>
      <c r="AR29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8" s="11">
        <f>Table_PBS_SQL_DB2_PBSSQL_PBS_NDP_Tina_CG_QtrlyPerformance_Final[[#This Row],[GOU REL]]+Table_PBS_SQL_DB2_PBSSQL_PBS_NDP_Tina_CG_QtrlyPerformance_Final[[#This Row],[EXT REL]]</f>
        <v>103000000</v>
      </c>
      <c r="AT2978" s="11">
        <f>Table_PBS_SQL_DB2_PBSSQL_PBS_NDP_Tina_CG_QtrlyPerformance_Final[[#This Row],[GOU EXP]]+Table_PBS_SQL_DB2_PBSSQL_PBS_NDP_Tina_CG_QtrlyPerformance_Final[[#This Row],[EXT EXP]]</f>
        <v>103000000</v>
      </c>
      <c r="AU2978" s="11" t="str">
        <f>IF(Table_PBS_SQL_DB2_PBSSQL_PBS_NDP_Tina_CG_QtrlyPerformance_Final[[#This Row],[Item_Code]]&gt;"300000", "Capital", "Recurrent")</f>
        <v>Recurrent</v>
      </c>
    </row>
    <row r="2979" spans="1:47" x14ac:dyDescent="0.25">
      <c r="A2979" t="s">
        <v>59</v>
      </c>
      <c r="B2979" t="s">
        <v>1677</v>
      </c>
      <c r="C2979" t="s">
        <v>31</v>
      </c>
      <c r="D2979" t="s">
        <v>1031</v>
      </c>
      <c r="E2979" t="s">
        <v>75</v>
      </c>
      <c r="F2979" t="s">
        <v>1042</v>
      </c>
      <c r="G2979" t="s">
        <v>31</v>
      </c>
      <c r="H2979" t="s">
        <v>1678</v>
      </c>
      <c r="I2979" t="s">
        <v>511</v>
      </c>
      <c r="J2979" t="s">
        <v>1679</v>
      </c>
      <c r="K2979" t="s">
        <v>61</v>
      </c>
      <c r="L2979" t="s">
        <v>1680</v>
      </c>
      <c r="M2979" t="s">
        <v>1681</v>
      </c>
      <c r="N2979" t="s">
        <v>1682</v>
      </c>
      <c r="O2979" t="s">
        <v>924</v>
      </c>
      <c r="P2979" t="s">
        <v>925</v>
      </c>
      <c r="Q2979" s="11">
        <v>0</v>
      </c>
      <c r="R2979" s="11">
        <v>0</v>
      </c>
      <c r="S2979" s="11">
        <v>0</v>
      </c>
      <c r="T2979" s="11">
        <v>0</v>
      </c>
      <c r="U2979" s="11">
        <v>1153077239</v>
      </c>
      <c r="V2979" s="11">
        <v>0</v>
      </c>
      <c r="W2979" s="11">
        <v>1153077239</v>
      </c>
      <c r="X2979" s="11">
        <v>0</v>
      </c>
      <c r="Y2979" s="11">
        <v>0</v>
      </c>
      <c r="Z2979" s="11">
        <v>0</v>
      </c>
      <c r="AA2979" s="11">
        <v>0</v>
      </c>
      <c r="AB2979" s="11">
        <v>0</v>
      </c>
      <c r="AC2979" s="11">
        <v>509470000</v>
      </c>
      <c r="AD2979" s="11">
        <v>1430000</v>
      </c>
      <c r="AE2979" s="11">
        <v>0</v>
      </c>
      <c r="AF2979" s="11">
        <v>0</v>
      </c>
      <c r="AG2979" s="11">
        <v>643607239</v>
      </c>
      <c r="AH2979" s="11">
        <v>855650549</v>
      </c>
      <c r="AI2979" s="11">
        <v>0</v>
      </c>
      <c r="AJ2979" s="11">
        <v>0</v>
      </c>
      <c r="AK2979" s="11">
        <v>0</v>
      </c>
      <c r="AL2979" s="11">
        <v>295996690</v>
      </c>
      <c r="AM2979" s="11">
        <v>0</v>
      </c>
      <c r="AN2979" s="11">
        <v>0</v>
      </c>
      <c r="AO29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1153077239</v>
      </c>
      <c r="AP29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1153077239</v>
      </c>
      <c r="AR29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79" s="11">
        <f>Table_PBS_SQL_DB2_PBSSQL_PBS_NDP_Tina_CG_QtrlyPerformance_Final[[#This Row],[GOU REL]]+Table_PBS_SQL_DB2_PBSSQL_PBS_NDP_Tina_CG_QtrlyPerformance_Final[[#This Row],[EXT REL]]</f>
        <v>1153077239</v>
      </c>
      <c r="AT2979" s="11">
        <f>Table_PBS_SQL_DB2_PBSSQL_PBS_NDP_Tina_CG_QtrlyPerformance_Final[[#This Row],[GOU EXP]]+Table_PBS_SQL_DB2_PBSSQL_PBS_NDP_Tina_CG_QtrlyPerformance_Final[[#This Row],[EXT EXP]]</f>
        <v>1153077239</v>
      </c>
      <c r="AU2979" s="11" t="str">
        <f>IF(Table_PBS_SQL_DB2_PBSSQL_PBS_NDP_Tina_CG_QtrlyPerformance_Final[[#This Row],[Item_Code]]&gt;"300000", "Capital", "Recurrent")</f>
        <v>Recurrent</v>
      </c>
    </row>
    <row r="2980" spans="1:47" x14ac:dyDescent="0.25">
      <c r="A2980" t="s">
        <v>179</v>
      </c>
      <c r="B2980" t="s">
        <v>959</v>
      </c>
      <c r="C2980" t="s">
        <v>676</v>
      </c>
      <c r="D2980" t="s">
        <v>990</v>
      </c>
      <c r="E2980" t="s">
        <v>97</v>
      </c>
      <c r="F2980" t="s">
        <v>1013</v>
      </c>
      <c r="G2980" t="s">
        <v>177</v>
      </c>
      <c r="H2980" t="s">
        <v>881</v>
      </c>
      <c r="I2980" t="s">
        <v>493</v>
      </c>
      <c r="J2980" t="s">
        <v>953</v>
      </c>
      <c r="K2980" t="s">
        <v>680</v>
      </c>
      <c r="L2980" t="s">
        <v>1018</v>
      </c>
      <c r="M2980" t="s">
        <v>1019</v>
      </c>
      <c r="N2980" t="s">
        <v>1020</v>
      </c>
      <c r="O2980" t="s">
        <v>1002</v>
      </c>
      <c r="P2980" t="s">
        <v>1003</v>
      </c>
      <c r="Q2980" s="11">
        <v>0</v>
      </c>
      <c r="R2980" s="11">
        <v>300000000</v>
      </c>
      <c r="S2980" s="11">
        <v>0</v>
      </c>
      <c r="T2980" s="11">
        <v>300000000</v>
      </c>
      <c r="U2980" s="11">
        <v>800000000</v>
      </c>
      <c r="V2980" s="11">
        <v>0</v>
      </c>
      <c r="W2980" s="11">
        <v>500000000</v>
      </c>
      <c r="X2980" s="11">
        <v>0</v>
      </c>
      <c r="Y2980" s="11">
        <v>125000000</v>
      </c>
      <c r="Z2980" s="11">
        <v>125000000</v>
      </c>
      <c r="AA2980" s="11">
        <v>0</v>
      </c>
      <c r="AB2980" s="11">
        <v>0</v>
      </c>
      <c r="AC2980" s="11">
        <v>125000000</v>
      </c>
      <c r="AD2980" s="11">
        <v>124985000</v>
      </c>
      <c r="AE2980" s="11">
        <v>0</v>
      </c>
      <c r="AF2980" s="11">
        <v>0</v>
      </c>
      <c r="AG2980" s="11">
        <v>125000000</v>
      </c>
      <c r="AH2980" s="11">
        <v>125015000</v>
      </c>
      <c r="AI2980" s="11">
        <v>0</v>
      </c>
      <c r="AJ2980" s="11">
        <v>0</v>
      </c>
      <c r="AK2980" s="11">
        <v>425000000</v>
      </c>
      <c r="AL2980" s="11">
        <v>424999840</v>
      </c>
      <c r="AM2980" s="11">
        <v>0</v>
      </c>
      <c r="AN2980" s="11">
        <v>0</v>
      </c>
      <c r="AO29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800000000</v>
      </c>
      <c r="AP29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799999840</v>
      </c>
      <c r="AR29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0" s="11">
        <f>Table_PBS_SQL_DB2_PBSSQL_PBS_NDP_Tina_CG_QtrlyPerformance_Final[[#This Row],[GOU REL]]+Table_PBS_SQL_DB2_PBSSQL_PBS_NDP_Tina_CG_QtrlyPerformance_Final[[#This Row],[EXT REL]]</f>
        <v>800000000</v>
      </c>
      <c r="AT2980" s="11">
        <f>Table_PBS_SQL_DB2_PBSSQL_PBS_NDP_Tina_CG_QtrlyPerformance_Final[[#This Row],[GOU EXP]]+Table_PBS_SQL_DB2_PBSSQL_PBS_NDP_Tina_CG_QtrlyPerformance_Final[[#This Row],[EXT EXP]]</f>
        <v>799999840</v>
      </c>
      <c r="AU2980" s="11" t="str">
        <f>IF(Table_PBS_SQL_DB2_PBSSQL_PBS_NDP_Tina_CG_QtrlyPerformance_Final[[#This Row],[Item_Code]]&gt;"300000", "Capital", "Recurrent")</f>
        <v>Recurrent</v>
      </c>
    </row>
    <row r="2981" spans="1:47" x14ac:dyDescent="0.25">
      <c r="A2981" t="s">
        <v>49</v>
      </c>
      <c r="B2981" t="s">
        <v>1400</v>
      </c>
      <c r="C2981" t="s">
        <v>119</v>
      </c>
      <c r="D2981" t="s">
        <v>885</v>
      </c>
      <c r="E2981" t="s">
        <v>87</v>
      </c>
      <c r="F2981" t="s">
        <v>1157</v>
      </c>
      <c r="G2981" t="s">
        <v>75</v>
      </c>
      <c r="H2981" t="s">
        <v>1414</v>
      </c>
      <c r="I2981" t="s">
        <v>493</v>
      </c>
      <c r="J2981" t="s">
        <v>1415</v>
      </c>
      <c r="K2981" t="s">
        <v>1444</v>
      </c>
      <c r="L2981" t="s">
        <v>1445</v>
      </c>
      <c r="M2981" t="s">
        <v>1130</v>
      </c>
      <c r="N2981" t="s">
        <v>1131</v>
      </c>
      <c r="O2981" t="s">
        <v>904</v>
      </c>
      <c r="P2981" t="s">
        <v>905</v>
      </c>
      <c r="Q2981" s="11">
        <v>0</v>
      </c>
      <c r="R2981" s="11">
        <v>0</v>
      </c>
      <c r="S2981" s="11">
        <v>0</v>
      </c>
      <c r="T2981" s="11">
        <v>0</v>
      </c>
      <c r="U2981" s="11">
        <v>10000000</v>
      </c>
      <c r="V2981" s="11">
        <v>0</v>
      </c>
      <c r="W2981" s="11">
        <v>10000000</v>
      </c>
      <c r="X2981" s="11">
        <v>0</v>
      </c>
      <c r="Y2981" s="11">
        <v>0</v>
      </c>
      <c r="Z2981" s="11">
        <v>0</v>
      </c>
      <c r="AA2981" s="11">
        <v>0</v>
      </c>
      <c r="AB2981" s="11">
        <v>0</v>
      </c>
      <c r="AC2981" s="11">
        <v>2500000</v>
      </c>
      <c r="AD2981" s="11">
        <v>2500000</v>
      </c>
      <c r="AE2981" s="11">
        <v>0</v>
      </c>
      <c r="AF2981" s="11">
        <v>0</v>
      </c>
      <c r="AG2981" s="11">
        <v>2500000</v>
      </c>
      <c r="AH2981" s="11">
        <v>2500000</v>
      </c>
      <c r="AI2981" s="11">
        <v>0</v>
      </c>
      <c r="AJ2981" s="11">
        <v>0</v>
      </c>
      <c r="AK2981" s="11">
        <v>5000000</v>
      </c>
      <c r="AL2981" s="11">
        <v>5000000</v>
      </c>
      <c r="AM2981" s="11">
        <v>0</v>
      </c>
      <c r="AN2981" s="11">
        <v>0</v>
      </c>
      <c r="AO29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9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29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1" s="11">
        <f>Table_PBS_SQL_DB2_PBSSQL_PBS_NDP_Tina_CG_QtrlyPerformance_Final[[#This Row],[GOU REL]]+Table_PBS_SQL_DB2_PBSSQL_PBS_NDP_Tina_CG_QtrlyPerformance_Final[[#This Row],[EXT REL]]</f>
        <v>10000000</v>
      </c>
      <c r="AT2981" s="11">
        <f>Table_PBS_SQL_DB2_PBSSQL_PBS_NDP_Tina_CG_QtrlyPerformance_Final[[#This Row],[GOU EXP]]+Table_PBS_SQL_DB2_PBSSQL_PBS_NDP_Tina_CG_QtrlyPerformance_Final[[#This Row],[EXT EXP]]</f>
        <v>10000000</v>
      </c>
      <c r="AU2981" s="11" t="str">
        <f>IF(Table_PBS_SQL_DB2_PBSSQL_PBS_NDP_Tina_CG_QtrlyPerformance_Final[[#This Row],[Item_Code]]&gt;"300000", "Capital", "Recurrent")</f>
        <v>Recurrent</v>
      </c>
    </row>
    <row r="2982" spans="1:47" x14ac:dyDescent="0.25">
      <c r="A2982" t="s">
        <v>220</v>
      </c>
      <c r="B2982" t="s">
        <v>221</v>
      </c>
      <c r="C2982" t="s">
        <v>218</v>
      </c>
      <c r="D2982" t="s">
        <v>1254</v>
      </c>
      <c r="E2982" t="s">
        <v>87</v>
      </c>
      <c r="F2982" t="s">
        <v>1264</v>
      </c>
      <c r="G2982" t="s">
        <v>119</v>
      </c>
      <c r="H2982" t="s">
        <v>1279</v>
      </c>
      <c r="I2982" t="s">
        <v>493</v>
      </c>
      <c r="J2982" t="s">
        <v>1280</v>
      </c>
      <c r="K2982" t="s">
        <v>234</v>
      </c>
      <c r="L2982" t="s">
        <v>1285</v>
      </c>
      <c r="M2982" t="s">
        <v>1288</v>
      </c>
      <c r="N2982" t="s">
        <v>1289</v>
      </c>
      <c r="O2982" t="s">
        <v>975</v>
      </c>
      <c r="P2982" t="s">
        <v>976</v>
      </c>
      <c r="Q2982" s="11">
        <v>0</v>
      </c>
      <c r="R2982" s="11">
        <v>400000000</v>
      </c>
      <c r="S2982" s="11">
        <v>0</v>
      </c>
      <c r="T2982" s="11">
        <v>400000000</v>
      </c>
      <c r="U2982" s="11">
        <v>400000000</v>
      </c>
      <c r="V2982" s="11">
        <v>0</v>
      </c>
      <c r="W2982" s="11">
        <v>0</v>
      </c>
      <c r="X2982" s="11">
        <v>0</v>
      </c>
      <c r="Y2982" s="11">
        <v>0</v>
      </c>
      <c r="Z2982" s="11">
        <v>0</v>
      </c>
      <c r="AA2982" s="11">
        <v>0</v>
      </c>
      <c r="AB2982" s="11">
        <v>0</v>
      </c>
      <c r="AC2982" s="11">
        <v>0</v>
      </c>
      <c r="AD2982" s="11">
        <v>0</v>
      </c>
      <c r="AE2982" s="11">
        <v>0</v>
      </c>
      <c r="AF2982" s="11">
        <v>0</v>
      </c>
      <c r="AG2982" s="11">
        <v>0</v>
      </c>
      <c r="AH2982" s="11">
        <v>0</v>
      </c>
      <c r="AI2982" s="11">
        <v>0</v>
      </c>
      <c r="AJ2982" s="11">
        <v>0</v>
      </c>
      <c r="AK2982" s="11">
        <v>400000000</v>
      </c>
      <c r="AL2982" s="11">
        <v>400000000</v>
      </c>
      <c r="AM2982" s="11">
        <v>0</v>
      </c>
      <c r="AN2982" s="11">
        <v>0</v>
      </c>
      <c r="AO29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29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29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2" s="11">
        <f>Table_PBS_SQL_DB2_PBSSQL_PBS_NDP_Tina_CG_QtrlyPerformance_Final[[#This Row],[GOU REL]]+Table_PBS_SQL_DB2_PBSSQL_PBS_NDP_Tina_CG_QtrlyPerformance_Final[[#This Row],[EXT REL]]</f>
        <v>400000000</v>
      </c>
      <c r="AT2982" s="11">
        <f>Table_PBS_SQL_DB2_PBSSQL_PBS_NDP_Tina_CG_QtrlyPerformance_Final[[#This Row],[GOU EXP]]+Table_PBS_SQL_DB2_PBSSQL_PBS_NDP_Tina_CG_QtrlyPerformance_Final[[#This Row],[EXT EXP]]</f>
        <v>400000000</v>
      </c>
      <c r="AU2982" s="11" t="str">
        <f>IF(Table_PBS_SQL_DB2_PBSSQL_PBS_NDP_Tina_CG_QtrlyPerformance_Final[[#This Row],[Item_Code]]&gt;"300000", "Capital", "Recurrent")</f>
        <v>Recurrent</v>
      </c>
    </row>
    <row r="2983" spans="1:47" x14ac:dyDescent="0.25">
      <c r="A2983" t="s">
        <v>179</v>
      </c>
      <c r="B2983" t="s">
        <v>959</v>
      </c>
      <c r="C2983" t="s">
        <v>676</v>
      </c>
      <c r="D2983" t="s">
        <v>990</v>
      </c>
      <c r="E2983" t="s">
        <v>31</v>
      </c>
      <c r="F2983" t="s">
        <v>991</v>
      </c>
      <c r="G2983" t="s">
        <v>119</v>
      </c>
      <c r="H2983" t="s">
        <v>992</v>
      </c>
      <c r="I2983" t="s">
        <v>493</v>
      </c>
      <c r="J2983" t="s">
        <v>2025</v>
      </c>
      <c r="K2983" t="s">
        <v>678</v>
      </c>
      <c r="L2983" t="s">
        <v>993</v>
      </c>
      <c r="M2983" t="s">
        <v>994</v>
      </c>
      <c r="N2983" t="s">
        <v>995</v>
      </c>
      <c r="O2983" t="s">
        <v>1011</v>
      </c>
      <c r="P2983" t="s">
        <v>1012</v>
      </c>
      <c r="Q2983" s="11">
        <v>0</v>
      </c>
      <c r="R2983" s="11">
        <v>0</v>
      </c>
      <c r="S2983" s="11">
        <v>0</v>
      </c>
      <c r="T2983" s="11">
        <v>0</v>
      </c>
      <c r="U2983" s="11">
        <v>50000000</v>
      </c>
      <c r="V2983" s="11">
        <v>0</v>
      </c>
      <c r="W2983" s="11">
        <v>0</v>
      </c>
      <c r="X2983" s="11">
        <v>50000000</v>
      </c>
      <c r="Y2983" s="11">
        <v>0</v>
      </c>
      <c r="Z2983" s="11">
        <v>0</v>
      </c>
      <c r="AA2983" s="11">
        <v>0</v>
      </c>
      <c r="AB2983" s="11">
        <v>0</v>
      </c>
      <c r="AC2983" s="11">
        <v>0</v>
      </c>
      <c r="AD2983" s="11">
        <v>0</v>
      </c>
      <c r="AE2983" s="11">
        <v>0</v>
      </c>
      <c r="AF2983" s="11">
        <v>0</v>
      </c>
      <c r="AG2983" s="11">
        <v>0</v>
      </c>
      <c r="AH2983" s="11">
        <v>0</v>
      </c>
      <c r="AI2983" s="11">
        <v>0</v>
      </c>
      <c r="AJ2983" s="11">
        <v>0</v>
      </c>
      <c r="AK2983" s="11">
        <v>0</v>
      </c>
      <c r="AL2983" s="11">
        <v>0</v>
      </c>
      <c r="AM2983" s="11">
        <v>0</v>
      </c>
      <c r="AN2983" s="11">
        <v>0</v>
      </c>
      <c r="AO29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3" s="11">
        <f>Table_PBS_SQL_DB2_PBSSQL_PBS_NDP_Tina_CG_QtrlyPerformance_Final[[#This Row],[GOU REL]]+Table_PBS_SQL_DB2_PBSSQL_PBS_NDP_Tina_CG_QtrlyPerformance_Final[[#This Row],[EXT REL]]</f>
        <v>0</v>
      </c>
      <c r="AT2983" s="11">
        <f>Table_PBS_SQL_DB2_PBSSQL_PBS_NDP_Tina_CG_QtrlyPerformance_Final[[#This Row],[GOU EXP]]+Table_PBS_SQL_DB2_PBSSQL_PBS_NDP_Tina_CG_QtrlyPerformance_Final[[#This Row],[EXT EXP]]</f>
        <v>0</v>
      </c>
      <c r="AU2983" s="11" t="str">
        <f>IF(Table_PBS_SQL_DB2_PBSSQL_PBS_NDP_Tina_CG_QtrlyPerformance_Final[[#This Row],[Item_Code]]&gt;"300000", "Capital", "Recurrent")</f>
        <v>Recurrent</v>
      </c>
    </row>
    <row r="2984" spans="1:47" x14ac:dyDescent="0.25">
      <c r="A2984" t="s">
        <v>105</v>
      </c>
      <c r="B2984" t="s">
        <v>106</v>
      </c>
      <c r="C2984" t="s">
        <v>103</v>
      </c>
      <c r="D2984" t="s">
        <v>1501</v>
      </c>
      <c r="E2984" t="s">
        <v>75</v>
      </c>
      <c r="F2984" t="s">
        <v>1502</v>
      </c>
      <c r="G2984" t="s">
        <v>75</v>
      </c>
      <c r="H2984" t="s">
        <v>1507</v>
      </c>
      <c r="I2984" t="s">
        <v>493</v>
      </c>
      <c r="J2984" t="s">
        <v>1508</v>
      </c>
      <c r="K2984" t="s">
        <v>109</v>
      </c>
      <c r="L2984" t="s">
        <v>1509</v>
      </c>
      <c r="M2984" t="s">
        <v>1510</v>
      </c>
      <c r="N2984" t="s">
        <v>1511</v>
      </c>
      <c r="O2984" t="s">
        <v>1005</v>
      </c>
      <c r="P2984" t="s">
        <v>1006</v>
      </c>
      <c r="Q2984" s="11">
        <v>0</v>
      </c>
      <c r="R2984" s="11">
        <v>0</v>
      </c>
      <c r="S2984" s="11">
        <v>0</v>
      </c>
      <c r="T2984" s="11">
        <v>0</v>
      </c>
      <c r="U2984" s="11">
        <v>20000000</v>
      </c>
      <c r="V2984" s="11">
        <v>0</v>
      </c>
      <c r="W2984" s="11">
        <v>20000000</v>
      </c>
      <c r="X2984" s="11">
        <v>0</v>
      </c>
      <c r="Y2984" s="11">
        <v>0</v>
      </c>
      <c r="Z2984" s="11">
        <v>0</v>
      </c>
      <c r="AA2984" s="11">
        <v>0</v>
      </c>
      <c r="AB2984" s="11">
        <v>0</v>
      </c>
      <c r="AC2984" s="11">
        <v>20000000</v>
      </c>
      <c r="AD2984" s="11">
        <v>18650000</v>
      </c>
      <c r="AE2984" s="11">
        <v>0</v>
      </c>
      <c r="AF2984" s="11">
        <v>0</v>
      </c>
      <c r="AG2984" s="11">
        <v>0</v>
      </c>
      <c r="AH2984" s="11">
        <v>0</v>
      </c>
      <c r="AI2984" s="11">
        <v>0</v>
      </c>
      <c r="AJ2984" s="11">
        <v>0</v>
      </c>
      <c r="AK2984" s="11">
        <v>0</v>
      </c>
      <c r="AL2984" s="11">
        <v>1000000</v>
      </c>
      <c r="AM2984" s="11">
        <v>0</v>
      </c>
      <c r="AN2984" s="11">
        <v>0</v>
      </c>
      <c r="AO29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29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19650000</v>
      </c>
      <c r="AR29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4" s="11">
        <f>Table_PBS_SQL_DB2_PBSSQL_PBS_NDP_Tina_CG_QtrlyPerformance_Final[[#This Row],[GOU REL]]+Table_PBS_SQL_DB2_PBSSQL_PBS_NDP_Tina_CG_QtrlyPerformance_Final[[#This Row],[EXT REL]]</f>
        <v>20000000</v>
      </c>
      <c r="AT2984" s="11">
        <f>Table_PBS_SQL_DB2_PBSSQL_PBS_NDP_Tina_CG_QtrlyPerformance_Final[[#This Row],[GOU EXP]]+Table_PBS_SQL_DB2_PBSSQL_PBS_NDP_Tina_CG_QtrlyPerformance_Final[[#This Row],[EXT EXP]]</f>
        <v>19650000</v>
      </c>
      <c r="AU2984" s="11" t="str">
        <f>IF(Table_PBS_SQL_DB2_PBSSQL_PBS_NDP_Tina_CG_QtrlyPerformance_Final[[#This Row],[Item_Code]]&gt;"300000", "Capital", "Recurrent")</f>
        <v>Recurrent</v>
      </c>
    </row>
    <row r="2985" spans="1:47" x14ac:dyDescent="0.25">
      <c r="A2985" t="s">
        <v>305</v>
      </c>
      <c r="B2985" t="s">
        <v>306</v>
      </c>
      <c r="C2985" t="s">
        <v>293</v>
      </c>
      <c r="D2985" t="s">
        <v>1206</v>
      </c>
      <c r="E2985" t="s">
        <v>75</v>
      </c>
      <c r="F2985" t="s">
        <v>1228</v>
      </c>
      <c r="G2985" t="s">
        <v>75</v>
      </c>
      <c r="H2985" t="s">
        <v>1229</v>
      </c>
      <c r="I2985" t="s">
        <v>467</v>
      </c>
      <c r="J2985" t="s">
        <v>1239</v>
      </c>
      <c r="K2985" t="s">
        <v>1230</v>
      </c>
      <c r="L2985" t="s">
        <v>1231</v>
      </c>
      <c r="M2985" t="s">
        <v>1234</v>
      </c>
      <c r="N2985" t="s">
        <v>1235</v>
      </c>
      <c r="O2985" t="s">
        <v>1011</v>
      </c>
      <c r="P2985" t="s">
        <v>1012</v>
      </c>
      <c r="Q2985" s="11">
        <v>0</v>
      </c>
      <c r="R2985" s="11">
        <v>0</v>
      </c>
      <c r="S2985" s="11">
        <v>0</v>
      </c>
      <c r="T2985" s="11">
        <v>0</v>
      </c>
      <c r="U2985" s="11">
        <v>60000000</v>
      </c>
      <c r="V2985" s="11">
        <v>0</v>
      </c>
      <c r="W2985" s="11">
        <v>60000000</v>
      </c>
      <c r="X2985" s="11">
        <v>0</v>
      </c>
      <c r="Y2985" s="11">
        <v>0</v>
      </c>
      <c r="Z2985" s="11">
        <v>0</v>
      </c>
      <c r="AA2985" s="11">
        <v>0</v>
      </c>
      <c r="AB2985" s="11">
        <v>0</v>
      </c>
      <c r="AC2985" s="11">
        <v>60000000</v>
      </c>
      <c r="AD2985" s="11">
        <v>11267269</v>
      </c>
      <c r="AE2985" s="11">
        <v>0</v>
      </c>
      <c r="AF2985" s="11">
        <v>0</v>
      </c>
      <c r="AG2985" s="11">
        <v>0</v>
      </c>
      <c r="AH2985" s="11">
        <v>0</v>
      </c>
      <c r="AI2985" s="11">
        <v>0</v>
      </c>
      <c r="AJ2985" s="11">
        <v>0</v>
      </c>
      <c r="AK2985" s="11">
        <v>0</v>
      </c>
      <c r="AL2985" s="11">
        <v>46769500</v>
      </c>
      <c r="AM2985" s="11">
        <v>0</v>
      </c>
      <c r="AN2985" s="11">
        <v>0</v>
      </c>
      <c r="AO29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29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58036769</v>
      </c>
      <c r="AR29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5" s="11">
        <f>Table_PBS_SQL_DB2_PBSSQL_PBS_NDP_Tina_CG_QtrlyPerformance_Final[[#This Row],[GOU REL]]+Table_PBS_SQL_DB2_PBSSQL_PBS_NDP_Tina_CG_QtrlyPerformance_Final[[#This Row],[EXT REL]]</f>
        <v>60000000</v>
      </c>
      <c r="AT2985" s="11">
        <f>Table_PBS_SQL_DB2_PBSSQL_PBS_NDP_Tina_CG_QtrlyPerformance_Final[[#This Row],[GOU EXP]]+Table_PBS_SQL_DB2_PBSSQL_PBS_NDP_Tina_CG_QtrlyPerformance_Final[[#This Row],[EXT EXP]]</f>
        <v>58036769</v>
      </c>
      <c r="AU2985" s="11" t="str">
        <f>IF(Table_PBS_SQL_DB2_PBSSQL_PBS_NDP_Tina_CG_QtrlyPerformance_Final[[#This Row],[Item_Code]]&gt;"300000", "Capital", "Recurrent")</f>
        <v>Recurrent</v>
      </c>
    </row>
    <row r="2986" spans="1:47" x14ac:dyDescent="0.25">
      <c r="A2986" t="s">
        <v>295</v>
      </c>
      <c r="B2986" t="s">
        <v>296</v>
      </c>
      <c r="C2986" t="s">
        <v>293</v>
      </c>
      <c r="D2986" t="s">
        <v>1206</v>
      </c>
      <c r="E2986" t="s">
        <v>31</v>
      </c>
      <c r="F2986" t="s">
        <v>1207</v>
      </c>
      <c r="G2986" t="s">
        <v>177</v>
      </c>
      <c r="H2986" t="s">
        <v>1222</v>
      </c>
      <c r="I2986" t="s">
        <v>467</v>
      </c>
      <c r="J2986" t="s">
        <v>1227</v>
      </c>
      <c r="K2986" t="s">
        <v>299</v>
      </c>
      <c r="L2986" t="s">
        <v>1225</v>
      </c>
      <c r="M2986" t="s">
        <v>1044</v>
      </c>
      <c r="N2986" t="s">
        <v>1045</v>
      </c>
      <c r="O2986" t="s">
        <v>996</v>
      </c>
      <c r="P2986" t="s">
        <v>997</v>
      </c>
      <c r="Q2986" s="11">
        <v>0</v>
      </c>
      <c r="R2986" s="11">
        <v>0</v>
      </c>
      <c r="S2986" s="11">
        <v>0</v>
      </c>
      <c r="T2986" s="11">
        <v>0</v>
      </c>
      <c r="U2986" s="11">
        <v>611477350</v>
      </c>
      <c r="V2986" s="11">
        <v>0</v>
      </c>
      <c r="W2986" s="11">
        <v>0</v>
      </c>
      <c r="X2986" s="11">
        <v>611477350</v>
      </c>
      <c r="Y2986" s="11">
        <v>0</v>
      </c>
      <c r="Z2986" s="11">
        <v>0</v>
      </c>
      <c r="AA2986" s="11">
        <v>0</v>
      </c>
      <c r="AB2986" s="11">
        <v>0</v>
      </c>
      <c r="AC2986" s="11">
        <v>0</v>
      </c>
      <c r="AD2986" s="11">
        <v>0</v>
      </c>
      <c r="AE2986" s="11">
        <v>0</v>
      </c>
      <c r="AF2986" s="11">
        <v>0</v>
      </c>
      <c r="AG2986" s="11">
        <v>0</v>
      </c>
      <c r="AH2986" s="11">
        <v>0</v>
      </c>
      <c r="AI2986" s="11">
        <v>0</v>
      </c>
      <c r="AJ2986" s="11">
        <v>0</v>
      </c>
      <c r="AK2986" s="11">
        <v>0</v>
      </c>
      <c r="AL2986" s="11">
        <v>0</v>
      </c>
      <c r="AM2986" s="11">
        <v>0</v>
      </c>
      <c r="AN2986" s="11">
        <v>0</v>
      </c>
      <c r="AO29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6" s="11">
        <f>Table_PBS_SQL_DB2_PBSSQL_PBS_NDP_Tina_CG_QtrlyPerformance_Final[[#This Row],[GOU REL]]+Table_PBS_SQL_DB2_PBSSQL_PBS_NDP_Tina_CG_QtrlyPerformance_Final[[#This Row],[EXT REL]]</f>
        <v>0</v>
      </c>
      <c r="AT2986" s="11">
        <f>Table_PBS_SQL_DB2_PBSSQL_PBS_NDP_Tina_CG_QtrlyPerformance_Final[[#This Row],[GOU EXP]]+Table_PBS_SQL_DB2_PBSSQL_PBS_NDP_Tina_CG_QtrlyPerformance_Final[[#This Row],[EXT EXP]]</f>
        <v>0</v>
      </c>
      <c r="AU2986" s="11" t="str">
        <f>IF(Table_PBS_SQL_DB2_PBSSQL_PBS_NDP_Tina_CG_QtrlyPerformance_Final[[#This Row],[Item_Code]]&gt;"300000", "Capital", "Recurrent")</f>
        <v>Recurrent</v>
      </c>
    </row>
    <row r="2987" spans="1:47" x14ac:dyDescent="0.25">
      <c r="A2987" t="s">
        <v>59</v>
      </c>
      <c r="B2987" t="s">
        <v>1677</v>
      </c>
      <c r="C2987" t="s">
        <v>31</v>
      </c>
      <c r="D2987" t="s">
        <v>1031</v>
      </c>
      <c r="E2987" t="s">
        <v>75</v>
      </c>
      <c r="F2987" t="s">
        <v>1042</v>
      </c>
      <c r="G2987" t="s">
        <v>31</v>
      </c>
      <c r="H2987" t="s">
        <v>1678</v>
      </c>
      <c r="I2987" t="s">
        <v>511</v>
      </c>
      <c r="J2987" t="s">
        <v>1679</v>
      </c>
      <c r="K2987" t="s">
        <v>61</v>
      </c>
      <c r="L2987" t="s">
        <v>1680</v>
      </c>
      <c r="M2987" t="s">
        <v>1681</v>
      </c>
      <c r="N2987" t="s">
        <v>1682</v>
      </c>
      <c r="O2987" t="s">
        <v>911</v>
      </c>
      <c r="P2987" t="s">
        <v>912</v>
      </c>
      <c r="Q2987" s="11">
        <v>0</v>
      </c>
      <c r="R2987" s="11">
        <v>0</v>
      </c>
      <c r="S2987" s="11">
        <v>0</v>
      </c>
      <c r="T2987" s="11">
        <v>0</v>
      </c>
      <c r="U2987" s="11">
        <v>804000</v>
      </c>
      <c r="V2987" s="11">
        <v>0</v>
      </c>
      <c r="W2987" s="11">
        <v>804000</v>
      </c>
      <c r="X2987" s="11">
        <v>0</v>
      </c>
      <c r="Y2987" s="11">
        <v>0</v>
      </c>
      <c r="Z2987" s="11">
        <v>0</v>
      </c>
      <c r="AA2987" s="11">
        <v>0</v>
      </c>
      <c r="AB2987" s="11">
        <v>0</v>
      </c>
      <c r="AC2987" s="11">
        <v>804000</v>
      </c>
      <c r="AD2987" s="11">
        <v>0</v>
      </c>
      <c r="AE2987" s="11">
        <v>0</v>
      </c>
      <c r="AF2987" s="11">
        <v>0</v>
      </c>
      <c r="AG2987" s="11">
        <v>0</v>
      </c>
      <c r="AH2987" s="11">
        <v>804000</v>
      </c>
      <c r="AI2987" s="11">
        <v>0</v>
      </c>
      <c r="AJ2987" s="11">
        <v>0</v>
      </c>
      <c r="AK2987" s="11">
        <v>0</v>
      </c>
      <c r="AL2987" s="11">
        <v>0</v>
      </c>
      <c r="AM2987" s="11">
        <v>0</v>
      </c>
      <c r="AN2987" s="11">
        <v>0</v>
      </c>
      <c r="AO29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804000</v>
      </c>
      <c r="AP29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804000</v>
      </c>
      <c r="AR29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7" s="11">
        <f>Table_PBS_SQL_DB2_PBSSQL_PBS_NDP_Tina_CG_QtrlyPerformance_Final[[#This Row],[GOU REL]]+Table_PBS_SQL_DB2_PBSSQL_PBS_NDP_Tina_CG_QtrlyPerformance_Final[[#This Row],[EXT REL]]</f>
        <v>804000</v>
      </c>
      <c r="AT2987" s="11">
        <f>Table_PBS_SQL_DB2_PBSSQL_PBS_NDP_Tina_CG_QtrlyPerformance_Final[[#This Row],[GOU EXP]]+Table_PBS_SQL_DB2_PBSSQL_PBS_NDP_Tina_CG_QtrlyPerformance_Final[[#This Row],[EXT EXP]]</f>
        <v>804000</v>
      </c>
      <c r="AU2987" s="11" t="str">
        <f>IF(Table_PBS_SQL_DB2_PBSSQL_PBS_NDP_Tina_CG_QtrlyPerformance_Final[[#This Row],[Item_Code]]&gt;"300000", "Capital", "Recurrent")</f>
        <v>Recurrent</v>
      </c>
    </row>
    <row r="2988" spans="1:47" x14ac:dyDescent="0.25">
      <c r="A2988" t="s">
        <v>533</v>
      </c>
      <c r="B2988" t="s">
        <v>1524</v>
      </c>
      <c r="C2988" t="s">
        <v>491</v>
      </c>
      <c r="D2988" t="s">
        <v>861</v>
      </c>
      <c r="E2988" t="s">
        <v>97</v>
      </c>
      <c r="F2988" t="s">
        <v>1525</v>
      </c>
      <c r="G2988" t="s">
        <v>75</v>
      </c>
      <c r="H2988" t="s">
        <v>1526</v>
      </c>
      <c r="I2988" t="s">
        <v>493</v>
      </c>
      <c r="J2988" t="s">
        <v>864</v>
      </c>
      <c r="K2988" t="s">
        <v>535</v>
      </c>
      <c r="L2988" t="s">
        <v>1527</v>
      </c>
      <c r="M2988" t="s">
        <v>866</v>
      </c>
      <c r="N2988" t="s">
        <v>867</v>
      </c>
      <c r="O2988" t="s">
        <v>1204</v>
      </c>
      <c r="P2988" t="s">
        <v>1205</v>
      </c>
      <c r="Q2988" s="11">
        <v>0</v>
      </c>
      <c r="R2988" s="11">
        <v>0</v>
      </c>
      <c r="S2988" s="11">
        <v>0</v>
      </c>
      <c r="T2988" s="11">
        <v>0</v>
      </c>
      <c r="U2988" s="11">
        <v>62412241</v>
      </c>
      <c r="V2988" s="11">
        <v>0</v>
      </c>
      <c r="W2988" s="11">
        <v>62412241</v>
      </c>
      <c r="X2988" s="11">
        <v>0</v>
      </c>
      <c r="Y2988" s="11">
        <v>0</v>
      </c>
      <c r="Z2988" s="11">
        <v>0</v>
      </c>
      <c r="AA2988" s="11">
        <v>0</v>
      </c>
      <c r="AB2988" s="11">
        <v>0</v>
      </c>
      <c r="AC2988" s="11">
        <v>0</v>
      </c>
      <c r="AD2988" s="11">
        <v>0</v>
      </c>
      <c r="AE2988" s="11">
        <v>0</v>
      </c>
      <c r="AF2988" s="11">
        <v>0</v>
      </c>
      <c r="AG2988" s="11">
        <v>0</v>
      </c>
      <c r="AH2988" s="11">
        <v>0</v>
      </c>
      <c r="AI2988" s="11">
        <v>0</v>
      </c>
      <c r="AJ2988" s="11">
        <v>0</v>
      </c>
      <c r="AK2988" s="11">
        <v>0</v>
      </c>
      <c r="AL2988" s="11">
        <v>0</v>
      </c>
      <c r="AM2988" s="11">
        <v>0</v>
      </c>
      <c r="AN2988" s="11">
        <v>0</v>
      </c>
      <c r="AO29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29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29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8" s="11">
        <f>Table_PBS_SQL_DB2_PBSSQL_PBS_NDP_Tina_CG_QtrlyPerformance_Final[[#This Row],[GOU REL]]+Table_PBS_SQL_DB2_PBSSQL_PBS_NDP_Tina_CG_QtrlyPerformance_Final[[#This Row],[EXT REL]]</f>
        <v>0</v>
      </c>
      <c r="AT2988" s="11">
        <f>Table_PBS_SQL_DB2_PBSSQL_PBS_NDP_Tina_CG_QtrlyPerformance_Final[[#This Row],[GOU EXP]]+Table_PBS_SQL_DB2_PBSSQL_PBS_NDP_Tina_CG_QtrlyPerformance_Final[[#This Row],[EXT EXP]]</f>
        <v>0</v>
      </c>
      <c r="AU2988" s="11" t="str">
        <f>IF(Table_PBS_SQL_DB2_PBSSQL_PBS_NDP_Tina_CG_QtrlyPerformance_Final[[#This Row],[Item_Code]]&gt;"300000", "Capital", "Recurrent")</f>
        <v>Capital</v>
      </c>
    </row>
    <row r="2989" spans="1:47" x14ac:dyDescent="0.25">
      <c r="A2989" t="s">
        <v>313</v>
      </c>
      <c r="B2989" t="s">
        <v>314</v>
      </c>
      <c r="C2989" t="s">
        <v>293</v>
      </c>
      <c r="D2989" t="s">
        <v>1206</v>
      </c>
      <c r="E2989" t="s">
        <v>75</v>
      </c>
      <c r="F2989" t="s">
        <v>1228</v>
      </c>
      <c r="G2989" t="s">
        <v>31</v>
      </c>
      <c r="H2989" t="s">
        <v>1532</v>
      </c>
      <c r="I2989" t="s">
        <v>499</v>
      </c>
      <c r="J2989" t="s">
        <v>1533</v>
      </c>
      <c r="K2989" t="s">
        <v>315</v>
      </c>
      <c r="L2989" t="s">
        <v>1534</v>
      </c>
      <c r="M2989" t="s">
        <v>866</v>
      </c>
      <c r="N2989" t="s">
        <v>867</v>
      </c>
      <c r="O2989" t="s">
        <v>1204</v>
      </c>
      <c r="P2989" t="s">
        <v>1205</v>
      </c>
      <c r="Q2989" s="11">
        <v>0</v>
      </c>
      <c r="R2989" s="11">
        <v>0</v>
      </c>
      <c r="S2989" s="11">
        <v>0</v>
      </c>
      <c r="T2989" s="11">
        <v>0</v>
      </c>
      <c r="U2989" s="11">
        <v>159600000</v>
      </c>
      <c r="V2989" s="11">
        <v>0</v>
      </c>
      <c r="W2989" s="11">
        <v>159600000</v>
      </c>
      <c r="X2989" s="11">
        <v>0</v>
      </c>
      <c r="Y2989" s="11">
        <v>0</v>
      </c>
      <c r="Z2989" s="11">
        <v>0</v>
      </c>
      <c r="AA2989" s="11">
        <v>0</v>
      </c>
      <c r="AB2989" s="11">
        <v>0</v>
      </c>
      <c r="AC2989" s="11">
        <v>159600000</v>
      </c>
      <c r="AD2989" s="11">
        <v>35850000</v>
      </c>
      <c r="AE2989" s="11">
        <v>0</v>
      </c>
      <c r="AF2989" s="11">
        <v>0</v>
      </c>
      <c r="AG2989" s="11">
        <v>0</v>
      </c>
      <c r="AH2989" s="11">
        <v>0</v>
      </c>
      <c r="AI2989" s="11">
        <v>0</v>
      </c>
      <c r="AJ2989" s="11">
        <v>0</v>
      </c>
      <c r="AK2989" s="11">
        <v>0</v>
      </c>
      <c r="AL2989" s="11">
        <v>123750000</v>
      </c>
      <c r="AM2989" s="11">
        <v>0</v>
      </c>
      <c r="AN2989" s="11">
        <v>0</v>
      </c>
      <c r="AO29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159600000</v>
      </c>
      <c r="AP29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159600000</v>
      </c>
      <c r="AR29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89" s="11">
        <f>Table_PBS_SQL_DB2_PBSSQL_PBS_NDP_Tina_CG_QtrlyPerformance_Final[[#This Row],[GOU REL]]+Table_PBS_SQL_DB2_PBSSQL_PBS_NDP_Tina_CG_QtrlyPerformance_Final[[#This Row],[EXT REL]]</f>
        <v>159600000</v>
      </c>
      <c r="AT2989" s="11">
        <f>Table_PBS_SQL_DB2_PBSSQL_PBS_NDP_Tina_CG_QtrlyPerformance_Final[[#This Row],[GOU EXP]]+Table_PBS_SQL_DB2_PBSSQL_PBS_NDP_Tina_CG_QtrlyPerformance_Final[[#This Row],[EXT EXP]]</f>
        <v>159600000</v>
      </c>
      <c r="AU2989" s="11" t="str">
        <f>IF(Table_PBS_SQL_DB2_PBSSQL_PBS_NDP_Tina_CG_QtrlyPerformance_Final[[#This Row],[Item_Code]]&gt;"300000", "Capital", "Recurrent")</f>
        <v>Capital</v>
      </c>
    </row>
    <row r="2990" spans="1:47" x14ac:dyDescent="0.25">
      <c r="A2990" t="s">
        <v>682</v>
      </c>
      <c r="B2990" t="s">
        <v>1968</v>
      </c>
      <c r="C2990" t="s">
        <v>475</v>
      </c>
      <c r="D2990" t="s">
        <v>951</v>
      </c>
      <c r="E2990" t="s">
        <v>75</v>
      </c>
      <c r="F2990" t="s">
        <v>1969</v>
      </c>
      <c r="G2990" t="s">
        <v>87</v>
      </c>
      <c r="H2990" t="s">
        <v>1526</v>
      </c>
      <c r="I2990" t="s">
        <v>493</v>
      </c>
      <c r="J2990" t="s">
        <v>1970</v>
      </c>
      <c r="K2990" t="s">
        <v>684</v>
      </c>
      <c r="L2990" t="s">
        <v>1971</v>
      </c>
      <c r="M2990" t="s">
        <v>866</v>
      </c>
      <c r="N2990" t="s">
        <v>867</v>
      </c>
      <c r="O2990" t="s">
        <v>934</v>
      </c>
      <c r="P2990" t="s">
        <v>935</v>
      </c>
      <c r="Q2990" s="11">
        <v>0</v>
      </c>
      <c r="R2990" s="11">
        <v>0</v>
      </c>
      <c r="S2990" s="11">
        <v>0</v>
      </c>
      <c r="T2990" s="11">
        <v>0</v>
      </c>
      <c r="U2990" s="11">
        <v>891000000</v>
      </c>
      <c r="V2990" s="11">
        <v>0</v>
      </c>
      <c r="W2990" s="11">
        <v>891000000</v>
      </c>
      <c r="X2990" s="11">
        <v>0</v>
      </c>
      <c r="Y2990" s="11">
        <v>0</v>
      </c>
      <c r="Z2990" s="11">
        <v>0</v>
      </c>
      <c r="AA2990" s="11">
        <v>0</v>
      </c>
      <c r="AB2990" s="11">
        <v>0</v>
      </c>
      <c r="AC2990" s="11">
        <v>540000000</v>
      </c>
      <c r="AD2990" s="11">
        <v>540000000</v>
      </c>
      <c r="AE2990" s="11">
        <v>0</v>
      </c>
      <c r="AF2990" s="11">
        <v>0</v>
      </c>
      <c r="AG2990" s="11">
        <v>30000000</v>
      </c>
      <c r="AH2990" s="11">
        <v>0</v>
      </c>
      <c r="AI2990" s="11">
        <v>0</v>
      </c>
      <c r="AJ2990" s="11">
        <v>0</v>
      </c>
      <c r="AK2990" s="11">
        <v>0</v>
      </c>
      <c r="AL2990" s="11">
        <v>30000000</v>
      </c>
      <c r="AM2990" s="11">
        <v>0</v>
      </c>
      <c r="AN2990" s="11">
        <v>0</v>
      </c>
      <c r="AO29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570000000</v>
      </c>
      <c r="AP29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570000000</v>
      </c>
      <c r="AR29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0" s="11">
        <f>Table_PBS_SQL_DB2_PBSSQL_PBS_NDP_Tina_CG_QtrlyPerformance_Final[[#This Row],[GOU REL]]+Table_PBS_SQL_DB2_PBSSQL_PBS_NDP_Tina_CG_QtrlyPerformance_Final[[#This Row],[EXT REL]]</f>
        <v>570000000</v>
      </c>
      <c r="AT2990" s="11">
        <f>Table_PBS_SQL_DB2_PBSSQL_PBS_NDP_Tina_CG_QtrlyPerformance_Final[[#This Row],[GOU EXP]]+Table_PBS_SQL_DB2_PBSSQL_PBS_NDP_Tina_CG_QtrlyPerformance_Final[[#This Row],[EXT EXP]]</f>
        <v>570000000</v>
      </c>
      <c r="AU2990" s="11" t="str">
        <f>IF(Table_PBS_SQL_DB2_PBSSQL_PBS_NDP_Tina_CG_QtrlyPerformance_Final[[#This Row],[Item_Code]]&gt;"300000", "Capital", "Recurrent")</f>
        <v>Capital</v>
      </c>
    </row>
    <row r="2991" spans="1:47" x14ac:dyDescent="0.25">
      <c r="A2991" t="s">
        <v>682</v>
      </c>
      <c r="B2991" t="s">
        <v>1968</v>
      </c>
      <c r="C2991" t="s">
        <v>475</v>
      </c>
      <c r="D2991" t="s">
        <v>951</v>
      </c>
      <c r="E2991" t="s">
        <v>75</v>
      </c>
      <c r="F2991" t="s">
        <v>1969</v>
      </c>
      <c r="G2991" t="s">
        <v>87</v>
      </c>
      <c r="H2991" t="s">
        <v>1526</v>
      </c>
      <c r="I2991" t="s">
        <v>493</v>
      </c>
      <c r="J2991" t="s">
        <v>1970</v>
      </c>
      <c r="K2991" t="s">
        <v>684</v>
      </c>
      <c r="L2991" t="s">
        <v>1971</v>
      </c>
      <c r="M2991" t="s">
        <v>866</v>
      </c>
      <c r="N2991" t="s">
        <v>867</v>
      </c>
      <c r="O2991" t="s">
        <v>957</v>
      </c>
      <c r="P2991" t="s">
        <v>958</v>
      </c>
      <c r="Q2991" s="11">
        <v>0</v>
      </c>
      <c r="R2991" s="11">
        <v>0</v>
      </c>
      <c r="S2991" s="11">
        <v>0</v>
      </c>
      <c r="T2991" s="11">
        <v>0</v>
      </c>
      <c r="U2991" s="11">
        <v>300000000</v>
      </c>
      <c r="V2991" s="11">
        <v>0</v>
      </c>
      <c r="W2991" s="11">
        <v>300000000</v>
      </c>
      <c r="X2991" s="11">
        <v>0</v>
      </c>
      <c r="Y2991" s="11">
        <v>0</v>
      </c>
      <c r="Z2991" s="11">
        <v>0</v>
      </c>
      <c r="AA2991" s="11">
        <v>0</v>
      </c>
      <c r="AB2991" s="11">
        <v>0</v>
      </c>
      <c r="AC2991" s="11">
        <v>56633200</v>
      </c>
      <c r="AD2991" s="11">
        <v>0</v>
      </c>
      <c r="AE2991" s="11">
        <v>0</v>
      </c>
      <c r="AF2991" s="11">
        <v>0</v>
      </c>
      <c r="AG2991" s="11">
        <v>180000000</v>
      </c>
      <c r="AH2991" s="11">
        <v>23836000</v>
      </c>
      <c r="AI2991" s="11">
        <v>0</v>
      </c>
      <c r="AJ2991" s="11">
        <v>0</v>
      </c>
      <c r="AK2991" s="11">
        <v>42000000</v>
      </c>
      <c r="AL2991" s="11">
        <v>252942023</v>
      </c>
      <c r="AM2991" s="11">
        <v>0</v>
      </c>
      <c r="AN2991" s="11">
        <v>0</v>
      </c>
      <c r="AO29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278633200</v>
      </c>
      <c r="AP29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276778023</v>
      </c>
      <c r="AR29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1" s="11">
        <f>Table_PBS_SQL_DB2_PBSSQL_PBS_NDP_Tina_CG_QtrlyPerformance_Final[[#This Row],[GOU REL]]+Table_PBS_SQL_DB2_PBSSQL_PBS_NDP_Tina_CG_QtrlyPerformance_Final[[#This Row],[EXT REL]]</f>
        <v>278633200</v>
      </c>
      <c r="AT2991" s="11">
        <f>Table_PBS_SQL_DB2_PBSSQL_PBS_NDP_Tina_CG_QtrlyPerformance_Final[[#This Row],[GOU EXP]]+Table_PBS_SQL_DB2_PBSSQL_PBS_NDP_Tina_CG_QtrlyPerformance_Final[[#This Row],[EXT EXP]]</f>
        <v>276778023</v>
      </c>
      <c r="AU2991" s="11" t="str">
        <f>IF(Table_PBS_SQL_DB2_PBSSQL_PBS_NDP_Tina_CG_QtrlyPerformance_Final[[#This Row],[Item_Code]]&gt;"300000", "Capital", "Recurrent")</f>
        <v>Capital</v>
      </c>
    </row>
    <row r="2992" spans="1:47" x14ac:dyDescent="0.25">
      <c r="A2992" t="s">
        <v>161</v>
      </c>
      <c r="B2992" t="s">
        <v>1535</v>
      </c>
      <c r="C2992" t="s">
        <v>119</v>
      </c>
      <c r="D2992" t="s">
        <v>885</v>
      </c>
      <c r="E2992" t="s">
        <v>31</v>
      </c>
      <c r="F2992" t="s">
        <v>886</v>
      </c>
      <c r="G2992" t="s">
        <v>31</v>
      </c>
      <c r="H2992" t="s">
        <v>1536</v>
      </c>
      <c r="I2992" t="s">
        <v>467</v>
      </c>
      <c r="J2992" t="s">
        <v>953</v>
      </c>
      <c r="K2992" t="s">
        <v>163</v>
      </c>
      <c r="L2992" t="s">
        <v>1537</v>
      </c>
      <c r="M2992" t="s">
        <v>955</v>
      </c>
      <c r="N2992" t="s">
        <v>956</v>
      </c>
      <c r="O2992" t="s">
        <v>2072</v>
      </c>
      <c r="P2992" t="s">
        <v>2073</v>
      </c>
      <c r="Q2992" s="11">
        <v>0</v>
      </c>
      <c r="R2992" s="11">
        <v>0</v>
      </c>
      <c r="S2992" s="11">
        <v>0</v>
      </c>
      <c r="T2992" s="11">
        <v>0</v>
      </c>
      <c r="U2992" s="11">
        <v>30000000</v>
      </c>
      <c r="V2992" s="11">
        <v>0</v>
      </c>
      <c r="W2992" s="11">
        <v>30000000</v>
      </c>
      <c r="X2992" s="11">
        <v>0</v>
      </c>
      <c r="Y2992" s="11">
        <v>0</v>
      </c>
      <c r="Z2992" s="11">
        <v>0</v>
      </c>
      <c r="AA2992" s="11">
        <v>0</v>
      </c>
      <c r="AB2992" s="11">
        <v>0</v>
      </c>
      <c r="AC2992" s="11">
        <v>5000000</v>
      </c>
      <c r="AD2992" s="11">
        <v>0</v>
      </c>
      <c r="AE2992" s="11">
        <v>0</v>
      </c>
      <c r="AF2992" s="11">
        <v>0</v>
      </c>
      <c r="AG2992" s="11">
        <v>0</v>
      </c>
      <c r="AH2992" s="11">
        <v>4974000</v>
      </c>
      <c r="AI2992" s="11">
        <v>0</v>
      </c>
      <c r="AJ2992" s="11">
        <v>0</v>
      </c>
      <c r="AK2992" s="11">
        <v>0</v>
      </c>
      <c r="AL2992" s="11">
        <v>26000</v>
      </c>
      <c r="AM2992" s="11">
        <v>0</v>
      </c>
      <c r="AN2992" s="11">
        <v>0</v>
      </c>
      <c r="AO29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29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29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2" s="11">
        <f>Table_PBS_SQL_DB2_PBSSQL_PBS_NDP_Tina_CG_QtrlyPerformance_Final[[#This Row],[GOU REL]]+Table_PBS_SQL_DB2_PBSSQL_PBS_NDP_Tina_CG_QtrlyPerformance_Final[[#This Row],[EXT REL]]</f>
        <v>5000000</v>
      </c>
      <c r="AT2992" s="11">
        <f>Table_PBS_SQL_DB2_PBSSQL_PBS_NDP_Tina_CG_QtrlyPerformance_Final[[#This Row],[GOU EXP]]+Table_PBS_SQL_DB2_PBSSQL_PBS_NDP_Tina_CG_QtrlyPerformance_Final[[#This Row],[EXT EXP]]</f>
        <v>5000000</v>
      </c>
      <c r="AU2992" s="11" t="str">
        <f>IF(Table_PBS_SQL_DB2_PBSSQL_PBS_NDP_Tina_CG_QtrlyPerformance_Final[[#This Row],[Item_Code]]&gt;"300000", "Capital", "Recurrent")</f>
        <v>Recurrent</v>
      </c>
    </row>
    <row r="2993" spans="1:47" x14ac:dyDescent="0.25">
      <c r="A2993" t="s">
        <v>161</v>
      </c>
      <c r="B2993" t="s">
        <v>1535</v>
      </c>
      <c r="C2993" t="s">
        <v>119</v>
      </c>
      <c r="D2993" t="s">
        <v>885</v>
      </c>
      <c r="E2993" t="s">
        <v>31</v>
      </c>
      <c r="F2993" t="s">
        <v>886</v>
      </c>
      <c r="G2993" t="s">
        <v>31</v>
      </c>
      <c r="H2993" t="s">
        <v>1536</v>
      </c>
      <c r="I2993" t="s">
        <v>467</v>
      </c>
      <c r="J2993" t="s">
        <v>953</v>
      </c>
      <c r="K2993" t="s">
        <v>163</v>
      </c>
      <c r="L2993" t="s">
        <v>1537</v>
      </c>
      <c r="M2993" t="s">
        <v>955</v>
      </c>
      <c r="N2993" t="s">
        <v>956</v>
      </c>
      <c r="O2993" t="s">
        <v>969</v>
      </c>
      <c r="P2993" t="s">
        <v>970</v>
      </c>
      <c r="Q2993" s="11">
        <v>0</v>
      </c>
      <c r="R2993" s="11">
        <v>0</v>
      </c>
      <c r="S2993" s="11">
        <v>0</v>
      </c>
      <c r="T2993" s="11">
        <v>0</v>
      </c>
      <c r="U2993" s="11">
        <v>20000000</v>
      </c>
      <c r="V2993" s="11">
        <v>0</v>
      </c>
      <c r="W2993" s="11">
        <v>20000000</v>
      </c>
      <c r="X2993" s="11">
        <v>0</v>
      </c>
      <c r="Y2993" s="11">
        <v>0</v>
      </c>
      <c r="Z2993" s="11">
        <v>0</v>
      </c>
      <c r="AA2993" s="11">
        <v>0</v>
      </c>
      <c r="AB2993" s="11">
        <v>0</v>
      </c>
      <c r="AC2993" s="11">
        <v>5000000</v>
      </c>
      <c r="AD2993" s="11">
        <v>0</v>
      </c>
      <c r="AE2993" s="11">
        <v>0</v>
      </c>
      <c r="AF2993" s="11">
        <v>0</v>
      </c>
      <c r="AG2993" s="11">
        <v>5000000</v>
      </c>
      <c r="AH2993" s="11">
        <v>2649690</v>
      </c>
      <c r="AI2993" s="11">
        <v>0</v>
      </c>
      <c r="AJ2993" s="11">
        <v>0</v>
      </c>
      <c r="AK2993" s="11">
        <v>0</v>
      </c>
      <c r="AL2993" s="11">
        <v>7350312</v>
      </c>
      <c r="AM2993" s="11">
        <v>0</v>
      </c>
      <c r="AN2993" s="11">
        <v>0</v>
      </c>
      <c r="AO29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29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10000002</v>
      </c>
      <c r="AR29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3" s="11">
        <f>Table_PBS_SQL_DB2_PBSSQL_PBS_NDP_Tina_CG_QtrlyPerformance_Final[[#This Row],[GOU REL]]+Table_PBS_SQL_DB2_PBSSQL_PBS_NDP_Tina_CG_QtrlyPerformance_Final[[#This Row],[EXT REL]]</f>
        <v>10000000</v>
      </c>
      <c r="AT2993" s="11">
        <f>Table_PBS_SQL_DB2_PBSSQL_PBS_NDP_Tina_CG_QtrlyPerformance_Final[[#This Row],[GOU EXP]]+Table_PBS_SQL_DB2_PBSSQL_PBS_NDP_Tina_CG_QtrlyPerformance_Final[[#This Row],[EXT EXP]]</f>
        <v>10000002</v>
      </c>
      <c r="AU2993" s="11" t="str">
        <f>IF(Table_PBS_SQL_DB2_PBSSQL_PBS_NDP_Tina_CG_QtrlyPerformance_Final[[#This Row],[Item_Code]]&gt;"300000", "Capital", "Recurrent")</f>
        <v>Recurrent</v>
      </c>
    </row>
    <row r="2994" spans="1:47" x14ac:dyDescent="0.25">
      <c r="A2994" t="s">
        <v>161</v>
      </c>
      <c r="B2994" t="s">
        <v>1535</v>
      </c>
      <c r="C2994" t="s">
        <v>119</v>
      </c>
      <c r="D2994" t="s">
        <v>885</v>
      </c>
      <c r="E2994" t="s">
        <v>31</v>
      </c>
      <c r="F2994" t="s">
        <v>886</v>
      </c>
      <c r="G2994" t="s">
        <v>31</v>
      </c>
      <c r="H2994" t="s">
        <v>1536</v>
      </c>
      <c r="I2994" t="s">
        <v>467</v>
      </c>
      <c r="J2994" t="s">
        <v>953</v>
      </c>
      <c r="K2994" t="s">
        <v>163</v>
      </c>
      <c r="L2994" t="s">
        <v>1537</v>
      </c>
      <c r="M2994" t="s">
        <v>1369</v>
      </c>
      <c r="N2994" t="s">
        <v>1370</v>
      </c>
      <c r="O2994" t="s">
        <v>1011</v>
      </c>
      <c r="P2994" t="s">
        <v>1012</v>
      </c>
      <c r="Q2994" s="11">
        <v>0</v>
      </c>
      <c r="R2994" s="11">
        <v>0</v>
      </c>
      <c r="S2994" s="11">
        <v>0</v>
      </c>
      <c r="T2994" s="11">
        <v>0</v>
      </c>
      <c r="U2994" s="11">
        <v>40000000</v>
      </c>
      <c r="V2994" s="11">
        <v>0</v>
      </c>
      <c r="W2994" s="11">
        <v>40000000</v>
      </c>
      <c r="X2994" s="11">
        <v>0</v>
      </c>
      <c r="Y2994" s="11">
        <v>0</v>
      </c>
      <c r="Z2994" s="11">
        <v>0</v>
      </c>
      <c r="AA2994" s="11">
        <v>0</v>
      </c>
      <c r="AB2994" s="11">
        <v>0</v>
      </c>
      <c r="AC2994" s="11">
        <v>10000000</v>
      </c>
      <c r="AD2994" s="11">
        <v>9968200</v>
      </c>
      <c r="AE2994" s="11">
        <v>0</v>
      </c>
      <c r="AF2994" s="11">
        <v>0</v>
      </c>
      <c r="AG2994" s="11">
        <v>10000000</v>
      </c>
      <c r="AH2994" s="11">
        <v>9855000</v>
      </c>
      <c r="AI2994" s="11">
        <v>0</v>
      </c>
      <c r="AJ2994" s="11">
        <v>0</v>
      </c>
      <c r="AK2994" s="11">
        <v>5000000</v>
      </c>
      <c r="AL2994" s="11">
        <v>5133000</v>
      </c>
      <c r="AM2994" s="11">
        <v>0</v>
      </c>
      <c r="AN2994" s="11">
        <v>0</v>
      </c>
      <c r="AO29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29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24956200</v>
      </c>
      <c r="AR29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4" s="11">
        <f>Table_PBS_SQL_DB2_PBSSQL_PBS_NDP_Tina_CG_QtrlyPerformance_Final[[#This Row],[GOU REL]]+Table_PBS_SQL_DB2_PBSSQL_PBS_NDP_Tina_CG_QtrlyPerformance_Final[[#This Row],[EXT REL]]</f>
        <v>25000000</v>
      </c>
      <c r="AT2994" s="11">
        <f>Table_PBS_SQL_DB2_PBSSQL_PBS_NDP_Tina_CG_QtrlyPerformance_Final[[#This Row],[GOU EXP]]+Table_PBS_SQL_DB2_PBSSQL_PBS_NDP_Tina_CG_QtrlyPerformance_Final[[#This Row],[EXT EXP]]</f>
        <v>24956200</v>
      </c>
      <c r="AU2994" s="11" t="str">
        <f>IF(Table_PBS_SQL_DB2_PBSSQL_PBS_NDP_Tina_CG_QtrlyPerformance_Final[[#This Row],[Item_Code]]&gt;"300000", "Capital", "Recurrent")</f>
        <v>Recurrent</v>
      </c>
    </row>
    <row r="2995" spans="1:47" x14ac:dyDescent="0.25">
      <c r="A2995" t="s">
        <v>161</v>
      </c>
      <c r="B2995" t="s">
        <v>1535</v>
      </c>
      <c r="C2995" t="s">
        <v>119</v>
      </c>
      <c r="D2995" t="s">
        <v>885</v>
      </c>
      <c r="E2995" t="s">
        <v>31</v>
      </c>
      <c r="F2995" t="s">
        <v>886</v>
      </c>
      <c r="G2995" t="s">
        <v>31</v>
      </c>
      <c r="H2995" t="s">
        <v>1536</v>
      </c>
      <c r="I2995" t="s">
        <v>467</v>
      </c>
      <c r="J2995" t="s">
        <v>953</v>
      </c>
      <c r="K2995" t="s">
        <v>163</v>
      </c>
      <c r="L2995" t="s">
        <v>1537</v>
      </c>
      <c r="M2995" t="s">
        <v>1369</v>
      </c>
      <c r="N2995" t="s">
        <v>1370</v>
      </c>
      <c r="O2995" t="s">
        <v>922</v>
      </c>
      <c r="P2995" t="s">
        <v>923</v>
      </c>
      <c r="Q2995" s="11">
        <v>0</v>
      </c>
      <c r="R2995" s="11">
        <v>0</v>
      </c>
      <c r="S2995" s="11">
        <v>0</v>
      </c>
      <c r="T2995" s="11">
        <v>0</v>
      </c>
      <c r="U2995" s="11">
        <v>10000000</v>
      </c>
      <c r="V2995" s="11">
        <v>0</v>
      </c>
      <c r="W2995" s="11">
        <v>10000000</v>
      </c>
      <c r="X2995" s="11">
        <v>0</v>
      </c>
      <c r="Y2995" s="11">
        <v>0</v>
      </c>
      <c r="Z2995" s="11">
        <v>0</v>
      </c>
      <c r="AA2995" s="11">
        <v>0</v>
      </c>
      <c r="AB2995" s="11">
        <v>0</v>
      </c>
      <c r="AC2995" s="11">
        <v>4250000</v>
      </c>
      <c r="AD2995" s="11">
        <v>2270000</v>
      </c>
      <c r="AE2995" s="11">
        <v>0</v>
      </c>
      <c r="AF2995" s="11">
        <v>0</v>
      </c>
      <c r="AG2995" s="11">
        <v>1250000</v>
      </c>
      <c r="AH2995" s="11">
        <v>570000</v>
      </c>
      <c r="AI2995" s="11">
        <v>0</v>
      </c>
      <c r="AJ2995" s="11">
        <v>0</v>
      </c>
      <c r="AK2995" s="11">
        <v>0</v>
      </c>
      <c r="AL2995" s="11">
        <v>0</v>
      </c>
      <c r="AM2995" s="11">
        <v>0</v>
      </c>
      <c r="AN2995" s="11">
        <v>0</v>
      </c>
      <c r="AO29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v>
      </c>
      <c r="AP29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2840000</v>
      </c>
      <c r="AR29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5" s="11">
        <f>Table_PBS_SQL_DB2_PBSSQL_PBS_NDP_Tina_CG_QtrlyPerformance_Final[[#This Row],[GOU REL]]+Table_PBS_SQL_DB2_PBSSQL_PBS_NDP_Tina_CG_QtrlyPerformance_Final[[#This Row],[EXT REL]]</f>
        <v>5500000</v>
      </c>
      <c r="AT2995" s="11">
        <f>Table_PBS_SQL_DB2_PBSSQL_PBS_NDP_Tina_CG_QtrlyPerformance_Final[[#This Row],[GOU EXP]]+Table_PBS_SQL_DB2_PBSSQL_PBS_NDP_Tina_CG_QtrlyPerformance_Final[[#This Row],[EXT EXP]]</f>
        <v>2840000</v>
      </c>
      <c r="AU2995" s="11" t="str">
        <f>IF(Table_PBS_SQL_DB2_PBSSQL_PBS_NDP_Tina_CG_QtrlyPerformance_Final[[#This Row],[Item_Code]]&gt;"300000", "Capital", "Recurrent")</f>
        <v>Recurrent</v>
      </c>
    </row>
    <row r="2996" spans="1:47" x14ac:dyDescent="0.25">
      <c r="A2996" t="s">
        <v>161</v>
      </c>
      <c r="B2996" t="s">
        <v>1535</v>
      </c>
      <c r="C2996" t="s">
        <v>119</v>
      </c>
      <c r="D2996" t="s">
        <v>885</v>
      </c>
      <c r="E2996" t="s">
        <v>31</v>
      </c>
      <c r="F2996" t="s">
        <v>886</v>
      </c>
      <c r="G2996" t="s">
        <v>31</v>
      </c>
      <c r="H2996" t="s">
        <v>1536</v>
      </c>
      <c r="I2996" t="s">
        <v>467</v>
      </c>
      <c r="J2996" t="s">
        <v>953</v>
      </c>
      <c r="K2996" t="s">
        <v>163</v>
      </c>
      <c r="L2996" t="s">
        <v>1537</v>
      </c>
      <c r="M2996" t="s">
        <v>1921</v>
      </c>
      <c r="N2996" t="s">
        <v>1922</v>
      </c>
      <c r="O2996" t="s">
        <v>1085</v>
      </c>
      <c r="P2996" t="s">
        <v>1086</v>
      </c>
      <c r="Q2996" s="11">
        <v>0</v>
      </c>
      <c r="R2996" s="11">
        <v>0</v>
      </c>
      <c r="S2996" s="11">
        <v>0</v>
      </c>
      <c r="T2996" s="11">
        <v>0</v>
      </c>
      <c r="U2996" s="11">
        <v>5000000</v>
      </c>
      <c r="V2996" s="11">
        <v>0</v>
      </c>
      <c r="W2996" s="11">
        <v>5000000</v>
      </c>
      <c r="X2996" s="11">
        <v>0</v>
      </c>
      <c r="Y2996" s="11">
        <v>0</v>
      </c>
      <c r="Z2996" s="11">
        <v>0</v>
      </c>
      <c r="AA2996" s="11">
        <v>0</v>
      </c>
      <c r="AB2996" s="11">
        <v>0</v>
      </c>
      <c r="AC2996" s="11">
        <v>2000000</v>
      </c>
      <c r="AD2996" s="11">
        <v>0</v>
      </c>
      <c r="AE2996" s="11">
        <v>0</v>
      </c>
      <c r="AF2996" s="11">
        <v>0</v>
      </c>
      <c r="AG2996" s="11">
        <v>0</v>
      </c>
      <c r="AH2996" s="11">
        <v>0</v>
      </c>
      <c r="AI2996" s="11">
        <v>0</v>
      </c>
      <c r="AJ2996" s="11">
        <v>0</v>
      </c>
      <c r="AK2996" s="11">
        <v>0</v>
      </c>
      <c r="AL2996" s="11">
        <v>2000000</v>
      </c>
      <c r="AM2996" s="11">
        <v>0</v>
      </c>
      <c r="AN2996" s="11">
        <v>0</v>
      </c>
      <c r="AO29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29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29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6" s="11">
        <f>Table_PBS_SQL_DB2_PBSSQL_PBS_NDP_Tina_CG_QtrlyPerformance_Final[[#This Row],[GOU REL]]+Table_PBS_SQL_DB2_PBSSQL_PBS_NDP_Tina_CG_QtrlyPerformance_Final[[#This Row],[EXT REL]]</f>
        <v>2000000</v>
      </c>
      <c r="AT2996" s="11">
        <f>Table_PBS_SQL_DB2_PBSSQL_PBS_NDP_Tina_CG_QtrlyPerformance_Final[[#This Row],[GOU EXP]]+Table_PBS_SQL_DB2_PBSSQL_PBS_NDP_Tina_CG_QtrlyPerformance_Final[[#This Row],[EXT EXP]]</f>
        <v>2000000</v>
      </c>
      <c r="AU2996" s="11" t="str">
        <f>IF(Table_PBS_SQL_DB2_PBSSQL_PBS_NDP_Tina_CG_QtrlyPerformance_Final[[#This Row],[Item_Code]]&gt;"300000", "Capital", "Recurrent")</f>
        <v>Recurrent</v>
      </c>
    </row>
    <row r="2997" spans="1:47" x14ac:dyDescent="0.25">
      <c r="A2997" t="s">
        <v>161</v>
      </c>
      <c r="B2997" t="s">
        <v>1535</v>
      </c>
      <c r="C2997" t="s">
        <v>119</v>
      </c>
      <c r="D2997" t="s">
        <v>885</v>
      </c>
      <c r="E2997" t="s">
        <v>31</v>
      </c>
      <c r="F2997" t="s">
        <v>886</v>
      </c>
      <c r="G2997" t="s">
        <v>31</v>
      </c>
      <c r="H2997" t="s">
        <v>1536</v>
      </c>
      <c r="I2997" t="s">
        <v>467</v>
      </c>
      <c r="J2997" t="s">
        <v>953</v>
      </c>
      <c r="K2997" t="s">
        <v>163</v>
      </c>
      <c r="L2997" t="s">
        <v>1537</v>
      </c>
      <c r="M2997" t="s">
        <v>1921</v>
      </c>
      <c r="N2997" t="s">
        <v>1922</v>
      </c>
      <c r="O2997" t="s">
        <v>1083</v>
      </c>
      <c r="P2997" t="s">
        <v>1084</v>
      </c>
      <c r="Q2997" s="11">
        <v>0</v>
      </c>
      <c r="R2997" s="11">
        <v>0</v>
      </c>
      <c r="S2997" s="11">
        <v>0</v>
      </c>
      <c r="T2997" s="11">
        <v>0</v>
      </c>
      <c r="U2997" s="11">
        <v>26500000</v>
      </c>
      <c r="V2997" s="11">
        <v>0</v>
      </c>
      <c r="W2997" s="11">
        <v>26500000</v>
      </c>
      <c r="X2997" s="11">
        <v>0</v>
      </c>
      <c r="Y2997" s="11">
        <v>0</v>
      </c>
      <c r="Z2997" s="11">
        <v>0</v>
      </c>
      <c r="AA2997" s="11">
        <v>0</v>
      </c>
      <c r="AB2997" s="11">
        <v>0</v>
      </c>
      <c r="AC2997" s="11">
        <v>15000000</v>
      </c>
      <c r="AD2997" s="11">
        <v>0</v>
      </c>
      <c r="AE2997" s="11">
        <v>0</v>
      </c>
      <c r="AF2997" s="11">
        <v>0</v>
      </c>
      <c r="AG2997" s="11">
        <v>0</v>
      </c>
      <c r="AH2997" s="11">
        <v>0</v>
      </c>
      <c r="AI2997" s="11">
        <v>0</v>
      </c>
      <c r="AJ2997" s="11">
        <v>0</v>
      </c>
      <c r="AK2997" s="11">
        <v>0</v>
      </c>
      <c r="AL2997" s="11">
        <v>15000000</v>
      </c>
      <c r="AM2997" s="11">
        <v>0</v>
      </c>
      <c r="AN2997" s="11">
        <v>0</v>
      </c>
      <c r="AO29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29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29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7" s="11">
        <f>Table_PBS_SQL_DB2_PBSSQL_PBS_NDP_Tina_CG_QtrlyPerformance_Final[[#This Row],[GOU REL]]+Table_PBS_SQL_DB2_PBSSQL_PBS_NDP_Tina_CG_QtrlyPerformance_Final[[#This Row],[EXT REL]]</f>
        <v>15000000</v>
      </c>
      <c r="AT2997" s="11">
        <f>Table_PBS_SQL_DB2_PBSSQL_PBS_NDP_Tina_CG_QtrlyPerformance_Final[[#This Row],[GOU EXP]]+Table_PBS_SQL_DB2_PBSSQL_PBS_NDP_Tina_CG_QtrlyPerformance_Final[[#This Row],[EXT EXP]]</f>
        <v>15000000</v>
      </c>
      <c r="AU2997" s="11" t="str">
        <f>IF(Table_PBS_SQL_DB2_PBSSQL_PBS_NDP_Tina_CG_QtrlyPerformance_Final[[#This Row],[Item_Code]]&gt;"300000", "Capital", "Recurrent")</f>
        <v>Recurrent</v>
      </c>
    </row>
    <row r="2998" spans="1:47" x14ac:dyDescent="0.25">
      <c r="A2998" t="s">
        <v>161</v>
      </c>
      <c r="B2998" t="s">
        <v>1535</v>
      </c>
      <c r="C2998" t="s">
        <v>119</v>
      </c>
      <c r="D2998" t="s">
        <v>885</v>
      </c>
      <c r="E2998" t="s">
        <v>31</v>
      </c>
      <c r="F2998" t="s">
        <v>886</v>
      </c>
      <c r="G2998" t="s">
        <v>31</v>
      </c>
      <c r="H2998" t="s">
        <v>1536</v>
      </c>
      <c r="I2998" t="s">
        <v>467</v>
      </c>
      <c r="J2998" t="s">
        <v>953</v>
      </c>
      <c r="K2998" t="s">
        <v>163</v>
      </c>
      <c r="L2998" t="s">
        <v>1537</v>
      </c>
      <c r="M2998" t="s">
        <v>1921</v>
      </c>
      <c r="N2998" t="s">
        <v>1922</v>
      </c>
      <c r="O2998" t="s">
        <v>1005</v>
      </c>
      <c r="P2998" t="s">
        <v>1006</v>
      </c>
      <c r="Q2998" s="11">
        <v>0</v>
      </c>
      <c r="R2998" s="11">
        <v>0</v>
      </c>
      <c r="S2998" s="11">
        <v>0</v>
      </c>
      <c r="T2998" s="11">
        <v>0</v>
      </c>
      <c r="U2998" s="11">
        <v>145200000</v>
      </c>
      <c r="V2998" s="11">
        <v>0</v>
      </c>
      <c r="W2998" s="11">
        <v>145200000</v>
      </c>
      <c r="X2998" s="11">
        <v>0</v>
      </c>
      <c r="Y2998" s="11">
        <v>0</v>
      </c>
      <c r="Z2998" s="11">
        <v>0</v>
      </c>
      <c r="AA2998" s="11">
        <v>0</v>
      </c>
      <c r="AB2998" s="11">
        <v>0</v>
      </c>
      <c r="AC2998" s="11">
        <v>51037500</v>
      </c>
      <c r="AD2998" s="11">
        <v>0</v>
      </c>
      <c r="AE2998" s="11">
        <v>0</v>
      </c>
      <c r="AF2998" s="11">
        <v>0</v>
      </c>
      <c r="AG2998" s="11">
        <v>34162500</v>
      </c>
      <c r="AH2998" s="11">
        <v>11450000</v>
      </c>
      <c r="AI2998" s="11">
        <v>0</v>
      </c>
      <c r="AJ2998" s="11">
        <v>0</v>
      </c>
      <c r="AK2998" s="11">
        <v>0</v>
      </c>
      <c r="AL2998" s="11">
        <v>30250000</v>
      </c>
      <c r="AM2998" s="11">
        <v>0</v>
      </c>
      <c r="AN2998" s="11">
        <v>0</v>
      </c>
      <c r="AO29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85200000</v>
      </c>
      <c r="AP29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41700000</v>
      </c>
      <c r="AR29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8" s="11">
        <f>Table_PBS_SQL_DB2_PBSSQL_PBS_NDP_Tina_CG_QtrlyPerformance_Final[[#This Row],[GOU REL]]+Table_PBS_SQL_DB2_PBSSQL_PBS_NDP_Tina_CG_QtrlyPerformance_Final[[#This Row],[EXT REL]]</f>
        <v>85200000</v>
      </c>
      <c r="AT2998" s="11">
        <f>Table_PBS_SQL_DB2_PBSSQL_PBS_NDP_Tina_CG_QtrlyPerformance_Final[[#This Row],[GOU EXP]]+Table_PBS_SQL_DB2_PBSSQL_PBS_NDP_Tina_CG_QtrlyPerformance_Final[[#This Row],[EXT EXP]]</f>
        <v>41700000</v>
      </c>
      <c r="AU2998" s="11" t="str">
        <f>IF(Table_PBS_SQL_DB2_PBSSQL_PBS_NDP_Tina_CG_QtrlyPerformance_Final[[#This Row],[Item_Code]]&gt;"300000", "Capital", "Recurrent")</f>
        <v>Recurrent</v>
      </c>
    </row>
    <row r="2999" spans="1:47" x14ac:dyDescent="0.25">
      <c r="A2999" t="s">
        <v>161</v>
      </c>
      <c r="B2999" t="s">
        <v>1535</v>
      </c>
      <c r="C2999" t="s">
        <v>119</v>
      </c>
      <c r="D2999" t="s">
        <v>885</v>
      </c>
      <c r="E2999" t="s">
        <v>31</v>
      </c>
      <c r="F2999" t="s">
        <v>886</v>
      </c>
      <c r="G2999" t="s">
        <v>31</v>
      </c>
      <c r="H2999" t="s">
        <v>1536</v>
      </c>
      <c r="I2999" t="s">
        <v>467</v>
      </c>
      <c r="J2999" t="s">
        <v>953</v>
      </c>
      <c r="K2999" t="s">
        <v>163</v>
      </c>
      <c r="L2999" t="s">
        <v>1537</v>
      </c>
      <c r="M2999" t="s">
        <v>1546</v>
      </c>
      <c r="N2999" t="s">
        <v>1547</v>
      </c>
      <c r="O2999" t="s">
        <v>1002</v>
      </c>
      <c r="P2999" t="s">
        <v>1003</v>
      </c>
      <c r="Q2999" s="11">
        <v>0</v>
      </c>
      <c r="R2999" s="11">
        <v>0</v>
      </c>
      <c r="S2999" s="11">
        <v>0</v>
      </c>
      <c r="T2999" s="11">
        <v>0</v>
      </c>
      <c r="U2999" s="11">
        <v>178600000</v>
      </c>
      <c r="V2999" s="11">
        <v>0</v>
      </c>
      <c r="W2999" s="11">
        <v>178600000</v>
      </c>
      <c r="X2999" s="11">
        <v>0</v>
      </c>
      <c r="Y2999" s="11">
        <v>0</v>
      </c>
      <c r="Z2999" s="11">
        <v>0</v>
      </c>
      <c r="AA2999" s="11">
        <v>0</v>
      </c>
      <c r="AB2999" s="11">
        <v>0</v>
      </c>
      <c r="AC2999" s="11">
        <v>130600000</v>
      </c>
      <c r="AD2999" s="11">
        <v>24335000</v>
      </c>
      <c r="AE2999" s="11">
        <v>0</v>
      </c>
      <c r="AF2999" s="11">
        <v>0</v>
      </c>
      <c r="AG2999" s="11">
        <v>16000000</v>
      </c>
      <c r="AH2999" s="11">
        <v>68609000</v>
      </c>
      <c r="AI2999" s="11">
        <v>0</v>
      </c>
      <c r="AJ2999" s="11">
        <v>0</v>
      </c>
      <c r="AK2999" s="11">
        <v>0</v>
      </c>
      <c r="AL2999" s="11">
        <v>30775340</v>
      </c>
      <c r="AM2999" s="11">
        <v>0</v>
      </c>
      <c r="AN2999" s="11">
        <v>0</v>
      </c>
      <c r="AO29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146600000</v>
      </c>
      <c r="AP29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29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123719340</v>
      </c>
      <c r="AR29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2999" s="11">
        <f>Table_PBS_SQL_DB2_PBSSQL_PBS_NDP_Tina_CG_QtrlyPerformance_Final[[#This Row],[GOU REL]]+Table_PBS_SQL_DB2_PBSSQL_PBS_NDP_Tina_CG_QtrlyPerformance_Final[[#This Row],[EXT REL]]</f>
        <v>146600000</v>
      </c>
      <c r="AT2999" s="11">
        <f>Table_PBS_SQL_DB2_PBSSQL_PBS_NDP_Tina_CG_QtrlyPerformance_Final[[#This Row],[GOU EXP]]+Table_PBS_SQL_DB2_PBSSQL_PBS_NDP_Tina_CG_QtrlyPerformance_Final[[#This Row],[EXT EXP]]</f>
        <v>123719340</v>
      </c>
      <c r="AU2999" s="11" t="str">
        <f>IF(Table_PBS_SQL_DB2_PBSSQL_PBS_NDP_Tina_CG_QtrlyPerformance_Final[[#This Row],[Item_Code]]&gt;"300000", "Capital", "Recurrent")</f>
        <v>Recurrent</v>
      </c>
    </row>
    <row r="3000" spans="1:47" x14ac:dyDescent="0.25">
      <c r="A3000" t="s">
        <v>161</v>
      </c>
      <c r="B3000" t="s">
        <v>1535</v>
      </c>
      <c r="C3000" t="s">
        <v>119</v>
      </c>
      <c r="D3000" t="s">
        <v>885</v>
      </c>
      <c r="E3000" t="s">
        <v>31</v>
      </c>
      <c r="F3000" t="s">
        <v>886</v>
      </c>
      <c r="G3000" t="s">
        <v>31</v>
      </c>
      <c r="H3000" t="s">
        <v>1536</v>
      </c>
      <c r="I3000" t="s">
        <v>467</v>
      </c>
      <c r="J3000" t="s">
        <v>953</v>
      </c>
      <c r="K3000" t="s">
        <v>163</v>
      </c>
      <c r="L3000" t="s">
        <v>1537</v>
      </c>
      <c r="M3000" t="s">
        <v>1546</v>
      </c>
      <c r="N3000" t="s">
        <v>1547</v>
      </c>
      <c r="O3000" t="s">
        <v>1295</v>
      </c>
      <c r="P3000" t="s">
        <v>1296</v>
      </c>
      <c r="Q3000" s="11">
        <v>0</v>
      </c>
      <c r="R3000" s="11">
        <v>0</v>
      </c>
      <c r="S3000" s="11">
        <v>0</v>
      </c>
      <c r="T3000" s="11">
        <v>0</v>
      </c>
      <c r="U3000" s="11">
        <v>36000000</v>
      </c>
      <c r="V3000" s="11">
        <v>0</v>
      </c>
      <c r="W3000" s="11">
        <v>36000000</v>
      </c>
      <c r="X3000" s="11">
        <v>0</v>
      </c>
      <c r="Y3000" s="11">
        <v>0</v>
      </c>
      <c r="Z3000" s="11">
        <v>0</v>
      </c>
      <c r="AA3000" s="11">
        <v>0</v>
      </c>
      <c r="AB3000" s="11">
        <v>0</v>
      </c>
      <c r="AC3000" s="11">
        <v>18000000</v>
      </c>
      <c r="AD3000" s="11">
        <v>3277989</v>
      </c>
      <c r="AE3000" s="11">
        <v>0</v>
      </c>
      <c r="AF3000" s="11">
        <v>0</v>
      </c>
      <c r="AG3000" s="11">
        <v>9000000</v>
      </c>
      <c r="AH3000" s="11">
        <v>4514247</v>
      </c>
      <c r="AI3000" s="11">
        <v>0</v>
      </c>
      <c r="AJ3000" s="11">
        <v>0</v>
      </c>
      <c r="AK3000" s="11">
        <v>0</v>
      </c>
      <c r="AL3000" s="11">
        <v>19207763</v>
      </c>
      <c r="AM3000" s="11">
        <v>0</v>
      </c>
      <c r="AN3000" s="11">
        <v>0</v>
      </c>
      <c r="AO30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27000000</v>
      </c>
      <c r="AP30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26999999</v>
      </c>
      <c r="AR30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00" s="11">
        <f>Table_PBS_SQL_DB2_PBSSQL_PBS_NDP_Tina_CG_QtrlyPerformance_Final[[#This Row],[GOU REL]]+Table_PBS_SQL_DB2_PBSSQL_PBS_NDP_Tina_CG_QtrlyPerformance_Final[[#This Row],[EXT REL]]</f>
        <v>27000000</v>
      </c>
      <c r="AT3000" s="11">
        <f>Table_PBS_SQL_DB2_PBSSQL_PBS_NDP_Tina_CG_QtrlyPerformance_Final[[#This Row],[GOU EXP]]+Table_PBS_SQL_DB2_PBSSQL_PBS_NDP_Tina_CG_QtrlyPerformance_Final[[#This Row],[EXT EXP]]</f>
        <v>26999999</v>
      </c>
      <c r="AU3000" s="11" t="str">
        <f>IF(Table_PBS_SQL_DB2_PBSSQL_PBS_NDP_Tina_CG_QtrlyPerformance_Final[[#This Row],[Item_Code]]&gt;"300000", "Capital", "Recurrent")</f>
        <v>Recurrent</v>
      </c>
    </row>
    <row r="3001" spans="1:47" x14ac:dyDescent="0.25">
      <c r="A3001" t="s">
        <v>161</v>
      </c>
      <c r="B3001" t="s">
        <v>1535</v>
      </c>
      <c r="C3001" t="s">
        <v>119</v>
      </c>
      <c r="D3001" t="s">
        <v>885</v>
      </c>
      <c r="E3001" t="s">
        <v>31</v>
      </c>
      <c r="F3001" t="s">
        <v>886</v>
      </c>
      <c r="G3001" t="s">
        <v>31</v>
      </c>
      <c r="H3001" t="s">
        <v>1536</v>
      </c>
      <c r="I3001" t="s">
        <v>467</v>
      </c>
      <c r="J3001" t="s">
        <v>953</v>
      </c>
      <c r="K3001" t="s">
        <v>163</v>
      </c>
      <c r="L3001" t="s">
        <v>1537</v>
      </c>
      <c r="M3001" t="s">
        <v>1546</v>
      </c>
      <c r="N3001" t="s">
        <v>1547</v>
      </c>
      <c r="O3001" t="s">
        <v>1180</v>
      </c>
      <c r="P3001" t="s">
        <v>1181</v>
      </c>
      <c r="Q3001" s="11">
        <v>0</v>
      </c>
      <c r="R3001" s="11">
        <v>0</v>
      </c>
      <c r="S3001" s="11">
        <v>0</v>
      </c>
      <c r="T3001" s="11">
        <v>0</v>
      </c>
      <c r="U3001" s="11">
        <v>59800000</v>
      </c>
      <c r="V3001" s="11">
        <v>0</v>
      </c>
      <c r="W3001" s="11">
        <v>59800000</v>
      </c>
      <c r="X3001" s="11">
        <v>0</v>
      </c>
      <c r="Y3001" s="11">
        <v>0</v>
      </c>
      <c r="Z3001" s="11">
        <v>0</v>
      </c>
      <c r="AA3001" s="11">
        <v>0</v>
      </c>
      <c r="AB3001" s="11">
        <v>0</v>
      </c>
      <c r="AC3001" s="11">
        <v>22300000</v>
      </c>
      <c r="AD3001" s="11">
        <v>0</v>
      </c>
      <c r="AE3001" s="11">
        <v>0</v>
      </c>
      <c r="AF3001" s="11">
        <v>0</v>
      </c>
      <c r="AG3001" s="11">
        <v>4500000</v>
      </c>
      <c r="AH3001" s="11">
        <v>0</v>
      </c>
      <c r="AI3001" s="11">
        <v>0</v>
      </c>
      <c r="AJ3001" s="11">
        <v>0</v>
      </c>
      <c r="AK3001" s="11">
        <v>0</v>
      </c>
      <c r="AL3001" s="11">
        <v>11836400</v>
      </c>
      <c r="AM3001" s="11">
        <v>0</v>
      </c>
      <c r="AN3001" s="11">
        <v>0</v>
      </c>
      <c r="AO30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26800000</v>
      </c>
      <c r="AP30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11836400</v>
      </c>
      <c r="AR30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01" s="11">
        <f>Table_PBS_SQL_DB2_PBSSQL_PBS_NDP_Tina_CG_QtrlyPerformance_Final[[#This Row],[GOU REL]]+Table_PBS_SQL_DB2_PBSSQL_PBS_NDP_Tina_CG_QtrlyPerformance_Final[[#This Row],[EXT REL]]</f>
        <v>26800000</v>
      </c>
      <c r="AT3001" s="11">
        <f>Table_PBS_SQL_DB2_PBSSQL_PBS_NDP_Tina_CG_QtrlyPerformance_Final[[#This Row],[GOU EXP]]+Table_PBS_SQL_DB2_PBSSQL_PBS_NDP_Tina_CG_QtrlyPerformance_Final[[#This Row],[EXT EXP]]</f>
        <v>11836400</v>
      </c>
      <c r="AU3001" s="11" t="str">
        <f>IF(Table_PBS_SQL_DB2_PBSSQL_PBS_NDP_Tina_CG_QtrlyPerformance_Final[[#This Row],[Item_Code]]&gt;"300000", "Capital", "Recurrent")</f>
        <v>Recurrent</v>
      </c>
    </row>
    <row r="3002" spans="1:47" x14ac:dyDescent="0.25">
      <c r="A3002" t="s">
        <v>471</v>
      </c>
      <c r="B3002" t="s">
        <v>472</v>
      </c>
      <c r="C3002" t="s">
        <v>465</v>
      </c>
      <c r="D3002" t="s">
        <v>871</v>
      </c>
      <c r="E3002" t="s">
        <v>87</v>
      </c>
      <c r="F3002" t="s">
        <v>872</v>
      </c>
      <c r="G3002" t="s">
        <v>31</v>
      </c>
      <c r="H3002" t="s">
        <v>1923</v>
      </c>
      <c r="I3002" t="s">
        <v>493</v>
      </c>
      <c r="J3002" t="s">
        <v>1649</v>
      </c>
      <c r="K3002" t="s">
        <v>473</v>
      </c>
      <c r="L3002" t="s">
        <v>1924</v>
      </c>
      <c r="M3002" t="s">
        <v>1044</v>
      </c>
      <c r="N3002" t="s">
        <v>1045</v>
      </c>
      <c r="O3002" t="s">
        <v>1626</v>
      </c>
      <c r="P3002" t="s">
        <v>1627</v>
      </c>
      <c r="Q3002" s="11">
        <v>0</v>
      </c>
      <c r="R3002" s="11">
        <v>0</v>
      </c>
      <c r="S3002" s="11">
        <v>0</v>
      </c>
      <c r="T3002" s="11">
        <v>0</v>
      </c>
      <c r="U3002" s="11">
        <v>600000000</v>
      </c>
      <c r="V3002" s="11">
        <v>0</v>
      </c>
      <c r="W3002" s="11">
        <v>600000000</v>
      </c>
      <c r="X3002" s="11">
        <v>0</v>
      </c>
      <c r="Y3002" s="11">
        <v>0</v>
      </c>
      <c r="Z3002" s="11">
        <v>0</v>
      </c>
      <c r="AA3002" s="11">
        <v>0</v>
      </c>
      <c r="AB3002" s="11">
        <v>0</v>
      </c>
      <c r="AC3002" s="11">
        <v>150000000</v>
      </c>
      <c r="AD3002" s="11">
        <v>10919500</v>
      </c>
      <c r="AE3002" s="11">
        <v>0</v>
      </c>
      <c r="AF3002" s="11">
        <v>0</v>
      </c>
      <c r="AG3002" s="11">
        <v>120000000</v>
      </c>
      <c r="AH3002" s="11">
        <v>203403069</v>
      </c>
      <c r="AI3002" s="11">
        <v>0</v>
      </c>
      <c r="AJ3002" s="11">
        <v>0</v>
      </c>
      <c r="AK3002" s="11">
        <v>330000000</v>
      </c>
      <c r="AL3002" s="11">
        <v>341877519</v>
      </c>
      <c r="AM3002" s="11">
        <v>0</v>
      </c>
      <c r="AN3002" s="11">
        <v>0</v>
      </c>
      <c r="AO30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30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556200088</v>
      </c>
      <c r="AR30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02" s="11">
        <f>Table_PBS_SQL_DB2_PBSSQL_PBS_NDP_Tina_CG_QtrlyPerformance_Final[[#This Row],[GOU REL]]+Table_PBS_SQL_DB2_PBSSQL_PBS_NDP_Tina_CG_QtrlyPerformance_Final[[#This Row],[EXT REL]]</f>
        <v>600000000</v>
      </c>
      <c r="AT3002" s="11">
        <f>Table_PBS_SQL_DB2_PBSSQL_PBS_NDP_Tina_CG_QtrlyPerformance_Final[[#This Row],[GOU EXP]]+Table_PBS_SQL_DB2_PBSSQL_PBS_NDP_Tina_CG_QtrlyPerformance_Final[[#This Row],[EXT EXP]]</f>
        <v>556200088</v>
      </c>
      <c r="AU3002" s="11" t="str">
        <f>IF(Table_PBS_SQL_DB2_PBSSQL_PBS_NDP_Tina_CG_QtrlyPerformance_Final[[#This Row],[Item_Code]]&gt;"300000", "Capital", "Recurrent")</f>
        <v>Capital</v>
      </c>
    </row>
    <row r="3003" spans="1:47" x14ac:dyDescent="0.25">
      <c r="A3003" t="s">
        <v>317</v>
      </c>
      <c r="B3003" t="s">
        <v>318</v>
      </c>
      <c r="C3003" t="s">
        <v>293</v>
      </c>
      <c r="D3003" t="s">
        <v>1206</v>
      </c>
      <c r="E3003" t="s">
        <v>31</v>
      </c>
      <c r="F3003" t="s">
        <v>1207</v>
      </c>
      <c r="G3003" t="s">
        <v>75</v>
      </c>
      <c r="H3003" t="s">
        <v>1529</v>
      </c>
      <c r="I3003" t="s">
        <v>467</v>
      </c>
      <c r="J3003" t="s">
        <v>2266</v>
      </c>
      <c r="K3003" t="s">
        <v>2267</v>
      </c>
      <c r="L3003" t="s">
        <v>2268</v>
      </c>
      <c r="M3003" t="s">
        <v>866</v>
      </c>
      <c r="N3003" t="s">
        <v>867</v>
      </c>
      <c r="O3003" t="s">
        <v>1011</v>
      </c>
      <c r="P3003" t="s">
        <v>1012</v>
      </c>
      <c r="Q3003" s="11">
        <v>0</v>
      </c>
      <c r="R3003" s="11">
        <v>0</v>
      </c>
      <c r="S3003" s="11">
        <v>0</v>
      </c>
      <c r="T3003" s="11">
        <v>0</v>
      </c>
      <c r="U3003" s="11">
        <v>1617400000</v>
      </c>
      <c r="V3003" s="11">
        <v>0</v>
      </c>
      <c r="W3003" s="11">
        <v>1617400000</v>
      </c>
      <c r="X3003" s="11">
        <v>0</v>
      </c>
      <c r="Y3003" s="11">
        <v>0</v>
      </c>
      <c r="Z3003" s="11">
        <v>0</v>
      </c>
      <c r="AA3003" s="11">
        <v>0</v>
      </c>
      <c r="AB3003" s="11">
        <v>0</v>
      </c>
      <c r="AC3003" s="11">
        <v>633333333</v>
      </c>
      <c r="AD3003" s="11">
        <v>586974698</v>
      </c>
      <c r="AE3003" s="11">
        <v>0</v>
      </c>
      <c r="AF3003" s="11">
        <v>0</v>
      </c>
      <c r="AG3003" s="11">
        <v>443333333</v>
      </c>
      <c r="AH3003" s="11">
        <v>41972600</v>
      </c>
      <c r="AI3003" s="11">
        <v>0</v>
      </c>
      <c r="AJ3003" s="11">
        <v>0</v>
      </c>
      <c r="AK3003" s="11">
        <v>107033333</v>
      </c>
      <c r="AL3003" s="11">
        <v>554752701</v>
      </c>
      <c r="AM3003" s="11">
        <v>0</v>
      </c>
      <c r="AN3003" s="11">
        <v>0</v>
      </c>
      <c r="AO30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1183699999</v>
      </c>
      <c r="AP30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1183699999</v>
      </c>
      <c r="AR30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03" s="11">
        <f>Table_PBS_SQL_DB2_PBSSQL_PBS_NDP_Tina_CG_QtrlyPerformance_Final[[#This Row],[GOU REL]]+Table_PBS_SQL_DB2_PBSSQL_PBS_NDP_Tina_CG_QtrlyPerformance_Final[[#This Row],[EXT REL]]</f>
        <v>1183699999</v>
      </c>
      <c r="AT3003" s="11">
        <f>Table_PBS_SQL_DB2_PBSSQL_PBS_NDP_Tina_CG_QtrlyPerformance_Final[[#This Row],[GOU EXP]]+Table_PBS_SQL_DB2_PBSSQL_PBS_NDP_Tina_CG_QtrlyPerformance_Final[[#This Row],[EXT EXP]]</f>
        <v>1183699999</v>
      </c>
      <c r="AU3003" s="11" t="str">
        <f>IF(Table_PBS_SQL_DB2_PBSSQL_PBS_NDP_Tina_CG_QtrlyPerformance_Final[[#This Row],[Item_Code]]&gt;"300000", "Capital", "Recurrent")</f>
        <v>Recurrent</v>
      </c>
    </row>
    <row r="3004" spans="1:47" x14ac:dyDescent="0.25">
      <c r="A3004" t="s">
        <v>242</v>
      </c>
      <c r="B3004" t="s">
        <v>1548</v>
      </c>
      <c r="C3004" t="s">
        <v>218</v>
      </c>
      <c r="D3004" t="s">
        <v>1254</v>
      </c>
      <c r="E3004" t="s">
        <v>75</v>
      </c>
      <c r="F3004" t="s">
        <v>1261</v>
      </c>
      <c r="G3004" t="s">
        <v>31</v>
      </c>
      <c r="H3004" t="s">
        <v>1549</v>
      </c>
      <c r="I3004" t="s">
        <v>493</v>
      </c>
      <c r="J3004" t="s">
        <v>1556</v>
      </c>
      <c r="K3004" t="s">
        <v>267</v>
      </c>
      <c r="L3004" t="s">
        <v>1925</v>
      </c>
      <c r="M3004" t="s">
        <v>1286</v>
      </c>
      <c r="N3004" t="s">
        <v>1287</v>
      </c>
      <c r="O3004" t="s">
        <v>893</v>
      </c>
      <c r="P3004" t="s">
        <v>894</v>
      </c>
      <c r="Q3004" s="11">
        <v>0</v>
      </c>
      <c r="R3004" s="11">
        <v>0</v>
      </c>
      <c r="S3004" s="11">
        <v>50219786702</v>
      </c>
      <c r="T3004" s="11">
        <v>-50219786702</v>
      </c>
      <c r="U3004" s="11">
        <v>451978080323</v>
      </c>
      <c r="V3004" s="11">
        <v>0</v>
      </c>
      <c r="W3004" s="11">
        <v>502197867025</v>
      </c>
      <c r="X3004" s="11">
        <v>0</v>
      </c>
      <c r="Y3004" s="11">
        <v>0</v>
      </c>
      <c r="Z3004" s="11">
        <v>0</v>
      </c>
      <c r="AA3004" s="11">
        <v>0</v>
      </c>
      <c r="AB3004" s="11">
        <v>0</v>
      </c>
      <c r="AC3004" s="11">
        <v>115159256443</v>
      </c>
      <c r="AD3004" s="11">
        <v>82099983532</v>
      </c>
      <c r="AE3004" s="11">
        <v>0</v>
      </c>
      <c r="AF3004" s="11">
        <v>0</v>
      </c>
      <c r="AG3004" s="11">
        <v>74638198206</v>
      </c>
      <c r="AH3004" s="11">
        <v>60782163089</v>
      </c>
      <c r="AI3004" s="11">
        <v>0</v>
      </c>
      <c r="AJ3004" s="11">
        <v>0</v>
      </c>
      <c r="AK3004" s="11">
        <v>116796513233</v>
      </c>
      <c r="AL3004" s="11">
        <v>97884339451</v>
      </c>
      <c r="AM3004" s="11">
        <v>0</v>
      </c>
      <c r="AN3004" s="11">
        <v>0</v>
      </c>
      <c r="AO30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306593967882</v>
      </c>
      <c r="AP30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240766486072</v>
      </c>
      <c r="AR30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04" s="11">
        <f>Table_PBS_SQL_DB2_PBSSQL_PBS_NDP_Tina_CG_QtrlyPerformance_Final[[#This Row],[GOU REL]]+Table_PBS_SQL_DB2_PBSSQL_PBS_NDP_Tina_CG_QtrlyPerformance_Final[[#This Row],[EXT REL]]</f>
        <v>306593967882</v>
      </c>
      <c r="AT3004" s="11">
        <f>Table_PBS_SQL_DB2_PBSSQL_PBS_NDP_Tina_CG_QtrlyPerformance_Final[[#This Row],[GOU EXP]]+Table_PBS_SQL_DB2_PBSSQL_PBS_NDP_Tina_CG_QtrlyPerformance_Final[[#This Row],[EXT EXP]]</f>
        <v>240766486072</v>
      </c>
      <c r="AU3004" s="11" t="str">
        <f>IF(Table_PBS_SQL_DB2_PBSSQL_PBS_NDP_Tina_CG_QtrlyPerformance_Final[[#This Row],[Item_Code]]&gt;"300000", "Capital", "Recurrent")</f>
        <v>Capital</v>
      </c>
    </row>
    <row r="3005" spans="1:47" x14ac:dyDescent="0.25">
      <c r="A3005" t="s">
        <v>242</v>
      </c>
      <c r="B3005" t="s">
        <v>1548</v>
      </c>
      <c r="C3005" t="s">
        <v>218</v>
      </c>
      <c r="D3005" t="s">
        <v>1254</v>
      </c>
      <c r="E3005" t="s">
        <v>87</v>
      </c>
      <c r="F3005" t="s">
        <v>1264</v>
      </c>
      <c r="G3005" t="s">
        <v>31</v>
      </c>
      <c r="H3005" t="s">
        <v>1549</v>
      </c>
      <c r="I3005" t="s">
        <v>896</v>
      </c>
      <c r="J3005" t="s">
        <v>897</v>
      </c>
      <c r="K3005" t="s">
        <v>2173</v>
      </c>
      <c r="L3005" t="s">
        <v>2174</v>
      </c>
      <c r="M3005" t="s">
        <v>1300</v>
      </c>
      <c r="N3005" t="s">
        <v>1301</v>
      </c>
      <c r="O3005" t="s">
        <v>1302</v>
      </c>
      <c r="P3005" t="s">
        <v>1303</v>
      </c>
      <c r="Q3005" s="11">
        <v>0</v>
      </c>
      <c r="R3005" s="11">
        <v>0</v>
      </c>
      <c r="S3005" s="11">
        <v>0</v>
      </c>
      <c r="T3005" s="11">
        <v>0</v>
      </c>
      <c r="U3005" s="11">
        <v>0</v>
      </c>
      <c r="V3005" s="11">
        <v>0</v>
      </c>
      <c r="W3005" s="11">
        <v>0</v>
      </c>
      <c r="X3005" s="11">
        <v>0</v>
      </c>
      <c r="Y3005" s="11">
        <v>0</v>
      </c>
      <c r="Z3005" s="11">
        <v>0</v>
      </c>
      <c r="AA3005" s="11">
        <v>17413038135</v>
      </c>
      <c r="AB3005" s="11">
        <v>8342914468.7729731</v>
      </c>
      <c r="AC3005" s="11">
        <v>0</v>
      </c>
      <c r="AD3005" s="11">
        <v>0</v>
      </c>
      <c r="AE3005" s="11">
        <v>0</v>
      </c>
      <c r="AF3005" s="11">
        <v>540879787.68614101</v>
      </c>
      <c r="AG3005" s="11">
        <v>0</v>
      </c>
      <c r="AH3005" s="11">
        <v>0</v>
      </c>
      <c r="AI3005" s="11">
        <v>0</v>
      </c>
      <c r="AJ3005" s="11">
        <v>0</v>
      </c>
      <c r="AK3005" s="11">
        <v>0</v>
      </c>
      <c r="AL3005" s="11">
        <v>0</v>
      </c>
      <c r="AM3005" s="11">
        <v>35088343209.315491</v>
      </c>
      <c r="AN3005" s="11">
        <v>35088343209.315491</v>
      </c>
      <c r="AO30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52501381344.315491</v>
      </c>
      <c r="AQ30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43972137465.774605</v>
      </c>
      <c r="AS3005" s="11">
        <f>Table_PBS_SQL_DB2_PBSSQL_PBS_NDP_Tina_CG_QtrlyPerformance_Final[[#This Row],[GOU REL]]+Table_PBS_SQL_DB2_PBSSQL_PBS_NDP_Tina_CG_QtrlyPerformance_Final[[#This Row],[EXT REL]]</f>
        <v>52501381344.315491</v>
      </c>
      <c r="AT3005" s="11">
        <f>Table_PBS_SQL_DB2_PBSSQL_PBS_NDP_Tina_CG_QtrlyPerformance_Final[[#This Row],[GOU EXP]]+Table_PBS_SQL_DB2_PBSSQL_PBS_NDP_Tina_CG_QtrlyPerformance_Final[[#This Row],[EXT EXP]]</f>
        <v>43972137465.774605</v>
      </c>
      <c r="AU3005" s="11" t="str">
        <f>IF(Table_PBS_SQL_DB2_PBSSQL_PBS_NDP_Tina_CG_QtrlyPerformance_Final[[#This Row],[Item_Code]]&gt;"300000", "Capital", "Recurrent")</f>
        <v>Capital</v>
      </c>
    </row>
    <row r="3006" spans="1:47" x14ac:dyDescent="0.25">
      <c r="A3006" t="s">
        <v>242</v>
      </c>
      <c r="B3006" t="s">
        <v>1548</v>
      </c>
      <c r="C3006" t="s">
        <v>218</v>
      </c>
      <c r="D3006" t="s">
        <v>1254</v>
      </c>
      <c r="E3006" t="s">
        <v>87</v>
      </c>
      <c r="F3006" t="s">
        <v>1264</v>
      </c>
      <c r="G3006" t="s">
        <v>31</v>
      </c>
      <c r="H3006" t="s">
        <v>1549</v>
      </c>
      <c r="I3006" t="s">
        <v>896</v>
      </c>
      <c r="J3006" t="s">
        <v>897</v>
      </c>
      <c r="K3006" t="s">
        <v>2179</v>
      </c>
      <c r="L3006" t="s">
        <v>2180</v>
      </c>
      <c r="M3006" t="s">
        <v>1300</v>
      </c>
      <c r="N3006" t="s">
        <v>1301</v>
      </c>
      <c r="O3006" t="s">
        <v>1025</v>
      </c>
      <c r="P3006" t="s">
        <v>1026</v>
      </c>
      <c r="Q3006" s="11">
        <v>0</v>
      </c>
      <c r="R3006" s="11">
        <v>0</v>
      </c>
      <c r="S3006" s="11">
        <v>0</v>
      </c>
      <c r="T3006" s="11">
        <v>0</v>
      </c>
      <c r="U3006" s="11">
        <v>0</v>
      </c>
      <c r="V3006" s="11">
        <v>0</v>
      </c>
      <c r="W3006" s="11">
        <v>0</v>
      </c>
      <c r="X3006" s="11">
        <v>0</v>
      </c>
      <c r="Y3006" s="11">
        <v>0</v>
      </c>
      <c r="Z3006" s="11">
        <v>0</v>
      </c>
      <c r="AA3006" s="11">
        <v>544431876</v>
      </c>
      <c r="AB3006" s="11">
        <v>544431876</v>
      </c>
      <c r="AC3006" s="11">
        <v>0</v>
      </c>
      <c r="AD3006" s="11">
        <v>0</v>
      </c>
      <c r="AE3006" s="11">
        <v>200000000</v>
      </c>
      <c r="AF3006" s="11">
        <v>163556425.66270006</v>
      </c>
      <c r="AG3006" s="11">
        <v>0</v>
      </c>
      <c r="AH3006" s="11">
        <v>0</v>
      </c>
      <c r="AI3006" s="11">
        <v>0</v>
      </c>
      <c r="AJ3006" s="11">
        <v>0</v>
      </c>
      <c r="AK3006" s="11">
        <v>0</v>
      </c>
      <c r="AL3006" s="11">
        <v>0</v>
      </c>
      <c r="AM3006" s="11">
        <v>1462025651.7328002</v>
      </c>
      <c r="AN3006" s="11">
        <v>1462025651.7328002</v>
      </c>
      <c r="AO30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2206457527.7328005</v>
      </c>
      <c r="AQ30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2170013953.3955002</v>
      </c>
      <c r="AS3006" s="11">
        <f>Table_PBS_SQL_DB2_PBSSQL_PBS_NDP_Tina_CG_QtrlyPerformance_Final[[#This Row],[GOU REL]]+Table_PBS_SQL_DB2_PBSSQL_PBS_NDP_Tina_CG_QtrlyPerformance_Final[[#This Row],[EXT REL]]</f>
        <v>2206457527.7328005</v>
      </c>
      <c r="AT3006" s="11">
        <f>Table_PBS_SQL_DB2_PBSSQL_PBS_NDP_Tina_CG_QtrlyPerformance_Final[[#This Row],[GOU EXP]]+Table_PBS_SQL_DB2_PBSSQL_PBS_NDP_Tina_CG_QtrlyPerformance_Final[[#This Row],[EXT EXP]]</f>
        <v>2170013953.3955002</v>
      </c>
      <c r="AU3006" s="11" t="str">
        <f>IF(Table_PBS_SQL_DB2_PBSSQL_PBS_NDP_Tina_CG_QtrlyPerformance_Final[[#This Row],[Item_Code]]&gt;"300000", "Capital", "Recurrent")</f>
        <v>Recurrent</v>
      </c>
    </row>
    <row r="3007" spans="1:47" x14ac:dyDescent="0.25">
      <c r="A3007" t="s">
        <v>242</v>
      </c>
      <c r="B3007" t="s">
        <v>1548</v>
      </c>
      <c r="C3007" t="s">
        <v>218</v>
      </c>
      <c r="D3007" t="s">
        <v>1254</v>
      </c>
      <c r="E3007" t="s">
        <v>87</v>
      </c>
      <c r="F3007" t="s">
        <v>1264</v>
      </c>
      <c r="G3007" t="s">
        <v>31</v>
      </c>
      <c r="H3007" t="s">
        <v>1549</v>
      </c>
      <c r="I3007" t="s">
        <v>896</v>
      </c>
      <c r="J3007" t="s">
        <v>897</v>
      </c>
      <c r="K3007" t="s">
        <v>1190</v>
      </c>
      <c r="L3007" t="s">
        <v>1191</v>
      </c>
      <c r="M3007" t="s">
        <v>1300</v>
      </c>
      <c r="N3007" t="s">
        <v>1301</v>
      </c>
      <c r="O3007" t="s">
        <v>1025</v>
      </c>
      <c r="P3007" t="s">
        <v>1026</v>
      </c>
      <c r="Q3007" s="11">
        <v>0</v>
      </c>
      <c r="R3007" s="11">
        <v>0</v>
      </c>
      <c r="S3007" s="11">
        <v>0</v>
      </c>
      <c r="T3007" s="11">
        <v>0</v>
      </c>
      <c r="U3007" s="11">
        <v>0</v>
      </c>
      <c r="V3007" s="11">
        <v>0</v>
      </c>
      <c r="W3007" s="11">
        <v>0</v>
      </c>
      <c r="X3007" s="11">
        <v>0</v>
      </c>
      <c r="Y3007" s="11">
        <v>0</v>
      </c>
      <c r="Z3007" s="11">
        <v>0</v>
      </c>
      <c r="AA3007" s="11">
        <v>50000000</v>
      </c>
      <c r="AB3007" s="11">
        <v>41998016.056000002</v>
      </c>
      <c r="AC3007" s="11">
        <v>0</v>
      </c>
      <c r="AD3007" s="11">
        <v>0</v>
      </c>
      <c r="AE3007" s="11">
        <v>0</v>
      </c>
      <c r="AF3007" s="11">
        <v>8001983.9439999983</v>
      </c>
      <c r="AG3007" s="11">
        <v>0</v>
      </c>
      <c r="AH3007" s="11">
        <v>0</v>
      </c>
      <c r="AI3007" s="11">
        <v>0</v>
      </c>
      <c r="AJ3007" s="11">
        <v>0</v>
      </c>
      <c r="AK3007" s="11">
        <v>0</v>
      </c>
      <c r="AL3007" s="11">
        <v>0</v>
      </c>
      <c r="AM3007" s="11">
        <v>-49999999.999999993</v>
      </c>
      <c r="AN3007" s="11">
        <v>-49999999.999999993</v>
      </c>
      <c r="AO30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07" s="11">
        <f>Table_PBS_SQL_DB2_PBSSQL_PBS_NDP_Tina_CG_QtrlyPerformance_Final[[#This Row],[GOU REL]]+Table_PBS_SQL_DB2_PBSSQL_PBS_NDP_Tina_CG_QtrlyPerformance_Final[[#This Row],[EXT REL]]</f>
        <v>0</v>
      </c>
      <c r="AT3007" s="11">
        <f>Table_PBS_SQL_DB2_PBSSQL_PBS_NDP_Tina_CG_QtrlyPerformance_Final[[#This Row],[GOU EXP]]+Table_PBS_SQL_DB2_PBSSQL_PBS_NDP_Tina_CG_QtrlyPerformance_Final[[#This Row],[EXT EXP]]</f>
        <v>0</v>
      </c>
      <c r="AU3007" s="11" t="str">
        <f>IF(Table_PBS_SQL_DB2_PBSSQL_PBS_NDP_Tina_CG_QtrlyPerformance_Final[[#This Row],[Item_Code]]&gt;"300000", "Capital", "Recurrent")</f>
        <v>Recurrent</v>
      </c>
    </row>
    <row r="3008" spans="1:47" x14ac:dyDescent="0.25">
      <c r="A3008" t="s">
        <v>242</v>
      </c>
      <c r="B3008" t="s">
        <v>1548</v>
      </c>
      <c r="C3008" t="s">
        <v>218</v>
      </c>
      <c r="D3008" t="s">
        <v>1254</v>
      </c>
      <c r="E3008" t="s">
        <v>87</v>
      </c>
      <c r="F3008" t="s">
        <v>1264</v>
      </c>
      <c r="G3008" t="s">
        <v>31</v>
      </c>
      <c r="H3008" t="s">
        <v>1549</v>
      </c>
      <c r="I3008" t="s">
        <v>896</v>
      </c>
      <c r="J3008" t="s">
        <v>897</v>
      </c>
      <c r="K3008" t="s">
        <v>1928</v>
      </c>
      <c r="L3008" t="s">
        <v>1929</v>
      </c>
      <c r="M3008" t="s">
        <v>1300</v>
      </c>
      <c r="N3008" t="s">
        <v>1301</v>
      </c>
      <c r="O3008" t="s">
        <v>1302</v>
      </c>
      <c r="P3008" t="s">
        <v>1303</v>
      </c>
      <c r="Q3008" s="11">
        <v>0</v>
      </c>
      <c r="R3008" s="11">
        <v>0</v>
      </c>
      <c r="S3008" s="11">
        <v>0</v>
      </c>
      <c r="T3008" s="11">
        <v>0</v>
      </c>
      <c r="U3008" s="11">
        <v>0</v>
      </c>
      <c r="V3008" s="11">
        <v>0</v>
      </c>
      <c r="W3008" s="11">
        <v>0</v>
      </c>
      <c r="X3008" s="11">
        <v>0</v>
      </c>
      <c r="Y3008" s="11">
        <v>0</v>
      </c>
      <c r="Z3008" s="11">
        <v>0</v>
      </c>
      <c r="AA3008" s="11">
        <v>140000000</v>
      </c>
      <c r="AB3008" s="11">
        <v>140000000</v>
      </c>
      <c r="AC3008" s="11">
        <v>0</v>
      </c>
      <c r="AD3008" s="11">
        <v>0</v>
      </c>
      <c r="AE3008" s="11">
        <v>311957887.71200001</v>
      </c>
      <c r="AF3008" s="11">
        <v>211957887.71200001</v>
      </c>
      <c r="AG3008" s="11">
        <v>0</v>
      </c>
      <c r="AH3008" s="11">
        <v>0</v>
      </c>
      <c r="AI3008" s="11">
        <v>0</v>
      </c>
      <c r="AJ3008" s="11">
        <v>0</v>
      </c>
      <c r="AK3008" s="11">
        <v>0</v>
      </c>
      <c r="AL3008" s="11">
        <v>0</v>
      </c>
      <c r="AM3008" s="11">
        <v>7774823570.3542004</v>
      </c>
      <c r="AN3008" s="11">
        <v>7774823570.3542004</v>
      </c>
      <c r="AO30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8226781458.0662003</v>
      </c>
      <c r="AQ30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8126781458.0662003</v>
      </c>
      <c r="AS3008" s="11">
        <f>Table_PBS_SQL_DB2_PBSSQL_PBS_NDP_Tina_CG_QtrlyPerformance_Final[[#This Row],[GOU REL]]+Table_PBS_SQL_DB2_PBSSQL_PBS_NDP_Tina_CG_QtrlyPerformance_Final[[#This Row],[EXT REL]]</f>
        <v>8226781458.0662003</v>
      </c>
      <c r="AT3008" s="11">
        <f>Table_PBS_SQL_DB2_PBSSQL_PBS_NDP_Tina_CG_QtrlyPerformance_Final[[#This Row],[GOU EXP]]+Table_PBS_SQL_DB2_PBSSQL_PBS_NDP_Tina_CG_QtrlyPerformance_Final[[#This Row],[EXT EXP]]</f>
        <v>8126781458.0662003</v>
      </c>
      <c r="AU3008" s="11" t="str">
        <f>IF(Table_PBS_SQL_DB2_PBSSQL_PBS_NDP_Tina_CG_QtrlyPerformance_Final[[#This Row],[Item_Code]]&gt;"300000", "Capital", "Recurrent")</f>
        <v>Capital</v>
      </c>
    </row>
    <row r="3009" spans="1:47" x14ac:dyDescent="0.25">
      <c r="A3009" t="s">
        <v>242</v>
      </c>
      <c r="B3009" t="s">
        <v>1548</v>
      </c>
      <c r="C3009" t="s">
        <v>218</v>
      </c>
      <c r="D3009" t="s">
        <v>1254</v>
      </c>
      <c r="E3009" t="s">
        <v>87</v>
      </c>
      <c r="F3009" t="s">
        <v>1264</v>
      </c>
      <c r="G3009" t="s">
        <v>31</v>
      </c>
      <c r="H3009" t="s">
        <v>1549</v>
      </c>
      <c r="I3009" t="s">
        <v>493</v>
      </c>
      <c r="J3009" t="s">
        <v>1556</v>
      </c>
      <c r="K3009" t="s">
        <v>2269</v>
      </c>
      <c r="L3009" t="s">
        <v>2270</v>
      </c>
      <c r="M3009" t="s">
        <v>1300</v>
      </c>
      <c r="N3009" t="s">
        <v>1301</v>
      </c>
      <c r="O3009" t="s">
        <v>1025</v>
      </c>
      <c r="P3009" t="s">
        <v>1026</v>
      </c>
      <c r="Q3009" s="11">
        <v>0</v>
      </c>
      <c r="R3009" s="11">
        <v>0</v>
      </c>
      <c r="S3009" s="11">
        <v>191370957</v>
      </c>
      <c r="T3009" s="11">
        <v>-191370957</v>
      </c>
      <c r="U3009" s="11">
        <v>1722338613</v>
      </c>
      <c r="V3009" s="11">
        <v>0</v>
      </c>
      <c r="W3009" s="11">
        <v>1913709570</v>
      </c>
      <c r="X3009" s="11">
        <v>0</v>
      </c>
      <c r="Y3009" s="11">
        <v>0</v>
      </c>
      <c r="Z3009" s="11">
        <v>0</v>
      </c>
      <c r="AA3009" s="11">
        <v>0</v>
      </c>
      <c r="AB3009" s="11">
        <v>0</v>
      </c>
      <c r="AC3009" s="11">
        <v>4165000</v>
      </c>
      <c r="AD3009" s="11">
        <v>3910000</v>
      </c>
      <c r="AE3009" s="11">
        <v>0</v>
      </c>
      <c r="AF3009" s="11">
        <v>0</v>
      </c>
      <c r="AG3009" s="11">
        <v>0</v>
      </c>
      <c r="AH3009" s="11">
        <v>0</v>
      </c>
      <c r="AI3009" s="11">
        <v>0</v>
      </c>
      <c r="AJ3009" s="11">
        <v>0</v>
      </c>
      <c r="AK3009" s="11">
        <v>11765000</v>
      </c>
      <c r="AL3009" s="11">
        <v>11765000</v>
      </c>
      <c r="AM3009" s="11">
        <v>0</v>
      </c>
      <c r="AN3009" s="11">
        <v>0</v>
      </c>
      <c r="AO30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15930000</v>
      </c>
      <c r="AP30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15675000</v>
      </c>
      <c r="AR30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09" s="11">
        <f>Table_PBS_SQL_DB2_PBSSQL_PBS_NDP_Tina_CG_QtrlyPerformance_Final[[#This Row],[GOU REL]]+Table_PBS_SQL_DB2_PBSSQL_PBS_NDP_Tina_CG_QtrlyPerformance_Final[[#This Row],[EXT REL]]</f>
        <v>15930000</v>
      </c>
      <c r="AT3009" s="11">
        <f>Table_PBS_SQL_DB2_PBSSQL_PBS_NDP_Tina_CG_QtrlyPerformance_Final[[#This Row],[GOU EXP]]+Table_PBS_SQL_DB2_PBSSQL_PBS_NDP_Tina_CG_QtrlyPerformance_Final[[#This Row],[EXT EXP]]</f>
        <v>15675000</v>
      </c>
      <c r="AU3009" s="11" t="str">
        <f>IF(Table_PBS_SQL_DB2_PBSSQL_PBS_NDP_Tina_CG_QtrlyPerformance_Final[[#This Row],[Item_Code]]&gt;"300000", "Capital", "Recurrent")</f>
        <v>Recurrent</v>
      </c>
    </row>
    <row r="3010" spans="1:47" x14ac:dyDescent="0.25">
      <c r="A3010" t="s">
        <v>242</v>
      </c>
      <c r="B3010" t="s">
        <v>1548</v>
      </c>
      <c r="C3010" t="s">
        <v>218</v>
      </c>
      <c r="D3010" t="s">
        <v>1254</v>
      </c>
      <c r="E3010" t="s">
        <v>87</v>
      </c>
      <c r="F3010" t="s">
        <v>1264</v>
      </c>
      <c r="G3010" t="s">
        <v>31</v>
      </c>
      <c r="H3010" t="s">
        <v>1549</v>
      </c>
      <c r="I3010" t="s">
        <v>493</v>
      </c>
      <c r="J3010" t="s">
        <v>1556</v>
      </c>
      <c r="K3010" t="s">
        <v>2269</v>
      </c>
      <c r="L3010" t="s">
        <v>2270</v>
      </c>
      <c r="M3010" t="s">
        <v>1300</v>
      </c>
      <c r="N3010" t="s">
        <v>1301</v>
      </c>
      <c r="O3010" t="s">
        <v>1302</v>
      </c>
      <c r="P3010" t="s">
        <v>1303</v>
      </c>
      <c r="Q3010" s="11">
        <v>0</v>
      </c>
      <c r="R3010" s="11">
        <v>0</v>
      </c>
      <c r="S3010" s="11">
        <v>3612350228</v>
      </c>
      <c r="T3010" s="11">
        <v>-3612350228</v>
      </c>
      <c r="U3010" s="11">
        <v>32511152059</v>
      </c>
      <c r="V3010" s="11">
        <v>0</v>
      </c>
      <c r="W3010" s="11">
        <v>36123502287</v>
      </c>
      <c r="X3010" s="11">
        <v>0</v>
      </c>
      <c r="Y3010" s="11">
        <v>0</v>
      </c>
      <c r="Z3010" s="11">
        <v>0</v>
      </c>
      <c r="AA3010" s="11">
        <v>0</v>
      </c>
      <c r="AB3010" s="11">
        <v>0</v>
      </c>
      <c r="AC3010" s="11">
        <v>15000000000</v>
      </c>
      <c r="AD3010" s="11">
        <v>14999999999</v>
      </c>
      <c r="AE3010" s="11">
        <v>0</v>
      </c>
      <c r="AF3010" s="11">
        <v>0</v>
      </c>
      <c r="AG3010" s="11">
        <v>2618691659</v>
      </c>
      <c r="AH3010" s="11">
        <v>0</v>
      </c>
      <c r="AI3010" s="11">
        <v>0</v>
      </c>
      <c r="AJ3010" s="11">
        <v>0</v>
      </c>
      <c r="AK3010" s="11">
        <v>5457476297</v>
      </c>
      <c r="AL3010" s="11">
        <v>5457476297</v>
      </c>
      <c r="AM3010" s="11">
        <v>0</v>
      </c>
      <c r="AN3010" s="11">
        <v>0</v>
      </c>
      <c r="AO30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23076167956</v>
      </c>
      <c r="AP30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20457476296</v>
      </c>
      <c r="AR30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0" s="11">
        <f>Table_PBS_SQL_DB2_PBSSQL_PBS_NDP_Tina_CG_QtrlyPerformance_Final[[#This Row],[GOU REL]]+Table_PBS_SQL_DB2_PBSSQL_PBS_NDP_Tina_CG_QtrlyPerformance_Final[[#This Row],[EXT REL]]</f>
        <v>23076167956</v>
      </c>
      <c r="AT3010" s="11">
        <f>Table_PBS_SQL_DB2_PBSSQL_PBS_NDP_Tina_CG_QtrlyPerformance_Final[[#This Row],[GOU EXP]]+Table_PBS_SQL_DB2_PBSSQL_PBS_NDP_Tina_CG_QtrlyPerformance_Final[[#This Row],[EXT EXP]]</f>
        <v>20457476296</v>
      </c>
      <c r="AU3010" s="11" t="str">
        <f>IF(Table_PBS_SQL_DB2_PBSSQL_PBS_NDP_Tina_CG_QtrlyPerformance_Final[[#This Row],[Item_Code]]&gt;"300000", "Capital", "Recurrent")</f>
        <v>Capital</v>
      </c>
    </row>
    <row r="3011" spans="1:47" x14ac:dyDescent="0.25">
      <c r="A3011" t="s">
        <v>242</v>
      </c>
      <c r="B3011" t="s">
        <v>1548</v>
      </c>
      <c r="C3011" t="s">
        <v>218</v>
      </c>
      <c r="D3011" t="s">
        <v>1254</v>
      </c>
      <c r="E3011" t="s">
        <v>87</v>
      </c>
      <c r="F3011" t="s">
        <v>1264</v>
      </c>
      <c r="G3011" t="s">
        <v>31</v>
      </c>
      <c r="H3011" t="s">
        <v>1549</v>
      </c>
      <c r="I3011" t="s">
        <v>493</v>
      </c>
      <c r="J3011" t="s">
        <v>1556</v>
      </c>
      <c r="K3011" t="s">
        <v>1552</v>
      </c>
      <c r="L3011" t="s">
        <v>1553</v>
      </c>
      <c r="M3011" t="s">
        <v>1300</v>
      </c>
      <c r="N3011" t="s">
        <v>1301</v>
      </c>
      <c r="O3011" t="s">
        <v>1302</v>
      </c>
      <c r="P3011" t="s">
        <v>1303</v>
      </c>
      <c r="Q3011" s="11">
        <v>0</v>
      </c>
      <c r="R3011" s="11">
        <v>5509976779</v>
      </c>
      <c r="S3011" s="11">
        <v>0</v>
      </c>
      <c r="T3011" s="11">
        <v>5509976779</v>
      </c>
      <c r="U3011" s="11">
        <v>54927156279</v>
      </c>
      <c r="V3011" s="11">
        <v>0</v>
      </c>
      <c r="W3011" s="11">
        <v>35000000000</v>
      </c>
      <c r="X3011" s="11">
        <v>14417179500</v>
      </c>
      <c r="Y3011" s="11">
        <v>0</v>
      </c>
      <c r="Z3011" s="11">
        <v>0</v>
      </c>
      <c r="AA3011" s="11">
        <v>0</v>
      </c>
      <c r="AB3011" s="11">
        <v>0</v>
      </c>
      <c r="AC3011" s="11">
        <v>20000000000</v>
      </c>
      <c r="AD3011" s="11">
        <v>19999988228</v>
      </c>
      <c r="AE3011" s="11">
        <v>0</v>
      </c>
      <c r="AF3011" s="11">
        <v>0</v>
      </c>
      <c r="AG3011" s="11">
        <v>19577734577</v>
      </c>
      <c r="AH3011" s="11">
        <v>7983135906</v>
      </c>
      <c r="AI3011" s="11">
        <v>0</v>
      </c>
      <c r="AJ3011" s="11">
        <v>0</v>
      </c>
      <c r="AK3011" s="11">
        <v>0</v>
      </c>
      <c r="AL3011" s="11">
        <v>0</v>
      </c>
      <c r="AM3011" s="11">
        <v>0</v>
      </c>
      <c r="AN3011" s="11">
        <v>0</v>
      </c>
      <c r="AO30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39577734577</v>
      </c>
      <c r="AP30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27983124134</v>
      </c>
      <c r="AR30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1" s="11">
        <f>Table_PBS_SQL_DB2_PBSSQL_PBS_NDP_Tina_CG_QtrlyPerformance_Final[[#This Row],[GOU REL]]+Table_PBS_SQL_DB2_PBSSQL_PBS_NDP_Tina_CG_QtrlyPerformance_Final[[#This Row],[EXT REL]]</f>
        <v>39577734577</v>
      </c>
      <c r="AT3011" s="11">
        <f>Table_PBS_SQL_DB2_PBSSQL_PBS_NDP_Tina_CG_QtrlyPerformance_Final[[#This Row],[GOU EXP]]+Table_PBS_SQL_DB2_PBSSQL_PBS_NDP_Tina_CG_QtrlyPerformance_Final[[#This Row],[EXT EXP]]</f>
        <v>27983124134</v>
      </c>
      <c r="AU3011" s="11" t="str">
        <f>IF(Table_PBS_SQL_DB2_PBSSQL_PBS_NDP_Tina_CG_QtrlyPerformance_Final[[#This Row],[Item_Code]]&gt;"300000", "Capital", "Recurrent")</f>
        <v>Capital</v>
      </c>
    </row>
    <row r="3012" spans="1:47" x14ac:dyDescent="0.25">
      <c r="A3012" t="s">
        <v>242</v>
      </c>
      <c r="B3012" t="s">
        <v>1548</v>
      </c>
      <c r="C3012" t="s">
        <v>218</v>
      </c>
      <c r="D3012" t="s">
        <v>1254</v>
      </c>
      <c r="E3012" t="s">
        <v>87</v>
      </c>
      <c r="F3012" t="s">
        <v>1264</v>
      </c>
      <c r="G3012" t="s">
        <v>31</v>
      </c>
      <c r="H3012" t="s">
        <v>1549</v>
      </c>
      <c r="I3012" t="s">
        <v>493</v>
      </c>
      <c r="J3012" t="s">
        <v>1556</v>
      </c>
      <c r="K3012" t="s">
        <v>1190</v>
      </c>
      <c r="L3012" t="s">
        <v>1191</v>
      </c>
      <c r="M3012" t="s">
        <v>1300</v>
      </c>
      <c r="N3012" t="s">
        <v>1301</v>
      </c>
      <c r="O3012" t="s">
        <v>1025</v>
      </c>
      <c r="P3012" t="s">
        <v>1026</v>
      </c>
      <c r="Q3012" s="11">
        <v>0</v>
      </c>
      <c r="R3012" s="11">
        <v>0</v>
      </c>
      <c r="S3012" s="11">
        <v>0</v>
      </c>
      <c r="T3012" s="11">
        <v>0</v>
      </c>
      <c r="U3012" s="11">
        <v>550000000</v>
      </c>
      <c r="V3012" s="11">
        <v>0</v>
      </c>
      <c r="W3012" s="11">
        <v>50000000</v>
      </c>
      <c r="X3012" s="11">
        <v>500000000</v>
      </c>
      <c r="Y3012" s="11">
        <v>0</v>
      </c>
      <c r="Z3012" s="11">
        <v>0</v>
      </c>
      <c r="AA3012" s="11">
        <v>0</v>
      </c>
      <c r="AB3012" s="11">
        <v>0</v>
      </c>
      <c r="AC3012" s="11">
        <v>0</v>
      </c>
      <c r="AD3012" s="11">
        <v>0</v>
      </c>
      <c r="AE3012" s="11">
        <v>0</v>
      </c>
      <c r="AF3012" s="11">
        <v>0</v>
      </c>
      <c r="AG3012" s="11">
        <v>50000000</v>
      </c>
      <c r="AH3012" s="11">
        <v>38075000</v>
      </c>
      <c r="AI3012" s="11">
        <v>0</v>
      </c>
      <c r="AJ3012" s="11">
        <v>0</v>
      </c>
      <c r="AK3012" s="11">
        <v>0</v>
      </c>
      <c r="AL3012" s="11">
        <v>0</v>
      </c>
      <c r="AM3012" s="11">
        <v>0</v>
      </c>
      <c r="AN3012" s="11">
        <v>0</v>
      </c>
      <c r="AO30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0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38075000</v>
      </c>
      <c r="AR30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2" s="11">
        <f>Table_PBS_SQL_DB2_PBSSQL_PBS_NDP_Tina_CG_QtrlyPerformance_Final[[#This Row],[GOU REL]]+Table_PBS_SQL_DB2_PBSSQL_PBS_NDP_Tina_CG_QtrlyPerformance_Final[[#This Row],[EXT REL]]</f>
        <v>50000000</v>
      </c>
      <c r="AT3012" s="11">
        <f>Table_PBS_SQL_DB2_PBSSQL_PBS_NDP_Tina_CG_QtrlyPerformance_Final[[#This Row],[GOU EXP]]+Table_PBS_SQL_DB2_PBSSQL_PBS_NDP_Tina_CG_QtrlyPerformance_Final[[#This Row],[EXT EXP]]</f>
        <v>38075000</v>
      </c>
      <c r="AU3012" s="11" t="str">
        <f>IF(Table_PBS_SQL_DB2_PBSSQL_PBS_NDP_Tina_CG_QtrlyPerformance_Final[[#This Row],[Item_Code]]&gt;"300000", "Capital", "Recurrent")</f>
        <v>Recurrent</v>
      </c>
    </row>
    <row r="3013" spans="1:47" x14ac:dyDescent="0.25">
      <c r="A3013" t="s">
        <v>242</v>
      </c>
      <c r="B3013" t="s">
        <v>1548</v>
      </c>
      <c r="C3013" t="s">
        <v>218</v>
      </c>
      <c r="D3013" t="s">
        <v>1254</v>
      </c>
      <c r="E3013" t="s">
        <v>87</v>
      </c>
      <c r="F3013" t="s">
        <v>1264</v>
      </c>
      <c r="G3013" t="s">
        <v>31</v>
      </c>
      <c r="H3013" t="s">
        <v>1549</v>
      </c>
      <c r="I3013" t="s">
        <v>493</v>
      </c>
      <c r="J3013" t="s">
        <v>1556</v>
      </c>
      <c r="K3013" t="s">
        <v>246</v>
      </c>
      <c r="L3013" t="s">
        <v>2230</v>
      </c>
      <c r="M3013" t="s">
        <v>2094</v>
      </c>
      <c r="N3013" t="s">
        <v>2095</v>
      </c>
      <c r="O3013" t="s">
        <v>1302</v>
      </c>
      <c r="P3013" t="s">
        <v>1303</v>
      </c>
      <c r="Q3013" s="11">
        <v>0</v>
      </c>
      <c r="R3013" s="11">
        <v>0</v>
      </c>
      <c r="S3013" s="11">
        <v>0</v>
      </c>
      <c r="T3013" s="11">
        <v>0</v>
      </c>
      <c r="U3013" s="11">
        <v>58449285092</v>
      </c>
      <c r="V3013" s="11">
        <v>0</v>
      </c>
      <c r="W3013" s="11">
        <v>58449285092</v>
      </c>
      <c r="X3013" s="11">
        <v>0</v>
      </c>
      <c r="Y3013" s="11">
        <v>0</v>
      </c>
      <c r="Z3013" s="11">
        <v>0</v>
      </c>
      <c r="AA3013" s="11">
        <v>0</v>
      </c>
      <c r="AB3013" s="11">
        <v>0</v>
      </c>
      <c r="AC3013" s="11">
        <v>25716562105</v>
      </c>
      <c r="AD3013" s="11">
        <v>25716562105</v>
      </c>
      <c r="AE3013" s="11">
        <v>0</v>
      </c>
      <c r="AF3013" s="11">
        <v>0</v>
      </c>
      <c r="AG3013" s="11">
        <v>23723377616</v>
      </c>
      <c r="AH3013" s="11">
        <v>1660667138</v>
      </c>
      <c r="AI3013" s="11">
        <v>0</v>
      </c>
      <c r="AJ3013" s="11">
        <v>0</v>
      </c>
      <c r="AK3013" s="11">
        <v>9009345371</v>
      </c>
      <c r="AL3013" s="11">
        <v>9009345372</v>
      </c>
      <c r="AM3013" s="11">
        <v>0</v>
      </c>
      <c r="AN3013" s="11">
        <v>0</v>
      </c>
      <c r="AO30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58449285092</v>
      </c>
      <c r="AP30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36386574615</v>
      </c>
      <c r="AR30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3" s="11">
        <f>Table_PBS_SQL_DB2_PBSSQL_PBS_NDP_Tina_CG_QtrlyPerformance_Final[[#This Row],[GOU REL]]+Table_PBS_SQL_DB2_PBSSQL_PBS_NDP_Tina_CG_QtrlyPerformance_Final[[#This Row],[EXT REL]]</f>
        <v>58449285092</v>
      </c>
      <c r="AT3013" s="11">
        <f>Table_PBS_SQL_DB2_PBSSQL_PBS_NDP_Tina_CG_QtrlyPerformance_Final[[#This Row],[GOU EXP]]+Table_PBS_SQL_DB2_PBSSQL_PBS_NDP_Tina_CG_QtrlyPerformance_Final[[#This Row],[EXT EXP]]</f>
        <v>36386574615</v>
      </c>
      <c r="AU3013" s="11" t="str">
        <f>IF(Table_PBS_SQL_DB2_PBSSQL_PBS_NDP_Tina_CG_QtrlyPerformance_Final[[#This Row],[Item_Code]]&gt;"300000", "Capital", "Recurrent")</f>
        <v>Capital</v>
      </c>
    </row>
    <row r="3014" spans="1:47" x14ac:dyDescent="0.25">
      <c r="A3014" t="s">
        <v>242</v>
      </c>
      <c r="B3014" t="s">
        <v>1548</v>
      </c>
      <c r="C3014" t="s">
        <v>218</v>
      </c>
      <c r="D3014" t="s">
        <v>1254</v>
      </c>
      <c r="E3014" t="s">
        <v>87</v>
      </c>
      <c r="F3014" t="s">
        <v>1264</v>
      </c>
      <c r="G3014" t="s">
        <v>31</v>
      </c>
      <c r="H3014" t="s">
        <v>1549</v>
      </c>
      <c r="I3014" t="s">
        <v>493</v>
      </c>
      <c r="J3014" t="s">
        <v>1556</v>
      </c>
      <c r="K3014" t="s">
        <v>2102</v>
      </c>
      <c r="L3014" t="s">
        <v>2103</v>
      </c>
      <c r="M3014" t="s">
        <v>1300</v>
      </c>
      <c r="N3014" t="s">
        <v>1301</v>
      </c>
      <c r="O3014" t="s">
        <v>1025</v>
      </c>
      <c r="P3014" t="s">
        <v>1026</v>
      </c>
      <c r="Q3014" s="11">
        <v>0</v>
      </c>
      <c r="R3014" s="11">
        <v>0</v>
      </c>
      <c r="S3014" s="11">
        <v>0</v>
      </c>
      <c r="T3014" s="11">
        <v>0</v>
      </c>
      <c r="U3014" s="11">
        <v>3260000000</v>
      </c>
      <c r="V3014" s="11">
        <v>0</v>
      </c>
      <c r="W3014" s="11">
        <v>260000000</v>
      </c>
      <c r="X3014" s="11">
        <v>3000000000</v>
      </c>
      <c r="Y3014" s="11">
        <v>0</v>
      </c>
      <c r="Z3014" s="11">
        <v>0</v>
      </c>
      <c r="AA3014" s="11">
        <v>0</v>
      </c>
      <c r="AB3014" s="11">
        <v>0</v>
      </c>
      <c r="AC3014" s="11">
        <v>216746795</v>
      </c>
      <c r="AD3014" s="11">
        <v>23925000</v>
      </c>
      <c r="AE3014" s="11">
        <v>0</v>
      </c>
      <c r="AF3014" s="11">
        <v>0</v>
      </c>
      <c r="AG3014" s="11">
        <v>0</v>
      </c>
      <c r="AH3014" s="11">
        <v>1020000</v>
      </c>
      <c r="AI3014" s="11">
        <v>0</v>
      </c>
      <c r="AJ3014" s="11">
        <v>0</v>
      </c>
      <c r="AK3014" s="11">
        <v>25347659</v>
      </c>
      <c r="AL3014" s="11">
        <v>25347659</v>
      </c>
      <c r="AM3014" s="11">
        <v>0</v>
      </c>
      <c r="AN3014" s="11">
        <v>0</v>
      </c>
      <c r="AO30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242094454</v>
      </c>
      <c r="AP30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50292659</v>
      </c>
      <c r="AR30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4" s="11">
        <f>Table_PBS_SQL_DB2_PBSSQL_PBS_NDP_Tina_CG_QtrlyPerformance_Final[[#This Row],[GOU REL]]+Table_PBS_SQL_DB2_PBSSQL_PBS_NDP_Tina_CG_QtrlyPerformance_Final[[#This Row],[EXT REL]]</f>
        <v>242094454</v>
      </c>
      <c r="AT3014" s="11">
        <f>Table_PBS_SQL_DB2_PBSSQL_PBS_NDP_Tina_CG_QtrlyPerformance_Final[[#This Row],[GOU EXP]]+Table_PBS_SQL_DB2_PBSSQL_PBS_NDP_Tina_CG_QtrlyPerformance_Final[[#This Row],[EXT EXP]]</f>
        <v>50292659</v>
      </c>
      <c r="AU3014" s="11" t="str">
        <f>IF(Table_PBS_SQL_DB2_PBSSQL_PBS_NDP_Tina_CG_QtrlyPerformance_Final[[#This Row],[Item_Code]]&gt;"300000", "Capital", "Recurrent")</f>
        <v>Recurrent</v>
      </c>
    </row>
    <row r="3015" spans="1:47" x14ac:dyDescent="0.25">
      <c r="A3015" t="s">
        <v>242</v>
      </c>
      <c r="B3015" t="s">
        <v>1548</v>
      </c>
      <c r="C3015" t="s">
        <v>218</v>
      </c>
      <c r="D3015" t="s">
        <v>1254</v>
      </c>
      <c r="E3015" t="s">
        <v>87</v>
      </c>
      <c r="F3015" t="s">
        <v>1264</v>
      </c>
      <c r="G3015" t="s">
        <v>31</v>
      </c>
      <c r="H3015" t="s">
        <v>1549</v>
      </c>
      <c r="I3015" t="s">
        <v>493</v>
      </c>
      <c r="J3015" t="s">
        <v>1556</v>
      </c>
      <c r="K3015" t="s">
        <v>248</v>
      </c>
      <c r="L3015" t="s">
        <v>2096</v>
      </c>
      <c r="M3015" t="s">
        <v>1300</v>
      </c>
      <c r="N3015" t="s">
        <v>1301</v>
      </c>
      <c r="O3015" t="s">
        <v>1302</v>
      </c>
      <c r="P3015" t="s">
        <v>1303</v>
      </c>
      <c r="Q3015" s="11">
        <v>0</v>
      </c>
      <c r="R3015" s="11">
        <v>0</v>
      </c>
      <c r="S3015" s="11">
        <v>0</v>
      </c>
      <c r="T3015" s="11">
        <v>0</v>
      </c>
      <c r="U3015" s="11">
        <v>143964016128</v>
      </c>
      <c r="V3015" s="11">
        <v>0</v>
      </c>
      <c r="W3015" s="11">
        <v>0</v>
      </c>
      <c r="X3015" s="11">
        <v>143964016128</v>
      </c>
      <c r="Y3015" s="11">
        <v>0</v>
      </c>
      <c r="Z3015" s="11">
        <v>0</v>
      </c>
      <c r="AA3015" s="11">
        <v>0</v>
      </c>
      <c r="AB3015" s="11">
        <v>0</v>
      </c>
      <c r="AC3015" s="11">
        <v>0</v>
      </c>
      <c r="AD3015" s="11">
        <v>0</v>
      </c>
      <c r="AE3015" s="11">
        <v>0</v>
      </c>
      <c r="AF3015" s="11">
        <v>0</v>
      </c>
      <c r="AG3015" s="11">
        <v>0</v>
      </c>
      <c r="AH3015" s="11">
        <v>0</v>
      </c>
      <c r="AI3015" s="11">
        <v>0</v>
      </c>
      <c r="AJ3015" s="11">
        <v>0</v>
      </c>
      <c r="AK3015" s="11">
        <v>0</v>
      </c>
      <c r="AL3015" s="11">
        <v>0</v>
      </c>
      <c r="AM3015" s="11">
        <v>0</v>
      </c>
      <c r="AN3015" s="11">
        <v>0</v>
      </c>
      <c r="AO30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5" s="11">
        <f>Table_PBS_SQL_DB2_PBSSQL_PBS_NDP_Tina_CG_QtrlyPerformance_Final[[#This Row],[GOU REL]]+Table_PBS_SQL_DB2_PBSSQL_PBS_NDP_Tina_CG_QtrlyPerformance_Final[[#This Row],[EXT REL]]</f>
        <v>0</v>
      </c>
      <c r="AT3015" s="11">
        <f>Table_PBS_SQL_DB2_PBSSQL_PBS_NDP_Tina_CG_QtrlyPerformance_Final[[#This Row],[GOU EXP]]+Table_PBS_SQL_DB2_PBSSQL_PBS_NDP_Tina_CG_QtrlyPerformance_Final[[#This Row],[EXT EXP]]</f>
        <v>0</v>
      </c>
      <c r="AU3015" s="11" t="str">
        <f>IF(Table_PBS_SQL_DB2_PBSSQL_PBS_NDP_Tina_CG_QtrlyPerformance_Final[[#This Row],[Item_Code]]&gt;"300000", "Capital", "Recurrent")</f>
        <v>Capital</v>
      </c>
    </row>
    <row r="3016" spans="1:47" x14ac:dyDescent="0.25">
      <c r="A3016" t="s">
        <v>242</v>
      </c>
      <c r="B3016" t="s">
        <v>1548</v>
      </c>
      <c r="C3016" t="s">
        <v>218</v>
      </c>
      <c r="D3016" t="s">
        <v>1254</v>
      </c>
      <c r="E3016" t="s">
        <v>87</v>
      </c>
      <c r="F3016" t="s">
        <v>1264</v>
      </c>
      <c r="G3016" t="s">
        <v>31</v>
      </c>
      <c r="H3016" t="s">
        <v>1549</v>
      </c>
      <c r="I3016" t="s">
        <v>493</v>
      </c>
      <c r="J3016" t="s">
        <v>1556</v>
      </c>
      <c r="K3016" t="s">
        <v>1928</v>
      </c>
      <c r="L3016" t="s">
        <v>1929</v>
      </c>
      <c r="M3016" t="s">
        <v>1300</v>
      </c>
      <c r="N3016" t="s">
        <v>1301</v>
      </c>
      <c r="O3016" t="s">
        <v>1025</v>
      </c>
      <c r="P3016" t="s">
        <v>1026</v>
      </c>
      <c r="Q3016" s="11">
        <v>0</v>
      </c>
      <c r="R3016" s="11">
        <v>0</v>
      </c>
      <c r="S3016" s="11">
        <v>0</v>
      </c>
      <c r="T3016" s="11">
        <v>0</v>
      </c>
      <c r="U3016" s="11">
        <v>785478000</v>
      </c>
      <c r="V3016" s="11">
        <v>0</v>
      </c>
      <c r="W3016" s="11">
        <v>49178000</v>
      </c>
      <c r="X3016" s="11">
        <v>736300000</v>
      </c>
      <c r="Y3016" s="11">
        <v>0</v>
      </c>
      <c r="Z3016" s="11">
        <v>0</v>
      </c>
      <c r="AA3016" s="11">
        <v>0</v>
      </c>
      <c r="AB3016" s="11">
        <v>0</v>
      </c>
      <c r="AC3016" s="11">
        <v>25441920</v>
      </c>
      <c r="AD3016" s="11">
        <v>22682682</v>
      </c>
      <c r="AE3016" s="11">
        <v>0</v>
      </c>
      <c r="AF3016" s="11">
        <v>0</v>
      </c>
      <c r="AG3016" s="11">
        <v>0</v>
      </c>
      <c r="AH3016" s="11">
        <v>0</v>
      </c>
      <c r="AI3016" s="11">
        <v>0</v>
      </c>
      <c r="AJ3016" s="11">
        <v>0</v>
      </c>
      <c r="AK3016" s="11">
        <v>0</v>
      </c>
      <c r="AL3016" s="11">
        <v>2645000</v>
      </c>
      <c r="AM3016" s="11">
        <v>0</v>
      </c>
      <c r="AN3016" s="11">
        <v>0</v>
      </c>
      <c r="AO30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25441920</v>
      </c>
      <c r="AP30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25327682</v>
      </c>
      <c r="AR30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6" s="11">
        <f>Table_PBS_SQL_DB2_PBSSQL_PBS_NDP_Tina_CG_QtrlyPerformance_Final[[#This Row],[GOU REL]]+Table_PBS_SQL_DB2_PBSSQL_PBS_NDP_Tina_CG_QtrlyPerformance_Final[[#This Row],[EXT REL]]</f>
        <v>25441920</v>
      </c>
      <c r="AT3016" s="11">
        <f>Table_PBS_SQL_DB2_PBSSQL_PBS_NDP_Tina_CG_QtrlyPerformance_Final[[#This Row],[GOU EXP]]+Table_PBS_SQL_DB2_PBSSQL_PBS_NDP_Tina_CG_QtrlyPerformance_Final[[#This Row],[EXT EXP]]</f>
        <v>25327682</v>
      </c>
      <c r="AU3016" s="11" t="str">
        <f>IF(Table_PBS_SQL_DB2_PBSSQL_PBS_NDP_Tina_CG_QtrlyPerformance_Final[[#This Row],[Item_Code]]&gt;"300000", "Capital", "Recurrent")</f>
        <v>Recurrent</v>
      </c>
    </row>
    <row r="3017" spans="1:47" x14ac:dyDescent="0.25">
      <c r="A3017" t="s">
        <v>242</v>
      </c>
      <c r="B3017" t="s">
        <v>1548</v>
      </c>
      <c r="C3017" t="s">
        <v>218</v>
      </c>
      <c r="D3017" t="s">
        <v>1254</v>
      </c>
      <c r="E3017" t="s">
        <v>87</v>
      </c>
      <c r="F3017" t="s">
        <v>1264</v>
      </c>
      <c r="G3017" t="s">
        <v>31</v>
      </c>
      <c r="H3017" t="s">
        <v>1549</v>
      </c>
      <c r="I3017" t="s">
        <v>493</v>
      </c>
      <c r="J3017" t="s">
        <v>1556</v>
      </c>
      <c r="K3017" t="s">
        <v>2271</v>
      </c>
      <c r="L3017" t="s">
        <v>2272</v>
      </c>
      <c r="M3017" t="s">
        <v>1300</v>
      </c>
      <c r="N3017" t="s">
        <v>1301</v>
      </c>
      <c r="O3017" t="s">
        <v>1302</v>
      </c>
      <c r="P3017" t="s">
        <v>1303</v>
      </c>
      <c r="Q3017" s="11">
        <v>0</v>
      </c>
      <c r="R3017" s="11">
        <v>0</v>
      </c>
      <c r="S3017" s="11">
        <v>3205369947</v>
      </c>
      <c r="T3017" s="11">
        <v>-3205369947</v>
      </c>
      <c r="U3017" s="11">
        <v>28848329528</v>
      </c>
      <c r="V3017" s="11">
        <v>0</v>
      </c>
      <c r="W3017" s="11">
        <v>32053699475</v>
      </c>
      <c r="X3017" s="11">
        <v>0</v>
      </c>
      <c r="Y3017" s="11">
        <v>0</v>
      </c>
      <c r="Z3017" s="11">
        <v>0</v>
      </c>
      <c r="AA3017" s="11">
        <v>0</v>
      </c>
      <c r="AB3017" s="11">
        <v>0</v>
      </c>
      <c r="AC3017" s="11">
        <v>17136793853</v>
      </c>
      <c r="AD3017" s="11">
        <v>12176852955</v>
      </c>
      <c r="AE3017" s="11">
        <v>0</v>
      </c>
      <c r="AF3017" s="11">
        <v>0</v>
      </c>
      <c r="AG3017" s="11">
        <v>0</v>
      </c>
      <c r="AH3017" s="11">
        <v>0</v>
      </c>
      <c r="AI3017" s="11">
        <v>0</v>
      </c>
      <c r="AJ3017" s="11">
        <v>0</v>
      </c>
      <c r="AK3017" s="11">
        <v>2429317206</v>
      </c>
      <c r="AL3017" s="11">
        <v>3526238149</v>
      </c>
      <c r="AM3017" s="11">
        <v>0</v>
      </c>
      <c r="AN3017" s="11">
        <v>0</v>
      </c>
      <c r="AO30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19566111059</v>
      </c>
      <c r="AP30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15703091104</v>
      </c>
      <c r="AR30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7" s="11">
        <f>Table_PBS_SQL_DB2_PBSSQL_PBS_NDP_Tina_CG_QtrlyPerformance_Final[[#This Row],[GOU REL]]+Table_PBS_SQL_DB2_PBSSQL_PBS_NDP_Tina_CG_QtrlyPerformance_Final[[#This Row],[EXT REL]]</f>
        <v>19566111059</v>
      </c>
      <c r="AT3017" s="11">
        <f>Table_PBS_SQL_DB2_PBSSQL_PBS_NDP_Tina_CG_QtrlyPerformance_Final[[#This Row],[GOU EXP]]+Table_PBS_SQL_DB2_PBSSQL_PBS_NDP_Tina_CG_QtrlyPerformance_Final[[#This Row],[EXT EXP]]</f>
        <v>15703091104</v>
      </c>
      <c r="AU3017" s="11" t="str">
        <f>IF(Table_PBS_SQL_DB2_PBSSQL_PBS_NDP_Tina_CG_QtrlyPerformance_Final[[#This Row],[Item_Code]]&gt;"300000", "Capital", "Recurrent")</f>
        <v>Capital</v>
      </c>
    </row>
    <row r="3018" spans="1:47" x14ac:dyDescent="0.25">
      <c r="A3018" t="s">
        <v>242</v>
      </c>
      <c r="B3018" t="s">
        <v>1548</v>
      </c>
      <c r="C3018" t="s">
        <v>218</v>
      </c>
      <c r="D3018" t="s">
        <v>1254</v>
      </c>
      <c r="E3018" t="s">
        <v>87</v>
      </c>
      <c r="F3018" t="s">
        <v>1264</v>
      </c>
      <c r="G3018" t="s">
        <v>31</v>
      </c>
      <c r="H3018" t="s">
        <v>1549</v>
      </c>
      <c r="I3018" t="s">
        <v>499</v>
      </c>
      <c r="J3018" t="s">
        <v>1561</v>
      </c>
      <c r="K3018" t="s">
        <v>254</v>
      </c>
      <c r="L3018" t="s">
        <v>1562</v>
      </c>
      <c r="M3018" t="s">
        <v>866</v>
      </c>
      <c r="N3018" t="s">
        <v>867</v>
      </c>
      <c r="O3018" t="s">
        <v>1204</v>
      </c>
      <c r="P3018" t="s">
        <v>1205</v>
      </c>
      <c r="Q3018" s="11">
        <v>0</v>
      </c>
      <c r="R3018" s="11">
        <v>0</v>
      </c>
      <c r="S3018" s="11">
        <v>1354188400</v>
      </c>
      <c r="T3018" s="11">
        <v>-1354188400</v>
      </c>
      <c r="U3018" s="11">
        <v>12187695604</v>
      </c>
      <c r="V3018" s="11">
        <v>0</v>
      </c>
      <c r="W3018" s="11">
        <v>13541884004</v>
      </c>
      <c r="X3018" s="11">
        <v>0</v>
      </c>
      <c r="Y3018" s="11">
        <v>0</v>
      </c>
      <c r="Z3018" s="11">
        <v>0</v>
      </c>
      <c r="AA3018" s="11">
        <v>0</v>
      </c>
      <c r="AB3018" s="11">
        <v>0</v>
      </c>
      <c r="AC3018" s="11">
        <v>2100941265</v>
      </c>
      <c r="AD3018" s="11">
        <v>2100941264</v>
      </c>
      <c r="AE3018" s="11">
        <v>0</v>
      </c>
      <c r="AF3018" s="11">
        <v>0</v>
      </c>
      <c r="AG3018" s="11">
        <v>3008841211</v>
      </c>
      <c r="AH3018" s="11">
        <v>266012202</v>
      </c>
      <c r="AI3018" s="11">
        <v>0</v>
      </c>
      <c r="AJ3018" s="11">
        <v>0</v>
      </c>
      <c r="AK3018" s="11">
        <v>3976708403</v>
      </c>
      <c r="AL3018" s="11">
        <v>3976707585</v>
      </c>
      <c r="AM3018" s="11">
        <v>0</v>
      </c>
      <c r="AN3018" s="11">
        <v>0</v>
      </c>
      <c r="AO30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9086490879</v>
      </c>
      <c r="AP30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6343661051</v>
      </c>
      <c r="AR30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8" s="11">
        <f>Table_PBS_SQL_DB2_PBSSQL_PBS_NDP_Tina_CG_QtrlyPerformance_Final[[#This Row],[GOU REL]]+Table_PBS_SQL_DB2_PBSSQL_PBS_NDP_Tina_CG_QtrlyPerformance_Final[[#This Row],[EXT REL]]</f>
        <v>9086490879</v>
      </c>
      <c r="AT3018" s="11">
        <f>Table_PBS_SQL_DB2_PBSSQL_PBS_NDP_Tina_CG_QtrlyPerformance_Final[[#This Row],[GOU EXP]]+Table_PBS_SQL_DB2_PBSSQL_PBS_NDP_Tina_CG_QtrlyPerformance_Final[[#This Row],[EXT EXP]]</f>
        <v>6343661051</v>
      </c>
      <c r="AU3018" s="11" t="str">
        <f>IF(Table_PBS_SQL_DB2_PBSSQL_PBS_NDP_Tina_CG_QtrlyPerformance_Final[[#This Row],[Item_Code]]&gt;"300000", "Capital", "Recurrent")</f>
        <v>Capital</v>
      </c>
    </row>
    <row r="3019" spans="1:47" x14ac:dyDescent="0.25">
      <c r="A3019" t="s">
        <v>242</v>
      </c>
      <c r="B3019" t="s">
        <v>1548</v>
      </c>
      <c r="C3019" t="s">
        <v>218</v>
      </c>
      <c r="D3019" t="s">
        <v>1254</v>
      </c>
      <c r="E3019" t="s">
        <v>87</v>
      </c>
      <c r="F3019" t="s">
        <v>1264</v>
      </c>
      <c r="G3019" t="s">
        <v>31</v>
      </c>
      <c r="H3019" t="s">
        <v>1549</v>
      </c>
      <c r="I3019" t="s">
        <v>477</v>
      </c>
      <c r="J3019" t="s">
        <v>1563</v>
      </c>
      <c r="K3019" t="s">
        <v>244</v>
      </c>
      <c r="L3019" t="s">
        <v>1564</v>
      </c>
      <c r="M3019" t="s">
        <v>1565</v>
      </c>
      <c r="N3019" t="s">
        <v>1566</v>
      </c>
      <c r="O3019" t="s">
        <v>1025</v>
      </c>
      <c r="P3019" t="s">
        <v>1026</v>
      </c>
      <c r="Q3019" s="11">
        <v>0</v>
      </c>
      <c r="R3019" s="11">
        <v>0</v>
      </c>
      <c r="S3019" s="11">
        <v>175000000</v>
      </c>
      <c r="T3019" s="11">
        <v>-175000000</v>
      </c>
      <c r="U3019" s="11">
        <v>1575000000</v>
      </c>
      <c r="V3019" s="11">
        <v>0</v>
      </c>
      <c r="W3019" s="11">
        <v>1750000000</v>
      </c>
      <c r="X3019" s="11">
        <v>0</v>
      </c>
      <c r="Y3019" s="11">
        <v>0</v>
      </c>
      <c r="Z3019" s="11">
        <v>0</v>
      </c>
      <c r="AA3019" s="11">
        <v>0</v>
      </c>
      <c r="AB3019" s="11">
        <v>0</v>
      </c>
      <c r="AC3019" s="11">
        <v>64757200</v>
      </c>
      <c r="AD3019" s="11">
        <v>8955000</v>
      </c>
      <c r="AE3019" s="11">
        <v>0</v>
      </c>
      <c r="AF3019" s="11">
        <v>0</v>
      </c>
      <c r="AG3019" s="11">
        <v>0</v>
      </c>
      <c r="AH3019" s="11">
        <v>7215000</v>
      </c>
      <c r="AI3019" s="11">
        <v>0</v>
      </c>
      <c r="AJ3019" s="11">
        <v>0</v>
      </c>
      <c r="AK3019" s="11">
        <v>0</v>
      </c>
      <c r="AL3019" s="11">
        <v>13475000</v>
      </c>
      <c r="AM3019" s="11">
        <v>0</v>
      </c>
      <c r="AN3019" s="11">
        <v>0</v>
      </c>
      <c r="AO30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64757200</v>
      </c>
      <c r="AP30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29645000</v>
      </c>
      <c r="AR30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19" s="11">
        <f>Table_PBS_SQL_DB2_PBSSQL_PBS_NDP_Tina_CG_QtrlyPerformance_Final[[#This Row],[GOU REL]]+Table_PBS_SQL_DB2_PBSSQL_PBS_NDP_Tina_CG_QtrlyPerformance_Final[[#This Row],[EXT REL]]</f>
        <v>64757200</v>
      </c>
      <c r="AT3019" s="11">
        <f>Table_PBS_SQL_DB2_PBSSQL_PBS_NDP_Tina_CG_QtrlyPerformance_Final[[#This Row],[GOU EXP]]+Table_PBS_SQL_DB2_PBSSQL_PBS_NDP_Tina_CG_QtrlyPerformance_Final[[#This Row],[EXT EXP]]</f>
        <v>29645000</v>
      </c>
      <c r="AU3019" s="11" t="str">
        <f>IF(Table_PBS_SQL_DB2_PBSSQL_PBS_NDP_Tina_CG_QtrlyPerformance_Final[[#This Row],[Item_Code]]&gt;"300000", "Capital", "Recurrent")</f>
        <v>Recurrent</v>
      </c>
    </row>
    <row r="3020" spans="1:47" x14ac:dyDescent="0.25">
      <c r="A3020" t="s">
        <v>242</v>
      </c>
      <c r="B3020" t="s">
        <v>1548</v>
      </c>
      <c r="C3020" t="s">
        <v>218</v>
      </c>
      <c r="D3020" t="s">
        <v>1254</v>
      </c>
      <c r="E3020" t="s">
        <v>97</v>
      </c>
      <c r="F3020" t="s">
        <v>1290</v>
      </c>
      <c r="G3020" t="s">
        <v>31</v>
      </c>
      <c r="H3020" t="s">
        <v>1549</v>
      </c>
      <c r="I3020" t="s">
        <v>493</v>
      </c>
      <c r="J3020" t="s">
        <v>1556</v>
      </c>
      <c r="K3020" t="s">
        <v>258</v>
      </c>
      <c r="L3020" t="s">
        <v>2186</v>
      </c>
      <c r="M3020" t="s">
        <v>1569</v>
      </c>
      <c r="N3020" t="s">
        <v>1570</v>
      </c>
      <c r="O3020" t="s">
        <v>1025</v>
      </c>
      <c r="P3020" t="s">
        <v>1026</v>
      </c>
      <c r="Q3020" s="11">
        <v>0</v>
      </c>
      <c r="R3020" s="11">
        <v>0</v>
      </c>
      <c r="S3020" s="11">
        <v>0</v>
      </c>
      <c r="T3020" s="11">
        <v>0</v>
      </c>
      <c r="U3020" s="11">
        <v>50000000</v>
      </c>
      <c r="V3020" s="11">
        <v>0</v>
      </c>
      <c r="W3020" s="11">
        <v>50000000</v>
      </c>
      <c r="X3020" s="11">
        <v>0</v>
      </c>
      <c r="Y3020" s="11">
        <v>0</v>
      </c>
      <c r="Z3020" s="11">
        <v>0</v>
      </c>
      <c r="AA3020" s="11">
        <v>0</v>
      </c>
      <c r="AB3020" s="11">
        <v>0</v>
      </c>
      <c r="AC3020" s="11">
        <v>6085000</v>
      </c>
      <c r="AD3020" s="11">
        <v>5415000</v>
      </c>
      <c r="AE3020" s="11">
        <v>0</v>
      </c>
      <c r="AF3020" s="11">
        <v>0</v>
      </c>
      <c r="AG3020" s="11">
        <v>0</v>
      </c>
      <c r="AH3020" s="11">
        <v>0</v>
      </c>
      <c r="AI3020" s="11">
        <v>0</v>
      </c>
      <c r="AJ3020" s="11">
        <v>0</v>
      </c>
      <c r="AK3020" s="11">
        <v>0</v>
      </c>
      <c r="AL3020" s="11">
        <v>635000</v>
      </c>
      <c r="AM3020" s="11">
        <v>0</v>
      </c>
      <c r="AN3020" s="11">
        <v>0</v>
      </c>
      <c r="AO30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6085000</v>
      </c>
      <c r="AP30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6050000</v>
      </c>
      <c r="AR30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0" s="11">
        <f>Table_PBS_SQL_DB2_PBSSQL_PBS_NDP_Tina_CG_QtrlyPerformance_Final[[#This Row],[GOU REL]]+Table_PBS_SQL_DB2_PBSSQL_PBS_NDP_Tina_CG_QtrlyPerformance_Final[[#This Row],[EXT REL]]</f>
        <v>6085000</v>
      </c>
      <c r="AT3020" s="11">
        <f>Table_PBS_SQL_DB2_PBSSQL_PBS_NDP_Tina_CG_QtrlyPerformance_Final[[#This Row],[GOU EXP]]+Table_PBS_SQL_DB2_PBSSQL_PBS_NDP_Tina_CG_QtrlyPerformance_Final[[#This Row],[EXT EXP]]</f>
        <v>6050000</v>
      </c>
      <c r="AU3020" s="11" t="str">
        <f>IF(Table_PBS_SQL_DB2_PBSSQL_PBS_NDP_Tina_CG_QtrlyPerformance_Final[[#This Row],[Item_Code]]&gt;"300000", "Capital", "Recurrent")</f>
        <v>Recurrent</v>
      </c>
    </row>
    <row r="3021" spans="1:47" x14ac:dyDescent="0.25">
      <c r="A3021" t="s">
        <v>325</v>
      </c>
      <c r="B3021" t="s">
        <v>1582</v>
      </c>
      <c r="C3021" t="s">
        <v>293</v>
      </c>
      <c r="D3021" t="s">
        <v>1206</v>
      </c>
      <c r="E3021" t="s">
        <v>75</v>
      </c>
      <c r="F3021" t="s">
        <v>1228</v>
      </c>
      <c r="G3021" t="s">
        <v>31</v>
      </c>
      <c r="H3021" t="s">
        <v>1583</v>
      </c>
      <c r="I3021" t="s">
        <v>467</v>
      </c>
      <c r="J3021" t="s">
        <v>1213</v>
      </c>
      <c r="K3021" t="s">
        <v>1584</v>
      </c>
      <c r="L3021" t="s">
        <v>1585</v>
      </c>
      <c r="M3021" t="s">
        <v>1232</v>
      </c>
      <c r="N3021" t="s">
        <v>1586</v>
      </c>
      <c r="O3021" t="s">
        <v>1064</v>
      </c>
      <c r="P3021" t="s">
        <v>1065</v>
      </c>
      <c r="Q3021" s="11">
        <v>0</v>
      </c>
      <c r="R3021" s="11">
        <v>0</v>
      </c>
      <c r="S3021" s="11">
        <v>0</v>
      </c>
      <c r="T3021" s="11">
        <v>0</v>
      </c>
      <c r="U3021" s="11">
        <v>110250000</v>
      </c>
      <c r="V3021" s="11">
        <v>0</v>
      </c>
      <c r="W3021" s="11">
        <v>110250000</v>
      </c>
      <c r="X3021" s="11">
        <v>0</v>
      </c>
      <c r="Y3021" s="11">
        <v>0</v>
      </c>
      <c r="Z3021" s="11">
        <v>0</v>
      </c>
      <c r="AA3021" s="11">
        <v>0</v>
      </c>
      <c r="AB3021" s="11">
        <v>0</v>
      </c>
      <c r="AC3021" s="11">
        <v>15487500</v>
      </c>
      <c r="AD3021" s="11">
        <v>0</v>
      </c>
      <c r="AE3021" s="11">
        <v>0</v>
      </c>
      <c r="AF3021" s="11">
        <v>0</v>
      </c>
      <c r="AG3021" s="11">
        <v>23000000</v>
      </c>
      <c r="AH3021" s="11">
        <v>0</v>
      </c>
      <c r="AI3021" s="11">
        <v>0</v>
      </c>
      <c r="AJ3021" s="11">
        <v>0</v>
      </c>
      <c r="AK3021" s="11">
        <v>71762500</v>
      </c>
      <c r="AL3021" s="11">
        <v>0</v>
      </c>
      <c r="AM3021" s="11">
        <v>0</v>
      </c>
      <c r="AN3021" s="11">
        <v>0</v>
      </c>
      <c r="AO30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110250000</v>
      </c>
      <c r="AP30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1" s="11">
        <f>Table_PBS_SQL_DB2_PBSSQL_PBS_NDP_Tina_CG_QtrlyPerformance_Final[[#This Row],[GOU REL]]+Table_PBS_SQL_DB2_PBSSQL_PBS_NDP_Tina_CG_QtrlyPerformance_Final[[#This Row],[EXT REL]]</f>
        <v>110250000</v>
      </c>
      <c r="AT3021" s="11">
        <f>Table_PBS_SQL_DB2_PBSSQL_PBS_NDP_Tina_CG_QtrlyPerformance_Final[[#This Row],[GOU EXP]]+Table_PBS_SQL_DB2_PBSSQL_PBS_NDP_Tina_CG_QtrlyPerformance_Final[[#This Row],[EXT EXP]]</f>
        <v>0</v>
      </c>
      <c r="AU3021" s="11" t="str">
        <f>IF(Table_PBS_SQL_DB2_PBSSQL_PBS_NDP_Tina_CG_QtrlyPerformance_Final[[#This Row],[Item_Code]]&gt;"300000", "Capital", "Recurrent")</f>
        <v>Recurrent</v>
      </c>
    </row>
    <row r="3022" spans="1:47" x14ac:dyDescent="0.25">
      <c r="A3022" t="s">
        <v>325</v>
      </c>
      <c r="B3022" t="s">
        <v>1582</v>
      </c>
      <c r="C3022" t="s">
        <v>293</v>
      </c>
      <c r="D3022" t="s">
        <v>1206</v>
      </c>
      <c r="E3022" t="s">
        <v>75</v>
      </c>
      <c r="F3022" t="s">
        <v>1228</v>
      </c>
      <c r="G3022" t="s">
        <v>31</v>
      </c>
      <c r="H3022" t="s">
        <v>1583</v>
      </c>
      <c r="I3022" t="s">
        <v>467</v>
      </c>
      <c r="J3022" t="s">
        <v>1213</v>
      </c>
      <c r="K3022" t="s">
        <v>1584</v>
      </c>
      <c r="L3022" t="s">
        <v>1585</v>
      </c>
      <c r="M3022" t="s">
        <v>1232</v>
      </c>
      <c r="N3022" t="s">
        <v>1586</v>
      </c>
      <c r="O3022" t="s">
        <v>1122</v>
      </c>
      <c r="P3022" t="s">
        <v>1123</v>
      </c>
      <c r="Q3022" s="11">
        <v>0</v>
      </c>
      <c r="R3022" s="11">
        <v>0</v>
      </c>
      <c r="S3022" s="11">
        <v>0</v>
      </c>
      <c r="T3022" s="11">
        <v>0</v>
      </c>
      <c r="U3022" s="11">
        <v>2000000</v>
      </c>
      <c r="V3022" s="11">
        <v>0</v>
      </c>
      <c r="W3022" s="11">
        <v>2000000</v>
      </c>
      <c r="X3022" s="11">
        <v>0</v>
      </c>
      <c r="Y3022" s="11">
        <v>0</v>
      </c>
      <c r="Z3022" s="11">
        <v>0</v>
      </c>
      <c r="AA3022" s="11">
        <v>0</v>
      </c>
      <c r="AB3022" s="11">
        <v>0</v>
      </c>
      <c r="AC3022" s="11">
        <v>500000</v>
      </c>
      <c r="AD3022" s="11">
        <v>0</v>
      </c>
      <c r="AE3022" s="11">
        <v>0</v>
      </c>
      <c r="AF3022" s="11">
        <v>0</v>
      </c>
      <c r="AG3022" s="11">
        <v>500000</v>
      </c>
      <c r="AH3022" s="11">
        <v>0</v>
      </c>
      <c r="AI3022" s="11">
        <v>0</v>
      </c>
      <c r="AJ3022" s="11">
        <v>0</v>
      </c>
      <c r="AK3022" s="11">
        <v>1000000</v>
      </c>
      <c r="AL3022" s="11">
        <v>2000000</v>
      </c>
      <c r="AM3022" s="11">
        <v>0</v>
      </c>
      <c r="AN3022" s="11">
        <v>0</v>
      </c>
      <c r="AO30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30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30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2" s="11">
        <f>Table_PBS_SQL_DB2_PBSSQL_PBS_NDP_Tina_CG_QtrlyPerformance_Final[[#This Row],[GOU REL]]+Table_PBS_SQL_DB2_PBSSQL_PBS_NDP_Tina_CG_QtrlyPerformance_Final[[#This Row],[EXT REL]]</f>
        <v>2000000</v>
      </c>
      <c r="AT3022" s="11">
        <f>Table_PBS_SQL_DB2_PBSSQL_PBS_NDP_Tina_CG_QtrlyPerformance_Final[[#This Row],[GOU EXP]]+Table_PBS_SQL_DB2_PBSSQL_PBS_NDP_Tina_CG_QtrlyPerformance_Final[[#This Row],[EXT EXP]]</f>
        <v>2000000</v>
      </c>
      <c r="AU3022" s="11" t="str">
        <f>IF(Table_PBS_SQL_DB2_PBSSQL_PBS_NDP_Tina_CG_QtrlyPerformance_Final[[#This Row],[Item_Code]]&gt;"300000", "Capital", "Recurrent")</f>
        <v>Recurrent</v>
      </c>
    </row>
    <row r="3023" spans="1:47" x14ac:dyDescent="0.25">
      <c r="A3023" t="s">
        <v>325</v>
      </c>
      <c r="B3023" t="s">
        <v>1582</v>
      </c>
      <c r="C3023" t="s">
        <v>293</v>
      </c>
      <c r="D3023" t="s">
        <v>1206</v>
      </c>
      <c r="E3023" t="s">
        <v>75</v>
      </c>
      <c r="F3023" t="s">
        <v>1228</v>
      </c>
      <c r="G3023" t="s">
        <v>31</v>
      </c>
      <c r="H3023" t="s">
        <v>1583</v>
      </c>
      <c r="I3023" t="s">
        <v>467</v>
      </c>
      <c r="J3023" t="s">
        <v>1213</v>
      </c>
      <c r="K3023" t="s">
        <v>1584</v>
      </c>
      <c r="L3023" t="s">
        <v>1585</v>
      </c>
      <c r="M3023" t="s">
        <v>1232</v>
      </c>
      <c r="N3023" t="s">
        <v>1586</v>
      </c>
      <c r="O3023" t="s">
        <v>1005</v>
      </c>
      <c r="P3023" t="s">
        <v>1006</v>
      </c>
      <c r="Q3023" s="11">
        <v>0</v>
      </c>
      <c r="R3023" s="11">
        <v>0</v>
      </c>
      <c r="S3023" s="11">
        <v>0</v>
      </c>
      <c r="T3023" s="11">
        <v>0</v>
      </c>
      <c r="U3023" s="11">
        <v>36750000</v>
      </c>
      <c r="V3023" s="11">
        <v>0</v>
      </c>
      <c r="W3023" s="11">
        <v>36750000</v>
      </c>
      <c r="X3023" s="11">
        <v>0</v>
      </c>
      <c r="Y3023" s="11">
        <v>0</v>
      </c>
      <c r="Z3023" s="11">
        <v>0</v>
      </c>
      <c r="AA3023" s="11">
        <v>0</v>
      </c>
      <c r="AB3023" s="11">
        <v>0</v>
      </c>
      <c r="AC3023" s="11">
        <v>7250000</v>
      </c>
      <c r="AD3023" s="11">
        <v>0</v>
      </c>
      <c r="AE3023" s="11">
        <v>0</v>
      </c>
      <c r="AF3023" s="11">
        <v>0</v>
      </c>
      <c r="AG3023" s="11">
        <v>10000000</v>
      </c>
      <c r="AH3023" s="11">
        <v>0</v>
      </c>
      <c r="AI3023" s="11">
        <v>0</v>
      </c>
      <c r="AJ3023" s="11">
        <v>0</v>
      </c>
      <c r="AK3023" s="11">
        <v>19500000</v>
      </c>
      <c r="AL3023" s="11">
        <v>36728432</v>
      </c>
      <c r="AM3023" s="11">
        <v>0</v>
      </c>
      <c r="AN3023" s="11">
        <v>0</v>
      </c>
      <c r="AO30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36750000</v>
      </c>
      <c r="AP30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36728432</v>
      </c>
      <c r="AR30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3" s="11">
        <f>Table_PBS_SQL_DB2_PBSSQL_PBS_NDP_Tina_CG_QtrlyPerformance_Final[[#This Row],[GOU REL]]+Table_PBS_SQL_DB2_PBSSQL_PBS_NDP_Tina_CG_QtrlyPerformance_Final[[#This Row],[EXT REL]]</f>
        <v>36750000</v>
      </c>
      <c r="AT3023" s="11">
        <f>Table_PBS_SQL_DB2_PBSSQL_PBS_NDP_Tina_CG_QtrlyPerformance_Final[[#This Row],[GOU EXP]]+Table_PBS_SQL_DB2_PBSSQL_PBS_NDP_Tina_CG_QtrlyPerformance_Final[[#This Row],[EXT EXP]]</f>
        <v>36728432</v>
      </c>
      <c r="AU3023" s="11" t="str">
        <f>IF(Table_PBS_SQL_DB2_PBSSQL_PBS_NDP_Tina_CG_QtrlyPerformance_Final[[#This Row],[Item_Code]]&gt;"300000", "Capital", "Recurrent")</f>
        <v>Recurrent</v>
      </c>
    </row>
    <row r="3024" spans="1:47" x14ac:dyDescent="0.25">
      <c r="A3024" t="s">
        <v>325</v>
      </c>
      <c r="B3024" t="s">
        <v>1582</v>
      </c>
      <c r="C3024" t="s">
        <v>293</v>
      </c>
      <c r="D3024" t="s">
        <v>1206</v>
      </c>
      <c r="E3024" t="s">
        <v>75</v>
      </c>
      <c r="F3024" t="s">
        <v>1228</v>
      </c>
      <c r="G3024" t="s">
        <v>31</v>
      </c>
      <c r="H3024" t="s">
        <v>1583</v>
      </c>
      <c r="I3024" t="s">
        <v>467</v>
      </c>
      <c r="J3024" t="s">
        <v>1213</v>
      </c>
      <c r="K3024" t="s">
        <v>327</v>
      </c>
      <c r="L3024" t="s">
        <v>1587</v>
      </c>
      <c r="M3024" t="s">
        <v>866</v>
      </c>
      <c r="N3024" t="s">
        <v>867</v>
      </c>
      <c r="O3024" t="s">
        <v>1011</v>
      </c>
      <c r="P3024" t="s">
        <v>1012</v>
      </c>
      <c r="Q3024" s="11">
        <v>0</v>
      </c>
      <c r="R3024" s="11">
        <v>0</v>
      </c>
      <c r="S3024" s="11">
        <v>0</v>
      </c>
      <c r="T3024" s="11">
        <v>0</v>
      </c>
      <c r="U3024" s="11">
        <v>0</v>
      </c>
      <c r="V3024" s="11">
        <v>0</v>
      </c>
      <c r="W3024" s="11">
        <v>182494000</v>
      </c>
      <c r="X3024" s="11">
        <v>0</v>
      </c>
      <c r="Y3024" s="11">
        <v>0</v>
      </c>
      <c r="Z3024" s="11">
        <v>0</v>
      </c>
      <c r="AA3024" s="11">
        <v>0</v>
      </c>
      <c r="AB3024" s="11">
        <v>0</v>
      </c>
      <c r="AC3024" s="11">
        <v>69984000</v>
      </c>
      <c r="AD3024" s="11">
        <v>53583800</v>
      </c>
      <c r="AE3024" s="11">
        <v>0</v>
      </c>
      <c r="AF3024" s="11">
        <v>0</v>
      </c>
      <c r="AG3024" s="11">
        <v>50000000</v>
      </c>
      <c r="AH3024" s="11">
        <v>5124292</v>
      </c>
      <c r="AI3024" s="11">
        <v>0</v>
      </c>
      <c r="AJ3024" s="11">
        <v>0</v>
      </c>
      <c r="AK3024" s="11">
        <v>44260600</v>
      </c>
      <c r="AL3024" s="11">
        <v>103423296</v>
      </c>
      <c r="AM3024" s="11">
        <v>0</v>
      </c>
      <c r="AN3024" s="11">
        <v>0</v>
      </c>
      <c r="AO30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164244600</v>
      </c>
      <c r="AP30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162131388</v>
      </c>
      <c r="AR30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4" s="11">
        <f>Table_PBS_SQL_DB2_PBSSQL_PBS_NDP_Tina_CG_QtrlyPerformance_Final[[#This Row],[GOU REL]]+Table_PBS_SQL_DB2_PBSSQL_PBS_NDP_Tina_CG_QtrlyPerformance_Final[[#This Row],[EXT REL]]</f>
        <v>164244600</v>
      </c>
      <c r="AT3024" s="11">
        <f>Table_PBS_SQL_DB2_PBSSQL_PBS_NDP_Tina_CG_QtrlyPerformance_Final[[#This Row],[GOU EXP]]+Table_PBS_SQL_DB2_PBSSQL_PBS_NDP_Tina_CG_QtrlyPerformance_Final[[#This Row],[EXT EXP]]</f>
        <v>162131388</v>
      </c>
      <c r="AU3024" s="11" t="str">
        <f>IF(Table_PBS_SQL_DB2_PBSSQL_PBS_NDP_Tina_CG_QtrlyPerformance_Final[[#This Row],[Item_Code]]&gt;"300000", "Capital", "Recurrent")</f>
        <v>Recurrent</v>
      </c>
    </row>
    <row r="3025" spans="1:47" x14ac:dyDescent="0.25">
      <c r="A3025" t="s">
        <v>325</v>
      </c>
      <c r="B3025" t="s">
        <v>1582</v>
      </c>
      <c r="C3025" t="s">
        <v>293</v>
      </c>
      <c r="D3025" t="s">
        <v>1206</v>
      </c>
      <c r="E3025" t="s">
        <v>75</v>
      </c>
      <c r="F3025" t="s">
        <v>1228</v>
      </c>
      <c r="G3025" t="s">
        <v>31</v>
      </c>
      <c r="H3025" t="s">
        <v>1583</v>
      </c>
      <c r="I3025" t="s">
        <v>467</v>
      </c>
      <c r="J3025" t="s">
        <v>1213</v>
      </c>
      <c r="K3025" t="s">
        <v>327</v>
      </c>
      <c r="L3025" t="s">
        <v>1587</v>
      </c>
      <c r="M3025" t="s">
        <v>866</v>
      </c>
      <c r="N3025" t="s">
        <v>867</v>
      </c>
      <c r="O3025" t="s">
        <v>969</v>
      </c>
      <c r="P3025" t="s">
        <v>970</v>
      </c>
      <c r="Q3025" s="11">
        <v>0</v>
      </c>
      <c r="R3025" s="11">
        <v>352324700</v>
      </c>
      <c r="S3025" s="11">
        <v>0</v>
      </c>
      <c r="T3025" s="11">
        <v>352324700</v>
      </c>
      <c r="U3025" s="11">
        <v>352324700</v>
      </c>
      <c r="V3025" s="11">
        <v>0</v>
      </c>
      <c r="W3025" s="11">
        <v>0</v>
      </c>
      <c r="X3025" s="11">
        <v>0</v>
      </c>
      <c r="Y3025" s="11">
        <v>0</v>
      </c>
      <c r="Z3025" s="11">
        <v>0</v>
      </c>
      <c r="AA3025" s="11">
        <v>0</v>
      </c>
      <c r="AB3025" s="11">
        <v>0</v>
      </c>
      <c r="AC3025" s="11">
        <v>0</v>
      </c>
      <c r="AD3025" s="11">
        <v>0</v>
      </c>
      <c r="AE3025" s="11">
        <v>0</v>
      </c>
      <c r="AF3025" s="11">
        <v>0</v>
      </c>
      <c r="AG3025" s="11">
        <v>0</v>
      </c>
      <c r="AH3025" s="11">
        <v>0</v>
      </c>
      <c r="AI3025" s="11">
        <v>0</v>
      </c>
      <c r="AJ3025" s="11">
        <v>0</v>
      </c>
      <c r="AK3025" s="11">
        <v>352324700</v>
      </c>
      <c r="AL3025" s="11">
        <v>343253954</v>
      </c>
      <c r="AM3025" s="11">
        <v>0</v>
      </c>
      <c r="AN3025" s="11">
        <v>0</v>
      </c>
      <c r="AO30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352324700</v>
      </c>
      <c r="AP30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343253954</v>
      </c>
      <c r="AR30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5" s="11">
        <f>Table_PBS_SQL_DB2_PBSSQL_PBS_NDP_Tina_CG_QtrlyPerformance_Final[[#This Row],[GOU REL]]+Table_PBS_SQL_DB2_PBSSQL_PBS_NDP_Tina_CG_QtrlyPerformance_Final[[#This Row],[EXT REL]]</f>
        <v>352324700</v>
      </c>
      <c r="AT3025" s="11">
        <f>Table_PBS_SQL_DB2_PBSSQL_PBS_NDP_Tina_CG_QtrlyPerformance_Final[[#This Row],[GOU EXP]]+Table_PBS_SQL_DB2_PBSSQL_PBS_NDP_Tina_CG_QtrlyPerformance_Final[[#This Row],[EXT EXP]]</f>
        <v>343253954</v>
      </c>
      <c r="AU3025" s="11" t="str">
        <f>IF(Table_PBS_SQL_DB2_PBSSQL_PBS_NDP_Tina_CG_QtrlyPerformance_Final[[#This Row],[Item_Code]]&gt;"300000", "Capital", "Recurrent")</f>
        <v>Recurrent</v>
      </c>
    </row>
    <row r="3026" spans="1:47" x14ac:dyDescent="0.25">
      <c r="A3026" t="s">
        <v>325</v>
      </c>
      <c r="B3026" t="s">
        <v>1582</v>
      </c>
      <c r="C3026" t="s">
        <v>293</v>
      </c>
      <c r="D3026" t="s">
        <v>1206</v>
      </c>
      <c r="E3026" t="s">
        <v>75</v>
      </c>
      <c r="F3026" t="s">
        <v>1228</v>
      </c>
      <c r="G3026" t="s">
        <v>31</v>
      </c>
      <c r="H3026" t="s">
        <v>1583</v>
      </c>
      <c r="I3026" t="s">
        <v>467</v>
      </c>
      <c r="J3026" t="s">
        <v>1213</v>
      </c>
      <c r="K3026" t="s">
        <v>327</v>
      </c>
      <c r="L3026" t="s">
        <v>1587</v>
      </c>
      <c r="M3026" t="s">
        <v>866</v>
      </c>
      <c r="N3026" t="s">
        <v>867</v>
      </c>
      <c r="O3026" t="s">
        <v>982</v>
      </c>
      <c r="P3026" t="s">
        <v>983</v>
      </c>
      <c r="Q3026" s="11">
        <v>0</v>
      </c>
      <c r="R3026" s="11">
        <v>0</v>
      </c>
      <c r="S3026" s="11">
        <v>0</v>
      </c>
      <c r="T3026" s="11">
        <v>0</v>
      </c>
      <c r="U3026" s="11">
        <v>0</v>
      </c>
      <c r="V3026" s="11">
        <v>0</v>
      </c>
      <c r="W3026" s="11">
        <v>93000000</v>
      </c>
      <c r="X3026" s="11">
        <v>0</v>
      </c>
      <c r="Y3026" s="11">
        <v>0</v>
      </c>
      <c r="Z3026" s="11">
        <v>0</v>
      </c>
      <c r="AA3026" s="11">
        <v>0</v>
      </c>
      <c r="AB3026" s="11">
        <v>0</v>
      </c>
      <c r="AC3026" s="11">
        <v>14000000</v>
      </c>
      <c r="AD3026" s="11">
        <v>1161120</v>
      </c>
      <c r="AE3026" s="11">
        <v>0</v>
      </c>
      <c r="AF3026" s="11">
        <v>0</v>
      </c>
      <c r="AG3026" s="11">
        <v>31336600</v>
      </c>
      <c r="AH3026" s="11">
        <v>-1161120</v>
      </c>
      <c r="AI3026" s="11">
        <v>0</v>
      </c>
      <c r="AJ3026" s="11">
        <v>0</v>
      </c>
      <c r="AK3026" s="11">
        <v>38363400</v>
      </c>
      <c r="AL3026" s="11">
        <v>23700520</v>
      </c>
      <c r="AM3026" s="11">
        <v>0</v>
      </c>
      <c r="AN3026" s="11">
        <v>0</v>
      </c>
      <c r="AO30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83700000</v>
      </c>
      <c r="AP30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23700520</v>
      </c>
      <c r="AR30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6" s="11">
        <f>Table_PBS_SQL_DB2_PBSSQL_PBS_NDP_Tina_CG_QtrlyPerformance_Final[[#This Row],[GOU REL]]+Table_PBS_SQL_DB2_PBSSQL_PBS_NDP_Tina_CG_QtrlyPerformance_Final[[#This Row],[EXT REL]]</f>
        <v>83700000</v>
      </c>
      <c r="AT3026" s="11">
        <f>Table_PBS_SQL_DB2_PBSSQL_PBS_NDP_Tina_CG_QtrlyPerformance_Final[[#This Row],[GOU EXP]]+Table_PBS_SQL_DB2_PBSSQL_PBS_NDP_Tina_CG_QtrlyPerformance_Final[[#This Row],[EXT EXP]]</f>
        <v>23700520</v>
      </c>
      <c r="AU3026" s="11" t="str">
        <f>IF(Table_PBS_SQL_DB2_PBSSQL_PBS_NDP_Tina_CG_QtrlyPerformance_Final[[#This Row],[Item_Code]]&gt;"300000", "Capital", "Recurrent")</f>
        <v>Capital</v>
      </c>
    </row>
    <row r="3027" spans="1:47" x14ac:dyDescent="0.25">
      <c r="A3027" t="s">
        <v>325</v>
      </c>
      <c r="B3027" t="s">
        <v>1582</v>
      </c>
      <c r="C3027" t="s">
        <v>293</v>
      </c>
      <c r="D3027" t="s">
        <v>1206</v>
      </c>
      <c r="E3027" t="s">
        <v>75</v>
      </c>
      <c r="F3027" t="s">
        <v>1228</v>
      </c>
      <c r="G3027" t="s">
        <v>31</v>
      </c>
      <c r="H3027" t="s">
        <v>1583</v>
      </c>
      <c r="I3027" t="s">
        <v>467</v>
      </c>
      <c r="J3027" t="s">
        <v>1213</v>
      </c>
      <c r="K3027" t="s">
        <v>327</v>
      </c>
      <c r="L3027" t="s">
        <v>1587</v>
      </c>
      <c r="M3027" t="s">
        <v>866</v>
      </c>
      <c r="N3027" t="s">
        <v>867</v>
      </c>
      <c r="O3027" t="s">
        <v>957</v>
      </c>
      <c r="P3027" t="s">
        <v>958</v>
      </c>
      <c r="Q3027" s="11">
        <v>0</v>
      </c>
      <c r="R3027" s="11">
        <v>0</v>
      </c>
      <c r="S3027" s="11">
        <v>0</v>
      </c>
      <c r="T3027" s="11">
        <v>0</v>
      </c>
      <c r="U3027" s="11">
        <v>0</v>
      </c>
      <c r="V3027" s="11">
        <v>0</v>
      </c>
      <c r="W3027" s="11">
        <v>149155000</v>
      </c>
      <c r="X3027" s="11">
        <v>0</v>
      </c>
      <c r="Y3027" s="11">
        <v>0</v>
      </c>
      <c r="Z3027" s="11">
        <v>0</v>
      </c>
      <c r="AA3027" s="11">
        <v>0</v>
      </c>
      <c r="AB3027" s="11">
        <v>0</v>
      </c>
      <c r="AC3027" s="11">
        <v>75077834</v>
      </c>
      <c r="AD3027" s="11">
        <v>3068000</v>
      </c>
      <c r="AE3027" s="11">
        <v>0</v>
      </c>
      <c r="AF3027" s="11">
        <v>0</v>
      </c>
      <c r="AG3027" s="11">
        <v>74077166</v>
      </c>
      <c r="AH3027" s="11">
        <v>-3068000</v>
      </c>
      <c r="AI3027" s="11">
        <v>0</v>
      </c>
      <c r="AJ3027" s="11">
        <v>0</v>
      </c>
      <c r="AK3027" s="11">
        <v>0</v>
      </c>
      <c r="AL3027" s="11">
        <v>147562989</v>
      </c>
      <c r="AM3027" s="11">
        <v>0</v>
      </c>
      <c r="AN3027" s="11">
        <v>0</v>
      </c>
      <c r="AO30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149155000</v>
      </c>
      <c r="AP30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147562989</v>
      </c>
      <c r="AR30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7" s="11">
        <f>Table_PBS_SQL_DB2_PBSSQL_PBS_NDP_Tina_CG_QtrlyPerformance_Final[[#This Row],[GOU REL]]+Table_PBS_SQL_DB2_PBSSQL_PBS_NDP_Tina_CG_QtrlyPerformance_Final[[#This Row],[EXT REL]]</f>
        <v>149155000</v>
      </c>
      <c r="AT3027" s="11">
        <f>Table_PBS_SQL_DB2_PBSSQL_PBS_NDP_Tina_CG_QtrlyPerformance_Final[[#This Row],[GOU EXP]]+Table_PBS_SQL_DB2_PBSSQL_PBS_NDP_Tina_CG_QtrlyPerformance_Final[[#This Row],[EXT EXP]]</f>
        <v>147562989</v>
      </c>
      <c r="AU3027" s="11" t="str">
        <f>IF(Table_PBS_SQL_DB2_PBSSQL_PBS_NDP_Tina_CG_QtrlyPerformance_Final[[#This Row],[Item_Code]]&gt;"300000", "Capital", "Recurrent")</f>
        <v>Capital</v>
      </c>
    </row>
    <row r="3028" spans="1:47" x14ac:dyDescent="0.25">
      <c r="A3028" t="s">
        <v>115</v>
      </c>
      <c r="B3028" t="s">
        <v>1594</v>
      </c>
      <c r="C3028" t="s">
        <v>103</v>
      </c>
      <c r="D3028" t="s">
        <v>1501</v>
      </c>
      <c r="E3028" t="s">
        <v>31</v>
      </c>
      <c r="F3028" t="s">
        <v>1595</v>
      </c>
      <c r="G3028" t="s">
        <v>87</v>
      </c>
      <c r="H3028" t="s">
        <v>1596</v>
      </c>
      <c r="I3028" t="s">
        <v>493</v>
      </c>
      <c r="J3028" t="s">
        <v>864</v>
      </c>
      <c r="K3028" t="s">
        <v>117</v>
      </c>
      <c r="L3028" t="s">
        <v>1597</v>
      </c>
      <c r="M3028" t="s">
        <v>866</v>
      </c>
      <c r="N3028" t="s">
        <v>867</v>
      </c>
      <c r="O3028" t="s">
        <v>957</v>
      </c>
      <c r="P3028" t="s">
        <v>958</v>
      </c>
      <c r="Q3028" s="11">
        <v>0</v>
      </c>
      <c r="R3028" s="11">
        <v>0</v>
      </c>
      <c r="S3028" s="11">
        <v>0</v>
      </c>
      <c r="T3028" s="11">
        <v>0</v>
      </c>
      <c r="U3028" s="11">
        <v>13181507</v>
      </c>
      <c r="V3028" s="11">
        <v>0</v>
      </c>
      <c r="W3028" s="11">
        <v>13181507</v>
      </c>
      <c r="X3028" s="11">
        <v>0</v>
      </c>
      <c r="Y3028" s="11">
        <v>0</v>
      </c>
      <c r="Z3028" s="11">
        <v>0</v>
      </c>
      <c r="AA3028" s="11">
        <v>0</v>
      </c>
      <c r="AB3028" s="11">
        <v>0</v>
      </c>
      <c r="AC3028" s="11">
        <v>0</v>
      </c>
      <c r="AD3028" s="11">
        <v>0</v>
      </c>
      <c r="AE3028" s="11">
        <v>0</v>
      </c>
      <c r="AF3028" s="11">
        <v>0</v>
      </c>
      <c r="AG3028" s="11">
        <v>13181507</v>
      </c>
      <c r="AH3028" s="11">
        <v>0</v>
      </c>
      <c r="AI3028" s="11">
        <v>0</v>
      </c>
      <c r="AJ3028" s="11">
        <v>0</v>
      </c>
      <c r="AK3028" s="11">
        <v>0</v>
      </c>
      <c r="AL3028" s="11">
        <v>13181504</v>
      </c>
      <c r="AM3028" s="11">
        <v>0</v>
      </c>
      <c r="AN3028" s="11">
        <v>0</v>
      </c>
      <c r="AO30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13181507</v>
      </c>
      <c r="AP30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13181504</v>
      </c>
      <c r="AR30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8" s="11">
        <f>Table_PBS_SQL_DB2_PBSSQL_PBS_NDP_Tina_CG_QtrlyPerformance_Final[[#This Row],[GOU REL]]+Table_PBS_SQL_DB2_PBSSQL_PBS_NDP_Tina_CG_QtrlyPerformance_Final[[#This Row],[EXT REL]]</f>
        <v>13181507</v>
      </c>
      <c r="AT3028" s="11">
        <f>Table_PBS_SQL_DB2_PBSSQL_PBS_NDP_Tina_CG_QtrlyPerformance_Final[[#This Row],[GOU EXP]]+Table_PBS_SQL_DB2_PBSSQL_PBS_NDP_Tina_CG_QtrlyPerformance_Final[[#This Row],[EXT EXP]]</f>
        <v>13181504</v>
      </c>
      <c r="AU3028" s="11" t="str">
        <f>IF(Table_PBS_SQL_DB2_PBSSQL_PBS_NDP_Tina_CG_QtrlyPerformance_Final[[#This Row],[Item_Code]]&gt;"300000", "Capital", "Recurrent")</f>
        <v>Capital</v>
      </c>
    </row>
    <row r="3029" spans="1:47" x14ac:dyDescent="0.25">
      <c r="A3029" t="s">
        <v>51</v>
      </c>
      <c r="B3029" t="s">
        <v>52</v>
      </c>
      <c r="C3029" t="s">
        <v>31</v>
      </c>
      <c r="D3029" t="s">
        <v>1031</v>
      </c>
      <c r="E3029" t="s">
        <v>31</v>
      </c>
      <c r="F3029" t="s">
        <v>1032</v>
      </c>
      <c r="G3029" t="s">
        <v>31</v>
      </c>
      <c r="H3029" t="s">
        <v>1601</v>
      </c>
      <c r="I3029" t="s">
        <v>666</v>
      </c>
      <c r="J3029" t="s">
        <v>1602</v>
      </c>
      <c r="K3029" t="s">
        <v>53</v>
      </c>
      <c r="L3029" t="s">
        <v>1603</v>
      </c>
      <c r="M3029" t="s">
        <v>866</v>
      </c>
      <c r="N3029" t="s">
        <v>867</v>
      </c>
      <c r="O3029" t="s">
        <v>906</v>
      </c>
      <c r="P3029" t="s">
        <v>907</v>
      </c>
      <c r="Q3029" s="11">
        <v>0</v>
      </c>
      <c r="R3029" s="11">
        <v>0</v>
      </c>
      <c r="S3029" s="11">
        <v>0</v>
      </c>
      <c r="T3029" s="11">
        <v>0</v>
      </c>
      <c r="U3029" s="11">
        <v>3605000</v>
      </c>
      <c r="V3029" s="11">
        <v>0</v>
      </c>
      <c r="W3029" s="11">
        <v>3605000</v>
      </c>
      <c r="X3029" s="11">
        <v>0</v>
      </c>
      <c r="Y3029" s="11">
        <v>0</v>
      </c>
      <c r="Z3029" s="11">
        <v>0</v>
      </c>
      <c r="AA3029" s="11">
        <v>0</v>
      </c>
      <c r="AB3029" s="11">
        <v>0</v>
      </c>
      <c r="AC3029" s="11">
        <v>0</v>
      </c>
      <c r="AD3029" s="11">
        <v>0</v>
      </c>
      <c r="AE3029" s="11">
        <v>0</v>
      </c>
      <c r="AF3029" s="11">
        <v>0</v>
      </c>
      <c r="AG3029" s="11">
        <v>0</v>
      </c>
      <c r="AH3029" s="11">
        <v>0</v>
      </c>
      <c r="AI3029" s="11">
        <v>0</v>
      </c>
      <c r="AJ3029" s="11">
        <v>0</v>
      </c>
      <c r="AK3029" s="11">
        <v>0</v>
      </c>
      <c r="AL3029" s="11">
        <v>0</v>
      </c>
      <c r="AM3029" s="11">
        <v>0</v>
      </c>
      <c r="AN3029" s="11">
        <v>0</v>
      </c>
      <c r="AO30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29" s="11">
        <f>Table_PBS_SQL_DB2_PBSSQL_PBS_NDP_Tina_CG_QtrlyPerformance_Final[[#This Row],[GOU REL]]+Table_PBS_SQL_DB2_PBSSQL_PBS_NDP_Tina_CG_QtrlyPerformance_Final[[#This Row],[EXT REL]]</f>
        <v>0</v>
      </c>
      <c r="AT3029" s="11">
        <f>Table_PBS_SQL_DB2_PBSSQL_PBS_NDP_Tina_CG_QtrlyPerformance_Final[[#This Row],[GOU EXP]]+Table_PBS_SQL_DB2_PBSSQL_PBS_NDP_Tina_CG_QtrlyPerformance_Final[[#This Row],[EXT EXP]]</f>
        <v>0</v>
      </c>
      <c r="AU3029" s="11" t="str">
        <f>IF(Table_PBS_SQL_DB2_PBSSQL_PBS_NDP_Tina_CG_QtrlyPerformance_Final[[#This Row],[Item_Code]]&gt;"300000", "Capital", "Recurrent")</f>
        <v>Recurrent</v>
      </c>
    </row>
    <row r="3030" spans="1:47" x14ac:dyDescent="0.25">
      <c r="A3030" t="s">
        <v>269</v>
      </c>
      <c r="B3030" t="s">
        <v>270</v>
      </c>
      <c r="C3030" t="s">
        <v>218</v>
      </c>
      <c r="D3030" t="s">
        <v>1254</v>
      </c>
      <c r="E3030" t="s">
        <v>87</v>
      </c>
      <c r="F3030" t="s">
        <v>1264</v>
      </c>
      <c r="G3030" t="s">
        <v>465</v>
      </c>
      <c r="H3030" t="s">
        <v>1608</v>
      </c>
      <c r="I3030" t="s">
        <v>896</v>
      </c>
      <c r="J3030" t="s">
        <v>897</v>
      </c>
      <c r="K3030" t="s">
        <v>271</v>
      </c>
      <c r="L3030" t="s">
        <v>1609</v>
      </c>
      <c r="M3030" t="s">
        <v>1300</v>
      </c>
      <c r="N3030" t="s">
        <v>1301</v>
      </c>
      <c r="O3030" t="s">
        <v>1302</v>
      </c>
      <c r="P3030" t="s">
        <v>1303</v>
      </c>
      <c r="Q3030" s="11">
        <v>0</v>
      </c>
      <c r="R3030" s="11">
        <v>0</v>
      </c>
      <c r="S3030" s="11">
        <v>0</v>
      </c>
      <c r="T3030" s="11">
        <v>0</v>
      </c>
      <c r="U3030" s="11">
        <v>0</v>
      </c>
      <c r="V3030" s="11">
        <v>0</v>
      </c>
      <c r="W3030" s="11">
        <v>0</v>
      </c>
      <c r="X3030" s="11">
        <v>0</v>
      </c>
      <c r="Y3030" s="11">
        <v>0</v>
      </c>
      <c r="Z3030" s="11">
        <v>0</v>
      </c>
      <c r="AA3030" s="11">
        <v>1000000000</v>
      </c>
      <c r="AB3030" s="11">
        <v>0</v>
      </c>
      <c r="AC3030" s="11">
        <v>0</v>
      </c>
      <c r="AD3030" s="11">
        <v>0</v>
      </c>
      <c r="AE3030" s="11">
        <v>45604581164</v>
      </c>
      <c r="AF3030" s="11">
        <v>0</v>
      </c>
      <c r="AG3030" s="11">
        <v>0</v>
      </c>
      <c r="AH3030" s="11">
        <v>0</v>
      </c>
      <c r="AI3030" s="11">
        <v>25285761018</v>
      </c>
      <c r="AJ3030" s="11">
        <v>71744768483</v>
      </c>
      <c r="AK3030" s="11">
        <v>0</v>
      </c>
      <c r="AL3030" s="11">
        <v>0</v>
      </c>
      <c r="AM3030" s="11">
        <v>3629962500</v>
      </c>
      <c r="AN3030" s="11">
        <v>0</v>
      </c>
      <c r="AO30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75520304682</v>
      </c>
      <c r="AQ30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71744768483</v>
      </c>
      <c r="AS3030" s="11">
        <f>Table_PBS_SQL_DB2_PBSSQL_PBS_NDP_Tina_CG_QtrlyPerformance_Final[[#This Row],[GOU REL]]+Table_PBS_SQL_DB2_PBSSQL_PBS_NDP_Tina_CG_QtrlyPerformance_Final[[#This Row],[EXT REL]]</f>
        <v>75520304682</v>
      </c>
      <c r="AT3030" s="11">
        <f>Table_PBS_SQL_DB2_PBSSQL_PBS_NDP_Tina_CG_QtrlyPerformance_Final[[#This Row],[GOU EXP]]+Table_PBS_SQL_DB2_PBSSQL_PBS_NDP_Tina_CG_QtrlyPerformance_Final[[#This Row],[EXT EXP]]</f>
        <v>71744768483</v>
      </c>
      <c r="AU3030" s="11" t="str">
        <f>IF(Table_PBS_SQL_DB2_PBSSQL_PBS_NDP_Tina_CG_QtrlyPerformance_Final[[#This Row],[Item_Code]]&gt;"300000", "Capital", "Recurrent")</f>
        <v>Capital</v>
      </c>
    </row>
    <row r="3031" spans="1:47" x14ac:dyDescent="0.25">
      <c r="A3031" t="s">
        <v>269</v>
      </c>
      <c r="B3031" t="s">
        <v>270</v>
      </c>
      <c r="C3031" t="s">
        <v>218</v>
      </c>
      <c r="D3031" t="s">
        <v>1254</v>
      </c>
      <c r="E3031" t="s">
        <v>87</v>
      </c>
      <c r="F3031" t="s">
        <v>1264</v>
      </c>
      <c r="G3031" t="s">
        <v>465</v>
      </c>
      <c r="H3031" t="s">
        <v>1608</v>
      </c>
      <c r="I3031" t="s">
        <v>467</v>
      </c>
      <c r="J3031" t="s">
        <v>1610</v>
      </c>
      <c r="K3031" t="s">
        <v>271</v>
      </c>
      <c r="L3031" t="s">
        <v>1609</v>
      </c>
      <c r="M3031" t="s">
        <v>1044</v>
      </c>
      <c r="N3031" t="s">
        <v>1045</v>
      </c>
      <c r="O3031" t="s">
        <v>1062</v>
      </c>
      <c r="P3031" t="s">
        <v>1063</v>
      </c>
      <c r="Q3031" s="11">
        <v>0</v>
      </c>
      <c r="R3031" s="11">
        <v>0</v>
      </c>
      <c r="S3031" s="11">
        <v>0</v>
      </c>
      <c r="T3031" s="11">
        <v>0</v>
      </c>
      <c r="U3031" s="11">
        <v>2440000000</v>
      </c>
      <c r="V3031" s="11">
        <v>0</v>
      </c>
      <c r="W3031" s="11">
        <v>0</v>
      </c>
      <c r="X3031" s="11">
        <v>2440000000</v>
      </c>
      <c r="Y3031" s="11">
        <v>0</v>
      </c>
      <c r="Z3031" s="11">
        <v>0</v>
      </c>
      <c r="AA3031" s="11">
        <v>0</v>
      </c>
      <c r="AB3031" s="11">
        <v>0</v>
      </c>
      <c r="AC3031" s="11">
        <v>0</v>
      </c>
      <c r="AD3031" s="11">
        <v>0</v>
      </c>
      <c r="AE3031" s="11">
        <v>0</v>
      </c>
      <c r="AF3031" s="11">
        <v>0</v>
      </c>
      <c r="AG3031" s="11">
        <v>0</v>
      </c>
      <c r="AH3031" s="11">
        <v>0</v>
      </c>
      <c r="AI3031" s="11">
        <v>0</v>
      </c>
      <c r="AJ3031" s="11">
        <v>0</v>
      </c>
      <c r="AK3031" s="11">
        <v>0</v>
      </c>
      <c r="AL3031" s="11">
        <v>0</v>
      </c>
      <c r="AM3031" s="11">
        <v>0</v>
      </c>
      <c r="AN3031" s="11">
        <v>0</v>
      </c>
      <c r="AO30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1" s="11">
        <f>Table_PBS_SQL_DB2_PBSSQL_PBS_NDP_Tina_CG_QtrlyPerformance_Final[[#This Row],[GOU REL]]+Table_PBS_SQL_DB2_PBSSQL_PBS_NDP_Tina_CG_QtrlyPerformance_Final[[#This Row],[EXT REL]]</f>
        <v>0</v>
      </c>
      <c r="AT3031" s="11">
        <f>Table_PBS_SQL_DB2_PBSSQL_PBS_NDP_Tina_CG_QtrlyPerformance_Final[[#This Row],[GOU EXP]]+Table_PBS_SQL_DB2_PBSSQL_PBS_NDP_Tina_CG_QtrlyPerformance_Final[[#This Row],[EXT EXP]]</f>
        <v>0</v>
      </c>
      <c r="AU3031" s="11" t="str">
        <f>IF(Table_PBS_SQL_DB2_PBSSQL_PBS_NDP_Tina_CG_QtrlyPerformance_Final[[#This Row],[Item_Code]]&gt;"300000", "Capital", "Recurrent")</f>
        <v>Recurrent</v>
      </c>
    </row>
    <row r="3032" spans="1:47" x14ac:dyDescent="0.25">
      <c r="A3032" t="s">
        <v>269</v>
      </c>
      <c r="B3032" t="s">
        <v>270</v>
      </c>
      <c r="C3032" t="s">
        <v>218</v>
      </c>
      <c r="D3032" t="s">
        <v>1254</v>
      </c>
      <c r="E3032" t="s">
        <v>97</v>
      </c>
      <c r="F3032" t="s">
        <v>1290</v>
      </c>
      <c r="G3032" t="s">
        <v>465</v>
      </c>
      <c r="H3032" t="s">
        <v>1608</v>
      </c>
      <c r="I3032" t="s">
        <v>467</v>
      </c>
      <c r="J3032" t="s">
        <v>1610</v>
      </c>
      <c r="K3032" t="s">
        <v>1611</v>
      </c>
      <c r="L3032" t="s">
        <v>1612</v>
      </c>
      <c r="M3032" t="s">
        <v>1232</v>
      </c>
      <c r="N3032" t="s">
        <v>1586</v>
      </c>
      <c r="O3032" t="s">
        <v>1615</v>
      </c>
      <c r="P3032" t="s">
        <v>1616</v>
      </c>
      <c r="Q3032" s="11">
        <v>0</v>
      </c>
      <c r="R3032" s="11">
        <v>0</v>
      </c>
      <c r="S3032" s="11">
        <v>0</v>
      </c>
      <c r="T3032" s="11">
        <v>0</v>
      </c>
      <c r="U3032" s="11">
        <v>3844000000</v>
      </c>
      <c r="V3032" s="11">
        <v>0</v>
      </c>
      <c r="W3032" s="11">
        <v>0</v>
      </c>
      <c r="X3032" s="11">
        <v>3844000000</v>
      </c>
      <c r="Y3032" s="11">
        <v>0</v>
      </c>
      <c r="Z3032" s="11">
        <v>0</v>
      </c>
      <c r="AA3032" s="11">
        <v>0</v>
      </c>
      <c r="AB3032" s="11">
        <v>0</v>
      </c>
      <c r="AC3032" s="11">
        <v>0</v>
      </c>
      <c r="AD3032" s="11">
        <v>0</v>
      </c>
      <c r="AE3032" s="11">
        <v>0</v>
      </c>
      <c r="AF3032" s="11">
        <v>0</v>
      </c>
      <c r="AG3032" s="11">
        <v>0</v>
      </c>
      <c r="AH3032" s="11">
        <v>0</v>
      </c>
      <c r="AI3032" s="11">
        <v>0</v>
      </c>
      <c r="AJ3032" s="11">
        <v>0</v>
      </c>
      <c r="AK3032" s="11">
        <v>0</v>
      </c>
      <c r="AL3032" s="11">
        <v>0</v>
      </c>
      <c r="AM3032" s="11">
        <v>0</v>
      </c>
      <c r="AN3032" s="11">
        <v>0</v>
      </c>
      <c r="AO30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2" s="11">
        <f>Table_PBS_SQL_DB2_PBSSQL_PBS_NDP_Tina_CG_QtrlyPerformance_Final[[#This Row],[GOU REL]]+Table_PBS_SQL_DB2_PBSSQL_PBS_NDP_Tina_CG_QtrlyPerformance_Final[[#This Row],[EXT REL]]</f>
        <v>0</v>
      </c>
      <c r="AT3032" s="11">
        <f>Table_PBS_SQL_DB2_PBSSQL_PBS_NDP_Tina_CG_QtrlyPerformance_Final[[#This Row],[GOU EXP]]+Table_PBS_SQL_DB2_PBSSQL_PBS_NDP_Tina_CG_QtrlyPerformance_Final[[#This Row],[EXT EXP]]</f>
        <v>0</v>
      </c>
      <c r="AU3032" s="11" t="str">
        <f>IF(Table_PBS_SQL_DB2_PBSSQL_PBS_NDP_Tina_CG_QtrlyPerformance_Final[[#This Row],[Item_Code]]&gt;"300000", "Capital", "Recurrent")</f>
        <v>Capital</v>
      </c>
    </row>
    <row r="3033" spans="1:47" x14ac:dyDescent="0.25">
      <c r="A3033" t="s">
        <v>269</v>
      </c>
      <c r="B3033" t="s">
        <v>270</v>
      </c>
      <c r="C3033" t="s">
        <v>218</v>
      </c>
      <c r="D3033" t="s">
        <v>1254</v>
      </c>
      <c r="E3033" t="s">
        <v>97</v>
      </c>
      <c r="F3033" t="s">
        <v>1290</v>
      </c>
      <c r="G3033" t="s">
        <v>465</v>
      </c>
      <c r="H3033" t="s">
        <v>1608</v>
      </c>
      <c r="I3033" t="s">
        <v>467</v>
      </c>
      <c r="J3033" t="s">
        <v>1610</v>
      </c>
      <c r="K3033" t="s">
        <v>273</v>
      </c>
      <c r="L3033" t="s">
        <v>1605</v>
      </c>
      <c r="M3033" t="s">
        <v>1044</v>
      </c>
      <c r="N3033" t="s">
        <v>1045</v>
      </c>
      <c r="O3033" t="s">
        <v>978</v>
      </c>
      <c r="P3033" t="s">
        <v>979</v>
      </c>
      <c r="Q3033" s="11">
        <v>0</v>
      </c>
      <c r="R3033" s="11">
        <v>0</v>
      </c>
      <c r="S3033" s="11">
        <v>460000000</v>
      </c>
      <c r="T3033" s="11">
        <v>-460000000</v>
      </c>
      <c r="U3033" s="11">
        <v>4140000000</v>
      </c>
      <c r="V3033" s="11">
        <v>0</v>
      </c>
      <c r="W3033" s="11">
        <v>4600000000</v>
      </c>
      <c r="X3033" s="11">
        <v>0</v>
      </c>
      <c r="Y3033" s="11">
        <v>0</v>
      </c>
      <c r="Z3033" s="11">
        <v>0</v>
      </c>
      <c r="AA3033" s="11">
        <v>0</v>
      </c>
      <c r="AB3033" s="11">
        <v>0</v>
      </c>
      <c r="AC3033" s="11">
        <v>1972317996</v>
      </c>
      <c r="AD3033" s="11">
        <v>1202657402</v>
      </c>
      <c r="AE3033" s="11">
        <v>0</v>
      </c>
      <c r="AF3033" s="11">
        <v>0</v>
      </c>
      <c r="AG3033" s="11">
        <v>1302319655</v>
      </c>
      <c r="AH3033" s="11">
        <v>1661897134</v>
      </c>
      <c r="AI3033" s="11">
        <v>0</v>
      </c>
      <c r="AJ3033" s="11">
        <v>0</v>
      </c>
      <c r="AK3033" s="11">
        <v>865362349</v>
      </c>
      <c r="AL3033" s="11">
        <v>1275445465</v>
      </c>
      <c r="AM3033" s="11">
        <v>0</v>
      </c>
      <c r="AN3033" s="11">
        <v>0</v>
      </c>
      <c r="AO30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4140000000</v>
      </c>
      <c r="AP30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4140000001</v>
      </c>
      <c r="AR30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3" s="11">
        <f>Table_PBS_SQL_DB2_PBSSQL_PBS_NDP_Tina_CG_QtrlyPerformance_Final[[#This Row],[GOU REL]]+Table_PBS_SQL_DB2_PBSSQL_PBS_NDP_Tina_CG_QtrlyPerformance_Final[[#This Row],[EXT REL]]</f>
        <v>4140000000</v>
      </c>
      <c r="AT3033" s="11">
        <f>Table_PBS_SQL_DB2_PBSSQL_PBS_NDP_Tina_CG_QtrlyPerformance_Final[[#This Row],[GOU EXP]]+Table_PBS_SQL_DB2_PBSSQL_PBS_NDP_Tina_CG_QtrlyPerformance_Final[[#This Row],[EXT EXP]]</f>
        <v>4140000001</v>
      </c>
      <c r="AU3033" s="11" t="str">
        <f>IF(Table_PBS_SQL_DB2_PBSSQL_PBS_NDP_Tina_CG_QtrlyPerformance_Final[[#This Row],[Item_Code]]&gt;"300000", "Capital", "Recurrent")</f>
        <v>Recurrent</v>
      </c>
    </row>
    <row r="3034" spans="1:47" x14ac:dyDescent="0.25">
      <c r="A3034" t="s">
        <v>269</v>
      </c>
      <c r="B3034" t="s">
        <v>270</v>
      </c>
      <c r="C3034" t="s">
        <v>293</v>
      </c>
      <c r="D3034" t="s">
        <v>1206</v>
      </c>
      <c r="E3034" t="s">
        <v>31</v>
      </c>
      <c r="F3034" t="s">
        <v>1207</v>
      </c>
      <c r="G3034" t="s">
        <v>218</v>
      </c>
      <c r="H3034" t="s">
        <v>2273</v>
      </c>
      <c r="I3034" t="s">
        <v>467</v>
      </c>
      <c r="J3034" t="s">
        <v>1617</v>
      </c>
      <c r="K3034" t="s">
        <v>273</v>
      </c>
      <c r="L3034" t="s">
        <v>1605</v>
      </c>
      <c r="M3034" t="s">
        <v>866</v>
      </c>
      <c r="N3034" t="s">
        <v>867</v>
      </c>
      <c r="O3034" t="s">
        <v>1155</v>
      </c>
      <c r="P3034" t="s">
        <v>1156</v>
      </c>
      <c r="Q3034" s="11">
        <v>0</v>
      </c>
      <c r="R3034" s="11">
        <v>0</v>
      </c>
      <c r="S3034" s="11">
        <v>144000028</v>
      </c>
      <c r="T3034" s="11">
        <v>-144000028</v>
      </c>
      <c r="U3034" s="11">
        <v>1296000261</v>
      </c>
      <c r="V3034" s="11">
        <v>0</v>
      </c>
      <c r="W3034" s="11">
        <v>1440000289</v>
      </c>
      <c r="X3034" s="11">
        <v>0</v>
      </c>
      <c r="Y3034" s="11">
        <v>0</v>
      </c>
      <c r="Z3034" s="11">
        <v>0</v>
      </c>
      <c r="AA3034" s="11">
        <v>0</v>
      </c>
      <c r="AB3034" s="11">
        <v>0</v>
      </c>
      <c r="AC3034" s="11">
        <v>0</v>
      </c>
      <c r="AD3034" s="11">
        <v>0</v>
      </c>
      <c r="AE3034" s="11">
        <v>0</v>
      </c>
      <c r="AF3034" s="11">
        <v>0</v>
      </c>
      <c r="AG3034" s="11">
        <v>0</v>
      </c>
      <c r="AH3034" s="11">
        <v>0</v>
      </c>
      <c r="AI3034" s="11">
        <v>0</v>
      </c>
      <c r="AJ3034" s="11">
        <v>0</v>
      </c>
      <c r="AK3034" s="11">
        <v>1296000260</v>
      </c>
      <c r="AL3034" s="11">
        <v>1296000260</v>
      </c>
      <c r="AM3034" s="11">
        <v>0</v>
      </c>
      <c r="AN3034" s="11">
        <v>0</v>
      </c>
      <c r="AO30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1296000260</v>
      </c>
      <c r="AP30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1296000260</v>
      </c>
      <c r="AR30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4" s="11">
        <f>Table_PBS_SQL_DB2_PBSSQL_PBS_NDP_Tina_CG_QtrlyPerformance_Final[[#This Row],[GOU REL]]+Table_PBS_SQL_DB2_PBSSQL_PBS_NDP_Tina_CG_QtrlyPerformance_Final[[#This Row],[EXT REL]]</f>
        <v>1296000260</v>
      </c>
      <c r="AT3034" s="11">
        <f>Table_PBS_SQL_DB2_PBSSQL_PBS_NDP_Tina_CG_QtrlyPerformance_Final[[#This Row],[GOU EXP]]+Table_PBS_SQL_DB2_PBSSQL_PBS_NDP_Tina_CG_QtrlyPerformance_Final[[#This Row],[EXT EXP]]</f>
        <v>1296000260</v>
      </c>
      <c r="AU3034" s="11" t="str">
        <f>IF(Table_PBS_SQL_DB2_PBSSQL_PBS_NDP_Tina_CG_QtrlyPerformance_Final[[#This Row],[Item_Code]]&gt;"300000", "Capital", "Recurrent")</f>
        <v>Capital</v>
      </c>
    </row>
    <row r="3035" spans="1:47" x14ac:dyDescent="0.25">
      <c r="A3035" t="s">
        <v>269</v>
      </c>
      <c r="B3035" t="s">
        <v>270</v>
      </c>
      <c r="C3035" t="s">
        <v>293</v>
      </c>
      <c r="D3035" t="s">
        <v>1206</v>
      </c>
      <c r="E3035" t="s">
        <v>75</v>
      </c>
      <c r="F3035" t="s">
        <v>1228</v>
      </c>
      <c r="G3035" t="s">
        <v>31</v>
      </c>
      <c r="H3035" t="s">
        <v>2274</v>
      </c>
      <c r="I3035" t="s">
        <v>507</v>
      </c>
      <c r="J3035" t="s">
        <v>2275</v>
      </c>
      <c r="K3035" t="s">
        <v>273</v>
      </c>
      <c r="L3035" t="s">
        <v>1605</v>
      </c>
      <c r="M3035" t="s">
        <v>866</v>
      </c>
      <c r="N3035" t="s">
        <v>867</v>
      </c>
      <c r="O3035" t="s">
        <v>1589</v>
      </c>
      <c r="P3035" t="s">
        <v>1590</v>
      </c>
      <c r="Q3035" s="11">
        <v>0</v>
      </c>
      <c r="R3035" s="11">
        <v>0</v>
      </c>
      <c r="S3035" s="11">
        <v>0</v>
      </c>
      <c r="T3035" s="11">
        <v>0</v>
      </c>
      <c r="U3035" s="11">
        <v>131000000</v>
      </c>
      <c r="V3035" s="11">
        <v>0</v>
      </c>
      <c r="W3035" s="11">
        <v>131000000</v>
      </c>
      <c r="X3035" s="11">
        <v>0</v>
      </c>
      <c r="Y3035" s="11">
        <v>0</v>
      </c>
      <c r="Z3035" s="11">
        <v>0</v>
      </c>
      <c r="AA3035" s="11">
        <v>0</v>
      </c>
      <c r="AB3035" s="11">
        <v>0</v>
      </c>
      <c r="AC3035" s="11">
        <v>96500000</v>
      </c>
      <c r="AD3035" s="11">
        <v>0</v>
      </c>
      <c r="AE3035" s="11">
        <v>0</v>
      </c>
      <c r="AF3035" s="11">
        <v>0</v>
      </c>
      <c r="AG3035" s="11">
        <v>34500000</v>
      </c>
      <c r="AH3035" s="11">
        <v>97192500</v>
      </c>
      <c r="AI3035" s="11">
        <v>0</v>
      </c>
      <c r="AJ3035" s="11">
        <v>0</v>
      </c>
      <c r="AK3035" s="11">
        <v>0</v>
      </c>
      <c r="AL3035" s="11">
        <v>16300000</v>
      </c>
      <c r="AM3035" s="11">
        <v>0</v>
      </c>
      <c r="AN3035" s="11">
        <v>0</v>
      </c>
      <c r="AO30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131000000</v>
      </c>
      <c r="AP30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113492500</v>
      </c>
      <c r="AR30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5" s="11">
        <f>Table_PBS_SQL_DB2_PBSSQL_PBS_NDP_Tina_CG_QtrlyPerformance_Final[[#This Row],[GOU REL]]+Table_PBS_SQL_DB2_PBSSQL_PBS_NDP_Tina_CG_QtrlyPerformance_Final[[#This Row],[EXT REL]]</f>
        <v>131000000</v>
      </c>
      <c r="AT3035" s="11">
        <f>Table_PBS_SQL_DB2_PBSSQL_PBS_NDP_Tina_CG_QtrlyPerformance_Final[[#This Row],[GOU EXP]]+Table_PBS_SQL_DB2_PBSSQL_PBS_NDP_Tina_CG_QtrlyPerformance_Final[[#This Row],[EXT EXP]]</f>
        <v>113492500</v>
      </c>
      <c r="AU3035" s="11" t="str">
        <f>IF(Table_PBS_SQL_DB2_PBSSQL_PBS_NDP_Tina_CG_QtrlyPerformance_Final[[#This Row],[Item_Code]]&gt;"300000", "Capital", "Recurrent")</f>
        <v>Capital</v>
      </c>
    </row>
    <row r="3036" spans="1:47" x14ac:dyDescent="0.25">
      <c r="A3036" t="s">
        <v>269</v>
      </c>
      <c r="B3036" t="s">
        <v>270</v>
      </c>
      <c r="C3036" t="s">
        <v>293</v>
      </c>
      <c r="D3036" t="s">
        <v>1206</v>
      </c>
      <c r="E3036" t="s">
        <v>75</v>
      </c>
      <c r="F3036" t="s">
        <v>1228</v>
      </c>
      <c r="G3036" t="s">
        <v>31</v>
      </c>
      <c r="H3036" t="s">
        <v>2274</v>
      </c>
      <c r="I3036" t="s">
        <v>507</v>
      </c>
      <c r="J3036" t="s">
        <v>2275</v>
      </c>
      <c r="K3036" t="s">
        <v>273</v>
      </c>
      <c r="L3036" t="s">
        <v>1605</v>
      </c>
      <c r="M3036" t="s">
        <v>1044</v>
      </c>
      <c r="N3036" t="s">
        <v>1045</v>
      </c>
      <c r="O3036" t="s">
        <v>1155</v>
      </c>
      <c r="P3036" t="s">
        <v>1156</v>
      </c>
      <c r="Q3036" s="11">
        <v>0</v>
      </c>
      <c r="R3036" s="11">
        <v>0</v>
      </c>
      <c r="S3036" s="11">
        <v>80669170</v>
      </c>
      <c r="T3036" s="11">
        <v>-80669170</v>
      </c>
      <c r="U3036" s="11">
        <v>726022538</v>
      </c>
      <c r="V3036" s="11">
        <v>0</v>
      </c>
      <c r="W3036" s="11">
        <v>806691708</v>
      </c>
      <c r="X3036" s="11">
        <v>0</v>
      </c>
      <c r="Y3036" s="11">
        <v>0</v>
      </c>
      <c r="Z3036" s="11">
        <v>0</v>
      </c>
      <c r="AA3036" s="11">
        <v>0</v>
      </c>
      <c r="AB3036" s="11">
        <v>0</v>
      </c>
      <c r="AC3036" s="11">
        <v>0</v>
      </c>
      <c r="AD3036" s="11">
        <v>0</v>
      </c>
      <c r="AE3036" s="11">
        <v>0</v>
      </c>
      <c r="AF3036" s="11">
        <v>0</v>
      </c>
      <c r="AG3036" s="11">
        <v>52232946</v>
      </c>
      <c r="AH3036" s="11">
        <v>52232945</v>
      </c>
      <c r="AI3036" s="11">
        <v>0</v>
      </c>
      <c r="AJ3036" s="11">
        <v>0</v>
      </c>
      <c r="AK3036" s="11">
        <v>673789591</v>
      </c>
      <c r="AL3036" s="11">
        <v>673789590</v>
      </c>
      <c r="AM3036" s="11">
        <v>0</v>
      </c>
      <c r="AN3036" s="11">
        <v>0</v>
      </c>
      <c r="AO30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726022537</v>
      </c>
      <c r="AP30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726022535</v>
      </c>
      <c r="AR30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6" s="11">
        <f>Table_PBS_SQL_DB2_PBSSQL_PBS_NDP_Tina_CG_QtrlyPerformance_Final[[#This Row],[GOU REL]]+Table_PBS_SQL_DB2_PBSSQL_PBS_NDP_Tina_CG_QtrlyPerformance_Final[[#This Row],[EXT REL]]</f>
        <v>726022537</v>
      </c>
      <c r="AT3036" s="11">
        <f>Table_PBS_SQL_DB2_PBSSQL_PBS_NDP_Tina_CG_QtrlyPerformance_Final[[#This Row],[GOU EXP]]+Table_PBS_SQL_DB2_PBSSQL_PBS_NDP_Tina_CG_QtrlyPerformance_Final[[#This Row],[EXT EXP]]</f>
        <v>726022535</v>
      </c>
      <c r="AU3036" s="11" t="str">
        <f>IF(Table_PBS_SQL_DB2_PBSSQL_PBS_NDP_Tina_CG_QtrlyPerformance_Final[[#This Row],[Item_Code]]&gt;"300000", "Capital", "Recurrent")</f>
        <v>Capital</v>
      </c>
    </row>
    <row r="3037" spans="1:47" x14ac:dyDescent="0.25">
      <c r="A3037" t="s">
        <v>269</v>
      </c>
      <c r="B3037" t="s">
        <v>270</v>
      </c>
      <c r="C3037" t="s">
        <v>293</v>
      </c>
      <c r="D3037" t="s">
        <v>1206</v>
      </c>
      <c r="E3037" t="s">
        <v>97</v>
      </c>
      <c r="F3037" t="s">
        <v>1383</v>
      </c>
      <c r="G3037" t="s">
        <v>87</v>
      </c>
      <c r="H3037" t="s">
        <v>1617</v>
      </c>
      <c r="I3037" t="s">
        <v>467</v>
      </c>
      <c r="J3037" t="s">
        <v>1617</v>
      </c>
      <c r="K3037" t="s">
        <v>273</v>
      </c>
      <c r="L3037" t="s">
        <v>1605</v>
      </c>
      <c r="M3037" t="s">
        <v>866</v>
      </c>
      <c r="N3037" t="s">
        <v>867</v>
      </c>
      <c r="O3037" t="s">
        <v>1741</v>
      </c>
      <c r="P3037" t="s">
        <v>1742</v>
      </c>
      <c r="Q3037" s="11">
        <v>0</v>
      </c>
      <c r="R3037" s="11">
        <v>0</v>
      </c>
      <c r="S3037" s="11">
        <v>90001265</v>
      </c>
      <c r="T3037" s="11">
        <v>-90001265</v>
      </c>
      <c r="U3037" s="11">
        <v>810011391</v>
      </c>
      <c r="V3037" s="11">
        <v>0</v>
      </c>
      <c r="W3037" s="11">
        <v>900012656</v>
      </c>
      <c r="X3037" s="11">
        <v>0</v>
      </c>
      <c r="Y3037" s="11">
        <v>0</v>
      </c>
      <c r="Z3037" s="11">
        <v>0</v>
      </c>
      <c r="AA3037" s="11">
        <v>0</v>
      </c>
      <c r="AB3037" s="11">
        <v>0</v>
      </c>
      <c r="AC3037" s="11">
        <v>200000000</v>
      </c>
      <c r="AD3037" s="11">
        <v>0</v>
      </c>
      <c r="AE3037" s="11">
        <v>0</v>
      </c>
      <c r="AF3037" s="11">
        <v>0</v>
      </c>
      <c r="AG3037" s="11">
        <v>0</v>
      </c>
      <c r="AH3037" s="11">
        <v>0</v>
      </c>
      <c r="AI3037" s="11">
        <v>0</v>
      </c>
      <c r="AJ3037" s="11">
        <v>0</v>
      </c>
      <c r="AK3037" s="11">
        <v>610011390</v>
      </c>
      <c r="AL3037" s="11">
        <v>810011390</v>
      </c>
      <c r="AM3037" s="11">
        <v>0</v>
      </c>
      <c r="AN3037" s="11">
        <v>0</v>
      </c>
      <c r="AO30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810011390</v>
      </c>
      <c r="AP30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810011390</v>
      </c>
      <c r="AR30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7" s="11">
        <f>Table_PBS_SQL_DB2_PBSSQL_PBS_NDP_Tina_CG_QtrlyPerformance_Final[[#This Row],[GOU REL]]+Table_PBS_SQL_DB2_PBSSQL_PBS_NDP_Tina_CG_QtrlyPerformance_Final[[#This Row],[EXT REL]]</f>
        <v>810011390</v>
      </c>
      <c r="AT3037" s="11">
        <f>Table_PBS_SQL_DB2_PBSSQL_PBS_NDP_Tina_CG_QtrlyPerformance_Final[[#This Row],[GOU EXP]]+Table_PBS_SQL_DB2_PBSSQL_PBS_NDP_Tina_CG_QtrlyPerformance_Final[[#This Row],[EXT EXP]]</f>
        <v>810011390</v>
      </c>
      <c r="AU3037" s="11" t="str">
        <f>IF(Table_PBS_SQL_DB2_PBSSQL_PBS_NDP_Tina_CG_QtrlyPerformance_Final[[#This Row],[Item_Code]]&gt;"300000", "Capital", "Recurrent")</f>
        <v>Capital</v>
      </c>
    </row>
    <row r="3038" spans="1:47" x14ac:dyDescent="0.25">
      <c r="A3038" t="s">
        <v>269</v>
      </c>
      <c r="B3038" t="s">
        <v>270</v>
      </c>
      <c r="C3038" t="s">
        <v>676</v>
      </c>
      <c r="D3038" t="s">
        <v>990</v>
      </c>
      <c r="E3038" t="s">
        <v>97</v>
      </c>
      <c r="F3038" t="s">
        <v>1013</v>
      </c>
      <c r="G3038" t="s">
        <v>75</v>
      </c>
      <c r="H3038" t="s">
        <v>1943</v>
      </c>
      <c r="I3038" t="s">
        <v>666</v>
      </c>
      <c r="J3038" t="s">
        <v>1945</v>
      </c>
      <c r="K3038" t="s">
        <v>273</v>
      </c>
      <c r="L3038" t="s">
        <v>1605</v>
      </c>
      <c r="M3038" t="s">
        <v>866</v>
      </c>
      <c r="N3038" t="s">
        <v>867</v>
      </c>
      <c r="O3038" t="s">
        <v>906</v>
      </c>
      <c r="P3038" t="s">
        <v>907</v>
      </c>
      <c r="Q3038" s="11">
        <v>0</v>
      </c>
      <c r="R3038" s="11">
        <v>0</v>
      </c>
      <c r="S3038" s="11">
        <v>0</v>
      </c>
      <c r="T3038" s="11">
        <v>0</v>
      </c>
      <c r="U3038" s="11">
        <v>17000000</v>
      </c>
      <c r="V3038" s="11">
        <v>0</v>
      </c>
      <c r="W3038" s="11">
        <v>17000000</v>
      </c>
      <c r="X3038" s="11">
        <v>0</v>
      </c>
      <c r="Y3038" s="11">
        <v>0</v>
      </c>
      <c r="Z3038" s="11">
        <v>0</v>
      </c>
      <c r="AA3038" s="11">
        <v>0</v>
      </c>
      <c r="AB3038" s="11">
        <v>0</v>
      </c>
      <c r="AC3038" s="11">
        <v>17000000</v>
      </c>
      <c r="AD3038" s="11">
        <v>650000</v>
      </c>
      <c r="AE3038" s="11">
        <v>0</v>
      </c>
      <c r="AF3038" s="11">
        <v>0</v>
      </c>
      <c r="AG3038" s="11">
        <v>0</v>
      </c>
      <c r="AH3038" s="11">
        <v>0</v>
      </c>
      <c r="AI3038" s="11">
        <v>0</v>
      </c>
      <c r="AJ3038" s="11">
        <v>0</v>
      </c>
      <c r="AK3038" s="11">
        <v>0</v>
      </c>
      <c r="AL3038" s="11">
        <v>16349583</v>
      </c>
      <c r="AM3038" s="11">
        <v>0</v>
      </c>
      <c r="AN3038" s="11">
        <v>0</v>
      </c>
      <c r="AO30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v>
      </c>
      <c r="AP30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16999583</v>
      </c>
      <c r="AR30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8" s="11">
        <f>Table_PBS_SQL_DB2_PBSSQL_PBS_NDP_Tina_CG_QtrlyPerformance_Final[[#This Row],[GOU REL]]+Table_PBS_SQL_DB2_PBSSQL_PBS_NDP_Tina_CG_QtrlyPerformance_Final[[#This Row],[EXT REL]]</f>
        <v>17000000</v>
      </c>
      <c r="AT3038" s="11">
        <f>Table_PBS_SQL_DB2_PBSSQL_PBS_NDP_Tina_CG_QtrlyPerformance_Final[[#This Row],[GOU EXP]]+Table_PBS_SQL_DB2_PBSSQL_PBS_NDP_Tina_CG_QtrlyPerformance_Final[[#This Row],[EXT EXP]]</f>
        <v>16999583</v>
      </c>
      <c r="AU3038" s="11" t="str">
        <f>IF(Table_PBS_SQL_DB2_PBSSQL_PBS_NDP_Tina_CG_QtrlyPerformance_Final[[#This Row],[Item_Code]]&gt;"300000", "Capital", "Recurrent")</f>
        <v>Recurrent</v>
      </c>
    </row>
    <row r="3039" spans="1:47" x14ac:dyDescent="0.25">
      <c r="A3039" t="s">
        <v>686</v>
      </c>
      <c r="B3039" t="s">
        <v>687</v>
      </c>
      <c r="C3039" t="s">
        <v>676</v>
      </c>
      <c r="D3039" t="s">
        <v>990</v>
      </c>
      <c r="E3039" t="s">
        <v>75</v>
      </c>
      <c r="F3039" t="s">
        <v>998</v>
      </c>
      <c r="G3039" t="s">
        <v>75</v>
      </c>
      <c r="H3039" t="s">
        <v>1946</v>
      </c>
      <c r="I3039" t="s">
        <v>467</v>
      </c>
      <c r="J3039" t="s">
        <v>1947</v>
      </c>
      <c r="K3039" t="s">
        <v>688</v>
      </c>
      <c r="L3039" t="s">
        <v>1948</v>
      </c>
      <c r="M3039" t="s">
        <v>1044</v>
      </c>
      <c r="N3039" t="s">
        <v>1045</v>
      </c>
      <c r="O3039" t="s">
        <v>1085</v>
      </c>
      <c r="P3039" t="s">
        <v>1086</v>
      </c>
      <c r="Q3039" s="11">
        <v>613060000</v>
      </c>
      <c r="R3039" s="11">
        <v>0</v>
      </c>
      <c r="S3039" s="11">
        <v>0</v>
      </c>
      <c r="T3039" s="11">
        <v>0</v>
      </c>
      <c r="U3039" s="11">
        <v>613060000</v>
      </c>
      <c r="V3039" s="11">
        <v>0</v>
      </c>
      <c r="W3039" s="11">
        <v>0</v>
      </c>
      <c r="X3039" s="11">
        <v>0</v>
      </c>
      <c r="Y3039" s="11">
        <v>0</v>
      </c>
      <c r="Z3039" s="11">
        <v>0</v>
      </c>
      <c r="AA3039" s="11">
        <v>0</v>
      </c>
      <c r="AB3039" s="11">
        <v>0</v>
      </c>
      <c r="AC3039" s="11">
        <v>0</v>
      </c>
      <c r="AD3039" s="11">
        <v>0</v>
      </c>
      <c r="AE3039" s="11">
        <v>0</v>
      </c>
      <c r="AF3039" s="11">
        <v>0</v>
      </c>
      <c r="AG3039" s="11">
        <v>0</v>
      </c>
      <c r="AH3039" s="11">
        <v>0</v>
      </c>
      <c r="AI3039" s="11">
        <v>0</v>
      </c>
      <c r="AJ3039" s="11">
        <v>0</v>
      </c>
      <c r="AK3039" s="11">
        <v>306530000</v>
      </c>
      <c r="AL3039" s="11">
        <v>305682000</v>
      </c>
      <c r="AM3039" s="11">
        <v>0</v>
      </c>
      <c r="AN3039" s="11">
        <v>0</v>
      </c>
      <c r="AO30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306530000</v>
      </c>
      <c r="AP30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305682000</v>
      </c>
      <c r="AR30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39" s="11">
        <f>Table_PBS_SQL_DB2_PBSSQL_PBS_NDP_Tina_CG_QtrlyPerformance_Final[[#This Row],[GOU REL]]+Table_PBS_SQL_DB2_PBSSQL_PBS_NDP_Tina_CG_QtrlyPerformance_Final[[#This Row],[EXT REL]]</f>
        <v>306530000</v>
      </c>
      <c r="AT3039" s="11">
        <f>Table_PBS_SQL_DB2_PBSSQL_PBS_NDP_Tina_CG_QtrlyPerformance_Final[[#This Row],[GOU EXP]]+Table_PBS_SQL_DB2_PBSSQL_PBS_NDP_Tina_CG_QtrlyPerformance_Final[[#This Row],[EXT EXP]]</f>
        <v>305682000</v>
      </c>
      <c r="AU3039" s="11" t="str">
        <f>IF(Table_PBS_SQL_DB2_PBSSQL_PBS_NDP_Tina_CG_QtrlyPerformance_Final[[#This Row],[Item_Code]]&gt;"300000", "Capital", "Recurrent")</f>
        <v>Recurrent</v>
      </c>
    </row>
    <row r="3040" spans="1:47" x14ac:dyDescent="0.25">
      <c r="A3040" t="s">
        <v>55</v>
      </c>
      <c r="B3040" t="s">
        <v>56</v>
      </c>
      <c r="C3040" t="s">
        <v>31</v>
      </c>
      <c r="D3040" t="s">
        <v>1031</v>
      </c>
      <c r="E3040" t="s">
        <v>31</v>
      </c>
      <c r="F3040" t="s">
        <v>1032</v>
      </c>
      <c r="G3040" t="s">
        <v>31</v>
      </c>
      <c r="H3040" t="s">
        <v>1623</v>
      </c>
      <c r="I3040" t="s">
        <v>493</v>
      </c>
      <c r="J3040" t="s">
        <v>1624</v>
      </c>
      <c r="K3040" t="s">
        <v>774</v>
      </c>
      <c r="L3040" t="s">
        <v>775</v>
      </c>
      <c r="M3040" t="s">
        <v>1130</v>
      </c>
      <c r="N3040" t="s">
        <v>1131</v>
      </c>
      <c r="O3040" t="s">
        <v>904</v>
      </c>
      <c r="P3040" t="s">
        <v>905</v>
      </c>
      <c r="Q3040" s="11">
        <v>0</v>
      </c>
      <c r="R3040" s="11">
        <v>0</v>
      </c>
      <c r="S3040" s="11">
        <v>0</v>
      </c>
      <c r="T3040" s="11">
        <v>0</v>
      </c>
      <c r="U3040" s="11">
        <v>50000000</v>
      </c>
      <c r="V3040" s="11">
        <v>0</v>
      </c>
      <c r="W3040" s="11">
        <v>50000000</v>
      </c>
      <c r="X3040" s="11">
        <v>0</v>
      </c>
      <c r="Y3040" s="11">
        <v>50000000</v>
      </c>
      <c r="Z3040" s="11">
        <v>0</v>
      </c>
      <c r="AA3040" s="11">
        <v>0</v>
      </c>
      <c r="AB3040" s="11">
        <v>0</v>
      </c>
      <c r="AC3040" s="11">
        <v>0</v>
      </c>
      <c r="AD3040" s="11">
        <v>50000000</v>
      </c>
      <c r="AE3040" s="11">
        <v>0</v>
      </c>
      <c r="AF3040" s="11">
        <v>0</v>
      </c>
      <c r="AG3040" s="11">
        <v>0</v>
      </c>
      <c r="AH3040" s="11">
        <v>0</v>
      </c>
      <c r="AI3040" s="11">
        <v>0</v>
      </c>
      <c r="AJ3040" s="11">
        <v>0</v>
      </c>
      <c r="AK3040" s="11">
        <v>0</v>
      </c>
      <c r="AL3040" s="11">
        <v>0</v>
      </c>
      <c r="AM3040" s="11">
        <v>0</v>
      </c>
      <c r="AN3040" s="11">
        <v>0</v>
      </c>
      <c r="AO30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0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0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0" s="11">
        <f>Table_PBS_SQL_DB2_PBSSQL_PBS_NDP_Tina_CG_QtrlyPerformance_Final[[#This Row],[GOU REL]]+Table_PBS_SQL_DB2_PBSSQL_PBS_NDP_Tina_CG_QtrlyPerformance_Final[[#This Row],[EXT REL]]</f>
        <v>50000000</v>
      </c>
      <c r="AT3040" s="11">
        <f>Table_PBS_SQL_DB2_PBSSQL_PBS_NDP_Tina_CG_QtrlyPerformance_Final[[#This Row],[GOU EXP]]+Table_PBS_SQL_DB2_PBSSQL_PBS_NDP_Tina_CG_QtrlyPerformance_Final[[#This Row],[EXT EXP]]</f>
        <v>50000000</v>
      </c>
      <c r="AU3040" s="11" t="str">
        <f>IF(Table_PBS_SQL_DB2_PBSSQL_PBS_NDP_Tina_CG_QtrlyPerformance_Final[[#This Row],[Item_Code]]&gt;"300000", "Capital", "Recurrent")</f>
        <v>Recurrent</v>
      </c>
    </row>
    <row r="3041" spans="1:47" x14ac:dyDescent="0.25">
      <c r="A3041" t="s">
        <v>55</v>
      </c>
      <c r="B3041" t="s">
        <v>56</v>
      </c>
      <c r="C3041" t="s">
        <v>31</v>
      </c>
      <c r="D3041" t="s">
        <v>1031</v>
      </c>
      <c r="E3041" t="s">
        <v>31</v>
      </c>
      <c r="F3041" t="s">
        <v>1032</v>
      </c>
      <c r="G3041" t="s">
        <v>31</v>
      </c>
      <c r="H3041" t="s">
        <v>1623</v>
      </c>
      <c r="I3041" t="s">
        <v>493</v>
      </c>
      <c r="J3041" t="s">
        <v>1624</v>
      </c>
      <c r="K3041" t="s">
        <v>774</v>
      </c>
      <c r="L3041" t="s">
        <v>775</v>
      </c>
      <c r="M3041" t="s">
        <v>1130</v>
      </c>
      <c r="N3041" t="s">
        <v>1131</v>
      </c>
      <c r="O3041" t="s">
        <v>1974</v>
      </c>
      <c r="P3041" t="s">
        <v>1975</v>
      </c>
      <c r="Q3041" s="11">
        <v>0</v>
      </c>
      <c r="R3041" s="11">
        <v>0</v>
      </c>
      <c r="S3041" s="11">
        <v>0</v>
      </c>
      <c r="T3041" s="11">
        <v>0</v>
      </c>
      <c r="U3041" s="11">
        <v>100000000</v>
      </c>
      <c r="V3041" s="11">
        <v>0</v>
      </c>
      <c r="W3041" s="11">
        <v>100000000</v>
      </c>
      <c r="X3041" s="11">
        <v>0</v>
      </c>
      <c r="Y3041" s="11">
        <v>100000000</v>
      </c>
      <c r="Z3041" s="11">
        <v>0</v>
      </c>
      <c r="AA3041" s="11">
        <v>0</v>
      </c>
      <c r="AB3041" s="11">
        <v>0</v>
      </c>
      <c r="AC3041" s="11">
        <v>0</v>
      </c>
      <c r="AD3041" s="11">
        <v>100000000</v>
      </c>
      <c r="AE3041" s="11">
        <v>0</v>
      </c>
      <c r="AF3041" s="11">
        <v>0</v>
      </c>
      <c r="AG3041" s="11">
        <v>0</v>
      </c>
      <c r="AH3041" s="11">
        <v>0</v>
      </c>
      <c r="AI3041" s="11">
        <v>0</v>
      </c>
      <c r="AJ3041" s="11">
        <v>0</v>
      </c>
      <c r="AK3041" s="11">
        <v>0</v>
      </c>
      <c r="AL3041" s="11">
        <v>0</v>
      </c>
      <c r="AM3041" s="11">
        <v>0</v>
      </c>
      <c r="AN3041" s="11">
        <v>0</v>
      </c>
      <c r="AO30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0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0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1" s="11">
        <f>Table_PBS_SQL_DB2_PBSSQL_PBS_NDP_Tina_CG_QtrlyPerformance_Final[[#This Row],[GOU REL]]+Table_PBS_SQL_DB2_PBSSQL_PBS_NDP_Tina_CG_QtrlyPerformance_Final[[#This Row],[EXT REL]]</f>
        <v>100000000</v>
      </c>
      <c r="AT3041" s="11">
        <f>Table_PBS_SQL_DB2_PBSSQL_PBS_NDP_Tina_CG_QtrlyPerformance_Final[[#This Row],[GOU EXP]]+Table_PBS_SQL_DB2_PBSSQL_PBS_NDP_Tina_CG_QtrlyPerformance_Final[[#This Row],[EXT EXP]]</f>
        <v>100000000</v>
      </c>
      <c r="AU3041" s="11" t="str">
        <f>IF(Table_PBS_SQL_DB2_PBSSQL_PBS_NDP_Tina_CG_QtrlyPerformance_Final[[#This Row],[Item_Code]]&gt;"300000", "Capital", "Recurrent")</f>
        <v>Recurrent</v>
      </c>
    </row>
    <row r="3042" spans="1:47" x14ac:dyDescent="0.25">
      <c r="A3042" t="s">
        <v>55</v>
      </c>
      <c r="B3042" t="s">
        <v>56</v>
      </c>
      <c r="C3042" t="s">
        <v>31</v>
      </c>
      <c r="D3042" t="s">
        <v>1031</v>
      </c>
      <c r="E3042" t="s">
        <v>31</v>
      </c>
      <c r="F3042" t="s">
        <v>1032</v>
      </c>
      <c r="G3042" t="s">
        <v>31</v>
      </c>
      <c r="H3042" t="s">
        <v>1623</v>
      </c>
      <c r="I3042" t="s">
        <v>493</v>
      </c>
      <c r="J3042" t="s">
        <v>1624</v>
      </c>
      <c r="K3042" t="s">
        <v>774</v>
      </c>
      <c r="L3042" t="s">
        <v>775</v>
      </c>
      <c r="M3042" t="s">
        <v>1130</v>
      </c>
      <c r="N3042" t="s">
        <v>1131</v>
      </c>
      <c r="O3042" t="s">
        <v>922</v>
      </c>
      <c r="P3042" t="s">
        <v>923</v>
      </c>
      <c r="Q3042" s="11">
        <v>0</v>
      </c>
      <c r="R3042" s="11">
        <v>0</v>
      </c>
      <c r="S3042" s="11">
        <v>0</v>
      </c>
      <c r="T3042" s="11">
        <v>0</v>
      </c>
      <c r="U3042" s="11">
        <v>165421706</v>
      </c>
      <c r="V3042" s="11">
        <v>0</v>
      </c>
      <c r="W3042" s="11">
        <v>165421706</v>
      </c>
      <c r="X3042" s="11">
        <v>0</v>
      </c>
      <c r="Y3042" s="11">
        <v>155421706</v>
      </c>
      <c r="Z3042" s="11">
        <v>90000000</v>
      </c>
      <c r="AA3042" s="11">
        <v>0</v>
      </c>
      <c r="AB3042" s="11">
        <v>0</v>
      </c>
      <c r="AC3042" s="11">
        <v>0</v>
      </c>
      <c r="AD3042" s="11">
        <v>65416950</v>
      </c>
      <c r="AE3042" s="11">
        <v>0</v>
      </c>
      <c r="AF3042" s="11">
        <v>0</v>
      </c>
      <c r="AG3042" s="11">
        <v>10000000</v>
      </c>
      <c r="AH3042" s="11">
        <v>10004756</v>
      </c>
      <c r="AI3042" s="11">
        <v>0</v>
      </c>
      <c r="AJ3042" s="11">
        <v>0</v>
      </c>
      <c r="AK3042" s="11">
        <v>0</v>
      </c>
      <c r="AL3042" s="11">
        <v>0</v>
      </c>
      <c r="AM3042" s="11">
        <v>0</v>
      </c>
      <c r="AN3042" s="11">
        <v>0</v>
      </c>
      <c r="AO30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165421706</v>
      </c>
      <c r="AP30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165421706</v>
      </c>
      <c r="AR30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2" s="11">
        <f>Table_PBS_SQL_DB2_PBSSQL_PBS_NDP_Tina_CG_QtrlyPerformance_Final[[#This Row],[GOU REL]]+Table_PBS_SQL_DB2_PBSSQL_PBS_NDP_Tina_CG_QtrlyPerformance_Final[[#This Row],[EXT REL]]</f>
        <v>165421706</v>
      </c>
      <c r="AT3042" s="11">
        <f>Table_PBS_SQL_DB2_PBSSQL_PBS_NDP_Tina_CG_QtrlyPerformance_Final[[#This Row],[GOU EXP]]+Table_PBS_SQL_DB2_PBSSQL_PBS_NDP_Tina_CG_QtrlyPerformance_Final[[#This Row],[EXT EXP]]</f>
        <v>165421706</v>
      </c>
      <c r="AU3042" s="11" t="str">
        <f>IF(Table_PBS_SQL_DB2_PBSSQL_PBS_NDP_Tina_CG_QtrlyPerformance_Final[[#This Row],[Item_Code]]&gt;"300000", "Capital", "Recurrent")</f>
        <v>Recurrent</v>
      </c>
    </row>
    <row r="3043" spans="1:47" x14ac:dyDescent="0.25">
      <c r="A3043" t="s">
        <v>55</v>
      </c>
      <c r="B3043" t="s">
        <v>56</v>
      </c>
      <c r="C3043" t="s">
        <v>31</v>
      </c>
      <c r="D3043" t="s">
        <v>1031</v>
      </c>
      <c r="E3043" t="s">
        <v>31</v>
      </c>
      <c r="F3043" t="s">
        <v>1032</v>
      </c>
      <c r="G3043" t="s">
        <v>31</v>
      </c>
      <c r="H3043" t="s">
        <v>1623</v>
      </c>
      <c r="I3043" t="s">
        <v>493</v>
      </c>
      <c r="J3043" t="s">
        <v>1624</v>
      </c>
      <c r="K3043" t="s">
        <v>774</v>
      </c>
      <c r="L3043" t="s">
        <v>775</v>
      </c>
      <c r="M3043" t="s">
        <v>1130</v>
      </c>
      <c r="N3043" t="s">
        <v>1131</v>
      </c>
      <c r="O3043" t="s">
        <v>1004</v>
      </c>
      <c r="P3043" t="s">
        <v>868</v>
      </c>
      <c r="Q3043" s="11">
        <v>0</v>
      </c>
      <c r="R3043" s="11">
        <v>0</v>
      </c>
      <c r="S3043" s="11">
        <v>0</v>
      </c>
      <c r="T3043" s="11">
        <v>0</v>
      </c>
      <c r="U3043" s="11">
        <v>300000000</v>
      </c>
      <c r="V3043" s="11">
        <v>0</v>
      </c>
      <c r="W3043" s="11">
        <v>300000000</v>
      </c>
      <c r="X3043" s="11">
        <v>0</v>
      </c>
      <c r="Y3043" s="11">
        <v>300000000</v>
      </c>
      <c r="Z3043" s="11">
        <v>0</v>
      </c>
      <c r="AA3043" s="11">
        <v>0</v>
      </c>
      <c r="AB3043" s="11">
        <v>0</v>
      </c>
      <c r="AC3043" s="11">
        <v>0</v>
      </c>
      <c r="AD3043" s="11">
        <v>299975460</v>
      </c>
      <c r="AE3043" s="11">
        <v>0</v>
      </c>
      <c r="AF3043" s="11">
        <v>0</v>
      </c>
      <c r="AG3043" s="11">
        <v>0</v>
      </c>
      <c r="AH3043" s="11">
        <v>24540</v>
      </c>
      <c r="AI3043" s="11">
        <v>0</v>
      </c>
      <c r="AJ3043" s="11">
        <v>0</v>
      </c>
      <c r="AK3043" s="11">
        <v>0</v>
      </c>
      <c r="AL3043" s="11">
        <v>0</v>
      </c>
      <c r="AM3043" s="11">
        <v>0</v>
      </c>
      <c r="AN3043" s="11">
        <v>0</v>
      </c>
      <c r="AO30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30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30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3" s="11">
        <f>Table_PBS_SQL_DB2_PBSSQL_PBS_NDP_Tina_CG_QtrlyPerformance_Final[[#This Row],[GOU REL]]+Table_PBS_SQL_DB2_PBSSQL_PBS_NDP_Tina_CG_QtrlyPerformance_Final[[#This Row],[EXT REL]]</f>
        <v>300000000</v>
      </c>
      <c r="AT3043" s="11">
        <f>Table_PBS_SQL_DB2_PBSSQL_PBS_NDP_Tina_CG_QtrlyPerformance_Final[[#This Row],[GOU EXP]]+Table_PBS_SQL_DB2_PBSSQL_PBS_NDP_Tina_CG_QtrlyPerformance_Final[[#This Row],[EXT EXP]]</f>
        <v>300000000</v>
      </c>
      <c r="AU3043" s="11" t="str">
        <f>IF(Table_PBS_SQL_DB2_PBSSQL_PBS_NDP_Tina_CG_QtrlyPerformance_Final[[#This Row],[Item_Code]]&gt;"300000", "Capital", "Recurrent")</f>
        <v>Recurrent</v>
      </c>
    </row>
    <row r="3044" spans="1:47" x14ac:dyDescent="0.25">
      <c r="A3044" t="s">
        <v>55</v>
      </c>
      <c r="B3044" t="s">
        <v>56</v>
      </c>
      <c r="C3044" t="s">
        <v>31</v>
      </c>
      <c r="D3044" t="s">
        <v>1031</v>
      </c>
      <c r="E3044" t="s">
        <v>75</v>
      </c>
      <c r="F3044" t="s">
        <v>1042</v>
      </c>
      <c r="G3044" t="s">
        <v>31</v>
      </c>
      <c r="H3044" t="s">
        <v>1623</v>
      </c>
      <c r="I3044" t="s">
        <v>493</v>
      </c>
      <c r="J3044" t="s">
        <v>1624</v>
      </c>
      <c r="K3044" t="s">
        <v>774</v>
      </c>
      <c r="L3044" t="s">
        <v>775</v>
      </c>
      <c r="M3044" t="s">
        <v>1232</v>
      </c>
      <c r="N3044" t="s">
        <v>1233</v>
      </c>
      <c r="O3044" t="s">
        <v>1025</v>
      </c>
      <c r="P3044" t="s">
        <v>1026</v>
      </c>
      <c r="Q3044" s="11">
        <v>0</v>
      </c>
      <c r="R3044" s="11">
        <v>0</v>
      </c>
      <c r="S3044" s="11">
        <v>0</v>
      </c>
      <c r="T3044" s="11">
        <v>0</v>
      </c>
      <c r="U3044" s="11">
        <v>44000000</v>
      </c>
      <c r="V3044" s="11">
        <v>0</v>
      </c>
      <c r="W3044" s="11">
        <v>44000000</v>
      </c>
      <c r="X3044" s="11">
        <v>0</v>
      </c>
      <c r="Y3044" s="11">
        <v>44000000</v>
      </c>
      <c r="Z3044" s="11">
        <v>0</v>
      </c>
      <c r="AA3044" s="11">
        <v>0</v>
      </c>
      <c r="AB3044" s="11">
        <v>0</v>
      </c>
      <c r="AC3044" s="11">
        <v>0</v>
      </c>
      <c r="AD3044" s="11">
        <v>44000000</v>
      </c>
      <c r="AE3044" s="11">
        <v>0</v>
      </c>
      <c r="AF3044" s="11">
        <v>0</v>
      </c>
      <c r="AG3044" s="11">
        <v>0</v>
      </c>
      <c r="AH3044" s="11">
        <v>0</v>
      </c>
      <c r="AI3044" s="11">
        <v>0</v>
      </c>
      <c r="AJ3044" s="11">
        <v>0</v>
      </c>
      <c r="AK3044" s="11">
        <v>0</v>
      </c>
      <c r="AL3044" s="11">
        <v>0</v>
      </c>
      <c r="AM3044" s="11">
        <v>0</v>
      </c>
      <c r="AN3044" s="11">
        <v>0</v>
      </c>
      <c r="AO30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44000000</v>
      </c>
      <c r="AP30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44000000</v>
      </c>
      <c r="AR30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4" s="11">
        <f>Table_PBS_SQL_DB2_PBSSQL_PBS_NDP_Tina_CG_QtrlyPerformance_Final[[#This Row],[GOU REL]]+Table_PBS_SQL_DB2_PBSSQL_PBS_NDP_Tina_CG_QtrlyPerformance_Final[[#This Row],[EXT REL]]</f>
        <v>44000000</v>
      </c>
      <c r="AT3044" s="11">
        <f>Table_PBS_SQL_DB2_PBSSQL_PBS_NDP_Tina_CG_QtrlyPerformance_Final[[#This Row],[GOU EXP]]+Table_PBS_SQL_DB2_PBSSQL_PBS_NDP_Tina_CG_QtrlyPerformance_Final[[#This Row],[EXT EXP]]</f>
        <v>44000000</v>
      </c>
      <c r="AU3044" s="11" t="str">
        <f>IF(Table_PBS_SQL_DB2_PBSSQL_PBS_NDP_Tina_CG_QtrlyPerformance_Final[[#This Row],[Item_Code]]&gt;"300000", "Capital", "Recurrent")</f>
        <v>Recurrent</v>
      </c>
    </row>
    <row r="3045" spans="1:47" x14ac:dyDescent="0.25">
      <c r="A3045" t="s">
        <v>55</v>
      </c>
      <c r="B3045" t="s">
        <v>56</v>
      </c>
      <c r="C3045" t="s">
        <v>31</v>
      </c>
      <c r="D3045" t="s">
        <v>1031</v>
      </c>
      <c r="E3045" t="s">
        <v>75</v>
      </c>
      <c r="F3045" t="s">
        <v>1042</v>
      </c>
      <c r="G3045" t="s">
        <v>31</v>
      </c>
      <c r="H3045" t="s">
        <v>1623</v>
      </c>
      <c r="I3045" t="s">
        <v>493</v>
      </c>
      <c r="J3045" t="s">
        <v>1624</v>
      </c>
      <c r="K3045" t="s">
        <v>774</v>
      </c>
      <c r="L3045" t="s">
        <v>775</v>
      </c>
      <c r="M3045" t="s">
        <v>1630</v>
      </c>
      <c r="N3045" t="s">
        <v>1631</v>
      </c>
      <c r="O3045" t="s">
        <v>906</v>
      </c>
      <c r="P3045" t="s">
        <v>907</v>
      </c>
      <c r="Q3045" s="11">
        <v>0</v>
      </c>
      <c r="R3045" s="11">
        <v>0</v>
      </c>
      <c r="S3045" s="11">
        <v>0</v>
      </c>
      <c r="T3045" s="11">
        <v>0</v>
      </c>
      <c r="U3045" s="11">
        <v>30000000</v>
      </c>
      <c r="V3045" s="11">
        <v>0</v>
      </c>
      <c r="W3045" s="11">
        <v>30000000</v>
      </c>
      <c r="X3045" s="11">
        <v>0</v>
      </c>
      <c r="Y3045" s="11">
        <v>0</v>
      </c>
      <c r="Z3045" s="11">
        <v>0</v>
      </c>
      <c r="AA3045" s="11">
        <v>0</v>
      </c>
      <c r="AB3045" s="11">
        <v>0</v>
      </c>
      <c r="AC3045" s="11">
        <v>0</v>
      </c>
      <c r="AD3045" s="11">
        <v>0</v>
      </c>
      <c r="AE3045" s="11">
        <v>0</v>
      </c>
      <c r="AF3045" s="11">
        <v>0</v>
      </c>
      <c r="AG3045" s="11">
        <v>30000000</v>
      </c>
      <c r="AH3045" s="11">
        <v>30000000</v>
      </c>
      <c r="AI3045" s="11">
        <v>0</v>
      </c>
      <c r="AJ3045" s="11">
        <v>0</v>
      </c>
      <c r="AK3045" s="11">
        <v>0</v>
      </c>
      <c r="AL3045" s="11">
        <v>0</v>
      </c>
      <c r="AM3045" s="11">
        <v>0</v>
      </c>
      <c r="AN3045" s="11">
        <v>0</v>
      </c>
      <c r="AO30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0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0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5" s="11">
        <f>Table_PBS_SQL_DB2_PBSSQL_PBS_NDP_Tina_CG_QtrlyPerformance_Final[[#This Row],[GOU REL]]+Table_PBS_SQL_DB2_PBSSQL_PBS_NDP_Tina_CG_QtrlyPerformance_Final[[#This Row],[EXT REL]]</f>
        <v>30000000</v>
      </c>
      <c r="AT3045" s="11">
        <f>Table_PBS_SQL_DB2_PBSSQL_PBS_NDP_Tina_CG_QtrlyPerformance_Final[[#This Row],[GOU EXP]]+Table_PBS_SQL_DB2_PBSSQL_PBS_NDP_Tina_CG_QtrlyPerformance_Final[[#This Row],[EXT EXP]]</f>
        <v>30000000</v>
      </c>
      <c r="AU3045" s="11" t="str">
        <f>IF(Table_PBS_SQL_DB2_PBSSQL_PBS_NDP_Tina_CG_QtrlyPerformance_Final[[#This Row],[Item_Code]]&gt;"300000", "Capital", "Recurrent")</f>
        <v>Recurrent</v>
      </c>
    </row>
    <row r="3046" spans="1:47" x14ac:dyDescent="0.25">
      <c r="A3046" t="s">
        <v>55</v>
      </c>
      <c r="B3046" t="s">
        <v>56</v>
      </c>
      <c r="C3046" t="s">
        <v>31</v>
      </c>
      <c r="D3046" t="s">
        <v>1031</v>
      </c>
      <c r="E3046" t="s">
        <v>75</v>
      </c>
      <c r="F3046" t="s">
        <v>1042</v>
      </c>
      <c r="G3046" t="s">
        <v>31</v>
      </c>
      <c r="H3046" t="s">
        <v>1623</v>
      </c>
      <c r="I3046" t="s">
        <v>493</v>
      </c>
      <c r="J3046" t="s">
        <v>1624</v>
      </c>
      <c r="K3046" t="s">
        <v>774</v>
      </c>
      <c r="L3046" t="s">
        <v>775</v>
      </c>
      <c r="M3046" t="s">
        <v>1630</v>
      </c>
      <c r="N3046" t="s">
        <v>1631</v>
      </c>
      <c r="O3046" t="s">
        <v>1005</v>
      </c>
      <c r="P3046" t="s">
        <v>1006</v>
      </c>
      <c r="Q3046" s="11">
        <v>0</v>
      </c>
      <c r="R3046" s="11">
        <v>0</v>
      </c>
      <c r="S3046" s="11">
        <v>0</v>
      </c>
      <c r="T3046" s="11">
        <v>0</v>
      </c>
      <c r="U3046" s="11">
        <v>1794499910</v>
      </c>
      <c r="V3046" s="11">
        <v>0</v>
      </c>
      <c r="W3046" s="11">
        <v>1794499910</v>
      </c>
      <c r="X3046" s="11">
        <v>0</v>
      </c>
      <c r="Y3046" s="11">
        <v>1790000000</v>
      </c>
      <c r="Z3046" s="11">
        <v>1193477920</v>
      </c>
      <c r="AA3046" s="11">
        <v>0</v>
      </c>
      <c r="AB3046" s="11">
        <v>0</v>
      </c>
      <c r="AC3046" s="11">
        <v>0</v>
      </c>
      <c r="AD3046" s="11">
        <v>567492699</v>
      </c>
      <c r="AE3046" s="11">
        <v>0</v>
      </c>
      <c r="AF3046" s="11">
        <v>0</v>
      </c>
      <c r="AG3046" s="11">
        <v>4499910</v>
      </c>
      <c r="AH3046" s="11">
        <v>33529291</v>
      </c>
      <c r="AI3046" s="11">
        <v>0</v>
      </c>
      <c r="AJ3046" s="11">
        <v>0</v>
      </c>
      <c r="AK3046" s="11">
        <v>0</v>
      </c>
      <c r="AL3046" s="11">
        <v>0</v>
      </c>
      <c r="AM3046" s="11">
        <v>0</v>
      </c>
      <c r="AN3046" s="11">
        <v>0</v>
      </c>
      <c r="AO30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1794499910</v>
      </c>
      <c r="AP30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1794499910</v>
      </c>
      <c r="AR30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6" s="11">
        <f>Table_PBS_SQL_DB2_PBSSQL_PBS_NDP_Tina_CG_QtrlyPerformance_Final[[#This Row],[GOU REL]]+Table_PBS_SQL_DB2_PBSSQL_PBS_NDP_Tina_CG_QtrlyPerformance_Final[[#This Row],[EXT REL]]</f>
        <v>1794499910</v>
      </c>
      <c r="AT3046" s="11">
        <f>Table_PBS_SQL_DB2_PBSSQL_PBS_NDP_Tina_CG_QtrlyPerformance_Final[[#This Row],[GOU EXP]]+Table_PBS_SQL_DB2_PBSSQL_PBS_NDP_Tina_CG_QtrlyPerformance_Final[[#This Row],[EXT EXP]]</f>
        <v>1794499910</v>
      </c>
      <c r="AU3046" s="11" t="str">
        <f>IF(Table_PBS_SQL_DB2_PBSSQL_PBS_NDP_Tina_CG_QtrlyPerformance_Final[[#This Row],[Item_Code]]&gt;"300000", "Capital", "Recurrent")</f>
        <v>Recurrent</v>
      </c>
    </row>
    <row r="3047" spans="1:47" x14ac:dyDescent="0.25">
      <c r="A3047" t="s">
        <v>55</v>
      </c>
      <c r="B3047" t="s">
        <v>56</v>
      </c>
      <c r="C3047" t="s">
        <v>31</v>
      </c>
      <c r="D3047" t="s">
        <v>1031</v>
      </c>
      <c r="E3047" t="s">
        <v>75</v>
      </c>
      <c r="F3047" t="s">
        <v>1042</v>
      </c>
      <c r="G3047" t="s">
        <v>31</v>
      </c>
      <c r="H3047" t="s">
        <v>1623</v>
      </c>
      <c r="I3047" t="s">
        <v>493</v>
      </c>
      <c r="J3047" t="s">
        <v>1624</v>
      </c>
      <c r="K3047" t="s">
        <v>774</v>
      </c>
      <c r="L3047" t="s">
        <v>775</v>
      </c>
      <c r="M3047" t="s">
        <v>1630</v>
      </c>
      <c r="N3047" t="s">
        <v>1631</v>
      </c>
      <c r="O3047" t="s">
        <v>2084</v>
      </c>
      <c r="P3047" t="s">
        <v>2085</v>
      </c>
      <c r="Q3047" s="11">
        <v>0</v>
      </c>
      <c r="R3047" s="11">
        <v>0</v>
      </c>
      <c r="S3047" s="11">
        <v>0</v>
      </c>
      <c r="T3047" s="11">
        <v>0</v>
      </c>
      <c r="U3047" s="11">
        <v>334000090</v>
      </c>
      <c r="V3047" s="11">
        <v>0</v>
      </c>
      <c r="W3047" s="11">
        <v>334000090</v>
      </c>
      <c r="X3047" s="11">
        <v>0</v>
      </c>
      <c r="Y3047" s="11">
        <v>334000000</v>
      </c>
      <c r="Z3047" s="11">
        <v>0</v>
      </c>
      <c r="AA3047" s="11">
        <v>0</v>
      </c>
      <c r="AB3047" s="11">
        <v>0</v>
      </c>
      <c r="AC3047" s="11">
        <v>0</v>
      </c>
      <c r="AD3047" s="11">
        <v>334000000</v>
      </c>
      <c r="AE3047" s="11">
        <v>0</v>
      </c>
      <c r="AF3047" s="11">
        <v>0</v>
      </c>
      <c r="AG3047" s="11">
        <v>90</v>
      </c>
      <c r="AH3047" s="11">
        <v>90</v>
      </c>
      <c r="AI3047" s="11">
        <v>0</v>
      </c>
      <c r="AJ3047" s="11">
        <v>0</v>
      </c>
      <c r="AK3047" s="11">
        <v>0</v>
      </c>
      <c r="AL3047" s="11">
        <v>0</v>
      </c>
      <c r="AM3047" s="11">
        <v>0</v>
      </c>
      <c r="AN3047" s="11">
        <v>0</v>
      </c>
      <c r="AO30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334000090</v>
      </c>
      <c r="AP30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334000090</v>
      </c>
      <c r="AR30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7" s="11">
        <f>Table_PBS_SQL_DB2_PBSSQL_PBS_NDP_Tina_CG_QtrlyPerformance_Final[[#This Row],[GOU REL]]+Table_PBS_SQL_DB2_PBSSQL_PBS_NDP_Tina_CG_QtrlyPerformance_Final[[#This Row],[EXT REL]]</f>
        <v>334000090</v>
      </c>
      <c r="AT3047" s="11">
        <f>Table_PBS_SQL_DB2_PBSSQL_PBS_NDP_Tina_CG_QtrlyPerformance_Final[[#This Row],[GOU EXP]]+Table_PBS_SQL_DB2_PBSSQL_PBS_NDP_Tina_CG_QtrlyPerformance_Final[[#This Row],[EXT EXP]]</f>
        <v>334000090</v>
      </c>
      <c r="AU3047" s="11" t="str">
        <f>IF(Table_PBS_SQL_DB2_PBSSQL_PBS_NDP_Tina_CG_QtrlyPerformance_Final[[#This Row],[Item_Code]]&gt;"300000", "Capital", "Recurrent")</f>
        <v>Capital</v>
      </c>
    </row>
    <row r="3048" spans="1:47" x14ac:dyDescent="0.25">
      <c r="A3048" t="s">
        <v>55</v>
      </c>
      <c r="B3048" t="s">
        <v>56</v>
      </c>
      <c r="C3048" t="s">
        <v>31</v>
      </c>
      <c r="D3048" t="s">
        <v>1031</v>
      </c>
      <c r="E3048" t="s">
        <v>75</v>
      </c>
      <c r="F3048" t="s">
        <v>1042</v>
      </c>
      <c r="G3048" t="s">
        <v>31</v>
      </c>
      <c r="H3048" t="s">
        <v>1623</v>
      </c>
      <c r="I3048" t="s">
        <v>493</v>
      </c>
      <c r="J3048" t="s">
        <v>1624</v>
      </c>
      <c r="K3048" t="s">
        <v>774</v>
      </c>
      <c r="L3048" t="s">
        <v>775</v>
      </c>
      <c r="M3048" t="s">
        <v>1630</v>
      </c>
      <c r="N3048" t="s">
        <v>1631</v>
      </c>
      <c r="O3048" t="s">
        <v>1636</v>
      </c>
      <c r="P3048" t="s">
        <v>1637</v>
      </c>
      <c r="Q3048" s="11">
        <v>0</v>
      </c>
      <c r="R3048" s="11">
        <v>0</v>
      </c>
      <c r="S3048" s="11">
        <v>0</v>
      </c>
      <c r="T3048" s="11">
        <v>0</v>
      </c>
      <c r="U3048" s="11">
        <v>5201500000</v>
      </c>
      <c r="V3048" s="11">
        <v>0</v>
      </c>
      <c r="W3048" s="11">
        <v>5201500000</v>
      </c>
      <c r="X3048" s="11">
        <v>0</v>
      </c>
      <c r="Y3048" s="11">
        <v>5100000000</v>
      </c>
      <c r="Z3048" s="11">
        <v>4710692800</v>
      </c>
      <c r="AA3048" s="11">
        <v>0</v>
      </c>
      <c r="AB3048" s="11">
        <v>0</v>
      </c>
      <c r="AC3048" s="11">
        <v>0</v>
      </c>
      <c r="AD3048" s="11">
        <v>385000000</v>
      </c>
      <c r="AE3048" s="11">
        <v>0</v>
      </c>
      <c r="AF3048" s="11">
        <v>0</v>
      </c>
      <c r="AG3048" s="11">
        <v>101500000</v>
      </c>
      <c r="AH3048" s="11">
        <v>90250000</v>
      </c>
      <c r="AI3048" s="11">
        <v>0</v>
      </c>
      <c r="AJ3048" s="11">
        <v>0</v>
      </c>
      <c r="AK3048" s="11">
        <v>0</v>
      </c>
      <c r="AL3048" s="11">
        <v>15557200</v>
      </c>
      <c r="AM3048" s="11">
        <v>0</v>
      </c>
      <c r="AN3048" s="11">
        <v>0</v>
      </c>
      <c r="AO30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5201500000</v>
      </c>
      <c r="AP30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5201500000</v>
      </c>
      <c r="AR30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8" s="11">
        <f>Table_PBS_SQL_DB2_PBSSQL_PBS_NDP_Tina_CG_QtrlyPerformance_Final[[#This Row],[GOU REL]]+Table_PBS_SQL_DB2_PBSSQL_PBS_NDP_Tina_CG_QtrlyPerformance_Final[[#This Row],[EXT REL]]</f>
        <v>5201500000</v>
      </c>
      <c r="AT3048" s="11">
        <f>Table_PBS_SQL_DB2_PBSSQL_PBS_NDP_Tina_CG_QtrlyPerformance_Final[[#This Row],[GOU EXP]]+Table_PBS_SQL_DB2_PBSSQL_PBS_NDP_Tina_CG_QtrlyPerformance_Final[[#This Row],[EXT EXP]]</f>
        <v>5201500000</v>
      </c>
      <c r="AU3048" s="11" t="str">
        <f>IF(Table_PBS_SQL_DB2_PBSSQL_PBS_NDP_Tina_CG_QtrlyPerformance_Final[[#This Row],[Item_Code]]&gt;"300000", "Capital", "Recurrent")</f>
        <v>Capital</v>
      </c>
    </row>
    <row r="3049" spans="1:47" x14ac:dyDescent="0.25">
      <c r="A3049" t="s">
        <v>55</v>
      </c>
      <c r="B3049" t="s">
        <v>56</v>
      </c>
      <c r="C3049" t="s">
        <v>31</v>
      </c>
      <c r="D3049" t="s">
        <v>1031</v>
      </c>
      <c r="E3049" t="s">
        <v>87</v>
      </c>
      <c r="F3049" t="s">
        <v>1138</v>
      </c>
      <c r="G3049" t="s">
        <v>31</v>
      </c>
      <c r="H3049" t="s">
        <v>1623</v>
      </c>
      <c r="I3049" t="s">
        <v>493</v>
      </c>
      <c r="J3049" t="s">
        <v>1624</v>
      </c>
      <c r="K3049" t="s">
        <v>774</v>
      </c>
      <c r="L3049" t="s">
        <v>775</v>
      </c>
      <c r="M3049" t="s">
        <v>1638</v>
      </c>
      <c r="N3049" t="s">
        <v>1639</v>
      </c>
      <c r="O3049" t="s">
        <v>1636</v>
      </c>
      <c r="P3049" t="s">
        <v>1637</v>
      </c>
      <c r="Q3049" s="11">
        <v>0</v>
      </c>
      <c r="R3049" s="11">
        <v>0</v>
      </c>
      <c r="S3049" s="11">
        <v>0</v>
      </c>
      <c r="T3049" s="11">
        <v>0</v>
      </c>
      <c r="U3049" s="11">
        <v>8626971667</v>
      </c>
      <c r="V3049" s="11">
        <v>0</v>
      </c>
      <c r="W3049" s="11">
        <v>8626971667</v>
      </c>
      <c r="X3049" s="11">
        <v>0</v>
      </c>
      <c r="Y3049" s="11">
        <v>8600000000</v>
      </c>
      <c r="Z3049" s="11">
        <v>0</v>
      </c>
      <c r="AA3049" s="11">
        <v>0</v>
      </c>
      <c r="AB3049" s="11">
        <v>0</v>
      </c>
      <c r="AC3049" s="11">
        <v>0</v>
      </c>
      <c r="AD3049" s="11">
        <v>7900828194</v>
      </c>
      <c r="AE3049" s="11">
        <v>0</v>
      </c>
      <c r="AF3049" s="11">
        <v>0</v>
      </c>
      <c r="AG3049" s="11">
        <v>26971667</v>
      </c>
      <c r="AH3049" s="11">
        <v>726143472</v>
      </c>
      <c r="AI3049" s="11">
        <v>0</v>
      </c>
      <c r="AJ3049" s="11">
        <v>0</v>
      </c>
      <c r="AK3049" s="11">
        <v>0</v>
      </c>
      <c r="AL3049" s="11">
        <v>0</v>
      </c>
      <c r="AM3049" s="11">
        <v>0</v>
      </c>
      <c r="AN3049" s="11">
        <v>0</v>
      </c>
      <c r="AO30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8626971667</v>
      </c>
      <c r="AP30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8626971666</v>
      </c>
      <c r="AR30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49" s="11">
        <f>Table_PBS_SQL_DB2_PBSSQL_PBS_NDP_Tina_CG_QtrlyPerformance_Final[[#This Row],[GOU REL]]+Table_PBS_SQL_DB2_PBSSQL_PBS_NDP_Tina_CG_QtrlyPerformance_Final[[#This Row],[EXT REL]]</f>
        <v>8626971667</v>
      </c>
      <c r="AT3049" s="11">
        <f>Table_PBS_SQL_DB2_PBSSQL_PBS_NDP_Tina_CG_QtrlyPerformance_Final[[#This Row],[GOU EXP]]+Table_PBS_SQL_DB2_PBSSQL_PBS_NDP_Tina_CG_QtrlyPerformance_Final[[#This Row],[EXT EXP]]</f>
        <v>8626971666</v>
      </c>
      <c r="AU3049" s="11" t="str">
        <f>IF(Table_PBS_SQL_DB2_PBSSQL_PBS_NDP_Tina_CG_QtrlyPerformance_Final[[#This Row],[Item_Code]]&gt;"300000", "Capital", "Recurrent")</f>
        <v>Capital</v>
      </c>
    </row>
    <row r="3050" spans="1:47" x14ac:dyDescent="0.25">
      <c r="A3050" t="s">
        <v>49</v>
      </c>
      <c r="B3050" t="s">
        <v>1400</v>
      </c>
      <c r="C3050" t="s">
        <v>119</v>
      </c>
      <c r="D3050" t="s">
        <v>885</v>
      </c>
      <c r="E3050" t="s">
        <v>87</v>
      </c>
      <c r="F3050" t="s">
        <v>1157</v>
      </c>
      <c r="G3050" t="s">
        <v>75</v>
      </c>
      <c r="H3050" t="s">
        <v>1414</v>
      </c>
      <c r="I3050" t="s">
        <v>467</v>
      </c>
      <c r="J3050" t="s">
        <v>1448</v>
      </c>
      <c r="K3050" t="s">
        <v>1449</v>
      </c>
      <c r="L3050" t="s">
        <v>1450</v>
      </c>
      <c r="M3050" t="s">
        <v>1130</v>
      </c>
      <c r="N3050" t="s">
        <v>1131</v>
      </c>
      <c r="O3050" t="s">
        <v>1062</v>
      </c>
      <c r="P3050" t="s">
        <v>1063</v>
      </c>
      <c r="Q3050" s="11">
        <v>0</v>
      </c>
      <c r="R3050" s="11">
        <v>0</v>
      </c>
      <c r="S3050" s="11">
        <v>0</v>
      </c>
      <c r="T3050" s="11">
        <v>0</v>
      </c>
      <c r="U3050" s="11">
        <v>334800000</v>
      </c>
      <c r="V3050" s="11">
        <v>0</v>
      </c>
      <c r="W3050" s="11">
        <v>334800000</v>
      </c>
      <c r="X3050" s="11">
        <v>0</v>
      </c>
      <c r="Y3050" s="11">
        <v>53700000</v>
      </c>
      <c r="Z3050" s="11">
        <v>29166323</v>
      </c>
      <c r="AA3050" s="11">
        <v>0</v>
      </c>
      <c r="AB3050" s="11">
        <v>0</v>
      </c>
      <c r="AC3050" s="11">
        <v>83700000</v>
      </c>
      <c r="AD3050" s="11">
        <v>38074017</v>
      </c>
      <c r="AE3050" s="11">
        <v>0</v>
      </c>
      <c r="AF3050" s="11">
        <v>0</v>
      </c>
      <c r="AG3050" s="11">
        <v>83700000</v>
      </c>
      <c r="AH3050" s="11">
        <v>60710184</v>
      </c>
      <c r="AI3050" s="11">
        <v>0</v>
      </c>
      <c r="AJ3050" s="11">
        <v>0</v>
      </c>
      <c r="AK3050" s="11">
        <v>83700000</v>
      </c>
      <c r="AL3050" s="11">
        <v>176849476</v>
      </c>
      <c r="AM3050" s="11">
        <v>0</v>
      </c>
      <c r="AN3050" s="11">
        <v>0</v>
      </c>
      <c r="AO30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304800000</v>
      </c>
      <c r="AP30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304800000</v>
      </c>
      <c r="AR30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0" s="11">
        <f>Table_PBS_SQL_DB2_PBSSQL_PBS_NDP_Tina_CG_QtrlyPerformance_Final[[#This Row],[GOU REL]]+Table_PBS_SQL_DB2_PBSSQL_PBS_NDP_Tina_CG_QtrlyPerformance_Final[[#This Row],[EXT REL]]</f>
        <v>304800000</v>
      </c>
      <c r="AT3050" s="11">
        <f>Table_PBS_SQL_DB2_PBSSQL_PBS_NDP_Tina_CG_QtrlyPerformance_Final[[#This Row],[GOU EXP]]+Table_PBS_SQL_DB2_PBSSQL_PBS_NDP_Tina_CG_QtrlyPerformance_Final[[#This Row],[EXT EXP]]</f>
        <v>304800000</v>
      </c>
      <c r="AU3050" s="11" t="str">
        <f>IF(Table_PBS_SQL_DB2_PBSSQL_PBS_NDP_Tina_CG_QtrlyPerformance_Final[[#This Row],[Item_Code]]&gt;"300000", "Capital", "Recurrent")</f>
        <v>Recurrent</v>
      </c>
    </row>
    <row r="3051" spans="1:47" x14ac:dyDescent="0.25">
      <c r="A3051" t="s">
        <v>49</v>
      </c>
      <c r="B3051" t="s">
        <v>1400</v>
      </c>
      <c r="C3051" t="s">
        <v>119</v>
      </c>
      <c r="D3051" t="s">
        <v>885</v>
      </c>
      <c r="E3051" t="s">
        <v>87</v>
      </c>
      <c r="F3051" t="s">
        <v>1157</v>
      </c>
      <c r="G3051" t="s">
        <v>75</v>
      </c>
      <c r="H3051" t="s">
        <v>1414</v>
      </c>
      <c r="I3051" t="s">
        <v>467</v>
      </c>
      <c r="J3051" t="s">
        <v>1448</v>
      </c>
      <c r="K3051" t="s">
        <v>1449</v>
      </c>
      <c r="L3051" t="s">
        <v>1450</v>
      </c>
      <c r="M3051" t="s">
        <v>1130</v>
      </c>
      <c r="N3051" t="s">
        <v>1131</v>
      </c>
      <c r="O3051" t="s">
        <v>1122</v>
      </c>
      <c r="P3051" t="s">
        <v>1123</v>
      </c>
      <c r="Q3051" s="11">
        <v>0</v>
      </c>
      <c r="R3051" s="11">
        <v>0</v>
      </c>
      <c r="S3051" s="11">
        <v>0</v>
      </c>
      <c r="T3051" s="11">
        <v>0</v>
      </c>
      <c r="U3051" s="11">
        <v>5000000</v>
      </c>
      <c r="V3051" s="11">
        <v>0</v>
      </c>
      <c r="W3051" s="11">
        <v>5000000</v>
      </c>
      <c r="X3051" s="11">
        <v>0</v>
      </c>
      <c r="Y3051" s="11">
        <v>0</v>
      </c>
      <c r="Z3051" s="11">
        <v>0</v>
      </c>
      <c r="AA3051" s="11">
        <v>0</v>
      </c>
      <c r="AB3051" s="11">
        <v>0</v>
      </c>
      <c r="AC3051" s="11">
        <v>1250000</v>
      </c>
      <c r="AD3051" s="11">
        <v>1250000</v>
      </c>
      <c r="AE3051" s="11">
        <v>0</v>
      </c>
      <c r="AF3051" s="11">
        <v>0</v>
      </c>
      <c r="AG3051" s="11">
        <v>1250000</v>
      </c>
      <c r="AH3051" s="11">
        <v>1250000</v>
      </c>
      <c r="AI3051" s="11">
        <v>0</v>
      </c>
      <c r="AJ3051" s="11">
        <v>0</v>
      </c>
      <c r="AK3051" s="11">
        <v>2500000</v>
      </c>
      <c r="AL3051" s="11">
        <v>2500000</v>
      </c>
      <c r="AM3051" s="11">
        <v>0</v>
      </c>
      <c r="AN3051" s="11">
        <v>0</v>
      </c>
      <c r="AO30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30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30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1" s="11">
        <f>Table_PBS_SQL_DB2_PBSSQL_PBS_NDP_Tina_CG_QtrlyPerformance_Final[[#This Row],[GOU REL]]+Table_PBS_SQL_DB2_PBSSQL_PBS_NDP_Tina_CG_QtrlyPerformance_Final[[#This Row],[EXT REL]]</f>
        <v>5000000</v>
      </c>
      <c r="AT3051" s="11">
        <f>Table_PBS_SQL_DB2_PBSSQL_PBS_NDP_Tina_CG_QtrlyPerformance_Final[[#This Row],[GOU EXP]]+Table_PBS_SQL_DB2_PBSSQL_PBS_NDP_Tina_CG_QtrlyPerformance_Final[[#This Row],[EXT EXP]]</f>
        <v>5000000</v>
      </c>
      <c r="AU3051" s="11" t="str">
        <f>IF(Table_PBS_SQL_DB2_PBSSQL_PBS_NDP_Tina_CG_QtrlyPerformance_Final[[#This Row],[Item_Code]]&gt;"300000", "Capital", "Recurrent")</f>
        <v>Recurrent</v>
      </c>
    </row>
    <row r="3052" spans="1:47" x14ac:dyDescent="0.25">
      <c r="A3052" t="s">
        <v>49</v>
      </c>
      <c r="B3052" t="s">
        <v>1400</v>
      </c>
      <c r="C3052" t="s">
        <v>119</v>
      </c>
      <c r="D3052" t="s">
        <v>885</v>
      </c>
      <c r="E3052" t="s">
        <v>87</v>
      </c>
      <c r="F3052" t="s">
        <v>1157</v>
      </c>
      <c r="G3052" t="s">
        <v>75</v>
      </c>
      <c r="H3052" t="s">
        <v>1414</v>
      </c>
      <c r="I3052" t="s">
        <v>467</v>
      </c>
      <c r="J3052" t="s">
        <v>1448</v>
      </c>
      <c r="K3052" t="s">
        <v>1449</v>
      </c>
      <c r="L3052" t="s">
        <v>1450</v>
      </c>
      <c r="M3052" t="s">
        <v>1168</v>
      </c>
      <c r="N3052" t="s">
        <v>1169</v>
      </c>
      <c r="O3052" t="s">
        <v>922</v>
      </c>
      <c r="P3052" t="s">
        <v>923</v>
      </c>
      <c r="Q3052" s="11">
        <v>0</v>
      </c>
      <c r="R3052" s="11">
        <v>0</v>
      </c>
      <c r="S3052" s="11">
        <v>0</v>
      </c>
      <c r="T3052" s="11">
        <v>0</v>
      </c>
      <c r="U3052" s="11">
        <v>40000000</v>
      </c>
      <c r="V3052" s="11">
        <v>0</v>
      </c>
      <c r="W3052" s="11">
        <v>40000000</v>
      </c>
      <c r="X3052" s="11">
        <v>0</v>
      </c>
      <c r="Y3052" s="11">
        <v>0</v>
      </c>
      <c r="Z3052" s="11">
        <v>0</v>
      </c>
      <c r="AA3052" s="11">
        <v>0</v>
      </c>
      <c r="AB3052" s="11">
        <v>0</v>
      </c>
      <c r="AC3052" s="11">
        <v>10000000</v>
      </c>
      <c r="AD3052" s="11">
        <v>10000000</v>
      </c>
      <c r="AE3052" s="11">
        <v>0</v>
      </c>
      <c r="AF3052" s="11">
        <v>0</v>
      </c>
      <c r="AG3052" s="11">
        <v>10000000</v>
      </c>
      <c r="AH3052" s="11">
        <v>10000000</v>
      </c>
      <c r="AI3052" s="11">
        <v>0</v>
      </c>
      <c r="AJ3052" s="11">
        <v>0</v>
      </c>
      <c r="AK3052" s="11">
        <v>20000000</v>
      </c>
      <c r="AL3052" s="11">
        <v>20000000</v>
      </c>
      <c r="AM3052" s="11">
        <v>0</v>
      </c>
      <c r="AN3052" s="11">
        <v>0</v>
      </c>
      <c r="AO30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0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0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2" s="11">
        <f>Table_PBS_SQL_DB2_PBSSQL_PBS_NDP_Tina_CG_QtrlyPerformance_Final[[#This Row],[GOU REL]]+Table_PBS_SQL_DB2_PBSSQL_PBS_NDP_Tina_CG_QtrlyPerformance_Final[[#This Row],[EXT REL]]</f>
        <v>40000000</v>
      </c>
      <c r="AT3052" s="11">
        <f>Table_PBS_SQL_DB2_PBSSQL_PBS_NDP_Tina_CG_QtrlyPerformance_Final[[#This Row],[GOU EXP]]+Table_PBS_SQL_DB2_PBSSQL_PBS_NDP_Tina_CG_QtrlyPerformance_Final[[#This Row],[EXT EXP]]</f>
        <v>40000000</v>
      </c>
      <c r="AU3052" s="11" t="str">
        <f>IF(Table_PBS_SQL_DB2_PBSSQL_PBS_NDP_Tina_CG_QtrlyPerformance_Final[[#This Row],[Item_Code]]&gt;"300000", "Capital", "Recurrent")</f>
        <v>Recurrent</v>
      </c>
    </row>
    <row r="3053" spans="1:47" x14ac:dyDescent="0.25">
      <c r="A3053" t="s">
        <v>49</v>
      </c>
      <c r="B3053" t="s">
        <v>1400</v>
      </c>
      <c r="C3053" t="s">
        <v>119</v>
      </c>
      <c r="D3053" t="s">
        <v>885</v>
      </c>
      <c r="E3053" t="s">
        <v>87</v>
      </c>
      <c r="F3053" t="s">
        <v>1157</v>
      </c>
      <c r="G3053" t="s">
        <v>75</v>
      </c>
      <c r="H3053" t="s">
        <v>1414</v>
      </c>
      <c r="I3053" t="s">
        <v>467</v>
      </c>
      <c r="J3053" t="s">
        <v>1448</v>
      </c>
      <c r="K3053" t="s">
        <v>1449</v>
      </c>
      <c r="L3053" t="s">
        <v>1450</v>
      </c>
      <c r="M3053" t="s">
        <v>1453</v>
      </c>
      <c r="N3053" t="s">
        <v>1454</v>
      </c>
      <c r="O3053" t="s">
        <v>922</v>
      </c>
      <c r="P3053" t="s">
        <v>923</v>
      </c>
      <c r="Q3053" s="11">
        <v>0</v>
      </c>
      <c r="R3053" s="11">
        <v>0</v>
      </c>
      <c r="S3053" s="11">
        <v>0</v>
      </c>
      <c r="T3053" s="11">
        <v>0</v>
      </c>
      <c r="U3053" s="11">
        <v>24000000</v>
      </c>
      <c r="V3053" s="11">
        <v>0</v>
      </c>
      <c r="W3053" s="11">
        <v>24000000</v>
      </c>
      <c r="X3053" s="11">
        <v>0</v>
      </c>
      <c r="Y3053" s="11">
        <v>0</v>
      </c>
      <c r="Z3053" s="11">
        <v>0</v>
      </c>
      <c r="AA3053" s="11">
        <v>0</v>
      </c>
      <c r="AB3053" s="11">
        <v>0</v>
      </c>
      <c r="AC3053" s="11">
        <v>6000000</v>
      </c>
      <c r="AD3053" s="11">
        <v>6000000</v>
      </c>
      <c r="AE3053" s="11">
        <v>0</v>
      </c>
      <c r="AF3053" s="11">
        <v>0</v>
      </c>
      <c r="AG3053" s="11">
        <v>6000000</v>
      </c>
      <c r="AH3053" s="11">
        <v>6000000</v>
      </c>
      <c r="AI3053" s="11">
        <v>0</v>
      </c>
      <c r="AJ3053" s="11">
        <v>0</v>
      </c>
      <c r="AK3053" s="11">
        <v>12000000</v>
      </c>
      <c r="AL3053" s="11">
        <v>12000000</v>
      </c>
      <c r="AM3053" s="11">
        <v>0</v>
      </c>
      <c r="AN3053" s="11">
        <v>0</v>
      </c>
      <c r="AO30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30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30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3" s="11">
        <f>Table_PBS_SQL_DB2_PBSSQL_PBS_NDP_Tina_CG_QtrlyPerformance_Final[[#This Row],[GOU REL]]+Table_PBS_SQL_DB2_PBSSQL_PBS_NDP_Tina_CG_QtrlyPerformance_Final[[#This Row],[EXT REL]]</f>
        <v>24000000</v>
      </c>
      <c r="AT3053" s="11">
        <f>Table_PBS_SQL_DB2_PBSSQL_PBS_NDP_Tina_CG_QtrlyPerformance_Final[[#This Row],[GOU EXP]]+Table_PBS_SQL_DB2_PBSSQL_PBS_NDP_Tina_CG_QtrlyPerformance_Final[[#This Row],[EXT EXP]]</f>
        <v>24000000</v>
      </c>
      <c r="AU3053" s="11" t="str">
        <f>IF(Table_PBS_SQL_DB2_PBSSQL_PBS_NDP_Tina_CG_QtrlyPerformance_Final[[#This Row],[Item_Code]]&gt;"300000", "Capital", "Recurrent")</f>
        <v>Recurrent</v>
      </c>
    </row>
    <row r="3054" spans="1:47" x14ac:dyDescent="0.25">
      <c r="A3054" t="s">
        <v>49</v>
      </c>
      <c r="B3054" t="s">
        <v>1400</v>
      </c>
      <c r="C3054" t="s">
        <v>119</v>
      </c>
      <c r="D3054" t="s">
        <v>885</v>
      </c>
      <c r="E3054" t="s">
        <v>87</v>
      </c>
      <c r="F3054" t="s">
        <v>1157</v>
      </c>
      <c r="G3054" t="s">
        <v>75</v>
      </c>
      <c r="H3054" t="s">
        <v>1414</v>
      </c>
      <c r="I3054" t="s">
        <v>499</v>
      </c>
      <c r="J3054" t="s">
        <v>1455</v>
      </c>
      <c r="K3054" t="s">
        <v>1437</v>
      </c>
      <c r="L3054" t="s">
        <v>1438</v>
      </c>
      <c r="M3054" t="s">
        <v>1130</v>
      </c>
      <c r="N3054" t="s">
        <v>1441</v>
      </c>
      <c r="O3054" t="s">
        <v>1064</v>
      </c>
      <c r="P3054" t="s">
        <v>1065</v>
      </c>
      <c r="Q3054" s="11">
        <v>0</v>
      </c>
      <c r="R3054" s="11">
        <v>0</v>
      </c>
      <c r="S3054" s="11">
        <v>0</v>
      </c>
      <c r="T3054" s="11">
        <v>0</v>
      </c>
      <c r="U3054" s="11">
        <v>0</v>
      </c>
      <c r="V3054" s="11">
        <v>0</v>
      </c>
      <c r="W3054" s="11">
        <v>33576735</v>
      </c>
      <c r="X3054" s="11">
        <v>0</v>
      </c>
      <c r="Y3054" s="11">
        <v>0</v>
      </c>
      <c r="Z3054" s="11">
        <v>0</v>
      </c>
      <c r="AA3054" s="11">
        <v>0</v>
      </c>
      <c r="AB3054" s="11">
        <v>0</v>
      </c>
      <c r="AC3054" s="11">
        <v>0</v>
      </c>
      <c r="AD3054" s="11">
        <v>0</v>
      </c>
      <c r="AE3054" s="11">
        <v>0</v>
      </c>
      <c r="AF3054" s="11">
        <v>0</v>
      </c>
      <c r="AG3054" s="11">
        <v>8394250</v>
      </c>
      <c r="AH3054" s="11">
        <v>8394250</v>
      </c>
      <c r="AI3054" s="11">
        <v>0</v>
      </c>
      <c r="AJ3054" s="11">
        <v>0</v>
      </c>
      <c r="AK3054" s="11">
        <v>25182485</v>
      </c>
      <c r="AL3054" s="11">
        <v>33576735</v>
      </c>
      <c r="AM3054" s="11">
        <v>0</v>
      </c>
      <c r="AN3054" s="11">
        <v>0</v>
      </c>
      <c r="AO30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33576735</v>
      </c>
      <c r="AP30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41970985</v>
      </c>
      <c r="AR30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4" s="11">
        <f>Table_PBS_SQL_DB2_PBSSQL_PBS_NDP_Tina_CG_QtrlyPerformance_Final[[#This Row],[GOU REL]]+Table_PBS_SQL_DB2_PBSSQL_PBS_NDP_Tina_CG_QtrlyPerformance_Final[[#This Row],[EXT REL]]</f>
        <v>33576735</v>
      </c>
      <c r="AT3054" s="11">
        <f>Table_PBS_SQL_DB2_PBSSQL_PBS_NDP_Tina_CG_QtrlyPerformance_Final[[#This Row],[GOU EXP]]+Table_PBS_SQL_DB2_PBSSQL_PBS_NDP_Tina_CG_QtrlyPerformance_Final[[#This Row],[EXT EXP]]</f>
        <v>41970985</v>
      </c>
      <c r="AU3054" s="11" t="str">
        <f>IF(Table_PBS_SQL_DB2_PBSSQL_PBS_NDP_Tina_CG_QtrlyPerformance_Final[[#This Row],[Item_Code]]&gt;"300000", "Capital", "Recurrent")</f>
        <v>Recurrent</v>
      </c>
    </row>
    <row r="3055" spans="1:47" x14ac:dyDescent="0.25">
      <c r="A3055" t="s">
        <v>49</v>
      </c>
      <c r="B3055" t="s">
        <v>1400</v>
      </c>
      <c r="C3055" t="s">
        <v>119</v>
      </c>
      <c r="D3055" t="s">
        <v>885</v>
      </c>
      <c r="E3055" t="s">
        <v>87</v>
      </c>
      <c r="F3055" t="s">
        <v>1157</v>
      </c>
      <c r="G3055" t="s">
        <v>75</v>
      </c>
      <c r="H3055" t="s">
        <v>1414</v>
      </c>
      <c r="I3055" t="s">
        <v>499</v>
      </c>
      <c r="J3055" t="s">
        <v>1455</v>
      </c>
      <c r="K3055" t="s">
        <v>1437</v>
      </c>
      <c r="L3055" t="s">
        <v>1438</v>
      </c>
      <c r="M3055" t="s">
        <v>1044</v>
      </c>
      <c r="N3055" t="s">
        <v>1045</v>
      </c>
      <c r="O3055" t="s">
        <v>1083</v>
      </c>
      <c r="P3055" t="s">
        <v>1084</v>
      </c>
      <c r="Q3055" s="11">
        <v>0</v>
      </c>
      <c r="R3055" s="11">
        <v>0</v>
      </c>
      <c r="S3055" s="11">
        <v>0</v>
      </c>
      <c r="T3055" s="11">
        <v>0</v>
      </c>
      <c r="U3055" s="11">
        <v>8224402200</v>
      </c>
      <c r="V3055" s="11">
        <v>0</v>
      </c>
      <c r="W3055" s="11">
        <v>0</v>
      </c>
      <c r="X3055" s="11">
        <v>8224402200</v>
      </c>
      <c r="Y3055" s="11">
        <v>0</v>
      </c>
      <c r="Z3055" s="11">
        <v>0</v>
      </c>
      <c r="AA3055" s="11">
        <v>0</v>
      </c>
      <c r="AB3055" s="11">
        <v>0</v>
      </c>
      <c r="AC3055" s="11">
        <v>0</v>
      </c>
      <c r="AD3055" s="11">
        <v>0</v>
      </c>
      <c r="AE3055" s="11">
        <v>0</v>
      </c>
      <c r="AF3055" s="11">
        <v>0</v>
      </c>
      <c r="AG3055" s="11">
        <v>0</v>
      </c>
      <c r="AH3055" s="11">
        <v>0</v>
      </c>
      <c r="AI3055" s="11">
        <v>0</v>
      </c>
      <c r="AJ3055" s="11">
        <v>0</v>
      </c>
      <c r="AK3055" s="11">
        <v>0</v>
      </c>
      <c r="AL3055" s="11">
        <v>0</v>
      </c>
      <c r="AM3055" s="11">
        <v>0</v>
      </c>
      <c r="AN3055" s="11">
        <v>0</v>
      </c>
      <c r="AO30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5" s="11">
        <f>Table_PBS_SQL_DB2_PBSSQL_PBS_NDP_Tina_CG_QtrlyPerformance_Final[[#This Row],[GOU REL]]+Table_PBS_SQL_DB2_PBSSQL_PBS_NDP_Tina_CG_QtrlyPerformance_Final[[#This Row],[EXT REL]]</f>
        <v>0</v>
      </c>
      <c r="AT3055" s="11">
        <f>Table_PBS_SQL_DB2_PBSSQL_PBS_NDP_Tina_CG_QtrlyPerformance_Final[[#This Row],[GOU EXP]]+Table_PBS_SQL_DB2_PBSSQL_PBS_NDP_Tina_CG_QtrlyPerformance_Final[[#This Row],[EXT EXP]]</f>
        <v>0</v>
      </c>
      <c r="AU3055" s="11" t="str">
        <f>IF(Table_PBS_SQL_DB2_PBSSQL_PBS_NDP_Tina_CG_QtrlyPerformance_Final[[#This Row],[Item_Code]]&gt;"300000", "Capital", "Recurrent")</f>
        <v>Recurrent</v>
      </c>
    </row>
    <row r="3056" spans="1:47" x14ac:dyDescent="0.25">
      <c r="A3056" t="s">
        <v>49</v>
      </c>
      <c r="B3056" t="s">
        <v>1400</v>
      </c>
      <c r="C3056" t="s">
        <v>119</v>
      </c>
      <c r="D3056" t="s">
        <v>885</v>
      </c>
      <c r="E3056" t="s">
        <v>87</v>
      </c>
      <c r="F3056" t="s">
        <v>1157</v>
      </c>
      <c r="G3056" t="s">
        <v>75</v>
      </c>
      <c r="H3056" t="s">
        <v>1414</v>
      </c>
      <c r="I3056" t="s">
        <v>499</v>
      </c>
      <c r="J3056" t="s">
        <v>1455</v>
      </c>
      <c r="K3056" t="s">
        <v>1437</v>
      </c>
      <c r="L3056" t="s">
        <v>1438</v>
      </c>
      <c r="M3056" t="s">
        <v>1044</v>
      </c>
      <c r="N3056" t="s">
        <v>1045</v>
      </c>
      <c r="O3056" t="s">
        <v>1052</v>
      </c>
      <c r="P3056" t="s">
        <v>1053</v>
      </c>
      <c r="Q3056" s="11">
        <v>0</v>
      </c>
      <c r="R3056" s="11">
        <v>0</v>
      </c>
      <c r="S3056" s="11">
        <v>0</v>
      </c>
      <c r="T3056" s="11">
        <v>0</v>
      </c>
      <c r="U3056" s="11">
        <v>17613094513</v>
      </c>
      <c r="V3056" s="11">
        <v>0</v>
      </c>
      <c r="W3056" s="11">
        <v>404655913</v>
      </c>
      <c r="X3056" s="11">
        <v>17208438600</v>
      </c>
      <c r="Y3056" s="11">
        <v>0</v>
      </c>
      <c r="Z3056" s="11">
        <v>0</v>
      </c>
      <c r="AA3056" s="11">
        <v>0</v>
      </c>
      <c r="AB3056" s="11">
        <v>0</v>
      </c>
      <c r="AC3056" s="11">
        <v>101164000</v>
      </c>
      <c r="AD3056" s="11">
        <v>101164000</v>
      </c>
      <c r="AE3056" s="11">
        <v>0</v>
      </c>
      <c r="AF3056" s="11">
        <v>0</v>
      </c>
      <c r="AG3056" s="11">
        <v>89164000</v>
      </c>
      <c r="AH3056" s="11">
        <v>89164000</v>
      </c>
      <c r="AI3056" s="11">
        <v>0</v>
      </c>
      <c r="AJ3056" s="11">
        <v>0</v>
      </c>
      <c r="AK3056" s="11">
        <v>0</v>
      </c>
      <c r="AL3056" s="11">
        <v>0</v>
      </c>
      <c r="AM3056" s="11">
        <v>0</v>
      </c>
      <c r="AN3056" s="11">
        <v>0</v>
      </c>
      <c r="AO30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190328000</v>
      </c>
      <c r="AP30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190328000</v>
      </c>
      <c r="AR30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6" s="11">
        <f>Table_PBS_SQL_DB2_PBSSQL_PBS_NDP_Tina_CG_QtrlyPerformance_Final[[#This Row],[GOU REL]]+Table_PBS_SQL_DB2_PBSSQL_PBS_NDP_Tina_CG_QtrlyPerformance_Final[[#This Row],[EXT REL]]</f>
        <v>190328000</v>
      </c>
      <c r="AT3056" s="11">
        <f>Table_PBS_SQL_DB2_PBSSQL_PBS_NDP_Tina_CG_QtrlyPerformance_Final[[#This Row],[GOU EXP]]+Table_PBS_SQL_DB2_PBSSQL_PBS_NDP_Tina_CG_QtrlyPerformance_Final[[#This Row],[EXT EXP]]</f>
        <v>190328000</v>
      </c>
      <c r="AU3056" s="11" t="str">
        <f>IF(Table_PBS_SQL_DB2_PBSSQL_PBS_NDP_Tina_CG_QtrlyPerformance_Final[[#This Row],[Item_Code]]&gt;"300000", "Capital", "Recurrent")</f>
        <v>Capital</v>
      </c>
    </row>
    <row r="3057" spans="1:47" x14ac:dyDescent="0.25">
      <c r="A3057" t="s">
        <v>49</v>
      </c>
      <c r="B3057" t="s">
        <v>1400</v>
      </c>
      <c r="C3057" t="s">
        <v>119</v>
      </c>
      <c r="D3057" t="s">
        <v>885</v>
      </c>
      <c r="E3057" t="s">
        <v>87</v>
      </c>
      <c r="F3057" t="s">
        <v>1157</v>
      </c>
      <c r="G3057" t="s">
        <v>75</v>
      </c>
      <c r="H3057" t="s">
        <v>1414</v>
      </c>
      <c r="I3057" t="s">
        <v>499</v>
      </c>
      <c r="J3057" t="s">
        <v>1455</v>
      </c>
      <c r="K3057" t="s">
        <v>149</v>
      </c>
      <c r="L3057" t="s">
        <v>1976</v>
      </c>
      <c r="M3057" t="s">
        <v>1168</v>
      </c>
      <c r="N3057" t="s">
        <v>1169</v>
      </c>
      <c r="O3057" t="s">
        <v>940</v>
      </c>
      <c r="P3057" t="s">
        <v>941</v>
      </c>
      <c r="Q3057" s="11">
        <v>0</v>
      </c>
      <c r="R3057" s="11">
        <v>0</v>
      </c>
      <c r="S3057" s="11">
        <v>0</v>
      </c>
      <c r="T3057" s="11">
        <v>0</v>
      </c>
      <c r="U3057" s="11">
        <v>2000000</v>
      </c>
      <c r="V3057" s="11">
        <v>0</v>
      </c>
      <c r="W3057" s="11">
        <v>2000000</v>
      </c>
      <c r="X3057" s="11">
        <v>0</v>
      </c>
      <c r="Y3057" s="11">
        <v>0</v>
      </c>
      <c r="Z3057" s="11">
        <v>0</v>
      </c>
      <c r="AA3057" s="11">
        <v>0</v>
      </c>
      <c r="AB3057" s="11">
        <v>0</v>
      </c>
      <c r="AC3057" s="11">
        <v>500000</v>
      </c>
      <c r="AD3057" s="11">
        <v>500000</v>
      </c>
      <c r="AE3057" s="11">
        <v>0</v>
      </c>
      <c r="AF3057" s="11">
        <v>0</v>
      </c>
      <c r="AG3057" s="11">
        <v>500000</v>
      </c>
      <c r="AH3057" s="11">
        <v>0</v>
      </c>
      <c r="AI3057" s="11">
        <v>0</v>
      </c>
      <c r="AJ3057" s="11">
        <v>0</v>
      </c>
      <c r="AK3057" s="11">
        <v>1000000</v>
      </c>
      <c r="AL3057" s="11">
        <v>2000000</v>
      </c>
      <c r="AM3057" s="11">
        <v>0</v>
      </c>
      <c r="AN3057" s="11">
        <v>0</v>
      </c>
      <c r="AO30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30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30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7" s="11">
        <f>Table_PBS_SQL_DB2_PBSSQL_PBS_NDP_Tina_CG_QtrlyPerformance_Final[[#This Row],[GOU REL]]+Table_PBS_SQL_DB2_PBSSQL_PBS_NDP_Tina_CG_QtrlyPerformance_Final[[#This Row],[EXT REL]]</f>
        <v>2000000</v>
      </c>
      <c r="AT3057" s="11">
        <f>Table_PBS_SQL_DB2_PBSSQL_PBS_NDP_Tina_CG_QtrlyPerformance_Final[[#This Row],[GOU EXP]]+Table_PBS_SQL_DB2_PBSSQL_PBS_NDP_Tina_CG_QtrlyPerformance_Final[[#This Row],[EXT EXP]]</f>
        <v>2500000</v>
      </c>
      <c r="AU3057" s="11" t="str">
        <f>IF(Table_PBS_SQL_DB2_PBSSQL_PBS_NDP_Tina_CG_QtrlyPerformance_Final[[#This Row],[Item_Code]]&gt;"300000", "Capital", "Recurrent")</f>
        <v>Recurrent</v>
      </c>
    </row>
    <row r="3058" spans="1:47" x14ac:dyDescent="0.25">
      <c r="A3058" t="s">
        <v>49</v>
      </c>
      <c r="B3058" t="s">
        <v>1400</v>
      </c>
      <c r="C3058" t="s">
        <v>119</v>
      </c>
      <c r="D3058" t="s">
        <v>885</v>
      </c>
      <c r="E3058" t="s">
        <v>87</v>
      </c>
      <c r="F3058" t="s">
        <v>1157</v>
      </c>
      <c r="G3058" t="s">
        <v>75</v>
      </c>
      <c r="H3058" t="s">
        <v>1414</v>
      </c>
      <c r="I3058" t="s">
        <v>499</v>
      </c>
      <c r="J3058" t="s">
        <v>1455</v>
      </c>
      <c r="K3058" t="s">
        <v>149</v>
      </c>
      <c r="L3058" t="s">
        <v>1976</v>
      </c>
      <c r="M3058" t="s">
        <v>1168</v>
      </c>
      <c r="N3058" t="s">
        <v>1169</v>
      </c>
      <c r="O3058" t="s">
        <v>969</v>
      </c>
      <c r="P3058" t="s">
        <v>970</v>
      </c>
      <c r="Q3058" s="11">
        <v>0</v>
      </c>
      <c r="R3058" s="11">
        <v>0</v>
      </c>
      <c r="S3058" s="11">
        <v>0</v>
      </c>
      <c r="T3058" s="11">
        <v>0</v>
      </c>
      <c r="U3058" s="11">
        <v>4000000</v>
      </c>
      <c r="V3058" s="11">
        <v>0</v>
      </c>
      <c r="W3058" s="11">
        <v>0</v>
      </c>
      <c r="X3058" s="11">
        <v>4000000</v>
      </c>
      <c r="Y3058" s="11">
        <v>0</v>
      </c>
      <c r="Z3058" s="11">
        <v>0</v>
      </c>
      <c r="AA3058" s="11">
        <v>0</v>
      </c>
      <c r="AB3058" s="11">
        <v>0</v>
      </c>
      <c r="AC3058" s="11">
        <v>0</v>
      </c>
      <c r="AD3058" s="11">
        <v>0</v>
      </c>
      <c r="AE3058" s="11">
        <v>0</v>
      </c>
      <c r="AF3058" s="11">
        <v>0</v>
      </c>
      <c r="AG3058" s="11">
        <v>0</v>
      </c>
      <c r="AH3058" s="11">
        <v>0</v>
      </c>
      <c r="AI3058" s="11">
        <v>0</v>
      </c>
      <c r="AJ3058" s="11">
        <v>0</v>
      </c>
      <c r="AK3058" s="11">
        <v>0</v>
      </c>
      <c r="AL3058" s="11">
        <v>0</v>
      </c>
      <c r="AM3058" s="11">
        <v>0</v>
      </c>
      <c r="AN3058" s="11">
        <v>0</v>
      </c>
      <c r="AO30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8" s="11">
        <f>Table_PBS_SQL_DB2_PBSSQL_PBS_NDP_Tina_CG_QtrlyPerformance_Final[[#This Row],[GOU REL]]+Table_PBS_SQL_DB2_PBSSQL_PBS_NDP_Tina_CG_QtrlyPerformance_Final[[#This Row],[EXT REL]]</f>
        <v>0</v>
      </c>
      <c r="AT3058" s="11">
        <f>Table_PBS_SQL_DB2_PBSSQL_PBS_NDP_Tina_CG_QtrlyPerformance_Final[[#This Row],[GOU EXP]]+Table_PBS_SQL_DB2_PBSSQL_PBS_NDP_Tina_CG_QtrlyPerformance_Final[[#This Row],[EXT EXP]]</f>
        <v>0</v>
      </c>
      <c r="AU3058" s="11" t="str">
        <f>IF(Table_PBS_SQL_DB2_PBSSQL_PBS_NDP_Tina_CG_QtrlyPerformance_Final[[#This Row],[Item_Code]]&gt;"300000", "Capital", "Recurrent")</f>
        <v>Recurrent</v>
      </c>
    </row>
    <row r="3059" spans="1:47" x14ac:dyDescent="0.25">
      <c r="A3059" t="s">
        <v>49</v>
      </c>
      <c r="B3059" t="s">
        <v>1400</v>
      </c>
      <c r="C3059" t="s">
        <v>119</v>
      </c>
      <c r="D3059" t="s">
        <v>885</v>
      </c>
      <c r="E3059" t="s">
        <v>87</v>
      </c>
      <c r="F3059" t="s">
        <v>1157</v>
      </c>
      <c r="G3059" t="s">
        <v>75</v>
      </c>
      <c r="H3059" t="s">
        <v>1414</v>
      </c>
      <c r="I3059" t="s">
        <v>499</v>
      </c>
      <c r="J3059" t="s">
        <v>1455</v>
      </c>
      <c r="K3059" t="s">
        <v>149</v>
      </c>
      <c r="L3059" t="s">
        <v>1976</v>
      </c>
      <c r="M3059" t="s">
        <v>1453</v>
      </c>
      <c r="N3059" t="s">
        <v>1454</v>
      </c>
      <c r="O3059" t="s">
        <v>1005</v>
      </c>
      <c r="P3059" t="s">
        <v>1006</v>
      </c>
      <c r="Q3059" s="11">
        <v>0</v>
      </c>
      <c r="R3059" s="11">
        <v>0</v>
      </c>
      <c r="S3059" s="11">
        <v>0</v>
      </c>
      <c r="T3059" s="11">
        <v>0</v>
      </c>
      <c r="U3059" s="11">
        <v>40000000</v>
      </c>
      <c r="V3059" s="11">
        <v>0</v>
      </c>
      <c r="W3059" s="11">
        <v>40000000</v>
      </c>
      <c r="X3059" s="11">
        <v>0</v>
      </c>
      <c r="Y3059" s="11">
        <v>0</v>
      </c>
      <c r="Z3059" s="11">
        <v>0</v>
      </c>
      <c r="AA3059" s="11">
        <v>0</v>
      </c>
      <c r="AB3059" s="11">
        <v>0</v>
      </c>
      <c r="AC3059" s="11">
        <v>10000000</v>
      </c>
      <c r="AD3059" s="11">
        <v>9945000</v>
      </c>
      <c r="AE3059" s="11">
        <v>0</v>
      </c>
      <c r="AF3059" s="11">
        <v>0</v>
      </c>
      <c r="AG3059" s="11">
        <v>10000000</v>
      </c>
      <c r="AH3059" s="11">
        <v>10055000</v>
      </c>
      <c r="AI3059" s="11">
        <v>0</v>
      </c>
      <c r="AJ3059" s="11">
        <v>0</v>
      </c>
      <c r="AK3059" s="11">
        <v>20000000</v>
      </c>
      <c r="AL3059" s="11">
        <v>20000000</v>
      </c>
      <c r="AM3059" s="11">
        <v>0</v>
      </c>
      <c r="AN3059" s="11">
        <v>0</v>
      </c>
      <c r="AO30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0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0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59" s="11">
        <f>Table_PBS_SQL_DB2_PBSSQL_PBS_NDP_Tina_CG_QtrlyPerformance_Final[[#This Row],[GOU REL]]+Table_PBS_SQL_DB2_PBSSQL_PBS_NDP_Tina_CG_QtrlyPerformance_Final[[#This Row],[EXT REL]]</f>
        <v>40000000</v>
      </c>
      <c r="AT3059" s="11">
        <f>Table_PBS_SQL_DB2_PBSSQL_PBS_NDP_Tina_CG_QtrlyPerformance_Final[[#This Row],[GOU EXP]]+Table_PBS_SQL_DB2_PBSSQL_PBS_NDP_Tina_CG_QtrlyPerformance_Final[[#This Row],[EXT EXP]]</f>
        <v>40000000</v>
      </c>
      <c r="AU3059" s="11" t="str">
        <f>IF(Table_PBS_SQL_DB2_PBSSQL_PBS_NDP_Tina_CG_QtrlyPerformance_Final[[#This Row],[Item_Code]]&gt;"300000", "Capital", "Recurrent")</f>
        <v>Recurrent</v>
      </c>
    </row>
    <row r="3060" spans="1:47" x14ac:dyDescent="0.25">
      <c r="A3060" t="s">
        <v>49</v>
      </c>
      <c r="B3060" t="s">
        <v>1400</v>
      </c>
      <c r="C3060" t="s">
        <v>119</v>
      </c>
      <c r="D3060" t="s">
        <v>885</v>
      </c>
      <c r="E3060" t="s">
        <v>87</v>
      </c>
      <c r="F3060" t="s">
        <v>1157</v>
      </c>
      <c r="G3060" t="s">
        <v>75</v>
      </c>
      <c r="H3060" t="s">
        <v>1414</v>
      </c>
      <c r="I3060" t="s">
        <v>499</v>
      </c>
      <c r="J3060" t="s">
        <v>1455</v>
      </c>
      <c r="K3060" t="s">
        <v>149</v>
      </c>
      <c r="L3060" t="s">
        <v>1976</v>
      </c>
      <c r="M3060" t="s">
        <v>1453</v>
      </c>
      <c r="N3060" t="s">
        <v>1454</v>
      </c>
      <c r="O3060" t="s">
        <v>1052</v>
      </c>
      <c r="P3060" t="s">
        <v>1053</v>
      </c>
      <c r="Q3060" s="11">
        <v>0</v>
      </c>
      <c r="R3060" s="11">
        <v>0</v>
      </c>
      <c r="S3060" s="11">
        <v>0</v>
      </c>
      <c r="T3060" s="11">
        <v>0</v>
      </c>
      <c r="U3060" s="11">
        <v>155000000</v>
      </c>
      <c r="V3060" s="11">
        <v>0</v>
      </c>
      <c r="W3060" s="11">
        <v>155000000</v>
      </c>
      <c r="X3060" s="11">
        <v>0</v>
      </c>
      <c r="Y3060" s="11">
        <v>0</v>
      </c>
      <c r="Z3060" s="11">
        <v>0</v>
      </c>
      <c r="AA3060" s="11">
        <v>0</v>
      </c>
      <c r="AB3060" s="11">
        <v>0</v>
      </c>
      <c r="AC3060" s="11">
        <v>38750000</v>
      </c>
      <c r="AD3060" s="11">
        <v>38750000</v>
      </c>
      <c r="AE3060" s="11">
        <v>0</v>
      </c>
      <c r="AF3060" s="11">
        <v>0</v>
      </c>
      <c r="AG3060" s="11">
        <v>38750000</v>
      </c>
      <c r="AH3060" s="11">
        <v>38750000</v>
      </c>
      <c r="AI3060" s="11">
        <v>0</v>
      </c>
      <c r="AJ3060" s="11">
        <v>0</v>
      </c>
      <c r="AK3060" s="11">
        <v>0</v>
      </c>
      <c r="AL3060" s="11">
        <v>0</v>
      </c>
      <c r="AM3060" s="11">
        <v>0</v>
      </c>
      <c r="AN3060" s="11">
        <v>0</v>
      </c>
      <c r="AO30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77500000</v>
      </c>
      <c r="AP30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77500000</v>
      </c>
      <c r="AR30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60" s="11">
        <f>Table_PBS_SQL_DB2_PBSSQL_PBS_NDP_Tina_CG_QtrlyPerformance_Final[[#This Row],[GOU REL]]+Table_PBS_SQL_DB2_PBSSQL_PBS_NDP_Tina_CG_QtrlyPerformance_Final[[#This Row],[EXT REL]]</f>
        <v>77500000</v>
      </c>
      <c r="AT3060" s="11">
        <f>Table_PBS_SQL_DB2_PBSSQL_PBS_NDP_Tina_CG_QtrlyPerformance_Final[[#This Row],[GOU EXP]]+Table_PBS_SQL_DB2_PBSSQL_PBS_NDP_Tina_CG_QtrlyPerformance_Final[[#This Row],[EXT EXP]]</f>
        <v>77500000</v>
      </c>
      <c r="AU3060" s="11" t="str">
        <f>IF(Table_PBS_SQL_DB2_PBSSQL_PBS_NDP_Tina_CG_QtrlyPerformance_Final[[#This Row],[Item_Code]]&gt;"300000", "Capital", "Recurrent")</f>
        <v>Capital</v>
      </c>
    </row>
    <row r="3061" spans="1:47" x14ac:dyDescent="0.25">
      <c r="A3061" t="s">
        <v>49</v>
      </c>
      <c r="B3061" t="s">
        <v>1400</v>
      </c>
      <c r="C3061" t="s">
        <v>119</v>
      </c>
      <c r="D3061" t="s">
        <v>885</v>
      </c>
      <c r="E3061" t="s">
        <v>87</v>
      </c>
      <c r="F3061" t="s">
        <v>1157</v>
      </c>
      <c r="G3061" t="s">
        <v>75</v>
      </c>
      <c r="H3061" t="s">
        <v>1414</v>
      </c>
      <c r="I3061" t="s">
        <v>507</v>
      </c>
      <c r="J3061" t="s">
        <v>1457</v>
      </c>
      <c r="K3061" t="s">
        <v>143</v>
      </c>
      <c r="L3061" t="s">
        <v>1458</v>
      </c>
      <c r="M3061" t="s">
        <v>1453</v>
      </c>
      <c r="N3061" t="s">
        <v>1454</v>
      </c>
      <c r="O3061" t="s">
        <v>940</v>
      </c>
      <c r="P3061" t="s">
        <v>941</v>
      </c>
      <c r="Q3061" s="11">
        <v>0</v>
      </c>
      <c r="R3061" s="11">
        <v>0</v>
      </c>
      <c r="S3061" s="11">
        <v>0</v>
      </c>
      <c r="T3061" s="11">
        <v>0</v>
      </c>
      <c r="U3061" s="11">
        <v>12600000</v>
      </c>
      <c r="V3061" s="11">
        <v>0</v>
      </c>
      <c r="W3061" s="11">
        <v>12600000</v>
      </c>
      <c r="X3061" s="11">
        <v>0</v>
      </c>
      <c r="Y3061" s="11">
        <v>0</v>
      </c>
      <c r="Z3061" s="11">
        <v>0</v>
      </c>
      <c r="AA3061" s="11">
        <v>0</v>
      </c>
      <c r="AB3061" s="11">
        <v>0</v>
      </c>
      <c r="AC3061" s="11">
        <v>3150000</v>
      </c>
      <c r="AD3061" s="11">
        <v>3150000</v>
      </c>
      <c r="AE3061" s="11">
        <v>0</v>
      </c>
      <c r="AF3061" s="11">
        <v>0</v>
      </c>
      <c r="AG3061" s="11">
        <v>3150000</v>
      </c>
      <c r="AH3061" s="11">
        <v>2362500</v>
      </c>
      <c r="AI3061" s="11">
        <v>0</v>
      </c>
      <c r="AJ3061" s="11">
        <v>0</v>
      </c>
      <c r="AK3061" s="11">
        <v>6300000</v>
      </c>
      <c r="AL3061" s="11">
        <v>10237500</v>
      </c>
      <c r="AM3061" s="11">
        <v>0</v>
      </c>
      <c r="AN3061" s="11">
        <v>0</v>
      </c>
      <c r="AO30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12600000</v>
      </c>
      <c r="AP30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15750000</v>
      </c>
      <c r="AR30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61" s="11">
        <f>Table_PBS_SQL_DB2_PBSSQL_PBS_NDP_Tina_CG_QtrlyPerformance_Final[[#This Row],[GOU REL]]+Table_PBS_SQL_DB2_PBSSQL_PBS_NDP_Tina_CG_QtrlyPerformance_Final[[#This Row],[EXT REL]]</f>
        <v>12600000</v>
      </c>
      <c r="AT3061" s="11">
        <f>Table_PBS_SQL_DB2_PBSSQL_PBS_NDP_Tina_CG_QtrlyPerformance_Final[[#This Row],[GOU EXP]]+Table_PBS_SQL_DB2_PBSSQL_PBS_NDP_Tina_CG_QtrlyPerformance_Final[[#This Row],[EXT EXP]]</f>
        <v>15750000</v>
      </c>
      <c r="AU3061" s="11" t="str">
        <f>IF(Table_PBS_SQL_DB2_PBSSQL_PBS_NDP_Tina_CG_QtrlyPerformance_Final[[#This Row],[Item_Code]]&gt;"300000", "Capital", "Recurrent")</f>
        <v>Recurrent</v>
      </c>
    </row>
    <row r="3062" spans="1:47" x14ac:dyDescent="0.25">
      <c r="A3062" t="s">
        <v>49</v>
      </c>
      <c r="B3062" t="s">
        <v>1400</v>
      </c>
      <c r="C3062" t="s">
        <v>119</v>
      </c>
      <c r="D3062" t="s">
        <v>885</v>
      </c>
      <c r="E3062" t="s">
        <v>87</v>
      </c>
      <c r="F3062" t="s">
        <v>1157</v>
      </c>
      <c r="G3062" t="s">
        <v>75</v>
      </c>
      <c r="H3062" t="s">
        <v>1414</v>
      </c>
      <c r="I3062" t="s">
        <v>507</v>
      </c>
      <c r="J3062" t="s">
        <v>1457</v>
      </c>
      <c r="K3062" t="s">
        <v>143</v>
      </c>
      <c r="L3062" t="s">
        <v>1458</v>
      </c>
      <c r="M3062" t="s">
        <v>1453</v>
      </c>
      <c r="N3062" t="s">
        <v>1454</v>
      </c>
      <c r="O3062" t="s">
        <v>922</v>
      </c>
      <c r="P3062" t="s">
        <v>923</v>
      </c>
      <c r="Q3062" s="11">
        <v>0</v>
      </c>
      <c r="R3062" s="11">
        <v>0</v>
      </c>
      <c r="S3062" s="11">
        <v>0</v>
      </c>
      <c r="T3062" s="11">
        <v>0</v>
      </c>
      <c r="U3062" s="11">
        <v>64820000</v>
      </c>
      <c r="V3062" s="11">
        <v>0</v>
      </c>
      <c r="W3062" s="11">
        <v>64820000</v>
      </c>
      <c r="X3062" s="11">
        <v>0</v>
      </c>
      <c r="Y3062" s="11">
        <v>0</v>
      </c>
      <c r="Z3062" s="11">
        <v>0</v>
      </c>
      <c r="AA3062" s="11">
        <v>0</v>
      </c>
      <c r="AB3062" s="11">
        <v>0</v>
      </c>
      <c r="AC3062" s="11">
        <v>16205000</v>
      </c>
      <c r="AD3062" s="11">
        <v>4051250</v>
      </c>
      <c r="AE3062" s="11">
        <v>0</v>
      </c>
      <c r="AF3062" s="11">
        <v>0</v>
      </c>
      <c r="AG3062" s="11">
        <v>16205000</v>
      </c>
      <c r="AH3062" s="11">
        <v>28358749</v>
      </c>
      <c r="AI3062" s="11">
        <v>0</v>
      </c>
      <c r="AJ3062" s="11">
        <v>0</v>
      </c>
      <c r="AK3062" s="11">
        <v>20000000</v>
      </c>
      <c r="AL3062" s="11">
        <v>20000001</v>
      </c>
      <c r="AM3062" s="11">
        <v>0</v>
      </c>
      <c r="AN3062" s="11">
        <v>0</v>
      </c>
      <c r="AO30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52410000</v>
      </c>
      <c r="AP30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52410000</v>
      </c>
      <c r="AR30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62" s="11">
        <f>Table_PBS_SQL_DB2_PBSSQL_PBS_NDP_Tina_CG_QtrlyPerformance_Final[[#This Row],[GOU REL]]+Table_PBS_SQL_DB2_PBSSQL_PBS_NDP_Tina_CG_QtrlyPerformance_Final[[#This Row],[EXT REL]]</f>
        <v>52410000</v>
      </c>
      <c r="AT3062" s="11">
        <f>Table_PBS_SQL_DB2_PBSSQL_PBS_NDP_Tina_CG_QtrlyPerformance_Final[[#This Row],[GOU EXP]]+Table_PBS_SQL_DB2_PBSSQL_PBS_NDP_Tina_CG_QtrlyPerformance_Final[[#This Row],[EXT EXP]]</f>
        <v>52410000</v>
      </c>
      <c r="AU3062" s="11" t="str">
        <f>IF(Table_PBS_SQL_DB2_PBSSQL_PBS_NDP_Tina_CG_QtrlyPerformance_Final[[#This Row],[Item_Code]]&gt;"300000", "Capital", "Recurrent")</f>
        <v>Recurrent</v>
      </c>
    </row>
    <row r="3063" spans="1:47" x14ac:dyDescent="0.25">
      <c r="A3063" t="s">
        <v>49</v>
      </c>
      <c r="B3063" t="s">
        <v>1400</v>
      </c>
      <c r="C3063" t="s">
        <v>119</v>
      </c>
      <c r="D3063" t="s">
        <v>885</v>
      </c>
      <c r="E3063" t="s">
        <v>87</v>
      </c>
      <c r="F3063" t="s">
        <v>1157</v>
      </c>
      <c r="G3063" t="s">
        <v>75</v>
      </c>
      <c r="H3063" t="s">
        <v>1414</v>
      </c>
      <c r="I3063" t="s">
        <v>507</v>
      </c>
      <c r="J3063" t="s">
        <v>1457</v>
      </c>
      <c r="K3063" t="s">
        <v>143</v>
      </c>
      <c r="L3063" t="s">
        <v>1458</v>
      </c>
      <c r="M3063" t="s">
        <v>1453</v>
      </c>
      <c r="N3063" t="s">
        <v>1454</v>
      </c>
      <c r="O3063" t="s">
        <v>1004</v>
      </c>
      <c r="P3063" t="s">
        <v>868</v>
      </c>
      <c r="Q3063" s="11">
        <v>0</v>
      </c>
      <c r="R3063" s="11">
        <v>0</v>
      </c>
      <c r="S3063" s="11">
        <v>0</v>
      </c>
      <c r="T3063" s="11">
        <v>0</v>
      </c>
      <c r="U3063" s="11">
        <v>60000000</v>
      </c>
      <c r="V3063" s="11">
        <v>0</v>
      </c>
      <c r="W3063" s="11">
        <v>60000000</v>
      </c>
      <c r="X3063" s="11">
        <v>0</v>
      </c>
      <c r="Y3063" s="11">
        <v>0</v>
      </c>
      <c r="Z3063" s="11">
        <v>0</v>
      </c>
      <c r="AA3063" s="11">
        <v>0</v>
      </c>
      <c r="AB3063" s="11">
        <v>0</v>
      </c>
      <c r="AC3063" s="11">
        <v>15000000</v>
      </c>
      <c r="AD3063" s="11">
        <v>7500000</v>
      </c>
      <c r="AE3063" s="11">
        <v>0</v>
      </c>
      <c r="AF3063" s="11">
        <v>0</v>
      </c>
      <c r="AG3063" s="11">
        <v>0</v>
      </c>
      <c r="AH3063" s="11">
        <v>7500000</v>
      </c>
      <c r="AI3063" s="11">
        <v>0</v>
      </c>
      <c r="AJ3063" s="11">
        <v>0</v>
      </c>
      <c r="AK3063" s="11">
        <v>45000000</v>
      </c>
      <c r="AL3063" s="11">
        <v>45000000</v>
      </c>
      <c r="AM3063" s="11">
        <v>0</v>
      </c>
      <c r="AN3063" s="11">
        <v>0</v>
      </c>
      <c r="AO30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30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30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63" s="11">
        <f>Table_PBS_SQL_DB2_PBSSQL_PBS_NDP_Tina_CG_QtrlyPerformance_Final[[#This Row],[GOU REL]]+Table_PBS_SQL_DB2_PBSSQL_PBS_NDP_Tina_CG_QtrlyPerformance_Final[[#This Row],[EXT REL]]</f>
        <v>60000000</v>
      </c>
      <c r="AT3063" s="11">
        <f>Table_PBS_SQL_DB2_PBSSQL_PBS_NDP_Tina_CG_QtrlyPerformance_Final[[#This Row],[GOU EXP]]+Table_PBS_SQL_DB2_PBSSQL_PBS_NDP_Tina_CG_QtrlyPerformance_Final[[#This Row],[EXT EXP]]</f>
        <v>60000000</v>
      </c>
      <c r="AU3063" s="11" t="str">
        <f>IF(Table_PBS_SQL_DB2_PBSSQL_PBS_NDP_Tina_CG_QtrlyPerformance_Final[[#This Row],[Item_Code]]&gt;"300000", "Capital", "Recurrent")</f>
        <v>Recurrent</v>
      </c>
    </row>
    <row r="3064" spans="1:47" x14ac:dyDescent="0.25">
      <c r="A3064" t="s">
        <v>49</v>
      </c>
      <c r="B3064" t="s">
        <v>1400</v>
      </c>
      <c r="C3064" t="s">
        <v>293</v>
      </c>
      <c r="D3064" t="s">
        <v>1206</v>
      </c>
      <c r="E3064" t="s">
        <v>75</v>
      </c>
      <c r="F3064" t="s">
        <v>1228</v>
      </c>
      <c r="G3064" t="s">
        <v>87</v>
      </c>
      <c r="H3064" t="s">
        <v>1401</v>
      </c>
      <c r="I3064" t="s">
        <v>896</v>
      </c>
      <c r="J3064" t="s">
        <v>897</v>
      </c>
      <c r="K3064" t="s">
        <v>1467</v>
      </c>
      <c r="L3064" t="s">
        <v>1468</v>
      </c>
      <c r="M3064" t="s">
        <v>866</v>
      </c>
      <c r="N3064" t="s">
        <v>867</v>
      </c>
      <c r="O3064" t="s">
        <v>1011</v>
      </c>
      <c r="P3064" t="s">
        <v>1012</v>
      </c>
      <c r="Q3064" s="11">
        <v>0</v>
      </c>
      <c r="R3064" s="11">
        <v>0</v>
      </c>
      <c r="S3064" s="11">
        <v>0</v>
      </c>
      <c r="T3064" s="11">
        <v>0</v>
      </c>
      <c r="U3064" s="11">
        <v>0</v>
      </c>
      <c r="V3064" s="11">
        <v>0</v>
      </c>
      <c r="W3064" s="11">
        <v>0</v>
      </c>
      <c r="X3064" s="11">
        <v>0</v>
      </c>
      <c r="Y3064" s="11">
        <v>0</v>
      </c>
      <c r="Z3064" s="11">
        <v>0</v>
      </c>
      <c r="AA3064" s="11">
        <v>25000000</v>
      </c>
      <c r="AB3064" s="11">
        <v>25000000</v>
      </c>
      <c r="AC3064" s="11">
        <v>0</v>
      </c>
      <c r="AD3064" s="11">
        <v>0</v>
      </c>
      <c r="AE3064" s="11">
        <v>55252</v>
      </c>
      <c r="AF3064" s="11">
        <v>25000000</v>
      </c>
      <c r="AG3064" s="11">
        <v>0</v>
      </c>
      <c r="AH3064" s="11">
        <v>0</v>
      </c>
      <c r="AI3064" s="11">
        <v>20000000</v>
      </c>
      <c r="AJ3064" s="11">
        <v>20000000</v>
      </c>
      <c r="AK3064" s="11">
        <v>0</v>
      </c>
      <c r="AL3064" s="11">
        <v>0</v>
      </c>
      <c r="AM3064" s="11">
        <v>0</v>
      </c>
      <c r="AN3064" s="11">
        <v>0</v>
      </c>
      <c r="AO30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45055252</v>
      </c>
      <c r="AQ30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70000000</v>
      </c>
      <c r="AS3064" s="11">
        <f>Table_PBS_SQL_DB2_PBSSQL_PBS_NDP_Tina_CG_QtrlyPerformance_Final[[#This Row],[GOU REL]]+Table_PBS_SQL_DB2_PBSSQL_PBS_NDP_Tina_CG_QtrlyPerformance_Final[[#This Row],[EXT REL]]</f>
        <v>45055252</v>
      </c>
      <c r="AT3064" s="11">
        <f>Table_PBS_SQL_DB2_PBSSQL_PBS_NDP_Tina_CG_QtrlyPerformance_Final[[#This Row],[GOU EXP]]+Table_PBS_SQL_DB2_PBSSQL_PBS_NDP_Tina_CG_QtrlyPerformance_Final[[#This Row],[EXT EXP]]</f>
        <v>70000000</v>
      </c>
      <c r="AU3064" s="11" t="str">
        <f>IF(Table_PBS_SQL_DB2_PBSSQL_PBS_NDP_Tina_CG_QtrlyPerformance_Final[[#This Row],[Item_Code]]&gt;"300000", "Capital", "Recurrent")</f>
        <v>Recurrent</v>
      </c>
    </row>
    <row r="3065" spans="1:47" x14ac:dyDescent="0.25">
      <c r="A3065" t="s">
        <v>49</v>
      </c>
      <c r="B3065" t="s">
        <v>1400</v>
      </c>
      <c r="C3065" t="s">
        <v>293</v>
      </c>
      <c r="D3065" t="s">
        <v>1206</v>
      </c>
      <c r="E3065" t="s">
        <v>75</v>
      </c>
      <c r="F3065" t="s">
        <v>1228</v>
      </c>
      <c r="G3065" t="s">
        <v>87</v>
      </c>
      <c r="H3065" t="s">
        <v>1401</v>
      </c>
      <c r="I3065" t="s">
        <v>493</v>
      </c>
      <c r="J3065" t="s">
        <v>1470</v>
      </c>
      <c r="K3065" t="s">
        <v>1471</v>
      </c>
      <c r="L3065" t="s">
        <v>1472</v>
      </c>
      <c r="M3065" t="s">
        <v>866</v>
      </c>
      <c r="N3065" t="s">
        <v>867</v>
      </c>
      <c r="O3065" t="s">
        <v>1124</v>
      </c>
      <c r="P3065" t="s">
        <v>1125</v>
      </c>
      <c r="Q3065" s="11">
        <v>0</v>
      </c>
      <c r="R3065" s="11">
        <v>0</v>
      </c>
      <c r="S3065" s="11">
        <v>0</v>
      </c>
      <c r="T3065" s="11">
        <v>0</v>
      </c>
      <c r="U3065" s="11">
        <v>30000000</v>
      </c>
      <c r="V3065" s="11">
        <v>0</v>
      </c>
      <c r="W3065" s="11">
        <v>30000000</v>
      </c>
      <c r="X3065" s="11">
        <v>0</v>
      </c>
      <c r="Y3065" s="11">
        <v>0</v>
      </c>
      <c r="Z3065" s="11">
        <v>0</v>
      </c>
      <c r="AA3065" s="11">
        <v>0</v>
      </c>
      <c r="AB3065" s="11">
        <v>0</v>
      </c>
      <c r="AC3065" s="11">
        <v>7500000</v>
      </c>
      <c r="AD3065" s="11">
        <v>7500000</v>
      </c>
      <c r="AE3065" s="11">
        <v>0</v>
      </c>
      <c r="AF3065" s="11">
        <v>0</v>
      </c>
      <c r="AG3065" s="11">
        <v>7500000</v>
      </c>
      <c r="AH3065" s="11">
        <v>7500000</v>
      </c>
      <c r="AI3065" s="11">
        <v>0</v>
      </c>
      <c r="AJ3065" s="11">
        <v>0</v>
      </c>
      <c r="AK3065" s="11">
        <v>15000000</v>
      </c>
      <c r="AL3065" s="11">
        <v>15000000</v>
      </c>
      <c r="AM3065" s="11">
        <v>0</v>
      </c>
      <c r="AN3065" s="11">
        <v>0</v>
      </c>
      <c r="AO30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0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0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65" s="11">
        <f>Table_PBS_SQL_DB2_PBSSQL_PBS_NDP_Tina_CG_QtrlyPerformance_Final[[#This Row],[GOU REL]]+Table_PBS_SQL_DB2_PBSSQL_PBS_NDP_Tina_CG_QtrlyPerformance_Final[[#This Row],[EXT REL]]</f>
        <v>30000000</v>
      </c>
      <c r="AT3065" s="11">
        <f>Table_PBS_SQL_DB2_PBSSQL_PBS_NDP_Tina_CG_QtrlyPerformance_Final[[#This Row],[GOU EXP]]+Table_PBS_SQL_DB2_PBSSQL_PBS_NDP_Tina_CG_QtrlyPerformance_Final[[#This Row],[EXT EXP]]</f>
        <v>30000000</v>
      </c>
      <c r="AU3065" s="11" t="str">
        <f>IF(Table_PBS_SQL_DB2_PBSSQL_PBS_NDP_Tina_CG_QtrlyPerformance_Final[[#This Row],[Item_Code]]&gt;"300000", "Capital", "Recurrent")</f>
        <v>Recurrent</v>
      </c>
    </row>
    <row r="3066" spans="1:47" x14ac:dyDescent="0.25">
      <c r="A3066" t="s">
        <v>49</v>
      </c>
      <c r="B3066" t="s">
        <v>1400</v>
      </c>
      <c r="C3066" t="s">
        <v>293</v>
      </c>
      <c r="D3066" t="s">
        <v>1206</v>
      </c>
      <c r="E3066" t="s">
        <v>75</v>
      </c>
      <c r="F3066" t="s">
        <v>1228</v>
      </c>
      <c r="G3066" t="s">
        <v>87</v>
      </c>
      <c r="H3066" t="s">
        <v>1401</v>
      </c>
      <c r="I3066" t="s">
        <v>493</v>
      </c>
      <c r="J3066" t="s">
        <v>1470</v>
      </c>
      <c r="K3066" t="s">
        <v>1471</v>
      </c>
      <c r="L3066" t="s">
        <v>1472</v>
      </c>
      <c r="M3066" t="s">
        <v>866</v>
      </c>
      <c r="N3066" t="s">
        <v>867</v>
      </c>
      <c r="O3066" t="s">
        <v>1004</v>
      </c>
      <c r="P3066" t="s">
        <v>868</v>
      </c>
      <c r="Q3066" s="11">
        <v>0</v>
      </c>
      <c r="R3066" s="11">
        <v>0</v>
      </c>
      <c r="S3066" s="11">
        <v>0</v>
      </c>
      <c r="T3066" s="11">
        <v>0</v>
      </c>
      <c r="U3066" s="11">
        <v>64720000</v>
      </c>
      <c r="V3066" s="11">
        <v>0</v>
      </c>
      <c r="W3066" s="11">
        <v>64720000</v>
      </c>
      <c r="X3066" s="11">
        <v>0</v>
      </c>
      <c r="Y3066" s="11">
        <v>0</v>
      </c>
      <c r="Z3066" s="11">
        <v>0</v>
      </c>
      <c r="AA3066" s="11">
        <v>0</v>
      </c>
      <c r="AB3066" s="11">
        <v>0</v>
      </c>
      <c r="AC3066" s="11">
        <v>16180000</v>
      </c>
      <c r="AD3066" s="11">
        <v>8090000</v>
      </c>
      <c r="AE3066" s="11">
        <v>0</v>
      </c>
      <c r="AF3066" s="11">
        <v>0</v>
      </c>
      <c r="AG3066" s="11">
        <v>16180000</v>
      </c>
      <c r="AH3066" s="11">
        <v>23879975</v>
      </c>
      <c r="AI3066" s="11">
        <v>0</v>
      </c>
      <c r="AJ3066" s="11">
        <v>0</v>
      </c>
      <c r="AK3066" s="11">
        <v>0</v>
      </c>
      <c r="AL3066" s="11">
        <v>390025</v>
      </c>
      <c r="AM3066" s="11">
        <v>0</v>
      </c>
      <c r="AN3066" s="11">
        <v>0</v>
      </c>
      <c r="AO30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32360000</v>
      </c>
      <c r="AP30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32360000</v>
      </c>
      <c r="AR30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66" s="11">
        <f>Table_PBS_SQL_DB2_PBSSQL_PBS_NDP_Tina_CG_QtrlyPerformance_Final[[#This Row],[GOU REL]]+Table_PBS_SQL_DB2_PBSSQL_PBS_NDP_Tina_CG_QtrlyPerformance_Final[[#This Row],[EXT REL]]</f>
        <v>32360000</v>
      </c>
      <c r="AT3066" s="11">
        <f>Table_PBS_SQL_DB2_PBSSQL_PBS_NDP_Tina_CG_QtrlyPerformance_Final[[#This Row],[GOU EXP]]+Table_PBS_SQL_DB2_PBSSQL_PBS_NDP_Tina_CG_QtrlyPerformance_Final[[#This Row],[EXT EXP]]</f>
        <v>32360000</v>
      </c>
      <c r="AU3066" s="11" t="str">
        <f>IF(Table_PBS_SQL_DB2_PBSSQL_PBS_NDP_Tina_CG_QtrlyPerformance_Final[[#This Row],[Item_Code]]&gt;"300000", "Capital", "Recurrent")</f>
        <v>Recurrent</v>
      </c>
    </row>
    <row r="3067" spans="1:47" x14ac:dyDescent="0.25">
      <c r="A3067" t="s">
        <v>49</v>
      </c>
      <c r="B3067" t="s">
        <v>1400</v>
      </c>
      <c r="C3067" t="s">
        <v>293</v>
      </c>
      <c r="D3067" t="s">
        <v>1206</v>
      </c>
      <c r="E3067" t="s">
        <v>75</v>
      </c>
      <c r="F3067" t="s">
        <v>1228</v>
      </c>
      <c r="G3067" t="s">
        <v>87</v>
      </c>
      <c r="H3067" t="s">
        <v>1401</v>
      </c>
      <c r="I3067" t="s">
        <v>493</v>
      </c>
      <c r="J3067" t="s">
        <v>1470</v>
      </c>
      <c r="K3067" t="s">
        <v>1471</v>
      </c>
      <c r="L3067" t="s">
        <v>1472</v>
      </c>
      <c r="M3067" t="s">
        <v>1044</v>
      </c>
      <c r="N3067" t="s">
        <v>1045</v>
      </c>
      <c r="O3067" t="s">
        <v>1052</v>
      </c>
      <c r="P3067" t="s">
        <v>1053</v>
      </c>
      <c r="Q3067" s="11">
        <v>0</v>
      </c>
      <c r="R3067" s="11">
        <v>0</v>
      </c>
      <c r="S3067" s="11">
        <v>0</v>
      </c>
      <c r="T3067" s="11">
        <v>0</v>
      </c>
      <c r="U3067" s="11">
        <v>20485301933</v>
      </c>
      <c r="V3067" s="11">
        <v>0</v>
      </c>
      <c r="W3067" s="11">
        <v>20485301933</v>
      </c>
      <c r="X3067" s="11">
        <v>0</v>
      </c>
      <c r="Y3067" s="11">
        <v>0</v>
      </c>
      <c r="Z3067" s="11">
        <v>0</v>
      </c>
      <c r="AA3067" s="11">
        <v>0</v>
      </c>
      <c r="AB3067" s="11">
        <v>0</v>
      </c>
      <c r="AC3067" s="11">
        <v>3500000000</v>
      </c>
      <c r="AD3067" s="11">
        <v>3432513295</v>
      </c>
      <c r="AE3067" s="11">
        <v>0</v>
      </c>
      <c r="AF3067" s="11">
        <v>0</v>
      </c>
      <c r="AG3067" s="11">
        <v>4000000000</v>
      </c>
      <c r="AH3067" s="11">
        <v>3515401759</v>
      </c>
      <c r="AI3067" s="11">
        <v>0</v>
      </c>
      <c r="AJ3067" s="11">
        <v>0</v>
      </c>
      <c r="AK3067" s="11">
        <v>4900000029</v>
      </c>
      <c r="AL3067" s="11">
        <v>5447348672</v>
      </c>
      <c r="AM3067" s="11">
        <v>0</v>
      </c>
      <c r="AN3067" s="11">
        <v>0</v>
      </c>
      <c r="AO30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12400000029</v>
      </c>
      <c r="AP30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12395263726</v>
      </c>
      <c r="AR30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67" s="11">
        <f>Table_PBS_SQL_DB2_PBSSQL_PBS_NDP_Tina_CG_QtrlyPerformance_Final[[#This Row],[GOU REL]]+Table_PBS_SQL_DB2_PBSSQL_PBS_NDP_Tina_CG_QtrlyPerformance_Final[[#This Row],[EXT REL]]</f>
        <v>12400000029</v>
      </c>
      <c r="AT3067" s="11">
        <f>Table_PBS_SQL_DB2_PBSSQL_PBS_NDP_Tina_CG_QtrlyPerformance_Final[[#This Row],[GOU EXP]]+Table_PBS_SQL_DB2_PBSSQL_PBS_NDP_Tina_CG_QtrlyPerformance_Final[[#This Row],[EXT EXP]]</f>
        <v>12395263726</v>
      </c>
      <c r="AU3067" s="11" t="str">
        <f>IF(Table_PBS_SQL_DB2_PBSSQL_PBS_NDP_Tina_CG_QtrlyPerformance_Final[[#This Row],[Item_Code]]&gt;"300000", "Capital", "Recurrent")</f>
        <v>Capital</v>
      </c>
    </row>
    <row r="3068" spans="1:47" x14ac:dyDescent="0.25">
      <c r="A3068" t="s">
        <v>49</v>
      </c>
      <c r="B3068" t="s">
        <v>1400</v>
      </c>
      <c r="C3068" t="s">
        <v>293</v>
      </c>
      <c r="D3068" t="s">
        <v>1206</v>
      </c>
      <c r="E3068" t="s">
        <v>75</v>
      </c>
      <c r="F3068" t="s">
        <v>1228</v>
      </c>
      <c r="G3068" t="s">
        <v>87</v>
      </c>
      <c r="H3068" t="s">
        <v>1401</v>
      </c>
      <c r="I3068" t="s">
        <v>493</v>
      </c>
      <c r="J3068" t="s">
        <v>1470</v>
      </c>
      <c r="K3068" t="s">
        <v>1437</v>
      </c>
      <c r="L3068" t="s">
        <v>1438</v>
      </c>
      <c r="M3068" t="s">
        <v>866</v>
      </c>
      <c r="N3068" t="s">
        <v>867</v>
      </c>
      <c r="O3068" t="s">
        <v>893</v>
      </c>
      <c r="P3068" t="s">
        <v>894</v>
      </c>
      <c r="Q3068" s="11">
        <v>0</v>
      </c>
      <c r="R3068" s="11">
        <v>0</v>
      </c>
      <c r="S3068" s="11">
        <v>0</v>
      </c>
      <c r="T3068" s="11">
        <v>0</v>
      </c>
      <c r="U3068" s="11">
        <v>501000000</v>
      </c>
      <c r="V3068" s="11">
        <v>0</v>
      </c>
      <c r="W3068" s="11">
        <v>501000000</v>
      </c>
      <c r="X3068" s="11">
        <v>0</v>
      </c>
      <c r="Y3068" s="11">
        <v>0</v>
      </c>
      <c r="Z3068" s="11">
        <v>0</v>
      </c>
      <c r="AA3068" s="11">
        <v>0</v>
      </c>
      <c r="AB3068" s="11">
        <v>0</v>
      </c>
      <c r="AC3068" s="11">
        <v>0</v>
      </c>
      <c r="AD3068" s="11">
        <v>0</v>
      </c>
      <c r="AE3068" s="11">
        <v>0</v>
      </c>
      <c r="AF3068" s="11">
        <v>0</v>
      </c>
      <c r="AG3068" s="11">
        <v>0</v>
      </c>
      <c r="AH3068" s="11">
        <v>0</v>
      </c>
      <c r="AI3068" s="11">
        <v>0</v>
      </c>
      <c r="AJ3068" s="11">
        <v>0</v>
      </c>
      <c r="AK3068" s="11">
        <v>0</v>
      </c>
      <c r="AL3068" s="11">
        <v>0</v>
      </c>
      <c r="AM3068" s="11">
        <v>0</v>
      </c>
      <c r="AN3068" s="11">
        <v>0</v>
      </c>
      <c r="AO30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68" s="11">
        <f>Table_PBS_SQL_DB2_PBSSQL_PBS_NDP_Tina_CG_QtrlyPerformance_Final[[#This Row],[GOU REL]]+Table_PBS_SQL_DB2_PBSSQL_PBS_NDP_Tina_CG_QtrlyPerformance_Final[[#This Row],[EXT REL]]</f>
        <v>0</v>
      </c>
      <c r="AT3068" s="11">
        <f>Table_PBS_SQL_DB2_PBSSQL_PBS_NDP_Tina_CG_QtrlyPerformance_Final[[#This Row],[GOU EXP]]+Table_PBS_SQL_DB2_PBSSQL_PBS_NDP_Tina_CG_QtrlyPerformance_Final[[#This Row],[EXT EXP]]</f>
        <v>0</v>
      </c>
      <c r="AU3068" s="11" t="str">
        <f>IF(Table_PBS_SQL_DB2_PBSSQL_PBS_NDP_Tina_CG_QtrlyPerformance_Final[[#This Row],[Item_Code]]&gt;"300000", "Capital", "Recurrent")</f>
        <v>Capital</v>
      </c>
    </row>
    <row r="3069" spans="1:47" x14ac:dyDescent="0.25">
      <c r="A3069" t="s">
        <v>49</v>
      </c>
      <c r="B3069" t="s">
        <v>1400</v>
      </c>
      <c r="C3069" t="s">
        <v>293</v>
      </c>
      <c r="D3069" t="s">
        <v>1206</v>
      </c>
      <c r="E3069" t="s">
        <v>75</v>
      </c>
      <c r="F3069" t="s">
        <v>1228</v>
      </c>
      <c r="G3069" t="s">
        <v>87</v>
      </c>
      <c r="H3069" t="s">
        <v>1401</v>
      </c>
      <c r="I3069" t="s">
        <v>493</v>
      </c>
      <c r="J3069" t="s">
        <v>1470</v>
      </c>
      <c r="K3069" t="s">
        <v>137</v>
      </c>
      <c r="L3069" t="s">
        <v>1473</v>
      </c>
      <c r="M3069" t="s">
        <v>866</v>
      </c>
      <c r="N3069" t="s">
        <v>867</v>
      </c>
      <c r="O3069" t="s">
        <v>1016</v>
      </c>
      <c r="P3069" t="s">
        <v>1017</v>
      </c>
      <c r="Q3069" s="11">
        <v>0</v>
      </c>
      <c r="R3069" s="11">
        <v>0</v>
      </c>
      <c r="S3069" s="11">
        <v>0</v>
      </c>
      <c r="T3069" s="11">
        <v>0</v>
      </c>
      <c r="U3069" s="11">
        <v>30000000</v>
      </c>
      <c r="V3069" s="11">
        <v>0</v>
      </c>
      <c r="W3069" s="11">
        <v>30000000</v>
      </c>
      <c r="X3069" s="11">
        <v>0</v>
      </c>
      <c r="Y3069" s="11">
        <v>0</v>
      </c>
      <c r="Z3069" s="11">
        <v>0</v>
      </c>
      <c r="AA3069" s="11">
        <v>0</v>
      </c>
      <c r="AB3069" s="11">
        <v>0</v>
      </c>
      <c r="AC3069" s="11">
        <v>7500000</v>
      </c>
      <c r="AD3069" s="11">
        <v>1875000</v>
      </c>
      <c r="AE3069" s="11">
        <v>0</v>
      </c>
      <c r="AF3069" s="11">
        <v>0</v>
      </c>
      <c r="AG3069" s="11">
        <v>7500000</v>
      </c>
      <c r="AH3069" s="11">
        <v>13125000</v>
      </c>
      <c r="AI3069" s="11">
        <v>0</v>
      </c>
      <c r="AJ3069" s="11">
        <v>0</v>
      </c>
      <c r="AK3069" s="11">
        <v>15000000</v>
      </c>
      <c r="AL3069" s="11">
        <v>14966599</v>
      </c>
      <c r="AM3069" s="11">
        <v>0</v>
      </c>
      <c r="AN3069" s="11">
        <v>0</v>
      </c>
      <c r="AO30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0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29966599</v>
      </c>
      <c r="AR30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69" s="11">
        <f>Table_PBS_SQL_DB2_PBSSQL_PBS_NDP_Tina_CG_QtrlyPerformance_Final[[#This Row],[GOU REL]]+Table_PBS_SQL_DB2_PBSSQL_PBS_NDP_Tina_CG_QtrlyPerformance_Final[[#This Row],[EXT REL]]</f>
        <v>30000000</v>
      </c>
      <c r="AT3069" s="11">
        <f>Table_PBS_SQL_DB2_PBSSQL_PBS_NDP_Tina_CG_QtrlyPerformance_Final[[#This Row],[GOU EXP]]+Table_PBS_SQL_DB2_PBSSQL_PBS_NDP_Tina_CG_QtrlyPerformance_Final[[#This Row],[EXT EXP]]</f>
        <v>29966599</v>
      </c>
      <c r="AU3069" s="11" t="str">
        <f>IF(Table_PBS_SQL_DB2_PBSSQL_PBS_NDP_Tina_CG_QtrlyPerformance_Final[[#This Row],[Item_Code]]&gt;"300000", "Capital", "Recurrent")</f>
        <v>Recurrent</v>
      </c>
    </row>
    <row r="3070" spans="1:47" x14ac:dyDescent="0.25">
      <c r="A3070" t="s">
        <v>49</v>
      </c>
      <c r="B3070" t="s">
        <v>1400</v>
      </c>
      <c r="C3070" t="s">
        <v>293</v>
      </c>
      <c r="D3070" t="s">
        <v>1206</v>
      </c>
      <c r="E3070" t="s">
        <v>75</v>
      </c>
      <c r="F3070" t="s">
        <v>1228</v>
      </c>
      <c r="G3070" t="s">
        <v>87</v>
      </c>
      <c r="H3070" t="s">
        <v>1401</v>
      </c>
      <c r="I3070" t="s">
        <v>493</v>
      </c>
      <c r="J3070" t="s">
        <v>1470</v>
      </c>
      <c r="K3070" t="s">
        <v>137</v>
      </c>
      <c r="L3070" t="s">
        <v>1473</v>
      </c>
      <c r="M3070" t="s">
        <v>866</v>
      </c>
      <c r="N3070" t="s">
        <v>867</v>
      </c>
      <c r="O3070" t="s">
        <v>1974</v>
      </c>
      <c r="P3070" t="s">
        <v>1975</v>
      </c>
      <c r="Q3070" s="11">
        <v>0</v>
      </c>
      <c r="R3070" s="11">
        <v>0</v>
      </c>
      <c r="S3070" s="11">
        <v>0</v>
      </c>
      <c r="T3070" s="11">
        <v>0</v>
      </c>
      <c r="U3070" s="11">
        <v>250000000</v>
      </c>
      <c r="V3070" s="11">
        <v>0</v>
      </c>
      <c r="W3070" s="11">
        <v>250000000</v>
      </c>
      <c r="X3070" s="11">
        <v>0</v>
      </c>
      <c r="Y3070" s="11">
        <v>0</v>
      </c>
      <c r="Z3070" s="11">
        <v>0</v>
      </c>
      <c r="AA3070" s="11">
        <v>0</v>
      </c>
      <c r="AB3070" s="11">
        <v>0</v>
      </c>
      <c r="AC3070" s="11">
        <v>0</v>
      </c>
      <c r="AD3070" s="11">
        <v>0</v>
      </c>
      <c r="AE3070" s="11">
        <v>0</v>
      </c>
      <c r="AF3070" s="11">
        <v>0</v>
      </c>
      <c r="AG3070" s="11">
        <v>62500000</v>
      </c>
      <c r="AH3070" s="11">
        <v>62500000</v>
      </c>
      <c r="AI3070" s="11">
        <v>0</v>
      </c>
      <c r="AJ3070" s="11">
        <v>0</v>
      </c>
      <c r="AK3070" s="11">
        <v>50000000</v>
      </c>
      <c r="AL3070" s="11">
        <v>50000000</v>
      </c>
      <c r="AM3070" s="11">
        <v>0</v>
      </c>
      <c r="AN3070" s="11">
        <v>0</v>
      </c>
      <c r="AO30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112500000</v>
      </c>
      <c r="AP30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112500000</v>
      </c>
      <c r="AR30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0" s="11">
        <f>Table_PBS_SQL_DB2_PBSSQL_PBS_NDP_Tina_CG_QtrlyPerformance_Final[[#This Row],[GOU REL]]+Table_PBS_SQL_DB2_PBSSQL_PBS_NDP_Tina_CG_QtrlyPerformance_Final[[#This Row],[EXT REL]]</f>
        <v>112500000</v>
      </c>
      <c r="AT3070" s="11">
        <f>Table_PBS_SQL_DB2_PBSSQL_PBS_NDP_Tina_CG_QtrlyPerformance_Final[[#This Row],[GOU EXP]]+Table_PBS_SQL_DB2_PBSSQL_PBS_NDP_Tina_CG_QtrlyPerformance_Final[[#This Row],[EXT EXP]]</f>
        <v>112500000</v>
      </c>
      <c r="AU3070" s="11" t="str">
        <f>IF(Table_PBS_SQL_DB2_PBSSQL_PBS_NDP_Tina_CG_QtrlyPerformance_Final[[#This Row],[Item_Code]]&gt;"300000", "Capital", "Recurrent")</f>
        <v>Recurrent</v>
      </c>
    </row>
    <row r="3071" spans="1:47" x14ac:dyDescent="0.25">
      <c r="A3071" t="s">
        <v>49</v>
      </c>
      <c r="B3071" t="s">
        <v>1400</v>
      </c>
      <c r="C3071" t="s">
        <v>293</v>
      </c>
      <c r="D3071" t="s">
        <v>1206</v>
      </c>
      <c r="E3071" t="s">
        <v>75</v>
      </c>
      <c r="F3071" t="s">
        <v>1228</v>
      </c>
      <c r="G3071" t="s">
        <v>87</v>
      </c>
      <c r="H3071" t="s">
        <v>1401</v>
      </c>
      <c r="I3071" t="s">
        <v>493</v>
      </c>
      <c r="J3071" t="s">
        <v>1470</v>
      </c>
      <c r="K3071" t="s">
        <v>137</v>
      </c>
      <c r="L3071" t="s">
        <v>1473</v>
      </c>
      <c r="M3071" t="s">
        <v>866</v>
      </c>
      <c r="N3071" t="s">
        <v>867</v>
      </c>
      <c r="O3071" t="s">
        <v>1192</v>
      </c>
      <c r="P3071" t="s">
        <v>1193</v>
      </c>
      <c r="Q3071" s="11">
        <v>0</v>
      </c>
      <c r="R3071" s="11">
        <v>0</v>
      </c>
      <c r="S3071" s="11">
        <v>0</v>
      </c>
      <c r="T3071" s="11">
        <v>0</v>
      </c>
      <c r="U3071" s="11">
        <v>200000000</v>
      </c>
      <c r="V3071" s="11">
        <v>0</v>
      </c>
      <c r="W3071" s="11">
        <v>200000000</v>
      </c>
      <c r="X3071" s="11">
        <v>0</v>
      </c>
      <c r="Y3071" s="11">
        <v>0</v>
      </c>
      <c r="Z3071" s="11">
        <v>0</v>
      </c>
      <c r="AA3071" s="11">
        <v>0</v>
      </c>
      <c r="AB3071" s="11">
        <v>0</v>
      </c>
      <c r="AC3071" s="11">
        <v>0</v>
      </c>
      <c r="AD3071" s="11">
        <v>0</v>
      </c>
      <c r="AE3071" s="11">
        <v>0</v>
      </c>
      <c r="AF3071" s="11">
        <v>0</v>
      </c>
      <c r="AG3071" s="11">
        <v>50000000</v>
      </c>
      <c r="AH3071" s="11">
        <v>33159000</v>
      </c>
      <c r="AI3071" s="11">
        <v>0</v>
      </c>
      <c r="AJ3071" s="11">
        <v>0</v>
      </c>
      <c r="AK3071" s="11">
        <v>150000000</v>
      </c>
      <c r="AL3071" s="11">
        <v>166511000</v>
      </c>
      <c r="AM3071" s="11">
        <v>0</v>
      </c>
      <c r="AN3071" s="11">
        <v>0</v>
      </c>
      <c r="AO30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0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199670000</v>
      </c>
      <c r="AR30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1" s="11">
        <f>Table_PBS_SQL_DB2_PBSSQL_PBS_NDP_Tina_CG_QtrlyPerformance_Final[[#This Row],[GOU REL]]+Table_PBS_SQL_DB2_PBSSQL_PBS_NDP_Tina_CG_QtrlyPerformance_Final[[#This Row],[EXT REL]]</f>
        <v>200000000</v>
      </c>
      <c r="AT3071" s="11">
        <f>Table_PBS_SQL_DB2_PBSSQL_PBS_NDP_Tina_CG_QtrlyPerformance_Final[[#This Row],[GOU EXP]]+Table_PBS_SQL_DB2_PBSSQL_PBS_NDP_Tina_CG_QtrlyPerformance_Final[[#This Row],[EXT EXP]]</f>
        <v>199670000</v>
      </c>
      <c r="AU3071" s="11" t="str">
        <f>IF(Table_PBS_SQL_DB2_PBSSQL_PBS_NDP_Tina_CG_QtrlyPerformance_Final[[#This Row],[Item_Code]]&gt;"300000", "Capital", "Recurrent")</f>
        <v>Recurrent</v>
      </c>
    </row>
    <row r="3072" spans="1:47" x14ac:dyDescent="0.25">
      <c r="A3072" t="s">
        <v>49</v>
      </c>
      <c r="B3072" t="s">
        <v>1400</v>
      </c>
      <c r="C3072" t="s">
        <v>293</v>
      </c>
      <c r="D3072" t="s">
        <v>1206</v>
      </c>
      <c r="E3072" t="s">
        <v>75</v>
      </c>
      <c r="F3072" t="s">
        <v>1228</v>
      </c>
      <c r="G3072" t="s">
        <v>87</v>
      </c>
      <c r="H3072" t="s">
        <v>1401</v>
      </c>
      <c r="I3072" t="s">
        <v>493</v>
      </c>
      <c r="J3072" t="s">
        <v>1470</v>
      </c>
      <c r="K3072" t="s">
        <v>145</v>
      </c>
      <c r="L3072" t="s">
        <v>1413</v>
      </c>
      <c r="M3072" t="s">
        <v>866</v>
      </c>
      <c r="N3072" t="s">
        <v>867</v>
      </c>
      <c r="O3072" t="s">
        <v>906</v>
      </c>
      <c r="P3072" t="s">
        <v>907</v>
      </c>
      <c r="Q3072" s="11">
        <v>0</v>
      </c>
      <c r="R3072" s="11">
        <v>0</v>
      </c>
      <c r="S3072" s="11">
        <v>0</v>
      </c>
      <c r="T3072" s="11">
        <v>0</v>
      </c>
      <c r="U3072" s="11">
        <v>83000000</v>
      </c>
      <c r="V3072" s="11">
        <v>0</v>
      </c>
      <c r="W3072" s="11">
        <v>83000000</v>
      </c>
      <c r="X3072" s="11">
        <v>0</v>
      </c>
      <c r="Y3072" s="11">
        <v>0</v>
      </c>
      <c r="Z3072" s="11">
        <v>0</v>
      </c>
      <c r="AA3072" s="11">
        <v>0</v>
      </c>
      <c r="AB3072" s="11">
        <v>0</v>
      </c>
      <c r="AC3072" s="11">
        <v>0</v>
      </c>
      <c r="AD3072" s="11">
        <v>0</v>
      </c>
      <c r="AE3072" s="11">
        <v>0</v>
      </c>
      <c r="AF3072" s="11">
        <v>0</v>
      </c>
      <c r="AG3072" s="11">
        <v>20750000</v>
      </c>
      <c r="AH3072" s="11">
        <v>9607250</v>
      </c>
      <c r="AI3072" s="11">
        <v>0</v>
      </c>
      <c r="AJ3072" s="11">
        <v>0</v>
      </c>
      <c r="AK3072" s="11">
        <v>0</v>
      </c>
      <c r="AL3072" s="11">
        <v>20750000</v>
      </c>
      <c r="AM3072" s="11">
        <v>0</v>
      </c>
      <c r="AN3072" s="11">
        <v>0</v>
      </c>
      <c r="AO30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20750000</v>
      </c>
      <c r="AP30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30357250</v>
      </c>
      <c r="AR30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2" s="11">
        <f>Table_PBS_SQL_DB2_PBSSQL_PBS_NDP_Tina_CG_QtrlyPerformance_Final[[#This Row],[GOU REL]]+Table_PBS_SQL_DB2_PBSSQL_PBS_NDP_Tina_CG_QtrlyPerformance_Final[[#This Row],[EXT REL]]</f>
        <v>20750000</v>
      </c>
      <c r="AT3072" s="11">
        <f>Table_PBS_SQL_DB2_PBSSQL_PBS_NDP_Tina_CG_QtrlyPerformance_Final[[#This Row],[GOU EXP]]+Table_PBS_SQL_DB2_PBSSQL_PBS_NDP_Tina_CG_QtrlyPerformance_Final[[#This Row],[EXT EXP]]</f>
        <v>30357250</v>
      </c>
      <c r="AU3072" s="11" t="str">
        <f>IF(Table_PBS_SQL_DB2_PBSSQL_PBS_NDP_Tina_CG_QtrlyPerformance_Final[[#This Row],[Item_Code]]&gt;"300000", "Capital", "Recurrent")</f>
        <v>Recurrent</v>
      </c>
    </row>
    <row r="3073" spans="1:47" x14ac:dyDescent="0.25">
      <c r="A3073" t="s">
        <v>49</v>
      </c>
      <c r="B3073" t="s">
        <v>1400</v>
      </c>
      <c r="C3073" t="s">
        <v>293</v>
      </c>
      <c r="D3073" t="s">
        <v>1206</v>
      </c>
      <c r="E3073" t="s">
        <v>75</v>
      </c>
      <c r="F3073" t="s">
        <v>1228</v>
      </c>
      <c r="G3073" t="s">
        <v>87</v>
      </c>
      <c r="H3073" t="s">
        <v>1401</v>
      </c>
      <c r="I3073" t="s">
        <v>467</v>
      </c>
      <c r="J3073" t="s">
        <v>1474</v>
      </c>
      <c r="K3073" t="s">
        <v>1463</v>
      </c>
      <c r="L3073" t="s">
        <v>1464</v>
      </c>
      <c r="M3073" t="s">
        <v>866</v>
      </c>
      <c r="N3073" t="s">
        <v>867</v>
      </c>
      <c r="O3073" t="s">
        <v>1002</v>
      </c>
      <c r="P3073" t="s">
        <v>1003</v>
      </c>
      <c r="Q3073" s="11">
        <v>0</v>
      </c>
      <c r="R3073" s="11">
        <v>0</v>
      </c>
      <c r="S3073" s="11">
        <v>0</v>
      </c>
      <c r="T3073" s="11">
        <v>0</v>
      </c>
      <c r="U3073" s="11">
        <v>200000000</v>
      </c>
      <c r="V3073" s="11">
        <v>0</v>
      </c>
      <c r="W3073" s="11">
        <v>200000000</v>
      </c>
      <c r="X3073" s="11">
        <v>0</v>
      </c>
      <c r="Y3073" s="11">
        <v>0</v>
      </c>
      <c r="Z3073" s="11">
        <v>0</v>
      </c>
      <c r="AA3073" s="11">
        <v>0</v>
      </c>
      <c r="AB3073" s="11">
        <v>0</v>
      </c>
      <c r="AC3073" s="11">
        <v>200000000</v>
      </c>
      <c r="AD3073" s="11">
        <v>200000000</v>
      </c>
      <c r="AE3073" s="11">
        <v>0</v>
      </c>
      <c r="AF3073" s="11">
        <v>0</v>
      </c>
      <c r="AG3073" s="11">
        <v>0</v>
      </c>
      <c r="AH3073" s="11">
        <v>0</v>
      </c>
      <c r="AI3073" s="11">
        <v>0</v>
      </c>
      <c r="AJ3073" s="11">
        <v>0</v>
      </c>
      <c r="AK3073" s="11">
        <v>0</v>
      </c>
      <c r="AL3073" s="11">
        <v>0</v>
      </c>
      <c r="AM3073" s="11">
        <v>0</v>
      </c>
      <c r="AN3073" s="11">
        <v>0</v>
      </c>
      <c r="AO30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0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30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3" s="11">
        <f>Table_PBS_SQL_DB2_PBSSQL_PBS_NDP_Tina_CG_QtrlyPerformance_Final[[#This Row],[GOU REL]]+Table_PBS_SQL_DB2_PBSSQL_PBS_NDP_Tina_CG_QtrlyPerformance_Final[[#This Row],[EXT REL]]</f>
        <v>200000000</v>
      </c>
      <c r="AT3073" s="11">
        <f>Table_PBS_SQL_DB2_PBSSQL_PBS_NDP_Tina_CG_QtrlyPerformance_Final[[#This Row],[GOU EXP]]+Table_PBS_SQL_DB2_PBSSQL_PBS_NDP_Tina_CG_QtrlyPerformance_Final[[#This Row],[EXT EXP]]</f>
        <v>200000000</v>
      </c>
      <c r="AU3073" s="11" t="str">
        <f>IF(Table_PBS_SQL_DB2_PBSSQL_PBS_NDP_Tina_CG_QtrlyPerformance_Final[[#This Row],[Item_Code]]&gt;"300000", "Capital", "Recurrent")</f>
        <v>Recurrent</v>
      </c>
    </row>
    <row r="3074" spans="1:47" x14ac:dyDescent="0.25">
      <c r="A3074" t="s">
        <v>49</v>
      </c>
      <c r="B3074" t="s">
        <v>1400</v>
      </c>
      <c r="C3074" t="s">
        <v>293</v>
      </c>
      <c r="D3074" t="s">
        <v>1206</v>
      </c>
      <c r="E3074" t="s">
        <v>75</v>
      </c>
      <c r="F3074" t="s">
        <v>1228</v>
      </c>
      <c r="G3074" t="s">
        <v>87</v>
      </c>
      <c r="H3074" t="s">
        <v>1401</v>
      </c>
      <c r="I3074" t="s">
        <v>467</v>
      </c>
      <c r="J3074" t="s">
        <v>1474</v>
      </c>
      <c r="K3074" t="s">
        <v>1475</v>
      </c>
      <c r="L3074" t="s">
        <v>1476</v>
      </c>
      <c r="M3074" t="s">
        <v>1044</v>
      </c>
      <c r="N3074" t="s">
        <v>1045</v>
      </c>
      <c r="O3074" t="s">
        <v>1025</v>
      </c>
      <c r="P3074" t="s">
        <v>1026</v>
      </c>
      <c r="Q3074" s="11">
        <v>0</v>
      </c>
      <c r="R3074" s="11">
        <v>0</v>
      </c>
      <c r="S3074" s="11">
        <v>0</v>
      </c>
      <c r="T3074" s="11">
        <v>0</v>
      </c>
      <c r="U3074" s="11">
        <v>0</v>
      </c>
      <c r="V3074" s="11">
        <v>0</v>
      </c>
      <c r="W3074" s="11">
        <v>0</v>
      </c>
      <c r="X3074" s="11">
        <v>0</v>
      </c>
      <c r="Y3074" s="11">
        <v>0</v>
      </c>
      <c r="Z3074" s="11">
        <v>0</v>
      </c>
      <c r="AA3074" s="11">
        <v>0</v>
      </c>
      <c r="AB3074" s="11">
        <v>0</v>
      </c>
      <c r="AC3074" s="11">
        <v>0</v>
      </c>
      <c r="AD3074" s="11">
        <v>0</v>
      </c>
      <c r="AE3074" s="11">
        <v>0</v>
      </c>
      <c r="AF3074" s="11">
        <v>0</v>
      </c>
      <c r="AG3074" s="11">
        <v>0</v>
      </c>
      <c r="AH3074" s="11">
        <v>0</v>
      </c>
      <c r="AI3074" s="11">
        <v>0</v>
      </c>
      <c r="AJ3074" s="11">
        <v>0</v>
      </c>
      <c r="AK3074" s="11">
        <v>0</v>
      </c>
      <c r="AL3074" s="11">
        <v>0</v>
      </c>
      <c r="AM3074" s="11">
        <v>0</v>
      </c>
      <c r="AN3074" s="11">
        <v>0</v>
      </c>
      <c r="AO30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4" s="11">
        <f>Table_PBS_SQL_DB2_PBSSQL_PBS_NDP_Tina_CG_QtrlyPerformance_Final[[#This Row],[GOU REL]]+Table_PBS_SQL_DB2_PBSSQL_PBS_NDP_Tina_CG_QtrlyPerformance_Final[[#This Row],[EXT REL]]</f>
        <v>0</v>
      </c>
      <c r="AT3074" s="11">
        <f>Table_PBS_SQL_DB2_PBSSQL_PBS_NDP_Tina_CG_QtrlyPerformance_Final[[#This Row],[GOU EXP]]+Table_PBS_SQL_DB2_PBSSQL_PBS_NDP_Tina_CG_QtrlyPerformance_Final[[#This Row],[EXT EXP]]</f>
        <v>0</v>
      </c>
      <c r="AU3074" s="11" t="str">
        <f>IF(Table_PBS_SQL_DB2_PBSSQL_PBS_NDP_Tina_CG_QtrlyPerformance_Final[[#This Row],[Item_Code]]&gt;"300000", "Capital", "Recurrent")</f>
        <v>Recurrent</v>
      </c>
    </row>
    <row r="3075" spans="1:47" x14ac:dyDescent="0.25">
      <c r="A3075" t="s">
        <v>49</v>
      </c>
      <c r="B3075" t="s">
        <v>1400</v>
      </c>
      <c r="C3075" t="s">
        <v>293</v>
      </c>
      <c r="D3075" t="s">
        <v>1206</v>
      </c>
      <c r="E3075" t="s">
        <v>75</v>
      </c>
      <c r="F3075" t="s">
        <v>1228</v>
      </c>
      <c r="G3075" t="s">
        <v>87</v>
      </c>
      <c r="H3075" t="s">
        <v>1401</v>
      </c>
      <c r="I3075" t="s">
        <v>467</v>
      </c>
      <c r="J3075" t="s">
        <v>1474</v>
      </c>
      <c r="K3075" t="s">
        <v>1477</v>
      </c>
      <c r="L3075" t="s">
        <v>1478</v>
      </c>
      <c r="M3075" t="s">
        <v>866</v>
      </c>
      <c r="N3075" t="s">
        <v>867</v>
      </c>
      <c r="O3075" t="s">
        <v>2108</v>
      </c>
      <c r="P3075" t="s">
        <v>2109</v>
      </c>
      <c r="Q3075" s="11">
        <v>0</v>
      </c>
      <c r="R3075" s="11">
        <v>0</v>
      </c>
      <c r="S3075" s="11">
        <v>0</v>
      </c>
      <c r="T3075" s="11">
        <v>0</v>
      </c>
      <c r="U3075" s="11">
        <v>4000000</v>
      </c>
      <c r="V3075" s="11">
        <v>0</v>
      </c>
      <c r="W3075" s="11">
        <v>4000000</v>
      </c>
      <c r="X3075" s="11">
        <v>0</v>
      </c>
      <c r="Y3075" s="11">
        <v>0</v>
      </c>
      <c r="Z3075" s="11">
        <v>0</v>
      </c>
      <c r="AA3075" s="11">
        <v>0</v>
      </c>
      <c r="AB3075" s="11">
        <v>0</v>
      </c>
      <c r="AC3075" s="11">
        <v>1000000</v>
      </c>
      <c r="AD3075" s="11">
        <v>1000000</v>
      </c>
      <c r="AE3075" s="11">
        <v>0</v>
      </c>
      <c r="AF3075" s="11">
        <v>0</v>
      </c>
      <c r="AG3075" s="11">
        <v>1000000</v>
      </c>
      <c r="AH3075" s="11">
        <v>1000000</v>
      </c>
      <c r="AI3075" s="11">
        <v>0</v>
      </c>
      <c r="AJ3075" s="11">
        <v>0</v>
      </c>
      <c r="AK3075" s="11">
        <v>2000000</v>
      </c>
      <c r="AL3075" s="11">
        <v>2000000</v>
      </c>
      <c r="AM3075" s="11">
        <v>0</v>
      </c>
      <c r="AN3075" s="11">
        <v>0</v>
      </c>
      <c r="AO30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30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30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5" s="11">
        <f>Table_PBS_SQL_DB2_PBSSQL_PBS_NDP_Tina_CG_QtrlyPerformance_Final[[#This Row],[GOU REL]]+Table_PBS_SQL_DB2_PBSSQL_PBS_NDP_Tina_CG_QtrlyPerformance_Final[[#This Row],[EXT REL]]</f>
        <v>4000000</v>
      </c>
      <c r="AT3075" s="11">
        <f>Table_PBS_SQL_DB2_PBSSQL_PBS_NDP_Tina_CG_QtrlyPerformance_Final[[#This Row],[GOU EXP]]+Table_PBS_SQL_DB2_PBSSQL_PBS_NDP_Tina_CG_QtrlyPerformance_Final[[#This Row],[EXT EXP]]</f>
        <v>4000000</v>
      </c>
      <c r="AU3075" s="11" t="str">
        <f>IF(Table_PBS_SQL_DB2_PBSSQL_PBS_NDP_Tina_CG_QtrlyPerformance_Final[[#This Row],[Item_Code]]&gt;"300000", "Capital", "Recurrent")</f>
        <v>Recurrent</v>
      </c>
    </row>
    <row r="3076" spans="1:47" x14ac:dyDescent="0.25">
      <c r="A3076" t="s">
        <v>49</v>
      </c>
      <c r="B3076" t="s">
        <v>1400</v>
      </c>
      <c r="C3076" t="s">
        <v>293</v>
      </c>
      <c r="D3076" t="s">
        <v>1206</v>
      </c>
      <c r="E3076" t="s">
        <v>75</v>
      </c>
      <c r="F3076" t="s">
        <v>1228</v>
      </c>
      <c r="G3076" t="s">
        <v>87</v>
      </c>
      <c r="H3076" t="s">
        <v>1401</v>
      </c>
      <c r="I3076" t="s">
        <v>467</v>
      </c>
      <c r="J3076" t="s">
        <v>1474</v>
      </c>
      <c r="K3076" t="s">
        <v>1477</v>
      </c>
      <c r="L3076" t="s">
        <v>1478</v>
      </c>
      <c r="M3076" t="s">
        <v>1044</v>
      </c>
      <c r="N3076" t="s">
        <v>1045</v>
      </c>
      <c r="O3076" t="s">
        <v>1062</v>
      </c>
      <c r="P3076" t="s">
        <v>1063</v>
      </c>
      <c r="Q3076" s="11">
        <v>0</v>
      </c>
      <c r="R3076" s="11">
        <v>0</v>
      </c>
      <c r="S3076" s="11">
        <v>0</v>
      </c>
      <c r="T3076" s="11">
        <v>0</v>
      </c>
      <c r="U3076" s="11">
        <v>40000000</v>
      </c>
      <c r="V3076" s="11">
        <v>0</v>
      </c>
      <c r="W3076" s="11">
        <v>40000000</v>
      </c>
      <c r="X3076" s="11">
        <v>0</v>
      </c>
      <c r="Y3076" s="11">
        <v>0</v>
      </c>
      <c r="Z3076" s="11">
        <v>0</v>
      </c>
      <c r="AA3076" s="11">
        <v>0</v>
      </c>
      <c r="AB3076" s="11">
        <v>0</v>
      </c>
      <c r="AC3076" s="11">
        <v>10000000</v>
      </c>
      <c r="AD3076" s="11">
        <v>10000000</v>
      </c>
      <c r="AE3076" s="11">
        <v>0</v>
      </c>
      <c r="AF3076" s="11">
        <v>0</v>
      </c>
      <c r="AG3076" s="11">
        <v>10000000</v>
      </c>
      <c r="AH3076" s="11">
        <v>10000000</v>
      </c>
      <c r="AI3076" s="11">
        <v>0</v>
      </c>
      <c r="AJ3076" s="11">
        <v>0</v>
      </c>
      <c r="AK3076" s="11">
        <v>20000000</v>
      </c>
      <c r="AL3076" s="11">
        <v>20000000</v>
      </c>
      <c r="AM3076" s="11">
        <v>0</v>
      </c>
      <c r="AN3076" s="11">
        <v>0</v>
      </c>
      <c r="AO30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0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0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6" s="11">
        <f>Table_PBS_SQL_DB2_PBSSQL_PBS_NDP_Tina_CG_QtrlyPerformance_Final[[#This Row],[GOU REL]]+Table_PBS_SQL_DB2_PBSSQL_PBS_NDP_Tina_CG_QtrlyPerformance_Final[[#This Row],[EXT REL]]</f>
        <v>40000000</v>
      </c>
      <c r="AT3076" s="11">
        <f>Table_PBS_SQL_DB2_PBSSQL_PBS_NDP_Tina_CG_QtrlyPerformance_Final[[#This Row],[GOU EXP]]+Table_PBS_SQL_DB2_PBSSQL_PBS_NDP_Tina_CG_QtrlyPerformance_Final[[#This Row],[EXT EXP]]</f>
        <v>40000000</v>
      </c>
      <c r="AU3076" s="11" t="str">
        <f>IF(Table_PBS_SQL_DB2_PBSSQL_PBS_NDP_Tina_CG_QtrlyPerformance_Final[[#This Row],[Item_Code]]&gt;"300000", "Capital", "Recurrent")</f>
        <v>Recurrent</v>
      </c>
    </row>
    <row r="3077" spans="1:47" x14ac:dyDescent="0.25">
      <c r="A3077" t="s">
        <v>49</v>
      </c>
      <c r="B3077" t="s">
        <v>1400</v>
      </c>
      <c r="C3077" t="s">
        <v>293</v>
      </c>
      <c r="D3077" t="s">
        <v>1206</v>
      </c>
      <c r="E3077" t="s">
        <v>75</v>
      </c>
      <c r="F3077" t="s">
        <v>1228</v>
      </c>
      <c r="G3077" t="s">
        <v>87</v>
      </c>
      <c r="H3077" t="s">
        <v>1401</v>
      </c>
      <c r="I3077" t="s">
        <v>467</v>
      </c>
      <c r="J3077" t="s">
        <v>1474</v>
      </c>
      <c r="K3077" t="s">
        <v>1481</v>
      </c>
      <c r="L3077" t="s">
        <v>1482</v>
      </c>
      <c r="M3077" t="s">
        <v>866</v>
      </c>
      <c r="N3077" t="s">
        <v>867</v>
      </c>
      <c r="O3077" t="s">
        <v>1118</v>
      </c>
      <c r="P3077" t="s">
        <v>1119</v>
      </c>
      <c r="Q3077" s="11">
        <v>0</v>
      </c>
      <c r="R3077" s="11">
        <v>0</v>
      </c>
      <c r="S3077" s="11">
        <v>0</v>
      </c>
      <c r="T3077" s="11">
        <v>0</v>
      </c>
      <c r="U3077" s="11">
        <v>4000000</v>
      </c>
      <c r="V3077" s="11">
        <v>0</v>
      </c>
      <c r="W3077" s="11">
        <v>4000000</v>
      </c>
      <c r="X3077" s="11">
        <v>0</v>
      </c>
      <c r="Y3077" s="11">
        <v>0</v>
      </c>
      <c r="Z3077" s="11">
        <v>0</v>
      </c>
      <c r="AA3077" s="11">
        <v>0</v>
      </c>
      <c r="AB3077" s="11">
        <v>0</v>
      </c>
      <c r="AC3077" s="11">
        <v>1000000</v>
      </c>
      <c r="AD3077" s="11">
        <v>1000000</v>
      </c>
      <c r="AE3077" s="11">
        <v>0</v>
      </c>
      <c r="AF3077" s="11">
        <v>0</v>
      </c>
      <c r="AG3077" s="11">
        <v>1000000</v>
      </c>
      <c r="AH3077" s="11">
        <v>1000000</v>
      </c>
      <c r="AI3077" s="11">
        <v>0</v>
      </c>
      <c r="AJ3077" s="11">
        <v>0</v>
      </c>
      <c r="AK3077" s="11">
        <v>2000000</v>
      </c>
      <c r="AL3077" s="11">
        <v>2000000</v>
      </c>
      <c r="AM3077" s="11">
        <v>0</v>
      </c>
      <c r="AN3077" s="11">
        <v>0</v>
      </c>
      <c r="AO30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30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30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7" s="11">
        <f>Table_PBS_SQL_DB2_PBSSQL_PBS_NDP_Tina_CG_QtrlyPerformance_Final[[#This Row],[GOU REL]]+Table_PBS_SQL_DB2_PBSSQL_PBS_NDP_Tina_CG_QtrlyPerformance_Final[[#This Row],[EXT REL]]</f>
        <v>4000000</v>
      </c>
      <c r="AT3077" s="11">
        <f>Table_PBS_SQL_DB2_PBSSQL_PBS_NDP_Tina_CG_QtrlyPerformance_Final[[#This Row],[GOU EXP]]+Table_PBS_SQL_DB2_PBSSQL_PBS_NDP_Tina_CG_QtrlyPerformance_Final[[#This Row],[EXT EXP]]</f>
        <v>4000000</v>
      </c>
      <c r="AU3077" s="11" t="str">
        <f>IF(Table_PBS_SQL_DB2_PBSSQL_PBS_NDP_Tina_CG_QtrlyPerformance_Final[[#This Row],[Item_Code]]&gt;"300000", "Capital", "Recurrent")</f>
        <v>Recurrent</v>
      </c>
    </row>
    <row r="3078" spans="1:47" x14ac:dyDescent="0.25">
      <c r="A3078" t="s">
        <v>49</v>
      </c>
      <c r="B3078" t="s">
        <v>1400</v>
      </c>
      <c r="C3078" t="s">
        <v>293</v>
      </c>
      <c r="D3078" t="s">
        <v>1206</v>
      </c>
      <c r="E3078" t="s">
        <v>75</v>
      </c>
      <c r="F3078" t="s">
        <v>1228</v>
      </c>
      <c r="G3078" t="s">
        <v>87</v>
      </c>
      <c r="H3078" t="s">
        <v>1401</v>
      </c>
      <c r="I3078" t="s">
        <v>467</v>
      </c>
      <c r="J3078" t="s">
        <v>1474</v>
      </c>
      <c r="K3078" t="s">
        <v>1481</v>
      </c>
      <c r="L3078" t="s">
        <v>1482</v>
      </c>
      <c r="M3078" t="s">
        <v>866</v>
      </c>
      <c r="N3078" t="s">
        <v>867</v>
      </c>
      <c r="O3078" t="s">
        <v>1011</v>
      </c>
      <c r="P3078" t="s">
        <v>1012</v>
      </c>
      <c r="Q3078" s="11">
        <v>0</v>
      </c>
      <c r="R3078" s="11">
        <v>0</v>
      </c>
      <c r="S3078" s="11">
        <v>0</v>
      </c>
      <c r="T3078" s="11">
        <v>0</v>
      </c>
      <c r="U3078" s="11">
        <v>48000000</v>
      </c>
      <c r="V3078" s="11">
        <v>0</v>
      </c>
      <c r="W3078" s="11">
        <v>48000000</v>
      </c>
      <c r="X3078" s="11">
        <v>0</v>
      </c>
      <c r="Y3078" s="11">
        <v>0</v>
      </c>
      <c r="Z3078" s="11">
        <v>0</v>
      </c>
      <c r="AA3078" s="11">
        <v>0</v>
      </c>
      <c r="AB3078" s="11">
        <v>0</v>
      </c>
      <c r="AC3078" s="11">
        <v>12000000</v>
      </c>
      <c r="AD3078" s="11">
        <v>12000000</v>
      </c>
      <c r="AE3078" s="11">
        <v>0</v>
      </c>
      <c r="AF3078" s="11">
        <v>0</v>
      </c>
      <c r="AG3078" s="11">
        <v>12000000</v>
      </c>
      <c r="AH3078" s="11">
        <v>12000000</v>
      </c>
      <c r="AI3078" s="11">
        <v>0</v>
      </c>
      <c r="AJ3078" s="11">
        <v>0</v>
      </c>
      <c r="AK3078" s="11">
        <v>0</v>
      </c>
      <c r="AL3078" s="11">
        <v>0</v>
      </c>
      <c r="AM3078" s="11">
        <v>0</v>
      </c>
      <c r="AN3078" s="11">
        <v>0</v>
      </c>
      <c r="AO30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30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30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8" s="11">
        <f>Table_PBS_SQL_DB2_PBSSQL_PBS_NDP_Tina_CG_QtrlyPerformance_Final[[#This Row],[GOU REL]]+Table_PBS_SQL_DB2_PBSSQL_PBS_NDP_Tina_CG_QtrlyPerformance_Final[[#This Row],[EXT REL]]</f>
        <v>24000000</v>
      </c>
      <c r="AT3078" s="11">
        <f>Table_PBS_SQL_DB2_PBSSQL_PBS_NDP_Tina_CG_QtrlyPerformance_Final[[#This Row],[GOU EXP]]+Table_PBS_SQL_DB2_PBSSQL_PBS_NDP_Tina_CG_QtrlyPerformance_Final[[#This Row],[EXT EXP]]</f>
        <v>24000000</v>
      </c>
      <c r="AU3078" s="11" t="str">
        <f>IF(Table_PBS_SQL_DB2_PBSSQL_PBS_NDP_Tina_CG_QtrlyPerformance_Final[[#This Row],[Item_Code]]&gt;"300000", "Capital", "Recurrent")</f>
        <v>Recurrent</v>
      </c>
    </row>
    <row r="3079" spans="1:47" x14ac:dyDescent="0.25">
      <c r="A3079" t="s">
        <v>49</v>
      </c>
      <c r="B3079" t="s">
        <v>1400</v>
      </c>
      <c r="C3079" t="s">
        <v>293</v>
      </c>
      <c r="D3079" t="s">
        <v>1206</v>
      </c>
      <c r="E3079" t="s">
        <v>75</v>
      </c>
      <c r="F3079" t="s">
        <v>1228</v>
      </c>
      <c r="G3079" t="s">
        <v>87</v>
      </c>
      <c r="H3079" t="s">
        <v>1401</v>
      </c>
      <c r="I3079" t="s">
        <v>467</v>
      </c>
      <c r="J3079" t="s">
        <v>1474</v>
      </c>
      <c r="K3079" t="s">
        <v>1481</v>
      </c>
      <c r="L3079" t="s">
        <v>1482</v>
      </c>
      <c r="M3079" t="s">
        <v>1044</v>
      </c>
      <c r="N3079" t="s">
        <v>1045</v>
      </c>
      <c r="O3079" t="s">
        <v>1192</v>
      </c>
      <c r="P3079" t="s">
        <v>1193</v>
      </c>
      <c r="Q3079" s="11">
        <v>0</v>
      </c>
      <c r="R3079" s="11">
        <v>0</v>
      </c>
      <c r="S3079" s="11">
        <v>0</v>
      </c>
      <c r="T3079" s="11">
        <v>0</v>
      </c>
      <c r="U3079" s="11">
        <v>100000000</v>
      </c>
      <c r="V3079" s="11">
        <v>0</v>
      </c>
      <c r="W3079" s="11">
        <v>100000000</v>
      </c>
      <c r="X3079" s="11">
        <v>0</v>
      </c>
      <c r="Y3079" s="11">
        <v>0</v>
      </c>
      <c r="Z3079" s="11">
        <v>0</v>
      </c>
      <c r="AA3079" s="11">
        <v>0</v>
      </c>
      <c r="AB3079" s="11">
        <v>0</v>
      </c>
      <c r="AC3079" s="11">
        <v>25000000</v>
      </c>
      <c r="AD3079" s="11">
        <v>25000000</v>
      </c>
      <c r="AE3079" s="11">
        <v>0</v>
      </c>
      <c r="AF3079" s="11">
        <v>0</v>
      </c>
      <c r="AG3079" s="11">
        <v>25000000</v>
      </c>
      <c r="AH3079" s="11">
        <v>25000000</v>
      </c>
      <c r="AI3079" s="11">
        <v>0</v>
      </c>
      <c r="AJ3079" s="11">
        <v>0</v>
      </c>
      <c r="AK3079" s="11">
        <v>50000000</v>
      </c>
      <c r="AL3079" s="11">
        <v>50000000</v>
      </c>
      <c r="AM3079" s="11">
        <v>0</v>
      </c>
      <c r="AN3079" s="11">
        <v>0</v>
      </c>
      <c r="AO30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0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0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79" s="11">
        <f>Table_PBS_SQL_DB2_PBSSQL_PBS_NDP_Tina_CG_QtrlyPerformance_Final[[#This Row],[GOU REL]]+Table_PBS_SQL_DB2_PBSSQL_PBS_NDP_Tina_CG_QtrlyPerformance_Final[[#This Row],[EXT REL]]</f>
        <v>100000000</v>
      </c>
      <c r="AT3079" s="11">
        <f>Table_PBS_SQL_DB2_PBSSQL_PBS_NDP_Tina_CG_QtrlyPerformance_Final[[#This Row],[GOU EXP]]+Table_PBS_SQL_DB2_PBSSQL_PBS_NDP_Tina_CG_QtrlyPerformance_Final[[#This Row],[EXT EXP]]</f>
        <v>100000000</v>
      </c>
      <c r="AU3079" s="11" t="str">
        <f>IF(Table_PBS_SQL_DB2_PBSSQL_PBS_NDP_Tina_CG_QtrlyPerformance_Final[[#This Row],[Item_Code]]&gt;"300000", "Capital", "Recurrent")</f>
        <v>Recurrent</v>
      </c>
    </row>
    <row r="3080" spans="1:47" x14ac:dyDescent="0.25">
      <c r="A3080" t="s">
        <v>49</v>
      </c>
      <c r="B3080" t="s">
        <v>1400</v>
      </c>
      <c r="C3080" t="s">
        <v>293</v>
      </c>
      <c r="D3080" t="s">
        <v>1206</v>
      </c>
      <c r="E3080" t="s">
        <v>75</v>
      </c>
      <c r="F3080" t="s">
        <v>1228</v>
      </c>
      <c r="G3080" t="s">
        <v>87</v>
      </c>
      <c r="H3080" t="s">
        <v>1401</v>
      </c>
      <c r="I3080" t="s">
        <v>467</v>
      </c>
      <c r="J3080" t="s">
        <v>1474</v>
      </c>
      <c r="K3080" t="s">
        <v>1481</v>
      </c>
      <c r="L3080" t="s">
        <v>1482</v>
      </c>
      <c r="M3080" t="s">
        <v>1044</v>
      </c>
      <c r="N3080" t="s">
        <v>1045</v>
      </c>
      <c r="O3080" t="s">
        <v>893</v>
      </c>
      <c r="P3080" t="s">
        <v>894</v>
      </c>
      <c r="Q3080" s="11">
        <v>0</v>
      </c>
      <c r="R3080" s="11">
        <v>0</v>
      </c>
      <c r="S3080" s="11">
        <v>0</v>
      </c>
      <c r="T3080" s="11">
        <v>0</v>
      </c>
      <c r="U3080" s="11">
        <v>500000000</v>
      </c>
      <c r="V3080" s="11">
        <v>0</v>
      </c>
      <c r="W3080" s="11">
        <v>500000000</v>
      </c>
      <c r="X3080" s="11">
        <v>0</v>
      </c>
      <c r="Y3080" s="11">
        <v>0</v>
      </c>
      <c r="Z3080" s="11">
        <v>0</v>
      </c>
      <c r="AA3080" s="11">
        <v>0</v>
      </c>
      <c r="AB3080" s="11">
        <v>0</v>
      </c>
      <c r="AC3080" s="11">
        <v>40000000</v>
      </c>
      <c r="AD3080" s="11">
        <v>40000000</v>
      </c>
      <c r="AE3080" s="11">
        <v>0</v>
      </c>
      <c r="AF3080" s="11">
        <v>0</v>
      </c>
      <c r="AG3080" s="11">
        <v>125000000</v>
      </c>
      <c r="AH3080" s="11">
        <v>125000000</v>
      </c>
      <c r="AI3080" s="11">
        <v>0</v>
      </c>
      <c r="AJ3080" s="11">
        <v>0</v>
      </c>
      <c r="AK3080" s="11">
        <v>0</v>
      </c>
      <c r="AL3080" s="11">
        <v>0</v>
      </c>
      <c r="AM3080" s="11">
        <v>0</v>
      </c>
      <c r="AN3080" s="11">
        <v>0</v>
      </c>
      <c r="AO30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165000000</v>
      </c>
      <c r="AP30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165000000</v>
      </c>
      <c r="AR30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0" s="11">
        <f>Table_PBS_SQL_DB2_PBSSQL_PBS_NDP_Tina_CG_QtrlyPerformance_Final[[#This Row],[GOU REL]]+Table_PBS_SQL_DB2_PBSSQL_PBS_NDP_Tina_CG_QtrlyPerformance_Final[[#This Row],[EXT REL]]</f>
        <v>165000000</v>
      </c>
      <c r="AT3080" s="11">
        <f>Table_PBS_SQL_DB2_PBSSQL_PBS_NDP_Tina_CG_QtrlyPerformance_Final[[#This Row],[GOU EXP]]+Table_PBS_SQL_DB2_PBSSQL_PBS_NDP_Tina_CG_QtrlyPerformance_Final[[#This Row],[EXT EXP]]</f>
        <v>165000000</v>
      </c>
      <c r="AU3080" s="11" t="str">
        <f>IF(Table_PBS_SQL_DB2_PBSSQL_PBS_NDP_Tina_CG_QtrlyPerformance_Final[[#This Row],[Item_Code]]&gt;"300000", "Capital", "Recurrent")</f>
        <v>Capital</v>
      </c>
    </row>
    <row r="3081" spans="1:47" x14ac:dyDescent="0.25">
      <c r="A3081" t="s">
        <v>49</v>
      </c>
      <c r="B3081" t="s">
        <v>1400</v>
      </c>
      <c r="C3081" t="s">
        <v>293</v>
      </c>
      <c r="D3081" t="s">
        <v>1206</v>
      </c>
      <c r="E3081" t="s">
        <v>75</v>
      </c>
      <c r="F3081" t="s">
        <v>1228</v>
      </c>
      <c r="G3081" t="s">
        <v>87</v>
      </c>
      <c r="H3081" t="s">
        <v>1401</v>
      </c>
      <c r="I3081" t="s">
        <v>467</v>
      </c>
      <c r="J3081" t="s">
        <v>1474</v>
      </c>
      <c r="K3081" t="s">
        <v>1467</v>
      </c>
      <c r="L3081" t="s">
        <v>1468</v>
      </c>
      <c r="M3081" t="s">
        <v>866</v>
      </c>
      <c r="N3081" t="s">
        <v>867</v>
      </c>
      <c r="O3081" t="s">
        <v>996</v>
      </c>
      <c r="P3081" t="s">
        <v>997</v>
      </c>
      <c r="Q3081" s="11">
        <v>0</v>
      </c>
      <c r="R3081" s="11">
        <v>0</v>
      </c>
      <c r="S3081" s="11">
        <v>0</v>
      </c>
      <c r="T3081" s="11">
        <v>0</v>
      </c>
      <c r="U3081" s="11">
        <v>340000000</v>
      </c>
      <c r="V3081" s="11">
        <v>0</v>
      </c>
      <c r="W3081" s="11">
        <v>0</v>
      </c>
      <c r="X3081" s="11">
        <v>340000000</v>
      </c>
      <c r="Y3081" s="11">
        <v>0</v>
      </c>
      <c r="Z3081" s="11">
        <v>0</v>
      </c>
      <c r="AA3081" s="11">
        <v>0</v>
      </c>
      <c r="AB3081" s="11">
        <v>0</v>
      </c>
      <c r="AC3081" s="11">
        <v>0</v>
      </c>
      <c r="AD3081" s="11">
        <v>0</v>
      </c>
      <c r="AE3081" s="11">
        <v>0</v>
      </c>
      <c r="AF3081" s="11">
        <v>0</v>
      </c>
      <c r="AG3081" s="11">
        <v>0</v>
      </c>
      <c r="AH3081" s="11">
        <v>0</v>
      </c>
      <c r="AI3081" s="11">
        <v>0</v>
      </c>
      <c r="AJ3081" s="11">
        <v>0</v>
      </c>
      <c r="AK3081" s="11">
        <v>0</v>
      </c>
      <c r="AL3081" s="11">
        <v>0</v>
      </c>
      <c r="AM3081" s="11">
        <v>0</v>
      </c>
      <c r="AN3081" s="11">
        <v>0</v>
      </c>
      <c r="AO30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0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0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1" s="11">
        <f>Table_PBS_SQL_DB2_PBSSQL_PBS_NDP_Tina_CG_QtrlyPerformance_Final[[#This Row],[GOU REL]]+Table_PBS_SQL_DB2_PBSSQL_PBS_NDP_Tina_CG_QtrlyPerformance_Final[[#This Row],[EXT REL]]</f>
        <v>0</v>
      </c>
      <c r="AT3081" s="11">
        <f>Table_PBS_SQL_DB2_PBSSQL_PBS_NDP_Tina_CG_QtrlyPerformance_Final[[#This Row],[GOU EXP]]+Table_PBS_SQL_DB2_PBSSQL_PBS_NDP_Tina_CG_QtrlyPerformance_Final[[#This Row],[EXT EXP]]</f>
        <v>0</v>
      </c>
      <c r="AU3081" s="11" t="str">
        <f>IF(Table_PBS_SQL_DB2_PBSSQL_PBS_NDP_Tina_CG_QtrlyPerformance_Final[[#This Row],[Item_Code]]&gt;"300000", "Capital", "Recurrent")</f>
        <v>Recurrent</v>
      </c>
    </row>
    <row r="3082" spans="1:47" x14ac:dyDescent="0.25">
      <c r="A3082" t="s">
        <v>49</v>
      </c>
      <c r="B3082" t="s">
        <v>1400</v>
      </c>
      <c r="C3082" t="s">
        <v>293</v>
      </c>
      <c r="D3082" t="s">
        <v>1206</v>
      </c>
      <c r="E3082" t="s">
        <v>75</v>
      </c>
      <c r="F3082" t="s">
        <v>1228</v>
      </c>
      <c r="G3082" t="s">
        <v>87</v>
      </c>
      <c r="H3082" t="s">
        <v>1401</v>
      </c>
      <c r="I3082" t="s">
        <v>467</v>
      </c>
      <c r="J3082" t="s">
        <v>1474</v>
      </c>
      <c r="K3082" t="s">
        <v>1467</v>
      </c>
      <c r="L3082" t="s">
        <v>1468</v>
      </c>
      <c r="M3082" t="s">
        <v>866</v>
      </c>
      <c r="N3082" t="s">
        <v>867</v>
      </c>
      <c r="O3082" t="s">
        <v>922</v>
      </c>
      <c r="P3082" t="s">
        <v>923</v>
      </c>
      <c r="Q3082" s="11">
        <v>0</v>
      </c>
      <c r="R3082" s="11">
        <v>0</v>
      </c>
      <c r="S3082" s="11">
        <v>0</v>
      </c>
      <c r="T3082" s="11">
        <v>0</v>
      </c>
      <c r="U3082" s="11">
        <v>260000000</v>
      </c>
      <c r="V3082" s="11">
        <v>0</v>
      </c>
      <c r="W3082" s="11">
        <v>100000000</v>
      </c>
      <c r="X3082" s="11">
        <v>160000000</v>
      </c>
      <c r="Y3082" s="11">
        <v>0</v>
      </c>
      <c r="Z3082" s="11">
        <v>0</v>
      </c>
      <c r="AA3082" s="11">
        <v>0</v>
      </c>
      <c r="AB3082" s="11">
        <v>0</v>
      </c>
      <c r="AC3082" s="11">
        <v>25000000</v>
      </c>
      <c r="AD3082" s="11">
        <v>25000000</v>
      </c>
      <c r="AE3082" s="11">
        <v>0</v>
      </c>
      <c r="AF3082" s="11">
        <v>0</v>
      </c>
      <c r="AG3082" s="11">
        <v>25000000</v>
      </c>
      <c r="AH3082" s="11">
        <v>25000000</v>
      </c>
      <c r="AI3082" s="11">
        <v>0</v>
      </c>
      <c r="AJ3082" s="11">
        <v>0</v>
      </c>
      <c r="AK3082" s="11">
        <v>50000000</v>
      </c>
      <c r="AL3082" s="11">
        <v>50000000</v>
      </c>
      <c r="AM3082" s="11">
        <v>0</v>
      </c>
      <c r="AN3082" s="11">
        <v>0</v>
      </c>
      <c r="AO30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0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0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2" s="11">
        <f>Table_PBS_SQL_DB2_PBSSQL_PBS_NDP_Tina_CG_QtrlyPerformance_Final[[#This Row],[GOU REL]]+Table_PBS_SQL_DB2_PBSSQL_PBS_NDP_Tina_CG_QtrlyPerformance_Final[[#This Row],[EXT REL]]</f>
        <v>100000000</v>
      </c>
      <c r="AT3082" s="11">
        <f>Table_PBS_SQL_DB2_PBSSQL_PBS_NDP_Tina_CG_QtrlyPerformance_Final[[#This Row],[GOU EXP]]+Table_PBS_SQL_DB2_PBSSQL_PBS_NDP_Tina_CG_QtrlyPerformance_Final[[#This Row],[EXT EXP]]</f>
        <v>100000000</v>
      </c>
      <c r="AU3082" s="11" t="str">
        <f>IF(Table_PBS_SQL_DB2_PBSSQL_PBS_NDP_Tina_CG_QtrlyPerformance_Final[[#This Row],[Item_Code]]&gt;"300000", "Capital", "Recurrent")</f>
        <v>Recurrent</v>
      </c>
    </row>
    <row r="3083" spans="1:47" x14ac:dyDescent="0.25">
      <c r="A3083" t="s">
        <v>49</v>
      </c>
      <c r="B3083" t="s">
        <v>1400</v>
      </c>
      <c r="C3083" t="s">
        <v>293</v>
      </c>
      <c r="D3083" t="s">
        <v>1206</v>
      </c>
      <c r="E3083" t="s">
        <v>75</v>
      </c>
      <c r="F3083" t="s">
        <v>1228</v>
      </c>
      <c r="G3083" t="s">
        <v>87</v>
      </c>
      <c r="H3083" t="s">
        <v>1401</v>
      </c>
      <c r="I3083" t="s">
        <v>467</v>
      </c>
      <c r="J3083" t="s">
        <v>1474</v>
      </c>
      <c r="K3083" t="s">
        <v>1467</v>
      </c>
      <c r="L3083" t="s">
        <v>1468</v>
      </c>
      <c r="M3083" t="s">
        <v>1044</v>
      </c>
      <c r="N3083" t="s">
        <v>1045</v>
      </c>
      <c r="O3083" t="s">
        <v>1083</v>
      </c>
      <c r="P3083" t="s">
        <v>1084</v>
      </c>
      <c r="Q3083" s="11">
        <v>0</v>
      </c>
      <c r="R3083" s="11">
        <v>0</v>
      </c>
      <c r="S3083" s="11">
        <v>0</v>
      </c>
      <c r="T3083" s="11">
        <v>0</v>
      </c>
      <c r="U3083" s="11">
        <v>600000000</v>
      </c>
      <c r="V3083" s="11">
        <v>0</v>
      </c>
      <c r="W3083" s="11">
        <v>600000000</v>
      </c>
      <c r="X3083" s="11">
        <v>0</v>
      </c>
      <c r="Y3083" s="11">
        <v>0</v>
      </c>
      <c r="Z3083" s="11">
        <v>0</v>
      </c>
      <c r="AA3083" s="11">
        <v>0</v>
      </c>
      <c r="AB3083" s="11">
        <v>0</v>
      </c>
      <c r="AC3083" s="11">
        <v>50000000</v>
      </c>
      <c r="AD3083" s="11">
        <v>50000000</v>
      </c>
      <c r="AE3083" s="11">
        <v>0</v>
      </c>
      <c r="AF3083" s="11">
        <v>0</v>
      </c>
      <c r="AG3083" s="11">
        <v>150000000</v>
      </c>
      <c r="AH3083" s="11">
        <v>7497478</v>
      </c>
      <c r="AI3083" s="11">
        <v>0</v>
      </c>
      <c r="AJ3083" s="11">
        <v>0</v>
      </c>
      <c r="AK3083" s="11">
        <v>0</v>
      </c>
      <c r="AL3083" s="11">
        <v>142485151</v>
      </c>
      <c r="AM3083" s="11">
        <v>0</v>
      </c>
      <c r="AN3083" s="11">
        <v>0</v>
      </c>
      <c r="AO30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0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199982629</v>
      </c>
      <c r="AR30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3" s="11">
        <f>Table_PBS_SQL_DB2_PBSSQL_PBS_NDP_Tina_CG_QtrlyPerformance_Final[[#This Row],[GOU REL]]+Table_PBS_SQL_DB2_PBSSQL_PBS_NDP_Tina_CG_QtrlyPerformance_Final[[#This Row],[EXT REL]]</f>
        <v>200000000</v>
      </c>
      <c r="AT3083" s="11">
        <f>Table_PBS_SQL_DB2_PBSSQL_PBS_NDP_Tina_CG_QtrlyPerformance_Final[[#This Row],[GOU EXP]]+Table_PBS_SQL_DB2_PBSSQL_PBS_NDP_Tina_CG_QtrlyPerformance_Final[[#This Row],[EXT EXP]]</f>
        <v>199982629</v>
      </c>
      <c r="AU3083" s="11" t="str">
        <f>IF(Table_PBS_SQL_DB2_PBSSQL_PBS_NDP_Tina_CG_QtrlyPerformance_Final[[#This Row],[Item_Code]]&gt;"300000", "Capital", "Recurrent")</f>
        <v>Recurrent</v>
      </c>
    </row>
    <row r="3084" spans="1:47" x14ac:dyDescent="0.25">
      <c r="A3084" t="s">
        <v>49</v>
      </c>
      <c r="B3084" t="s">
        <v>1400</v>
      </c>
      <c r="C3084" t="s">
        <v>293</v>
      </c>
      <c r="D3084" t="s">
        <v>1206</v>
      </c>
      <c r="E3084" t="s">
        <v>75</v>
      </c>
      <c r="F3084" t="s">
        <v>1228</v>
      </c>
      <c r="G3084" t="s">
        <v>87</v>
      </c>
      <c r="H3084" t="s">
        <v>1401</v>
      </c>
      <c r="I3084" t="s">
        <v>467</v>
      </c>
      <c r="J3084" t="s">
        <v>1474</v>
      </c>
      <c r="K3084" t="s">
        <v>1467</v>
      </c>
      <c r="L3084" t="s">
        <v>1468</v>
      </c>
      <c r="M3084" t="s">
        <v>1044</v>
      </c>
      <c r="N3084" t="s">
        <v>1045</v>
      </c>
      <c r="O3084" t="s">
        <v>1025</v>
      </c>
      <c r="P3084" t="s">
        <v>1026</v>
      </c>
      <c r="Q3084" s="11">
        <v>0</v>
      </c>
      <c r="R3084" s="11">
        <v>0</v>
      </c>
      <c r="S3084" s="11">
        <v>0</v>
      </c>
      <c r="T3084" s="11">
        <v>0</v>
      </c>
      <c r="U3084" s="11">
        <v>145000000</v>
      </c>
      <c r="V3084" s="11">
        <v>0</v>
      </c>
      <c r="W3084" s="11">
        <v>145000000</v>
      </c>
      <c r="X3084" s="11">
        <v>0</v>
      </c>
      <c r="Y3084" s="11">
        <v>0</v>
      </c>
      <c r="Z3084" s="11">
        <v>0</v>
      </c>
      <c r="AA3084" s="11">
        <v>0</v>
      </c>
      <c r="AB3084" s="11">
        <v>0</v>
      </c>
      <c r="AC3084" s="11">
        <v>72500000</v>
      </c>
      <c r="AD3084" s="11">
        <v>72500000</v>
      </c>
      <c r="AE3084" s="11">
        <v>0</v>
      </c>
      <c r="AF3084" s="11">
        <v>0</v>
      </c>
      <c r="AG3084" s="11">
        <v>36250000</v>
      </c>
      <c r="AH3084" s="11">
        <v>36250000</v>
      </c>
      <c r="AI3084" s="11">
        <v>0</v>
      </c>
      <c r="AJ3084" s="11">
        <v>0</v>
      </c>
      <c r="AK3084" s="11">
        <v>36250000</v>
      </c>
      <c r="AL3084" s="11">
        <v>36250000</v>
      </c>
      <c r="AM3084" s="11">
        <v>0</v>
      </c>
      <c r="AN3084" s="11">
        <v>0</v>
      </c>
      <c r="AO30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145000000</v>
      </c>
      <c r="AP30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145000000</v>
      </c>
      <c r="AR30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4" s="11">
        <f>Table_PBS_SQL_DB2_PBSSQL_PBS_NDP_Tina_CG_QtrlyPerformance_Final[[#This Row],[GOU REL]]+Table_PBS_SQL_DB2_PBSSQL_PBS_NDP_Tina_CG_QtrlyPerformance_Final[[#This Row],[EXT REL]]</f>
        <v>145000000</v>
      </c>
      <c r="AT3084" s="11">
        <f>Table_PBS_SQL_DB2_PBSSQL_PBS_NDP_Tina_CG_QtrlyPerformance_Final[[#This Row],[GOU EXP]]+Table_PBS_SQL_DB2_PBSSQL_PBS_NDP_Tina_CG_QtrlyPerformance_Final[[#This Row],[EXT EXP]]</f>
        <v>145000000</v>
      </c>
      <c r="AU3084" s="11" t="str">
        <f>IF(Table_PBS_SQL_DB2_PBSSQL_PBS_NDP_Tina_CG_QtrlyPerformance_Final[[#This Row],[Item_Code]]&gt;"300000", "Capital", "Recurrent")</f>
        <v>Recurrent</v>
      </c>
    </row>
    <row r="3085" spans="1:47" x14ac:dyDescent="0.25">
      <c r="A3085" t="s">
        <v>49</v>
      </c>
      <c r="B3085" t="s">
        <v>1400</v>
      </c>
      <c r="C3085" t="s">
        <v>293</v>
      </c>
      <c r="D3085" t="s">
        <v>1206</v>
      </c>
      <c r="E3085" t="s">
        <v>75</v>
      </c>
      <c r="F3085" t="s">
        <v>1228</v>
      </c>
      <c r="G3085" t="s">
        <v>87</v>
      </c>
      <c r="H3085" t="s">
        <v>1401</v>
      </c>
      <c r="I3085" t="s">
        <v>467</v>
      </c>
      <c r="J3085" t="s">
        <v>1474</v>
      </c>
      <c r="K3085" t="s">
        <v>1467</v>
      </c>
      <c r="L3085" t="s">
        <v>1468</v>
      </c>
      <c r="M3085" t="s">
        <v>1044</v>
      </c>
      <c r="N3085" t="s">
        <v>1045</v>
      </c>
      <c r="O3085" t="s">
        <v>1005</v>
      </c>
      <c r="P3085" t="s">
        <v>1006</v>
      </c>
      <c r="Q3085" s="11">
        <v>0</v>
      </c>
      <c r="R3085" s="11">
        <v>0</v>
      </c>
      <c r="S3085" s="11">
        <v>0</v>
      </c>
      <c r="T3085" s="11">
        <v>0</v>
      </c>
      <c r="U3085" s="11">
        <v>155000000</v>
      </c>
      <c r="V3085" s="11">
        <v>0</v>
      </c>
      <c r="W3085" s="11">
        <v>155000000</v>
      </c>
      <c r="X3085" s="11">
        <v>0</v>
      </c>
      <c r="Y3085" s="11">
        <v>0</v>
      </c>
      <c r="Z3085" s="11">
        <v>0</v>
      </c>
      <c r="AA3085" s="11">
        <v>0</v>
      </c>
      <c r="AB3085" s="11">
        <v>0</v>
      </c>
      <c r="AC3085" s="11">
        <v>77500000</v>
      </c>
      <c r="AD3085" s="11">
        <v>76775000</v>
      </c>
      <c r="AE3085" s="11">
        <v>0</v>
      </c>
      <c r="AF3085" s="11">
        <v>0</v>
      </c>
      <c r="AG3085" s="11">
        <v>38750000</v>
      </c>
      <c r="AH3085" s="11">
        <v>38518300</v>
      </c>
      <c r="AI3085" s="11">
        <v>0</v>
      </c>
      <c r="AJ3085" s="11">
        <v>0</v>
      </c>
      <c r="AK3085" s="11">
        <v>38750000</v>
      </c>
      <c r="AL3085" s="11">
        <v>39706700</v>
      </c>
      <c r="AM3085" s="11">
        <v>0</v>
      </c>
      <c r="AN3085" s="11">
        <v>0</v>
      </c>
      <c r="AO30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155000000</v>
      </c>
      <c r="AP30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155000000</v>
      </c>
      <c r="AR30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5" s="11">
        <f>Table_PBS_SQL_DB2_PBSSQL_PBS_NDP_Tina_CG_QtrlyPerformance_Final[[#This Row],[GOU REL]]+Table_PBS_SQL_DB2_PBSSQL_PBS_NDP_Tina_CG_QtrlyPerformance_Final[[#This Row],[EXT REL]]</f>
        <v>155000000</v>
      </c>
      <c r="AT3085" s="11">
        <f>Table_PBS_SQL_DB2_PBSSQL_PBS_NDP_Tina_CG_QtrlyPerformance_Final[[#This Row],[GOU EXP]]+Table_PBS_SQL_DB2_PBSSQL_PBS_NDP_Tina_CG_QtrlyPerformance_Final[[#This Row],[EXT EXP]]</f>
        <v>155000000</v>
      </c>
      <c r="AU3085" s="11" t="str">
        <f>IF(Table_PBS_SQL_DB2_PBSSQL_PBS_NDP_Tina_CG_QtrlyPerformance_Final[[#This Row],[Item_Code]]&gt;"300000", "Capital", "Recurrent")</f>
        <v>Recurrent</v>
      </c>
    </row>
    <row r="3086" spans="1:47" x14ac:dyDescent="0.25">
      <c r="A3086" t="s">
        <v>49</v>
      </c>
      <c r="B3086" t="s">
        <v>1400</v>
      </c>
      <c r="C3086" t="s">
        <v>293</v>
      </c>
      <c r="D3086" t="s">
        <v>1206</v>
      </c>
      <c r="E3086" t="s">
        <v>75</v>
      </c>
      <c r="F3086" t="s">
        <v>1228</v>
      </c>
      <c r="G3086" t="s">
        <v>87</v>
      </c>
      <c r="H3086" t="s">
        <v>1401</v>
      </c>
      <c r="I3086" t="s">
        <v>467</v>
      </c>
      <c r="J3086" t="s">
        <v>1474</v>
      </c>
      <c r="K3086" t="s">
        <v>1437</v>
      </c>
      <c r="L3086" t="s">
        <v>1438</v>
      </c>
      <c r="M3086" t="s">
        <v>866</v>
      </c>
      <c r="N3086" t="s">
        <v>867</v>
      </c>
      <c r="O3086" t="s">
        <v>922</v>
      </c>
      <c r="P3086" t="s">
        <v>923</v>
      </c>
      <c r="Q3086" s="11">
        <v>0</v>
      </c>
      <c r="R3086" s="11">
        <v>0</v>
      </c>
      <c r="S3086" s="11">
        <v>0</v>
      </c>
      <c r="T3086" s="11">
        <v>0</v>
      </c>
      <c r="U3086" s="11">
        <v>16000000</v>
      </c>
      <c r="V3086" s="11">
        <v>0</v>
      </c>
      <c r="W3086" s="11">
        <v>16000000</v>
      </c>
      <c r="X3086" s="11">
        <v>0</v>
      </c>
      <c r="Y3086" s="11">
        <v>0</v>
      </c>
      <c r="Z3086" s="11">
        <v>0</v>
      </c>
      <c r="AA3086" s="11">
        <v>0</v>
      </c>
      <c r="AB3086" s="11">
        <v>0</v>
      </c>
      <c r="AC3086" s="11">
        <v>0</v>
      </c>
      <c r="AD3086" s="11">
        <v>0</v>
      </c>
      <c r="AE3086" s="11">
        <v>0</v>
      </c>
      <c r="AF3086" s="11">
        <v>0</v>
      </c>
      <c r="AG3086" s="11">
        <v>0</v>
      </c>
      <c r="AH3086" s="11">
        <v>0</v>
      </c>
      <c r="AI3086" s="11">
        <v>0</v>
      </c>
      <c r="AJ3086" s="11">
        <v>0</v>
      </c>
      <c r="AK3086" s="11">
        <v>16000000</v>
      </c>
      <c r="AL3086" s="11">
        <v>16000000</v>
      </c>
      <c r="AM3086" s="11">
        <v>0</v>
      </c>
      <c r="AN3086" s="11">
        <v>0</v>
      </c>
      <c r="AO30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30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v>
      </c>
      <c r="AR30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6" s="11">
        <f>Table_PBS_SQL_DB2_PBSSQL_PBS_NDP_Tina_CG_QtrlyPerformance_Final[[#This Row],[GOU REL]]+Table_PBS_SQL_DB2_PBSSQL_PBS_NDP_Tina_CG_QtrlyPerformance_Final[[#This Row],[EXT REL]]</f>
        <v>16000000</v>
      </c>
      <c r="AT3086" s="11">
        <f>Table_PBS_SQL_DB2_PBSSQL_PBS_NDP_Tina_CG_QtrlyPerformance_Final[[#This Row],[GOU EXP]]+Table_PBS_SQL_DB2_PBSSQL_PBS_NDP_Tina_CG_QtrlyPerformance_Final[[#This Row],[EXT EXP]]</f>
        <v>16000000</v>
      </c>
      <c r="AU3086" s="11" t="str">
        <f>IF(Table_PBS_SQL_DB2_PBSSQL_PBS_NDP_Tina_CG_QtrlyPerformance_Final[[#This Row],[Item_Code]]&gt;"300000", "Capital", "Recurrent")</f>
        <v>Recurrent</v>
      </c>
    </row>
    <row r="3087" spans="1:47" x14ac:dyDescent="0.25">
      <c r="A3087" t="s">
        <v>49</v>
      </c>
      <c r="B3087" t="s">
        <v>1400</v>
      </c>
      <c r="C3087" t="s">
        <v>293</v>
      </c>
      <c r="D3087" t="s">
        <v>1206</v>
      </c>
      <c r="E3087" t="s">
        <v>75</v>
      </c>
      <c r="F3087" t="s">
        <v>1228</v>
      </c>
      <c r="G3087" t="s">
        <v>87</v>
      </c>
      <c r="H3087" t="s">
        <v>1401</v>
      </c>
      <c r="I3087" t="s">
        <v>467</v>
      </c>
      <c r="J3087" t="s">
        <v>1474</v>
      </c>
      <c r="K3087" t="s">
        <v>1483</v>
      </c>
      <c r="L3087" t="s">
        <v>1484</v>
      </c>
      <c r="M3087" t="s">
        <v>866</v>
      </c>
      <c r="N3087" t="s">
        <v>867</v>
      </c>
      <c r="O3087" t="s">
        <v>906</v>
      </c>
      <c r="P3087" t="s">
        <v>907</v>
      </c>
      <c r="Q3087" s="11">
        <v>0</v>
      </c>
      <c r="R3087" s="11">
        <v>0</v>
      </c>
      <c r="S3087" s="11">
        <v>0</v>
      </c>
      <c r="T3087" s="11">
        <v>0</v>
      </c>
      <c r="U3087" s="11">
        <v>0</v>
      </c>
      <c r="V3087" s="11">
        <v>0</v>
      </c>
      <c r="W3087" s="11">
        <v>40000000</v>
      </c>
      <c r="X3087" s="11">
        <v>0</v>
      </c>
      <c r="Y3087" s="11">
        <v>0</v>
      </c>
      <c r="Z3087" s="11">
        <v>0</v>
      </c>
      <c r="AA3087" s="11">
        <v>0</v>
      </c>
      <c r="AB3087" s="11">
        <v>0</v>
      </c>
      <c r="AC3087" s="11">
        <v>10000000</v>
      </c>
      <c r="AD3087" s="11">
        <v>0</v>
      </c>
      <c r="AE3087" s="11">
        <v>0</v>
      </c>
      <c r="AF3087" s="11">
        <v>0</v>
      </c>
      <c r="AG3087" s="11">
        <v>10000000</v>
      </c>
      <c r="AH3087" s="11">
        <v>10000000</v>
      </c>
      <c r="AI3087" s="11">
        <v>0</v>
      </c>
      <c r="AJ3087" s="11">
        <v>0</v>
      </c>
      <c r="AK3087" s="11">
        <v>20000000</v>
      </c>
      <c r="AL3087" s="11">
        <v>30000000</v>
      </c>
      <c r="AM3087" s="11">
        <v>0</v>
      </c>
      <c r="AN3087" s="11">
        <v>0</v>
      </c>
      <c r="AO30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0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0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7" s="11">
        <f>Table_PBS_SQL_DB2_PBSSQL_PBS_NDP_Tina_CG_QtrlyPerformance_Final[[#This Row],[GOU REL]]+Table_PBS_SQL_DB2_PBSSQL_PBS_NDP_Tina_CG_QtrlyPerformance_Final[[#This Row],[EXT REL]]</f>
        <v>40000000</v>
      </c>
      <c r="AT3087" s="11">
        <f>Table_PBS_SQL_DB2_PBSSQL_PBS_NDP_Tina_CG_QtrlyPerformance_Final[[#This Row],[GOU EXP]]+Table_PBS_SQL_DB2_PBSSQL_PBS_NDP_Tina_CG_QtrlyPerformance_Final[[#This Row],[EXT EXP]]</f>
        <v>40000000</v>
      </c>
      <c r="AU3087" s="11" t="str">
        <f>IF(Table_PBS_SQL_DB2_PBSSQL_PBS_NDP_Tina_CG_QtrlyPerformance_Final[[#This Row],[Item_Code]]&gt;"300000", "Capital", "Recurrent")</f>
        <v>Recurrent</v>
      </c>
    </row>
    <row r="3088" spans="1:47" x14ac:dyDescent="0.25">
      <c r="A3088" t="s">
        <v>49</v>
      </c>
      <c r="B3088" t="s">
        <v>1400</v>
      </c>
      <c r="C3088" t="s">
        <v>293</v>
      </c>
      <c r="D3088" t="s">
        <v>1206</v>
      </c>
      <c r="E3088" t="s">
        <v>75</v>
      </c>
      <c r="F3088" t="s">
        <v>1228</v>
      </c>
      <c r="G3088" t="s">
        <v>87</v>
      </c>
      <c r="H3088" t="s">
        <v>1401</v>
      </c>
      <c r="I3088" t="s">
        <v>467</v>
      </c>
      <c r="J3088" t="s">
        <v>1474</v>
      </c>
      <c r="K3088" t="s">
        <v>1483</v>
      </c>
      <c r="L3088" t="s">
        <v>1484</v>
      </c>
      <c r="M3088" t="s">
        <v>1044</v>
      </c>
      <c r="N3088" t="s">
        <v>1045</v>
      </c>
      <c r="O3088" t="s">
        <v>1465</v>
      </c>
      <c r="P3088" t="s">
        <v>1466</v>
      </c>
      <c r="Q3088" s="11">
        <v>0</v>
      </c>
      <c r="R3088" s="11">
        <v>0</v>
      </c>
      <c r="S3088" s="11">
        <v>0</v>
      </c>
      <c r="T3088" s="11">
        <v>0</v>
      </c>
      <c r="U3088" s="11">
        <v>0</v>
      </c>
      <c r="V3088" s="11">
        <v>0</v>
      </c>
      <c r="W3088" s="11">
        <v>42636000000</v>
      </c>
      <c r="X3088" s="11">
        <v>0</v>
      </c>
      <c r="Y3088" s="11">
        <v>0</v>
      </c>
      <c r="Z3088" s="11">
        <v>0</v>
      </c>
      <c r="AA3088" s="11">
        <v>0</v>
      </c>
      <c r="AB3088" s="11">
        <v>0</v>
      </c>
      <c r="AC3088" s="11">
        <v>13000000000</v>
      </c>
      <c r="AD3088" s="11">
        <v>11248755044</v>
      </c>
      <c r="AE3088" s="11">
        <v>0</v>
      </c>
      <c r="AF3088" s="11">
        <v>0</v>
      </c>
      <c r="AG3088" s="11">
        <v>10816666666</v>
      </c>
      <c r="AH3088" s="11">
        <v>11584395462</v>
      </c>
      <c r="AI3088" s="11">
        <v>0</v>
      </c>
      <c r="AJ3088" s="11">
        <v>0</v>
      </c>
      <c r="AK3088" s="11">
        <v>9500000000</v>
      </c>
      <c r="AL3088" s="11">
        <v>10483516159</v>
      </c>
      <c r="AM3088" s="11">
        <v>0</v>
      </c>
      <c r="AN3088" s="11">
        <v>0</v>
      </c>
      <c r="AO30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33316666666</v>
      </c>
      <c r="AP30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33316666665</v>
      </c>
      <c r="AR30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8" s="11">
        <f>Table_PBS_SQL_DB2_PBSSQL_PBS_NDP_Tina_CG_QtrlyPerformance_Final[[#This Row],[GOU REL]]+Table_PBS_SQL_DB2_PBSSQL_PBS_NDP_Tina_CG_QtrlyPerformance_Final[[#This Row],[EXT REL]]</f>
        <v>33316666666</v>
      </c>
      <c r="AT3088" s="11">
        <f>Table_PBS_SQL_DB2_PBSSQL_PBS_NDP_Tina_CG_QtrlyPerformance_Final[[#This Row],[GOU EXP]]+Table_PBS_SQL_DB2_PBSSQL_PBS_NDP_Tina_CG_QtrlyPerformance_Final[[#This Row],[EXT EXP]]</f>
        <v>33316666665</v>
      </c>
      <c r="AU3088" s="11" t="str">
        <f>IF(Table_PBS_SQL_DB2_PBSSQL_PBS_NDP_Tina_CG_QtrlyPerformance_Final[[#This Row],[Item_Code]]&gt;"300000", "Capital", "Recurrent")</f>
        <v>Capital</v>
      </c>
    </row>
    <row r="3089" spans="1:47" x14ac:dyDescent="0.25">
      <c r="A3089" t="s">
        <v>49</v>
      </c>
      <c r="B3089" t="s">
        <v>1400</v>
      </c>
      <c r="C3089" t="s">
        <v>293</v>
      </c>
      <c r="D3089" t="s">
        <v>1206</v>
      </c>
      <c r="E3089" t="s">
        <v>75</v>
      </c>
      <c r="F3089" t="s">
        <v>1228</v>
      </c>
      <c r="G3089" t="s">
        <v>87</v>
      </c>
      <c r="H3089" t="s">
        <v>1401</v>
      </c>
      <c r="I3089" t="s">
        <v>467</v>
      </c>
      <c r="J3089" t="s">
        <v>1474</v>
      </c>
      <c r="K3089" t="s">
        <v>131</v>
      </c>
      <c r="L3089" t="s">
        <v>1469</v>
      </c>
      <c r="M3089" t="s">
        <v>866</v>
      </c>
      <c r="N3089" t="s">
        <v>867</v>
      </c>
      <c r="O3089" t="s">
        <v>1002</v>
      </c>
      <c r="P3089" t="s">
        <v>1003</v>
      </c>
      <c r="Q3089" s="11">
        <v>0</v>
      </c>
      <c r="R3089" s="11">
        <v>0</v>
      </c>
      <c r="S3089" s="11">
        <v>0</v>
      </c>
      <c r="T3089" s="11">
        <v>0</v>
      </c>
      <c r="U3089" s="11">
        <v>40000000</v>
      </c>
      <c r="V3089" s="11">
        <v>0</v>
      </c>
      <c r="W3089" s="11">
        <v>40000000</v>
      </c>
      <c r="X3089" s="11">
        <v>0</v>
      </c>
      <c r="Y3089" s="11">
        <v>0</v>
      </c>
      <c r="Z3089" s="11">
        <v>0</v>
      </c>
      <c r="AA3089" s="11">
        <v>0</v>
      </c>
      <c r="AB3089" s="11">
        <v>0</v>
      </c>
      <c r="AC3089" s="11">
        <v>10000000</v>
      </c>
      <c r="AD3089" s="11">
        <v>10000000</v>
      </c>
      <c r="AE3089" s="11">
        <v>0</v>
      </c>
      <c r="AF3089" s="11">
        <v>0</v>
      </c>
      <c r="AG3089" s="11">
        <v>10000000</v>
      </c>
      <c r="AH3089" s="11">
        <v>10000000</v>
      </c>
      <c r="AI3089" s="11">
        <v>0</v>
      </c>
      <c r="AJ3089" s="11">
        <v>0</v>
      </c>
      <c r="AK3089" s="11">
        <v>5000000</v>
      </c>
      <c r="AL3089" s="11">
        <v>5000000</v>
      </c>
      <c r="AM3089" s="11">
        <v>0</v>
      </c>
      <c r="AN3089" s="11">
        <v>0</v>
      </c>
      <c r="AO30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30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30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89" s="11">
        <f>Table_PBS_SQL_DB2_PBSSQL_PBS_NDP_Tina_CG_QtrlyPerformance_Final[[#This Row],[GOU REL]]+Table_PBS_SQL_DB2_PBSSQL_PBS_NDP_Tina_CG_QtrlyPerformance_Final[[#This Row],[EXT REL]]</f>
        <v>25000000</v>
      </c>
      <c r="AT3089" s="11">
        <f>Table_PBS_SQL_DB2_PBSSQL_PBS_NDP_Tina_CG_QtrlyPerformance_Final[[#This Row],[GOU EXP]]+Table_PBS_SQL_DB2_PBSSQL_PBS_NDP_Tina_CG_QtrlyPerformance_Final[[#This Row],[EXT EXP]]</f>
        <v>25000000</v>
      </c>
      <c r="AU3089" s="11" t="str">
        <f>IF(Table_PBS_SQL_DB2_PBSSQL_PBS_NDP_Tina_CG_QtrlyPerformance_Final[[#This Row],[Item_Code]]&gt;"300000", "Capital", "Recurrent")</f>
        <v>Recurrent</v>
      </c>
    </row>
    <row r="3090" spans="1:47" x14ac:dyDescent="0.25">
      <c r="A3090" t="s">
        <v>49</v>
      </c>
      <c r="B3090" t="s">
        <v>1400</v>
      </c>
      <c r="C3090" t="s">
        <v>293</v>
      </c>
      <c r="D3090" t="s">
        <v>1206</v>
      </c>
      <c r="E3090" t="s">
        <v>75</v>
      </c>
      <c r="F3090" t="s">
        <v>1228</v>
      </c>
      <c r="G3090" t="s">
        <v>87</v>
      </c>
      <c r="H3090" t="s">
        <v>1401</v>
      </c>
      <c r="I3090" t="s">
        <v>467</v>
      </c>
      <c r="J3090" t="s">
        <v>1474</v>
      </c>
      <c r="K3090" t="s">
        <v>131</v>
      </c>
      <c r="L3090" t="s">
        <v>1469</v>
      </c>
      <c r="M3090" t="s">
        <v>866</v>
      </c>
      <c r="N3090" t="s">
        <v>867</v>
      </c>
      <c r="O3090" t="s">
        <v>1295</v>
      </c>
      <c r="P3090" t="s">
        <v>1296</v>
      </c>
      <c r="Q3090" s="11">
        <v>0</v>
      </c>
      <c r="R3090" s="11">
        <v>0</v>
      </c>
      <c r="S3090" s="11">
        <v>0</v>
      </c>
      <c r="T3090" s="11">
        <v>0</v>
      </c>
      <c r="U3090" s="11">
        <v>2500000</v>
      </c>
      <c r="V3090" s="11">
        <v>0</v>
      </c>
      <c r="W3090" s="11">
        <v>2500000</v>
      </c>
      <c r="X3090" s="11">
        <v>0</v>
      </c>
      <c r="Y3090" s="11">
        <v>0</v>
      </c>
      <c r="Z3090" s="11">
        <v>0</v>
      </c>
      <c r="AA3090" s="11">
        <v>0</v>
      </c>
      <c r="AB3090" s="11">
        <v>0</v>
      </c>
      <c r="AC3090" s="11">
        <v>625000</v>
      </c>
      <c r="AD3090" s="11">
        <v>625000</v>
      </c>
      <c r="AE3090" s="11">
        <v>0</v>
      </c>
      <c r="AF3090" s="11">
        <v>0</v>
      </c>
      <c r="AG3090" s="11">
        <v>625000</v>
      </c>
      <c r="AH3090" s="11">
        <v>625000</v>
      </c>
      <c r="AI3090" s="11">
        <v>0</v>
      </c>
      <c r="AJ3090" s="11">
        <v>0</v>
      </c>
      <c r="AK3090" s="11">
        <v>1250000</v>
      </c>
      <c r="AL3090" s="11">
        <v>1250000</v>
      </c>
      <c r="AM3090" s="11">
        <v>0</v>
      </c>
      <c r="AN3090" s="11">
        <v>0</v>
      </c>
      <c r="AO30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30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30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0" s="11">
        <f>Table_PBS_SQL_DB2_PBSSQL_PBS_NDP_Tina_CG_QtrlyPerformance_Final[[#This Row],[GOU REL]]+Table_PBS_SQL_DB2_PBSSQL_PBS_NDP_Tina_CG_QtrlyPerformance_Final[[#This Row],[EXT REL]]</f>
        <v>2500000</v>
      </c>
      <c r="AT3090" s="11">
        <f>Table_PBS_SQL_DB2_PBSSQL_PBS_NDP_Tina_CG_QtrlyPerformance_Final[[#This Row],[GOU EXP]]+Table_PBS_SQL_DB2_PBSSQL_PBS_NDP_Tina_CG_QtrlyPerformance_Final[[#This Row],[EXT EXP]]</f>
        <v>2500000</v>
      </c>
      <c r="AU3090" s="11" t="str">
        <f>IF(Table_PBS_SQL_DB2_PBSSQL_PBS_NDP_Tina_CG_QtrlyPerformance_Final[[#This Row],[Item_Code]]&gt;"300000", "Capital", "Recurrent")</f>
        <v>Recurrent</v>
      </c>
    </row>
    <row r="3091" spans="1:47" x14ac:dyDescent="0.25">
      <c r="A3091" t="s">
        <v>49</v>
      </c>
      <c r="B3091" t="s">
        <v>1400</v>
      </c>
      <c r="C3091" t="s">
        <v>293</v>
      </c>
      <c r="D3091" t="s">
        <v>1206</v>
      </c>
      <c r="E3091" t="s">
        <v>75</v>
      </c>
      <c r="F3091" t="s">
        <v>1228</v>
      </c>
      <c r="G3091" t="s">
        <v>87</v>
      </c>
      <c r="H3091" t="s">
        <v>1401</v>
      </c>
      <c r="I3091" t="s">
        <v>467</v>
      </c>
      <c r="J3091" t="s">
        <v>1474</v>
      </c>
      <c r="K3091" t="s">
        <v>131</v>
      </c>
      <c r="L3091" t="s">
        <v>1469</v>
      </c>
      <c r="M3091" t="s">
        <v>866</v>
      </c>
      <c r="N3091" t="s">
        <v>867</v>
      </c>
      <c r="O3091" t="s">
        <v>1122</v>
      </c>
      <c r="P3091" t="s">
        <v>1123</v>
      </c>
      <c r="Q3091" s="11">
        <v>0</v>
      </c>
      <c r="R3091" s="11">
        <v>0</v>
      </c>
      <c r="S3091" s="11">
        <v>0</v>
      </c>
      <c r="T3091" s="11">
        <v>0</v>
      </c>
      <c r="U3091" s="11">
        <v>27000000</v>
      </c>
      <c r="V3091" s="11">
        <v>0</v>
      </c>
      <c r="W3091" s="11">
        <v>27000000</v>
      </c>
      <c r="X3091" s="11">
        <v>0</v>
      </c>
      <c r="Y3091" s="11">
        <v>0</v>
      </c>
      <c r="Z3091" s="11">
        <v>0</v>
      </c>
      <c r="AA3091" s="11">
        <v>0</v>
      </c>
      <c r="AB3091" s="11">
        <v>0</v>
      </c>
      <c r="AC3091" s="11">
        <v>6750000</v>
      </c>
      <c r="AD3091" s="11">
        <v>6750000</v>
      </c>
      <c r="AE3091" s="11">
        <v>0</v>
      </c>
      <c r="AF3091" s="11">
        <v>0</v>
      </c>
      <c r="AG3091" s="11">
        <v>6750000</v>
      </c>
      <c r="AH3091" s="11">
        <v>6750000</v>
      </c>
      <c r="AI3091" s="11">
        <v>0</v>
      </c>
      <c r="AJ3091" s="11">
        <v>0</v>
      </c>
      <c r="AK3091" s="11">
        <v>13500000</v>
      </c>
      <c r="AL3091" s="11">
        <v>13500000</v>
      </c>
      <c r="AM3091" s="11">
        <v>0</v>
      </c>
      <c r="AN3091" s="11">
        <v>0</v>
      </c>
      <c r="AO30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27000000</v>
      </c>
      <c r="AP30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27000000</v>
      </c>
      <c r="AR30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1" s="11">
        <f>Table_PBS_SQL_DB2_PBSSQL_PBS_NDP_Tina_CG_QtrlyPerformance_Final[[#This Row],[GOU REL]]+Table_PBS_SQL_DB2_PBSSQL_PBS_NDP_Tina_CG_QtrlyPerformance_Final[[#This Row],[EXT REL]]</f>
        <v>27000000</v>
      </c>
      <c r="AT3091" s="11">
        <f>Table_PBS_SQL_DB2_PBSSQL_PBS_NDP_Tina_CG_QtrlyPerformance_Final[[#This Row],[GOU EXP]]+Table_PBS_SQL_DB2_PBSSQL_PBS_NDP_Tina_CG_QtrlyPerformance_Final[[#This Row],[EXT EXP]]</f>
        <v>27000000</v>
      </c>
      <c r="AU3091" s="11" t="str">
        <f>IF(Table_PBS_SQL_DB2_PBSSQL_PBS_NDP_Tina_CG_QtrlyPerformance_Final[[#This Row],[Item_Code]]&gt;"300000", "Capital", "Recurrent")</f>
        <v>Recurrent</v>
      </c>
    </row>
    <row r="3092" spans="1:47" x14ac:dyDescent="0.25">
      <c r="A3092" t="s">
        <v>49</v>
      </c>
      <c r="B3092" t="s">
        <v>1400</v>
      </c>
      <c r="C3092" t="s">
        <v>293</v>
      </c>
      <c r="D3092" t="s">
        <v>1206</v>
      </c>
      <c r="E3092" t="s">
        <v>75</v>
      </c>
      <c r="F3092" t="s">
        <v>1228</v>
      </c>
      <c r="G3092" t="s">
        <v>87</v>
      </c>
      <c r="H3092" t="s">
        <v>1401</v>
      </c>
      <c r="I3092" t="s">
        <v>467</v>
      </c>
      <c r="J3092" t="s">
        <v>1474</v>
      </c>
      <c r="K3092" t="s">
        <v>131</v>
      </c>
      <c r="L3092" t="s">
        <v>1469</v>
      </c>
      <c r="M3092" t="s">
        <v>1044</v>
      </c>
      <c r="N3092" t="s">
        <v>1045</v>
      </c>
      <c r="O3092" t="s">
        <v>1083</v>
      </c>
      <c r="P3092" t="s">
        <v>1084</v>
      </c>
      <c r="Q3092" s="11">
        <v>0</v>
      </c>
      <c r="R3092" s="11">
        <v>0</v>
      </c>
      <c r="S3092" s="11">
        <v>0</v>
      </c>
      <c r="T3092" s="11">
        <v>0</v>
      </c>
      <c r="U3092" s="11">
        <v>3395900600</v>
      </c>
      <c r="V3092" s="11">
        <v>0</v>
      </c>
      <c r="W3092" s="11">
        <v>600000000</v>
      </c>
      <c r="X3092" s="11">
        <v>2795900600</v>
      </c>
      <c r="Y3092" s="11">
        <v>0</v>
      </c>
      <c r="Z3092" s="11">
        <v>0</v>
      </c>
      <c r="AA3092" s="11">
        <v>0</v>
      </c>
      <c r="AB3092" s="11">
        <v>0</v>
      </c>
      <c r="AC3092" s="11">
        <v>150000000</v>
      </c>
      <c r="AD3092" s="11">
        <v>150000000</v>
      </c>
      <c r="AE3092" s="11">
        <v>0</v>
      </c>
      <c r="AF3092" s="11">
        <v>0</v>
      </c>
      <c r="AG3092" s="11">
        <v>150000000</v>
      </c>
      <c r="AH3092" s="11">
        <v>150000000</v>
      </c>
      <c r="AI3092" s="11">
        <v>0</v>
      </c>
      <c r="AJ3092" s="11">
        <v>0</v>
      </c>
      <c r="AK3092" s="11">
        <v>50000000</v>
      </c>
      <c r="AL3092" s="11">
        <v>50000000</v>
      </c>
      <c r="AM3092" s="11">
        <v>0</v>
      </c>
      <c r="AN3092" s="11">
        <v>0</v>
      </c>
      <c r="AO30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30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30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2" s="11">
        <f>Table_PBS_SQL_DB2_PBSSQL_PBS_NDP_Tina_CG_QtrlyPerformance_Final[[#This Row],[GOU REL]]+Table_PBS_SQL_DB2_PBSSQL_PBS_NDP_Tina_CG_QtrlyPerformance_Final[[#This Row],[EXT REL]]</f>
        <v>350000000</v>
      </c>
      <c r="AT3092" s="11">
        <f>Table_PBS_SQL_DB2_PBSSQL_PBS_NDP_Tina_CG_QtrlyPerformance_Final[[#This Row],[GOU EXP]]+Table_PBS_SQL_DB2_PBSSQL_PBS_NDP_Tina_CG_QtrlyPerformance_Final[[#This Row],[EXT EXP]]</f>
        <v>350000000</v>
      </c>
      <c r="AU3092" s="11" t="str">
        <f>IF(Table_PBS_SQL_DB2_PBSSQL_PBS_NDP_Tina_CG_QtrlyPerformance_Final[[#This Row],[Item_Code]]&gt;"300000", "Capital", "Recurrent")</f>
        <v>Recurrent</v>
      </c>
    </row>
    <row r="3093" spans="1:47" x14ac:dyDescent="0.25">
      <c r="A3093" t="s">
        <v>49</v>
      </c>
      <c r="B3093" t="s">
        <v>1400</v>
      </c>
      <c r="C3093" t="s">
        <v>293</v>
      </c>
      <c r="D3093" t="s">
        <v>1206</v>
      </c>
      <c r="E3093" t="s">
        <v>75</v>
      </c>
      <c r="F3093" t="s">
        <v>1228</v>
      </c>
      <c r="G3093" t="s">
        <v>87</v>
      </c>
      <c r="H3093" t="s">
        <v>1401</v>
      </c>
      <c r="I3093" t="s">
        <v>467</v>
      </c>
      <c r="J3093" t="s">
        <v>1474</v>
      </c>
      <c r="K3093" t="s">
        <v>131</v>
      </c>
      <c r="L3093" t="s">
        <v>1469</v>
      </c>
      <c r="M3093" t="s">
        <v>1044</v>
      </c>
      <c r="N3093" t="s">
        <v>1045</v>
      </c>
      <c r="O3093" t="s">
        <v>1005</v>
      </c>
      <c r="P3093" t="s">
        <v>1006</v>
      </c>
      <c r="Q3093" s="11">
        <v>0</v>
      </c>
      <c r="R3093" s="11">
        <v>0</v>
      </c>
      <c r="S3093" s="11">
        <v>0</v>
      </c>
      <c r="T3093" s="11">
        <v>0</v>
      </c>
      <c r="U3093" s="11">
        <v>252250000</v>
      </c>
      <c r="V3093" s="11">
        <v>0</v>
      </c>
      <c r="W3093" s="11">
        <v>252250000</v>
      </c>
      <c r="X3093" s="11">
        <v>0</v>
      </c>
      <c r="Y3093" s="11">
        <v>0</v>
      </c>
      <c r="Z3093" s="11">
        <v>0</v>
      </c>
      <c r="AA3093" s="11">
        <v>0</v>
      </c>
      <c r="AB3093" s="11">
        <v>0</v>
      </c>
      <c r="AC3093" s="11">
        <v>63062500</v>
      </c>
      <c r="AD3093" s="11">
        <v>63062500</v>
      </c>
      <c r="AE3093" s="11">
        <v>0</v>
      </c>
      <c r="AF3093" s="11">
        <v>0</v>
      </c>
      <c r="AG3093" s="11">
        <v>63062500</v>
      </c>
      <c r="AH3093" s="11">
        <v>63062500</v>
      </c>
      <c r="AI3093" s="11">
        <v>0</v>
      </c>
      <c r="AJ3093" s="11">
        <v>0</v>
      </c>
      <c r="AK3093" s="11">
        <v>75000000</v>
      </c>
      <c r="AL3093" s="11">
        <v>75000000</v>
      </c>
      <c r="AM3093" s="11">
        <v>0</v>
      </c>
      <c r="AN3093" s="11">
        <v>0</v>
      </c>
      <c r="AO30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201125000</v>
      </c>
      <c r="AP30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201125000</v>
      </c>
      <c r="AR30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3" s="11">
        <f>Table_PBS_SQL_DB2_PBSSQL_PBS_NDP_Tina_CG_QtrlyPerformance_Final[[#This Row],[GOU REL]]+Table_PBS_SQL_DB2_PBSSQL_PBS_NDP_Tina_CG_QtrlyPerformance_Final[[#This Row],[EXT REL]]</f>
        <v>201125000</v>
      </c>
      <c r="AT3093" s="11">
        <f>Table_PBS_SQL_DB2_PBSSQL_PBS_NDP_Tina_CG_QtrlyPerformance_Final[[#This Row],[GOU EXP]]+Table_PBS_SQL_DB2_PBSSQL_PBS_NDP_Tina_CG_QtrlyPerformance_Final[[#This Row],[EXT EXP]]</f>
        <v>201125000</v>
      </c>
      <c r="AU3093" s="11" t="str">
        <f>IF(Table_PBS_SQL_DB2_PBSSQL_PBS_NDP_Tina_CG_QtrlyPerformance_Final[[#This Row],[Item_Code]]&gt;"300000", "Capital", "Recurrent")</f>
        <v>Recurrent</v>
      </c>
    </row>
    <row r="3094" spans="1:47" x14ac:dyDescent="0.25">
      <c r="A3094" t="s">
        <v>49</v>
      </c>
      <c r="B3094" t="s">
        <v>1400</v>
      </c>
      <c r="C3094" t="s">
        <v>293</v>
      </c>
      <c r="D3094" t="s">
        <v>1206</v>
      </c>
      <c r="E3094" t="s">
        <v>75</v>
      </c>
      <c r="F3094" t="s">
        <v>1228</v>
      </c>
      <c r="G3094" t="s">
        <v>87</v>
      </c>
      <c r="H3094" t="s">
        <v>1401</v>
      </c>
      <c r="I3094" t="s">
        <v>467</v>
      </c>
      <c r="J3094" t="s">
        <v>1474</v>
      </c>
      <c r="K3094" t="s">
        <v>133</v>
      </c>
      <c r="L3094" t="s">
        <v>1490</v>
      </c>
      <c r="M3094" t="s">
        <v>1044</v>
      </c>
      <c r="N3094" t="s">
        <v>1045</v>
      </c>
      <c r="O3094" t="s">
        <v>893</v>
      </c>
      <c r="P3094" t="s">
        <v>894</v>
      </c>
      <c r="Q3094" s="11">
        <v>0</v>
      </c>
      <c r="R3094" s="11">
        <v>0</v>
      </c>
      <c r="S3094" s="11">
        <v>0</v>
      </c>
      <c r="T3094" s="11">
        <v>0</v>
      </c>
      <c r="U3094" s="11">
        <v>100000000</v>
      </c>
      <c r="V3094" s="11">
        <v>0</v>
      </c>
      <c r="W3094" s="11">
        <v>100000000</v>
      </c>
      <c r="X3094" s="11">
        <v>0</v>
      </c>
      <c r="Y3094" s="11">
        <v>0</v>
      </c>
      <c r="Z3094" s="11">
        <v>0</v>
      </c>
      <c r="AA3094" s="11">
        <v>0</v>
      </c>
      <c r="AB3094" s="11">
        <v>0</v>
      </c>
      <c r="AC3094" s="11">
        <v>25000000</v>
      </c>
      <c r="AD3094" s="11">
        <v>25000000</v>
      </c>
      <c r="AE3094" s="11">
        <v>0</v>
      </c>
      <c r="AF3094" s="11">
        <v>0</v>
      </c>
      <c r="AG3094" s="11">
        <v>25000000</v>
      </c>
      <c r="AH3094" s="11">
        <v>25000000</v>
      </c>
      <c r="AI3094" s="11">
        <v>0</v>
      </c>
      <c r="AJ3094" s="11">
        <v>0</v>
      </c>
      <c r="AK3094" s="11">
        <v>50000000</v>
      </c>
      <c r="AL3094" s="11">
        <v>50000000</v>
      </c>
      <c r="AM3094" s="11">
        <v>0</v>
      </c>
      <c r="AN3094" s="11">
        <v>0</v>
      </c>
      <c r="AO30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0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0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4" s="11">
        <f>Table_PBS_SQL_DB2_PBSSQL_PBS_NDP_Tina_CG_QtrlyPerformance_Final[[#This Row],[GOU REL]]+Table_PBS_SQL_DB2_PBSSQL_PBS_NDP_Tina_CG_QtrlyPerformance_Final[[#This Row],[EXT REL]]</f>
        <v>100000000</v>
      </c>
      <c r="AT3094" s="11">
        <f>Table_PBS_SQL_DB2_PBSSQL_PBS_NDP_Tina_CG_QtrlyPerformance_Final[[#This Row],[GOU EXP]]+Table_PBS_SQL_DB2_PBSSQL_PBS_NDP_Tina_CG_QtrlyPerformance_Final[[#This Row],[EXT EXP]]</f>
        <v>100000000</v>
      </c>
      <c r="AU3094" s="11" t="str">
        <f>IF(Table_PBS_SQL_DB2_PBSSQL_PBS_NDP_Tina_CG_QtrlyPerformance_Final[[#This Row],[Item_Code]]&gt;"300000", "Capital", "Recurrent")</f>
        <v>Capital</v>
      </c>
    </row>
    <row r="3095" spans="1:47" x14ac:dyDescent="0.25">
      <c r="A3095" t="s">
        <v>49</v>
      </c>
      <c r="B3095" t="s">
        <v>1400</v>
      </c>
      <c r="C3095" t="s">
        <v>293</v>
      </c>
      <c r="D3095" t="s">
        <v>1206</v>
      </c>
      <c r="E3095" t="s">
        <v>75</v>
      </c>
      <c r="F3095" t="s">
        <v>1228</v>
      </c>
      <c r="G3095" t="s">
        <v>87</v>
      </c>
      <c r="H3095" t="s">
        <v>1401</v>
      </c>
      <c r="I3095" t="s">
        <v>467</v>
      </c>
      <c r="J3095" t="s">
        <v>1474</v>
      </c>
      <c r="K3095" t="s">
        <v>153</v>
      </c>
      <c r="L3095" t="s">
        <v>1492</v>
      </c>
      <c r="M3095" t="s">
        <v>866</v>
      </c>
      <c r="N3095" t="s">
        <v>867</v>
      </c>
      <c r="O3095" t="s">
        <v>940</v>
      </c>
      <c r="P3095" t="s">
        <v>941</v>
      </c>
      <c r="Q3095" s="11">
        <v>0</v>
      </c>
      <c r="R3095" s="11">
        <v>0</v>
      </c>
      <c r="S3095" s="11">
        <v>0</v>
      </c>
      <c r="T3095" s="11">
        <v>0</v>
      </c>
      <c r="U3095" s="11">
        <v>3600000</v>
      </c>
      <c r="V3095" s="11">
        <v>0</v>
      </c>
      <c r="W3095" s="11">
        <v>3600000</v>
      </c>
      <c r="X3095" s="11">
        <v>0</v>
      </c>
      <c r="Y3095" s="11">
        <v>0</v>
      </c>
      <c r="Z3095" s="11">
        <v>0</v>
      </c>
      <c r="AA3095" s="11">
        <v>0</v>
      </c>
      <c r="AB3095" s="11">
        <v>0</v>
      </c>
      <c r="AC3095" s="11">
        <v>900000</v>
      </c>
      <c r="AD3095" s="11">
        <v>900000</v>
      </c>
      <c r="AE3095" s="11">
        <v>0</v>
      </c>
      <c r="AF3095" s="11">
        <v>0</v>
      </c>
      <c r="AG3095" s="11">
        <v>900000</v>
      </c>
      <c r="AH3095" s="11">
        <v>900000</v>
      </c>
      <c r="AI3095" s="11">
        <v>0</v>
      </c>
      <c r="AJ3095" s="11">
        <v>0</v>
      </c>
      <c r="AK3095" s="11">
        <v>1800000</v>
      </c>
      <c r="AL3095" s="11">
        <v>1800000</v>
      </c>
      <c r="AM3095" s="11">
        <v>0</v>
      </c>
      <c r="AN3095" s="11">
        <v>0</v>
      </c>
      <c r="AO30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3600000</v>
      </c>
      <c r="AP30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3600000</v>
      </c>
      <c r="AR30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5" s="11">
        <f>Table_PBS_SQL_DB2_PBSSQL_PBS_NDP_Tina_CG_QtrlyPerformance_Final[[#This Row],[GOU REL]]+Table_PBS_SQL_DB2_PBSSQL_PBS_NDP_Tina_CG_QtrlyPerformance_Final[[#This Row],[EXT REL]]</f>
        <v>3600000</v>
      </c>
      <c r="AT3095" s="11">
        <f>Table_PBS_SQL_DB2_PBSSQL_PBS_NDP_Tina_CG_QtrlyPerformance_Final[[#This Row],[GOU EXP]]+Table_PBS_SQL_DB2_PBSSQL_PBS_NDP_Tina_CG_QtrlyPerformance_Final[[#This Row],[EXT EXP]]</f>
        <v>3600000</v>
      </c>
      <c r="AU3095" s="11" t="str">
        <f>IF(Table_PBS_SQL_DB2_PBSSQL_PBS_NDP_Tina_CG_QtrlyPerformance_Final[[#This Row],[Item_Code]]&gt;"300000", "Capital", "Recurrent")</f>
        <v>Recurrent</v>
      </c>
    </row>
    <row r="3096" spans="1:47" x14ac:dyDescent="0.25">
      <c r="A3096" t="s">
        <v>49</v>
      </c>
      <c r="B3096" t="s">
        <v>1400</v>
      </c>
      <c r="C3096" t="s">
        <v>293</v>
      </c>
      <c r="D3096" t="s">
        <v>1206</v>
      </c>
      <c r="E3096" t="s">
        <v>75</v>
      </c>
      <c r="F3096" t="s">
        <v>1228</v>
      </c>
      <c r="G3096" t="s">
        <v>87</v>
      </c>
      <c r="H3096" t="s">
        <v>1401</v>
      </c>
      <c r="I3096" t="s">
        <v>467</v>
      </c>
      <c r="J3096" t="s">
        <v>1474</v>
      </c>
      <c r="K3096" t="s">
        <v>153</v>
      </c>
      <c r="L3096" t="s">
        <v>1492</v>
      </c>
      <c r="M3096" t="s">
        <v>1044</v>
      </c>
      <c r="N3096" t="s">
        <v>1045</v>
      </c>
      <c r="O3096" t="s">
        <v>1083</v>
      </c>
      <c r="P3096" t="s">
        <v>1084</v>
      </c>
      <c r="Q3096" s="11">
        <v>0</v>
      </c>
      <c r="R3096" s="11">
        <v>0</v>
      </c>
      <c r="S3096" s="11">
        <v>0</v>
      </c>
      <c r="T3096" s="11">
        <v>0</v>
      </c>
      <c r="U3096" s="11">
        <v>550000000</v>
      </c>
      <c r="V3096" s="11">
        <v>0</v>
      </c>
      <c r="W3096" s="11">
        <v>550000000</v>
      </c>
      <c r="X3096" s="11">
        <v>0</v>
      </c>
      <c r="Y3096" s="11">
        <v>0</v>
      </c>
      <c r="Z3096" s="11">
        <v>0</v>
      </c>
      <c r="AA3096" s="11">
        <v>0</v>
      </c>
      <c r="AB3096" s="11">
        <v>0</v>
      </c>
      <c r="AC3096" s="11">
        <v>137500000</v>
      </c>
      <c r="AD3096" s="11">
        <v>137500000</v>
      </c>
      <c r="AE3096" s="11">
        <v>0</v>
      </c>
      <c r="AF3096" s="11">
        <v>0</v>
      </c>
      <c r="AG3096" s="11">
        <v>137500000</v>
      </c>
      <c r="AH3096" s="11">
        <v>137500000</v>
      </c>
      <c r="AI3096" s="11">
        <v>0</v>
      </c>
      <c r="AJ3096" s="11">
        <v>0</v>
      </c>
      <c r="AK3096" s="11">
        <v>0</v>
      </c>
      <c r="AL3096" s="11">
        <v>0</v>
      </c>
      <c r="AM3096" s="11">
        <v>0</v>
      </c>
      <c r="AN3096" s="11">
        <v>0</v>
      </c>
      <c r="AO30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275000000</v>
      </c>
      <c r="AP30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275000000</v>
      </c>
      <c r="AR30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6" s="11">
        <f>Table_PBS_SQL_DB2_PBSSQL_PBS_NDP_Tina_CG_QtrlyPerformance_Final[[#This Row],[GOU REL]]+Table_PBS_SQL_DB2_PBSSQL_PBS_NDP_Tina_CG_QtrlyPerformance_Final[[#This Row],[EXT REL]]</f>
        <v>275000000</v>
      </c>
      <c r="AT3096" s="11">
        <f>Table_PBS_SQL_DB2_PBSSQL_PBS_NDP_Tina_CG_QtrlyPerformance_Final[[#This Row],[GOU EXP]]+Table_PBS_SQL_DB2_PBSSQL_PBS_NDP_Tina_CG_QtrlyPerformance_Final[[#This Row],[EXT EXP]]</f>
        <v>275000000</v>
      </c>
      <c r="AU3096" s="11" t="str">
        <f>IF(Table_PBS_SQL_DB2_PBSSQL_PBS_NDP_Tina_CG_QtrlyPerformance_Final[[#This Row],[Item_Code]]&gt;"300000", "Capital", "Recurrent")</f>
        <v>Recurrent</v>
      </c>
    </row>
    <row r="3097" spans="1:47" x14ac:dyDescent="0.25">
      <c r="A3097" t="s">
        <v>49</v>
      </c>
      <c r="B3097" t="s">
        <v>1400</v>
      </c>
      <c r="C3097" t="s">
        <v>293</v>
      </c>
      <c r="D3097" t="s">
        <v>1206</v>
      </c>
      <c r="E3097" t="s">
        <v>75</v>
      </c>
      <c r="F3097" t="s">
        <v>1228</v>
      </c>
      <c r="G3097" t="s">
        <v>87</v>
      </c>
      <c r="H3097" t="s">
        <v>1401</v>
      </c>
      <c r="I3097" t="s">
        <v>666</v>
      </c>
      <c r="J3097" t="s">
        <v>1493</v>
      </c>
      <c r="K3097" t="s">
        <v>141</v>
      </c>
      <c r="L3097" t="s">
        <v>1494</v>
      </c>
      <c r="M3097" t="s">
        <v>866</v>
      </c>
      <c r="N3097" t="s">
        <v>867</v>
      </c>
      <c r="O3097" t="s">
        <v>1011</v>
      </c>
      <c r="P3097" t="s">
        <v>1012</v>
      </c>
      <c r="Q3097" s="11">
        <v>0</v>
      </c>
      <c r="R3097" s="11">
        <v>0</v>
      </c>
      <c r="S3097" s="11">
        <v>0</v>
      </c>
      <c r="T3097" s="11">
        <v>0</v>
      </c>
      <c r="U3097" s="11">
        <v>88500000</v>
      </c>
      <c r="V3097" s="11">
        <v>0</v>
      </c>
      <c r="W3097" s="11">
        <v>88500000</v>
      </c>
      <c r="X3097" s="11">
        <v>0</v>
      </c>
      <c r="Y3097" s="11">
        <v>0</v>
      </c>
      <c r="Z3097" s="11">
        <v>0</v>
      </c>
      <c r="AA3097" s="11">
        <v>0</v>
      </c>
      <c r="AB3097" s="11">
        <v>0</v>
      </c>
      <c r="AC3097" s="11">
        <v>22125000</v>
      </c>
      <c r="AD3097" s="11">
        <v>0</v>
      </c>
      <c r="AE3097" s="11">
        <v>0</v>
      </c>
      <c r="AF3097" s="11">
        <v>0</v>
      </c>
      <c r="AG3097" s="11">
        <v>22125000</v>
      </c>
      <c r="AH3097" s="11">
        <v>26815000</v>
      </c>
      <c r="AI3097" s="11">
        <v>0</v>
      </c>
      <c r="AJ3097" s="11">
        <v>0</v>
      </c>
      <c r="AK3097" s="11">
        <v>0</v>
      </c>
      <c r="AL3097" s="11">
        <v>17435000</v>
      </c>
      <c r="AM3097" s="11">
        <v>0</v>
      </c>
      <c r="AN3097" s="11">
        <v>0</v>
      </c>
      <c r="AO30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44250000</v>
      </c>
      <c r="AP30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44250000</v>
      </c>
      <c r="AR30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7" s="11">
        <f>Table_PBS_SQL_DB2_PBSSQL_PBS_NDP_Tina_CG_QtrlyPerformance_Final[[#This Row],[GOU REL]]+Table_PBS_SQL_DB2_PBSSQL_PBS_NDP_Tina_CG_QtrlyPerformance_Final[[#This Row],[EXT REL]]</f>
        <v>44250000</v>
      </c>
      <c r="AT3097" s="11">
        <f>Table_PBS_SQL_DB2_PBSSQL_PBS_NDP_Tina_CG_QtrlyPerformance_Final[[#This Row],[GOU EXP]]+Table_PBS_SQL_DB2_PBSSQL_PBS_NDP_Tina_CG_QtrlyPerformance_Final[[#This Row],[EXT EXP]]</f>
        <v>44250000</v>
      </c>
      <c r="AU3097" s="11" t="str">
        <f>IF(Table_PBS_SQL_DB2_PBSSQL_PBS_NDP_Tina_CG_QtrlyPerformance_Final[[#This Row],[Item_Code]]&gt;"300000", "Capital", "Recurrent")</f>
        <v>Recurrent</v>
      </c>
    </row>
    <row r="3098" spans="1:47" x14ac:dyDescent="0.25">
      <c r="A3098" t="s">
        <v>283</v>
      </c>
      <c r="B3098" t="s">
        <v>284</v>
      </c>
      <c r="C3098" t="s">
        <v>281</v>
      </c>
      <c r="D3098" t="s">
        <v>1495</v>
      </c>
      <c r="E3098" t="s">
        <v>75</v>
      </c>
      <c r="F3098" t="s">
        <v>1642</v>
      </c>
      <c r="G3098" t="s">
        <v>87</v>
      </c>
      <c r="H3098" t="s">
        <v>881</v>
      </c>
      <c r="I3098" t="s">
        <v>666</v>
      </c>
      <c r="J3098" t="s">
        <v>864</v>
      </c>
      <c r="K3098" t="s">
        <v>285</v>
      </c>
      <c r="L3098" t="s">
        <v>1497</v>
      </c>
      <c r="M3098" t="s">
        <v>2234</v>
      </c>
      <c r="N3098" t="s">
        <v>2235</v>
      </c>
      <c r="O3098" t="s">
        <v>1542</v>
      </c>
      <c r="P3098" t="s">
        <v>1543</v>
      </c>
      <c r="Q3098" s="11">
        <v>0</v>
      </c>
      <c r="R3098" s="11">
        <v>0</v>
      </c>
      <c r="S3098" s="11">
        <v>0</v>
      </c>
      <c r="T3098" s="11">
        <v>0</v>
      </c>
      <c r="U3098" s="11">
        <v>1800000000</v>
      </c>
      <c r="V3098" s="11">
        <v>0</v>
      </c>
      <c r="W3098" s="11">
        <v>1800000000</v>
      </c>
      <c r="X3098" s="11">
        <v>0</v>
      </c>
      <c r="Y3098" s="11">
        <v>0</v>
      </c>
      <c r="Z3098" s="11">
        <v>0</v>
      </c>
      <c r="AA3098" s="11">
        <v>0</v>
      </c>
      <c r="AB3098" s="11">
        <v>0</v>
      </c>
      <c r="AC3098" s="11">
        <v>500000000</v>
      </c>
      <c r="AD3098" s="11">
        <v>0</v>
      </c>
      <c r="AE3098" s="11">
        <v>0</v>
      </c>
      <c r="AF3098" s="11">
        <v>0</v>
      </c>
      <c r="AG3098" s="11">
        <v>1170791820</v>
      </c>
      <c r="AH3098" s="11">
        <v>530079329</v>
      </c>
      <c r="AI3098" s="11">
        <v>0</v>
      </c>
      <c r="AJ3098" s="11">
        <v>0</v>
      </c>
      <c r="AK3098" s="11">
        <v>0</v>
      </c>
      <c r="AL3098" s="11">
        <v>1134048144</v>
      </c>
      <c r="AM3098" s="11">
        <v>0</v>
      </c>
      <c r="AN3098" s="11">
        <v>0</v>
      </c>
      <c r="AO30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1670791820</v>
      </c>
      <c r="AP30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1664127473</v>
      </c>
      <c r="AR30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8" s="11">
        <f>Table_PBS_SQL_DB2_PBSSQL_PBS_NDP_Tina_CG_QtrlyPerformance_Final[[#This Row],[GOU REL]]+Table_PBS_SQL_DB2_PBSSQL_PBS_NDP_Tina_CG_QtrlyPerformance_Final[[#This Row],[EXT REL]]</f>
        <v>1670791820</v>
      </c>
      <c r="AT3098" s="11">
        <f>Table_PBS_SQL_DB2_PBSSQL_PBS_NDP_Tina_CG_QtrlyPerformance_Final[[#This Row],[GOU EXP]]+Table_PBS_SQL_DB2_PBSSQL_PBS_NDP_Tina_CG_QtrlyPerformance_Final[[#This Row],[EXT EXP]]</f>
        <v>1664127473</v>
      </c>
      <c r="AU3098" s="11" t="str">
        <f>IF(Table_PBS_SQL_DB2_PBSSQL_PBS_NDP_Tina_CG_QtrlyPerformance_Final[[#This Row],[Item_Code]]&gt;"300000", "Capital", "Recurrent")</f>
        <v>Capital</v>
      </c>
    </row>
    <row r="3099" spans="1:47" x14ac:dyDescent="0.25">
      <c r="A3099" t="s">
        <v>283</v>
      </c>
      <c r="B3099" t="s">
        <v>284</v>
      </c>
      <c r="C3099" t="s">
        <v>281</v>
      </c>
      <c r="D3099" t="s">
        <v>1495</v>
      </c>
      <c r="E3099" t="s">
        <v>75</v>
      </c>
      <c r="F3099" t="s">
        <v>1642</v>
      </c>
      <c r="G3099" t="s">
        <v>87</v>
      </c>
      <c r="H3099" t="s">
        <v>881</v>
      </c>
      <c r="I3099" t="s">
        <v>666</v>
      </c>
      <c r="J3099" t="s">
        <v>864</v>
      </c>
      <c r="K3099" t="s">
        <v>285</v>
      </c>
      <c r="L3099" t="s">
        <v>1497</v>
      </c>
      <c r="M3099" t="s">
        <v>2276</v>
      </c>
      <c r="N3099" t="s">
        <v>2277</v>
      </c>
      <c r="O3099" t="s">
        <v>1011</v>
      </c>
      <c r="P3099" t="s">
        <v>1012</v>
      </c>
      <c r="Q3099" s="11">
        <v>0</v>
      </c>
      <c r="R3099" s="11">
        <v>0</v>
      </c>
      <c r="S3099" s="11">
        <v>0</v>
      </c>
      <c r="T3099" s="11">
        <v>0</v>
      </c>
      <c r="U3099" s="11">
        <v>360000000</v>
      </c>
      <c r="V3099" s="11">
        <v>0</v>
      </c>
      <c r="W3099" s="11">
        <v>360000000</v>
      </c>
      <c r="X3099" s="11">
        <v>0</v>
      </c>
      <c r="Y3099" s="11">
        <v>0</v>
      </c>
      <c r="Z3099" s="11">
        <v>0</v>
      </c>
      <c r="AA3099" s="11">
        <v>0</v>
      </c>
      <c r="AB3099" s="11">
        <v>0</v>
      </c>
      <c r="AC3099" s="11">
        <v>60000000</v>
      </c>
      <c r="AD3099" s="11">
        <v>5000000</v>
      </c>
      <c r="AE3099" s="11">
        <v>0</v>
      </c>
      <c r="AF3099" s="11">
        <v>0</v>
      </c>
      <c r="AG3099" s="11">
        <v>150000000</v>
      </c>
      <c r="AH3099" s="11">
        <v>0</v>
      </c>
      <c r="AI3099" s="11">
        <v>0</v>
      </c>
      <c r="AJ3099" s="11">
        <v>0</v>
      </c>
      <c r="AK3099" s="11">
        <v>0</v>
      </c>
      <c r="AL3099" s="11">
        <v>203763600</v>
      </c>
      <c r="AM3099" s="11">
        <v>0</v>
      </c>
      <c r="AN3099" s="11">
        <v>0</v>
      </c>
      <c r="AO30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210000000</v>
      </c>
      <c r="AP30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0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208763600</v>
      </c>
      <c r="AR30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099" s="11">
        <f>Table_PBS_SQL_DB2_PBSSQL_PBS_NDP_Tina_CG_QtrlyPerformance_Final[[#This Row],[GOU REL]]+Table_PBS_SQL_DB2_PBSSQL_PBS_NDP_Tina_CG_QtrlyPerformance_Final[[#This Row],[EXT REL]]</f>
        <v>210000000</v>
      </c>
      <c r="AT3099" s="11">
        <f>Table_PBS_SQL_DB2_PBSSQL_PBS_NDP_Tina_CG_QtrlyPerformance_Final[[#This Row],[GOU EXP]]+Table_PBS_SQL_DB2_PBSSQL_PBS_NDP_Tina_CG_QtrlyPerformance_Final[[#This Row],[EXT EXP]]</f>
        <v>208763600</v>
      </c>
      <c r="AU3099" s="11" t="str">
        <f>IF(Table_PBS_SQL_DB2_PBSSQL_PBS_NDP_Tina_CG_QtrlyPerformance_Final[[#This Row],[Item_Code]]&gt;"300000", "Capital", "Recurrent")</f>
        <v>Recurrent</v>
      </c>
    </row>
    <row r="3100" spans="1:47" x14ac:dyDescent="0.25">
      <c r="A3100" t="s">
        <v>283</v>
      </c>
      <c r="B3100" t="s">
        <v>284</v>
      </c>
      <c r="C3100" t="s">
        <v>281</v>
      </c>
      <c r="D3100" t="s">
        <v>1495</v>
      </c>
      <c r="E3100" t="s">
        <v>87</v>
      </c>
      <c r="F3100" t="s">
        <v>1496</v>
      </c>
      <c r="G3100" t="s">
        <v>87</v>
      </c>
      <c r="H3100" t="s">
        <v>881</v>
      </c>
      <c r="I3100" t="s">
        <v>666</v>
      </c>
      <c r="J3100" t="s">
        <v>864</v>
      </c>
      <c r="K3100" t="s">
        <v>285</v>
      </c>
      <c r="L3100" t="s">
        <v>1497</v>
      </c>
      <c r="M3100" t="s">
        <v>1498</v>
      </c>
      <c r="N3100" t="s">
        <v>1499</v>
      </c>
      <c r="O3100" t="s">
        <v>1062</v>
      </c>
      <c r="P3100" t="s">
        <v>1063</v>
      </c>
      <c r="Q3100" s="11">
        <v>0</v>
      </c>
      <c r="R3100" s="11">
        <v>0</v>
      </c>
      <c r="S3100" s="11">
        <v>0</v>
      </c>
      <c r="T3100" s="11">
        <v>0</v>
      </c>
      <c r="U3100" s="11">
        <v>578000000</v>
      </c>
      <c r="V3100" s="11">
        <v>0</v>
      </c>
      <c r="W3100" s="11">
        <v>578000000</v>
      </c>
      <c r="X3100" s="11">
        <v>0</v>
      </c>
      <c r="Y3100" s="11">
        <v>144500000</v>
      </c>
      <c r="Z3100" s="11">
        <v>122650000</v>
      </c>
      <c r="AA3100" s="11">
        <v>0</v>
      </c>
      <c r="AB3100" s="11">
        <v>0</v>
      </c>
      <c r="AC3100" s="11">
        <v>144500000</v>
      </c>
      <c r="AD3100" s="11">
        <v>111911500</v>
      </c>
      <c r="AE3100" s="11">
        <v>0</v>
      </c>
      <c r="AF3100" s="11">
        <v>0</v>
      </c>
      <c r="AG3100" s="11">
        <v>144500000</v>
      </c>
      <c r="AH3100" s="11">
        <v>183462633</v>
      </c>
      <c r="AI3100" s="11">
        <v>0</v>
      </c>
      <c r="AJ3100" s="11">
        <v>0</v>
      </c>
      <c r="AK3100" s="11">
        <v>144500000</v>
      </c>
      <c r="AL3100" s="11">
        <v>147451922</v>
      </c>
      <c r="AM3100" s="11">
        <v>0</v>
      </c>
      <c r="AN3100" s="11">
        <v>0</v>
      </c>
      <c r="AO31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578000000</v>
      </c>
      <c r="AP31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565476055</v>
      </c>
      <c r="AR31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0" s="11">
        <f>Table_PBS_SQL_DB2_PBSSQL_PBS_NDP_Tina_CG_QtrlyPerformance_Final[[#This Row],[GOU REL]]+Table_PBS_SQL_DB2_PBSSQL_PBS_NDP_Tina_CG_QtrlyPerformance_Final[[#This Row],[EXT REL]]</f>
        <v>578000000</v>
      </c>
      <c r="AT3100" s="11">
        <f>Table_PBS_SQL_DB2_PBSSQL_PBS_NDP_Tina_CG_QtrlyPerformance_Final[[#This Row],[GOU EXP]]+Table_PBS_SQL_DB2_PBSSQL_PBS_NDP_Tina_CG_QtrlyPerformance_Final[[#This Row],[EXT EXP]]</f>
        <v>565476055</v>
      </c>
      <c r="AU3100" s="11" t="str">
        <f>IF(Table_PBS_SQL_DB2_PBSSQL_PBS_NDP_Tina_CG_QtrlyPerformance_Final[[#This Row],[Item_Code]]&gt;"300000", "Capital", "Recurrent")</f>
        <v>Recurrent</v>
      </c>
    </row>
    <row r="3101" spans="1:47" x14ac:dyDescent="0.25">
      <c r="A3101" t="s">
        <v>283</v>
      </c>
      <c r="B3101" t="s">
        <v>284</v>
      </c>
      <c r="C3101" t="s">
        <v>281</v>
      </c>
      <c r="D3101" t="s">
        <v>1495</v>
      </c>
      <c r="E3101" t="s">
        <v>87</v>
      </c>
      <c r="F3101" t="s">
        <v>1496</v>
      </c>
      <c r="G3101" t="s">
        <v>87</v>
      </c>
      <c r="H3101" t="s">
        <v>881</v>
      </c>
      <c r="I3101" t="s">
        <v>666</v>
      </c>
      <c r="J3101" t="s">
        <v>864</v>
      </c>
      <c r="K3101" t="s">
        <v>285</v>
      </c>
      <c r="L3101" t="s">
        <v>1497</v>
      </c>
      <c r="M3101" t="s">
        <v>1498</v>
      </c>
      <c r="N3101" t="s">
        <v>1499</v>
      </c>
      <c r="O3101" t="s">
        <v>1064</v>
      </c>
      <c r="P3101" t="s">
        <v>1065</v>
      </c>
      <c r="Q3101" s="11">
        <v>0</v>
      </c>
      <c r="R3101" s="11">
        <v>0</v>
      </c>
      <c r="S3101" s="11">
        <v>0</v>
      </c>
      <c r="T3101" s="11">
        <v>0</v>
      </c>
      <c r="U3101" s="11">
        <v>102000000</v>
      </c>
      <c r="V3101" s="11">
        <v>0</v>
      </c>
      <c r="W3101" s="11">
        <v>102000000</v>
      </c>
      <c r="X3101" s="11">
        <v>0</v>
      </c>
      <c r="Y3101" s="11">
        <v>0</v>
      </c>
      <c r="Z3101" s="11">
        <v>0</v>
      </c>
      <c r="AA3101" s="11">
        <v>0</v>
      </c>
      <c r="AB3101" s="11">
        <v>0</v>
      </c>
      <c r="AC3101" s="11">
        <v>0</v>
      </c>
      <c r="AD3101" s="11">
        <v>0</v>
      </c>
      <c r="AE3101" s="11">
        <v>0</v>
      </c>
      <c r="AF3101" s="11">
        <v>0</v>
      </c>
      <c r="AG3101" s="11">
        <v>0</v>
      </c>
      <c r="AH3101" s="11">
        <v>0</v>
      </c>
      <c r="AI3101" s="11">
        <v>0</v>
      </c>
      <c r="AJ3101" s="11">
        <v>0</v>
      </c>
      <c r="AK3101" s="11">
        <v>0</v>
      </c>
      <c r="AL3101" s="11">
        <v>0</v>
      </c>
      <c r="AM3101" s="11">
        <v>0</v>
      </c>
      <c r="AN3101" s="11">
        <v>0</v>
      </c>
      <c r="AO31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1" s="11">
        <f>Table_PBS_SQL_DB2_PBSSQL_PBS_NDP_Tina_CG_QtrlyPerformance_Final[[#This Row],[GOU REL]]+Table_PBS_SQL_DB2_PBSSQL_PBS_NDP_Tina_CG_QtrlyPerformance_Final[[#This Row],[EXT REL]]</f>
        <v>0</v>
      </c>
      <c r="AT3101" s="11">
        <f>Table_PBS_SQL_DB2_PBSSQL_PBS_NDP_Tina_CG_QtrlyPerformance_Final[[#This Row],[GOU EXP]]+Table_PBS_SQL_DB2_PBSSQL_PBS_NDP_Tina_CG_QtrlyPerformance_Final[[#This Row],[EXT EXP]]</f>
        <v>0</v>
      </c>
      <c r="AU3101" s="11" t="str">
        <f>IF(Table_PBS_SQL_DB2_PBSSQL_PBS_NDP_Tina_CG_QtrlyPerformance_Final[[#This Row],[Item_Code]]&gt;"300000", "Capital", "Recurrent")</f>
        <v>Recurrent</v>
      </c>
    </row>
    <row r="3102" spans="1:47" x14ac:dyDescent="0.25">
      <c r="A3102" t="s">
        <v>283</v>
      </c>
      <c r="B3102" t="s">
        <v>284</v>
      </c>
      <c r="C3102" t="s">
        <v>281</v>
      </c>
      <c r="D3102" t="s">
        <v>1495</v>
      </c>
      <c r="E3102" t="s">
        <v>87</v>
      </c>
      <c r="F3102" t="s">
        <v>1496</v>
      </c>
      <c r="G3102" t="s">
        <v>87</v>
      </c>
      <c r="H3102" t="s">
        <v>881</v>
      </c>
      <c r="I3102" t="s">
        <v>666</v>
      </c>
      <c r="J3102" t="s">
        <v>864</v>
      </c>
      <c r="K3102" t="s">
        <v>285</v>
      </c>
      <c r="L3102" t="s">
        <v>1497</v>
      </c>
      <c r="M3102" t="s">
        <v>1498</v>
      </c>
      <c r="N3102" t="s">
        <v>1499</v>
      </c>
      <c r="O3102" t="s">
        <v>1122</v>
      </c>
      <c r="P3102" t="s">
        <v>1123</v>
      </c>
      <c r="Q3102" s="11">
        <v>0</v>
      </c>
      <c r="R3102" s="11">
        <v>0</v>
      </c>
      <c r="S3102" s="11">
        <v>0</v>
      </c>
      <c r="T3102" s="11">
        <v>0</v>
      </c>
      <c r="U3102" s="11">
        <v>60000000</v>
      </c>
      <c r="V3102" s="11">
        <v>0</v>
      </c>
      <c r="W3102" s="11">
        <v>60000000</v>
      </c>
      <c r="X3102" s="11">
        <v>0</v>
      </c>
      <c r="Y3102" s="11">
        <v>0</v>
      </c>
      <c r="Z3102" s="11">
        <v>0</v>
      </c>
      <c r="AA3102" s="11">
        <v>0</v>
      </c>
      <c r="AB3102" s="11">
        <v>0</v>
      </c>
      <c r="AC3102" s="11">
        <v>15000000</v>
      </c>
      <c r="AD3102" s="11">
        <v>15000000</v>
      </c>
      <c r="AE3102" s="11">
        <v>0</v>
      </c>
      <c r="AF3102" s="11">
        <v>0</v>
      </c>
      <c r="AG3102" s="11">
        <v>20000000</v>
      </c>
      <c r="AH3102" s="11">
        <v>20000000</v>
      </c>
      <c r="AI3102" s="11">
        <v>0</v>
      </c>
      <c r="AJ3102" s="11">
        <v>0</v>
      </c>
      <c r="AK3102" s="11">
        <v>5000000</v>
      </c>
      <c r="AL3102" s="11">
        <v>5000000</v>
      </c>
      <c r="AM3102" s="11">
        <v>0</v>
      </c>
      <c r="AN3102" s="11">
        <v>0</v>
      </c>
      <c r="AO31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1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1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2" s="11">
        <f>Table_PBS_SQL_DB2_PBSSQL_PBS_NDP_Tina_CG_QtrlyPerformance_Final[[#This Row],[GOU REL]]+Table_PBS_SQL_DB2_PBSSQL_PBS_NDP_Tina_CG_QtrlyPerformance_Final[[#This Row],[EXT REL]]</f>
        <v>40000000</v>
      </c>
      <c r="AT3102" s="11">
        <f>Table_PBS_SQL_DB2_PBSSQL_PBS_NDP_Tina_CG_QtrlyPerformance_Final[[#This Row],[GOU EXP]]+Table_PBS_SQL_DB2_PBSSQL_PBS_NDP_Tina_CG_QtrlyPerformance_Final[[#This Row],[EXT EXP]]</f>
        <v>40000000</v>
      </c>
      <c r="AU3102" s="11" t="str">
        <f>IF(Table_PBS_SQL_DB2_PBSSQL_PBS_NDP_Tina_CG_QtrlyPerformance_Final[[#This Row],[Item_Code]]&gt;"300000", "Capital", "Recurrent")</f>
        <v>Recurrent</v>
      </c>
    </row>
    <row r="3103" spans="1:47" x14ac:dyDescent="0.25">
      <c r="A3103" t="s">
        <v>283</v>
      </c>
      <c r="B3103" t="s">
        <v>284</v>
      </c>
      <c r="C3103" t="s">
        <v>281</v>
      </c>
      <c r="D3103" t="s">
        <v>1495</v>
      </c>
      <c r="E3103" t="s">
        <v>87</v>
      </c>
      <c r="F3103" t="s">
        <v>1496</v>
      </c>
      <c r="G3103" t="s">
        <v>87</v>
      </c>
      <c r="H3103" t="s">
        <v>881</v>
      </c>
      <c r="I3103" t="s">
        <v>666</v>
      </c>
      <c r="J3103" t="s">
        <v>864</v>
      </c>
      <c r="K3103" t="s">
        <v>285</v>
      </c>
      <c r="L3103" t="s">
        <v>1497</v>
      </c>
      <c r="M3103" t="s">
        <v>1498</v>
      </c>
      <c r="N3103" t="s">
        <v>1499</v>
      </c>
      <c r="O3103" t="s">
        <v>940</v>
      </c>
      <c r="P3103" t="s">
        <v>941</v>
      </c>
      <c r="Q3103" s="11">
        <v>0</v>
      </c>
      <c r="R3103" s="11">
        <v>0</v>
      </c>
      <c r="S3103" s="11">
        <v>0</v>
      </c>
      <c r="T3103" s="11">
        <v>0</v>
      </c>
      <c r="U3103" s="11">
        <v>36000000</v>
      </c>
      <c r="V3103" s="11">
        <v>0</v>
      </c>
      <c r="W3103" s="11">
        <v>36000000</v>
      </c>
      <c r="X3103" s="11">
        <v>0</v>
      </c>
      <c r="Y3103" s="11">
        <v>0</v>
      </c>
      <c r="Z3103" s="11">
        <v>0</v>
      </c>
      <c r="AA3103" s="11">
        <v>0</v>
      </c>
      <c r="AB3103" s="11">
        <v>0</v>
      </c>
      <c r="AC3103" s="11">
        <v>12000000</v>
      </c>
      <c r="AD3103" s="11">
        <v>0</v>
      </c>
      <c r="AE3103" s="11">
        <v>0</v>
      </c>
      <c r="AF3103" s="11">
        <v>0</v>
      </c>
      <c r="AG3103" s="11">
        <v>6000000</v>
      </c>
      <c r="AH3103" s="11">
        <v>12000000</v>
      </c>
      <c r="AI3103" s="11">
        <v>0</v>
      </c>
      <c r="AJ3103" s="11">
        <v>0</v>
      </c>
      <c r="AK3103" s="11">
        <v>1000000</v>
      </c>
      <c r="AL3103" s="11">
        <v>7000000</v>
      </c>
      <c r="AM3103" s="11">
        <v>0</v>
      </c>
      <c r="AN3103" s="11">
        <v>0</v>
      </c>
      <c r="AO31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v>
      </c>
      <c r="AP31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19000000</v>
      </c>
      <c r="AR31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3" s="11">
        <f>Table_PBS_SQL_DB2_PBSSQL_PBS_NDP_Tina_CG_QtrlyPerformance_Final[[#This Row],[GOU REL]]+Table_PBS_SQL_DB2_PBSSQL_PBS_NDP_Tina_CG_QtrlyPerformance_Final[[#This Row],[EXT REL]]</f>
        <v>19000000</v>
      </c>
      <c r="AT3103" s="11">
        <f>Table_PBS_SQL_DB2_PBSSQL_PBS_NDP_Tina_CG_QtrlyPerformance_Final[[#This Row],[GOU EXP]]+Table_PBS_SQL_DB2_PBSSQL_PBS_NDP_Tina_CG_QtrlyPerformance_Final[[#This Row],[EXT EXP]]</f>
        <v>19000000</v>
      </c>
      <c r="AU3103" s="11" t="str">
        <f>IF(Table_PBS_SQL_DB2_PBSSQL_PBS_NDP_Tina_CG_QtrlyPerformance_Final[[#This Row],[Item_Code]]&gt;"300000", "Capital", "Recurrent")</f>
        <v>Recurrent</v>
      </c>
    </row>
    <row r="3104" spans="1:47" x14ac:dyDescent="0.25">
      <c r="A3104" t="s">
        <v>283</v>
      </c>
      <c r="B3104" t="s">
        <v>284</v>
      </c>
      <c r="C3104" t="s">
        <v>281</v>
      </c>
      <c r="D3104" t="s">
        <v>1495</v>
      </c>
      <c r="E3104" t="s">
        <v>87</v>
      </c>
      <c r="F3104" t="s">
        <v>1496</v>
      </c>
      <c r="G3104" t="s">
        <v>87</v>
      </c>
      <c r="H3104" t="s">
        <v>881</v>
      </c>
      <c r="I3104" t="s">
        <v>666</v>
      </c>
      <c r="J3104" t="s">
        <v>864</v>
      </c>
      <c r="K3104" t="s">
        <v>285</v>
      </c>
      <c r="L3104" t="s">
        <v>1497</v>
      </c>
      <c r="M3104" t="s">
        <v>1498</v>
      </c>
      <c r="N3104" t="s">
        <v>1499</v>
      </c>
      <c r="O3104" t="s">
        <v>1204</v>
      </c>
      <c r="P3104" t="s">
        <v>1205</v>
      </c>
      <c r="Q3104" s="11">
        <v>0</v>
      </c>
      <c r="R3104" s="11">
        <v>0</v>
      </c>
      <c r="S3104" s="11">
        <v>0</v>
      </c>
      <c r="T3104" s="11">
        <v>0</v>
      </c>
      <c r="U3104" s="11">
        <v>441949682</v>
      </c>
      <c r="V3104" s="11">
        <v>0</v>
      </c>
      <c r="W3104" s="11">
        <v>441949682</v>
      </c>
      <c r="X3104" s="11">
        <v>0</v>
      </c>
      <c r="Y3104" s="11">
        <v>0</v>
      </c>
      <c r="Z3104" s="11">
        <v>0</v>
      </c>
      <c r="AA3104" s="11">
        <v>0</v>
      </c>
      <c r="AB3104" s="11">
        <v>0</v>
      </c>
      <c r="AC3104" s="11">
        <v>107885000</v>
      </c>
      <c r="AD3104" s="11">
        <v>0</v>
      </c>
      <c r="AE3104" s="11">
        <v>0</v>
      </c>
      <c r="AF3104" s="11">
        <v>0</v>
      </c>
      <c r="AG3104" s="11">
        <v>50000000</v>
      </c>
      <c r="AH3104" s="11">
        <v>157885000</v>
      </c>
      <c r="AI3104" s="11">
        <v>0</v>
      </c>
      <c r="AJ3104" s="11">
        <v>0</v>
      </c>
      <c r="AK3104" s="11">
        <v>0</v>
      </c>
      <c r="AL3104" s="11">
        <v>0</v>
      </c>
      <c r="AM3104" s="11">
        <v>0</v>
      </c>
      <c r="AN3104" s="11">
        <v>0</v>
      </c>
      <c r="AO31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157885000</v>
      </c>
      <c r="AP31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157885000</v>
      </c>
      <c r="AR31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4" s="11">
        <f>Table_PBS_SQL_DB2_PBSSQL_PBS_NDP_Tina_CG_QtrlyPerformance_Final[[#This Row],[GOU REL]]+Table_PBS_SQL_DB2_PBSSQL_PBS_NDP_Tina_CG_QtrlyPerformance_Final[[#This Row],[EXT REL]]</f>
        <v>157885000</v>
      </c>
      <c r="AT3104" s="11">
        <f>Table_PBS_SQL_DB2_PBSSQL_PBS_NDP_Tina_CG_QtrlyPerformance_Final[[#This Row],[GOU EXP]]+Table_PBS_SQL_DB2_PBSSQL_PBS_NDP_Tina_CG_QtrlyPerformance_Final[[#This Row],[EXT EXP]]</f>
        <v>157885000</v>
      </c>
      <c r="AU3104" s="11" t="str">
        <f>IF(Table_PBS_SQL_DB2_PBSSQL_PBS_NDP_Tina_CG_QtrlyPerformance_Final[[#This Row],[Item_Code]]&gt;"300000", "Capital", "Recurrent")</f>
        <v>Capital</v>
      </c>
    </row>
    <row r="3105" spans="1:47" x14ac:dyDescent="0.25">
      <c r="A3105" t="s">
        <v>521</v>
      </c>
      <c r="B3105" t="s">
        <v>522</v>
      </c>
      <c r="C3105" t="s">
        <v>491</v>
      </c>
      <c r="D3105" t="s">
        <v>861</v>
      </c>
      <c r="E3105" t="s">
        <v>87</v>
      </c>
      <c r="F3105" t="s">
        <v>880</v>
      </c>
      <c r="G3105" t="s">
        <v>75</v>
      </c>
      <c r="H3105" t="s">
        <v>2278</v>
      </c>
      <c r="I3105" t="s">
        <v>493</v>
      </c>
      <c r="J3105" t="s">
        <v>1710</v>
      </c>
      <c r="K3105" t="s">
        <v>523</v>
      </c>
      <c r="L3105" t="s">
        <v>2279</v>
      </c>
      <c r="M3105" t="s">
        <v>866</v>
      </c>
      <c r="N3105" t="s">
        <v>867</v>
      </c>
      <c r="O3105" t="s">
        <v>934</v>
      </c>
      <c r="P3105" t="s">
        <v>935</v>
      </c>
      <c r="Q3105" s="11">
        <v>0</v>
      </c>
      <c r="R3105" s="11">
        <v>0</v>
      </c>
      <c r="S3105" s="11">
        <v>0</v>
      </c>
      <c r="T3105" s="11">
        <v>0</v>
      </c>
      <c r="U3105" s="11">
        <v>407500000</v>
      </c>
      <c r="V3105" s="11">
        <v>0</v>
      </c>
      <c r="W3105" s="11">
        <v>407500000</v>
      </c>
      <c r="X3105" s="11">
        <v>0</v>
      </c>
      <c r="Y3105" s="11">
        <v>407500000</v>
      </c>
      <c r="Z3105" s="11">
        <v>0</v>
      </c>
      <c r="AA3105" s="11">
        <v>0</v>
      </c>
      <c r="AB3105" s="11">
        <v>0</v>
      </c>
      <c r="AC3105" s="11">
        <v>0</v>
      </c>
      <c r="AD3105" s="11">
        <v>96120044</v>
      </c>
      <c r="AE3105" s="11">
        <v>0</v>
      </c>
      <c r="AF3105" s="11">
        <v>0</v>
      </c>
      <c r="AG3105" s="11">
        <v>0</v>
      </c>
      <c r="AH3105" s="11">
        <v>0</v>
      </c>
      <c r="AI3105" s="11">
        <v>0</v>
      </c>
      <c r="AJ3105" s="11">
        <v>0</v>
      </c>
      <c r="AK3105" s="11">
        <v>0</v>
      </c>
      <c r="AL3105" s="11">
        <v>311379956</v>
      </c>
      <c r="AM3105" s="11">
        <v>0</v>
      </c>
      <c r="AN3105" s="11">
        <v>0</v>
      </c>
      <c r="AO31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407500000</v>
      </c>
      <c r="AP31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407500000</v>
      </c>
      <c r="AR31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5" s="11">
        <f>Table_PBS_SQL_DB2_PBSSQL_PBS_NDP_Tina_CG_QtrlyPerformance_Final[[#This Row],[GOU REL]]+Table_PBS_SQL_DB2_PBSSQL_PBS_NDP_Tina_CG_QtrlyPerformance_Final[[#This Row],[EXT REL]]</f>
        <v>407500000</v>
      </c>
      <c r="AT3105" s="11">
        <f>Table_PBS_SQL_DB2_PBSSQL_PBS_NDP_Tina_CG_QtrlyPerformance_Final[[#This Row],[GOU EXP]]+Table_PBS_SQL_DB2_PBSSQL_PBS_NDP_Tina_CG_QtrlyPerformance_Final[[#This Row],[EXT EXP]]</f>
        <v>407500000</v>
      </c>
      <c r="AU3105" s="11" t="str">
        <f>IF(Table_PBS_SQL_DB2_PBSSQL_PBS_NDP_Tina_CG_QtrlyPerformance_Final[[#This Row],[Item_Code]]&gt;"300000", "Capital", "Recurrent")</f>
        <v>Capital</v>
      </c>
    </row>
    <row r="3106" spans="1:47" x14ac:dyDescent="0.25">
      <c r="A3106" t="s">
        <v>521</v>
      </c>
      <c r="B3106" t="s">
        <v>522</v>
      </c>
      <c r="C3106" t="s">
        <v>491</v>
      </c>
      <c r="D3106" t="s">
        <v>861</v>
      </c>
      <c r="E3106" t="s">
        <v>87</v>
      </c>
      <c r="F3106" t="s">
        <v>880</v>
      </c>
      <c r="G3106" t="s">
        <v>75</v>
      </c>
      <c r="H3106" t="s">
        <v>2278</v>
      </c>
      <c r="I3106" t="s">
        <v>493</v>
      </c>
      <c r="J3106" t="s">
        <v>1710</v>
      </c>
      <c r="K3106" t="s">
        <v>523</v>
      </c>
      <c r="L3106" t="s">
        <v>2279</v>
      </c>
      <c r="M3106" t="s">
        <v>866</v>
      </c>
      <c r="N3106" t="s">
        <v>867</v>
      </c>
      <c r="O3106" t="s">
        <v>1215</v>
      </c>
      <c r="P3106" t="s">
        <v>1216</v>
      </c>
      <c r="Q3106" s="11">
        <v>0</v>
      </c>
      <c r="R3106" s="11">
        <v>0</v>
      </c>
      <c r="S3106" s="11">
        <v>0</v>
      </c>
      <c r="T3106" s="11">
        <v>0</v>
      </c>
      <c r="U3106" s="11">
        <v>17680000</v>
      </c>
      <c r="V3106" s="11">
        <v>0</v>
      </c>
      <c r="W3106" s="11">
        <v>17680000</v>
      </c>
      <c r="X3106" s="11">
        <v>0</v>
      </c>
      <c r="Y3106" s="11">
        <v>17680000</v>
      </c>
      <c r="Z3106" s="11">
        <v>0</v>
      </c>
      <c r="AA3106" s="11">
        <v>0</v>
      </c>
      <c r="AB3106" s="11">
        <v>0</v>
      </c>
      <c r="AC3106" s="11">
        <v>0</v>
      </c>
      <c r="AD3106" s="11">
        <v>0</v>
      </c>
      <c r="AE3106" s="11">
        <v>0</v>
      </c>
      <c r="AF3106" s="11">
        <v>0</v>
      </c>
      <c r="AG3106" s="11">
        <v>0</v>
      </c>
      <c r="AH3106" s="11">
        <v>0</v>
      </c>
      <c r="AI3106" s="11">
        <v>0</v>
      </c>
      <c r="AJ3106" s="11">
        <v>0</v>
      </c>
      <c r="AK3106" s="11">
        <v>0</v>
      </c>
      <c r="AL3106" s="11">
        <v>17275200</v>
      </c>
      <c r="AM3106" s="11">
        <v>0</v>
      </c>
      <c r="AN3106" s="11">
        <v>0</v>
      </c>
      <c r="AO31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17680000</v>
      </c>
      <c r="AP31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17275200</v>
      </c>
      <c r="AR31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6" s="11">
        <f>Table_PBS_SQL_DB2_PBSSQL_PBS_NDP_Tina_CG_QtrlyPerformance_Final[[#This Row],[GOU REL]]+Table_PBS_SQL_DB2_PBSSQL_PBS_NDP_Tina_CG_QtrlyPerformance_Final[[#This Row],[EXT REL]]</f>
        <v>17680000</v>
      </c>
      <c r="AT3106" s="11">
        <f>Table_PBS_SQL_DB2_PBSSQL_PBS_NDP_Tina_CG_QtrlyPerformance_Final[[#This Row],[GOU EXP]]+Table_PBS_SQL_DB2_PBSSQL_PBS_NDP_Tina_CG_QtrlyPerformance_Final[[#This Row],[EXT EXP]]</f>
        <v>17275200</v>
      </c>
      <c r="AU3106" s="11" t="str">
        <f>IF(Table_PBS_SQL_DB2_PBSSQL_PBS_NDP_Tina_CG_QtrlyPerformance_Final[[#This Row],[Item_Code]]&gt;"300000", "Capital", "Recurrent")</f>
        <v>Capital</v>
      </c>
    </row>
    <row r="3107" spans="1:47" x14ac:dyDescent="0.25">
      <c r="A3107" t="s">
        <v>105</v>
      </c>
      <c r="B3107" t="s">
        <v>106</v>
      </c>
      <c r="C3107" t="s">
        <v>103</v>
      </c>
      <c r="D3107" t="s">
        <v>1501</v>
      </c>
      <c r="E3107" t="s">
        <v>75</v>
      </c>
      <c r="F3107" t="s">
        <v>1502</v>
      </c>
      <c r="G3107" t="s">
        <v>75</v>
      </c>
      <c r="H3107" t="s">
        <v>1507</v>
      </c>
      <c r="I3107" t="s">
        <v>467</v>
      </c>
      <c r="J3107" t="s">
        <v>1514</v>
      </c>
      <c r="K3107" t="s">
        <v>113</v>
      </c>
      <c r="L3107" t="s">
        <v>1515</v>
      </c>
      <c r="M3107" t="s">
        <v>1505</v>
      </c>
      <c r="N3107" t="s">
        <v>1506</v>
      </c>
      <c r="O3107" t="s">
        <v>978</v>
      </c>
      <c r="P3107" t="s">
        <v>979</v>
      </c>
      <c r="Q3107" s="11">
        <v>0</v>
      </c>
      <c r="R3107" s="11">
        <v>0</v>
      </c>
      <c r="S3107" s="11">
        <v>0</v>
      </c>
      <c r="T3107" s="11">
        <v>0</v>
      </c>
      <c r="U3107" s="11">
        <v>850000000</v>
      </c>
      <c r="V3107" s="11">
        <v>0</v>
      </c>
      <c r="W3107" s="11">
        <v>850000000</v>
      </c>
      <c r="X3107" s="11">
        <v>0</v>
      </c>
      <c r="Y3107" s="11">
        <v>0</v>
      </c>
      <c r="Z3107" s="11">
        <v>0</v>
      </c>
      <c r="AA3107" s="11">
        <v>0</v>
      </c>
      <c r="AB3107" s="11">
        <v>0</v>
      </c>
      <c r="AC3107" s="11">
        <v>505780000</v>
      </c>
      <c r="AD3107" s="11">
        <v>29685000</v>
      </c>
      <c r="AE3107" s="11">
        <v>0</v>
      </c>
      <c r="AF3107" s="11">
        <v>0</v>
      </c>
      <c r="AG3107" s="11">
        <v>344220000</v>
      </c>
      <c r="AH3107" s="11">
        <v>226698600</v>
      </c>
      <c r="AI3107" s="11">
        <v>0</v>
      </c>
      <c r="AJ3107" s="11">
        <v>0</v>
      </c>
      <c r="AK3107" s="11">
        <v>0</v>
      </c>
      <c r="AL3107" s="11">
        <v>514211300</v>
      </c>
      <c r="AM3107" s="11">
        <v>0</v>
      </c>
      <c r="AN3107" s="11">
        <v>0</v>
      </c>
      <c r="AO31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850000000</v>
      </c>
      <c r="AP31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770594900</v>
      </c>
      <c r="AR31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7" s="11">
        <f>Table_PBS_SQL_DB2_PBSSQL_PBS_NDP_Tina_CG_QtrlyPerformance_Final[[#This Row],[GOU REL]]+Table_PBS_SQL_DB2_PBSSQL_PBS_NDP_Tina_CG_QtrlyPerformance_Final[[#This Row],[EXT REL]]</f>
        <v>850000000</v>
      </c>
      <c r="AT3107" s="11">
        <f>Table_PBS_SQL_DB2_PBSSQL_PBS_NDP_Tina_CG_QtrlyPerformance_Final[[#This Row],[GOU EXP]]+Table_PBS_SQL_DB2_PBSSQL_PBS_NDP_Tina_CG_QtrlyPerformance_Final[[#This Row],[EXT EXP]]</f>
        <v>770594900</v>
      </c>
      <c r="AU3107" s="11" t="str">
        <f>IF(Table_PBS_SQL_DB2_PBSSQL_PBS_NDP_Tina_CG_QtrlyPerformance_Final[[#This Row],[Item_Code]]&gt;"300000", "Capital", "Recurrent")</f>
        <v>Recurrent</v>
      </c>
    </row>
    <row r="3108" spans="1:47" x14ac:dyDescent="0.25">
      <c r="A3108" t="s">
        <v>105</v>
      </c>
      <c r="B3108" t="s">
        <v>106</v>
      </c>
      <c r="C3108" t="s">
        <v>103</v>
      </c>
      <c r="D3108" t="s">
        <v>1501</v>
      </c>
      <c r="E3108" t="s">
        <v>87</v>
      </c>
      <c r="F3108" t="s">
        <v>1518</v>
      </c>
      <c r="G3108" t="s">
        <v>31</v>
      </c>
      <c r="H3108" t="s">
        <v>881</v>
      </c>
      <c r="I3108" t="s">
        <v>493</v>
      </c>
      <c r="J3108" t="s">
        <v>1131</v>
      </c>
      <c r="K3108" t="s">
        <v>107</v>
      </c>
      <c r="L3108" t="s">
        <v>1519</v>
      </c>
      <c r="M3108" t="s">
        <v>866</v>
      </c>
      <c r="N3108" t="s">
        <v>867</v>
      </c>
      <c r="O3108" t="s">
        <v>934</v>
      </c>
      <c r="P3108" t="s">
        <v>935</v>
      </c>
      <c r="Q3108" s="11">
        <v>0</v>
      </c>
      <c r="R3108" s="11">
        <v>0</v>
      </c>
      <c r="S3108" s="11">
        <v>0</v>
      </c>
      <c r="T3108" s="11">
        <v>0</v>
      </c>
      <c r="U3108" s="11">
        <v>650000000</v>
      </c>
      <c r="V3108" s="11">
        <v>0</v>
      </c>
      <c r="W3108" s="11">
        <v>650000000</v>
      </c>
      <c r="X3108" s="11">
        <v>0</v>
      </c>
      <c r="Y3108" s="11">
        <v>0</v>
      </c>
      <c r="Z3108" s="11">
        <v>0</v>
      </c>
      <c r="AA3108" s="11">
        <v>0</v>
      </c>
      <c r="AB3108" s="11">
        <v>0</v>
      </c>
      <c r="AC3108" s="11">
        <v>650000000</v>
      </c>
      <c r="AD3108" s="11">
        <v>0</v>
      </c>
      <c r="AE3108" s="11">
        <v>0</v>
      </c>
      <c r="AF3108" s="11">
        <v>0</v>
      </c>
      <c r="AG3108" s="11">
        <v>0</v>
      </c>
      <c r="AH3108" s="11">
        <v>0</v>
      </c>
      <c r="AI3108" s="11">
        <v>0</v>
      </c>
      <c r="AJ3108" s="11">
        <v>0</v>
      </c>
      <c r="AK3108" s="11">
        <v>0</v>
      </c>
      <c r="AL3108" s="11">
        <v>633000000</v>
      </c>
      <c r="AM3108" s="11">
        <v>0</v>
      </c>
      <c r="AN3108" s="11">
        <v>0</v>
      </c>
      <c r="AO31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650000000</v>
      </c>
      <c r="AP31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633000000</v>
      </c>
      <c r="AR31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8" s="11">
        <f>Table_PBS_SQL_DB2_PBSSQL_PBS_NDP_Tina_CG_QtrlyPerformance_Final[[#This Row],[GOU REL]]+Table_PBS_SQL_DB2_PBSSQL_PBS_NDP_Tina_CG_QtrlyPerformance_Final[[#This Row],[EXT REL]]</f>
        <v>650000000</v>
      </c>
      <c r="AT3108" s="11">
        <f>Table_PBS_SQL_DB2_PBSSQL_PBS_NDP_Tina_CG_QtrlyPerformance_Final[[#This Row],[GOU EXP]]+Table_PBS_SQL_DB2_PBSSQL_PBS_NDP_Tina_CG_QtrlyPerformance_Final[[#This Row],[EXT EXP]]</f>
        <v>633000000</v>
      </c>
      <c r="AU3108" s="11" t="str">
        <f>IF(Table_PBS_SQL_DB2_PBSSQL_PBS_NDP_Tina_CG_QtrlyPerformance_Final[[#This Row],[Item_Code]]&gt;"300000", "Capital", "Recurrent")</f>
        <v>Capital</v>
      </c>
    </row>
    <row r="3109" spans="1:47" x14ac:dyDescent="0.25">
      <c r="A3109" t="s">
        <v>105</v>
      </c>
      <c r="B3109" t="s">
        <v>106</v>
      </c>
      <c r="C3109" t="s">
        <v>103</v>
      </c>
      <c r="D3109" t="s">
        <v>1501</v>
      </c>
      <c r="E3109" t="s">
        <v>87</v>
      </c>
      <c r="F3109" t="s">
        <v>1518</v>
      </c>
      <c r="G3109" t="s">
        <v>31</v>
      </c>
      <c r="H3109" t="s">
        <v>881</v>
      </c>
      <c r="I3109" t="s">
        <v>493</v>
      </c>
      <c r="J3109" t="s">
        <v>1131</v>
      </c>
      <c r="K3109" t="s">
        <v>107</v>
      </c>
      <c r="L3109" t="s">
        <v>1519</v>
      </c>
      <c r="M3109" t="s">
        <v>866</v>
      </c>
      <c r="N3109" t="s">
        <v>867</v>
      </c>
      <c r="O3109" t="s">
        <v>957</v>
      </c>
      <c r="P3109" t="s">
        <v>958</v>
      </c>
      <c r="Q3109" s="11">
        <v>0</v>
      </c>
      <c r="R3109" s="11">
        <v>0</v>
      </c>
      <c r="S3109" s="11">
        <v>0</v>
      </c>
      <c r="T3109" s="11">
        <v>0</v>
      </c>
      <c r="U3109" s="11">
        <v>37400000</v>
      </c>
      <c r="V3109" s="11">
        <v>0</v>
      </c>
      <c r="W3109" s="11">
        <v>37400000</v>
      </c>
      <c r="X3109" s="11">
        <v>0</v>
      </c>
      <c r="Y3109" s="11">
        <v>0</v>
      </c>
      <c r="Z3109" s="11">
        <v>0</v>
      </c>
      <c r="AA3109" s="11">
        <v>0</v>
      </c>
      <c r="AB3109" s="11">
        <v>0</v>
      </c>
      <c r="AC3109" s="11">
        <v>37400000</v>
      </c>
      <c r="AD3109" s="11">
        <v>21500000</v>
      </c>
      <c r="AE3109" s="11">
        <v>0</v>
      </c>
      <c r="AF3109" s="11">
        <v>0</v>
      </c>
      <c r="AG3109" s="11">
        <v>0</v>
      </c>
      <c r="AH3109" s="11">
        <v>0</v>
      </c>
      <c r="AI3109" s="11">
        <v>0</v>
      </c>
      <c r="AJ3109" s="11">
        <v>0</v>
      </c>
      <c r="AK3109" s="11">
        <v>0</v>
      </c>
      <c r="AL3109" s="11">
        <v>15898601</v>
      </c>
      <c r="AM3109" s="11">
        <v>0</v>
      </c>
      <c r="AN3109" s="11">
        <v>0</v>
      </c>
      <c r="AO31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37400000</v>
      </c>
      <c r="AP31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37398601</v>
      </c>
      <c r="AR31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09" s="11">
        <f>Table_PBS_SQL_DB2_PBSSQL_PBS_NDP_Tina_CG_QtrlyPerformance_Final[[#This Row],[GOU REL]]+Table_PBS_SQL_DB2_PBSSQL_PBS_NDP_Tina_CG_QtrlyPerformance_Final[[#This Row],[EXT REL]]</f>
        <v>37400000</v>
      </c>
      <c r="AT3109" s="11">
        <f>Table_PBS_SQL_DB2_PBSSQL_PBS_NDP_Tina_CG_QtrlyPerformance_Final[[#This Row],[GOU EXP]]+Table_PBS_SQL_DB2_PBSSQL_PBS_NDP_Tina_CG_QtrlyPerformance_Final[[#This Row],[EXT EXP]]</f>
        <v>37398601</v>
      </c>
      <c r="AU3109" s="11" t="str">
        <f>IF(Table_PBS_SQL_DB2_PBSSQL_PBS_NDP_Tina_CG_QtrlyPerformance_Final[[#This Row],[Item_Code]]&gt;"300000", "Capital", "Recurrent")</f>
        <v>Capital</v>
      </c>
    </row>
    <row r="3110" spans="1:47" x14ac:dyDescent="0.25">
      <c r="A3110" t="s">
        <v>105</v>
      </c>
      <c r="B3110" t="s">
        <v>106</v>
      </c>
      <c r="C3110" t="s">
        <v>103</v>
      </c>
      <c r="D3110" t="s">
        <v>1501</v>
      </c>
      <c r="E3110" t="s">
        <v>87</v>
      </c>
      <c r="F3110" t="s">
        <v>1518</v>
      </c>
      <c r="G3110" t="s">
        <v>31</v>
      </c>
      <c r="H3110" t="s">
        <v>881</v>
      </c>
      <c r="I3110" t="s">
        <v>493</v>
      </c>
      <c r="J3110" t="s">
        <v>1131</v>
      </c>
      <c r="K3110" t="s">
        <v>107</v>
      </c>
      <c r="L3110" t="s">
        <v>1519</v>
      </c>
      <c r="M3110" t="s">
        <v>2225</v>
      </c>
      <c r="N3110" t="s">
        <v>2226</v>
      </c>
      <c r="O3110" t="s">
        <v>1025</v>
      </c>
      <c r="P3110" t="s">
        <v>1026</v>
      </c>
      <c r="Q3110" s="11">
        <v>0</v>
      </c>
      <c r="R3110" s="11">
        <v>0</v>
      </c>
      <c r="S3110" s="11">
        <v>0</v>
      </c>
      <c r="T3110" s="11">
        <v>0</v>
      </c>
      <c r="U3110" s="11">
        <v>62000000</v>
      </c>
      <c r="V3110" s="11">
        <v>0</v>
      </c>
      <c r="W3110" s="11">
        <v>62000000</v>
      </c>
      <c r="X3110" s="11">
        <v>0</v>
      </c>
      <c r="Y3110" s="11">
        <v>0</v>
      </c>
      <c r="Z3110" s="11">
        <v>0</v>
      </c>
      <c r="AA3110" s="11">
        <v>0</v>
      </c>
      <c r="AB3110" s="11">
        <v>0</v>
      </c>
      <c r="AC3110" s="11">
        <v>30500000</v>
      </c>
      <c r="AD3110" s="11">
        <v>25000000</v>
      </c>
      <c r="AE3110" s="11">
        <v>0</v>
      </c>
      <c r="AF3110" s="11">
        <v>0</v>
      </c>
      <c r="AG3110" s="11">
        <v>31500000</v>
      </c>
      <c r="AH3110" s="11">
        <v>0</v>
      </c>
      <c r="AI3110" s="11">
        <v>0</v>
      </c>
      <c r="AJ3110" s="11">
        <v>0</v>
      </c>
      <c r="AK3110" s="11">
        <v>0</v>
      </c>
      <c r="AL3110" s="11">
        <v>37000000</v>
      </c>
      <c r="AM3110" s="11">
        <v>0</v>
      </c>
      <c r="AN3110" s="11">
        <v>0</v>
      </c>
      <c r="AO31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62000000</v>
      </c>
      <c r="AP31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62000000</v>
      </c>
      <c r="AR31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10" s="11">
        <f>Table_PBS_SQL_DB2_PBSSQL_PBS_NDP_Tina_CG_QtrlyPerformance_Final[[#This Row],[GOU REL]]+Table_PBS_SQL_DB2_PBSSQL_PBS_NDP_Tina_CG_QtrlyPerformance_Final[[#This Row],[EXT REL]]</f>
        <v>62000000</v>
      </c>
      <c r="AT3110" s="11">
        <f>Table_PBS_SQL_DB2_PBSSQL_PBS_NDP_Tina_CG_QtrlyPerformance_Final[[#This Row],[GOU EXP]]+Table_PBS_SQL_DB2_PBSSQL_PBS_NDP_Tina_CG_QtrlyPerformance_Final[[#This Row],[EXT EXP]]</f>
        <v>62000000</v>
      </c>
      <c r="AU3110" s="11" t="str">
        <f>IF(Table_PBS_SQL_DB2_PBSSQL_PBS_NDP_Tina_CG_QtrlyPerformance_Final[[#This Row],[Item_Code]]&gt;"300000", "Capital", "Recurrent")</f>
        <v>Recurrent</v>
      </c>
    </row>
    <row r="3111" spans="1:47" x14ac:dyDescent="0.25">
      <c r="A3111" t="s">
        <v>704</v>
      </c>
      <c r="B3111" t="s">
        <v>1520</v>
      </c>
      <c r="C3111" t="s">
        <v>702</v>
      </c>
      <c r="D3111" t="s">
        <v>1521</v>
      </c>
      <c r="E3111" t="s">
        <v>31</v>
      </c>
      <c r="F3111" t="s">
        <v>862</v>
      </c>
      <c r="G3111" t="s">
        <v>75</v>
      </c>
      <c r="H3111" t="s">
        <v>1522</v>
      </c>
      <c r="I3111" t="s">
        <v>47</v>
      </c>
      <c r="J3111" t="s">
        <v>864</v>
      </c>
      <c r="K3111" t="s">
        <v>708</v>
      </c>
      <c r="L3111" t="s">
        <v>1523</v>
      </c>
      <c r="M3111" t="s">
        <v>866</v>
      </c>
      <c r="N3111" t="s">
        <v>867</v>
      </c>
      <c r="O3111" t="s">
        <v>957</v>
      </c>
      <c r="P3111" t="s">
        <v>958</v>
      </c>
      <c r="Q3111" s="11">
        <v>0</v>
      </c>
      <c r="R3111" s="11">
        <v>0</v>
      </c>
      <c r="S3111" s="11">
        <v>0</v>
      </c>
      <c r="T3111" s="11">
        <v>0</v>
      </c>
      <c r="U3111" s="11">
        <v>1547855300</v>
      </c>
      <c r="V3111" s="11">
        <v>0</v>
      </c>
      <c r="W3111" s="11">
        <v>1547855300</v>
      </c>
      <c r="X3111" s="11">
        <v>0</v>
      </c>
      <c r="Y3111" s="11">
        <v>500000000</v>
      </c>
      <c r="Z3111" s="11">
        <v>0</v>
      </c>
      <c r="AA3111" s="11">
        <v>0</v>
      </c>
      <c r="AB3111" s="11">
        <v>0</v>
      </c>
      <c r="AC3111" s="11">
        <v>500000000</v>
      </c>
      <c r="AD3111" s="11">
        <v>225847001</v>
      </c>
      <c r="AE3111" s="11">
        <v>0</v>
      </c>
      <c r="AF3111" s="11">
        <v>0</v>
      </c>
      <c r="AG3111" s="11">
        <v>547855300</v>
      </c>
      <c r="AH3111" s="11">
        <v>716134762</v>
      </c>
      <c r="AI3111" s="11">
        <v>0</v>
      </c>
      <c r="AJ3111" s="11">
        <v>0</v>
      </c>
      <c r="AK3111" s="11">
        <v>0</v>
      </c>
      <c r="AL3111" s="11">
        <v>553952540</v>
      </c>
      <c r="AM3111" s="11">
        <v>0</v>
      </c>
      <c r="AN3111" s="11">
        <v>0</v>
      </c>
      <c r="AO31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1547855300</v>
      </c>
      <c r="AP31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1495934303</v>
      </c>
      <c r="AR31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11" s="11">
        <f>Table_PBS_SQL_DB2_PBSSQL_PBS_NDP_Tina_CG_QtrlyPerformance_Final[[#This Row],[GOU REL]]+Table_PBS_SQL_DB2_PBSSQL_PBS_NDP_Tina_CG_QtrlyPerformance_Final[[#This Row],[EXT REL]]</f>
        <v>1547855300</v>
      </c>
      <c r="AT3111" s="11">
        <f>Table_PBS_SQL_DB2_PBSSQL_PBS_NDP_Tina_CG_QtrlyPerformance_Final[[#This Row],[GOU EXP]]+Table_PBS_SQL_DB2_PBSSQL_PBS_NDP_Tina_CG_QtrlyPerformance_Final[[#This Row],[EXT EXP]]</f>
        <v>1495934303</v>
      </c>
      <c r="AU3111" s="11" t="str">
        <f>IF(Table_PBS_SQL_DB2_PBSSQL_PBS_NDP_Tina_CG_QtrlyPerformance_Final[[#This Row],[Item_Code]]&gt;"300000", "Capital", "Recurrent")</f>
        <v>Capital</v>
      </c>
    </row>
    <row r="3112" spans="1:47" x14ac:dyDescent="0.25">
      <c r="A3112" t="s">
        <v>704</v>
      </c>
      <c r="B3112" t="s">
        <v>1520</v>
      </c>
      <c r="C3112" t="s">
        <v>702</v>
      </c>
      <c r="D3112" t="s">
        <v>1521</v>
      </c>
      <c r="E3112" t="s">
        <v>31</v>
      </c>
      <c r="F3112" t="s">
        <v>862</v>
      </c>
      <c r="G3112" t="s">
        <v>75</v>
      </c>
      <c r="H3112" t="s">
        <v>1522</v>
      </c>
      <c r="I3112" t="s">
        <v>220</v>
      </c>
      <c r="J3112" t="s">
        <v>2088</v>
      </c>
      <c r="K3112" t="s">
        <v>706</v>
      </c>
      <c r="L3112" t="s">
        <v>2089</v>
      </c>
      <c r="M3112" t="s">
        <v>1044</v>
      </c>
      <c r="N3112" t="s">
        <v>1045</v>
      </c>
      <c r="O3112" t="s">
        <v>893</v>
      </c>
      <c r="P3112" t="s">
        <v>894</v>
      </c>
      <c r="Q3112" s="11">
        <v>0</v>
      </c>
      <c r="R3112" s="11">
        <v>0</v>
      </c>
      <c r="S3112" s="11">
        <v>0</v>
      </c>
      <c r="T3112" s="11">
        <v>0</v>
      </c>
      <c r="U3112" s="11">
        <v>387548000</v>
      </c>
      <c r="V3112" s="11">
        <v>0</v>
      </c>
      <c r="W3112" s="11">
        <v>387548000</v>
      </c>
      <c r="X3112" s="11">
        <v>0</v>
      </c>
      <c r="Y3112" s="11">
        <v>0</v>
      </c>
      <c r="Z3112" s="11">
        <v>0</v>
      </c>
      <c r="AA3112" s="11">
        <v>0</v>
      </c>
      <c r="AB3112" s="11">
        <v>0</v>
      </c>
      <c r="AC3112" s="11">
        <v>387548000</v>
      </c>
      <c r="AD3112" s="11">
        <v>0</v>
      </c>
      <c r="AE3112" s="11">
        <v>0</v>
      </c>
      <c r="AF3112" s="11">
        <v>0</v>
      </c>
      <c r="AG3112" s="11">
        <v>0</v>
      </c>
      <c r="AH3112" s="11">
        <v>59640000</v>
      </c>
      <c r="AI3112" s="11">
        <v>0</v>
      </c>
      <c r="AJ3112" s="11">
        <v>0</v>
      </c>
      <c r="AK3112" s="11">
        <v>0</v>
      </c>
      <c r="AL3112" s="11">
        <v>0</v>
      </c>
      <c r="AM3112" s="11">
        <v>0</v>
      </c>
      <c r="AN3112" s="11">
        <v>0</v>
      </c>
      <c r="AO31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387548000</v>
      </c>
      <c r="AP31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59640000</v>
      </c>
      <c r="AR31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12" s="11">
        <f>Table_PBS_SQL_DB2_PBSSQL_PBS_NDP_Tina_CG_QtrlyPerformance_Final[[#This Row],[GOU REL]]+Table_PBS_SQL_DB2_PBSSQL_PBS_NDP_Tina_CG_QtrlyPerformance_Final[[#This Row],[EXT REL]]</f>
        <v>387548000</v>
      </c>
      <c r="AT3112" s="11">
        <f>Table_PBS_SQL_DB2_PBSSQL_PBS_NDP_Tina_CG_QtrlyPerformance_Final[[#This Row],[GOU EXP]]+Table_PBS_SQL_DB2_PBSSQL_PBS_NDP_Tina_CG_QtrlyPerformance_Final[[#This Row],[EXT EXP]]</f>
        <v>59640000</v>
      </c>
      <c r="AU3112" s="11" t="str">
        <f>IF(Table_PBS_SQL_DB2_PBSSQL_PBS_NDP_Tina_CG_QtrlyPerformance_Final[[#This Row],[Item_Code]]&gt;"300000", "Capital", "Recurrent")</f>
        <v>Capital</v>
      </c>
    </row>
    <row r="3113" spans="1:47" x14ac:dyDescent="0.25">
      <c r="A3113" t="s">
        <v>716</v>
      </c>
      <c r="B3113" t="s">
        <v>717</v>
      </c>
      <c r="C3113" t="s">
        <v>714</v>
      </c>
      <c r="D3113" t="s">
        <v>1964</v>
      </c>
      <c r="E3113" t="s">
        <v>97</v>
      </c>
      <c r="F3113" t="s">
        <v>1965</v>
      </c>
      <c r="G3113" t="s">
        <v>75</v>
      </c>
      <c r="H3113" t="s">
        <v>1966</v>
      </c>
      <c r="I3113" t="s">
        <v>493</v>
      </c>
      <c r="J3113" t="s">
        <v>1966</v>
      </c>
      <c r="K3113" t="s">
        <v>720</v>
      </c>
      <c r="L3113" t="s">
        <v>1967</v>
      </c>
      <c r="M3113" t="s">
        <v>1044</v>
      </c>
      <c r="N3113" t="s">
        <v>1045</v>
      </c>
      <c r="O3113" t="s">
        <v>982</v>
      </c>
      <c r="P3113" t="s">
        <v>983</v>
      </c>
      <c r="Q3113" s="11">
        <v>0</v>
      </c>
      <c r="R3113" s="11">
        <v>0</v>
      </c>
      <c r="S3113" s="11">
        <v>0</v>
      </c>
      <c r="T3113" s="11">
        <v>0</v>
      </c>
      <c r="U3113" s="11">
        <v>5890600000</v>
      </c>
      <c r="V3113" s="11">
        <v>0</v>
      </c>
      <c r="W3113" s="11">
        <v>5890600000</v>
      </c>
      <c r="X3113" s="11">
        <v>0</v>
      </c>
      <c r="Y3113" s="11">
        <v>0</v>
      </c>
      <c r="Z3113" s="11">
        <v>0</v>
      </c>
      <c r="AA3113" s="11">
        <v>0</v>
      </c>
      <c r="AB3113" s="11">
        <v>0</v>
      </c>
      <c r="AC3113" s="11">
        <v>5890600000</v>
      </c>
      <c r="AD3113" s="11">
        <v>1510178986</v>
      </c>
      <c r="AE3113" s="11">
        <v>0</v>
      </c>
      <c r="AF3113" s="11">
        <v>0</v>
      </c>
      <c r="AG3113" s="11">
        <v>0</v>
      </c>
      <c r="AH3113" s="11">
        <v>735450515</v>
      </c>
      <c r="AI3113" s="11">
        <v>0</v>
      </c>
      <c r="AJ3113" s="11">
        <v>0</v>
      </c>
      <c r="AK3113" s="11">
        <v>0</v>
      </c>
      <c r="AL3113" s="11">
        <v>1888886121</v>
      </c>
      <c r="AM3113" s="11">
        <v>0</v>
      </c>
      <c r="AN3113" s="11">
        <v>0</v>
      </c>
      <c r="AO31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5890600000</v>
      </c>
      <c r="AP31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4134515622</v>
      </c>
      <c r="AR31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13" s="11">
        <f>Table_PBS_SQL_DB2_PBSSQL_PBS_NDP_Tina_CG_QtrlyPerformance_Final[[#This Row],[GOU REL]]+Table_PBS_SQL_DB2_PBSSQL_PBS_NDP_Tina_CG_QtrlyPerformance_Final[[#This Row],[EXT REL]]</f>
        <v>5890600000</v>
      </c>
      <c r="AT3113" s="11">
        <f>Table_PBS_SQL_DB2_PBSSQL_PBS_NDP_Tina_CG_QtrlyPerformance_Final[[#This Row],[GOU EXP]]+Table_PBS_SQL_DB2_PBSSQL_PBS_NDP_Tina_CG_QtrlyPerformance_Final[[#This Row],[EXT EXP]]</f>
        <v>4134515622</v>
      </c>
      <c r="AU3113" s="11" t="str">
        <f>IF(Table_PBS_SQL_DB2_PBSSQL_PBS_NDP_Tina_CG_QtrlyPerformance_Final[[#This Row],[Item_Code]]&gt;"300000", "Capital", "Recurrent")</f>
        <v>Capital</v>
      </c>
    </row>
    <row r="3114" spans="1:47" x14ac:dyDescent="0.25">
      <c r="A3114" t="s">
        <v>77</v>
      </c>
      <c r="B3114" t="s">
        <v>78</v>
      </c>
      <c r="C3114" t="s">
        <v>202</v>
      </c>
      <c r="D3114" t="s">
        <v>1336</v>
      </c>
      <c r="E3114" t="s">
        <v>75</v>
      </c>
      <c r="F3114" t="s">
        <v>1349</v>
      </c>
      <c r="G3114" t="s">
        <v>87</v>
      </c>
      <c r="H3114" t="s">
        <v>881</v>
      </c>
      <c r="I3114" t="s">
        <v>467</v>
      </c>
      <c r="J3114" t="s">
        <v>1367</v>
      </c>
      <c r="K3114" t="s">
        <v>80</v>
      </c>
      <c r="L3114" t="s">
        <v>1368</v>
      </c>
      <c r="M3114" t="s">
        <v>1997</v>
      </c>
      <c r="N3114" t="s">
        <v>1998</v>
      </c>
      <c r="O3114" t="s">
        <v>1005</v>
      </c>
      <c r="P3114" t="s">
        <v>1006</v>
      </c>
      <c r="Q3114" s="11">
        <v>0</v>
      </c>
      <c r="R3114" s="11">
        <v>0</v>
      </c>
      <c r="S3114" s="11">
        <v>0</v>
      </c>
      <c r="T3114" s="11">
        <v>0</v>
      </c>
      <c r="U3114" s="11">
        <v>100000000</v>
      </c>
      <c r="V3114" s="11">
        <v>0</v>
      </c>
      <c r="W3114" s="11">
        <v>100000000</v>
      </c>
      <c r="X3114" s="11">
        <v>0</v>
      </c>
      <c r="Y3114" s="11">
        <v>0</v>
      </c>
      <c r="Z3114" s="11">
        <v>0</v>
      </c>
      <c r="AA3114" s="11">
        <v>0</v>
      </c>
      <c r="AB3114" s="11">
        <v>0</v>
      </c>
      <c r="AC3114" s="11">
        <v>50000000</v>
      </c>
      <c r="AD3114" s="11">
        <v>50000000</v>
      </c>
      <c r="AE3114" s="11">
        <v>0</v>
      </c>
      <c r="AF3114" s="11">
        <v>0</v>
      </c>
      <c r="AG3114" s="11">
        <v>46000000</v>
      </c>
      <c r="AH3114" s="11">
        <v>46000000</v>
      </c>
      <c r="AI3114" s="11">
        <v>0</v>
      </c>
      <c r="AJ3114" s="11">
        <v>0</v>
      </c>
      <c r="AK3114" s="11">
        <v>4000000</v>
      </c>
      <c r="AL3114" s="11">
        <v>4000000</v>
      </c>
      <c r="AM3114" s="11">
        <v>0</v>
      </c>
      <c r="AN3114" s="11">
        <v>0</v>
      </c>
      <c r="AO31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1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1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14" s="11">
        <f>Table_PBS_SQL_DB2_PBSSQL_PBS_NDP_Tina_CG_QtrlyPerformance_Final[[#This Row],[GOU REL]]+Table_PBS_SQL_DB2_PBSSQL_PBS_NDP_Tina_CG_QtrlyPerformance_Final[[#This Row],[EXT REL]]</f>
        <v>100000000</v>
      </c>
      <c r="AT3114" s="11">
        <f>Table_PBS_SQL_DB2_PBSSQL_PBS_NDP_Tina_CG_QtrlyPerformance_Final[[#This Row],[GOU EXP]]+Table_PBS_SQL_DB2_PBSSQL_PBS_NDP_Tina_CG_QtrlyPerformance_Final[[#This Row],[EXT EXP]]</f>
        <v>100000000</v>
      </c>
      <c r="AU3114" s="11" t="str">
        <f>IF(Table_PBS_SQL_DB2_PBSSQL_PBS_NDP_Tina_CG_QtrlyPerformance_Final[[#This Row],[Item_Code]]&gt;"300000", "Capital", "Recurrent")</f>
        <v>Recurrent</v>
      </c>
    </row>
    <row r="3115" spans="1:47" x14ac:dyDescent="0.25">
      <c r="A3115" t="s">
        <v>77</v>
      </c>
      <c r="B3115" t="s">
        <v>78</v>
      </c>
      <c r="C3115" t="s">
        <v>202</v>
      </c>
      <c r="D3115" t="s">
        <v>1336</v>
      </c>
      <c r="E3115" t="s">
        <v>97</v>
      </c>
      <c r="F3115" t="s">
        <v>1381</v>
      </c>
      <c r="G3115" t="s">
        <v>75</v>
      </c>
      <c r="H3115" t="s">
        <v>1338</v>
      </c>
      <c r="I3115" t="s">
        <v>896</v>
      </c>
      <c r="J3115" t="s">
        <v>897</v>
      </c>
      <c r="K3115" t="s">
        <v>1991</v>
      </c>
      <c r="L3115" t="s">
        <v>1992</v>
      </c>
      <c r="M3115" t="s">
        <v>1352</v>
      </c>
      <c r="N3115" t="s">
        <v>1382</v>
      </c>
      <c r="O3115" t="s">
        <v>975</v>
      </c>
      <c r="P3115" t="s">
        <v>976</v>
      </c>
      <c r="Q3115" s="11">
        <v>0</v>
      </c>
      <c r="R3115" s="11">
        <v>0</v>
      </c>
      <c r="S3115" s="11">
        <v>0</v>
      </c>
      <c r="T3115" s="11">
        <v>0</v>
      </c>
      <c r="U3115" s="11">
        <v>0</v>
      </c>
      <c r="V3115" s="11">
        <v>0</v>
      </c>
      <c r="W3115" s="11">
        <v>0</v>
      </c>
      <c r="X3115" s="11">
        <v>0</v>
      </c>
      <c r="Y3115" s="11">
        <v>0</v>
      </c>
      <c r="Z3115" s="11">
        <v>0</v>
      </c>
      <c r="AA3115" s="11">
        <v>0</v>
      </c>
      <c r="AB3115" s="11">
        <v>0</v>
      </c>
      <c r="AC3115" s="11">
        <v>0</v>
      </c>
      <c r="AD3115" s="11">
        <v>0</v>
      </c>
      <c r="AE3115" s="11">
        <v>0</v>
      </c>
      <c r="AF3115" s="11">
        <v>0</v>
      </c>
      <c r="AG3115" s="11">
        <v>0</v>
      </c>
      <c r="AH3115" s="11">
        <v>0</v>
      </c>
      <c r="AI3115" s="11">
        <v>0</v>
      </c>
      <c r="AJ3115" s="11">
        <v>0</v>
      </c>
      <c r="AK3115" s="11">
        <v>0</v>
      </c>
      <c r="AL3115" s="11">
        <v>0</v>
      </c>
      <c r="AM3115" s="11">
        <v>7246429676</v>
      </c>
      <c r="AN3115" s="11">
        <v>7246429676</v>
      </c>
      <c r="AO31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7246429676</v>
      </c>
      <c r="AQ31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7246429676</v>
      </c>
      <c r="AS3115" s="11">
        <f>Table_PBS_SQL_DB2_PBSSQL_PBS_NDP_Tina_CG_QtrlyPerformance_Final[[#This Row],[GOU REL]]+Table_PBS_SQL_DB2_PBSSQL_PBS_NDP_Tina_CG_QtrlyPerformance_Final[[#This Row],[EXT REL]]</f>
        <v>7246429676</v>
      </c>
      <c r="AT3115" s="11">
        <f>Table_PBS_SQL_DB2_PBSSQL_PBS_NDP_Tina_CG_QtrlyPerformance_Final[[#This Row],[GOU EXP]]+Table_PBS_SQL_DB2_PBSSQL_PBS_NDP_Tina_CG_QtrlyPerformance_Final[[#This Row],[EXT EXP]]</f>
        <v>7246429676</v>
      </c>
      <c r="AU3115" s="11" t="str">
        <f>IF(Table_PBS_SQL_DB2_PBSSQL_PBS_NDP_Tina_CG_QtrlyPerformance_Final[[#This Row],[Item_Code]]&gt;"300000", "Capital", "Recurrent")</f>
        <v>Recurrent</v>
      </c>
    </row>
    <row r="3116" spans="1:47" x14ac:dyDescent="0.25">
      <c r="A3116" t="s">
        <v>77</v>
      </c>
      <c r="B3116" t="s">
        <v>78</v>
      </c>
      <c r="C3116" t="s">
        <v>202</v>
      </c>
      <c r="D3116" t="s">
        <v>1336</v>
      </c>
      <c r="E3116" t="s">
        <v>97</v>
      </c>
      <c r="F3116" t="s">
        <v>1381</v>
      </c>
      <c r="G3116" t="s">
        <v>75</v>
      </c>
      <c r="H3116" t="s">
        <v>1338</v>
      </c>
      <c r="I3116" t="s">
        <v>896</v>
      </c>
      <c r="J3116" t="s">
        <v>897</v>
      </c>
      <c r="K3116" t="s">
        <v>2114</v>
      </c>
      <c r="L3116" t="s">
        <v>2115</v>
      </c>
      <c r="M3116" t="s">
        <v>1352</v>
      </c>
      <c r="N3116" t="s">
        <v>1382</v>
      </c>
      <c r="O3116" t="s">
        <v>975</v>
      </c>
      <c r="P3116" t="s">
        <v>976</v>
      </c>
      <c r="Q3116" s="11">
        <v>0</v>
      </c>
      <c r="R3116" s="11">
        <v>0</v>
      </c>
      <c r="S3116" s="11">
        <v>0</v>
      </c>
      <c r="T3116" s="11">
        <v>0</v>
      </c>
      <c r="U3116" s="11">
        <v>0</v>
      </c>
      <c r="V3116" s="11">
        <v>0</v>
      </c>
      <c r="W3116" s="11">
        <v>0</v>
      </c>
      <c r="X3116" s="11">
        <v>0</v>
      </c>
      <c r="Y3116" s="11">
        <v>0</v>
      </c>
      <c r="Z3116" s="11">
        <v>0</v>
      </c>
      <c r="AA3116" s="11">
        <v>0</v>
      </c>
      <c r="AB3116" s="11">
        <v>0</v>
      </c>
      <c r="AC3116" s="11">
        <v>0</v>
      </c>
      <c r="AD3116" s="11">
        <v>0</v>
      </c>
      <c r="AE3116" s="11">
        <v>0</v>
      </c>
      <c r="AF3116" s="11">
        <v>0</v>
      </c>
      <c r="AG3116" s="11">
        <v>0</v>
      </c>
      <c r="AH3116" s="11">
        <v>0</v>
      </c>
      <c r="AI3116" s="11">
        <v>0</v>
      </c>
      <c r="AJ3116" s="11">
        <v>0</v>
      </c>
      <c r="AK3116" s="11">
        <v>0</v>
      </c>
      <c r="AL3116" s="11">
        <v>0</v>
      </c>
      <c r="AM3116" s="11">
        <v>16677133980</v>
      </c>
      <c r="AN3116" s="11">
        <v>16677133980</v>
      </c>
      <c r="AO31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16677133980</v>
      </c>
      <c r="AQ31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16677133980</v>
      </c>
      <c r="AS3116" s="11">
        <f>Table_PBS_SQL_DB2_PBSSQL_PBS_NDP_Tina_CG_QtrlyPerformance_Final[[#This Row],[GOU REL]]+Table_PBS_SQL_DB2_PBSSQL_PBS_NDP_Tina_CG_QtrlyPerformance_Final[[#This Row],[EXT REL]]</f>
        <v>16677133980</v>
      </c>
      <c r="AT3116" s="11">
        <f>Table_PBS_SQL_DB2_PBSSQL_PBS_NDP_Tina_CG_QtrlyPerformance_Final[[#This Row],[GOU EXP]]+Table_PBS_SQL_DB2_PBSSQL_PBS_NDP_Tina_CG_QtrlyPerformance_Final[[#This Row],[EXT EXP]]</f>
        <v>16677133980</v>
      </c>
      <c r="AU3116" s="11" t="str">
        <f>IF(Table_PBS_SQL_DB2_PBSSQL_PBS_NDP_Tina_CG_QtrlyPerformance_Final[[#This Row],[Item_Code]]&gt;"300000", "Capital", "Recurrent")</f>
        <v>Recurrent</v>
      </c>
    </row>
    <row r="3117" spans="1:47" x14ac:dyDescent="0.25">
      <c r="A3117" t="s">
        <v>77</v>
      </c>
      <c r="B3117" t="s">
        <v>78</v>
      </c>
      <c r="C3117" t="s">
        <v>202</v>
      </c>
      <c r="D3117" t="s">
        <v>1336</v>
      </c>
      <c r="E3117" t="s">
        <v>97</v>
      </c>
      <c r="F3117" t="s">
        <v>1381</v>
      </c>
      <c r="G3117" t="s">
        <v>75</v>
      </c>
      <c r="H3117" t="s">
        <v>1338</v>
      </c>
      <c r="I3117" t="s">
        <v>896</v>
      </c>
      <c r="J3117" t="s">
        <v>897</v>
      </c>
      <c r="K3117" t="s">
        <v>2116</v>
      </c>
      <c r="L3117" t="s">
        <v>2117</v>
      </c>
      <c r="M3117" t="s">
        <v>1352</v>
      </c>
      <c r="N3117" t="s">
        <v>1382</v>
      </c>
      <c r="O3117" t="s">
        <v>975</v>
      </c>
      <c r="P3117" t="s">
        <v>976</v>
      </c>
      <c r="Q3117" s="11">
        <v>0</v>
      </c>
      <c r="R3117" s="11">
        <v>0</v>
      </c>
      <c r="S3117" s="11">
        <v>0</v>
      </c>
      <c r="T3117" s="11">
        <v>0</v>
      </c>
      <c r="U3117" s="11">
        <v>0</v>
      </c>
      <c r="V3117" s="11">
        <v>0</v>
      </c>
      <c r="W3117" s="11">
        <v>0</v>
      </c>
      <c r="X3117" s="11">
        <v>0</v>
      </c>
      <c r="Y3117" s="11">
        <v>0</v>
      </c>
      <c r="Z3117" s="11">
        <v>0</v>
      </c>
      <c r="AA3117" s="11">
        <v>0</v>
      </c>
      <c r="AB3117" s="11">
        <v>0</v>
      </c>
      <c r="AC3117" s="11">
        <v>0</v>
      </c>
      <c r="AD3117" s="11">
        <v>0</v>
      </c>
      <c r="AE3117" s="11">
        <v>0</v>
      </c>
      <c r="AF3117" s="11">
        <v>0</v>
      </c>
      <c r="AG3117" s="11">
        <v>0</v>
      </c>
      <c r="AH3117" s="11">
        <v>0</v>
      </c>
      <c r="AI3117" s="11">
        <v>0</v>
      </c>
      <c r="AJ3117" s="11">
        <v>0</v>
      </c>
      <c r="AK3117" s="11">
        <v>0</v>
      </c>
      <c r="AL3117" s="11">
        <v>0</v>
      </c>
      <c r="AM3117" s="11">
        <v>9115991362</v>
      </c>
      <c r="AN3117" s="11">
        <v>9115991362</v>
      </c>
      <c r="AO31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9115991362</v>
      </c>
      <c r="AQ31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9115991362</v>
      </c>
      <c r="AS3117" s="11">
        <f>Table_PBS_SQL_DB2_PBSSQL_PBS_NDP_Tina_CG_QtrlyPerformance_Final[[#This Row],[GOU REL]]+Table_PBS_SQL_DB2_PBSSQL_PBS_NDP_Tina_CG_QtrlyPerformance_Final[[#This Row],[EXT REL]]</f>
        <v>9115991362</v>
      </c>
      <c r="AT3117" s="11">
        <f>Table_PBS_SQL_DB2_PBSSQL_PBS_NDP_Tina_CG_QtrlyPerformance_Final[[#This Row],[GOU EXP]]+Table_PBS_SQL_DB2_PBSSQL_PBS_NDP_Tina_CG_QtrlyPerformance_Final[[#This Row],[EXT EXP]]</f>
        <v>9115991362</v>
      </c>
      <c r="AU3117" s="11" t="str">
        <f>IF(Table_PBS_SQL_DB2_PBSSQL_PBS_NDP_Tina_CG_QtrlyPerformance_Final[[#This Row],[Item_Code]]&gt;"300000", "Capital", "Recurrent")</f>
        <v>Recurrent</v>
      </c>
    </row>
    <row r="3118" spans="1:47" x14ac:dyDescent="0.25">
      <c r="A3118" t="s">
        <v>77</v>
      </c>
      <c r="B3118" t="s">
        <v>78</v>
      </c>
      <c r="C3118" t="s">
        <v>202</v>
      </c>
      <c r="D3118" t="s">
        <v>1336</v>
      </c>
      <c r="E3118" t="s">
        <v>97</v>
      </c>
      <c r="F3118" t="s">
        <v>1381</v>
      </c>
      <c r="G3118" t="s">
        <v>75</v>
      </c>
      <c r="H3118" t="s">
        <v>1338</v>
      </c>
      <c r="I3118" t="s">
        <v>896</v>
      </c>
      <c r="J3118" t="s">
        <v>897</v>
      </c>
      <c r="K3118" t="s">
        <v>214</v>
      </c>
      <c r="L3118" t="s">
        <v>1356</v>
      </c>
      <c r="M3118" t="s">
        <v>1352</v>
      </c>
      <c r="N3118" t="s">
        <v>1382</v>
      </c>
      <c r="O3118" t="s">
        <v>975</v>
      </c>
      <c r="P3118" t="s">
        <v>976</v>
      </c>
      <c r="Q3118" s="11">
        <v>0</v>
      </c>
      <c r="R3118" s="11">
        <v>0</v>
      </c>
      <c r="S3118" s="11">
        <v>0</v>
      </c>
      <c r="T3118" s="11">
        <v>0</v>
      </c>
      <c r="U3118" s="11">
        <v>0</v>
      </c>
      <c r="V3118" s="11">
        <v>0</v>
      </c>
      <c r="W3118" s="11">
        <v>0</v>
      </c>
      <c r="X3118" s="11">
        <v>0</v>
      </c>
      <c r="Y3118" s="11">
        <v>0</v>
      </c>
      <c r="Z3118" s="11">
        <v>0</v>
      </c>
      <c r="AA3118" s="11">
        <v>0</v>
      </c>
      <c r="AB3118" s="11">
        <v>0</v>
      </c>
      <c r="AC3118" s="11">
        <v>0</v>
      </c>
      <c r="AD3118" s="11">
        <v>0</v>
      </c>
      <c r="AE3118" s="11">
        <v>0</v>
      </c>
      <c r="AF3118" s="11">
        <v>0</v>
      </c>
      <c r="AG3118" s="11">
        <v>0</v>
      </c>
      <c r="AH3118" s="11">
        <v>0</v>
      </c>
      <c r="AI3118" s="11">
        <v>0</v>
      </c>
      <c r="AJ3118" s="11">
        <v>0</v>
      </c>
      <c r="AK3118" s="11">
        <v>0</v>
      </c>
      <c r="AL3118" s="11">
        <v>0</v>
      </c>
      <c r="AM3118" s="11">
        <v>5824763313</v>
      </c>
      <c r="AN3118" s="11">
        <v>5824763313</v>
      </c>
      <c r="AO31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5824763313</v>
      </c>
      <c r="AQ31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5824763313</v>
      </c>
      <c r="AS3118" s="11">
        <f>Table_PBS_SQL_DB2_PBSSQL_PBS_NDP_Tina_CG_QtrlyPerformance_Final[[#This Row],[GOU REL]]+Table_PBS_SQL_DB2_PBSSQL_PBS_NDP_Tina_CG_QtrlyPerformance_Final[[#This Row],[EXT REL]]</f>
        <v>5824763313</v>
      </c>
      <c r="AT3118" s="11">
        <f>Table_PBS_SQL_DB2_PBSSQL_PBS_NDP_Tina_CG_QtrlyPerformance_Final[[#This Row],[GOU EXP]]+Table_PBS_SQL_DB2_PBSSQL_PBS_NDP_Tina_CG_QtrlyPerformance_Final[[#This Row],[EXT EXP]]</f>
        <v>5824763313</v>
      </c>
      <c r="AU3118" s="11" t="str">
        <f>IF(Table_PBS_SQL_DB2_PBSSQL_PBS_NDP_Tina_CG_QtrlyPerformance_Final[[#This Row],[Item_Code]]&gt;"300000", "Capital", "Recurrent")</f>
        <v>Recurrent</v>
      </c>
    </row>
    <row r="3119" spans="1:47" x14ac:dyDescent="0.25">
      <c r="A3119" t="s">
        <v>487</v>
      </c>
      <c r="B3119" t="s">
        <v>488</v>
      </c>
      <c r="C3119" t="s">
        <v>485</v>
      </c>
      <c r="D3119" t="s">
        <v>1396</v>
      </c>
      <c r="E3119" t="s">
        <v>75</v>
      </c>
      <c r="F3119" t="s">
        <v>1397</v>
      </c>
      <c r="G3119" t="s">
        <v>31</v>
      </c>
      <c r="H3119" t="s">
        <v>1398</v>
      </c>
      <c r="I3119" t="s">
        <v>499</v>
      </c>
      <c r="J3119" t="s">
        <v>1262</v>
      </c>
      <c r="K3119" t="s">
        <v>489</v>
      </c>
      <c r="L3119" t="s">
        <v>1399</v>
      </c>
      <c r="M3119" t="s">
        <v>1373</v>
      </c>
      <c r="N3119" t="s">
        <v>1374</v>
      </c>
      <c r="O3119" t="s">
        <v>1064</v>
      </c>
      <c r="P3119" t="s">
        <v>1065</v>
      </c>
      <c r="Q3119" s="11">
        <v>0</v>
      </c>
      <c r="R3119" s="11">
        <v>0</v>
      </c>
      <c r="S3119" s="11">
        <v>0</v>
      </c>
      <c r="T3119" s="11">
        <v>0</v>
      </c>
      <c r="U3119" s="11">
        <v>36820000</v>
      </c>
      <c r="V3119" s="11">
        <v>0</v>
      </c>
      <c r="W3119" s="11">
        <v>36820000</v>
      </c>
      <c r="X3119" s="11">
        <v>0</v>
      </c>
      <c r="Y3119" s="11">
        <v>0</v>
      </c>
      <c r="Z3119" s="11">
        <v>0</v>
      </c>
      <c r="AA3119" s="11">
        <v>0</v>
      </c>
      <c r="AB3119" s="11">
        <v>0</v>
      </c>
      <c r="AC3119" s="11">
        <v>18410000</v>
      </c>
      <c r="AD3119" s="11">
        <v>0</v>
      </c>
      <c r="AE3119" s="11">
        <v>0</v>
      </c>
      <c r="AF3119" s="11">
        <v>0</v>
      </c>
      <c r="AG3119" s="11">
        <v>18410000</v>
      </c>
      <c r="AH3119" s="11">
        <v>23547858</v>
      </c>
      <c r="AI3119" s="11">
        <v>0</v>
      </c>
      <c r="AJ3119" s="11">
        <v>0</v>
      </c>
      <c r="AK3119" s="11">
        <v>0</v>
      </c>
      <c r="AL3119" s="11">
        <v>9319286</v>
      </c>
      <c r="AM3119" s="11">
        <v>0</v>
      </c>
      <c r="AN3119" s="11">
        <v>0</v>
      </c>
      <c r="AO31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36820000</v>
      </c>
      <c r="AP31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32867144</v>
      </c>
      <c r="AR31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19" s="11">
        <f>Table_PBS_SQL_DB2_PBSSQL_PBS_NDP_Tina_CG_QtrlyPerformance_Final[[#This Row],[GOU REL]]+Table_PBS_SQL_DB2_PBSSQL_PBS_NDP_Tina_CG_QtrlyPerformance_Final[[#This Row],[EXT REL]]</f>
        <v>36820000</v>
      </c>
      <c r="AT3119" s="11">
        <f>Table_PBS_SQL_DB2_PBSSQL_PBS_NDP_Tina_CG_QtrlyPerformance_Final[[#This Row],[GOU EXP]]+Table_PBS_SQL_DB2_PBSSQL_PBS_NDP_Tina_CG_QtrlyPerformance_Final[[#This Row],[EXT EXP]]</f>
        <v>32867144</v>
      </c>
      <c r="AU3119" s="11" t="str">
        <f>IF(Table_PBS_SQL_DB2_PBSSQL_PBS_NDP_Tina_CG_QtrlyPerformance_Final[[#This Row],[Item_Code]]&gt;"300000", "Capital", "Recurrent")</f>
        <v>Recurrent</v>
      </c>
    </row>
    <row r="3120" spans="1:47" x14ac:dyDescent="0.25">
      <c r="A3120" t="s">
        <v>487</v>
      </c>
      <c r="B3120" t="s">
        <v>488</v>
      </c>
      <c r="C3120" t="s">
        <v>485</v>
      </c>
      <c r="D3120" t="s">
        <v>1396</v>
      </c>
      <c r="E3120" t="s">
        <v>75</v>
      </c>
      <c r="F3120" t="s">
        <v>1397</v>
      </c>
      <c r="G3120" t="s">
        <v>31</v>
      </c>
      <c r="H3120" t="s">
        <v>1398</v>
      </c>
      <c r="I3120" t="s">
        <v>499</v>
      </c>
      <c r="J3120" t="s">
        <v>1262</v>
      </c>
      <c r="K3120" t="s">
        <v>489</v>
      </c>
      <c r="L3120" t="s">
        <v>1399</v>
      </c>
      <c r="M3120" t="s">
        <v>1373</v>
      </c>
      <c r="N3120" t="s">
        <v>1374</v>
      </c>
      <c r="O3120" t="s">
        <v>1005</v>
      </c>
      <c r="P3120" t="s">
        <v>1006</v>
      </c>
      <c r="Q3120" s="11">
        <v>0</v>
      </c>
      <c r="R3120" s="11">
        <v>0</v>
      </c>
      <c r="S3120" s="11">
        <v>0</v>
      </c>
      <c r="T3120" s="11">
        <v>0</v>
      </c>
      <c r="U3120" s="11">
        <v>110000000</v>
      </c>
      <c r="V3120" s="11">
        <v>0</v>
      </c>
      <c r="W3120" s="11">
        <v>110000000</v>
      </c>
      <c r="X3120" s="11">
        <v>0</v>
      </c>
      <c r="Y3120" s="11">
        <v>0</v>
      </c>
      <c r="Z3120" s="11">
        <v>0</v>
      </c>
      <c r="AA3120" s="11">
        <v>0</v>
      </c>
      <c r="AB3120" s="11">
        <v>0</v>
      </c>
      <c r="AC3120" s="11">
        <v>80000000</v>
      </c>
      <c r="AD3120" s="11">
        <v>80000000</v>
      </c>
      <c r="AE3120" s="11">
        <v>0</v>
      </c>
      <c r="AF3120" s="11">
        <v>0</v>
      </c>
      <c r="AG3120" s="11">
        <v>30000000</v>
      </c>
      <c r="AH3120" s="11">
        <v>30000000</v>
      </c>
      <c r="AI3120" s="11">
        <v>0</v>
      </c>
      <c r="AJ3120" s="11">
        <v>0</v>
      </c>
      <c r="AK3120" s="11">
        <v>0</v>
      </c>
      <c r="AL3120" s="11">
        <v>0</v>
      </c>
      <c r="AM3120" s="11">
        <v>0</v>
      </c>
      <c r="AN3120" s="11">
        <v>0</v>
      </c>
      <c r="AO31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31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31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0" s="11">
        <f>Table_PBS_SQL_DB2_PBSSQL_PBS_NDP_Tina_CG_QtrlyPerformance_Final[[#This Row],[GOU REL]]+Table_PBS_SQL_DB2_PBSSQL_PBS_NDP_Tina_CG_QtrlyPerformance_Final[[#This Row],[EXT REL]]</f>
        <v>110000000</v>
      </c>
      <c r="AT3120" s="11">
        <f>Table_PBS_SQL_DB2_PBSSQL_PBS_NDP_Tina_CG_QtrlyPerformance_Final[[#This Row],[GOU EXP]]+Table_PBS_SQL_DB2_PBSSQL_PBS_NDP_Tina_CG_QtrlyPerformance_Final[[#This Row],[EXT EXP]]</f>
        <v>110000000</v>
      </c>
      <c r="AU3120" s="11" t="str">
        <f>IF(Table_PBS_SQL_DB2_PBSSQL_PBS_NDP_Tina_CG_QtrlyPerformance_Final[[#This Row],[Item_Code]]&gt;"300000", "Capital", "Recurrent")</f>
        <v>Recurrent</v>
      </c>
    </row>
    <row r="3121" spans="1:47" x14ac:dyDescent="0.25">
      <c r="A3121" t="s">
        <v>49</v>
      </c>
      <c r="B3121" t="s">
        <v>1400</v>
      </c>
      <c r="C3121" t="s">
        <v>31</v>
      </c>
      <c r="D3121" t="s">
        <v>1031</v>
      </c>
      <c r="E3121" t="s">
        <v>75</v>
      </c>
      <c r="F3121" t="s">
        <v>1042</v>
      </c>
      <c r="G3121" t="s">
        <v>87</v>
      </c>
      <c r="H3121" t="s">
        <v>1401</v>
      </c>
      <c r="I3121" t="s">
        <v>896</v>
      </c>
      <c r="J3121" t="s">
        <v>897</v>
      </c>
      <c r="K3121" t="s">
        <v>40</v>
      </c>
      <c r="L3121" t="s">
        <v>1069</v>
      </c>
      <c r="M3121" t="s">
        <v>1044</v>
      </c>
      <c r="N3121" t="s">
        <v>1045</v>
      </c>
      <c r="O3121" t="s">
        <v>1052</v>
      </c>
      <c r="P3121" t="s">
        <v>1053</v>
      </c>
      <c r="Q3121" s="11">
        <v>0</v>
      </c>
      <c r="R3121" s="11">
        <v>0</v>
      </c>
      <c r="S3121" s="11">
        <v>0</v>
      </c>
      <c r="T3121" s="11">
        <v>0</v>
      </c>
      <c r="U3121" s="11">
        <v>0</v>
      </c>
      <c r="V3121" s="11">
        <v>0</v>
      </c>
      <c r="W3121" s="11">
        <v>0</v>
      </c>
      <c r="X3121" s="11">
        <v>0</v>
      </c>
      <c r="Y3121" s="11">
        <v>0</v>
      </c>
      <c r="Z3121" s="11">
        <v>0</v>
      </c>
      <c r="AA3121" s="11">
        <v>17487457079.444862</v>
      </c>
      <c r="AB3121" s="11">
        <v>193411771.88999999</v>
      </c>
      <c r="AC3121" s="11">
        <v>0</v>
      </c>
      <c r="AD3121" s="11">
        <v>0</v>
      </c>
      <c r="AE3121" s="11">
        <v>10410428245</v>
      </c>
      <c r="AF3121" s="11">
        <v>592741360</v>
      </c>
      <c r="AG3121" s="11">
        <v>0</v>
      </c>
      <c r="AH3121" s="11">
        <v>0</v>
      </c>
      <c r="AI3121" s="11">
        <v>0</v>
      </c>
      <c r="AJ3121" s="11">
        <v>0</v>
      </c>
      <c r="AK3121" s="11">
        <v>0</v>
      </c>
      <c r="AL3121" s="11">
        <v>0</v>
      </c>
      <c r="AM3121" s="11">
        <v>0</v>
      </c>
      <c r="AN3121" s="11">
        <v>0</v>
      </c>
      <c r="AO31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27897885324.444862</v>
      </c>
      <c r="AQ31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786153131.88999999</v>
      </c>
      <c r="AS3121" s="11">
        <f>Table_PBS_SQL_DB2_PBSSQL_PBS_NDP_Tina_CG_QtrlyPerformance_Final[[#This Row],[GOU REL]]+Table_PBS_SQL_DB2_PBSSQL_PBS_NDP_Tina_CG_QtrlyPerformance_Final[[#This Row],[EXT REL]]</f>
        <v>27897885324.444862</v>
      </c>
      <c r="AT3121" s="11">
        <f>Table_PBS_SQL_DB2_PBSSQL_PBS_NDP_Tina_CG_QtrlyPerformance_Final[[#This Row],[GOU EXP]]+Table_PBS_SQL_DB2_PBSSQL_PBS_NDP_Tina_CG_QtrlyPerformance_Final[[#This Row],[EXT EXP]]</f>
        <v>786153131.88999999</v>
      </c>
      <c r="AU3121" s="11" t="str">
        <f>IF(Table_PBS_SQL_DB2_PBSSQL_PBS_NDP_Tina_CG_QtrlyPerformance_Final[[#This Row],[Item_Code]]&gt;"300000", "Capital", "Recurrent")</f>
        <v>Capital</v>
      </c>
    </row>
    <row r="3122" spans="1:47" x14ac:dyDescent="0.25">
      <c r="A3122" t="s">
        <v>49</v>
      </c>
      <c r="B3122" t="s">
        <v>1400</v>
      </c>
      <c r="C3122" t="s">
        <v>31</v>
      </c>
      <c r="D3122" t="s">
        <v>1031</v>
      </c>
      <c r="E3122" t="s">
        <v>75</v>
      </c>
      <c r="F3122" t="s">
        <v>1042</v>
      </c>
      <c r="G3122" t="s">
        <v>87</v>
      </c>
      <c r="H3122" t="s">
        <v>1401</v>
      </c>
      <c r="I3122" t="s">
        <v>499</v>
      </c>
      <c r="J3122" t="s">
        <v>1402</v>
      </c>
      <c r="K3122" t="s">
        <v>1403</v>
      </c>
      <c r="L3122" t="s">
        <v>1404</v>
      </c>
      <c r="M3122" t="s">
        <v>866</v>
      </c>
      <c r="N3122" t="s">
        <v>867</v>
      </c>
      <c r="O3122" t="s">
        <v>1062</v>
      </c>
      <c r="P3122" t="s">
        <v>1063</v>
      </c>
      <c r="Q3122" s="11">
        <v>0</v>
      </c>
      <c r="R3122" s="11">
        <v>0</v>
      </c>
      <c r="S3122" s="11">
        <v>0</v>
      </c>
      <c r="T3122" s="11">
        <v>0</v>
      </c>
      <c r="U3122" s="11">
        <v>273430700</v>
      </c>
      <c r="V3122" s="11">
        <v>0</v>
      </c>
      <c r="W3122" s="11">
        <v>273430700</v>
      </c>
      <c r="X3122" s="11">
        <v>0</v>
      </c>
      <c r="Y3122" s="11">
        <v>68357750</v>
      </c>
      <c r="Z3122" s="11">
        <v>68357750</v>
      </c>
      <c r="AA3122" s="11">
        <v>0</v>
      </c>
      <c r="AB3122" s="11">
        <v>0</v>
      </c>
      <c r="AC3122" s="11">
        <v>68357750</v>
      </c>
      <c r="AD3122" s="11">
        <v>68357750</v>
      </c>
      <c r="AE3122" s="11">
        <v>0</v>
      </c>
      <c r="AF3122" s="11">
        <v>0</v>
      </c>
      <c r="AG3122" s="11">
        <v>68357750</v>
      </c>
      <c r="AH3122" s="11">
        <v>68357750</v>
      </c>
      <c r="AI3122" s="11">
        <v>0</v>
      </c>
      <c r="AJ3122" s="11">
        <v>0</v>
      </c>
      <c r="AK3122" s="11">
        <v>68357450</v>
      </c>
      <c r="AL3122" s="11">
        <v>68357450</v>
      </c>
      <c r="AM3122" s="11">
        <v>0</v>
      </c>
      <c r="AN3122" s="11">
        <v>0</v>
      </c>
      <c r="AO31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273430700</v>
      </c>
      <c r="AP31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273430700</v>
      </c>
      <c r="AR31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2" s="11">
        <f>Table_PBS_SQL_DB2_PBSSQL_PBS_NDP_Tina_CG_QtrlyPerformance_Final[[#This Row],[GOU REL]]+Table_PBS_SQL_DB2_PBSSQL_PBS_NDP_Tina_CG_QtrlyPerformance_Final[[#This Row],[EXT REL]]</f>
        <v>273430700</v>
      </c>
      <c r="AT3122" s="11">
        <f>Table_PBS_SQL_DB2_PBSSQL_PBS_NDP_Tina_CG_QtrlyPerformance_Final[[#This Row],[GOU EXP]]+Table_PBS_SQL_DB2_PBSSQL_PBS_NDP_Tina_CG_QtrlyPerformance_Final[[#This Row],[EXT EXP]]</f>
        <v>273430700</v>
      </c>
      <c r="AU3122" s="11" t="str">
        <f>IF(Table_PBS_SQL_DB2_PBSSQL_PBS_NDP_Tina_CG_QtrlyPerformance_Final[[#This Row],[Item_Code]]&gt;"300000", "Capital", "Recurrent")</f>
        <v>Recurrent</v>
      </c>
    </row>
    <row r="3123" spans="1:47" x14ac:dyDescent="0.25">
      <c r="A3123" t="s">
        <v>49</v>
      </c>
      <c r="B3123" t="s">
        <v>1400</v>
      </c>
      <c r="C3123" t="s">
        <v>31</v>
      </c>
      <c r="D3123" t="s">
        <v>1031</v>
      </c>
      <c r="E3123" t="s">
        <v>75</v>
      </c>
      <c r="F3123" t="s">
        <v>1042</v>
      </c>
      <c r="G3123" t="s">
        <v>87</v>
      </c>
      <c r="H3123" t="s">
        <v>1401</v>
      </c>
      <c r="I3123" t="s">
        <v>499</v>
      </c>
      <c r="J3123" t="s">
        <v>1402</v>
      </c>
      <c r="K3123" t="s">
        <v>1403</v>
      </c>
      <c r="L3123" t="s">
        <v>1404</v>
      </c>
      <c r="M3123" t="s">
        <v>866</v>
      </c>
      <c r="N3123" t="s">
        <v>867</v>
      </c>
      <c r="O3123" t="s">
        <v>1002</v>
      </c>
      <c r="P3123" t="s">
        <v>1003</v>
      </c>
      <c r="Q3123" s="11">
        <v>0</v>
      </c>
      <c r="R3123" s="11">
        <v>0</v>
      </c>
      <c r="S3123" s="11">
        <v>0</v>
      </c>
      <c r="T3123" s="11">
        <v>0</v>
      </c>
      <c r="U3123" s="11">
        <v>100000000</v>
      </c>
      <c r="V3123" s="11">
        <v>0</v>
      </c>
      <c r="W3123" s="11">
        <v>100000000</v>
      </c>
      <c r="X3123" s="11">
        <v>0</v>
      </c>
      <c r="Y3123" s="11">
        <v>0</v>
      </c>
      <c r="Z3123" s="11">
        <v>0</v>
      </c>
      <c r="AA3123" s="11">
        <v>0</v>
      </c>
      <c r="AB3123" s="11">
        <v>0</v>
      </c>
      <c r="AC3123" s="11">
        <v>25000000</v>
      </c>
      <c r="AD3123" s="11">
        <v>25000000</v>
      </c>
      <c r="AE3123" s="11">
        <v>0</v>
      </c>
      <c r="AF3123" s="11">
        <v>0</v>
      </c>
      <c r="AG3123" s="11">
        <v>25000000</v>
      </c>
      <c r="AH3123" s="11">
        <v>25000000</v>
      </c>
      <c r="AI3123" s="11">
        <v>0</v>
      </c>
      <c r="AJ3123" s="11">
        <v>0</v>
      </c>
      <c r="AK3123" s="11">
        <v>0</v>
      </c>
      <c r="AL3123" s="11">
        <v>0</v>
      </c>
      <c r="AM3123" s="11">
        <v>0</v>
      </c>
      <c r="AN3123" s="11">
        <v>0</v>
      </c>
      <c r="AO31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1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1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3" s="11">
        <f>Table_PBS_SQL_DB2_PBSSQL_PBS_NDP_Tina_CG_QtrlyPerformance_Final[[#This Row],[GOU REL]]+Table_PBS_SQL_DB2_PBSSQL_PBS_NDP_Tina_CG_QtrlyPerformance_Final[[#This Row],[EXT REL]]</f>
        <v>50000000</v>
      </c>
      <c r="AT3123" s="11">
        <f>Table_PBS_SQL_DB2_PBSSQL_PBS_NDP_Tina_CG_QtrlyPerformance_Final[[#This Row],[GOU EXP]]+Table_PBS_SQL_DB2_PBSSQL_PBS_NDP_Tina_CG_QtrlyPerformance_Final[[#This Row],[EXT EXP]]</f>
        <v>50000000</v>
      </c>
      <c r="AU3123" s="11" t="str">
        <f>IF(Table_PBS_SQL_DB2_PBSSQL_PBS_NDP_Tina_CG_QtrlyPerformance_Final[[#This Row],[Item_Code]]&gt;"300000", "Capital", "Recurrent")</f>
        <v>Recurrent</v>
      </c>
    </row>
    <row r="3124" spans="1:47" x14ac:dyDescent="0.25">
      <c r="A3124" t="s">
        <v>49</v>
      </c>
      <c r="B3124" t="s">
        <v>1400</v>
      </c>
      <c r="C3124" t="s">
        <v>31</v>
      </c>
      <c r="D3124" t="s">
        <v>1031</v>
      </c>
      <c r="E3124" t="s">
        <v>75</v>
      </c>
      <c r="F3124" t="s">
        <v>1042</v>
      </c>
      <c r="G3124" t="s">
        <v>87</v>
      </c>
      <c r="H3124" t="s">
        <v>1401</v>
      </c>
      <c r="I3124" t="s">
        <v>499</v>
      </c>
      <c r="J3124" t="s">
        <v>1402</v>
      </c>
      <c r="K3124" t="s">
        <v>1403</v>
      </c>
      <c r="L3124" t="s">
        <v>1404</v>
      </c>
      <c r="M3124" t="s">
        <v>866</v>
      </c>
      <c r="N3124" t="s">
        <v>867</v>
      </c>
      <c r="O3124" t="s">
        <v>1085</v>
      </c>
      <c r="P3124" t="s">
        <v>1086</v>
      </c>
      <c r="Q3124" s="11">
        <v>0</v>
      </c>
      <c r="R3124" s="11">
        <v>0</v>
      </c>
      <c r="S3124" s="11">
        <v>0</v>
      </c>
      <c r="T3124" s="11">
        <v>0</v>
      </c>
      <c r="U3124" s="11">
        <v>1455000000</v>
      </c>
      <c r="V3124" s="11">
        <v>0</v>
      </c>
      <c r="W3124" s="11">
        <v>1455000000</v>
      </c>
      <c r="X3124" s="11">
        <v>0</v>
      </c>
      <c r="Y3124" s="11">
        <v>0</v>
      </c>
      <c r="Z3124" s="11">
        <v>0</v>
      </c>
      <c r="AA3124" s="11">
        <v>0</v>
      </c>
      <c r="AB3124" s="11">
        <v>0</v>
      </c>
      <c r="AC3124" s="11">
        <v>300000000</v>
      </c>
      <c r="AD3124" s="11">
        <v>300000000</v>
      </c>
      <c r="AE3124" s="11">
        <v>0</v>
      </c>
      <c r="AF3124" s="11">
        <v>0</v>
      </c>
      <c r="AG3124" s="11">
        <v>0</v>
      </c>
      <c r="AH3124" s="11">
        <v>0</v>
      </c>
      <c r="AI3124" s="11">
        <v>0</v>
      </c>
      <c r="AJ3124" s="11">
        <v>0</v>
      </c>
      <c r="AK3124" s="11">
        <v>0</v>
      </c>
      <c r="AL3124" s="11">
        <v>0</v>
      </c>
      <c r="AM3124" s="11">
        <v>0</v>
      </c>
      <c r="AN3124" s="11">
        <v>0</v>
      </c>
      <c r="AO31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31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31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4" s="11">
        <f>Table_PBS_SQL_DB2_PBSSQL_PBS_NDP_Tina_CG_QtrlyPerformance_Final[[#This Row],[GOU REL]]+Table_PBS_SQL_DB2_PBSSQL_PBS_NDP_Tina_CG_QtrlyPerformance_Final[[#This Row],[EXT REL]]</f>
        <v>300000000</v>
      </c>
      <c r="AT3124" s="11">
        <f>Table_PBS_SQL_DB2_PBSSQL_PBS_NDP_Tina_CG_QtrlyPerformance_Final[[#This Row],[GOU EXP]]+Table_PBS_SQL_DB2_PBSSQL_PBS_NDP_Tina_CG_QtrlyPerformance_Final[[#This Row],[EXT EXP]]</f>
        <v>300000000</v>
      </c>
      <c r="AU3124" s="11" t="str">
        <f>IF(Table_PBS_SQL_DB2_PBSSQL_PBS_NDP_Tina_CG_QtrlyPerformance_Final[[#This Row],[Item_Code]]&gt;"300000", "Capital", "Recurrent")</f>
        <v>Recurrent</v>
      </c>
    </row>
    <row r="3125" spans="1:47" x14ac:dyDescent="0.25">
      <c r="A3125" t="s">
        <v>49</v>
      </c>
      <c r="B3125" t="s">
        <v>1400</v>
      </c>
      <c r="C3125" t="s">
        <v>31</v>
      </c>
      <c r="D3125" t="s">
        <v>1031</v>
      </c>
      <c r="E3125" t="s">
        <v>75</v>
      </c>
      <c r="F3125" t="s">
        <v>1042</v>
      </c>
      <c r="G3125" t="s">
        <v>87</v>
      </c>
      <c r="H3125" t="s">
        <v>1401</v>
      </c>
      <c r="I3125" t="s">
        <v>499</v>
      </c>
      <c r="J3125" t="s">
        <v>1402</v>
      </c>
      <c r="K3125" t="s">
        <v>1403</v>
      </c>
      <c r="L3125" t="s">
        <v>1404</v>
      </c>
      <c r="M3125" t="s">
        <v>866</v>
      </c>
      <c r="N3125" t="s">
        <v>867</v>
      </c>
      <c r="O3125" t="s">
        <v>969</v>
      </c>
      <c r="P3125" t="s">
        <v>970</v>
      </c>
      <c r="Q3125" s="11">
        <v>0</v>
      </c>
      <c r="R3125" s="11">
        <v>0</v>
      </c>
      <c r="S3125" s="11">
        <v>0</v>
      </c>
      <c r="T3125" s="11">
        <v>0</v>
      </c>
      <c r="U3125" s="11">
        <v>14000000</v>
      </c>
      <c r="V3125" s="11">
        <v>0</v>
      </c>
      <c r="W3125" s="11">
        <v>14000000</v>
      </c>
      <c r="X3125" s="11">
        <v>0</v>
      </c>
      <c r="Y3125" s="11">
        <v>0</v>
      </c>
      <c r="Z3125" s="11">
        <v>0</v>
      </c>
      <c r="AA3125" s="11">
        <v>0</v>
      </c>
      <c r="AB3125" s="11">
        <v>0</v>
      </c>
      <c r="AC3125" s="11">
        <v>3500000</v>
      </c>
      <c r="AD3125" s="11">
        <v>3500000</v>
      </c>
      <c r="AE3125" s="11">
        <v>0</v>
      </c>
      <c r="AF3125" s="11">
        <v>0</v>
      </c>
      <c r="AG3125" s="11">
        <v>3500000</v>
      </c>
      <c r="AH3125" s="11">
        <v>3500000</v>
      </c>
      <c r="AI3125" s="11">
        <v>0</v>
      </c>
      <c r="AJ3125" s="11">
        <v>0</v>
      </c>
      <c r="AK3125" s="11">
        <v>0</v>
      </c>
      <c r="AL3125" s="11">
        <v>0</v>
      </c>
      <c r="AM3125" s="11">
        <v>0</v>
      </c>
      <c r="AN3125" s="11">
        <v>0</v>
      </c>
      <c r="AO31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v>
      </c>
      <c r="AP31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v>
      </c>
      <c r="AR31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5" s="11">
        <f>Table_PBS_SQL_DB2_PBSSQL_PBS_NDP_Tina_CG_QtrlyPerformance_Final[[#This Row],[GOU REL]]+Table_PBS_SQL_DB2_PBSSQL_PBS_NDP_Tina_CG_QtrlyPerformance_Final[[#This Row],[EXT REL]]</f>
        <v>7000000</v>
      </c>
      <c r="AT3125" s="11">
        <f>Table_PBS_SQL_DB2_PBSSQL_PBS_NDP_Tina_CG_QtrlyPerformance_Final[[#This Row],[GOU EXP]]+Table_PBS_SQL_DB2_PBSSQL_PBS_NDP_Tina_CG_QtrlyPerformance_Final[[#This Row],[EXT EXP]]</f>
        <v>7000000</v>
      </c>
      <c r="AU3125" s="11" t="str">
        <f>IF(Table_PBS_SQL_DB2_PBSSQL_PBS_NDP_Tina_CG_QtrlyPerformance_Final[[#This Row],[Item_Code]]&gt;"300000", "Capital", "Recurrent")</f>
        <v>Recurrent</v>
      </c>
    </row>
    <row r="3126" spans="1:47" x14ac:dyDescent="0.25">
      <c r="A3126" t="s">
        <v>49</v>
      </c>
      <c r="B3126" t="s">
        <v>1400</v>
      </c>
      <c r="C3126" t="s">
        <v>31</v>
      </c>
      <c r="D3126" t="s">
        <v>1031</v>
      </c>
      <c r="E3126" t="s">
        <v>75</v>
      </c>
      <c r="F3126" t="s">
        <v>1042</v>
      </c>
      <c r="G3126" t="s">
        <v>87</v>
      </c>
      <c r="H3126" t="s">
        <v>1401</v>
      </c>
      <c r="I3126" t="s">
        <v>499</v>
      </c>
      <c r="J3126" t="s">
        <v>1402</v>
      </c>
      <c r="K3126" t="s">
        <v>1403</v>
      </c>
      <c r="L3126" t="s">
        <v>1404</v>
      </c>
      <c r="M3126" t="s">
        <v>1044</v>
      </c>
      <c r="N3126" t="s">
        <v>1045</v>
      </c>
      <c r="O3126" t="s">
        <v>1052</v>
      </c>
      <c r="P3126" t="s">
        <v>1053</v>
      </c>
      <c r="Q3126" s="11">
        <v>0</v>
      </c>
      <c r="R3126" s="11">
        <v>0</v>
      </c>
      <c r="S3126" s="11">
        <v>0</v>
      </c>
      <c r="T3126" s="11">
        <v>0</v>
      </c>
      <c r="U3126" s="11">
        <v>7033887053</v>
      </c>
      <c r="V3126" s="11">
        <v>0</v>
      </c>
      <c r="W3126" s="11">
        <v>7033887053</v>
      </c>
      <c r="X3126" s="11">
        <v>0</v>
      </c>
      <c r="Y3126" s="11">
        <v>0</v>
      </c>
      <c r="Z3126" s="11">
        <v>0</v>
      </c>
      <c r="AA3126" s="11">
        <v>0</v>
      </c>
      <c r="AB3126" s="11">
        <v>0</v>
      </c>
      <c r="AC3126" s="11">
        <v>3200000000</v>
      </c>
      <c r="AD3126" s="11">
        <v>3200000000</v>
      </c>
      <c r="AE3126" s="11">
        <v>0</v>
      </c>
      <c r="AF3126" s="11">
        <v>0</v>
      </c>
      <c r="AG3126" s="11">
        <v>1814000000</v>
      </c>
      <c r="AH3126" s="11">
        <v>1814000000</v>
      </c>
      <c r="AI3126" s="11">
        <v>0</v>
      </c>
      <c r="AJ3126" s="11">
        <v>0</v>
      </c>
      <c r="AK3126" s="11">
        <v>2000000000</v>
      </c>
      <c r="AL3126" s="11">
        <v>2000000000</v>
      </c>
      <c r="AM3126" s="11">
        <v>0</v>
      </c>
      <c r="AN3126" s="11">
        <v>0</v>
      </c>
      <c r="AO31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7014000000</v>
      </c>
      <c r="AP31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7014000000</v>
      </c>
      <c r="AR31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6" s="11">
        <f>Table_PBS_SQL_DB2_PBSSQL_PBS_NDP_Tina_CG_QtrlyPerformance_Final[[#This Row],[GOU REL]]+Table_PBS_SQL_DB2_PBSSQL_PBS_NDP_Tina_CG_QtrlyPerformance_Final[[#This Row],[EXT REL]]</f>
        <v>7014000000</v>
      </c>
      <c r="AT3126" s="11">
        <f>Table_PBS_SQL_DB2_PBSSQL_PBS_NDP_Tina_CG_QtrlyPerformance_Final[[#This Row],[GOU EXP]]+Table_PBS_SQL_DB2_PBSSQL_PBS_NDP_Tina_CG_QtrlyPerformance_Final[[#This Row],[EXT EXP]]</f>
        <v>7014000000</v>
      </c>
      <c r="AU3126" s="11" t="str">
        <f>IF(Table_PBS_SQL_DB2_PBSSQL_PBS_NDP_Tina_CG_QtrlyPerformance_Final[[#This Row],[Item_Code]]&gt;"300000", "Capital", "Recurrent")</f>
        <v>Capital</v>
      </c>
    </row>
    <row r="3127" spans="1:47" x14ac:dyDescent="0.25">
      <c r="A3127" t="s">
        <v>49</v>
      </c>
      <c r="B3127" t="s">
        <v>1400</v>
      </c>
      <c r="C3127" t="s">
        <v>31</v>
      </c>
      <c r="D3127" t="s">
        <v>1031</v>
      </c>
      <c r="E3127" t="s">
        <v>75</v>
      </c>
      <c r="F3127" t="s">
        <v>1042</v>
      </c>
      <c r="G3127" t="s">
        <v>87</v>
      </c>
      <c r="H3127" t="s">
        <v>1401</v>
      </c>
      <c r="I3127" t="s">
        <v>499</v>
      </c>
      <c r="J3127" t="s">
        <v>1402</v>
      </c>
      <c r="K3127" t="s">
        <v>1405</v>
      </c>
      <c r="L3127" t="s">
        <v>1406</v>
      </c>
      <c r="M3127" t="s">
        <v>866</v>
      </c>
      <c r="N3127" t="s">
        <v>867</v>
      </c>
      <c r="O3127" t="s">
        <v>1085</v>
      </c>
      <c r="P3127" t="s">
        <v>1086</v>
      </c>
      <c r="Q3127" s="11">
        <v>0</v>
      </c>
      <c r="R3127" s="11">
        <v>0</v>
      </c>
      <c r="S3127" s="11">
        <v>0</v>
      </c>
      <c r="T3127" s="11">
        <v>0</v>
      </c>
      <c r="U3127" s="11">
        <v>1425642002</v>
      </c>
      <c r="V3127" s="11">
        <v>0</v>
      </c>
      <c r="W3127" s="11">
        <v>1425642002</v>
      </c>
      <c r="X3127" s="11">
        <v>0</v>
      </c>
      <c r="Y3127" s="11">
        <v>0</v>
      </c>
      <c r="Z3127" s="11">
        <v>0</v>
      </c>
      <c r="AA3127" s="11">
        <v>0</v>
      </c>
      <c r="AB3127" s="11">
        <v>0</v>
      </c>
      <c r="AC3127" s="11">
        <v>356410500</v>
      </c>
      <c r="AD3127" s="11">
        <v>356410500</v>
      </c>
      <c r="AE3127" s="11">
        <v>0</v>
      </c>
      <c r="AF3127" s="11">
        <v>0</v>
      </c>
      <c r="AG3127" s="11">
        <v>182100000</v>
      </c>
      <c r="AH3127" s="11">
        <v>182100000</v>
      </c>
      <c r="AI3127" s="11">
        <v>0</v>
      </c>
      <c r="AJ3127" s="11">
        <v>0</v>
      </c>
      <c r="AK3127" s="11">
        <v>0</v>
      </c>
      <c r="AL3127" s="11">
        <v>0</v>
      </c>
      <c r="AM3127" s="11">
        <v>0</v>
      </c>
      <c r="AN3127" s="11">
        <v>0</v>
      </c>
      <c r="AO31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538510500</v>
      </c>
      <c r="AP31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538510500</v>
      </c>
      <c r="AR31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7" s="11">
        <f>Table_PBS_SQL_DB2_PBSSQL_PBS_NDP_Tina_CG_QtrlyPerformance_Final[[#This Row],[GOU REL]]+Table_PBS_SQL_DB2_PBSSQL_PBS_NDP_Tina_CG_QtrlyPerformance_Final[[#This Row],[EXT REL]]</f>
        <v>538510500</v>
      </c>
      <c r="AT3127" s="11">
        <f>Table_PBS_SQL_DB2_PBSSQL_PBS_NDP_Tina_CG_QtrlyPerformance_Final[[#This Row],[GOU EXP]]+Table_PBS_SQL_DB2_PBSSQL_PBS_NDP_Tina_CG_QtrlyPerformance_Final[[#This Row],[EXT EXP]]</f>
        <v>538510500</v>
      </c>
      <c r="AU3127" s="11" t="str">
        <f>IF(Table_PBS_SQL_DB2_PBSSQL_PBS_NDP_Tina_CG_QtrlyPerformance_Final[[#This Row],[Item_Code]]&gt;"300000", "Capital", "Recurrent")</f>
        <v>Recurrent</v>
      </c>
    </row>
    <row r="3128" spans="1:47" x14ac:dyDescent="0.25">
      <c r="A3128" t="s">
        <v>49</v>
      </c>
      <c r="B3128" t="s">
        <v>1400</v>
      </c>
      <c r="C3128" t="s">
        <v>31</v>
      </c>
      <c r="D3128" t="s">
        <v>1031</v>
      </c>
      <c r="E3128" t="s">
        <v>75</v>
      </c>
      <c r="F3128" t="s">
        <v>1042</v>
      </c>
      <c r="G3128" t="s">
        <v>87</v>
      </c>
      <c r="H3128" t="s">
        <v>1401</v>
      </c>
      <c r="I3128" t="s">
        <v>499</v>
      </c>
      <c r="J3128" t="s">
        <v>1402</v>
      </c>
      <c r="K3128" t="s">
        <v>1405</v>
      </c>
      <c r="L3128" t="s">
        <v>1406</v>
      </c>
      <c r="M3128" t="s">
        <v>866</v>
      </c>
      <c r="N3128" t="s">
        <v>867</v>
      </c>
      <c r="O3128" t="s">
        <v>969</v>
      </c>
      <c r="P3128" t="s">
        <v>970</v>
      </c>
      <c r="Q3128" s="11">
        <v>0</v>
      </c>
      <c r="R3128" s="11">
        <v>0</v>
      </c>
      <c r="S3128" s="11">
        <v>0</v>
      </c>
      <c r="T3128" s="11">
        <v>0</v>
      </c>
      <c r="U3128" s="11">
        <v>18000000</v>
      </c>
      <c r="V3128" s="11">
        <v>0</v>
      </c>
      <c r="W3128" s="11">
        <v>18000000</v>
      </c>
      <c r="X3128" s="11">
        <v>0</v>
      </c>
      <c r="Y3128" s="11">
        <v>0</v>
      </c>
      <c r="Z3128" s="11">
        <v>0</v>
      </c>
      <c r="AA3128" s="11">
        <v>0</v>
      </c>
      <c r="AB3128" s="11">
        <v>0</v>
      </c>
      <c r="AC3128" s="11">
        <v>4500000</v>
      </c>
      <c r="AD3128" s="11">
        <v>4500000</v>
      </c>
      <c r="AE3128" s="11">
        <v>0</v>
      </c>
      <c r="AF3128" s="11">
        <v>0</v>
      </c>
      <c r="AG3128" s="11">
        <v>4500000</v>
      </c>
      <c r="AH3128" s="11">
        <v>4500000</v>
      </c>
      <c r="AI3128" s="11">
        <v>0</v>
      </c>
      <c r="AJ3128" s="11">
        <v>0</v>
      </c>
      <c r="AK3128" s="11">
        <v>0</v>
      </c>
      <c r="AL3128" s="11">
        <v>0</v>
      </c>
      <c r="AM3128" s="11">
        <v>0</v>
      </c>
      <c r="AN3128" s="11">
        <v>0</v>
      </c>
      <c r="AO31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v>
      </c>
      <c r="AP31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v>
      </c>
      <c r="AR31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8" s="11">
        <f>Table_PBS_SQL_DB2_PBSSQL_PBS_NDP_Tina_CG_QtrlyPerformance_Final[[#This Row],[GOU REL]]+Table_PBS_SQL_DB2_PBSSQL_PBS_NDP_Tina_CG_QtrlyPerformance_Final[[#This Row],[EXT REL]]</f>
        <v>9000000</v>
      </c>
      <c r="AT3128" s="11">
        <f>Table_PBS_SQL_DB2_PBSSQL_PBS_NDP_Tina_CG_QtrlyPerformance_Final[[#This Row],[GOU EXP]]+Table_PBS_SQL_DB2_PBSSQL_PBS_NDP_Tina_CG_QtrlyPerformance_Final[[#This Row],[EXT EXP]]</f>
        <v>9000000</v>
      </c>
      <c r="AU3128" s="11" t="str">
        <f>IF(Table_PBS_SQL_DB2_PBSSQL_PBS_NDP_Tina_CG_QtrlyPerformance_Final[[#This Row],[Item_Code]]&gt;"300000", "Capital", "Recurrent")</f>
        <v>Recurrent</v>
      </c>
    </row>
    <row r="3129" spans="1:47" x14ac:dyDescent="0.25">
      <c r="A3129" t="s">
        <v>49</v>
      </c>
      <c r="B3129" t="s">
        <v>1400</v>
      </c>
      <c r="C3129" t="s">
        <v>31</v>
      </c>
      <c r="D3129" t="s">
        <v>1031</v>
      </c>
      <c r="E3129" t="s">
        <v>75</v>
      </c>
      <c r="F3129" t="s">
        <v>1042</v>
      </c>
      <c r="G3129" t="s">
        <v>87</v>
      </c>
      <c r="H3129" t="s">
        <v>1401</v>
      </c>
      <c r="I3129" t="s">
        <v>499</v>
      </c>
      <c r="J3129" t="s">
        <v>1402</v>
      </c>
      <c r="K3129" t="s">
        <v>1405</v>
      </c>
      <c r="L3129" t="s">
        <v>1406</v>
      </c>
      <c r="M3129" t="s">
        <v>866</v>
      </c>
      <c r="N3129" t="s">
        <v>867</v>
      </c>
      <c r="O3129" t="s">
        <v>957</v>
      </c>
      <c r="P3129" t="s">
        <v>958</v>
      </c>
      <c r="Q3129" s="11">
        <v>0</v>
      </c>
      <c r="R3129" s="11">
        <v>0</v>
      </c>
      <c r="S3129" s="11">
        <v>0</v>
      </c>
      <c r="T3129" s="11">
        <v>0</v>
      </c>
      <c r="U3129" s="11">
        <v>18000000</v>
      </c>
      <c r="V3129" s="11">
        <v>0</v>
      </c>
      <c r="W3129" s="11">
        <v>18000000</v>
      </c>
      <c r="X3129" s="11">
        <v>0</v>
      </c>
      <c r="Y3129" s="11">
        <v>0</v>
      </c>
      <c r="Z3129" s="11">
        <v>0</v>
      </c>
      <c r="AA3129" s="11">
        <v>0</v>
      </c>
      <c r="AB3129" s="11">
        <v>0</v>
      </c>
      <c r="AC3129" s="11">
        <v>4500000</v>
      </c>
      <c r="AD3129" s="11">
        <v>4500000</v>
      </c>
      <c r="AE3129" s="11">
        <v>0</v>
      </c>
      <c r="AF3129" s="11">
        <v>0</v>
      </c>
      <c r="AG3129" s="11">
        <v>3500000</v>
      </c>
      <c r="AH3129" s="11">
        <v>3500000</v>
      </c>
      <c r="AI3129" s="11">
        <v>0</v>
      </c>
      <c r="AJ3129" s="11">
        <v>0</v>
      </c>
      <c r="AK3129" s="11">
        <v>0</v>
      </c>
      <c r="AL3129" s="11">
        <v>0</v>
      </c>
      <c r="AM3129" s="11">
        <v>0</v>
      </c>
      <c r="AN3129" s="11">
        <v>0</v>
      </c>
      <c r="AO31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31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31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29" s="11">
        <f>Table_PBS_SQL_DB2_PBSSQL_PBS_NDP_Tina_CG_QtrlyPerformance_Final[[#This Row],[GOU REL]]+Table_PBS_SQL_DB2_PBSSQL_PBS_NDP_Tina_CG_QtrlyPerformance_Final[[#This Row],[EXT REL]]</f>
        <v>8000000</v>
      </c>
      <c r="AT3129" s="11">
        <f>Table_PBS_SQL_DB2_PBSSQL_PBS_NDP_Tina_CG_QtrlyPerformance_Final[[#This Row],[GOU EXP]]+Table_PBS_SQL_DB2_PBSSQL_PBS_NDP_Tina_CG_QtrlyPerformance_Final[[#This Row],[EXT EXP]]</f>
        <v>8000000</v>
      </c>
      <c r="AU3129" s="11" t="str">
        <f>IF(Table_PBS_SQL_DB2_PBSSQL_PBS_NDP_Tina_CG_QtrlyPerformance_Final[[#This Row],[Item_Code]]&gt;"300000", "Capital", "Recurrent")</f>
        <v>Capital</v>
      </c>
    </row>
    <row r="3130" spans="1:47" x14ac:dyDescent="0.25">
      <c r="A3130" t="s">
        <v>49</v>
      </c>
      <c r="B3130" t="s">
        <v>1400</v>
      </c>
      <c r="C3130" t="s">
        <v>31</v>
      </c>
      <c r="D3130" t="s">
        <v>1031</v>
      </c>
      <c r="E3130" t="s">
        <v>75</v>
      </c>
      <c r="F3130" t="s">
        <v>1042</v>
      </c>
      <c r="G3130" t="s">
        <v>87</v>
      </c>
      <c r="H3130" t="s">
        <v>1401</v>
      </c>
      <c r="I3130" t="s">
        <v>499</v>
      </c>
      <c r="J3130" t="s">
        <v>1402</v>
      </c>
      <c r="K3130" t="s">
        <v>1405</v>
      </c>
      <c r="L3130" t="s">
        <v>1406</v>
      </c>
      <c r="M3130" t="s">
        <v>866</v>
      </c>
      <c r="N3130" t="s">
        <v>867</v>
      </c>
      <c r="O3130" t="s">
        <v>1999</v>
      </c>
      <c r="P3130" t="s">
        <v>2000</v>
      </c>
      <c r="Q3130" s="11">
        <v>0</v>
      </c>
      <c r="R3130" s="11">
        <v>0</v>
      </c>
      <c r="S3130" s="11">
        <v>0</v>
      </c>
      <c r="T3130" s="11">
        <v>0</v>
      </c>
      <c r="U3130" s="11">
        <v>450000000</v>
      </c>
      <c r="V3130" s="11">
        <v>0</v>
      </c>
      <c r="W3130" s="11">
        <v>450000000</v>
      </c>
      <c r="X3130" s="11">
        <v>0</v>
      </c>
      <c r="Y3130" s="11">
        <v>0</v>
      </c>
      <c r="Z3130" s="11">
        <v>0</v>
      </c>
      <c r="AA3130" s="11">
        <v>0</v>
      </c>
      <c r="AB3130" s="11">
        <v>0</v>
      </c>
      <c r="AC3130" s="11">
        <v>112500000</v>
      </c>
      <c r="AD3130" s="11">
        <v>112500000</v>
      </c>
      <c r="AE3130" s="11">
        <v>0</v>
      </c>
      <c r="AF3130" s="11">
        <v>0</v>
      </c>
      <c r="AG3130" s="11">
        <v>112500000</v>
      </c>
      <c r="AH3130" s="11">
        <v>112500000</v>
      </c>
      <c r="AI3130" s="11">
        <v>0</v>
      </c>
      <c r="AJ3130" s="11">
        <v>0</v>
      </c>
      <c r="AK3130" s="11">
        <v>0</v>
      </c>
      <c r="AL3130" s="11">
        <v>0</v>
      </c>
      <c r="AM3130" s="11">
        <v>0</v>
      </c>
      <c r="AN3130" s="11">
        <v>0</v>
      </c>
      <c r="AO31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225000000</v>
      </c>
      <c r="AP31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225000000</v>
      </c>
      <c r="AR31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0" s="11">
        <f>Table_PBS_SQL_DB2_PBSSQL_PBS_NDP_Tina_CG_QtrlyPerformance_Final[[#This Row],[GOU REL]]+Table_PBS_SQL_DB2_PBSSQL_PBS_NDP_Tina_CG_QtrlyPerformance_Final[[#This Row],[EXT REL]]</f>
        <v>225000000</v>
      </c>
      <c r="AT3130" s="11">
        <f>Table_PBS_SQL_DB2_PBSSQL_PBS_NDP_Tina_CG_QtrlyPerformance_Final[[#This Row],[GOU EXP]]+Table_PBS_SQL_DB2_PBSSQL_PBS_NDP_Tina_CG_QtrlyPerformance_Final[[#This Row],[EXT EXP]]</f>
        <v>225000000</v>
      </c>
      <c r="AU3130" s="11" t="str">
        <f>IF(Table_PBS_SQL_DB2_PBSSQL_PBS_NDP_Tina_CG_QtrlyPerformance_Final[[#This Row],[Item_Code]]&gt;"300000", "Capital", "Recurrent")</f>
        <v>Capital</v>
      </c>
    </row>
    <row r="3131" spans="1:47" x14ac:dyDescent="0.25">
      <c r="A3131" t="s">
        <v>49</v>
      </c>
      <c r="B3131" t="s">
        <v>1400</v>
      </c>
      <c r="C3131" t="s">
        <v>31</v>
      </c>
      <c r="D3131" t="s">
        <v>1031</v>
      </c>
      <c r="E3131" t="s">
        <v>75</v>
      </c>
      <c r="F3131" t="s">
        <v>1042</v>
      </c>
      <c r="G3131" t="s">
        <v>87</v>
      </c>
      <c r="H3131" t="s">
        <v>1401</v>
      </c>
      <c r="I3131" t="s">
        <v>499</v>
      </c>
      <c r="J3131" t="s">
        <v>1402</v>
      </c>
      <c r="K3131" t="s">
        <v>1407</v>
      </c>
      <c r="L3131" t="s">
        <v>1408</v>
      </c>
      <c r="M3131" t="s">
        <v>866</v>
      </c>
      <c r="N3131" t="s">
        <v>867</v>
      </c>
      <c r="O3131" t="s">
        <v>1295</v>
      </c>
      <c r="P3131" t="s">
        <v>1296</v>
      </c>
      <c r="Q3131" s="11">
        <v>0</v>
      </c>
      <c r="R3131" s="11">
        <v>0</v>
      </c>
      <c r="S3131" s="11">
        <v>0</v>
      </c>
      <c r="T3131" s="11">
        <v>0</v>
      </c>
      <c r="U3131" s="11">
        <v>8000000</v>
      </c>
      <c r="V3131" s="11">
        <v>0</v>
      </c>
      <c r="W3131" s="11">
        <v>8000000</v>
      </c>
      <c r="X3131" s="11">
        <v>0</v>
      </c>
      <c r="Y3131" s="11">
        <v>0</v>
      </c>
      <c r="Z3131" s="11">
        <v>0</v>
      </c>
      <c r="AA3131" s="11">
        <v>0</v>
      </c>
      <c r="AB3131" s="11">
        <v>0</v>
      </c>
      <c r="AC3131" s="11">
        <v>2000000</v>
      </c>
      <c r="AD3131" s="11">
        <v>2000000</v>
      </c>
      <c r="AE3131" s="11">
        <v>0</v>
      </c>
      <c r="AF3131" s="11">
        <v>0</v>
      </c>
      <c r="AG3131" s="11">
        <v>2000000</v>
      </c>
      <c r="AH3131" s="11">
        <v>2000000</v>
      </c>
      <c r="AI3131" s="11">
        <v>0</v>
      </c>
      <c r="AJ3131" s="11">
        <v>0</v>
      </c>
      <c r="AK3131" s="11">
        <v>4000000</v>
      </c>
      <c r="AL3131" s="11">
        <v>4000000</v>
      </c>
      <c r="AM3131" s="11">
        <v>0</v>
      </c>
      <c r="AN3131" s="11">
        <v>0</v>
      </c>
      <c r="AO31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31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31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1" s="11">
        <f>Table_PBS_SQL_DB2_PBSSQL_PBS_NDP_Tina_CG_QtrlyPerformance_Final[[#This Row],[GOU REL]]+Table_PBS_SQL_DB2_PBSSQL_PBS_NDP_Tina_CG_QtrlyPerformance_Final[[#This Row],[EXT REL]]</f>
        <v>8000000</v>
      </c>
      <c r="AT3131" s="11">
        <f>Table_PBS_SQL_DB2_PBSSQL_PBS_NDP_Tina_CG_QtrlyPerformance_Final[[#This Row],[GOU EXP]]+Table_PBS_SQL_DB2_PBSSQL_PBS_NDP_Tina_CG_QtrlyPerformance_Final[[#This Row],[EXT EXP]]</f>
        <v>8000000</v>
      </c>
      <c r="AU3131" s="11" t="str">
        <f>IF(Table_PBS_SQL_DB2_PBSSQL_PBS_NDP_Tina_CG_QtrlyPerformance_Final[[#This Row],[Item_Code]]&gt;"300000", "Capital", "Recurrent")</f>
        <v>Recurrent</v>
      </c>
    </row>
    <row r="3132" spans="1:47" x14ac:dyDescent="0.25">
      <c r="A3132" t="s">
        <v>49</v>
      </c>
      <c r="B3132" t="s">
        <v>1400</v>
      </c>
      <c r="C3132" t="s">
        <v>31</v>
      </c>
      <c r="D3132" t="s">
        <v>1031</v>
      </c>
      <c r="E3132" t="s">
        <v>75</v>
      </c>
      <c r="F3132" t="s">
        <v>1042</v>
      </c>
      <c r="G3132" t="s">
        <v>87</v>
      </c>
      <c r="H3132" t="s">
        <v>1401</v>
      </c>
      <c r="I3132" t="s">
        <v>499</v>
      </c>
      <c r="J3132" t="s">
        <v>1402</v>
      </c>
      <c r="K3132" t="s">
        <v>1407</v>
      </c>
      <c r="L3132" t="s">
        <v>1408</v>
      </c>
      <c r="M3132" t="s">
        <v>866</v>
      </c>
      <c r="N3132" t="s">
        <v>867</v>
      </c>
      <c r="O3132" t="s">
        <v>969</v>
      </c>
      <c r="P3132" t="s">
        <v>970</v>
      </c>
      <c r="Q3132" s="11">
        <v>0</v>
      </c>
      <c r="R3132" s="11">
        <v>0</v>
      </c>
      <c r="S3132" s="11">
        <v>0</v>
      </c>
      <c r="T3132" s="11">
        <v>0</v>
      </c>
      <c r="U3132" s="11">
        <v>10000000</v>
      </c>
      <c r="V3132" s="11">
        <v>0</v>
      </c>
      <c r="W3132" s="11">
        <v>10000000</v>
      </c>
      <c r="X3132" s="11">
        <v>0</v>
      </c>
      <c r="Y3132" s="11">
        <v>0</v>
      </c>
      <c r="Z3132" s="11">
        <v>0</v>
      </c>
      <c r="AA3132" s="11">
        <v>0</v>
      </c>
      <c r="AB3132" s="11">
        <v>0</v>
      </c>
      <c r="AC3132" s="11">
        <v>2500000</v>
      </c>
      <c r="AD3132" s="11">
        <v>2500000</v>
      </c>
      <c r="AE3132" s="11">
        <v>0</v>
      </c>
      <c r="AF3132" s="11">
        <v>0</v>
      </c>
      <c r="AG3132" s="11">
        <v>2500000</v>
      </c>
      <c r="AH3132" s="11">
        <v>2500000</v>
      </c>
      <c r="AI3132" s="11">
        <v>0</v>
      </c>
      <c r="AJ3132" s="11">
        <v>0</v>
      </c>
      <c r="AK3132" s="11">
        <v>5000000</v>
      </c>
      <c r="AL3132" s="11">
        <v>5000000</v>
      </c>
      <c r="AM3132" s="11">
        <v>0</v>
      </c>
      <c r="AN3132" s="11">
        <v>0</v>
      </c>
      <c r="AO31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1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1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2" s="11">
        <f>Table_PBS_SQL_DB2_PBSSQL_PBS_NDP_Tina_CG_QtrlyPerformance_Final[[#This Row],[GOU REL]]+Table_PBS_SQL_DB2_PBSSQL_PBS_NDP_Tina_CG_QtrlyPerformance_Final[[#This Row],[EXT REL]]</f>
        <v>10000000</v>
      </c>
      <c r="AT3132" s="11">
        <f>Table_PBS_SQL_DB2_PBSSQL_PBS_NDP_Tina_CG_QtrlyPerformance_Final[[#This Row],[GOU EXP]]+Table_PBS_SQL_DB2_PBSSQL_PBS_NDP_Tina_CG_QtrlyPerformance_Final[[#This Row],[EXT EXP]]</f>
        <v>10000000</v>
      </c>
      <c r="AU3132" s="11" t="str">
        <f>IF(Table_PBS_SQL_DB2_PBSSQL_PBS_NDP_Tina_CG_QtrlyPerformance_Final[[#This Row],[Item_Code]]&gt;"300000", "Capital", "Recurrent")</f>
        <v>Recurrent</v>
      </c>
    </row>
    <row r="3133" spans="1:47" x14ac:dyDescent="0.25">
      <c r="A3133" t="s">
        <v>49</v>
      </c>
      <c r="B3133" t="s">
        <v>1400</v>
      </c>
      <c r="C3133" t="s">
        <v>31</v>
      </c>
      <c r="D3133" t="s">
        <v>1031</v>
      </c>
      <c r="E3133" t="s">
        <v>75</v>
      </c>
      <c r="F3133" t="s">
        <v>1042</v>
      </c>
      <c r="G3133" t="s">
        <v>87</v>
      </c>
      <c r="H3133" t="s">
        <v>1401</v>
      </c>
      <c r="I3133" t="s">
        <v>499</v>
      </c>
      <c r="J3133" t="s">
        <v>1402</v>
      </c>
      <c r="K3133" t="s">
        <v>1409</v>
      </c>
      <c r="L3133" t="s">
        <v>1410</v>
      </c>
      <c r="M3133" t="s">
        <v>866</v>
      </c>
      <c r="N3133" t="s">
        <v>867</v>
      </c>
      <c r="O3133" t="s">
        <v>1011</v>
      </c>
      <c r="P3133" t="s">
        <v>1012</v>
      </c>
      <c r="Q3133" s="11">
        <v>0</v>
      </c>
      <c r="R3133" s="11">
        <v>0</v>
      </c>
      <c r="S3133" s="11">
        <v>0</v>
      </c>
      <c r="T3133" s="11">
        <v>0</v>
      </c>
      <c r="U3133" s="11">
        <v>36000000</v>
      </c>
      <c r="V3133" s="11">
        <v>0</v>
      </c>
      <c r="W3133" s="11">
        <v>36000000</v>
      </c>
      <c r="X3133" s="11">
        <v>0</v>
      </c>
      <c r="Y3133" s="11">
        <v>0</v>
      </c>
      <c r="Z3133" s="11">
        <v>0</v>
      </c>
      <c r="AA3133" s="11">
        <v>0</v>
      </c>
      <c r="AB3133" s="11">
        <v>0</v>
      </c>
      <c r="AC3133" s="11">
        <v>9000000</v>
      </c>
      <c r="AD3133" s="11">
        <v>0</v>
      </c>
      <c r="AE3133" s="11">
        <v>0</v>
      </c>
      <c r="AF3133" s="11">
        <v>0</v>
      </c>
      <c r="AG3133" s="11">
        <v>9000000</v>
      </c>
      <c r="AH3133" s="11">
        <v>8999999</v>
      </c>
      <c r="AI3133" s="11">
        <v>0</v>
      </c>
      <c r="AJ3133" s="11">
        <v>0</v>
      </c>
      <c r="AK3133" s="11">
        <v>0</v>
      </c>
      <c r="AL3133" s="11">
        <v>9000001</v>
      </c>
      <c r="AM3133" s="11">
        <v>0</v>
      </c>
      <c r="AN3133" s="11">
        <v>0</v>
      </c>
      <c r="AO31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31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31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3" s="11">
        <f>Table_PBS_SQL_DB2_PBSSQL_PBS_NDP_Tina_CG_QtrlyPerformance_Final[[#This Row],[GOU REL]]+Table_PBS_SQL_DB2_PBSSQL_PBS_NDP_Tina_CG_QtrlyPerformance_Final[[#This Row],[EXT REL]]</f>
        <v>18000000</v>
      </c>
      <c r="AT3133" s="11">
        <f>Table_PBS_SQL_DB2_PBSSQL_PBS_NDP_Tina_CG_QtrlyPerformance_Final[[#This Row],[GOU EXP]]+Table_PBS_SQL_DB2_PBSSQL_PBS_NDP_Tina_CG_QtrlyPerformance_Final[[#This Row],[EXT EXP]]</f>
        <v>18000000</v>
      </c>
      <c r="AU3133" s="11" t="str">
        <f>IF(Table_PBS_SQL_DB2_PBSSQL_PBS_NDP_Tina_CG_QtrlyPerformance_Final[[#This Row],[Item_Code]]&gt;"300000", "Capital", "Recurrent")</f>
        <v>Recurrent</v>
      </c>
    </row>
    <row r="3134" spans="1:47" x14ac:dyDescent="0.25">
      <c r="A3134" t="s">
        <v>49</v>
      </c>
      <c r="B3134" t="s">
        <v>1400</v>
      </c>
      <c r="C3134" t="s">
        <v>31</v>
      </c>
      <c r="D3134" t="s">
        <v>1031</v>
      </c>
      <c r="E3134" t="s">
        <v>75</v>
      </c>
      <c r="F3134" t="s">
        <v>1042</v>
      </c>
      <c r="G3134" t="s">
        <v>87</v>
      </c>
      <c r="H3134" t="s">
        <v>1401</v>
      </c>
      <c r="I3134" t="s">
        <v>499</v>
      </c>
      <c r="J3134" t="s">
        <v>1402</v>
      </c>
      <c r="K3134" t="s">
        <v>1409</v>
      </c>
      <c r="L3134" t="s">
        <v>1410</v>
      </c>
      <c r="M3134" t="s">
        <v>866</v>
      </c>
      <c r="N3134" t="s">
        <v>867</v>
      </c>
      <c r="O3134" t="s">
        <v>967</v>
      </c>
      <c r="P3134" t="s">
        <v>968</v>
      </c>
      <c r="Q3134" s="11">
        <v>0</v>
      </c>
      <c r="R3134" s="11">
        <v>0</v>
      </c>
      <c r="S3134" s="11">
        <v>0</v>
      </c>
      <c r="T3134" s="11">
        <v>0</v>
      </c>
      <c r="U3134" s="11">
        <v>18000000</v>
      </c>
      <c r="V3134" s="11">
        <v>0</v>
      </c>
      <c r="W3134" s="11">
        <v>18000000</v>
      </c>
      <c r="X3134" s="11">
        <v>0</v>
      </c>
      <c r="Y3134" s="11">
        <v>0</v>
      </c>
      <c r="Z3134" s="11">
        <v>0</v>
      </c>
      <c r="AA3134" s="11">
        <v>0</v>
      </c>
      <c r="AB3134" s="11">
        <v>0</v>
      </c>
      <c r="AC3134" s="11">
        <v>4500000</v>
      </c>
      <c r="AD3134" s="11">
        <v>0</v>
      </c>
      <c r="AE3134" s="11">
        <v>0</v>
      </c>
      <c r="AF3134" s="11">
        <v>0</v>
      </c>
      <c r="AG3134" s="11">
        <v>4500000</v>
      </c>
      <c r="AH3134" s="11">
        <v>9000000</v>
      </c>
      <c r="AI3134" s="11">
        <v>0</v>
      </c>
      <c r="AJ3134" s="11">
        <v>0</v>
      </c>
      <c r="AK3134" s="11">
        <v>9000000</v>
      </c>
      <c r="AL3134" s="11">
        <v>9000000</v>
      </c>
      <c r="AM3134" s="11">
        <v>0</v>
      </c>
      <c r="AN3134" s="11">
        <v>0</v>
      </c>
      <c r="AO31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31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31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4" s="11">
        <f>Table_PBS_SQL_DB2_PBSSQL_PBS_NDP_Tina_CG_QtrlyPerformance_Final[[#This Row],[GOU REL]]+Table_PBS_SQL_DB2_PBSSQL_PBS_NDP_Tina_CG_QtrlyPerformance_Final[[#This Row],[EXT REL]]</f>
        <v>18000000</v>
      </c>
      <c r="AT3134" s="11">
        <f>Table_PBS_SQL_DB2_PBSSQL_PBS_NDP_Tina_CG_QtrlyPerformance_Final[[#This Row],[GOU EXP]]+Table_PBS_SQL_DB2_PBSSQL_PBS_NDP_Tina_CG_QtrlyPerformance_Final[[#This Row],[EXT EXP]]</f>
        <v>18000000</v>
      </c>
      <c r="AU3134" s="11" t="str">
        <f>IF(Table_PBS_SQL_DB2_PBSSQL_PBS_NDP_Tina_CG_QtrlyPerformance_Final[[#This Row],[Item_Code]]&gt;"300000", "Capital", "Recurrent")</f>
        <v>Recurrent</v>
      </c>
    </row>
    <row r="3135" spans="1:47" x14ac:dyDescent="0.25">
      <c r="A3135" t="s">
        <v>49</v>
      </c>
      <c r="B3135" t="s">
        <v>1400</v>
      </c>
      <c r="C3135" t="s">
        <v>31</v>
      </c>
      <c r="D3135" t="s">
        <v>1031</v>
      </c>
      <c r="E3135" t="s">
        <v>75</v>
      </c>
      <c r="F3135" t="s">
        <v>1042</v>
      </c>
      <c r="G3135" t="s">
        <v>87</v>
      </c>
      <c r="H3135" t="s">
        <v>1401</v>
      </c>
      <c r="I3135" t="s">
        <v>499</v>
      </c>
      <c r="J3135" t="s">
        <v>1402</v>
      </c>
      <c r="K3135" t="s">
        <v>1409</v>
      </c>
      <c r="L3135" t="s">
        <v>1410</v>
      </c>
      <c r="M3135" t="s">
        <v>866</v>
      </c>
      <c r="N3135" t="s">
        <v>867</v>
      </c>
      <c r="O3135" t="s">
        <v>969</v>
      </c>
      <c r="P3135" t="s">
        <v>970</v>
      </c>
      <c r="Q3135" s="11">
        <v>0</v>
      </c>
      <c r="R3135" s="11">
        <v>0</v>
      </c>
      <c r="S3135" s="11">
        <v>0</v>
      </c>
      <c r="T3135" s="11">
        <v>0</v>
      </c>
      <c r="U3135" s="11">
        <v>20000000</v>
      </c>
      <c r="V3135" s="11">
        <v>0</v>
      </c>
      <c r="W3135" s="11">
        <v>20000000</v>
      </c>
      <c r="X3135" s="11">
        <v>0</v>
      </c>
      <c r="Y3135" s="11">
        <v>0</v>
      </c>
      <c r="Z3135" s="11">
        <v>0</v>
      </c>
      <c r="AA3135" s="11">
        <v>0</v>
      </c>
      <c r="AB3135" s="11">
        <v>0</v>
      </c>
      <c r="AC3135" s="11">
        <v>5000000</v>
      </c>
      <c r="AD3135" s="11">
        <v>935000</v>
      </c>
      <c r="AE3135" s="11">
        <v>0</v>
      </c>
      <c r="AF3135" s="11">
        <v>0</v>
      </c>
      <c r="AG3135" s="11">
        <v>5000000</v>
      </c>
      <c r="AH3135" s="11">
        <v>0</v>
      </c>
      <c r="AI3135" s="11">
        <v>0</v>
      </c>
      <c r="AJ3135" s="11">
        <v>0</v>
      </c>
      <c r="AK3135" s="11">
        <v>0</v>
      </c>
      <c r="AL3135" s="11">
        <v>9065000</v>
      </c>
      <c r="AM3135" s="11">
        <v>0</v>
      </c>
      <c r="AN3135" s="11">
        <v>0</v>
      </c>
      <c r="AO31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1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1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5" s="11">
        <f>Table_PBS_SQL_DB2_PBSSQL_PBS_NDP_Tina_CG_QtrlyPerformance_Final[[#This Row],[GOU REL]]+Table_PBS_SQL_DB2_PBSSQL_PBS_NDP_Tina_CG_QtrlyPerformance_Final[[#This Row],[EXT REL]]</f>
        <v>10000000</v>
      </c>
      <c r="AT3135" s="11">
        <f>Table_PBS_SQL_DB2_PBSSQL_PBS_NDP_Tina_CG_QtrlyPerformance_Final[[#This Row],[GOU EXP]]+Table_PBS_SQL_DB2_PBSSQL_PBS_NDP_Tina_CG_QtrlyPerformance_Final[[#This Row],[EXT EXP]]</f>
        <v>10000000</v>
      </c>
      <c r="AU3135" s="11" t="str">
        <f>IF(Table_PBS_SQL_DB2_PBSSQL_PBS_NDP_Tina_CG_QtrlyPerformance_Final[[#This Row],[Item_Code]]&gt;"300000", "Capital", "Recurrent")</f>
        <v>Recurrent</v>
      </c>
    </row>
    <row r="3136" spans="1:47" x14ac:dyDescent="0.25">
      <c r="A3136" t="s">
        <v>49</v>
      </c>
      <c r="B3136" t="s">
        <v>1400</v>
      </c>
      <c r="C3136" t="s">
        <v>31</v>
      </c>
      <c r="D3136" t="s">
        <v>1031</v>
      </c>
      <c r="E3136" t="s">
        <v>75</v>
      </c>
      <c r="F3136" t="s">
        <v>1042</v>
      </c>
      <c r="G3136" t="s">
        <v>87</v>
      </c>
      <c r="H3136" t="s">
        <v>1401</v>
      </c>
      <c r="I3136" t="s">
        <v>499</v>
      </c>
      <c r="J3136" t="s">
        <v>1402</v>
      </c>
      <c r="K3136" t="s">
        <v>1409</v>
      </c>
      <c r="L3136" t="s">
        <v>1410</v>
      </c>
      <c r="M3136" t="s">
        <v>1044</v>
      </c>
      <c r="N3136" t="s">
        <v>1045</v>
      </c>
      <c r="O3136" t="s">
        <v>906</v>
      </c>
      <c r="P3136" t="s">
        <v>907</v>
      </c>
      <c r="Q3136" s="11">
        <v>0</v>
      </c>
      <c r="R3136" s="11">
        <v>0</v>
      </c>
      <c r="S3136" s="11">
        <v>0</v>
      </c>
      <c r="T3136" s="11">
        <v>0</v>
      </c>
      <c r="U3136" s="11">
        <v>11250000</v>
      </c>
      <c r="V3136" s="11">
        <v>0</v>
      </c>
      <c r="W3136" s="11">
        <v>11250000</v>
      </c>
      <c r="X3136" s="11">
        <v>0</v>
      </c>
      <c r="Y3136" s="11">
        <v>0</v>
      </c>
      <c r="Z3136" s="11">
        <v>0</v>
      </c>
      <c r="AA3136" s="11">
        <v>0</v>
      </c>
      <c r="AB3136" s="11">
        <v>0</v>
      </c>
      <c r="AC3136" s="11">
        <v>2812500</v>
      </c>
      <c r="AD3136" s="11">
        <v>2812500</v>
      </c>
      <c r="AE3136" s="11">
        <v>0</v>
      </c>
      <c r="AF3136" s="11">
        <v>0</v>
      </c>
      <c r="AG3136" s="11">
        <v>2812500</v>
      </c>
      <c r="AH3136" s="11">
        <v>1302188</v>
      </c>
      <c r="AI3136" s="11">
        <v>0</v>
      </c>
      <c r="AJ3136" s="11">
        <v>0</v>
      </c>
      <c r="AK3136" s="11">
        <v>5625000</v>
      </c>
      <c r="AL3136" s="11">
        <v>8437500</v>
      </c>
      <c r="AM3136" s="11">
        <v>0</v>
      </c>
      <c r="AN3136" s="11">
        <v>0</v>
      </c>
      <c r="AO31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11250000</v>
      </c>
      <c r="AP31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12552188</v>
      </c>
      <c r="AR31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6" s="11">
        <f>Table_PBS_SQL_DB2_PBSSQL_PBS_NDP_Tina_CG_QtrlyPerformance_Final[[#This Row],[GOU REL]]+Table_PBS_SQL_DB2_PBSSQL_PBS_NDP_Tina_CG_QtrlyPerformance_Final[[#This Row],[EXT REL]]</f>
        <v>11250000</v>
      </c>
      <c r="AT3136" s="11">
        <f>Table_PBS_SQL_DB2_PBSSQL_PBS_NDP_Tina_CG_QtrlyPerformance_Final[[#This Row],[GOU EXP]]+Table_PBS_SQL_DB2_PBSSQL_PBS_NDP_Tina_CG_QtrlyPerformance_Final[[#This Row],[EXT EXP]]</f>
        <v>12552188</v>
      </c>
      <c r="AU3136" s="11" t="str">
        <f>IF(Table_PBS_SQL_DB2_PBSSQL_PBS_NDP_Tina_CG_QtrlyPerformance_Final[[#This Row],[Item_Code]]&gt;"300000", "Capital", "Recurrent")</f>
        <v>Recurrent</v>
      </c>
    </row>
    <row r="3137" spans="1:47" x14ac:dyDescent="0.25">
      <c r="A3137" t="s">
        <v>49</v>
      </c>
      <c r="B3137" t="s">
        <v>1400</v>
      </c>
      <c r="C3137" t="s">
        <v>31</v>
      </c>
      <c r="D3137" t="s">
        <v>1031</v>
      </c>
      <c r="E3137" t="s">
        <v>75</v>
      </c>
      <c r="F3137" t="s">
        <v>1042</v>
      </c>
      <c r="G3137" t="s">
        <v>87</v>
      </c>
      <c r="H3137" t="s">
        <v>1401</v>
      </c>
      <c r="I3137" t="s">
        <v>499</v>
      </c>
      <c r="J3137" t="s">
        <v>1402</v>
      </c>
      <c r="K3137" t="s">
        <v>1411</v>
      </c>
      <c r="L3137" t="s">
        <v>1412</v>
      </c>
      <c r="M3137" t="s">
        <v>866</v>
      </c>
      <c r="N3137" t="s">
        <v>867</v>
      </c>
      <c r="O3137" t="s">
        <v>1062</v>
      </c>
      <c r="P3137" t="s">
        <v>1063</v>
      </c>
      <c r="Q3137" s="11">
        <v>0</v>
      </c>
      <c r="R3137" s="11">
        <v>0</v>
      </c>
      <c r="S3137" s="11">
        <v>0</v>
      </c>
      <c r="T3137" s="11">
        <v>0</v>
      </c>
      <c r="U3137" s="11">
        <v>18610000</v>
      </c>
      <c r="V3137" s="11">
        <v>0</v>
      </c>
      <c r="W3137" s="11">
        <v>18610000</v>
      </c>
      <c r="X3137" s="11">
        <v>0</v>
      </c>
      <c r="Y3137" s="11">
        <v>4652500</v>
      </c>
      <c r="Z3137" s="11">
        <v>4652500</v>
      </c>
      <c r="AA3137" s="11">
        <v>0</v>
      </c>
      <c r="AB3137" s="11">
        <v>0</v>
      </c>
      <c r="AC3137" s="11">
        <v>4652500</v>
      </c>
      <c r="AD3137" s="11">
        <v>4652500</v>
      </c>
      <c r="AE3137" s="11">
        <v>0</v>
      </c>
      <c r="AF3137" s="11">
        <v>0</v>
      </c>
      <c r="AG3137" s="11">
        <v>4652500</v>
      </c>
      <c r="AH3137" s="11">
        <v>4652500</v>
      </c>
      <c r="AI3137" s="11">
        <v>0</v>
      </c>
      <c r="AJ3137" s="11">
        <v>0</v>
      </c>
      <c r="AK3137" s="11">
        <v>4652500</v>
      </c>
      <c r="AL3137" s="11">
        <v>4652500</v>
      </c>
      <c r="AM3137" s="11">
        <v>0</v>
      </c>
      <c r="AN3137" s="11">
        <v>0</v>
      </c>
      <c r="AO31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18610000</v>
      </c>
      <c r="AP31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18610000</v>
      </c>
      <c r="AR31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7" s="11">
        <f>Table_PBS_SQL_DB2_PBSSQL_PBS_NDP_Tina_CG_QtrlyPerformance_Final[[#This Row],[GOU REL]]+Table_PBS_SQL_DB2_PBSSQL_PBS_NDP_Tina_CG_QtrlyPerformance_Final[[#This Row],[EXT REL]]</f>
        <v>18610000</v>
      </c>
      <c r="AT3137" s="11">
        <f>Table_PBS_SQL_DB2_PBSSQL_PBS_NDP_Tina_CG_QtrlyPerformance_Final[[#This Row],[GOU EXP]]+Table_PBS_SQL_DB2_PBSSQL_PBS_NDP_Tina_CG_QtrlyPerformance_Final[[#This Row],[EXT EXP]]</f>
        <v>18610000</v>
      </c>
      <c r="AU3137" s="11" t="str">
        <f>IF(Table_PBS_SQL_DB2_PBSSQL_PBS_NDP_Tina_CG_QtrlyPerformance_Final[[#This Row],[Item_Code]]&gt;"300000", "Capital", "Recurrent")</f>
        <v>Recurrent</v>
      </c>
    </row>
    <row r="3138" spans="1:47" x14ac:dyDescent="0.25">
      <c r="A3138" t="s">
        <v>49</v>
      </c>
      <c r="B3138" t="s">
        <v>1400</v>
      </c>
      <c r="C3138" t="s">
        <v>31</v>
      </c>
      <c r="D3138" t="s">
        <v>1031</v>
      </c>
      <c r="E3138" t="s">
        <v>75</v>
      </c>
      <c r="F3138" t="s">
        <v>1042</v>
      </c>
      <c r="G3138" t="s">
        <v>87</v>
      </c>
      <c r="H3138" t="s">
        <v>1401</v>
      </c>
      <c r="I3138" t="s">
        <v>499</v>
      </c>
      <c r="J3138" t="s">
        <v>1402</v>
      </c>
      <c r="K3138" t="s">
        <v>1411</v>
      </c>
      <c r="L3138" t="s">
        <v>1412</v>
      </c>
      <c r="M3138" t="s">
        <v>866</v>
      </c>
      <c r="N3138" t="s">
        <v>867</v>
      </c>
      <c r="O3138" t="s">
        <v>1005</v>
      </c>
      <c r="P3138" t="s">
        <v>1006</v>
      </c>
      <c r="Q3138" s="11">
        <v>0</v>
      </c>
      <c r="R3138" s="11">
        <v>0</v>
      </c>
      <c r="S3138" s="11">
        <v>0</v>
      </c>
      <c r="T3138" s="11">
        <v>0</v>
      </c>
      <c r="U3138" s="11">
        <v>18000000</v>
      </c>
      <c r="V3138" s="11">
        <v>0</v>
      </c>
      <c r="W3138" s="11">
        <v>18000000</v>
      </c>
      <c r="X3138" s="11">
        <v>0</v>
      </c>
      <c r="Y3138" s="11">
        <v>0</v>
      </c>
      <c r="Z3138" s="11">
        <v>0</v>
      </c>
      <c r="AA3138" s="11">
        <v>0</v>
      </c>
      <c r="AB3138" s="11">
        <v>0</v>
      </c>
      <c r="AC3138" s="11">
        <v>4500000</v>
      </c>
      <c r="AD3138" s="11">
        <v>4500000</v>
      </c>
      <c r="AE3138" s="11">
        <v>0</v>
      </c>
      <c r="AF3138" s="11">
        <v>0</v>
      </c>
      <c r="AG3138" s="11">
        <v>4500000</v>
      </c>
      <c r="AH3138" s="11">
        <v>4500000</v>
      </c>
      <c r="AI3138" s="11">
        <v>0</v>
      </c>
      <c r="AJ3138" s="11">
        <v>0</v>
      </c>
      <c r="AK3138" s="11">
        <v>9000000</v>
      </c>
      <c r="AL3138" s="11">
        <v>9000000</v>
      </c>
      <c r="AM3138" s="11">
        <v>0</v>
      </c>
      <c r="AN3138" s="11">
        <v>0</v>
      </c>
      <c r="AO31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31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31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8" s="11">
        <f>Table_PBS_SQL_DB2_PBSSQL_PBS_NDP_Tina_CG_QtrlyPerformance_Final[[#This Row],[GOU REL]]+Table_PBS_SQL_DB2_PBSSQL_PBS_NDP_Tina_CG_QtrlyPerformance_Final[[#This Row],[EXT REL]]</f>
        <v>18000000</v>
      </c>
      <c r="AT3138" s="11">
        <f>Table_PBS_SQL_DB2_PBSSQL_PBS_NDP_Tina_CG_QtrlyPerformance_Final[[#This Row],[GOU EXP]]+Table_PBS_SQL_DB2_PBSSQL_PBS_NDP_Tina_CG_QtrlyPerformance_Final[[#This Row],[EXT EXP]]</f>
        <v>18000000</v>
      </c>
      <c r="AU3138" s="11" t="str">
        <f>IF(Table_PBS_SQL_DB2_PBSSQL_PBS_NDP_Tina_CG_QtrlyPerformance_Final[[#This Row],[Item_Code]]&gt;"300000", "Capital", "Recurrent")</f>
        <v>Recurrent</v>
      </c>
    </row>
    <row r="3139" spans="1:47" x14ac:dyDescent="0.25">
      <c r="A3139" t="s">
        <v>49</v>
      </c>
      <c r="B3139" t="s">
        <v>1400</v>
      </c>
      <c r="C3139" t="s">
        <v>31</v>
      </c>
      <c r="D3139" t="s">
        <v>1031</v>
      </c>
      <c r="E3139" t="s">
        <v>75</v>
      </c>
      <c r="F3139" t="s">
        <v>1042</v>
      </c>
      <c r="G3139" t="s">
        <v>87</v>
      </c>
      <c r="H3139" t="s">
        <v>1401</v>
      </c>
      <c r="I3139" t="s">
        <v>499</v>
      </c>
      <c r="J3139" t="s">
        <v>1402</v>
      </c>
      <c r="K3139" t="s">
        <v>1411</v>
      </c>
      <c r="L3139" t="s">
        <v>1412</v>
      </c>
      <c r="M3139" t="s">
        <v>866</v>
      </c>
      <c r="N3139" t="s">
        <v>867</v>
      </c>
      <c r="O3139" t="s">
        <v>1999</v>
      </c>
      <c r="P3139" t="s">
        <v>2000</v>
      </c>
      <c r="Q3139" s="11">
        <v>0</v>
      </c>
      <c r="R3139" s="11">
        <v>0</v>
      </c>
      <c r="S3139" s="11">
        <v>0</v>
      </c>
      <c r="T3139" s="11">
        <v>0</v>
      </c>
      <c r="U3139" s="11">
        <v>90000000</v>
      </c>
      <c r="V3139" s="11">
        <v>0</v>
      </c>
      <c r="W3139" s="11">
        <v>90000000</v>
      </c>
      <c r="X3139" s="11">
        <v>0</v>
      </c>
      <c r="Y3139" s="11">
        <v>0</v>
      </c>
      <c r="Z3139" s="11">
        <v>0</v>
      </c>
      <c r="AA3139" s="11">
        <v>0</v>
      </c>
      <c r="AB3139" s="11">
        <v>0</v>
      </c>
      <c r="AC3139" s="11">
        <v>0</v>
      </c>
      <c r="AD3139" s="11">
        <v>0</v>
      </c>
      <c r="AE3139" s="11">
        <v>0</v>
      </c>
      <c r="AF3139" s="11">
        <v>0</v>
      </c>
      <c r="AG3139" s="11">
        <v>22500000</v>
      </c>
      <c r="AH3139" s="11">
        <v>22500000</v>
      </c>
      <c r="AI3139" s="11">
        <v>0</v>
      </c>
      <c r="AJ3139" s="11">
        <v>0</v>
      </c>
      <c r="AK3139" s="11">
        <v>67500000</v>
      </c>
      <c r="AL3139" s="11">
        <v>67500000</v>
      </c>
      <c r="AM3139" s="11">
        <v>0</v>
      </c>
      <c r="AN3139" s="11">
        <v>0</v>
      </c>
      <c r="AO31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31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90000000</v>
      </c>
      <c r="AR31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39" s="11">
        <f>Table_PBS_SQL_DB2_PBSSQL_PBS_NDP_Tina_CG_QtrlyPerformance_Final[[#This Row],[GOU REL]]+Table_PBS_SQL_DB2_PBSSQL_PBS_NDP_Tina_CG_QtrlyPerformance_Final[[#This Row],[EXT REL]]</f>
        <v>90000000</v>
      </c>
      <c r="AT3139" s="11">
        <f>Table_PBS_SQL_DB2_PBSSQL_PBS_NDP_Tina_CG_QtrlyPerformance_Final[[#This Row],[GOU EXP]]+Table_PBS_SQL_DB2_PBSSQL_PBS_NDP_Tina_CG_QtrlyPerformance_Final[[#This Row],[EXT EXP]]</f>
        <v>90000000</v>
      </c>
      <c r="AU3139" s="11" t="str">
        <f>IF(Table_PBS_SQL_DB2_PBSSQL_PBS_NDP_Tina_CG_QtrlyPerformance_Final[[#This Row],[Item_Code]]&gt;"300000", "Capital", "Recurrent")</f>
        <v>Capital</v>
      </c>
    </row>
    <row r="3140" spans="1:47" x14ac:dyDescent="0.25">
      <c r="A3140" t="s">
        <v>49</v>
      </c>
      <c r="B3140" t="s">
        <v>1400</v>
      </c>
      <c r="C3140" t="s">
        <v>31</v>
      </c>
      <c r="D3140" t="s">
        <v>1031</v>
      </c>
      <c r="E3140" t="s">
        <v>75</v>
      </c>
      <c r="F3140" t="s">
        <v>1042</v>
      </c>
      <c r="G3140" t="s">
        <v>87</v>
      </c>
      <c r="H3140" t="s">
        <v>1401</v>
      </c>
      <c r="I3140" t="s">
        <v>499</v>
      </c>
      <c r="J3140" t="s">
        <v>1402</v>
      </c>
      <c r="K3140" t="s">
        <v>40</v>
      </c>
      <c r="L3140" t="s">
        <v>1069</v>
      </c>
      <c r="M3140" t="s">
        <v>1044</v>
      </c>
      <c r="N3140" t="s">
        <v>1045</v>
      </c>
      <c r="O3140" t="s">
        <v>1016</v>
      </c>
      <c r="P3140" t="s">
        <v>1017</v>
      </c>
      <c r="Q3140" s="11">
        <v>0</v>
      </c>
      <c r="R3140" s="11">
        <v>0</v>
      </c>
      <c r="S3140" s="11">
        <v>0</v>
      </c>
      <c r="T3140" s="11">
        <v>0</v>
      </c>
      <c r="U3140" s="11">
        <v>124421053</v>
      </c>
      <c r="V3140" s="11">
        <v>0</v>
      </c>
      <c r="W3140" s="11">
        <v>62000000</v>
      </c>
      <c r="X3140" s="11">
        <v>62421053</v>
      </c>
      <c r="Y3140" s="11">
        <v>0</v>
      </c>
      <c r="Z3140" s="11">
        <v>0</v>
      </c>
      <c r="AA3140" s="11">
        <v>0</v>
      </c>
      <c r="AB3140" s="11">
        <v>0</v>
      </c>
      <c r="AC3140" s="11">
        <v>15500000</v>
      </c>
      <c r="AD3140" s="11">
        <v>0</v>
      </c>
      <c r="AE3140" s="11">
        <v>0</v>
      </c>
      <c r="AF3140" s="11">
        <v>0</v>
      </c>
      <c r="AG3140" s="11">
        <v>15500000</v>
      </c>
      <c r="AH3140" s="11">
        <v>27125000</v>
      </c>
      <c r="AI3140" s="11">
        <v>0</v>
      </c>
      <c r="AJ3140" s="11">
        <v>0</v>
      </c>
      <c r="AK3140" s="11">
        <v>31000000</v>
      </c>
      <c r="AL3140" s="11">
        <v>34875000</v>
      </c>
      <c r="AM3140" s="11">
        <v>0</v>
      </c>
      <c r="AN3140" s="11">
        <v>0</v>
      </c>
      <c r="AO31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62000000</v>
      </c>
      <c r="AP31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62000000</v>
      </c>
      <c r="AR31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40" s="11">
        <f>Table_PBS_SQL_DB2_PBSSQL_PBS_NDP_Tina_CG_QtrlyPerformance_Final[[#This Row],[GOU REL]]+Table_PBS_SQL_DB2_PBSSQL_PBS_NDP_Tina_CG_QtrlyPerformance_Final[[#This Row],[EXT REL]]</f>
        <v>62000000</v>
      </c>
      <c r="AT3140" s="11">
        <f>Table_PBS_SQL_DB2_PBSSQL_PBS_NDP_Tina_CG_QtrlyPerformance_Final[[#This Row],[GOU EXP]]+Table_PBS_SQL_DB2_PBSSQL_PBS_NDP_Tina_CG_QtrlyPerformance_Final[[#This Row],[EXT EXP]]</f>
        <v>62000000</v>
      </c>
      <c r="AU3140" s="11" t="str">
        <f>IF(Table_PBS_SQL_DB2_PBSSQL_PBS_NDP_Tina_CG_QtrlyPerformance_Final[[#This Row],[Item_Code]]&gt;"300000", "Capital", "Recurrent")</f>
        <v>Recurrent</v>
      </c>
    </row>
    <row r="3141" spans="1:47" x14ac:dyDescent="0.25">
      <c r="A3141" t="s">
        <v>49</v>
      </c>
      <c r="B3141" t="s">
        <v>1400</v>
      </c>
      <c r="C3141" t="s">
        <v>31</v>
      </c>
      <c r="D3141" t="s">
        <v>1031</v>
      </c>
      <c r="E3141" t="s">
        <v>75</v>
      </c>
      <c r="F3141" t="s">
        <v>1042</v>
      </c>
      <c r="G3141" t="s">
        <v>87</v>
      </c>
      <c r="H3141" t="s">
        <v>1401</v>
      </c>
      <c r="I3141" t="s">
        <v>499</v>
      </c>
      <c r="J3141" t="s">
        <v>1402</v>
      </c>
      <c r="K3141" t="s">
        <v>40</v>
      </c>
      <c r="L3141" t="s">
        <v>1069</v>
      </c>
      <c r="M3141" t="s">
        <v>1044</v>
      </c>
      <c r="N3141" t="s">
        <v>1045</v>
      </c>
      <c r="O3141" t="s">
        <v>1004</v>
      </c>
      <c r="P3141" t="s">
        <v>868</v>
      </c>
      <c r="Q3141" s="11">
        <v>0</v>
      </c>
      <c r="R3141" s="11">
        <v>0</v>
      </c>
      <c r="S3141" s="11">
        <v>0</v>
      </c>
      <c r="T3141" s="11">
        <v>0</v>
      </c>
      <c r="U3141" s="11">
        <v>234000000</v>
      </c>
      <c r="V3141" s="11">
        <v>0</v>
      </c>
      <c r="W3141" s="11">
        <v>40000000</v>
      </c>
      <c r="X3141" s="11">
        <v>194000000</v>
      </c>
      <c r="Y3141" s="11">
        <v>0</v>
      </c>
      <c r="Z3141" s="11">
        <v>0</v>
      </c>
      <c r="AA3141" s="11">
        <v>0</v>
      </c>
      <c r="AB3141" s="11">
        <v>0</v>
      </c>
      <c r="AC3141" s="11">
        <v>10000000</v>
      </c>
      <c r="AD3141" s="11">
        <v>5000000</v>
      </c>
      <c r="AE3141" s="11">
        <v>0</v>
      </c>
      <c r="AF3141" s="11">
        <v>0</v>
      </c>
      <c r="AG3141" s="11">
        <v>10000000</v>
      </c>
      <c r="AH3141" s="11">
        <v>11610000</v>
      </c>
      <c r="AI3141" s="11">
        <v>0</v>
      </c>
      <c r="AJ3141" s="11">
        <v>0</v>
      </c>
      <c r="AK3141" s="11">
        <v>0</v>
      </c>
      <c r="AL3141" s="11">
        <v>3390000</v>
      </c>
      <c r="AM3141" s="11">
        <v>0</v>
      </c>
      <c r="AN3141" s="11">
        <v>0</v>
      </c>
      <c r="AO31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1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1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41" s="11">
        <f>Table_PBS_SQL_DB2_PBSSQL_PBS_NDP_Tina_CG_QtrlyPerformance_Final[[#This Row],[GOU REL]]+Table_PBS_SQL_DB2_PBSSQL_PBS_NDP_Tina_CG_QtrlyPerformance_Final[[#This Row],[EXT REL]]</f>
        <v>20000000</v>
      </c>
      <c r="AT3141" s="11">
        <f>Table_PBS_SQL_DB2_PBSSQL_PBS_NDP_Tina_CG_QtrlyPerformance_Final[[#This Row],[GOU EXP]]+Table_PBS_SQL_DB2_PBSSQL_PBS_NDP_Tina_CG_QtrlyPerformance_Final[[#This Row],[EXT EXP]]</f>
        <v>20000000</v>
      </c>
      <c r="AU3141" s="11" t="str">
        <f>IF(Table_PBS_SQL_DB2_PBSSQL_PBS_NDP_Tina_CG_QtrlyPerformance_Final[[#This Row],[Item_Code]]&gt;"300000", "Capital", "Recurrent")</f>
        <v>Recurrent</v>
      </c>
    </row>
    <row r="3142" spans="1:47" x14ac:dyDescent="0.25">
      <c r="A3142" t="s">
        <v>49</v>
      </c>
      <c r="B3142" t="s">
        <v>1400</v>
      </c>
      <c r="C3142" t="s">
        <v>31</v>
      </c>
      <c r="D3142" t="s">
        <v>1031</v>
      </c>
      <c r="E3142" t="s">
        <v>75</v>
      </c>
      <c r="F3142" t="s">
        <v>1042</v>
      </c>
      <c r="G3142" t="s">
        <v>87</v>
      </c>
      <c r="H3142" t="s">
        <v>1401</v>
      </c>
      <c r="I3142" t="s">
        <v>499</v>
      </c>
      <c r="J3142" t="s">
        <v>1402</v>
      </c>
      <c r="K3142" t="s">
        <v>40</v>
      </c>
      <c r="L3142" t="s">
        <v>1069</v>
      </c>
      <c r="M3142" t="s">
        <v>1044</v>
      </c>
      <c r="N3142" t="s">
        <v>1045</v>
      </c>
      <c r="O3142" t="s">
        <v>869</v>
      </c>
      <c r="P3142" t="s">
        <v>870</v>
      </c>
      <c r="Q3142" s="11">
        <v>0</v>
      </c>
      <c r="R3142" s="11">
        <v>0</v>
      </c>
      <c r="S3142" s="11">
        <v>0</v>
      </c>
      <c r="T3142" s="11">
        <v>0</v>
      </c>
      <c r="U3142" s="11">
        <v>7444800000</v>
      </c>
      <c r="V3142" s="11">
        <v>0</v>
      </c>
      <c r="W3142" s="11">
        <v>0</v>
      </c>
      <c r="X3142" s="11">
        <v>7444800000</v>
      </c>
      <c r="Y3142" s="11">
        <v>0</v>
      </c>
      <c r="Z3142" s="11">
        <v>0</v>
      </c>
      <c r="AA3142" s="11">
        <v>0</v>
      </c>
      <c r="AB3142" s="11">
        <v>0</v>
      </c>
      <c r="AC3142" s="11">
        <v>0</v>
      </c>
      <c r="AD3142" s="11">
        <v>0</v>
      </c>
      <c r="AE3142" s="11">
        <v>0</v>
      </c>
      <c r="AF3142" s="11">
        <v>0</v>
      </c>
      <c r="AG3142" s="11">
        <v>0</v>
      </c>
      <c r="AH3142" s="11">
        <v>0</v>
      </c>
      <c r="AI3142" s="11">
        <v>0</v>
      </c>
      <c r="AJ3142" s="11">
        <v>0</v>
      </c>
      <c r="AK3142" s="11">
        <v>0</v>
      </c>
      <c r="AL3142" s="11">
        <v>0</v>
      </c>
      <c r="AM3142" s="11">
        <v>0</v>
      </c>
      <c r="AN3142" s="11">
        <v>0</v>
      </c>
      <c r="AO31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42" s="11">
        <f>Table_PBS_SQL_DB2_PBSSQL_PBS_NDP_Tina_CG_QtrlyPerformance_Final[[#This Row],[GOU REL]]+Table_PBS_SQL_DB2_PBSSQL_PBS_NDP_Tina_CG_QtrlyPerformance_Final[[#This Row],[EXT REL]]</f>
        <v>0</v>
      </c>
      <c r="AT3142" s="11">
        <f>Table_PBS_SQL_DB2_PBSSQL_PBS_NDP_Tina_CG_QtrlyPerformance_Final[[#This Row],[GOU EXP]]+Table_PBS_SQL_DB2_PBSSQL_PBS_NDP_Tina_CG_QtrlyPerformance_Final[[#This Row],[EXT EXP]]</f>
        <v>0</v>
      </c>
      <c r="AU3142" s="11" t="str">
        <f>IF(Table_PBS_SQL_DB2_PBSSQL_PBS_NDP_Tina_CG_QtrlyPerformance_Final[[#This Row],[Item_Code]]&gt;"300000", "Capital", "Recurrent")</f>
        <v>Capital</v>
      </c>
    </row>
    <row r="3143" spans="1:47" x14ac:dyDescent="0.25">
      <c r="A3143" t="s">
        <v>49</v>
      </c>
      <c r="B3143" t="s">
        <v>1400</v>
      </c>
      <c r="C3143" t="s">
        <v>31</v>
      </c>
      <c r="D3143" t="s">
        <v>1031</v>
      </c>
      <c r="E3143" t="s">
        <v>75</v>
      </c>
      <c r="F3143" t="s">
        <v>1042</v>
      </c>
      <c r="G3143" t="s">
        <v>87</v>
      </c>
      <c r="H3143" t="s">
        <v>1401</v>
      </c>
      <c r="I3143" t="s">
        <v>499</v>
      </c>
      <c r="J3143" t="s">
        <v>1402</v>
      </c>
      <c r="K3143" t="s">
        <v>40</v>
      </c>
      <c r="L3143" t="s">
        <v>1069</v>
      </c>
      <c r="M3143" t="s">
        <v>1044</v>
      </c>
      <c r="N3143" t="s">
        <v>1045</v>
      </c>
      <c r="O3143" t="s">
        <v>893</v>
      </c>
      <c r="P3143" t="s">
        <v>894</v>
      </c>
      <c r="Q3143" s="11">
        <v>0</v>
      </c>
      <c r="R3143" s="11">
        <v>0</v>
      </c>
      <c r="S3143" s="11">
        <v>0</v>
      </c>
      <c r="T3143" s="11">
        <v>0</v>
      </c>
      <c r="U3143" s="11">
        <v>5224058307</v>
      </c>
      <c r="V3143" s="11">
        <v>0</v>
      </c>
      <c r="W3143" s="11">
        <v>5224058307</v>
      </c>
      <c r="X3143" s="11">
        <v>0</v>
      </c>
      <c r="Y3143" s="11">
        <v>0</v>
      </c>
      <c r="Z3143" s="11">
        <v>0</v>
      </c>
      <c r="AA3143" s="11">
        <v>0</v>
      </c>
      <c r="AB3143" s="11">
        <v>0</v>
      </c>
      <c r="AC3143" s="11">
        <v>200000000</v>
      </c>
      <c r="AD3143" s="11">
        <v>0</v>
      </c>
      <c r="AE3143" s="11">
        <v>0</v>
      </c>
      <c r="AF3143" s="11">
        <v>0</v>
      </c>
      <c r="AG3143" s="11">
        <v>780000000</v>
      </c>
      <c r="AH3143" s="11">
        <v>0</v>
      </c>
      <c r="AI3143" s="11">
        <v>0</v>
      </c>
      <c r="AJ3143" s="11">
        <v>0</v>
      </c>
      <c r="AK3143" s="11">
        <v>3800000000</v>
      </c>
      <c r="AL3143" s="11">
        <v>4780000000</v>
      </c>
      <c r="AM3143" s="11">
        <v>0</v>
      </c>
      <c r="AN3143" s="11">
        <v>0</v>
      </c>
      <c r="AO31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4780000000</v>
      </c>
      <c r="AP31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4780000000</v>
      </c>
      <c r="AR31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43" s="11">
        <f>Table_PBS_SQL_DB2_PBSSQL_PBS_NDP_Tina_CG_QtrlyPerformance_Final[[#This Row],[GOU REL]]+Table_PBS_SQL_DB2_PBSSQL_PBS_NDP_Tina_CG_QtrlyPerformance_Final[[#This Row],[EXT REL]]</f>
        <v>4780000000</v>
      </c>
      <c r="AT3143" s="11">
        <f>Table_PBS_SQL_DB2_PBSSQL_PBS_NDP_Tina_CG_QtrlyPerformance_Final[[#This Row],[GOU EXP]]+Table_PBS_SQL_DB2_PBSSQL_PBS_NDP_Tina_CG_QtrlyPerformance_Final[[#This Row],[EXT EXP]]</f>
        <v>4780000000</v>
      </c>
      <c r="AU3143" s="11" t="str">
        <f>IF(Table_PBS_SQL_DB2_PBSSQL_PBS_NDP_Tina_CG_QtrlyPerformance_Final[[#This Row],[Item_Code]]&gt;"300000", "Capital", "Recurrent")</f>
        <v>Capital</v>
      </c>
    </row>
    <row r="3144" spans="1:47" x14ac:dyDescent="0.25">
      <c r="A3144" t="s">
        <v>49</v>
      </c>
      <c r="B3144" t="s">
        <v>1400</v>
      </c>
      <c r="C3144" t="s">
        <v>31</v>
      </c>
      <c r="D3144" t="s">
        <v>1031</v>
      </c>
      <c r="E3144" t="s">
        <v>75</v>
      </c>
      <c r="F3144" t="s">
        <v>1042</v>
      </c>
      <c r="G3144" t="s">
        <v>87</v>
      </c>
      <c r="H3144" t="s">
        <v>1401</v>
      </c>
      <c r="I3144" t="s">
        <v>499</v>
      </c>
      <c r="J3144" t="s">
        <v>1402</v>
      </c>
      <c r="K3144" t="s">
        <v>145</v>
      </c>
      <c r="L3144" t="s">
        <v>1413</v>
      </c>
      <c r="M3144" t="s">
        <v>1044</v>
      </c>
      <c r="N3144" t="s">
        <v>1045</v>
      </c>
      <c r="O3144" t="s">
        <v>1025</v>
      </c>
      <c r="P3144" t="s">
        <v>1026</v>
      </c>
      <c r="Q3144" s="11">
        <v>0</v>
      </c>
      <c r="R3144" s="11">
        <v>0</v>
      </c>
      <c r="S3144" s="11">
        <v>0</v>
      </c>
      <c r="T3144" s="11">
        <v>0</v>
      </c>
      <c r="U3144" s="11">
        <v>71999999</v>
      </c>
      <c r="V3144" s="11">
        <v>0</v>
      </c>
      <c r="W3144" s="11">
        <v>71999999</v>
      </c>
      <c r="X3144" s="11">
        <v>0</v>
      </c>
      <c r="Y3144" s="11">
        <v>0</v>
      </c>
      <c r="Z3144" s="11">
        <v>0</v>
      </c>
      <c r="AA3144" s="11">
        <v>0</v>
      </c>
      <c r="AB3144" s="11">
        <v>0</v>
      </c>
      <c r="AC3144" s="11">
        <v>0</v>
      </c>
      <c r="AD3144" s="11">
        <v>0</v>
      </c>
      <c r="AE3144" s="11">
        <v>0</v>
      </c>
      <c r="AF3144" s="11">
        <v>0</v>
      </c>
      <c r="AG3144" s="11">
        <v>18000000</v>
      </c>
      <c r="AH3144" s="11">
        <v>0</v>
      </c>
      <c r="AI3144" s="11">
        <v>0</v>
      </c>
      <c r="AJ3144" s="11">
        <v>0</v>
      </c>
      <c r="AK3144" s="11">
        <v>0</v>
      </c>
      <c r="AL3144" s="11">
        <v>18000000</v>
      </c>
      <c r="AM3144" s="11">
        <v>0</v>
      </c>
      <c r="AN3144" s="11">
        <v>0</v>
      </c>
      <c r="AO31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31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31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44" s="11">
        <f>Table_PBS_SQL_DB2_PBSSQL_PBS_NDP_Tina_CG_QtrlyPerformance_Final[[#This Row],[GOU REL]]+Table_PBS_SQL_DB2_PBSSQL_PBS_NDP_Tina_CG_QtrlyPerformance_Final[[#This Row],[EXT REL]]</f>
        <v>18000000</v>
      </c>
      <c r="AT3144" s="11">
        <f>Table_PBS_SQL_DB2_PBSSQL_PBS_NDP_Tina_CG_QtrlyPerformance_Final[[#This Row],[GOU EXP]]+Table_PBS_SQL_DB2_PBSSQL_PBS_NDP_Tina_CG_QtrlyPerformance_Final[[#This Row],[EXT EXP]]</f>
        <v>18000000</v>
      </c>
      <c r="AU3144" s="11" t="str">
        <f>IF(Table_PBS_SQL_DB2_PBSSQL_PBS_NDP_Tina_CG_QtrlyPerformance_Final[[#This Row],[Item_Code]]&gt;"300000", "Capital", "Recurrent")</f>
        <v>Recurrent</v>
      </c>
    </row>
    <row r="3145" spans="1:47" x14ac:dyDescent="0.25">
      <c r="A3145" t="s">
        <v>49</v>
      </c>
      <c r="B3145" t="s">
        <v>1400</v>
      </c>
      <c r="C3145" t="s">
        <v>31</v>
      </c>
      <c r="D3145" t="s">
        <v>1031</v>
      </c>
      <c r="E3145" t="s">
        <v>75</v>
      </c>
      <c r="F3145" t="s">
        <v>1042</v>
      </c>
      <c r="G3145" t="s">
        <v>87</v>
      </c>
      <c r="H3145" t="s">
        <v>1401</v>
      </c>
      <c r="I3145" t="s">
        <v>499</v>
      </c>
      <c r="J3145" t="s">
        <v>1402</v>
      </c>
      <c r="K3145" t="s">
        <v>145</v>
      </c>
      <c r="L3145" t="s">
        <v>1413</v>
      </c>
      <c r="M3145" t="s">
        <v>1044</v>
      </c>
      <c r="N3145" t="s">
        <v>1045</v>
      </c>
      <c r="O3145" t="s">
        <v>1005</v>
      </c>
      <c r="P3145" t="s">
        <v>1006</v>
      </c>
      <c r="Q3145" s="11">
        <v>0</v>
      </c>
      <c r="R3145" s="11">
        <v>0</v>
      </c>
      <c r="S3145" s="11">
        <v>0</v>
      </c>
      <c r="T3145" s="11">
        <v>0</v>
      </c>
      <c r="U3145" s="11">
        <v>65250000</v>
      </c>
      <c r="V3145" s="11">
        <v>0</v>
      </c>
      <c r="W3145" s="11">
        <v>65250000</v>
      </c>
      <c r="X3145" s="11">
        <v>0</v>
      </c>
      <c r="Y3145" s="11">
        <v>0</v>
      </c>
      <c r="Z3145" s="11">
        <v>0</v>
      </c>
      <c r="AA3145" s="11">
        <v>0</v>
      </c>
      <c r="AB3145" s="11">
        <v>0</v>
      </c>
      <c r="AC3145" s="11">
        <v>0</v>
      </c>
      <c r="AD3145" s="11">
        <v>0</v>
      </c>
      <c r="AE3145" s="11">
        <v>0</v>
      </c>
      <c r="AF3145" s="11">
        <v>0</v>
      </c>
      <c r="AG3145" s="11">
        <v>16312500</v>
      </c>
      <c r="AH3145" s="11">
        <v>4345835</v>
      </c>
      <c r="AI3145" s="11">
        <v>0</v>
      </c>
      <c r="AJ3145" s="11">
        <v>0</v>
      </c>
      <c r="AK3145" s="11">
        <v>0</v>
      </c>
      <c r="AL3145" s="11">
        <v>11966665</v>
      </c>
      <c r="AM3145" s="11">
        <v>0</v>
      </c>
      <c r="AN3145" s="11">
        <v>0</v>
      </c>
      <c r="AO31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16312500</v>
      </c>
      <c r="AP31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16312500</v>
      </c>
      <c r="AR31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45" s="11">
        <f>Table_PBS_SQL_DB2_PBSSQL_PBS_NDP_Tina_CG_QtrlyPerformance_Final[[#This Row],[GOU REL]]+Table_PBS_SQL_DB2_PBSSQL_PBS_NDP_Tina_CG_QtrlyPerformance_Final[[#This Row],[EXT REL]]</f>
        <v>16312500</v>
      </c>
      <c r="AT3145" s="11">
        <f>Table_PBS_SQL_DB2_PBSSQL_PBS_NDP_Tina_CG_QtrlyPerformance_Final[[#This Row],[GOU EXP]]+Table_PBS_SQL_DB2_PBSSQL_PBS_NDP_Tina_CG_QtrlyPerformance_Final[[#This Row],[EXT EXP]]</f>
        <v>16312500</v>
      </c>
      <c r="AU3145" s="11" t="str">
        <f>IF(Table_PBS_SQL_DB2_PBSSQL_PBS_NDP_Tina_CG_QtrlyPerformance_Final[[#This Row],[Item_Code]]&gt;"300000", "Capital", "Recurrent")</f>
        <v>Recurrent</v>
      </c>
    </row>
    <row r="3146" spans="1:47" x14ac:dyDescent="0.25">
      <c r="A3146" t="s">
        <v>49</v>
      </c>
      <c r="B3146" t="s">
        <v>1400</v>
      </c>
      <c r="C3146" t="s">
        <v>119</v>
      </c>
      <c r="D3146" t="s">
        <v>885</v>
      </c>
      <c r="E3146" t="s">
        <v>31</v>
      </c>
      <c r="F3146" t="s">
        <v>886</v>
      </c>
      <c r="G3146" t="s">
        <v>31</v>
      </c>
      <c r="H3146" t="s">
        <v>1420</v>
      </c>
      <c r="I3146" t="s">
        <v>896</v>
      </c>
      <c r="J3146" t="s">
        <v>897</v>
      </c>
      <c r="K3146" t="s">
        <v>127</v>
      </c>
      <c r="L3146" t="s">
        <v>1421</v>
      </c>
      <c r="M3146" t="s">
        <v>866</v>
      </c>
      <c r="N3146" t="s">
        <v>867</v>
      </c>
      <c r="O3146" t="s">
        <v>1085</v>
      </c>
      <c r="P3146" t="s">
        <v>1086</v>
      </c>
      <c r="Q3146" s="11">
        <v>0</v>
      </c>
      <c r="R3146" s="11">
        <v>0</v>
      </c>
      <c r="S3146" s="11">
        <v>0</v>
      </c>
      <c r="T3146" s="11">
        <v>0</v>
      </c>
      <c r="U3146" s="11">
        <v>0</v>
      </c>
      <c r="V3146" s="11">
        <v>0</v>
      </c>
      <c r="W3146" s="11">
        <v>0</v>
      </c>
      <c r="X3146" s="11">
        <v>0</v>
      </c>
      <c r="Y3146" s="11">
        <v>0</v>
      </c>
      <c r="Z3146" s="11">
        <v>0</v>
      </c>
      <c r="AA3146" s="11">
        <v>0</v>
      </c>
      <c r="AB3146" s="11">
        <v>0</v>
      </c>
      <c r="AC3146" s="11">
        <v>0</v>
      </c>
      <c r="AD3146" s="11">
        <v>0</v>
      </c>
      <c r="AE3146" s="11">
        <v>0</v>
      </c>
      <c r="AF3146" s="11">
        <v>0</v>
      </c>
      <c r="AG3146" s="11">
        <v>0</v>
      </c>
      <c r="AH3146" s="11">
        <v>0</v>
      </c>
      <c r="AI3146" s="11">
        <v>175640000</v>
      </c>
      <c r="AJ3146" s="11">
        <v>175640000</v>
      </c>
      <c r="AK3146" s="11">
        <v>0</v>
      </c>
      <c r="AL3146" s="11">
        <v>0</v>
      </c>
      <c r="AM3146" s="11">
        <v>0</v>
      </c>
      <c r="AN3146" s="11">
        <v>0</v>
      </c>
      <c r="AO31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175640000</v>
      </c>
      <c r="AQ31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175640000</v>
      </c>
      <c r="AS3146" s="11">
        <f>Table_PBS_SQL_DB2_PBSSQL_PBS_NDP_Tina_CG_QtrlyPerformance_Final[[#This Row],[GOU REL]]+Table_PBS_SQL_DB2_PBSSQL_PBS_NDP_Tina_CG_QtrlyPerformance_Final[[#This Row],[EXT REL]]</f>
        <v>175640000</v>
      </c>
      <c r="AT3146" s="11">
        <f>Table_PBS_SQL_DB2_PBSSQL_PBS_NDP_Tina_CG_QtrlyPerformance_Final[[#This Row],[GOU EXP]]+Table_PBS_SQL_DB2_PBSSQL_PBS_NDP_Tina_CG_QtrlyPerformance_Final[[#This Row],[EXT EXP]]</f>
        <v>175640000</v>
      </c>
      <c r="AU3146" s="11" t="str">
        <f>IF(Table_PBS_SQL_DB2_PBSSQL_PBS_NDP_Tina_CG_QtrlyPerformance_Final[[#This Row],[Item_Code]]&gt;"300000", "Capital", "Recurrent")</f>
        <v>Recurrent</v>
      </c>
    </row>
    <row r="3147" spans="1:47" x14ac:dyDescent="0.25">
      <c r="A3147" t="s">
        <v>49</v>
      </c>
      <c r="B3147" t="s">
        <v>1400</v>
      </c>
      <c r="C3147" t="s">
        <v>119</v>
      </c>
      <c r="D3147" t="s">
        <v>885</v>
      </c>
      <c r="E3147" t="s">
        <v>31</v>
      </c>
      <c r="F3147" t="s">
        <v>886</v>
      </c>
      <c r="G3147" t="s">
        <v>31</v>
      </c>
      <c r="H3147" t="s">
        <v>1420</v>
      </c>
      <c r="I3147" t="s">
        <v>896</v>
      </c>
      <c r="J3147" t="s">
        <v>897</v>
      </c>
      <c r="K3147" t="s">
        <v>127</v>
      </c>
      <c r="L3147" t="s">
        <v>1421</v>
      </c>
      <c r="M3147" t="s">
        <v>1130</v>
      </c>
      <c r="N3147" t="s">
        <v>1131</v>
      </c>
      <c r="O3147" t="s">
        <v>1062</v>
      </c>
      <c r="P3147" t="s">
        <v>1063</v>
      </c>
      <c r="Q3147" s="11">
        <v>0</v>
      </c>
      <c r="R3147" s="11">
        <v>0</v>
      </c>
      <c r="S3147" s="11">
        <v>0</v>
      </c>
      <c r="T3147" s="11">
        <v>0</v>
      </c>
      <c r="U3147" s="11">
        <v>0</v>
      </c>
      <c r="V3147" s="11">
        <v>0</v>
      </c>
      <c r="W3147" s="11">
        <v>0</v>
      </c>
      <c r="X3147" s="11">
        <v>0</v>
      </c>
      <c r="Y3147" s="11">
        <v>0</v>
      </c>
      <c r="Z3147" s="11">
        <v>0</v>
      </c>
      <c r="AA3147" s="11">
        <v>191619561</v>
      </c>
      <c r="AB3147" s="11">
        <v>191619561</v>
      </c>
      <c r="AC3147" s="11">
        <v>0</v>
      </c>
      <c r="AD3147" s="11">
        <v>0</v>
      </c>
      <c r="AE3147" s="11">
        <v>240678468</v>
      </c>
      <c r="AF3147" s="11">
        <v>240678468</v>
      </c>
      <c r="AG3147" s="11">
        <v>0</v>
      </c>
      <c r="AH3147" s="11">
        <v>0</v>
      </c>
      <c r="AI3147" s="11">
        <v>151374561</v>
      </c>
      <c r="AJ3147" s="11">
        <v>151374561</v>
      </c>
      <c r="AK3147" s="11">
        <v>0</v>
      </c>
      <c r="AL3147" s="11">
        <v>0</v>
      </c>
      <c r="AM3147" s="11">
        <v>0</v>
      </c>
      <c r="AN3147" s="11">
        <v>0</v>
      </c>
      <c r="AO31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583672590</v>
      </c>
      <c r="AQ31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583672590</v>
      </c>
      <c r="AS3147" s="11">
        <f>Table_PBS_SQL_DB2_PBSSQL_PBS_NDP_Tina_CG_QtrlyPerformance_Final[[#This Row],[GOU REL]]+Table_PBS_SQL_DB2_PBSSQL_PBS_NDP_Tina_CG_QtrlyPerformance_Final[[#This Row],[EXT REL]]</f>
        <v>583672590</v>
      </c>
      <c r="AT3147" s="11">
        <f>Table_PBS_SQL_DB2_PBSSQL_PBS_NDP_Tina_CG_QtrlyPerformance_Final[[#This Row],[GOU EXP]]+Table_PBS_SQL_DB2_PBSSQL_PBS_NDP_Tina_CG_QtrlyPerformance_Final[[#This Row],[EXT EXP]]</f>
        <v>583672590</v>
      </c>
      <c r="AU3147" s="11" t="str">
        <f>IF(Table_PBS_SQL_DB2_PBSSQL_PBS_NDP_Tina_CG_QtrlyPerformance_Final[[#This Row],[Item_Code]]&gt;"300000", "Capital", "Recurrent")</f>
        <v>Recurrent</v>
      </c>
    </row>
    <row r="3148" spans="1:47" x14ac:dyDescent="0.25">
      <c r="A3148" t="s">
        <v>49</v>
      </c>
      <c r="B3148" t="s">
        <v>1400</v>
      </c>
      <c r="C3148" t="s">
        <v>119</v>
      </c>
      <c r="D3148" t="s">
        <v>885</v>
      </c>
      <c r="E3148" t="s">
        <v>31</v>
      </c>
      <c r="F3148" t="s">
        <v>886</v>
      </c>
      <c r="G3148" t="s">
        <v>31</v>
      </c>
      <c r="H3148" t="s">
        <v>1420</v>
      </c>
      <c r="I3148" t="s">
        <v>896</v>
      </c>
      <c r="J3148" t="s">
        <v>897</v>
      </c>
      <c r="K3148" t="s">
        <v>127</v>
      </c>
      <c r="L3148" t="s">
        <v>1421</v>
      </c>
      <c r="M3148" t="s">
        <v>1044</v>
      </c>
      <c r="N3148" t="s">
        <v>1045</v>
      </c>
      <c r="O3148" t="s">
        <v>922</v>
      </c>
      <c r="P3148" t="s">
        <v>923</v>
      </c>
      <c r="Q3148" s="11">
        <v>0</v>
      </c>
      <c r="R3148" s="11">
        <v>0</v>
      </c>
      <c r="S3148" s="11">
        <v>0</v>
      </c>
      <c r="T3148" s="11">
        <v>0</v>
      </c>
      <c r="U3148" s="11">
        <v>0</v>
      </c>
      <c r="V3148" s="11">
        <v>0</v>
      </c>
      <c r="W3148" s="11">
        <v>0</v>
      </c>
      <c r="X3148" s="11">
        <v>0</v>
      </c>
      <c r="Y3148" s="11">
        <v>0</v>
      </c>
      <c r="Z3148" s="11">
        <v>0</v>
      </c>
      <c r="AA3148" s="11">
        <v>0</v>
      </c>
      <c r="AB3148" s="11">
        <v>0</v>
      </c>
      <c r="AC3148" s="11">
        <v>0</v>
      </c>
      <c r="AD3148" s="11">
        <v>0</v>
      </c>
      <c r="AE3148" s="11">
        <v>55108360</v>
      </c>
      <c r="AF3148" s="11">
        <v>55108360</v>
      </c>
      <c r="AG3148" s="11">
        <v>0</v>
      </c>
      <c r="AH3148" s="11">
        <v>0</v>
      </c>
      <c r="AI3148" s="11">
        <v>87895000</v>
      </c>
      <c r="AJ3148" s="11">
        <v>87895000</v>
      </c>
      <c r="AK3148" s="11">
        <v>0</v>
      </c>
      <c r="AL3148" s="11">
        <v>0</v>
      </c>
      <c r="AM3148" s="11">
        <v>0</v>
      </c>
      <c r="AN3148" s="11">
        <v>0</v>
      </c>
      <c r="AO31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143003360</v>
      </c>
      <c r="AQ31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143003360</v>
      </c>
      <c r="AS3148" s="11">
        <f>Table_PBS_SQL_DB2_PBSSQL_PBS_NDP_Tina_CG_QtrlyPerformance_Final[[#This Row],[GOU REL]]+Table_PBS_SQL_DB2_PBSSQL_PBS_NDP_Tina_CG_QtrlyPerformance_Final[[#This Row],[EXT REL]]</f>
        <v>143003360</v>
      </c>
      <c r="AT3148" s="11">
        <f>Table_PBS_SQL_DB2_PBSSQL_PBS_NDP_Tina_CG_QtrlyPerformance_Final[[#This Row],[GOU EXP]]+Table_PBS_SQL_DB2_PBSSQL_PBS_NDP_Tina_CG_QtrlyPerformance_Final[[#This Row],[EXT EXP]]</f>
        <v>143003360</v>
      </c>
      <c r="AU3148" s="11" t="str">
        <f>IF(Table_PBS_SQL_DB2_PBSSQL_PBS_NDP_Tina_CG_QtrlyPerformance_Final[[#This Row],[Item_Code]]&gt;"300000", "Capital", "Recurrent")</f>
        <v>Recurrent</v>
      </c>
    </row>
    <row r="3149" spans="1:47" x14ac:dyDescent="0.25">
      <c r="A3149" t="s">
        <v>49</v>
      </c>
      <c r="B3149" t="s">
        <v>1400</v>
      </c>
      <c r="C3149" t="s">
        <v>119</v>
      </c>
      <c r="D3149" t="s">
        <v>885</v>
      </c>
      <c r="E3149" t="s">
        <v>31</v>
      </c>
      <c r="F3149" t="s">
        <v>886</v>
      </c>
      <c r="G3149" t="s">
        <v>31</v>
      </c>
      <c r="H3149" t="s">
        <v>1420</v>
      </c>
      <c r="I3149" t="s">
        <v>896</v>
      </c>
      <c r="J3149" t="s">
        <v>897</v>
      </c>
      <c r="K3149" t="s">
        <v>135</v>
      </c>
      <c r="L3149" t="s">
        <v>1429</v>
      </c>
      <c r="M3149" t="s">
        <v>1130</v>
      </c>
      <c r="N3149" t="s">
        <v>1131</v>
      </c>
      <c r="O3149" t="s">
        <v>904</v>
      </c>
      <c r="P3149" t="s">
        <v>905</v>
      </c>
      <c r="Q3149" s="11">
        <v>0</v>
      </c>
      <c r="R3149" s="11">
        <v>0</v>
      </c>
      <c r="S3149" s="11">
        <v>0</v>
      </c>
      <c r="T3149" s="11">
        <v>0</v>
      </c>
      <c r="U3149" s="11">
        <v>0</v>
      </c>
      <c r="V3149" s="11">
        <v>0</v>
      </c>
      <c r="W3149" s="11">
        <v>0</v>
      </c>
      <c r="X3149" s="11">
        <v>0</v>
      </c>
      <c r="Y3149" s="11">
        <v>0</v>
      </c>
      <c r="Z3149" s="11">
        <v>0</v>
      </c>
      <c r="AA3149" s="11">
        <v>0</v>
      </c>
      <c r="AB3149" s="11">
        <v>0</v>
      </c>
      <c r="AC3149" s="11">
        <v>0</v>
      </c>
      <c r="AD3149" s="11">
        <v>0</v>
      </c>
      <c r="AE3149" s="11">
        <v>21000000</v>
      </c>
      <c r="AF3149" s="11">
        <v>20839000</v>
      </c>
      <c r="AG3149" s="11">
        <v>0</v>
      </c>
      <c r="AH3149" s="11">
        <v>0</v>
      </c>
      <c r="AI3149" s="11">
        <v>0</v>
      </c>
      <c r="AJ3149" s="11">
        <v>0</v>
      </c>
      <c r="AK3149" s="11">
        <v>0</v>
      </c>
      <c r="AL3149" s="11">
        <v>0</v>
      </c>
      <c r="AM3149" s="11">
        <v>0</v>
      </c>
      <c r="AN3149" s="11">
        <v>0</v>
      </c>
      <c r="AO31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21000000</v>
      </c>
      <c r="AQ31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20839000</v>
      </c>
      <c r="AS3149" s="11">
        <f>Table_PBS_SQL_DB2_PBSSQL_PBS_NDP_Tina_CG_QtrlyPerformance_Final[[#This Row],[GOU REL]]+Table_PBS_SQL_DB2_PBSSQL_PBS_NDP_Tina_CG_QtrlyPerformance_Final[[#This Row],[EXT REL]]</f>
        <v>21000000</v>
      </c>
      <c r="AT3149" s="11">
        <f>Table_PBS_SQL_DB2_PBSSQL_PBS_NDP_Tina_CG_QtrlyPerformance_Final[[#This Row],[GOU EXP]]+Table_PBS_SQL_DB2_PBSSQL_PBS_NDP_Tina_CG_QtrlyPerformance_Final[[#This Row],[EXT EXP]]</f>
        <v>20839000</v>
      </c>
      <c r="AU3149" s="11" t="str">
        <f>IF(Table_PBS_SQL_DB2_PBSSQL_PBS_NDP_Tina_CG_QtrlyPerformance_Final[[#This Row],[Item_Code]]&gt;"300000", "Capital", "Recurrent")</f>
        <v>Recurrent</v>
      </c>
    </row>
    <row r="3150" spans="1:47" x14ac:dyDescent="0.25">
      <c r="A3150" t="s">
        <v>49</v>
      </c>
      <c r="B3150" t="s">
        <v>1400</v>
      </c>
      <c r="C3150" t="s">
        <v>119</v>
      </c>
      <c r="D3150" t="s">
        <v>885</v>
      </c>
      <c r="E3150" t="s">
        <v>31</v>
      </c>
      <c r="F3150" t="s">
        <v>886</v>
      </c>
      <c r="G3150" t="s">
        <v>31</v>
      </c>
      <c r="H3150" t="s">
        <v>1420</v>
      </c>
      <c r="I3150" t="s">
        <v>493</v>
      </c>
      <c r="J3150" t="s">
        <v>1428</v>
      </c>
      <c r="K3150" t="s">
        <v>135</v>
      </c>
      <c r="L3150" t="s">
        <v>1429</v>
      </c>
      <c r="M3150" t="s">
        <v>1130</v>
      </c>
      <c r="N3150" t="s">
        <v>1131</v>
      </c>
      <c r="O3150" t="s">
        <v>1062</v>
      </c>
      <c r="P3150" t="s">
        <v>1063</v>
      </c>
      <c r="Q3150" s="11">
        <v>0</v>
      </c>
      <c r="R3150" s="11">
        <v>0</v>
      </c>
      <c r="S3150" s="11">
        <v>0</v>
      </c>
      <c r="T3150" s="11">
        <v>0</v>
      </c>
      <c r="U3150" s="11">
        <v>1340000000</v>
      </c>
      <c r="V3150" s="11">
        <v>0</v>
      </c>
      <c r="W3150" s="11">
        <v>400000000</v>
      </c>
      <c r="X3150" s="11">
        <v>940000000</v>
      </c>
      <c r="Y3150" s="11">
        <v>70000000</v>
      </c>
      <c r="Z3150" s="11">
        <v>36335912</v>
      </c>
      <c r="AA3150" s="11">
        <v>0</v>
      </c>
      <c r="AB3150" s="11">
        <v>0</v>
      </c>
      <c r="AC3150" s="11">
        <v>100000000</v>
      </c>
      <c r="AD3150" s="11">
        <v>64984757</v>
      </c>
      <c r="AE3150" s="11">
        <v>0</v>
      </c>
      <c r="AF3150" s="11">
        <v>0</v>
      </c>
      <c r="AG3150" s="11">
        <v>100000000</v>
      </c>
      <c r="AH3150" s="11">
        <v>126292820</v>
      </c>
      <c r="AI3150" s="11">
        <v>0</v>
      </c>
      <c r="AJ3150" s="11">
        <v>0</v>
      </c>
      <c r="AK3150" s="11">
        <v>100000000</v>
      </c>
      <c r="AL3150" s="11">
        <v>142386511</v>
      </c>
      <c r="AM3150" s="11">
        <v>0</v>
      </c>
      <c r="AN3150" s="11">
        <v>0</v>
      </c>
      <c r="AO31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370000000</v>
      </c>
      <c r="AP31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370000000</v>
      </c>
      <c r="AR31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0" s="11">
        <f>Table_PBS_SQL_DB2_PBSSQL_PBS_NDP_Tina_CG_QtrlyPerformance_Final[[#This Row],[GOU REL]]+Table_PBS_SQL_DB2_PBSSQL_PBS_NDP_Tina_CG_QtrlyPerformance_Final[[#This Row],[EXT REL]]</f>
        <v>370000000</v>
      </c>
      <c r="AT3150" s="11">
        <f>Table_PBS_SQL_DB2_PBSSQL_PBS_NDP_Tina_CG_QtrlyPerformance_Final[[#This Row],[GOU EXP]]+Table_PBS_SQL_DB2_PBSSQL_PBS_NDP_Tina_CG_QtrlyPerformance_Final[[#This Row],[EXT EXP]]</f>
        <v>370000000</v>
      </c>
      <c r="AU3150" s="11" t="str">
        <f>IF(Table_PBS_SQL_DB2_PBSSQL_PBS_NDP_Tina_CG_QtrlyPerformance_Final[[#This Row],[Item_Code]]&gt;"300000", "Capital", "Recurrent")</f>
        <v>Recurrent</v>
      </c>
    </row>
    <row r="3151" spans="1:47" x14ac:dyDescent="0.25">
      <c r="A3151" t="s">
        <v>49</v>
      </c>
      <c r="B3151" t="s">
        <v>1400</v>
      </c>
      <c r="C3151" t="s">
        <v>119</v>
      </c>
      <c r="D3151" t="s">
        <v>885</v>
      </c>
      <c r="E3151" t="s">
        <v>31</v>
      </c>
      <c r="F3151" t="s">
        <v>886</v>
      </c>
      <c r="G3151" t="s">
        <v>31</v>
      </c>
      <c r="H3151" t="s">
        <v>1420</v>
      </c>
      <c r="I3151" t="s">
        <v>493</v>
      </c>
      <c r="J3151" t="s">
        <v>1428</v>
      </c>
      <c r="K3151" t="s">
        <v>135</v>
      </c>
      <c r="L3151" t="s">
        <v>1429</v>
      </c>
      <c r="M3151" t="s">
        <v>1377</v>
      </c>
      <c r="N3151" t="s">
        <v>1378</v>
      </c>
      <c r="O3151" t="s">
        <v>1028</v>
      </c>
      <c r="P3151" t="s">
        <v>1029</v>
      </c>
      <c r="Q3151" s="11">
        <v>0</v>
      </c>
      <c r="R3151" s="11">
        <v>0</v>
      </c>
      <c r="S3151" s="11">
        <v>0</v>
      </c>
      <c r="T3151" s="11">
        <v>0</v>
      </c>
      <c r="U3151" s="11">
        <v>60000000</v>
      </c>
      <c r="V3151" s="11">
        <v>0</v>
      </c>
      <c r="W3151" s="11">
        <v>20000000</v>
      </c>
      <c r="X3151" s="11">
        <v>40000000</v>
      </c>
      <c r="Y3151" s="11">
        <v>0</v>
      </c>
      <c r="Z3151" s="11">
        <v>0</v>
      </c>
      <c r="AA3151" s="11">
        <v>0</v>
      </c>
      <c r="AB3151" s="11">
        <v>0</v>
      </c>
      <c r="AC3151" s="11">
        <v>5000000</v>
      </c>
      <c r="AD3151" s="11">
        <v>5000000</v>
      </c>
      <c r="AE3151" s="11">
        <v>0</v>
      </c>
      <c r="AF3151" s="11">
        <v>0</v>
      </c>
      <c r="AG3151" s="11">
        <v>5000000</v>
      </c>
      <c r="AH3151" s="11">
        <v>5000000</v>
      </c>
      <c r="AI3151" s="11">
        <v>0</v>
      </c>
      <c r="AJ3151" s="11">
        <v>0</v>
      </c>
      <c r="AK3151" s="11">
        <v>10000000</v>
      </c>
      <c r="AL3151" s="11">
        <v>10000000</v>
      </c>
      <c r="AM3151" s="11">
        <v>0</v>
      </c>
      <c r="AN3151" s="11">
        <v>0</v>
      </c>
      <c r="AO31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1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1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1" s="11">
        <f>Table_PBS_SQL_DB2_PBSSQL_PBS_NDP_Tina_CG_QtrlyPerformance_Final[[#This Row],[GOU REL]]+Table_PBS_SQL_DB2_PBSSQL_PBS_NDP_Tina_CG_QtrlyPerformance_Final[[#This Row],[EXT REL]]</f>
        <v>20000000</v>
      </c>
      <c r="AT3151" s="11">
        <f>Table_PBS_SQL_DB2_PBSSQL_PBS_NDP_Tina_CG_QtrlyPerformance_Final[[#This Row],[GOU EXP]]+Table_PBS_SQL_DB2_PBSSQL_PBS_NDP_Tina_CG_QtrlyPerformance_Final[[#This Row],[EXT EXP]]</f>
        <v>20000000</v>
      </c>
      <c r="AU3151" s="11" t="str">
        <f>IF(Table_PBS_SQL_DB2_PBSSQL_PBS_NDP_Tina_CG_QtrlyPerformance_Final[[#This Row],[Item_Code]]&gt;"300000", "Capital", "Recurrent")</f>
        <v>Recurrent</v>
      </c>
    </row>
    <row r="3152" spans="1:47" x14ac:dyDescent="0.25">
      <c r="A3152" t="s">
        <v>49</v>
      </c>
      <c r="B3152" t="s">
        <v>1400</v>
      </c>
      <c r="C3152" t="s">
        <v>119</v>
      </c>
      <c r="D3152" t="s">
        <v>885</v>
      </c>
      <c r="E3152" t="s">
        <v>31</v>
      </c>
      <c r="F3152" t="s">
        <v>886</v>
      </c>
      <c r="G3152" t="s">
        <v>31</v>
      </c>
      <c r="H3152" t="s">
        <v>1420</v>
      </c>
      <c r="I3152" t="s">
        <v>493</v>
      </c>
      <c r="J3152" t="s">
        <v>1428</v>
      </c>
      <c r="K3152" t="s">
        <v>135</v>
      </c>
      <c r="L3152" t="s">
        <v>1429</v>
      </c>
      <c r="M3152" t="s">
        <v>1422</v>
      </c>
      <c r="N3152" t="s">
        <v>1423</v>
      </c>
      <c r="O3152" t="s">
        <v>1016</v>
      </c>
      <c r="P3152" t="s">
        <v>1017</v>
      </c>
      <c r="Q3152" s="11">
        <v>0</v>
      </c>
      <c r="R3152" s="11">
        <v>0</v>
      </c>
      <c r="S3152" s="11">
        <v>0</v>
      </c>
      <c r="T3152" s="11">
        <v>0</v>
      </c>
      <c r="U3152" s="11">
        <v>100000000</v>
      </c>
      <c r="V3152" s="11">
        <v>0</v>
      </c>
      <c r="W3152" s="11">
        <v>60000000</v>
      </c>
      <c r="X3152" s="11">
        <v>40000000</v>
      </c>
      <c r="Y3152" s="11">
        <v>0</v>
      </c>
      <c r="Z3152" s="11">
        <v>0</v>
      </c>
      <c r="AA3152" s="11">
        <v>0</v>
      </c>
      <c r="AB3152" s="11">
        <v>0</v>
      </c>
      <c r="AC3152" s="11">
        <v>0</v>
      </c>
      <c r="AD3152" s="11">
        <v>0</v>
      </c>
      <c r="AE3152" s="11">
        <v>0</v>
      </c>
      <c r="AF3152" s="11">
        <v>0</v>
      </c>
      <c r="AG3152" s="11">
        <v>15000000</v>
      </c>
      <c r="AH3152" s="11">
        <v>15000000</v>
      </c>
      <c r="AI3152" s="11">
        <v>0</v>
      </c>
      <c r="AJ3152" s="11">
        <v>0</v>
      </c>
      <c r="AK3152" s="11">
        <v>0</v>
      </c>
      <c r="AL3152" s="11">
        <v>0</v>
      </c>
      <c r="AM3152" s="11">
        <v>0</v>
      </c>
      <c r="AN3152" s="11">
        <v>0</v>
      </c>
      <c r="AO31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31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31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2" s="11">
        <f>Table_PBS_SQL_DB2_PBSSQL_PBS_NDP_Tina_CG_QtrlyPerformance_Final[[#This Row],[GOU REL]]+Table_PBS_SQL_DB2_PBSSQL_PBS_NDP_Tina_CG_QtrlyPerformance_Final[[#This Row],[EXT REL]]</f>
        <v>15000000</v>
      </c>
      <c r="AT3152" s="11">
        <f>Table_PBS_SQL_DB2_PBSSQL_PBS_NDP_Tina_CG_QtrlyPerformance_Final[[#This Row],[GOU EXP]]+Table_PBS_SQL_DB2_PBSSQL_PBS_NDP_Tina_CG_QtrlyPerformance_Final[[#This Row],[EXT EXP]]</f>
        <v>15000000</v>
      </c>
      <c r="AU3152" s="11" t="str">
        <f>IF(Table_PBS_SQL_DB2_PBSSQL_PBS_NDP_Tina_CG_QtrlyPerformance_Final[[#This Row],[Item_Code]]&gt;"300000", "Capital", "Recurrent")</f>
        <v>Recurrent</v>
      </c>
    </row>
    <row r="3153" spans="1:47" x14ac:dyDescent="0.25">
      <c r="A3153" t="s">
        <v>49</v>
      </c>
      <c r="B3153" t="s">
        <v>1400</v>
      </c>
      <c r="C3153" t="s">
        <v>119</v>
      </c>
      <c r="D3153" t="s">
        <v>885</v>
      </c>
      <c r="E3153" t="s">
        <v>31</v>
      </c>
      <c r="F3153" t="s">
        <v>886</v>
      </c>
      <c r="G3153" t="s">
        <v>31</v>
      </c>
      <c r="H3153" t="s">
        <v>1420</v>
      </c>
      <c r="I3153" t="s">
        <v>666</v>
      </c>
      <c r="J3153" t="s">
        <v>1432</v>
      </c>
      <c r="K3153" t="s">
        <v>127</v>
      </c>
      <c r="L3153" t="s">
        <v>1421</v>
      </c>
      <c r="M3153" t="s">
        <v>1424</v>
      </c>
      <c r="N3153" t="s">
        <v>1425</v>
      </c>
      <c r="O3153" t="s">
        <v>1426</v>
      </c>
      <c r="P3153" t="s">
        <v>1427</v>
      </c>
      <c r="Q3153" s="11">
        <v>0</v>
      </c>
      <c r="R3153" s="11">
        <v>0</v>
      </c>
      <c r="S3153" s="11">
        <v>0</v>
      </c>
      <c r="T3153" s="11">
        <v>0</v>
      </c>
      <c r="U3153" s="11">
        <v>2682000000</v>
      </c>
      <c r="V3153" s="11">
        <v>0</v>
      </c>
      <c r="W3153" s="11">
        <v>462000000</v>
      </c>
      <c r="X3153" s="11">
        <v>2220000000</v>
      </c>
      <c r="Y3153" s="11">
        <v>0</v>
      </c>
      <c r="Z3153" s="11">
        <v>0</v>
      </c>
      <c r="AA3153" s="11">
        <v>0</v>
      </c>
      <c r="AB3153" s="11">
        <v>0</v>
      </c>
      <c r="AC3153" s="11">
        <v>0</v>
      </c>
      <c r="AD3153" s="11">
        <v>0</v>
      </c>
      <c r="AE3153" s="11">
        <v>0</v>
      </c>
      <c r="AF3153" s="11">
        <v>0</v>
      </c>
      <c r="AG3153" s="11">
        <v>0</v>
      </c>
      <c r="AH3153" s="11">
        <v>0</v>
      </c>
      <c r="AI3153" s="11">
        <v>0</v>
      </c>
      <c r="AJ3153" s="11">
        <v>0</v>
      </c>
      <c r="AK3153" s="11">
        <v>462000000</v>
      </c>
      <c r="AL3153" s="11">
        <v>462000000</v>
      </c>
      <c r="AM3153" s="11">
        <v>0</v>
      </c>
      <c r="AN3153" s="11">
        <v>0</v>
      </c>
      <c r="AO31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462000000</v>
      </c>
      <c r="AP31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462000000</v>
      </c>
      <c r="AR31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3" s="11">
        <f>Table_PBS_SQL_DB2_PBSSQL_PBS_NDP_Tina_CG_QtrlyPerformance_Final[[#This Row],[GOU REL]]+Table_PBS_SQL_DB2_PBSSQL_PBS_NDP_Tina_CG_QtrlyPerformance_Final[[#This Row],[EXT REL]]</f>
        <v>462000000</v>
      </c>
      <c r="AT3153" s="11">
        <f>Table_PBS_SQL_DB2_PBSSQL_PBS_NDP_Tina_CG_QtrlyPerformance_Final[[#This Row],[GOU EXP]]+Table_PBS_SQL_DB2_PBSSQL_PBS_NDP_Tina_CG_QtrlyPerformance_Final[[#This Row],[EXT EXP]]</f>
        <v>462000000</v>
      </c>
      <c r="AU3153" s="11" t="str">
        <f>IF(Table_PBS_SQL_DB2_PBSSQL_PBS_NDP_Tina_CG_QtrlyPerformance_Final[[#This Row],[Item_Code]]&gt;"300000", "Capital", "Recurrent")</f>
        <v>Recurrent</v>
      </c>
    </row>
    <row r="3154" spans="1:47" x14ac:dyDescent="0.25">
      <c r="A3154" t="s">
        <v>49</v>
      </c>
      <c r="B3154" t="s">
        <v>1400</v>
      </c>
      <c r="C3154" t="s">
        <v>119</v>
      </c>
      <c r="D3154" t="s">
        <v>885</v>
      </c>
      <c r="E3154" t="s">
        <v>31</v>
      </c>
      <c r="F3154" t="s">
        <v>886</v>
      </c>
      <c r="G3154" t="s">
        <v>31</v>
      </c>
      <c r="H3154" t="s">
        <v>1420</v>
      </c>
      <c r="I3154" t="s">
        <v>499</v>
      </c>
      <c r="J3154" t="s">
        <v>1435</v>
      </c>
      <c r="K3154" t="s">
        <v>121</v>
      </c>
      <c r="L3154" t="s">
        <v>1066</v>
      </c>
      <c r="M3154" t="s">
        <v>1422</v>
      </c>
      <c r="N3154" t="s">
        <v>1423</v>
      </c>
      <c r="O3154" t="s">
        <v>1085</v>
      </c>
      <c r="P3154" t="s">
        <v>1086</v>
      </c>
      <c r="Q3154" s="11">
        <v>0</v>
      </c>
      <c r="R3154" s="11">
        <v>0</v>
      </c>
      <c r="S3154" s="11">
        <v>0</v>
      </c>
      <c r="T3154" s="11">
        <v>0</v>
      </c>
      <c r="U3154" s="11">
        <v>140500000</v>
      </c>
      <c r="V3154" s="11">
        <v>0</v>
      </c>
      <c r="W3154" s="11">
        <v>140500000</v>
      </c>
      <c r="X3154" s="11">
        <v>0</v>
      </c>
      <c r="Y3154" s="11">
        <v>0</v>
      </c>
      <c r="Z3154" s="11">
        <v>0</v>
      </c>
      <c r="AA3154" s="11">
        <v>0</v>
      </c>
      <c r="AB3154" s="11">
        <v>0</v>
      </c>
      <c r="AC3154" s="11">
        <v>35125000</v>
      </c>
      <c r="AD3154" s="11">
        <v>35125000</v>
      </c>
      <c r="AE3154" s="11">
        <v>0</v>
      </c>
      <c r="AF3154" s="11">
        <v>0</v>
      </c>
      <c r="AG3154" s="11">
        <v>35125000</v>
      </c>
      <c r="AH3154" s="11">
        <v>0</v>
      </c>
      <c r="AI3154" s="11">
        <v>0</v>
      </c>
      <c r="AJ3154" s="11">
        <v>0</v>
      </c>
      <c r="AK3154" s="11">
        <v>0</v>
      </c>
      <c r="AL3154" s="11">
        <v>35124998</v>
      </c>
      <c r="AM3154" s="11">
        <v>0</v>
      </c>
      <c r="AN3154" s="11">
        <v>0</v>
      </c>
      <c r="AO31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70250000</v>
      </c>
      <c r="AP31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70249998</v>
      </c>
      <c r="AR31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4" s="11">
        <f>Table_PBS_SQL_DB2_PBSSQL_PBS_NDP_Tina_CG_QtrlyPerformance_Final[[#This Row],[GOU REL]]+Table_PBS_SQL_DB2_PBSSQL_PBS_NDP_Tina_CG_QtrlyPerformance_Final[[#This Row],[EXT REL]]</f>
        <v>70250000</v>
      </c>
      <c r="AT3154" s="11">
        <f>Table_PBS_SQL_DB2_PBSSQL_PBS_NDP_Tina_CG_QtrlyPerformance_Final[[#This Row],[GOU EXP]]+Table_PBS_SQL_DB2_PBSSQL_PBS_NDP_Tina_CG_QtrlyPerformance_Final[[#This Row],[EXT EXP]]</f>
        <v>70249998</v>
      </c>
      <c r="AU3154" s="11" t="str">
        <f>IF(Table_PBS_SQL_DB2_PBSSQL_PBS_NDP_Tina_CG_QtrlyPerformance_Final[[#This Row],[Item_Code]]&gt;"300000", "Capital", "Recurrent")</f>
        <v>Recurrent</v>
      </c>
    </row>
    <row r="3155" spans="1:47" x14ac:dyDescent="0.25">
      <c r="A3155" t="s">
        <v>49</v>
      </c>
      <c r="B3155" t="s">
        <v>1400</v>
      </c>
      <c r="C3155" t="s">
        <v>119</v>
      </c>
      <c r="D3155" t="s">
        <v>885</v>
      </c>
      <c r="E3155" t="s">
        <v>31</v>
      </c>
      <c r="F3155" t="s">
        <v>886</v>
      </c>
      <c r="G3155" t="s">
        <v>31</v>
      </c>
      <c r="H3155" t="s">
        <v>1420</v>
      </c>
      <c r="I3155" t="s">
        <v>499</v>
      </c>
      <c r="J3155" t="s">
        <v>1435</v>
      </c>
      <c r="K3155" t="s">
        <v>147</v>
      </c>
      <c r="L3155" t="s">
        <v>1436</v>
      </c>
      <c r="M3155" t="s">
        <v>1130</v>
      </c>
      <c r="N3155" t="s">
        <v>1131</v>
      </c>
      <c r="O3155" t="s">
        <v>1021</v>
      </c>
      <c r="P3155" t="s">
        <v>1022</v>
      </c>
      <c r="Q3155" s="11">
        <v>0</v>
      </c>
      <c r="R3155" s="11">
        <v>0</v>
      </c>
      <c r="S3155" s="11">
        <v>0</v>
      </c>
      <c r="T3155" s="11">
        <v>0</v>
      </c>
      <c r="U3155" s="11">
        <v>45000000</v>
      </c>
      <c r="V3155" s="11">
        <v>0</v>
      </c>
      <c r="W3155" s="11">
        <v>45000000</v>
      </c>
      <c r="X3155" s="11">
        <v>0</v>
      </c>
      <c r="Y3155" s="11">
        <v>0</v>
      </c>
      <c r="Z3155" s="11">
        <v>0</v>
      </c>
      <c r="AA3155" s="11">
        <v>0</v>
      </c>
      <c r="AB3155" s="11">
        <v>0</v>
      </c>
      <c r="AC3155" s="11">
        <v>11250000</v>
      </c>
      <c r="AD3155" s="11">
        <v>0</v>
      </c>
      <c r="AE3155" s="11">
        <v>0</v>
      </c>
      <c r="AF3155" s="11">
        <v>0</v>
      </c>
      <c r="AG3155" s="11">
        <v>11250000</v>
      </c>
      <c r="AH3155" s="11">
        <v>0</v>
      </c>
      <c r="AI3155" s="11">
        <v>0</v>
      </c>
      <c r="AJ3155" s="11">
        <v>0</v>
      </c>
      <c r="AK3155" s="11">
        <v>22500000</v>
      </c>
      <c r="AL3155" s="11">
        <v>45000000</v>
      </c>
      <c r="AM3155" s="11">
        <v>0</v>
      </c>
      <c r="AN3155" s="11">
        <v>0</v>
      </c>
      <c r="AO31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31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31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5" s="11">
        <f>Table_PBS_SQL_DB2_PBSSQL_PBS_NDP_Tina_CG_QtrlyPerformance_Final[[#This Row],[GOU REL]]+Table_PBS_SQL_DB2_PBSSQL_PBS_NDP_Tina_CG_QtrlyPerformance_Final[[#This Row],[EXT REL]]</f>
        <v>45000000</v>
      </c>
      <c r="AT3155" s="11">
        <f>Table_PBS_SQL_DB2_PBSSQL_PBS_NDP_Tina_CG_QtrlyPerformance_Final[[#This Row],[GOU EXP]]+Table_PBS_SQL_DB2_PBSSQL_PBS_NDP_Tina_CG_QtrlyPerformance_Final[[#This Row],[EXT EXP]]</f>
        <v>45000000</v>
      </c>
      <c r="AU3155" s="11" t="str">
        <f>IF(Table_PBS_SQL_DB2_PBSSQL_PBS_NDP_Tina_CG_QtrlyPerformance_Final[[#This Row],[Item_Code]]&gt;"300000", "Capital", "Recurrent")</f>
        <v>Recurrent</v>
      </c>
    </row>
    <row r="3156" spans="1:47" x14ac:dyDescent="0.25">
      <c r="A3156" t="s">
        <v>49</v>
      </c>
      <c r="B3156" t="s">
        <v>1400</v>
      </c>
      <c r="C3156" t="s">
        <v>119</v>
      </c>
      <c r="D3156" t="s">
        <v>885</v>
      </c>
      <c r="E3156" t="s">
        <v>31</v>
      </c>
      <c r="F3156" t="s">
        <v>886</v>
      </c>
      <c r="G3156" t="s">
        <v>31</v>
      </c>
      <c r="H3156" t="s">
        <v>1420</v>
      </c>
      <c r="I3156" t="s">
        <v>499</v>
      </c>
      <c r="J3156" t="s">
        <v>1435</v>
      </c>
      <c r="K3156" t="s">
        <v>147</v>
      </c>
      <c r="L3156" t="s">
        <v>1436</v>
      </c>
      <c r="M3156" t="s">
        <v>1422</v>
      </c>
      <c r="N3156" t="s">
        <v>1423</v>
      </c>
      <c r="O3156" t="s">
        <v>906</v>
      </c>
      <c r="P3156" t="s">
        <v>907</v>
      </c>
      <c r="Q3156" s="11">
        <v>0</v>
      </c>
      <c r="R3156" s="11">
        <v>0</v>
      </c>
      <c r="S3156" s="11">
        <v>0</v>
      </c>
      <c r="T3156" s="11">
        <v>0</v>
      </c>
      <c r="U3156" s="11">
        <v>62000000</v>
      </c>
      <c r="V3156" s="11">
        <v>0</v>
      </c>
      <c r="W3156" s="11">
        <v>62000000</v>
      </c>
      <c r="X3156" s="11">
        <v>0</v>
      </c>
      <c r="Y3156" s="11">
        <v>0</v>
      </c>
      <c r="Z3156" s="11">
        <v>0</v>
      </c>
      <c r="AA3156" s="11">
        <v>0</v>
      </c>
      <c r="AB3156" s="11">
        <v>0</v>
      </c>
      <c r="AC3156" s="11">
        <v>15500000</v>
      </c>
      <c r="AD3156" s="11">
        <v>3875000</v>
      </c>
      <c r="AE3156" s="11">
        <v>0</v>
      </c>
      <c r="AF3156" s="11">
        <v>0</v>
      </c>
      <c r="AG3156" s="11">
        <v>15500000</v>
      </c>
      <c r="AH3156" s="11">
        <v>19514999</v>
      </c>
      <c r="AI3156" s="11">
        <v>0</v>
      </c>
      <c r="AJ3156" s="11">
        <v>0</v>
      </c>
      <c r="AK3156" s="11">
        <v>31000000</v>
      </c>
      <c r="AL3156" s="11">
        <v>38610001</v>
      </c>
      <c r="AM3156" s="11">
        <v>0</v>
      </c>
      <c r="AN3156" s="11">
        <v>0</v>
      </c>
      <c r="AO31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62000000</v>
      </c>
      <c r="AP31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62000000</v>
      </c>
      <c r="AR31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6" s="11">
        <f>Table_PBS_SQL_DB2_PBSSQL_PBS_NDP_Tina_CG_QtrlyPerformance_Final[[#This Row],[GOU REL]]+Table_PBS_SQL_DB2_PBSSQL_PBS_NDP_Tina_CG_QtrlyPerformance_Final[[#This Row],[EXT REL]]</f>
        <v>62000000</v>
      </c>
      <c r="AT3156" s="11">
        <f>Table_PBS_SQL_DB2_PBSSQL_PBS_NDP_Tina_CG_QtrlyPerformance_Final[[#This Row],[GOU EXP]]+Table_PBS_SQL_DB2_PBSSQL_PBS_NDP_Tina_CG_QtrlyPerformance_Final[[#This Row],[EXT EXP]]</f>
        <v>62000000</v>
      </c>
      <c r="AU3156" s="11" t="str">
        <f>IF(Table_PBS_SQL_DB2_PBSSQL_PBS_NDP_Tina_CG_QtrlyPerformance_Final[[#This Row],[Item_Code]]&gt;"300000", "Capital", "Recurrent")</f>
        <v>Recurrent</v>
      </c>
    </row>
    <row r="3157" spans="1:47" x14ac:dyDescent="0.25">
      <c r="A3157" t="s">
        <v>49</v>
      </c>
      <c r="B3157" t="s">
        <v>1400</v>
      </c>
      <c r="C3157" t="s">
        <v>119</v>
      </c>
      <c r="D3157" t="s">
        <v>885</v>
      </c>
      <c r="E3157" t="s">
        <v>31</v>
      </c>
      <c r="F3157" t="s">
        <v>886</v>
      </c>
      <c r="G3157" t="s">
        <v>97</v>
      </c>
      <c r="H3157" t="s">
        <v>881</v>
      </c>
      <c r="I3157" t="s">
        <v>896</v>
      </c>
      <c r="J3157" t="s">
        <v>897</v>
      </c>
      <c r="K3157" t="s">
        <v>1437</v>
      </c>
      <c r="L3157" t="s">
        <v>1438</v>
      </c>
      <c r="M3157" t="s">
        <v>1373</v>
      </c>
      <c r="N3157" t="s">
        <v>1374</v>
      </c>
      <c r="O3157" t="s">
        <v>1002</v>
      </c>
      <c r="P3157" t="s">
        <v>1003</v>
      </c>
      <c r="Q3157" s="11">
        <v>0</v>
      </c>
      <c r="R3157" s="11">
        <v>0</v>
      </c>
      <c r="S3157" s="11">
        <v>0</v>
      </c>
      <c r="T3157" s="11">
        <v>0</v>
      </c>
      <c r="U3157" s="11">
        <v>0</v>
      </c>
      <c r="V3157" s="11">
        <v>0</v>
      </c>
      <c r="W3157" s="11">
        <v>0</v>
      </c>
      <c r="X3157" s="11">
        <v>0</v>
      </c>
      <c r="Y3157" s="11">
        <v>0</v>
      </c>
      <c r="Z3157" s="11">
        <v>0</v>
      </c>
      <c r="AA3157" s="11">
        <v>81310587</v>
      </c>
      <c r="AB3157" s="11">
        <v>63330636</v>
      </c>
      <c r="AC3157" s="11">
        <v>0</v>
      </c>
      <c r="AD3157" s="11">
        <v>0</v>
      </c>
      <c r="AE3157" s="11">
        <v>75000000</v>
      </c>
      <c r="AF3157" s="11">
        <v>1691000</v>
      </c>
      <c r="AG3157" s="11">
        <v>0</v>
      </c>
      <c r="AH3157" s="11">
        <v>0</v>
      </c>
      <c r="AI3157" s="11">
        <v>0</v>
      </c>
      <c r="AJ3157" s="11">
        <v>0</v>
      </c>
      <c r="AK3157" s="11">
        <v>0</v>
      </c>
      <c r="AL3157" s="11">
        <v>0</v>
      </c>
      <c r="AM3157" s="11">
        <v>0</v>
      </c>
      <c r="AN3157" s="11">
        <v>0</v>
      </c>
      <c r="AO31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156310587</v>
      </c>
      <c r="AQ31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65021636</v>
      </c>
      <c r="AS3157" s="11">
        <f>Table_PBS_SQL_DB2_PBSSQL_PBS_NDP_Tina_CG_QtrlyPerformance_Final[[#This Row],[GOU REL]]+Table_PBS_SQL_DB2_PBSSQL_PBS_NDP_Tina_CG_QtrlyPerformance_Final[[#This Row],[EXT REL]]</f>
        <v>156310587</v>
      </c>
      <c r="AT3157" s="11">
        <f>Table_PBS_SQL_DB2_PBSSQL_PBS_NDP_Tina_CG_QtrlyPerformance_Final[[#This Row],[GOU EXP]]+Table_PBS_SQL_DB2_PBSSQL_PBS_NDP_Tina_CG_QtrlyPerformance_Final[[#This Row],[EXT EXP]]</f>
        <v>65021636</v>
      </c>
      <c r="AU3157" s="11" t="str">
        <f>IF(Table_PBS_SQL_DB2_PBSSQL_PBS_NDP_Tina_CG_QtrlyPerformance_Final[[#This Row],[Item_Code]]&gt;"300000", "Capital", "Recurrent")</f>
        <v>Recurrent</v>
      </c>
    </row>
    <row r="3158" spans="1:47" x14ac:dyDescent="0.25">
      <c r="A3158" t="s">
        <v>49</v>
      </c>
      <c r="B3158" t="s">
        <v>1400</v>
      </c>
      <c r="C3158" t="s">
        <v>119</v>
      </c>
      <c r="D3158" t="s">
        <v>885</v>
      </c>
      <c r="E3158" t="s">
        <v>31</v>
      </c>
      <c r="F3158" t="s">
        <v>886</v>
      </c>
      <c r="G3158" t="s">
        <v>97</v>
      </c>
      <c r="H3158" t="s">
        <v>881</v>
      </c>
      <c r="I3158" t="s">
        <v>467</v>
      </c>
      <c r="J3158" t="s">
        <v>1262</v>
      </c>
      <c r="K3158" t="s">
        <v>139</v>
      </c>
      <c r="L3158" t="s">
        <v>1439</v>
      </c>
      <c r="M3158" t="s">
        <v>1369</v>
      </c>
      <c r="N3158" t="s">
        <v>1370</v>
      </c>
      <c r="O3158" t="s">
        <v>922</v>
      </c>
      <c r="P3158" t="s">
        <v>923</v>
      </c>
      <c r="Q3158" s="11">
        <v>0</v>
      </c>
      <c r="R3158" s="11">
        <v>0</v>
      </c>
      <c r="S3158" s="11">
        <v>0</v>
      </c>
      <c r="T3158" s="11">
        <v>0</v>
      </c>
      <c r="U3158" s="11">
        <v>25000000</v>
      </c>
      <c r="V3158" s="11">
        <v>0</v>
      </c>
      <c r="W3158" s="11">
        <v>25000000</v>
      </c>
      <c r="X3158" s="11">
        <v>0</v>
      </c>
      <c r="Y3158" s="11">
        <v>0</v>
      </c>
      <c r="Z3158" s="11">
        <v>0</v>
      </c>
      <c r="AA3158" s="11">
        <v>0</v>
      </c>
      <c r="AB3158" s="11">
        <v>0</v>
      </c>
      <c r="AC3158" s="11">
        <v>12500000</v>
      </c>
      <c r="AD3158" s="11">
        <v>12430000</v>
      </c>
      <c r="AE3158" s="11">
        <v>0</v>
      </c>
      <c r="AF3158" s="11">
        <v>0</v>
      </c>
      <c r="AG3158" s="11">
        <v>6250000</v>
      </c>
      <c r="AH3158" s="11">
        <v>6320000</v>
      </c>
      <c r="AI3158" s="11">
        <v>0</v>
      </c>
      <c r="AJ3158" s="11">
        <v>0</v>
      </c>
      <c r="AK3158" s="11">
        <v>6250000</v>
      </c>
      <c r="AL3158" s="11">
        <v>6250000</v>
      </c>
      <c r="AM3158" s="11">
        <v>0</v>
      </c>
      <c r="AN3158" s="11">
        <v>0</v>
      </c>
      <c r="AO31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31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31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8" s="11">
        <f>Table_PBS_SQL_DB2_PBSSQL_PBS_NDP_Tina_CG_QtrlyPerformance_Final[[#This Row],[GOU REL]]+Table_PBS_SQL_DB2_PBSSQL_PBS_NDP_Tina_CG_QtrlyPerformance_Final[[#This Row],[EXT REL]]</f>
        <v>25000000</v>
      </c>
      <c r="AT3158" s="11">
        <f>Table_PBS_SQL_DB2_PBSSQL_PBS_NDP_Tina_CG_QtrlyPerformance_Final[[#This Row],[GOU EXP]]+Table_PBS_SQL_DB2_PBSSQL_PBS_NDP_Tina_CG_QtrlyPerformance_Final[[#This Row],[EXT EXP]]</f>
        <v>25000000</v>
      </c>
      <c r="AU3158" s="11" t="str">
        <f>IF(Table_PBS_SQL_DB2_PBSSQL_PBS_NDP_Tina_CG_QtrlyPerformance_Final[[#This Row],[Item_Code]]&gt;"300000", "Capital", "Recurrent")</f>
        <v>Recurrent</v>
      </c>
    </row>
    <row r="3159" spans="1:47" x14ac:dyDescent="0.25">
      <c r="A3159" t="s">
        <v>49</v>
      </c>
      <c r="B3159" t="s">
        <v>1400</v>
      </c>
      <c r="C3159" t="s">
        <v>119</v>
      </c>
      <c r="D3159" t="s">
        <v>885</v>
      </c>
      <c r="E3159" t="s">
        <v>31</v>
      </c>
      <c r="F3159" t="s">
        <v>886</v>
      </c>
      <c r="G3159" t="s">
        <v>97</v>
      </c>
      <c r="H3159" t="s">
        <v>881</v>
      </c>
      <c r="I3159" t="s">
        <v>467</v>
      </c>
      <c r="J3159" t="s">
        <v>1262</v>
      </c>
      <c r="K3159" t="s">
        <v>139</v>
      </c>
      <c r="L3159" t="s">
        <v>1439</v>
      </c>
      <c r="M3159" t="s">
        <v>2062</v>
      </c>
      <c r="N3159" t="s">
        <v>2063</v>
      </c>
      <c r="O3159" t="s">
        <v>906</v>
      </c>
      <c r="P3159" t="s">
        <v>907</v>
      </c>
      <c r="Q3159" s="11">
        <v>0</v>
      </c>
      <c r="R3159" s="11">
        <v>0</v>
      </c>
      <c r="S3159" s="11">
        <v>0</v>
      </c>
      <c r="T3159" s="11">
        <v>0</v>
      </c>
      <c r="U3159" s="11">
        <v>50000000</v>
      </c>
      <c r="V3159" s="11">
        <v>0</v>
      </c>
      <c r="W3159" s="11">
        <v>50000000</v>
      </c>
      <c r="X3159" s="11">
        <v>0</v>
      </c>
      <c r="Y3159" s="11">
        <v>0</v>
      </c>
      <c r="Z3159" s="11">
        <v>0</v>
      </c>
      <c r="AA3159" s="11">
        <v>0</v>
      </c>
      <c r="AB3159" s="11">
        <v>0</v>
      </c>
      <c r="AC3159" s="11">
        <v>25000000</v>
      </c>
      <c r="AD3159" s="11">
        <v>25000000</v>
      </c>
      <c r="AE3159" s="11">
        <v>0</v>
      </c>
      <c r="AF3159" s="11">
        <v>0</v>
      </c>
      <c r="AG3159" s="11">
        <v>12500000</v>
      </c>
      <c r="AH3159" s="11">
        <v>6712500</v>
      </c>
      <c r="AI3159" s="11">
        <v>0</v>
      </c>
      <c r="AJ3159" s="11">
        <v>0</v>
      </c>
      <c r="AK3159" s="11">
        <v>12500000</v>
      </c>
      <c r="AL3159" s="11">
        <v>18287500</v>
      </c>
      <c r="AM3159" s="11">
        <v>0</v>
      </c>
      <c r="AN3159" s="11">
        <v>0</v>
      </c>
      <c r="AO31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1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1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59" s="11">
        <f>Table_PBS_SQL_DB2_PBSSQL_PBS_NDP_Tina_CG_QtrlyPerformance_Final[[#This Row],[GOU REL]]+Table_PBS_SQL_DB2_PBSSQL_PBS_NDP_Tina_CG_QtrlyPerformance_Final[[#This Row],[EXT REL]]</f>
        <v>50000000</v>
      </c>
      <c r="AT3159" s="11">
        <f>Table_PBS_SQL_DB2_PBSSQL_PBS_NDP_Tina_CG_QtrlyPerformance_Final[[#This Row],[GOU EXP]]+Table_PBS_SQL_DB2_PBSSQL_PBS_NDP_Tina_CG_QtrlyPerformance_Final[[#This Row],[EXT EXP]]</f>
        <v>50000000</v>
      </c>
      <c r="AU3159" s="11" t="str">
        <f>IF(Table_PBS_SQL_DB2_PBSSQL_PBS_NDP_Tina_CG_QtrlyPerformance_Final[[#This Row],[Item_Code]]&gt;"300000", "Capital", "Recurrent")</f>
        <v>Recurrent</v>
      </c>
    </row>
    <row r="3160" spans="1:47" x14ac:dyDescent="0.25">
      <c r="A3160" t="s">
        <v>49</v>
      </c>
      <c r="B3160" t="s">
        <v>1400</v>
      </c>
      <c r="C3160" t="s">
        <v>119</v>
      </c>
      <c r="D3160" t="s">
        <v>885</v>
      </c>
      <c r="E3160" t="s">
        <v>31</v>
      </c>
      <c r="F3160" t="s">
        <v>886</v>
      </c>
      <c r="G3160" t="s">
        <v>97</v>
      </c>
      <c r="H3160" t="s">
        <v>881</v>
      </c>
      <c r="I3160" t="s">
        <v>467</v>
      </c>
      <c r="J3160" t="s">
        <v>1262</v>
      </c>
      <c r="K3160" t="s">
        <v>139</v>
      </c>
      <c r="L3160" t="s">
        <v>1439</v>
      </c>
      <c r="M3160" t="s">
        <v>2062</v>
      </c>
      <c r="N3160" t="s">
        <v>2063</v>
      </c>
      <c r="O3160" t="s">
        <v>1479</v>
      </c>
      <c r="P3160" t="s">
        <v>1480</v>
      </c>
      <c r="Q3160" s="11">
        <v>0</v>
      </c>
      <c r="R3160" s="11">
        <v>0</v>
      </c>
      <c r="S3160" s="11">
        <v>0</v>
      </c>
      <c r="T3160" s="11">
        <v>0</v>
      </c>
      <c r="U3160" s="11">
        <v>180000000</v>
      </c>
      <c r="V3160" s="11">
        <v>0</v>
      </c>
      <c r="W3160" s="11">
        <v>180000000</v>
      </c>
      <c r="X3160" s="11">
        <v>0</v>
      </c>
      <c r="Y3160" s="11">
        <v>0</v>
      </c>
      <c r="Z3160" s="11">
        <v>0</v>
      </c>
      <c r="AA3160" s="11">
        <v>0</v>
      </c>
      <c r="AB3160" s="11">
        <v>0</v>
      </c>
      <c r="AC3160" s="11">
        <v>90000000</v>
      </c>
      <c r="AD3160" s="11">
        <v>90000000</v>
      </c>
      <c r="AE3160" s="11">
        <v>0</v>
      </c>
      <c r="AF3160" s="11">
        <v>0</v>
      </c>
      <c r="AG3160" s="11">
        <v>45000000</v>
      </c>
      <c r="AH3160" s="11">
        <v>44223645</v>
      </c>
      <c r="AI3160" s="11">
        <v>0</v>
      </c>
      <c r="AJ3160" s="11">
        <v>0</v>
      </c>
      <c r="AK3160" s="11">
        <v>45000000</v>
      </c>
      <c r="AL3160" s="11">
        <v>45776355</v>
      </c>
      <c r="AM3160" s="11">
        <v>0</v>
      </c>
      <c r="AN3160" s="11">
        <v>0</v>
      </c>
      <c r="AO31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31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31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0" s="11">
        <f>Table_PBS_SQL_DB2_PBSSQL_PBS_NDP_Tina_CG_QtrlyPerformance_Final[[#This Row],[GOU REL]]+Table_PBS_SQL_DB2_PBSSQL_PBS_NDP_Tina_CG_QtrlyPerformance_Final[[#This Row],[EXT REL]]</f>
        <v>180000000</v>
      </c>
      <c r="AT3160" s="11">
        <f>Table_PBS_SQL_DB2_PBSSQL_PBS_NDP_Tina_CG_QtrlyPerformance_Final[[#This Row],[GOU EXP]]+Table_PBS_SQL_DB2_PBSSQL_PBS_NDP_Tina_CG_QtrlyPerformance_Final[[#This Row],[EXT EXP]]</f>
        <v>180000000</v>
      </c>
      <c r="AU3160" s="11" t="str">
        <f>IF(Table_PBS_SQL_DB2_PBSSQL_PBS_NDP_Tina_CG_QtrlyPerformance_Final[[#This Row],[Item_Code]]&gt;"300000", "Capital", "Recurrent")</f>
        <v>Recurrent</v>
      </c>
    </row>
    <row r="3161" spans="1:47" x14ac:dyDescent="0.25">
      <c r="A3161" t="s">
        <v>49</v>
      </c>
      <c r="B3161" t="s">
        <v>1400</v>
      </c>
      <c r="C3161" t="s">
        <v>119</v>
      </c>
      <c r="D3161" t="s">
        <v>885</v>
      </c>
      <c r="E3161" t="s">
        <v>31</v>
      </c>
      <c r="F3161" t="s">
        <v>886</v>
      </c>
      <c r="G3161" t="s">
        <v>97</v>
      </c>
      <c r="H3161" t="s">
        <v>881</v>
      </c>
      <c r="I3161" t="s">
        <v>467</v>
      </c>
      <c r="J3161" t="s">
        <v>1262</v>
      </c>
      <c r="K3161" t="s">
        <v>139</v>
      </c>
      <c r="L3161" t="s">
        <v>1439</v>
      </c>
      <c r="M3161" t="s">
        <v>2062</v>
      </c>
      <c r="N3161" t="s">
        <v>2063</v>
      </c>
      <c r="O3161" t="s">
        <v>1083</v>
      </c>
      <c r="P3161" t="s">
        <v>1084</v>
      </c>
      <c r="Q3161" s="11">
        <v>0</v>
      </c>
      <c r="R3161" s="11">
        <v>0</v>
      </c>
      <c r="S3161" s="11">
        <v>0</v>
      </c>
      <c r="T3161" s="11">
        <v>0</v>
      </c>
      <c r="U3161" s="11">
        <v>300000000</v>
      </c>
      <c r="V3161" s="11">
        <v>0</v>
      </c>
      <c r="W3161" s="11">
        <v>300000000</v>
      </c>
      <c r="X3161" s="11">
        <v>0</v>
      </c>
      <c r="Y3161" s="11">
        <v>0</v>
      </c>
      <c r="Z3161" s="11">
        <v>0</v>
      </c>
      <c r="AA3161" s="11">
        <v>0</v>
      </c>
      <c r="AB3161" s="11">
        <v>0</v>
      </c>
      <c r="AC3161" s="11">
        <v>150000000</v>
      </c>
      <c r="AD3161" s="11">
        <v>150000000</v>
      </c>
      <c r="AE3161" s="11">
        <v>0</v>
      </c>
      <c r="AF3161" s="11">
        <v>0</v>
      </c>
      <c r="AG3161" s="11">
        <v>75000000</v>
      </c>
      <c r="AH3161" s="11">
        <v>75000000</v>
      </c>
      <c r="AI3161" s="11">
        <v>0</v>
      </c>
      <c r="AJ3161" s="11">
        <v>0</v>
      </c>
      <c r="AK3161" s="11">
        <v>75000000</v>
      </c>
      <c r="AL3161" s="11">
        <v>74999999</v>
      </c>
      <c r="AM3161" s="11">
        <v>0</v>
      </c>
      <c r="AN3161" s="11">
        <v>0</v>
      </c>
      <c r="AO31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31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299999999</v>
      </c>
      <c r="AR31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1" s="11">
        <f>Table_PBS_SQL_DB2_PBSSQL_PBS_NDP_Tina_CG_QtrlyPerformance_Final[[#This Row],[GOU REL]]+Table_PBS_SQL_DB2_PBSSQL_PBS_NDP_Tina_CG_QtrlyPerformance_Final[[#This Row],[EXT REL]]</f>
        <v>300000000</v>
      </c>
      <c r="AT3161" s="11">
        <f>Table_PBS_SQL_DB2_PBSSQL_PBS_NDP_Tina_CG_QtrlyPerformance_Final[[#This Row],[GOU EXP]]+Table_PBS_SQL_DB2_PBSSQL_PBS_NDP_Tina_CG_QtrlyPerformance_Final[[#This Row],[EXT EXP]]</f>
        <v>299999999</v>
      </c>
      <c r="AU3161" s="11" t="str">
        <f>IF(Table_PBS_SQL_DB2_PBSSQL_PBS_NDP_Tina_CG_QtrlyPerformance_Final[[#This Row],[Item_Code]]&gt;"300000", "Capital", "Recurrent")</f>
        <v>Recurrent</v>
      </c>
    </row>
    <row r="3162" spans="1:47" x14ac:dyDescent="0.25">
      <c r="A3162" t="s">
        <v>49</v>
      </c>
      <c r="B3162" t="s">
        <v>1400</v>
      </c>
      <c r="C3162" t="s">
        <v>119</v>
      </c>
      <c r="D3162" t="s">
        <v>885</v>
      </c>
      <c r="E3162" t="s">
        <v>31</v>
      </c>
      <c r="F3162" t="s">
        <v>886</v>
      </c>
      <c r="G3162" t="s">
        <v>97</v>
      </c>
      <c r="H3162" t="s">
        <v>881</v>
      </c>
      <c r="I3162" t="s">
        <v>467</v>
      </c>
      <c r="J3162" t="s">
        <v>1262</v>
      </c>
      <c r="K3162" t="s">
        <v>139</v>
      </c>
      <c r="L3162" t="s">
        <v>1439</v>
      </c>
      <c r="M3162" t="s">
        <v>2106</v>
      </c>
      <c r="N3162" t="s">
        <v>2107</v>
      </c>
      <c r="O3162" t="s">
        <v>940</v>
      </c>
      <c r="P3162" t="s">
        <v>941</v>
      </c>
      <c r="Q3162" s="11">
        <v>0</v>
      </c>
      <c r="R3162" s="11">
        <v>0</v>
      </c>
      <c r="S3162" s="11">
        <v>0</v>
      </c>
      <c r="T3162" s="11">
        <v>0</v>
      </c>
      <c r="U3162" s="11">
        <v>20000000</v>
      </c>
      <c r="V3162" s="11">
        <v>0</v>
      </c>
      <c r="W3162" s="11">
        <v>20000000</v>
      </c>
      <c r="X3162" s="11">
        <v>0</v>
      </c>
      <c r="Y3162" s="11">
        <v>0</v>
      </c>
      <c r="Z3162" s="11">
        <v>0</v>
      </c>
      <c r="AA3162" s="11">
        <v>0</v>
      </c>
      <c r="AB3162" s="11">
        <v>0</v>
      </c>
      <c r="AC3162" s="11">
        <v>10000000</v>
      </c>
      <c r="AD3162" s="11">
        <v>10000000</v>
      </c>
      <c r="AE3162" s="11">
        <v>0</v>
      </c>
      <c r="AF3162" s="11">
        <v>0</v>
      </c>
      <c r="AG3162" s="11">
        <v>10000000</v>
      </c>
      <c r="AH3162" s="11">
        <v>0</v>
      </c>
      <c r="AI3162" s="11">
        <v>0</v>
      </c>
      <c r="AJ3162" s="11">
        <v>0</v>
      </c>
      <c r="AK3162" s="11">
        <v>0</v>
      </c>
      <c r="AL3162" s="11">
        <v>20000000</v>
      </c>
      <c r="AM3162" s="11">
        <v>0</v>
      </c>
      <c r="AN3162" s="11">
        <v>0</v>
      </c>
      <c r="AO31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1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1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2" s="11">
        <f>Table_PBS_SQL_DB2_PBSSQL_PBS_NDP_Tina_CG_QtrlyPerformance_Final[[#This Row],[GOU REL]]+Table_PBS_SQL_DB2_PBSSQL_PBS_NDP_Tina_CG_QtrlyPerformance_Final[[#This Row],[EXT REL]]</f>
        <v>20000000</v>
      </c>
      <c r="AT3162" s="11">
        <f>Table_PBS_SQL_DB2_PBSSQL_PBS_NDP_Tina_CG_QtrlyPerformance_Final[[#This Row],[GOU EXP]]+Table_PBS_SQL_DB2_PBSSQL_PBS_NDP_Tina_CG_QtrlyPerformance_Final[[#This Row],[EXT EXP]]</f>
        <v>30000000</v>
      </c>
      <c r="AU3162" s="11" t="str">
        <f>IF(Table_PBS_SQL_DB2_PBSSQL_PBS_NDP_Tina_CG_QtrlyPerformance_Final[[#This Row],[Item_Code]]&gt;"300000", "Capital", "Recurrent")</f>
        <v>Recurrent</v>
      </c>
    </row>
    <row r="3163" spans="1:47" x14ac:dyDescent="0.25">
      <c r="A3163" t="s">
        <v>49</v>
      </c>
      <c r="B3163" t="s">
        <v>1400</v>
      </c>
      <c r="C3163" t="s">
        <v>119</v>
      </c>
      <c r="D3163" t="s">
        <v>885</v>
      </c>
      <c r="E3163" t="s">
        <v>31</v>
      </c>
      <c r="F3163" t="s">
        <v>886</v>
      </c>
      <c r="G3163" t="s">
        <v>97</v>
      </c>
      <c r="H3163" t="s">
        <v>881</v>
      </c>
      <c r="I3163" t="s">
        <v>467</v>
      </c>
      <c r="J3163" t="s">
        <v>1262</v>
      </c>
      <c r="K3163" t="s">
        <v>139</v>
      </c>
      <c r="L3163" t="s">
        <v>1439</v>
      </c>
      <c r="M3163" t="s">
        <v>2106</v>
      </c>
      <c r="N3163" t="s">
        <v>2107</v>
      </c>
      <c r="O3163" t="s">
        <v>1085</v>
      </c>
      <c r="P3163" t="s">
        <v>1086</v>
      </c>
      <c r="Q3163" s="11">
        <v>0</v>
      </c>
      <c r="R3163" s="11">
        <v>0</v>
      </c>
      <c r="S3163" s="11">
        <v>0</v>
      </c>
      <c r="T3163" s="11">
        <v>0</v>
      </c>
      <c r="U3163" s="11">
        <v>500000000</v>
      </c>
      <c r="V3163" s="11">
        <v>0</v>
      </c>
      <c r="W3163" s="11">
        <v>500000000</v>
      </c>
      <c r="X3163" s="11">
        <v>0</v>
      </c>
      <c r="Y3163" s="11">
        <v>0</v>
      </c>
      <c r="Z3163" s="11">
        <v>0</v>
      </c>
      <c r="AA3163" s="11">
        <v>0</v>
      </c>
      <c r="AB3163" s="11">
        <v>0</v>
      </c>
      <c r="AC3163" s="11">
        <v>250000000</v>
      </c>
      <c r="AD3163" s="11">
        <v>250000000</v>
      </c>
      <c r="AE3163" s="11">
        <v>0</v>
      </c>
      <c r="AF3163" s="11">
        <v>0</v>
      </c>
      <c r="AG3163" s="11">
        <v>101000000</v>
      </c>
      <c r="AH3163" s="11">
        <v>101000000</v>
      </c>
      <c r="AI3163" s="11">
        <v>0</v>
      </c>
      <c r="AJ3163" s="11">
        <v>0</v>
      </c>
      <c r="AK3163" s="11">
        <v>149000000</v>
      </c>
      <c r="AL3163" s="11">
        <v>149000000</v>
      </c>
      <c r="AM3163" s="11">
        <v>0</v>
      </c>
      <c r="AN3163" s="11">
        <v>0</v>
      </c>
      <c r="AO31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31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31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3" s="11">
        <f>Table_PBS_SQL_DB2_PBSSQL_PBS_NDP_Tina_CG_QtrlyPerformance_Final[[#This Row],[GOU REL]]+Table_PBS_SQL_DB2_PBSSQL_PBS_NDP_Tina_CG_QtrlyPerformance_Final[[#This Row],[EXT REL]]</f>
        <v>500000000</v>
      </c>
      <c r="AT3163" s="11">
        <f>Table_PBS_SQL_DB2_PBSSQL_PBS_NDP_Tina_CG_QtrlyPerformance_Final[[#This Row],[GOU EXP]]+Table_PBS_SQL_DB2_PBSSQL_PBS_NDP_Tina_CG_QtrlyPerformance_Final[[#This Row],[EXT EXP]]</f>
        <v>500000000</v>
      </c>
      <c r="AU3163" s="11" t="str">
        <f>IF(Table_PBS_SQL_DB2_PBSSQL_PBS_NDP_Tina_CG_QtrlyPerformance_Final[[#This Row],[Item_Code]]&gt;"300000", "Capital", "Recurrent")</f>
        <v>Recurrent</v>
      </c>
    </row>
    <row r="3164" spans="1:47" x14ac:dyDescent="0.25">
      <c r="A3164" t="s">
        <v>49</v>
      </c>
      <c r="B3164" t="s">
        <v>1400</v>
      </c>
      <c r="C3164" t="s">
        <v>119</v>
      </c>
      <c r="D3164" t="s">
        <v>885</v>
      </c>
      <c r="E3164" t="s">
        <v>31</v>
      </c>
      <c r="F3164" t="s">
        <v>886</v>
      </c>
      <c r="G3164" t="s">
        <v>97</v>
      </c>
      <c r="H3164" t="s">
        <v>881</v>
      </c>
      <c r="I3164" t="s">
        <v>467</v>
      </c>
      <c r="J3164" t="s">
        <v>1262</v>
      </c>
      <c r="K3164" t="s">
        <v>139</v>
      </c>
      <c r="L3164" t="s">
        <v>1439</v>
      </c>
      <c r="M3164" t="s">
        <v>2106</v>
      </c>
      <c r="N3164" t="s">
        <v>2107</v>
      </c>
      <c r="O3164" t="s">
        <v>1005</v>
      </c>
      <c r="P3164" t="s">
        <v>1006</v>
      </c>
      <c r="Q3164" s="11">
        <v>0</v>
      </c>
      <c r="R3164" s="11">
        <v>0</v>
      </c>
      <c r="S3164" s="11">
        <v>0</v>
      </c>
      <c r="T3164" s="11">
        <v>0</v>
      </c>
      <c r="U3164" s="11">
        <v>550000000</v>
      </c>
      <c r="V3164" s="11">
        <v>0</v>
      </c>
      <c r="W3164" s="11">
        <v>550000000</v>
      </c>
      <c r="X3164" s="11">
        <v>0</v>
      </c>
      <c r="Y3164" s="11">
        <v>0</v>
      </c>
      <c r="Z3164" s="11">
        <v>0</v>
      </c>
      <c r="AA3164" s="11">
        <v>0</v>
      </c>
      <c r="AB3164" s="11">
        <v>0</v>
      </c>
      <c r="AC3164" s="11">
        <v>275000000</v>
      </c>
      <c r="AD3164" s="11">
        <v>275000000</v>
      </c>
      <c r="AE3164" s="11">
        <v>0</v>
      </c>
      <c r="AF3164" s="11">
        <v>0</v>
      </c>
      <c r="AG3164" s="11">
        <v>270000000</v>
      </c>
      <c r="AH3164" s="11">
        <v>270000000</v>
      </c>
      <c r="AI3164" s="11">
        <v>0</v>
      </c>
      <c r="AJ3164" s="11">
        <v>0</v>
      </c>
      <c r="AK3164" s="11">
        <v>5000000</v>
      </c>
      <c r="AL3164" s="11">
        <v>5000000</v>
      </c>
      <c r="AM3164" s="11">
        <v>0</v>
      </c>
      <c r="AN3164" s="11">
        <v>0</v>
      </c>
      <c r="AO31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550000000</v>
      </c>
      <c r="AP31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550000000</v>
      </c>
      <c r="AR31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4" s="11">
        <f>Table_PBS_SQL_DB2_PBSSQL_PBS_NDP_Tina_CG_QtrlyPerformance_Final[[#This Row],[GOU REL]]+Table_PBS_SQL_DB2_PBSSQL_PBS_NDP_Tina_CG_QtrlyPerformance_Final[[#This Row],[EXT REL]]</f>
        <v>550000000</v>
      </c>
      <c r="AT3164" s="11">
        <f>Table_PBS_SQL_DB2_PBSSQL_PBS_NDP_Tina_CG_QtrlyPerformance_Final[[#This Row],[GOU EXP]]+Table_PBS_SQL_DB2_PBSSQL_PBS_NDP_Tina_CG_QtrlyPerformance_Final[[#This Row],[EXT EXP]]</f>
        <v>550000000</v>
      </c>
      <c r="AU3164" s="11" t="str">
        <f>IF(Table_PBS_SQL_DB2_PBSSQL_PBS_NDP_Tina_CG_QtrlyPerformance_Final[[#This Row],[Item_Code]]&gt;"300000", "Capital", "Recurrent")</f>
        <v>Recurrent</v>
      </c>
    </row>
    <row r="3165" spans="1:47" x14ac:dyDescent="0.25">
      <c r="A3165" t="s">
        <v>49</v>
      </c>
      <c r="B3165" t="s">
        <v>1400</v>
      </c>
      <c r="C3165" t="s">
        <v>119</v>
      </c>
      <c r="D3165" t="s">
        <v>885</v>
      </c>
      <c r="E3165" t="s">
        <v>31</v>
      </c>
      <c r="F3165" t="s">
        <v>886</v>
      </c>
      <c r="G3165" t="s">
        <v>97</v>
      </c>
      <c r="H3165" t="s">
        <v>881</v>
      </c>
      <c r="I3165" t="s">
        <v>666</v>
      </c>
      <c r="J3165" t="s">
        <v>1440</v>
      </c>
      <c r="K3165" t="s">
        <v>1437</v>
      </c>
      <c r="L3165" t="s">
        <v>1438</v>
      </c>
      <c r="M3165" t="s">
        <v>1373</v>
      </c>
      <c r="N3165" t="s">
        <v>1374</v>
      </c>
      <c r="O3165" t="s">
        <v>1064</v>
      </c>
      <c r="P3165" t="s">
        <v>1065</v>
      </c>
      <c r="Q3165" s="11">
        <v>0</v>
      </c>
      <c r="R3165" s="11">
        <v>0</v>
      </c>
      <c r="S3165" s="11">
        <v>0</v>
      </c>
      <c r="T3165" s="11">
        <v>0</v>
      </c>
      <c r="U3165" s="11">
        <v>10000000</v>
      </c>
      <c r="V3165" s="11">
        <v>0</v>
      </c>
      <c r="W3165" s="11">
        <v>10000000</v>
      </c>
      <c r="X3165" s="11">
        <v>0</v>
      </c>
      <c r="Y3165" s="11">
        <v>0</v>
      </c>
      <c r="Z3165" s="11">
        <v>0</v>
      </c>
      <c r="AA3165" s="11">
        <v>0</v>
      </c>
      <c r="AB3165" s="11">
        <v>0</v>
      </c>
      <c r="AC3165" s="11">
        <v>0</v>
      </c>
      <c r="AD3165" s="11">
        <v>0</v>
      </c>
      <c r="AE3165" s="11">
        <v>0</v>
      </c>
      <c r="AF3165" s="11">
        <v>0</v>
      </c>
      <c r="AG3165" s="11">
        <v>2500000</v>
      </c>
      <c r="AH3165" s="11">
        <v>2500000</v>
      </c>
      <c r="AI3165" s="11">
        <v>0</v>
      </c>
      <c r="AJ3165" s="11">
        <v>0</v>
      </c>
      <c r="AK3165" s="11">
        <v>7500000</v>
      </c>
      <c r="AL3165" s="11">
        <v>10000000</v>
      </c>
      <c r="AM3165" s="11">
        <v>0</v>
      </c>
      <c r="AN3165" s="11">
        <v>0</v>
      </c>
      <c r="AO31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1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v>
      </c>
      <c r="AR31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5" s="11">
        <f>Table_PBS_SQL_DB2_PBSSQL_PBS_NDP_Tina_CG_QtrlyPerformance_Final[[#This Row],[GOU REL]]+Table_PBS_SQL_DB2_PBSSQL_PBS_NDP_Tina_CG_QtrlyPerformance_Final[[#This Row],[EXT REL]]</f>
        <v>10000000</v>
      </c>
      <c r="AT3165" s="11">
        <f>Table_PBS_SQL_DB2_PBSSQL_PBS_NDP_Tina_CG_QtrlyPerformance_Final[[#This Row],[GOU EXP]]+Table_PBS_SQL_DB2_PBSSQL_PBS_NDP_Tina_CG_QtrlyPerformance_Final[[#This Row],[EXT EXP]]</f>
        <v>12500000</v>
      </c>
      <c r="AU3165" s="11" t="str">
        <f>IF(Table_PBS_SQL_DB2_PBSSQL_PBS_NDP_Tina_CG_QtrlyPerformance_Final[[#This Row],[Item_Code]]&gt;"300000", "Capital", "Recurrent")</f>
        <v>Recurrent</v>
      </c>
    </row>
    <row r="3166" spans="1:47" x14ac:dyDescent="0.25">
      <c r="A3166" t="s">
        <v>49</v>
      </c>
      <c r="B3166" t="s">
        <v>1400</v>
      </c>
      <c r="C3166" t="s">
        <v>119</v>
      </c>
      <c r="D3166" t="s">
        <v>885</v>
      </c>
      <c r="E3166" t="s">
        <v>31</v>
      </c>
      <c r="F3166" t="s">
        <v>886</v>
      </c>
      <c r="G3166" t="s">
        <v>97</v>
      </c>
      <c r="H3166" t="s">
        <v>881</v>
      </c>
      <c r="I3166" t="s">
        <v>666</v>
      </c>
      <c r="J3166" t="s">
        <v>1440</v>
      </c>
      <c r="K3166" t="s">
        <v>1437</v>
      </c>
      <c r="L3166" t="s">
        <v>1438</v>
      </c>
      <c r="M3166" t="s">
        <v>1373</v>
      </c>
      <c r="N3166" t="s">
        <v>1374</v>
      </c>
      <c r="O3166" t="s">
        <v>996</v>
      </c>
      <c r="P3166" t="s">
        <v>997</v>
      </c>
      <c r="Q3166" s="11">
        <v>0</v>
      </c>
      <c r="R3166" s="11">
        <v>0</v>
      </c>
      <c r="S3166" s="11">
        <v>0</v>
      </c>
      <c r="T3166" s="11">
        <v>0</v>
      </c>
      <c r="U3166" s="11">
        <v>50000000</v>
      </c>
      <c r="V3166" s="11">
        <v>0</v>
      </c>
      <c r="W3166" s="11">
        <v>50000000</v>
      </c>
      <c r="X3166" s="11">
        <v>0</v>
      </c>
      <c r="Y3166" s="11">
        <v>0</v>
      </c>
      <c r="Z3166" s="11">
        <v>0</v>
      </c>
      <c r="AA3166" s="11">
        <v>0</v>
      </c>
      <c r="AB3166" s="11">
        <v>0</v>
      </c>
      <c r="AC3166" s="11">
        <v>0</v>
      </c>
      <c r="AD3166" s="11">
        <v>0</v>
      </c>
      <c r="AE3166" s="11">
        <v>0</v>
      </c>
      <c r="AF3166" s="11">
        <v>0</v>
      </c>
      <c r="AG3166" s="11">
        <v>12500000</v>
      </c>
      <c r="AH3166" s="11">
        <v>4000000</v>
      </c>
      <c r="AI3166" s="11">
        <v>0</v>
      </c>
      <c r="AJ3166" s="11">
        <v>0</v>
      </c>
      <c r="AK3166" s="11">
        <v>37500000</v>
      </c>
      <c r="AL3166" s="11">
        <v>46000000</v>
      </c>
      <c r="AM3166" s="11">
        <v>0</v>
      </c>
      <c r="AN3166" s="11">
        <v>0</v>
      </c>
      <c r="AO31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1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1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6" s="11">
        <f>Table_PBS_SQL_DB2_PBSSQL_PBS_NDP_Tina_CG_QtrlyPerformance_Final[[#This Row],[GOU REL]]+Table_PBS_SQL_DB2_PBSSQL_PBS_NDP_Tina_CG_QtrlyPerformance_Final[[#This Row],[EXT REL]]</f>
        <v>50000000</v>
      </c>
      <c r="AT3166" s="11">
        <f>Table_PBS_SQL_DB2_PBSSQL_PBS_NDP_Tina_CG_QtrlyPerformance_Final[[#This Row],[GOU EXP]]+Table_PBS_SQL_DB2_PBSSQL_PBS_NDP_Tina_CG_QtrlyPerformance_Final[[#This Row],[EXT EXP]]</f>
        <v>50000000</v>
      </c>
      <c r="AU3166" s="11" t="str">
        <f>IF(Table_PBS_SQL_DB2_PBSSQL_PBS_NDP_Tina_CG_QtrlyPerformance_Final[[#This Row],[Item_Code]]&gt;"300000", "Capital", "Recurrent")</f>
        <v>Recurrent</v>
      </c>
    </row>
    <row r="3167" spans="1:47" x14ac:dyDescent="0.25">
      <c r="A3167" t="s">
        <v>49</v>
      </c>
      <c r="B3167" t="s">
        <v>1400</v>
      </c>
      <c r="C3167" t="s">
        <v>119</v>
      </c>
      <c r="D3167" t="s">
        <v>885</v>
      </c>
      <c r="E3167" t="s">
        <v>31</v>
      </c>
      <c r="F3167" t="s">
        <v>886</v>
      </c>
      <c r="G3167" t="s">
        <v>97</v>
      </c>
      <c r="H3167" t="s">
        <v>881</v>
      </c>
      <c r="I3167" t="s">
        <v>666</v>
      </c>
      <c r="J3167" t="s">
        <v>1440</v>
      </c>
      <c r="K3167" t="s">
        <v>1437</v>
      </c>
      <c r="L3167" t="s">
        <v>1438</v>
      </c>
      <c r="M3167" t="s">
        <v>1373</v>
      </c>
      <c r="N3167" t="s">
        <v>1374</v>
      </c>
      <c r="O3167" t="s">
        <v>1120</v>
      </c>
      <c r="P3167" t="s">
        <v>1121</v>
      </c>
      <c r="Q3167" s="11">
        <v>0</v>
      </c>
      <c r="R3167" s="11">
        <v>0</v>
      </c>
      <c r="S3167" s="11">
        <v>0</v>
      </c>
      <c r="T3167" s="11">
        <v>0</v>
      </c>
      <c r="U3167" s="11">
        <v>93000000</v>
      </c>
      <c r="V3167" s="11">
        <v>0</v>
      </c>
      <c r="W3167" s="11">
        <v>93000000</v>
      </c>
      <c r="X3167" s="11">
        <v>0</v>
      </c>
      <c r="Y3167" s="11">
        <v>0</v>
      </c>
      <c r="Z3167" s="11">
        <v>0</v>
      </c>
      <c r="AA3167" s="11">
        <v>0</v>
      </c>
      <c r="AB3167" s="11">
        <v>0</v>
      </c>
      <c r="AC3167" s="11">
        <v>0</v>
      </c>
      <c r="AD3167" s="11">
        <v>0</v>
      </c>
      <c r="AE3167" s="11">
        <v>0</v>
      </c>
      <c r="AF3167" s="11">
        <v>0</v>
      </c>
      <c r="AG3167" s="11">
        <v>23250000</v>
      </c>
      <c r="AH3167" s="11">
        <v>0</v>
      </c>
      <c r="AI3167" s="11">
        <v>0</v>
      </c>
      <c r="AJ3167" s="11">
        <v>0</v>
      </c>
      <c r="AK3167" s="11">
        <v>10000000</v>
      </c>
      <c r="AL3167" s="11">
        <v>33250000</v>
      </c>
      <c r="AM3167" s="11">
        <v>0</v>
      </c>
      <c r="AN3167" s="11">
        <v>0</v>
      </c>
      <c r="AO31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33250000</v>
      </c>
      <c r="AP31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33250000</v>
      </c>
      <c r="AR31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7" s="11">
        <f>Table_PBS_SQL_DB2_PBSSQL_PBS_NDP_Tina_CG_QtrlyPerformance_Final[[#This Row],[GOU REL]]+Table_PBS_SQL_DB2_PBSSQL_PBS_NDP_Tina_CG_QtrlyPerformance_Final[[#This Row],[EXT REL]]</f>
        <v>33250000</v>
      </c>
      <c r="AT3167" s="11">
        <f>Table_PBS_SQL_DB2_PBSSQL_PBS_NDP_Tina_CG_QtrlyPerformance_Final[[#This Row],[GOU EXP]]+Table_PBS_SQL_DB2_PBSSQL_PBS_NDP_Tina_CG_QtrlyPerformance_Final[[#This Row],[EXT EXP]]</f>
        <v>33250000</v>
      </c>
      <c r="AU3167" s="11" t="str">
        <f>IF(Table_PBS_SQL_DB2_PBSSQL_PBS_NDP_Tina_CG_QtrlyPerformance_Final[[#This Row],[Item_Code]]&gt;"300000", "Capital", "Recurrent")</f>
        <v>Recurrent</v>
      </c>
    </row>
    <row r="3168" spans="1:47" x14ac:dyDescent="0.25">
      <c r="A3168" t="s">
        <v>49</v>
      </c>
      <c r="B3168" t="s">
        <v>1400</v>
      </c>
      <c r="C3168" t="s">
        <v>119</v>
      </c>
      <c r="D3168" t="s">
        <v>885</v>
      </c>
      <c r="E3168" t="s">
        <v>31</v>
      </c>
      <c r="F3168" t="s">
        <v>886</v>
      </c>
      <c r="G3168" t="s">
        <v>97</v>
      </c>
      <c r="H3168" t="s">
        <v>881</v>
      </c>
      <c r="I3168" t="s">
        <v>666</v>
      </c>
      <c r="J3168" t="s">
        <v>1440</v>
      </c>
      <c r="K3168" t="s">
        <v>1437</v>
      </c>
      <c r="L3168" t="s">
        <v>1438</v>
      </c>
      <c r="M3168" t="s">
        <v>1373</v>
      </c>
      <c r="N3168" t="s">
        <v>1374</v>
      </c>
      <c r="O3168" t="s">
        <v>1085</v>
      </c>
      <c r="P3168" t="s">
        <v>1086</v>
      </c>
      <c r="Q3168" s="11">
        <v>0</v>
      </c>
      <c r="R3168" s="11">
        <v>0</v>
      </c>
      <c r="S3168" s="11">
        <v>0</v>
      </c>
      <c r="T3168" s="11">
        <v>0</v>
      </c>
      <c r="U3168" s="11">
        <v>113213529</v>
      </c>
      <c r="V3168" s="11">
        <v>0</v>
      </c>
      <c r="W3168" s="11">
        <v>113213529</v>
      </c>
      <c r="X3168" s="11">
        <v>0</v>
      </c>
      <c r="Y3168" s="11">
        <v>0</v>
      </c>
      <c r="Z3168" s="11">
        <v>0</v>
      </c>
      <c r="AA3168" s="11">
        <v>0</v>
      </c>
      <c r="AB3168" s="11">
        <v>0</v>
      </c>
      <c r="AC3168" s="11">
        <v>0</v>
      </c>
      <c r="AD3168" s="11">
        <v>0</v>
      </c>
      <c r="AE3168" s="11">
        <v>0</v>
      </c>
      <c r="AF3168" s="11">
        <v>0</v>
      </c>
      <c r="AG3168" s="11">
        <v>113213529</v>
      </c>
      <c r="AH3168" s="11">
        <v>0</v>
      </c>
      <c r="AI3168" s="11">
        <v>0</v>
      </c>
      <c r="AJ3168" s="11">
        <v>0</v>
      </c>
      <c r="AK3168" s="11">
        <v>0</v>
      </c>
      <c r="AL3168" s="11">
        <v>113213529</v>
      </c>
      <c r="AM3168" s="11">
        <v>0</v>
      </c>
      <c r="AN3168" s="11">
        <v>0</v>
      </c>
      <c r="AO31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113213529</v>
      </c>
      <c r="AP31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113213529</v>
      </c>
      <c r="AR31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8" s="11">
        <f>Table_PBS_SQL_DB2_PBSSQL_PBS_NDP_Tina_CG_QtrlyPerformance_Final[[#This Row],[GOU REL]]+Table_PBS_SQL_DB2_PBSSQL_PBS_NDP_Tina_CG_QtrlyPerformance_Final[[#This Row],[EXT REL]]</f>
        <v>113213529</v>
      </c>
      <c r="AT3168" s="11">
        <f>Table_PBS_SQL_DB2_PBSSQL_PBS_NDP_Tina_CG_QtrlyPerformance_Final[[#This Row],[GOU EXP]]+Table_PBS_SQL_DB2_PBSSQL_PBS_NDP_Tina_CG_QtrlyPerformance_Final[[#This Row],[EXT EXP]]</f>
        <v>113213529</v>
      </c>
      <c r="AU3168" s="11" t="str">
        <f>IF(Table_PBS_SQL_DB2_PBSSQL_PBS_NDP_Tina_CG_QtrlyPerformance_Final[[#This Row],[Item_Code]]&gt;"300000", "Capital", "Recurrent")</f>
        <v>Recurrent</v>
      </c>
    </row>
    <row r="3169" spans="1:47" x14ac:dyDescent="0.25">
      <c r="A3169" t="s">
        <v>49</v>
      </c>
      <c r="B3169" t="s">
        <v>1400</v>
      </c>
      <c r="C3169" t="s">
        <v>119</v>
      </c>
      <c r="D3169" t="s">
        <v>885</v>
      </c>
      <c r="E3169" t="s">
        <v>31</v>
      </c>
      <c r="F3169" t="s">
        <v>886</v>
      </c>
      <c r="G3169" t="s">
        <v>97</v>
      </c>
      <c r="H3169" t="s">
        <v>881</v>
      </c>
      <c r="I3169" t="s">
        <v>666</v>
      </c>
      <c r="J3169" t="s">
        <v>1440</v>
      </c>
      <c r="K3169" t="s">
        <v>1437</v>
      </c>
      <c r="L3169" t="s">
        <v>1438</v>
      </c>
      <c r="M3169" t="s">
        <v>1130</v>
      </c>
      <c r="N3169" t="s">
        <v>1441</v>
      </c>
      <c r="O3169" t="s">
        <v>1085</v>
      </c>
      <c r="P3169" t="s">
        <v>1086</v>
      </c>
      <c r="Q3169" s="11">
        <v>0</v>
      </c>
      <c r="R3169" s="11">
        <v>0</v>
      </c>
      <c r="S3169" s="11">
        <v>0</v>
      </c>
      <c r="T3169" s="11">
        <v>0</v>
      </c>
      <c r="U3169" s="11">
        <v>1200000000</v>
      </c>
      <c r="V3169" s="11">
        <v>0</v>
      </c>
      <c r="W3169" s="11">
        <v>200000000</v>
      </c>
      <c r="X3169" s="11">
        <v>1000000000</v>
      </c>
      <c r="Y3169" s="11">
        <v>0</v>
      </c>
      <c r="Z3169" s="11">
        <v>0</v>
      </c>
      <c r="AA3169" s="11">
        <v>0</v>
      </c>
      <c r="AB3169" s="11">
        <v>0</v>
      </c>
      <c r="AC3169" s="11">
        <v>0</v>
      </c>
      <c r="AD3169" s="11">
        <v>0</v>
      </c>
      <c r="AE3169" s="11">
        <v>0</v>
      </c>
      <c r="AF3169" s="11">
        <v>0</v>
      </c>
      <c r="AG3169" s="11">
        <v>78303500</v>
      </c>
      <c r="AH3169" s="11">
        <v>0</v>
      </c>
      <c r="AI3169" s="11">
        <v>0</v>
      </c>
      <c r="AJ3169" s="11">
        <v>0</v>
      </c>
      <c r="AK3169" s="11">
        <v>121696500</v>
      </c>
      <c r="AL3169" s="11">
        <v>200000000</v>
      </c>
      <c r="AM3169" s="11">
        <v>0</v>
      </c>
      <c r="AN3169" s="11">
        <v>0</v>
      </c>
      <c r="AO31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1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31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69" s="11">
        <f>Table_PBS_SQL_DB2_PBSSQL_PBS_NDP_Tina_CG_QtrlyPerformance_Final[[#This Row],[GOU REL]]+Table_PBS_SQL_DB2_PBSSQL_PBS_NDP_Tina_CG_QtrlyPerformance_Final[[#This Row],[EXT REL]]</f>
        <v>200000000</v>
      </c>
      <c r="AT3169" s="11">
        <f>Table_PBS_SQL_DB2_PBSSQL_PBS_NDP_Tina_CG_QtrlyPerformance_Final[[#This Row],[GOU EXP]]+Table_PBS_SQL_DB2_PBSSQL_PBS_NDP_Tina_CG_QtrlyPerformance_Final[[#This Row],[EXT EXP]]</f>
        <v>200000000</v>
      </c>
      <c r="AU3169" s="11" t="str">
        <f>IF(Table_PBS_SQL_DB2_PBSSQL_PBS_NDP_Tina_CG_QtrlyPerformance_Final[[#This Row],[Item_Code]]&gt;"300000", "Capital", "Recurrent")</f>
        <v>Recurrent</v>
      </c>
    </row>
    <row r="3170" spans="1:47" x14ac:dyDescent="0.25">
      <c r="A3170" t="s">
        <v>49</v>
      </c>
      <c r="B3170" t="s">
        <v>1400</v>
      </c>
      <c r="C3170" t="s">
        <v>119</v>
      </c>
      <c r="D3170" t="s">
        <v>885</v>
      </c>
      <c r="E3170" t="s">
        <v>31</v>
      </c>
      <c r="F3170" t="s">
        <v>886</v>
      </c>
      <c r="G3170" t="s">
        <v>97</v>
      </c>
      <c r="H3170" t="s">
        <v>881</v>
      </c>
      <c r="I3170" t="s">
        <v>666</v>
      </c>
      <c r="J3170" t="s">
        <v>1440</v>
      </c>
      <c r="K3170" t="s">
        <v>1437</v>
      </c>
      <c r="L3170" t="s">
        <v>1438</v>
      </c>
      <c r="M3170" t="s">
        <v>1168</v>
      </c>
      <c r="N3170" t="s">
        <v>2105</v>
      </c>
      <c r="O3170" t="s">
        <v>1085</v>
      </c>
      <c r="P3170" t="s">
        <v>1086</v>
      </c>
      <c r="Q3170" s="11">
        <v>0</v>
      </c>
      <c r="R3170" s="11">
        <v>0</v>
      </c>
      <c r="S3170" s="11">
        <v>0</v>
      </c>
      <c r="T3170" s="11">
        <v>0</v>
      </c>
      <c r="U3170" s="11">
        <v>474921761</v>
      </c>
      <c r="V3170" s="11">
        <v>0</v>
      </c>
      <c r="W3170" s="11">
        <v>474921761</v>
      </c>
      <c r="X3170" s="11">
        <v>0</v>
      </c>
      <c r="Y3170" s="11">
        <v>0</v>
      </c>
      <c r="Z3170" s="11">
        <v>0</v>
      </c>
      <c r="AA3170" s="11">
        <v>0</v>
      </c>
      <c r="AB3170" s="11">
        <v>0</v>
      </c>
      <c r="AC3170" s="11">
        <v>0</v>
      </c>
      <c r="AD3170" s="11">
        <v>0</v>
      </c>
      <c r="AE3170" s="11">
        <v>0</v>
      </c>
      <c r="AF3170" s="11">
        <v>0</v>
      </c>
      <c r="AG3170" s="11">
        <v>118730500</v>
      </c>
      <c r="AH3170" s="11">
        <v>0</v>
      </c>
      <c r="AI3170" s="11">
        <v>0</v>
      </c>
      <c r="AJ3170" s="11">
        <v>0</v>
      </c>
      <c r="AK3170" s="11">
        <v>155000000</v>
      </c>
      <c r="AL3170" s="11">
        <v>273730499</v>
      </c>
      <c r="AM3170" s="11">
        <v>0</v>
      </c>
      <c r="AN3170" s="11">
        <v>0</v>
      </c>
      <c r="AO31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273730500</v>
      </c>
      <c r="AP31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273730499</v>
      </c>
      <c r="AR31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0" s="11">
        <f>Table_PBS_SQL_DB2_PBSSQL_PBS_NDP_Tina_CG_QtrlyPerformance_Final[[#This Row],[GOU REL]]+Table_PBS_SQL_DB2_PBSSQL_PBS_NDP_Tina_CG_QtrlyPerformance_Final[[#This Row],[EXT REL]]</f>
        <v>273730500</v>
      </c>
      <c r="AT3170" s="11">
        <f>Table_PBS_SQL_DB2_PBSSQL_PBS_NDP_Tina_CG_QtrlyPerformance_Final[[#This Row],[GOU EXP]]+Table_PBS_SQL_DB2_PBSSQL_PBS_NDP_Tina_CG_QtrlyPerformance_Final[[#This Row],[EXT EXP]]</f>
        <v>273730499</v>
      </c>
      <c r="AU3170" s="11" t="str">
        <f>IF(Table_PBS_SQL_DB2_PBSSQL_PBS_NDP_Tina_CG_QtrlyPerformance_Final[[#This Row],[Item_Code]]&gt;"300000", "Capital", "Recurrent")</f>
        <v>Recurrent</v>
      </c>
    </row>
    <row r="3171" spans="1:47" x14ac:dyDescent="0.25">
      <c r="A3171" t="s">
        <v>49</v>
      </c>
      <c r="B3171" t="s">
        <v>1400</v>
      </c>
      <c r="C3171" t="s">
        <v>119</v>
      </c>
      <c r="D3171" t="s">
        <v>885</v>
      </c>
      <c r="E3171" t="s">
        <v>31</v>
      </c>
      <c r="F3171" t="s">
        <v>886</v>
      </c>
      <c r="G3171" t="s">
        <v>97</v>
      </c>
      <c r="H3171" t="s">
        <v>881</v>
      </c>
      <c r="I3171" t="s">
        <v>666</v>
      </c>
      <c r="J3171" t="s">
        <v>1440</v>
      </c>
      <c r="K3171" t="s">
        <v>1437</v>
      </c>
      <c r="L3171" t="s">
        <v>1438</v>
      </c>
      <c r="M3171" t="s">
        <v>1168</v>
      </c>
      <c r="N3171" t="s">
        <v>2105</v>
      </c>
      <c r="O3171" t="s">
        <v>1083</v>
      </c>
      <c r="P3171" t="s">
        <v>1084</v>
      </c>
      <c r="Q3171" s="11">
        <v>0</v>
      </c>
      <c r="R3171" s="11">
        <v>0</v>
      </c>
      <c r="S3171" s="11">
        <v>0</v>
      </c>
      <c r="T3171" s="11">
        <v>0</v>
      </c>
      <c r="U3171" s="11">
        <v>1130000000</v>
      </c>
      <c r="V3171" s="11">
        <v>0</v>
      </c>
      <c r="W3171" s="11">
        <v>0</v>
      </c>
      <c r="X3171" s="11">
        <v>1130000000</v>
      </c>
      <c r="Y3171" s="11">
        <v>0</v>
      </c>
      <c r="Z3171" s="11">
        <v>0</v>
      </c>
      <c r="AA3171" s="11">
        <v>0</v>
      </c>
      <c r="AB3171" s="11">
        <v>0</v>
      </c>
      <c r="AC3171" s="11">
        <v>0</v>
      </c>
      <c r="AD3171" s="11">
        <v>0</v>
      </c>
      <c r="AE3171" s="11">
        <v>0</v>
      </c>
      <c r="AF3171" s="11">
        <v>0</v>
      </c>
      <c r="AG3171" s="11">
        <v>0</v>
      </c>
      <c r="AH3171" s="11">
        <v>0</v>
      </c>
      <c r="AI3171" s="11">
        <v>0</v>
      </c>
      <c r="AJ3171" s="11">
        <v>0</v>
      </c>
      <c r="AK3171" s="11">
        <v>0</v>
      </c>
      <c r="AL3171" s="11">
        <v>0</v>
      </c>
      <c r="AM3171" s="11">
        <v>0</v>
      </c>
      <c r="AN3171" s="11">
        <v>0</v>
      </c>
      <c r="AO31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1" s="11">
        <f>Table_PBS_SQL_DB2_PBSSQL_PBS_NDP_Tina_CG_QtrlyPerformance_Final[[#This Row],[GOU REL]]+Table_PBS_SQL_DB2_PBSSQL_PBS_NDP_Tina_CG_QtrlyPerformance_Final[[#This Row],[EXT REL]]</f>
        <v>0</v>
      </c>
      <c r="AT3171" s="11">
        <f>Table_PBS_SQL_DB2_PBSSQL_PBS_NDP_Tina_CG_QtrlyPerformance_Final[[#This Row],[GOU EXP]]+Table_PBS_SQL_DB2_PBSSQL_PBS_NDP_Tina_CG_QtrlyPerformance_Final[[#This Row],[EXT EXP]]</f>
        <v>0</v>
      </c>
      <c r="AU3171" s="11" t="str">
        <f>IF(Table_PBS_SQL_DB2_PBSSQL_PBS_NDP_Tina_CG_QtrlyPerformance_Final[[#This Row],[Item_Code]]&gt;"300000", "Capital", "Recurrent")</f>
        <v>Recurrent</v>
      </c>
    </row>
    <row r="3172" spans="1:47" x14ac:dyDescent="0.25">
      <c r="A3172" t="s">
        <v>49</v>
      </c>
      <c r="B3172" t="s">
        <v>1400</v>
      </c>
      <c r="C3172" t="s">
        <v>119</v>
      </c>
      <c r="D3172" t="s">
        <v>885</v>
      </c>
      <c r="E3172" t="s">
        <v>31</v>
      </c>
      <c r="F3172" t="s">
        <v>886</v>
      </c>
      <c r="G3172" t="s">
        <v>97</v>
      </c>
      <c r="H3172" t="s">
        <v>881</v>
      </c>
      <c r="I3172" t="s">
        <v>666</v>
      </c>
      <c r="J3172" t="s">
        <v>1440</v>
      </c>
      <c r="K3172" t="s">
        <v>1437</v>
      </c>
      <c r="L3172" t="s">
        <v>1438</v>
      </c>
      <c r="M3172" t="s">
        <v>1044</v>
      </c>
      <c r="N3172" t="s">
        <v>1045</v>
      </c>
      <c r="O3172" t="s">
        <v>1626</v>
      </c>
      <c r="P3172" t="s">
        <v>1627</v>
      </c>
      <c r="Q3172" s="11">
        <v>0</v>
      </c>
      <c r="R3172" s="11">
        <v>0</v>
      </c>
      <c r="S3172" s="11">
        <v>0</v>
      </c>
      <c r="T3172" s="11">
        <v>0</v>
      </c>
      <c r="U3172" s="11">
        <v>1000000000</v>
      </c>
      <c r="V3172" s="11">
        <v>0</v>
      </c>
      <c r="W3172" s="11">
        <v>1000000000</v>
      </c>
      <c r="X3172" s="11">
        <v>0</v>
      </c>
      <c r="Y3172" s="11">
        <v>0</v>
      </c>
      <c r="Z3172" s="11">
        <v>0</v>
      </c>
      <c r="AA3172" s="11">
        <v>0</v>
      </c>
      <c r="AB3172" s="11">
        <v>0</v>
      </c>
      <c r="AC3172" s="11">
        <v>800000000</v>
      </c>
      <c r="AD3172" s="11">
        <v>360000000</v>
      </c>
      <c r="AE3172" s="11">
        <v>0</v>
      </c>
      <c r="AF3172" s="11">
        <v>0</v>
      </c>
      <c r="AG3172" s="11">
        <v>100000000</v>
      </c>
      <c r="AH3172" s="11">
        <v>540000000</v>
      </c>
      <c r="AI3172" s="11">
        <v>0</v>
      </c>
      <c r="AJ3172" s="11">
        <v>0</v>
      </c>
      <c r="AK3172" s="11">
        <v>100000000</v>
      </c>
      <c r="AL3172" s="11">
        <v>100000000</v>
      </c>
      <c r="AM3172" s="11">
        <v>0</v>
      </c>
      <c r="AN3172" s="11">
        <v>0</v>
      </c>
      <c r="AO31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31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31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2" s="11">
        <f>Table_PBS_SQL_DB2_PBSSQL_PBS_NDP_Tina_CG_QtrlyPerformance_Final[[#This Row],[GOU REL]]+Table_PBS_SQL_DB2_PBSSQL_PBS_NDP_Tina_CG_QtrlyPerformance_Final[[#This Row],[EXT REL]]</f>
        <v>1000000000</v>
      </c>
      <c r="AT3172" s="11">
        <f>Table_PBS_SQL_DB2_PBSSQL_PBS_NDP_Tina_CG_QtrlyPerformance_Final[[#This Row],[GOU EXP]]+Table_PBS_SQL_DB2_PBSSQL_PBS_NDP_Tina_CG_QtrlyPerformance_Final[[#This Row],[EXT EXP]]</f>
        <v>1000000000</v>
      </c>
      <c r="AU3172" s="11" t="str">
        <f>IF(Table_PBS_SQL_DB2_PBSSQL_PBS_NDP_Tina_CG_QtrlyPerformance_Final[[#This Row],[Item_Code]]&gt;"300000", "Capital", "Recurrent")</f>
        <v>Capital</v>
      </c>
    </row>
    <row r="3173" spans="1:47" x14ac:dyDescent="0.25">
      <c r="A3173" t="s">
        <v>49</v>
      </c>
      <c r="B3173" t="s">
        <v>1400</v>
      </c>
      <c r="C3173" t="s">
        <v>119</v>
      </c>
      <c r="D3173" t="s">
        <v>885</v>
      </c>
      <c r="E3173" t="s">
        <v>87</v>
      </c>
      <c r="F3173" t="s">
        <v>1157</v>
      </c>
      <c r="G3173" t="s">
        <v>75</v>
      </c>
      <c r="H3173" t="s">
        <v>1414</v>
      </c>
      <c r="I3173" t="s">
        <v>896</v>
      </c>
      <c r="J3173" t="s">
        <v>897</v>
      </c>
      <c r="K3173" t="s">
        <v>1442</v>
      </c>
      <c r="L3173" t="s">
        <v>1443</v>
      </c>
      <c r="M3173" t="s">
        <v>1130</v>
      </c>
      <c r="N3173" t="s">
        <v>1131</v>
      </c>
      <c r="O3173" t="s">
        <v>1016</v>
      </c>
      <c r="P3173" t="s">
        <v>1017</v>
      </c>
      <c r="Q3173" s="11">
        <v>0</v>
      </c>
      <c r="R3173" s="11">
        <v>0</v>
      </c>
      <c r="S3173" s="11">
        <v>0</v>
      </c>
      <c r="T3173" s="11">
        <v>0</v>
      </c>
      <c r="U3173" s="11">
        <v>0</v>
      </c>
      <c r="V3173" s="11">
        <v>0</v>
      </c>
      <c r="W3173" s="11">
        <v>0</v>
      </c>
      <c r="X3173" s="11">
        <v>0</v>
      </c>
      <c r="Y3173" s="11">
        <v>0</v>
      </c>
      <c r="Z3173" s="11">
        <v>0</v>
      </c>
      <c r="AA3173" s="11">
        <v>4000000</v>
      </c>
      <c r="AB3173" s="11">
        <v>1000000</v>
      </c>
      <c r="AC3173" s="11">
        <v>0</v>
      </c>
      <c r="AD3173" s="11">
        <v>0</v>
      </c>
      <c r="AE3173" s="11">
        <v>0</v>
      </c>
      <c r="AF3173" s="11">
        <v>0</v>
      </c>
      <c r="AG3173" s="11">
        <v>0</v>
      </c>
      <c r="AH3173" s="11">
        <v>0</v>
      </c>
      <c r="AI3173" s="11">
        <v>0</v>
      </c>
      <c r="AJ3173" s="11">
        <v>0</v>
      </c>
      <c r="AK3173" s="11">
        <v>0</v>
      </c>
      <c r="AL3173" s="11">
        <v>0</v>
      </c>
      <c r="AM3173" s="11">
        <v>0</v>
      </c>
      <c r="AN3173" s="11">
        <v>0</v>
      </c>
      <c r="AO31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4000000</v>
      </c>
      <c r="AQ31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1000000</v>
      </c>
      <c r="AS3173" s="11">
        <f>Table_PBS_SQL_DB2_PBSSQL_PBS_NDP_Tina_CG_QtrlyPerformance_Final[[#This Row],[GOU REL]]+Table_PBS_SQL_DB2_PBSSQL_PBS_NDP_Tina_CG_QtrlyPerformance_Final[[#This Row],[EXT REL]]</f>
        <v>4000000</v>
      </c>
      <c r="AT3173" s="11">
        <f>Table_PBS_SQL_DB2_PBSSQL_PBS_NDP_Tina_CG_QtrlyPerformance_Final[[#This Row],[GOU EXP]]+Table_PBS_SQL_DB2_PBSSQL_PBS_NDP_Tina_CG_QtrlyPerformance_Final[[#This Row],[EXT EXP]]</f>
        <v>1000000</v>
      </c>
      <c r="AU3173" s="11" t="str">
        <f>IF(Table_PBS_SQL_DB2_PBSSQL_PBS_NDP_Tina_CG_QtrlyPerformance_Final[[#This Row],[Item_Code]]&gt;"300000", "Capital", "Recurrent")</f>
        <v>Recurrent</v>
      </c>
    </row>
    <row r="3174" spans="1:47" x14ac:dyDescent="0.25">
      <c r="A3174" t="s">
        <v>49</v>
      </c>
      <c r="B3174" t="s">
        <v>1400</v>
      </c>
      <c r="C3174" t="s">
        <v>119</v>
      </c>
      <c r="D3174" t="s">
        <v>885</v>
      </c>
      <c r="E3174" t="s">
        <v>87</v>
      </c>
      <c r="F3174" t="s">
        <v>1157</v>
      </c>
      <c r="G3174" t="s">
        <v>75</v>
      </c>
      <c r="H3174" t="s">
        <v>1414</v>
      </c>
      <c r="I3174" t="s">
        <v>493</v>
      </c>
      <c r="J3174" t="s">
        <v>1415</v>
      </c>
      <c r="K3174" t="s">
        <v>1444</v>
      </c>
      <c r="L3174" t="s">
        <v>1445</v>
      </c>
      <c r="M3174" t="s">
        <v>1168</v>
      </c>
      <c r="N3174" t="s">
        <v>1169</v>
      </c>
      <c r="O3174" t="s">
        <v>1028</v>
      </c>
      <c r="P3174" t="s">
        <v>1029</v>
      </c>
      <c r="Q3174" s="11">
        <v>0</v>
      </c>
      <c r="R3174" s="11">
        <v>0</v>
      </c>
      <c r="S3174" s="11">
        <v>0</v>
      </c>
      <c r="T3174" s="11">
        <v>0</v>
      </c>
      <c r="U3174" s="11">
        <v>20000000</v>
      </c>
      <c r="V3174" s="11">
        <v>0</v>
      </c>
      <c r="W3174" s="11">
        <v>20000000</v>
      </c>
      <c r="X3174" s="11">
        <v>0</v>
      </c>
      <c r="Y3174" s="11">
        <v>0</v>
      </c>
      <c r="Z3174" s="11">
        <v>0</v>
      </c>
      <c r="AA3174" s="11">
        <v>0</v>
      </c>
      <c r="AB3174" s="11">
        <v>0</v>
      </c>
      <c r="AC3174" s="11">
        <v>5000000</v>
      </c>
      <c r="AD3174" s="11">
        <v>5000000</v>
      </c>
      <c r="AE3174" s="11">
        <v>0</v>
      </c>
      <c r="AF3174" s="11">
        <v>0</v>
      </c>
      <c r="AG3174" s="11">
        <v>5000000</v>
      </c>
      <c r="AH3174" s="11">
        <v>1000000</v>
      </c>
      <c r="AI3174" s="11">
        <v>0</v>
      </c>
      <c r="AJ3174" s="11">
        <v>0</v>
      </c>
      <c r="AK3174" s="11">
        <v>10000000</v>
      </c>
      <c r="AL3174" s="11">
        <v>14000000</v>
      </c>
      <c r="AM3174" s="11">
        <v>0</v>
      </c>
      <c r="AN3174" s="11">
        <v>0</v>
      </c>
      <c r="AO31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1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1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4" s="11">
        <f>Table_PBS_SQL_DB2_PBSSQL_PBS_NDP_Tina_CG_QtrlyPerformance_Final[[#This Row],[GOU REL]]+Table_PBS_SQL_DB2_PBSSQL_PBS_NDP_Tina_CG_QtrlyPerformance_Final[[#This Row],[EXT REL]]</f>
        <v>20000000</v>
      </c>
      <c r="AT3174" s="11">
        <f>Table_PBS_SQL_DB2_PBSSQL_PBS_NDP_Tina_CG_QtrlyPerformance_Final[[#This Row],[GOU EXP]]+Table_PBS_SQL_DB2_PBSSQL_PBS_NDP_Tina_CG_QtrlyPerformance_Final[[#This Row],[EXT EXP]]</f>
        <v>20000000</v>
      </c>
      <c r="AU3174" s="11" t="str">
        <f>IF(Table_PBS_SQL_DB2_PBSSQL_PBS_NDP_Tina_CG_QtrlyPerformance_Final[[#This Row],[Item_Code]]&gt;"300000", "Capital", "Recurrent")</f>
        <v>Recurrent</v>
      </c>
    </row>
    <row r="3175" spans="1:47" x14ac:dyDescent="0.25">
      <c r="A3175" t="s">
        <v>49</v>
      </c>
      <c r="B3175" t="s">
        <v>1400</v>
      </c>
      <c r="C3175" t="s">
        <v>119</v>
      </c>
      <c r="D3175" t="s">
        <v>885</v>
      </c>
      <c r="E3175" t="s">
        <v>87</v>
      </c>
      <c r="F3175" t="s">
        <v>1157</v>
      </c>
      <c r="G3175" t="s">
        <v>75</v>
      </c>
      <c r="H3175" t="s">
        <v>1414</v>
      </c>
      <c r="I3175" t="s">
        <v>493</v>
      </c>
      <c r="J3175" t="s">
        <v>1415</v>
      </c>
      <c r="K3175" t="s">
        <v>1444</v>
      </c>
      <c r="L3175" t="s">
        <v>1445</v>
      </c>
      <c r="M3175" t="s">
        <v>1168</v>
      </c>
      <c r="N3175" t="s">
        <v>1169</v>
      </c>
      <c r="O3175" t="s">
        <v>922</v>
      </c>
      <c r="P3175" t="s">
        <v>923</v>
      </c>
      <c r="Q3175" s="11">
        <v>0</v>
      </c>
      <c r="R3175" s="11">
        <v>0</v>
      </c>
      <c r="S3175" s="11">
        <v>0</v>
      </c>
      <c r="T3175" s="11">
        <v>0</v>
      </c>
      <c r="U3175" s="11">
        <v>64000000</v>
      </c>
      <c r="V3175" s="11">
        <v>0</v>
      </c>
      <c r="W3175" s="11">
        <v>64000000</v>
      </c>
      <c r="X3175" s="11">
        <v>0</v>
      </c>
      <c r="Y3175" s="11">
        <v>0</v>
      </c>
      <c r="Z3175" s="11">
        <v>0</v>
      </c>
      <c r="AA3175" s="11">
        <v>0</v>
      </c>
      <c r="AB3175" s="11">
        <v>0</v>
      </c>
      <c r="AC3175" s="11">
        <v>16000000</v>
      </c>
      <c r="AD3175" s="11">
        <v>16000000</v>
      </c>
      <c r="AE3175" s="11">
        <v>0</v>
      </c>
      <c r="AF3175" s="11">
        <v>0</v>
      </c>
      <c r="AG3175" s="11">
        <v>16000000</v>
      </c>
      <c r="AH3175" s="11">
        <v>16000000</v>
      </c>
      <c r="AI3175" s="11">
        <v>0</v>
      </c>
      <c r="AJ3175" s="11">
        <v>0</v>
      </c>
      <c r="AK3175" s="11">
        <v>15000000</v>
      </c>
      <c r="AL3175" s="11">
        <v>15000000</v>
      </c>
      <c r="AM3175" s="11">
        <v>0</v>
      </c>
      <c r="AN3175" s="11">
        <v>0</v>
      </c>
      <c r="AO31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47000000</v>
      </c>
      <c r="AP31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47000000</v>
      </c>
      <c r="AR31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5" s="11">
        <f>Table_PBS_SQL_DB2_PBSSQL_PBS_NDP_Tina_CG_QtrlyPerformance_Final[[#This Row],[GOU REL]]+Table_PBS_SQL_DB2_PBSSQL_PBS_NDP_Tina_CG_QtrlyPerformance_Final[[#This Row],[EXT REL]]</f>
        <v>47000000</v>
      </c>
      <c r="AT3175" s="11">
        <f>Table_PBS_SQL_DB2_PBSSQL_PBS_NDP_Tina_CG_QtrlyPerformance_Final[[#This Row],[GOU EXP]]+Table_PBS_SQL_DB2_PBSSQL_PBS_NDP_Tina_CG_QtrlyPerformance_Final[[#This Row],[EXT EXP]]</f>
        <v>47000000</v>
      </c>
      <c r="AU3175" s="11" t="str">
        <f>IF(Table_PBS_SQL_DB2_PBSSQL_PBS_NDP_Tina_CG_QtrlyPerformance_Final[[#This Row],[Item_Code]]&gt;"300000", "Capital", "Recurrent")</f>
        <v>Recurrent</v>
      </c>
    </row>
    <row r="3176" spans="1:47" x14ac:dyDescent="0.25">
      <c r="A3176" t="s">
        <v>49</v>
      </c>
      <c r="B3176" t="s">
        <v>1400</v>
      </c>
      <c r="C3176" t="s">
        <v>119</v>
      </c>
      <c r="D3176" t="s">
        <v>885</v>
      </c>
      <c r="E3176" t="s">
        <v>87</v>
      </c>
      <c r="F3176" t="s">
        <v>1157</v>
      </c>
      <c r="G3176" t="s">
        <v>75</v>
      </c>
      <c r="H3176" t="s">
        <v>1414</v>
      </c>
      <c r="I3176" t="s">
        <v>493</v>
      </c>
      <c r="J3176" t="s">
        <v>1415</v>
      </c>
      <c r="K3176" t="s">
        <v>1416</v>
      </c>
      <c r="L3176" t="s">
        <v>1417</v>
      </c>
      <c r="M3176" t="s">
        <v>1130</v>
      </c>
      <c r="N3176" t="s">
        <v>1131</v>
      </c>
      <c r="O3176" t="s">
        <v>1004</v>
      </c>
      <c r="P3176" t="s">
        <v>868</v>
      </c>
      <c r="Q3176" s="11">
        <v>0</v>
      </c>
      <c r="R3176" s="11">
        <v>0</v>
      </c>
      <c r="S3176" s="11">
        <v>0</v>
      </c>
      <c r="T3176" s="11">
        <v>0</v>
      </c>
      <c r="U3176" s="11">
        <v>16800000</v>
      </c>
      <c r="V3176" s="11">
        <v>0</v>
      </c>
      <c r="W3176" s="11">
        <v>16800000</v>
      </c>
      <c r="X3176" s="11">
        <v>0</v>
      </c>
      <c r="Y3176" s="11">
        <v>0</v>
      </c>
      <c r="Z3176" s="11">
        <v>0</v>
      </c>
      <c r="AA3176" s="11">
        <v>0</v>
      </c>
      <c r="AB3176" s="11">
        <v>0</v>
      </c>
      <c r="AC3176" s="11">
        <v>4200000</v>
      </c>
      <c r="AD3176" s="11">
        <v>4200000</v>
      </c>
      <c r="AE3176" s="11">
        <v>0</v>
      </c>
      <c r="AF3176" s="11">
        <v>0</v>
      </c>
      <c r="AG3176" s="11">
        <v>4200000</v>
      </c>
      <c r="AH3176" s="11">
        <v>4200000</v>
      </c>
      <c r="AI3176" s="11">
        <v>0</v>
      </c>
      <c r="AJ3176" s="11">
        <v>0</v>
      </c>
      <c r="AK3176" s="11">
        <v>0</v>
      </c>
      <c r="AL3176" s="11">
        <v>0</v>
      </c>
      <c r="AM3176" s="11">
        <v>0</v>
      </c>
      <c r="AN3176" s="11">
        <v>0</v>
      </c>
      <c r="AO31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8400000</v>
      </c>
      <c r="AP31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8400000</v>
      </c>
      <c r="AR31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6" s="11">
        <f>Table_PBS_SQL_DB2_PBSSQL_PBS_NDP_Tina_CG_QtrlyPerformance_Final[[#This Row],[GOU REL]]+Table_PBS_SQL_DB2_PBSSQL_PBS_NDP_Tina_CG_QtrlyPerformance_Final[[#This Row],[EXT REL]]</f>
        <v>8400000</v>
      </c>
      <c r="AT3176" s="11">
        <f>Table_PBS_SQL_DB2_PBSSQL_PBS_NDP_Tina_CG_QtrlyPerformance_Final[[#This Row],[GOU EXP]]+Table_PBS_SQL_DB2_PBSSQL_PBS_NDP_Tina_CG_QtrlyPerformance_Final[[#This Row],[EXT EXP]]</f>
        <v>8400000</v>
      </c>
      <c r="AU3176" s="11" t="str">
        <f>IF(Table_PBS_SQL_DB2_PBSSQL_PBS_NDP_Tina_CG_QtrlyPerformance_Final[[#This Row],[Item_Code]]&gt;"300000", "Capital", "Recurrent")</f>
        <v>Recurrent</v>
      </c>
    </row>
    <row r="3177" spans="1:47" x14ac:dyDescent="0.25">
      <c r="A3177" t="s">
        <v>49</v>
      </c>
      <c r="B3177" t="s">
        <v>1400</v>
      </c>
      <c r="C3177" t="s">
        <v>119</v>
      </c>
      <c r="D3177" t="s">
        <v>885</v>
      </c>
      <c r="E3177" t="s">
        <v>87</v>
      </c>
      <c r="F3177" t="s">
        <v>1157</v>
      </c>
      <c r="G3177" t="s">
        <v>75</v>
      </c>
      <c r="H3177" t="s">
        <v>1414</v>
      </c>
      <c r="I3177" t="s">
        <v>493</v>
      </c>
      <c r="J3177" t="s">
        <v>1415</v>
      </c>
      <c r="K3177" t="s">
        <v>1416</v>
      </c>
      <c r="L3177" t="s">
        <v>1417</v>
      </c>
      <c r="M3177" t="s">
        <v>1044</v>
      </c>
      <c r="N3177" t="s">
        <v>1045</v>
      </c>
      <c r="O3177" t="s">
        <v>1418</v>
      </c>
      <c r="P3177" t="s">
        <v>1419</v>
      </c>
      <c r="Q3177" s="11">
        <v>0</v>
      </c>
      <c r="R3177" s="11">
        <v>0</v>
      </c>
      <c r="S3177" s="11">
        <v>0</v>
      </c>
      <c r="T3177" s="11">
        <v>0</v>
      </c>
      <c r="U3177" s="11">
        <v>130000000</v>
      </c>
      <c r="V3177" s="11">
        <v>0</v>
      </c>
      <c r="W3177" s="11">
        <v>130000000</v>
      </c>
      <c r="X3177" s="11">
        <v>0</v>
      </c>
      <c r="Y3177" s="11">
        <v>0</v>
      </c>
      <c r="Z3177" s="11">
        <v>0</v>
      </c>
      <c r="AA3177" s="11">
        <v>0</v>
      </c>
      <c r="AB3177" s="11">
        <v>0</v>
      </c>
      <c r="AC3177" s="11">
        <v>130000000</v>
      </c>
      <c r="AD3177" s="11">
        <v>130000000</v>
      </c>
      <c r="AE3177" s="11">
        <v>0</v>
      </c>
      <c r="AF3177" s="11">
        <v>0</v>
      </c>
      <c r="AG3177" s="11">
        <v>0</v>
      </c>
      <c r="AH3177" s="11">
        <v>0</v>
      </c>
      <c r="AI3177" s="11">
        <v>0</v>
      </c>
      <c r="AJ3177" s="11">
        <v>0</v>
      </c>
      <c r="AK3177" s="11">
        <v>0</v>
      </c>
      <c r="AL3177" s="11">
        <v>0</v>
      </c>
      <c r="AM3177" s="11">
        <v>0</v>
      </c>
      <c r="AN3177" s="11">
        <v>0</v>
      </c>
      <c r="AO31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v>
      </c>
      <c r="AP31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130000000</v>
      </c>
      <c r="AR31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7" s="11">
        <f>Table_PBS_SQL_DB2_PBSSQL_PBS_NDP_Tina_CG_QtrlyPerformance_Final[[#This Row],[GOU REL]]+Table_PBS_SQL_DB2_PBSSQL_PBS_NDP_Tina_CG_QtrlyPerformance_Final[[#This Row],[EXT REL]]</f>
        <v>130000000</v>
      </c>
      <c r="AT3177" s="11">
        <f>Table_PBS_SQL_DB2_PBSSQL_PBS_NDP_Tina_CG_QtrlyPerformance_Final[[#This Row],[GOU EXP]]+Table_PBS_SQL_DB2_PBSSQL_PBS_NDP_Tina_CG_QtrlyPerformance_Final[[#This Row],[EXT EXP]]</f>
        <v>130000000</v>
      </c>
      <c r="AU3177" s="11" t="str">
        <f>IF(Table_PBS_SQL_DB2_PBSSQL_PBS_NDP_Tina_CG_QtrlyPerformance_Final[[#This Row],[Item_Code]]&gt;"300000", "Capital", "Recurrent")</f>
        <v>Capital</v>
      </c>
    </row>
    <row r="3178" spans="1:47" x14ac:dyDescent="0.25">
      <c r="A3178" t="s">
        <v>305</v>
      </c>
      <c r="B3178" t="s">
        <v>306</v>
      </c>
      <c r="C3178" t="s">
        <v>293</v>
      </c>
      <c r="D3178" t="s">
        <v>1206</v>
      </c>
      <c r="E3178" t="s">
        <v>75</v>
      </c>
      <c r="F3178" t="s">
        <v>1228</v>
      </c>
      <c r="G3178" t="s">
        <v>103</v>
      </c>
      <c r="H3178" t="s">
        <v>1242</v>
      </c>
      <c r="I3178" t="s">
        <v>493</v>
      </c>
      <c r="J3178" t="s">
        <v>1248</v>
      </c>
      <c r="K3178" t="s">
        <v>311</v>
      </c>
      <c r="L3178" t="s">
        <v>1247</v>
      </c>
      <c r="M3178" t="s">
        <v>1232</v>
      </c>
      <c r="N3178" t="s">
        <v>1586</v>
      </c>
      <c r="O3178" t="s">
        <v>1626</v>
      </c>
      <c r="P3178" t="s">
        <v>1627</v>
      </c>
      <c r="Q3178" s="11">
        <v>0</v>
      </c>
      <c r="R3178" s="11">
        <v>0</v>
      </c>
      <c r="S3178" s="11">
        <v>0</v>
      </c>
      <c r="T3178" s="11">
        <v>0</v>
      </c>
      <c r="U3178" s="11">
        <v>38313552600</v>
      </c>
      <c r="V3178" s="11">
        <v>0</v>
      </c>
      <c r="W3178" s="11">
        <v>0</v>
      </c>
      <c r="X3178" s="11">
        <v>38313552600</v>
      </c>
      <c r="Y3178" s="11">
        <v>0</v>
      </c>
      <c r="Z3178" s="11">
        <v>0</v>
      </c>
      <c r="AA3178" s="11">
        <v>0</v>
      </c>
      <c r="AB3178" s="11">
        <v>0</v>
      </c>
      <c r="AC3178" s="11">
        <v>0</v>
      </c>
      <c r="AD3178" s="11">
        <v>0</v>
      </c>
      <c r="AE3178" s="11">
        <v>0</v>
      </c>
      <c r="AF3178" s="11">
        <v>0</v>
      </c>
      <c r="AG3178" s="11">
        <v>0</v>
      </c>
      <c r="AH3178" s="11">
        <v>0</v>
      </c>
      <c r="AI3178" s="11">
        <v>0</v>
      </c>
      <c r="AJ3178" s="11">
        <v>0</v>
      </c>
      <c r="AK3178" s="11">
        <v>0</v>
      </c>
      <c r="AL3178" s="11">
        <v>0</v>
      </c>
      <c r="AM3178" s="11">
        <v>0</v>
      </c>
      <c r="AN3178" s="11">
        <v>0</v>
      </c>
      <c r="AO31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8" s="11">
        <f>Table_PBS_SQL_DB2_PBSSQL_PBS_NDP_Tina_CG_QtrlyPerformance_Final[[#This Row],[GOU REL]]+Table_PBS_SQL_DB2_PBSSQL_PBS_NDP_Tina_CG_QtrlyPerformance_Final[[#This Row],[EXT REL]]</f>
        <v>0</v>
      </c>
      <c r="AT3178" s="11">
        <f>Table_PBS_SQL_DB2_PBSSQL_PBS_NDP_Tina_CG_QtrlyPerformance_Final[[#This Row],[GOU EXP]]+Table_PBS_SQL_DB2_PBSSQL_PBS_NDP_Tina_CG_QtrlyPerformance_Final[[#This Row],[EXT EXP]]</f>
        <v>0</v>
      </c>
      <c r="AU3178" s="11" t="str">
        <f>IF(Table_PBS_SQL_DB2_PBSSQL_PBS_NDP_Tina_CG_QtrlyPerformance_Final[[#This Row],[Item_Code]]&gt;"300000", "Capital", "Recurrent")</f>
        <v>Capital</v>
      </c>
    </row>
    <row r="3179" spans="1:47" x14ac:dyDescent="0.25">
      <c r="A3179" t="s">
        <v>305</v>
      </c>
      <c r="B3179" t="s">
        <v>306</v>
      </c>
      <c r="C3179" t="s">
        <v>293</v>
      </c>
      <c r="D3179" t="s">
        <v>1206</v>
      </c>
      <c r="E3179" t="s">
        <v>75</v>
      </c>
      <c r="F3179" t="s">
        <v>1228</v>
      </c>
      <c r="G3179" t="s">
        <v>103</v>
      </c>
      <c r="H3179" t="s">
        <v>1242</v>
      </c>
      <c r="I3179" t="s">
        <v>493</v>
      </c>
      <c r="J3179" t="s">
        <v>1248</v>
      </c>
      <c r="K3179" t="s">
        <v>311</v>
      </c>
      <c r="L3179" t="s">
        <v>1247</v>
      </c>
      <c r="M3179" t="s">
        <v>1168</v>
      </c>
      <c r="N3179" t="s">
        <v>1169</v>
      </c>
      <c r="O3179" t="s">
        <v>1062</v>
      </c>
      <c r="P3179" t="s">
        <v>1063</v>
      </c>
      <c r="Q3179" s="11">
        <v>0</v>
      </c>
      <c r="R3179" s="11">
        <v>0</v>
      </c>
      <c r="S3179" s="11">
        <v>0</v>
      </c>
      <c r="T3179" s="11">
        <v>0</v>
      </c>
      <c r="U3179" s="11">
        <v>3815640000</v>
      </c>
      <c r="V3179" s="11">
        <v>0</v>
      </c>
      <c r="W3179" s="11">
        <v>0</v>
      </c>
      <c r="X3179" s="11">
        <v>3815640000</v>
      </c>
      <c r="Y3179" s="11">
        <v>0</v>
      </c>
      <c r="Z3179" s="11">
        <v>0</v>
      </c>
      <c r="AA3179" s="11">
        <v>0</v>
      </c>
      <c r="AB3179" s="11">
        <v>0</v>
      </c>
      <c r="AC3179" s="11">
        <v>0</v>
      </c>
      <c r="AD3179" s="11">
        <v>0</v>
      </c>
      <c r="AE3179" s="11">
        <v>0</v>
      </c>
      <c r="AF3179" s="11">
        <v>0</v>
      </c>
      <c r="AG3179" s="11">
        <v>0</v>
      </c>
      <c r="AH3179" s="11">
        <v>0</v>
      </c>
      <c r="AI3179" s="11">
        <v>0</v>
      </c>
      <c r="AJ3179" s="11">
        <v>0</v>
      </c>
      <c r="AK3179" s="11">
        <v>0</v>
      </c>
      <c r="AL3179" s="11">
        <v>0</v>
      </c>
      <c r="AM3179" s="11">
        <v>0</v>
      </c>
      <c r="AN3179" s="11">
        <v>0</v>
      </c>
      <c r="AO31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79" s="11">
        <f>Table_PBS_SQL_DB2_PBSSQL_PBS_NDP_Tina_CG_QtrlyPerformance_Final[[#This Row],[GOU REL]]+Table_PBS_SQL_DB2_PBSSQL_PBS_NDP_Tina_CG_QtrlyPerformance_Final[[#This Row],[EXT REL]]</f>
        <v>0</v>
      </c>
      <c r="AT3179" s="11">
        <f>Table_PBS_SQL_DB2_PBSSQL_PBS_NDP_Tina_CG_QtrlyPerformance_Final[[#This Row],[GOU EXP]]+Table_PBS_SQL_DB2_PBSSQL_PBS_NDP_Tina_CG_QtrlyPerformance_Final[[#This Row],[EXT EXP]]</f>
        <v>0</v>
      </c>
      <c r="AU3179" s="11" t="str">
        <f>IF(Table_PBS_SQL_DB2_PBSSQL_PBS_NDP_Tina_CG_QtrlyPerformance_Final[[#This Row],[Item_Code]]&gt;"300000", "Capital", "Recurrent")</f>
        <v>Recurrent</v>
      </c>
    </row>
    <row r="3180" spans="1:47" x14ac:dyDescent="0.25">
      <c r="A3180" t="s">
        <v>305</v>
      </c>
      <c r="B3180" t="s">
        <v>306</v>
      </c>
      <c r="C3180" t="s">
        <v>293</v>
      </c>
      <c r="D3180" t="s">
        <v>1206</v>
      </c>
      <c r="E3180" t="s">
        <v>75</v>
      </c>
      <c r="F3180" t="s">
        <v>1228</v>
      </c>
      <c r="G3180" t="s">
        <v>103</v>
      </c>
      <c r="H3180" t="s">
        <v>1242</v>
      </c>
      <c r="I3180" t="s">
        <v>493</v>
      </c>
      <c r="J3180" t="s">
        <v>1248</v>
      </c>
      <c r="K3180" t="s">
        <v>311</v>
      </c>
      <c r="L3180" t="s">
        <v>1247</v>
      </c>
      <c r="M3180" t="s">
        <v>1168</v>
      </c>
      <c r="N3180" t="s">
        <v>1169</v>
      </c>
      <c r="O3180" t="s">
        <v>1005</v>
      </c>
      <c r="P3180" t="s">
        <v>1006</v>
      </c>
      <c r="Q3180" s="11">
        <v>0</v>
      </c>
      <c r="R3180" s="11">
        <v>0</v>
      </c>
      <c r="S3180" s="11">
        <v>0</v>
      </c>
      <c r="T3180" s="11">
        <v>0</v>
      </c>
      <c r="U3180" s="11">
        <v>4536702000</v>
      </c>
      <c r="V3180" s="11">
        <v>0</v>
      </c>
      <c r="W3180" s="11">
        <v>0</v>
      </c>
      <c r="X3180" s="11">
        <v>4536702000</v>
      </c>
      <c r="Y3180" s="11">
        <v>0</v>
      </c>
      <c r="Z3180" s="11">
        <v>0</v>
      </c>
      <c r="AA3180" s="11">
        <v>0</v>
      </c>
      <c r="AB3180" s="11">
        <v>0</v>
      </c>
      <c r="AC3180" s="11">
        <v>0</v>
      </c>
      <c r="AD3180" s="11">
        <v>0</v>
      </c>
      <c r="AE3180" s="11">
        <v>0</v>
      </c>
      <c r="AF3180" s="11">
        <v>0</v>
      </c>
      <c r="AG3180" s="11">
        <v>0</v>
      </c>
      <c r="AH3180" s="11">
        <v>0</v>
      </c>
      <c r="AI3180" s="11">
        <v>0</v>
      </c>
      <c r="AJ3180" s="11">
        <v>0</v>
      </c>
      <c r="AK3180" s="11">
        <v>0</v>
      </c>
      <c r="AL3180" s="11">
        <v>0</v>
      </c>
      <c r="AM3180" s="11">
        <v>0</v>
      </c>
      <c r="AN3180" s="11">
        <v>0</v>
      </c>
      <c r="AO31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0" s="11">
        <f>Table_PBS_SQL_DB2_PBSSQL_PBS_NDP_Tina_CG_QtrlyPerformance_Final[[#This Row],[GOU REL]]+Table_PBS_SQL_DB2_PBSSQL_PBS_NDP_Tina_CG_QtrlyPerformance_Final[[#This Row],[EXT REL]]</f>
        <v>0</v>
      </c>
      <c r="AT3180" s="11">
        <f>Table_PBS_SQL_DB2_PBSSQL_PBS_NDP_Tina_CG_QtrlyPerformance_Final[[#This Row],[GOU EXP]]+Table_PBS_SQL_DB2_PBSSQL_PBS_NDP_Tina_CG_QtrlyPerformance_Final[[#This Row],[EXT EXP]]</f>
        <v>0</v>
      </c>
      <c r="AU3180" s="11" t="str">
        <f>IF(Table_PBS_SQL_DB2_PBSSQL_PBS_NDP_Tina_CG_QtrlyPerformance_Final[[#This Row],[Item_Code]]&gt;"300000", "Capital", "Recurrent")</f>
        <v>Recurrent</v>
      </c>
    </row>
    <row r="3181" spans="1:47" x14ac:dyDescent="0.25">
      <c r="A3181" t="s">
        <v>99</v>
      </c>
      <c r="B3181" t="s">
        <v>2009</v>
      </c>
      <c r="C3181" t="s">
        <v>97</v>
      </c>
      <c r="D3181" t="s">
        <v>1665</v>
      </c>
      <c r="E3181" t="s">
        <v>87</v>
      </c>
      <c r="F3181" t="s">
        <v>961</v>
      </c>
      <c r="G3181" t="s">
        <v>87</v>
      </c>
      <c r="H3181" t="s">
        <v>881</v>
      </c>
      <c r="I3181" t="s">
        <v>493</v>
      </c>
      <c r="J3181" t="s">
        <v>864</v>
      </c>
      <c r="K3181" t="s">
        <v>101</v>
      </c>
      <c r="L3181" t="s">
        <v>2194</v>
      </c>
      <c r="M3181" t="s">
        <v>1168</v>
      </c>
      <c r="N3181" t="s">
        <v>1169</v>
      </c>
      <c r="O3181" t="s">
        <v>1028</v>
      </c>
      <c r="P3181" t="s">
        <v>1029</v>
      </c>
      <c r="Q3181" s="11">
        <v>0</v>
      </c>
      <c r="R3181" s="11">
        <v>0</v>
      </c>
      <c r="S3181" s="11">
        <v>0</v>
      </c>
      <c r="T3181" s="11">
        <v>0</v>
      </c>
      <c r="U3181" s="11">
        <v>40000000</v>
      </c>
      <c r="V3181" s="11">
        <v>0</v>
      </c>
      <c r="W3181" s="11">
        <v>40000000</v>
      </c>
      <c r="X3181" s="11">
        <v>0</v>
      </c>
      <c r="Y3181" s="11">
        <v>0</v>
      </c>
      <c r="Z3181" s="11">
        <v>0</v>
      </c>
      <c r="AA3181" s="11">
        <v>0</v>
      </c>
      <c r="AB3181" s="11">
        <v>0</v>
      </c>
      <c r="AC3181" s="11">
        <v>13333332</v>
      </c>
      <c r="AD3181" s="11">
        <v>13333332</v>
      </c>
      <c r="AE3181" s="11">
        <v>0</v>
      </c>
      <c r="AF3181" s="11">
        <v>0</v>
      </c>
      <c r="AG3181" s="11">
        <v>9333334</v>
      </c>
      <c r="AH3181" s="11">
        <v>0</v>
      </c>
      <c r="AI3181" s="11">
        <v>0</v>
      </c>
      <c r="AJ3181" s="11">
        <v>0</v>
      </c>
      <c r="AK3181" s="11">
        <v>17333334</v>
      </c>
      <c r="AL3181" s="11">
        <v>26666668</v>
      </c>
      <c r="AM3181" s="11">
        <v>0</v>
      </c>
      <c r="AN3181" s="11">
        <v>0</v>
      </c>
      <c r="AO31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1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1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1" s="11">
        <f>Table_PBS_SQL_DB2_PBSSQL_PBS_NDP_Tina_CG_QtrlyPerformance_Final[[#This Row],[GOU REL]]+Table_PBS_SQL_DB2_PBSSQL_PBS_NDP_Tina_CG_QtrlyPerformance_Final[[#This Row],[EXT REL]]</f>
        <v>40000000</v>
      </c>
      <c r="AT3181" s="11">
        <f>Table_PBS_SQL_DB2_PBSSQL_PBS_NDP_Tina_CG_QtrlyPerformance_Final[[#This Row],[GOU EXP]]+Table_PBS_SQL_DB2_PBSSQL_PBS_NDP_Tina_CG_QtrlyPerformance_Final[[#This Row],[EXT EXP]]</f>
        <v>40000000</v>
      </c>
      <c r="AU3181" s="11" t="str">
        <f>IF(Table_PBS_SQL_DB2_PBSSQL_PBS_NDP_Tina_CG_QtrlyPerformance_Final[[#This Row],[Item_Code]]&gt;"300000", "Capital", "Recurrent")</f>
        <v>Recurrent</v>
      </c>
    </row>
    <row r="3182" spans="1:47" x14ac:dyDescent="0.25">
      <c r="A3182" t="s">
        <v>99</v>
      </c>
      <c r="B3182" t="s">
        <v>2009</v>
      </c>
      <c r="C3182" t="s">
        <v>97</v>
      </c>
      <c r="D3182" t="s">
        <v>1665</v>
      </c>
      <c r="E3182" t="s">
        <v>87</v>
      </c>
      <c r="F3182" t="s">
        <v>961</v>
      </c>
      <c r="G3182" t="s">
        <v>87</v>
      </c>
      <c r="H3182" t="s">
        <v>881</v>
      </c>
      <c r="I3182" t="s">
        <v>493</v>
      </c>
      <c r="J3182" t="s">
        <v>864</v>
      </c>
      <c r="K3182" t="s">
        <v>101</v>
      </c>
      <c r="L3182" t="s">
        <v>2194</v>
      </c>
      <c r="M3182" t="s">
        <v>1168</v>
      </c>
      <c r="N3182" t="s">
        <v>1169</v>
      </c>
      <c r="O3182" t="s">
        <v>996</v>
      </c>
      <c r="P3182" t="s">
        <v>997</v>
      </c>
      <c r="Q3182" s="11">
        <v>0</v>
      </c>
      <c r="R3182" s="11">
        <v>0</v>
      </c>
      <c r="S3182" s="11">
        <v>0</v>
      </c>
      <c r="T3182" s="11">
        <v>0</v>
      </c>
      <c r="U3182" s="11">
        <v>50000000</v>
      </c>
      <c r="V3182" s="11">
        <v>0</v>
      </c>
      <c r="W3182" s="11">
        <v>50000000</v>
      </c>
      <c r="X3182" s="11">
        <v>0</v>
      </c>
      <c r="Y3182" s="11">
        <v>0</v>
      </c>
      <c r="Z3182" s="11">
        <v>0</v>
      </c>
      <c r="AA3182" s="11">
        <v>0</v>
      </c>
      <c r="AB3182" s="11">
        <v>0</v>
      </c>
      <c r="AC3182" s="11">
        <v>16666665</v>
      </c>
      <c r="AD3182" s="11">
        <v>16666665</v>
      </c>
      <c r="AE3182" s="11">
        <v>0</v>
      </c>
      <c r="AF3182" s="11">
        <v>0</v>
      </c>
      <c r="AG3182" s="11">
        <v>11000000</v>
      </c>
      <c r="AH3182" s="11">
        <v>5675000</v>
      </c>
      <c r="AI3182" s="11">
        <v>0</v>
      </c>
      <c r="AJ3182" s="11">
        <v>0</v>
      </c>
      <c r="AK3182" s="11">
        <v>0</v>
      </c>
      <c r="AL3182" s="11">
        <v>5201500</v>
      </c>
      <c r="AM3182" s="11">
        <v>0</v>
      </c>
      <c r="AN3182" s="11">
        <v>0</v>
      </c>
      <c r="AO31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27666665</v>
      </c>
      <c r="AP31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27543165</v>
      </c>
      <c r="AR31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2" s="11">
        <f>Table_PBS_SQL_DB2_PBSSQL_PBS_NDP_Tina_CG_QtrlyPerformance_Final[[#This Row],[GOU REL]]+Table_PBS_SQL_DB2_PBSSQL_PBS_NDP_Tina_CG_QtrlyPerformance_Final[[#This Row],[EXT REL]]</f>
        <v>27666665</v>
      </c>
      <c r="AT3182" s="11">
        <f>Table_PBS_SQL_DB2_PBSSQL_PBS_NDP_Tina_CG_QtrlyPerformance_Final[[#This Row],[GOU EXP]]+Table_PBS_SQL_DB2_PBSSQL_PBS_NDP_Tina_CG_QtrlyPerformance_Final[[#This Row],[EXT EXP]]</f>
        <v>27543165</v>
      </c>
      <c r="AU3182" s="11" t="str">
        <f>IF(Table_PBS_SQL_DB2_PBSSQL_PBS_NDP_Tina_CG_QtrlyPerformance_Final[[#This Row],[Item_Code]]&gt;"300000", "Capital", "Recurrent")</f>
        <v>Recurrent</v>
      </c>
    </row>
    <row r="3183" spans="1:47" x14ac:dyDescent="0.25">
      <c r="A3183" t="s">
        <v>99</v>
      </c>
      <c r="B3183" t="s">
        <v>2009</v>
      </c>
      <c r="C3183" t="s">
        <v>97</v>
      </c>
      <c r="D3183" t="s">
        <v>1665</v>
      </c>
      <c r="E3183" t="s">
        <v>87</v>
      </c>
      <c r="F3183" t="s">
        <v>961</v>
      </c>
      <c r="G3183" t="s">
        <v>87</v>
      </c>
      <c r="H3183" t="s">
        <v>881</v>
      </c>
      <c r="I3183" t="s">
        <v>493</v>
      </c>
      <c r="J3183" t="s">
        <v>864</v>
      </c>
      <c r="K3183" t="s">
        <v>101</v>
      </c>
      <c r="L3183" t="s">
        <v>2194</v>
      </c>
      <c r="M3183" t="s">
        <v>1168</v>
      </c>
      <c r="N3183" t="s">
        <v>1169</v>
      </c>
      <c r="O3183" t="s">
        <v>922</v>
      </c>
      <c r="P3183" t="s">
        <v>923</v>
      </c>
      <c r="Q3183" s="11">
        <v>0</v>
      </c>
      <c r="R3183" s="11">
        <v>0</v>
      </c>
      <c r="S3183" s="11">
        <v>0</v>
      </c>
      <c r="T3183" s="11">
        <v>0</v>
      </c>
      <c r="U3183" s="11">
        <v>5000000</v>
      </c>
      <c r="V3183" s="11">
        <v>0</v>
      </c>
      <c r="W3183" s="11">
        <v>5000000</v>
      </c>
      <c r="X3183" s="11">
        <v>0</v>
      </c>
      <c r="Y3183" s="11">
        <v>0</v>
      </c>
      <c r="Z3183" s="11">
        <v>0</v>
      </c>
      <c r="AA3183" s="11">
        <v>0</v>
      </c>
      <c r="AB3183" s="11">
        <v>0</v>
      </c>
      <c r="AC3183" s="11">
        <v>1666686</v>
      </c>
      <c r="AD3183" s="11">
        <v>0</v>
      </c>
      <c r="AE3183" s="11">
        <v>0</v>
      </c>
      <c r="AF3183" s="11">
        <v>0</v>
      </c>
      <c r="AG3183" s="11">
        <v>1666657</v>
      </c>
      <c r="AH3183" s="11">
        <v>0</v>
      </c>
      <c r="AI3183" s="11">
        <v>0</v>
      </c>
      <c r="AJ3183" s="11">
        <v>0</v>
      </c>
      <c r="AK3183" s="11">
        <v>0</v>
      </c>
      <c r="AL3183" s="11">
        <v>3333343</v>
      </c>
      <c r="AM3183" s="11">
        <v>0</v>
      </c>
      <c r="AN3183" s="11">
        <v>0</v>
      </c>
      <c r="AO31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3333343</v>
      </c>
      <c r="AP31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3333343</v>
      </c>
      <c r="AR31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3" s="11">
        <f>Table_PBS_SQL_DB2_PBSSQL_PBS_NDP_Tina_CG_QtrlyPerformance_Final[[#This Row],[GOU REL]]+Table_PBS_SQL_DB2_PBSSQL_PBS_NDP_Tina_CG_QtrlyPerformance_Final[[#This Row],[EXT REL]]</f>
        <v>3333343</v>
      </c>
      <c r="AT3183" s="11">
        <f>Table_PBS_SQL_DB2_PBSSQL_PBS_NDP_Tina_CG_QtrlyPerformance_Final[[#This Row],[GOU EXP]]+Table_PBS_SQL_DB2_PBSSQL_PBS_NDP_Tina_CG_QtrlyPerformance_Final[[#This Row],[EXT EXP]]</f>
        <v>3333343</v>
      </c>
      <c r="AU3183" s="11" t="str">
        <f>IF(Table_PBS_SQL_DB2_PBSSQL_PBS_NDP_Tina_CG_QtrlyPerformance_Final[[#This Row],[Item_Code]]&gt;"300000", "Capital", "Recurrent")</f>
        <v>Recurrent</v>
      </c>
    </row>
    <row r="3184" spans="1:47" x14ac:dyDescent="0.25">
      <c r="A3184" t="s">
        <v>220</v>
      </c>
      <c r="B3184" t="s">
        <v>221</v>
      </c>
      <c r="C3184" t="s">
        <v>218</v>
      </c>
      <c r="D3184" t="s">
        <v>1254</v>
      </c>
      <c r="E3184" t="s">
        <v>31</v>
      </c>
      <c r="F3184" t="s">
        <v>1255</v>
      </c>
      <c r="G3184" t="s">
        <v>103</v>
      </c>
      <c r="H3184" t="s">
        <v>1256</v>
      </c>
      <c r="I3184" t="s">
        <v>467</v>
      </c>
      <c r="J3184" t="s">
        <v>1257</v>
      </c>
      <c r="K3184" t="s">
        <v>240</v>
      </c>
      <c r="L3184" t="s">
        <v>1258</v>
      </c>
      <c r="M3184" t="s">
        <v>2240</v>
      </c>
      <c r="N3184" t="s">
        <v>2241</v>
      </c>
      <c r="O3184" t="s">
        <v>1062</v>
      </c>
      <c r="P3184" t="s">
        <v>1063</v>
      </c>
      <c r="Q3184" s="11">
        <v>0</v>
      </c>
      <c r="R3184" s="11">
        <v>0</v>
      </c>
      <c r="S3184" s="11">
        <v>0</v>
      </c>
      <c r="T3184" s="11">
        <v>0</v>
      </c>
      <c r="U3184" s="11">
        <v>3181818182</v>
      </c>
      <c r="V3184" s="11">
        <v>0</v>
      </c>
      <c r="W3184" s="11">
        <v>3181818182</v>
      </c>
      <c r="X3184" s="11">
        <v>0</v>
      </c>
      <c r="Y3184" s="11">
        <v>795454500</v>
      </c>
      <c r="Z3184" s="11">
        <v>44821000</v>
      </c>
      <c r="AA3184" s="11">
        <v>0</v>
      </c>
      <c r="AB3184" s="11">
        <v>0</v>
      </c>
      <c r="AC3184" s="11">
        <v>795454500</v>
      </c>
      <c r="AD3184" s="11">
        <v>725168950</v>
      </c>
      <c r="AE3184" s="11">
        <v>0</v>
      </c>
      <c r="AF3184" s="11">
        <v>0</v>
      </c>
      <c r="AG3184" s="11">
        <v>795454546</v>
      </c>
      <c r="AH3184" s="11">
        <v>1055817284</v>
      </c>
      <c r="AI3184" s="11">
        <v>0</v>
      </c>
      <c r="AJ3184" s="11">
        <v>0</v>
      </c>
      <c r="AK3184" s="11">
        <v>697454550</v>
      </c>
      <c r="AL3184" s="11">
        <v>1258010862</v>
      </c>
      <c r="AM3184" s="11">
        <v>0</v>
      </c>
      <c r="AN3184" s="11">
        <v>0</v>
      </c>
      <c r="AO31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3083818096</v>
      </c>
      <c r="AP31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3083818096</v>
      </c>
      <c r="AR31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4" s="11">
        <f>Table_PBS_SQL_DB2_PBSSQL_PBS_NDP_Tina_CG_QtrlyPerformance_Final[[#This Row],[GOU REL]]+Table_PBS_SQL_DB2_PBSSQL_PBS_NDP_Tina_CG_QtrlyPerformance_Final[[#This Row],[EXT REL]]</f>
        <v>3083818096</v>
      </c>
      <c r="AT3184" s="11">
        <f>Table_PBS_SQL_DB2_PBSSQL_PBS_NDP_Tina_CG_QtrlyPerformance_Final[[#This Row],[GOU EXP]]+Table_PBS_SQL_DB2_PBSSQL_PBS_NDP_Tina_CG_QtrlyPerformance_Final[[#This Row],[EXT EXP]]</f>
        <v>3083818096</v>
      </c>
      <c r="AU3184" s="11" t="str">
        <f>IF(Table_PBS_SQL_DB2_PBSSQL_PBS_NDP_Tina_CG_QtrlyPerformance_Final[[#This Row],[Item_Code]]&gt;"300000", "Capital", "Recurrent")</f>
        <v>Recurrent</v>
      </c>
    </row>
    <row r="3185" spans="1:47" x14ac:dyDescent="0.25">
      <c r="A3185" t="s">
        <v>220</v>
      </c>
      <c r="B3185" t="s">
        <v>221</v>
      </c>
      <c r="C3185" t="s">
        <v>218</v>
      </c>
      <c r="D3185" t="s">
        <v>1254</v>
      </c>
      <c r="E3185" t="s">
        <v>75</v>
      </c>
      <c r="F3185" t="s">
        <v>1261</v>
      </c>
      <c r="G3185" t="s">
        <v>97</v>
      </c>
      <c r="H3185" t="s">
        <v>881</v>
      </c>
      <c r="I3185" t="s">
        <v>467</v>
      </c>
      <c r="J3185" t="s">
        <v>1262</v>
      </c>
      <c r="K3185" t="s">
        <v>232</v>
      </c>
      <c r="L3185" t="s">
        <v>1263</v>
      </c>
      <c r="M3185" t="s">
        <v>866</v>
      </c>
      <c r="N3185" t="s">
        <v>867</v>
      </c>
      <c r="O3185" t="s">
        <v>1796</v>
      </c>
      <c r="P3185" t="s">
        <v>1797</v>
      </c>
      <c r="Q3185" s="11">
        <v>0</v>
      </c>
      <c r="R3185" s="11">
        <v>0</v>
      </c>
      <c r="S3185" s="11">
        <v>100000000</v>
      </c>
      <c r="T3185" s="11">
        <v>-100000000</v>
      </c>
      <c r="U3185" s="11">
        <v>900000000</v>
      </c>
      <c r="V3185" s="11">
        <v>0</v>
      </c>
      <c r="W3185" s="11">
        <v>1000000000</v>
      </c>
      <c r="X3185" s="11">
        <v>0</v>
      </c>
      <c r="Y3185" s="11">
        <v>0</v>
      </c>
      <c r="Z3185" s="11">
        <v>0</v>
      </c>
      <c r="AA3185" s="11">
        <v>0</v>
      </c>
      <c r="AB3185" s="11">
        <v>0</v>
      </c>
      <c r="AC3185" s="11">
        <v>330000000</v>
      </c>
      <c r="AD3185" s="11">
        <v>0</v>
      </c>
      <c r="AE3185" s="11">
        <v>0</v>
      </c>
      <c r="AF3185" s="11">
        <v>0</v>
      </c>
      <c r="AG3185" s="11">
        <v>420000000</v>
      </c>
      <c r="AH3185" s="11">
        <v>665343077</v>
      </c>
      <c r="AI3185" s="11">
        <v>0</v>
      </c>
      <c r="AJ3185" s="11">
        <v>0</v>
      </c>
      <c r="AK3185" s="11">
        <v>95000000</v>
      </c>
      <c r="AL3185" s="11">
        <v>179656923</v>
      </c>
      <c r="AM3185" s="11">
        <v>0</v>
      </c>
      <c r="AN3185" s="11">
        <v>0</v>
      </c>
      <c r="AO31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845000000</v>
      </c>
      <c r="AP31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845000000</v>
      </c>
      <c r="AR31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5" s="11">
        <f>Table_PBS_SQL_DB2_PBSSQL_PBS_NDP_Tina_CG_QtrlyPerformance_Final[[#This Row],[GOU REL]]+Table_PBS_SQL_DB2_PBSSQL_PBS_NDP_Tina_CG_QtrlyPerformance_Final[[#This Row],[EXT REL]]</f>
        <v>845000000</v>
      </c>
      <c r="AT3185" s="11">
        <f>Table_PBS_SQL_DB2_PBSSQL_PBS_NDP_Tina_CG_QtrlyPerformance_Final[[#This Row],[GOU EXP]]+Table_PBS_SQL_DB2_PBSSQL_PBS_NDP_Tina_CG_QtrlyPerformance_Final[[#This Row],[EXT EXP]]</f>
        <v>845000000</v>
      </c>
      <c r="AU3185" s="11" t="str">
        <f>IF(Table_PBS_SQL_DB2_PBSSQL_PBS_NDP_Tina_CG_QtrlyPerformance_Final[[#This Row],[Item_Code]]&gt;"300000", "Capital", "Recurrent")</f>
        <v>Capital</v>
      </c>
    </row>
    <row r="3186" spans="1:47" x14ac:dyDescent="0.25">
      <c r="A3186" t="s">
        <v>220</v>
      </c>
      <c r="B3186" t="s">
        <v>221</v>
      </c>
      <c r="C3186" t="s">
        <v>218</v>
      </c>
      <c r="D3186" t="s">
        <v>1254</v>
      </c>
      <c r="E3186" t="s">
        <v>75</v>
      </c>
      <c r="F3186" t="s">
        <v>1261</v>
      </c>
      <c r="G3186" t="s">
        <v>97</v>
      </c>
      <c r="H3186" t="s">
        <v>881</v>
      </c>
      <c r="I3186" t="s">
        <v>467</v>
      </c>
      <c r="J3186" t="s">
        <v>1262</v>
      </c>
      <c r="K3186" t="s">
        <v>232</v>
      </c>
      <c r="L3186" t="s">
        <v>1263</v>
      </c>
      <c r="M3186" t="s">
        <v>1130</v>
      </c>
      <c r="N3186" t="s">
        <v>1131</v>
      </c>
      <c r="O3186" t="s">
        <v>1011</v>
      </c>
      <c r="P3186" t="s">
        <v>1012</v>
      </c>
      <c r="Q3186" s="11">
        <v>0</v>
      </c>
      <c r="R3186" s="11">
        <v>0</v>
      </c>
      <c r="S3186" s="11">
        <v>0</v>
      </c>
      <c r="T3186" s="11">
        <v>0</v>
      </c>
      <c r="U3186" s="11">
        <v>280000000</v>
      </c>
      <c r="V3186" s="11">
        <v>0</v>
      </c>
      <c r="W3186" s="11">
        <v>280000000</v>
      </c>
      <c r="X3186" s="11">
        <v>0</v>
      </c>
      <c r="Y3186" s="11">
        <v>70009000</v>
      </c>
      <c r="Z3186" s="11">
        <v>0</v>
      </c>
      <c r="AA3186" s="11">
        <v>0</v>
      </c>
      <c r="AB3186" s="11">
        <v>0</v>
      </c>
      <c r="AC3186" s="11">
        <v>70000000</v>
      </c>
      <c r="AD3186" s="11">
        <v>66616840</v>
      </c>
      <c r="AE3186" s="11">
        <v>0</v>
      </c>
      <c r="AF3186" s="11">
        <v>0</v>
      </c>
      <c r="AG3186" s="11">
        <v>70000000</v>
      </c>
      <c r="AH3186" s="11">
        <v>92247000</v>
      </c>
      <c r="AI3186" s="11">
        <v>0</v>
      </c>
      <c r="AJ3186" s="11">
        <v>0</v>
      </c>
      <c r="AK3186" s="11">
        <v>24991000</v>
      </c>
      <c r="AL3186" s="11">
        <v>65234501</v>
      </c>
      <c r="AM3186" s="11">
        <v>0</v>
      </c>
      <c r="AN3186" s="11">
        <v>0</v>
      </c>
      <c r="AO31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235000000</v>
      </c>
      <c r="AP31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224098341</v>
      </c>
      <c r="AR31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6" s="11">
        <f>Table_PBS_SQL_DB2_PBSSQL_PBS_NDP_Tina_CG_QtrlyPerformance_Final[[#This Row],[GOU REL]]+Table_PBS_SQL_DB2_PBSSQL_PBS_NDP_Tina_CG_QtrlyPerformance_Final[[#This Row],[EXT REL]]</f>
        <v>235000000</v>
      </c>
      <c r="AT3186" s="11">
        <f>Table_PBS_SQL_DB2_PBSSQL_PBS_NDP_Tina_CG_QtrlyPerformance_Final[[#This Row],[GOU EXP]]+Table_PBS_SQL_DB2_PBSSQL_PBS_NDP_Tina_CG_QtrlyPerformance_Final[[#This Row],[EXT EXP]]</f>
        <v>224098341</v>
      </c>
      <c r="AU3186" s="11" t="str">
        <f>IF(Table_PBS_SQL_DB2_PBSSQL_PBS_NDP_Tina_CG_QtrlyPerformance_Final[[#This Row],[Item_Code]]&gt;"300000", "Capital", "Recurrent")</f>
        <v>Recurrent</v>
      </c>
    </row>
    <row r="3187" spans="1:47" x14ac:dyDescent="0.25">
      <c r="A3187" t="s">
        <v>220</v>
      </c>
      <c r="B3187" t="s">
        <v>221</v>
      </c>
      <c r="C3187" t="s">
        <v>218</v>
      </c>
      <c r="D3187" t="s">
        <v>1254</v>
      </c>
      <c r="E3187" t="s">
        <v>87</v>
      </c>
      <c r="F3187" t="s">
        <v>1264</v>
      </c>
      <c r="G3187" t="s">
        <v>31</v>
      </c>
      <c r="H3187" t="s">
        <v>1265</v>
      </c>
      <c r="I3187" t="s">
        <v>493</v>
      </c>
      <c r="J3187" t="s">
        <v>1266</v>
      </c>
      <c r="K3187" t="s">
        <v>224</v>
      </c>
      <c r="L3187" t="s">
        <v>1267</v>
      </c>
      <c r="M3187" t="s">
        <v>1305</v>
      </c>
      <c r="N3187" t="s">
        <v>1306</v>
      </c>
      <c r="O3187" t="s">
        <v>1021</v>
      </c>
      <c r="P3187" t="s">
        <v>1022</v>
      </c>
      <c r="Q3187" s="11">
        <v>0</v>
      </c>
      <c r="R3187" s="11">
        <v>0</v>
      </c>
      <c r="S3187" s="11">
        <v>0</v>
      </c>
      <c r="T3187" s="11">
        <v>0</v>
      </c>
      <c r="U3187" s="11">
        <v>50000000</v>
      </c>
      <c r="V3187" s="11">
        <v>0</v>
      </c>
      <c r="W3187" s="11">
        <v>50000000</v>
      </c>
      <c r="X3187" s="11">
        <v>0</v>
      </c>
      <c r="Y3187" s="11">
        <v>0</v>
      </c>
      <c r="Z3187" s="11">
        <v>0</v>
      </c>
      <c r="AA3187" s="11">
        <v>0</v>
      </c>
      <c r="AB3187" s="11">
        <v>0</v>
      </c>
      <c r="AC3187" s="11">
        <v>35000000</v>
      </c>
      <c r="AD3187" s="11">
        <v>34996996</v>
      </c>
      <c r="AE3187" s="11">
        <v>0</v>
      </c>
      <c r="AF3187" s="11">
        <v>0</v>
      </c>
      <c r="AG3187" s="11">
        <v>2500000</v>
      </c>
      <c r="AH3187" s="11">
        <v>1100000</v>
      </c>
      <c r="AI3187" s="11">
        <v>0</v>
      </c>
      <c r="AJ3187" s="11">
        <v>0</v>
      </c>
      <c r="AK3187" s="11">
        <v>12500000</v>
      </c>
      <c r="AL3187" s="11">
        <v>12803004</v>
      </c>
      <c r="AM3187" s="11">
        <v>0</v>
      </c>
      <c r="AN3187" s="11">
        <v>0</v>
      </c>
      <c r="AO31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1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48900000</v>
      </c>
      <c r="AR31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7" s="11">
        <f>Table_PBS_SQL_DB2_PBSSQL_PBS_NDP_Tina_CG_QtrlyPerformance_Final[[#This Row],[GOU REL]]+Table_PBS_SQL_DB2_PBSSQL_PBS_NDP_Tina_CG_QtrlyPerformance_Final[[#This Row],[EXT REL]]</f>
        <v>50000000</v>
      </c>
      <c r="AT3187" s="11">
        <f>Table_PBS_SQL_DB2_PBSSQL_PBS_NDP_Tina_CG_QtrlyPerformance_Final[[#This Row],[GOU EXP]]+Table_PBS_SQL_DB2_PBSSQL_PBS_NDP_Tina_CG_QtrlyPerformance_Final[[#This Row],[EXT EXP]]</f>
        <v>48900000</v>
      </c>
      <c r="AU3187" s="11" t="str">
        <f>IF(Table_PBS_SQL_DB2_PBSSQL_PBS_NDP_Tina_CG_QtrlyPerformance_Final[[#This Row],[Item_Code]]&gt;"300000", "Capital", "Recurrent")</f>
        <v>Recurrent</v>
      </c>
    </row>
    <row r="3188" spans="1:47" x14ac:dyDescent="0.25">
      <c r="A3188" t="s">
        <v>220</v>
      </c>
      <c r="B3188" t="s">
        <v>221</v>
      </c>
      <c r="C3188" t="s">
        <v>218</v>
      </c>
      <c r="D3188" t="s">
        <v>1254</v>
      </c>
      <c r="E3188" t="s">
        <v>87</v>
      </c>
      <c r="F3188" t="s">
        <v>1264</v>
      </c>
      <c r="G3188" t="s">
        <v>31</v>
      </c>
      <c r="H3188" t="s">
        <v>1265</v>
      </c>
      <c r="I3188" t="s">
        <v>493</v>
      </c>
      <c r="J3188" t="s">
        <v>1266</v>
      </c>
      <c r="K3188" t="s">
        <v>224</v>
      </c>
      <c r="L3188" t="s">
        <v>1267</v>
      </c>
      <c r="M3188" t="s">
        <v>1300</v>
      </c>
      <c r="N3188" t="s">
        <v>1301</v>
      </c>
      <c r="O3188" t="s">
        <v>1155</v>
      </c>
      <c r="P3188" t="s">
        <v>1156</v>
      </c>
      <c r="Q3188" s="11">
        <v>0</v>
      </c>
      <c r="R3188" s="11">
        <v>0</v>
      </c>
      <c r="S3188" s="11">
        <v>0</v>
      </c>
      <c r="T3188" s="11">
        <v>0</v>
      </c>
      <c r="U3188" s="11">
        <v>4600000000</v>
      </c>
      <c r="V3188" s="11">
        <v>0</v>
      </c>
      <c r="W3188" s="11">
        <v>4600000000</v>
      </c>
      <c r="X3188" s="11">
        <v>0</v>
      </c>
      <c r="Y3188" s="11">
        <v>0</v>
      </c>
      <c r="Z3188" s="11">
        <v>0</v>
      </c>
      <c r="AA3188" s="11">
        <v>0</v>
      </c>
      <c r="AB3188" s="11">
        <v>0</v>
      </c>
      <c r="AC3188" s="11">
        <v>3372500000</v>
      </c>
      <c r="AD3188" s="11">
        <v>2172935301</v>
      </c>
      <c r="AE3188" s="11">
        <v>0</v>
      </c>
      <c r="AF3188" s="11">
        <v>0</v>
      </c>
      <c r="AG3188" s="11">
        <v>92000000</v>
      </c>
      <c r="AH3188" s="11">
        <v>1291564700</v>
      </c>
      <c r="AI3188" s="11">
        <v>0</v>
      </c>
      <c r="AJ3188" s="11">
        <v>0</v>
      </c>
      <c r="AK3188" s="11">
        <v>1135500000</v>
      </c>
      <c r="AL3188" s="11">
        <v>1067259918</v>
      </c>
      <c r="AM3188" s="11">
        <v>0</v>
      </c>
      <c r="AN3188" s="11">
        <v>0</v>
      </c>
      <c r="AO31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4600000000</v>
      </c>
      <c r="AP31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4531759919</v>
      </c>
      <c r="AR31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8" s="11">
        <f>Table_PBS_SQL_DB2_PBSSQL_PBS_NDP_Tina_CG_QtrlyPerformance_Final[[#This Row],[GOU REL]]+Table_PBS_SQL_DB2_PBSSQL_PBS_NDP_Tina_CG_QtrlyPerformance_Final[[#This Row],[EXT REL]]</f>
        <v>4600000000</v>
      </c>
      <c r="AT3188" s="11">
        <f>Table_PBS_SQL_DB2_PBSSQL_PBS_NDP_Tina_CG_QtrlyPerformance_Final[[#This Row],[GOU EXP]]+Table_PBS_SQL_DB2_PBSSQL_PBS_NDP_Tina_CG_QtrlyPerformance_Final[[#This Row],[EXT EXP]]</f>
        <v>4531759919</v>
      </c>
      <c r="AU3188" s="11" t="str">
        <f>IF(Table_PBS_SQL_DB2_PBSSQL_PBS_NDP_Tina_CG_QtrlyPerformance_Final[[#This Row],[Item_Code]]&gt;"300000", "Capital", "Recurrent")</f>
        <v>Capital</v>
      </c>
    </row>
    <row r="3189" spans="1:47" x14ac:dyDescent="0.25">
      <c r="A3189" t="s">
        <v>220</v>
      </c>
      <c r="B3189" t="s">
        <v>221</v>
      </c>
      <c r="C3189" t="s">
        <v>218</v>
      </c>
      <c r="D3189" t="s">
        <v>1254</v>
      </c>
      <c r="E3189" t="s">
        <v>87</v>
      </c>
      <c r="F3189" t="s">
        <v>1264</v>
      </c>
      <c r="G3189" t="s">
        <v>103</v>
      </c>
      <c r="H3189" t="s">
        <v>1256</v>
      </c>
      <c r="I3189" t="s">
        <v>493</v>
      </c>
      <c r="J3189" t="s">
        <v>1273</v>
      </c>
      <c r="K3189" t="s">
        <v>226</v>
      </c>
      <c r="L3189" t="s">
        <v>1274</v>
      </c>
      <c r="M3189" t="s">
        <v>1044</v>
      </c>
      <c r="N3189" t="s">
        <v>1045</v>
      </c>
      <c r="O3189" t="s">
        <v>1626</v>
      </c>
      <c r="P3189" t="s">
        <v>1627</v>
      </c>
      <c r="Q3189" s="11">
        <v>0</v>
      </c>
      <c r="R3189" s="11">
        <v>0</v>
      </c>
      <c r="S3189" s="11">
        <v>0</v>
      </c>
      <c r="T3189" s="11">
        <v>0</v>
      </c>
      <c r="U3189" s="11">
        <v>15000000000</v>
      </c>
      <c r="V3189" s="11">
        <v>0</v>
      </c>
      <c r="W3189" s="11">
        <v>3000000000</v>
      </c>
      <c r="X3189" s="11">
        <v>12000000000</v>
      </c>
      <c r="Y3189" s="11">
        <v>0</v>
      </c>
      <c r="Z3189" s="11">
        <v>0</v>
      </c>
      <c r="AA3189" s="11">
        <v>0</v>
      </c>
      <c r="AB3189" s="11">
        <v>0</v>
      </c>
      <c r="AC3189" s="11">
        <v>500000000</v>
      </c>
      <c r="AD3189" s="11">
        <v>247870000</v>
      </c>
      <c r="AE3189" s="11">
        <v>0</v>
      </c>
      <c r="AF3189" s="11">
        <v>0</v>
      </c>
      <c r="AG3189" s="11">
        <v>480000000</v>
      </c>
      <c r="AH3189" s="11">
        <v>406295000</v>
      </c>
      <c r="AI3189" s="11">
        <v>0</v>
      </c>
      <c r="AJ3189" s="11">
        <v>0</v>
      </c>
      <c r="AK3189" s="11">
        <v>0</v>
      </c>
      <c r="AL3189" s="11">
        <v>325835000</v>
      </c>
      <c r="AM3189" s="11">
        <v>0</v>
      </c>
      <c r="AN3189" s="11">
        <v>0</v>
      </c>
      <c r="AO31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980000000</v>
      </c>
      <c r="AP31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980000000</v>
      </c>
      <c r="AR31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89" s="11">
        <f>Table_PBS_SQL_DB2_PBSSQL_PBS_NDP_Tina_CG_QtrlyPerformance_Final[[#This Row],[GOU REL]]+Table_PBS_SQL_DB2_PBSSQL_PBS_NDP_Tina_CG_QtrlyPerformance_Final[[#This Row],[EXT REL]]</f>
        <v>980000000</v>
      </c>
      <c r="AT3189" s="11">
        <f>Table_PBS_SQL_DB2_PBSSQL_PBS_NDP_Tina_CG_QtrlyPerformance_Final[[#This Row],[GOU EXP]]+Table_PBS_SQL_DB2_PBSSQL_PBS_NDP_Tina_CG_QtrlyPerformance_Final[[#This Row],[EXT EXP]]</f>
        <v>980000000</v>
      </c>
      <c r="AU3189" s="11" t="str">
        <f>IF(Table_PBS_SQL_DB2_PBSSQL_PBS_NDP_Tina_CG_QtrlyPerformance_Final[[#This Row],[Item_Code]]&gt;"300000", "Capital", "Recurrent")</f>
        <v>Capital</v>
      </c>
    </row>
    <row r="3190" spans="1:47" x14ac:dyDescent="0.25">
      <c r="A3190" t="s">
        <v>220</v>
      </c>
      <c r="B3190" t="s">
        <v>221</v>
      </c>
      <c r="C3190" t="s">
        <v>218</v>
      </c>
      <c r="D3190" t="s">
        <v>1254</v>
      </c>
      <c r="E3190" t="s">
        <v>87</v>
      </c>
      <c r="F3190" t="s">
        <v>1264</v>
      </c>
      <c r="G3190" t="s">
        <v>119</v>
      </c>
      <c r="H3190" t="s">
        <v>1279</v>
      </c>
      <c r="I3190" t="s">
        <v>493</v>
      </c>
      <c r="J3190" t="s">
        <v>1280</v>
      </c>
      <c r="K3190" t="s">
        <v>1281</v>
      </c>
      <c r="L3190" t="s">
        <v>1282</v>
      </c>
      <c r="M3190" t="s">
        <v>1044</v>
      </c>
      <c r="N3190" t="s">
        <v>1045</v>
      </c>
      <c r="O3190" t="s">
        <v>902</v>
      </c>
      <c r="P3190" t="s">
        <v>903</v>
      </c>
      <c r="Q3190" s="11">
        <v>0</v>
      </c>
      <c r="R3190" s="11">
        <v>0</v>
      </c>
      <c r="S3190" s="11">
        <v>0</v>
      </c>
      <c r="T3190" s="11">
        <v>0</v>
      </c>
      <c r="U3190" s="11">
        <v>592800000</v>
      </c>
      <c r="V3190" s="11">
        <v>0</v>
      </c>
      <c r="W3190" s="11">
        <v>592800000</v>
      </c>
      <c r="X3190" s="11">
        <v>0</v>
      </c>
      <c r="Y3190" s="11">
        <v>0</v>
      </c>
      <c r="Z3190" s="11">
        <v>0</v>
      </c>
      <c r="AA3190" s="11">
        <v>0</v>
      </c>
      <c r="AB3190" s="11">
        <v>0</v>
      </c>
      <c r="AC3190" s="11">
        <v>296400000</v>
      </c>
      <c r="AD3190" s="11">
        <v>296400000</v>
      </c>
      <c r="AE3190" s="11">
        <v>0</v>
      </c>
      <c r="AF3190" s="11">
        <v>0</v>
      </c>
      <c r="AG3190" s="11">
        <v>148200000</v>
      </c>
      <c r="AH3190" s="11">
        <v>148200000</v>
      </c>
      <c r="AI3190" s="11">
        <v>0</v>
      </c>
      <c r="AJ3190" s="11">
        <v>0</v>
      </c>
      <c r="AK3190" s="11">
        <v>148200000</v>
      </c>
      <c r="AL3190" s="11">
        <v>148200000</v>
      </c>
      <c r="AM3190" s="11">
        <v>0</v>
      </c>
      <c r="AN3190" s="11">
        <v>0</v>
      </c>
      <c r="AO31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592800000</v>
      </c>
      <c r="AP31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592800000</v>
      </c>
      <c r="AR31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0" s="11">
        <f>Table_PBS_SQL_DB2_PBSSQL_PBS_NDP_Tina_CG_QtrlyPerformance_Final[[#This Row],[GOU REL]]+Table_PBS_SQL_DB2_PBSSQL_PBS_NDP_Tina_CG_QtrlyPerformance_Final[[#This Row],[EXT REL]]</f>
        <v>592800000</v>
      </c>
      <c r="AT3190" s="11">
        <f>Table_PBS_SQL_DB2_PBSSQL_PBS_NDP_Tina_CG_QtrlyPerformance_Final[[#This Row],[GOU EXP]]+Table_PBS_SQL_DB2_PBSSQL_PBS_NDP_Tina_CG_QtrlyPerformance_Final[[#This Row],[EXT EXP]]</f>
        <v>592800000</v>
      </c>
      <c r="AU3190" s="11" t="str">
        <f>IF(Table_PBS_SQL_DB2_PBSSQL_PBS_NDP_Tina_CG_QtrlyPerformance_Final[[#This Row],[Item_Code]]&gt;"300000", "Capital", "Recurrent")</f>
        <v>Recurrent</v>
      </c>
    </row>
    <row r="3191" spans="1:47" x14ac:dyDescent="0.25">
      <c r="A3191" t="s">
        <v>220</v>
      </c>
      <c r="B3191" t="s">
        <v>221</v>
      </c>
      <c r="C3191" t="s">
        <v>218</v>
      </c>
      <c r="D3191" t="s">
        <v>1254</v>
      </c>
      <c r="E3191" t="s">
        <v>87</v>
      </c>
      <c r="F3191" t="s">
        <v>1264</v>
      </c>
      <c r="G3191" t="s">
        <v>119</v>
      </c>
      <c r="H3191" t="s">
        <v>1279</v>
      </c>
      <c r="I3191" t="s">
        <v>493</v>
      </c>
      <c r="J3191" t="s">
        <v>1280</v>
      </c>
      <c r="K3191" t="s">
        <v>1281</v>
      </c>
      <c r="L3191" t="s">
        <v>1282</v>
      </c>
      <c r="M3191" t="s">
        <v>1044</v>
      </c>
      <c r="N3191" t="s">
        <v>1045</v>
      </c>
      <c r="O3191" t="s">
        <v>909</v>
      </c>
      <c r="P3191" t="s">
        <v>910</v>
      </c>
      <c r="Q3191" s="11">
        <v>0</v>
      </c>
      <c r="R3191" s="11">
        <v>0</v>
      </c>
      <c r="S3191" s="11">
        <v>0</v>
      </c>
      <c r="T3191" s="11">
        <v>0</v>
      </c>
      <c r="U3191" s="11">
        <v>413994000</v>
      </c>
      <c r="V3191" s="11">
        <v>0</v>
      </c>
      <c r="W3191" s="11">
        <v>413994000</v>
      </c>
      <c r="X3191" s="11">
        <v>0</v>
      </c>
      <c r="Y3191" s="11">
        <v>0</v>
      </c>
      <c r="Z3191" s="11">
        <v>0</v>
      </c>
      <c r="AA3191" s="11">
        <v>0</v>
      </c>
      <c r="AB3191" s="11">
        <v>0</v>
      </c>
      <c r="AC3191" s="11">
        <v>136618020</v>
      </c>
      <c r="AD3191" s="11">
        <v>136618020</v>
      </c>
      <c r="AE3191" s="11">
        <v>0</v>
      </c>
      <c r="AF3191" s="11">
        <v>0</v>
      </c>
      <c r="AG3191" s="11">
        <v>173877480</v>
      </c>
      <c r="AH3191" s="11">
        <v>173877480</v>
      </c>
      <c r="AI3191" s="11">
        <v>0</v>
      </c>
      <c r="AJ3191" s="11">
        <v>0</v>
      </c>
      <c r="AK3191" s="11">
        <v>103498500</v>
      </c>
      <c r="AL3191" s="11">
        <v>103498500</v>
      </c>
      <c r="AM3191" s="11">
        <v>0</v>
      </c>
      <c r="AN3191" s="11">
        <v>0</v>
      </c>
      <c r="AO31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413994000</v>
      </c>
      <c r="AP31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413994000</v>
      </c>
      <c r="AR31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1" s="11">
        <f>Table_PBS_SQL_DB2_PBSSQL_PBS_NDP_Tina_CG_QtrlyPerformance_Final[[#This Row],[GOU REL]]+Table_PBS_SQL_DB2_PBSSQL_PBS_NDP_Tina_CG_QtrlyPerformance_Final[[#This Row],[EXT REL]]</f>
        <v>413994000</v>
      </c>
      <c r="AT3191" s="11">
        <f>Table_PBS_SQL_DB2_PBSSQL_PBS_NDP_Tina_CG_QtrlyPerformance_Final[[#This Row],[GOU EXP]]+Table_PBS_SQL_DB2_PBSSQL_PBS_NDP_Tina_CG_QtrlyPerformance_Final[[#This Row],[EXT EXP]]</f>
        <v>413994000</v>
      </c>
      <c r="AU3191" s="11" t="str">
        <f>IF(Table_PBS_SQL_DB2_PBSSQL_PBS_NDP_Tina_CG_QtrlyPerformance_Final[[#This Row],[Item_Code]]&gt;"300000", "Capital", "Recurrent")</f>
        <v>Recurrent</v>
      </c>
    </row>
    <row r="3192" spans="1:47" x14ac:dyDescent="0.25">
      <c r="A3192" t="s">
        <v>220</v>
      </c>
      <c r="B3192" t="s">
        <v>221</v>
      </c>
      <c r="C3192" t="s">
        <v>218</v>
      </c>
      <c r="D3192" t="s">
        <v>1254</v>
      </c>
      <c r="E3192" t="s">
        <v>87</v>
      </c>
      <c r="F3192" t="s">
        <v>1264</v>
      </c>
      <c r="G3192" t="s">
        <v>119</v>
      </c>
      <c r="H3192" t="s">
        <v>1279</v>
      </c>
      <c r="I3192" t="s">
        <v>493</v>
      </c>
      <c r="J3192" t="s">
        <v>1280</v>
      </c>
      <c r="K3192" t="s">
        <v>1281</v>
      </c>
      <c r="L3192" t="s">
        <v>1282</v>
      </c>
      <c r="M3192" t="s">
        <v>1044</v>
      </c>
      <c r="N3192" t="s">
        <v>1045</v>
      </c>
      <c r="O3192" t="s">
        <v>906</v>
      </c>
      <c r="P3192" t="s">
        <v>907</v>
      </c>
      <c r="Q3192" s="11">
        <v>0</v>
      </c>
      <c r="R3192" s="11">
        <v>0</v>
      </c>
      <c r="S3192" s="11">
        <v>0</v>
      </c>
      <c r="T3192" s="11">
        <v>0</v>
      </c>
      <c r="U3192" s="11">
        <v>91185000</v>
      </c>
      <c r="V3192" s="11">
        <v>0</v>
      </c>
      <c r="W3192" s="11">
        <v>91185000</v>
      </c>
      <c r="X3192" s="11">
        <v>0</v>
      </c>
      <c r="Y3192" s="11">
        <v>15000000</v>
      </c>
      <c r="Z3192" s="11">
        <v>15000000</v>
      </c>
      <c r="AA3192" s="11">
        <v>0</v>
      </c>
      <c r="AB3192" s="11">
        <v>0</v>
      </c>
      <c r="AC3192" s="11">
        <v>30091050</v>
      </c>
      <c r="AD3192" s="11">
        <v>30091050</v>
      </c>
      <c r="AE3192" s="11">
        <v>0</v>
      </c>
      <c r="AF3192" s="11">
        <v>0</v>
      </c>
      <c r="AG3192" s="11">
        <v>23708100</v>
      </c>
      <c r="AH3192" s="11">
        <v>23708100</v>
      </c>
      <c r="AI3192" s="11">
        <v>0</v>
      </c>
      <c r="AJ3192" s="11">
        <v>0</v>
      </c>
      <c r="AK3192" s="11">
        <v>22385850</v>
      </c>
      <c r="AL3192" s="11">
        <v>22385850</v>
      </c>
      <c r="AM3192" s="11">
        <v>0</v>
      </c>
      <c r="AN3192" s="11">
        <v>0</v>
      </c>
      <c r="AO31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91185000</v>
      </c>
      <c r="AP31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91185000</v>
      </c>
      <c r="AR31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2" s="11">
        <f>Table_PBS_SQL_DB2_PBSSQL_PBS_NDP_Tina_CG_QtrlyPerformance_Final[[#This Row],[GOU REL]]+Table_PBS_SQL_DB2_PBSSQL_PBS_NDP_Tina_CG_QtrlyPerformance_Final[[#This Row],[EXT REL]]</f>
        <v>91185000</v>
      </c>
      <c r="AT3192" s="11">
        <f>Table_PBS_SQL_DB2_PBSSQL_PBS_NDP_Tina_CG_QtrlyPerformance_Final[[#This Row],[GOU EXP]]+Table_PBS_SQL_DB2_PBSSQL_PBS_NDP_Tina_CG_QtrlyPerformance_Final[[#This Row],[EXT EXP]]</f>
        <v>91185000</v>
      </c>
      <c r="AU3192" s="11" t="str">
        <f>IF(Table_PBS_SQL_DB2_PBSSQL_PBS_NDP_Tina_CG_QtrlyPerformance_Final[[#This Row],[Item_Code]]&gt;"300000", "Capital", "Recurrent")</f>
        <v>Recurrent</v>
      </c>
    </row>
    <row r="3193" spans="1:47" x14ac:dyDescent="0.25">
      <c r="A3193" t="s">
        <v>220</v>
      </c>
      <c r="B3193" t="s">
        <v>221</v>
      </c>
      <c r="C3193" t="s">
        <v>218</v>
      </c>
      <c r="D3193" t="s">
        <v>1254</v>
      </c>
      <c r="E3193" t="s">
        <v>87</v>
      </c>
      <c r="F3193" t="s">
        <v>1264</v>
      </c>
      <c r="G3193" t="s">
        <v>119</v>
      </c>
      <c r="H3193" t="s">
        <v>1279</v>
      </c>
      <c r="I3193" t="s">
        <v>493</v>
      </c>
      <c r="J3193" t="s">
        <v>1280</v>
      </c>
      <c r="K3193" t="s">
        <v>1281</v>
      </c>
      <c r="L3193" t="s">
        <v>1282</v>
      </c>
      <c r="M3193" t="s">
        <v>1044</v>
      </c>
      <c r="N3193" t="s">
        <v>1045</v>
      </c>
      <c r="O3193" t="s">
        <v>1124</v>
      </c>
      <c r="P3193" t="s">
        <v>1125</v>
      </c>
      <c r="Q3193" s="11">
        <v>0</v>
      </c>
      <c r="R3193" s="11">
        <v>0</v>
      </c>
      <c r="S3193" s="11">
        <v>0</v>
      </c>
      <c r="T3193" s="11">
        <v>0</v>
      </c>
      <c r="U3193" s="11">
        <v>21384000</v>
      </c>
      <c r="V3193" s="11">
        <v>0</v>
      </c>
      <c r="W3193" s="11">
        <v>21384000</v>
      </c>
      <c r="X3193" s="11">
        <v>0</v>
      </c>
      <c r="Y3193" s="11">
        <v>5346000</v>
      </c>
      <c r="Z3193" s="11">
        <v>5346000</v>
      </c>
      <c r="AA3193" s="11">
        <v>0</v>
      </c>
      <c r="AB3193" s="11">
        <v>0</v>
      </c>
      <c r="AC3193" s="11">
        <v>7056720</v>
      </c>
      <c r="AD3193" s="11">
        <v>7056720</v>
      </c>
      <c r="AE3193" s="11">
        <v>0</v>
      </c>
      <c r="AF3193" s="11">
        <v>0</v>
      </c>
      <c r="AG3193" s="11">
        <v>3635280</v>
      </c>
      <c r="AH3193" s="11">
        <v>3635280</v>
      </c>
      <c r="AI3193" s="11">
        <v>0</v>
      </c>
      <c r="AJ3193" s="11">
        <v>0</v>
      </c>
      <c r="AK3193" s="11">
        <v>5346000</v>
      </c>
      <c r="AL3193" s="11">
        <v>5346000</v>
      </c>
      <c r="AM3193" s="11">
        <v>0</v>
      </c>
      <c r="AN3193" s="11">
        <v>0</v>
      </c>
      <c r="AO31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21384000</v>
      </c>
      <c r="AP31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21384000</v>
      </c>
      <c r="AR31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3" s="11">
        <f>Table_PBS_SQL_DB2_PBSSQL_PBS_NDP_Tina_CG_QtrlyPerformance_Final[[#This Row],[GOU REL]]+Table_PBS_SQL_DB2_PBSSQL_PBS_NDP_Tina_CG_QtrlyPerformance_Final[[#This Row],[EXT REL]]</f>
        <v>21384000</v>
      </c>
      <c r="AT3193" s="11">
        <f>Table_PBS_SQL_DB2_PBSSQL_PBS_NDP_Tina_CG_QtrlyPerformance_Final[[#This Row],[GOU EXP]]+Table_PBS_SQL_DB2_PBSSQL_PBS_NDP_Tina_CG_QtrlyPerformance_Final[[#This Row],[EXT EXP]]</f>
        <v>21384000</v>
      </c>
      <c r="AU3193" s="11" t="str">
        <f>IF(Table_PBS_SQL_DB2_PBSSQL_PBS_NDP_Tina_CG_QtrlyPerformance_Final[[#This Row],[Item_Code]]&gt;"300000", "Capital", "Recurrent")</f>
        <v>Recurrent</v>
      </c>
    </row>
    <row r="3194" spans="1:47" x14ac:dyDescent="0.25">
      <c r="A3194" t="s">
        <v>220</v>
      </c>
      <c r="B3194" t="s">
        <v>221</v>
      </c>
      <c r="C3194" t="s">
        <v>218</v>
      </c>
      <c r="D3194" t="s">
        <v>1254</v>
      </c>
      <c r="E3194" t="s">
        <v>87</v>
      </c>
      <c r="F3194" t="s">
        <v>1264</v>
      </c>
      <c r="G3194" t="s">
        <v>119</v>
      </c>
      <c r="H3194" t="s">
        <v>1279</v>
      </c>
      <c r="I3194" t="s">
        <v>493</v>
      </c>
      <c r="J3194" t="s">
        <v>1280</v>
      </c>
      <c r="K3194" t="s">
        <v>1281</v>
      </c>
      <c r="L3194" t="s">
        <v>1282</v>
      </c>
      <c r="M3194" t="s">
        <v>1044</v>
      </c>
      <c r="N3194" t="s">
        <v>1045</v>
      </c>
      <c r="O3194" t="s">
        <v>1025</v>
      </c>
      <c r="P3194" t="s">
        <v>1026</v>
      </c>
      <c r="Q3194" s="11">
        <v>0</v>
      </c>
      <c r="R3194" s="11">
        <v>0</v>
      </c>
      <c r="S3194" s="11">
        <v>0</v>
      </c>
      <c r="T3194" s="11">
        <v>0</v>
      </c>
      <c r="U3194" s="11">
        <v>89112000</v>
      </c>
      <c r="V3194" s="11">
        <v>0</v>
      </c>
      <c r="W3194" s="11">
        <v>89112000</v>
      </c>
      <c r="X3194" s="11">
        <v>0</v>
      </c>
      <c r="Y3194" s="11">
        <v>22278000</v>
      </c>
      <c r="Z3194" s="11">
        <v>22278000</v>
      </c>
      <c r="AA3194" s="11">
        <v>0</v>
      </c>
      <c r="AB3194" s="11">
        <v>0</v>
      </c>
      <c r="AC3194" s="11">
        <v>29406960</v>
      </c>
      <c r="AD3194" s="11">
        <v>29406960</v>
      </c>
      <c r="AE3194" s="11">
        <v>0</v>
      </c>
      <c r="AF3194" s="11">
        <v>0</v>
      </c>
      <c r="AG3194" s="11">
        <v>15149040</v>
      </c>
      <c r="AH3194" s="11">
        <v>15149040</v>
      </c>
      <c r="AI3194" s="11">
        <v>0</v>
      </c>
      <c r="AJ3194" s="11">
        <v>0</v>
      </c>
      <c r="AK3194" s="11">
        <v>22278000</v>
      </c>
      <c r="AL3194" s="11">
        <v>22278000</v>
      </c>
      <c r="AM3194" s="11">
        <v>0</v>
      </c>
      <c r="AN3194" s="11">
        <v>0</v>
      </c>
      <c r="AO31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89112000</v>
      </c>
      <c r="AP31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89112000</v>
      </c>
      <c r="AR31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4" s="11">
        <f>Table_PBS_SQL_DB2_PBSSQL_PBS_NDP_Tina_CG_QtrlyPerformance_Final[[#This Row],[GOU REL]]+Table_PBS_SQL_DB2_PBSSQL_PBS_NDP_Tina_CG_QtrlyPerformance_Final[[#This Row],[EXT REL]]</f>
        <v>89112000</v>
      </c>
      <c r="AT3194" s="11">
        <f>Table_PBS_SQL_DB2_PBSSQL_PBS_NDP_Tina_CG_QtrlyPerformance_Final[[#This Row],[GOU EXP]]+Table_PBS_SQL_DB2_PBSSQL_PBS_NDP_Tina_CG_QtrlyPerformance_Final[[#This Row],[EXT EXP]]</f>
        <v>89112000</v>
      </c>
      <c r="AU3194" s="11" t="str">
        <f>IF(Table_PBS_SQL_DB2_PBSSQL_PBS_NDP_Tina_CG_QtrlyPerformance_Final[[#This Row],[Item_Code]]&gt;"300000", "Capital", "Recurrent")</f>
        <v>Recurrent</v>
      </c>
    </row>
    <row r="3195" spans="1:47" x14ac:dyDescent="0.25">
      <c r="A3195" t="s">
        <v>220</v>
      </c>
      <c r="B3195" t="s">
        <v>221</v>
      </c>
      <c r="C3195" t="s">
        <v>218</v>
      </c>
      <c r="D3195" t="s">
        <v>1254</v>
      </c>
      <c r="E3195" t="s">
        <v>87</v>
      </c>
      <c r="F3195" t="s">
        <v>1264</v>
      </c>
      <c r="G3195" t="s">
        <v>119</v>
      </c>
      <c r="H3195" t="s">
        <v>1279</v>
      </c>
      <c r="I3195" t="s">
        <v>493</v>
      </c>
      <c r="J3195" t="s">
        <v>1280</v>
      </c>
      <c r="K3195" t="s">
        <v>1281</v>
      </c>
      <c r="L3195" t="s">
        <v>1282</v>
      </c>
      <c r="M3195" t="s">
        <v>1268</v>
      </c>
      <c r="N3195" t="s">
        <v>1269</v>
      </c>
      <c r="O3195" t="s">
        <v>978</v>
      </c>
      <c r="P3195" t="s">
        <v>979</v>
      </c>
      <c r="Q3195" s="11">
        <v>0</v>
      </c>
      <c r="R3195" s="11">
        <v>0</v>
      </c>
      <c r="S3195" s="11">
        <v>0</v>
      </c>
      <c r="T3195" s="11">
        <v>0</v>
      </c>
      <c r="U3195" s="11">
        <v>2791500000</v>
      </c>
      <c r="V3195" s="11">
        <v>0</v>
      </c>
      <c r="W3195" s="11">
        <v>2791500000</v>
      </c>
      <c r="X3195" s="11">
        <v>0</v>
      </c>
      <c r="Y3195" s="11">
        <v>0</v>
      </c>
      <c r="Z3195" s="11">
        <v>0</v>
      </c>
      <c r="AA3195" s="11">
        <v>0</v>
      </c>
      <c r="AB3195" s="11">
        <v>0</v>
      </c>
      <c r="AC3195" s="11">
        <v>0</v>
      </c>
      <c r="AD3195" s="11">
        <v>0</v>
      </c>
      <c r="AE3195" s="11">
        <v>0</v>
      </c>
      <c r="AF3195" s="11">
        <v>0</v>
      </c>
      <c r="AG3195" s="11">
        <v>2093625000</v>
      </c>
      <c r="AH3195" s="11">
        <v>2093625000</v>
      </c>
      <c r="AI3195" s="11">
        <v>0</v>
      </c>
      <c r="AJ3195" s="11">
        <v>0</v>
      </c>
      <c r="AK3195" s="11">
        <v>697875000</v>
      </c>
      <c r="AL3195" s="11">
        <v>697875000</v>
      </c>
      <c r="AM3195" s="11">
        <v>0</v>
      </c>
      <c r="AN3195" s="11">
        <v>0</v>
      </c>
      <c r="AO31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2791500000</v>
      </c>
      <c r="AP31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2791500000</v>
      </c>
      <c r="AR31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5" s="11">
        <f>Table_PBS_SQL_DB2_PBSSQL_PBS_NDP_Tina_CG_QtrlyPerformance_Final[[#This Row],[GOU REL]]+Table_PBS_SQL_DB2_PBSSQL_PBS_NDP_Tina_CG_QtrlyPerformance_Final[[#This Row],[EXT REL]]</f>
        <v>2791500000</v>
      </c>
      <c r="AT3195" s="11">
        <f>Table_PBS_SQL_DB2_PBSSQL_PBS_NDP_Tina_CG_QtrlyPerformance_Final[[#This Row],[GOU EXP]]+Table_PBS_SQL_DB2_PBSSQL_PBS_NDP_Tina_CG_QtrlyPerformance_Final[[#This Row],[EXT EXP]]</f>
        <v>2791500000</v>
      </c>
      <c r="AU3195" s="11" t="str">
        <f>IF(Table_PBS_SQL_DB2_PBSSQL_PBS_NDP_Tina_CG_QtrlyPerformance_Final[[#This Row],[Item_Code]]&gt;"300000", "Capital", "Recurrent")</f>
        <v>Recurrent</v>
      </c>
    </row>
    <row r="3196" spans="1:47" x14ac:dyDescent="0.25">
      <c r="A3196" t="s">
        <v>220</v>
      </c>
      <c r="B3196" t="s">
        <v>221</v>
      </c>
      <c r="C3196" t="s">
        <v>218</v>
      </c>
      <c r="D3196" t="s">
        <v>1254</v>
      </c>
      <c r="E3196" t="s">
        <v>87</v>
      </c>
      <c r="F3196" t="s">
        <v>1264</v>
      </c>
      <c r="G3196" t="s">
        <v>119</v>
      </c>
      <c r="H3196" t="s">
        <v>1279</v>
      </c>
      <c r="I3196" t="s">
        <v>493</v>
      </c>
      <c r="J3196" t="s">
        <v>1280</v>
      </c>
      <c r="K3196" t="s">
        <v>1981</v>
      </c>
      <c r="L3196" t="s">
        <v>1982</v>
      </c>
      <c r="M3196" t="s">
        <v>1044</v>
      </c>
      <c r="N3196" t="s">
        <v>1045</v>
      </c>
      <c r="O3196" t="s">
        <v>1025</v>
      </c>
      <c r="P3196" t="s">
        <v>1026</v>
      </c>
      <c r="Q3196" s="11">
        <v>0</v>
      </c>
      <c r="R3196" s="11">
        <v>0</v>
      </c>
      <c r="S3196" s="11">
        <v>0</v>
      </c>
      <c r="T3196" s="11">
        <v>0</v>
      </c>
      <c r="U3196" s="11">
        <v>200000000</v>
      </c>
      <c r="V3196" s="11">
        <v>0</v>
      </c>
      <c r="W3196" s="11">
        <v>200000000</v>
      </c>
      <c r="X3196" s="11">
        <v>0</v>
      </c>
      <c r="Y3196" s="11">
        <v>10000000</v>
      </c>
      <c r="Z3196" s="11">
        <v>0</v>
      </c>
      <c r="AA3196" s="11">
        <v>0</v>
      </c>
      <c r="AB3196" s="11">
        <v>0</v>
      </c>
      <c r="AC3196" s="11">
        <v>126000000</v>
      </c>
      <c r="AD3196" s="11">
        <v>96027002</v>
      </c>
      <c r="AE3196" s="11">
        <v>0</v>
      </c>
      <c r="AF3196" s="11">
        <v>0</v>
      </c>
      <c r="AG3196" s="11">
        <v>14000000</v>
      </c>
      <c r="AH3196" s="11">
        <v>-12493156</v>
      </c>
      <c r="AI3196" s="11">
        <v>0</v>
      </c>
      <c r="AJ3196" s="11">
        <v>0</v>
      </c>
      <c r="AK3196" s="11">
        <v>50000000</v>
      </c>
      <c r="AL3196" s="11">
        <v>88855704</v>
      </c>
      <c r="AM3196" s="11">
        <v>0</v>
      </c>
      <c r="AN3196" s="11">
        <v>0</v>
      </c>
      <c r="AO31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1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172389550</v>
      </c>
      <c r="AR31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6" s="11">
        <f>Table_PBS_SQL_DB2_PBSSQL_PBS_NDP_Tina_CG_QtrlyPerformance_Final[[#This Row],[GOU REL]]+Table_PBS_SQL_DB2_PBSSQL_PBS_NDP_Tina_CG_QtrlyPerformance_Final[[#This Row],[EXT REL]]</f>
        <v>200000000</v>
      </c>
      <c r="AT3196" s="11">
        <f>Table_PBS_SQL_DB2_PBSSQL_PBS_NDP_Tina_CG_QtrlyPerformance_Final[[#This Row],[GOU EXP]]+Table_PBS_SQL_DB2_PBSSQL_PBS_NDP_Tina_CG_QtrlyPerformance_Final[[#This Row],[EXT EXP]]</f>
        <v>172389550</v>
      </c>
      <c r="AU3196" s="11" t="str">
        <f>IF(Table_PBS_SQL_DB2_PBSSQL_PBS_NDP_Tina_CG_QtrlyPerformance_Final[[#This Row],[Item_Code]]&gt;"300000", "Capital", "Recurrent")</f>
        <v>Recurrent</v>
      </c>
    </row>
    <row r="3197" spans="1:47" x14ac:dyDescent="0.25">
      <c r="A3197" t="s">
        <v>220</v>
      </c>
      <c r="B3197" t="s">
        <v>221</v>
      </c>
      <c r="C3197" t="s">
        <v>218</v>
      </c>
      <c r="D3197" t="s">
        <v>1254</v>
      </c>
      <c r="E3197" t="s">
        <v>87</v>
      </c>
      <c r="F3197" t="s">
        <v>1264</v>
      </c>
      <c r="G3197" t="s">
        <v>119</v>
      </c>
      <c r="H3197" t="s">
        <v>1279</v>
      </c>
      <c r="I3197" t="s">
        <v>493</v>
      </c>
      <c r="J3197" t="s">
        <v>1280</v>
      </c>
      <c r="K3197" t="s">
        <v>1981</v>
      </c>
      <c r="L3197" t="s">
        <v>1982</v>
      </c>
      <c r="M3197" t="s">
        <v>1044</v>
      </c>
      <c r="N3197" t="s">
        <v>1045</v>
      </c>
      <c r="O3197" t="s">
        <v>1052</v>
      </c>
      <c r="P3197" t="s">
        <v>1053</v>
      </c>
      <c r="Q3197" s="11">
        <v>0</v>
      </c>
      <c r="R3197" s="11">
        <v>0</v>
      </c>
      <c r="S3197" s="11">
        <v>0</v>
      </c>
      <c r="T3197" s="11">
        <v>0</v>
      </c>
      <c r="U3197" s="11">
        <v>36875104032</v>
      </c>
      <c r="V3197" s="11">
        <v>0</v>
      </c>
      <c r="W3197" s="11">
        <v>0</v>
      </c>
      <c r="X3197" s="11">
        <v>36875104032</v>
      </c>
      <c r="Y3197" s="11">
        <v>0</v>
      </c>
      <c r="Z3197" s="11">
        <v>0</v>
      </c>
      <c r="AA3197" s="11">
        <v>0</v>
      </c>
      <c r="AB3197" s="11">
        <v>0</v>
      </c>
      <c r="AC3197" s="11">
        <v>0</v>
      </c>
      <c r="AD3197" s="11">
        <v>0</v>
      </c>
      <c r="AE3197" s="11">
        <v>0</v>
      </c>
      <c r="AF3197" s="11">
        <v>0</v>
      </c>
      <c r="AG3197" s="11">
        <v>0</v>
      </c>
      <c r="AH3197" s="11">
        <v>0</v>
      </c>
      <c r="AI3197" s="11">
        <v>0</v>
      </c>
      <c r="AJ3197" s="11">
        <v>0</v>
      </c>
      <c r="AK3197" s="11">
        <v>0</v>
      </c>
      <c r="AL3197" s="11">
        <v>0</v>
      </c>
      <c r="AM3197" s="11">
        <v>0</v>
      </c>
      <c r="AN3197" s="11">
        <v>0</v>
      </c>
      <c r="AO31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1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1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7" s="11">
        <f>Table_PBS_SQL_DB2_PBSSQL_PBS_NDP_Tina_CG_QtrlyPerformance_Final[[#This Row],[GOU REL]]+Table_PBS_SQL_DB2_PBSSQL_PBS_NDP_Tina_CG_QtrlyPerformance_Final[[#This Row],[EXT REL]]</f>
        <v>0</v>
      </c>
      <c r="AT3197" s="11">
        <f>Table_PBS_SQL_DB2_PBSSQL_PBS_NDP_Tina_CG_QtrlyPerformance_Final[[#This Row],[GOU EXP]]+Table_PBS_SQL_DB2_PBSSQL_PBS_NDP_Tina_CG_QtrlyPerformance_Final[[#This Row],[EXT EXP]]</f>
        <v>0</v>
      </c>
      <c r="AU3197" s="11" t="str">
        <f>IF(Table_PBS_SQL_DB2_PBSSQL_PBS_NDP_Tina_CG_QtrlyPerformance_Final[[#This Row],[Item_Code]]&gt;"300000", "Capital", "Recurrent")</f>
        <v>Capital</v>
      </c>
    </row>
    <row r="3198" spans="1:47" x14ac:dyDescent="0.25">
      <c r="A3198" t="s">
        <v>220</v>
      </c>
      <c r="B3198" t="s">
        <v>221</v>
      </c>
      <c r="C3198" t="s">
        <v>218</v>
      </c>
      <c r="D3198" t="s">
        <v>1254</v>
      </c>
      <c r="E3198" t="s">
        <v>87</v>
      </c>
      <c r="F3198" t="s">
        <v>1264</v>
      </c>
      <c r="G3198" t="s">
        <v>119</v>
      </c>
      <c r="H3198" t="s">
        <v>1279</v>
      </c>
      <c r="I3198" t="s">
        <v>493</v>
      </c>
      <c r="J3198" t="s">
        <v>1280</v>
      </c>
      <c r="K3198" t="s">
        <v>1283</v>
      </c>
      <c r="L3198" t="s">
        <v>1284</v>
      </c>
      <c r="M3198" t="s">
        <v>1044</v>
      </c>
      <c r="N3198" t="s">
        <v>1045</v>
      </c>
      <c r="O3198" t="s">
        <v>1004</v>
      </c>
      <c r="P3198" t="s">
        <v>868</v>
      </c>
      <c r="Q3198" s="11">
        <v>0</v>
      </c>
      <c r="R3198" s="11">
        <v>0</v>
      </c>
      <c r="S3198" s="11">
        <v>0</v>
      </c>
      <c r="T3198" s="11">
        <v>0</v>
      </c>
      <c r="U3198" s="11">
        <v>30000000</v>
      </c>
      <c r="V3198" s="11">
        <v>0</v>
      </c>
      <c r="W3198" s="11">
        <v>30000000</v>
      </c>
      <c r="X3198" s="11">
        <v>0</v>
      </c>
      <c r="Y3198" s="11">
        <v>0</v>
      </c>
      <c r="Z3198" s="11">
        <v>0</v>
      </c>
      <c r="AA3198" s="11">
        <v>0</v>
      </c>
      <c r="AB3198" s="11">
        <v>0</v>
      </c>
      <c r="AC3198" s="11">
        <v>0</v>
      </c>
      <c r="AD3198" s="11">
        <v>0</v>
      </c>
      <c r="AE3198" s="11">
        <v>0</v>
      </c>
      <c r="AF3198" s="11">
        <v>0</v>
      </c>
      <c r="AG3198" s="11">
        <v>22500000</v>
      </c>
      <c r="AH3198" s="11">
        <v>0</v>
      </c>
      <c r="AI3198" s="11">
        <v>0</v>
      </c>
      <c r="AJ3198" s="11">
        <v>0</v>
      </c>
      <c r="AK3198" s="11">
        <v>7500000</v>
      </c>
      <c r="AL3198" s="11">
        <v>30000000</v>
      </c>
      <c r="AM3198" s="11">
        <v>0</v>
      </c>
      <c r="AN3198" s="11">
        <v>0</v>
      </c>
      <c r="AO31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1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1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8" s="11">
        <f>Table_PBS_SQL_DB2_PBSSQL_PBS_NDP_Tina_CG_QtrlyPerformance_Final[[#This Row],[GOU REL]]+Table_PBS_SQL_DB2_PBSSQL_PBS_NDP_Tina_CG_QtrlyPerformance_Final[[#This Row],[EXT REL]]</f>
        <v>30000000</v>
      </c>
      <c r="AT3198" s="11">
        <f>Table_PBS_SQL_DB2_PBSSQL_PBS_NDP_Tina_CG_QtrlyPerformance_Final[[#This Row],[GOU EXP]]+Table_PBS_SQL_DB2_PBSSQL_PBS_NDP_Tina_CG_QtrlyPerformance_Final[[#This Row],[EXT EXP]]</f>
        <v>30000000</v>
      </c>
      <c r="AU3198" s="11" t="str">
        <f>IF(Table_PBS_SQL_DB2_PBSSQL_PBS_NDP_Tina_CG_QtrlyPerformance_Final[[#This Row],[Item_Code]]&gt;"300000", "Capital", "Recurrent")</f>
        <v>Recurrent</v>
      </c>
    </row>
    <row r="3199" spans="1:47" x14ac:dyDescent="0.25">
      <c r="A3199" t="s">
        <v>220</v>
      </c>
      <c r="B3199" t="s">
        <v>221</v>
      </c>
      <c r="C3199" t="s">
        <v>218</v>
      </c>
      <c r="D3199" t="s">
        <v>1254</v>
      </c>
      <c r="E3199" t="s">
        <v>87</v>
      </c>
      <c r="F3199" t="s">
        <v>1264</v>
      </c>
      <c r="G3199" t="s">
        <v>119</v>
      </c>
      <c r="H3199" t="s">
        <v>1279</v>
      </c>
      <c r="I3199" t="s">
        <v>493</v>
      </c>
      <c r="J3199" t="s">
        <v>1280</v>
      </c>
      <c r="K3199" t="s">
        <v>2280</v>
      </c>
      <c r="L3199" t="s">
        <v>2281</v>
      </c>
      <c r="M3199" t="s">
        <v>2282</v>
      </c>
      <c r="N3199" t="s">
        <v>2283</v>
      </c>
      <c r="O3199" t="s">
        <v>975</v>
      </c>
      <c r="P3199" t="s">
        <v>976</v>
      </c>
      <c r="Q3199" s="11">
        <v>0</v>
      </c>
      <c r="R3199" s="11">
        <v>0</v>
      </c>
      <c r="S3199" s="11">
        <v>0</v>
      </c>
      <c r="T3199" s="11">
        <v>0</v>
      </c>
      <c r="U3199" s="11">
        <v>85630000000</v>
      </c>
      <c r="V3199" s="11">
        <v>0</v>
      </c>
      <c r="W3199" s="11">
        <v>85630000000</v>
      </c>
      <c r="X3199" s="11">
        <v>0</v>
      </c>
      <c r="Y3199" s="11">
        <v>0</v>
      </c>
      <c r="Z3199" s="11">
        <v>0</v>
      </c>
      <c r="AA3199" s="11">
        <v>0</v>
      </c>
      <c r="AB3199" s="11">
        <v>0</v>
      </c>
      <c r="AC3199" s="11">
        <v>45000000000</v>
      </c>
      <c r="AD3199" s="11">
        <v>45000000000</v>
      </c>
      <c r="AE3199" s="11">
        <v>0</v>
      </c>
      <c r="AF3199" s="11">
        <v>0</v>
      </c>
      <c r="AG3199" s="11">
        <v>14773500000</v>
      </c>
      <c r="AH3199" s="11">
        <v>14773500000</v>
      </c>
      <c r="AI3199" s="11">
        <v>0</v>
      </c>
      <c r="AJ3199" s="11">
        <v>0</v>
      </c>
      <c r="AK3199" s="11">
        <v>25856500000</v>
      </c>
      <c r="AL3199" s="11">
        <v>25856500000</v>
      </c>
      <c r="AM3199" s="11">
        <v>0</v>
      </c>
      <c r="AN3199" s="11">
        <v>0</v>
      </c>
      <c r="AO31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85630000000</v>
      </c>
      <c r="AP31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1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85630000000</v>
      </c>
      <c r="AR31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199" s="11">
        <f>Table_PBS_SQL_DB2_PBSSQL_PBS_NDP_Tina_CG_QtrlyPerformance_Final[[#This Row],[GOU REL]]+Table_PBS_SQL_DB2_PBSSQL_PBS_NDP_Tina_CG_QtrlyPerformance_Final[[#This Row],[EXT REL]]</f>
        <v>85630000000</v>
      </c>
      <c r="AT3199" s="11">
        <f>Table_PBS_SQL_DB2_PBSSQL_PBS_NDP_Tina_CG_QtrlyPerformance_Final[[#This Row],[GOU EXP]]+Table_PBS_SQL_DB2_PBSSQL_PBS_NDP_Tina_CG_QtrlyPerformance_Final[[#This Row],[EXT EXP]]</f>
        <v>85630000000</v>
      </c>
      <c r="AU3199" s="11" t="str">
        <f>IF(Table_PBS_SQL_DB2_PBSSQL_PBS_NDP_Tina_CG_QtrlyPerformance_Final[[#This Row],[Item_Code]]&gt;"300000", "Capital", "Recurrent")</f>
        <v>Recurrent</v>
      </c>
    </row>
    <row r="3200" spans="1:47" x14ac:dyDescent="0.25">
      <c r="A3200" t="s">
        <v>220</v>
      </c>
      <c r="B3200" t="s">
        <v>221</v>
      </c>
      <c r="C3200" t="s">
        <v>218</v>
      </c>
      <c r="D3200" t="s">
        <v>1254</v>
      </c>
      <c r="E3200" t="s">
        <v>87</v>
      </c>
      <c r="F3200" t="s">
        <v>1264</v>
      </c>
      <c r="G3200" t="s">
        <v>119</v>
      </c>
      <c r="H3200" t="s">
        <v>1279</v>
      </c>
      <c r="I3200" t="s">
        <v>493</v>
      </c>
      <c r="J3200" t="s">
        <v>1280</v>
      </c>
      <c r="K3200" t="s">
        <v>228</v>
      </c>
      <c r="L3200" t="s">
        <v>2127</v>
      </c>
      <c r="M3200" t="s">
        <v>1288</v>
      </c>
      <c r="N3200" t="s">
        <v>1289</v>
      </c>
      <c r="O3200" t="s">
        <v>1626</v>
      </c>
      <c r="P3200" t="s">
        <v>1627</v>
      </c>
      <c r="Q3200" s="11">
        <v>0</v>
      </c>
      <c r="R3200" s="11">
        <v>0</v>
      </c>
      <c r="S3200" s="11">
        <v>0</v>
      </c>
      <c r="T3200" s="11">
        <v>0</v>
      </c>
      <c r="U3200" s="11">
        <v>3476974623</v>
      </c>
      <c r="V3200" s="11">
        <v>0</v>
      </c>
      <c r="W3200" s="11">
        <v>0</v>
      </c>
      <c r="X3200" s="11">
        <v>3476974623</v>
      </c>
      <c r="Y3200" s="11">
        <v>0</v>
      </c>
      <c r="Z3200" s="11">
        <v>0</v>
      </c>
      <c r="AA3200" s="11">
        <v>0</v>
      </c>
      <c r="AB3200" s="11">
        <v>0</v>
      </c>
      <c r="AC3200" s="11">
        <v>0</v>
      </c>
      <c r="AD3200" s="11">
        <v>0</v>
      </c>
      <c r="AE3200" s="11">
        <v>0</v>
      </c>
      <c r="AF3200" s="11">
        <v>0</v>
      </c>
      <c r="AG3200" s="11">
        <v>0</v>
      </c>
      <c r="AH3200" s="11">
        <v>0</v>
      </c>
      <c r="AI3200" s="11">
        <v>0</v>
      </c>
      <c r="AJ3200" s="11">
        <v>0</v>
      </c>
      <c r="AK3200" s="11">
        <v>0</v>
      </c>
      <c r="AL3200" s="11">
        <v>0</v>
      </c>
      <c r="AM3200" s="11">
        <v>0</v>
      </c>
      <c r="AN3200" s="11">
        <v>0</v>
      </c>
      <c r="AO32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0" s="11">
        <f>Table_PBS_SQL_DB2_PBSSQL_PBS_NDP_Tina_CG_QtrlyPerformance_Final[[#This Row],[GOU REL]]+Table_PBS_SQL_DB2_PBSSQL_PBS_NDP_Tina_CG_QtrlyPerformance_Final[[#This Row],[EXT REL]]</f>
        <v>0</v>
      </c>
      <c r="AT3200" s="11">
        <f>Table_PBS_SQL_DB2_PBSSQL_PBS_NDP_Tina_CG_QtrlyPerformance_Final[[#This Row],[GOU EXP]]+Table_PBS_SQL_DB2_PBSSQL_PBS_NDP_Tina_CG_QtrlyPerformance_Final[[#This Row],[EXT EXP]]</f>
        <v>0</v>
      </c>
      <c r="AU3200" s="11" t="str">
        <f>IF(Table_PBS_SQL_DB2_PBSSQL_PBS_NDP_Tina_CG_QtrlyPerformance_Final[[#This Row],[Item_Code]]&gt;"300000", "Capital", "Recurrent")</f>
        <v>Capital</v>
      </c>
    </row>
    <row r="3201" spans="1:47" x14ac:dyDescent="0.25">
      <c r="A3201" t="s">
        <v>220</v>
      </c>
      <c r="B3201" t="s">
        <v>221</v>
      </c>
      <c r="C3201" t="s">
        <v>218</v>
      </c>
      <c r="D3201" t="s">
        <v>1254</v>
      </c>
      <c r="E3201" t="s">
        <v>87</v>
      </c>
      <c r="F3201" t="s">
        <v>1264</v>
      </c>
      <c r="G3201" t="s">
        <v>119</v>
      </c>
      <c r="H3201" t="s">
        <v>1279</v>
      </c>
      <c r="I3201" t="s">
        <v>493</v>
      </c>
      <c r="J3201" t="s">
        <v>1280</v>
      </c>
      <c r="K3201" t="s">
        <v>228</v>
      </c>
      <c r="L3201" t="s">
        <v>2127</v>
      </c>
      <c r="M3201" t="s">
        <v>1288</v>
      </c>
      <c r="N3201" t="s">
        <v>1289</v>
      </c>
      <c r="O3201" t="s">
        <v>869</v>
      </c>
      <c r="P3201" t="s">
        <v>870</v>
      </c>
      <c r="Q3201" s="11">
        <v>0</v>
      </c>
      <c r="R3201" s="11">
        <v>0</v>
      </c>
      <c r="S3201" s="11">
        <v>0</v>
      </c>
      <c r="T3201" s="11">
        <v>0</v>
      </c>
      <c r="U3201" s="11">
        <v>6080000000</v>
      </c>
      <c r="V3201" s="11">
        <v>0</v>
      </c>
      <c r="W3201" s="11">
        <v>0</v>
      </c>
      <c r="X3201" s="11">
        <v>6080000000</v>
      </c>
      <c r="Y3201" s="11">
        <v>0</v>
      </c>
      <c r="Z3201" s="11">
        <v>0</v>
      </c>
      <c r="AA3201" s="11">
        <v>0</v>
      </c>
      <c r="AB3201" s="11">
        <v>0</v>
      </c>
      <c r="AC3201" s="11">
        <v>0</v>
      </c>
      <c r="AD3201" s="11">
        <v>0</v>
      </c>
      <c r="AE3201" s="11">
        <v>0</v>
      </c>
      <c r="AF3201" s="11">
        <v>0</v>
      </c>
      <c r="AG3201" s="11">
        <v>0</v>
      </c>
      <c r="AH3201" s="11">
        <v>0</v>
      </c>
      <c r="AI3201" s="11">
        <v>0</v>
      </c>
      <c r="AJ3201" s="11">
        <v>0</v>
      </c>
      <c r="AK3201" s="11">
        <v>0</v>
      </c>
      <c r="AL3201" s="11">
        <v>0</v>
      </c>
      <c r="AM3201" s="11">
        <v>0</v>
      </c>
      <c r="AN3201" s="11">
        <v>0</v>
      </c>
      <c r="AO32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1" s="11">
        <f>Table_PBS_SQL_DB2_PBSSQL_PBS_NDP_Tina_CG_QtrlyPerformance_Final[[#This Row],[GOU REL]]+Table_PBS_SQL_DB2_PBSSQL_PBS_NDP_Tina_CG_QtrlyPerformance_Final[[#This Row],[EXT REL]]</f>
        <v>0</v>
      </c>
      <c r="AT3201" s="11">
        <f>Table_PBS_SQL_DB2_PBSSQL_PBS_NDP_Tina_CG_QtrlyPerformance_Final[[#This Row],[GOU EXP]]+Table_PBS_SQL_DB2_PBSSQL_PBS_NDP_Tina_CG_QtrlyPerformance_Final[[#This Row],[EXT EXP]]</f>
        <v>0</v>
      </c>
      <c r="AU3201" s="11" t="str">
        <f>IF(Table_PBS_SQL_DB2_PBSSQL_PBS_NDP_Tina_CG_QtrlyPerformance_Final[[#This Row],[Item_Code]]&gt;"300000", "Capital", "Recurrent")</f>
        <v>Capital</v>
      </c>
    </row>
    <row r="3202" spans="1:47" x14ac:dyDescent="0.25">
      <c r="A3202" t="s">
        <v>220</v>
      </c>
      <c r="B3202" t="s">
        <v>221</v>
      </c>
      <c r="C3202" t="s">
        <v>218</v>
      </c>
      <c r="D3202" t="s">
        <v>1254</v>
      </c>
      <c r="E3202" t="s">
        <v>87</v>
      </c>
      <c r="F3202" t="s">
        <v>1264</v>
      </c>
      <c r="G3202" t="s">
        <v>119</v>
      </c>
      <c r="H3202" t="s">
        <v>1279</v>
      </c>
      <c r="I3202" t="s">
        <v>493</v>
      </c>
      <c r="J3202" t="s">
        <v>1280</v>
      </c>
      <c r="K3202" t="s">
        <v>228</v>
      </c>
      <c r="L3202" t="s">
        <v>2127</v>
      </c>
      <c r="M3202" t="s">
        <v>1288</v>
      </c>
      <c r="N3202" t="s">
        <v>1289</v>
      </c>
      <c r="O3202" t="s">
        <v>2196</v>
      </c>
      <c r="P3202" t="s">
        <v>2197</v>
      </c>
      <c r="Q3202" s="11">
        <v>0</v>
      </c>
      <c r="R3202" s="11">
        <v>0</v>
      </c>
      <c r="S3202" s="11">
        <v>0</v>
      </c>
      <c r="T3202" s="11">
        <v>0</v>
      </c>
      <c r="U3202" s="11">
        <v>29143584748</v>
      </c>
      <c r="V3202" s="11">
        <v>0</v>
      </c>
      <c r="W3202" s="11">
        <v>14740800000</v>
      </c>
      <c r="X3202" s="11">
        <v>14402784748</v>
      </c>
      <c r="Y3202" s="11">
        <v>500000000</v>
      </c>
      <c r="Z3202" s="11">
        <v>500000000</v>
      </c>
      <c r="AA3202" s="11">
        <v>0</v>
      </c>
      <c r="AB3202" s="11">
        <v>0</v>
      </c>
      <c r="AC3202" s="11">
        <v>2564353475</v>
      </c>
      <c r="AD3202" s="11">
        <v>2564353475</v>
      </c>
      <c r="AE3202" s="11">
        <v>0</v>
      </c>
      <c r="AF3202" s="11">
        <v>0</v>
      </c>
      <c r="AG3202" s="11">
        <v>1474080000</v>
      </c>
      <c r="AH3202" s="11">
        <v>1474080000</v>
      </c>
      <c r="AI3202" s="11">
        <v>0</v>
      </c>
      <c r="AJ3202" s="11">
        <v>0</v>
      </c>
      <c r="AK3202" s="11">
        <v>861566525</v>
      </c>
      <c r="AL3202" s="11">
        <v>861566525</v>
      </c>
      <c r="AM3202" s="11">
        <v>0</v>
      </c>
      <c r="AN3202" s="11">
        <v>0</v>
      </c>
      <c r="AO32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5400000000</v>
      </c>
      <c r="AP32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5400000000</v>
      </c>
      <c r="AR32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2" s="11">
        <f>Table_PBS_SQL_DB2_PBSSQL_PBS_NDP_Tina_CG_QtrlyPerformance_Final[[#This Row],[GOU REL]]+Table_PBS_SQL_DB2_PBSSQL_PBS_NDP_Tina_CG_QtrlyPerformance_Final[[#This Row],[EXT REL]]</f>
        <v>5400000000</v>
      </c>
      <c r="AT3202" s="11">
        <f>Table_PBS_SQL_DB2_PBSSQL_PBS_NDP_Tina_CG_QtrlyPerformance_Final[[#This Row],[GOU EXP]]+Table_PBS_SQL_DB2_PBSSQL_PBS_NDP_Tina_CG_QtrlyPerformance_Final[[#This Row],[EXT EXP]]</f>
        <v>5400000000</v>
      </c>
      <c r="AU3202" s="11" t="str">
        <f>IF(Table_PBS_SQL_DB2_PBSSQL_PBS_NDP_Tina_CG_QtrlyPerformance_Final[[#This Row],[Item_Code]]&gt;"300000", "Capital", "Recurrent")</f>
        <v>Capital</v>
      </c>
    </row>
    <row r="3203" spans="1:47" x14ac:dyDescent="0.25">
      <c r="A3203" t="s">
        <v>220</v>
      </c>
      <c r="B3203" t="s">
        <v>221</v>
      </c>
      <c r="C3203" t="s">
        <v>218</v>
      </c>
      <c r="D3203" t="s">
        <v>1254</v>
      </c>
      <c r="E3203" t="s">
        <v>87</v>
      </c>
      <c r="F3203" t="s">
        <v>1264</v>
      </c>
      <c r="G3203" t="s">
        <v>119</v>
      </c>
      <c r="H3203" t="s">
        <v>1279</v>
      </c>
      <c r="I3203" t="s">
        <v>493</v>
      </c>
      <c r="J3203" t="s">
        <v>1280</v>
      </c>
      <c r="K3203" t="s">
        <v>234</v>
      </c>
      <c r="L3203" t="s">
        <v>1285</v>
      </c>
      <c r="M3203" t="s">
        <v>1288</v>
      </c>
      <c r="N3203" t="s">
        <v>1289</v>
      </c>
      <c r="O3203" t="s">
        <v>1028</v>
      </c>
      <c r="P3203" t="s">
        <v>1029</v>
      </c>
      <c r="Q3203" s="11">
        <v>0</v>
      </c>
      <c r="R3203" s="11">
        <v>0</v>
      </c>
      <c r="S3203" s="11">
        <v>0</v>
      </c>
      <c r="T3203" s="11">
        <v>0</v>
      </c>
      <c r="U3203" s="11">
        <v>40000000</v>
      </c>
      <c r="V3203" s="11">
        <v>0</v>
      </c>
      <c r="W3203" s="11">
        <v>40000000</v>
      </c>
      <c r="X3203" s="11">
        <v>0</v>
      </c>
      <c r="Y3203" s="11">
        <v>0</v>
      </c>
      <c r="Z3203" s="11">
        <v>0</v>
      </c>
      <c r="AA3203" s="11">
        <v>0</v>
      </c>
      <c r="AB3203" s="11">
        <v>0</v>
      </c>
      <c r="AC3203" s="11">
        <v>20000000</v>
      </c>
      <c r="AD3203" s="11">
        <v>11220000</v>
      </c>
      <c r="AE3203" s="11">
        <v>0</v>
      </c>
      <c r="AF3203" s="11">
        <v>0</v>
      </c>
      <c r="AG3203" s="11">
        <v>10000000</v>
      </c>
      <c r="AH3203" s="11">
        <v>15884381</v>
      </c>
      <c r="AI3203" s="11">
        <v>0</v>
      </c>
      <c r="AJ3203" s="11">
        <v>0</v>
      </c>
      <c r="AK3203" s="11">
        <v>5000000</v>
      </c>
      <c r="AL3203" s="11">
        <v>5095619</v>
      </c>
      <c r="AM3203" s="11">
        <v>0</v>
      </c>
      <c r="AN3203" s="11">
        <v>0</v>
      </c>
      <c r="AO32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v>
      </c>
      <c r="AP32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32200000</v>
      </c>
      <c r="AR32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3" s="11">
        <f>Table_PBS_SQL_DB2_PBSSQL_PBS_NDP_Tina_CG_QtrlyPerformance_Final[[#This Row],[GOU REL]]+Table_PBS_SQL_DB2_PBSSQL_PBS_NDP_Tina_CG_QtrlyPerformance_Final[[#This Row],[EXT REL]]</f>
        <v>35000000</v>
      </c>
      <c r="AT3203" s="11">
        <f>Table_PBS_SQL_DB2_PBSSQL_PBS_NDP_Tina_CG_QtrlyPerformance_Final[[#This Row],[GOU EXP]]+Table_PBS_SQL_DB2_PBSSQL_PBS_NDP_Tina_CG_QtrlyPerformance_Final[[#This Row],[EXT EXP]]</f>
        <v>32200000</v>
      </c>
      <c r="AU3203" s="11" t="str">
        <f>IF(Table_PBS_SQL_DB2_PBSSQL_PBS_NDP_Tina_CG_QtrlyPerformance_Final[[#This Row],[Item_Code]]&gt;"300000", "Capital", "Recurrent")</f>
        <v>Recurrent</v>
      </c>
    </row>
    <row r="3204" spans="1:47" x14ac:dyDescent="0.25">
      <c r="A3204" t="s">
        <v>220</v>
      </c>
      <c r="B3204" t="s">
        <v>221</v>
      </c>
      <c r="C3204" t="s">
        <v>218</v>
      </c>
      <c r="D3204" t="s">
        <v>1254</v>
      </c>
      <c r="E3204" t="s">
        <v>87</v>
      </c>
      <c r="F3204" t="s">
        <v>1264</v>
      </c>
      <c r="G3204" t="s">
        <v>119</v>
      </c>
      <c r="H3204" t="s">
        <v>1279</v>
      </c>
      <c r="I3204" t="s">
        <v>493</v>
      </c>
      <c r="J3204" t="s">
        <v>1280</v>
      </c>
      <c r="K3204" t="s">
        <v>234</v>
      </c>
      <c r="L3204" t="s">
        <v>1285</v>
      </c>
      <c r="M3204" t="s">
        <v>1288</v>
      </c>
      <c r="N3204" t="s">
        <v>1289</v>
      </c>
      <c r="O3204" t="s">
        <v>2196</v>
      </c>
      <c r="P3204" t="s">
        <v>2197</v>
      </c>
      <c r="Q3204" s="11">
        <v>0</v>
      </c>
      <c r="R3204" s="11">
        <v>0</v>
      </c>
      <c r="S3204" s="11">
        <v>1552800000</v>
      </c>
      <c r="T3204" s="11">
        <v>-1552800000</v>
      </c>
      <c r="U3204" s="11">
        <v>27509731210</v>
      </c>
      <c r="V3204" s="11">
        <v>0</v>
      </c>
      <c r="W3204" s="11">
        <v>20000000000</v>
      </c>
      <c r="X3204" s="11">
        <v>9062531210</v>
      </c>
      <c r="Y3204" s="11">
        <v>2800000000</v>
      </c>
      <c r="Z3204" s="11">
        <v>0</v>
      </c>
      <c r="AA3204" s="11">
        <v>0</v>
      </c>
      <c r="AB3204" s="11">
        <v>0</v>
      </c>
      <c r="AC3204" s="11">
        <v>0</v>
      </c>
      <c r="AD3204" s="11">
        <v>0</v>
      </c>
      <c r="AE3204" s="11">
        <v>0</v>
      </c>
      <c r="AF3204" s="11">
        <v>0</v>
      </c>
      <c r="AG3204" s="11">
        <v>0</v>
      </c>
      <c r="AH3204" s="11">
        <v>0</v>
      </c>
      <c r="AI3204" s="11">
        <v>0</v>
      </c>
      <c r="AJ3204" s="11">
        <v>0</v>
      </c>
      <c r="AK3204" s="11">
        <v>15647200000</v>
      </c>
      <c r="AL3204" s="11">
        <v>18447200000</v>
      </c>
      <c r="AM3204" s="11">
        <v>0</v>
      </c>
      <c r="AN3204" s="11">
        <v>0</v>
      </c>
      <c r="AO32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18447200000</v>
      </c>
      <c r="AP32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18447200000</v>
      </c>
      <c r="AR32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4" s="11">
        <f>Table_PBS_SQL_DB2_PBSSQL_PBS_NDP_Tina_CG_QtrlyPerformance_Final[[#This Row],[GOU REL]]+Table_PBS_SQL_DB2_PBSSQL_PBS_NDP_Tina_CG_QtrlyPerformance_Final[[#This Row],[EXT REL]]</f>
        <v>18447200000</v>
      </c>
      <c r="AT3204" s="11">
        <f>Table_PBS_SQL_DB2_PBSSQL_PBS_NDP_Tina_CG_QtrlyPerformance_Final[[#This Row],[GOU EXP]]+Table_PBS_SQL_DB2_PBSSQL_PBS_NDP_Tina_CG_QtrlyPerformance_Final[[#This Row],[EXT EXP]]</f>
        <v>18447200000</v>
      </c>
      <c r="AU3204" s="11" t="str">
        <f>IF(Table_PBS_SQL_DB2_PBSSQL_PBS_NDP_Tina_CG_QtrlyPerformance_Final[[#This Row],[Item_Code]]&gt;"300000", "Capital", "Recurrent")</f>
        <v>Capital</v>
      </c>
    </row>
    <row r="3205" spans="1:47" x14ac:dyDescent="0.25">
      <c r="A3205" t="s">
        <v>220</v>
      </c>
      <c r="B3205" t="s">
        <v>221</v>
      </c>
      <c r="C3205" t="s">
        <v>218</v>
      </c>
      <c r="D3205" t="s">
        <v>1254</v>
      </c>
      <c r="E3205" t="s">
        <v>97</v>
      </c>
      <c r="F3205" t="s">
        <v>1290</v>
      </c>
      <c r="G3205" t="s">
        <v>75</v>
      </c>
      <c r="H3205" t="s">
        <v>1291</v>
      </c>
      <c r="I3205" t="s">
        <v>493</v>
      </c>
      <c r="J3205" t="s">
        <v>1292</v>
      </c>
      <c r="K3205" t="s">
        <v>1293</v>
      </c>
      <c r="L3205" t="s">
        <v>1294</v>
      </c>
      <c r="M3205" t="s">
        <v>1044</v>
      </c>
      <c r="N3205" t="s">
        <v>1045</v>
      </c>
      <c r="O3205" t="s">
        <v>1085</v>
      </c>
      <c r="P3205" t="s">
        <v>1086</v>
      </c>
      <c r="Q3205" s="11">
        <v>0</v>
      </c>
      <c r="R3205" s="11">
        <v>0</v>
      </c>
      <c r="S3205" s="11">
        <v>0</v>
      </c>
      <c r="T3205" s="11">
        <v>0</v>
      </c>
      <c r="U3205" s="11">
        <v>30000000</v>
      </c>
      <c r="V3205" s="11">
        <v>0</v>
      </c>
      <c r="W3205" s="11">
        <v>30000000</v>
      </c>
      <c r="X3205" s="11">
        <v>0</v>
      </c>
      <c r="Y3205" s="11">
        <v>0</v>
      </c>
      <c r="Z3205" s="11">
        <v>0</v>
      </c>
      <c r="AA3205" s="11">
        <v>0</v>
      </c>
      <c r="AB3205" s="11">
        <v>0</v>
      </c>
      <c r="AC3205" s="11">
        <v>9900000</v>
      </c>
      <c r="AD3205" s="11">
        <v>0</v>
      </c>
      <c r="AE3205" s="11">
        <v>0</v>
      </c>
      <c r="AF3205" s="11">
        <v>0</v>
      </c>
      <c r="AG3205" s="11">
        <v>4800000</v>
      </c>
      <c r="AH3205" s="11">
        <v>0</v>
      </c>
      <c r="AI3205" s="11">
        <v>0</v>
      </c>
      <c r="AJ3205" s="11">
        <v>0</v>
      </c>
      <c r="AK3205" s="11">
        <v>0</v>
      </c>
      <c r="AL3205" s="11">
        <v>14697882</v>
      </c>
      <c r="AM3205" s="11">
        <v>0</v>
      </c>
      <c r="AN3205" s="11">
        <v>0</v>
      </c>
      <c r="AO32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14700000</v>
      </c>
      <c r="AP32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14697882</v>
      </c>
      <c r="AR32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5" s="11">
        <f>Table_PBS_SQL_DB2_PBSSQL_PBS_NDP_Tina_CG_QtrlyPerformance_Final[[#This Row],[GOU REL]]+Table_PBS_SQL_DB2_PBSSQL_PBS_NDP_Tina_CG_QtrlyPerformance_Final[[#This Row],[EXT REL]]</f>
        <v>14700000</v>
      </c>
      <c r="AT3205" s="11">
        <f>Table_PBS_SQL_DB2_PBSSQL_PBS_NDP_Tina_CG_QtrlyPerformance_Final[[#This Row],[GOU EXP]]+Table_PBS_SQL_DB2_PBSSQL_PBS_NDP_Tina_CG_QtrlyPerformance_Final[[#This Row],[EXT EXP]]</f>
        <v>14697882</v>
      </c>
      <c r="AU3205" s="11" t="str">
        <f>IF(Table_PBS_SQL_DB2_PBSSQL_PBS_NDP_Tina_CG_QtrlyPerformance_Final[[#This Row],[Item_Code]]&gt;"300000", "Capital", "Recurrent")</f>
        <v>Recurrent</v>
      </c>
    </row>
    <row r="3206" spans="1:47" x14ac:dyDescent="0.25">
      <c r="A3206" t="s">
        <v>220</v>
      </c>
      <c r="B3206" t="s">
        <v>221</v>
      </c>
      <c r="C3206" t="s">
        <v>218</v>
      </c>
      <c r="D3206" t="s">
        <v>1254</v>
      </c>
      <c r="E3206" t="s">
        <v>97</v>
      </c>
      <c r="F3206" t="s">
        <v>1290</v>
      </c>
      <c r="G3206" t="s">
        <v>75</v>
      </c>
      <c r="H3206" t="s">
        <v>1291</v>
      </c>
      <c r="I3206" t="s">
        <v>493</v>
      </c>
      <c r="J3206" t="s">
        <v>1292</v>
      </c>
      <c r="K3206" t="s">
        <v>1293</v>
      </c>
      <c r="L3206" t="s">
        <v>1294</v>
      </c>
      <c r="M3206" t="s">
        <v>1044</v>
      </c>
      <c r="N3206" t="s">
        <v>1045</v>
      </c>
      <c r="O3206" t="s">
        <v>1302</v>
      </c>
      <c r="P3206" t="s">
        <v>1303</v>
      </c>
      <c r="Q3206" s="11">
        <v>0</v>
      </c>
      <c r="R3206" s="11">
        <v>0</v>
      </c>
      <c r="S3206" s="11">
        <v>500000000</v>
      </c>
      <c r="T3206" s="11">
        <v>-500000000</v>
      </c>
      <c r="U3206" s="11">
        <v>20902000000</v>
      </c>
      <c r="V3206" s="11">
        <v>0</v>
      </c>
      <c r="W3206" s="11">
        <v>21402000000</v>
      </c>
      <c r="X3206" s="11">
        <v>0</v>
      </c>
      <c r="Y3206" s="11">
        <v>0</v>
      </c>
      <c r="Z3206" s="11">
        <v>0</v>
      </c>
      <c r="AA3206" s="11">
        <v>0</v>
      </c>
      <c r="AB3206" s="11">
        <v>0</v>
      </c>
      <c r="AC3206" s="11">
        <v>8062660000</v>
      </c>
      <c r="AD3206" s="11">
        <v>4615803576</v>
      </c>
      <c r="AE3206" s="11">
        <v>0</v>
      </c>
      <c r="AF3206" s="11">
        <v>0</v>
      </c>
      <c r="AG3206" s="11">
        <v>5584383560</v>
      </c>
      <c r="AH3206" s="11">
        <v>5843047635</v>
      </c>
      <c r="AI3206" s="11">
        <v>0</v>
      </c>
      <c r="AJ3206" s="11">
        <v>0</v>
      </c>
      <c r="AK3206" s="11">
        <v>1340648662</v>
      </c>
      <c r="AL3206" s="11">
        <v>4528841012</v>
      </c>
      <c r="AM3206" s="11">
        <v>0</v>
      </c>
      <c r="AN3206" s="11">
        <v>0</v>
      </c>
      <c r="AO32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14987692222</v>
      </c>
      <c r="AP32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14987692223</v>
      </c>
      <c r="AR32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6" s="11">
        <f>Table_PBS_SQL_DB2_PBSSQL_PBS_NDP_Tina_CG_QtrlyPerformance_Final[[#This Row],[GOU REL]]+Table_PBS_SQL_DB2_PBSSQL_PBS_NDP_Tina_CG_QtrlyPerformance_Final[[#This Row],[EXT REL]]</f>
        <v>14987692222</v>
      </c>
      <c r="AT3206" s="11">
        <f>Table_PBS_SQL_DB2_PBSSQL_PBS_NDP_Tina_CG_QtrlyPerformance_Final[[#This Row],[GOU EXP]]+Table_PBS_SQL_DB2_PBSSQL_PBS_NDP_Tina_CG_QtrlyPerformance_Final[[#This Row],[EXT EXP]]</f>
        <v>14987692223</v>
      </c>
      <c r="AU3206" s="11" t="str">
        <f>IF(Table_PBS_SQL_DB2_PBSSQL_PBS_NDP_Tina_CG_QtrlyPerformance_Final[[#This Row],[Item_Code]]&gt;"300000", "Capital", "Recurrent")</f>
        <v>Capital</v>
      </c>
    </row>
    <row r="3207" spans="1:47" x14ac:dyDescent="0.25">
      <c r="A3207" t="s">
        <v>220</v>
      </c>
      <c r="B3207" t="s">
        <v>221</v>
      </c>
      <c r="C3207" t="s">
        <v>218</v>
      </c>
      <c r="D3207" t="s">
        <v>1254</v>
      </c>
      <c r="E3207" t="s">
        <v>97</v>
      </c>
      <c r="F3207" t="s">
        <v>1290</v>
      </c>
      <c r="G3207" t="s">
        <v>75</v>
      </c>
      <c r="H3207" t="s">
        <v>1291</v>
      </c>
      <c r="I3207" t="s">
        <v>493</v>
      </c>
      <c r="J3207" t="s">
        <v>1292</v>
      </c>
      <c r="K3207" t="s">
        <v>236</v>
      </c>
      <c r="L3207" t="s">
        <v>1304</v>
      </c>
      <c r="M3207" t="s">
        <v>1305</v>
      </c>
      <c r="N3207" t="s">
        <v>1306</v>
      </c>
      <c r="O3207" t="s">
        <v>906</v>
      </c>
      <c r="P3207" t="s">
        <v>907</v>
      </c>
      <c r="Q3207" s="11">
        <v>0</v>
      </c>
      <c r="R3207" s="11">
        <v>0</v>
      </c>
      <c r="S3207" s="11">
        <v>0</v>
      </c>
      <c r="T3207" s="11">
        <v>0</v>
      </c>
      <c r="U3207" s="11">
        <v>275000000</v>
      </c>
      <c r="V3207" s="11">
        <v>0</v>
      </c>
      <c r="W3207" s="11">
        <v>275000000</v>
      </c>
      <c r="X3207" s="11">
        <v>0</v>
      </c>
      <c r="Y3207" s="11">
        <v>50000000</v>
      </c>
      <c r="Z3207" s="11">
        <v>0</v>
      </c>
      <c r="AA3207" s="11">
        <v>0</v>
      </c>
      <c r="AB3207" s="11">
        <v>0</v>
      </c>
      <c r="AC3207" s="11">
        <v>0</v>
      </c>
      <c r="AD3207" s="11">
        <v>0</v>
      </c>
      <c r="AE3207" s="11">
        <v>0</v>
      </c>
      <c r="AF3207" s="11">
        <v>0</v>
      </c>
      <c r="AG3207" s="11">
        <v>44000000</v>
      </c>
      <c r="AH3207" s="11">
        <v>30060000</v>
      </c>
      <c r="AI3207" s="11">
        <v>0</v>
      </c>
      <c r="AJ3207" s="11">
        <v>0</v>
      </c>
      <c r="AK3207" s="11">
        <v>181000000</v>
      </c>
      <c r="AL3207" s="11">
        <v>244919821</v>
      </c>
      <c r="AM3207" s="11">
        <v>0</v>
      </c>
      <c r="AN3207" s="11">
        <v>0</v>
      </c>
      <c r="AO32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275000000</v>
      </c>
      <c r="AP32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274979821</v>
      </c>
      <c r="AR32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7" s="11">
        <f>Table_PBS_SQL_DB2_PBSSQL_PBS_NDP_Tina_CG_QtrlyPerformance_Final[[#This Row],[GOU REL]]+Table_PBS_SQL_DB2_PBSSQL_PBS_NDP_Tina_CG_QtrlyPerformance_Final[[#This Row],[EXT REL]]</f>
        <v>275000000</v>
      </c>
      <c r="AT3207" s="11">
        <f>Table_PBS_SQL_DB2_PBSSQL_PBS_NDP_Tina_CG_QtrlyPerformance_Final[[#This Row],[GOU EXP]]+Table_PBS_SQL_DB2_PBSSQL_PBS_NDP_Tina_CG_QtrlyPerformance_Final[[#This Row],[EXT EXP]]</f>
        <v>274979821</v>
      </c>
      <c r="AU3207" s="11" t="str">
        <f>IF(Table_PBS_SQL_DB2_PBSSQL_PBS_NDP_Tina_CG_QtrlyPerformance_Final[[#This Row],[Item_Code]]&gt;"300000", "Capital", "Recurrent")</f>
        <v>Recurrent</v>
      </c>
    </row>
    <row r="3208" spans="1:47" x14ac:dyDescent="0.25">
      <c r="A3208" t="s">
        <v>220</v>
      </c>
      <c r="B3208" t="s">
        <v>221</v>
      </c>
      <c r="C3208" t="s">
        <v>218</v>
      </c>
      <c r="D3208" t="s">
        <v>1254</v>
      </c>
      <c r="E3208" t="s">
        <v>97</v>
      </c>
      <c r="F3208" t="s">
        <v>1290</v>
      </c>
      <c r="G3208" t="s">
        <v>75</v>
      </c>
      <c r="H3208" t="s">
        <v>1291</v>
      </c>
      <c r="I3208" t="s">
        <v>493</v>
      </c>
      <c r="J3208" t="s">
        <v>1292</v>
      </c>
      <c r="K3208" t="s">
        <v>236</v>
      </c>
      <c r="L3208" t="s">
        <v>1304</v>
      </c>
      <c r="M3208" t="s">
        <v>1825</v>
      </c>
      <c r="N3208" t="s">
        <v>1826</v>
      </c>
      <c r="O3208" t="s">
        <v>1011</v>
      </c>
      <c r="P3208" t="s">
        <v>1012</v>
      </c>
      <c r="Q3208" s="11">
        <v>0</v>
      </c>
      <c r="R3208" s="11">
        <v>0</v>
      </c>
      <c r="S3208" s="11">
        <v>0</v>
      </c>
      <c r="T3208" s="11">
        <v>0</v>
      </c>
      <c r="U3208" s="11">
        <v>25000000</v>
      </c>
      <c r="V3208" s="11">
        <v>0</v>
      </c>
      <c r="W3208" s="11">
        <v>25000000</v>
      </c>
      <c r="X3208" s="11">
        <v>0</v>
      </c>
      <c r="Y3208" s="11">
        <v>0</v>
      </c>
      <c r="Z3208" s="11">
        <v>0</v>
      </c>
      <c r="AA3208" s="11">
        <v>0</v>
      </c>
      <c r="AB3208" s="11">
        <v>0</v>
      </c>
      <c r="AC3208" s="11">
        <v>12500000</v>
      </c>
      <c r="AD3208" s="11">
        <v>0</v>
      </c>
      <c r="AE3208" s="11">
        <v>0</v>
      </c>
      <c r="AF3208" s="11">
        <v>0</v>
      </c>
      <c r="AG3208" s="11">
        <v>4000000</v>
      </c>
      <c r="AH3208" s="11">
        <v>0</v>
      </c>
      <c r="AI3208" s="11">
        <v>0</v>
      </c>
      <c r="AJ3208" s="11">
        <v>0</v>
      </c>
      <c r="AK3208" s="11">
        <v>0</v>
      </c>
      <c r="AL3208" s="11">
        <v>16500000</v>
      </c>
      <c r="AM3208" s="11">
        <v>0</v>
      </c>
      <c r="AN3208" s="11">
        <v>0</v>
      </c>
      <c r="AO32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16500000</v>
      </c>
      <c r="AP32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16500000</v>
      </c>
      <c r="AR32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8" s="11">
        <f>Table_PBS_SQL_DB2_PBSSQL_PBS_NDP_Tina_CG_QtrlyPerformance_Final[[#This Row],[GOU REL]]+Table_PBS_SQL_DB2_PBSSQL_PBS_NDP_Tina_CG_QtrlyPerformance_Final[[#This Row],[EXT REL]]</f>
        <v>16500000</v>
      </c>
      <c r="AT3208" s="11">
        <f>Table_PBS_SQL_DB2_PBSSQL_PBS_NDP_Tina_CG_QtrlyPerformance_Final[[#This Row],[GOU EXP]]+Table_PBS_SQL_DB2_PBSSQL_PBS_NDP_Tina_CG_QtrlyPerformance_Final[[#This Row],[EXT EXP]]</f>
        <v>16500000</v>
      </c>
      <c r="AU3208" s="11" t="str">
        <f>IF(Table_PBS_SQL_DB2_PBSSQL_PBS_NDP_Tina_CG_QtrlyPerformance_Final[[#This Row],[Item_Code]]&gt;"300000", "Capital", "Recurrent")</f>
        <v>Recurrent</v>
      </c>
    </row>
    <row r="3209" spans="1:47" x14ac:dyDescent="0.25">
      <c r="A3209" t="s">
        <v>220</v>
      </c>
      <c r="B3209" t="s">
        <v>221</v>
      </c>
      <c r="C3209" t="s">
        <v>218</v>
      </c>
      <c r="D3209" t="s">
        <v>1254</v>
      </c>
      <c r="E3209" t="s">
        <v>97</v>
      </c>
      <c r="F3209" t="s">
        <v>1290</v>
      </c>
      <c r="G3209" t="s">
        <v>75</v>
      </c>
      <c r="H3209" t="s">
        <v>1291</v>
      </c>
      <c r="I3209" t="s">
        <v>493</v>
      </c>
      <c r="J3209" t="s">
        <v>1292</v>
      </c>
      <c r="K3209" t="s">
        <v>238</v>
      </c>
      <c r="L3209" t="s">
        <v>1983</v>
      </c>
      <c r="M3209" t="s">
        <v>1984</v>
      </c>
      <c r="N3209" t="s">
        <v>1985</v>
      </c>
      <c r="O3209" t="s">
        <v>1016</v>
      </c>
      <c r="P3209" t="s">
        <v>1017</v>
      </c>
      <c r="Q3209" s="11">
        <v>0</v>
      </c>
      <c r="R3209" s="11">
        <v>0</v>
      </c>
      <c r="S3209" s="11">
        <v>0</v>
      </c>
      <c r="T3209" s="11">
        <v>0</v>
      </c>
      <c r="U3209" s="11">
        <v>10000000</v>
      </c>
      <c r="V3209" s="11">
        <v>0</v>
      </c>
      <c r="W3209" s="11">
        <v>10000000</v>
      </c>
      <c r="X3209" s="11">
        <v>0</v>
      </c>
      <c r="Y3209" s="11">
        <v>0</v>
      </c>
      <c r="Z3209" s="11">
        <v>0</v>
      </c>
      <c r="AA3209" s="11">
        <v>0</v>
      </c>
      <c r="AB3209" s="11">
        <v>0</v>
      </c>
      <c r="AC3209" s="11">
        <v>5000000</v>
      </c>
      <c r="AD3209" s="11">
        <v>2200000</v>
      </c>
      <c r="AE3209" s="11">
        <v>0</v>
      </c>
      <c r="AF3209" s="11">
        <v>0</v>
      </c>
      <c r="AG3209" s="11">
        <v>2500000</v>
      </c>
      <c r="AH3209" s="11">
        <v>2200000</v>
      </c>
      <c r="AI3209" s="11">
        <v>0</v>
      </c>
      <c r="AJ3209" s="11">
        <v>0</v>
      </c>
      <c r="AK3209" s="11">
        <v>0</v>
      </c>
      <c r="AL3209" s="11">
        <v>3100000</v>
      </c>
      <c r="AM3209" s="11">
        <v>0</v>
      </c>
      <c r="AN3209" s="11">
        <v>0</v>
      </c>
      <c r="AO32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v>
      </c>
      <c r="AP32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7500000</v>
      </c>
      <c r="AR32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09" s="11">
        <f>Table_PBS_SQL_DB2_PBSSQL_PBS_NDP_Tina_CG_QtrlyPerformance_Final[[#This Row],[GOU REL]]+Table_PBS_SQL_DB2_PBSSQL_PBS_NDP_Tina_CG_QtrlyPerformance_Final[[#This Row],[EXT REL]]</f>
        <v>7500000</v>
      </c>
      <c r="AT3209" s="11">
        <f>Table_PBS_SQL_DB2_PBSSQL_PBS_NDP_Tina_CG_QtrlyPerformance_Final[[#This Row],[GOU EXP]]+Table_PBS_SQL_DB2_PBSSQL_PBS_NDP_Tina_CG_QtrlyPerformance_Final[[#This Row],[EXT EXP]]</f>
        <v>7500000</v>
      </c>
      <c r="AU3209" s="11" t="str">
        <f>IF(Table_PBS_SQL_DB2_PBSSQL_PBS_NDP_Tina_CG_QtrlyPerformance_Final[[#This Row],[Item_Code]]&gt;"300000", "Capital", "Recurrent")</f>
        <v>Recurrent</v>
      </c>
    </row>
    <row r="3210" spans="1:47" x14ac:dyDescent="0.25">
      <c r="A3210" t="s">
        <v>220</v>
      </c>
      <c r="B3210" t="s">
        <v>221</v>
      </c>
      <c r="C3210" t="s">
        <v>218</v>
      </c>
      <c r="D3210" t="s">
        <v>1254</v>
      </c>
      <c r="E3210" t="s">
        <v>97</v>
      </c>
      <c r="F3210" t="s">
        <v>1290</v>
      </c>
      <c r="G3210" t="s">
        <v>75</v>
      </c>
      <c r="H3210" t="s">
        <v>1291</v>
      </c>
      <c r="I3210" t="s">
        <v>493</v>
      </c>
      <c r="J3210" t="s">
        <v>1292</v>
      </c>
      <c r="K3210" t="s">
        <v>238</v>
      </c>
      <c r="L3210" t="s">
        <v>1983</v>
      </c>
      <c r="M3210" t="s">
        <v>1984</v>
      </c>
      <c r="N3210" t="s">
        <v>1985</v>
      </c>
      <c r="O3210" t="s">
        <v>1025</v>
      </c>
      <c r="P3210" t="s">
        <v>1026</v>
      </c>
      <c r="Q3210" s="11">
        <v>0</v>
      </c>
      <c r="R3210" s="11">
        <v>0</v>
      </c>
      <c r="S3210" s="11">
        <v>0</v>
      </c>
      <c r="T3210" s="11">
        <v>0</v>
      </c>
      <c r="U3210" s="11">
        <v>240000000</v>
      </c>
      <c r="V3210" s="11">
        <v>0</v>
      </c>
      <c r="W3210" s="11">
        <v>240000000</v>
      </c>
      <c r="X3210" s="11">
        <v>0</v>
      </c>
      <c r="Y3210" s="11">
        <v>63000000</v>
      </c>
      <c r="Z3210" s="11">
        <v>63000000</v>
      </c>
      <c r="AA3210" s="11">
        <v>0</v>
      </c>
      <c r="AB3210" s="11">
        <v>0</v>
      </c>
      <c r="AC3210" s="11">
        <v>57600000</v>
      </c>
      <c r="AD3210" s="11">
        <v>57600000</v>
      </c>
      <c r="AE3210" s="11">
        <v>0</v>
      </c>
      <c r="AF3210" s="11">
        <v>0</v>
      </c>
      <c r="AG3210" s="11">
        <v>60000000</v>
      </c>
      <c r="AH3210" s="11">
        <v>60000000</v>
      </c>
      <c r="AI3210" s="11">
        <v>0</v>
      </c>
      <c r="AJ3210" s="11">
        <v>0</v>
      </c>
      <c r="AK3210" s="11">
        <v>59400000</v>
      </c>
      <c r="AL3210" s="11">
        <v>59400000</v>
      </c>
      <c r="AM3210" s="11">
        <v>0</v>
      </c>
      <c r="AN3210" s="11">
        <v>0</v>
      </c>
      <c r="AO32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240000000</v>
      </c>
      <c r="AP32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240000000</v>
      </c>
      <c r="AR32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0" s="11">
        <f>Table_PBS_SQL_DB2_PBSSQL_PBS_NDP_Tina_CG_QtrlyPerformance_Final[[#This Row],[GOU REL]]+Table_PBS_SQL_DB2_PBSSQL_PBS_NDP_Tina_CG_QtrlyPerformance_Final[[#This Row],[EXT REL]]</f>
        <v>240000000</v>
      </c>
      <c r="AT3210" s="11">
        <f>Table_PBS_SQL_DB2_PBSSQL_PBS_NDP_Tina_CG_QtrlyPerformance_Final[[#This Row],[GOU EXP]]+Table_PBS_SQL_DB2_PBSSQL_PBS_NDP_Tina_CG_QtrlyPerformance_Final[[#This Row],[EXT EXP]]</f>
        <v>240000000</v>
      </c>
      <c r="AU3210" s="11" t="str">
        <f>IF(Table_PBS_SQL_DB2_PBSSQL_PBS_NDP_Tina_CG_QtrlyPerformance_Final[[#This Row],[Item_Code]]&gt;"300000", "Capital", "Recurrent")</f>
        <v>Recurrent</v>
      </c>
    </row>
    <row r="3211" spans="1:47" x14ac:dyDescent="0.25">
      <c r="A3211" t="s">
        <v>77</v>
      </c>
      <c r="B3211" t="s">
        <v>78</v>
      </c>
      <c r="C3211" t="s">
        <v>75</v>
      </c>
      <c r="D3211" t="s">
        <v>1307</v>
      </c>
      <c r="E3211" t="s">
        <v>31</v>
      </c>
      <c r="F3211" t="s">
        <v>1308</v>
      </c>
      <c r="G3211" t="s">
        <v>31</v>
      </c>
      <c r="H3211" t="s">
        <v>1309</v>
      </c>
      <c r="I3211" t="s">
        <v>896</v>
      </c>
      <c r="J3211" t="s">
        <v>897</v>
      </c>
      <c r="K3211" t="s">
        <v>1311</v>
      </c>
      <c r="L3211" t="s">
        <v>1312</v>
      </c>
      <c r="M3211" t="s">
        <v>1313</v>
      </c>
      <c r="N3211" t="s">
        <v>1314</v>
      </c>
      <c r="O3211" t="s">
        <v>1083</v>
      </c>
      <c r="P3211" t="s">
        <v>1084</v>
      </c>
      <c r="Q3211" s="11">
        <v>0</v>
      </c>
      <c r="R3211" s="11">
        <v>0</v>
      </c>
      <c r="S3211" s="11">
        <v>0</v>
      </c>
      <c r="T3211" s="11">
        <v>0</v>
      </c>
      <c r="U3211" s="11">
        <v>0</v>
      </c>
      <c r="V3211" s="11">
        <v>0</v>
      </c>
      <c r="W3211" s="11">
        <v>0</v>
      </c>
      <c r="X3211" s="11">
        <v>0</v>
      </c>
      <c r="Y3211" s="11">
        <v>0</v>
      </c>
      <c r="Z3211" s="11">
        <v>0</v>
      </c>
      <c r="AA3211" s="11">
        <v>0</v>
      </c>
      <c r="AB3211" s="11">
        <v>0</v>
      </c>
      <c r="AC3211" s="11">
        <v>0</v>
      </c>
      <c r="AD3211" s="11">
        <v>0</v>
      </c>
      <c r="AE3211" s="11">
        <v>0</v>
      </c>
      <c r="AF3211" s="11">
        <v>0</v>
      </c>
      <c r="AG3211" s="11">
        <v>0</v>
      </c>
      <c r="AH3211" s="11">
        <v>0</v>
      </c>
      <c r="AI3211" s="11">
        <v>0</v>
      </c>
      <c r="AJ3211" s="11">
        <v>0</v>
      </c>
      <c r="AK3211" s="11">
        <v>0</v>
      </c>
      <c r="AL3211" s="11">
        <v>0</v>
      </c>
      <c r="AM3211" s="11">
        <v>5820833416</v>
      </c>
      <c r="AN3211" s="11">
        <v>5820833416</v>
      </c>
      <c r="AO32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5820833416</v>
      </c>
      <c r="AQ32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5820833416</v>
      </c>
      <c r="AS3211" s="11">
        <f>Table_PBS_SQL_DB2_PBSSQL_PBS_NDP_Tina_CG_QtrlyPerformance_Final[[#This Row],[GOU REL]]+Table_PBS_SQL_DB2_PBSSQL_PBS_NDP_Tina_CG_QtrlyPerformance_Final[[#This Row],[EXT REL]]</f>
        <v>5820833416</v>
      </c>
      <c r="AT3211" s="11">
        <f>Table_PBS_SQL_DB2_PBSSQL_PBS_NDP_Tina_CG_QtrlyPerformance_Final[[#This Row],[GOU EXP]]+Table_PBS_SQL_DB2_PBSSQL_PBS_NDP_Tina_CG_QtrlyPerformance_Final[[#This Row],[EXT EXP]]</f>
        <v>5820833416</v>
      </c>
      <c r="AU3211" s="11" t="str">
        <f>IF(Table_PBS_SQL_DB2_PBSSQL_PBS_NDP_Tina_CG_QtrlyPerformance_Final[[#This Row],[Item_Code]]&gt;"300000", "Capital", "Recurrent")</f>
        <v>Recurrent</v>
      </c>
    </row>
    <row r="3212" spans="1:47" x14ac:dyDescent="0.25">
      <c r="A3212" t="s">
        <v>77</v>
      </c>
      <c r="B3212" t="s">
        <v>78</v>
      </c>
      <c r="C3212" t="s">
        <v>75</v>
      </c>
      <c r="D3212" t="s">
        <v>1307</v>
      </c>
      <c r="E3212" t="s">
        <v>31</v>
      </c>
      <c r="F3212" t="s">
        <v>1308</v>
      </c>
      <c r="G3212" t="s">
        <v>31</v>
      </c>
      <c r="H3212" t="s">
        <v>1309</v>
      </c>
      <c r="I3212" t="s">
        <v>493</v>
      </c>
      <c r="J3212" t="s">
        <v>1310</v>
      </c>
      <c r="K3212" t="s">
        <v>1311</v>
      </c>
      <c r="L3212" t="s">
        <v>1312</v>
      </c>
      <c r="M3212" t="s">
        <v>1313</v>
      </c>
      <c r="N3212" t="s">
        <v>1314</v>
      </c>
      <c r="O3212" t="s">
        <v>1016</v>
      </c>
      <c r="P3212" t="s">
        <v>1017</v>
      </c>
      <c r="Q3212" s="11">
        <v>0</v>
      </c>
      <c r="R3212" s="11">
        <v>0</v>
      </c>
      <c r="S3212" s="11">
        <v>0</v>
      </c>
      <c r="T3212" s="11">
        <v>0</v>
      </c>
      <c r="U3212" s="11">
        <v>100000000</v>
      </c>
      <c r="V3212" s="11">
        <v>0</v>
      </c>
      <c r="W3212" s="11">
        <v>100000000</v>
      </c>
      <c r="X3212" s="11">
        <v>0</v>
      </c>
      <c r="Y3212" s="11">
        <v>0</v>
      </c>
      <c r="Z3212" s="11">
        <v>0</v>
      </c>
      <c r="AA3212" s="11">
        <v>0</v>
      </c>
      <c r="AB3212" s="11">
        <v>0</v>
      </c>
      <c r="AC3212" s="11">
        <v>25000000</v>
      </c>
      <c r="AD3212" s="11">
        <v>0</v>
      </c>
      <c r="AE3212" s="11">
        <v>0</v>
      </c>
      <c r="AF3212" s="11">
        <v>0</v>
      </c>
      <c r="AG3212" s="11">
        <v>7500000</v>
      </c>
      <c r="AH3212" s="11">
        <v>0</v>
      </c>
      <c r="AI3212" s="11">
        <v>0</v>
      </c>
      <c r="AJ3212" s="11">
        <v>0</v>
      </c>
      <c r="AK3212" s="11">
        <v>9045000</v>
      </c>
      <c r="AL3212" s="11">
        <v>41545000</v>
      </c>
      <c r="AM3212" s="11">
        <v>0</v>
      </c>
      <c r="AN3212" s="11">
        <v>0</v>
      </c>
      <c r="AO32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41545000</v>
      </c>
      <c r="AP32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41545000</v>
      </c>
      <c r="AR32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2" s="11">
        <f>Table_PBS_SQL_DB2_PBSSQL_PBS_NDP_Tina_CG_QtrlyPerformance_Final[[#This Row],[GOU REL]]+Table_PBS_SQL_DB2_PBSSQL_PBS_NDP_Tina_CG_QtrlyPerformance_Final[[#This Row],[EXT REL]]</f>
        <v>41545000</v>
      </c>
      <c r="AT3212" s="11">
        <f>Table_PBS_SQL_DB2_PBSSQL_PBS_NDP_Tina_CG_QtrlyPerformance_Final[[#This Row],[GOU EXP]]+Table_PBS_SQL_DB2_PBSSQL_PBS_NDP_Tina_CG_QtrlyPerformance_Final[[#This Row],[EXT EXP]]</f>
        <v>41545000</v>
      </c>
      <c r="AU3212" s="11" t="str">
        <f>IF(Table_PBS_SQL_DB2_PBSSQL_PBS_NDP_Tina_CG_QtrlyPerformance_Final[[#This Row],[Item_Code]]&gt;"300000", "Capital", "Recurrent")</f>
        <v>Recurrent</v>
      </c>
    </row>
    <row r="3213" spans="1:47" x14ac:dyDescent="0.25">
      <c r="A3213" t="s">
        <v>77</v>
      </c>
      <c r="B3213" t="s">
        <v>78</v>
      </c>
      <c r="C3213" t="s">
        <v>75</v>
      </c>
      <c r="D3213" t="s">
        <v>1307</v>
      </c>
      <c r="E3213" t="s">
        <v>31</v>
      </c>
      <c r="F3213" t="s">
        <v>1308</v>
      </c>
      <c r="G3213" t="s">
        <v>31</v>
      </c>
      <c r="H3213" t="s">
        <v>1309</v>
      </c>
      <c r="I3213" t="s">
        <v>493</v>
      </c>
      <c r="J3213" t="s">
        <v>1310</v>
      </c>
      <c r="K3213" t="s">
        <v>1311</v>
      </c>
      <c r="L3213" t="s">
        <v>1312</v>
      </c>
      <c r="M3213" t="s">
        <v>1313</v>
      </c>
      <c r="N3213" t="s">
        <v>1314</v>
      </c>
      <c r="O3213" t="s">
        <v>1192</v>
      </c>
      <c r="P3213" t="s">
        <v>1193</v>
      </c>
      <c r="Q3213" s="11">
        <v>0</v>
      </c>
      <c r="R3213" s="11">
        <v>0</v>
      </c>
      <c r="S3213" s="11">
        <v>0</v>
      </c>
      <c r="T3213" s="11">
        <v>0</v>
      </c>
      <c r="U3213" s="11">
        <v>860000000</v>
      </c>
      <c r="V3213" s="11">
        <v>0</v>
      </c>
      <c r="W3213" s="11">
        <v>860000000</v>
      </c>
      <c r="X3213" s="11">
        <v>0</v>
      </c>
      <c r="Y3213" s="11">
        <v>0</v>
      </c>
      <c r="Z3213" s="11">
        <v>0</v>
      </c>
      <c r="AA3213" s="11">
        <v>0</v>
      </c>
      <c r="AB3213" s="11">
        <v>0</v>
      </c>
      <c r="AC3213" s="11">
        <v>0</v>
      </c>
      <c r="AD3213" s="11">
        <v>0</v>
      </c>
      <c r="AE3213" s="11">
        <v>0</v>
      </c>
      <c r="AF3213" s="11">
        <v>0</v>
      </c>
      <c r="AG3213" s="11">
        <v>86000000</v>
      </c>
      <c r="AH3213" s="11">
        <v>0</v>
      </c>
      <c r="AI3213" s="11">
        <v>0</v>
      </c>
      <c r="AJ3213" s="11">
        <v>0</v>
      </c>
      <c r="AK3213" s="11">
        <v>54982000</v>
      </c>
      <c r="AL3213" s="11">
        <v>140982000</v>
      </c>
      <c r="AM3213" s="11">
        <v>0</v>
      </c>
      <c r="AN3213" s="11">
        <v>0</v>
      </c>
      <c r="AO32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140982000</v>
      </c>
      <c r="AP32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140982000</v>
      </c>
      <c r="AR32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3" s="11">
        <f>Table_PBS_SQL_DB2_PBSSQL_PBS_NDP_Tina_CG_QtrlyPerformance_Final[[#This Row],[GOU REL]]+Table_PBS_SQL_DB2_PBSSQL_PBS_NDP_Tina_CG_QtrlyPerformance_Final[[#This Row],[EXT REL]]</f>
        <v>140982000</v>
      </c>
      <c r="AT3213" s="11">
        <f>Table_PBS_SQL_DB2_PBSSQL_PBS_NDP_Tina_CG_QtrlyPerformance_Final[[#This Row],[GOU EXP]]+Table_PBS_SQL_DB2_PBSSQL_PBS_NDP_Tina_CG_QtrlyPerformance_Final[[#This Row],[EXT EXP]]</f>
        <v>140982000</v>
      </c>
      <c r="AU3213" s="11" t="str">
        <f>IF(Table_PBS_SQL_DB2_PBSSQL_PBS_NDP_Tina_CG_QtrlyPerformance_Final[[#This Row],[Item_Code]]&gt;"300000", "Capital", "Recurrent")</f>
        <v>Recurrent</v>
      </c>
    </row>
    <row r="3214" spans="1:47" x14ac:dyDescent="0.25">
      <c r="A3214" t="s">
        <v>77</v>
      </c>
      <c r="B3214" t="s">
        <v>78</v>
      </c>
      <c r="C3214" t="s">
        <v>75</v>
      </c>
      <c r="D3214" t="s">
        <v>1307</v>
      </c>
      <c r="E3214" t="s">
        <v>31</v>
      </c>
      <c r="F3214" t="s">
        <v>1308</v>
      </c>
      <c r="G3214" t="s">
        <v>31</v>
      </c>
      <c r="H3214" t="s">
        <v>1309</v>
      </c>
      <c r="I3214" t="s">
        <v>493</v>
      </c>
      <c r="J3214" t="s">
        <v>1310</v>
      </c>
      <c r="K3214" t="s">
        <v>1311</v>
      </c>
      <c r="L3214" t="s">
        <v>1312</v>
      </c>
      <c r="M3214" t="s">
        <v>1313</v>
      </c>
      <c r="N3214" t="s">
        <v>1314</v>
      </c>
      <c r="O3214" t="s">
        <v>1025</v>
      </c>
      <c r="P3214" t="s">
        <v>1026</v>
      </c>
      <c r="Q3214" s="11">
        <v>0</v>
      </c>
      <c r="R3214" s="11">
        <v>0</v>
      </c>
      <c r="S3214" s="11">
        <v>0</v>
      </c>
      <c r="T3214" s="11">
        <v>0</v>
      </c>
      <c r="U3214" s="11">
        <v>1296000000</v>
      </c>
      <c r="V3214" s="11">
        <v>0</v>
      </c>
      <c r="W3214" s="11">
        <v>1296000000</v>
      </c>
      <c r="X3214" s="11">
        <v>0</v>
      </c>
      <c r="Y3214" s="11">
        <v>0</v>
      </c>
      <c r="Z3214" s="11">
        <v>0</v>
      </c>
      <c r="AA3214" s="11">
        <v>0</v>
      </c>
      <c r="AB3214" s="11">
        <v>0</v>
      </c>
      <c r="AC3214" s="11">
        <v>300000000</v>
      </c>
      <c r="AD3214" s="11">
        <v>131445000</v>
      </c>
      <c r="AE3214" s="11">
        <v>0</v>
      </c>
      <c r="AF3214" s="11">
        <v>0</v>
      </c>
      <c r="AG3214" s="11">
        <v>99600000</v>
      </c>
      <c r="AH3214" s="11">
        <v>168388200</v>
      </c>
      <c r="AI3214" s="11">
        <v>0</v>
      </c>
      <c r="AJ3214" s="11">
        <v>0</v>
      </c>
      <c r="AK3214" s="11">
        <v>820117600</v>
      </c>
      <c r="AL3214" s="11">
        <v>920692600</v>
      </c>
      <c r="AM3214" s="11">
        <v>0</v>
      </c>
      <c r="AN3214" s="11">
        <v>0</v>
      </c>
      <c r="AO32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1219717600</v>
      </c>
      <c r="AP32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1220525800</v>
      </c>
      <c r="AR32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4" s="11">
        <f>Table_PBS_SQL_DB2_PBSSQL_PBS_NDP_Tina_CG_QtrlyPerformance_Final[[#This Row],[GOU REL]]+Table_PBS_SQL_DB2_PBSSQL_PBS_NDP_Tina_CG_QtrlyPerformance_Final[[#This Row],[EXT REL]]</f>
        <v>1219717600</v>
      </c>
      <c r="AT3214" s="11">
        <f>Table_PBS_SQL_DB2_PBSSQL_PBS_NDP_Tina_CG_QtrlyPerformance_Final[[#This Row],[GOU EXP]]+Table_PBS_SQL_DB2_PBSSQL_PBS_NDP_Tina_CG_QtrlyPerformance_Final[[#This Row],[EXT EXP]]</f>
        <v>1220525800</v>
      </c>
      <c r="AU3214" s="11" t="str">
        <f>IF(Table_PBS_SQL_DB2_PBSSQL_PBS_NDP_Tina_CG_QtrlyPerformance_Final[[#This Row],[Item_Code]]&gt;"300000", "Capital", "Recurrent")</f>
        <v>Recurrent</v>
      </c>
    </row>
    <row r="3215" spans="1:47" x14ac:dyDescent="0.25">
      <c r="A3215" t="s">
        <v>77</v>
      </c>
      <c r="B3215" t="s">
        <v>78</v>
      </c>
      <c r="C3215" t="s">
        <v>75</v>
      </c>
      <c r="D3215" t="s">
        <v>1307</v>
      </c>
      <c r="E3215" t="s">
        <v>31</v>
      </c>
      <c r="F3215" t="s">
        <v>1308</v>
      </c>
      <c r="G3215" t="s">
        <v>31</v>
      </c>
      <c r="H3215" t="s">
        <v>1309</v>
      </c>
      <c r="I3215" t="s">
        <v>666</v>
      </c>
      <c r="J3215" t="s">
        <v>1315</v>
      </c>
      <c r="K3215" t="s">
        <v>1316</v>
      </c>
      <c r="L3215" t="s">
        <v>1317</v>
      </c>
      <c r="M3215" t="s">
        <v>1313</v>
      </c>
      <c r="N3215" t="s">
        <v>1314</v>
      </c>
      <c r="O3215" t="s">
        <v>1939</v>
      </c>
      <c r="P3215" t="s">
        <v>1940</v>
      </c>
      <c r="Q3215" s="11">
        <v>0</v>
      </c>
      <c r="R3215" s="11">
        <v>0</v>
      </c>
      <c r="S3215" s="11">
        <v>0</v>
      </c>
      <c r="T3215" s="11">
        <v>0</v>
      </c>
      <c r="U3215" s="11">
        <v>180000000</v>
      </c>
      <c r="V3215" s="11">
        <v>0</v>
      </c>
      <c r="W3215" s="11">
        <v>180000000</v>
      </c>
      <c r="X3215" s="11">
        <v>0</v>
      </c>
      <c r="Y3215" s="11">
        <v>0</v>
      </c>
      <c r="Z3215" s="11">
        <v>0</v>
      </c>
      <c r="AA3215" s="11">
        <v>0</v>
      </c>
      <c r="AB3215" s="11">
        <v>0</v>
      </c>
      <c r="AC3215" s="11">
        <v>45000000</v>
      </c>
      <c r="AD3215" s="11">
        <v>0</v>
      </c>
      <c r="AE3215" s="11">
        <v>0</v>
      </c>
      <c r="AF3215" s="11">
        <v>0</v>
      </c>
      <c r="AG3215" s="11">
        <v>0</v>
      </c>
      <c r="AH3215" s="11">
        <v>30004572</v>
      </c>
      <c r="AI3215" s="11">
        <v>0</v>
      </c>
      <c r="AJ3215" s="11">
        <v>0</v>
      </c>
      <c r="AK3215" s="11">
        <v>0</v>
      </c>
      <c r="AL3215" s="11">
        <v>14995428</v>
      </c>
      <c r="AM3215" s="11">
        <v>0</v>
      </c>
      <c r="AN3215" s="11">
        <v>0</v>
      </c>
      <c r="AO32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32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32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5" s="11">
        <f>Table_PBS_SQL_DB2_PBSSQL_PBS_NDP_Tina_CG_QtrlyPerformance_Final[[#This Row],[GOU REL]]+Table_PBS_SQL_DB2_PBSSQL_PBS_NDP_Tina_CG_QtrlyPerformance_Final[[#This Row],[EXT REL]]</f>
        <v>45000000</v>
      </c>
      <c r="AT3215" s="11">
        <f>Table_PBS_SQL_DB2_PBSSQL_PBS_NDP_Tina_CG_QtrlyPerformance_Final[[#This Row],[GOU EXP]]+Table_PBS_SQL_DB2_PBSSQL_PBS_NDP_Tina_CG_QtrlyPerformance_Final[[#This Row],[EXT EXP]]</f>
        <v>45000000</v>
      </c>
      <c r="AU3215" s="11" t="str">
        <f>IF(Table_PBS_SQL_DB2_PBSSQL_PBS_NDP_Tina_CG_QtrlyPerformance_Final[[#This Row],[Item_Code]]&gt;"300000", "Capital", "Recurrent")</f>
        <v>Recurrent</v>
      </c>
    </row>
    <row r="3216" spans="1:47" x14ac:dyDescent="0.25">
      <c r="A3216" t="s">
        <v>77</v>
      </c>
      <c r="B3216" t="s">
        <v>78</v>
      </c>
      <c r="C3216" t="s">
        <v>75</v>
      </c>
      <c r="D3216" t="s">
        <v>1307</v>
      </c>
      <c r="E3216" t="s">
        <v>31</v>
      </c>
      <c r="F3216" t="s">
        <v>1308</v>
      </c>
      <c r="G3216" t="s">
        <v>31</v>
      </c>
      <c r="H3216" t="s">
        <v>1309</v>
      </c>
      <c r="I3216" t="s">
        <v>666</v>
      </c>
      <c r="J3216" t="s">
        <v>1315</v>
      </c>
      <c r="K3216" t="s">
        <v>1316</v>
      </c>
      <c r="L3216" t="s">
        <v>1317</v>
      </c>
      <c r="M3216" t="s">
        <v>1318</v>
      </c>
      <c r="N3216" t="s">
        <v>1319</v>
      </c>
      <c r="O3216" t="s">
        <v>1083</v>
      </c>
      <c r="P3216" t="s">
        <v>1084</v>
      </c>
      <c r="Q3216" s="11">
        <v>0</v>
      </c>
      <c r="R3216" s="11">
        <v>0</v>
      </c>
      <c r="S3216" s="11">
        <v>0</v>
      </c>
      <c r="T3216" s="11">
        <v>0</v>
      </c>
      <c r="U3216" s="11">
        <v>400000000</v>
      </c>
      <c r="V3216" s="11">
        <v>0</v>
      </c>
      <c r="W3216" s="11">
        <v>400000000</v>
      </c>
      <c r="X3216" s="11">
        <v>0</v>
      </c>
      <c r="Y3216" s="11">
        <v>0</v>
      </c>
      <c r="Z3216" s="11">
        <v>0</v>
      </c>
      <c r="AA3216" s="11">
        <v>0</v>
      </c>
      <c r="AB3216" s="11">
        <v>0</v>
      </c>
      <c r="AC3216" s="11">
        <v>100000000</v>
      </c>
      <c r="AD3216" s="11">
        <v>74043</v>
      </c>
      <c r="AE3216" s="11">
        <v>0</v>
      </c>
      <c r="AF3216" s="11">
        <v>0</v>
      </c>
      <c r="AG3216" s="11">
        <v>50000000</v>
      </c>
      <c r="AH3216" s="11">
        <v>1015350</v>
      </c>
      <c r="AI3216" s="11">
        <v>0</v>
      </c>
      <c r="AJ3216" s="11">
        <v>0</v>
      </c>
      <c r="AK3216" s="11">
        <v>0</v>
      </c>
      <c r="AL3216" s="11">
        <v>148910607</v>
      </c>
      <c r="AM3216" s="11">
        <v>0</v>
      </c>
      <c r="AN3216" s="11">
        <v>0</v>
      </c>
      <c r="AO32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32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32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6" s="11">
        <f>Table_PBS_SQL_DB2_PBSSQL_PBS_NDP_Tina_CG_QtrlyPerformance_Final[[#This Row],[GOU REL]]+Table_PBS_SQL_DB2_PBSSQL_PBS_NDP_Tina_CG_QtrlyPerformance_Final[[#This Row],[EXT REL]]</f>
        <v>150000000</v>
      </c>
      <c r="AT3216" s="11">
        <f>Table_PBS_SQL_DB2_PBSSQL_PBS_NDP_Tina_CG_QtrlyPerformance_Final[[#This Row],[GOU EXP]]+Table_PBS_SQL_DB2_PBSSQL_PBS_NDP_Tina_CG_QtrlyPerformance_Final[[#This Row],[EXT EXP]]</f>
        <v>150000000</v>
      </c>
      <c r="AU3216" s="11" t="str">
        <f>IF(Table_PBS_SQL_DB2_PBSSQL_PBS_NDP_Tina_CG_QtrlyPerformance_Final[[#This Row],[Item_Code]]&gt;"300000", "Capital", "Recurrent")</f>
        <v>Recurrent</v>
      </c>
    </row>
    <row r="3217" spans="1:47" x14ac:dyDescent="0.25">
      <c r="A3217" t="s">
        <v>77</v>
      </c>
      <c r="B3217" t="s">
        <v>78</v>
      </c>
      <c r="C3217" t="s">
        <v>87</v>
      </c>
      <c r="D3217" t="s">
        <v>1320</v>
      </c>
      <c r="E3217" t="s">
        <v>31</v>
      </c>
      <c r="F3217" t="s">
        <v>1321</v>
      </c>
      <c r="G3217" t="s">
        <v>97</v>
      </c>
      <c r="H3217" t="s">
        <v>1322</v>
      </c>
      <c r="I3217" t="s">
        <v>467</v>
      </c>
      <c r="J3217" t="s">
        <v>1323</v>
      </c>
      <c r="K3217" t="s">
        <v>89</v>
      </c>
      <c r="L3217" t="s">
        <v>1324</v>
      </c>
      <c r="M3217" t="s">
        <v>1325</v>
      </c>
      <c r="N3217" t="s">
        <v>1326</v>
      </c>
      <c r="O3217" t="s">
        <v>1295</v>
      </c>
      <c r="P3217" t="s">
        <v>1296</v>
      </c>
      <c r="Q3217" s="11">
        <v>0</v>
      </c>
      <c r="R3217" s="11">
        <v>0</v>
      </c>
      <c r="S3217" s="11">
        <v>0</v>
      </c>
      <c r="T3217" s="11">
        <v>0</v>
      </c>
      <c r="U3217" s="11">
        <v>20000000</v>
      </c>
      <c r="V3217" s="11">
        <v>0</v>
      </c>
      <c r="W3217" s="11">
        <v>20000000</v>
      </c>
      <c r="X3217" s="11">
        <v>0</v>
      </c>
      <c r="Y3217" s="11">
        <v>0</v>
      </c>
      <c r="Z3217" s="11">
        <v>0</v>
      </c>
      <c r="AA3217" s="11">
        <v>0</v>
      </c>
      <c r="AB3217" s="11">
        <v>0</v>
      </c>
      <c r="AC3217" s="11">
        <v>5000000</v>
      </c>
      <c r="AD3217" s="11">
        <v>0</v>
      </c>
      <c r="AE3217" s="11">
        <v>0</v>
      </c>
      <c r="AF3217" s="11">
        <v>0</v>
      </c>
      <c r="AG3217" s="11">
        <v>0</v>
      </c>
      <c r="AH3217" s="11">
        <v>0</v>
      </c>
      <c r="AI3217" s="11">
        <v>0</v>
      </c>
      <c r="AJ3217" s="11">
        <v>0</v>
      </c>
      <c r="AK3217" s="11">
        <v>0</v>
      </c>
      <c r="AL3217" s="11">
        <v>5000000</v>
      </c>
      <c r="AM3217" s="11">
        <v>0</v>
      </c>
      <c r="AN3217" s="11">
        <v>0</v>
      </c>
      <c r="AO32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32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32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7" s="11">
        <f>Table_PBS_SQL_DB2_PBSSQL_PBS_NDP_Tina_CG_QtrlyPerformance_Final[[#This Row],[GOU REL]]+Table_PBS_SQL_DB2_PBSSQL_PBS_NDP_Tina_CG_QtrlyPerformance_Final[[#This Row],[EXT REL]]</f>
        <v>5000000</v>
      </c>
      <c r="AT3217" s="11">
        <f>Table_PBS_SQL_DB2_PBSSQL_PBS_NDP_Tina_CG_QtrlyPerformance_Final[[#This Row],[GOU EXP]]+Table_PBS_SQL_DB2_PBSSQL_PBS_NDP_Tina_CG_QtrlyPerformance_Final[[#This Row],[EXT EXP]]</f>
        <v>5000000</v>
      </c>
      <c r="AU3217" s="11" t="str">
        <f>IF(Table_PBS_SQL_DB2_PBSSQL_PBS_NDP_Tina_CG_QtrlyPerformance_Final[[#This Row],[Item_Code]]&gt;"300000", "Capital", "Recurrent")</f>
        <v>Recurrent</v>
      </c>
    </row>
    <row r="3218" spans="1:47" x14ac:dyDescent="0.25">
      <c r="A3218" t="s">
        <v>77</v>
      </c>
      <c r="B3218" t="s">
        <v>78</v>
      </c>
      <c r="C3218" t="s">
        <v>87</v>
      </c>
      <c r="D3218" t="s">
        <v>1320</v>
      </c>
      <c r="E3218" t="s">
        <v>31</v>
      </c>
      <c r="F3218" t="s">
        <v>1321</v>
      </c>
      <c r="G3218" t="s">
        <v>97</v>
      </c>
      <c r="H3218" t="s">
        <v>1322</v>
      </c>
      <c r="I3218" t="s">
        <v>467</v>
      </c>
      <c r="J3218" t="s">
        <v>1323</v>
      </c>
      <c r="K3218" t="s">
        <v>89</v>
      </c>
      <c r="L3218" t="s">
        <v>1324</v>
      </c>
      <c r="M3218" t="s">
        <v>1325</v>
      </c>
      <c r="N3218" t="s">
        <v>1326</v>
      </c>
      <c r="O3218" t="s">
        <v>1025</v>
      </c>
      <c r="P3218" t="s">
        <v>1026</v>
      </c>
      <c r="Q3218" s="11">
        <v>0</v>
      </c>
      <c r="R3218" s="11">
        <v>0</v>
      </c>
      <c r="S3218" s="11">
        <v>0</v>
      </c>
      <c r="T3218" s="11">
        <v>0</v>
      </c>
      <c r="U3218" s="11">
        <v>1100000000</v>
      </c>
      <c r="V3218" s="11">
        <v>0</v>
      </c>
      <c r="W3218" s="11">
        <v>1100000000</v>
      </c>
      <c r="X3218" s="11">
        <v>0</v>
      </c>
      <c r="Y3218" s="11">
        <v>0</v>
      </c>
      <c r="Z3218" s="11">
        <v>0</v>
      </c>
      <c r="AA3218" s="11">
        <v>0</v>
      </c>
      <c r="AB3218" s="11">
        <v>0</v>
      </c>
      <c r="AC3218" s="11">
        <v>275000000</v>
      </c>
      <c r="AD3218" s="11">
        <v>165748630</v>
      </c>
      <c r="AE3218" s="11">
        <v>0</v>
      </c>
      <c r="AF3218" s="11">
        <v>0</v>
      </c>
      <c r="AG3218" s="11">
        <v>600391800</v>
      </c>
      <c r="AH3218" s="11">
        <v>660068435</v>
      </c>
      <c r="AI3218" s="11">
        <v>0</v>
      </c>
      <c r="AJ3218" s="11">
        <v>0</v>
      </c>
      <c r="AK3218" s="11">
        <v>0</v>
      </c>
      <c r="AL3218" s="11">
        <v>50393116</v>
      </c>
      <c r="AM3218" s="11">
        <v>0</v>
      </c>
      <c r="AN3218" s="11">
        <v>0</v>
      </c>
      <c r="AO32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875391800</v>
      </c>
      <c r="AP32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876210181</v>
      </c>
      <c r="AR32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8" s="11">
        <f>Table_PBS_SQL_DB2_PBSSQL_PBS_NDP_Tina_CG_QtrlyPerformance_Final[[#This Row],[GOU REL]]+Table_PBS_SQL_DB2_PBSSQL_PBS_NDP_Tina_CG_QtrlyPerformance_Final[[#This Row],[EXT REL]]</f>
        <v>875391800</v>
      </c>
      <c r="AT3218" s="11">
        <f>Table_PBS_SQL_DB2_PBSSQL_PBS_NDP_Tina_CG_QtrlyPerformance_Final[[#This Row],[GOU EXP]]+Table_PBS_SQL_DB2_PBSSQL_PBS_NDP_Tina_CG_QtrlyPerformance_Final[[#This Row],[EXT EXP]]</f>
        <v>876210181</v>
      </c>
      <c r="AU3218" s="11" t="str">
        <f>IF(Table_PBS_SQL_DB2_PBSSQL_PBS_NDP_Tina_CG_QtrlyPerformance_Final[[#This Row],[Item_Code]]&gt;"300000", "Capital", "Recurrent")</f>
        <v>Recurrent</v>
      </c>
    </row>
    <row r="3219" spans="1:47" x14ac:dyDescent="0.25">
      <c r="A3219" t="s">
        <v>77</v>
      </c>
      <c r="B3219" t="s">
        <v>78</v>
      </c>
      <c r="C3219" t="s">
        <v>87</v>
      </c>
      <c r="D3219" t="s">
        <v>1320</v>
      </c>
      <c r="E3219" t="s">
        <v>31</v>
      </c>
      <c r="F3219" t="s">
        <v>1321</v>
      </c>
      <c r="G3219" t="s">
        <v>97</v>
      </c>
      <c r="H3219" t="s">
        <v>1322</v>
      </c>
      <c r="I3219" t="s">
        <v>467</v>
      </c>
      <c r="J3219" t="s">
        <v>1323</v>
      </c>
      <c r="K3219" t="s">
        <v>89</v>
      </c>
      <c r="L3219" t="s">
        <v>1324</v>
      </c>
      <c r="M3219" t="s">
        <v>1327</v>
      </c>
      <c r="N3219" t="s">
        <v>1328</v>
      </c>
      <c r="O3219" t="s">
        <v>1085</v>
      </c>
      <c r="P3219" t="s">
        <v>1086</v>
      </c>
      <c r="Q3219" s="11">
        <v>0</v>
      </c>
      <c r="R3219" s="11">
        <v>0</v>
      </c>
      <c r="S3219" s="11">
        <v>0</v>
      </c>
      <c r="T3219" s="11">
        <v>0</v>
      </c>
      <c r="U3219" s="11">
        <v>1400000000</v>
      </c>
      <c r="V3219" s="11">
        <v>0</v>
      </c>
      <c r="W3219" s="11">
        <v>1400000000</v>
      </c>
      <c r="X3219" s="11">
        <v>0</v>
      </c>
      <c r="Y3219" s="11">
        <v>0</v>
      </c>
      <c r="Z3219" s="11">
        <v>0</v>
      </c>
      <c r="AA3219" s="11">
        <v>0</v>
      </c>
      <c r="AB3219" s="11">
        <v>0</v>
      </c>
      <c r="AC3219" s="11">
        <v>200000000</v>
      </c>
      <c r="AD3219" s="11">
        <v>0</v>
      </c>
      <c r="AE3219" s="11">
        <v>0</v>
      </c>
      <c r="AF3219" s="11">
        <v>0</v>
      </c>
      <c r="AG3219" s="11">
        <v>0</v>
      </c>
      <c r="AH3219" s="11">
        <v>147301968</v>
      </c>
      <c r="AI3219" s="11">
        <v>0</v>
      </c>
      <c r="AJ3219" s="11">
        <v>0</v>
      </c>
      <c r="AK3219" s="11">
        <v>790000000</v>
      </c>
      <c r="AL3219" s="11">
        <v>842698032</v>
      </c>
      <c r="AM3219" s="11">
        <v>0</v>
      </c>
      <c r="AN3219" s="11">
        <v>0</v>
      </c>
      <c r="AO32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990000000</v>
      </c>
      <c r="AP32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990000000</v>
      </c>
      <c r="AR32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19" s="11">
        <f>Table_PBS_SQL_DB2_PBSSQL_PBS_NDP_Tina_CG_QtrlyPerformance_Final[[#This Row],[GOU REL]]+Table_PBS_SQL_DB2_PBSSQL_PBS_NDP_Tina_CG_QtrlyPerformance_Final[[#This Row],[EXT REL]]</f>
        <v>990000000</v>
      </c>
      <c r="AT3219" s="11">
        <f>Table_PBS_SQL_DB2_PBSSQL_PBS_NDP_Tina_CG_QtrlyPerformance_Final[[#This Row],[GOU EXP]]+Table_PBS_SQL_DB2_PBSSQL_PBS_NDP_Tina_CG_QtrlyPerformance_Final[[#This Row],[EXT EXP]]</f>
        <v>990000000</v>
      </c>
      <c r="AU3219" s="11" t="str">
        <f>IF(Table_PBS_SQL_DB2_PBSSQL_PBS_NDP_Tina_CG_QtrlyPerformance_Final[[#This Row],[Item_Code]]&gt;"300000", "Capital", "Recurrent")</f>
        <v>Recurrent</v>
      </c>
    </row>
    <row r="3220" spans="1:47" x14ac:dyDescent="0.25">
      <c r="A3220" t="s">
        <v>77</v>
      </c>
      <c r="B3220" t="s">
        <v>78</v>
      </c>
      <c r="C3220" t="s">
        <v>87</v>
      </c>
      <c r="D3220" t="s">
        <v>1320</v>
      </c>
      <c r="E3220" t="s">
        <v>31</v>
      </c>
      <c r="F3220" t="s">
        <v>1321</v>
      </c>
      <c r="G3220" t="s">
        <v>97</v>
      </c>
      <c r="H3220" t="s">
        <v>1322</v>
      </c>
      <c r="I3220" t="s">
        <v>467</v>
      </c>
      <c r="J3220" t="s">
        <v>1323</v>
      </c>
      <c r="K3220" t="s">
        <v>89</v>
      </c>
      <c r="L3220" t="s">
        <v>1324</v>
      </c>
      <c r="M3220" t="s">
        <v>1327</v>
      </c>
      <c r="N3220" t="s">
        <v>1328</v>
      </c>
      <c r="O3220" t="s">
        <v>969</v>
      </c>
      <c r="P3220" t="s">
        <v>970</v>
      </c>
      <c r="Q3220" s="11">
        <v>0</v>
      </c>
      <c r="R3220" s="11">
        <v>0</v>
      </c>
      <c r="S3220" s="11">
        <v>0</v>
      </c>
      <c r="T3220" s="11">
        <v>0</v>
      </c>
      <c r="U3220" s="11">
        <v>200000000</v>
      </c>
      <c r="V3220" s="11">
        <v>0</v>
      </c>
      <c r="W3220" s="11">
        <v>200000000</v>
      </c>
      <c r="X3220" s="11">
        <v>0</v>
      </c>
      <c r="Y3220" s="11">
        <v>0</v>
      </c>
      <c r="Z3220" s="11">
        <v>0</v>
      </c>
      <c r="AA3220" s="11">
        <v>0</v>
      </c>
      <c r="AB3220" s="11">
        <v>0</v>
      </c>
      <c r="AC3220" s="11">
        <v>50000000</v>
      </c>
      <c r="AD3220" s="11">
        <v>0</v>
      </c>
      <c r="AE3220" s="11">
        <v>0</v>
      </c>
      <c r="AF3220" s="11">
        <v>0</v>
      </c>
      <c r="AG3220" s="11">
        <v>0</v>
      </c>
      <c r="AH3220" s="11">
        <v>0</v>
      </c>
      <c r="AI3220" s="11">
        <v>0</v>
      </c>
      <c r="AJ3220" s="11">
        <v>0</v>
      </c>
      <c r="AK3220" s="11">
        <v>0</v>
      </c>
      <c r="AL3220" s="11">
        <v>50000000</v>
      </c>
      <c r="AM3220" s="11">
        <v>0</v>
      </c>
      <c r="AN3220" s="11">
        <v>0</v>
      </c>
      <c r="AO32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2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2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0" s="11">
        <f>Table_PBS_SQL_DB2_PBSSQL_PBS_NDP_Tina_CG_QtrlyPerformance_Final[[#This Row],[GOU REL]]+Table_PBS_SQL_DB2_PBSSQL_PBS_NDP_Tina_CG_QtrlyPerformance_Final[[#This Row],[EXT REL]]</f>
        <v>50000000</v>
      </c>
      <c r="AT3220" s="11">
        <f>Table_PBS_SQL_DB2_PBSSQL_PBS_NDP_Tina_CG_QtrlyPerformance_Final[[#This Row],[GOU EXP]]+Table_PBS_SQL_DB2_PBSSQL_PBS_NDP_Tina_CG_QtrlyPerformance_Final[[#This Row],[EXT EXP]]</f>
        <v>50000000</v>
      </c>
      <c r="AU3220" s="11" t="str">
        <f>IF(Table_PBS_SQL_DB2_PBSSQL_PBS_NDP_Tina_CG_QtrlyPerformance_Final[[#This Row],[Item_Code]]&gt;"300000", "Capital", "Recurrent")</f>
        <v>Recurrent</v>
      </c>
    </row>
    <row r="3221" spans="1:47" x14ac:dyDescent="0.25">
      <c r="A3221" t="s">
        <v>77</v>
      </c>
      <c r="B3221" t="s">
        <v>78</v>
      </c>
      <c r="C3221" t="s">
        <v>87</v>
      </c>
      <c r="D3221" t="s">
        <v>1320</v>
      </c>
      <c r="E3221" t="s">
        <v>87</v>
      </c>
      <c r="F3221" t="s">
        <v>1988</v>
      </c>
      <c r="G3221" t="s">
        <v>97</v>
      </c>
      <c r="H3221" t="s">
        <v>1322</v>
      </c>
      <c r="I3221" t="s">
        <v>493</v>
      </c>
      <c r="J3221" t="s">
        <v>1989</v>
      </c>
      <c r="K3221" t="s">
        <v>210</v>
      </c>
      <c r="L3221" t="s">
        <v>1990</v>
      </c>
      <c r="M3221" t="s">
        <v>1044</v>
      </c>
      <c r="N3221" t="s">
        <v>1045</v>
      </c>
      <c r="O3221" t="s">
        <v>1052</v>
      </c>
      <c r="P3221" t="s">
        <v>1053</v>
      </c>
      <c r="Q3221" s="11">
        <v>0</v>
      </c>
      <c r="R3221" s="11">
        <v>0</v>
      </c>
      <c r="S3221" s="11">
        <v>0</v>
      </c>
      <c r="T3221" s="11">
        <v>0</v>
      </c>
      <c r="U3221" s="11">
        <v>12604000000</v>
      </c>
      <c r="V3221" s="11">
        <v>0</v>
      </c>
      <c r="W3221" s="11">
        <v>12604000000</v>
      </c>
      <c r="X3221" s="11">
        <v>0</v>
      </c>
      <c r="Y3221" s="11">
        <v>0</v>
      </c>
      <c r="Z3221" s="11">
        <v>0</v>
      </c>
      <c r="AA3221" s="11">
        <v>0</v>
      </c>
      <c r="AB3221" s="11">
        <v>0</v>
      </c>
      <c r="AC3221" s="11">
        <v>1900000000</v>
      </c>
      <c r="AD3221" s="11">
        <v>923000000</v>
      </c>
      <c r="AE3221" s="11">
        <v>0</v>
      </c>
      <c r="AF3221" s="11">
        <v>0</v>
      </c>
      <c r="AG3221" s="11">
        <v>3057964017</v>
      </c>
      <c r="AH3221" s="11">
        <v>0</v>
      </c>
      <c r="AI3221" s="11">
        <v>0</v>
      </c>
      <c r="AJ3221" s="11">
        <v>0</v>
      </c>
      <c r="AK3221" s="11">
        <v>1400200000</v>
      </c>
      <c r="AL3221" s="11">
        <v>5435163878</v>
      </c>
      <c r="AM3221" s="11">
        <v>0</v>
      </c>
      <c r="AN3221" s="11">
        <v>0</v>
      </c>
      <c r="AO32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6358164017</v>
      </c>
      <c r="AP32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6358163878</v>
      </c>
      <c r="AR32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1" s="11">
        <f>Table_PBS_SQL_DB2_PBSSQL_PBS_NDP_Tina_CG_QtrlyPerformance_Final[[#This Row],[GOU REL]]+Table_PBS_SQL_DB2_PBSSQL_PBS_NDP_Tina_CG_QtrlyPerformance_Final[[#This Row],[EXT REL]]</f>
        <v>6358164017</v>
      </c>
      <c r="AT3221" s="11">
        <f>Table_PBS_SQL_DB2_PBSSQL_PBS_NDP_Tina_CG_QtrlyPerformance_Final[[#This Row],[GOU EXP]]+Table_PBS_SQL_DB2_PBSSQL_PBS_NDP_Tina_CG_QtrlyPerformance_Final[[#This Row],[EXT EXP]]</f>
        <v>6358163878</v>
      </c>
      <c r="AU3221" s="11" t="str">
        <f>IF(Table_PBS_SQL_DB2_PBSSQL_PBS_NDP_Tina_CG_QtrlyPerformance_Final[[#This Row],[Item_Code]]&gt;"300000", "Capital", "Recurrent")</f>
        <v>Capital</v>
      </c>
    </row>
    <row r="3222" spans="1:47" x14ac:dyDescent="0.25">
      <c r="A3222" t="s">
        <v>77</v>
      </c>
      <c r="B3222" t="s">
        <v>78</v>
      </c>
      <c r="C3222" t="s">
        <v>202</v>
      </c>
      <c r="D3222" t="s">
        <v>1336</v>
      </c>
      <c r="E3222" t="s">
        <v>31</v>
      </c>
      <c r="F3222" t="s">
        <v>1337</v>
      </c>
      <c r="G3222" t="s">
        <v>75</v>
      </c>
      <c r="H3222" t="s">
        <v>1338</v>
      </c>
      <c r="I3222" t="s">
        <v>493</v>
      </c>
      <c r="J3222" t="s">
        <v>1345</v>
      </c>
      <c r="K3222" t="s">
        <v>1339</v>
      </c>
      <c r="L3222" t="s">
        <v>1340</v>
      </c>
      <c r="M3222" t="s">
        <v>1341</v>
      </c>
      <c r="N3222" t="s">
        <v>1342</v>
      </c>
      <c r="O3222" t="s">
        <v>975</v>
      </c>
      <c r="P3222" t="s">
        <v>976</v>
      </c>
      <c r="Q3222" s="11">
        <v>0</v>
      </c>
      <c r="R3222" s="11">
        <v>0</v>
      </c>
      <c r="S3222" s="11">
        <v>0</v>
      </c>
      <c r="T3222" s="11">
        <v>0</v>
      </c>
      <c r="U3222" s="11">
        <v>26000000000</v>
      </c>
      <c r="V3222" s="11">
        <v>0</v>
      </c>
      <c r="W3222" s="11">
        <v>26000000000</v>
      </c>
      <c r="X3222" s="11">
        <v>0</v>
      </c>
      <c r="Y3222" s="11">
        <v>3848913269</v>
      </c>
      <c r="Z3222" s="11">
        <v>3848913269</v>
      </c>
      <c r="AA3222" s="11">
        <v>0</v>
      </c>
      <c r="AB3222" s="11">
        <v>0</v>
      </c>
      <c r="AC3222" s="11">
        <v>6500000000</v>
      </c>
      <c r="AD3222" s="11">
        <v>6500000000</v>
      </c>
      <c r="AE3222" s="11">
        <v>0</v>
      </c>
      <c r="AF3222" s="11">
        <v>0</v>
      </c>
      <c r="AG3222" s="11">
        <v>6500000000</v>
      </c>
      <c r="AH3222" s="11">
        <v>6500000000</v>
      </c>
      <c r="AI3222" s="11">
        <v>0</v>
      </c>
      <c r="AJ3222" s="11">
        <v>0</v>
      </c>
      <c r="AK3222" s="11">
        <v>9151086731</v>
      </c>
      <c r="AL3222" s="11">
        <v>9151086731</v>
      </c>
      <c r="AM3222" s="11">
        <v>0</v>
      </c>
      <c r="AN3222" s="11">
        <v>0</v>
      </c>
      <c r="AO32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26000000000</v>
      </c>
      <c r="AP32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26000000000</v>
      </c>
      <c r="AR32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2" s="11">
        <f>Table_PBS_SQL_DB2_PBSSQL_PBS_NDP_Tina_CG_QtrlyPerformance_Final[[#This Row],[GOU REL]]+Table_PBS_SQL_DB2_PBSSQL_PBS_NDP_Tina_CG_QtrlyPerformance_Final[[#This Row],[EXT REL]]</f>
        <v>26000000000</v>
      </c>
      <c r="AT3222" s="11">
        <f>Table_PBS_SQL_DB2_PBSSQL_PBS_NDP_Tina_CG_QtrlyPerformance_Final[[#This Row],[GOU EXP]]+Table_PBS_SQL_DB2_PBSSQL_PBS_NDP_Tina_CG_QtrlyPerformance_Final[[#This Row],[EXT EXP]]</f>
        <v>26000000000</v>
      </c>
      <c r="AU3222" s="11" t="str">
        <f>IF(Table_PBS_SQL_DB2_PBSSQL_PBS_NDP_Tina_CG_QtrlyPerformance_Final[[#This Row],[Item_Code]]&gt;"300000", "Capital", "Recurrent")</f>
        <v>Recurrent</v>
      </c>
    </row>
    <row r="3223" spans="1:47" x14ac:dyDescent="0.25">
      <c r="A3223" t="s">
        <v>77</v>
      </c>
      <c r="B3223" t="s">
        <v>78</v>
      </c>
      <c r="C3223" t="s">
        <v>202</v>
      </c>
      <c r="D3223" t="s">
        <v>1336</v>
      </c>
      <c r="E3223" t="s">
        <v>31</v>
      </c>
      <c r="F3223" t="s">
        <v>1337</v>
      </c>
      <c r="G3223" t="s">
        <v>75</v>
      </c>
      <c r="H3223" t="s">
        <v>1338</v>
      </c>
      <c r="I3223" t="s">
        <v>493</v>
      </c>
      <c r="J3223" t="s">
        <v>1345</v>
      </c>
      <c r="K3223" t="s">
        <v>204</v>
      </c>
      <c r="L3223" t="s">
        <v>2112</v>
      </c>
      <c r="M3223" t="s">
        <v>1341</v>
      </c>
      <c r="N3223" t="s">
        <v>1348</v>
      </c>
      <c r="O3223" t="s">
        <v>1343</v>
      </c>
      <c r="P3223" t="s">
        <v>1344</v>
      </c>
      <c r="Q3223" s="11">
        <v>0</v>
      </c>
      <c r="R3223" s="11">
        <v>0</v>
      </c>
      <c r="S3223" s="11">
        <v>0</v>
      </c>
      <c r="T3223" s="11">
        <v>0</v>
      </c>
      <c r="U3223" s="11">
        <v>262790000000</v>
      </c>
      <c r="V3223" s="11">
        <v>0</v>
      </c>
      <c r="W3223" s="11">
        <v>2000000000</v>
      </c>
      <c r="X3223" s="11">
        <v>260790000000</v>
      </c>
      <c r="Y3223" s="11">
        <v>0</v>
      </c>
      <c r="Z3223" s="11">
        <v>0</v>
      </c>
      <c r="AA3223" s="11">
        <v>0</v>
      </c>
      <c r="AB3223" s="11">
        <v>0</v>
      </c>
      <c r="AC3223" s="11">
        <v>500000000</v>
      </c>
      <c r="AD3223" s="11">
        <v>500000000</v>
      </c>
      <c r="AE3223" s="11">
        <v>0</v>
      </c>
      <c r="AF3223" s="11">
        <v>0</v>
      </c>
      <c r="AG3223" s="11">
        <v>0</v>
      </c>
      <c r="AH3223" s="11">
        <v>0</v>
      </c>
      <c r="AI3223" s="11">
        <v>0</v>
      </c>
      <c r="AJ3223" s="11">
        <v>0</v>
      </c>
      <c r="AK3223" s="11">
        <v>0</v>
      </c>
      <c r="AL3223" s="11">
        <v>0</v>
      </c>
      <c r="AM3223" s="11">
        <v>0</v>
      </c>
      <c r="AN3223" s="11">
        <v>0</v>
      </c>
      <c r="AO32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32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32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3" s="11">
        <f>Table_PBS_SQL_DB2_PBSSQL_PBS_NDP_Tina_CG_QtrlyPerformance_Final[[#This Row],[GOU REL]]+Table_PBS_SQL_DB2_PBSSQL_PBS_NDP_Tina_CG_QtrlyPerformance_Final[[#This Row],[EXT REL]]</f>
        <v>500000000</v>
      </c>
      <c r="AT3223" s="11">
        <f>Table_PBS_SQL_DB2_PBSSQL_PBS_NDP_Tina_CG_QtrlyPerformance_Final[[#This Row],[GOU EXP]]+Table_PBS_SQL_DB2_PBSSQL_PBS_NDP_Tina_CG_QtrlyPerformance_Final[[#This Row],[EXT EXP]]</f>
        <v>500000000</v>
      </c>
      <c r="AU3223" s="11" t="str">
        <f>IF(Table_PBS_SQL_DB2_PBSSQL_PBS_NDP_Tina_CG_QtrlyPerformance_Final[[#This Row],[Item_Code]]&gt;"300000", "Capital", "Recurrent")</f>
        <v>Capital</v>
      </c>
    </row>
    <row r="3224" spans="1:47" x14ac:dyDescent="0.25">
      <c r="A3224" t="s">
        <v>77</v>
      </c>
      <c r="B3224" t="s">
        <v>78</v>
      </c>
      <c r="C3224" t="s">
        <v>202</v>
      </c>
      <c r="D3224" t="s">
        <v>1336</v>
      </c>
      <c r="E3224" t="s">
        <v>31</v>
      </c>
      <c r="F3224" t="s">
        <v>1337</v>
      </c>
      <c r="G3224" t="s">
        <v>75</v>
      </c>
      <c r="H3224" t="s">
        <v>1338</v>
      </c>
      <c r="I3224" t="s">
        <v>493</v>
      </c>
      <c r="J3224" t="s">
        <v>1345</v>
      </c>
      <c r="K3224" t="s">
        <v>204</v>
      </c>
      <c r="L3224" t="s">
        <v>2112</v>
      </c>
      <c r="M3224" t="s">
        <v>1341</v>
      </c>
      <c r="N3224" t="s">
        <v>1348</v>
      </c>
      <c r="O3224" t="s">
        <v>893</v>
      </c>
      <c r="P3224" t="s">
        <v>894</v>
      </c>
      <c r="Q3224" s="11">
        <v>0</v>
      </c>
      <c r="R3224" s="11">
        <v>0</v>
      </c>
      <c r="S3224" s="11">
        <v>0</v>
      </c>
      <c r="T3224" s="11">
        <v>0</v>
      </c>
      <c r="U3224" s="11">
        <v>1500000000</v>
      </c>
      <c r="V3224" s="11">
        <v>0</v>
      </c>
      <c r="W3224" s="11">
        <v>1500000000</v>
      </c>
      <c r="X3224" s="11">
        <v>0</v>
      </c>
      <c r="Y3224" s="11">
        <v>0</v>
      </c>
      <c r="Z3224" s="11">
        <v>0</v>
      </c>
      <c r="AA3224" s="11">
        <v>0</v>
      </c>
      <c r="AB3224" s="11">
        <v>0</v>
      </c>
      <c r="AC3224" s="11">
        <v>1170000000</v>
      </c>
      <c r="AD3224" s="11">
        <v>431893453</v>
      </c>
      <c r="AE3224" s="11">
        <v>0</v>
      </c>
      <c r="AF3224" s="11">
        <v>0</v>
      </c>
      <c r="AG3224" s="11">
        <v>330000000</v>
      </c>
      <c r="AH3224" s="11">
        <v>431372950</v>
      </c>
      <c r="AI3224" s="11">
        <v>0</v>
      </c>
      <c r="AJ3224" s="11">
        <v>0</v>
      </c>
      <c r="AK3224" s="11">
        <v>0</v>
      </c>
      <c r="AL3224" s="11">
        <v>636733597</v>
      </c>
      <c r="AM3224" s="11">
        <v>0</v>
      </c>
      <c r="AN3224" s="11">
        <v>0</v>
      </c>
      <c r="AO32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1500000000</v>
      </c>
      <c r="AP32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1500000000</v>
      </c>
      <c r="AR32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4" s="11">
        <f>Table_PBS_SQL_DB2_PBSSQL_PBS_NDP_Tina_CG_QtrlyPerformance_Final[[#This Row],[GOU REL]]+Table_PBS_SQL_DB2_PBSSQL_PBS_NDP_Tina_CG_QtrlyPerformance_Final[[#This Row],[EXT REL]]</f>
        <v>1500000000</v>
      </c>
      <c r="AT3224" s="11">
        <f>Table_PBS_SQL_DB2_PBSSQL_PBS_NDP_Tina_CG_QtrlyPerformance_Final[[#This Row],[GOU EXP]]+Table_PBS_SQL_DB2_PBSSQL_PBS_NDP_Tina_CG_QtrlyPerformance_Final[[#This Row],[EXT EXP]]</f>
        <v>1500000000</v>
      </c>
      <c r="AU3224" s="11" t="str">
        <f>IF(Table_PBS_SQL_DB2_PBSSQL_PBS_NDP_Tina_CG_QtrlyPerformance_Final[[#This Row],[Item_Code]]&gt;"300000", "Capital", "Recurrent")</f>
        <v>Capital</v>
      </c>
    </row>
    <row r="3225" spans="1:47" x14ac:dyDescent="0.25">
      <c r="A3225" t="s">
        <v>77</v>
      </c>
      <c r="B3225" t="s">
        <v>78</v>
      </c>
      <c r="C3225" t="s">
        <v>202</v>
      </c>
      <c r="D3225" t="s">
        <v>1336</v>
      </c>
      <c r="E3225" t="s">
        <v>31</v>
      </c>
      <c r="F3225" t="s">
        <v>1337</v>
      </c>
      <c r="G3225" t="s">
        <v>75</v>
      </c>
      <c r="H3225" t="s">
        <v>1338</v>
      </c>
      <c r="I3225" t="s">
        <v>493</v>
      </c>
      <c r="J3225" t="s">
        <v>1345</v>
      </c>
      <c r="K3225" t="s">
        <v>1346</v>
      </c>
      <c r="L3225" t="s">
        <v>1347</v>
      </c>
      <c r="M3225" t="s">
        <v>1341</v>
      </c>
      <c r="N3225" t="s">
        <v>1348</v>
      </c>
      <c r="O3225" t="s">
        <v>1025</v>
      </c>
      <c r="P3225" t="s">
        <v>1026</v>
      </c>
      <c r="Q3225" s="11">
        <v>0</v>
      </c>
      <c r="R3225" s="11">
        <v>0</v>
      </c>
      <c r="S3225" s="11">
        <v>0</v>
      </c>
      <c r="T3225" s="11">
        <v>0</v>
      </c>
      <c r="U3225" s="11">
        <v>950000000</v>
      </c>
      <c r="V3225" s="11">
        <v>0</v>
      </c>
      <c r="W3225" s="11">
        <v>950000000</v>
      </c>
      <c r="X3225" s="11">
        <v>0</v>
      </c>
      <c r="Y3225" s="11">
        <v>0</v>
      </c>
      <c r="Z3225" s="11">
        <v>0</v>
      </c>
      <c r="AA3225" s="11">
        <v>0</v>
      </c>
      <c r="AB3225" s="11">
        <v>0</v>
      </c>
      <c r="AC3225" s="11">
        <v>250000000</v>
      </c>
      <c r="AD3225" s="11">
        <v>107900000</v>
      </c>
      <c r="AE3225" s="11">
        <v>0</v>
      </c>
      <c r="AF3225" s="11">
        <v>0</v>
      </c>
      <c r="AG3225" s="11">
        <v>234000000</v>
      </c>
      <c r="AH3225" s="11">
        <v>233610000</v>
      </c>
      <c r="AI3225" s="11">
        <v>0</v>
      </c>
      <c r="AJ3225" s="11">
        <v>0</v>
      </c>
      <c r="AK3225" s="11">
        <v>380000000</v>
      </c>
      <c r="AL3225" s="11">
        <v>522490000</v>
      </c>
      <c r="AM3225" s="11">
        <v>0</v>
      </c>
      <c r="AN3225" s="11">
        <v>0</v>
      </c>
      <c r="AO32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864000000</v>
      </c>
      <c r="AP32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864000000</v>
      </c>
      <c r="AR32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5" s="11">
        <f>Table_PBS_SQL_DB2_PBSSQL_PBS_NDP_Tina_CG_QtrlyPerformance_Final[[#This Row],[GOU REL]]+Table_PBS_SQL_DB2_PBSSQL_PBS_NDP_Tina_CG_QtrlyPerformance_Final[[#This Row],[EXT REL]]</f>
        <v>864000000</v>
      </c>
      <c r="AT3225" s="11">
        <f>Table_PBS_SQL_DB2_PBSSQL_PBS_NDP_Tina_CG_QtrlyPerformance_Final[[#This Row],[GOU EXP]]+Table_PBS_SQL_DB2_PBSSQL_PBS_NDP_Tina_CG_QtrlyPerformance_Final[[#This Row],[EXT EXP]]</f>
        <v>864000000</v>
      </c>
      <c r="AU3225" s="11" t="str">
        <f>IF(Table_PBS_SQL_DB2_PBSSQL_PBS_NDP_Tina_CG_QtrlyPerformance_Final[[#This Row],[Item_Code]]&gt;"300000", "Capital", "Recurrent")</f>
        <v>Recurrent</v>
      </c>
    </row>
    <row r="3226" spans="1:47" x14ac:dyDescent="0.25">
      <c r="A3226" t="s">
        <v>77</v>
      </c>
      <c r="B3226" t="s">
        <v>78</v>
      </c>
      <c r="C3226" t="s">
        <v>202</v>
      </c>
      <c r="D3226" t="s">
        <v>1336</v>
      </c>
      <c r="E3226" t="s">
        <v>75</v>
      </c>
      <c r="F3226" t="s">
        <v>1349</v>
      </c>
      <c r="G3226" t="s">
        <v>75</v>
      </c>
      <c r="H3226" t="s">
        <v>1338</v>
      </c>
      <c r="I3226" t="s">
        <v>896</v>
      </c>
      <c r="J3226" t="s">
        <v>897</v>
      </c>
      <c r="K3226" t="s">
        <v>214</v>
      </c>
      <c r="L3226" t="s">
        <v>1356</v>
      </c>
      <c r="M3226" t="s">
        <v>1352</v>
      </c>
      <c r="N3226" t="s">
        <v>1353</v>
      </c>
      <c r="O3226" t="s">
        <v>975</v>
      </c>
      <c r="P3226" t="s">
        <v>976</v>
      </c>
      <c r="Q3226" s="11">
        <v>0</v>
      </c>
      <c r="R3226" s="11">
        <v>0</v>
      </c>
      <c r="S3226" s="11">
        <v>0</v>
      </c>
      <c r="T3226" s="11">
        <v>0</v>
      </c>
      <c r="U3226" s="11">
        <v>0</v>
      </c>
      <c r="V3226" s="11">
        <v>0</v>
      </c>
      <c r="W3226" s="11">
        <v>0</v>
      </c>
      <c r="X3226" s="11">
        <v>0</v>
      </c>
      <c r="Y3226" s="11">
        <v>0</v>
      </c>
      <c r="Z3226" s="11">
        <v>0</v>
      </c>
      <c r="AA3226" s="11">
        <v>0</v>
      </c>
      <c r="AB3226" s="11">
        <v>0</v>
      </c>
      <c r="AC3226" s="11">
        <v>0</v>
      </c>
      <c r="AD3226" s="11">
        <v>0</v>
      </c>
      <c r="AE3226" s="11">
        <v>0</v>
      </c>
      <c r="AF3226" s="11">
        <v>0</v>
      </c>
      <c r="AG3226" s="11">
        <v>0</v>
      </c>
      <c r="AH3226" s="11">
        <v>0</v>
      </c>
      <c r="AI3226" s="11">
        <v>0</v>
      </c>
      <c r="AJ3226" s="11">
        <v>0</v>
      </c>
      <c r="AK3226" s="11">
        <v>0</v>
      </c>
      <c r="AL3226" s="11">
        <v>0</v>
      </c>
      <c r="AM3226" s="11">
        <v>5824763313</v>
      </c>
      <c r="AN3226" s="11">
        <v>5824763313</v>
      </c>
      <c r="AO32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5824763313</v>
      </c>
      <c r="AQ32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5824763313</v>
      </c>
      <c r="AS3226" s="11">
        <f>Table_PBS_SQL_DB2_PBSSQL_PBS_NDP_Tina_CG_QtrlyPerformance_Final[[#This Row],[GOU REL]]+Table_PBS_SQL_DB2_PBSSQL_PBS_NDP_Tina_CG_QtrlyPerformance_Final[[#This Row],[EXT REL]]</f>
        <v>5824763313</v>
      </c>
      <c r="AT3226" s="11">
        <f>Table_PBS_SQL_DB2_PBSSQL_PBS_NDP_Tina_CG_QtrlyPerformance_Final[[#This Row],[GOU EXP]]+Table_PBS_SQL_DB2_PBSSQL_PBS_NDP_Tina_CG_QtrlyPerformance_Final[[#This Row],[EXT EXP]]</f>
        <v>5824763313</v>
      </c>
      <c r="AU3226" s="11" t="str">
        <f>IF(Table_PBS_SQL_DB2_PBSSQL_PBS_NDP_Tina_CG_QtrlyPerformance_Final[[#This Row],[Item_Code]]&gt;"300000", "Capital", "Recurrent")</f>
        <v>Recurrent</v>
      </c>
    </row>
    <row r="3227" spans="1:47" x14ac:dyDescent="0.25">
      <c r="A3227" t="s">
        <v>77</v>
      </c>
      <c r="B3227" t="s">
        <v>78</v>
      </c>
      <c r="C3227" t="s">
        <v>202</v>
      </c>
      <c r="D3227" t="s">
        <v>1336</v>
      </c>
      <c r="E3227" t="s">
        <v>75</v>
      </c>
      <c r="F3227" t="s">
        <v>1349</v>
      </c>
      <c r="G3227" t="s">
        <v>75</v>
      </c>
      <c r="H3227" t="s">
        <v>1338</v>
      </c>
      <c r="I3227" t="s">
        <v>493</v>
      </c>
      <c r="J3227" t="s">
        <v>1345</v>
      </c>
      <c r="K3227" t="s">
        <v>2114</v>
      </c>
      <c r="L3227" t="s">
        <v>2115</v>
      </c>
      <c r="M3227" t="s">
        <v>1352</v>
      </c>
      <c r="N3227" t="s">
        <v>1353</v>
      </c>
      <c r="O3227" t="s">
        <v>975</v>
      </c>
      <c r="P3227" t="s">
        <v>976</v>
      </c>
      <c r="Q3227" s="11">
        <v>57600000000</v>
      </c>
      <c r="R3227" s="11">
        <v>0</v>
      </c>
      <c r="S3227" s="11">
        <v>0</v>
      </c>
      <c r="T3227" s="11">
        <v>0</v>
      </c>
      <c r="U3227" s="11">
        <v>231230000000</v>
      </c>
      <c r="V3227" s="11">
        <v>0</v>
      </c>
      <c r="W3227" s="11">
        <v>152500000000</v>
      </c>
      <c r="X3227" s="11">
        <v>21130000000</v>
      </c>
      <c r="Y3227" s="11">
        <v>30189000000</v>
      </c>
      <c r="Z3227" s="11">
        <v>29917124211</v>
      </c>
      <c r="AA3227" s="11">
        <v>0</v>
      </c>
      <c r="AB3227" s="11">
        <v>0</v>
      </c>
      <c r="AC3227" s="11">
        <v>80750000000</v>
      </c>
      <c r="AD3227" s="11">
        <v>81021875789</v>
      </c>
      <c r="AE3227" s="11">
        <v>0</v>
      </c>
      <c r="AF3227" s="11">
        <v>0</v>
      </c>
      <c r="AG3227" s="11">
        <v>27000000000</v>
      </c>
      <c r="AH3227" s="11">
        <v>27000000000</v>
      </c>
      <c r="AI3227" s="11">
        <v>0</v>
      </c>
      <c r="AJ3227" s="11">
        <v>0</v>
      </c>
      <c r="AK3227" s="11">
        <v>47029028200</v>
      </c>
      <c r="AL3227" s="11">
        <v>47029028200</v>
      </c>
      <c r="AM3227" s="11">
        <v>0</v>
      </c>
      <c r="AN3227" s="11">
        <v>0</v>
      </c>
      <c r="AO32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184968028200</v>
      </c>
      <c r="AP32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184968028200</v>
      </c>
      <c r="AR32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7" s="11">
        <f>Table_PBS_SQL_DB2_PBSSQL_PBS_NDP_Tina_CG_QtrlyPerformance_Final[[#This Row],[GOU REL]]+Table_PBS_SQL_DB2_PBSSQL_PBS_NDP_Tina_CG_QtrlyPerformance_Final[[#This Row],[EXT REL]]</f>
        <v>184968028200</v>
      </c>
      <c r="AT3227" s="11">
        <f>Table_PBS_SQL_DB2_PBSSQL_PBS_NDP_Tina_CG_QtrlyPerformance_Final[[#This Row],[GOU EXP]]+Table_PBS_SQL_DB2_PBSSQL_PBS_NDP_Tina_CG_QtrlyPerformance_Final[[#This Row],[EXT EXP]]</f>
        <v>184968028200</v>
      </c>
      <c r="AU3227" s="11" t="str">
        <f>IF(Table_PBS_SQL_DB2_PBSSQL_PBS_NDP_Tina_CG_QtrlyPerformance_Final[[#This Row],[Item_Code]]&gt;"300000", "Capital", "Recurrent")</f>
        <v>Recurrent</v>
      </c>
    </row>
    <row r="3228" spans="1:47" x14ac:dyDescent="0.25">
      <c r="A3228" t="s">
        <v>77</v>
      </c>
      <c r="B3228" t="s">
        <v>78</v>
      </c>
      <c r="C3228" t="s">
        <v>202</v>
      </c>
      <c r="D3228" t="s">
        <v>1336</v>
      </c>
      <c r="E3228" t="s">
        <v>75</v>
      </c>
      <c r="F3228" t="s">
        <v>1349</v>
      </c>
      <c r="G3228" t="s">
        <v>75</v>
      </c>
      <c r="H3228" t="s">
        <v>1338</v>
      </c>
      <c r="I3228" t="s">
        <v>493</v>
      </c>
      <c r="J3228" t="s">
        <v>1345</v>
      </c>
      <c r="K3228" t="s">
        <v>1829</v>
      </c>
      <c r="L3228" t="s">
        <v>1830</v>
      </c>
      <c r="M3228" t="s">
        <v>1365</v>
      </c>
      <c r="N3228" t="s">
        <v>1366</v>
      </c>
      <c r="O3228" t="s">
        <v>1120</v>
      </c>
      <c r="P3228" t="s">
        <v>1121</v>
      </c>
      <c r="Q3228" s="11">
        <v>0</v>
      </c>
      <c r="R3228" s="11">
        <v>0</v>
      </c>
      <c r="S3228" s="11">
        <v>0</v>
      </c>
      <c r="T3228" s="11">
        <v>0</v>
      </c>
      <c r="U3228" s="11">
        <v>600000000</v>
      </c>
      <c r="V3228" s="11">
        <v>0</v>
      </c>
      <c r="W3228" s="11">
        <v>600000000</v>
      </c>
      <c r="X3228" s="11">
        <v>0</v>
      </c>
      <c r="Y3228" s="11">
        <v>0</v>
      </c>
      <c r="Z3228" s="11">
        <v>0</v>
      </c>
      <c r="AA3228" s="11">
        <v>0</v>
      </c>
      <c r="AB3228" s="11">
        <v>0</v>
      </c>
      <c r="AC3228" s="11">
        <v>0</v>
      </c>
      <c r="AD3228" s="11">
        <v>0</v>
      </c>
      <c r="AE3228" s="11">
        <v>0</v>
      </c>
      <c r="AF3228" s="11">
        <v>0</v>
      </c>
      <c r="AG3228" s="11">
        <v>0</v>
      </c>
      <c r="AH3228" s="11">
        <v>0</v>
      </c>
      <c r="AI3228" s="11">
        <v>0</v>
      </c>
      <c r="AJ3228" s="11">
        <v>0</v>
      </c>
      <c r="AK3228" s="11">
        <v>0</v>
      </c>
      <c r="AL3228" s="11">
        <v>0</v>
      </c>
      <c r="AM3228" s="11">
        <v>0</v>
      </c>
      <c r="AN3228" s="11">
        <v>0</v>
      </c>
      <c r="AO32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8" s="11">
        <f>Table_PBS_SQL_DB2_PBSSQL_PBS_NDP_Tina_CG_QtrlyPerformance_Final[[#This Row],[GOU REL]]+Table_PBS_SQL_DB2_PBSSQL_PBS_NDP_Tina_CG_QtrlyPerformance_Final[[#This Row],[EXT REL]]</f>
        <v>0</v>
      </c>
      <c r="AT3228" s="11">
        <f>Table_PBS_SQL_DB2_PBSSQL_PBS_NDP_Tina_CG_QtrlyPerformance_Final[[#This Row],[GOU EXP]]+Table_PBS_SQL_DB2_PBSSQL_PBS_NDP_Tina_CG_QtrlyPerformance_Final[[#This Row],[EXT EXP]]</f>
        <v>0</v>
      </c>
      <c r="AU3228" s="11" t="str">
        <f>IF(Table_PBS_SQL_DB2_PBSSQL_PBS_NDP_Tina_CG_QtrlyPerformance_Final[[#This Row],[Item_Code]]&gt;"300000", "Capital", "Recurrent")</f>
        <v>Recurrent</v>
      </c>
    </row>
    <row r="3229" spans="1:47" x14ac:dyDescent="0.25">
      <c r="A3229" t="s">
        <v>77</v>
      </c>
      <c r="B3229" t="s">
        <v>78</v>
      </c>
      <c r="C3229" t="s">
        <v>202</v>
      </c>
      <c r="D3229" t="s">
        <v>1336</v>
      </c>
      <c r="E3229" t="s">
        <v>75</v>
      </c>
      <c r="F3229" t="s">
        <v>1349</v>
      </c>
      <c r="G3229" t="s">
        <v>75</v>
      </c>
      <c r="H3229" t="s">
        <v>1338</v>
      </c>
      <c r="I3229" t="s">
        <v>493</v>
      </c>
      <c r="J3229" t="s">
        <v>1345</v>
      </c>
      <c r="K3229" t="s">
        <v>2116</v>
      </c>
      <c r="L3229" t="s">
        <v>2117</v>
      </c>
      <c r="M3229" t="s">
        <v>1352</v>
      </c>
      <c r="N3229" t="s">
        <v>1353</v>
      </c>
      <c r="O3229" t="s">
        <v>975</v>
      </c>
      <c r="P3229" t="s">
        <v>976</v>
      </c>
      <c r="Q3229" s="11">
        <v>0</v>
      </c>
      <c r="R3229" s="11">
        <v>0</v>
      </c>
      <c r="S3229" s="11">
        <v>0</v>
      </c>
      <c r="T3229" s="11">
        <v>0</v>
      </c>
      <c r="U3229" s="11">
        <v>20614000000</v>
      </c>
      <c r="V3229" s="11">
        <v>0</v>
      </c>
      <c r="W3229" s="11">
        <v>9064000000</v>
      </c>
      <c r="X3229" s="11">
        <v>11550000000</v>
      </c>
      <c r="Y3229" s="11">
        <v>0</v>
      </c>
      <c r="Z3229" s="11">
        <v>0</v>
      </c>
      <c r="AA3229" s="11">
        <v>0</v>
      </c>
      <c r="AB3229" s="11">
        <v>0</v>
      </c>
      <c r="AC3229" s="11">
        <v>3178333333</v>
      </c>
      <c r="AD3229" s="11">
        <v>3178333333</v>
      </c>
      <c r="AE3229" s="11">
        <v>0</v>
      </c>
      <c r="AF3229" s="11">
        <v>0</v>
      </c>
      <c r="AG3229" s="11">
        <v>0</v>
      </c>
      <c r="AH3229" s="11">
        <v>0</v>
      </c>
      <c r="AI3229" s="11">
        <v>0</v>
      </c>
      <c r="AJ3229" s="11">
        <v>0</v>
      </c>
      <c r="AK3229" s="11">
        <v>0</v>
      </c>
      <c r="AL3229" s="11">
        <v>0</v>
      </c>
      <c r="AM3229" s="11">
        <v>0</v>
      </c>
      <c r="AN3229" s="11">
        <v>0</v>
      </c>
      <c r="AO32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3178333333</v>
      </c>
      <c r="AP32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3178333333</v>
      </c>
      <c r="AR32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29" s="11">
        <f>Table_PBS_SQL_DB2_PBSSQL_PBS_NDP_Tina_CG_QtrlyPerformance_Final[[#This Row],[GOU REL]]+Table_PBS_SQL_DB2_PBSSQL_PBS_NDP_Tina_CG_QtrlyPerformance_Final[[#This Row],[EXT REL]]</f>
        <v>3178333333</v>
      </c>
      <c r="AT3229" s="11">
        <f>Table_PBS_SQL_DB2_PBSSQL_PBS_NDP_Tina_CG_QtrlyPerformance_Final[[#This Row],[GOU EXP]]+Table_PBS_SQL_DB2_PBSSQL_PBS_NDP_Tina_CG_QtrlyPerformance_Final[[#This Row],[EXT EXP]]</f>
        <v>3178333333</v>
      </c>
      <c r="AU3229" s="11" t="str">
        <f>IF(Table_PBS_SQL_DB2_PBSSQL_PBS_NDP_Tina_CG_QtrlyPerformance_Final[[#This Row],[Item_Code]]&gt;"300000", "Capital", "Recurrent")</f>
        <v>Recurrent</v>
      </c>
    </row>
    <row r="3230" spans="1:47" x14ac:dyDescent="0.25">
      <c r="A3230" t="s">
        <v>77</v>
      </c>
      <c r="B3230" t="s">
        <v>78</v>
      </c>
      <c r="C3230" t="s">
        <v>202</v>
      </c>
      <c r="D3230" t="s">
        <v>1336</v>
      </c>
      <c r="E3230" t="s">
        <v>75</v>
      </c>
      <c r="F3230" t="s">
        <v>1349</v>
      </c>
      <c r="G3230" t="s">
        <v>75</v>
      </c>
      <c r="H3230" t="s">
        <v>1338</v>
      </c>
      <c r="I3230" t="s">
        <v>507</v>
      </c>
      <c r="J3230" t="s">
        <v>1357</v>
      </c>
      <c r="K3230" t="s">
        <v>1358</v>
      </c>
      <c r="L3230" t="s">
        <v>1359</v>
      </c>
      <c r="M3230" t="s">
        <v>2118</v>
      </c>
      <c r="N3230" t="s">
        <v>2119</v>
      </c>
      <c r="O3230" t="s">
        <v>1076</v>
      </c>
      <c r="P3230" t="s">
        <v>1077</v>
      </c>
      <c r="Q3230" s="11">
        <v>0</v>
      </c>
      <c r="R3230" s="11">
        <v>0</v>
      </c>
      <c r="S3230" s="11">
        <v>0</v>
      </c>
      <c r="T3230" s="11">
        <v>0</v>
      </c>
      <c r="U3230" s="11">
        <v>2500000000</v>
      </c>
      <c r="V3230" s="11">
        <v>0</v>
      </c>
      <c r="W3230" s="11">
        <v>2500000000</v>
      </c>
      <c r="X3230" s="11">
        <v>0</v>
      </c>
      <c r="Y3230" s="11">
        <v>0</v>
      </c>
      <c r="Z3230" s="11">
        <v>0</v>
      </c>
      <c r="AA3230" s="11">
        <v>0</v>
      </c>
      <c r="AB3230" s="11">
        <v>0</v>
      </c>
      <c r="AC3230" s="11">
        <v>0</v>
      </c>
      <c r="AD3230" s="11">
        <v>0</v>
      </c>
      <c r="AE3230" s="11">
        <v>0</v>
      </c>
      <c r="AF3230" s="11">
        <v>0</v>
      </c>
      <c r="AG3230" s="11">
        <v>2100000000</v>
      </c>
      <c r="AH3230" s="11">
        <v>0</v>
      </c>
      <c r="AI3230" s="11">
        <v>0</v>
      </c>
      <c r="AJ3230" s="11">
        <v>0</v>
      </c>
      <c r="AK3230" s="11">
        <v>0</v>
      </c>
      <c r="AL3230" s="11">
        <v>2075524370</v>
      </c>
      <c r="AM3230" s="11">
        <v>0</v>
      </c>
      <c r="AN3230" s="11">
        <v>0</v>
      </c>
      <c r="AO32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2100000000</v>
      </c>
      <c r="AP32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2075524370</v>
      </c>
      <c r="AR32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0" s="11">
        <f>Table_PBS_SQL_DB2_PBSSQL_PBS_NDP_Tina_CG_QtrlyPerformance_Final[[#This Row],[GOU REL]]+Table_PBS_SQL_DB2_PBSSQL_PBS_NDP_Tina_CG_QtrlyPerformance_Final[[#This Row],[EXT REL]]</f>
        <v>2100000000</v>
      </c>
      <c r="AT3230" s="11">
        <f>Table_PBS_SQL_DB2_PBSSQL_PBS_NDP_Tina_CG_QtrlyPerformance_Final[[#This Row],[GOU EXP]]+Table_PBS_SQL_DB2_PBSSQL_PBS_NDP_Tina_CG_QtrlyPerformance_Final[[#This Row],[EXT EXP]]</f>
        <v>2075524370</v>
      </c>
      <c r="AU3230" s="11" t="str">
        <f>IF(Table_PBS_SQL_DB2_PBSSQL_PBS_NDP_Tina_CG_QtrlyPerformance_Final[[#This Row],[Item_Code]]&gt;"300000", "Capital", "Recurrent")</f>
        <v>Recurrent</v>
      </c>
    </row>
    <row r="3231" spans="1:47" x14ac:dyDescent="0.25">
      <c r="A3231" t="s">
        <v>77</v>
      </c>
      <c r="B3231" t="s">
        <v>78</v>
      </c>
      <c r="C3231" t="s">
        <v>202</v>
      </c>
      <c r="D3231" t="s">
        <v>1336</v>
      </c>
      <c r="E3231" t="s">
        <v>75</v>
      </c>
      <c r="F3231" t="s">
        <v>1349</v>
      </c>
      <c r="G3231" t="s">
        <v>75</v>
      </c>
      <c r="H3231" t="s">
        <v>1338</v>
      </c>
      <c r="I3231" t="s">
        <v>507</v>
      </c>
      <c r="J3231" t="s">
        <v>1357</v>
      </c>
      <c r="K3231" t="s">
        <v>1995</v>
      </c>
      <c r="L3231" t="s">
        <v>1996</v>
      </c>
      <c r="M3231" t="s">
        <v>1360</v>
      </c>
      <c r="N3231" t="s">
        <v>1361</v>
      </c>
      <c r="O3231" t="s">
        <v>1343</v>
      </c>
      <c r="P3231" t="s">
        <v>1344</v>
      </c>
      <c r="Q3231" s="11">
        <v>0</v>
      </c>
      <c r="R3231" s="11">
        <v>0</v>
      </c>
      <c r="S3231" s="11">
        <v>0</v>
      </c>
      <c r="T3231" s="11">
        <v>0</v>
      </c>
      <c r="U3231" s="11">
        <v>6000000000</v>
      </c>
      <c r="V3231" s="11">
        <v>0</v>
      </c>
      <c r="W3231" s="11">
        <v>6000000000</v>
      </c>
      <c r="X3231" s="11">
        <v>0</v>
      </c>
      <c r="Y3231" s="11">
        <v>0</v>
      </c>
      <c r="Z3231" s="11">
        <v>0</v>
      </c>
      <c r="AA3231" s="11">
        <v>0</v>
      </c>
      <c r="AB3231" s="11">
        <v>0</v>
      </c>
      <c r="AC3231" s="11">
        <v>2600000000</v>
      </c>
      <c r="AD3231" s="11">
        <v>0</v>
      </c>
      <c r="AE3231" s="11">
        <v>0</v>
      </c>
      <c r="AF3231" s="11">
        <v>0</v>
      </c>
      <c r="AG3231" s="11">
        <v>0</v>
      </c>
      <c r="AH3231" s="11">
        <v>240986144</v>
      </c>
      <c r="AI3231" s="11">
        <v>0</v>
      </c>
      <c r="AJ3231" s="11">
        <v>0</v>
      </c>
      <c r="AK3231" s="11">
        <v>0</v>
      </c>
      <c r="AL3231" s="11">
        <v>2599999845</v>
      </c>
      <c r="AM3231" s="11">
        <v>0</v>
      </c>
      <c r="AN3231" s="11">
        <v>0</v>
      </c>
      <c r="AO32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2600000000</v>
      </c>
      <c r="AP32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2840985989</v>
      </c>
      <c r="AR32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1" s="11">
        <f>Table_PBS_SQL_DB2_PBSSQL_PBS_NDP_Tina_CG_QtrlyPerformance_Final[[#This Row],[GOU REL]]+Table_PBS_SQL_DB2_PBSSQL_PBS_NDP_Tina_CG_QtrlyPerformance_Final[[#This Row],[EXT REL]]</f>
        <v>2600000000</v>
      </c>
      <c r="AT3231" s="11">
        <f>Table_PBS_SQL_DB2_PBSSQL_PBS_NDP_Tina_CG_QtrlyPerformance_Final[[#This Row],[GOU EXP]]+Table_PBS_SQL_DB2_PBSSQL_PBS_NDP_Tina_CG_QtrlyPerformance_Final[[#This Row],[EXT EXP]]</f>
        <v>2840985989</v>
      </c>
      <c r="AU3231" s="11" t="str">
        <f>IF(Table_PBS_SQL_DB2_PBSSQL_PBS_NDP_Tina_CG_QtrlyPerformance_Final[[#This Row],[Item_Code]]&gt;"300000", "Capital", "Recurrent")</f>
        <v>Capital</v>
      </c>
    </row>
    <row r="3232" spans="1:47" x14ac:dyDescent="0.25">
      <c r="A3232" t="s">
        <v>77</v>
      </c>
      <c r="B3232" t="s">
        <v>78</v>
      </c>
      <c r="C3232" t="s">
        <v>202</v>
      </c>
      <c r="D3232" t="s">
        <v>1336</v>
      </c>
      <c r="E3232" t="s">
        <v>75</v>
      </c>
      <c r="F3232" t="s">
        <v>1349</v>
      </c>
      <c r="G3232" t="s">
        <v>75</v>
      </c>
      <c r="H3232" t="s">
        <v>1338</v>
      </c>
      <c r="I3232" t="s">
        <v>507</v>
      </c>
      <c r="J3232" t="s">
        <v>1357</v>
      </c>
      <c r="K3232" t="s">
        <v>1363</v>
      </c>
      <c r="L3232" t="s">
        <v>1364</v>
      </c>
      <c r="M3232" t="s">
        <v>1365</v>
      </c>
      <c r="N3232" t="s">
        <v>1366</v>
      </c>
      <c r="O3232" t="s">
        <v>1120</v>
      </c>
      <c r="P3232" t="s">
        <v>1121</v>
      </c>
      <c r="Q3232" s="11">
        <v>0</v>
      </c>
      <c r="R3232" s="11">
        <v>0</v>
      </c>
      <c r="S3232" s="11">
        <v>0</v>
      </c>
      <c r="T3232" s="11">
        <v>0</v>
      </c>
      <c r="U3232" s="11">
        <v>2000000</v>
      </c>
      <c r="V3232" s="11">
        <v>0</v>
      </c>
      <c r="W3232" s="11">
        <v>2000000</v>
      </c>
      <c r="X3232" s="11">
        <v>0</v>
      </c>
      <c r="Y3232" s="11">
        <v>0</v>
      </c>
      <c r="Z3232" s="11">
        <v>0</v>
      </c>
      <c r="AA3232" s="11">
        <v>0</v>
      </c>
      <c r="AB3232" s="11">
        <v>0</v>
      </c>
      <c r="AC3232" s="11">
        <v>2000000</v>
      </c>
      <c r="AD3232" s="11">
        <v>2000000</v>
      </c>
      <c r="AE3232" s="11">
        <v>0</v>
      </c>
      <c r="AF3232" s="11">
        <v>0</v>
      </c>
      <c r="AG3232" s="11">
        <v>0</v>
      </c>
      <c r="AH3232" s="11">
        <v>0</v>
      </c>
      <c r="AI3232" s="11">
        <v>0</v>
      </c>
      <c r="AJ3232" s="11">
        <v>0</v>
      </c>
      <c r="AK3232" s="11">
        <v>0</v>
      </c>
      <c r="AL3232" s="11">
        <v>0</v>
      </c>
      <c r="AM3232" s="11">
        <v>0</v>
      </c>
      <c r="AN3232" s="11">
        <v>0</v>
      </c>
      <c r="AO32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32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32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2" s="11">
        <f>Table_PBS_SQL_DB2_PBSSQL_PBS_NDP_Tina_CG_QtrlyPerformance_Final[[#This Row],[GOU REL]]+Table_PBS_SQL_DB2_PBSSQL_PBS_NDP_Tina_CG_QtrlyPerformance_Final[[#This Row],[EXT REL]]</f>
        <v>2000000</v>
      </c>
      <c r="AT3232" s="11">
        <f>Table_PBS_SQL_DB2_PBSSQL_PBS_NDP_Tina_CG_QtrlyPerformance_Final[[#This Row],[GOU EXP]]+Table_PBS_SQL_DB2_PBSSQL_PBS_NDP_Tina_CG_QtrlyPerformance_Final[[#This Row],[EXT EXP]]</f>
        <v>2000000</v>
      </c>
      <c r="AU3232" s="11" t="str">
        <f>IF(Table_PBS_SQL_DB2_PBSSQL_PBS_NDP_Tina_CG_QtrlyPerformance_Final[[#This Row],[Item_Code]]&gt;"300000", "Capital", "Recurrent")</f>
        <v>Recurrent</v>
      </c>
    </row>
    <row r="3233" spans="1:47" x14ac:dyDescent="0.25">
      <c r="A3233" t="s">
        <v>77</v>
      </c>
      <c r="B3233" t="s">
        <v>78</v>
      </c>
      <c r="C3233" t="s">
        <v>202</v>
      </c>
      <c r="D3233" t="s">
        <v>1336</v>
      </c>
      <c r="E3233" t="s">
        <v>75</v>
      </c>
      <c r="F3233" t="s">
        <v>1349</v>
      </c>
      <c r="G3233" t="s">
        <v>75</v>
      </c>
      <c r="H3233" t="s">
        <v>1338</v>
      </c>
      <c r="I3233" t="s">
        <v>507</v>
      </c>
      <c r="J3233" t="s">
        <v>1357</v>
      </c>
      <c r="K3233" t="s">
        <v>1363</v>
      </c>
      <c r="L3233" t="s">
        <v>1364</v>
      </c>
      <c r="M3233" t="s">
        <v>1365</v>
      </c>
      <c r="N3233" t="s">
        <v>1366</v>
      </c>
      <c r="O3233" t="s">
        <v>1941</v>
      </c>
      <c r="P3233" t="s">
        <v>1942</v>
      </c>
      <c r="Q3233" s="11">
        <v>0</v>
      </c>
      <c r="R3233" s="11">
        <v>0</v>
      </c>
      <c r="S3233" s="11">
        <v>0</v>
      </c>
      <c r="T3233" s="11">
        <v>0</v>
      </c>
      <c r="U3233" s="11">
        <v>1000000000</v>
      </c>
      <c r="V3233" s="11">
        <v>0</v>
      </c>
      <c r="W3233" s="11">
        <v>1000000000</v>
      </c>
      <c r="X3233" s="11">
        <v>0</v>
      </c>
      <c r="Y3233" s="11">
        <v>0</v>
      </c>
      <c r="Z3233" s="11">
        <v>0</v>
      </c>
      <c r="AA3233" s="11">
        <v>0</v>
      </c>
      <c r="AB3233" s="11">
        <v>0</v>
      </c>
      <c r="AC3233" s="11">
        <v>1000000000</v>
      </c>
      <c r="AD3233" s="11">
        <v>1000000000</v>
      </c>
      <c r="AE3233" s="11">
        <v>0</v>
      </c>
      <c r="AF3233" s="11">
        <v>0</v>
      </c>
      <c r="AG3233" s="11">
        <v>0</v>
      </c>
      <c r="AH3233" s="11">
        <v>0</v>
      </c>
      <c r="AI3233" s="11">
        <v>0</v>
      </c>
      <c r="AJ3233" s="11">
        <v>0</v>
      </c>
      <c r="AK3233" s="11">
        <v>0</v>
      </c>
      <c r="AL3233" s="11">
        <v>0</v>
      </c>
      <c r="AM3233" s="11">
        <v>0</v>
      </c>
      <c r="AN3233" s="11">
        <v>0</v>
      </c>
      <c r="AO32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32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32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3" s="11">
        <f>Table_PBS_SQL_DB2_PBSSQL_PBS_NDP_Tina_CG_QtrlyPerformance_Final[[#This Row],[GOU REL]]+Table_PBS_SQL_DB2_PBSSQL_PBS_NDP_Tina_CG_QtrlyPerformance_Final[[#This Row],[EXT REL]]</f>
        <v>1000000000</v>
      </c>
      <c r="AT3233" s="11">
        <f>Table_PBS_SQL_DB2_PBSSQL_PBS_NDP_Tina_CG_QtrlyPerformance_Final[[#This Row],[GOU EXP]]+Table_PBS_SQL_DB2_PBSSQL_PBS_NDP_Tina_CG_QtrlyPerformance_Final[[#This Row],[EXT EXP]]</f>
        <v>1000000000</v>
      </c>
      <c r="AU3233" s="11" t="str">
        <f>IF(Table_PBS_SQL_DB2_PBSSQL_PBS_NDP_Tina_CG_QtrlyPerformance_Final[[#This Row],[Item_Code]]&gt;"300000", "Capital", "Recurrent")</f>
        <v>Recurrent</v>
      </c>
    </row>
    <row r="3234" spans="1:47" x14ac:dyDescent="0.25">
      <c r="A3234" t="s">
        <v>77</v>
      </c>
      <c r="B3234" t="s">
        <v>78</v>
      </c>
      <c r="C3234" t="s">
        <v>202</v>
      </c>
      <c r="D3234" t="s">
        <v>1336</v>
      </c>
      <c r="E3234" t="s">
        <v>75</v>
      </c>
      <c r="F3234" t="s">
        <v>1349</v>
      </c>
      <c r="G3234" t="s">
        <v>87</v>
      </c>
      <c r="H3234" t="s">
        <v>881</v>
      </c>
      <c r="I3234" t="s">
        <v>467</v>
      </c>
      <c r="J3234" t="s">
        <v>1367</v>
      </c>
      <c r="K3234" t="s">
        <v>80</v>
      </c>
      <c r="L3234" t="s">
        <v>1368</v>
      </c>
      <c r="M3234" t="s">
        <v>1369</v>
      </c>
      <c r="N3234" t="s">
        <v>1370</v>
      </c>
      <c r="O3234" t="s">
        <v>1120</v>
      </c>
      <c r="P3234" t="s">
        <v>1121</v>
      </c>
      <c r="Q3234" s="11">
        <v>0</v>
      </c>
      <c r="R3234" s="11">
        <v>0</v>
      </c>
      <c r="S3234" s="11">
        <v>0</v>
      </c>
      <c r="T3234" s="11">
        <v>0</v>
      </c>
      <c r="U3234" s="11">
        <v>4000000</v>
      </c>
      <c r="V3234" s="11">
        <v>0</v>
      </c>
      <c r="W3234" s="11">
        <v>4000000</v>
      </c>
      <c r="X3234" s="11">
        <v>0</v>
      </c>
      <c r="Y3234" s="11">
        <v>0</v>
      </c>
      <c r="Z3234" s="11">
        <v>0</v>
      </c>
      <c r="AA3234" s="11">
        <v>0</v>
      </c>
      <c r="AB3234" s="11">
        <v>0</v>
      </c>
      <c r="AC3234" s="11">
        <v>2000000</v>
      </c>
      <c r="AD3234" s="11">
        <v>2000000</v>
      </c>
      <c r="AE3234" s="11">
        <v>0</v>
      </c>
      <c r="AF3234" s="11">
        <v>0</v>
      </c>
      <c r="AG3234" s="11">
        <v>0</v>
      </c>
      <c r="AH3234" s="11">
        <v>0</v>
      </c>
      <c r="AI3234" s="11">
        <v>0</v>
      </c>
      <c r="AJ3234" s="11">
        <v>0</v>
      </c>
      <c r="AK3234" s="11">
        <v>0</v>
      </c>
      <c r="AL3234" s="11">
        <v>0</v>
      </c>
      <c r="AM3234" s="11">
        <v>0</v>
      </c>
      <c r="AN3234" s="11">
        <v>0</v>
      </c>
      <c r="AO32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32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32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4" s="11">
        <f>Table_PBS_SQL_DB2_PBSSQL_PBS_NDP_Tina_CG_QtrlyPerformance_Final[[#This Row],[GOU REL]]+Table_PBS_SQL_DB2_PBSSQL_PBS_NDP_Tina_CG_QtrlyPerformance_Final[[#This Row],[EXT REL]]</f>
        <v>2000000</v>
      </c>
      <c r="AT3234" s="11">
        <f>Table_PBS_SQL_DB2_PBSSQL_PBS_NDP_Tina_CG_QtrlyPerformance_Final[[#This Row],[GOU EXP]]+Table_PBS_SQL_DB2_PBSSQL_PBS_NDP_Tina_CG_QtrlyPerformance_Final[[#This Row],[EXT EXP]]</f>
        <v>2000000</v>
      </c>
      <c r="AU3234" s="11" t="str">
        <f>IF(Table_PBS_SQL_DB2_PBSSQL_PBS_NDP_Tina_CG_QtrlyPerformance_Final[[#This Row],[Item_Code]]&gt;"300000", "Capital", "Recurrent")</f>
        <v>Recurrent</v>
      </c>
    </row>
    <row r="3235" spans="1:47" x14ac:dyDescent="0.25">
      <c r="A3235" t="s">
        <v>77</v>
      </c>
      <c r="B3235" t="s">
        <v>78</v>
      </c>
      <c r="C3235" t="s">
        <v>202</v>
      </c>
      <c r="D3235" t="s">
        <v>1336</v>
      </c>
      <c r="E3235" t="s">
        <v>75</v>
      </c>
      <c r="F3235" t="s">
        <v>1349</v>
      </c>
      <c r="G3235" t="s">
        <v>87</v>
      </c>
      <c r="H3235" t="s">
        <v>881</v>
      </c>
      <c r="I3235" t="s">
        <v>467</v>
      </c>
      <c r="J3235" t="s">
        <v>1367</v>
      </c>
      <c r="K3235" t="s">
        <v>80</v>
      </c>
      <c r="L3235" t="s">
        <v>1368</v>
      </c>
      <c r="M3235" t="s">
        <v>1369</v>
      </c>
      <c r="N3235" t="s">
        <v>1370</v>
      </c>
      <c r="O3235" t="s">
        <v>1005</v>
      </c>
      <c r="P3235" t="s">
        <v>1006</v>
      </c>
      <c r="Q3235" s="11">
        <v>0</v>
      </c>
      <c r="R3235" s="11">
        <v>0</v>
      </c>
      <c r="S3235" s="11">
        <v>0</v>
      </c>
      <c r="T3235" s="11">
        <v>0</v>
      </c>
      <c r="U3235" s="11">
        <v>40000000</v>
      </c>
      <c r="V3235" s="11">
        <v>0</v>
      </c>
      <c r="W3235" s="11">
        <v>40000000</v>
      </c>
      <c r="X3235" s="11">
        <v>0</v>
      </c>
      <c r="Y3235" s="11">
        <v>0</v>
      </c>
      <c r="Z3235" s="11">
        <v>0</v>
      </c>
      <c r="AA3235" s="11">
        <v>0</v>
      </c>
      <c r="AB3235" s="11">
        <v>0</v>
      </c>
      <c r="AC3235" s="11">
        <v>25000000</v>
      </c>
      <c r="AD3235" s="11">
        <v>25000000</v>
      </c>
      <c r="AE3235" s="11">
        <v>0</v>
      </c>
      <c r="AF3235" s="11">
        <v>0</v>
      </c>
      <c r="AG3235" s="11">
        <v>14500000</v>
      </c>
      <c r="AH3235" s="11">
        <v>14500000</v>
      </c>
      <c r="AI3235" s="11">
        <v>0</v>
      </c>
      <c r="AJ3235" s="11">
        <v>0</v>
      </c>
      <c r="AK3235" s="11">
        <v>0</v>
      </c>
      <c r="AL3235" s="11">
        <v>0</v>
      </c>
      <c r="AM3235" s="11">
        <v>0</v>
      </c>
      <c r="AN3235" s="11">
        <v>0</v>
      </c>
      <c r="AO32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39500000</v>
      </c>
      <c r="AP32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39500000</v>
      </c>
      <c r="AR32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5" s="11">
        <f>Table_PBS_SQL_DB2_PBSSQL_PBS_NDP_Tina_CG_QtrlyPerformance_Final[[#This Row],[GOU REL]]+Table_PBS_SQL_DB2_PBSSQL_PBS_NDP_Tina_CG_QtrlyPerformance_Final[[#This Row],[EXT REL]]</f>
        <v>39500000</v>
      </c>
      <c r="AT3235" s="11">
        <f>Table_PBS_SQL_DB2_PBSSQL_PBS_NDP_Tina_CG_QtrlyPerformance_Final[[#This Row],[GOU EXP]]+Table_PBS_SQL_DB2_PBSSQL_PBS_NDP_Tina_CG_QtrlyPerformance_Final[[#This Row],[EXT EXP]]</f>
        <v>39500000</v>
      </c>
      <c r="AU3235" s="11" t="str">
        <f>IF(Table_PBS_SQL_DB2_PBSSQL_PBS_NDP_Tina_CG_QtrlyPerformance_Final[[#This Row],[Item_Code]]&gt;"300000", "Capital", "Recurrent")</f>
        <v>Recurrent</v>
      </c>
    </row>
    <row r="3236" spans="1:47" x14ac:dyDescent="0.25">
      <c r="A3236" t="s">
        <v>77</v>
      </c>
      <c r="B3236" t="s">
        <v>78</v>
      </c>
      <c r="C3236" t="s">
        <v>202</v>
      </c>
      <c r="D3236" t="s">
        <v>1336</v>
      </c>
      <c r="E3236" t="s">
        <v>75</v>
      </c>
      <c r="F3236" t="s">
        <v>1349</v>
      </c>
      <c r="G3236" t="s">
        <v>87</v>
      </c>
      <c r="H3236" t="s">
        <v>881</v>
      </c>
      <c r="I3236" t="s">
        <v>467</v>
      </c>
      <c r="J3236" t="s">
        <v>1367</v>
      </c>
      <c r="K3236" t="s">
        <v>80</v>
      </c>
      <c r="L3236" t="s">
        <v>1368</v>
      </c>
      <c r="M3236" t="s">
        <v>1373</v>
      </c>
      <c r="N3236" t="s">
        <v>1374</v>
      </c>
      <c r="O3236" t="s">
        <v>1005</v>
      </c>
      <c r="P3236" t="s">
        <v>1006</v>
      </c>
      <c r="Q3236" s="11">
        <v>0</v>
      </c>
      <c r="R3236" s="11">
        <v>0</v>
      </c>
      <c r="S3236" s="11">
        <v>0</v>
      </c>
      <c r="T3236" s="11">
        <v>0</v>
      </c>
      <c r="U3236" s="11">
        <v>100000000</v>
      </c>
      <c r="V3236" s="11">
        <v>0</v>
      </c>
      <c r="W3236" s="11">
        <v>100000000</v>
      </c>
      <c r="X3236" s="11">
        <v>0</v>
      </c>
      <c r="Y3236" s="11">
        <v>0</v>
      </c>
      <c r="Z3236" s="11">
        <v>0</v>
      </c>
      <c r="AA3236" s="11">
        <v>0</v>
      </c>
      <c r="AB3236" s="11">
        <v>0</v>
      </c>
      <c r="AC3236" s="11">
        <v>50000000</v>
      </c>
      <c r="AD3236" s="11">
        <v>50000000</v>
      </c>
      <c r="AE3236" s="11">
        <v>0</v>
      </c>
      <c r="AF3236" s="11">
        <v>0</v>
      </c>
      <c r="AG3236" s="11">
        <v>50000000</v>
      </c>
      <c r="AH3236" s="11">
        <v>50000000</v>
      </c>
      <c r="AI3236" s="11">
        <v>0</v>
      </c>
      <c r="AJ3236" s="11">
        <v>0</v>
      </c>
      <c r="AK3236" s="11">
        <v>0</v>
      </c>
      <c r="AL3236" s="11">
        <v>0</v>
      </c>
      <c r="AM3236" s="11">
        <v>0</v>
      </c>
      <c r="AN3236" s="11">
        <v>0</v>
      </c>
      <c r="AO32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2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2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6" s="11">
        <f>Table_PBS_SQL_DB2_PBSSQL_PBS_NDP_Tina_CG_QtrlyPerformance_Final[[#This Row],[GOU REL]]+Table_PBS_SQL_DB2_PBSSQL_PBS_NDP_Tina_CG_QtrlyPerformance_Final[[#This Row],[EXT REL]]</f>
        <v>100000000</v>
      </c>
      <c r="AT3236" s="11">
        <f>Table_PBS_SQL_DB2_PBSSQL_PBS_NDP_Tina_CG_QtrlyPerformance_Final[[#This Row],[GOU EXP]]+Table_PBS_SQL_DB2_PBSSQL_PBS_NDP_Tina_CG_QtrlyPerformance_Final[[#This Row],[EXT EXP]]</f>
        <v>100000000</v>
      </c>
      <c r="AU3236" s="11" t="str">
        <f>IF(Table_PBS_SQL_DB2_PBSSQL_PBS_NDP_Tina_CG_QtrlyPerformance_Final[[#This Row],[Item_Code]]&gt;"300000", "Capital", "Recurrent")</f>
        <v>Recurrent</v>
      </c>
    </row>
    <row r="3237" spans="1:47" x14ac:dyDescent="0.25">
      <c r="A3237" t="s">
        <v>77</v>
      </c>
      <c r="B3237" t="s">
        <v>78</v>
      </c>
      <c r="C3237" t="s">
        <v>202</v>
      </c>
      <c r="D3237" t="s">
        <v>1336</v>
      </c>
      <c r="E3237" t="s">
        <v>75</v>
      </c>
      <c r="F3237" t="s">
        <v>1349</v>
      </c>
      <c r="G3237" t="s">
        <v>87</v>
      </c>
      <c r="H3237" t="s">
        <v>881</v>
      </c>
      <c r="I3237" t="s">
        <v>467</v>
      </c>
      <c r="J3237" t="s">
        <v>1367</v>
      </c>
      <c r="K3237" t="s">
        <v>80</v>
      </c>
      <c r="L3237" t="s">
        <v>1368</v>
      </c>
      <c r="M3237" t="s">
        <v>1827</v>
      </c>
      <c r="N3237" t="s">
        <v>1828</v>
      </c>
      <c r="O3237" t="s">
        <v>1028</v>
      </c>
      <c r="P3237" t="s">
        <v>1029</v>
      </c>
      <c r="Q3237" s="11">
        <v>0</v>
      </c>
      <c r="R3237" s="11">
        <v>0</v>
      </c>
      <c r="S3237" s="11">
        <v>0</v>
      </c>
      <c r="T3237" s="11">
        <v>0</v>
      </c>
      <c r="U3237" s="11">
        <v>100000000</v>
      </c>
      <c r="V3237" s="11">
        <v>0</v>
      </c>
      <c r="W3237" s="11">
        <v>100000000</v>
      </c>
      <c r="X3237" s="11">
        <v>0</v>
      </c>
      <c r="Y3237" s="11">
        <v>0</v>
      </c>
      <c r="Z3237" s="11">
        <v>0</v>
      </c>
      <c r="AA3237" s="11">
        <v>0</v>
      </c>
      <c r="AB3237" s="11">
        <v>0</v>
      </c>
      <c r="AC3237" s="11">
        <v>50000000</v>
      </c>
      <c r="AD3237" s="11">
        <v>50000000</v>
      </c>
      <c r="AE3237" s="11">
        <v>0</v>
      </c>
      <c r="AF3237" s="11">
        <v>0</v>
      </c>
      <c r="AG3237" s="11">
        <v>50000000</v>
      </c>
      <c r="AH3237" s="11">
        <v>50000000</v>
      </c>
      <c r="AI3237" s="11">
        <v>0</v>
      </c>
      <c r="AJ3237" s="11">
        <v>0</v>
      </c>
      <c r="AK3237" s="11">
        <v>0</v>
      </c>
      <c r="AL3237" s="11">
        <v>0</v>
      </c>
      <c r="AM3237" s="11">
        <v>0</v>
      </c>
      <c r="AN3237" s="11">
        <v>0</v>
      </c>
      <c r="AO32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2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2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7" s="11">
        <f>Table_PBS_SQL_DB2_PBSSQL_PBS_NDP_Tina_CG_QtrlyPerformance_Final[[#This Row],[GOU REL]]+Table_PBS_SQL_DB2_PBSSQL_PBS_NDP_Tina_CG_QtrlyPerformance_Final[[#This Row],[EXT REL]]</f>
        <v>100000000</v>
      </c>
      <c r="AT3237" s="11">
        <f>Table_PBS_SQL_DB2_PBSSQL_PBS_NDP_Tina_CG_QtrlyPerformance_Final[[#This Row],[GOU EXP]]+Table_PBS_SQL_DB2_PBSSQL_PBS_NDP_Tina_CG_QtrlyPerformance_Final[[#This Row],[EXT EXP]]</f>
        <v>100000000</v>
      </c>
      <c r="AU3237" s="11" t="str">
        <f>IF(Table_PBS_SQL_DB2_PBSSQL_PBS_NDP_Tina_CG_QtrlyPerformance_Final[[#This Row],[Item_Code]]&gt;"300000", "Capital", "Recurrent")</f>
        <v>Recurrent</v>
      </c>
    </row>
    <row r="3238" spans="1:47" x14ac:dyDescent="0.25">
      <c r="A3238" t="s">
        <v>77</v>
      </c>
      <c r="B3238" t="s">
        <v>78</v>
      </c>
      <c r="C3238" t="s">
        <v>202</v>
      </c>
      <c r="D3238" t="s">
        <v>1336</v>
      </c>
      <c r="E3238" t="s">
        <v>75</v>
      </c>
      <c r="F3238" t="s">
        <v>1349</v>
      </c>
      <c r="G3238" t="s">
        <v>87</v>
      </c>
      <c r="H3238" t="s">
        <v>881</v>
      </c>
      <c r="I3238" t="s">
        <v>467</v>
      </c>
      <c r="J3238" t="s">
        <v>1367</v>
      </c>
      <c r="K3238" t="s">
        <v>80</v>
      </c>
      <c r="L3238" t="s">
        <v>1368</v>
      </c>
      <c r="M3238" t="s">
        <v>1827</v>
      </c>
      <c r="N3238" t="s">
        <v>1828</v>
      </c>
      <c r="O3238" t="s">
        <v>922</v>
      </c>
      <c r="P3238" t="s">
        <v>923</v>
      </c>
      <c r="Q3238" s="11">
        <v>0</v>
      </c>
      <c r="R3238" s="11">
        <v>0</v>
      </c>
      <c r="S3238" s="11">
        <v>0</v>
      </c>
      <c r="T3238" s="11">
        <v>0</v>
      </c>
      <c r="U3238" s="11">
        <v>30000000</v>
      </c>
      <c r="V3238" s="11">
        <v>0</v>
      </c>
      <c r="W3238" s="11">
        <v>30000000</v>
      </c>
      <c r="X3238" s="11">
        <v>0</v>
      </c>
      <c r="Y3238" s="11">
        <v>0</v>
      </c>
      <c r="Z3238" s="11">
        <v>0</v>
      </c>
      <c r="AA3238" s="11">
        <v>0</v>
      </c>
      <c r="AB3238" s="11">
        <v>0</v>
      </c>
      <c r="AC3238" s="11">
        <v>10000000</v>
      </c>
      <c r="AD3238" s="11">
        <v>10000000</v>
      </c>
      <c r="AE3238" s="11">
        <v>0</v>
      </c>
      <c r="AF3238" s="11">
        <v>0</v>
      </c>
      <c r="AG3238" s="11">
        <v>10000000</v>
      </c>
      <c r="AH3238" s="11">
        <v>10000000</v>
      </c>
      <c r="AI3238" s="11">
        <v>0</v>
      </c>
      <c r="AJ3238" s="11">
        <v>0</v>
      </c>
      <c r="AK3238" s="11">
        <v>10000000</v>
      </c>
      <c r="AL3238" s="11">
        <v>10000000</v>
      </c>
      <c r="AM3238" s="11">
        <v>0</v>
      </c>
      <c r="AN3238" s="11">
        <v>0</v>
      </c>
      <c r="AO32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2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2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8" s="11">
        <f>Table_PBS_SQL_DB2_PBSSQL_PBS_NDP_Tina_CG_QtrlyPerformance_Final[[#This Row],[GOU REL]]+Table_PBS_SQL_DB2_PBSSQL_PBS_NDP_Tina_CG_QtrlyPerformance_Final[[#This Row],[EXT REL]]</f>
        <v>30000000</v>
      </c>
      <c r="AT3238" s="11">
        <f>Table_PBS_SQL_DB2_PBSSQL_PBS_NDP_Tina_CG_QtrlyPerformance_Final[[#This Row],[GOU EXP]]+Table_PBS_SQL_DB2_PBSSQL_PBS_NDP_Tina_CG_QtrlyPerformance_Final[[#This Row],[EXT EXP]]</f>
        <v>30000000</v>
      </c>
      <c r="AU3238" s="11" t="str">
        <f>IF(Table_PBS_SQL_DB2_PBSSQL_PBS_NDP_Tina_CG_QtrlyPerformance_Final[[#This Row],[Item_Code]]&gt;"300000", "Capital", "Recurrent")</f>
        <v>Recurrent</v>
      </c>
    </row>
    <row r="3239" spans="1:47" x14ac:dyDescent="0.25">
      <c r="A3239" t="s">
        <v>77</v>
      </c>
      <c r="B3239" t="s">
        <v>78</v>
      </c>
      <c r="C3239" t="s">
        <v>202</v>
      </c>
      <c r="D3239" t="s">
        <v>1336</v>
      </c>
      <c r="E3239" t="s">
        <v>75</v>
      </c>
      <c r="F3239" t="s">
        <v>1349</v>
      </c>
      <c r="G3239" t="s">
        <v>87</v>
      </c>
      <c r="H3239" t="s">
        <v>881</v>
      </c>
      <c r="I3239" t="s">
        <v>467</v>
      </c>
      <c r="J3239" t="s">
        <v>1367</v>
      </c>
      <c r="K3239" t="s">
        <v>80</v>
      </c>
      <c r="L3239" t="s">
        <v>1368</v>
      </c>
      <c r="M3239" t="s">
        <v>2120</v>
      </c>
      <c r="N3239" t="s">
        <v>2121</v>
      </c>
      <c r="O3239" t="s">
        <v>1002</v>
      </c>
      <c r="P3239" t="s">
        <v>1003</v>
      </c>
      <c r="Q3239" s="11">
        <v>0</v>
      </c>
      <c r="R3239" s="11">
        <v>0</v>
      </c>
      <c r="S3239" s="11">
        <v>0</v>
      </c>
      <c r="T3239" s="11">
        <v>0</v>
      </c>
      <c r="U3239" s="11">
        <v>20000000</v>
      </c>
      <c r="V3239" s="11">
        <v>0</v>
      </c>
      <c r="W3239" s="11">
        <v>20000000</v>
      </c>
      <c r="X3239" s="11">
        <v>0</v>
      </c>
      <c r="Y3239" s="11">
        <v>0</v>
      </c>
      <c r="Z3239" s="11">
        <v>0</v>
      </c>
      <c r="AA3239" s="11">
        <v>0</v>
      </c>
      <c r="AB3239" s="11">
        <v>0</v>
      </c>
      <c r="AC3239" s="11">
        <v>20000000</v>
      </c>
      <c r="AD3239" s="11">
        <v>20000000</v>
      </c>
      <c r="AE3239" s="11">
        <v>0</v>
      </c>
      <c r="AF3239" s="11">
        <v>0</v>
      </c>
      <c r="AG3239" s="11">
        <v>0</v>
      </c>
      <c r="AH3239" s="11">
        <v>0</v>
      </c>
      <c r="AI3239" s="11">
        <v>0</v>
      </c>
      <c r="AJ3239" s="11">
        <v>0</v>
      </c>
      <c r="AK3239" s="11">
        <v>0</v>
      </c>
      <c r="AL3239" s="11">
        <v>0</v>
      </c>
      <c r="AM3239" s="11">
        <v>0</v>
      </c>
      <c r="AN3239" s="11">
        <v>0</v>
      </c>
      <c r="AO32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2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2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39" s="11">
        <f>Table_PBS_SQL_DB2_PBSSQL_PBS_NDP_Tina_CG_QtrlyPerformance_Final[[#This Row],[GOU REL]]+Table_PBS_SQL_DB2_PBSSQL_PBS_NDP_Tina_CG_QtrlyPerformance_Final[[#This Row],[EXT REL]]</f>
        <v>20000000</v>
      </c>
      <c r="AT3239" s="11">
        <f>Table_PBS_SQL_DB2_PBSSQL_PBS_NDP_Tina_CG_QtrlyPerformance_Final[[#This Row],[GOU EXP]]+Table_PBS_SQL_DB2_PBSSQL_PBS_NDP_Tina_CG_QtrlyPerformance_Final[[#This Row],[EXT EXP]]</f>
        <v>20000000</v>
      </c>
      <c r="AU3239" s="11" t="str">
        <f>IF(Table_PBS_SQL_DB2_PBSSQL_PBS_NDP_Tina_CG_QtrlyPerformance_Final[[#This Row],[Item_Code]]&gt;"300000", "Capital", "Recurrent")</f>
        <v>Recurrent</v>
      </c>
    </row>
    <row r="3240" spans="1:47" x14ac:dyDescent="0.25">
      <c r="A3240" t="s">
        <v>77</v>
      </c>
      <c r="B3240" t="s">
        <v>78</v>
      </c>
      <c r="C3240" t="s">
        <v>202</v>
      </c>
      <c r="D3240" t="s">
        <v>1336</v>
      </c>
      <c r="E3240" t="s">
        <v>75</v>
      </c>
      <c r="F3240" t="s">
        <v>1349</v>
      </c>
      <c r="G3240" t="s">
        <v>87</v>
      </c>
      <c r="H3240" t="s">
        <v>881</v>
      </c>
      <c r="I3240" t="s">
        <v>467</v>
      </c>
      <c r="J3240" t="s">
        <v>1367</v>
      </c>
      <c r="K3240" t="s">
        <v>80</v>
      </c>
      <c r="L3240" t="s">
        <v>1368</v>
      </c>
      <c r="M3240" t="s">
        <v>1997</v>
      </c>
      <c r="N3240" t="s">
        <v>1998</v>
      </c>
      <c r="O3240" t="s">
        <v>1002</v>
      </c>
      <c r="P3240" t="s">
        <v>1003</v>
      </c>
      <c r="Q3240" s="11">
        <v>0</v>
      </c>
      <c r="R3240" s="11">
        <v>0</v>
      </c>
      <c r="S3240" s="11">
        <v>0</v>
      </c>
      <c r="T3240" s="11">
        <v>0</v>
      </c>
      <c r="U3240" s="11">
        <v>22000000</v>
      </c>
      <c r="V3240" s="11">
        <v>0</v>
      </c>
      <c r="W3240" s="11">
        <v>22000000</v>
      </c>
      <c r="X3240" s="11">
        <v>0</v>
      </c>
      <c r="Y3240" s="11">
        <v>0</v>
      </c>
      <c r="Z3240" s="11">
        <v>0</v>
      </c>
      <c r="AA3240" s="11">
        <v>0</v>
      </c>
      <c r="AB3240" s="11">
        <v>0</v>
      </c>
      <c r="AC3240" s="11">
        <v>22000000</v>
      </c>
      <c r="AD3240" s="11">
        <v>22000000</v>
      </c>
      <c r="AE3240" s="11">
        <v>0</v>
      </c>
      <c r="AF3240" s="11">
        <v>0</v>
      </c>
      <c r="AG3240" s="11">
        <v>0</v>
      </c>
      <c r="AH3240" s="11">
        <v>0</v>
      </c>
      <c r="AI3240" s="11">
        <v>0</v>
      </c>
      <c r="AJ3240" s="11">
        <v>0</v>
      </c>
      <c r="AK3240" s="11">
        <v>0</v>
      </c>
      <c r="AL3240" s="11">
        <v>0</v>
      </c>
      <c r="AM3240" s="11">
        <v>0</v>
      </c>
      <c r="AN3240" s="11">
        <v>0</v>
      </c>
      <c r="AO32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22000000</v>
      </c>
      <c r="AP32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22000000</v>
      </c>
      <c r="AR32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40" s="11">
        <f>Table_PBS_SQL_DB2_PBSSQL_PBS_NDP_Tina_CG_QtrlyPerformance_Final[[#This Row],[GOU REL]]+Table_PBS_SQL_DB2_PBSSQL_PBS_NDP_Tina_CG_QtrlyPerformance_Final[[#This Row],[EXT REL]]</f>
        <v>22000000</v>
      </c>
      <c r="AT3240" s="11">
        <f>Table_PBS_SQL_DB2_PBSSQL_PBS_NDP_Tina_CG_QtrlyPerformance_Final[[#This Row],[GOU EXP]]+Table_PBS_SQL_DB2_PBSSQL_PBS_NDP_Tina_CG_QtrlyPerformance_Final[[#This Row],[EXT EXP]]</f>
        <v>22000000</v>
      </c>
      <c r="AU3240" s="11" t="str">
        <f>IF(Table_PBS_SQL_DB2_PBSSQL_PBS_NDP_Tina_CG_QtrlyPerformance_Final[[#This Row],[Item_Code]]&gt;"300000", "Capital", "Recurrent")</f>
        <v>Recurrent</v>
      </c>
    </row>
    <row r="3241" spans="1:47" x14ac:dyDescent="0.25">
      <c r="A3241" t="s">
        <v>123</v>
      </c>
      <c r="B3241" t="s">
        <v>1170</v>
      </c>
      <c r="C3241" t="s">
        <v>119</v>
      </c>
      <c r="D3241" t="s">
        <v>885</v>
      </c>
      <c r="E3241" t="s">
        <v>75</v>
      </c>
      <c r="F3241" t="s">
        <v>1171</v>
      </c>
      <c r="G3241" t="s">
        <v>75</v>
      </c>
      <c r="H3241" t="s">
        <v>1172</v>
      </c>
      <c r="I3241" t="s">
        <v>477</v>
      </c>
      <c r="J3241" t="s">
        <v>1176</v>
      </c>
      <c r="K3241" t="s">
        <v>125</v>
      </c>
      <c r="L3241" t="s">
        <v>1177</v>
      </c>
      <c r="M3241" t="s">
        <v>1178</v>
      </c>
      <c r="N3241" t="s">
        <v>1179</v>
      </c>
      <c r="O3241" t="s">
        <v>996</v>
      </c>
      <c r="P3241" t="s">
        <v>997</v>
      </c>
      <c r="Q3241" s="11">
        <v>0</v>
      </c>
      <c r="R3241" s="11">
        <v>0</v>
      </c>
      <c r="S3241" s="11">
        <v>0</v>
      </c>
      <c r="T3241" s="11">
        <v>0</v>
      </c>
      <c r="U3241" s="11">
        <v>800000000</v>
      </c>
      <c r="V3241" s="11">
        <v>0</v>
      </c>
      <c r="W3241" s="11">
        <v>800000000</v>
      </c>
      <c r="X3241" s="11">
        <v>0</v>
      </c>
      <c r="Y3241" s="11">
        <v>0</v>
      </c>
      <c r="Z3241" s="11">
        <v>0</v>
      </c>
      <c r="AA3241" s="11">
        <v>0</v>
      </c>
      <c r="AB3241" s="11">
        <v>0</v>
      </c>
      <c r="AC3241" s="11">
        <v>275000000</v>
      </c>
      <c r="AD3241" s="11">
        <v>69680198</v>
      </c>
      <c r="AE3241" s="11">
        <v>0</v>
      </c>
      <c r="AF3241" s="11">
        <v>0</v>
      </c>
      <c r="AG3241" s="11">
        <v>500000000</v>
      </c>
      <c r="AH3241" s="11">
        <v>109632141</v>
      </c>
      <c r="AI3241" s="11">
        <v>0</v>
      </c>
      <c r="AJ3241" s="11">
        <v>0</v>
      </c>
      <c r="AK3241" s="11">
        <v>25000000</v>
      </c>
      <c r="AL3241" s="11">
        <v>620687661</v>
      </c>
      <c r="AM3241" s="11">
        <v>0</v>
      </c>
      <c r="AN3241" s="11">
        <v>0</v>
      </c>
      <c r="AO32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800000000</v>
      </c>
      <c r="AP32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800000000</v>
      </c>
      <c r="AR32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41" s="11">
        <f>Table_PBS_SQL_DB2_PBSSQL_PBS_NDP_Tina_CG_QtrlyPerformance_Final[[#This Row],[GOU REL]]+Table_PBS_SQL_DB2_PBSSQL_PBS_NDP_Tina_CG_QtrlyPerformance_Final[[#This Row],[EXT REL]]</f>
        <v>800000000</v>
      </c>
      <c r="AT3241" s="11">
        <f>Table_PBS_SQL_DB2_PBSSQL_PBS_NDP_Tina_CG_QtrlyPerformance_Final[[#This Row],[GOU EXP]]+Table_PBS_SQL_DB2_PBSSQL_PBS_NDP_Tina_CG_QtrlyPerformance_Final[[#This Row],[EXT EXP]]</f>
        <v>800000000</v>
      </c>
      <c r="AU3241" s="11" t="str">
        <f>IF(Table_PBS_SQL_DB2_PBSSQL_PBS_NDP_Tina_CG_QtrlyPerformance_Final[[#This Row],[Item_Code]]&gt;"300000", "Capital", "Recurrent")</f>
        <v>Recurrent</v>
      </c>
    </row>
    <row r="3242" spans="1:47" x14ac:dyDescent="0.25">
      <c r="A3242" t="s">
        <v>123</v>
      </c>
      <c r="B3242" t="s">
        <v>1170</v>
      </c>
      <c r="C3242" t="s">
        <v>119</v>
      </c>
      <c r="D3242" t="s">
        <v>885</v>
      </c>
      <c r="E3242" t="s">
        <v>75</v>
      </c>
      <c r="F3242" t="s">
        <v>1171</v>
      </c>
      <c r="G3242" t="s">
        <v>75</v>
      </c>
      <c r="H3242" t="s">
        <v>1172</v>
      </c>
      <c r="I3242" t="s">
        <v>477</v>
      </c>
      <c r="J3242" t="s">
        <v>1176</v>
      </c>
      <c r="K3242" t="s">
        <v>125</v>
      </c>
      <c r="L3242" t="s">
        <v>1177</v>
      </c>
      <c r="M3242" t="s">
        <v>1178</v>
      </c>
      <c r="N3242" t="s">
        <v>1179</v>
      </c>
      <c r="O3242" t="s">
        <v>1025</v>
      </c>
      <c r="P3242" t="s">
        <v>1026</v>
      </c>
      <c r="Q3242" s="11">
        <v>0</v>
      </c>
      <c r="R3242" s="11">
        <v>0</v>
      </c>
      <c r="S3242" s="11">
        <v>0</v>
      </c>
      <c r="T3242" s="11">
        <v>0</v>
      </c>
      <c r="U3242" s="11">
        <v>466400000</v>
      </c>
      <c r="V3242" s="11">
        <v>0</v>
      </c>
      <c r="W3242" s="11">
        <v>466400000</v>
      </c>
      <c r="X3242" s="11">
        <v>0</v>
      </c>
      <c r="Y3242" s="11">
        <v>0</v>
      </c>
      <c r="Z3242" s="11">
        <v>0</v>
      </c>
      <c r="AA3242" s="11">
        <v>0</v>
      </c>
      <c r="AB3242" s="11">
        <v>0</v>
      </c>
      <c r="AC3242" s="11">
        <v>116600000</v>
      </c>
      <c r="AD3242" s="11">
        <v>46085565</v>
      </c>
      <c r="AE3242" s="11">
        <v>0</v>
      </c>
      <c r="AF3242" s="11">
        <v>0</v>
      </c>
      <c r="AG3242" s="11">
        <v>185250000</v>
      </c>
      <c r="AH3242" s="11">
        <v>139975799</v>
      </c>
      <c r="AI3242" s="11">
        <v>0</v>
      </c>
      <c r="AJ3242" s="11">
        <v>0</v>
      </c>
      <c r="AK3242" s="11">
        <v>90409652</v>
      </c>
      <c r="AL3242" s="11">
        <v>206196925</v>
      </c>
      <c r="AM3242" s="11">
        <v>0</v>
      </c>
      <c r="AN3242" s="11">
        <v>0</v>
      </c>
      <c r="AO32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392259652</v>
      </c>
      <c r="AP32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392258289</v>
      </c>
      <c r="AR32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42" s="11">
        <f>Table_PBS_SQL_DB2_PBSSQL_PBS_NDP_Tina_CG_QtrlyPerformance_Final[[#This Row],[GOU REL]]+Table_PBS_SQL_DB2_PBSSQL_PBS_NDP_Tina_CG_QtrlyPerformance_Final[[#This Row],[EXT REL]]</f>
        <v>392259652</v>
      </c>
      <c r="AT3242" s="11">
        <f>Table_PBS_SQL_DB2_PBSSQL_PBS_NDP_Tina_CG_QtrlyPerformance_Final[[#This Row],[GOU EXP]]+Table_PBS_SQL_DB2_PBSSQL_PBS_NDP_Tina_CG_QtrlyPerformance_Final[[#This Row],[EXT EXP]]</f>
        <v>392258289</v>
      </c>
      <c r="AU3242" s="11" t="str">
        <f>IF(Table_PBS_SQL_DB2_PBSSQL_PBS_NDP_Tina_CG_QtrlyPerformance_Final[[#This Row],[Item_Code]]&gt;"300000", "Capital", "Recurrent")</f>
        <v>Recurrent</v>
      </c>
    </row>
    <row r="3243" spans="1:47" x14ac:dyDescent="0.25">
      <c r="A3243" t="s">
        <v>123</v>
      </c>
      <c r="B3243" t="s">
        <v>1170</v>
      </c>
      <c r="C3243" t="s">
        <v>119</v>
      </c>
      <c r="D3243" t="s">
        <v>885</v>
      </c>
      <c r="E3243" t="s">
        <v>75</v>
      </c>
      <c r="F3243" t="s">
        <v>1171</v>
      </c>
      <c r="G3243" t="s">
        <v>75</v>
      </c>
      <c r="H3243" t="s">
        <v>1172</v>
      </c>
      <c r="I3243" t="s">
        <v>477</v>
      </c>
      <c r="J3243" t="s">
        <v>1176</v>
      </c>
      <c r="K3243" t="s">
        <v>125</v>
      </c>
      <c r="L3243" t="s">
        <v>1177</v>
      </c>
      <c r="M3243" t="s">
        <v>1178</v>
      </c>
      <c r="N3243" t="s">
        <v>1179</v>
      </c>
      <c r="O3243" t="s">
        <v>1023</v>
      </c>
      <c r="P3243" t="s">
        <v>1024</v>
      </c>
      <c r="Q3243" s="11">
        <v>0</v>
      </c>
      <c r="R3243" s="11">
        <v>0</v>
      </c>
      <c r="S3243" s="11">
        <v>0</v>
      </c>
      <c r="T3243" s="11">
        <v>0</v>
      </c>
      <c r="U3243" s="11">
        <v>320000000</v>
      </c>
      <c r="V3243" s="11">
        <v>0</v>
      </c>
      <c r="W3243" s="11">
        <v>320000000</v>
      </c>
      <c r="X3243" s="11">
        <v>0</v>
      </c>
      <c r="Y3243" s="11">
        <v>0</v>
      </c>
      <c r="Z3243" s="11">
        <v>0</v>
      </c>
      <c r="AA3243" s="11">
        <v>0</v>
      </c>
      <c r="AB3243" s="11">
        <v>0</v>
      </c>
      <c r="AC3243" s="11">
        <v>22993486</v>
      </c>
      <c r="AD3243" s="11">
        <v>0</v>
      </c>
      <c r="AE3243" s="11">
        <v>0</v>
      </c>
      <c r="AF3243" s="11">
        <v>0</v>
      </c>
      <c r="AG3243" s="11">
        <v>0</v>
      </c>
      <c r="AH3243" s="11">
        <v>0</v>
      </c>
      <c r="AI3243" s="11">
        <v>0</v>
      </c>
      <c r="AJ3243" s="11">
        <v>0</v>
      </c>
      <c r="AK3243" s="11">
        <v>0</v>
      </c>
      <c r="AL3243" s="11">
        <v>19176100</v>
      </c>
      <c r="AM3243" s="11">
        <v>0</v>
      </c>
      <c r="AN3243" s="11">
        <v>0</v>
      </c>
      <c r="AO32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22993486</v>
      </c>
      <c r="AP32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19176100</v>
      </c>
      <c r="AR32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43" s="11">
        <f>Table_PBS_SQL_DB2_PBSSQL_PBS_NDP_Tina_CG_QtrlyPerformance_Final[[#This Row],[GOU REL]]+Table_PBS_SQL_DB2_PBSSQL_PBS_NDP_Tina_CG_QtrlyPerformance_Final[[#This Row],[EXT REL]]</f>
        <v>22993486</v>
      </c>
      <c r="AT3243" s="11">
        <f>Table_PBS_SQL_DB2_PBSSQL_PBS_NDP_Tina_CG_QtrlyPerformance_Final[[#This Row],[GOU EXP]]+Table_PBS_SQL_DB2_PBSSQL_PBS_NDP_Tina_CG_QtrlyPerformance_Final[[#This Row],[EXT EXP]]</f>
        <v>19176100</v>
      </c>
      <c r="AU3243" s="11" t="str">
        <f>IF(Table_PBS_SQL_DB2_PBSSQL_PBS_NDP_Tina_CG_QtrlyPerformance_Final[[#This Row],[Item_Code]]&gt;"300000", "Capital", "Recurrent")</f>
        <v>Capital</v>
      </c>
    </row>
    <row r="3244" spans="1:47" x14ac:dyDescent="0.25">
      <c r="A3244" t="s">
        <v>123</v>
      </c>
      <c r="B3244" t="s">
        <v>1170</v>
      </c>
      <c r="C3244" t="s">
        <v>275</v>
      </c>
      <c r="D3244" t="s">
        <v>1182</v>
      </c>
      <c r="E3244" t="s">
        <v>31</v>
      </c>
      <c r="F3244" t="s">
        <v>1183</v>
      </c>
      <c r="G3244" t="s">
        <v>87</v>
      </c>
      <c r="H3244" t="s">
        <v>1184</v>
      </c>
      <c r="I3244" t="s">
        <v>896</v>
      </c>
      <c r="J3244" t="s">
        <v>897</v>
      </c>
      <c r="K3244" t="s">
        <v>1190</v>
      </c>
      <c r="L3244" t="s">
        <v>1191</v>
      </c>
      <c r="M3244" t="s">
        <v>1044</v>
      </c>
      <c r="N3244" t="s">
        <v>1045</v>
      </c>
      <c r="O3244" t="s">
        <v>1005</v>
      </c>
      <c r="P3244" t="s">
        <v>1006</v>
      </c>
      <c r="Q3244" s="11">
        <v>0</v>
      </c>
      <c r="R3244" s="11">
        <v>0</v>
      </c>
      <c r="S3244" s="11">
        <v>0</v>
      </c>
      <c r="T3244" s="11">
        <v>0</v>
      </c>
      <c r="U3244" s="11">
        <v>0</v>
      </c>
      <c r="V3244" s="11">
        <v>0</v>
      </c>
      <c r="W3244" s="11">
        <v>0</v>
      </c>
      <c r="X3244" s="11">
        <v>0</v>
      </c>
      <c r="Y3244" s="11">
        <v>0</v>
      </c>
      <c r="Z3244" s="11">
        <v>0</v>
      </c>
      <c r="AA3244" s="11">
        <v>200000000</v>
      </c>
      <c r="AB3244" s="11">
        <v>40000000</v>
      </c>
      <c r="AC3244" s="11">
        <v>0</v>
      </c>
      <c r="AD3244" s="11">
        <v>0</v>
      </c>
      <c r="AE3244" s="11">
        <v>200000000</v>
      </c>
      <c r="AF3244" s="11">
        <v>160000000</v>
      </c>
      <c r="AG3244" s="11">
        <v>0</v>
      </c>
      <c r="AH3244" s="11">
        <v>0</v>
      </c>
      <c r="AI3244" s="11">
        <v>0</v>
      </c>
      <c r="AJ3244" s="11">
        <v>0</v>
      </c>
      <c r="AK3244" s="11">
        <v>0</v>
      </c>
      <c r="AL3244" s="11">
        <v>0</v>
      </c>
      <c r="AM3244" s="11">
        <v>0</v>
      </c>
      <c r="AN3244" s="11">
        <v>0</v>
      </c>
      <c r="AO32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400000000</v>
      </c>
      <c r="AQ32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200000000</v>
      </c>
      <c r="AS3244" s="11">
        <f>Table_PBS_SQL_DB2_PBSSQL_PBS_NDP_Tina_CG_QtrlyPerformance_Final[[#This Row],[GOU REL]]+Table_PBS_SQL_DB2_PBSSQL_PBS_NDP_Tina_CG_QtrlyPerformance_Final[[#This Row],[EXT REL]]</f>
        <v>400000000</v>
      </c>
      <c r="AT3244" s="11">
        <f>Table_PBS_SQL_DB2_PBSSQL_PBS_NDP_Tina_CG_QtrlyPerformance_Final[[#This Row],[GOU EXP]]+Table_PBS_SQL_DB2_PBSSQL_PBS_NDP_Tina_CG_QtrlyPerformance_Final[[#This Row],[EXT EXP]]</f>
        <v>200000000</v>
      </c>
      <c r="AU3244" s="11" t="str">
        <f>IF(Table_PBS_SQL_DB2_PBSSQL_PBS_NDP_Tina_CG_QtrlyPerformance_Final[[#This Row],[Item_Code]]&gt;"300000", "Capital", "Recurrent")</f>
        <v>Recurrent</v>
      </c>
    </row>
    <row r="3245" spans="1:47" x14ac:dyDescent="0.25">
      <c r="A3245" t="s">
        <v>123</v>
      </c>
      <c r="B3245" t="s">
        <v>1170</v>
      </c>
      <c r="C3245" t="s">
        <v>275</v>
      </c>
      <c r="D3245" t="s">
        <v>1182</v>
      </c>
      <c r="E3245" t="s">
        <v>31</v>
      </c>
      <c r="F3245" t="s">
        <v>1183</v>
      </c>
      <c r="G3245" t="s">
        <v>87</v>
      </c>
      <c r="H3245" t="s">
        <v>1184</v>
      </c>
      <c r="I3245" t="s">
        <v>896</v>
      </c>
      <c r="J3245" t="s">
        <v>897</v>
      </c>
      <c r="K3245" t="s">
        <v>1185</v>
      </c>
      <c r="L3245" t="s">
        <v>1186</v>
      </c>
      <c r="M3245" t="s">
        <v>1187</v>
      </c>
      <c r="N3245" t="s">
        <v>1188</v>
      </c>
      <c r="O3245" t="s">
        <v>1085</v>
      </c>
      <c r="P3245" t="s">
        <v>1086</v>
      </c>
      <c r="Q3245" s="11">
        <v>0</v>
      </c>
      <c r="R3245" s="11">
        <v>0</v>
      </c>
      <c r="S3245" s="11">
        <v>0</v>
      </c>
      <c r="T3245" s="11">
        <v>0</v>
      </c>
      <c r="U3245" s="11">
        <v>0</v>
      </c>
      <c r="V3245" s="11">
        <v>0</v>
      </c>
      <c r="W3245" s="11">
        <v>0</v>
      </c>
      <c r="X3245" s="11">
        <v>0</v>
      </c>
      <c r="Y3245" s="11">
        <v>0</v>
      </c>
      <c r="Z3245" s="11">
        <v>0</v>
      </c>
      <c r="AA3245" s="11">
        <v>3861572000</v>
      </c>
      <c r="AB3245" s="11">
        <v>1200000000</v>
      </c>
      <c r="AC3245" s="11">
        <v>0</v>
      </c>
      <c r="AD3245" s="11">
        <v>0</v>
      </c>
      <c r="AE3245" s="11">
        <v>2250000000</v>
      </c>
      <c r="AF3245" s="11">
        <v>2117947481.9159615</v>
      </c>
      <c r="AG3245" s="11">
        <v>0</v>
      </c>
      <c r="AH3245" s="11">
        <v>0</v>
      </c>
      <c r="AI3245" s="11">
        <v>3338203640</v>
      </c>
      <c r="AJ3245" s="11">
        <v>4252828271.8319483</v>
      </c>
      <c r="AK3245" s="11">
        <v>0</v>
      </c>
      <c r="AL3245" s="11">
        <v>0</v>
      </c>
      <c r="AM3245" s="11">
        <v>1610454358.75086</v>
      </c>
      <c r="AN3245" s="11">
        <v>994152379.33547604</v>
      </c>
      <c r="AO32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11060229998.75086</v>
      </c>
      <c r="AQ32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8564928133.0833855</v>
      </c>
      <c r="AS3245" s="11">
        <f>Table_PBS_SQL_DB2_PBSSQL_PBS_NDP_Tina_CG_QtrlyPerformance_Final[[#This Row],[GOU REL]]+Table_PBS_SQL_DB2_PBSSQL_PBS_NDP_Tina_CG_QtrlyPerformance_Final[[#This Row],[EXT REL]]</f>
        <v>11060229998.75086</v>
      </c>
      <c r="AT3245" s="11">
        <f>Table_PBS_SQL_DB2_PBSSQL_PBS_NDP_Tina_CG_QtrlyPerformance_Final[[#This Row],[GOU EXP]]+Table_PBS_SQL_DB2_PBSSQL_PBS_NDP_Tina_CG_QtrlyPerformance_Final[[#This Row],[EXT EXP]]</f>
        <v>8564928133.0833855</v>
      </c>
      <c r="AU3245" s="11" t="str">
        <f>IF(Table_PBS_SQL_DB2_PBSSQL_PBS_NDP_Tina_CG_QtrlyPerformance_Final[[#This Row],[Item_Code]]&gt;"300000", "Capital", "Recurrent")</f>
        <v>Recurrent</v>
      </c>
    </row>
    <row r="3246" spans="1:47" x14ac:dyDescent="0.25">
      <c r="A3246" t="s">
        <v>123</v>
      </c>
      <c r="B3246" t="s">
        <v>1170</v>
      </c>
      <c r="C3246" t="s">
        <v>275</v>
      </c>
      <c r="D3246" t="s">
        <v>1182</v>
      </c>
      <c r="E3246" t="s">
        <v>31</v>
      </c>
      <c r="F3246" t="s">
        <v>1183</v>
      </c>
      <c r="G3246" t="s">
        <v>87</v>
      </c>
      <c r="H3246" t="s">
        <v>1184</v>
      </c>
      <c r="I3246" t="s">
        <v>896</v>
      </c>
      <c r="J3246" t="s">
        <v>897</v>
      </c>
      <c r="K3246" t="s">
        <v>1185</v>
      </c>
      <c r="L3246" t="s">
        <v>1186</v>
      </c>
      <c r="M3246" t="s">
        <v>1198</v>
      </c>
      <c r="N3246" t="s">
        <v>1199</v>
      </c>
      <c r="O3246" t="s">
        <v>1005</v>
      </c>
      <c r="P3246" t="s">
        <v>1006</v>
      </c>
      <c r="Q3246" s="11">
        <v>0</v>
      </c>
      <c r="R3246" s="11">
        <v>0</v>
      </c>
      <c r="S3246" s="11">
        <v>0</v>
      </c>
      <c r="T3246" s="11">
        <v>0</v>
      </c>
      <c r="U3246" s="11">
        <v>0</v>
      </c>
      <c r="V3246" s="11">
        <v>0</v>
      </c>
      <c r="W3246" s="11">
        <v>0</v>
      </c>
      <c r="X3246" s="11">
        <v>0</v>
      </c>
      <c r="Y3246" s="11">
        <v>0</v>
      </c>
      <c r="Z3246" s="11">
        <v>0</v>
      </c>
      <c r="AA3246" s="11">
        <v>160000000</v>
      </c>
      <c r="AB3246" s="11">
        <v>160000000</v>
      </c>
      <c r="AC3246" s="11">
        <v>0</v>
      </c>
      <c r="AD3246" s="11">
        <v>0</v>
      </c>
      <c r="AE3246" s="11">
        <v>0</v>
      </c>
      <c r="AF3246" s="11">
        <v>0</v>
      </c>
      <c r="AG3246" s="11">
        <v>0</v>
      </c>
      <c r="AH3246" s="11">
        <v>0</v>
      </c>
      <c r="AI3246" s="11">
        <v>130000000</v>
      </c>
      <c r="AJ3246" s="11">
        <v>165618319.00050089</v>
      </c>
      <c r="AK3246" s="11">
        <v>0</v>
      </c>
      <c r="AL3246" s="11">
        <v>0</v>
      </c>
      <c r="AM3246" s="11">
        <v>62716086.019728765</v>
      </c>
      <c r="AN3246" s="11">
        <v>38715376.067833848</v>
      </c>
      <c r="AO32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352716086.01972878</v>
      </c>
      <c r="AQ32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364333695.06833476</v>
      </c>
      <c r="AS3246" s="11">
        <f>Table_PBS_SQL_DB2_PBSSQL_PBS_NDP_Tina_CG_QtrlyPerformance_Final[[#This Row],[GOU REL]]+Table_PBS_SQL_DB2_PBSSQL_PBS_NDP_Tina_CG_QtrlyPerformance_Final[[#This Row],[EXT REL]]</f>
        <v>352716086.01972878</v>
      </c>
      <c r="AT3246" s="11">
        <f>Table_PBS_SQL_DB2_PBSSQL_PBS_NDP_Tina_CG_QtrlyPerformance_Final[[#This Row],[GOU EXP]]+Table_PBS_SQL_DB2_PBSSQL_PBS_NDP_Tina_CG_QtrlyPerformance_Final[[#This Row],[EXT EXP]]</f>
        <v>364333695.06833476</v>
      </c>
      <c r="AU3246" s="11" t="str">
        <f>IF(Table_PBS_SQL_DB2_PBSSQL_PBS_NDP_Tina_CG_QtrlyPerformance_Final[[#This Row],[Item_Code]]&gt;"300000", "Capital", "Recurrent")</f>
        <v>Recurrent</v>
      </c>
    </row>
    <row r="3247" spans="1:47" x14ac:dyDescent="0.25">
      <c r="A3247" t="s">
        <v>123</v>
      </c>
      <c r="B3247" t="s">
        <v>1170</v>
      </c>
      <c r="C3247" t="s">
        <v>275</v>
      </c>
      <c r="D3247" t="s">
        <v>1182</v>
      </c>
      <c r="E3247" t="s">
        <v>31</v>
      </c>
      <c r="F3247" t="s">
        <v>1183</v>
      </c>
      <c r="G3247" t="s">
        <v>87</v>
      </c>
      <c r="H3247" t="s">
        <v>1184</v>
      </c>
      <c r="I3247" t="s">
        <v>896</v>
      </c>
      <c r="J3247" t="s">
        <v>897</v>
      </c>
      <c r="K3247" t="s">
        <v>1185</v>
      </c>
      <c r="L3247" t="s">
        <v>1186</v>
      </c>
      <c r="M3247" t="s">
        <v>1200</v>
      </c>
      <c r="N3247" t="s">
        <v>1201</v>
      </c>
      <c r="O3247" t="s">
        <v>975</v>
      </c>
      <c r="P3247" t="s">
        <v>976</v>
      </c>
      <c r="Q3247" s="11">
        <v>0</v>
      </c>
      <c r="R3247" s="11">
        <v>0</v>
      </c>
      <c r="S3247" s="11">
        <v>0</v>
      </c>
      <c r="T3247" s="11">
        <v>0</v>
      </c>
      <c r="U3247" s="11">
        <v>0</v>
      </c>
      <c r="V3247" s="11">
        <v>0</v>
      </c>
      <c r="W3247" s="11">
        <v>0</v>
      </c>
      <c r="X3247" s="11">
        <v>0</v>
      </c>
      <c r="Y3247" s="11">
        <v>0</v>
      </c>
      <c r="Z3247" s="11">
        <v>0</v>
      </c>
      <c r="AA3247" s="11">
        <v>785000000</v>
      </c>
      <c r="AB3247" s="11">
        <v>196250000</v>
      </c>
      <c r="AC3247" s="11">
        <v>0</v>
      </c>
      <c r="AD3247" s="11">
        <v>0</v>
      </c>
      <c r="AE3247" s="11">
        <v>0</v>
      </c>
      <c r="AF3247" s="11">
        <v>0</v>
      </c>
      <c r="AG3247" s="11">
        <v>0</v>
      </c>
      <c r="AH3247" s="11">
        <v>0</v>
      </c>
      <c r="AI3247" s="11">
        <v>0</v>
      </c>
      <c r="AJ3247" s="11">
        <v>0</v>
      </c>
      <c r="AK3247" s="11">
        <v>0</v>
      </c>
      <c r="AL3247" s="11">
        <v>0</v>
      </c>
      <c r="AM3247" s="11">
        <v>0</v>
      </c>
      <c r="AN3247" s="11">
        <v>0</v>
      </c>
      <c r="AO32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785000000</v>
      </c>
      <c r="AQ32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196250000</v>
      </c>
      <c r="AS3247" s="11">
        <f>Table_PBS_SQL_DB2_PBSSQL_PBS_NDP_Tina_CG_QtrlyPerformance_Final[[#This Row],[GOU REL]]+Table_PBS_SQL_DB2_PBSSQL_PBS_NDP_Tina_CG_QtrlyPerformance_Final[[#This Row],[EXT REL]]</f>
        <v>785000000</v>
      </c>
      <c r="AT3247" s="11">
        <f>Table_PBS_SQL_DB2_PBSSQL_PBS_NDP_Tina_CG_QtrlyPerformance_Final[[#This Row],[GOU EXP]]+Table_PBS_SQL_DB2_PBSSQL_PBS_NDP_Tina_CG_QtrlyPerformance_Final[[#This Row],[EXT EXP]]</f>
        <v>196250000</v>
      </c>
      <c r="AU3247" s="11" t="str">
        <f>IF(Table_PBS_SQL_DB2_PBSSQL_PBS_NDP_Tina_CG_QtrlyPerformance_Final[[#This Row],[Item_Code]]&gt;"300000", "Capital", "Recurrent")</f>
        <v>Recurrent</v>
      </c>
    </row>
    <row r="3248" spans="1:47" x14ac:dyDescent="0.25">
      <c r="A3248" t="s">
        <v>123</v>
      </c>
      <c r="B3248" t="s">
        <v>1170</v>
      </c>
      <c r="C3248" t="s">
        <v>275</v>
      </c>
      <c r="D3248" t="s">
        <v>1182</v>
      </c>
      <c r="E3248" t="s">
        <v>31</v>
      </c>
      <c r="F3248" t="s">
        <v>1183</v>
      </c>
      <c r="G3248" t="s">
        <v>87</v>
      </c>
      <c r="H3248" t="s">
        <v>1184</v>
      </c>
      <c r="I3248" t="s">
        <v>467</v>
      </c>
      <c r="J3248" t="s">
        <v>1189</v>
      </c>
      <c r="K3248" t="s">
        <v>1190</v>
      </c>
      <c r="L3248" t="s">
        <v>1191</v>
      </c>
      <c r="M3248" t="s">
        <v>1044</v>
      </c>
      <c r="N3248" t="s">
        <v>1045</v>
      </c>
      <c r="O3248" t="s">
        <v>1016</v>
      </c>
      <c r="P3248" t="s">
        <v>1017</v>
      </c>
      <c r="Q3248" s="11">
        <v>0</v>
      </c>
      <c r="R3248" s="11">
        <v>0</v>
      </c>
      <c r="S3248" s="11">
        <v>0</v>
      </c>
      <c r="T3248" s="11">
        <v>0</v>
      </c>
      <c r="U3248" s="11">
        <v>50000000</v>
      </c>
      <c r="V3248" s="11">
        <v>0</v>
      </c>
      <c r="W3248" s="11">
        <v>0</v>
      </c>
      <c r="X3248" s="11">
        <v>50000000</v>
      </c>
      <c r="Y3248" s="11">
        <v>0</v>
      </c>
      <c r="Z3248" s="11">
        <v>0</v>
      </c>
      <c r="AA3248" s="11">
        <v>0</v>
      </c>
      <c r="AB3248" s="11">
        <v>0</v>
      </c>
      <c r="AC3248" s="11">
        <v>0</v>
      </c>
      <c r="AD3248" s="11">
        <v>0</v>
      </c>
      <c r="AE3248" s="11">
        <v>0</v>
      </c>
      <c r="AF3248" s="11">
        <v>0</v>
      </c>
      <c r="AG3248" s="11">
        <v>0</v>
      </c>
      <c r="AH3248" s="11">
        <v>0</v>
      </c>
      <c r="AI3248" s="11">
        <v>0</v>
      </c>
      <c r="AJ3248" s="11">
        <v>0</v>
      </c>
      <c r="AK3248" s="11">
        <v>0</v>
      </c>
      <c r="AL3248" s="11">
        <v>0</v>
      </c>
      <c r="AM3248" s="11">
        <v>0</v>
      </c>
      <c r="AN3248" s="11">
        <v>0</v>
      </c>
      <c r="AO32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48" s="11">
        <f>Table_PBS_SQL_DB2_PBSSQL_PBS_NDP_Tina_CG_QtrlyPerformance_Final[[#This Row],[GOU REL]]+Table_PBS_SQL_DB2_PBSSQL_PBS_NDP_Tina_CG_QtrlyPerformance_Final[[#This Row],[EXT REL]]</f>
        <v>0</v>
      </c>
      <c r="AT3248" s="11">
        <f>Table_PBS_SQL_DB2_PBSSQL_PBS_NDP_Tina_CG_QtrlyPerformance_Final[[#This Row],[GOU EXP]]+Table_PBS_SQL_DB2_PBSSQL_PBS_NDP_Tina_CG_QtrlyPerformance_Final[[#This Row],[EXT EXP]]</f>
        <v>0</v>
      </c>
      <c r="AU3248" s="11" t="str">
        <f>IF(Table_PBS_SQL_DB2_PBSSQL_PBS_NDP_Tina_CG_QtrlyPerformance_Final[[#This Row],[Item_Code]]&gt;"300000", "Capital", "Recurrent")</f>
        <v>Recurrent</v>
      </c>
    </row>
    <row r="3249" spans="1:47" x14ac:dyDescent="0.25">
      <c r="A3249" t="s">
        <v>123</v>
      </c>
      <c r="B3249" t="s">
        <v>1170</v>
      </c>
      <c r="C3249" t="s">
        <v>275</v>
      </c>
      <c r="D3249" t="s">
        <v>1182</v>
      </c>
      <c r="E3249" t="s">
        <v>31</v>
      </c>
      <c r="F3249" t="s">
        <v>1183</v>
      </c>
      <c r="G3249" t="s">
        <v>87</v>
      </c>
      <c r="H3249" t="s">
        <v>1184</v>
      </c>
      <c r="I3249" t="s">
        <v>467</v>
      </c>
      <c r="J3249" t="s">
        <v>1189</v>
      </c>
      <c r="K3249" t="s">
        <v>277</v>
      </c>
      <c r="L3249" t="s">
        <v>1194</v>
      </c>
      <c r="M3249" t="s">
        <v>1195</v>
      </c>
      <c r="N3249" t="s">
        <v>1196</v>
      </c>
      <c r="O3249" t="s">
        <v>1016</v>
      </c>
      <c r="P3249" t="s">
        <v>1017</v>
      </c>
      <c r="Q3249" s="11">
        <v>0</v>
      </c>
      <c r="R3249" s="11">
        <v>0</v>
      </c>
      <c r="S3249" s="11">
        <v>0</v>
      </c>
      <c r="T3249" s="11">
        <v>0</v>
      </c>
      <c r="U3249" s="11">
        <v>5000000</v>
      </c>
      <c r="V3249" s="11">
        <v>0</v>
      </c>
      <c r="W3249" s="11">
        <v>5000000</v>
      </c>
      <c r="X3249" s="11">
        <v>0</v>
      </c>
      <c r="Y3249" s="11">
        <v>0</v>
      </c>
      <c r="Z3249" s="11">
        <v>0</v>
      </c>
      <c r="AA3249" s="11">
        <v>0</v>
      </c>
      <c r="AB3249" s="11">
        <v>0</v>
      </c>
      <c r="AC3249" s="11">
        <v>0</v>
      </c>
      <c r="AD3249" s="11">
        <v>0</v>
      </c>
      <c r="AE3249" s="11">
        <v>0</v>
      </c>
      <c r="AF3249" s="11">
        <v>0</v>
      </c>
      <c r="AG3249" s="11">
        <v>3000000</v>
      </c>
      <c r="AH3249" s="11">
        <v>0</v>
      </c>
      <c r="AI3249" s="11">
        <v>0</v>
      </c>
      <c r="AJ3249" s="11">
        <v>0</v>
      </c>
      <c r="AK3249" s="11">
        <v>2000000</v>
      </c>
      <c r="AL3249" s="11">
        <v>5000000</v>
      </c>
      <c r="AM3249" s="11">
        <v>0</v>
      </c>
      <c r="AN3249" s="11">
        <v>0</v>
      </c>
      <c r="AO32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32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32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49" s="11">
        <f>Table_PBS_SQL_DB2_PBSSQL_PBS_NDP_Tina_CG_QtrlyPerformance_Final[[#This Row],[GOU REL]]+Table_PBS_SQL_DB2_PBSSQL_PBS_NDP_Tina_CG_QtrlyPerformance_Final[[#This Row],[EXT REL]]</f>
        <v>5000000</v>
      </c>
      <c r="AT3249" s="11">
        <f>Table_PBS_SQL_DB2_PBSSQL_PBS_NDP_Tina_CG_QtrlyPerformance_Final[[#This Row],[GOU EXP]]+Table_PBS_SQL_DB2_PBSSQL_PBS_NDP_Tina_CG_QtrlyPerformance_Final[[#This Row],[EXT EXP]]</f>
        <v>5000000</v>
      </c>
      <c r="AU3249" s="11" t="str">
        <f>IF(Table_PBS_SQL_DB2_PBSSQL_PBS_NDP_Tina_CG_QtrlyPerformance_Final[[#This Row],[Item_Code]]&gt;"300000", "Capital", "Recurrent")</f>
        <v>Recurrent</v>
      </c>
    </row>
    <row r="3250" spans="1:47" x14ac:dyDescent="0.25">
      <c r="A3250" t="s">
        <v>123</v>
      </c>
      <c r="B3250" t="s">
        <v>1170</v>
      </c>
      <c r="C3250" t="s">
        <v>275</v>
      </c>
      <c r="D3250" t="s">
        <v>1182</v>
      </c>
      <c r="E3250" t="s">
        <v>31</v>
      </c>
      <c r="F3250" t="s">
        <v>1183</v>
      </c>
      <c r="G3250" t="s">
        <v>87</v>
      </c>
      <c r="H3250" t="s">
        <v>1184</v>
      </c>
      <c r="I3250" t="s">
        <v>467</v>
      </c>
      <c r="J3250" t="s">
        <v>1189</v>
      </c>
      <c r="K3250" t="s">
        <v>277</v>
      </c>
      <c r="L3250" t="s">
        <v>1194</v>
      </c>
      <c r="M3250" t="s">
        <v>1195</v>
      </c>
      <c r="N3250" t="s">
        <v>1196</v>
      </c>
      <c r="O3250" t="s">
        <v>906</v>
      </c>
      <c r="P3250" t="s">
        <v>907</v>
      </c>
      <c r="Q3250" s="11">
        <v>0</v>
      </c>
      <c r="R3250" s="11">
        <v>0</v>
      </c>
      <c r="S3250" s="11">
        <v>0</v>
      </c>
      <c r="T3250" s="11">
        <v>0</v>
      </c>
      <c r="U3250" s="11">
        <v>15000000</v>
      </c>
      <c r="V3250" s="11">
        <v>0</v>
      </c>
      <c r="W3250" s="11">
        <v>15000000</v>
      </c>
      <c r="X3250" s="11">
        <v>0</v>
      </c>
      <c r="Y3250" s="11">
        <v>0</v>
      </c>
      <c r="Z3250" s="11">
        <v>0</v>
      </c>
      <c r="AA3250" s="11">
        <v>0</v>
      </c>
      <c r="AB3250" s="11">
        <v>0</v>
      </c>
      <c r="AC3250" s="11">
        <v>5000000</v>
      </c>
      <c r="AD3250" s="11">
        <v>0</v>
      </c>
      <c r="AE3250" s="11">
        <v>0</v>
      </c>
      <c r="AF3250" s="11">
        <v>0</v>
      </c>
      <c r="AG3250" s="11">
        <v>1000000</v>
      </c>
      <c r="AH3250" s="11">
        <v>5000000</v>
      </c>
      <c r="AI3250" s="11">
        <v>0</v>
      </c>
      <c r="AJ3250" s="11">
        <v>0</v>
      </c>
      <c r="AK3250" s="11">
        <v>9000000</v>
      </c>
      <c r="AL3250" s="11">
        <v>9000000</v>
      </c>
      <c r="AM3250" s="11">
        <v>0</v>
      </c>
      <c r="AN3250" s="11">
        <v>0</v>
      </c>
      <c r="AO32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32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v>
      </c>
      <c r="AR32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0" s="11">
        <f>Table_PBS_SQL_DB2_PBSSQL_PBS_NDP_Tina_CG_QtrlyPerformance_Final[[#This Row],[GOU REL]]+Table_PBS_SQL_DB2_PBSSQL_PBS_NDP_Tina_CG_QtrlyPerformance_Final[[#This Row],[EXT REL]]</f>
        <v>15000000</v>
      </c>
      <c r="AT3250" s="11">
        <f>Table_PBS_SQL_DB2_PBSSQL_PBS_NDP_Tina_CG_QtrlyPerformance_Final[[#This Row],[GOU EXP]]+Table_PBS_SQL_DB2_PBSSQL_PBS_NDP_Tina_CG_QtrlyPerformance_Final[[#This Row],[EXT EXP]]</f>
        <v>14000000</v>
      </c>
      <c r="AU3250" s="11" t="str">
        <f>IF(Table_PBS_SQL_DB2_PBSSQL_PBS_NDP_Tina_CG_QtrlyPerformance_Final[[#This Row],[Item_Code]]&gt;"300000", "Capital", "Recurrent")</f>
        <v>Recurrent</v>
      </c>
    </row>
    <row r="3251" spans="1:47" x14ac:dyDescent="0.25">
      <c r="A3251" t="s">
        <v>123</v>
      </c>
      <c r="B3251" t="s">
        <v>1170</v>
      </c>
      <c r="C3251" t="s">
        <v>275</v>
      </c>
      <c r="D3251" t="s">
        <v>1182</v>
      </c>
      <c r="E3251" t="s">
        <v>31</v>
      </c>
      <c r="F3251" t="s">
        <v>1183</v>
      </c>
      <c r="G3251" t="s">
        <v>87</v>
      </c>
      <c r="H3251" t="s">
        <v>1184</v>
      </c>
      <c r="I3251" t="s">
        <v>666</v>
      </c>
      <c r="J3251" t="s">
        <v>1197</v>
      </c>
      <c r="K3251" t="s">
        <v>1185</v>
      </c>
      <c r="L3251" t="s">
        <v>1186</v>
      </c>
      <c r="M3251" t="s">
        <v>1187</v>
      </c>
      <c r="N3251" t="s">
        <v>1188</v>
      </c>
      <c r="O3251" t="s">
        <v>1180</v>
      </c>
      <c r="P3251" t="s">
        <v>1181</v>
      </c>
      <c r="Q3251" s="11">
        <v>0</v>
      </c>
      <c r="R3251" s="11">
        <v>0</v>
      </c>
      <c r="S3251" s="11">
        <v>0</v>
      </c>
      <c r="T3251" s="11">
        <v>0</v>
      </c>
      <c r="U3251" s="11">
        <v>365000000</v>
      </c>
      <c r="V3251" s="11">
        <v>0</v>
      </c>
      <c r="W3251" s="11">
        <v>0</v>
      </c>
      <c r="X3251" s="11">
        <v>365000000</v>
      </c>
      <c r="Y3251" s="11">
        <v>0</v>
      </c>
      <c r="Z3251" s="11">
        <v>0</v>
      </c>
      <c r="AA3251" s="11">
        <v>0</v>
      </c>
      <c r="AB3251" s="11">
        <v>0</v>
      </c>
      <c r="AC3251" s="11">
        <v>0</v>
      </c>
      <c r="AD3251" s="11">
        <v>0</v>
      </c>
      <c r="AE3251" s="11">
        <v>0</v>
      </c>
      <c r="AF3251" s="11">
        <v>0</v>
      </c>
      <c r="AG3251" s="11">
        <v>0</v>
      </c>
      <c r="AH3251" s="11">
        <v>0</v>
      </c>
      <c r="AI3251" s="11">
        <v>0</v>
      </c>
      <c r="AJ3251" s="11">
        <v>0</v>
      </c>
      <c r="AK3251" s="11">
        <v>0</v>
      </c>
      <c r="AL3251" s="11">
        <v>0</v>
      </c>
      <c r="AM3251" s="11">
        <v>0</v>
      </c>
      <c r="AN3251" s="11">
        <v>0</v>
      </c>
      <c r="AO32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1" s="11">
        <f>Table_PBS_SQL_DB2_PBSSQL_PBS_NDP_Tina_CG_QtrlyPerformance_Final[[#This Row],[GOU REL]]+Table_PBS_SQL_DB2_PBSSQL_PBS_NDP_Tina_CG_QtrlyPerformance_Final[[#This Row],[EXT REL]]</f>
        <v>0</v>
      </c>
      <c r="AT3251" s="11">
        <f>Table_PBS_SQL_DB2_PBSSQL_PBS_NDP_Tina_CG_QtrlyPerformance_Final[[#This Row],[GOU EXP]]+Table_PBS_SQL_DB2_PBSSQL_PBS_NDP_Tina_CG_QtrlyPerformance_Final[[#This Row],[EXT EXP]]</f>
        <v>0</v>
      </c>
      <c r="AU3251" s="11" t="str">
        <f>IF(Table_PBS_SQL_DB2_PBSSQL_PBS_NDP_Tina_CG_QtrlyPerformance_Final[[#This Row],[Item_Code]]&gt;"300000", "Capital", "Recurrent")</f>
        <v>Recurrent</v>
      </c>
    </row>
    <row r="3252" spans="1:47" x14ac:dyDescent="0.25">
      <c r="A3252" t="s">
        <v>123</v>
      </c>
      <c r="B3252" t="s">
        <v>1170</v>
      </c>
      <c r="C3252" t="s">
        <v>275</v>
      </c>
      <c r="D3252" t="s">
        <v>1182</v>
      </c>
      <c r="E3252" t="s">
        <v>31</v>
      </c>
      <c r="F3252" t="s">
        <v>1183</v>
      </c>
      <c r="G3252" t="s">
        <v>87</v>
      </c>
      <c r="H3252" t="s">
        <v>1184</v>
      </c>
      <c r="I3252" t="s">
        <v>666</v>
      </c>
      <c r="J3252" t="s">
        <v>1197</v>
      </c>
      <c r="K3252" t="s">
        <v>1185</v>
      </c>
      <c r="L3252" t="s">
        <v>1186</v>
      </c>
      <c r="M3252" t="s">
        <v>1198</v>
      </c>
      <c r="N3252" t="s">
        <v>1199</v>
      </c>
      <c r="O3252" t="s">
        <v>1120</v>
      </c>
      <c r="P3252" t="s">
        <v>1121</v>
      </c>
      <c r="Q3252" s="11">
        <v>0</v>
      </c>
      <c r="R3252" s="11">
        <v>0</v>
      </c>
      <c r="S3252" s="11">
        <v>0</v>
      </c>
      <c r="T3252" s="11">
        <v>0</v>
      </c>
      <c r="U3252" s="11">
        <v>21748860</v>
      </c>
      <c r="V3252" s="11">
        <v>0</v>
      </c>
      <c r="W3252" s="11">
        <v>0</v>
      </c>
      <c r="X3252" s="11">
        <v>21748860</v>
      </c>
      <c r="Y3252" s="11">
        <v>0</v>
      </c>
      <c r="Z3252" s="11">
        <v>0</v>
      </c>
      <c r="AA3252" s="11">
        <v>0</v>
      </c>
      <c r="AB3252" s="11">
        <v>0</v>
      </c>
      <c r="AC3252" s="11">
        <v>0</v>
      </c>
      <c r="AD3252" s="11">
        <v>0</v>
      </c>
      <c r="AE3252" s="11">
        <v>0</v>
      </c>
      <c r="AF3252" s="11">
        <v>0</v>
      </c>
      <c r="AG3252" s="11">
        <v>0</v>
      </c>
      <c r="AH3252" s="11">
        <v>0</v>
      </c>
      <c r="AI3252" s="11">
        <v>0</v>
      </c>
      <c r="AJ3252" s="11">
        <v>0</v>
      </c>
      <c r="AK3252" s="11">
        <v>0</v>
      </c>
      <c r="AL3252" s="11">
        <v>0</v>
      </c>
      <c r="AM3252" s="11">
        <v>0</v>
      </c>
      <c r="AN3252" s="11">
        <v>0</v>
      </c>
      <c r="AO32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2" s="11">
        <f>Table_PBS_SQL_DB2_PBSSQL_PBS_NDP_Tina_CG_QtrlyPerformance_Final[[#This Row],[GOU REL]]+Table_PBS_SQL_DB2_PBSSQL_PBS_NDP_Tina_CG_QtrlyPerformance_Final[[#This Row],[EXT REL]]</f>
        <v>0</v>
      </c>
      <c r="AT3252" s="11">
        <f>Table_PBS_SQL_DB2_PBSSQL_PBS_NDP_Tina_CG_QtrlyPerformance_Final[[#This Row],[GOU EXP]]+Table_PBS_SQL_DB2_PBSSQL_PBS_NDP_Tina_CG_QtrlyPerformance_Final[[#This Row],[EXT EXP]]</f>
        <v>0</v>
      </c>
      <c r="AU3252" s="11" t="str">
        <f>IF(Table_PBS_SQL_DB2_PBSSQL_PBS_NDP_Tina_CG_QtrlyPerformance_Final[[#This Row],[Item_Code]]&gt;"300000", "Capital", "Recurrent")</f>
        <v>Recurrent</v>
      </c>
    </row>
    <row r="3253" spans="1:47" x14ac:dyDescent="0.25">
      <c r="A3253" t="s">
        <v>123</v>
      </c>
      <c r="B3253" t="s">
        <v>1170</v>
      </c>
      <c r="C3253" t="s">
        <v>275</v>
      </c>
      <c r="D3253" t="s">
        <v>1182</v>
      </c>
      <c r="E3253" t="s">
        <v>31</v>
      </c>
      <c r="F3253" t="s">
        <v>1183</v>
      </c>
      <c r="G3253" t="s">
        <v>87</v>
      </c>
      <c r="H3253" t="s">
        <v>1184</v>
      </c>
      <c r="I3253" t="s">
        <v>666</v>
      </c>
      <c r="J3253" t="s">
        <v>1197</v>
      </c>
      <c r="K3253" t="s">
        <v>1185</v>
      </c>
      <c r="L3253" t="s">
        <v>1186</v>
      </c>
      <c r="M3253" t="s">
        <v>1198</v>
      </c>
      <c r="N3253" t="s">
        <v>1199</v>
      </c>
      <c r="O3253" t="s">
        <v>1085</v>
      </c>
      <c r="P3253" t="s">
        <v>1086</v>
      </c>
      <c r="Q3253" s="11">
        <v>0</v>
      </c>
      <c r="R3253" s="11">
        <v>0</v>
      </c>
      <c r="S3253" s="11">
        <v>0</v>
      </c>
      <c r="T3253" s="11">
        <v>0</v>
      </c>
      <c r="U3253" s="11">
        <v>6563251140</v>
      </c>
      <c r="V3253" s="11">
        <v>0</v>
      </c>
      <c r="W3253" s="11">
        <v>0</v>
      </c>
      <c r="X3253" s="11">
        <v>6563251140</v>
      </c>
      <c r="Y3253" s="11">
        <v>0</v>
      </c>
      <c r="Z3253" s="11">
        <v>0</v>
      </c>
      <c r="AA3253" s="11">
        <v>0</v>
      </c>
      <c r="AB3253" s="11">
        <v>0</v>
      </c>
      <c r="AC3253" s="11">
        <v>0</v>
      </c>
      <c r="AD3253" s="11">
        <v>0</v>
      </c>
      <c r="AE3253" s="11">
        <v>0</v>
      </c>
      <c r="AF3253" s="11">
        <v>0</v>
      </c>
      <c r="AG3253" s="11">
        <v>0</v>
      </c>
      <c r="AH3253" s="11">
        <v>0</v>
      </c>
      <c r="AI3253" s="11">
        <v>0</v>
      </c>
      <c r="AJ3253" s="11">
        <v>0</v>
      </c>
      <c r="AK3253" s="11">
        <v>0</v>
      </c>
      <c r="AL3253" s="11">
        <v>0</v>
      </c>
      <c r="AM3253" s="11">
        <v>0</v>
      </c>
      <c r="AN3253" s="11">
        <v>0</v>
      </c>
      <c r="AO32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3" s="11">
        <f>Table_PBS_SQL_DB2_PBSSQL_PBS_NDP_Tina_CG_QtrlyPerformance_Final[[#This Row],[GOU REL]]+Table_PBS_SQL_DB2_PBSSQL_PBS_NDP_Tina_CG_QtrlyPerformance_Final[[#This Row],[EXT REL]]</f>
        <v>0</v>
      </c>
      <c r="AT3253" s="11">
        <f>Table_PBS_SQL_DB2_PBSSQL_PBS_NDP_Tina_CG_QtrlyPerformance_Final[[#This Row],[GOU EXP]]+Table_PBS_SQL_DB2_PBSSQL_PBS_NDP_Tina_CG_QtrlyPerformance_Final[[#This Row],[EXT EXP]]</f>
        <v>0</v>
      </c>
      <c r="AU3253" s="11" t="str">
        <f>IF(Table_PBS_SQL_DB2_PBSSQL_PBS_NDP_Tina_CG_QtrlyPerformance_Final[[#This Row],[Item_Code]]&gt;"300000", "Capital", "Recurrent")</f>
        <v>Recurrent</v>
      </c>
    </row>
    <row r="3254" spans="1:47" x14ac:dyDescent="0.25">
      <c r="A3254" t="s">
        <v>123</v>
      </c>
      <c r="B3254" t="s">
        <v>1170</v>
      </c>
      <c r="C3254" t="s">
        <v>275</v>
      </c>
      <c r="D3254" t="s">
        <v>1182</v>
      </c>
      <c r="E3254" t="s">
        <v>87</v>
      </c>
      <c r="F3254" t="s">
        <v>862</v>
      </c>
      <c r="G3254" t="s">
        <v>97</v>
      </c>
      <c r="H3254" t="s">
        <v>881</v>
      </c>
      <c r="I3254" t="s">
        <v>666</v>
      </c>
      <c r="J3254" t="s">
        <v>1202</v>
      </c>
      <c r="K3254" t="s">
        <v>279</v>
      </c>
      <c r="L3254" t="s">
        <v>1203</v>
      </c>
      <c r="M3254" t="s">
        <v>866</v>
      </c>
      <c r="N3254" t="s">
        <v>867</v>
      </c>
      <c r="O3254" t="s">
        <v>922</v>
      </c>
      <c r="P3254" t="s">
        <v>923</v>
      </c>
      <c r="Q3254" s="11">
        <v>0</v>
      </c>
      <c r="R3254" s="11">
        <v>0</v>
      </c>
      <c r="S3254" s="11">
        <v>0</v>
      </c>
      <c r="T3254" s="11">
        <v>0</v>
      </c>
      <c r="U3254" s="11">
        <v>20000000</v>
      </c>
      <c r="V3254" s="11">
        <v>0</v>
      </c>
      <c r="W3254" s="11">
        <v>20000000</v>
      </c>
      <c r="X3254" s="11">
        <v>0</v>
      </c>
      <c r="Y3254" s="11">
        <v>0</v>
      </c>
      <c r="Z3254" s="11">
        <v>0</v>
      </c>
      <c r="AA3254" s="11">
        <v>0</v>
      </c>
      <c r="AB3254" s="11">
        <v>0</v>
      </c>
      <c r="AC3254" s="11">
        <v>10000000</v>
      </c>
      <c r="AD3254" s="11">
        <v>10000000</v>
      </c>
      <c r="AE3254" s="11">
        <v>0</v>
      </c>
      <c r="AF3254" s="11">
        <v>0</v>
      </c>
      <c r="AG3254" s="11">
        <v>5000000</v>
      </c>
      <c r="AH3254" s="11">
        <v>5000000</v>
      </c>
      <c r="AI3254" s="11">
        <v>0</v>
      </c>
      <c r="AJ3254" s="11">
        <v>0</v>
      </c>
      <c r="AK3254" s="11">
        <v>5000000</v>
      </c>
      <c r="AL3254" s="11">
        <v>5000000</v>
      </c>
      <c r="AM3254" s="11">
        <v>0</v>
      </c>
      <c r="AN3254" s="11">
        <v>0</v>
      </c>
      <c r="AO32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2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2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4" s="11">
        <f>Table_PBS_SQL_DB2_PBSSQL_PBS_NDP_Tina_CG_QtrlyPerformance_Final[[#This Row],[GOU REL]]+Table_PBS_SQL_DB2_PBSSQL_PBS_NDP_Tina_CG_QtrlyPerformance_Final[[#This Row],[EXT REL]]</f>
        <v>20000000</v>
      </c>
      <c r="AT3254" s="11">
        <f>Table_PBS_SQL_DB2_PBSSQL_PBS_NDP_Tina_CG_QtrlyPerformance_Final[[#This Row],[GOU EXP]]+Table_PBS_SQL_DB2_PBSSQL_PBS_NDP_Tina_CG_QtrlyPerformance_Final[[#This Row],[EXT EXP]]</f>
        <v>20000000</v>
      </c>
      <c r="AU3254" s="11" t="str">
        <f>IF(Table_PBS_SQL_DB2_PBSSQL_PBS_NDP_Tina_CG_QtrlyPerformance_Final[[#This Row],[Item_Code]]&gt;"300000", "Capital", "Recurrent")</f>
        <v>Recurrent</v>
      </c>
    </row>
    <row r="3255" spans="1:47" x14ac:dyDescent="0.25">
      <c r="A3255" t="s">
        <v>123</v>
      </c>
      <c r="B3255" t="s">
        <v>1170</v>
      </c>
      <c r="C3255" t="s">
        <v>275</v>
      </c>
      <c r="D3255" t="s">
        <v>1182</v>
      </c>
      <c r="E3255" t="s">
        <v>87</v>
      </c>
      <c r="F3255" t="s">
        <v>862</v>
      </c>
      <c r="G3255" t="s">
        <v>97</v>
      </c>
      <c r="H3255" t="s">
        <v>881</v>
      </c>
      <c r="I3255" t="s">
        <v>666</v>
      </c>
      <c r="J3255" t="s">
        <v>1202</v>
      </c>
      <c r="K3255" t="s">
        <v>279</v>
      </c>
      <c r="L3255" t="s">
        <v>1203</v>
      </c>
      <c r="M3255" t="s">
        <v>866</v>
      </c>
      <c r="N3255" t="s">
        <v>867</v>
      </c>
      <c r="O3255" t="s">
        <v>1004</v>
      </c>
      <c r="P3255" t="s">
        <v>868</v>
      </c>
      <c r="Q3255" s="11">
        <v>0</v>
      </c>
      <c r="R3255" s="11">
        <v>0</v>
      </c>
      <c r="S3255" s="11">
        <v>0</v>
      </c>
      <c r="T3255" s="11">
        <v>0</v>
      </c>
      <c r="U3255" s="11">
        <v>32000000</v>
      </c>
      <c r="V3255" s="11">
        <v>0</v>
      </c>
      <c r="W3255" s="11">
        <v>32000000</v>
      </c>
      <c r="X3255" s="11">
        <v>0</v>
      </c>
      <c r="Y3255" s="11">
        <v>0</v>
      </c>
      <c r="Z3255" s="11">
        <v>0</v>
      </c>
      <c r="AA3255" s="11">
        <v>0</v>
      </c>
      <c r="AB3255" s="11">
        <v>0</v>
      </c>
      <c r="AC3255" s="11">
        <v>6000000</v>
      </c>
      <c r="AD3255" s="11">
        <v>0</v>
      </c>
      <c r="AE3255" s="11">
        <v>0</v>
      </c>
      <c r="AF3255" s="11">
        <v>0</v>
      </c>
      <c r="AG3255" s="11">
        <v>10000000</v>
      </c>
      <c r="AH3255" s="11">
        <v>5500000</v>
      </c>
      <c r="AI3255" s="11">
        <v>0</v>
      </c>
      <c r="AJ3255" s="11">
        <v>0</v>
      </c>
      <c r="AK3255" s="11">
        <v>16000000</v>
      </c>
      <c r="AL3255" s="11">
        <v>26499486</v>
      </c>
      <c r="AM3255" s="11">
        <v>0</v>
      </c>
      <c r="AN3255" s="11">
        <v>0</v>
      </c>
      <c r="AO32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32000000</v>
      </c>
      <c r="AP32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31999486</v>
      </c>
      <c r="AR32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5" s="11">
        <f>Table_PBS_SQL_DB2_PBSSQL_PBS_NDP_Tina_CG_QtrlyPerformance_Final[[#This Row],[GOU REL]]+Table_PBS_SQL_DB2_PBSSQL_PBS_NDP_Tina_CG_QtrlyPerformance_Final[[#This Row],[EXT REL]]</f>
        <v>32000000</v>
      </c>
      <c r="AT3255" s="11">
        <f>Table_PBS_SQL_DB2_PBSSQL_PBS_NDP_Tina_CG_QtrlyPerformance_Final[[#This Row],[GOU EXP]]+Table_PBS_SQL_DB2_PBSSQL_PBS_NDP_Tina_CG_QtrlyPerformance_Final[[#This Row],[EXT EXP]]</f>
        <v>31999486</v>
      </c>
      <c r="AU3255" s="11" t="str">
        <f>IF(Table_PBS_SQL_DB2_PBSSQL_PBS_NDP_Tina_CG_QtrlyPerformance_Final[[#This Row],[Item_Code]]&gt;"300000", "Capital", "Recurrent")</f>
        <v>Recurrent</v>
      </c>
    </row>
    <row r="3256" spans="1:47" x14ac:dyDescent="0.25">
      <c r="A3256" t="s">
        <v>295</v>
      </c>
      <c r="B3256" t="s">
        <v>296</v>
      </c>
      <c r="C3256" t="s">
        <v>293</v>
      </c>
      <c r="D3256" t="s">
        <v>1206</v>
      </c>
      <c r="E3256" t="s">
        <v>31</v>
      </c>
      <c r="F3256" t="s">
        <v>1207</v>
      </c>
      <c r="G3256" t="s">
        <v>75</v>
      </c>
      <c r="H3256" t="s">
        <v>1208</v>
      </c>
      <c r="I3256" t="s">
        <v>493</v>
      </c>
      <c r="J3256" t="s">
        <v>1209</v>
      </c>
      <c r="K3256" t="s">
        <v>1210</v>
      </c>
      <c r="L3256" t="s">
        <v>1211</v>
      </c>
      <c r="M3256" t="s">
        <v>1212</v>
      </c>
      <c r="N3256" t="s">
        <v>1213</v>
      </c>
      <c r="O3256" t="s">
        <v>1062</v>
      </c>
      <c r="P3256" t="s">
        <v>1063</v>
      </c>
      <c r="Q3256" s="11">
        <v>0</v>
      </c>
      <c r="R3256" s="11">
        <v>0</v>
      </c>
      <c r="S3256" s="11">
        <v>0</v>
      </c>
      <c r="T3256" s="11">
        <v>0</v>
      </c>
      <c r="U3256" s="11">
        <v>145840000</v>
      </c>
      <c r="V3256" s="11">
        <v>0</v>
      </c>
      <c r="W3256" s="11">
        <v>145840000</v>
      </c>
      <c r="X3256" s="11">
        <v>0</v>
      </c>
      <c r="Y3256" s="11">
        <v>36460000</v>
      </c>
      <c r="Z3256" s="11">
        <v>2003000</v>
      </c>
      <c r="AA3256" s="11">
        <v>0</v>
      </c>
      <c r="AB3256" s="11">
        <v>0</v>
      </c>
      <c r="AC3256" s="11">
        <v>36460000</v>
      </c>
      <c r="AD3256" s="11">
        <v>52878413</v>
      </c>
      <c r="AE3256" s="11">
        <v>0</v>
      </c>
      <c r="AF3256" s="11">
        <v>0</v>
      </c>
      <c r="AG3256" s="11">
        <v>36460000</v>
      </c>
      <c r="AH3256" s="11">
        <v>1650089</v>
      </c>
      <c r="AI3256" s="11">
        <v>0</v>
      </c>
      <c r="AJ3256" s="11">
        <v>0</v>
      </c>
      <c r="AK3256" s="11">
        <v>36460000</v>
      </c>
      <c r="AL3256" s="11">
        <v>32429879</v>
      </c>
      <c r="AM3256" s="11">
        <v>0</v>
      </c>
      <c r="AN3256" s="11">
        <v>0</v>
      </c>
      <c r="AO32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145840000</v>
      </c>
      <c r="AP32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88961381</v>
      </c>
      <c r="AR32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6" s="11">
        <f>Table_PBS_SQL_DB2_PBSSQL_PBS_NDP_Tina_CG_QtrlyPerformance_Final[[#This Row],[GOU REL]]+Table_PBS_SQL_DB2_PBSSQL_PBS_NDP_Tina_CG_QtrlyPerformance_Final[[#This Row],[EXT REL]]</f>
        <v>145840000</v>
      </c>
      <c r="AT3256" s="11">
        <f>Table_PBS_SQL_DB2_PBSSQL_PBS_NDP_Tina_CG_QtrlyPerformance_Final[[#This Row],[GOU EXP]]+Table_PBS_SQL_DB2_PBSSQL_PBS_NDP_Tina_CG_QtrlyPerformance_Final[[#This Row],[EXT EXP]]</f>
        <v>88961381</v>
      </c>
      <c r="AU3256" s="11" t="str">
        <f>IF(Table_PBS_SQL_DB2_PBSSQL_PBS_NDP_Tina_CG_QtrlyPerformance_Final[[#This Row],[Item_Code]]&gt;"300000", "Capital", "Recurrent")</f>
        <v>Recurrent</v>
      </c>
    </row>
    <row r="3257" spans="1:47" x14ac:dyDescent="0.25">
      <c r="A3257" t="s">
        <v>295</v>
      </c>
      <c r="B3257" t="s">
        <v>296</v>
      </c>
      <c r="C3257" t="s">
        <v>293</v>
      </c>
      <c r="D3257" t="s">
        <v>1206</v>
      </c>
      <c r="E3257" t="s">
        <v>31</v>
      </c>
      <c r="F3257" t="s">
        <v>1207</v>
      </c>
      <c r="G3257" t="s">
        <v>75</v>
      </c>
      <c r="H3257" t="s">
        <v>1208</v>
      </c>
      <c r="I3257" t="s">
        <v>493</v>
      </c>
      <c r="J3257" t="s">
        <v>1209</v>
      </c>
      <c r="K3257" t="s">
        <v>1210</v>
      </c>
      <c r="L3257" t="s">
        <v>1211</v>
      </c>
      <c r="M3257" t="s">
        <v>1212</v>
      </c>
      <c r="N3257" t="s">
        <v>1213</v>
      </c>
      <c r="O3257" t="s">
        <v>967</v>
      </c>
      <c r="P3257" t="s">
        <v>968</v>
      </c>
      <c r="Q3257" s="11">
        <v>0</v>
      </c>
      <c r="R3257" s="11">
        <v>0</v>
      </c>
      <c r="S3257" s="11">
        <v>0</v>
      </c>
      <c r="T3257" s="11">
        <v>0</v>
      </c>
      <c r="U3257" s="11">
        <v>2000000</v>
      </c>
      <c r="V3257" s="11">
        <v>0</v>
      </c>
      <c r="W3257" s="11">
        <v>2000000</v>
      </c>
      <c r="X3257" s="11">
        <v>0</v>
      </c>
      <c r="Y3257" s="11">
        <v>0</v>
      </c>
      <c r="Z3257" s="11">
        <v>0</v>
      </c>
      <c r="AA3257" s="11">
        <v>0</v>
      </c>
      <c r="AB3257" s="11">
        <v>0</v>
      </c>
      <c r="AC3257" s="11">
        <v>500000</v>
      </c>
      <c r="AD3257" s="11">
        <v>0</v>
      </c>
      <c r="AE3257" s="11">
        <v>0</v>
      </c>
      <c r="AF3257" s="11">
        <v>0</v>
      </c>
      <c r="AG3257" s="11">
        <v>500000</v>
      </c>
      <c r="AH3257" s="11">
        <v>1000000</v>
      </c>
      <c r="AI3257" s="11">
        <v>0</v>
      </c>
      <c r="AJ3257" s="11">
        <v>0</v>
      </c>
      <c r="AK3257" s="11">
        <v>500000</v>
      </c>
      <c r="AL3257" s="11">
        <v>500000</v>
      </c>
      <c r="AM3257" s="11">
        <v>0</v>
      </c>
      <c r="AN3257" s="11">
        <v>0</v>
      </c>
      <c r="AO32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v>
      </c>
      <c r="AP32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v>
      </c>
      <c r="AR32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7" s="11">
        <f>Table_PBS_SQL_DB2_PBSSQL_PBS_NDP_Tina_CG_QtrlyPerformance_Final[[#This Row],[GOU REL]]+Table_PBS_SQL_DB2_PBSSQL_PBS_NDP_Tina_CG_QtrlyPerformance_Final[[#This Row],[EXT REL]]</f>
        <v>1500000</v>
      </c>
      <c r="AT3257" s="11">
        <f>Table_PBS_SQL_DB2_PBSSQL_PBS_NDP_Tina_CG_QtrlyPerformance_Final[[#This Row],[GOU EXP]]+Table_PBS_SQL_DB2_PBSSQL_PBS_NDP_Tina_CG_QtrlyPerformance_Final[[#This Row],[EXT EXP]]</f>
        <v>1500000</v>
      </c>
      <c r="AU3257" s="11" t="str">
        <f>IF(Table_PBS_SQL_DB2_PBSSQL_PBS_NDP_Tina_CG_QtrlyPerformance_Final[[#This Row],[Item_Code]]&gt;"300000", "Capital", "Recurrent")</f>
        <v>Recurrent</v>
      </c>
    </row>
    <row r="3258" spans="1:47" x14ac:dyDescent="0.25">
      <c r="A3258" t="s">
        <v>295</v>
      </c>
      <c r="B3258" t="s">
        <v>296</v>
      </c>
      <c r="C3258" t="s">
        <v>293</v>
      </c>
      <c r="D3258" t="s">
        <v>1206</v>
      </c>
      <c r="E3258" t="s">
        <v>31</v>
      </c>
      <c r="F3258" t="s">
        <v>1207</v>
      </c>
      <c r="G3258" t="s">
        <v>75</v>
      </c>
      <c r="H3258" t="s">
        <v>1208</v>
      </c>
      <c r="I3258" t="s">
        <v>493</v>
      </c>
      <c r="J3258" t="s">
        <v>1209</v>
      </c>
      <c r="K3258" t="s">
        <v>1210</v>
      </c>
      <c r="L3258" t="s">
        <v>1211</v>
      </c>
      <c r="M3258" t="s">
        <v>2284</v>
      </c>
      <c r="N3258" t="s">
        <v>2285</v>
      </c>
      <c r="O3258" t="s">
        <v>975</v>
      </c>
      <c r="P3258" t="s">
        <v>976</v>
      </c>
      <c r="Q3258" s="11">
        <v>0</v>
      </c>
      <c r="R3258" s="11">
        <v>0</v>
      </c>
      <c r="S3258" s="11">
        <v>0</v>
      </c>
      <c r="T3258" s="11">
        <v>0</v>
      </c>
      <c r="U3258" s="11">
        <v>9661277256</v>
      </c>
      <c r="V3258" s="11">
        <v>0</v>
      </c>
      <c r="W3258" s="11">
        <v>0</v>
      </c>
      <c r="X3258" s="11">
        <v>9661277256</v>
      </c>
      <c r="Y3258" s="11">
        <v>0</v>
      </c>
      <c r="Z3258" s="11">
        <v>0</v>
      </c>
      <c r="AA3258" s="11">
        <v>0</v>
      </c>
      <c r="AB3258" s="11">
        <v>0</v>
      </c>
      <c r="AC3258" s="11">
        <v>0</v>
      </c>
      <c r="AD3258" s="11">
        <v>0</v>
      </c>
      <c r="AE3258" s="11">
        <v>0</v>
      </c>
      <c r="AF3258" s="11">
        <v>0</v>
      </c>
      <c r="AG3258" s="11">
        <v>0</v>
      </c>
      <c r="AH3258" s="11">
        <v>0</v>
      </c>
      <c r="AI3258" s="11">
        <v>0</v>
      </c>
      <c r="AJ3258" s="11">
        <v>0</v>
      </c>
      <c r="AK3258" s="11">
        <v>0</v>
      </c>
      <c r="AL3258" s="11">
        <v>0</v>
      </c>
      <c r="AM3258" s="11">
        <v>0</v>
      </c>
      <c r="AN3258" s="11">
        <v>0</v>
      </c>
      <c r="AO32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8" s="11">
        <f>Table_PBS_SQL_DB2_PBSSQL_PBS_NDP_Tina_CG_QtrlyPerformance_Final[[#This Row],[GOU REL]]+Table_PBS_SQL_DB2_PBSSQL_PBS_NDP_Tina_CG_QtrlyPerformance_Final[[#This Row],[EXT REL]]</f>
        <v>0</v>
      </c>
      <c r="AT3258" s="11">
        <f>Table_PBS_SQL_DB2_PBSSQL_PBS_NDP_Tina_CG_QtrlyPerformance_Final[[#This Row],[GOU EXP]]+Table_PBS_SQL_DB2_PBSSQL_PBS_NDP_Tina_CG_QtrlyPerformance_Final[[#This Row],[EXT EXP]]</f>
        <v>0</v>
      </c>
      <c r="AU3258" s="11" t="str">
        <f>IF(Table_PBS_SQL_DB2_PBSSQL_PBS_NDP_Tina_CG_QtrlyPerformance_Final[[#This Row],[Item_Code]]&gt;"300000", "Capital", "Recurrent")</f>
        <v>Recurrent</v>
      </c>
    </row>
    <row r="3259" spans="1:47" x14ac:dyDescent="0.25">
      <c r="A3259" t="s">
        <v>295</v>
      </c>
      <c r="B3259" t="s">
        <v>296</v>
      </c>
      <c r="C3259" t="s">
        <v>293</v>
      </c>
      <c r="D3259" t="s">
        <v>1206</v>
      </c>
      <c r="E3259" t="s">
        <v>31</v>
      </c>
      <c r="F3259" t="s">
        <v>1207</v>
      </c>
      <c r="G3259" t="s">
        <v>97</v>
      </c>
      <c r="H3259" t="s">
        <v>881</v>
      </c>
      <c r="I3259" t="s">
        <v>493</v>
      </c>
      <c r="J3259" t="s">
        <v>864</v>
      </c>
      <c r="K3259" t="s">
        <v>301</v>
      </c>
      <c r="L3259" t="s">
        <v>1214</v>
      </c>
      <c r="M3259" t="s">
        <v>1044</v>
      </c>
      <c r="N3259" t="s">
        <v>1045</v>
      </c>
      <c r="O3259" t="s">
        <v>924</v>
      </c>
      <c r="P3259" t="s">
        <v>925</v>
      </c>
      <c r="Q3259" s="11">
        <v>0</v>
      </c>
      <c r="R3259" s="11">
        <v>0</v>
      </c>
      <c r="S3259" s="11">
        <v>0</v>
      </c>
      <c r="T3259" s="11">
        <v>0</v>
      </c>
      <c r="U3259" s="11">
        <v>600000000</v>
      </c>
      <c r="V3259" s="11">
        <v>0</v>
      </c>
      <c r="W3259" s="11">
        <v>600000000</v>
      </c>
      <c r="X3259" s="11">
        <v>0</v>
      </c>
      <c r="Y3259" s="11">
        <v>0</v>
      </c>
      <c r="Z3259" s="11">
        <v>0</v>
      </c>
      <c r="AA3259" s="11">
        <v>0</v>
      </c>
      <c r="AB3259" s="11">
        <v>0</v>
      </c>
      <c r="AC3259" s="11">
        <v>150000000</v>
      </c>
      <c r="AD3259" s="11">
        <v>74065479</v>
      </c>
      <c r="AE3259" s="11">
        <v>0</v>
      </c>
      <c r="AF3259" s="11">
        <v>0</v>
      </c>
      <c r="AG3259" s="11">
        <v>450000000</v>
      </c>
      <c r="AH3259" s="11">
        <v>300740000</v>
      </c>
      <c r="AI3259" s="11">
        <v>0</v>
      </c>
      <c r="AJ3259" s="11">
        <v>0</v>
      </c>
      <c r="AK3259" s="11">
        <v>0</v>
      </c>
      <c r="AL3259" s="11">
        <v>225194521</v>
      </c>
      <c r="AM3259" s="11">
        <v>0</v>
      </c>
      <c r="AN3259" s="11">
        <v>0</v>
      </c>
      <c r="AO32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32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32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59" s="11">
        <f>Table_PBS_SQL_DB2_PBSSQL_PBS_NDP_Tina_CG_QtrlyPerformance_Final[[#This Row],[GOU REL]]+Table_PBS_SQL_DB2_PBSSQL_PBS_NDP_Tina_CG_QtrlyPerformance_Final[[#This Row],[EXT REL]]</f>
        <v>600000000</v>
      </c>
      <c r="AT3259" s="11">
        <f>Table_PBS_SQL_DB2_PBSSQL_PBS_NDP_Tina_CG_QtrlyPerformance_Final[[#This Row],[GOU EXP]]+Table_PBS_SQL_DB2_PBSSQL_PBS_NDP_Tina_CG_QtrlyPerformance_Final[[#This Row],[EXT EXP]]</f>
        <v>600000000</v>
      </c>
      <c r="AU3259" s="11" t="str">
        <f>IF(Table_PBS_SQL_DB2_PBSSQL_PBS_NDP_Tina_CG_QtrlyPerformance_Final[[#This Row],[Item_Code]]&gt;"300000", "Capital", "Recurrent")</f>
        <v>Recurrent</v>
      </c>
    </row>
    <row r="3260" spans="1:47" x14ac:dyDescent="0.25">
      <c r="A3260" t="s">
        <v>295</v>
      </c>
      <c r="B3260" t="s">
        <v>296</v>
      </c>
      <c r="C3260" t="s">
        <v>293</v>
      </c>
      <c r="D3260" t="s">
        <v>1206</v>
      </c>
      <c r="E3260" t="s">
        <v>31</v>
      </c>
      <c r="F3260" t="s">
        <v>1207</v>
      </c>
      <c r="G3260" t="s">
        <v>97</v>
      </c>
      <c r="H3260" t="s">
        <v>881</v>
      </c>
      <c r="I3260" t="s">
        <v>493</v>
      </c>
      <c r="J3260" t="s">
        <v>864</v>
      </c>
      <c r="K3260" t="s">
        <v>301</v>
      </c>
      <c r="L3260" t="s">
        <v>1214</v>
      </c>
      <c r="M3260" t="s">
        <v>1044</v>
      </c>
      <c r="N3260" t="s">
        <v>1045</v>
      </c>
      <c r="O3260" t="s">
        <v>1626</v>
      </c>
      <c r="P3260" t="s">
        <v>1627</v>
      </c>
      <c r="Q3260" s="11">
        <v>0</v>
      </c>
      <c r="R3260" s="11">
        <v>0</v>
      </c>
      <c r="S3260" s="11">
        <v>0</v>
      </c>
      <c r="T3260" s="11">
        <v>0</v>
      </c>
      <c r="U3260" s="11">
        <v>18562374252</v>
      </c>
      <c r="V3260" s="11">
        <v>0</v>
      </c>
      <c r="W3260" s="11">
        <v>18562374252</v>
      </c>
      <c r="X3260" s="11">
        <v>0</v>
      </c>
      <c r="Y3260" s="11">
        <v>0</v>
      </c>
      <c r="Z3260" s="11">
        <v>0</v>
      </c>
      <c r="AA3260" s="11">
        <v>0</v>
      </c>
      <c r="AB3260" s="11">
        <v>0</v>
      </c>
      <c r="AC3260" s="11">
        <v>5449728968</v>
      </c>
      <c r="AD3260" s="11">
        <v>535455844</v>
      </c>
      <c r="AE3260" s="11">
        <v>0</v>
      </c>
      <c r="AF3260" s="11">
        <v>0</v>
      </c>
      <c r="AG3260" s="11">
        <v>2840661321</v>
      </c>
      <c r="AH3260" s="11">
        <v>1690189664</v>
      </c>
      <c r="AI3260" s="11">
        <v>0</v>
      </c>
      <c r="AJ3260" s="11">
        <v>0</v>
      </c>
      <c r="AK3260" s="11">
        <v>200000000</v>
      </c>
      <c r="AL3260" s="11">
        <v>6264744781</v>
      </c>
      <c r="AM3260" s="11">
        <v>0</v>
      </c>
      <c r="AN3260" s="11">
        <v>0</v>
      </c>
      <c r="AO32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8490390289</v>
      </c>
      <c r="AP32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8490390289</v>
      </c>
      <c r="AR32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60" s="11">
        <f>Table_PBS_SQL_DB2_PBSSQL_PBS_NDP_Tina_CG_QtrlyPerformance_Final[[#This Row],[GOU REL]]+Table_PBS_SQL_DB2_PBSSQL_PBS_NDP_Tina_CG_QtrlyPerformance_Final[[#This Row],[EXT REL]]</f>
        <v>8490390289</v>
      </c>
      <c r="AT3260" s="11">
        <f>Table_PBS_SQL_DB2_PBSSQL_PBS_NDP_Tina_CG_QtrlyPerformance_Final[[#This Row],[GOU EXP]]+Table_PBS_SQL_DB2_PBSSQL_PBS_NDP_Tina_CG_QtrlyPerformance_Final[[#This Row],[EXT EXP]]</f>
        <v>8490390289</v>
      </c>
      <c r="AU3260" s="11" t="str">
        <f>IF(Table_PBS_SQL_DB2_PBSSQL_PBS_NDP_Tina_CG_QtrlyPerformance_Final[[#This Row],[Item_Code]]&gt;"300000", "Capital", "Recurrent")</f>
        <v>Capital</v>
      </c>
    </row>
    <row r="3261" spans="1:47" x14ac:dyDescent="0.25">
      <c r="A3261" t="s">
        <v>295</v>
      </c>
      <c r="B3261" t="s">
        <v>296</v>
      </c>
      <c r="C3261" t="s">
        <v>293</v>
      </c>
      <c r="D3261" t="s">
        <v>1206</v>
      </c>
      <c r="E3261" t="s">
        <v>31</v>
      </c>
      <c r="F3261" t="s">
        <v>1207</v>
      </c>
      <c r="G3261" t="s">
        <v>103</v>
      </c>
      <c r="H3261" t="s">
        <v>1217</v>
      </c>
      <c r="I3261" t="s">
        <v>896</v>
      </c>
      <c r="J3261" t="s">
        <v>897</v>
      </c>
      <c r="K3261" t="s">
        <v>303</v>
      </c>
      <c r="L3261" t="s">
        <v>1218</v>
      </c>
      <c r="M3261" t="s">
        <v>1044</v>
      </c>
      <c r="N3261" t="s">
        <v>1045</v>
      </c>
      <c r="O3261" t="s">
        <v>1062</v>
      </c>
      <c r="P3261" t="s">
        <v>1063</v>
      </c>
      <c r="Q3261" s="11">
        <v>0</v>
      </c>
      <c r="R3261" s="11">
        <v>0</v>
      </c>
      <c r="S3261" s="11">
        <v>0</v>
      </c>
      <c r="T3261" s="11">
        <v>0</v>
      </c>
      <c r="U3261" s="11">
        <v>0</v>
      </c>
      <c r="V3261" s="11">
        <v>0</v>
      </c>
      <c r="W3261" s="11">
        <v>0</v>
      </c>
      <c r="X3261" s="11">
        <v>0</v>
      </c>
      <c r="Y3261" s="11">
        <v>0</v>
      </c>
      <c r="Z3261" s="11">
        <v>0</v>
      </c>
      <c r="AA3261" s="11">
        <v>0</v>
      </c>
      <c r="AB3261" s="11">
        <v>0</v>
      </c>
      <c r="AC3261" s="11">
        <v>0</v>
      </c>
      <c r="AD3261" s="11">
        <v>0</v>
      </c>
      <c r="AE3261" s="11">
        <v>253849379</v>
      </c>
      <c r="AF3261" s="11">
        <v>0</v>
      </c>
      <c r="AG3261" s="11">
        <v>0</v>
      </c>
      <c r="AH3261" s="11">
        <v>0</v>
      </c>
      <c r="AI3261" s="11">
        <v>101840088</v>
      </c>
      <c r="AJ3261" s="11">
        <v>60545180</v>
      </c>
      <c r="AK3261" s="11">
        <v>0</v>
      </c>
      <c r="AL3261" s="11">
        <v>0</v>
      </c>
      <c r="AM3261" s="11">
        <v>0</v>
      </c>
      <c r="AN3261" s="11">
        <v>73855346</v>
      </c>
      <c r="AO32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355689467</v>
      </c>
      <c r="AQ32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134400526</v>
      </c>
      <c r="AS3261" s="11">
        <f>Table_PBS_SQL_DB2_PBSSQL_PBS_NDP_Tina_CG_QtrlyPerformance_Final[[#This Row],[GOU REL]]+Table_PBS_SQL_DB2_PBSSQL_PBS_NDP_Tina_CG_QtrlyPerformance_Final[[#This Row],[EXT REL]]</f>
        <v>355689467</v>
      </c>
      <c r="AT3261" s="11">
        <f>Table_PBS_SQL_DB2_PBSSQL_PBS_NDP_Tina_CG_QtrlyPerformance_Final[[#This Row],[GOU EXP]]+Table_PBS_SQL_DB2_PBSSQL_PBS_NDP_Tina_CG_QtrlyPerformance_Final[[#This Row],[EXT EXP]]</f>
        <v>134400526</v>
      </c>
      <c r="AU3261" s="11" t="str">
        <f>IF(Table_PBS_SQL_DB2_PBSSQL_PBS_NDP_Tina_CG_QtrlyPerformance_Final[[#This Row],[Item_Code]]&gt;"300000", "Capital", "Recurrent")</f>
        <v>Recurrent</v>
      </c>
    </row>
    <row r="3262" spans="1:47" x14ac:dyDescent="0.25">
      <c r="A3262" t="s">
        <v>295</v>
      </c>
      <c r="B3262" t="s">
        <v>296</v>
      </c>
      <c r="C3262" t="s">
        <v>293</v>
      </c>
      <c r="D3262" t="s">
        <v>1206</v>
      </c>
      <c r="E3262" t="s">
        <v>31</v>
      </c>
      <c r="F3262" t="s">
        <v>1207</v>
      </c>
      <c r="G3262" t="s">
        <v>103</v>
      </c>
      <c r="H3262" t="s">
        <v>1217</v>
      </c>
      <c r="I3262" t="s">
        <v>896</v>
      </c>
      <c r="J3262" t="s">
        <v>897</v>
      </c>
      <c r="K3262" t="s">
        <v>303</v>
      </c>
      <c r="L3262" t="s">
        <v>1218</v>
      </c>
      <c r="M3262" t="s">
        <v>1044</v>
      </c>
      <c r="N3262" t="s">
        <v>1045</v>
      </c>
      <c r="O3262" t="s">
        <v>1064</v>
      </c>
      <c r="P3262" t="s">
        <v>1065</v>
      </c>
      <c r="Q3262" s="11">
        <v>0</v>
      </c>
      <c r="R3262" s="11">
        <v>0</v>
      </c>
      <c r="S3262" s="11">
        <v>0</v>
      </c>
      <c r="T3262" s="11">
        <v>0</v>
      </c>
      <c r="U3262" s="11">
        <v>0</v>
      </c>
      <c r="V3262" s="11">
        <v>0</v>
      </c>
      <c r="W3262" s="11">
        <v>0</v>
      </c>
      <c r="X3262" s="11">
        <v>0</v>
      </c>
      <c r="Y3262" s="11">
        <v>0</v>
      </c>
      <c r="Z3262" s="11">
        <v>0</v>
      </c>
      <c r="AA3262" s="11">
        <v>0</v>
      </c>
      <c r="AB3262" s="11">
        <v>0</v>
      </c>
      <c r="AC3262" s="11">
        <v>0</v>
      </c>
      <c r="AD3262" s="11">
        <v>0</v>
      </c>
      <c r="AE3262" s="11">
        <v>25384938</v>
      </c>
      <c r="AF3262" s="11">
        <v>0</v>
      </c>
      <c r="AG3262" s="11">
        <v>0</v>
      </c>
      <c r="AH3262" s="11">
        <v>0</v>
      </c>
      <c r="AI3262" s="11">
        <v>10184009</v>
      </c>
      <c r="AJ3262" s="11">
        <v>0</v>
      </c>
      <c r="AK3262" s="11">
        <v>0</v>
      </c>
      <c r="AL3262" s="11">
        <v>0</v>
      </c>
      <c r="AM3262" s="11">
        <v>0</v>
      </c>
      <c r="AN3262" s="11">
        <v>0</v>
      </c>
      <c r="AO32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35568947</v>
      </c>
      <c r="AQ32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62" s="11">
        <f>Table_PBS_SQL_DB2_PBSSQL_PBS_NDP_Tina_CG_QtrlyPerformance_Final[[#This Row],[GOU REL]]+Table_PBS_SQL_DB2_PBSSQL_PBS_NDP_Tina_CG_QtrlyPerformance_Final[[#This Row],[EXT REL]]</f>
        <v>35568947</v>
      </c>
      <c r="AT3262" s="11">
        <f>Table_PBS_SQL_DB2_PBSSQL_PBS_NDP_Tina_CG_QtrlyPerformance_Final[[#This Row],[GOU EXP]]+Table_PBS_SQL_DB2_PBSSQL_PBS_NDP_Tina_CG_QtrlyPerformance_Final[[#This Row],[EXT EXP]]</f>
        <v>0</v>
      </c>
      <c r="AU3262" s="11" t="str">
        <f>IF(Table_PBS_SQL_DB2_PBSSQL_PBS_NDP_Tina_CG_QtrlyPerformance_Final[[#This Row],[Item_Code]]&gt;"300000", "Capital", "Recurrent")</f>
        <v>Recurrent</v>
      </c>
    </row>
    <row r="3263" spans="1:47" x14ac:dyDescent="0.25">
      <c r="A3263" t="s">
        <v>295</v>
      </c>
      <c r="B3263" t="s">
        <v>296</v>
      </c>
      <c r="C3263" t="s">
        <v>293</v>
      </c>
      <c r="D3263" t="s">
        <v>1206</v>
      </c>
      <c r="E3263" t="s">
        <v>31</v>
      </c>
      <c r="F3263" t="s">
        <v>1207</v>
      </c>
      <c r="G3263" t="s">
        <v>103</v>
      </c>
      <c r="H3263" t="s">
        <v>1217</v>
      </c>
      <c r="I3263" t="s">
        <v>896</v>
      </c>
      <c r="J3263" t="s">
        <v>897</v>
      </c>
      <c r="K3263" t="s">
        <v>303</v>
      </c>
      <c r="L3263" t="s">
        <v>1218</v>
      </c>
      <c r="M3263" t="s">
        <v>1212</v>
      </c>
      <c r="N3263" t="s">
        <v>1213</v>
      </c>
      <c r="O3263" t="s">
        <v>1062</v>
      </c>
      <c r="P3263" t="s">
        <v>1063</v>
      </c>
      <c r="Q3263" s="11">
        <v>0</v>
      </c>
      <c r="R3263" s="11">
        <v>0</v>
      </c>
      <c r="S3263" s="11">
        <v>0</v>
      </c>
      <c r="T3263" s="11">
        <v>0</v>
      </c>
      <c r="U3263" s="11">
        <v>0</v>
      </c>
      <c r="V3263" s="11">
        <v>0</v>
      </c>
      <c r="W3263" s="11">
        <v>0</v>
      </c>
      <c r="X3263" s="11">
        <v>0</v>
      </c>
      <c r="Y3263" s="11">
        <v>0</v>
      </c>
      <c r="Z3263" s="11">
        <v>0</v>
      </c>
      <c r="AA3263" s="11">
        <v>0</v>
      </c>
      <c r="AB3263" s="11">
        <v>0</v>
      </c>
      <c r="AC3263" s="11">
        <v>0</v>
      </c>
      <c r="AD3263" s="11">
        <v>0</v>
      </c>
      <c r="AE3263" s="11">
        <v>505391036</v>
      </c>
      <c r="AF3263" s="11">
        <v>0</v>
      </c>
      <c r="AG3263" s="11">
        <v>0</v>
      </c>
      <c r="AH3263" s="11">
        <v>0</v>
      </c>
      <c r="AI3263" s="11">
        <v>202754356</v>
      </c>
      <c r="AJ3263" s="11">
        <v>0</v>
      </c>
      <c r="AK3263" s="11">
        <v>0</v>
      </c>
      <c r="AL3263" s="11">
        <v>0</v>
      </c>
      <c r="AM3263" s="11">
        <v>0</v>
      </c>
      <c r="AN3263" s="11">
        <v>0</v>
      </c>
      <c r="AO32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708145392</v>
      </c>
      <c r="AQ32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63" s="11">
        <f>Table_PBS_SQL_DB2_PBSSQL_PBS_NDP_Tina_CG_QtrlyPerformance_Final[[#This Row],[GOU REL]]+Table_PBS_SQL_DB2_PBSSQL_PBS_NDP_Tina_CG_QtrlyPerformance_Final[[#This Row],[EXT REL]]</f>
        <v>708145392</v>
      </c>
      <c r="AT3263" s="11">
        <f>Table_PBS_SQL_DB2_PBSSQL_PBS_NDP_Tina_CG_QtrlyPerformance_Final[[#This Row],[GOU EXP]]+Table_PBS_SQL_DB2_PBSSQL_PBS_NDP_Tina_CG_QtrlyPerformance_Final[[#This Row],[EXT EXP]]</f>
        <v>0</v>
      </c>
      <c r="AU3263" s="11" t="str">
        <f>IF(Table_PBS_SQL_DB2_PBSSQL_PBS_NDP_Tina_CG_QtrlyPerformance_Final[[#This Row],[Item_Code]]&gt;"300000", "Capital", "Recurrent")</f>
        <v>Recurrent</v>
      </c>
    </row>
    <row r="3264" spans="1:47" x14ac:dyDescent="0.25">
      <c r="A3264" t="s">
        <v>295</v>
      </c>
      <c r="B3264" t="s">
        <v>296</v>
      </c>
      <c r="C3264" t="s">
        <v>293</v>
      </c>
      <c r="D3264" t="s">
        <v>1206</v>
      </c>
      <c r="E3264" t="s">
        <v>31</v>
      </c>
      <c r="F3264" t="s">
        <v>1207</v>
      </c>
      <c r="G3264" t="s">
        <v>103</v>
      </c>
      <c r="H3264" t="s">
        <v>1217</v>
      </c>
      <c r="I3264" t="s">
        <v>896</v>
      </c>
      <c r="J3264" t="s">
        <v>897</v>
      </c>
      <c r="K3264" t="s">
        <v>303</v>
      </c>
      <c r="L3264" t="s">
        <v>1218</v>
      </c>
      <c r="M3264" t="s">
        <v>1212</v>
      </c>
      <c r="N3264" t="s">
        <v>1213</v>
      </c>
      <c r="O3264" t="s">
        <v>1392</v>
      </c>
      <c r="P3264" t="s">
        <v>1393</v>
      </c>
      <c r="Q3264" s="11">
        <v>0</v>
      </c>
      <c r="R3264" s="11">
        <v>0</v>
      </c>
      <c r="S3264" s="11">
        <v>0</v>
      </c>
      <c r="T3264" s="11">
        <v>0</v>
      </c>
      <c r="U3264" s="11">
        <v>0</v>
      </c>
      <c r="V3264" s="11">
        <v>0</v>
      </c>
      <c r="W3264" s="11">
        <v>0</v>
      </c>
      <c r="X3264" s="11">
        <v>0</v>
      </c>
      <c r="Y3264" s="11">
        <v>0</v>
      </c>
      <c r="Z3264" s="11">
        <v>0</v>
      </c>
      <c r="AA3264" s="11">
        <v>0</v>
      </c>
      <c r="AB3264" s="11">
        <v>0</v>
      </c>
      <c r="AC3264" s="11">
        <v>0</v>
      </c>
      <c r="AD3264" s="11">
        <v>0</v>
      </c>
      <c r="AE3264" s="11">
        <v>149480360</v>
      </c>
      <c r="AF3264" s="11">
        <v>0</v>
      </c>
      <c r="AG3264" s="11">
        <v>0</v>
      </c>
      <c r="AH3264" s="11">
        <v>0</v>
      </c>
      <c r="AI3264" s="11">
        <v>59968999</v>
      </c>
      <c r="AJ3264" s="11">
        <v>0</v>
      </c>
      <c r="AK3264" s="11">
        <v>0</v>
      </c>
      <c r="AL3264" s="11">
        <v>0</v>
      </c>
      <c r="AM3264" s="11">
        <v>0</v>
      </c>
      <c r="AN3264" s="11">
        <v>242610711</v>
      </c>
      <c r="AO32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209449359</v>
      </c>
      <c r="AQ32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242610711</v>
      </c>
      <c r="AS3264" s="11">
        <f>Table_PBS_SQL_DB2_PBSSQL_PBS_NDP_Tina_CG_QtrlyPerformance_Final[[#This Row],[GOU REL]]+Table_PBS_SQL_DB2_PBSSQL_PBS_NDP_Tina_CG_QtrlyPerformance_Final[[#This Row],[EXT REL]]</f>
        <v>209449359</v>
      </c>
      <c r="AT3264" s="11">
        <f>Table_PBS_SQL_DB2_PBSSQL_PBS_NDP_Tina_CG_QtrlyPerformance_Final[[#This Row],[GOU EXP]]+Table_PBS_SQL_DB2_PBSSQL_PBS_NDP_Tina_CG_QtrlyPerformance_Final[[#This Row],[EXT EXP]]</f>
        <v>242610711</v>
      </c>
      <c r="AU3264" s="11" t="str">
        <f>IF(Table_PBS_SQL_DB2_PBSSQL_PBS_NDP_Tina_CG_QtrlyPerformance_Final[[#This Row],[Item_Code]]&gt;"300000", "Capital", "Recurrent")</f>
        <v>Recurrent</v>
      </c>
    </row>
    <row r="3265" spans="1:47" x14ac:dyDescent="0.25">
      <c r="A3265" t="s">
        <v>295</v>
      </c>
      <c r="B3265" t="s">
        <v>296</v>
      </c>
      <c r="C3265" t="s">
        <v>293</v>
      </c>
      <c r="D3265" t="s">
        <v>1206</v>
      </c>
      <c r="E3265" t="s">
        <v>31</v>
      </c>
      <c r="F3265" t="s">
        <v>1207</v>
      </c>
      <c r="G3265" t="s">
        <v>103</v>
      </c>
      <c r="H3265" t="s">
        <v>1217</v>
      </c>
      <c r="I3265" t="s">
        <v>467</v>
      </c>
      <c r="J3265" t="s">
        <v>1221</v>
      </c>
      <c r="K3265" t="s">
        <v>2001</v>
      </c>
      <c r="L3265" t="s">
        <v>2002</v>
      </c>
      <c r="M3265" t="s">
        <v>1044</v>
      </c>
      <c r="N3265" t="s">
        <v>1045</v>
      </c>
      <c r="O3265" t="s">
        <v>1626</v>
      </c>
      <c r="P3265" t="s">
        <v>1627</v>
      </c>
      <c r="Q3265" s="11">
        <v>0</v>
      </c>
      <c r="R3265" s="11">
        <v>0</v>
      </c>
      <c r="S3265" s="11">
        <v>2000000000</v>
      </c>
      <c r="T3265" s="11">
        <v>-2000000000</v>
      </c>
      <c r="U3265" s="11">
        <v>32600262726</v>
      </c>
      <c r="V3265" s="11">
        <v>0</v>
      </c>
      <c r="W3265" s="11">
        <v>34600262726</v>
      </c>
      <c r="X3265" s="11">
        <v>0</v>
      </c>
      <c r="Y3265" s="11">
        <v>0</v>
      </c>
      <c r="Z3265" s="11">
        <v>0</v>
      </c>
      <c r="AA3265" s="11">
        <v>0</v>
      </c>
      <c r="AB3265" s="11">
        <v>0</v>
      </c>
      <c r="AC3265" s="11">
        <v>13000000000</v>
      </c>
      <c r="AD3265" s="11">
        <v>2158171113</v>
      </c>
      <c r="AE3265" s="11">
        <v>0</v>
      </c>
      <c r="AF3265" s="11">
        <v>0</v>
      </c>
      <c r="AG3265" s="11">
        <v>8395957304</v>
      </c>
      <c r="AH3265" s="11">
        <v>9270174658</v>
      </c>
      <c r="AI3265" s="11">
        <v>0</v>
      </c>
      <c r="AJ3265" s="11">
        <v>0</v>
      </c>
      <c r="AK3265" s="11">
        <v>1432055131</v>
      </c>
      <c r="AL3265" s="11">
        <v>11399666665</v>
      </c>
      <c r="AM3265" s="11">
        <v>0</v>
      </c>
      <c r="AN3265" s="11">
        <v>0</v>
      </c>
      <c r="AO32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22828012435</v>
      </c>
      <c r="AP32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22828012436</v>
      </c>
      <c r="AR32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65" s="11">
        <f>Table_PBS_SQL_DB2_PBSSQL_PBS_NDP_Tina_CG_QtrlyPerformance_Final[[#This Row],[GOU REL]]+Table_PBS_SQL_DB2_PBSSQL_PBS_NDP_Tina_CG_QtrlyPerformance_Final[[#This Row],[EXT REL]]</f>
        <v>22828012435</v>
      </c>
      <c r="AT3265" s="11">
        <f>Table_PBS_SQL_DB2_PBSSQL_PBS_NDP_Tina_CG_QtrlyPerformance_Final[[#This Row],[GOU EXP]]+Table_PBS_SQL_DB2_PBSSQL_PBS_NDP_Tina_CG_QtrlyPerformance_Final[[#This Row],[EXT EXP]]</f>
        <v>22828012436</v>
      </c>
      <c r="AU3265" s="11" t="str">
        <f>IF(Table_PBS_SQL_DB2_PBSSQL_PBS_NDP_Tina_CG_QtrlyPerformance_Final[[#This Row],[Item_Code]]&gt;"300000", "Capital", "Recurrent")</f>
        <v>Capital</v>
      </c>
    </row>
    <row r="3266" spans="1:47" x14ac:dyDescent="0.25">
      <c r="A3266" t="s">
        <v>295</v>
      </c>
      <c r="B3266" t="s">
        <v>296</v>
      </c>
      <c r="C3266" t="s">
        <v>293</v>
      </c>
      <c r="D3266" t="s">
        <v>1206</v>
      </c>
      <c r="E3266" t="s">
        <v>31</v>
      </c>
      <c r="F3266" t="s">
        <v>1207</v>
      </c>
      <c r="G3266" t="s">
        <v>103</v>
      </c>
      <c r="H3266" t="s">
        <v>1217</v>
      </c>
      <c r="I3266" t="s">
        <v>467</v>
      </c>
      <c r="J3266" t="s">
        <v>1221</v>
      </c>
      <c r="K3266" t="s">
        <v>2001</v>
      </c>
      <c r="L3266" t="s">
        <v>2002</v>
      </c>
      <c r="M3266" t="s">
        <v>1212</v>
      </c>
      <c r="N3266" t="s">
        <v>1213</v>
      </c>
      <c r="O3266" t="s">
        <v>1005</v>
      </c>
      <c r="P3266" t="s">
        <v>1006</v>
      </c>
      <c r="Q3266" s="11">
        <v>0</v>
      </c>
      <c r="R3266" s="11">
        <v>0</v>
      </c>
      <c r="S3266" s="11">
        <v>0</v>
      </c>
      <c r="T3266" s="11">
        <v>0</v>
      </c>
      <c r="U3266" s="11">
        <v>233578035</v>
      </c>
      <c r="V3266" s="11">
        <v>0</v>
      </c>
      <c r="W3266" s="11">
        <v>233578035</v>
      </c>
      <c r="X3266" s="11">
        <v>0</v>
      </c>
      <c r="Y3266" s="11">
        <v>0</v>
      </c>
      <c r="Z3266" s="11">
        <v>0</v>
      </c>
      <c r="AA3266" s="11">
        <v>0</v>
      </c>
      <c r="AB3266" s="11">
        <v>0</v>
      </c>
      <c r="AC3266" s="11">
        <v>158394509</v>
      </c>
      <c r="AD3266" s="11">
        <v>100000000</v>
      </c>
      <c r="AE3266" s="11">
        <v>0</v>
      </c>
      <c r="AF3266" s="11">
        <v>0</v>
      </c>
      <c r="AG3266" s="11">
        <v>75183526</v>
      </c>
      <c r="AH3266" s="11">
        <v>0</v>
      </c>
      <c r="AI3266" s="11">
        <v>0</v>
      </c>
      <c r="AJ3266" s="11">
        <v>0</v>
      </c>
      <c r="AK3266" s="11">
        <v>0</v>
      </c>
      <c r="AL3266" s="11">
        <v>133578035</v>
      </c>
      <c r="AM3266" s="11">
        <v>0</v>
      </c>
      <c r="AN3266" s="11">
        <v>0</v>
      </c>
      <c r="AO32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233578035</v>
      </c>
      <c r="AP32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233578035</v>
      </c>
      <c r="AR32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66" s="11">
        <f>Table_PBS_SQL_DB2_PBSSQL_PBS_NDP_Tina_CG_QtrlyPerformance_Final[[#This Row],[GOU REL]]+Table_PBS_SQL_DB2_PBSSQL_PBS_NDP_Tina_CG_QtrlyPerformance_Final[[#This Row],[EXT REL]]</f>
        <v>233578035</v>
      </c>
      <c r="AT3266" s="11">
        <f>Table_PBS_SQL_DB2_PBSSQL_PBS_NDP_Tina_CG_QtrlyPerformance_Final[[#This Row],[GOU EXP]]+Table_PBS_SQL_DB2_PBSSQL_PBS_NDP_Tina_CG_QtrlyPerformance_Final[[#This Row],[EXT EXP]]</f>
        <v>233578035</v>
      </c>
      <c r="AU3266" s="11" t="str">
        <f>IF(Table_PBS_SQL_DB2_PBSSQL_PBS_NDP_Tina_CG_QtrlyPerformance_Final[[#This Row],[Item_Code]]&gt;"300000", "Capital", "Recurrent")</f>
        <v>Recurrent</v>
      </c>
    </row>
    <row r="3267" spans="1:47" x14ac:dyDescent="0.25">
      <c r="A3267" t="s">
        <v>295</v>
      </c>
      <c r="B3267" t="s">
        <v>296</v>
      </c>
      <c r="C3267" t="s">
        <v>293</v>
      </c>
      <c r="D3267" t="s">
        <v>1206</v>
      </c>
      <c r="E3267" t="s">
        <v>31</v>
      </c>
      <c r="F3267" t="s">
        <v>1207</v>
      </c>
      <c r="G3267" t="s">
        <v>103</v>
      </c>
      <c r="H3267" t="s">
        <v>1217</v>
      </c>
      <c r="I3267" t="s">
        <v>467</v>
      </c>
      <c r="J3267" t="s">
        <v>1221</v>
      </c>
      <c r="K3267" t="s">
        <v>303</v>
      </c>
      <c r="L3267" t="s">
        <v>1218</v>
      </c>
      <c r="M3267" t="s">
        <v>1044</v>
      </c>
      <c r="N3267" t="s">
        <v>1045</v>
      </c>
      <c r="O3267" t="s">
        <v>996</v>
      </c>
      <c r="P3267" t="s">
        <v>997</v>
      </c>
      <c r="Q3267" s="11">
        <v>0</v>
      </c>
      <c r="R3267" s="11">
        <v>0</v>
      </c>
      <c r="S3267" s="11">
        <v>0</v>
      </c>
      <c r="T3267" s="11">
        <v>0</v>
      </c>
      <c r="U3267" s="11">
        <v>100000000</v>
      </c>
      <c r="V3267" s="11">
        <v>0</v>
      </c>
      <c r="W3267" s="11">
        <v>0</v>
      </c>
      <c r="X3267" s="11">
        <v>100000000</v>
      </c>
      <c r="Y3267" s="11">
        <v>0</v>
      </c>
      <c r="Z3267" s="11">
        <v>0</v>
      </c>
      <c r="AA3267" s="11">
        <v>0</v>
      </c>
      <c r="AB3267" s="11">
        <v>0</v>
      </c>
      <c r="AC3267" s="11">
        <v>0</v>
      </c>
      <c r="AD3267" s="11">
        <v>0</v>
      </c>
      <c r="AE3267" s="11">
        <v>0</v>
      </c>
      <c r="AF3267" s="11">
        <v>0</v>
      </c>
      <c r="AG3267" s="11">
        <v>0</v>
      </c>
      <c r="AH3267" s="11">
        <v>0</v>
      </c>
      <c r="AI3267" s="11">
        <v>0</v>
      </c>
      <c r="AJ3267" s="11">
        <v>0</v>
      </c>
      <c r="AK3267" s="11">
        <v>0</v>
      </c>
      <c r="AL3267" s="11">
        <v>0</v>
      </c>
      <c r="AM3267" s="11">
        <v>0</v>
      </c>
      <c r="AN3267" s="11">
        <v>0</v>
      </c>
      <c r="AO32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67" s="11">
        <f>Table_PBS_SQL_DB2_PBSSQL_PBS_NDP_Tina_CG_QtrlyPerformance_Final[[#This Row],[GOU REL]]+Table_PBS_SQL_DB2_PBSSQL_PBS_NDP_Tina_CG_QtrlyPerformance_Final[[#This Row],[EXT REL]]</f>
        <v>0</v>
      </c>
      <c r="AT3267" s="11">
        <f>Table_PBS_SQL_DB2_PBSSQL_PBS_NDP_Tina_CG_QtrlyPerformance_Final[[#This Row],[GOU EXP]]+Table_PBS_SQL_DB2_PBSSQL_PBS_NDP_Tina_CG_QtrlyPerformance_Final[[#This Row],[EXT EXP]]</f>
        <v>0</v>
      </c>
      <c r="AU3267" s="11" t="str">
        <f>IF(Table_PBS_SQL_DB2_PBSSQL_PBS_NDP_Tina_CG_QtrlyPerformance_Final[[#This Row],[Item_Code]]&gt;"300000", "Capital", "Recurrent")</f>
        <v>Recurrent</v>
      </c>
    </row>
    <row r="3268" spans="1:47" x14ac:dyDescent="0.25">
      <c r="A3268" t="s">
        <v>295</v>
      </c>
      <c r="B3268" t="s">
        <v>296</v>
      </c>
      <c r="C3268" t="s">
        <v>293</v>
      </c>
      <c r="D3268" t="s">
        <v>1206</v>
      </c>
      <c r="E3268" t="s">
        <v>31</v>
      </c>
      <c r="F3268" t="s">
        <v>1207</v>
      </c>
      <c r="G3268" t="s">
        <v>103</v>
      </c>
      <c r="H3268" t="s">
        <v>1217</v>
      </c>
      <c r="I3268" t="s">
        <v>467</v>
      </c>
      <c r="J3268" t="s">
        <v>1221</v>
      </c>
      <c r="K3268" t="s">
        <v>303</v>
      </c>
      <c r="L3268" t="s">
        <v>1218</v>
      </c>
      <c r="M3268" t="s">
        <v>1044</v>
      </c>
      <c r="N3268" t="s">
        <v>1045</v>
      </c>
      <c r="O3268" t="s">
        <v>1025</v>
      </c>
      <c r="P3268" t="s">
        <v>1026</v>
      </c>
      <c r="Q3268" s="11">
        <v>0</v>
      </c>
      <c r="R3268" s="11">
        <v>0</v>
      </c>
      <c r="S3268" s="11">
        <v>0</v>
      </c>
      <c r="T3268" s="11">
        <v>0</v>
      </c>
      <c r="U3268" s="11">
        <v>350000000</v>
      </c>
      <c r="V3268" s="11">
        <v>0</v>
      </c>
      <c r="W3268" s="11">
        <v>150000000</v>
      </c>
      <c r="X3268" s="11">
        <v>200000000</v>
      </c>
      <c r="Y3268" s="11">
        <v>0</v>
      </c>
      <c r="Z3268" s="11">
        <v>0</v>
      </c>
      <c r="AA3268" s="11">
        <v>0</v>
      </c>
      <c r="AB3268" s="11">
        <v>0</v>
      </c>
      <c r="AC3268" s="11">
        <v>37500000</v>
      </c>
      <c r="AD3268" s="11">
        <v>31680000</v>
      </c>
      <c r="AE3268" s="11">
        <v>0</v>
      </c>
      <c r="AF3268" s="11">
        <v>0</v>
      </c>
      <c r="AG3268" s="11">
        <v>112500000</v>
      </c>
      <c r="AH3268" s="11">
        <v>78116490</v>
      </c>
      <c r="AI3268" s="11">
        <v>0</v>
      </c>
      <c r="AJ3268" s="11">
        <v>0</v>
      </c>
      <c r="AK3268" s="11">
        <v>0</v>
      </c>
      <c r="AL3268" s="11">
        <v>40203510</v>
      </c>
      <c r="AM3268" s="11">
        <v>0</v>
      </c>
      <c r="AN3268" s="11">
        <v>0</v>
      </c>
      <c r="AO32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32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32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68" s="11">
        <f>Table_PBS_SQL_DB2_PBSSQL_PBS_NDP_Tina_CG_QtrlyPerformance_Final[[#This Row],[GOU REL]]+Table_PBS_SQL_DB2_PBSSQL_PBS_NDP_Tina_CG_QtrlyPerformance_Final[[#This Row],[EXT REL]]</f>
        <v>150000000</v>
      </c>
      <c r="AT3268" s="11">
        <f>Table_PBS_SQL_DB2_PBSSQL_PBS_NDP_Tina_CG_QtrlyPerformance_Final[[#This Row],[GOU EXP]]+Table_PBS_SQL_DB2_PBSSQL_PBS_NDP_Tina_CG_QtrlyPerformance_Final[[#This Row],[EXT EXP]]</f>
        <v>150000000</v>
      </c>
      <c r="AU3268" s="11" t="str">
        <f>IF(Table_PBS_SQL_DB2_PBSSQL_PBS_NDP_Tina_CG_QtrlyPerformance_Final[[#This Row],[Item_Code]]&gt;"300000", "Capital", "Recurrent")</f>
        <v>Recurrent</v>
      </c>
    </row>
    <row r="3269" spans="1:47" x14ac:dyDescent="0.25">
      <c r="A3269" t="s">
        <v>295</v>
      </c>
      <c r="B3269" t="s">
        <v>296</v>
      </c>
      <c r="C3269" t="s">
        <v>293</v>
      </c>
      <c r="D3269" t="s">
        <v>1206</v>
      </c>
      <c r="E3269" t="s">
        <v>31</v>
      </c>
      <c r="F3269" t="s">
        <v>1207</v>
      </c>
      <c r="G3269" t="s">
        <v>103</v>
      </c>
      <c r="H3269" t="s">
        <v>1217</v>
      </c>
      <c r="I3269" t="s">
        <v>467</v>
      </c>
      <c r="J3269" t="s">
        <v>1221</v>
      </c>
      <c r="K3269" t="s">
        <v>303</v>
      </c>
      <c r="L3269" t="s">
        <v>1218</v>
      </c>
      <c r="M3269" t="s">
        <v>1212</v>
      </c>
      <c r="N3269" t="s">
        <v>1213</v>
      </c>
      <c r="O3269" t="s">
        <v>1064</v>
      </c>
      <c r="P3269" t="s">
        <v>1065</v>
      </c>
      <c r="Q3269" s="11">
        <v>0</v>
      </c>
      <c r="R3269" s="11">
        <v>0</v>
      </c>
      <c r="S3269" s="11">
        <v>0</v>
      </c>
      <c r="T3269" s="11">
        <v>0</v>
      </c>
      <c r="U3269" s="11">
        <v>193680000</v>
      </c>
      <c r="V3269" s="11">
        <v>0</v>
      </c>
      <c r="W3269" s="11">
        <v>36000000</v>
      </c>
      <c r="X3269" s="11">
        <v>157680000</v>
      </c>
      <c r="Y3269" s="11">
        <v>0</v>
      </c>
      <c r="Z3269" s="11">
        <v>0</v>
      </c>
      <c r="AA3269" s="11">
        <v>0</v>
      </c>
      <c r="AB3269" s="11">
        <v>0</v>
      </c>
      <c r="AC3269" s="11">
        <v>9000000</v>
      </c>
      <c r="AD3269" s="11">
        <v>0</v>
      </c>
      <c r="AE3269" s="11">
        <v>0</v>
      </c>
      <c r="AF3269" s="11">
        <v>0</v>
      </c>
      <c r="AG3269" s="11">
        <v>9000000</v>
      </c>
      <c r="AH3269" s="11">
        <v>0</v>
      </c>
      <c r="AI3269" s="11">
        <v>0</v>
      </c>
      <c r="AJ3269" s="11">
        <v>0</v>
      </c>
      <c r="AK3269" s="11">
        <v>0</v>
      </c>
      <c r="AL3269" s="11">
        <v>0</v>
      </c>
      <c r="AM3269" s="11">
        <v>0</v>
      </c>
      <c r="AN3269" s="11">
        <v>0</v>
      </c>
      <c r="AO32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32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69" s="11">
        <f>Table_PBS_SQL_DB2_PBSSQL_PBS_NDP_Tina_CG_QtrlyPerformance_Final[[#This Row],[GOU REL]]+Table_PBS_SQL_DB2_PBSSQL_PBS_NDP_Tina_CG_QtrlyPerformance_Final[[#This Row],[EXT REL]]</f>
        <v>18000000</v>
      </c>
      <c r="AT3269" s="11">
        <f>Table_PBS_SQL_DB2_PBSSQL_PBS_NDP_Tina_CG_QtrlyPerformance_Final[[#This Row],[GOU EXP]]+Table_PBS_SQL_DB2_PBSSQL_PBS_NDP_Tina_CG_QtrlyPerformance_Final[[#This Row],[EXT EXP]]</f>
        <v>0</v>
      </c>
      <c r="AU3269" s="11" t="str">
        <f>IF(Table_PBS_SQL_DB2_PBSSQL_PBS_NDP_Tina_CG_QtrlyPerformance_Final[[#This Row],[Item_Code]]&gt;"300000", "Capital", "Recurrent")</f>
        <v>Recurrent</v>
      </c>
    </row>
    <row r="3270" spans="1:47" x14ac:dyDescent="0.25">
      <c r="A3270" t="s">
        <v>295</v>
      </c>
      <c r="B3270" t="s">
        <v>296</v>
      </c>
      <c r="C3270" t="s">
        <v>293</v>
      </c>
      <c r="D3270" t="s">
        <v>1206</v>
      </c>
      <c r="E3270" t="s">
        <v>31</v>
      </c>
      <c r="F3270" t="s">
        <v>1207</v>
      </c>
      <c r="G3270" t="s">
        <v>103</v>
      </c>
      <c r="H3270" t="s">
        <v>1217</v>
      </c>
      <c r="I3270" t="s">
        <v>467</v>
      </c>
      <c r="J3270" t="s">
        <v>1221</v>
      </c>
      <c r="K3270" t="s">
        <v>303</v>
      </c>
      <c r="L3270" t="s">
        <v>1218</v>
      </c>
      <c r="M3270" t="s">
        <v>1212</v>
      </c>
      <c r="N3270" t="s">
        <v>1213</v>
      </c>
      <c r="O3270" t="s">
        <v>1392</v>
      </c>
      <c r="P3270" t="s">
        <v>1393</v>
      </c>
      <c r="Q3270" s="11">
        <v>0</v>
      </c>
      <c r="R3270" s="11">
        <v>0</v>
      </c>
      <c r="S3270" s="11">
        <v>0</v>
      </c>
      <c r="T3270" s="11">
        <v>0</v>
      </c>
      <c r="U3270" s="11">
        <v>466372800</v>
      </c>
      <c r="V3270" s="11">
        <v>0</v>
      </c>
      <c r="W3270" s="11">
        <v>0</v>
      </c>
      <c r="X3270" s="11">
        <v>466372800</v>
      </c>
      <c r="Y3270" s="11">
        <v>0</v>
      </c>
      <c r="Z3270" s="11">
        <v>0</v>
      </c>
      <c r="AA3270" s="11">
        <v>0</v>
      </c>
      <c r="AB3270" s="11">
        <v>0</v>
      </c>
      <c r="AC3270" s="11">
        <v>0</v>
      </c>
      <c r="AD3270" s="11">
        <v>0</v>
      </c>
      <c r="AE3270" s="11">
        <v>0</v>
      </c>
      <c r="AF3270" s="11">
        <v>0</v>
      </c>
      <c r="AG3270" s="11">
        <v>0</v>
      </c>
      <c r="AH3270" s="11">
        <v>0</v>
      </c>
      <c r="AI3270" s="11">
        <v>0</v>
      </c>
      <c r="AJ3270" s="11">
        <v>0</v>
      </c>
      <c r="AK3270" s="11">
        <v>0</v>
      </c>
      <c r="AL3270" s="11">
        <v>0</v>
      </c>
      <c r="AM3270" s="11">
        <v>0</v>
      </c>
      <c r="AN3270" s="11">
        <v>0</v>
      </c>
      <c r="AO32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70" s="11">
        <f>Table_PBS_SQL_DB2_PBSSQL_PBS_NDP_Tina_CG_QtrlyPerformance_Final[[#This Row],[GOU REL]]+Table_PBS_SQL_DB2_PBSSQL_PBS_NDP_Tina_CG_QtrlyPerformance_Final[[#This Row],[EXT REL]]</f>
        <v>0</v>
      </c>
      <c r="AT3270" s="11">
        <f>Table_PBS_SQL_DB2_PBSSQL_PBS_NDP_Tina_CG_QtrlyPerformance_Final[[#This Row],[GOU EXP]]+Table_PBS_SQL_DB2_PBSSQL_PBS_NDP_Tina_CG_QtrlyPerformance_Final[[#This Row],[EXT EXP]]</f>
        <v>0</v>
      </c>
      <c r="AU3270" s="11" t="str">
        <f>IF(Table_PBS_SQL_DB2_PBSSQL_PBS_NDP_Tina_CG_QtrlyPerformance_Final[[#This Row],[Item_Code]]&gt;"300000", "Capital", "Recurrent")</f>
        <v>Recurrent</v>
      </c>
    </row>
    <row r="3271" spans="1:47" x14ac:dyDescent="0.25">
      <c r="A3271" t="s">
        <v>295</v>
      </c>
      <c r="B3271" t="s">
        <v>296</v>
      </c>
      <c r="C3271" t="s">
        <v>293</v>
      </c>
      <c r="D3271" t="s">
        <v>1206</v>
      </c>
      <c r="E3271" t="s">
        <v>31</v>
      </c>
      <c r="F3271" t="s">
        <v>1207</v>
      </c>
      <c r="G3271" t="s">
        <v>177</v>
      </c>
      <c r="H3271" t="s">
        <v>1222</v>
      </c>
      <c r="I3271" t="s">
        <v>896</v>
      </c>
      <c r="J3271" t="s">
        <v>897</v>
      </c>
      <c r="K3271" t="s">
        <v>1223</v>
      </c>
      <c r="L3271" t="s">
        <v>1224</v>
      </c>
      <c r="M3271" t="s">
        <v>1044</v>
      </c>
      <c r="N3271" t="s">
        <v>1045</v>
      </c>
      <c r="O3271" t="s">
        <v>1025</v>
      </c>
      <c r="P3271" t="s">
        <v>1026</v>
      </c>
      <c r="Q3271" s="11">
        <v>0</v>
      </c>
      <c r="R3271" s="11">
        <v>0</v>
      </c>
      <c r="S3271" s="11">
        <v>0</v>
      </c>
      <c r="T3271" s="11">
        <v>0</v>
      </c>
      <c r="U3271" s="11">
        <v>0</v>
      </c>
      <c r="V3271" s="11">
        <v>0</v>
      </c>
      <c r="W3271" s="11">
        <v>0</v>
      </c>
      <c r="X3271" s="11">
        <v>0</v>
      </c>
      <c r="Y3271" s="11">
        <v>0</v>
      </c>
      <c r="Z3271" s="11">
        <v>0</v>
      </c>
      <c r="AA3271" s="11">
        <v>0</v>
      </c>
      <c r="AB3271" s="11">
        <v>0</v>
      </c>
      <c r="AC3271" s="11">
        <v>0</v>
      </c>
      <c r="AD3271" s="11">
        <v>0</v>
      </c>
      <c r="AE3271" s="11">
        <v>614048930.13142228</v>
      </c>
      <c r="AF3271" s="11">
        <v>873228335</v>
      </c>
      <c r="AG3271" s="11">
        <v>0</v>
      </c>
      <c r="AH3271" s="11">
        <v>0</v>
      </c>
      <c r="AI3271" s="11">
        <v>90010179</v>
      </c>
      <c r="AJ3271" s="11">
        <v>6594000</v>
      </c>
      <c r="AK3271" s="11">
        <v>0</v>
      </c>
      <c r="AL3271" s="11">
        <v>0</v>
      </c>
      <c r="AM3271" s="11">
        <v>0</v>
      </c>
      <c r="AN3271" s="11">
        <v>0</v>
      </c>
      <c r="AO32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704059109.13142228</v>
      </c>
      <c r="AQ32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879822335</v>
      </c>
      <c r="AS3271" s="11">
        <f>Table_PBS_SQL_DB2_PBSSQL_PBS_NDP_Tina_CG_QtrlyPerformance_Final[[#This Row],[GOU REL]]+Table_PBS_SQL_DB2_PBSSQL_PBS_NDP_Tina_CG_QtrlyPerformance_Final[[#This Row],[EXT REL]]</f>
        <v>704059109.13142228</v>
      </c>
      <c r="AT3271" s="11">
        <f>Table_PBS_SQL_DB2_PBSSQL_PBS_NDP_Tina_CG_QtrlyPerformance_Final[[#This Row],[GOU EXP]]+Table_PBS_SQL_DB2_PBSSQL_PBS_NDP_Tina_CG_QtrlyPerformance_Final[[#This Row],[EXT EXP]]</f>
        <v>879822335</v>
      </c>
      <c r="AU3271" s="11" t="str">
        <f>IF(Table_PBS_SQL_DB2_PBSSQL_PBS_NDP_Tina_CG_QtrlyPerformance_Final[[#This Row],[Item_Code]]&gt;"300000", "Capital", "Recurrent")</f>
        <v>Recurrent</v>
      </c>
    </row>
    <row r="3272" spans="1:47" x14ac:dyDescent="0.25">
      <c r="A3272" t="s">
        <v>295</v>
      </c>
      <c r="B3272" t="s">
        <v>296</v>
      </c>
      <c r="C3272" t="s">
        <v>293</v>
      </c>
      <c r="D3272" t="s">
        <v>1206</v>
      </c>
      <c r="E3272" t="s">
        <v>31</v>
      </c>
      <c r="F3272" t="s">
        <v>1207</v>
      </c>
      <c r="G3272" t="s">
        <v>177</v>
      </c>
      <c r="H3272" t="s">
        <v>1222</v>
      </c>
      <c r="I3272" t="s">
        <v>896</v>
      </c>
      <c r="J3272" t="s">
        <v>897</v>
      </c>
      <c r="K3272" t="s">
        <v>1223</v>
      </c>
      <c r="L3272" t="s">
        <v>1224</v>
      </c>
      <c r="M3272" t="s">
        <v>1212</v>
      </c>
      <c r="N3272" t="s">
        <v>1213</v>
      </c>
      <c r="O3272" t="s">
        <v>1016</v>
      </c>
      <c r="P3272" t="s">
        <v>1017</v>
      </c>
      <c r="Q3272" s="11">
        <v>0</v>
      </c>
      <c r="R3272" s="11">
        <v>0</v>
      </c>
      <c r="S3272" s="11">
        <v>0</v>
      </c>
      <c r="T3272" s="11">
        <v>0</v>
      </c>
      <c r="U3272" s="11">
        <v>0</v>
      </c>
      <c r="V3272" s="11">
        <v>0</v>
      </c>
      <c r="W3272" s="11">
        <v>0</v>
      </c>
      <c r="X3272" s="11">
        <v>0</v>
      </c>
      <c r="Y3272" s="11">
        <v>0</v>
      </c>
      <c r="Z3272" s="11">
        <v>0</v>
      </c>
      <c r="AA3272" s="11">
        <v>83313000</v>
      </c>
      <c r="AB3272" s="11">
        <v>83313000</v>
      </c>
      <c r="AC3272" s="11">
        <v>0</v>
      </c>
      <c r="AD3272" s="11">
        <v>0</v>
      </c>
      <c r="AE3272" s="11">
        <v>193311374.20878312</v>
      </c>
      <c r="AF3272" s="11">
        <v>111649490</v>
      </c>
      <c r="AG3272" s="11">
        <v>0</v>
      </c>
      <c r="AH3272" s="11">
        <v>0</v>
      </c>
      <c r="AI3272" s="11">
        <v>28336490</v>
      </c>
      <c r="AJ3272" s="11">
        <v>28336490</v>
      </c>
      <c r="AK3272" s="11">
        <v>0</v>
      </c>
      <c r="AL3272" s="11">
        <v>0</v>
      </c>
      <c r="AM3272" s="11">
        <v>0</v>
      </c>
      <c r="AN3272" s="11">
        <v>0</v>
      </c>
      <c r="AO32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304960864.20878315</v>
      </c>
      <c r="AQ32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223298980</v>
      </c>
      <c r="AS3272" s="11">
        <f>Table_PBS_SQL_DB2_PBSSQL_PBS_NDP_Tina_CG_QtrlyPerformance_Final[[#This Row],[GOU REL]]+Table_PBS_SQL_DB2_PBSSQL_PBS_NDP_Tina_CG_QtrlyPerformance_Final[[#This Row],[EXT REL]]</f>
        <v>304960864.20878315</v>
      </c>
      <c r="AT3272" s="11">
        <f>Table_PBS_SQL_DB2_PBSSQL_PBS_NDP_Tina_CG_QtrlyPerformance_Final[[#This Row],[GOU EXP]]+Table_PBS_SQL_DB2_PBSSQL_PBS_NDP_Tina_CG_QtrlyPerformance_Final[[#This Row],[EXT EXP]]</f>
        <v>223298980</v>
      </c>
      <c r="AU3272" s="11" t="str">
        <f>IF(Table_PBS_SQL_DB2_PBSSQL_PBS_NDP_Tina_CG_QtrlyPerformance_Final[[#This Row],[Item_Code]]&gt;"300000", "Capital", "Recurrent")</f>
        <v>Recurrent</v>
      </c>
    </row>
    <row r="3273" spans="1:47" x14ac:dyDescent="0.25">
      <c r="A3273" t="s">
        <v>295</v>
      </c>
      <c r="B3273" t="s">
        <v>296</v>
      </c>
      <c r="C3273" t="s">
        <v>293</v>
      </c>
      <c r="D3273" t="s">
        <v>1206</v>
      </c>
      <c r="E3273" t="s">
        <v>31</v>
      </c>
      <c r="F3273" t="s">
        <v>1207</v>
      </c>
      <c r="G3273" t="s">
        <v>177</v>
      </c>
      <c r="H3273" t="s">
        <v>1222</v>
      </c>
      <c r="I3273" t="s">
        <v>896</v>
      </c>
      <c r="J3273" t="s">
        <v>897</v>
      </c>
      <c r="K3273" t="s">
        <v>1223</v>
      </c>
      <c r="L3273" t="s">
        <v>1224</v>
      </c>
      <c r="M3273" t="s">
        <v>1212</v>
      </c>
      <c r="N3273" t="s">
        <v>1213</v>
      </c>
      <c r="O3273" t="s">
        <v>1056</v>
      </c>
      <c r="P3273" t="s">
        <v>1057</v>
      </c>
      <c r="Q3273" s="11">
        <v>0</v>
      </c>
      <c r="R3273" s="11">
        <v>0</v>
      </c>
      <c r="S3273" s="11">
        <v>0</v>
      </c>
      <c r="T3273" s="11">
        <v>0</v>
      </c>
      <c r="U3273" s="11">
        <v>0</v>
      </c>
      <c r="V3273" s="11">
        <v>0</v>
      </c>
      <c r="W3273" s="11">
        <v>0</v>
      </c>
      <c r="X3273" s="11">
        <v>0</v>
      </c>
      <c r="Y3273" s="11">
        <v>0</v>
      </c>
      <c r="Z3273" s="11">
        <v>0</v>
      </c>
      <c r="AA3273" s="11">
        <v>185107500</v>
      </c>
      <c r="AB3273" s="11">
        <v>0</v>
      </c>
      <c r="AC3273" s="11">
        <v>0</v>
      </c>
      <c r="AD3273" s="11">
        <v>0</v>
      </c>
      <c r="AE3273" s="11">
        <v>649514640.58331442</v>
      </c>
      <c r="AF3273" s="11">
        <v>95208909</v>
      </c>
      <c r="AG3273" s="11">
        <v>0</v>
      </c>
      <c r="AH3273" s="11">
        <v>0</v>
      </c>
      <c r="AI3273" s="11">
        <v>95208909</v>
      </c>
      <c r="AJ3273" s="11">
        <v>95208909</v>
      </c>
      <c r="AK3273" s="11">
        <v>0</v>
      </c>
      <c r="AL3273" s="11">
        <v>0</v>
      </c>
      <c r="AM3273" s="11">
        <v>0</v>
      </c>
      <c r="AN3273" s="11">
        <v>0</v>
      </c>
      <c r="AO32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929831049.58331442</v>
      </c>
      <c r="AQ32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190417818</v>
      </c>
      <c r="AS3273" s="11">
        <f>Table_PBS_SQL_DB2_PBSSQL_PBS_NDP_Tina_CG_QtrlyPerformance_Final[[#This Row],[GOU REL]]+Table_PBS_SQL_DB2_PBSSQL_PBS_NDP_Tina_CG_QtrlyPerformance_Final[[#This Row],[EXT REL]]</f>
        <v>929831049.58331442</v>
      </c>
      <c r="AT3273" s="11">
        <f>Table_PBS_SQL_DB2_PBSSQL_PBS_NDP_Tina_CG_QtrlyPerformance_Final[[#This Row],[GOU EXP]]+Table_PBS_SQL_DB2_PBSSQL_PBS_NDP_Tina_CG_QtrlyPerformance_Final[[#This Row],[EXT EXP]]</f>
        <v>190417818</v>
      </c>
      <c r="AU3273" s="11" t="str">
        <f>IF(Table_PBS_SQL_DB2_PBSSQL_PBS_NDP_Tina_CG_QtrlyPerformance_Final[[#This Row],[Item_Code]]&gt;"300000", "Capital", "Recurrent")</f>
        <v>Recurrent</v>
      </c>
    </row>
    <row r="3274" spans="1:47" x14ac:dyDescent="0.25">
      <c r="A3274" t="s">
        <v>295</v>
      </c>
      <c r="B3274" t="s">
        <v>296</v>
      </c>
      <c r="C3274" t="s">
        <v>293</v>
      </c>
      <c r="D3274" t="s">
        <v>1206</v>
      </c>
      <c r="E3274" t="s">
        <v>31</v>
      </c>
      <c r="F3274" t="s">
        <v>1207</v>
      </c>
      <c r="G3274" t="s">
        <v>177</v>
      </c>
      <c r="H3274" t="s">
        <v>1222</v>
      </c>
      <c r="I3274" t="s">
        <v>896</v>
      </c>
      <c r="J3274" t="s">
        <v>897</v>
      </c>
      <c r="K3274" t="s">
        <v>299</v>
      </c>
      <c r="L3274" t="s">
        <v>1225</v>
      </c>
      <c r="M3274" t="s">
        <v>1044</v>
      </c>
      <c r="N3274" t="s">
        <v>1045</v>
      </c>
      <c r="O3274" t="s">
        <v>1192</v>
      </c>
      <c r="P3274" t="s">
        <v>1193</v>
      </c>
      <c r="Q3274" s="11">
        <v>0</v>
      </c>
      <c r="R3274" s="11">
        <v>0</v>
      </c>
      <c r="S3274" s="11">
        <v>0</v>
      </c>
      <c r="T3274" s="11">
        <v>0</v>
      </c>
      <c r="U3274" s="11">
        <v>0</v>
      </c>
      <c r="V3274" s="11">
        <v>0</v>
      </c>
      <c r="W3274" s="11">
        <v>0</v>
      </c>
      <c r="X3274" s="11">
        <v>0</v>
      </c>
      <c r="Y3274" s="11">
        <v>0</v>
      </c>
      <c r="Z3274" s="11">
        <v>0</v>
      </c>
      <c r="AA3274" s="11">
        <v>0</v>
      </c>
      <c r="AB3274" s="11">
        <v>0</v>
      </c>
      <c r="AC3274" s="11">
        <v>0</v>
      </c>
      <c r="AD3274" s="11">
        <v>0</v>
      </c>
      <c r="AE3274" s="11">
        <v>0</v>
      </c>
      <c r="AF3274" s="11">
        <v>0</v>
      </c>
      <c r="AG3274" s="11">
        <v>0</v>
      </c>
      <c r="AH3274" s="11">
        <v>0</v>
      </c>
      <c r="AI3274" s="11">
        <v>0</v>
      </c>
      <c r="AJ3274" s="11">
        <v>0</v>
      </c>
      <c r="AK3274" s="11">
        <v>0</v>
      </c>
      <c r="AL3274" s="11">
        <v>0</v>
      </c>
      <c r="AM3274" s="11">
        <v>144474731</v>
      </c>
      <c r="AN3274" s="11">
        <v>750425597</v>
      </c>
      <c r="AO32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144474731</v>
      </c>
      <c r="AQ32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750425597</v>
      </c>
      <c r="AS3274" s="11">
        <f>Table_PBS_SQL_DB2_PBSSQL_PBS_NDP_Tina_CG_QtrlyPerformance_Final[[#This Row],[GOU REL]]+Table_PBS_SQL_DB2_PBSSQL_PBS_NDP_Tina_CG_QtrlyPerformance_Final[[#This Row],[EXT REL]]</f>
        <v>144474731</v>
      </c>
      <c r="AT3274" s="11">
        <f>Table_PBS_SQL_DB2_PBSSQL_PBS_NDP_Tina_CG_QtrlyPerformance_Final[[#This Row],[GOU EXP]]+Table_PBS_SQL_DB2_PBSSQL_PBS_NDP_Tina_CG_QtrlyPerformance_Final[[#This Row],[EXT EXP]]</f>
        <v>750425597</v>
      </c>
      <c r="AU3274" s="11" t="str">
        <f>IF(Table_PBS_SQL_DB2_PBSSQL_PBS_NDP_Tina_CG_QtrlyPerformance_Final[[#This Row],[Item_Code]]&gt;"300000", "Capital", "Recurrent")</f>
        <v>Recurrent</v>
      </c>
    </row>
    <row r="3275" spans="1:47" x14ac:dyDescent="0.25">
      <c r="A3275" t="s">
        <v>295</v>
      </c>
      <c r="B3275" t="s">
        <v>296</v>
      </c>
      <c r="C3275" t="s">
        <v>293</v>
      </c>
      <c r="D3275" t="s">
        <v>1206</v>
      </c>
      <c r="E3275" t="s">
        <v>31</v>
      </c>
      <c r="F3275" t="s">
        <v>1207</v>
      </c>
      <c r="G3275" t="s">
        <v>177</v>
      </c>
      <c r="H3275" t="s">
        <v>1222</v>
      </c>
      <c r="I3275" t="s">
        <v>896</v>
      </c>
      <c r="J3275" t="s">
        <v>897</v>
      </c>
      <c r="K3275" t="s">
        <v>299</v>
      </c>
      <c r="L3275" t="s">
        <v>1225</v>
      </c>
      <c r="M3275" t="s">
        <v>1212</v>
      </c>
      <c r="N3275" t="s">
        <v>1213</v>
      </c>
      <c r="O3275" t="s">
        <v>904</v>
      </c>
      <c r="P3275" t="s">
        <v>905</v>
      </c>
      <c r="Q3275" s="11">
        <v>0</v>
      </c>
      <c r="R3275" s="11">
        <v>0</v>
      </c>
      <c r="S3275" s="11">
        <v>0</v>
      </c>
      <c r="T3275" s="11">
        <v>0</v>
      </c>
      <c r="U3275" s="11">
        <v>0</v>
      </c>
      <c r="V3275" s="11">
        <v>0</v>
      </c>
      <c r="W3275" s="11">
        <v>0</v>
      </c>
      <c r="X3275" s="11">
        <v>0</v>
      </c>
      <c r="Y3275" s="11">
        <v>0</v>
      </c>
      <c r="Z3275" s="11">
        <v>0</v>
      </c>
      <c r="AA3275" s="11">
        <v>16416000</v>
      </c>
      <c r="AB3275" s="11">
        <v>10416000</v>
      </c>
      <c r="AC3275" s="11">
        <v>0</v>
      </c>
      <c r="AD3275" s="11">
        <v>0</v>
      </c>
      <c r="AE3275" s="11">
        <v>10526554</v>
      </c>
      <c r="AF3275" s="11">
        <v>11208000</v>
      </c>
      <c r="AG3275" s="11">
        <v>0</v>
      </c>
      <c r="AH3275" s="11">
        <v>0</v>
      </c>
      <c r="AI3275" s="11">
        <v>1543032</v>
      </c>
      <c r="AJ3275" s="11">
        <v>0</v>
      </c>
      <c r="AK3275" s="11">
        <v>0</v>
      </c>
      <c r="AL3275" s="11">
        <v>0</v>
      </c>
      <c r="AM3275" s="11">
        <v>1473447</v>
      </c>
      <c r="AN3275" s="11">
        <v>0</v>
      </c>
      <c r="AO32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29959033</v>
      </c>
      <c r="AQ32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21624000</v>
      </c>
      <c r="AS3275" s="11">
        <f>Table_PBS_SQL_DB2_PBSSQL_PBS_NDP_Tina_CG_QtrlyPerformance_Final[[#This Row],[GOU REL]]+Table_PBS_SQL_DB2_PBSSQL_PBS_NDP_Tina_CG_QtrlyPerformance_Final[[#This Row],[EXT REL]]</f>
        <v>29959033</v>
      </c>
      <c r="AT3275" s="11">
        <f>Table_PBS_SQL_DB2_PBSSQL_PBS_NDP_Tina_CG_QtrlyPerformance_Final[[#This Row],[GOU EXP]]+Table_PBS_SQL_DB2_PBSSQL_PBS_NDP_Tina_CG_QtrlyPerformance_Final[[#This Row],[EXT EXP]]</f>
        <v>21624000</v>
      </c>
      <c r="AU3275" s="11" t="str">
        <f>IF(Table_PBS_SQL_DB2_PBSSQL_PBS_NDP_Tina_CG_QtrlyPerformance_Final[[#This Row],[Item_Code]]&gt;"300000", "Capital", "Recurrent")</f>
        <v>Recurrent</v>
      </c>
    </row>
    <row r="3276" spans="1:47" x14ac:dyDescent="0.25">
      <c r="A3276" t="s">
        <v>295</v>
      </c>
      <c r="B3276" t="s">
        <v>296</v>
      </c>
      <c r="C3276" t="s">
        <v>293</v>
      </c>
      <c r="D3276" t="s">
        <v>1206</v>
      </c>
      <c r="E3276" t="s">
        <v>31</v>
      </c>
      <c r="F3276" t="s">
        <v>1207</v>
      </c>
      <c r="G3276" t="s">
        <v>177</v>
      </c>
      <c r="H3276" t="s">
        <v>1222</v>
      </c>
      <c r="I3276" t="s">
        <v>896</v>
      </c>
      <c r="J3276" t="s">
        <v>897</v>
      </c>
      <c r="K3276" t="s">
        <v>299</v>
      </c>
      <c r="L3276" t="s">
        <v>1225</v>
      </c>
      <c r="M3276" t="s">
        <v>1212</v>
      </c>
      <c r="N3276" t="s">
        <v>1213</v>
      </c>
      <c r="O3276" t="s">
        <v>1479</v>
      </c>
      <c r="P3276" t="s">
        <v>1480</v>
      </c>
      <c r="Q3276" s="11">
        <v>0</v>
      </c>
      <c r="R3276" s="11">
        <v>0</v>
      </c>
      <c r="S3276" s="11">
        <v>0</v>
      </c>
      <c r="T3276" s="11">
        <v>0</v>
      </c>
      <c r="U3276" s="11">
        <v>0</v>
      </c>
      <c r="V3276" s="11">
        <v>0</v>
      </c>
      <c r="W3276" s="11">
        <v>0</v>
      </c>
      <c r="X3276" s="11">
        <v>0</v>
      </c>
      <c r="Y3276" s="11">
        <v>0</v>
      </c>
      <c r="Z3276" s="11">
        <v>0</v>
      </c>
      <c r="AA3276" s="11">
        <v>0</v>
      </c>
      <c r="AB3276" s="11">
        <v>0</v>
      </c>
      <c r="AC3276" s="11">
        <v>0</v>
      </c>
      <c r="AD3276" s="11">
        <v>0</v>
      </c>
      <c r="AE3276" s="11">
        <v>5191937</v>
      </c>
      <c r="AF3276" s="11">
        <v>0</v>
      </c>
      <c r="AG3276" s="11">
        <v>0</v>
      </c>
      <c r="AH3276" s="11">
        <v>0</v>
      </c>
      <c r="AI3276" s="11">
        <v>761059</v>
      </c>
      <c r="AJ3276" s="11">
        <v>0</v>
      </c>
      <c r="AK3276" s="11">
        <v>0</v>
      </c>
      <c r="AL3276" s="11">
        <v>0</v>
      </c>
      <c r="AM3276" s="11">
        <v>726738</v>
      </c>
      <c r="AN3276" s="11">
        <v>0</v>
      </c>
      <c r="AO32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6679734</v>
      </c>
      <c r="AQ32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76" s="11">
        <f>Table_PBS_SQL_DB2_PBSSQL_PBS_NDP_Tina_CG_QtrlyPerformance_Final[[#This Row],[GOU REL]]+Table_PBS_SQL_DB2_PBSSQL_PBS_NDP_Tina_CG_QtrlyPerformance_Final[[#This Row],[EXT REL]]</f>
        <v>6679734</v>
      </c>
      <c r="AT3276" s="11">
        <f>Table_PBS_SQL_DB2_PBSSQL_PBS_NDP_Tina_CG_QtrlyPerformance_Final[[#This Row],[GOU EXP]]+Table_PBS_SQL_DB2_PBSSQL_PBS_NDP_Tina_CG_QtrlyPerformance_Final[[#This Row],[EXT EXP]]</f>
        <v>0</v>
      </c>
      <c r="AU3276" s="11" t="str">
        <f>IF(Table_PBS_SQL_DB2_PBSSQL_PBS_NDP_Tina_CG_QtrlyPerformance_Final[[#This Row],[Item_Code]]&gt;"300000", "Capital", "Recurrent")</f>
        <v>Recurrent</v>
      </c>
    </row>
    <row r="3277" spans="1:47" x14ac:dyDescent="0.25">
      <c r="A3277" t="s">
        <v>295</v>
      </c>
      <c r="B3277" t="s">
        <v>296</v>
      </c>
      <c r="C3277" t="s">
        <v>293</v>
      </c>
      <c r="D3277" t="s">
        <v>1206</v>
      </c>
      <c r="E3277" t="s">
        <v>31</v>
      </c>
      <c r="F3277" t="s">
        <v>1207</v>
      </c>
      <c r="G3277" t="s">
        <v>177</v>
      </c>
      <c r="H3277" t="s">
        <v>1222</v>
      </c>
      <c r="I3277" t="s">
        <v>493</v>
      </c>
      <c r="J3277" t="s">
        <v>1226</v>
      </c>
      <c r="K3277" t="s">
        <v>299</v>
      </c>
      <c r="L3277" t="s">
        <v>1225</v>
      </c>
      <c r="M3277" t="s">
        <v>1212</v>
      </c>
      <c r="N3277" t="s">
        <v>1213</v>
      </c>
      <c r="O3277" t="s">
        <v>957</v>
      </c>
      <c r="P3277" t="s">
        <v>958</v>
      </c>
      <c r="Q3277" s="11">
        <v>0</v>
      </c>
      <c r="R3277" s="11">
        <v>0</v>
      </c>
      <c r="S3277" s="11">
        <v>0</v>
      </c>
      <c r="T3277" s="11">
        <v>0</v>
      </c>
      <c r="U3277" s="11">
        <v>40000000</v>
      </c>
      <c r="V3277" s="11">
        <v>0</v>
      </c>
      <c r="W3277" s="11">
        <v>40000000</v>
      </c>
      <c r="X3277" s="11">
        <v>0</v>
      </c>
      <c r="Y3277" s="11">
        <v>0</v>
      </c>
      <c r="Z3277" s="11">
        <v>0</v>
      </c>
      <c r="AA3277" s="11">
        <v>0</v>
      </c>
      <c r="AB3277" s="11">
        <v>0</v>
      </c>
      <c r="AC3277" s="11">
        <v>10000000</v>
      </c>
      <c r="AD3277" s="11">
        <v>0</v>
      </c>
      <c r="AE3277" s="11">
        <v>0</v>
      </c>
      <c r="AF3277" s="11">
        <v>0</v>
      </c>
      <c r="AG3277" s="11">
        <v>10000000</v>
      </c>
      <c r="AH3277" s="11">
        <v>19116000</v>
      </c>
      <c r="AI3277" s="11">
        <v>0</v>
      </c>
      <c r="AJ3277" s="11">
        <v>0</v>
      </c>
      <c r="AK3277" s="11">
        <v>0</v>
      </c>
      <c r="AL3277" s="11">
        <v>0</v>
      </c>
      <c r="AM3277" s="11">
        <v>0</v>
      </c>
      <c r="AN3277" s="11">
        <v>0</v>
      </c>
      <c r="AO32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2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19116000</v>
      </c>
      <c r="AR32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77" s="11">
        <f>Table_PBS_SQL_DB2_PBSSQL_PBS_NDP_Tina_CG_QtrlyPerformance_Final[[#This Row],[GOU REL]]+Table_PBS_SQL_DB2_PBSSQL_PBS_NDP_Tina_CG_QtrlyPerformance_Final[[#This Row],[EXT REL]]</f>
        <v>20000000</v>
      </c>
      <c r="AT3277" s="11">
        <f>Table_PBS_SQL_DB2_PBSSQL_PBS_NDP_Tina_CG_QtrlyPerformance_Final[[#This Row],[GOU EXP]]+Table_PBS_SQL_DB2_PBSSQL_PBS_NDP_Tina_CG_QtrlyPerformance_Final[[#This Row],[EXT EXP]]</f>
        <v>19116000</v>
      </c>
      <c r="AU3277" s="11" t="str">
        <f>IF(Table_PBS_SQL_DB2_PBSSQL_PBS_NDP_Tina_CG_QtrlyPerformance_Final[[#This Row],[Item_Code]]&gt;"300000", "Capital", "Recurrent")</f>
        <v>Capital</v>
      </c>
    </row>
    <row r="3278" spans="1:47" x14ac:dyDescent="0.25">
      <c r="A3278" t="s">
        <v>295</v>
      </c>
      <c r="B3278" t="s">
        <v>296</v>
      </c>
      <c r="C3278" t="s">
        <v>293</v>
      </c>
      <c r="D3278" t="s">
        <v>1206</v>
      </c>
      <c r="E3278" t="s">
        <v>31</v>
      </c>
      <c r="F3278" t="s">
        <v>1207</v>
      </c>
      <c r="G3278" t="s">
        <v>177</v>
      </c>
      <c r="H3278" t="s">
        <v>1222</v>
      </c>
      <c r="I3278" t="s">
        <v>467</v>
      </c>
      <c r="J3278" t="s">
        <v>1227</v>
      </c>
      <c r="K3278" t="s">
        <v>1223</v>
      </c>
      <c r="L3278" t="s">
        <v>1224</v>
      </c>
      <c r="M3278" t="s">
        <v>1212</v>
      </c>
      <c r="N3278" t="s">
        <v>1213</v>
      </c>
      <c r="O3278" t="s">
        <v>1120</v>
      </c>
      <c r="P3278" t="s">
        <v>1121</v>
      </c>
      <c r="Q3278" s="11">
        <v>0</v>
      </c>
      <c r="R3278" s="11">
        <v>0</v>
      </c>
      <c r="S3278" s="11">
        <v>0</v>
      </c>
      <c r="T3278" s="11">
        <v>0</v>
      </c>
      <c r="U3278" s="11">
        <v>73405000</v>
      </c>
      <c r="V3278" s="11">
        <v>0</v>
      </c>
      <c r="W3278" s="11">
        <v>23405000</v>
      </c>
      <c r="X3278" s="11">
        <v>50000000</v>
      </c>
      <c r="Y3278" s="11">
        <v>0</v>
      </c>
      <c r="Z3278" s="11">
        <v>0</v>
      </c>
      <c r="AA3278" s="11">
        <v>0</v>
      </c>
      <c r="AB3278" s="11">
        <v>0</v>
      </c>
      <c r="AC3278" s="11">
        <v>5851250</v>
      </c>
      <c r="AD3278" s="11">
        <v>0</v>
      </c>
      <c r="AE3278" s="11">
        <v>0</v>
      </c>
      <c r="AF3278" s="11">
        <v>0</v>
      </c>
      <c r="AG3278" s="11">
        <v>5851250</v>
      </c>
      <c r="AH3278" s="11">
        <v>0</v>
      </c>
      <c r="AI3278" s="11">
        <v>0</v>
      </c>
      <c r="AJ3278" s="11">
        <v>0</v>
      </c>
      <c r="AK3278" s="11">
        <v>0</v>
      </c>
      <c r="AL3278" s="11">
        <v>11702500</v>
      </c>
      <c r="AM3278" s="11">
        <v>0</v>
      </c>
      <c r="AN3278" s="11">
        <v>0</v>
      </c>
      <c r="AO32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11702500</v>
      </c>
      <c r="AP32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11702500</v>
      </c>
      <c r="AR32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78" s="11">
        <f>Table_PBS_SQL_DB2_PBSSQL_PBS_NDP_Tina_CG_QtrlyPerformance_Final[[#This Row],[GOU REL]]+Table_PBS_SQL_DB2_PBSSQL_PBS_NDP_Tina_CG_QtrlyPerformance_Final[[#This Row],[EXT REL]]</f>
        <v>11702500</v>
      </c>
      <c r="AT3278" s="11">
        <f>Table_PBS_SQL_DB2_PBSSQL_PBS_NDP_Tina_CG_QtrlyPerformance_Final[[#This Row],[GOU EXP]]+Table_PBS_SQL_DB2_PBSSQL_PBS_NDP_Tina_CG_QtrlyPerformance_Final[[#This Row],[EXT EXP]]</f>
        <v>11702500</v>
      </c>
      <c r="AU3278" s="11" t="str">
        <f>IF(Table_PBS_SQL_DB2_PBSSQL_PBS_NDP_Tina_CG_QtrlyPerformance_Final[[#This Row],[Item_Code]]&gt;"300000", "Capital", "Recurrent")</f>
        <v>Recurrent</v>
      </c>
    </row>
    <row r="3279" spans="1:47" x14ac:dyDescent="0.25">
      <c r="A3279" t="s">
        <v>295</v>
      </c>
      <c r="B3279" t="s">
        <v>296</v>
      </c>
      <c r="C3279" t="s">
        <v>293</v>
      </c>
      <c r="D3279" t="s">
        <v>1206</v>
      </c>
      <c r="E3279" t="s">
        <v>31</v>
      </c>
      <c r="F3279" t="s">
        <v>1207</v>
      </c>
      <c r="G3279" t="s">
        <v>177</v>
      </c>
      <c r="H3279" t="s">
        <v>1222</v>
      </c>
      <c r="I3279" t="s">
        <v>467</v>
      </c>
      <c r="J3279" t="s">
        <v>1227</v>
      </c>
      <c r="K3279" t="s">
        <v>1223</v>
      </c>
      <c r="L3279" t="s">
        <v>1224</v>
      </c>
      <c r="M3279" t="s">
        <v>1212</v>
      </c>
      <c r="N3279" t="s">
        <v>1213</v>
      </c>
      <c r="O3279" t="s">
        <v>1392</v>
      </c>
      <c r="P3279" t="s">
        <v>1393</v>
      </c>
      <c r="Q3279" s="11">
        <v>0</v>
      </c>
      <c r="R3279" s="11">
        <v>0</v>
      </c>
      <c r="S3279" s="11">
        <v>0</v>
      </c>
      <c r="T3279" s="11">
        <v>0</v>
      </c>
      <c r="U3279" s="11">
        <v>715400000</v>
      </c>
      <c r="V3279" s="11">
        <v>0</v>
      </c>
      <c r="W3279" s="11">
        <v>0</v>
      </c>
      <c r="X3279" s="11">
        <v>715400000</v>
      </c>
      <c r="Y3279" s="11">
        <v>0</v>
      </c>
      <c r="Z3279" s="11">
        <v>0</v>
      </c>
      <c r="AA3279" s="11">
        <v>0</v>
      </c>
      <c r="AB3279" s="11">
        <v>0</v>
      </c>
      <c r="AC3279" s="11">
        <v>0</v>
      </c>
      <c r="AD3279" s="11">
        <v>0</v>
      </c>
      <c r="AE3279" s="11">
        <v>0</v>
      </c>
      <c r="AF3279" s="11">
        <v>0</v>
      </c>
      <c r="AG3279" s="11">
        <v>0</v>
      </c>
      <c r="AH3279" s="11">
        <v>0</v>
      </c>
      <c r="AI3279" s="11">
        <v>0</v>
      </c>
      <c r="AJ3279" s="11">
        <v>0</v>
      </c>
      <c r="AK3279" s="11">
        <v>0</v>
      </c>
      <c r="AL3279" s="11">
        <v>0</v>
      </c>
      <c r="AM3279" s="11">
        <v>0</v>
      </c>
      <c r="AN3279" s="11">
        <v>0</v>
      </c>
      <c r="AO32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79" s="11">
        <f>Table_PBS_SQL_DB2_PBSSQL_PBS_NDP_Tina_CG_QtrlyPerformance_Final[[#This Row],[GOU REL]]+Table_PBS_SQL_DB2_PBSSQL_PBS_NDP_Tina_CG_QtrlyPerformance_Final[[#This Row],[EXT REL]]</f>
        <v>0</v>
      </c>
      <c r="AT3279" s="11">
        <f>Table_PBS_SQL_DB2_PBSSQL_PBS_NDP_Tina_CG_QtrlyPerformance_Final[[#This Row],[GOU EXP]]+Table_PBS_SQL_DB2_PBSSQL_PBS_NDP_Tina_CG_QtrlyPerformance_Final[[#This Row],[EXT EXP]]</f>
        <v>0</v>
      </c>
      <c r="AU3279" s="11" t="str">
        <f>IF(Table_PBS_SQL_DB2_PBSSQL_PBS_NDP_Tina_CG_QtrlyPerformance_Final[[#This Row],[Item_Code]]&gt;"300000", "Capital", "Recurrent")</f>
        <v>Recurrent</v>
      </c>
    </row>
    <row r="3280" spans="1:47" x14ac:dyDescent="0.25">
      <c r="A3280" t="s">
        <v>295</v>
      </c>
      <c r="B3280" t="s">
        <v>296</v>
      </c>
      <c r="C3280" t="s">
        <v>293</v>
      </c>
      <c r="D3280" t="s">
        <v>1206</v>
      </c>
      <c r="E3280" t="s">
        <v>31</v>
      </c>
      <c r="F3280" t="s">
        <v>1207</v>
      </c>
      <c r="G3280" t="s">
        <v>177</v>
      </c>
      <c r="H3280" t="s">
        <v>1222</v>
      </c>
      <c r="I3280" t="s">
        <v>467</v>
      </c>
      <c r="J3280" t="s">
        <v>1227</v>
      </c>
      <c r="K3280" t="s">
        <v>1223</v>
      </c>
      <c r="L3280" t="s">
        <v>1224</v>
      </c>
      <c r="M3280" t="s">
        <v>1212</v>
      </c>
      <c r="N3280" t="s">
        <v>1213</v>
      </c>
      <c r="O3280" t="s">
        <v>1005</v>
      </c>
      <c r="P3280" t="s">
        <v>1006</v>
      </c>
      <c r="Q3280" s="11">
        <v>0</v>
      </c>
      <c r="R3280" s="11">
        <v>0</v>
      </c>
      <c r="S3280" s="11">
        <v>0</v>
      </c>
      <c r="T3280" s="11">
        <v>0</v>
      </c>
      <c r="U3280" s="11">
        <v>518865600</v>
      </c>
      <c r="V3280" s="11">
        <v>0</v>
      </c>
      <c r="W3280" s="11">
        <v>418865600</v>
      </c>
      <c r="X3280" s="11">
        <v>100000000</v>
      </c>
      <c r="Y3280" s="11">
        <v>0</v>
      </c>
      <c r="Z3280" s="11">
        <v>0</v>
      </c>
      <c r="AA3280" s="11">
        <v>0</v>
      </c>
      <c r="AB3280" s="11">
        <v>0</v>
      </c>
      <c r="AC3280" s="11">
        <v>104716400</v>
      </c>
      <c r="AD3280" s="11">
        <v>22512000</v>
      </c>
      <c r="AE3280" s="11">
        <v>0</v>
      </c>
      <c r="AF3280" s="11">
        <v>0</v>
      </c>
      <c r="AG3280" s="11">
        <v>314149200</v>
      </c>
      <c r="AH3280" s="11">
        <v>0</v>
      </c>
      <c r="AI3280" s="11">
        <v>0</v>
      </c>
      <c r="AJ3280" s="11">
        <v>0</v>
      </c>
      <c r="AK3280" s="11">
        <v>0</v>
      </c>
      <c r="AL3280" s="11">
        <v>396353600</v>
      </c>
      <c r="AM3280" s="11">
        <v>0</v>
      </c>
      <c r="AN3280" s="11">
        <v>0</v>
      </c>
      <c r="AO32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418865600</v>
      </c>
      <c r="AP32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418865600</v>
      </c>
      <c r="AR32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0" s="11">
        <f>Table_PBS_SQL_DB2_PBSSQL_PBS_NDP_Tina_CG_QtrlyPerformance_Final[[#This Row],[GOU REL]]+Table_PBS_SQL_DB2_PBSSQL_PBS_NDP_Tina_CG_QtrlyPerformance_Final[[#This Row],[EXT REL]]</f>
        <v>418865600</v>
      </c>
      <c r="AT3280" s="11">
        <f>Table_PBS_SQL_DB2_PBSSQL_PBS_NDP_Tina_CG_QtrlyPerformance_Final[[#This Row],[GOU EXP]]+Table_PBS_SQL_DB2_PBSSQL_PBS_NDP_Tina_CG_QtrlyPerformance_Final[[#This Row],[EXT EXP]]</f>
        <v>418865600</v>
      </c>
      <c r="AU3280" s="11" t="str">
        <f>IF(Table_PBS_SQL_DB2_PBSSQL_PBS_NDP_Tina_CG_QtrlyPerformance_Final[[#This Row],[Item_Code]]&gt;"300000", "Capital", "Recurrent")</f>
        <v>Recurrent</v>
      </c>
    </row>
    <row r="3281" spans="1:47" x14ac:dyDescent="0.25">
      <c r="A3281" t="s">
        <v>295</v>
      </c>
      <c r="B3281" t="s">
        <v>296</v>
      </c>
      <c r="C3281" t="s">
        <v>293</v>
      </c>
      <c r="D3281" t="s">
        <v>1206</v>
      </c>
      <c r="E3281" t="s">
        <v>31</v>
      </c>
      <c r="F3281" t="s">
        <v>1207</v>
      </c>
      <c r="G3281" t="s">
        <v>177</v>
      </c>
      <c r="H3281" t="s">
        <v>1222</v>
      </c>
      <c r="I3281" t="s">
        <v>467</v>
      </c>
      <c r="J3281" t="s">
        <v>1227</v>
      </c>
      <c r="K3281" t="s">
        <v>1223</v>
      </c>
      <c r="L3281" t="s">
        <v>1224</v>
      </c>
      <c r="M3281" t="s">
        <v>1212</v>
      </c>
      <c r="N3281" t="s">
        <v>1213</v>
      </c>
      <c r="O3281" t="s">
        <v>1056</v>
      </c>
      <c r="P3281" t="s">
        <v>1057</v>
      </c>
      <c r="Q3281" s="11">
        <v>0</v>
      </c>
      <c r="R3281" s="11">
        <v>0</v>
      </c>
      <c r="S3281" s="11">
        <v>0</v>
      </c>
      <c r="T3281" s="11">
        <v>0</v>
      </c>
      <c r="U3281" s="11">
        <v>740430000</v>
      </c>
      <c r="V3281" s="11">
        <v>0</v>
      </c>
      <c r="W3281" s="11">
        <v>0</v>
      </c>
      <c r="X3281" s="11">
        <v>740430000</v>
      </c>
      <c r="Y3281" s="11">
        <v>0</v>
      </c>
      <c r="Z3281" s="11">
        <v>0</v>
      </c>
      <c r="AA3281" s="11">
        <v>0</v>
      </c>
      <c r="AB3281" s="11">
        <v>0</v>
      </c>
      <c r="AC3281" s="11">
        <v>0</v>
      </c>
      <c r="AD3281" s="11">
        <v>0</v>
      </c>
      <c r="AE3281" s="11">
        <v>0</v>
      </c>
      <c r="AF3281" s="11">
        <v>0</v>
      </c>
      <c r="AG3281" s="11">
        <v>0</v>
      </c>
      <c r="AH3281" s="11">
        <v>0</v>
      </c>
      <c r="AI3281" s="11">
        <v>0</v>
      </c>
      <c r="AJ3281" s="11">
        <v>0</v>
      </c>
      <c r="AK3281" s="11">
        <v>0</v>
      </c>
      <c r="AL3281" s="11">
        <v>0</v>
      </c>
      <c r="AM3281" s="11">
        <v>0</v>
      </c>
      <c r="AN3281" s="11">
        <v>0</v>
      </c>
      <c r="AO32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1" s="11">
        <f>Table_PBS_SQL_DB2_PBSSQL_PBS_NDP_Tina_CG_QtrlyPerformance_Final[[#This Row],[GOU REL]]+Table_PBS_SQL_DB2_PBSSQL_PBS_NDP_Tina_CG_QtrlyPerformance_Final[[#This Row],[EXT REL]]</f>
        <v>0</v>
      </c>
      <c r="AT3281" s="11">
        <f>Table_PBS_SQL_DB2_PBSSQL_PBS_NDP_Tina_CG_QtrlyPerformance_Final[[#This Row],[GOU EXP]]+Table_PBS_SQL_DB2_PBSSQL_PBS_NDP_Tina_CG_QtrlyPerformance_Final[[#This Row],[EXT EXP]]</f>
        <v>0</v>
      </c>
      <c r="AU3281" s="11" t="str">
        <f>IF(Table_PBS_SQL_DB2_PBSSQL_PBS_NDP_Tina_CG_QtrlyPerformance_Final[[#This Row],[Item_Code]]&gt;"300000", "Capital", "Recurrent")</f>
        <v>Recurrent</v>
      </c>
    </row>
    <row r="3282" spans="1:47" x14ac:dyDescent="0.25">
      <c r="A3282" t="s">
        <v>295</v>
      </c>
      <c r="B3282" t="s">
        <v>296</v>
      </c>
      <c r="C3282" t="s">
        <v>293</v>
      </c>
      <c r="D3282" t="s">
        <v>1206</v>
      </c>
      <c r="E3282" t="s">
        <v>31</v>
      </c>
      <c r="F3282" t="s">
        <v>1207</v>
      </c>
      <c r="G3282" t="s">
        <v>202</v>
      </c>
      <c r="H3282" t="s">
        <v>2003</v>
      </c>
      <c r="I3282" t="s">
        <v>493</v>
      </c>
      <c r="J3282" t="s">
        <v>2004</v>
      </c>
      <c r="K3282" t="s">
        <v>297</v>
      </c>
      <c r="L3282" t="s">
        <v>2005</v>
      </c>
      <c r="M3282" t="s">
        <v>1044</v>
      </c>
      <c r="N3282" t="s">
        <v>1045</v>
      </c>
      <c r="O3282" t="s">
        <v>957</v>
      </c>
      <c r="P3282" t="s">
        <v>958</v>
      </c>
      <c r="Q3282" s="11">
        <v>0</v>
      </c>
      <c r="R3282" s="11">
        <v>0</v>
      </c>
      <c r="S3282" s="11">
        <v>0</v>
      </c>
      <c r="T3282" s="11">
        <v>0</v>
      </c>
      <c r="U3282" s="11">
        <v>70000000</v>
      </c>
      <c r="V3282" s="11">
        <v>0</v>
      </c>
      <c r="W3282" s="11">
        <v>70000000</v>
      </c>
      <c r="X3282" s="11">
        <v>0</v>
      </c>
      <c r="Y3282" s="11">
        <v>0</v>
      </c>
      <c r="Z3282" s="11">
        <v>0</v>
      </c>
      <c r="AA3282" s="11">
        <v>0</v>
      </c>
      <c r="AB3282" s="11">
        <v>0</v>
      </c>
      <c r="AC3282" s="11">
        <v>17500005</v>
      </c>
      <c r="AD3282" s="11">
        <v>0</v>
      </c>
      <c r="AE3282" s="11">
        <v>0</v>
      </c>
      <c r="AF3282" s="11">
        <v>0</v>
      </c>
      <c r="AG3282" s="11">
        <v>17500005</v>
      </c>
      <c r="AH3282" s="11">
        <v>0</v>
      </c>
      <c r="AI3282" s="11">
        <v>0</v>
      </c>
      <c r="AJ3282" s="11">
        <v>0</v>
      </c>
      <c r="AK3282" s="11">
        <v>0</v>
      </c>
      <c r="AL3282" s="11">
        <v>35000000</v>
      </c>
      <c r="AM3282" s="11">
        <v>0</v>
      </c>
      <c r="AN3282" s="11">
        <v>0</v>
      </c>
      <c r="AO32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35000010</v>
      </c>
      <c r="AP32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v>
      </c>
      <c r="AR32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2" s="11">
        <f>Table_PBS_SQL_DB2_PBSSQL_PBS_NDP_Tina_CG_QtrlyPerformance_Final[[#This Row],[GOU REL]]+Table_PBS_SQL_DB2_PBSSQL_PBS_NDP_Tina_CG_QtrlyPerformance_Final[[#This Row],[EXT REL]]</f>
        <v>35000010</v>
      </c>
      <c r="AT3282" s="11">
        <f>Table_PBS_SQL_DB2_PBSSQL_PBS_NDP_Tina_CG_QtrlyPerformance_Final[[#This Row],[GOU EXP]]+Table_PBS_SQL_DB2_PBSSQL_PBS_NDP_Tina_CG_QtrlyPerformance_Final[[#This Row],[EXT EXP]]</f>
        <v>35000000</v>
      </c>
      <c r="AU3282" s="11" t="str">
        <f>IF(Table_PBS_SQL_DB2_PBSSQL_PBS_NDP_Tina_CG_QtrlyPerformance_Final[[#This Row],[Item_Code]]&gt;"300000", "Capital", "Recurrent")</f>
        <v>Capital</v>
      </c>
    </row>
    <row r="3283" spans="1:47" x14ac:dyDescent="0.25">
      <c r="A3283" t="s">
        <v>295</v>
      </c>
      <c r="B3283" t="s">
        <v>296</v>
      </c>
      <c r="C3283" t="s">
        <v>293</v>
      </c>
      <c r="D3283" t="s">
        <v>1206</v>
      </c>
      <c r="E3283" t="s">
        <v>31</v>
      </c>
      <c r="F3283" t="s">
        <v>1207</v>
      </c>
      <c r="G3283" t="s">
        <v>202</v>
      </c>
      <c r="H3283" t="s">
        <v>2003</v>
      </c>
      <c r="I3283" t="s">
        <v>493</v>
      </c>
      <c r="J3283" t="s">
        <v>2004</v>
      </c>
      <c r="K3283" t="s">
        <v>297</v>
      </c>
      <c r="L3283" t="s">
        <v>2005</v>
      </c>
      <c r="M3283" t="s">
        <v>1212</v>
      </c>
      <c r="N3283" t="s">
        <v>1213</v>
      </c>
      <c r="O3283" t="s">
        <v>1025</v>
      </c>
      <c r="P3283" t="s">
        <v>1026</v>
      </c>
      <c r="Q3283" s="11">
        <v>0</v>
      </c>
      <c r="R3283" s="11">
        <v>0</v>
      </c>
      <c r="S3283" s="11">
        <v>0</v>
      </c>
      <c r="T3283" s="11">
        <v>0</v>
      </c>
      <c r="U3283" s="11">
        <v>50000000</v>
      </c>
      <c r="V3283" s="11">
        <v>0</v>
      </c>
      <c r="W3283" s="11">
        <v>50000000</v>
      </c>
      <c r="X3283" s="11">
        <v>0</v>
      </c>
      <c r="Y3283" s="11">
        <v>0</v>
      </c>
      <c r="Z3283" s="11">
        <v>0</v>
      </c>
      <c r="AA3283" s="11">
        <v>0</v>
      </c>
      <c r="AB3283" s="11">
        <v>0</v>
      </c>
      <c r="AC3283" s="11">
        <v>12500000</v>
      </c>
      <c r="AD3283" s="11">
        <v>12500000</v>
      </c>
      <c r="AE3283" s="11">
        <v>0</v>
      </c>
      <c r="AF3283" s="11">
        <v>0</v>
      </c>
      <c r="AG3283" s="11">
        <v>12500000</v>
      </c>
      <c r="AH3283" s="11">
        <v>12500000</v>
      </c>
      <c r="AI3283" s="11">
        <v>0</v>
      </c>
      <c r="AJ3283" s="11">
        <v>0</v>
      </c>
      <c r="AK3283" s="11">
        <v>0</v>
      </c>
      <c r="AL3283" s="11">
        <v>0</v>
      </c>
      <c r="AM3283" s="11">
        <v>0</v>
      </c>
      <c r="AN3283" s="11">
        <v>0</v>
      </c>
      <c r="AO32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32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32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3" s="11">
        <f>Table_PBS_SQL_DB2_PBSSQL_PBS_NDP_Tina_CG_QtrlyPerformance_Final[[#This Row],[GOU REL]]+Table_PBS_SQL_DB2_PBSSQL_PBS_NDP_Tina_CG_QtrlyPerformance_Final[[#This Row],[EXT REL]]</f>
        <v>25000000</v>
      </c>
      <c r="AT3283" s="11">
        <f>Table_PBS_SQL_DB2_PBSSQL_PBS_NDP_Tina_CG_QtrlyPerformance_Final[[#This Row],[GOU EXP]]+Table_PBS_SQL_DB2_PBSSQL_PBS_NDP_Tina_CG_QtrlyPerformance_Final[[#This Row],[EXT EXP]]</f>
        <v>25000000</v>
      </c>
      <c r="AU3283" s="11" t="str">
        <f>IF(Table_PBS_SQL_DB2_PBSSQL_PBS_NDP_Tina_CG_QtrlyPerformance_Final[[#This Row],[Item_Code]]&gt;"300000", "Capital", "Recurrent")</f>
        <v>Recurrent</v>
      </c>
    </row>
    <row r="3284" spans="1:47" x14ac:dyDescent="0.25">
      <c r="A3284" t="s">
        <v>295</v>
      </c>
      <c r="B3284" t="s">
        <v>296</v>
      </c>
      <c r="C3284" t="s">
        <v>293</v>
      </c>
      <c r="D3284" t="s">
        <v>1206</v>
      </c>
      <c r="E3284" t="s">
        <v>31</v>
      </c>
      <c r="F3284" t="s">
        <v>1207</v>
      </c>
      <c r="G3284" t="s">
        <v>202</v>
      </c>
      <c r="H3284" t="s">
        <v>2003</v>
      </c>
      <c r="I3284" t="s">
        <v>493</v>
      </c>
      <c r="J3284" t="s">
        <v>2004</v>
      </c>
      <c r="K3284" t="s">
        <v>297</v>
      </c>
      <c r="L3284" t="s">
        <v>2005</v>
      </c>
      <c r="M3284" t="s">
        <v>1212</v>
      </c>
      <c r="N3284" t="s">
        <v>1213</v>
      </c>
      <c r="O3284" t="s">
        <v>1005</v>
      </c>
      <c r="P3284" t="s">
        <v>1006</v>
      </c>
      <c r="Q3284" s="11">
        <v>0</v>
      </c>
      <c r="R3284" s="11">
        <v>0</v>
      </c>
      <c r="S3284" s="11">
        <v>0</v>
      </c>
      <c r="T3284" s="11">
        <v>0</v>
      </c>
      <c r="U3284" s="11">
        <v>82351780</v>
      </c>
      <c r="V3284" s="11">
        <v>0</v>
      </c>
      <c r="W3284" s="11">
        <v>82351780</v>
      </c>
      <c r="X3284" s="11">
        <v>0</v>
      </c>
      <c r="Y3284" s="11">
        <v>0</v>
      </c>
      <c r="Z3284" s="11">
        <v>0</v>
      </c>
      <c r="AA3284" s="11">
        <v>0</v>
      </c>
      <c r="AB3284" s="11">
        <v>0</v>
      </c>
      <c r="AC3284" s="11">
        <v>20587945</v>
      </c>
      <c r="AD3284" s="11">
        <v>14500000</v>
      </c>
      <c r="AE3284" s="11">
        <v>0</v>
      </c>
      <c r="AF3284" s="11">
        <v>0</v>
      </c>
      <c r="AG3284" s="11">
        <v>20587945</v>
      </c>
      <c r="AH3284" s="11">
        <v>20707945</v>
      </c>
      <c r="AI3284" s="11">
        <v>0</v>
      </c>
      <c r="AJ3284" s="11">
        <v>0</v>
      </c>
      <c r="AK3284" s="11">
        <v>18000000</v>
      </c>
      <c r="AL3284" s="11">
        <v>23967945</v>
      </c>
      <c r="AM3284" s="11">
        <v>0</v>
      </c>
      <c r="AN3284" s="11">
        <v>0</v>
      </c>
      <c r="AO32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59175890</v>
      </c>
      <c r="AP32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59175890</v>
      </c>
      <c r="AR32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4" s="11">
        <f>Table_PBS_SQL_DB2_PBSSQL_PBS_NDP_Tina_CG_QtrlyPerformance_Final[[#This Row],[GOU REL]]+Table_PBS_SQL_DB2_PBSSQL_PBS_NDP_Tina_CG_QtrlyPerformance_Final[[#This Row],[EXT REL]]</f>
        <v>59175890</v>
      </c>
      <c r="AT3284" s="11">
        <f>Table_PBS_SQL_DB2_PBSSQL_PBS_NDP_Tina_CG_QtrlyPerformance_Final[[#This Row],[GOU EXP]]+Table_PBS_SQL_DB2_PBSSQL_PBS_NDP_Tina_CG_QtrlyPerformance_Final[[#This Row],[EXT EXP]]</f>
        <v>59175890</v>
      </c>
      <c r="AU3284" s="11" t="str">
        <f>IF(Table_PBS_SQL_DB2_PBSSQL_PBS_NDP_Tina_CG_QtrlyPerformance_Final[[#This Row],[Item_Code]]&gt;"300000", "Capital", "Recurrent")</f>
        <v>Recurrent</v>
      </c>
    </row>
    <row r="3285" spans="1:47" x14ac:dyDescent="0.25">
      <c r="A3285" t="s">
        <v>305</v>
      </c>
      <c r="B3285" t="s">
        <v>306</v>
      </c>
      <c r="C3285" t="s">
        <v>293</v>
      </c>
      <c r="D3285" t="s">
        <v>1206</v>
      </c>
      <c r="E3285" t="s">
        <v>75</v>
      </c>
      <c r="F3285" t="s">
        <v>1228</v>
      </c>
      <c r="G3285" t="s">
        <v>75</v>
      </c>
      <c r="H3285" t="s">
        <v>1229</v>
      </c>
      <c r="I3285" t="s">
        <v>896</v>
      </c>
      <c r="J3285" t="s">
        <v>897</v>
      </c>
      <c r="K3285" t="s">
        <v>1230</v>
      </c>
      <c r="L3285" t="s">
        <v>1231</v>
      </c>
      <c r="M3285" t="s">
        <v>1232</v>
      </c>
      <c r="N3285" t="s">
        <v>1233</v>
      </c>
      <c r="O3285" t="s">
        <v>1028</v>
      </c>
      <c r="P3285" t="s">
        <v>1029</v>
      </c>
      <c r="Q3285" s="11">
        <v>0</v>
      </c>
      <c r="R3285" s="11">
        <v>0</v>
      </c>
      <c r="S3285" s="11">
        <v>0</v>
      </c>
      <c r="T3285" s="11">
        <v>0</v>
      </c>
      <c r="U3285" s="11">
        <v>0</v>
      </c>
      <c r="V3285" s="11">
        <v>0</v>
      </c>
      <c r="W3285" s="11">
        <v>0</v>
      </c>
      <c r="X3285" s="11">
        <v>0</v>
      </c>
      <c r="Y3285" s="11">
        <v>0</v>
      </c>
      <c r="Z3285" s="11">
        <v>0</v>
      </c>
      <c r="AA3285" s="11">
        <v>0</v>
      </c>
      <c r="AB3285" s="11">
        <v>0</v>
      </c>
      <c r="AC3285" s="11">
        <v>0</v>
      </c>
      <c r="AD3285" s="11">
        <v>0</v>
      </c>
      <c r="AE3285" s="11">
        <v>2252666893</v>
      </c>
      <c r="AF3285" s="11">
        <v>2252666893</v>
      </c>
      <c r="AG3285" s="11">
        <v>0</v>
      </c>
      <c r="AH3285" s="11">
        <v>0</v>
      </c>
      <c r="AI3285" s="11">
        <v>0</v>
      </c>
      <c r="AJ3285" s="11">
        <v>0</v>
      </c>
      <c r="AK3285" s="11">
        <v>0</v>
      </c>
      <c r="AL3285" s="11">
        <v>0</v>
      </c>
      <c r="AM3285" s="11">
        <v>0</v>
      </c>
      <c r="AN3285" s="11">
        <v>0</v>
      </c>
      <c r="AO32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2252666893</v>
      </c>
      <c r="AQ32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2252666893</v>
      </c>
      <c r="AS3285" s="11">
        <f>Table_PBS_SQL_DB2_PBSSQL_PBS_NDP_Tina_CG_QtrlyPerformance_Final[[#This Row],[GOU REL]]+Table_PBS_SQL_DB2_PBSSQL_PBS_NDP_Tina_CG_QtrlyPerformance_Final[[#This Row],[EXT REL]]</f>
        <v>2252666893</v>
      </c>
      <c r="AT3285" s="11">
        <f>Table_PBS_SQL_DB2_PBSSQL_PBS_NDP_Tina_CG_QtrlyPerformance_Final[[#This Row],[GOU EXP]]+Table_PBS_SQL_DB2_PBSSQL_PBS_NDP_Tina_CG_QtrlyPerformance_Final[[#This Row],[EXT EXP]]</f>
        <v>2252666893</v>
      </c>
      <c r="AU3285" s="11" t="str">
        <f>IF(Table_PBS_SQL_DB2_PBSSQL_PBS_NDP_Tina_CG_QtrlyPerformance_Final[[#This Row],[Item_Code]]&gt;"300000", "Capital", "Recurrent")</f>
        <v>Recurrent</v>
      </c>
    </row>
    <row r="3286" spans="1:47" x14ac:dyDescent="0.25">
      <c r="A3286" t="s">
        <v>305</v>
      </c>
      <c r="B3286" t="s">
        <v>306</v>
      </c>
      <c r="C3286" t="s">
        <v>293</v>
      </c>
      <c r="D3286" t="s">
        <v>1206</v>
      </c>
      <c r="E3286" t="s">
        <v>75</v>
      </c>
      <c r="F3286" t="s">
        <v>1228</v>
      </c>
      <c r="G3286" t="s">
        <v>75</v>
      </c>
      <c r="H3286" t="s">
        <v>1229</v>
      </c>
      <c r="I3286" t="s">
        <v>493</v>
      </c>
      <c r="J3286" t="s">
        <v>1236</v>
      </c>
      <c r="K3286" t="s">
        <v>307</v>
      </c>
      <c r="L3286" t="s">
        <v>2122</v>
      </c>
      <c r="M3286" t="s">
        <v>1232</v>
      </c>
      <c r="N3286" t="s">
        <v>1233</v>
      </c>
      <c r="O3286" t="s">
        <v>1083</v>
      </c>
      <c r="P3286" t="s">
        <v>1084</v>
      </c>
      <c r="Q3286" s="11">
        <v>0</v>
      </c>
      <c r="R3286" s="11">
        <v>0</v>
      </c>
      <c r="S3286" s="11">
        <v>0</v>
      </c>
      <c r="T3286" s="11">
        <v>0</v>
      </c>
      <c r="U3286" s="11">
        <v>1500000000</v>
      </c>
      <c r="V3286" s="11">
        <v>0</v>
      </c>
      <c r="W3286" s="11">
        <v>0</v>
      </c>
      <c r="X3286" s="11">
        <v>1500000000</v>
      </c>
      <c r="Y3286" s="11">
        <v>0</v>
      </c>
      <c r="Z3286" s="11">
        <v>0</v>
      </c>
      <c r="AA3286" s="11">
        <v>0</v>
      </c>
      <c r="AB3286" s="11">
        <v>0</v>
      </c>
      <c r="AC3286" s="11">
        <v>0</v>
      </c>
      <c r="AD3286" s="11">
        <v>0</v>
      </c>
      <c r="AE3286" s="11">
        <v>0</v>
      </c>
      <c r="AF3286" s="11">
        <v>0</v>
      </c>
      <c r="AG3286" s="11">
        <v>0</v>
      </c>
      <c r="AH3286" s="11">
        <v>0</v>
      </c>
      <c r="AI3286" s="11">
        <v>0</v>
      </c>
      <c r="AJ3286" s="11">
        <v>0</v>
      </c>
      <c r="AK3286" s="11">
        <v>0</v>
      </c>
      <c r="AL3286" s="11">
        <v>0</v>
      </c>
      <c r="AM3286" s="11">
        <v>0</v>
      </c>
      <c r="AN3286" s="11">
        <v>0</v>
      </c>
      <c r="AO32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6" s="11">
        <f>Table_PBS_SQL_DB2_PBSSQL_PBS_NDP_Tina_CG_QtrlyPerformance_Final[[#This Row],[GOU REL]]+Table_PBS_SQL_DB2_PBSSQL_PBS_NDP_Tina_CG_QtrlyPerformance_Final[[#This Row],[EXT REL]]</f>
        <v>0</v>
      </c>
      <c r="AT3286" s="11">
        <f>Table_PBS_SQL_DB2_PBSSQL_PBS_NDP_Tina_CG_QtrlyPerformance_Final[[#This Row],[GOU EXP]]+Table_PBS_SQL_DB2_PBSSQL_PBS_NDP_Tina_CG_QtrlyPerformance_Final[[#This Row],[EXT EXP]]</f>
        <v>0</v>
      </c>
      <c r="AU3286" s="11" t="str">
        <f>IF(Table_PBS_SQL_DB2_PBSSQL_PBS_NDP_Tina_CG_QtrlyPerformance_Final[[#This Row],[Item_Code]]&gt;"300000", "Capital", "Recurrent")</f>
        <v>Recurrent</v>
      </c>
    </row>
    <row r="3287" spans="1:47" x14ac:dyDescent="0.25">
      <c r="A3287" t="s">
        <v>305</v>
      </c>
      <c r="B3287" t="s">
        <v>306</v>
      </c>
      <c r="C3287" t="s">
        <v>293</v>
      </c>
      <c r="D3287" t="s">
        <v>1206</v>
      </c>
      <c r="E3287" t="s">
        <v>75</v>
      </c>
      <c r="F3287" t="s">
        <v>1228</v>
      </c>
      <c r="G3287" t="s">
        <v>75</v>
      </c>
      <c r="H3287" t="s">
        <v>1229</v>
      </c>
      <c r="I3287" t="s">
        <v>493</v>
      </c>
      <c r="J3287" t="s">
        <v>1236</v>
      </c>
      <c r="K3287" t="s">
        <v>307</v>
      </c>
      <c r="L3287" t="s">
        <v>2122</v>
      </c>
      <c r="M3287" t="s">
        <v>1232</v>
      </c>
      <c r="N3287" t="s">
        <v>1233</v>
      </c>
      <c r="O3287" t="s">
        <v>1005</v>
      </c>
      <c r="P3287" t="s">
        <v>1006</v>
      </c>
      <c r="Q3287" s="11">
        <v>0</v>
      </c>
      <c r="R3287" s="11">
        <v>0</v>
      </c>
      <c r="S3287" s="11">
        <v>0</v>
      </c>
      <c r="T3287" s="11">
        <v>0</v>
      </c>
      <c r="U3287" s="11">
        <v>120000000</v>
      </c>
      <c r="V3287" s="11">
        <v>0</v>
      </c>
      <c r="W3287" s="11">
        <v>120000000</v>
      </c>
      <c r="X3287" s="11">
        <v>0</v>
      </c>
      <c r="Y3287" s="11">
        <v>0</v>
      </c>
      <c r="Z3287" s="11">
        <v>0</v>
      </c>
      <c r="AA3287" s="11">
        <v>0</v>
      </c>
      <c r="AB3287" s="11">
        <v>0</v>
      </c>
      <c r="AC3287" s="11">
        <v>30000000</v>
      </c>
      <c r="AD3287" s="11">
        <v>29006031</v>
      </c>
      <c r="AE3287" s="11">
        <v>0</v>
      </c>
      <c r="AF3287" s="11">
        <v>0</v>
      </c>
      <c r="AG3287" s="11">
        <v>35600000</v>
      </c>
      <c r="AH3287" s="11">
        <v>35541503</v>
      </c>
      <c r="AI3287" s="11">
        <v>0</v>
      </c>
      <c r="AJ3287" s="11">
        <v>0</v>
      </c>
      <c r="AK3287" s="11">
        <v>54400000</v>
      </c>
      <c r="AL3287" s="11">
        <v>55366623</v>
      </c>
      <c r="AM3287" s="11">
        <v>0</v>
      </c>
      <c r="AN3287" s="11">
        <v>0</v>
      </c>
      <c r="AO32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2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119914157</v>
      </c>
      <c r="AR32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7" s="11">
        <f>Table_PBS_SQL_DB2_PBSSQL_PBS_NDP_Tina_CG_QtrlyPerformance_Final[[#This Row],[GOU REL]]+Table_PBS_SQL_DB2_PBSSQL_PBS_NDP_Tina_CG_QtrlyPerformance_Final[[#This Row],[EXT REL]]</f>
        <v>120000000</v>
      </c>
      <c r="AT3287" s="11">
        <f>Table_PBS_SQL_DB2_PBSSQL_PBS_NDP_Tina_CG_QtrlyPerformance_Final[[#This Row],[GOU EXP]]+Table_PBS_SQL_DB2_PBSSQL_PBS_NDP_Tina_CG_QtrlyPerformance_Final[[#This Row],[EXT EXP]]</f>
        <v>119914157</v>
      </c>
      <c r="AU3287" s="11" t="str">
        <f>IF(Table_PBS_SQL_DB2_PBSSQL_PBS_NDP_Tina_CG_QtrlyPerformance_Final[[#This Row],[Item_Code]]&gt;"300000", "Capital", "Recurrent")</f>
        <v>Recurrent</v>
      </c>
    </row>
    <row r="3288" spans="1:47" x14ac:dyDescent="0.25">
      <c r="A3288" t="s">
        <v>305</v>
      </c>
      <c r="B3288" t="s">
        <v>306</v>
      </c>
      <c r="C3288" t="s">
        <v>293</v>
      </c>
      <c r="D3288" t="s">
        <v>1206</v>
      </c>
      <c r="E3288" t="s">
        <v>75</v>
      </c>
      <c r="F3288" t="s">
        <v>1228</v>
      </c>
      <c r="G3288" t="s">
        <v>75</v>
      </c>
      <c r="H3288" t="s">
        <v>1229</v>
      </c>
      <c r="I3288" t="s">
        <v>493</v>
      </c>
      <c r="J3288" t="s">
        <v>1236</v>
      </c>
      <c r="K3288" t="s">
        <v>1237</v>
      </c>
      <c r="L3288" t="s">
        <v>1238</v>
      </c>
      <c r="M3288" t="s">
        <v>1232</v>
      </c>
      <c r="N3288" t="s">
        <v>1233</v>
      </c>
      <c r="O3288" t="s">
        <v>1011</v>
      </c>
      <c r="P3288" t="s">
        <v>1012</v>
      </c>
      <c r="Q3288" s="11">
        <v>0</v>
      </c>
      <c r="R3288" s="11">
        <v>0</v>
      </c>
      <c r="S3288" s="11">
        <v>0</v>
      </c>
      <c r="T3288" s="11">
        <v>0</v>
      </c>
      <c r="U3288" s="11">
        <v>8000000</v>
      </c>
      <c r="V3288" s="11">
        <v>0</v>
      </c>
      <c r="W3288" s="11">
        <v>8000000</v>
      </c>
      <c r="X3288" s="11">
        <v>0</v>
      </c>
      <c r="Y3288" s="11">
        <v>0</v>
      </c>
      <c r="Z3288" s="11">
        <v>0</v>
      </c>
      <c r="AA3288" s="11">
        <v>0</v>
      </c>
      <c r="AB3288" s="11">
        <v>0</v>
      </c>
      <c r="AC3288" s="11">
        <v>0</v>
      </c>
      <c r="AD3288" s="11">
        <v>0</v>
      </c>
      <c r="AE3288" s="11">
        <v>0</v>
      </c>
      <c r="AF3288" s="11">
        <v>0</v>
      </c>
      <c r="AG3288" s="11">
        <v>1200000</v>
      </c>
      <c r="AH3288" s="11">
        <v>0</v>
      </c>
      <c r="AI3288" s="11">
        <v>0</v>
      </c>
      <c r="AJ3288" s="11">
        <v>0</v>
      </c>
      <c r="AK3288" s="11">
        <v>4000000</v>
      </c>
      <c r="AL3288" s="11">
        <v>5190000</v>
      </c>
      <c r="AM3288" s="11">
        <v>0</v>
      </c>
      <c r="AN3288" s="11">
        <v>0</v>
      </c>
      <c r="AO32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5200000</v>
      </c>
      <c r="AP32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5190000</v>
      </c>
      <c r="AR32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8" s="11">
        <f>Table_PBS_SQL_DB2_PBSSQL_PBS_NDP_Tina_CG_QtrlyPerformance_Final[[#This Row],[GOU REL]]+Table_PBS_SQL_DB2_PBSSQL_PBS_NDP_Tina_CG_QtrlyPerformance_Final[[#This Row],[EXT REL]]</f>
        <v>5200000</v>
      </c>
      <c r="AT3288" s="11">
        <f>Table_PBS_SQL_DB2_PBSSQL_PBS_NDP_Tina_CG_QtrlyPerformance_Final[[#This Row],[GOU EXP]]+Table_PBS_SQL_DB2_PBSSQL_PBS_NDP_Tina_CG_QtrlyPerformance_Final[[#This Row],[EXT EXP]]</f>
        <v>5190000</v>
      </c>
      <c r="AU3288" s="11" t="str">
        <f>IF(Table_PBS_SQL_DB2_PBSSQL_PBS_NDP_Tina_CG_QtrlyPerformance_Final[[#This Row],[Item_Code]]&gt;"300000", "Capital", "Recurrent")</f>
        <v>Recurrent</v>
      </c>
    </row>
    <row r="3289" spans="1:47" x14ac:dyDescent="0.25">
      <c r="A3289" t="s">
        <v>305</v>
      </c>
      <c r="B3289" t="s">
        <v>306</v>
      </c>
      <c r="C3289" t="s">
        <v>293</v>
      </c>
      <c r="D3289" t="s">
        <v>1206</v>
      </c>
      <c r="E3289" t="s">
        <v>75</v>
      </c>
      <c r="F3289" t="s">
        <v>1228</v>
      </c>
      <c r="G3289" t="s">
        <v>75</v>
      </c>
      <c r="H3289" t="s">
        <v>1229</v>
      </c>
      <c r="I3289" t="s">
        <v>493</v>
      </c>
      <c r="J3289" t="s">
        <v>1236</v>
      </c>
      <c r="K3289" t="s">
        <v>1237</v>
      </c>
      <c r="L3289" t="s">
        <v>1238</v>
      </c>
      <c r="M3289" t="s">
        <v>1232</v>
      </c>
      <c r="N3289" t="s">
        <v>1233</v>
      </c>
      <c r="O3289" t="s">
        <v>967</v>
      </c>
      <c r="P3289" t="s">
        <v>968</v>
      </c>
      <c r="Q3289" s="11">
        <v>0</v>
      </c>
      <c r="R3289" s="11">
        <v>0</v>
      </c>
      <c r="S3289" s="11">
        <v>0</v>
      </c>
      <c r="T3289" s="11">
        <v>0</v>
      </c>
      <c r="U3289" s="11">
        <v>12000000</v>
      </c>
      <c r="V3289" s="11">
        <v>0</v>
      </c>
      <c r="W3289" s="11">
        <v>12000000</v>
      </c>
      <c r="X3289" s="11">
        <v>0</v>
      </c>
      <c r="Y3289" s="11">
        <v>0</v>
      </c>
      <c r="Z3289" s="11">
        <v>0</v>
      </c>
      <c r="AA3289" s="11">
        <v>0</v>
      </c>
      <c r="AB3289" s="11">
        <v>0</v>
      </c>
      <c r="AC3289" s="11">
        <v>1440000</v>
      </c>
      <c r="AD3289" s="11">
        <v>0</v>
      </c>
      <c r="AE3289" s="11">
        <v>0</v>
      </c>
      <c r="AF3289" s="11">
        <v>0</v>
      </c>
      <c r="AG3289" s="11">
        <v>1800000</v>
      </c>
      <c r="AH3289" s="11">
        <v>0</v>
      </c>
      <c r="AI3289" s="11">
        <v>0</v>
      </c>
      <c r="AJ3289" s="11">
        <v>0</v>
      </c>
      <c r="AK3289" s="11">
        <v>0</v>
      </c>
      <c r="AL3289" s="11">
        <v>3230000</v>
      </c>
      <c r="AM3289" s="11">
        <v>0</v>
      </c>
      <c r="AN3289" s="11">
        <v>0</v>
      </c>
      <c r="AO32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3240000</v>
      </c>
      <c r="AP32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3230000</v>
      </c>
      <c r="AR32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89" s="11">
        <f>Table_PBS_SQL_DB2_PBSSQL_PBS_NDP_Tina_CG_QtrlyPerformance_Final[[#This Row],[GOU REL]]+Table_PBS_SQL_DB2_PBSSQL_PBS_NDP_Tina_CG_QtrlyPerformance_Final[[#This Row],[EXT REL]]</f>
        <v>3240000</v>
      </c>
      <c r="AT3289" s="11">
        <f>Table_PBS_SQL_DB2_PBSSQL_PBS_NDP_Tina_CG_QtrlyPerformance_Final[[#This Row],[GOU EXP]]+Table_PBS_SQL_DB2_PBSSQL_PBS_NDP_Tina_CG_QtrlyPerformance_Final[[#This Row],[EXT EXP]]</f>
        <v>3230000</v>
      </c>
      <c r="AU3289" s="11" t="str">
        <f>IF(Table_PBS_SQL_DB2_PBSSQL_PBS_NDP_Tina_CG_QtrlyPerformance_Final[[#This Row],[Item_Code]]&gt;"300000", "Capital", "Recurrent")</f>
        <v>Recurrent</v>
      </c>
    </row>
    <row r="3290" spans="1:47" x14ac:dyDescent="0.25">
      <c r="A3290" t="s">
        <v>305</v>
      </c>
      <c r="B3290" t="s">
        <v>306</v>
      </c>
      <c r="C3290" t="s">
        <v>293</v>
      </c>
      <c r="D3290" t="s">
        <v>1206</v>
      </c>
      <c r="E3290" t="s">
        <v>75</v>
      </c>
      <c r="F3290" t="s">
        <v>1228</v>
      </c>
      <c r="G3290" t="s">
        <v>75</v>
      </c>
      <c r="H3290" t="s">
        <v>1229</v>
      </c>
      <c r="I3290" t="s">
        <v>493</v>
      </c>
      <c r="J3290" t="s">
        <v>1236</v>
      </c>
      <c r="K3290" t="s">
        <v>1237</v>
      </c>
      <c r="L3290" t="s">
        <v>1238</v>
      </c>
      <c r="M3290" t="s">
        <v>1232</v>
      </c>
      <c r="N3290" t="s">
        <v>1233</v>
      </c>
      <c r="O3290" t="s">
        <v>1005</v>
      </c>
      <c r="P3290" t="s">
        <v>1006</v>
      </c>
      <c r="Q3290" s="11">
        <v>0</v>
      </c>
      <c r="R3290" s="11">
        <v>0</v>
      </c>
      <c r="S3290" s="11">
        <v>0</v>
      </c>
      <c r="T3290" s="11">
        <v>0</v>
      </c>
      <c r="U3290" s="11">
        <v>449000000</v>
      </c>
      <c r="V3290" s="11">
        <v>0</v>
      </c>
      <c r="W3290" s="11">
        <v>449000000</v>
      </c>
      <c r="X3290" s="11">
        <v>0</v>
      </c>
      <c r="Y3290" s="11">
        <v>0</v>
      </c>
      <c r="Z3290" s="11">
        <v>0</v>
      </c>
      <c r="AA3290" s="11">
        <v>0</v>
      </c>
      <c r="AB3290" s="11">
        <v>0</v>
      </c>
      <c r="AC3290" s="11">
        <v>52861009</v>
      </c>
      <c r="AD3290" s="11">
        <v>52546000</v>
      </c>
      <c r="AE3290" s="11">
        <v>0</v>
      </c>
      <c r="AF3290" s="11">
        <v>0</v>
      </c>
      <c r="AG3290" s="11">
        <v>67350000</v>
      </c>
      <c r="AH3290" s="11">
        <v>67665000</v>
      </c>
      <c r="AI3290" s="11">
        <v>0</v>
      </c>
      <c r="AJ3290" s="11">
        <v>0</v>
      </c>
      <c r="AK3290" s="11">
        <v>80000000</v>
      </c>
      <c r="AL3290" s="11">
        <v>79940000</v>
      </c>
      <c r="AM3290" s="11">
        <v>0</v>
      </c>
      <c r="AN3290" s="11">
        <v>0</v>
      </c>
      <c r="AO32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200211009</v>
      </c>
      <c r="AP32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200151000</v>
      </c>
      <c r="AR32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90" s="11">
        <f>Table_PBS_SQL_DB2_PBSSQL_PBS_NDP_Tina_CG_QtrlyPerformance_Final[[#This Row],[GOU REL]]+Table_PBS_SQL_DB2_PBSSQL_PBS_NDP_Tina_CG_QtrlyPerformance_Final[[#This Row],[EXT REL]]</f>
        <v>200211009</v>
      </c>
      <c r="AT3290" s="11">
        <f>Table_PBS_SQL_DB2_PBSSQL_PBS_NDP_Tina_CG_QtrlyPerformance_Final[[#This Row],[GOU EXP]]+Table_PBS_SQL_DB2_PBSSQL_PBS_NDP_Tina_CG_QtrlyPerformance_Final[[#This Row],[EXT EXP]]</f>
        <v>200151000</v>
      </c>
      <c r="AU3290" s="11" t="str">
        <f>IF(Table_PBS_SQL_DB2_PBSSQL_PBS_NDP_Tina_CG_QtrlyPerformance_Final[[#This Row],[Item_Code]]&gt;"300000", "Capital", "Recurrent")</f>
        <v>Recurrent</v>
      </c>
    </row>
    <row r="3291" spans="1:47" x14ac:dyDescent="0.25">
      <c r="A3291" t="s">
        <v>305</v>
      </c>
      <c r="B3291" t="s">
        <v>306</v>
      </c>
      <c r="C3291" t="s">
        <v>293</v>
      </c>
      <c r="D3291" t="s">
        <v>1206</v>
      </c>
      <c r="E3291" t="s">
        <v>75</v>
      </c>
      <c r="F3291" t="s">
        <v>1228</v>
      </c>
      <c r="G3291" t="s">
        <v>75</v>
      </c>
      <c r="H3291" t="s">
        <v>1229</v>
      </c>
      <c r="I3291" t="s">
        <v>467</v>
      </c>
      <c r="J3291" t="s">
        <v>1239</v>
      </c>
      <c r="K3291" t="s">
        <v>1230</v>
      </c>
      <c r="L3291" t="s">
        <v>1231</v>
      </c>
      <c r="M3291" t="s">
        <v>1232</v>
      </c>
      <c r="N3291" t="s">
        <v>1233</v>
      </c>
      <c r="O3291" t="s">
        <v>906</v>
      </c>
      <c r="P3291" t="s">
        <v>907</v>
      </c>
      <c r="Q3291" s="11">
        <v>0</v>
      </c>
      <c r="R3291" s="11">
        <v>0</v>
      </c>
      <c r="S3291" s="11">
        <v>0</v>
      </c>
      <c r="T3291" s="11">
        <v>0</v>
      </c>
      <c r="U3291" s="11">
        <v>55500000</v>
      </c>
      <c r="V3291" s="11">
        <v>0</v>
      </c>
      <c r="W3291" s="11">
        <v>0</v>
      </c>
      <c r="X3291" s="11">
        <v>55500000</v>
      </c>
      <c r="Y3291" s="11">
        <v>0</v>
      </c>
      <c r="Z3291" s="11">
        <v>0</v>
      </c>
      <c r="AA3291" s="11">
        <v>0</v>
      </c>
      <c r="AB3291" s="11">
        <v>0</v>
      </c>
      <c r="AC3291" s="11">
        <v>0</v>
      </c>
      <c r="AD3291" s="11">
        <v>0</v>
      </c>
      <c r="AE3291" s="11">
        <v>0</v>
      </c>
      <c r="AF3291" s="11">
        <v>0</v>
      </c>
      <c r="AG3291" s="11">
        <v>0</v>
      </c>
      <c r="AH3291" s="11">
        <v>0</v>
      </c>
      <c r="AI3291" s="11">
        <v>0</v>
      </c>
      <c r="AJ3291" s="11">
        <v>0</v>
      </c>
      <c r="AK3291" s="11">
        <v>0</v>
      </c>
      <c r="AL3291" s="11">
        <v>0</v>
      </c>
      <c r="AM3291" s="11">
        <v>0</v>
      </c>
      <c r="AN3291" s="11">
        <v>0</v>
      </c>
      <c r="AO32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91" s="11">
        <f>Table_PBS_SQL_DB2_PBSSQL_PBS_NDP_Tina_CG_QtrlyPerformance_Final[[#This Row],[GOU REL]]+Table_PBS_SQL_DB2_PBSSQL_PBS_NDP_Tina_CG_QtrlyPerformance_Final[[#This Row],[EXT REL]]</f>
        <v>0</v>
      </c>
      <c r="AT3291" s="11">
        <f>Table_PBS_SQL_DB2_PBSSQL_PBS_NDP_Tina_CG_QtrlyPerformance_Final[[#This Row],[GOU EXP]]+Table_PBS_SQL_DB2_PBSSQL_PBS_NDP_Tina_CG_QtrlyPerformance_Final[[#This Row],[EXT EXP]]</f>
        <v>0</v>
      </c>
      <c r="AU3291" s="11" t="str">
        <f>IF(Table_PBS_SQL_DB2_PBSSQL_PBS_NDP_Tina_CG_QtrlyPerformance_Final[[#This Row],[Item_Code]]&gt;"300000", "Capital", "Recurrent")</f>
        <v>Recurrent</v>
      </c>
    </row>
    <row r="3292" spans="1:47" x14ac:dyDescent="0.25">
      <c r="A3292" t="s">
        <v>305</v>
      </c>
      <c r="B3292" t="s">
        <v>306</v>
      </c>
      <c r="C3292" t="s">
        <v>293</v>
      </c>
      <c r="D3292" t="s">
        <v>1206</v>
      </c>
      <c r="E3292" t="s">
        <v>75</v>
      </c>
      <c r="F3292" t="s">
        <v>1228</v>
      </c>
      <c r="G3292" t="s">
        <v>75</v>
      </c>
      <c r="H3292" t="s">
        <v>1229</v>
      </c>
      <c r="I3292" t="s">
        <v>467</v>
      </c>
      <c r="J3292" t="s">
        <v>1239</v>
      </c>
      <c r="K3292" t="s">
        <v>1230</v>
      </c>
      <c r="L3292" t="s">
        <v>1231</v>
      </c>
      <c r="M3292" t="s">
        <v>1232</v>
      </c>
      <c r="N3292" t="s">
        <v>1233</v>
      </c>
      <c r="O3292" t="s">
        <v>1083</v>
      </c>
      <c r="P3292" t="s">
        <v>1084</v>
      </c>
      <c r="Q3292" s="11">
        <v>0</v>
      </c>
      <c r="R3292" s="11">
        <v>0</v>
      </c>
      <c r="S3292" s="11">
        <v>0</v>
      </c>
      <c r="T3292" s="11">
        <v>0</v>
      </c>
      <c r="U3292" s="11">
        <v>3090718891</v>
      </c>
      <c r="V3292" s="11">
        <v>0</v>
      </c>
      <c r="W3292" s="11">
        <v>0</v>
      </c>
      <c r="X3292" s="11">
        <v>3090718891</v>
      </c>
      <c r="Y3292" s="11">
        <v>0</v>
      </c>
      <c r="Z3292" s="11">
        <v>0</v>
      </c>
      <c r="AA3292" s="11">
        <v>0</v>
      </c>
      <c r="AB3292" s="11">
        <v>0</v>
      </c>
      <c r="AC3292" s="11">
        <v>0</v>
      </c>
      <c r="AD3292" s="11">
        <v>0</v>
      </c>
      <c r="AE3292" s="11">
        <v>0</v>
      </c>
      <c r="AF3292" s="11">
        <v>0</v>
      </c>
      <c r="AG3292" s="11">
        <v>0</v>
      </c>
      <c r="AH3292" s="11">
        <v>0</v>
      </c>
      <c r="AI3292" s="11">
        <v>0</v>
      </c>
      <c r="AJ3292" s="11">
        <v>0</v>
      </c>
      <c r="AK3292" s="11">
        <v>0</v>
      </c>
      <c r="AL3292" s="11">
        <v>0</v>
      </c>
      <c r="AM3292" s="11">
        <v>0</v>
      </c>
      <c r="AN3292" s="11">
        <v>0</v>
      </c>
      <c r="AO32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92" s="11">
        <f>Table_PBS_SQL_DB2_PBSSQL_PBS_NDP_Tina_CG_QtrlyPerformance_Final[[#This Row],[GOU REL]]+Table_PBS_SQL_DB2_PBSSQL_PBS_NDP_Tina_CG_QtrlyPerformance_Final[[#This Row],[EXT REL]]</f>
        <v>0</v>
      </c>
      <c r="AT3292" s="11">
        <f>Table_PBS_SQL_DB2_PBSSQL_PBS_NDP_Tina_CG_QtrlyPerformance_Final[[#This Row],[GOU EXP]]+Table_PBS_SQL_DB2_PBSSQL_PBS_NDP_Tina_CG_QtrlyPerformance_Final[[#This Row],[EXT EXP]]</f>
        <v>0</v>
      </c>
      <c r="AU3292" s="11" t="str">
        <f>IF(Table_PBS_SQL_DB2_PBSSQL_PBS_NDP_Tina_CG_QtrlyPerformance_Final[[#This Row],[Item_Code]]&gt;"300000", "Capital", "Recurrent")</f>
        <v>Recurrent</v>
      </c>
    </row>
    <row r="3293" spans="1:47" x14ac:dyDescent="0.25">
      <c r="A3293" t="s">
        <v>305</v>
      </c>
      <c r="B3293" t="s">
        <v>306</v>
      </c>
      <c r="C3293" t="s">
        <v>293</v>
      </c>
      <c r="D3293" t="s">
        <v>1206</v>
      </c>
      <c r="E3293" t="s">
        <v>75</v>
      </c>
      <c r="F3293" t="s">
        <v>1228</v>
      </c>
      <c r="G3293" t="s">
        <v>75</v>
      </c>
      <c r="H3293" t="s">
        <v>1229</v>
      </c>
      <c r="I3293" t="s">
        <v>467</v>
      </c>
      <c r="J3293" t="s">
        <v>1239</v>
      </c>
      <c r="K3293" t="s">
        <v>1230</v>
      </c>
      <c r="L3293" t="s">
        <v>1231</v>
      </c>
      <c r="M3293" t="s">
        <v>1232</v>
      </c>
      <c r="N3293" t="s">
        <v>1233</v>
      </c>
      <c r="O3293" t="s">
        <v>1005</v>
      </c>
      <c r="P3293" t="s">
        <v>1006</v>
      </c>
      <c r="Q3293" s="11">
        <v>0</v>
      </c>
      <c r="R3293" s="11">
        <v>0</v>
      </c>
      <c r="S3293" s="11">
        <v>0</v>
      </c>
      <c r="T3293" s="11">
        <v>0</v>
      </c>
      <c r="U3293" s="11">
        <v>50000000</v>
      </c>
      <c r="V3293" s="11">
        <v>0</v>
      </c>
      <c r="W3293" s="11">
        <v>50000000</v>
      </c>
      <c r="X3293" s="11">
        <v>0</v>
      </c>
      <c r="Y3293" s="11">
        <v>0</v>
      </c>
      <c r="Z3293" s="11">
        <v>0</v>
      </c>
      <c r="AA3293" s="11">
        <v>0</v>
      </c>
      <c r="AB3293" s="11">
        <v>0</v>
      </c>
      <c r="AC3293" s="11">
        <v>50000000</v>
      </c>
      <c r="AD3293" s="11">
        <v>0</v>
      </c>
      <c r="AE3293" s="11">
        <v>0</v>
      </c>
      <c r="AF3293" s="11">
        <v>0</v>
      </c>
      <c r="AG3293" s="11">
        <v>0</v>
      </c>
      <c r="AH3293" s="11">
        <v>47692000</v>
      </c>
      <c r="AI3293" s="11">
        <v>0</v>
      </c>
      <c r="AJ3293" s="11">
        <v>0</v>
      </c>
      <c r="AK3293" s="11">
        <v>0</v>
      </c>
      <c r="AL3293" s="11">
        <v>1997278</v>
      </c>
      <c r="AM3293" s="11">
        <v>0</v>
      </c>
      <c r="AN3293" s="11">
        <v>0</v>
      </c>
      <c r="AO32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2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49689278</v>
      </c>
      <c r="AR32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93" s="11">
        <f>Table_PBS_SQL_DB2_PBSSQL_PBS_NDP_Tina_CG_QtrlyPerformance_Final[[#This Row],[GOU REL]]+Table_PBS_SQL_DB2_PBSSQL_PBS_NDP_Tina_CG_QtrlyPerformance_Final[[#This Row],[EXT REL]]</f>
        <v>50000000</v>
      </c>
      <c r="AT3293" s="11">
        <f>Table_PBS_SQL_DB2_PBSSQL_PBS_NDP_Tina_CG_QtrlyPerformance_Final[[#This Row],[GOU EXP]]+Table_PBS_SQL_DB2_PBSSQL_PBS_NDP_Tina_CG_QtrlyPerformance_Final[[#This Row],[EXT EXP]]</f>
        <v>49689278</v>
      </c>
      <c r="AU3293" s="11" t="str">
        <f>IF(Table_PBS_SQL_DB2_PBSSQL_PBS_NDP_Tina_CG_QtrlyPerformance_Final[[#This Row],[Item_Code]]&gt;"300000", "Capital", "Recurrent")</f>
        <v>Recurrent</v>
      </c>
    </row>
    <row r="3294" spans="1:47" x14ac:dyDescent="0.25">
      <c r="A3294" t="s">
        <v>305</v>
      </c>
      <c r="B3294" t="s">
        <v>306</v>
      </c>
      <c r="C3294" t="s">
        <v>293</v>
      </c>
      <c r="D3294" t="s">
        <v>1206</v>
      </c>
      <c r="E3294" t="s">
        <v>75</v>
      </c>
      <c r="F3294" t="s">
        <v>1228</v>
      </c>
      <c r="G3294" t="s">
        <v>75</v>
      </c>
      <c r="H3294" t="s">
        <v>1229</v>
      </c>
      <c r="I3294" t="s">
        <v>467</v>
      </c>
      <c r="J3294" t="s">
        <v>1239</v>
      </c>
      <c r="K3294" t="s">
        <v>1230</v>
      </c>
      <c r="L3294" t="s">
        <v>1231</v>
      </c>
      <c r="M3294" t="s">
        <v>1234</v>
      </c>
      <c r="N3294" t="s">
        <v>1235</v>
      </c>
      <c r="O3294" t="s">
        <v>996</v>
      </c>
      <c r="P3294" t="s">
        <v>997</v>
      </c>
      <c r="Q3294" s="11">
        <v>0</v>
      </c>
      <c r="R3294" s="11">
        <v>0</v>
      </c>
      <c r="S3294" s="11">
        <v>0</v>
      </c>
      <c r="T3294" s="11">
        <v>0</v>
      </c>
      <c r="U3294" s="11">
        <v>160000000</v>
      </c>
      <c r="V3294" s="11">
        <v>0</v>
      </c>
      <c r="W3294" s="11">
        <v>160000000</v>
      </c>
      <c r="X3294" s="11">
        <v>0</v>
      </c>
      <c r="Y3294" s="11">
        <v>0</v>
      </c>
      <c r="Z3294" s="11">
        <v>0</v>
      </c>
      <c r="AA3294" s="11">
        <v>0</v>
      </c>
      <c r="AB3294" s="11">
        <v>0</v>
      </c>
      <c r="AC3294" s="11">
        <v>160000000</v>
      </c>
      <c r="AD3294" s="11">
        <v>157814090</v>
      </c>
      <c r="AE3294" s="11">
        <v>0</v>
      </c>
      <c r="AF3294" s="11">
        <v>0</v>
      </c>
      <c r="AG3294" s="11">
        <v>0</v>
      </c>
      <c r="AH3294" s="11">
        <v>0</v>
      </c>
      <c r="AI3294" s="11">
        <v>0</v>
      </c>
      <c r="AJ3294" s="11">
        <v>0</v>
      </c>
      <c r="AK3294" s="11">
        <v>0</v>
      </c>
      <c r="AL3294" s="11">
        <v>1576000</v>
      </c>
      <c r="AM3294" s="11">
        <v>0</v>
      </c>
      <c r="AN3294" s="11">
        <v>0</v>
      </c>
      <c r="AO32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32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159390090</v>
      </c>
      <c r="AR32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94" s="11">
        <f>Table_PBS_SQL_DB2_PBSSQL_PBS_NDP_Tina_CG_QtrlyPerformance_Final[[#This Row],[GOU REL]]+Table_PBS_SQL_DB2_PBSSQL_PBS_NDP_Tina_CG_QtrlyPerformance_Final[[#This Row],[EXT REL]]</f>
        <v>160000000</v>
      </c>
      <c r="AT3294" s="11">
        <f>Table_PBS_SQL_DB2_PBSSQL_PBS_NDP_Tina_CG_QtrlyPerformance_Final[[#This Row],[GOU EXP]]+Table_PBS_SQL_DB2_PBSSQL_PBS_NDP_Tina_CG_QtrlyPerformance_Final[[#This Row],[EXT EXP]]</f>
        <v>159390090</v>
      </c>
      <c r="AU3294" s="11" t="str">
        <f>IF(Table_PBS_SQL_DB2_PBSSQL_PBS_NDP_Tina_CG_QtrlyPerformance_Final[[#This Row],[Item_Code]]&gt;"300000", "Capital", "Recurrent")</f>
        <v>Recurrent</v>
      </c>
    </row>
    <row r="3295" spans="1:47" x14ac:dyDescent="0.25">
      <c r="A3295" t="s">
        <v>305</v>
      </c>
      <c r="B3295" t="s">
        <v>306</v>
      </c>
      <c r="C3295" t="s">
        <v>293</v>
      </c>
      <c r="D3295" t="s">
        <v>1206</v>
      </c>
      <c r="E3295" t="s">
        <v>75</v>
      </c>
      <c r="F3295" t="s">
        <v>1228</v>
      </c>
      <c r="G3295" t="s">
        <v>75</v>
      </c>
      <c r="H3295" t="s">
        <v>1229</v>
      </c>
      <c r="I3295" t="s">
        <v>467</v>
      </c>
      <c r="J3295" t="s">
        <v>1239</v>
      </c>
      <c r="K3295" t="s">
        <v>1230</v>
      </c>
      <c r="L3295" t="s">
        <v>1231</v>
      </c>
      <c r="M3295" t="s">
        <v>1234</v>
      </c>
      <c r="N3295" t="s">
        <v>1235</v>
      </c>
      <c r="O3295" t="s">
        <v>1002</v>
      </c>
      <c r="P3295" t="s">
        <v>1003</v>
      </c>
      <c r="Q3295" s="11">
        <v>0</v>
      </c>
      <c r="R3295" s="11">
        <v>0</v>
      </c>
      <c r="S3295" s="11">
        <v>0</v>
      </c>
      <c r="T3295" s="11">
        <v>0</v>
      </c>
      <c r="U3295" s="11">
        <v>120000000</v>
      </c>
      <c r="V3295" s="11">
        <v>0</v>
      </c>
      <c r="W3295" s="11">
        <v>120000000</v>
      </c>
      <c r="X3295" s="11">
        <v>0</v>
      </c>
      <c r="Y3295" s="11">
        <v>0</v>
      </c>
      <c r="Z3295" s="11">
        <v>0</v>
      </c>
      <c r="AA3295" s="11">
        <v>0</v>
      </c>
      <c r="AB3295" s="11">
        <v>0</v>
      </c>
      <c r="AC3295" s="11">
        <v>120000000</v>
      </c>
      <c r="AD3295" s="11">
        <v>94164512</v>
      </c>
      <c r="AE3295" s="11">
        <v>0</v>
      </c>
      <c r="AF3295" s="11">
        <v>0</v>
      </c>
      <c r="AG3295" s="11">
        <v>0</v>
      </c>
      <c r="AH3295" s="11">
        <v>25466939</v>
      </c>
      <c r="AI3295" s="11">
        <v>0</v>
      </c>
      <c r="AJ3295" s="11">
        <v>0</v>
      </c>
      <c r="AK3295" s="11">
        <v>0</v>
      </c>
      <c r="AL3295" s="11">
        <v>368549</v>
      </c>
      <c r="AM3295" s="11">
        <v>0</v>
      </c>
      <c r="AN3295" s="11">
        <v>0</v>
      </c>
      <c r="AO32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2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2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32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295" s="11">
        <f>Table_PBS_SQL_DB2_PBSSQL_PBS_NDP_Tina_CG_QtrlyPerformance_Final[[#This Row],[GOU REL]]+Table_PBS_SQL_DB2_PBSSQL_PBS_NDP_Tina_CG_QtrlyPerformance_Final[[#This Row],[EXT REL]]</f>
        <v>120000000</v>
      </c>
      <c r="AT3295" s="11">
        <f>Table_PBS_SQL_DB2_PBSSQL_PBS_NDP_Tina_CG_QtrlyPerformance_Final[[#This Row],[GOU EXP]]+Table_PBS_SQL_DB2_PBSSQL_PBS_NDP_Tina_CG_QtrlyPerformance_Final[[#This Row],[EXT EXP]]</f>
        <v>120000000</v>
      </c>
      <c r="AU3295" s="11" t="str">
        <f>IF(Table_PBS_SQL_DB2_PBSSQL_PBS_NDP_Tina_CG_QtrlyPerformance_Final[[#This Row],[Item_Code]]&gt;"300000", "Capital", "Recurrent")</f>
        <v>Recurrent</v>
      </c>
    </row>
    <row r="3296" spans="1:47" x14ac:dyDescent="0.25">
      <c r="A3296" t="s">
        <v>305</v>
      </c>
      <c r="B3296" t="s">
        <v>306</v>
      </c>
      <c r="C3296" t="s">
        <v>293</v>
      </c>
      <c r="D3296" t="s">
        <v>1206</v>
      </c>
      <c r="E3296" t="s">
        <v>75</v>
      </c>
      <c r="F3296" t="s">
        <v>1228</v>
      </c>
      <c r="G3296" t="s">
        <v>103</v>
      </c>
      <c r="H3296" t="s">
        <v>1242</v>
      </c>
      <c r="I3296" t="s">
        <v>896</v>
      </c>
      <c r="J3296" t="s">
        <v>897</v>
      </c>
      <c r="K3296" t="s">
        <v>1243</v>
      </c>
      <c r="L3296" t="s">
        <v>1244</v>
      </c>
      <c r="M3296" t="s">
        <v>866</v>
      </c>
      <c r="N3296" t="s">
        <v>867</v>
      </c>
      <c r="O3296" t="s">
        <v>1011</v>
      </c>
      <c r="P3296" t="s">
        <v>1012</v>
      </c>
      <c r="Q3296" s="11">
        <v>0</v>
      </c>
      <c r="R3296" s="11">
        <v>0</v>
      </c>
      <c r="S3296" s="11">
        <v>0</v>
      </c>
      <c r="T3296" s="11">
        <v>0</v>
      </c>
      <c r="U3296" s="11">
        <v>0</v>
      </c>
      <c r="V3296" s="11">
        <v>0</v>
      </c>
      <c r="W3296" s="11">
        <v>0</v>
      </c>
      <c r="X3296" s="11">
        <v>0</v>
      </c>
      <c r="Y3296" s="11">
        <v>0</v>
      </c>
      <c r="Z3296" s="11">
        <v>0</v>
      </c>
      <c r="AA3296" s="11">
        <v>215056266</v>
      </c>
      <c r="AB3296" s="11">
        <v>48703706</v>
      </c>
      <c r="AC3296" s="11">
        <v>0</v>
      </c>
      <c r="AD3296" s="11">
        <v>0</v>
      </c>
      <c r="AE3296" s="11">
        <v>645168798</v>
      </c>
      <c r="AF3296" s="11">
        <v>125117562</v>
      </c>
      <c r="AG3296" s="11">
        <v>0</v>
      </c>
      <c r="AH3296" s="11">
        <v>0</v>
      </c>
      <c r="AI3296" s="11">
        <v>0</v>
      </c>
      <c r="AJ3296" s="11">
        <v>128471575</v>
      </c>
      <c r="AK3296" s="11">
        <v>0</v>
      </c>
      <c r="AL3296" s="11">
        <v>0</v>
      </c>
      <c r="AM3296" s="11">
        <v>0</v>
      </c>
      <c r="AN3296" s="11">
        <v>0</v>
      </c>
      <c r="AO32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860225064</v>
      </c>
      <c r="AQ32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302292843</v>
      </c>
      <c r="AS3296" s="11">
        <f>Table_PBS_SQL_DB2_PBSSQL_PBS_NDP_Tina_CG_QtrlyPerformance_Final[[#This Row],[GOU REL]]+Table_PBS_SQL_DB2_PBSSQL_PBS_NDP_Tina_CG_QtrlyPerformance_Final[[#This Row],[EXT REL]]</f>
        <v>860225064</v>
      </c>
      <c r="AT3296" s="11">
        <f>Table_PBS_SQL_DB2_PBSSQL_PBS_NDP_Tina_CG_QtrlyPerformance_Final[[#This Row],[GOU EXP]]+Table_PBS_SQL_DB2_PBSSQL_PBS_NDP_Tina_CG_QtrlyPerformance_Final[[#This Row],[EXT EXP]]</f>
        <v>302292843</v>
      </c>
      <c r="AU3296" s="11" t="str">
        <f>IF(Table_PBS_SQL_DB2_PBSSQL_PBS_NDP_Tina_CG_QtrlyPerformance_Final[[#This Row],[Item_Code]]&gt;"300000", "Capital", "Recurrent")</f>
        <v>Recurrent</v>
      </c>
    </row>
    <row r="3297" spans="1:47" x14ac:dyDescent="0.25">
      <c r="A3297" t="s">
        <v>305</v>
      </c>
      <c r="B3297" t="s">
        <v>306</v>
      </c>
      <c r="C3297" t="s">
        <v>293</v>
      </c>
      <c r="D3297" t="s">
        <v>1206</v>
      </c>
      <c r="E3297" t="s">
        <v>75</v>
      </c>
      <c r="F3297" t="s">
        <v>1228</v>
      </c>
      <c r="G3297" t="s">
        <v>103</v>
      </c>
      <c r="H3297" t="s">
        <v>1242</v>
      </c>
      <c r="I3297" t="s">
        <v>896</v>
      </c>
      <c r="J3297" t="s">
        <v>897</v>
      </c>
      <c r="K3297" t="s">
        <v>1245</v>
      </c>
      <c r="L3297" t="s">
        <v>1246</v>
      </c>
      <c r="M3297" t="s">
        <v>1168</v>
      </c>
      <c r="N3297" t="s">
        <v>1169</v>
      </c>
      <c r="O3297" t="s">
        <v>967</v>
      </c>
      <c r="P3297" t="s">
        <v>968</v>
      </c>
      <c r="Q3297" s="11">
        <v>0</v>
      </c>
      <c r="R3297" s="11">
        <v>0</v>
      </c>
      <c r="S3297" s="11">
        <v>0</v>
      </c>
      <c r="T3297" s="11">
        <v>0</v>
      </c>
      <c r="U3297" s="11">
        <v>0</v>
      </c>
      <c r="V3297" s="11">
        <v>0</v>
      </c>
      <c r="W3297" s="11">
        <v>0</v>
      </c>
      <c r="X3297" s="11">
        <v>0</v>
      </c>
      <c r="Y3297" s="11">
        <v>0</v>
      </c>
      <c r="Z3297" s="11">
        <v>0</v>
      </c>
      <c r="AA3297" s="11">
        <v>25000000</v>
      </c>
      <c r="AB3297" s="11">
        <v>0</v>
      </c>
      <c r="AC3297" s="11">
        <v>0</v>
      </c>
      <c r="AD3297" s="11">
        <v>0</v>
      </c>
      <c r="AE3297" s="11">
        <v>18578400</v>
      </c>
      <c r="AF3297" s="11">
        <v>41631900</v>
      </c>
      <c r="AG3297" s="11">
        <v>0</v>
      </c>
      <c r="AH3297" s="11">
        <v>0</v>
      </c>
      <c r="AI3297" s="11">
        <v>0</v>
      </c>
      <c r="AJ3297" s="11">
        <v>14000000</v>
      </c>
      <c r="AK3297" s="11">
        <v>0</v>
      </c>
      <c r="AL3297" s="11">
        <v>0</v>
      </c>
      <c r="AM3297" s="11">
        <v>0</v>
      </c>
      <c r="AN3297" s="11">
        <v>295000</v>
      </c>
      <c r="AO32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43578400</v>
      </c>
      <c r="AQ32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55926900</v>
      </c>
      <c r="AS3297" s="11">
        <f>Table_PBS_SQL_DB2_PBSSQL_PBS_NDP_Tina_CG_QtrlyPerformance_Final[[#This Row],[GOU REL]]+Table_PBS_SQL_DB2_PBSSQL_PBS_NDP_Tina_CG_QtrlyPerformance_Final[[#This Row],[EXT REL]]</f>
        <v>43578400</v>
      </c>
      <c r="AT3297" s="11">
        <f>Table_PBS_SQL_DB2_PBSSQL_PBS_NDP_Tina_CG_QtrlyPerformance_Final[[#This Row],[GOU EXP]]+Table_PBS_SQL_DB2_PBSSQL_PBS_NDP_Tina_CG_QtrlyPerformance_Final[[#This Row],[EXT EXP]]</f>
        <v>55926900</v>
      </c>
      <c r="AU3297" s="11" t="str">
        <f>IF(Table_PBS_SQL_DB2_PBSSQL_PBS_NDP_Tina_CG_QtrlyPerformance_Final[[#This Row],[Item_Code]]&gt;"300000", "Capital", "Recurrent")</f>
        <v>Recurrent</v>
      </c>
    </row>
    <row r="3298" spans="1:47" x14ac:dyDescent="0.25">
      <c r="A3298" t="s">
        <v>305</v>
      </c>
      <c r="B3298" t="s">
        <v>306</v>
      </c>
      <c r="C3298" t="s">
        <v>293</v>
      </c>
      <c r="D3298" t="s">
        <v>1206</v>
      </c>
      <c r="E3298" t="s">
        <v>75</v>
      </c>
      <c r="F3298" t="s">
        <v>1228</v>
      </c>
      <c r="G3298" t="s">
        <v>103</v>
      </c>
      <c r="H3298" t="s">
        <v>1242</v>
      </c>
      <c r="I3298" t="s">
        <v>896</v>
      </c>
      <c r="J3298" t="s">
        <v>897</v>
      </c>
      <c r="K3298" t="s">
        <v>1245</v>
      </c>
      <c r="L3298" t="s">
        <v>1246</v>
      </c>
      <c r="M3298" t="s">
        <v>1249</v>
      </c>
      <c r="N3298" t="s">
        <v>1250</v>
      </c>
      <c r="O3298" t="s">
        <v>1005</v>
      </c>
      <c r="P3298" t="s">
        <v>1006</v>
      </c>
      <c r="Q3298" s="11">
        <v>0</v>
      </c>
      <c r="R3298" s="11">
        <v>0</v>
      </c>
      <c r="S3298" s="11">
        <v>0</v>
      </c>
      <c r="T3298" s="11">
        <v>0</v>
      </c>
      <c r="U3298" s="11">
        <v>0</v>
      </c>
      <c r="V3298" s="11">
        <v>0</v>
      </c>
      <c r="W3298" s="11">
        <v>0</v>
      </c>
      <c r="X3298" s="11">
        <v>0</v>
      </c>
      <c r="Y3298" s="11">
        <v>0</v>
      </c>
      <c r="Z3298" s="11">
        <v>0</v>
      </c>
      <c r="AA3298" s="11">
        <v>0</v>
      </c>
      <c r="AB3298" s="11">
        <v>0</v>
      </c>
      <c r="AC3298" s="11">
        <v>0</v>
      </c>
      <c r="AD3298" s="11">
        <v>0</v>
      </c>
      <c r="AE3298" s="11">
        <v>10982410727</v>
      </c>
      <c r="AF3298" s="11">
        <v>10982410727</v>
      </c>
      <c r="AG3298" s="11">
        <v>0</v>
      </c>
      <c r="AH3298" s="11">
        <v>0</v>
      </c>
      <c r="AI3298" s="11">
        <v>12283065737</v>
      </c>
      <c r="AJ3298" s="11">
        <v>869718578</v>
      </c>
      <c r="AK3298" s="11">
        <v>0</v>
      </c>
      <c r="AL3298" s="11">
        <v>0</v>
      </c>
      <c r="AM3298" s="11">
        <v>4628314157</v>
      </c>
      <c r="AN3298" s="11">
        <v>16041661316</v>
      </c>
      <c r="AO32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27893790621</v>
      </c>
      <c r="AQ32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27893790621</v>
      </c>
      <c r="AS3298" s="11">
        <f>Table_PBS_SQL_DB2_PBSSQL_PBS_NDP_Tina_CG_QtrlyPerformance_Final[[#This Row],[GOU REL]]+Table_PBS_SQL_DB2_PBSSQL_PBS_NDP_Tina_CG_QtrlyPerformance_Final[[#This Row],[EXT REL]]</f>
        <v>27893790621</v>
      </c>
      <c r="AT3298" s="11">
        <f>Table_PBS_SQL_DB2_PBSSQL_PBS_NDP_Tina_CG_QtrlyPerformance_Final[[#This Row],[GOU EXP]]+Table_PBS_SQL_DB2_PBSSQL_PBS_NDP_Tina_CG_QtrlyPerformance_Final[[#This Row],[EXT EXP]]</f>
        <v>27893790621</v>
      </c>
      <c r="AU3298" s="11" t="str">
        <f>IF(Table_PBS_SQL_DB2_PBSSQL_PBS_NDP_Tina_CG_QtrlyPerformance_Final[[#This Row],[Item_Code]]&gt;"300000", "Capital", "Recurrent")</f>
        <v>Recurrent</v>
      </c>
    </row>
    <row r="3299" spans="1:47" x14ac:dyDescent="0.25">
      <c r="A3299" t="s">
        <v>305</v>
      </c>
      <c r="B3299" t="s">
        <v>306</v>
      </c>
      <c r="C3299" t="s">
        <v>293</v>
      </c>
      <c r="D3299" t="s">
        <v>1206</v>
      </c>
      <c r="E3299" t="s">
        <v>75</v>
      </c>
      <c r="F3299" t="s">
        <v>1228</v>
      </c>
      <c r="G3299" t="s">
        <v>103</v>
      </c>
      <c r="H3299" t="s">
        <v>1242</v>
      </c>
      <c r="I3299" t="s">
        <v>896</v>
      </c>
      <c r="J3299" t="s">
        <v>897</v>
      </c>
      <c r="K3299" t="s">
        <v>311</v>
      </c>
      <c r="L3299" t="s">
        <v>1247</v>
      </c>
      <c r="M3299" t="s">
        <v>866</v>
      </c>
      <c r="N3299" t="s">
        <v>867</v>
      </c>
      <c r="O3299" t="s">
        <v>1004</v>
      </c>
      <c r="P3299" t="s">
        <v>868</v>
      </c>
      <c r="Q3299" s="11">
        <v>0</v>
      </c>
      <c r="R3299" s="11">
        <v>0</v>
      </c>
      <c r="S3299" s="11">
        <v>0</v>
      </c>
      <c r="T3299" s="11">
        <v>0</v>
      </c>
      <c r="U3299" s="11">
        <v>0</v>
      </c>
      <c r="V3299" s="11">
        <v>0</v>
      </c>
      <c r="W3299" s="11">
        <v>0</v>
      </c>
      <c r="X3299" s="11">
        <v>0</v>
      </c>
      <c r="Y3299" s="11">
        <v>0</v>
      </c>
      <c r="Z3299" s="11">
        <v>0</v>
      </c>
      <c r="AA3299" s="11">
        <v>0</v>
      </c>
      <c r="AB3299" s="11">
        <v>0</v>
      </c>
      <c r="AC3299" s="11">
        <v>0</v>
      </c>
      <c r="AD3299" s="11">
        <v>0</v>
      </c>
      <c r="AE3299" s="11">
        <v>529857000</v>
      </c>
      <c r="AF3299" s="11">
        <v>529857000</v>
      </c>
      <c r="AG3299" s="11">
        <v>0</v>
      </c>
      <c r="AH3299" s="11">
        <v>0</v>
      </c>
      <c r="AI3299" s="11">
        <v>392094180</v>
      </c>
      <c r="AJ3299" s="11">
        <v>139298877</v>
      </c>
      <c r="AK3299" s="11">
        <v>0</v>
      </c>
      <c r="AL3299" s="11">
        <v>0</v>
      </c>
      <c r="AM3299" s="11">
        <v>254331360</v>
      </c>
      <c r="AN3299" s="11">
        <v>180724598</v>
      </c>
      <c r="AO32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2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1176282540</v>
      </c>
      <c r="AQ32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2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849880475</v>
      </c>
      <c r="AS3299" s="11">
        <f>Table_PBS_SQL_DB2_PBSSQL_PBS_NDP_Tina_CG_QtrlyPerformance_Final[[#This Row],[GOU REL]]+Table_PBS_SQL_DB2_PBSSQL_PBS_NDP_Tina_CG_QtrlyPerformance_Final[[#This Row],[EXT REL]]</f>
        <v>1176282540</v>
      </c>
      <c r="AT3299" s="11">
        <f>Table_PBS_SQL_DB2_PBSSQL_PBS_NDP_Tina_CG_QtrlyPerformance_Final[[#This Row],[GOU EXP]]+Table_PBS_SQL_DB2_PBSSQL_PBS_NDP_Tina_CG_QtrlyPerformance_Final[[#This Row],[EXT EXP]]</f>
        <v>849880475</v>
      </c>
      <c r="AU3299" s="11" t="str">
        <f>IF(Table_PBS_SQL_DB2_PBSSQL_PBS_NDP_Tina_CG_QtrlyPerformance_Final[[#This Row],[Item_Code]]&gt;"300000", "Capital", "Recurrent")</f>
        <v>Recurrent</v>
      </c>
    </row>
    <row r="3300" spans="1:47" x14ac:dyDescent="0.25">
      <c r="A3300" t="s">
        <v>305</v>
      </c>
      <c r="B3300" t="s">
        <v>306</v>
      </c>
      <c r="C3300" t="s">
        <v>293</v>
      </c>
      <c r="D3300" t="s">
        <v>1206</v>
      </c>
      <c r="E3300" t="s">
        <v>75</v>
      </c>
      <c r="F3300" t="s">
        <v>1228</v>
      </c>
      <c r="G3300" t="s">
        <v>103</v>
      </c>
      <c r="H3300" t="s">
        <v>1242</v>
      </c>
      <c r="I3300" t="s">
        <v>896</v>
      </c>
      <c r="J3300" t="s">
        <v>897</v>
      </c>
      <c r="K3300" t="s">
        <v>311</v>
      </c>
      <c r="L3300" t="s">
        <v>1247</v>
      </c>
      <c r="M3300" t="s">
        <v>1168</v>
      </c>
      <c r="N3300" t="s">
        <v>1169</v>
      </c>
      <c r="O3300" t="s">
        <v>1005</v>
      </c>
      <c r="P3300" t="s">
        <v>1006</v>
      </c>
      <c r="Q3300" s="11">
        <v>0</v>
      </c>
      <c r="R3300" s="11">
        <v>0</v>
      </c>
      <c r="S3300" s="11">
        <v>0</v>
      </c>
      <c r="T3300" s="11">
        <v>0</v>
      </c>
      <c r="U3300" s="11">
        <v>0</v>
      </c>
      <c r="V3300" s="11">
        <v>0</v>
      </c>
      <c r="W3300" s="11">
        <v>0</v>
      </c>
      <c r="X3300" s="11">
        <v>0</v>
      </c>
      <c r="Y3300" s="11">
        <v>0</v>
      </c>
      <c r="Z3300" s="11">
        <v>0</v>
      </c>
      <c r="AA3300" s="11">
        <v>0</v>
      </c>
      <c r="AB3300" s="11">
        <v>0</v>
      </c>
      <c r="AC3300" s="11">
        <v>0</v>
      </c>
      <c r="AD3300" s="11">
        <v>0</v>
      </c>
      <c r="AE3300" s="11">
        <v>2268351000</v>
      </c>
      <c r="AF3300" s="11">
        <v>2268351000</v>
      </c>
      <c r="AG3300" s="11">
        <v>0</v>
      </c>
      <c r="AH3300" s="11">
        <v>0</v>
      </c>
      <c r="AI3300" s="11">
        <v>1678579740</v>
      </c>
      <c r="AJ3300" s="11">
        <v>1925360427</v>
      </c>
      <c r="AK3300" s="11">
        <v>0</v>
      </c>
      <c r="AL3300" s="11">
        <v>0</v>
      </c>
      <c r="AM3300" s="11">
        <v>1088808480</v>
      </c>
      <c r="AN3300" s="11">
        <v>596723586</v>
      </c>
      <c r="AO33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5035739220</v>
      </c>
      <c r="AQ33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4790435013</v>
      </c>
      <c r="AS3300" s="11">
        <f>Table_PBS_SQL_DB2_PBSSQL_PBS_NDP_Tina_CG_QtrlyPerformance_Final[[#This Row],[GOU REL]]+Table_PBS_SQL_DB2_PBSSQL_PBS_NDP_Tina_CG_QtrlyPerformance_Final[[#This Row],[EXT REL]]</f>
        <v>5035739220</v>
      </c>
      <c r="AT3300" s="11">
        <f>Table_PBS_SQL_DB2_PBSSQL_PBS_NDP_Tina_CG_QtrlyPerformance_Final[[#This Row],[GOU EXP]]+Table_PBS_SQL_DB2_PBSSQL_PBS_NDP_Tina_CG_QtrlyPerformance_Final[[#This Row],[EXT EXP]]</f>
        <v>4790435013</v>
      </c>
      <c r="AU3300" s="11" t="str">
        <f>IF(Table_PBS_SQL_DB2_PBSSQL_PBS_NDP_Tina_CG_QtrlyPerformance_Final[[#This Row],[Item_Code]]&gt;"300000", "Capital", "Recurrent")</f>
        <v>Recurrent</v>
      </c>
    </row>
    <row r="3301" spans="1:47" x14ac:dyDescent="0.25">
      <c r="A3301" t="s">
        <v>305</v>
      </c>
      <c r="B3301" t="s">
        <v>306</v>
      </c>
      <c r="C3301" t="s">
        <v>293</v>
      </c>
      <c r="D3301" t="s">
        <v>1206</v>
      </c>
      <c r="E3301" t="s">
        <v>75</v>
      </c>
      <c r="F3301" t="s">
        <v>1228</v>
      </c>
      <c r="G3301" t="s">
        <v>103</v>
      </c>
      <c r="H3301" t="s">
        <v>1242</v>
      </c>
      <c r="I3301" t="s">
        <v>493</v>
      </c>
      <c r="J3301" t="s">
        <v>1248</v>
      </c>
      <c r="K3301" t="s">
        <v>1243</v>
      </c>
      <c r="L3301" t="s">
        <v>1244</v>
      </c>
      <c r="M3301" t="s">
        <v>866</v>
      </c>
      <c r="N3301" t="s">
        <v>867</v>
      </c>
      <c r="O3301" t="s">
        <v>996</v>
      </c>
      <c r="P3301" t="s">
        <v>997</v>
      </c>
      <c r="Q3301" s="11">
        <v>0</v>
      </c>
      <c r="R3301" s="11">
        <v>0</v>
      </c>
      <c r="S3301" s="11">
        <v>449534918</v>
      </c>
      <c r="T3301" s="11">
        <v>-449534918</v>
      </c>
      <c r="U3301" s="11">
        <v>11101141527</v>
      </c>
      <c r="V3301" s="11">
        <v>0</v>
      </c>
      <c r="W3301" s="11">
        <v>0</v>
      </c>
      <c r="X3301" s="11">
        <v>11550676445</v>
      </c>
      <c r="Y3301" s="11">
        <v>0</v>
      </c>
      <c r="Z3301" s="11">
        <v>0</v>
      </c>
      <c r="AA3301" s="11">
        <v>0</v>
      </c>
      <c r="AB3301" s="11">
        <v>0</v>
      </c>
      <c r="AC3301" s="11">
        <v>0</v>
      </c>
      <c r="AD3301" s="11">
        <v>0</v>
      </c>
      <c r="AE3301" s="11">
        <v>0</v>
      </c>
      <c r="AF3301" s="11">
        <v>0</v>
      </c>
      <c r="AG3301" s="11">
        <v>0</v>
      </c>
      <c r="AH3301" s="11">
        <v>0</v>
      </c>
      <c r="AI3301" s="11">
        <v>0</v>
      </c>
      <c r="AJ3301" s="11">
        <v>0</v>
      </c>
      <c r="AK3301" s="11">
        <v>0</v>
      </c>
      <c r="AL3301" s="11">
        <v>0</v>
      </c>
      <c r="AM3301" s="11">
        <v>0</v>
      </c>
      <c r="AN3301" s="11">
        <v>0</v>
      </c>
      <c r="AO33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1" s="11">
        <f>Table_PBS_SQL_DB2_PBSSQL_PBS_NDP_Tina_CG_QtrlyPerformance_Final[[#This Row],[GOU REL]]+Table_PBS_SQL_DB2_PBSSQL_PBS_NDP_Tina_CG_QtrlyPerformance_Final[[#This Row],[EXT REL]]</f>
        <v>0</v>
      </c>
      <c r="AT3301" s="11">
        <f>Table_PBS_SQL_DB2_PBSSQL_PBS_NDP_Tina_CG_QtrlyPerformance_Final[[#This Row],[GOU EXP]]+Table_PBS_SQL_DB2_PBSSQL_PBS_NDP_Tina_CG_QtrlyPerformance_Final[[#This Row],[EXT EXP]]</f>
        <v>0</v>
      </c>
      <c r="AU3301" s="11" t="str">
        <f>IF(Table_PBS_SQL_DB2_PBSSQL_PBS_NDP_Tina_CG_QtrlyPerformance_Final[[#This Row],[Item_Code]]&gt;"300000", "Capital", "Recurrent")</f>
        <v>Recurrent</v>
      </c>
    </row>
    <row r="3302" spans="1:47" x14ac:dyDescent="0.25">
      <c r="A3302" t="s">
        <v>305</v>
      </c>
      <c r="B3302" t="s">
        <v>306</v>
      </c>
      <c r="C3302" t="s">
        <v>293</v>
      </c>
      <c r="D3302" t="s">
        <v>1206</v>
      </c>
      <c r="E3302" t="s">
        <v>75</v>
      </c>
      <c r="F3302" t="s">
        <v>1228</v>
      </c>
      <c r="G3302" t="s">
        <v>103</v>
      </c>
      <c r="H3302" t="s">
        <v>1242</v>
      </c>
      <c r="I3302" t="s">
        <v>493</v>
      </c>
      <c r="J3302" t="s">
        <v>1248</v>
      </c>
      <c r="K3302" t="s">
        <v>1243</v>
      </c>
      <c r="L3302" t="s">
        <v>1244</v>
      </c>
      <c r="M3302" t="s">
        <v>866</v>
      </c>
      <c r="N3302" t="s">
        <v>867</v>
      </c>
      <c r="O3302" t="s">
        <v>1002</v>
      </c>
      <c r="P3302" t="s">
        <v>1003</v>
      </c>
      <c r="Q3302" s="11">
        <v>0</v>
      </c>
      <c r="R3302" s="11">
        <v>0</v>
      </c>
      <c r="S3302" s="11">
        <v>0</v>
      </c>
      <c r="T3302" s="11">
        <v>0</v>
      </c>
      <c r="U3302" s="11">
        <v>3141562416</v>
      </c>
      <c r="V3302" s="11">
        <v>0</v>
      </c>
      <c r="W3302" s="11">
        <v>10000000</v>
      </c>
      <c r="X3302" s="11">
        <v>3131562416</v>
      </c>
      <c r="Y3302" s="11">
        <v>0</v>
      </c>
      <c r="Z3302" s="11">
        <v>0</v>
      </c>
      <c r="AA3302" s="11">
        <v>0</v>
      </c>
      <c r="AB3302" s="11">
        <v>0</v>
      </c>
      <c r="AC3302" s="11">
        <v>0</v>
      </c>
      <c r="AD3302" s="11">
        <v>0</v>
      </c>
      <c r="AE3302" s="11">
        <v>0</v>
      </c>
      <c r="AF3302" s="11">
        <v>0</v>
      </c>
      <c r="AG3302" s="11">
        <v>0</v>
      </c>
      <c r="AH3302" s="11">
        <v>0</v>
      </c>
      <c r="AI3302" s="11">
        <v>0</v>
      </c>
      <c r="AJ3302" s="11">
        <v>0</v>
      </c>
      <c r="AK3302" s="11">
        <v>10000000</v>
      </c>
      <c r="AL3302" s="11">
        <v>10000000</v>
      </c>
      <c r="AM3302" s="11">
        <v>0</v>
      </c>
      <c r="AN3302" s="11">
        <v>0</v>
      </c>
      <c r="AO33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3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3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2" s="11">
        <f>Table_PBS_SQL_DB2_PBSSQL_PBS_NDP_Tina_CG_QtrlyPerformance_Final[[#This Row],[GOU REL]]+Table_PBS_SQL_DB2_PBSSQL_PBS_NDP_Tina_CG_QtrlyPerformance_Final[[#This Row],[EXT REL]]</f>
        <v>10000000</v>
      </c>
      <c r="AT3302" s="11">
        <f>Table_PBS_SQL_DB2_PBSSQL_PBS_NDP_Tina_CG_QtrlyPerformance_Final[[#This Row],[GOU EXP]]+Table_PBS_SQL_DB2_PBSSQL_PBS_NDP_Tina_CG_QtrlyPerformance_Final[[#This Row],[EXT EXP]]</f>
        <v>10000000</v>
      </c>
      <c r="AU3302" s="11" t="str">
        <f>IF(Table_PBS_SQL_DB2_PBSSQL_PBS_NDP_Tina_CG_QtrlyPerformance_Final[[#This Row],[Item_Code]]&gt;"300000", "Capital", "Recurrent")</f>
        <v>Recurrent</v>
      </c>
    </row>
    <row r="3303" spans="1:47" x14ac:dyDescent="0.25">
      <c r="A3303" t="s">
        <v>305</v>
      </c>
      <c r="B3303" t="s">
        <v>306</v>
      </c>
      <c r="C3303" t="s">
        <v>293</v>
      </c>
      <c r="D3303" t="s">
        <v>1206</v>
      </c>
      <c r="E3303" t="s">
        <v>75</v>
      </c>
      <c r="F3303" t="s">
        <v>1228</v>
      </c>
      <c r="G3303" t="s">
        <v>103</v>
      </c>
      <c r="H3303" t="s">
        <v>1242</v>
      </c>
      <c r="I3303" t="s">
        <v>493</v>
      </c>
      <c r="J3303" t="s">
        <v>1248</v>
      </c>
      <c r="K3303" t="s">
        <v>1243</v>
      </c>
      <c r="L3303" t="s">
        <v>1244</v>
      </c>
      <c r="M3303" t="s">
        <v>866</v>
      </c>
      <c r="N3303" t="s">
        <v>867</v>
      </c>
      <c r="O3303" t="s">
        <v>1371</v>
      </c>
      <c r="P3303" t="s">
        <v>1372</v>
      </c>
      <c r="Q3303" s="11">
        <v>0</v>
      </c>
      <c r="R3303" s="11">
        <v>0</v>
      </c>
      <c r="S3303" s="11">
        <v>0</v>
      </c>
      <c r="T3303" s="11">
        <v>0</v>
      </c>
      <c r="U3303" s="11">
        <v>643655884584</v>
      </c>
      <c r="V3303" s="11">
        <v>0</v>
      </c>
      <c r="W3303" s="11">
        <v>0</v>
      </c>
      <c r="X3303" s="11">
        <v>643655884584</v>
      </c>
      <c r="Y3303" s="11">
        <v>0</v>
      </c>
      <c r="Z3303" s="11">
        <v>0</v>
      </c>
      <c r="AA3303" s="11">
        <v>0</v>
      </c>
      <c r="AB3303" s="11">
        <v>0</v>
      </c>
      <c r="AC3303" s="11">
        <v>0</v>
      </c>
      <c r="AD3303" s="11">
        <v>0</v>
      </c>
      <c r="AE3303" s="11">
        <v>0</v>
      </c>
      <c r="AF3303" s="11">
        <v>0</v>
      </c>
      <c r="AG3303" s="11">
        <v>0</v>
      </c>
      <c r="AH3303" s="11">
        <v>0</v>
      </c>
      <c r="AI3303" s="11">
        <v>0</v>
      </c>
      <c r="AJ3303" s="11">
        <v>0</v>
      </c>
      <c r="AK3303" s="11">
        <v>0</v>
      </c>
      <c r="AL3303" s="11">
        <v>0</v>
      </c>
      <c r="AM3303" s="11">
        <v>0</v>
      </c>
      <c r="AN3303" s="11">
        <v>0</v>
      </c>
      <c r="AO33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3" s="11">
        <f>Table_PBS_SQL_DB2_PBSSQL_PBS_NDP_Tina_CG_QtrlyPerformance_Final[[#This Row],[GOU REL]]+Table_PBS_SQL_DB2_PBSSQL_PBS_NDP_Tina_CG_QtrlyPerformance_Final[[#This Row],[EXT REL]]</f>
        <v>0</v>
      </c>
      <c r="AT3303" s="11">
        <f>Table_PBS_SQL_DB2_PBSSQL_PBS_NDP_Tina_CG_QtrlyPerformance_Final[[#This Row],[GOU EXP]]+Table_PBS_SQL_DB2_PBSSQL_PBS_NDP_Tina_CG_QtrlyPerformance_Final[[#This Row],[EXT EXP]]</f>
        <v>0</v>
      </c>
      <c r="AU3303" s="11" t="str">
        <f>IF(Table_PBS_SQL_DB2_PBSSQL_PBS_NDP_Tina_CG_QtrlyPerformance_Final[[#This Row],[Item_Code]]&gt;"300000", "Capital", "Recurrent")</f>
        <v>Recurrent</v>
      </c>
    </row>
    <row r="3304" spans="1:47" x14ac:dyDescent="0.25">
      <c r="A3304" t="s">
        <v>305</v>
      </c>
      <c r="B3304" t="s">
        <v>306</v>
      </c>
      <c r="C3304" t="s">
        <v>293</v>
      </c>
      <c r="D3304" t="s">
        <v>1206</v>
      </c>
      <c r="E3304" t="s">
        <v>75</v>
      </c>
      <c r="F3304" t="s">
        <v>1228</v>
      </c>
      <c r="G3304" t="s">
        <v>103</v>
      </c>
      <c r="H3304" t="s">
        <v>1242</v>
      </c>
      <c r="I3304" t="s">
        <v>493</v>
      </c>
      <c r="J3304" t="s">
        <v>1248</v>
      </c>
      <c r="K3304" t="s">
        <v>1243</v>
      </c>
      <c r="L3304" t="s">
        <v>1244</v>
      </c>
      <c r="M3304" t="s">
        <v>866</v>
      </c>
      <c r="N3304" t="s">
        <v>867</v>
      </c>
      <c r="O3304" t="s">
        <v>975</v>
      </c>
      <c r="P3304" t="s">
        <v>976</v>
      </c>
      <c r="Q3304" s="11">
        <v>0</v>
      </c>
      <c r="R3304" s="11">
        <v>0</v>
      </c>
      <c r="S3304" s="11">
        <v>0</v>
      </c>
      <c r="T3304" s="11">
        <v>0</v>
      </c>
      <c r="U3304" s="11">
        <v>8405276038</v>
      </c>
      <c r="V3304" s="11">
        <v>0</v>
      </c>
      <c r="W3304" s="11">
        <v>655000000</v>
      </c>
      <c r="X3304" s="11">
        <v>7750276038</v>
      </c>
      <c r="Y3304" s="11">
        <v>546500000</v>
      </c>
      <c r="Z3304" s="11">
        <v>0</v>
      </c>
      <c r="AA3304" s="11">
        <v>0</v>
      </c>
      <c r="AB3304" s="11">
        <v>0</v>
      </c>
      <c r="AC3304" s="11">
        <v>108500000</v>
      </c>
      <c r="AD3304" s="11">
        <v>0</v>
      </c>
      <c r="AE3304" s="11">
        <v>0</v>
      </c>
      <c r="AF3304" s="11">
        <v>0</v>
      </c>
      <c r="AG3304" s="11">
        <v>0</v>
      </c>
      <c r="AH3304" s="11">
        <v>649652248</v>
      </c>
      <c r="AI3304" s="11">
        <v>0</v>
      </c>
      <c r="AJ3304" s="11">
        <v>0</v>
      </c>
      <c r="AK3304" s="11">
        <v>0</v>
      </c>
      <c r="AL3304" s="11">
        <v>4387470</v>
      </c>
      <c r="AM3304" s="11">
        <v>0</v>
      </c>
      <c r="AN3304" s="11">
        <v>0</v>
      </c>
      <c r="AO33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655000000</v>
      </c>
      <c r="AP33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654039718</v>
      </c>
      <c r="AR33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4" s="11">
        <f>Table_PBS_SQL_DB2_PBSSQL_PBS_NDP_Tina_CG_QtrlyPerformance_Final[[#This Row],[GOU REL]]+Table_PBS_SQL_DB2_PBSSQL_PBS_NDP_Tina_CG_QtrlyPerformance_Final[[#This Row],[EXT REL]]</f>
        <v>655000000</v>
      </c>
      <c r="AT3304" s="11">
        <f>Table_PBS_SQL_DB2_PBSSQL_PBS_NDP_Tina_CG_QtrlyPerformance_Final[[#This Row],[GOU EXP]]+Table_PBS_SQL_DB2_PBSSQL_PBS_NDP_Tina_CG_QtrlyPerformance_Final[[#This Row],[EXT EXP]]</f>
        <v>654039718</v>
      </c>
      <c r="AU3304" s="11" t="str">
        <f>IF(Table_PBS_SQL_DB2_PBSSQL_PBS_NDP_Tina_CG_QtrlyPerformance_Final[[#This Row],[Item_Code]]&gt;"300000", "Capital", "Recurrent")</f>
        <v>Recurrent</v>
      </c>
    </row>
    <row r="3305" spans="1:47" x14ac:dyDescent="0.25">
      <c r="A3305" t="s">
        <v>305</v>
      </c>
      <c r="B3305" t="s">
        <v>306</v>
      </c>
      <c r="C3305" t="s">
        <v>293</v>
      </c>
      <c r="D3305" t="s">
        <v>1206</v>
      </c>
      <c r="E3305" t="s">
        <v>75</v>
      </c>
      <c r="F3305" t="s">
        <v>1228</v>
      </c>
      <c r="G3305" t="s">
        <v>103</v>
      </c>
      <c r="H3305" t="s">
        <v>1242</v>
      </c>
      <c r="I3305" t="s">
        <v>493</v>
      </c>
      <c r="J3305" t="s">
        <v>1248</v>
      </c>
      <c r="K3305" t="s">
        <v>1245</v>
      </c>
      <c r="L3305" t="s">
        <v>1246</v>
      </c>
      <c r="M3305" t="s">
        <v>1168</v>
      </c>
      <c r="N3305" t="s">
        <v>1169</v>
      </c>
      <c r="O3305" t="s">
        <v>922</v>
      </c>
      <c r="P3305" t="s">
        <v>923</v>
      </c>
      <c r="Q3305" s="11">
        <v>0</v>
      </c>
      <c r="R3305" s="11">
        <v>0</v>
      </c>
      <c r="S3305" s="11">
        <v>0</v>
      </c>
      <c r="T3305" s="11">
        <v>0</v>
      </c>
      <c r="U3305" s="11">
        <v>78875600</v>
      </c>
      <c r="V3305" s="11">
        <v>0</v>
      </c>
      <c r="W3305" s="11">
        <v>30000000</v>
      </c>
      <c r="X3305" s="11">
        <v>48875600</v>
      </c>
      <c r="Y3305" s="11">
        <v>0</v>
      </c>
      <c r="Z3305" s="11">
        <v>0</v>
      </c>
      <c r="AA3305" s="11">
        <v>0</v>
      </c>
      <c r="AB3305" s="11">
        <v>0</v>
      </c>
      <c r="AC3305" s="11">
        <v>15000000</v>
      </c>
      <c r="AD3305" s="11">
        <v>15000000</v>
      </c>
      <c r="AE3305" s="11">
        <v>0</v>
      </c>
      <c r="AF3305" s="11">
        <v>0</v>
      </c>
      <c r="AG3305" s="11">
        <v>15000000</v>
      </c>
      <c r="AH3305" s="11">
        <v>15000000</v>
      </c>
      <c r="AI3305" s="11">
        <v>0</v>
      </c>
      <c r="AJ3305" s="11">
        <v>0</v>
      </c>
      <c r="AK3305" s="11">
        <v>0</v>
      </c>
      <c r="AL3305" s="11">
        <v>0</v>
      </c>
      <c r="AM3305" s="11">
        <v>0</v>
      </c>
      <c r="AN3305" s="11">
        <v>0</v>
      </c>
      <c r="AO33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3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3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5" s="11">
        <f>Table_PBS_SQL_DB2_PBSSQL_PBS_NDP_Tina_CG_QtrlyPerformance_Final[[#This Row],[GOU REL]]+Table_PBS_SQL_DB2_PBSSQL_PBS_NDP_Tina_CG_QtrlyPerformance_Final[[#This Row],[EXT REL]]</f>
        <v>30000000</v>
      </c>
      <c r="AT3305" s="11">
        <f>Table_PBS_SQL_DB2_PBSSQL_PBS_NDP_Tina_CG_QtrlyPerformance_Final[[#This Row],[GOU EXP]]+Table_PBS_SQL_DB2_PBSSQL_PBS_NDP_Tina_CG_QtrlyPerformance_Final[[#This Row],[EXT EXP]]</f>
        <v>30000000</v>
      </c>
      <c r="AU3305" s="11" t="str">
        <f>IF(Table_PBS_SQL_DB2_PBSSQL_PBS_NDP_Tina_CG_QtrlyPerformance_Final[[#This Row],[Item_Code]]&gt;"300000", "Capital", "Recurrent")</f>
        <v>Recurrent</v>
      </c>
    </row>
    <row r="3306" spans="1:47" x14ac:dyDescent="0.25">
      <c r="A3306" t="s">
        <v>305</v>
      </c>
      <c r="B3306" t="s">
        <v>306</v>
      </c>
      <c r="C3306" t="s">
        <v>293</v>
      </c>
      <c r="D3306" t="s">
        <v>1206</v>
      </c>
      <c r="E3306" t="s">
        <v>75</v>
      </c>
      <c r="F3306" t="s">
        <v>1228</v>
      </c>
      <c r="G3306" t="s">
        <v>103</v>
      </c>
      <c r="H3306" t="s">
        <v>1242</v>
      </c>
      <c r="I3306" t="s">
        <v>493</v>
      </c>
      <c r="J3306" t="s">
        <v>1248</v>
      </c>
      <c r="K3306" t="s">
        <v>1245</v>
      </c>
      <c r="L3306" t="s">
        <v>1246</v>
      </c>
      <c r="M3306" t="s">
        <v>1249</v>
      </c>
      <c r="N3306" t="s">
        <v>1250</v>
      </c>
      <c r="O3306" t="s">
        <v>1016</v>
      </c>
      <c r="P3306" t="s">
        <v>1017</v>
      </c>
      <c r="Q3306" s="11">
        <v>0</v>
      </c>
      <c r="R3306" s="11">
        <v>0</v>
      </c>
      <c r="S3306" s="11">
        <v>0</v>
      </c>
      <c r="T3306" s="11">
        <v>0</v>
      </c>
      <c r="U3306" s="11">
        <v>618263664</v>
      </c>
      <c r="V3306" s="11">
        <v>0</v>
      </c>
      <c r="W3306" s="11">
        <v>0</v>
      </c>
      <c r="X3306" s="11">
        <v>618263664</v>
      </c>
      <c r="Y3306" s="11">
        <v>0</v>
      </c>
      <c r="Z3306" s="11">
        <v>0</v>
      </c>
      <c r="AA3306" s="11">
        <v>0</v>
      </c>
      <c r="AB3306" s="11">
        <v>0</v>
      </c>
      <c r="AC3306" s="11">
        <v>0</v>
      </c>
      <c r="AD3306" s="11">
        <v>0</v>
      </c>
      <c r="AE3306" s="11">
        <v>0</v>
      </c>
      <c r="AF3306" s="11">
        <v>0</v>
      </c>
      <c r="AG3306" s="11">
        <v>0</v>
      </c>
      <c r="AH3306" s="11">
        <v>0</v>
      </c>
      <c r="AI3306" s="11">
        <v>0</v>
      </c>
      <c r="AJ3306" s="11">
        <v>0</v>
      </c>
      <c r="AK3306" s="11">
        <v>0</v>
      </c>
      <c r="AL3306" s="11">
        <v>0</v>
      </c>
      <c r="AM3306" s="11">
        <v>0</v>
      </c>
      <c r="AN3306" s="11">
        <v>0</v>
      </c>
      <c r="AO33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6" s="11">
        <f>Table_PBS_SQL_DB2_PBSSQL_PBS_NDP_Tina_CG_QtrlyPerformance_Final[[#This Row],[GOU REL]]+Table_PBS_SQL_DB2_PBSSQL_PBS_NDP_Tina_CG_QtrlyPerformance_Final[[#This Row],[EXT REL]]</f>
        <v>0</v>
      </c>
      <c r="AT3306" s="11">
        <f>Table_PBS_SQL_DB2_PBSSQL_PBS_NDP_Tina_CG_QtrlyPerformance_Final[[#This Row],[GOU EXP]]+Table_PBS_SQL_DB2_PBSSQL_PBS_NDP_Tina_CG_QtrlyPerformance_Final[[#This Row],[EXT EXP]]</f>
        <v>0</v>
      </c>
      <c r="AU3306" s="11" t="str">
        <f>IF(Table_PBS_SQL_DB2_PBSSQL_PBS_NDP_Tina_CG_QtrlyPerformance_Final[[#This Row],[Item_Code]]&gt;"300000", "Capital", "Recurrent")</f>
        <v>Recurrent</v>
      </c>
    </row>
    <row r="3307" spans="1:47" x14ac:dyDescent="0.25">
      <c r="A3307" t="s">
        <v>305</v>
      </c>
      <c r="B3307" t="s">
        <v>306</v>
      </c>
      <c r="C3307" t="s">
        <v>293</v>
      </c>
      <c r="D3307" t="s">
        <v>1206</v>
      </c>
      <c r="E3307" t="s">
        <v>75</v>
      </c>
      <c r="F3307" t="s">
        <v>1228</v>
      </c>
      <c r="G3307" t="s">
        <v>103</v>
      </c>
      <c r="H3307" t="s">
        <v>1242</v>
      </c>
      <c r="I3307" t="s">
        <v>493</v>
      </c>
      <c r="J3307" t="s">
        <v>1248</v>
      </c>
      <c r="K3307" t="s">
        <v>1245</v>
      </c>
      <c r="L3307" t="s">
        <v>1246</v>
      </c>
      <c r="M3307" t="s">
        <v>1251</v>
      </c>
      <c r="N3307" t="s">
        <v>1252</v>
      </c>
      <c r="O3307" t="s">
        <v>967</v>
      </c>
      <c r="P3307" t="s">
        <v>968</v>
      </c>
      <c r="Q3307" s="11">
        <v>0</v>
      </c>
      <c r="R3307" s="11">
        <v>0</v>
      </c>
      <c r="S3307" s="11">
        <v>0</v>
      </c>
      <c r="T3307" s="11">
        <v>0</v>
      </c>
      <c r="U3307" s="11">
        <v>3573989100</v>
      </c>
      <c r="V3307" s="11">
        <v>0</v>
      </c>
      <c r="W3307" s="11">
        <v>0</v>
      </c>
      <c r="X3307" s="11">
        <v>3573989100</v>
      </c>
      <c r="Y3307" s="11">
        <v>0</v>
      </c>
      <c r="Z3307" s="11">
        <v>0</v>
      </c>
      <c r="AA3307" s="11">
        <v>0</v>
      </c>
      <c r="AB3307" s="11">
        <v>0</v>
      </c>
      <c r="AC3307" s="11">
        <v>0</v>
      </c>
      <c r="AD3307" s="11">
        <v>0</v>
      </c>
      <c r="AE3307" s="11">
        <v>0</v>
      </c>
      <c r="AF3307" s="11">
        <v>0</v>
      </c>
      <c r="AG3307" s="11">
        <v>0</v>
      </c>
      <c r="AH3307" s="11">
        <v>0</v>
      </c>
      <c r="AI3307" s="11">
        <v>0</v>
      </c>
      <c r="AJ3307" s="11">
        <v>0</v>
      </c>
      <c r="AK3307" s="11">
        <v>0</v>
      </c>
      <c r="AL3307" s="11">
        <v>0</v>
      </c>
      <c r="AM3307" s="11">
        <v>0</v>
      </c>
      <c r="AN3307" s="11">
        <v>0</v>
      </c>
      <c r="AO33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7" s="11">
        <f>Table_PBS_SQL_DB2_PBSSQL_PBS_NDP_Tina_CG_QtrlyPerformance_Final[[#This Row],[GOU REL]]+Table_PBS_SQL_DB2_PBSSQL_PBS_NDP_Tina_CG_QtrlyPerformance_Final[[#This Row],[EXT REL]]</f>
        <v>0</v>
      </c>
      <c r="AT3307" s="11">
        <f>Table_PBS_SQL_DB2_PBSSQL_PBS_NDP_Tina_CG_QtrlyPerformance_Final[[#This Row],[GOU EXP]]+Table_PBS_SQL_DB2_PBSSQL_PBS_NDP_Tina_CG_QtrlyPerformance_Final[[#This Row],[EXT EXP]]</f>
        <v>0</v>
      </c>
      <c r="AU3307" s="11" t="str">
        <f>IF(Table_PBS_SQL_DB2_PBSSQL_PBS_NDP_Tina_CG_QtrlyPerformance_Final[[#This Row],[Item_Code]]&gt;"300000", "Capital", "Recurrent")</f>
        <v>Recurrent</v>
      </c>
    </row>
    <row r="3308" spans="1:47" x14ac:dyDescent="0.25">
      <c r="A3308" t="s">
        <v>305</v>
      </c>
      <c r="B3308" t="s">
        <v>306</v>
      </c>
      <c r="C3308" t="s">
        <v>293</v>
      </c>
      <c r="D3308" t="s">
        <v>1206</v>
      </c>
      <c r="E3308" t="s">
        <v>75</v>
      </c>
      <c r="F3308" t="s">
        <v>1228</v>
      </c>
      <c r="G3308" t="s">
        <v>103</v>
      </c>
      <c r="H3308" t="s">
        <v>1242</v>
      </c>
      <c r="I3308" t="s">
        <v>493</v>
      </c>
      <c r="J3308" t="s">
        <v>1248</v>
      </c>
      <c r="K3308" t="s">
        <v>311</v>
      </c>
      <c r="L3308" t="s">
        <v>1247</v>
      </c>
      <c r="M3308" t="s">
        <v>1232</v>
      </c>
      <c r="N3308" t="s">
        <v>1586</v>
      </c>
      <c r="O3308" t="s">
        <v>1083</v>
      </c>
      <c r="P3308" t="s">
        <v>1084</v>
      </c>
      <c r="Q3308" s="11">
        <v>0</v>
      </c>
      <c r="R3308" s="11">
        <v>0</v>
      </c>
      <c r="S3308" s="11">
        <v>0</v>
      </c>
      <c r="T3308" s="11">
        <v>0</v>
      </c>
      <c r="U3308" s="11">
        <v>1200308400</v>
      </c>
      <c r="V3308" s="11">
        <v>0</v>
      </c>
      <c r="W3308" s="11">
        <v>0</v>
      </c>
      <c r="X3308" s="11">
        <v>1200308400</v>
      </c>
      <c r="Y3308" s="11">
        <v>0</v>
      </c>
      <c r="Z3308" s="11">
        <v>0</v>
      </c>
      <c r="AA3308" s="11">
        <v>0</v>
      </c>
      <c r="AB3308" s="11">
        <v>0</v>
      </c>
      <c r="AC3308" s="11">
        <v>0</v>
      </c>
      <c r="AD3308" s="11">
        <v>0</v>
      </c>
      <c r="AE3308" s="11">
        <v>0</v>
      </c>
      <c r="AF3308" s="11">
        <v>0</v>
      </c>
      <c r="AG3308" s="11">
        <v>0</v>
      </c>
      <c r="AH3308" s="11">
        <v>0</v>
      </c>
      <c r="AI3308" s="11">
        <v>0</v>
      </c>
      <c r="AJ3308" s="11">
        <v>0</v>
      </c>
      <c r="AK3308" s="11">
        <v>0</v>
      </c>
      <c r="AL3308" s="11">
        <v>0</v>
      </c>
      <c r="AM3308" s="11">
        <v>0</v>
      </c>
      <c r="AN3308" s="11">
        <v>0</v>
      </c>
      <c r="AO33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8" s="11">
        <f>Table_PBS_SQL_DB2_PBSSQL_PBS_NDP_Tina_CG_QtrlyPerformance_Final[[#This Row],[GOU REL]]+Table_PBS_SQL_DB2_PBSSQL_PBS_NDP_Tina_CG_QtrlyPerformance_Final[[#This Row],[EXT REL]]</f>
        <v>0</v>
      </c>
      <c r="AT3308" s="11">
        <f>Table_PBS_SQL_DB2_PBSSQL_PBS_NDP_Tina_CG_QtrlyPerformance_Final[[#This Row],[GOU EXP]]+Table_PBS_SQL_DB2_PBSSQL_PBS_NDP_Tina_CG_QtrlyPerformance_Final[[#This Row],[EXT EXP]]</f>
        <v>0</v>
      </c>
      <c r="AU3308" s="11" t="str">
        <f>IF(Table_PBS_SQL_DB2_PBSSQL_PBS_NDP_Tina_CG_QtrlyPerformance_Final[[#This Row],[Item_Code]]&gt;"300000", "Capital", "Recurrent")</f>
        <v>Recurrent</v>
      </c>
    </row>
    <row r="3309" spans="1:47" x14ac:dyDescent="0.25">
      <c r="A3309" t="s">
        <v>33</v>
      </c>
      <c r="B3309" t="s">
        <v>34</v>
      </c>
      <c r="C3309" t="s">
        <v>31</v>
      </c>
      <c r="D3309" t="s">
        <v>1031</v>
      </c>
      <c r="E3309" t="s">
        <v>75</v>
      </c>
      <c r="F3309" t="s">
        <v>1042</v>
      </c>
      <c r="G3309" t="s">
        <v>87</v>
      </c>
      <c r="H3309" t="s">
        <v>1033</v>
      </c>
      <c r="I3309" t="s">
        <v>467</v>
      </c>
      <c r="J3309" t="s">
        <v>1034</v>
      </c>
      <c r="K3309" t="s">
        <v>769</v>
      </c>
      <c r="L3309" t="s">
        <v>1073</v>
      </c>
      <c r="M3309" t="s">
        <v>1074</v>
      </c>
      <c r="N3309" t="s">
        <v>1075</v>
      </c>
      <c r="O3309" t="s">
        <v>922</v>
      </c>
      <c r="P3309" t="s">
        <v>923</v>
      </c>
      <c r="Q3309" s="11">
        <v>0</v>
      </c>
      <c r="R3309" s="11">
        <v>0</v>
      </c>
      <c r="S3309" s="11">
        <v>0</v>
      </c>
      <c r="T3309" s="11">
        <v>0</v>
      </c>
      <c r="U3309" s="11">
        <v>0</v>
      </c>
      <c r="V3309" s="11">
        <v>0</v>
      </c>
      <c r="W3309" s="11">
        <v>50000000</v>
      </c>
      <c r="X3309" s="11">
        <v>195260000</v>
      </c>
      <c r="Y3309" s="11">
        <v>0</v>
      </c>
      <c r="Z3309" s="11">
        <v>0</v>
      </c>
      <c r="AA3309" s="11">
        <v>0</v>
      </c>
      <c r="AB3309" s="11">
        <v>0</v>
      </c>
      <c r="AC3309" s="11">
        <v>50000000</v>
      </c>
      <c r="AD3309" s="11">
        <v>50000000</v>
      </c>
      <c r="AE3309" s="11">
        <v>0</v>
      </c>
      <c r="AF3309" s="11">
        <v>0</v>
      </c>
      <c r="AG3309" s="11">
        <v>0</v>
      </c>
      <c r="AH3309" s="11">
        <v>0</v>
      </c>
      <c r="AI3309" s="11">
        <v>0</v>
      </c>
      <c r="AJ3309" s="11">
        <v>0</v>
      </c>
      <c r="AK3309" s="11">
        <v>0</v>
      </c>
      <c r="AL3309" s="11">
        <v>0</v>
      </c>
      <c r="AM3309" s="11">
        <v>0</v>
      </c>
      <c r="AN3309" s="11">
        <v>0</v>
      </c>
      <c r="AO33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3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3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09" s="11">
        <f>Table_PBS_SQL_DB2_PBSSQL_PBS_NDP_Tina_CG_QtrlyPerformance_Final[[#This Row],[GOU REL]]+Table_PBS_SQL_DB2_PBSSQL_PBS_NDP_Tina_CG_QtrlyPerformance_Final[[#This Row],[EXT REL]]</f>
        <v>50000000</v>
      </c>
      <c r="AT3309" s="11">
        <f>Table_PBS_SQL_DB2_PBSSQL_PBS_NDP_Tina_CG_QtrlyPerformance_Final[[#This Row],[GOU EXP]]+Table_PBS_SQL_DB2_PBSSQL_PBS_NDP_Tina_CG_QtrlyPerformance_Final[[#This Row],[EXT EXP]]</f>
        <v>50000000</v>
      </c>
      <c r="AU3309" s="11" t="str">
        <f>IF(Table_PBS_SQL_DB2_PBSSQL_PBS_NDP_Tina_CG_QtrlyPerformance_Final[[#This Row],[Item_Code]]&gt;"300000", "Capital", "Recurrent")</f>
        <v>Recurrent</v>
      </c>
    </row>
    <row r="3310" spans="1:47" x14ac:dyDescent="0.25">
      <c r="A3310" t="s">
        <v>33</v>
      </c>
      <c r="B3310" t="s">
        <v>34</v>
      </c>
      <c r="C3310" t="s">
        <v>31</v>
      </c>
      <c r="D3310" t="s">
        <v>1031</v>
      </c>
      <c r="E3310" t="s">
        <v>75</v>
      </c>
      <c r="F3310" t="s">
        <v>1042</v>
      </c>
      <c r="G3310" t="s">
        <v>97</v>
      </c>
      <c r="H3310" t="s">
        <v>1089</v>
      </c>
      <c r="I3310" t="s">
        <v>896</v>
      </c>
      <c r="J3310" t="s">
        <v>897</v>
      </c>
      <c r="K3310" t="s">
        <v>35</v>
      </c>
      <c r="L3310" t="s">
        <v>1090</v>
      </c>
      <c r="M3310" t="s">
        <v>1044</v>
      </c>
      <c r="N3310" t="s">
        <v>1045</v>
      </c>
      <c r="O3310" t="s">
        <v>1192</v>
      </c>
      <c r="P3310" t="s">
        <v>1193</v>
      </c>
      <c r="Q3310" s="11">
        <v>0</v>
      </c>
      <c r="R3310" s="11">
        <v>0</v>
      </c>
      <c r="S3310" s="11">
        <v>0</v>
      </c>
      <c r="T3310" s="11">
        <v>0</v>
      </c>
      <c r="U3310" s="11">
        <v>0</v>
      </c>
      <c r="V3310" s="11">
        <v>0</v>
      </c>
      <c r="W3310" s="11">
        <v>0</v>
      </c>
      <c r="X3310" s="11">
        <v>0</v>
      </c>
      <c r="Y3310" s="11">
        <v>0</v>
      </c>
      <c r="Z3310" s="11">
        <v>0</v>
      </c>
      <c r="AA3310" s="11">
        <v>75000000</v>
      </c>
      <c r="AB3310" s="11">
        <v>60000000</v>
      </c>
      <c r="AC3310" s="11">
        <v>0</v>
      </c>
      <c r="AD3310" s="11">
        <v>0</v>
      </c>
      <c r="AE3310" s="11">
        <v>0</v>
      </c>
      <c r="AF3310" s="11">
        <v>0</v>
      </c>
      <c r="AG3310" s="11">
        <v>0</v>
      </c>
      <c r="AH3310" s="11">
        <v>0</v>
      </c>
      <c r="AI3310" s="11">
        <v>0</v>
      </c>
      <c r="AJ3310" s="11">
        <v>0</v>
      </c>
      <c r="AK3310" s="11">
        <v>0</v>
      </c>
      <c r="AL3310" s="11">
        <v>0</v>
      </c>
      <c r="AM3310" s="11">
        <v>0</v>
      </c>
      <c r="AN3310" s="11">
        <v>0</v>
      </c>
      <c r="AO33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75000000</v>
      </c>
      <c r="AQ33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60000000</v>
      </c>
      <c r="AS3310" s="11">
        <f>Table_PBS_SQL_DB2_PBSSQL_PBS_NDP_Tina_CG_QtrlyPerformance_Final[[#This Row],[GOU REL]]+Table_PBS_SQL_DB2_PBSSQL_PBS_NDP_Tina_CG_QtrlyPerformance_Final[[#This Row],[EXT REL]]</f>
        <v>75000000</v>
      </c>
      <c r="AT3310" s="11">
        <f>Table_PBS_SQL_DB2_PBSSQL_PBS_NDP_Tina_CG_QtrlyPerformance_Final[[#This Row],[GOU EXP]]+Table_PBS_SQL_DB2_PBSSQL_PBS_NDP_Tina_CG_QtrlyPerformance_Final[[#This Row],[EXT EXP]]</f>
        <v>60000000</v>
      </c>
      <c r="AU3310" s="11" t="str">
        <f>IF(Table_PBS_SQL_DB2_PBSSQL_PBS_NDP_Tina_CG_QtrlyPerformance_Final[[#This Row],[Item_Code]]&gt;"300000", "Capital", "Recurrent")</f>
        <v>Recurrent</v>
      </c>
    </row>
    <row r="3311" spans="1:47" x14ac:dyDescent="0.25">
      <c r="A3311" t="s">
        <v>33</v>
      </c>
      <c r="B3311" t="s">
        <v>34</v>
      </c>
      <c r="C3311" t="s">
        <v>31</v>
      </c>
      <c r="D3311" t="s">
        <v>1031</v>
      </c>
      <c r="E3311" t="s">
        <v>75</v>
      </c>
      <c r="F3311" t="s">
        <v>1042</v>
      </c>
      <c r="G3311" t="s">
        <v>97</v>
      </c>
      <c r="H3311" t="s">
        <v>1089</v>
      </c>
      <c r="I3311" t="s">
        <v>896</v>
      </c>
      <c r="J3311" t="s">
        <v>897</v>
      </c>
      <c r="K3311" t="s">
        <v>35</v>
      </c>
      <c r="L3311" t="s">
        <v>1090</v>
      </c>
      <c r="M3311" t="s">
        <v>1091</v>
      </c>
      <c r="N3311" t="s">
        <v>1092</v>
      </c>
      <c r="O3311" t="s">
        <v>967</v>
      </c>
      <c r="P3311" t="s">
        <v>968</v>
      </c>
      <c r="Q3311" s="11">
        <v>0</v>
      </c>
      <c r="R3311" s="11">
        <v>0</v>
      </c>
      <c r="S3311" s="11">
        <v>0</v>
      </c>
      <c r="T3311" s="11">
        <v>0</v>
      </c>
      <c r="U3311" s="11">
        <v>0</v>
      </c>
      <c r="V3311" s="11">
        <v>0</v>
      </c>
      <c r="W3311" s="11">
        <v>0</v>
      </c>
      <c r="X3311" s="11">
        <v>0</v>
      </c>
      <c r="Y3311" s="11">
        <v>0</v>
      </c>
      <c r="Z3311" s="11">
        <v>0</v>
      </c>
      <c r="AA3311" s="11">
        <v>58000000</v>
      </c>
      <c r="AB3311" s="11">
        <v>46400000</v>
      </c>
      <c r="AC3311" s="11">
        <v>0</v>
      </c>
      <c r="AD3311" s="11">
        <v>0</v>
      </c>
      <c r="AE3311" s="11">
        <v>58000000</v>
      </c>
      <c r="AF3311" s="11">
        <v>46400000</v>
      </c>
      <c r="AG3311" s="11">
        <v>0</v>
      </c>
      <c r="AH3311" s="11">
        <v>0</v>
      </c>
      <c r="AI3311" s="11">
        <v>58000000</v>
      </c>
      <c r="AJ3311" s="11">
        <v>46400000</v>
      </c>
      <c r="AK3311" s="11">
        <v>0</v>
      </c>
      <c r="AL3311" s="11">
        <v>0</v>
      </c>
      <c r="AM3311" s="11">
        <v>0</v>
      </c>
      <c r="AN3311" s="11">
        <v>0</v>
      </c>
      <c r="AO33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174000000</v>
      </c>
      <c r="AQ33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139200000</v>
      </c>
      <c r="AS3311" s="11">
        <f>Table_PBS_SQL_DB2_PBSSQL_PBS_NDP_Tina_CG_QtrlyPerformance_Final[[#This Row],[GOU REL]]+Table_PBS_SQL_DB2_PBSSQL_PBS_NDP_Tina_CG_QtrlyPerformance_Final[[#This Row],[EXT REL]]</f>
        <v>174000000</v>
      </c>
      <c r="AT3311" s="11">
        <f>Table_PBS_SQL_DB2_PBSSQL_PBS_NDP_Tina_CG_QtrlyPerformance_Final[[#This Row],[GOU EXP]]+Table_PBS_SQL_DB2_PBSSQL_PBS_NDP_Tina_CG_QtrlyPerformance_Final[[#This Row],[EXT EXP]]</f>
        <v>139200000</v>
      </c>
      <c r="AU3311" s="11" t="str">
        <f>IF(Table_PBS_SQL_DB2_PBSSQL_PBS_NDP_Tina_CG_QtrlyPerformance_Final[[#This Row],[Item_Code]]&gt;"300000", "Capital", "Recurrent")</f>
        <v>Recurrent</v>
      </c>
    </row>
    <row r="3312" spans="1:47" x14ac:dyDescent="0.25">
      <c r="A3312" t="s">
        <v>33</v>
      </c>
      <c r="B3312" t="s">
        <v>34</v>
      </c>
      <c r="C3312" t="s">
        <v>31</v>
      </c>
      <c r="D3312" t="s">
        <v>1031</v>
      </c>
      <c r="E3312" t="s">
        <v>75</v>
      </c>
      <c r="F3312" t="s">
        <v>1042</v>
      </c>
      <c r="G3312" t="s">
        <v>97</v>
      </c>
      <c r="H3312" t="s">
        <v>1089</v>
      </c>
      <c r="I3312" t="s">
        <v>896</v>
      </c>
      <c r="J3312" t="s">
        <v>897</v>
      </c>
      <c r="K3312" t="s">
        <v>35</v>
      </c>
      <c r="L3312" t="s">
        <v>1090</v>
      </c>
      <c r="M3312" t="s">
        <v>1091</v>
      </c>
      <c r="N3312" t="s">
        <v>1092</v>
      </c>
      <c r="O3312" t="s">
        <v>940</v>
      </c>
      <c r="P3312" t="s">
        <v>941</v>
      </c>
      <c r="Q3312" s="11">
        <v>0</v>
      </c>
      <c r="R3312" s="11">
        <v>0</v>
      </c>
      <c r="S3312" s="11">
        <v>0</v>
      </c>
      <c r="T3312" s="11">
        <v>0</v>
      </c>
      <c r="U3312" s="11">
        <v>0</v>
      </c>
      <c r="V3312" s="11">
        <v>0</v>
      </c>
      <c r="W3312" s="11">
        <v>0</v>
      </c>
      <c r="X3312" s="11">
        <v>0</v>
      </c>
      <c r="Y3312" s="11">
        <v>0</v>
      </c>
      <c r="Z3312" s="11">
        <v>0</v>
      </c>
      <c r="AA3312" s="11">
        <v>3250000</v>
      </c>
      <c r="AB3312" s="11">
        <v>2600000</v>
      </c>
      <c r="AC3312" s="11">
        <v>0</v>
      </c>
      <c r="AD3312" s="11">
        <v>0</v>
      </c>
      <c r="AE3312" s="11">
        <v>3250000</v>
      </c>
      <c r="AF3312" s="11">
        <v>2600000</v>
      </c>
      <c r="AG3312" s="11">
        <v>0</v>
      </c>
      <c r="AH3312" s="11">
        <v>0</v>
      </c>
      <c r="AI3312" s="11">
        <v>3250000</v>
      </c>
      <c r="AJ3312" s="11">
        <v>2600000</v>
      </c>
      <c r="AK3312" s="11">
        <v>0</v>
      </c>
      <c r="AL3312" s="11">
        <v>0</v>
      </c>
      <c r="AM3312" s="11">
        <v>0</v>
      </c>
      <c r="AN3312" s="11">
        <v>0</v>
      </c>
      <c r="AO33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9750000</v>
      </c>
      <c r="AQ33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7800000</v>
      </c>
      <c r="AS3312" s="11">
        <f>Table_PBS_SQL_DB2_PBSSQL_PBS_NDP_Tina_CG_QtrlyPerformance_Final[[#This Row],[GOU REL]]+Table_PBS_SQL_DB2_PBSSQL_PBS_NDP_Tina_CG_QtrlyPerformance_Final[[#This Row],[EXT REL]]</f>
        <v>9750000</v>
      </c>
      <c r="AT3312" s="11">
        <f>Table_PBS_SQL_DB2_PBSSQL_PBS_NDP_Tina_CG_QtrlyPerformance_Final[[#This Row],[GOU EXP]]+Table_PBS_SQL_DB2_PBSSQL_PBS_NDP_Tina_CG_QtrlyPerformance_Final[[#This Row],[EXT EXP]]</f>
        <v>7800000</v>
      </c>
      <c r="AU3312" s="11" t="str">
        <f>IF(Table_PBS_SQL_DB2_PBSSQL_PBS_NDP_Tina_CG_QtrlyPerformance_Final[[#This Row],[Item_Code]]&gt;"300000", "Capital", "Recurrent")</f>
        <v>Recurrent</v>
      </c>
    </row>
    <row r="3313" spans="1:47" x14ac:dyDescent="0.25">
      <c r="A3313" t="s">
        <v>33</v>
      </c>
      <c r="B3313" t="s">
        <v>34</v>
      </c>
      <c r="C3313" t="s">
        <v>31</v>
      </c>
      <c r="D3313" t="s">
        <v>1031</v>
      </c>
      <c r="E3313" t="s">
        <v>75</v>
      </c>
      <c r="F3313" t="s">
        <v>1042</v>
      </c>
      <c r="G3313" t="s">
        <v>97</v>
      </c>
      <c r="H3313" t="s">
        <v>1089</v>
      </c>
      <c r="I3313" t="s">
        <v>896</v>
      </c>
      <c r="J3313" t="s">
        <v>897</v>
      </c>
      <c r="K3313" t="s">
        <v>35</v>
      </c>
      <c r="L3313" t="s">
        <v>1090</v>
      </c>
      <c r="M3313" t="s">
        <v>1109</v>
      </c>
      <c r="N3313" t="s">
        <v>1110</v>
      </c>
      <c r="O3313" t="s">
        <v>1083</v>
      </c>
      <c r="P3313" t="s">
        <v>1084</v>
      </c>
      <c r="Q3313" s="11">
        <v>0</v>
      </c>
      <c r="R3313" s="11">
        <v>0</v>
      </c>
      <c r="S3313" s="11">
        <v>0</v>
      </c>
      <c r="T3313" s="11">
        <v>0</v>
      </c>
      <c r="U3313" s="11">
        <v>0</v>
      </c>
      <c r="V3313" s="11">
        <v>0</v>
      </c>
      <c r="W3313" s="11">
        <v>0</v>
      </c>
      <c r="X3313" s="11">
        <v>0</v>
      </c>
      <c r="Y3313" s="11">
        <v>0</v>
      </c>
      <c r="Z3313" s="11">
        <v>0</v>
      </c>
      <c r="AA3313" s="11">
        <v>875000000</v>
      </c>
      <c r="AB3313" s="11">
        <v>700000000</v>
      </c>
      <c r="AC3313" s="11">
        <v>0</v>
      </c>
      <c r="AD3313" s="11">
        <v>0</v>
      </c>
      <c r="AE3313" s="11">
        <v>481250000.00000006</v>
      </c>
      <c r="AF3313" s="11">
        <v>385000000.00000006</v>
      </c>
      <c r="AG3313" s="11">
        <v>0</v>
      </c>
      <c r="AH3313" s="11">
        <v>0</v>
      </c>
      <c r="AI3313" s="11">
        <v>875000000</v>
      </c>
      <c r="AJ3313" s="11">
        <v>700000000</v>
      </c>
      <c r="AK3313" s="11">
        <v>0</v>
      </c>
      <c r="AL3313" s="11">
        <v>0</v>
      </c>
      <c r="AM3313" s="11">
        <v>0</v>
      </c>
      <c r="AN3313" s="11">
        <v>0</v>
      </c>
      <c r="AO33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2231250000</v>
      </c>
      <c r="AQ33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1785000000</v>
      </c>
      <c r="AS3313" s="11">
        <f>Table_PBS_SQL_DB2_PBSSQL_PBS_NDP_Tina_CG_QtrlyPerformance_Final[[#This Row],[GOU REL]]+Table_PBS_SQL_DB2_PBSSQL_PBS_NDP_Tina_CG_QtrlyPerformance_Final[[#This Row],[EXT REL]]</f>
        <v>2231250000</v>
      </c>
      <c r="AT3313" s="11">
        <f>Table_PBS_SQL_DB2_PBSSQL_PBS_NDP_Tina_CG_QtrlyPerformance_Final[[#This Row],[GOU EXP]]+Table_PBS_SQL_DB2_PBSSQL_PBS_NDP_Tina_CG_QtrlyPerformance_Final[[#This Row],[EXT EXP]]</f>
        <v>1785000000</v>
      </c>
      <c r="AU3313" s="11" t="str">
        <f>IF(Table_PBS_SQL_DB2_PBSSQL_PBS_NDP_Tina_CG_QtrlyPerformance_Final[[#This Row],[Item_Code]]&gt;"300000", "Capital", "Recurrent")</f>
        <v>Recurrent</v>
      </c>
    </row>
    <row r="3314" spans="1:47" x14ac:dyDescent="0.25">
      <c r="A3314" t="s">
        <v>33</v>
      </c>
      <c r="B3314" t="s">
        <v>34</v>
      </c>
      <c r="C3314" t="s">
        <v>31</v>
      </c>
      <c r="D3314" t="s">
        <v>1031</v>
      </c>
      <c r="E3314" t="s">
        <v>75</v>
      </c>
      <c r="F3314" t="s">
        <v>1042</v>
      </c>
      <c r="G3314" t="s">
        <v>97</v>
      </c>
      <c r="H3314" t="s">
        <v>1089</v>
      </c>
      <c r="I3314" t="s">
        <v>896</v>
      </c>
      <c r="J3314" t="s">
        <v>897</v>
      </c>
      <c r="K3314" t="s">
        <v>1112</v>
      </c>
      <c r="L3314" t="s">
        <v>1113</v>
      </c>
      <c r="M3314" t="s">
        <v>1044</v>
      </c>
      <c r="N3314" t="s">
        <v>1045</v>
      </c>
      <c r="O3314" t="s">
        <v>1062</v>
      </c>
      <c r="P3314" t="s">
        <v>1063</v>
      </c>
      <c r="Q3314" s="11">
        <v>0</v>
      </c>
      <c r="R3314" s="11">
        <v>0</v>
      </c>
      <c r="S3314" s="11">
        <v>0</v>
      </c>
      <c r="T3314" s="11">
        <v>0</v>
      </c>
      <c r="U3314" s="11">
        <v>0</v>
      </c>
      <c r="V3314" s="11">
        <v>0</v>
      </c>
      <c r="W3314" s="11">
        <v>0</v>
      </c>
      <c r="X3314" s="11">
        <v>0</v>
      </c>
      <c r="Y3314" s="11">
        <v>0</v>
      </c>
      <c r="Z3314" s="11">
        <v>0</v>
      </c>
      <c r="AA3314" s="11">
        <v>488526360.25</v>
      </c>
      <c r="AB3314" s="11">
        <v>488526360.25</v>
      </c>
      <c r="AC3314" s="11">
        <v>0</v>
      </c>
      <c r="AD3314" s="11">
        <v>0</v>
      </c>
      <c r="AE3314" s="11">
        <v>488526360.25</v>
      </c>
      <c r="AF3314" s="11">
        <v>488526360.25</v>
      </c>
      <c r="AG3314" s="11">
        <v>0</v>
      </c>
      <c r="AH3314" s="11">
        <v>0</v>
      </c>
      <c r="AI3314" s="11">
        <v>488526360.25</v>
      </c>
      <c r="AJ3314" s="11">
        <v>488526360.25</v>
      </c>
      <c r="AK3314" s="11">
        <v>0</v>
      </c>
      <c r="AL3314" s="11">
        <v>0</v>
      </c>
      <c r="AM3314" s="11">
        <v>0</v>
      </c>
      <c r="AN3314" s="11">
        <v>0</v>
      </c>
      <c r="AO33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1465579080.75</v>
      </c>
      <c r="AQ33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1465579080.75</v>
      </c>
      <c r="AS3314" s="11">
        <f>Table_PBS_SQL_DB2_PBSSQL_PBS_NDP_Tina_CG_QtrlyPerformance_Final[[#This Row],[GOU REL]]+Table_PBS_SQL_DB2_PBSSQL_PBS_NDP_Tina_CG_QtrlyPerformance_Final[[#This Row],[EXT REL]]</f>
        <v>1465579080.75</v>
      </c>
      <c r="AT3314" s="11">
        <f>Table_PBS_SQL_DB2_PBSSQL_PBS_NDP_Tina_CG_QtrlyPerformance_Final[[#This Row],[GOU EXP]]+Table_PBS_SQL_DB2_PBSSQL_PBS_NDP_Tina_CG_QtrlyPerformance_Final[[#This Row],[EXT EXP]]</f>
        <v>1465579080.75</v>
      </c>
      <c r="AU3314" s="11" t="str">
        <f>IF(Table_PBS_SQL_DB2_PBSSQL_PBS_NDP_Tina_CG_QtrlyPerformance_Final[[#This Row],[Item_Code]]&gt;"300000", "Capital", "Recurrent")</f>
        <v>Recurrent</v>
      </c>
    </row>
    <row r="3315" spans="1:47" x14ac:dyDescent="0.25">
      <c r="A3315" t="s">
        <v>33</v>
      </c>
      <c r="B3315" t="s">
        <v>34</v>
      </c>
      <c r="C3315" t="s">
        <v>31</v>
      </c>
      <c r="D3315" t="s">
        <v>1031</v>
      </c>
      <c r="E3315" t="s">
        <v>75</v>
      </c>
      <c r="F3315" t="s">
        <v>1042</v>
      </c>
      <c r="G3315" t="s">
        <v>97</v>
      </c>
      <c r="H3315" t="s">
        <v>1089</v>
      </c>
      <c r="I3315" t="s">
        <v>896</v>
      </c>
      <c r="J3315" t="s">
        <v>897</v>
      </c>
      <c r="K3315" t="s">
        <v>1095</v>
      </c>
      <c r="L3315" t="s">
        <v>1096</v>
      </c>
      <c r="M3315" t="s">
        <v>1097</v>
      </c>
      <c r="N3315" t="s">
        <v>1098</v>
      </c>
      <c r="O3315" t="s">
        <v>1085</v>
      </c>
      <c r="P3315" t="s">
        <v>1086</v>
      </c>
      <c r="Q3315" s="11">
        <v>0</v>
      </c>
      <c r="R3315" s="11">
        <v>0</v>
      </c>
      <c r="S3315" s="11">
        <v>0</v>
      </c>
      <c r="T3315" s="11">
        <v>0</v>
      </c>
      <c r="U3315" s="11">
        <v>0</v>
      </c>
      <c r="V3315" s="11">
        <v>0</v>
      </c>
      <c r="W3315" s="11">
        <v>0</v>
      </c>
      <c r="X3315" s="11">
        <v>0</v>
      </c>
      <c r="Y3315" s="11">
        <v>0</v>
      </c>
      <c r="Z3315" s="11">
        <v>0</v>
      </c>
      <c r="AA3315" s="11">
        <v>293750000</v>
      </c>
      <c r="AB3315" s="11">
        <v>235000000</v>
      </c>
      <c r="AC3315" s="11">
        <v>0</v>
      </c>
      <c r="AD3315" s="11">
        <v>0</v>
      </c>
      <c r="AE3315" s="11">
        <v>76710498.223453358</v>
      </c>
      <c r="AF3315" s="11">
        <v>67251434.71646218</v>
      </c>
      <c r="AG3315" s="11">
        <v>0</v>
      </c>
      <c r="AH3315" s="11">
        <v>0</v>
      </c>
      <c r="AI3315" s="11">
        <v>395497188.77232283</v>
      </c>
      <c r="AJ3315" s="11">
        <v>316397751.01785827</v>
      </c>
      <c r="AK3315" s="11">
        <v>0</v>
      </c>
      <c r="AL3315" s="11">
        <v>0</v>
      </c>
      <c r="AM3315" s="11">
        <v>0</v>
      </c>
      <c r="AN3315" s="11">
        <v>0</v>
      </c>
      <c r="AO33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765957686.99577618</v>
      </c>
      <c r="AQ33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618649185.7343204</v>
      </c>
      <c r="AS3315" s="11">
        <f>Table_PBS_SQL_DB2_PBSSQL_PBS_NDP_Tina_CG_QtrlyPerformance_Final[[#This Row],[GOU REL]]+Table_PBS_SQL_DB2_PBSSQL_PBS_NDP_Tina_CG_QtrlyPerformance_Final[[#This Row],[EXT REL]]</f>
        <v>765957686.99577618</v>
      </c>
      <c r="AT3315" s="11">
        <f>Table_PBS_SQL_DB2_PBSSQL_PBS_NDP_Tina_CG_QtrlyPerformance_Final[[#This Row],[GOU EXP]]+Table_PBS_SQL_DB2_PBSSQL_PBS_NDP_Tina_CG_QtrlyPerformance_Final[[#This Row],[EXT EXP]]</f>
        <v>618649185.7343204</v>
      </c>
      <c r="AU3315" s="11" t="str">
        <f>IF(Table_PBS_SQL_DB2_PBSSQL_PBS_NDP_Tina_CG_QtrlyPerformance_Final[[#This Row],[Item_Code]]&gt;"300000", "Capital", "Recurrent")</f>
        <v>Recurrent</v>
      </c>
    </row>
    <row r="3316" spans="1:47" x14ac:dyDescent="0.25">
      <c r="A3316" t="s">
        <v>33</v>
      </c>
      <c r="B3316" t="s">
        <v>34</v>
      </c>
      <c r="C3316" t="s">
        <v>31</v>
      </c>
      <c r="D3316" t="s">
        <v>1031</v>
      </c>
      <c r="E3316" t="s">
        <v>75</v>
      </c>
      <c r="F3316" t="s">
        <v>1042</v>
      </c>
      <c r="G3316" t="s">
        <v>97</v>
      </c>
      <c r="H3316" t="s">
        <v>1089</v>
      </c>
      <c r="I3316" t="s">
        <v>896</v>
      </c>
      <c r="J3316" t="s">
        <v>897</v>
      </c>
      <c r="K3316" t="s">
        <v>1095</v>
      </c>
      <c r="L3316" t="s">
        <v>1096</v>
      </c>
      <c r="M3316" t="s">
        <v>1097</v>
      </c>
      <c r="N3316" t="s">
        <v>1098</v>
      </c>
      <c r="O3316" t="s">
        <v>1005</v>
      </c>
      <c r="P3316" t="s">
        <v>1006</v>
      </c>
      <c r="Q3316" s="11">
        <v>0</v>
      </c>
      <c r="R3316" s="11">
        <v>0</v>
      </c>
      <c r="S3316" s="11">
        <v>0</v>
      </c>
      <c r="T3316" s="11">
        <v>0</v>
      </c>
      <c r="U3316" s="11">
        <v>0</v>
      </c>
      <c r="V3316" s="11">
        <v>0</v>
      </c>
      <c r="W3316" s="11">
        <v>0</v>
      </c>
      <c r="X3316" s="11">
        <v>0</v>
      </c>
      <c r="Y3316" s="11">
        <v>0</v>
      </c>
      <c r="Z3316" s="11">
        <v>0</v>
      </c>
      <c r="AA3316" s="11">
        <v>125000000</v>
      </c>
      <c r="AB3316" s="11">
        <v>100000000</v>
      </c>
      <c r="AC3316" s="11">
        <v>0</v>
      </c>
      <c r="AD3316" s="11">
        <v>0</v>
      </c>
      <c r="AE3316" s="11">
        <v>47734452.364164136</v>
      </c>
      <c r="AF3316" s="11">
        <v>41848384.26604265</v>
      </c>
      <c r="AG3316" s="11">
        <v>0</v>
      </c>
      <c r="AH3316" s="11">
        <v>0</v>
      </c>
      <c r="AI3316" s="11">
        <v>168296676.07332888</v>
      </c>
      <c r="AJ3316" s="11">
        <v>134637340.85866311</v>
      </c>
      <c r="AK3316" s="11">
        <v>0</v>
      </c>
      <c r="AL3316" s="11">
        <v>0</v>
      </c>
      <c r="AM3316" s="11">
        <v>0</v>
      </c>
      <c r="AN3316" s="11">
        <v>0</v>
      </c>
      <c r="AO33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341031128.43749303</v>
      </c>
      <c r="AQ33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276485725.12470579</v>
      </c>
      <c r="AS3316" s="11">
        <f>Table_PBS_SQL_DB2_PBSSQL_PBS_NDP_Tina_CG_QtrlyPerformance_Final[[#This Row],[GOU REL]]+Table_PBS_SQL_DB2_PBSSQL_PBS_NDP_Tina_CG_QtrlyPerformance_Final[[#This Row],[EXT REL]]</f>
        <v>341031128.43749303</v>
      </c>
      <c r="AT3316" s="11">
        <f>Table_PBS_SQL_DB2_PBSSQL_PBS_NDP_Tina_CG_QtrlyPerformance_Final[[#This Row],[GOU EXP]]+Table_PBS_SQL_DB2_PBSSQL_PBS_NDP_Tina_CG_QtrlyPerformance_Final[[#This Row],[EXT EXP]]</f>
        <v>276485725.12470579</v>
      </c>
      <c r="AU3316" s="11" t="str">
        <f>IF(Table_PBS_SQL_DB2_PBSSQL_PBS_NDP_Tina_CG_QtrlyPerformance_Final[[#This Row],[Item_Code]]&gt;"300000", "Capital", "Recurrent")</f>
        <v>Recurrent</v>
      </c>
    </row>
    <row r="3317" spans="1:47" x14ac:dyDescent="0.25">
      <c r="A3317" t="s">
        <v>33</v>
      </c>
      <c r="B3317" t="s">
        <v>34</v>
      </c>
      <c r="C3317" t="s">
        <v>31</v>
      </c>
      <c r="D3317" t="s">
        <v>1031</v>
      </c>
      <c r="E3317" t="s">
        <v>75</v>
      </c>
      <c r="F3317" t="s">
        <v>1042</v>
      </c>
      <c r="G3317" t="s">
        <v>97</v>
      </c>
      <c r="H3317" t="s">
        <v>1089</v>
      </c>
      <c r="I3317" t="s">
        <v>896</v>
      </c>
      <c r="J3317" t="s">
        <v>897</v>
      </c>
      <c r="K3317" t="s">
        <v>1095</v>
      </c>
      <c r="L3317" t="s">
        <v>1096</v>
      </c>
      <c r="M3317" t="s">
        <v>1097</v>
      </c>
      <c r="N3317" t="s">
        <v>1098</v>
      </c>
      <c r="O3317" t="s">
        <v>1107</v>
      </c>
      <c r="P3317" t="s">
        <v>1108</v>
      </c>
      <c r="Q3317" s="11">
        <v>0</v>
      </c>
      <c r="R3317" s="11">
        <v>0</v>
      </c>
      <c r="S3317" s="11">
        <v>0</v>
      </c>
      <c r="T3317" s="11">
        <v>0</v>
      </c>
      <c r="U3317" s="11">
        <v>0</v>
      </c>
      <c r="V3317" s="11">
        <v>0</v>
      </c>
      <c r="W3317" s="11">
        <v>0</v>
      </c>
      <c r="X3317" s="11">
        <v>0</v>
      </c>
      <c r="Y3317" s="11">
        <v>0</v>
      </c>
      <c r="Z3317" s="11">
        <v>0</v>
      </c>
      <c r="AA3317" s="11">
        <v>21500000</v>
      </c>
      <c r="AB3317" s="11">
        <v>17200000</v>
      </c>
      <c r="AC3317" s="11">
        <v>0</v>
      </c>
      <c r="AD3317" s="11">
        <v>0</v>
      </c>
      <c r="AE3317" s="11">
        <v>37697730.555525653</v>
      </c>
      <c r="AF3317" s="11">
        <v>33049276.489232846</v>
      </c>
      <c r="AG3317" s="11">
        <v>0</v>
      </c>
      <c r="AH3317" s="11">
        <v>0</v>
      </c>
      <c r="AI3317" s="11">
        <v>28947028.284612566</v>
      </c>
      <c r="AJ3317" s="11">
        <v>23157622.627690054</v>
      </c>
      <c r="AK3317" s="11">
        <v>0</v>
      </c>
      <c r="AL3317" s="11">
        <v>0</v>
      </c>
      <c r="AM3317" s="11">
        <v>0</v>
      </c>
      <c r="AN3317" s="11">
        <v>0</v>
      </c>
      <c r="AO33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88144758.840138227</v>
      </c>
      <c r="AQ33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73406899.1169229</v>
      </c>
      <c r="AS3317" s="11">
        <f>Table_PBS_SQL_DB2_PBSSQL_PBS_NDP_Tina_CG_QtrlyPerformance_Final[[#This Row],[GOU REL]]+Table_PBS_SQL_DB2_PBSSQL_PBS_NDP_Tina_CG_QtrlyPerformance_Final[[#This Row],[EXT REL]]</f>
        <v>88144758.840138227</v>
      </c>
      <c r="AT3317" s="11">
        <f>Table_PBS_SQL_DB2_PBSSQL_PBS_NDP_Tina_CG_QtrlyPerformance_Final[[#This Row],[GOU EXP]]+Table_PBS_SQL_DB2_PBSSQL_PBS_NDP_Tina_CG_QtrlyPerformance_Final[[#This Row],[EXT EXP]]</f>
        <v>73406899.1169229</v>
      </c>
      <c r="AU3317" s="11" t="str">
        <f>IF(Table_PBS_SQL_DB2_PBSSQL_PBS_NDP_Tina_CG_QtrlyPerformance_Final[[#This Row],[Item_Code]]&gt;"300000", "Capital", "Recurrent")</f>
        <v>Recurrent</v>
      </c>
    </row>
    <row r="3318" spans="1:47" x14ac:dyDescent="0.25">
      <c r="A3318" t="s">
        <v>33</v>
      </c>
      <c r="B3318" t="s">
        <v>34</v>
      </c>
      <c r="C3318" t="s">
        <v>31</v>
      </c>
      <c r="D3318" t="s">
        <v>1031</v>
      </c>
      <c r="E3318" t="s">
        <v>75</v>
      </c>
      <c r="F3318" t="s">
        <v>1042</v>
      </c>
      <c r="G3318" t="s">
        <v>97</v>
      </c>
      <c r="H3318" t="s">
        <v>1089</v>
      </c>
      <c r="I3318" t="s">
        <v>896</v>
      </c>
      <c r="J3318" t="s">
        <v>897</v>
      </c>
      <c r="K3318" t="s">
        <v>1099</v>
      </c>
      <c r="L3318" t="s">
        <v>1100</v>
      </c>
      <c r="M3318" t="s">
        <v>1101</v>
      </c>
      <c r="N3318" t="s">
        <v>1102</v>
      </c>
      <c r="O3318" t="s">
        <v>1062</v>
      </c>
      <c r="P3318" t="s">
        <v>1063</v>
      </c>
      <c r="Q3318" s="11">
        <v>0</v>
      </c>
      <c r="R3318" s="11">
        <v>0</v>
      </c>
      <c r="S3318" s="11">
        <v>0</v>
      </c>
      <c r="T3318" s="11">
        <v>0</v>
      </c>
      <c r="U3318" s="11">
        <v>0</v>
      </c>
      <c r="V3318" s="11">
        <v>0</v>
      </c>
      <c r="W3318" s="11">
        <v>0</v>
      </c>
      <c r="X3318" s="11">
        <v>0</v>
      </c>
      <c r="Y3318" s="11">
        <v>0</v>
      </c>
      <c r="Z3318" s="11">
        <v>0</v>
      </c>
      <c r="AA3318" s="11">
        <v>888997500</v>
      </c>
      <c r="AB3318" s="11">
        <v>888997500</v>
      </c>
      <c r="AC3318" s="11">
        <v>0</v>
      </c>
      <c r="AD3318" s="11">
        <v>0</v>
      </c>
      <c r="AE3318" s="11">
        <v>747835396</v>
      </c>
      <c r="AF3318" s="11">
        <v>776067817</v>
      </c>
      <c r="AG3318" s="11">
        <v>0</v>
      </c>
      <c r="AH3318" s="11">
        <v>0</v>
      </c>
      <c r="AI3318" s="11">
        <v>888997500</v>
      </c>
      <c r="AJ3318" s="11">
        <v>888997500</v>
      </c>
      <c r="AK3318" s="11">
        <v>0</v>
      </c>
      <c r="AL3318" s="11">
        <v>0</v>
      </c>
      <c r="AM3318" s="11">
        <v>0</v>
      </c>
      <c r="AN3318" s="11">
        <v>0</v>
      </c>
      <c r="AO33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2525830396</v>
      </c>
      <c r="AQ33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2554062817</v>
      </c>
      <c r="AS3318" s="11">
        <f>Table_PBS_SQL_DB2_PBSSQL_PBS_NDP_Tina_CG_QtrlyPerformance_Final[[#This Row],[GOU REL]]+Table_PBS_SQL_DB2_PBSSQL_PBS_NDP_Tina_CG_QtrlyPerformance_Final[[#This Row],[EXT REL]]</f>
        <v>2525830396</v>
      </c>
      <c r="AT3318" s="11">
        <f>Table_PBS_SQL_DB2_PBSSQL_PBS_NDP_Tina_CG_QtrlyPerformance_Final[[#This Row],[GOU EXP]]+Table_PBS_SQL_DB2_PBSSQL_PBS_NDP_Tina_CG_QtrlyPerformance_Final[[#This Row],[EXT EXP]]</f>
        <v>2554062817</v>
      </c>
      <c r="AU3318" s="11" t="str">
        <f>IF(Table_PBS_SQL_DB2_PBSSQL_PBS_NDP_Tina_CG_QtrlyPerformance_Final[[#This Row],[Item_Code]]&gt;"300000", "Capital", "Recurrent")</f>
        <v>Recurrent</v>
      </c>
    </row>
    <row r="3319" spans="1:47" x14ac:dyDescent="0.25">
      <c r="A3319" t="s">
        <v>33</v>
      </c>
      <c r="B3319" t="s">
        <v>34</v>
      </c>
      <c r="C3319" t="s">
        <v>31</v>
      </c>
      <c r="D3319" t="s">
        <v>1031</v>
      </c>
      <c r="E3319" t="s">
        <v>75</v>
      </c>
      <c r="F3319" t="s">
        <v>1042</v>
      </c>
      <c r="G3319" t="s">
        <v>97</v>
      </c>
      <c r="H3319" t="s">
        <v>1089</v>
      </c>
      <c r="I3319" t="s">
        <v>896</v>
      </c>
      <c r="J3319" t="s">
        <v>897</v>
      </c>
      <c r="K3319" t="s">
        <v>1099</v>
      </c>
      <c r="L3319" t="s">
        <v>1100</v>
      </c>
      <c r="M3319" t="s">
        <v>1101</v>
      </c>
      <c r="N3319" t="s">
        <v>1102</v>
      </c>
      <c r="O3319" t="s">
        <v>1002</v>
      </c>
      <c r="P3319" t="s">
        <v>1003</v>
      </c>
      <c r="Q3319" s="11">
        <v>0</v>
      </c>
      <c r="R3319" s="11">
        <v>0</v>
      </c>
      <c r="S3319" s="11">
        <v>0</v>
      </c>
      <c r="T3319" s="11">
        <v>0</v>
      </c>
      <c r="U3319" s="11">
        <v>0</v>
      </c>
      <c r="V3319" s="11">
        <v>0</v>
      </c>
      <c r="W3319" s="11">
        <v>0</v>
      </c>
      <c r="X3319" s="11">
        <v>0</v>
      </c>
      <c r="Y3319" s="11">
        <v>0</v>
      </c>
      <c r="Z3319" s="11">
        <v>0</v>
      </c>
      <c r="AA3319" s="11">
        <v>117590250</v>
      </c>
      <c r="AB3319" s="11">
        <v>94072200</v>
      </c>
      <c r="AC3319" s="11">
        <v>0</v>
      </c>
      <c r="AD3319" s="11">
        <v>0</v>
      </c>
      <c r="AE3319" s="11">
        <v>67590250</v>
      </c>
      <c r="AF3319" s="11">
        <v>54072200</v>
      </c>
      <c r="AG3319" s="11">
        <v>0</v>
      </c>
      <c r="AH3319" s="11">
        <v>0</v>
      </c>
      <c r="AI3319" s="11">
        <v>117590250</v>
      </c>
      <c r="AJ3319" s="11">
        <v>94072200</v>
      </c>
      <c r="AK3319" s="11">
        <v>0</v>
      </c>
      <c r="AL3319" s="11">
        <v>0</v>
      </c>
      <c r="AM3319" s="11">
        <v>0</v>
      </c>
      <c r="AN3319" s="11">
        <v>0</v>
      </c>
      <c r="AO33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302770750</v>
      </c>
      <c r="AQ33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242216600</v>
      </c>
      <c r="AS3319" s="11">
        <f>Table_PBS_SQL_DB2_PBSSQL_PBS_NDP_Tina_CG_QtrlyPerformance_Final[[#This Row],[GOU REL]]+Table_PBS_SQL_DB2_PBSSQL_PBS_NDP_Tina_CG_QtrlyPerformance_Final[[#This Row],[EXT REL]]</f>
        <v>302770750</v>
      </c>
      <c r="AT3319" s="11">
        <f>Table_PBS_SQL_DB2_PBSSQL_PBS_NDP_Tina_CG_QtrlyPerformance_Final[[#This Row],[GOU EXP]]+Table_PBS_SQL_DB2_PBSSQL_PBS_NDP_Tina_CG_QtrlyPerformance_Final[[#This Row],[EXT EXP]]</f>
        <v>242216600</v>
      </c>
      <c r="AU3319" s="11" t="str">
        <f>IF(Table_PBS_SQL_DB2_PBSSQL_PBS_NDP_Tina_CG_QtrlyPerformance_Final[[#This Row],[Item_Code]]&gt;"300000", "Capital", "Recurrent")</f>
        <v>Recurrent</v>
      </c>
    </row>
    <row r="3320" spans="1:47" x14ac:dyDescent="0.25">
      <c r="A3320" t="s">
        <v>33</v>
      </c>
      <c r="B3320" t="s">
        <v>34</v>
      </c>
      <c r="C3320" t="s">
        <v>31</v>
      </c>
      <c r="D3320" t="s">
        <v>1031</v>
      </c>
      <c r="E3320" t="s">
        <v>75</v>
      </c>
      <c r="F3320" t="s">
        <v>1042</v>
      </c>
      <c r="G3320" t="s">
        <v>97</v>
      </c>
      <c r="H3320" t="s">
        <v>1089</v>
      </c>
      <c r="I3320" t="s">
        <v>896</v>
      </c>
      <c r="J3320" t="s">
        <v>897</v>
      </c>
      <c r="K3320" t="s">
        <v>1099</v>
      </c>
      <c r="L3320" t="s">
        <v>1100</v>
      </c>
      <c r="M3320" t="s">
        <v>1101</v>
      </c>
      <c r="N3320" t="s">
        <v>1102</v>
      </c>
      <c r="O3320" t="s">
        <v>967</v>
      </c>
      <c r="P3320" t="s">
        <v>968</v>
      </c>
      <c r="Q3320" s="11">
        <v>0</v>
      </c>
      <c r="R3320" s="11">
        <v>0</v>
      </c>
      <c r="S3320" s="11">
        <v>0</v>
      </c>
      <c r="T3320" s="11">
        <v>0</v>
      </c>
      <c r="U3320" s="11">
        <v>0</v>
      </c>
      <c r="V3320" s="11">
        <v>0</v>
      </c>
      <c r="W3320" s="11">
        <v>0</v>
      </c>
      <c r="X3320" s="11">
        <v>0</v>
      </c>
      <c r="Y3320" s="11">
        <v>0</v>
      </c>
      <c r="Z3320" s="11">
        <v>0</v>
      </c>
      <c r="AA3320" s="11">
        <v>75000000</v>
      </c>
      <c r="AB3320" s="11">
        <v>60000000</v>
      </c>
      <c r="AC3320" s="11">
        <v>0</v>
      </c>
      <c r="AD3320" s="11">
        <v>0</v>
      </c>
      <c r="AE3320" s="11">
        <v>75000000</v>
      </c>
      <c r="AF3320" s="11">
        <v>60000000</v>
      </c>
      <c r="AG3320" s="11">
        <v>0</v>
      </c>
      <c r="AH3320" s="11">
        <v>0</v>
      </c>
      <c r="AI3320" s="11">
        <v>75000000</v>
      </c>
      <c r="AJ3320" s="11">
        <v>60000000</v>
      </c>
      <c r="AK3320" s="11">
        <v>0</v>
      </c>
      <c r="AL3320" s="11">
        <v>0</v>
      </c>
      <c r="AM3320" s="11">
        <v>0</v>
      </c>
      <c r="AN3320" s="11">
        <v>0</v>
      </c>
      <c r="AO33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225000000</v>
      </c>
      <c r="AQ33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180000000</v>
      </c>
      <c r="AS3320" s="11">
        <f>Table_PBS_SQL_DB2_PBSSQL_PBS_NDP_Tina_CG_QtrlyPerformance_Final[[#This Row],[GOU REL]]+Table_PBS_SQL_DB2_PBSSQL_PBS_NDP_Tina_CG_QtrlyPerformance_Final[[#This Row],[EXT REL]]</f>
        <v>225000000</v>
      </c>
      <c r="AT3320" s="11">
        <f>Table_PBS_SQL_DB2_PBSSQL_PBS_NDP_Tina_CG_QtrlyPerformance_Final[[#This Row],[GOU EXP]]+Table_PBS_SQL_DB2_PBSSQL_PBS_NDP_Tina_CG_QtrlyPerformance_Final[[#This Row],[EXT EXP]]</f>
        <v>180000000</v>
      </c>
      <c r="AU3320" s="11" t="str">
        <f>IF(Table_PBS_SQL_DB2_PBSSQL_PBS_NDP_Tina_CG_QtrlyPerformance_Final[[#This Row],[Item_Code]]&gt;"300000", "Capital", "Recurrent")</f>
        <v>Recurrent</v>
      </c>
    </row>
    <row r="3321" spans="1:47" x14ac:dyDescent="0.25">
      <c r="A3321" t="s">
        <v>33</v>
      </c>
      <c r="B3321" t="s">
        <v>34</v>
      </c>
      <c r="C3321" t="s">
        <v>31</v>
      </c>
      <c r="D3321" t="s">
        <v>1031</v>
      </c>
      <c r="E3321" t="s">
        <v>75</v>
      </c>
      <c r="F3321" t="s">
        <v>1042</v>
      </c>
      <c r="G3321" t="s">
        <v>97</v>
      </c>
      <c r="H3321" t="s">
        <v>1089</v>
      </c>
      <c r="I3321" t="s">
        <v>896</v>
      </c>
      <c r="J3321" t="s">
        <v>897</v>
      </c>
      <c r="K3321" t="s">
        <v>45</v>
      </c>
      <c r="L3321" t="s">
        <v>1103</v>
      </c>
      <c r="M3321" t="s">
        <v>1104</v>
      </c>
      <c r="N3321" t="s">
        <v>1105</v>
      </c>
      <c r="O3321" t="s">
        <v>1064</v>
      </c>
      <c r="P3321" t="s">
        <v>1065</v>
      </c>
      <c r="Q3321" s="11">
        <v>0</v>
      </c>
      <c r="R3321" s="11">
        <v>0</v>
      </c>
      <c r="S3321" s="11">
        <v>0</v>
      </c>
      <c r="T3321" s="11">
        <v>0</v>
      </c>
      <c r="U3321" s="11">
        <v>0</v>
      </c>
      <c r="V3321" s="11">
        <v>0</v>
      </c>
      <c r="W3321" s="11">
        <v>0</v>
      </c>
      <c r="X3321" s="11">
        <v>0</v>
      </c>
      <c r="Y3321" s="11">
        <v>0</v>
      </c>
      <c r="Z3321" s="11">
        <v>0</v>
      </c>
      <c r="AA3321" s="11">
        <v>187500000</v>
      </c>
      <c r="AB3321" s="11">
        <v>0</v>
      </c>
      <c r="AC3321" s="11">
        <v>0</v>
      </c>
      <c r="AD3321" s="11">
        <v>0</v>
      </c>
      <c r="AE3321" s="11">
        <v>57500000</v>
      </c>
      <c r="AF3321" s="11">
        <v>23000000</v>
      </c>
      <c r="AG3321" s="11">
        <v>0</v>
      </c>
      <c r="AH3321" s="11">
        <v>0</v>
      </c>
      <c r="AI3321" s="11">
        <v>187500000</v>
      </c>
      <c r="AJ3321" s="11">
        <v>18750000</v>
      </c>
      <c r="AK3321" s="11">
        <v>0</v>
      </c>
      <c r="AL3321" s="11">
        <v>0</v>
      </c>
      <c r="AM3321" s="11">
        <v>0</v>
      </c>
      <c r="AN3321" s="11">
        <v>0</v>
      </c>
      <c r="AO33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432500000</v>
      </c>
      <c r="AQ33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41750000</v>
      </c>
      <c r="AS3321" s="11">
        <f>Table_PBS_SQL_DB2_PBSSQL_PBS_NDP_Tina_CG_QtrlyPerformance_Final[[#This Row],[GOU REL]]+Table_PBS_SQL_DB2_PBSSQL_PBS_NDP_Tina_CG_QtrlyPerformance_Final[[#This Row],[EXT REL]]</f>
        <v>432500000</v>
      </c>
      <c r="AT3321" s="11">
        <f>Table_PBS_SQL_DB2_PBSSQL_PBS_NDP_Tina_CG_QtrlyPerformance_Final[[#This Row],[GOU EXP]]+Table_PBS_SQL_DB2_PBSSQL_PBS_NDP_Tina_CG_QtrlyPerformance_Final[[#This Row],[EXT EXP]]</f>
        <v>41750000</v>
      </c>
      <c r="AU3321" s="11" t="str">
        <f>IF(Table_PBS_SQL_DB2_PBSSQL_PBS_NDP_Tina_CG_QtrlyPerformance_Final[[#This Row],[Item_Code]]&gt;"300000", "Capital", "Recurrent")</f>
        <v>Recurrent</v>
      </c>
    </row>
    <row r="3322" spans="1:47" x14ac:dyDescent="0.25">
      <c r="A3322" t="s">
        <v>33</v>
      </c>
      <c r="B3322" t="s">
        <v>34</v>
      </c>
      <c r="C3322" t="s">
        <v>31</v>
      </c>
      <c r="D3322" t="s">
        <v>1031</v>
      </c>
      <c r="E3322" t="s">
        <v>75</v>
      </c>
      <c r="F3322" t="s">
        <v>1042</v>
      </c>
      <c r="G3322" t="s">
        <v>97</v>
      </c>
      <c r="H3322" t="s">
        <v>1089</v>
      </c>
      <c r="I3322" t="s">
        <v>896</v>
      </c>
      <c r="J3322" t="s">
        <v>897</v>
      </c>
      <c r="K3322" t="s">
        <v>45</v>
      </c>
      <c r="L3322" t="s">
        <v>1103</v>
      </c>
      <c r="M3322" t="s">
        <v>1104</v>
      </c>
      <c r="N3322" t="s">
        <v>1105</v>
      </c>
      <c r="O3322" t="s">
        <v>904</v>
      </c>
      <c r="P3322" t="s">
        <v>905</v>
      </c>
      <c r="Q3322" s="11">
        <v>0</v>
      </c>
      <c r="R3322" s="11">
        <v>0</v>
      </c>
      <c r="S3322" s="11">
        <v>0</v>
      </c>
      <c r="T3322" s="11">
        <v>0</v>
      </c>
      <c r="U3322" s="11">
        <v>0</v>
      </c>
      <c r="V3322" s="11">
        <v>0</v>
      </c>
      <c r="W3322" s="11">
        <v>0</v>
      </c>
      <c r="X3322" s="11">
        <v>0</v>
      </c>
      <c r="Y3322" s="11">
        <v>0</v>
      </c>
      <c r="Z3322" s="11">
        <v>0</v>
      </c>
      <c r="AA3322" s="11">
        <v>75000000</v>
      </c>
      <c r="AB3322" s="11">
        <v>0</v>
      </c>
      <c r="AC3322" s="11">
        <v>0</v>
      </c>
      <c r="AD3322" s="11">
        <v>0</v>
      </c>
      <c r="AE3322" s="11">
        <v>5000000</v>
      </c>
      <c r="AF3322" s="11">
        <v>2000000</v>
      </c>
      <c r="AG3322" s="11">
        <v>0</v>
      </c>
      <c r="AH3322" s="11">
        <v>0</v>
      </c>
      <c r="AI3322" s="11">
        <v>75000000</v>
      </c>
      <c r="AJ3322" s="11">
        <v>7500000</v>
      </c>
      <c r="AK3322" s="11">
        <v>0</v>
      </c>
      <c r="AL3322" s="11">
        <v>0</v>
      </c>
      <c r="AM3322" s="11">
        <v>0</v>
      </c>
      <c r="AN3322" s="11">
        <v>0</v>
      </c>
      <c r="AO33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155000000</v>
      </c>
      <c r="AQ33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9500000</v>
      </c>
      <c r="AS3322" s="11">
        <f>Table_PBS_SQL_DB2_PBSSQL_PBS_NDP_Tina_CG_QtrlyPerformance_Final[[#This Row],[GOU REL]]+Table_PBS_SQL_DB2_PBSSQL_PBS_NDP_Tina_CG_QtrlyPerformance_Final[[#This Row],[EXT REL]]</f>
        <v>155000000</v>
      </c>
      <c r="AT3322" s="11">
        <f>Table_PBS_SQL_DB2_PBSSQL_PBS_NDP_Tina_CG_QtrlyPerformance_Final[[#This Row],[GOU EXP]]+Table_PBS_SQL_DB2_PBSSQL_PBS_NDP_Tina_CG_QtrlyPerformance_Final[[#This Row],[EXT EXP]]</f>
        <v>9500000</v>
      </c>
      <c r="AU3322" s="11" t="str">
        <f>IF(Table_PBS_SQL_DB2_PBSSQL_PBS_NDP_Tina_CG_QtrlyPerformance_Final[[#This Row],[Item_Code]]&gt;"300000", "Capital", "Recurrent")</f>
        <v>Recurrent</v>
      </c>
    </row>
    <row r="3323" spans="1:47" x14ac:dyDescent="0.25">
      <c r="A3323" t="s">
        <v>33</v>
      </c>
      <c r="B3323" t="s">
        <v>34</v>
      </c>
      <c r="C3323" t="s">
        <v>31</v>
      </c>
      <c r="D3323" t="s">
        <v>1031</v>
      </c>
      <c r="E3323" t="s">
        <v>75</v>
      </c>
      <c r="F3323" t="s">
        <v>1042</v>
      </c>
      <c r="G3323" t="s">
        <v>97</v>
      </c>
      <c r="H3323" t="s">
        <v>1089</v>
      </c>
      <c r="I3323" t="s">
        <v>896</v>
      </c>
      <c r="J3323" t="s">
        <v>897</v>
      </c>
      <c r="K3323" t="s">
        <v>45</v>
      </c>
      <c r="L3323" t="s">
        <v>1103</v>
      </c>
      <c r="M3323" t="s">
        <v>1104</v>
      </c>
      <c r="N3323" t="s">
        <v>1105</v>
      </c>
      <c r="O3323" t="s">
        <v>906</v>
      </c>
      <c r="P3323" t="s">
        <v>907</v>
      </c>
      <c r="Q3323" s="11">
        <v>0</v>
      </c>
      <c r="R3323" s="11">
        <v>0</v>
      </c>
      <c r="S3323" s="11">
        <v>0</v>
      </c>
      <c r="T3323" s="11">
        <v>0</v>
      </c>
      <c r="U3323" s="11">
        <v>0</v>
      </c>
      <c r="V3323" s="11">
        <v>0</v>
      </c>
      <c r="W3323" s="11">
        <v>0</v>
      </c>
      <c r="X3323" s="11">
        <v>0</v>
      </c>
      <c r="Y3323" s="11">
        <v>0</v>
      </c>
      <c r="Z3323" s="11">
        <v>0</v>
      </c>
      <c r="AA3323" s="11">
        <v>75000000</v>
      </c>
      <c r="AB3323" s="11">
        <v>0</v>
      </c>
      <c r="AC3323" s="11">
        <v>0</v>
      </c>
      <c r="AD3323" s="11">
        <v>0</v>
      </c>
      <c r="AE3323" s="11">
        <v>5000000</v>
      </c>
      <c r="AF3323" s="11">
        <v>2000000</v>
      </c>
      <c r="AG3323" s="11">
        <v>0</v>
      </c>
      <c r="AH3323" s="11">
        <v>0</v>
      </c>
      <c r="AI3323" s="11">
        <v>75000000</v>
      </c>
      <c r="AJ3323" s="11">
        <v>7500000</v>
      </c>
      <c r="AK3323" s="11">
        <v>0</v>
      </c>
      <c r="AL3323" s="11">
        <v>0</v>
      </c>
      <c r="AM3323" s="11">
        <v>0</v>
      </c>
      <c r="AN3323" s="11">
        <v>0</v>
      </c>
      <c r="AO33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155000000</v>
      </c>
      <c r="AQ33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9500000</v>
      </c>
      <c r="AS3323" s="11">
        <f>Table_PBS_SQL_DB2_PBSSQL_PBS_NDP_Tina_CG_QtrlyPerformance_Final[[#This Row],[GOU REL]]+Table_PBS_SQL_DB2_PBSSQL_PBS_NDP_Tina_CG_QtrlyPerformance_Final[[#This Row],[EXT REL]]</f>
        <v>155000000</v>
      </c>
      <c r="AT3323" s="11">
        <f>Table_PBS_SQL_DB2_PBSSQL_PBS_NDP_Tina_CG_QtrlyPerformance_Final[[#This Row],[GOU EXP]]+Table_PBS_SQL_DB2_PBSSQL_PBS_NDP_Tina_CG_QtrlyPerformance_Final[[#This Row],[EXT EXP]]</f>
        <v>9500000</v>
      </c>
      <c r="AU3323" s="11" t="str">
        <f>IF(Table_PBS_SQL_DB2_PBSSQL_PBS_NDP_Tina_CG_QtrlyPerformance_Final[[#This Row],[Item_Code]]&gt;"300000", "Capital", "Recurrent")</f>
        <v>Recurrent</v>
      </c>
    </row>
    <row r="3324" spans="1:47" x14ac:dyDescent="0.25">
      <c r="A3324" t="s">
        <v>33</v>
      </c>
      <c r="B3324" t="s">
        <v>34</v>
      </c>
      <c r="C3324" t="s">
        <v>31</v>
      </c>
      <c r="D3324" t="s">
        <v>1031</v>
      </c>
      <c r="E3324" t="s">
        <v>75</v>
      </c>
      <c r="F3324" t="s">
        <v>1042</v>
      </c>
      <c r="G3324" t="s">
        <v>97</v>
      </c>
      <c r="H3324" t="s">
        <v>1089</v>
      </c>
      <c r="I3324" t="s">
        <v>493</v>
      </c>
      <c r="J3324" t="s">
        <v>1106</v>
      </c>
      <c r="K3324" t="s">
        <v>35</v>
      </c>
      <c r="L3324" t="s">
        <v>1090</v>
      </c>
      <c r="M3324" t="s">
        <v>1109</v>
      </c>
      <c r="N3324" t="s">
        <v>1110</v>
      </c>
      <c r="O3324" t="s">
        <v>1011</v>
      </c>
      <c r="P3324" t="s">
        <v>1012</v>
      </c>
      <c r="Q3324" s="11">
        <v>0</v>
      </c>
      <c r="R3324" s="11">
        <v>0</v>
      </c>
      <c r="S3324" s="11">
        <v>0</v>
      </c>
      <c r="T3324" s="11">
        <v>0</v>
      </c>
      <c r="U3324" s="11">
        <v>500000000</v>
      </c>
      <c r="V3324" s="11">
        <v>0</v>
      </c>
      <c r="W3324" s="11">
        <v>0</v>
      </c>
      <c r="X3324" s="11">
        <v>500000000</v>
      </c>
      <c r="Y3324" s="11">
        <v>0</v>
      </c>
      <c r="Z3324" s="11">
        <v>0</v>
      </c>
      <c r="AA3324" s="11">
        <v>0</v>
      </c>
      <c r="AB3324" s="11">
        <v>0</v>
      </c>
      <c r="AC3324" s="11">
        <v>0</v>
      </c>
      <c r="AD3324" s="11">
        <v>0</v>
      </c>
      <c r="AE3324" s="11">
        <v>0</v>
      </c>
      <c r="AF3324" s="11">
        <v>0</v>
      </c>
      <c r="AG3324" s="11">
        <v>0</v>
      </c>
      <c r="AH3324" s="11">
        <v>0</v>
      </c>
      <c r="AI3324" s="11">
        <v>0</v>
      </c>
      <c r="AJ3324" s="11">
        <v>0</v>
      </c>
      <c r="AK3324" s="11">
        <v>0</v>
      </c>
      <c r="AL3324" s="11">
        <v>0</v>
      </c>
      <c r="AM3324" s="11">
        <v>0</v>
      </c>
      <c r="AN3324" s="11">
        <v>0</v>
      </c>
      <c r="AO33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24" s="11">
        <f>Table_PBS_SQL_DB2_PBSSQL_PBS_NDP_Tina_CG_QtrlyPerformance_Final[[#This Row],[GOU REL]]+Table_PBS_SQL_DB2_PBSSQL_PBS_NDP_Tina_CG_QtrlyPerformance_Final[[#This Row],[EXT REL]]</f>
        <v>0</v>
      </c>
      <c r="AT3324" s="11">
        <f>Table_PBS_SQL_DB2_PBSSQL_PBS_NDP_Tina_CG_QtrlyPerformance_Final[[#This Row],[GOU EXP]]+Table_PBS_SQL_DB2_PBSSQL_PBS_NDP_Tina_CG_QtrlyPerformance_Final[[#This Row],[EXT EXP]]</f>
        <v>0</v>
      </c>
      <c r="AU3324" s="11" t="str">
        <f>IF(Table_PBS_SQL_DB2_PBSSQL_PBS_NDP_Tina_CG_QtrlyPerformance_Final[[#This Row],[Item_Code]]&gt;"300000", "Capital", "Recurrent")</f>
        <v>Recurrent</v>
      </c>
    </row>
    <row r="3325" spans="1:47" x14ac:dyDescent="0.25">
      <c r="A3325" t="s">
        <v>33</v>
      </c>
      <c r="B3325" t="s">
        <v>34</v>
      </c>
      <c r="C3325" t="s">
        <v>31</v>
      </c>
      <c r="D3325" t="s">
        <v>1031</v>
      </c>
      <c r="E3325" t="s">
        <v>75</v>
      </c>
      <c r="F3325" t="s">
        <v>1042</v>
      </c>
      <c r="G3325" t="s">
        <v>97</v>
      </c>
      <c r="H3325" t="s">
        <v>1089</v>
      </c>
      <c r="I3325" t="s">
        <v>493</v>
      </c>
      <c r="J3325" t="s">
        <v>1106</v>
      </c>
      <c r="K3325" t="s">
        <v>35</v>
      </c>
      <c r="L3325" t="s">
        <v>1090</v>
      </c>
      <c r="M3325" t="s">
        <v>1109</v>
      </c>
      <c r="N3325" t="s">
        <v>1110</v>
      </c>
      <c r="O3325" t="s">
        <v>1021</v>
      </c>
      <c r="P3325" t="s">
        <v>1022</v>
      </c>
      <c r="Q3325" s="11">
        <v>0</v>
      </c>
      <c r="R3325" s="11">
        <v>0</v>
      </c>
      <c r="S3325" s="11">
        <v>0</v>
      </c>
      <c r="T3325" s="11">
        <v>0</v>
      </c>
      <c r="U3325" s="11">
        <v>300000000</v>
      </c>
      <c r="V3325" s="11">
        <v>0</v>
      </c>
      <c r="W3325" s="11">
        <v>0</v>
      </c>
      <c r="X3325" s="11">
        <v>300000000</v>
      </c>
      <c r="Y3325" s="11">
        <v>0</v>
      </c>
      <c r="Z3325" s="11">
        <v>0</v>
      </c>
      <c r="AA3325" s="11">
        <v>0</v>
      </c>
      <c r="AB3325" s="11">
        <v>0</v>
      </c>
      <c r="AC3325" s="11">
        <v>0</v>
      </c>
      <c r="AD3325" s="11">
        <v>0</v>
      </c>
      <c r="AE3325" s="11">
        <v>0</v>
      </c>
      <c r="AF3325" s="11">
        <v>0</v>
      </c>
      <c r="AG3325" s="11">
        <v>0</v>
      </c>
      <c r="AH3325" s="11">
        <v>0</v>
      </c>
      <c r="AI3325" s="11">
        <v>0</v>
      </c>
      <c r="AJ3325" s="11">
        <v>0</v>
      </c>
      <c r="AK3325" s="11">
        <v>0</v>
      </c>
      <c r="AL3325" s="11">
        <v>0</v>
      </c>
      <c r="AM3325" s="11">
        <v>0</v>
      </c>
      <c r="AN3325" s="11">
        <v>0</v>
      </c>
      <c r="AO33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25" s="11">
        <f>Table_PBS_SQL_DB2_PBSSQL_PBS_NDP_Tina_CG_QtrlyPerformance_Final[[#This Row],[GOU REL]]+Table_PBS_SQL_DB2_PBSSQL_PBS_NDP_Tina_CG_QtrlyPerformance_Final[[#This Row],[EXT REL]]</f>
        <v>0</v>
      </c>
      <c r="AT3325" s="11">
        <f>Table_PBS_SQL_DB2_PBSSQL_PBS_NDP_Tina_CG_QtrlyPerformance_Final[[#This Row],[GOU EXP]]+Table_PBS_SQL_DB2_PBSSQL_PBS_NDP_Tina_CG_QtrlyPerformance_Final[[#This Row],[EXT EXP]]</f>
        <v>0</v>
      </c>
      <c r="AU3325" s="11" t="str">
        <f>IF(Table_PBS_SQL_DB2_PBSSQL_PBS_NDP_Tina_CG_QtrlyPerformance_Final[[#This Row],[Item_Code]]&gt;"300000", "Capital", "Recurrent")</f>
        <v>Recurrent</v>
      </c>
    </row>
    <row r="3326" spans="1:47" x14ac:dyDescent="0.25">
      <c r="A3326" t="s">
        <v>33</v>
      </c>
      <c r="B3326" t="s">
        <v>34</v>
      </c>
      <c r="C3326" t="s">
        <v>31</v>
      </c>
      <c r="D3326" t="s">
        <v>1031</v>
      </c>
      <c r="E3326" t="s">
        <v>75</v>
      </c>
      <c r="F3326" t="s">
        <v>1042</v>
      </c>
      <c r="G3326" t="s">
        <v>97</v>
      </c>
      <c r="H3326" t="s">
        <v>1089</v>
      </c>
      <c r="I3326" t="s">
        <v>467</v>
      </c>
      <c r="J3326" t="s">
        <v>1111</v>
      </c>
      <c r="K3326" t="s">
        <v>1112</v>
      </c>
      <c r="L3326" t="s">
        <v>1113</v>
      </c>
      <c r="M3326" t="s">
        <v>1044</v>
      </c>
      <c r="N3326" t="s">
        <v>1045</v>
      </c>
      <c r="O3326" t="s">
        <v>1004</v>
      </c>
      <c r="P3326" t="s">
        <v>868</v>
      </c>
      <c r="Q3326" s="11">
        <v>0</v>
      </c>
      <c r="R3326" s="11">
        <v>0</v>
      </c>
      <c r="S3326" s="11">
        <v>0</v>
      </c>
      <c r="T3326" s="11">
        <v>0</v>
      </c>
      <c r="U3326" s="11">
        <v>18500000</v>
      </c>
      <c r="V3326" s="11">
        <v>0</v>
      </c>
      <c r="W3326" s="11">
        <v>0</v>
      </c>
      <c r="X3326" s="11">
        <v>18500000</v>
      </c>
      <c r="Y3326" s="11">
        <v>0</v>
      </c>
      <c r="Z3326" s="11">
        <v>0</v>
      </c>
      <c r="AA3326" s="11">
        <v>0</v>
      </c>
      <c r="AB3326" s="11">
        <v>0</v>
      </c>
      <c r="AC3326" s="11">
        <v>0</v>
      </c>
      <c r="AD3326" s="11">
        <v>0</v>
      </c>
      <c r="AE3326" s="11">
        <v>0</v>
      </c>
      <c r="AF3326" s="11">
        <v>0</v>
      </c>
      <c r="AG3326" s="11">
        <v>0</v>
      </c>
      <c r="AH3326" s="11">
        <v>0</v>
      </c>
      <c r="AI3326" s="11">
        <v>0</v>
      </c>
      <c r="AJ3326" s="11">
        <v>0</v>
      </c>
      <c r="AK3326" s="11">
        <v>0</v>
      </c>
      <c r="AL3326" s="11">
        <v>0</v>
      </c>
      <c r="AM3326" s="11">
        <v>0</v>
      </c>
      <c r="AN3326" s="11">
        <v>0</v>
      </c>
      <c r="AO33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26" s="11">
        <f>Table_PBS_SQL_DB2_PBSSQL_PBS_NDP_Tina_CG_QtrlyPerformance_Final[[#This Row],[GOU REL]]+Table_PBS_SQL_DB2_PBSSQL_PBS_NDP_Tina_CG_QtrlyPerformance_Final[[#This Row],[EXT REL]]</f>
        <v>0</v>
      </c>
      <c r="AT3326" s="11">
        <f>Table_PBS_SQL_DB2_PBSSQL_PBS_NDP_Tina_CG_QtrlyPerformance_Final[[#This Row],[GOU EXP]]+Table_PBS_SQL_DB2_PBSSQL_PBS_NDP_Tina_CG_QtrlyPerformance_Final[[#This Row],[EXT EXP]]</f>
        <v>0</v>
      </c>
      <c r="AU3326" s="11" t="str">
        <f>IF(Table_PBS_SQL_DB2_PBSSQL_PBS_NDP_Tina_CG_QtrlyPerformance_Final[[#This Row],[Item_Code]]&gt;"300000", "Capital", "Recurrent")</f>
        <v>Recurrent</v>
      </c>
    </row>
    <row r="3327" spans="1:47" x14ac:dyDescent="0.25">
      <c r="A3327" t="s">
        <v>33</v>
      </c>
      <c r="B3327" t="s">
        <v>34</v>
      </c>
      <c r="C3327" t="s">
        <v>31</v>
      </c>
      <c r="D3327" t="s">
        <v>1031</v>
      </c>
      <c r="E3327" t="s">
        <v>75</v>
      </c>
      <c r="F3327" t="s">
        <v>1042</v>
      </c>
      <c r="G3327" t="s">
        <v>97</v>
      </c>
      <c r="H3327" t="s">
        <v>1089</v>
      </c>
      <c r="I3327" t="s">
        <v>467</v>
      </c>
      <c r="J3327" t="s">
        <v>1111</v>
      </c>
      <c r="K3327" t="s">
        <v>1114</v>
      </c>
      <c r="L3327" t="s">
        <v>1115</v>
      </c>
      <c r="M3327" t="s">
        <v>1091</v>
      </c>
      <c r="N3327" t="s">
        <v>1092</v>
      </c>
      <c r="O3327" t="s">
        <v>1062</v>
      </c>
      <c r="P3327" t="s">
        <v>1063</v>
      </c>
      <c r="Q3327" s="11">
        <v>0</v>
      </c>
      <c r="R3327" s="11">
        <v>0</v>
      </c>
      <c r="S3327" s="11">
        <v>0</v>
      </c>
      <c r="T3327" s="11">
        <v>0</v>
      </c>
      <c r="U3327" s="11">
        <v>54000000</v>
      </c>
      <c r="V3327" s="11">
        <v>0</v>
      </c>
      <c r="W3327" s="11">
        <v>54000000</v>
      </c>
      <c r="X3327" s="11">
        <v>0</v>
      </c>
      <c r="Y3327" s="11">
        <v>13500000</v>
      </c>
      <c r="Z3327" s="11">
        <v>11946623</v>
      </c>
      <c r="AA3327" s="11">
        <v>0</v>
      </c>
      <c r="AB3327" s="11">
        <v>0</v>
      </c>
      <c r="AC3327" s="11">
        <v>13872281</v>
      </c>
      <c r="AD3327" s="11">
        <v>13899043</v>
      </c>
      <c r="AE3327" s="11">
        <v>0</v>
      </c>
      <c r="AF3327" s="11">
        <v>0</v>
      </c>
      <c r="AG3327" s="11">
        <v>13127719</v>
      </c>
      <c r="AH3327" s="11">
        <v>11914800</v>
      </c>
      <c r="AI3327" s="11">
        <v>0</v>
      </c>
      <c r="AJ3327" s="11">
        <v>0</v>
      </c>
      <c r="AK3327" s="11">
        <v>13500000</v>
      </c>
      <c r="AL3327" s="11">
        <v>197036</v>
      </c>
      <c r="AM3327" s="11">
        <v>0</v>
      </c>
      <c r="AN3327" s="11">
        <v>0</v>
      </c>
      <c r="AO33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54000000</v>
      </c>
      <c r="AP33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37957502</v>
      </c>
      <c r="AR33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27" s="11">
        <f>Table_PBS_SQL_DB2_PBSSQL_PBS_NDP_Tina_CG_QtrlyPerformance_Final[[#This Row],[GOU REL]]+Table_PBS_SQL_DB2_PBSSQL_PBS_NDP_Tina_CG_QtrlyPerformance_Final[[#This Row],[EXT REL]]</f>
        <v>54000000</v>
      </c>
      <c r="AT3327" s="11">
        <f>Table_PBS_SQL_DB2_PBSSQL_PBS_NDP_Tina_CG_QtrlyPerformance_Final[[#This Row],[GOU EXP]]+Table_PBS_SQL_DB2_PBSSQL_PBS_NDP_Tina_CG_QtrlyPerformance_Final[[#This Row],[EXT EXP]]</f>
        <v>37957502</v>
      </c>
      <c r="AU3327" s="11" t="str">
        <f>IF(Table_PBS_SQL_DB2_PBSSQL_PBS_NDP_Tina_CG_QtrlyPerformance_Final[[#This Row],[Item_Code]]&gt;"300000", "Capital", "Recurrent")</f>
        <v>Recurrent</v>
      </c>
    </row>
    <row r="3328" spans="1:47" x14ac:dyDescent="0.25">
      <c r="A3328" t="s">
        <v>33</v>
      </c>
      <c r="B3328" t="s">
        <v>34</v>
      </c>
      <c r="C3328" t="s">
        <v>31</v>
      </c>
      <c r="D3328" t="s">
        <v>1031</v>
      </c>
      <c r="E3328" t="s">
        <v>75</v>
      </c>
      <c r="F3328" t="s">
        <v>1042</v>
      </c>
      <c r="G3328" t="s">
        <v>97</v>
      </c>
      <c r="H3328" t="s">
        <v>1089</v>
      </c>
      <c r="I3328" t="s">
        <v>467</v>
      </c>
      <c r="J3328" t="s">
        <v>1111</v>
      </c>
      <c r="K3328" t="s">
        <v>1114</v>
      </c>
      <c r="L3328" t="s">
        <v>1115</v>
      </c>
      <c r="M3328" t="s">
        <v>1878</v>
      </c>
      <c r="N3328" t="s">
        <v>1879</v>
      </c>
      <c r="O3328" t="s">
        <v>1056</v>
      </c>
      <c r="P3328" t="s">
        <v>1057</v>
      </c>
      <c r="Q3328" s="11">
        <v>0</v>
      </c>
      <c r="R3328" s="11">
        <v>0</v>
      </c>
      <c r="S3328" s="11">
        <v>0</v>
      </c>
      <c r="T3328" s="11">
        <v>0</v>
      </c>
      <c r="U3328" s="11">
        <v>60000000</v>
      </c>
      <c r="V3328" s="11">
        <v>0</v>
      </c>
      <c r="W3328" s="11">
        <v>60000000</v>
      </c>
      <c r="X3328" s="11">
        <v>0</v>
      </c>
      <c r="Y3328" s="11">
        <v>0</v>
      </c>
      <c r="Z3328" s="11">
        <v>0</v>
      </c>
      <c r="AA3328" s="11">
        <v>0</v>
      </c>
      <c r="AB3328" s="11">
        <v>0</v>
      </c>
      <c r="AC3328" s="11">
        <v>20000000</v>
      </c>
      <c r="AD3328" s="11">
        <v>0</v>
      </c>
      <c r="AE3328" s="11">
        <v>0</v>
      </c>
      <c r="AF3328" s="11">
        <v>0</v>
      </c>
      <c r="AG3328" s="11">
        <v>20000000</v>
      </c>
      <c r="AH3328" s="11">
        <v>35200000</v>
      </c>
      <c r="AI3328" s="11">
        <v>0</v>
      </c>
      <c r="AJ3328" s="11">
        <v>0</v>
      </c>
      <c r="AK3328" s="11">
        <v>20000000</v>
      </c>
      <c r="AL3328" s="11">
        <v>4800000</v>
      </c>
      <c r="AM3328" s="11">
        <v>0</v>
      </c>
      <c r="AN3328" s="11">
        <v>0</v>
      </c>
      <c r="AO33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33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3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28" s="11">
        <f>Table_PBS_SQL_DB2_PBSSQL_PBS_NDP_Tina_CG_QtrlyPerformance_Final[[#This Row],[GOU REL]]+Table_PBS_SQL_DB2_PBSSQL_PBS_NDP_Tina_CG_QtrlyPerformance_Final[[#This Row],[EXT REL]]</f>
        <v>60000000</v>
      </c>
      <c r="AT3328" s="11">
        <f>Table_PBS_SQL_DB2_PBSSQL_PBS_NDP_Tina_CG_QtrlyPerformance_Final[[#This Row],[GOU EXP]]+Table_PBS_SQL_DB2_PBSSQL_PBS_NDP_Tina_CG_QtrlyPerformance_Final[[#This Row],[EXT EXP]]</f>
        <v>40000000</v>
      </c>
      <c r="AU3328" s="11" t="str">
        <f>IF(Table_PBS_SQL_DB2_PBSSQL_PBS_NDP_Tina_CG_QtrlyPerformance_Final[[#This Row],[Item_Code]]&gt;"300000", "Capital", "Recurrent")</f>
        <v>Recurrent</v>
      </c>
    </row>
    <row r="3329" spans="1:47" x14ac:dyDescent="0.25">
      <c r="A3329" t="s">
        <v>33</v>
      </c>
      <c r="B3329" t="s">
        <v>34</v>
      </c>
      <c r="C3329" t="s">
        <v>31</v>
      </c>
      <c r="D3329" t="s">
        <v>1031</v>
      </c>
      <c r="E3329" t="s">
        <v>75</v>
      </c>
      <c r="F3329" t="s">
        <v>1042</v>
      </c>
      <c r="G3329" t="s">
        <v>97</v>
      </c>
      <c r="H3329" t="s">
        <v>1089</v>
      </c>
      <c r="I3329" t="s">
        <v>467</v>
      </c>
      <c r="J3329" t="s">
        <v>1111</v>
      </c>
      <c r="K3329" t="s">
        <v>1095</v>
      </c>
      <c r="L3329" t="s">
        <v>1096</v>
      </c>
      <c r="M3329" t="s">
        <v>1097</v>
      </c>
      <c r="N3329" t="s">
        <v>1098</v>
      </c>
      <c r="O3329" t="s">
        <v>1062</v>
      </c>
      <c r="P3329" t="s">
        <v>1063</v>
      </c>
      <c r="Q3329" s="11">
        <v>0</v>
      </c>
      <c r="R3329" s="11">
        <v>0</v>
      </c>
      <c r="S3329" s="11">
        <v>0</v>
      </c>
      <c r="T3329" s="11">
        <v>0</v>
      </c>
      <c r="U3329" s="11">
        <v>2121241140</v>
      </c>
      <c r="V3329" s="11">
        <v>0</v>
      </c>
      <c r="W3329" s="11">
        <v>45000000</v>
      </c>
      <c r="X3329" s="11">
        <v>2076241140</v>
      </c>
      <c r="Y3329" s="11">
        <v>11250000</v>
      </c>
      <c r="Z3329" s="11">
        <v>2583706</v>
      </c>
      <c r="AA3329" s="11">
        <v>0</v>
      </c>
      <c r="AB3329" s="11">
        <v>0</v>
      </c>
      <c r="AC3329" s="11">
        <v>11560234</v>
      </c>
      <c r="AD3329" s="11">
        <v>444119</v>
      </c>
      <c r="AE3329" s="11">
        <v>0</v>
      </c>
      <c r="AF3329" s="11">
        <v>0</v>
      </c>
      <c r="AG3329" s="11">
        <v>10939766</v>
      </c>
      <c r="AH3329" s="11">
        <v>30235400</v>
      </c>
      <c r="AI3329" s="11">
        <v>0</v>
      </c>
      <c r="AJ3329" s="11">
        <v>0</v>
      </c>
      <c r="AK3329" s="11">
        <v>11250000</v>
      </c>
      <c r="AL3329" s="11">
        <v>10000000</v>
      </c>
      <c r="AM3329" s="11">
        <v>0</v>
      </c>
      <c r="AN3329" s="11">
        <v>0</v>
      </c>
      <c r="AO33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33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43263225</v>
      </c>
      <c r="AR33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29" s="11">
        <f>Table_PBS_SQL_DB2_PBSSQL_PBS_NDP_Tina_CG_QtrlyPerformance_Final[[#This Row],[GOU REL]]+Table_PBS_SQL_DB2_PBSSQL_PBS_NDP_Tina_CG_QtrlyPerformance_Final[[#This Row],[EXT REL]]</f>
        <v>45000000</v>
      </c>
      <c r="AT3329" s="11">
        <f>Table_PBS_SQL_DB2_PBSSQL_PBS_NDP_Tina_CG_QtrlyPerformance_Final[[#This Row],[GOU EXP]]+Table_PBS_SQL_DB2_PBSSQL_PBS_NDP_Tina_CG_QtrlyPerformance_Final[[#This Row],[EXT EXP]]</f>
        <v>43263225</v>
      </c>
      <c r="AU3329" s="11" t="str">
        <f>IF(Table_PBS_SQL_DB2_PBSSQL_PBS_NDP_Tina_CG_QtrlyPerformance_Final[[#This Row],[Item_Code]]&gt;"300000", "Capital", "Recurrent")</f>
        <v>Recurrent</v>
      </c>
    </row>
    <row r="3330" spans="1:47" x14ac:dyDescent="0.25">
      <c r="A3330" t="s">
        <v>33</v>
      </c>
      <c r="B3330" t="s">
        <v>34</v>
      </c>
      <c r="C3330" t="s">
        <v>31</v>
      </c>
      <c r="D3330" t="s">
        <v>1031</v>
      </c>
      <c r="E3330" t="s">
        <v>75</v>
      </c>
      <c r="F3330" t="s">
        <v>1042</v>
      </c>
      <c r="G3330" t="s">
        <v>97</v>
      </c>
      <c r="H3330" t="s">
        <v>1089</v>
      </c>
      <c r="I3330" t="s">
        <v>467</v>
      </c>
      <c r="J3330" t="s">
        <v>1111</v>
      </c>
      <c r="K3330" t="s">
        <v>1095</v>
      </c>
      <c r="L3330" t="s">
        <v>1096</v>
      </c>
      <c r="M3330" t="s">
        <v>1097</v>
      </c>
      <c r="N3330" t="s">
        <v>1098</v>
      </c>
      <c r="O3330" t="s">
        <v>996</v>
      </c>
      <c r="P3330" t="s">
        <v>997</v>
      </c>
      <c r="Q3330" s="11">
        <v>100000000</v>
      </c>
      <c r="R3330" s="11">
        <v>0</v>
      </c>
      <c r="S3330" s="11">
        <v>0</v>
      </c>
      <c r="T3330" s="11">
        <v>0</v>
      </c>
      <c r="U3330" s="11">
        <v>600000000</v>
      </c>
      <c r="V3330" s="11">
        <v>0</v>
      </c>
      <c r="W3330" s="11">
        <v>0</v>
      </c>
      <c r="X3330" s="11">
        <v>500000000</v>
      </c>
      <c r="Y3330" s="11">
        <v>0</v>
      </c>
      <c r="Z3330" s="11">
        <v>0</v>
      </c>
      <c r="AA3330" s="11">
        <v>0</v>
      </c>
      <c r="AB3330" s="11">
        <v>0</v>
      </c>
      <c r="AC3330" s="11">
        <v>0</v>
      </c>
      <c r="AD3330" s="11">
        <v>0</v>
      </c>
      <c r="AE3330" s="11">
        <v>0</v>
      </c>
      <c r="AF3330" s="11">
        <v>0</v>
      </c>
      <c r="AG3330" s="11">
        <v>0</v>
      </c>
      <c r="AH3330" s="11">
        <v>0</v>
      </c>
      <c r="AI3330" s="11">
        <v>0</v>
      </c>
      <c r="AJ3330" s="11">
        <v>0</v>
      </c>
      <c r="AK3330" s="11">
        <v>0</v>
      </c>
      <c r="AL3330" s="11">
        <v>0</v>
      </c>
      <c r="AM3330" s="11">
        <v>0</v>
      </c>
      <c r="AN3330" s="11">
        <v>0</v>
      </c>
      <c r="AO33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30" s="11">
        <f>Table_PBS_SQL_DB2_PBSSQL_PBS_NDP_Tina_CG_QtrlyPerformance_Final[[#This Row],[GOU REL]]+Table_PBS_SQL_DB2_PBSSQL_PBS_NDP_Tina_CG_QtrlyPerformance_Final[[#This Row],[EXT REL]]</f>
        <v>0</v>
      </c>
      <c r="AT3330" s="11">
        <f>Table_PBS_SQL_DB2_PBSSQL_PBS_NDP_Tina_CG_QtrlyPerformance_Final[[#This Row],[GOU EXP]]+Table_PBS_SQL_DB2_PBSSQL_PBS_NDP_Tina_CG_QtrlyPerformance_Final[[#This Row],[EXT EXP]]</f>
        <v>0</v>
      </c>
      <c r="AU3330" s="11" t="str">
        <f>IF(Table_PBS_SQL_DB2_PBSSQL_PBS_NDP_Tina_CG_QtrlyPerformance_Final[[#This Row],[Item_Code]]&gt;"300000", "Capital", "Recurrent")</f>
        <v>Recurrent</v>
      </c>
    </row>
    <row r="3331" spans="1:47" x14ac:dyDescent="0.25">
      <c r="A3331" t="s">
        <v>33</v>
      </c>
      <c r="B3331" t="s">
        <v>34</v>
      </c>
      <c r="C3331" t="s">
        <v>31</v>
      </c>
      <c r="D3331" t="s">
        <v>1031</v>
      </c>
      <c r="E3331" t="s">
        <v>75</v>
      </c>
      <c r="F3331" t="s">
        <v>1042</v>
      </c>
      <c r="G3331" t="s">
        <v>97</v>
      </c>
      <c r="H3331" t="s">
        <v>1089</v>
      </c>
      <c r="I3331" t="s">
        <v>467</v>
      </c>
      <c r="J3331" t="s">
        <v>1111</v>
      </c>
      <c r="K3331" t="s">
        <v>1095</v>
      </c>
      <c r="L3331" t="s">
        <v>1096</v>
      </c>
      <c r="M3331" t="s">
        <v>1097</v>
      </c>
      <c r="N3331" t="s">
        <v>1098</v>
      </c>
      <c r="O3331" t="s">
        <v>1085</v>
      </c>
      <c r="P3331" t="s">
        <v>1086</v>
      </c>
      <c r="Q3331" s="11">
        <v>0</v>
      </c>
      <c r="R3331" s="11">
        <v>0</v>
      </c>
      <c r="S3331" s="11">
        <v>0</v>
      </c>
      <c r="T3331" s="11">
        <v>0</v>
      </c>
      <c r="U3331" s="11">
        <v>833458890</v>
      </c>
      <c r="V3331" s="11">
        <v>0</v>
      </c>
      <c r="W3331" s="11">
        <v>0</v>
      </c>
      <c r="X3331" s="11">
        <v>833458890</v>
      </c>
      <c r="Y3331" s="11">
        <v>0</v>
      </c>
      <c r="Z3331" s="11">
        <v>0</v>
      </c>
      <c r="AA3331" s="11">
        <v>0</v>
      </c>
      <c r="AB3331" s="11">
        <v>0</v>
      </c>
      <c r="AC3331" s="11">
        <v>0</v>
      </c>
      <c r="AD3331" s="11">
        <v>0</v>
      </c>
      <c r="AE3331" s="11">
        <v>0</v>
      </c>
      <c r="AF3331" s="11">
        <v>0</v>
      </c>
      <c r="AG3331" s="11">
        <v>0</v>
      </c>
      <c r="AH3331" s="11">
        <v>0</v>
      </c>
      <c r="AI3331" s="11">
        <v>0</v>
      </c>
      <c r="AJ3331" s="11">
        <v>0</v>
      </c>
      <c r="AK3331" s="11">
        <v>0</v>
      </c>
      <c r="AL3331" s="11">
        <v>0</v>
      </c>
      <c r="AM3331" s="11">
        <v>0</v>
      </c>
      <c r="AN3331" s="11">
        <v>0</v>
      </c>
      <c r="AO33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31" s="11">
        <f>Table_PBS_SQL_DB2_PBSSQL_PBS_NDP_Tina_CG_QtrlyPerformance_Final[[#This Row],[GOU REL]]+Table_PBS_SQL_DB2_PBSSQL_PBS_NDP_Tina_CG_QtrlyPerformance_Final[[#This Row],[EXT REL]]</f>
        <v>0</v>
      </c>
      <c r="AT3331" s="11">
        <f>Table_PBS_SQL_DB2_PBSSQL_PBS_NDP_Tina_CG_QtrlyPerformance_Final[[#This Row],[GOU EXP]]+Table_PBS_SQL_DB2_PBSSQL_PBS_NDP_Tina_CG_QtrlyPerformance_Final[[#This Row],[EXT EXP]]</f>
        <v>0</v>
      </c>
      <c r="AU3331" s="11" t="str">
        <f>IF(Table_PBS_SQL_DB2_PBSSQL_PBS_NDP_Tina_CG_QtrlyPerformance_Final[[#This Row],[Item_Code]]&gt;"300000", "Capital", "Recurrent")</f>
        <v>Recurrent</v>
      </c>
    </row>
    <row r="3332" spans="1:47" x14ac:dyDescent="0.25">
      <c r="A3332" t="s">
        <v>33</v>
      </c>
      <c r="B3332" t="s">
        <v>34</v>
      </c>
      <c r="C3332" t="s">
        <v>31</v>
      </c>
      <c r="D3332" t="s">
        <v>1031</v>
      </c>
      <c r="E3332" t="s">
        <v>75</v>
      </c>
      <c r="F3332" t="s">
        <v>1042</v>
      </c>
      <c r="G3332" t="s">
        <v>97</v>
      </c>
      <c r="H3332" t="s">
        <v>1089</v>
      </c>
      <c r="I3332" t="s">
        <v>467</v>
      </c>
      <c r="J3332" t="s">
        <v>1111</v>
      </c>
      <c r="K3332" t="s">
        <v>1099</v>
      </c>
      <c r="L3332" t="s">
        <v>1100</v>
      </c>
      <c r="M3332" t="s">
        <v>1101</v>
      </c>
      <c r="N3332" t="s">
        <v>1102</v>
      </c>
      <c r="O3332" t="s">
        <v>1085</v>
      </c>
      <c r="P3332" t="s">
        <v>1086</v>
      </c>
      <c r="Q3332" s="11">
        <v>0</v>
      </c>
      <c r="R3332" s="11">
        <v>0</v>
      </c>
      <c r="S3332" s="11">
        <v>0</v>
      </c>
      <c r="T3332" s="11">
        <v>0</v>
      </c>
      <c r="U3332" s="11">
        <v>500000000</v>
      </c>
      <c r="V3332" s="11">
        <v>0</v>
      </c>
      <c r="W3332" s="11">
        <v>0</v>
      </c>
      <c r="X3332" s="11">
        <v>500000000</v>
      </c>
      <c r="Y3332" s="11">
        <v>0</v>
      </c>
      <c r="Z3332" s="11">
        <v>0</v>
      </c>
      <c r="AA3332" s="11">
        <v>0</v>
      </c>
      <c r="AB3332" s="11">
        <v>0</v>
      </c>
      <c r="AC3332" s="11">
        <v>0</v>
      </c>
      <c r="AD3332" s="11">
        <v>0</v>
      </c>
      <c r="AE3332" s="11">
        <v>0</v>
      </c>
      <c r="AF3332" s="11">
        <v>0</v>
      </c>
      <c r="AG3332" s="11">
        <v>0</v>
      </c>
      <c r="AH3332" s="11">
        <v>0</v>
      </c>
      <c r="AI3332" s="11">
        <v>0</v>
      </c>
      <c r="AJ3332" s="11">
        <v>0</v>
      </c>
      <c r="AK3332" s="11">
        <v>0</v>
      </c>
      <c r="AL3332" s="11">
        <v>0</v>
      </c>
      <c r="AM3332" s="11">
        <v>0</v>
      </c>
      <c r="AN3332" s="11">
        <v>0</v>
      </c>
      <c r="AO33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32" s="11">
        <f>Table_PBS_SQL_DB2_PBSSQL_PBS_NDP_Tina_CG_QtrlyPerformance_Final[[#This Row],[GOU REL]]+Table_PBS_SQL_DB2_PBSSQL_PBS_NDP_Tina_CG_QtrlyPerformance_Final[[#This Row],[EXT REL]]</f>
        <v>0</v>
      </c>
      <c r="AT3332" s="11">
        <f>Table_PBS_SQL_DB2_PBSSQL_PBS_NDP_Tina_CG_QtrlyPerformance_Final[[#This Row],[GOU EXP]]+Table_PBS_SQL_DB2_PBSSQL_PBS_NDP_Tina_CG_QtrlyPerformance_Final[[#This Row],[EXT EXP]]</f>
        <v>0</v>
      </c>
      <c r="AU3332" s="11" t="str">
        <f>IF(Table_PBS_SQL_DB2_PBSSQL_PBS_NDP_Tina_CG_QtrlyPerformance_Final[[#This Row],[Item_Code]]&gt;"300000", "Capital", "Recurrent")</f>
        <v>Recurrent</v>
      </c>
    </row>
    <row r="3333" spans="1:47" x14ac:dyDescent="0.25">
      <c r="A3333" t="s">
        <v>33</v>
      </c>
      <c r="B3333" t="s">
        <v>34</v>
      </c>
      <c r="C3333" t="s">
        <v>31</v>
      </c>
      <c r="D3333" t="s">
        <v>1031</v>
      </c>
      <c r="E3333" t="s">
        <v>75</v>
      </c>
      <c r="F3333" t="s">
        <v>1042</v>
      </c>
      <c r="G3333" t="s">
        <v>97</v>
      </c>
      <c r="H3333" t="s">
        <v>1089</v>
      </c>
      <c r="I3333" t="s">
        <v>467</v>
      </c>
      <c r="J3333" t="s">
        <v>1111</v>
      </c>
      <c r="K3333" t="s">
        <v>1099</v>
      </c>
      <c r="L3333" t="s">
        <v>1100</v>
      </c>
      <c r="M3333" t="s">
        <v>1101</v>
      </c>
      <c r="N3333" t="s">
        <v>1102</v>
      </c>
      <c r="O3333" t="s">
        <v>1052</v>
      </c>
      <c r="P3333" t="s">
        <v>1053</v>
      </c>
      <c r="Q3333" s="11">
        <v>0</v>
      </c>
      <c r="R3333" s="11">
        <v>0</v>
      </c>
      <c r="S3333" s="11">
        <v>0</v>
      </c>
      <c r="T3333" s="11">
        <v>0</v>
      </c>
      <c r="U3333" s="11">
        <v>22379936000</v>
      </c>
      <c r="V3333" s="11">
        <v>0</v>
      </c>
      <c r="W3333" s="11">
        <v>0</v>
      </c>
      <c r="X3333" s="11">
        <v>22379936000</v>
      </c>
      <c r="Y3333" s="11">
        <v>0</v>
      </c>
      <c r="Z3333" s="11">
        <v>0</v>
      </c>
      <c r="AA3333" s="11">
        <v>0</v>
      </c>
      <c r="AB3333" s="11">
        <v>0</v>
      </c>
      <c r="AC3333" s="11">
        <v>0</v>
      </c>
      <c r="AD3333" s="11">
        <v>0</v>
      </c>
      <c r="AE3333" s="11">
        <v>0</v>
      </c>
      <c r="AF3333" s="11">
        <v>0</v>
      </c>
      <c r="AG3333" s="11">
        <v>0</v>
      </c>
      <c r="AH3333" s="11">
        <v>0</v>
      </c>
      <c r="AI3333" s="11">
        <v>0</v>
      </c>
      <c r="AJ3333" s="11">
        <v>0</v>
      </c>
      <c r="AK3333" s="11">
        <v>0</v>
      </c>
      <c r="AL3333" s="11">
        <v>0</v>
      </c>
      <c r="AM3333" s="11">
        <v>0</v>
      </c>
      <c r="AN3333" s="11">
        <v>0</v>
      </c>
      <c r="AO33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33" s="11">
        <f>Table_PBS_SQL_DB2_PBSSQL_PBS_NDP_Tina_CG_QtrlyPerformance_Final[[#This Row],[GOU REL]]+Table_PBS_SQL_DB2_PBSSQL_PBS_NDP_Tina_CG_QtrlyPerformance_Final[[#This Row],[EXT REL]]</f>
        <v>0</v>
      </c>
      <c r="AT3333" s="11">
        <f>Table_PBS_SQL_DB2_PBSSQL_PBS_NDP_Tina_CG_QtrlyPerformance_Final[[#This Row],[GOU EXP]]+Table_PBS_SQL_DB2_PBSSQL_PBS_NDP_Tina_CG_QtrlyPerformance_Final[[#This Row],[EXT EXP]]</f>
        <v>0</v>
      </c>
      <c r="AU3333" s="11" t="str">
        <f>IF(Table_PBS_SQL_DB2_PBSSQL_PBS_NDP_Tina_CG_QtrlyPerformance_Final[[#This Row],[Item_Code]]&gt;"300000", "Capital", "Recurrent")</f>
        <v>Capital</v>
      </c>
    </row>
    <row r="3334" spans="1:47" x14ac:dyDescent="0.25">
      <c r="A3334" t="s">
        <v>33</v>
      </c>
      <c r="B3334" t="s">
        <v>34</v>
      </c>
      <c r="C3334" t="s">
        <v>31</v>
      </c>
      <c r="D3334" t="s">
        <v>1031</v>
      </c>
      <c r="E3334" t="s">
        <v>75</v>
      </c>
      <c r="F3334" t="s">
        <v>1042</v>
      </c>
      <c r="G3334" t="s">
        <v>97</v>
      </c>
      <c r="H3334" t="s">
        <v>1089</v>
      </c>
      <c r="I3334" t="s">
        <v>467</v>
      </c>
      <c r="J3334" t="s">
        <v>1111</v>
      </c>
      <c r="K3334" t="s">
        <v>784</v>
      </c>
      <c r="L3334" t="s">
        <v>786</v>
      </c>
      <c r="M3334" t="s">
        <v>1116</v>
      </c>
      <c r="N3334" t="s">
        <v>1117</v>
      </c>
      <c r="O3334" t="s">
        <v>920</v>
      </c>
      <c r="P3334" t="s">
        <v>921</v>
      </c>
      <c r="Q3334" s="11">
        <v>0</v>
      </c>
      <c r="R3334" s="11">
        <v>0</v>
      </c>
      <c r="S3334" s="11">
        <v>0</v>
      </c>
      <c r="T3334" s="11">
        <v>0</v>
      </c>
      <c r="U3334" s="11">
        <v>1500000000</v>
      </c>
      <c r="V3334" s="11">
        <v>0</v>
      </c>
      <c r="W3334" s="11">
        <v>1500000000</v>
      </c>
      <c r="X3334" s="11">
        <v>0</v>
      </c>
      <c r="Y3334" s="11">
        <v>0</v>
      </c>
      <c r="Z3334" s="11">
        <v>0</v>
      </c>
      <c r="AA3334" s="11">
        <v>0</v>
      </c>
      <c r="AB3334" s="11">
        <v>0</v>
      </c>
      <c r="AC3334" s="11">
        <v>0</v>
      </c>
      <c r="AD3334" s="11">
        <v>0</v>
      </c>
      <c r="AE3334" s="11">
        <v>0</v>
      </c>
      <c r="AF3334" s="11">
        <v>0</v>
      </c>
      <c r="AG3334" s="11">
        <v>750000000</v>
      </c>
      <c r="AH3334" s="11">
        <v>2525000</v>
      </c>
      <c r="AI3334" s="11">
        <v>0</v>
      </c>
      <c r="AJ3334" s="11">
        <v>0</v>
      </c>
      <c r="AK3334" s="11">
        <v>0</v>
      </c>
      <c r="AL3334" s="11">
        <v>747475000</v>
      </c>
      <c r="AM3334" s="11">
        <v>0</v>
      </c>
      <c r="AN3334" s="11">
        <v>0</v>
      </c>
      <c r="AO33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750000000</v>
      </c>
      <c r="AP33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750000000</v>
      </c>
      <c r="AR33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34" s="11">
        <f>Table_PBS_SQL_DB2_PBSSQL_PBS_NDP_Tina_CG_QtrlyPerformance_Final[[#This Row],[GOU REL]]+Table_PBS_SQL_DB2_PBSSQL_PBS_NDP_Tina_CG_QtrlyPerformance_Final[[#This Row],[EXT REL]]</f>
        <v>750000000</v>
      </c>
      <c r="AT3334" s="11">
        <f>Table_PBS_SQL_DB2_PBSSQL_PBS_NDP_Tina_CG_QtrlyPerformance_Final[[#This Row],[GOU EXP]]+Table_PBS_SQL_DB2_PBSSQL_PBS_NDP_Tina_CG_QtrlyPerformance_Final[[#This Row],[EXT EXP]]</f>
        <v>750000000</v>
      </c>
      <c r="AU3334" s="11" t="str">
        <f>IF(Table_PBS_SQL_DB2_PBSSQL_PBS_NDP_Tina_CG_QtrlyPerformance_Final[[#This Row],[Item_Code]]&gt;"300000", "Capital", "Recurrent")</f>
        <v>Recurrent</v>
      </c>
    </row>
    <row r="3335" spans="1:47" x14ac:dyDescent="0.25">
      <c r="A3335" t="s">
        <v>33</v>
      </c>
      <c r="B3335" t="s">
        <v>34</v>
      </c>
      <c r="C3335" t="s">
        <v>31</v>
      </c>
      <c r="D3335" t="s">
        <v>1031</v>
      </c>
      <c r="E3335" t="s">
        <v>75</v>
      </c>
      <c r="F3335" t="s">
        <v>1042</v>
      </c>
      <c r="G3335" t="s">
        <v>103</v>
      </c>
      <c r="H3335" t="s">
        <v>1126</v>
      </c>
      <c r="I3335" t="s">
        <v>666</v>
      </c>
      <c r="J3335" t="s">
        <v>1132</v>
      </c>
      <c r="K3335" t="s">
        <v>1128</v>
      </c>
      <c r="L3335" t="s">
        <v>1129</v>
      </c>
      <c r="M3335" t="s">
        <v>1883</v>
      </c>
      <c r="N3335" t="s">
        <v>1884</v>
      </c>
      <c r="O3335" t="s">
        <v>1028</v>
      </c>
      <c r="P3335" t="s">
        <v>1029</v>
      </c>
      <c r="Q3335" s="11">
        <v>0</v>
      </c>
      <c r="R3335" s="11">
        <v>0</v>
      </c>
      <c r="S3335" s="11">
        <v>0</v>
      </c>
      <c r="T3335" s="11">
        <v>0</v>
      </c>
      <c r="U3335" s="11">
        <v>200000000</v>
      </c>
      <c r="V3335" s="11">
        <v>0</v>
      </c>
      <c r="W3335" s="11">
        <v>200000000</v>
      </c>
      <c r="X3335" s="11">
        <v>0</v>
      </c>
      <c r="Y3335" s="11">
        <v>0</v>
      </c>
      <c r="Z3335" s="11">
        <v>0</v>
      </c>
      <c r="AA3335" s="11">
        <v>0</v>
      </c>
      <c r="AB3335" s="11">
        <v>0</v>
      </c>
      <c r="AC3335" s="11">
        <v>100000000</v>
      </c>
      <c r="AD3335" s="11">
        <v>0</v>
      </c>
      <c r="AE3335" s="11">
        <v>0</v>
      </c>
      <c r="AF3335" s="11">
        <v>0</v>
      </c>
      <c r="AG3335" s="11">
        <v>100000000</v>
      </c>
      <c r="AH3335" s="11">
        <v>0</v>
      </c>
      <c r="AI3335" s="11">
        <v>0</v>
      </c>
      <c r="AJ3335" s="11">
        <v>0</v>
      </c>
      <c r="AK3335" s="11">
        <v>0</v>
      </c>
      <c r="AL3335" s="11">
        <v>200000000</v>
      </c>
      <c r="AM3335" s="11">
        <v>0</v>
      </c>
      <c r="AN3335" s="11">
        <v>0</v>
      </c>
      <c r="AO33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3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33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35" s="11">
        <f>Table_PBS_SQL_DB2_PBSSQL_PBS_NDP_Tina_CG_QtrlyPerformance_Final[[#This Row],[GOU REL]]+Table_PBS_SQL_DB2_PBSSQL_PBS_NDP_Tina_CG_QtrlyPerformance_Final[[#This Row],[EXT REL]]</f>
        <v>200000000</v>
      </c>
      <c r="AT3335" s="11">
        <f>Table_PBS_SQL_DB2_PBSSQL_PBS_NDP_Tina_CG_QtrlyPerformance_Final[[#This Row],[GOU EXP]]+Table_PBS_SQL_DB2_PBSSQL_PBS_NDP_Tina_CG_QtrlyPerformance_Final[[#This Row],[EXT EXP]]</f>
        <v>200000000</v>
      </c>
      <c r="AU3335" s="11" t="str">
        <f>IF(Table_PBS_SQL_DB2_PBSSQL_PBS_NDP_Tina_CG_QtrlyPerformance_Final[[#This Row],[Item_Code]]&gt;"300000", "Capital", "Recurrent")</f>
        <v>Recurrent</v>
      </c>
    </row>
    <row r="3336" spans="1:47" x14ac:dyDescent="0.25">
      <c r="A3336" t="s">
        <v>33</v>
      </c>
      <c r="B3336" t="s">
        <v>34</v>
      </c>
      <c r="C3336" t="s">
        <v>31</v>
      </c>
      <c r="D3336" t="s">
        <v>1031</v>
      </c>
      <c r="E3336" t="s">
        <v>75</v>
      </c>
      <c r="F3336" t="s">
        <v>1042</v>
      </c>
      <c r="G3336" t="s">
        <v>119</v>
      </c>
      <c r="H3336" t="s">
        <v>881</v>
      </c>
      <c r="I3336" t="s">
        <v>896</v>
      </c>
      <c r="J3336" t="s">
        <v>897</v>
      </c>
      <c r="K3336" t="s">
        <v>1135</v>
      </c>
      <c r="L3336" t="s">
        <v>1136</v>
      </c>
      <c r="M3336" t="s">
        <v>1044</v>
      </c>
      <c r="N3336" t="s">
        <v>1045</v>
      </c>
      <c r="O3336" t="s">
        <v>978</v>
      </c>
      <c r="P3336" t="s">
        <v>979</v>
      </c>
      <c r="Q3336" s="11">
        <v>0</v>
      </c>
      <c r="R3336" s="11">
        <v>0</v>
      </c>
      <c r="S3336" s="11">
        <v>0</v>
      </c>
      <c r="T3336" s="11">
        <v>0</v>
      </c>
      <c r="U3336" s="11">
        <v>0</v>
      </c>
      <c r="V3336" s="11">
        <v>0</v>
      </c>
      <c r="W3336" s="11">
        <v>0</v>
      </c>
      <c r="X3336" s="11">
        <v>0</v>
      </c>
      <c r="Y3336" s="11">
        <v>0</v>
      </c>
      <c r="Z3336" s="11">
        <v>0</v>
      </c>
      <c r="AA3336" s="11">
        <v>112861361</v>
      </c>
      <c r="AB3336" s="11">
        <v>90289088.800000012</v>
      </c>
      <c r="AC3336" s="11">
        <v>0</v>
      </c>
      <c r="AD3336" s="11">
        <v>0</v>
      </c>
      <c r="AE3336" s="11">
        <v>72861361</v>
      </c>
      <c r="AF3336" s="11">
        <v>58289088.800000004</v>
      </c>
      <c r="AG3336" s="11">
        <v>0</v>
      </c>
      <c r="AH3336" s="11">
        <v>0</v>
      </c>
      <c r="AI3336" s="11">
        <v>112861361</v>
      </c>
      <c r="AJ3336" s="11">
        <v>90289088.800000012</v>
      </c>
      <c r="AK3336" s="11">
        <v>0</v>
      </c>
      <c r="AL3336" s="11">
        <v>0</v>
      </c>
      <c r="AM3336" s="11">
        <v>0</v>
      </c>
      <c r="AN3336" s="11">
        <v>0</v>
      </c>
      <c r="AO33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298584083</v>
      </c>
      <c r="AQ33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238867266.40000004</v>
      </c>
      <c r="AS3336" s="11">
        <f>Table_PBS_SQL_DB2_PBSSQL_PBS_NDP_Tina_CG_QtrlyPerformance_Final[[#This Row],[GOU REL]]+Table_PBS_SQL_DB2_PBSSQL_PBS_NDP_Tina_CG_QtrlyPerformance_Final[[#This Row],[EXT REL]]</f>
        <v>298584083</v>
      </c>
      <c r="AT3336" s="11">
        <f>Table_PBS_SQL_DB2_PBSSQL_PBS_NDP_Tina_CG_QtrlyPerformance_Final[[#This Row],[GOU EXP]]+Table_PBS_SQL_DB2_PBSSQL_PBS_NDP_Tina_CG_QtrlyPerformance_Final[[#This Row],[EXT EXP]]</f>
        <v>238867266.40000004</v>
      </c>
      <c r="AU3336" s="11" t="str">
        <f>IF(Table_PBS_SQL_DB2_PBSSQL_PBS_NDP_Tina_CG_QtrlyPerformance_Final[[#This Row],[Item_Code]]&gt;"300000", "Capital", "Recurrent")</f>
        <v>Recurrent</v>
      </c>
    </row>
    <row r="3337" spans="1:47" x14ac:dyDescent="0.25">
      <c r="A3337" t="s">
        <v>33</v>
      </c>
      <c r="B3337" t="s">
        <v>34</v>
      </c>
      <c r="C3337" t="s">
        <v>31</v>
      </c>
      <c r="D3337" t="s">
        <v>1031</v>
      </c>
      <c r="E3337" t="s">
        <v>75</v>
      </c>
      <c r="F3337" t="s">
        <v>1042</v>
      </c>
      <c r="G3337" t="s">
        <v>119</v>
      </c>
      <c r="H3337" t="s">
        <v>881</v>
      </c>
      <c r="I3337" t="s">
        <v>896</v>
      </c>
      <c r="J3337" t="s">
        <v>897</v>
      </c>
      <c r="K3337" t="s">
        <v>1135</v>
      </c>
      <c r="L3337" t="s">
        <v>1136</v>
      </c>
      <c r="M3337" t="s">
        <v>1104</v>
      </c>
      <c r="N3337" t="s">
        <v>1105</v>
      </c>
      <c r="O3337" t="s">
        <v>1016</v>
      </c>
      <c r="P3337" t="s">
        <v>1017</v>
      </c>
      <c r="Q3337" s="11">
        <v>0</v>
      </c>
      <c r="R3337" s="11">
        <v>0</v>
      </c>
      <c r="S3337" s="11">
        <v>0</v>
      </c>
      <c r="T3337" s="11">
        <v>0</v>
      </c>
      <c r="U3337" s="11">
        <v>0</v>
      </c>
      <c r="V3337" s="11">
        <v>0</v>
      </c>
      <c r="W3337" s="11">
        <v>0</v>
      </c>
      <c r="X3337" s="11">
        <v>0</v>
      </c>
      <c r="Y3337" s="11">
        <v>0</v>
      </c>
      <c r="Z3337" s="11">
        <v>0</v>
      </c>
      <c r="AA3337" s="11">
        <v>71000000</v>
      </c>
      <c r="AB3337" s="11">
        <v>56800000</v>
      </c>
      <c r="AC3337" s="11">
        <v>0</v>
      </c>
      <c r="AD3337" s="11">
        <v>0</v>
      </c>
      <c r="AE3337" s="11">
        <v>71000000</v>
      </c>
      <c r="AF3337" s="11">
        <v>56800000</v>
      </c>
      <c r="AG3337" s="11">
        <v>0</v>
      </c>
      <c r="AH3337" s="11">
        <v>0</v>
      </c>
      <c r="AI3337" s="11">
        <v>71000000</v>
      </c>
      <c r="AJ3337" s="11">
        <v>56800000</v>
      </c>
      <c r="AK3337" s="11">
        <v>0</v>
      </c>
      <c r="AL3337" s="11">
        <v>0</v>
      </c>
      <c r="AM3337" s="11">
        <v>0</v>
      </c>
      <c r="AN3337" s="11">
        <v>0</v>
      </c>
      <c r="AO33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213000000</v>
      </c>
      <c r="AQ33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170400000</v>
      </c>
      <c r="AS3337" s="11">
        <f>Table_PBS_SQL_DB2_PBSSQL_PBS_NDP_Tina_CG_QtrlyPerformance_Final[[#This Row],[GOU REL]]+Table_PBS_SQL_DB2_PBSSQL_PBS_NDP_Tina_CG_QtrlyPerformance_Final[[#This Row],[EXT REL]]</f>
        <v>213000000</v>
      </c>
      <c r="AT3337" s="11">
        <f>Table_PBS_SQL_DB2_PBSSQL_PBS_NDP_Tina_CG_QtrlyPerformance_Final[[#This Row],[GOU EXP]]+Table_PBS_SQL_DB2_PBSSQL_PBS_NDP_Tina_CG_QtrlyPerformance_Final[[#This Row],[EXT EXP]]</f>
        <v>170400000</v>
      </c>
      <c r="AU3337" s="11" t="str">
        <f>IF(Table_PBS_SQL_DB2_PBSSQL_PBS_NDP_Tina_CG_QtrlyPerformance_Final[[#This Row],[Item_Code]]&gt;"300000", "Capital", "Recurrent")</f>
        <v>Recurrent</v>
      </c>
    </row>
    <row r="3338" spans="1:47" x14ac:dyDescent="0.25">
      <c r="A3338" t="s">
        <v>33</v>
      </c>
      <c r="B3338" t="s">
        <v>34</v>
      </c>
      <c r="C3338" t="s">
        <v>31</v>
      </c>
      <c r="D3338" t="s">
        <v>1031</v>
      </c>
      <c r="E3338" t="s">
        <v>75</v>
      </c>
      <c r="F3338" t="s">
        <v>1042</v>
      </c>
      <c r="G3338" t="s">
        <v>119</v>
      </c>
      <c r="H3338" t="s">
        <v>881</v>
      </c>
      <c r="I3338" t="s">
        <v>896</v>
      </c>
      <c r="J3338" t="s">
        <v>897</v>
      </c>
      <c r="K3338" t="s">
        <v>1135</v>
      </c>
      <c r="L3338" t="s">
        <v>1136</v>
      </c>
      <c r="M3338" t="s">
        <v>1104</v>
      </c>
      <c r="N3338" t="s">
        <v>1105</v>
      </c>
      <c r="O3338" t="s">
        <v>906</v>
      </c>
      <c r="P3338" t="s">
        <v>907</v>
      </c>
      <c r="Q3338" s="11">
        <v>0</v>
      </c>
      <c r="R3338" s="11">
        <v>0</v>
      </c>
      <c r="S3338" s="11">
        <v>0</v>
      </c>
      <c r="T3338" s="11">
        <v>0</v>
      </c>
      <c r="U3338" s="11">
        <v>0</v>
      </c>
      <c r="V3338" s="11">
        <v>0</v>
      </c>
      <c r="W3338" s="11">
        <v>0</v>
      </c>
      <c r="X3338" s="11">
        <v>0</v>
      </c>
      <c r="Y3338" s="11">
        <v>0</v>
      </c>
      <c r="Z3338" s="11">
        <v>0</v>
      </c>
      <c r="AA3338" s="11">
        <v>102000000</v>
      </c>
      <c r="AB3338" s="11">
        <v>81600000</v>
      </c>
      <c r="AC3338" s="11">
        <v>0</v>
      </c>
      <c r="AD3338" s="11">
        <v>0</v>
      </c>
      <c r="AE3338" s="11">
        <v>42000000</v>
      </c>
      <c r="AF3338" s="11">
        <v>33600000</v>
      </c>
      <c r="AG3338" s="11">
        <v>0</v>
      </c>
      <c r="AH3338" s="11">
        <v>0</v>
      </c>
      <c r="AI3338" s="11">
        <v>99400000</v>
      </c>
      <c r="AJ3338" s="11">
        <v>79520000</v>
      </c>
      <c r="AK3338" s="11">
        <v>0</v>
      </c>
      <c r="AL3338" s="11">
        <v>0</v>
      </c>
      <c r="AM3338" s="11">
        <v>0</v>
      </c>
      <c r="AN3338" s="11">
        <v>0</v>
      </c>
      <c r="AO33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243400000</v>
      </c>
      <c r="AQ33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194720000</v>
      </c>
      <c r="AS3338" s="11">
        <f>Table_PBS_SQL_DB2_PBSSQL_PBS_NDP_Tina_CG_QtrlyPerformance_Final[[#This Row],[GOU REL]]+Table_PBS_SQL_DB2_PBSSQL_PBS_NDP_Tina_CG_QtrlyPerformance_Final[[#This Row],[EXT REL]]</f>
        <v>243400000</v>
      </c>
      <c r="AT3338" s="11">
        <f>Table_PBS_SQL_DB2_PBSSQL_PBS_NDP_Tina_CG_QtrlyPerformance_Final[[#This Row],[GOU EXP]]+Table_PBS_SQL_DB2_PBSSQL_PBS_NDP_Tina_CG_QtrlyPerformance_Final[[#This Row],[EXT EXP]]</f>
        <v>194720000</v>
      </c>
      <c r="AU3338" s="11" t="str">
        <f>IF(Table_PBS_SQL_DB2_PBSSQL_PBS_NDP_Tina_CG_QtrlyPerformance_Final[[#This Row],[Item_Code]]&gt;"300000", "Capital", "Recurrent")</f>
        <v>Recurrent</v>
      </c>
    </row>
    <row r="3339" spans="1:47" x14ac:dyDescent="0.25">
      <c r="A3339" t="s">
        <v>33</v>
      </c>
      <c r="B3339" t="s">
        <v>34</v>
      </c>
      <c r="C3339" t="s">
        <v>31</v>
      </c>
      <c r="D3339" t="s">
        <v>1031</v>
      </c>
      <c r="E3339" t="s">
        <v>75</v>
      </c>
      <c r="F3339" t="s">
        <v>1042</v>
      </c>
      <c r="G3339" t="s">
        <v>119</v>
      </c>
      <c r="H3339" t="s">
        <v>881</v>
      </c>
      <c r="I3339" t="s">
        <v>896</v>
      </c>
      <c r="J3339" t="s">
        <v>897</v>
      </c>
      <c r="K3339" t="s">
        <v>1135</v>
      </c>
      <c r="L3339" t="s">
        <v>1136</v>
      </c>
      <c r="M3339" t="s">
        <v>1104</v>
      </c>
      <c r="N3339" t="s">
        <v>1105</v>
      </c>
      <c r="O3339" t="s">
        <v>1004</v>
      </c>
      <c r="P3339" t="s">
        <v>868</v>
      </c>
      <c r="Q3339" s="11">
        <v>0</v>
      </c>
      <c r="R3339" s="11">
        <v>0</v>
      </c>
      <c r="S3339" s="11">
        <v>0</v>
      </c>
      <c r="T3339" s="11">
        <v>0</v>
      </c>
      <c r="U3339" s="11">
        <v>0</v>
      </c>
      <c r="V3339" s="11">
        <v>0</v>
      </c>
      <c r="W3339" s="11">
        <v>0</v>
      </c>
      <c r="X3339" s="11">
        <v>0</v>
      </c>
      <c r="Y3339" s="11">
        <v>0</v>
      </c>
      <c r="Z3339" s="11">
        <v>0</v>
      </c>
      <c r="AA3339" s="11">
        <v>110000000</v>
      </c>
      <c r="AB3339" s="11">
        <v>88000000</v>
      </c>
      <c r="AC3339" s="11">
        <v>0</v>
      </c>
      <c r="AD3339" s="11">
        <v>0</v>
      </c>
      <c r="AE3339" s="11">
        <v>70000000</v>
      </c>
      <c r="AF3339" s="11">
        <v>56000000</v>
      </c>
      <c r="AG3339" s="11">
        <v>0</v>
      </c>
      <c r="AH3339" s="11">
        <v>0</v>
      </c>
      <c r="AI3339" s="11">
        <v>110000000</v>
      </c>
      <c r="AJ3339" s="11">
        <v>88000000</v>
      </c>
      <c r="AK3339" s="11">
        <v>0</v>
      </c>
      <c r="AL3339" s="11">
        <v>0</v>
      </c>
      <c r="AM3339" s="11">
        <v>0</v>
      </c>
      <c r="AN3339" s="11">
        <v>0</v>
      </c>
      <c r="AO33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290000000</v>
      </c>
      <c r="AQ33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232000000</v>
      </c>
      <c r="AS3339" s="11">
        <f>Table_PBS_SQL_DB2_PBSSQL_PBS_NDP_Tina_CG_QtrlyPerformance_Final[[#This Row],[GOU REL]]+Table_PBS_SQL_DB2_PBSSQL_PBS_NDP_Tina_CG_QtrlyPerformance_Final[[#This Row],[EXT REL]]</f>
        <v>290000000</v>
      </c>
      <c r="AT3339" s="11">
        <f>Table_PBS_SQL_DB2_PBSSQL_PBS_NDP_Tina_CG_QtrlyPerformance_Final[[#This Row],[GOU EXP]]+Table_PBS_SQL_DB2_PBSSQL_PBS_NDP_Tina_CG_QtrlyPerformance_Final[[#This Row],[EXT EXP]]</f>
        <v>232000000</v>
      </c>
      <c r="AU3339" s="11" t="str">
        <f>IF(Table_PBS_SQL_DB2_PBSSQL_PBS_NDP_Tina_CG_QtrlyPerformance_Final[[#This Row],[Item_Code]]&gt;"300000", "Capital", "Recurrent")</f>
        <v>Recurrent</v>
      </c>
    </row>
    <row r="3340" spans="1:47" x14ac:dyDescent="0.25">
      <c r="A3340" t="s">
        <v>33</v>
      </c>
      <c r="B3340" t="s">
        <v>34</v>
      </c>
      <c r="C3340" t="s">
        <v>31</v>
      </c>
      <c r="D3340" t="s">
        <v>1031</v>
      </c>
      <c r="E3340" t="s">
        <v>75</v>
      </c>
      <c r="F3340" t="s">
        <v>1042</v>
      </c>
      <c r="G3340" t="s">
        <v>119</v>
      </c>
      <c r="H3340" t="s">
        <v>881</v>
      </c>
      <c r="I3340" t="s">
        <v>493</v>
      </c>
      <c r="J3340" t="s">
        <v>1137</v>
      </c>
      <c r="K3340" t="s">
        <v>1135</v>
      </c>
      <c r="L3340" t="s">
        <v>1136</v>
      </c>
      <c r="M3340" t="s">
        <v>1044</v>
      </c>
      <c r="N3340" t="s">
        <v>1045</v>
      </c>
      <c r="O3340" t="s">
        <v>920</v>
      </c>
      <c r="P3340" t="s">
        <v>921</v>
      </c>
      <c r="Q3340" s="11">
        <v>0</v>
      </c>
      <c r="R3340" s="11">
        <v>0</v>
      </c>
      <c r="S3340" s="11">
        <v>0</v>
      </c>
      <c r="T3340" s="11">
        <v>0</v>
      </c>
      <c r="U3340" s="11">
        <v>3079875000</v>
      </c>
      <c r="V3340" s="11">
        <v>0</v>
      </c>
      <c r="W3340" s="11">
        <v>3000000000</v>
      </c>
      <c r="X3340" s="11">
        <v>79875000</v>
      </c>
      <c r="Y3340" s="11">
        <v>0</v>
      </c>
      <c r="Z3340" s="11">
        <v>0</v>
      </c>
      <c r="AA3340" s="11">
        <v>0</v>
      </c>
      <c r="AB3340" s="11">
        <v>0</v>
      </c>
      <c r="AC3340" s="11">
        <v>0</v>
      </c>
      <c r="AD3340" s="11">
        <v>0</v>
      </c>
      <c r="AE3340" s="11">
        <v>0</v>
      </c>
      <c r="AF3340" s="11">
        <v>0</v>
      </c>
      <c r="AG3340" s="11">
        <v>0</v>
      </c>
      <c r="AH3340" s="11">
        <v>0</v>
      </c>
      <c r="AI3340" s="11">
        <v>0</v>
      </c>
      <c r="AJ3340" s="11">
        <v>0</v>
      </c>
      <c r="AK3340" s="11">
        <v>0</v>
      </c>
      <c r="AL3340" s="11">
        <v>0</v>
      </c>
      <c r="AM3340" s="11">
        <v>0</v>
      </c>
      <c r="AN3340" s="11">
        <v>0</v>
      </c>
      <c r="AO33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40" s="11">
        <f>Table_PBS_SQL_DB2_PBSSQL_PBS_NDP_Tina_CG_QtrlyPerformance_Final[[#This Row],[GOU REL]]+Table_PBS_SQL_DB2_PBSSQL_PBS_NDP_Tina_CG_QtrlyPerformance_Final[[#This Row],[EXT REL]]</f>
        <v>0</v>
      </c>
      <c r="AT3340" s="11">
        <f>Table_PBS_SQL_DB2_PBSSQL_PBS_NDP_Tina_CG_QtrlyPerformance_Final[[#This Row],[GOU EXP]]+Table_PBS_SQL_DB2_PBSSQL_PBS_NDP_Tina_CG_QtrlyPerformance_Final[[#This Row],[EXT EXP]]</f>
        <v>0</v>
      </c>
      <c r="AU3340" s="11" t="str">
        <f>IF(Table_PBS_SQL_DB2_PBSSQL_PBS_NDP_Tina_CG_QtrlyPerformance_Final[[#This Row],[Item_Code]]&gt;"300000", "Capital", "Recurrent")</f>
        <v>Recurrent</v>
      </c>
    </row>
    <row r="3341" spans="1:47" x14ac:dyDescent="0.25">
      <c r="A3341" t="s">
        <v>33</v>
      </c>
      <c r="B3341" t="s">
        <v>34</v>
      </c>
      <c r="C3341" t="s">
        <v>31</v>
      </c>
      <c r="D3341" t="s">
        <v>1031</v>
      </c>
      <c r="E3341" t="s">
        <v>75</v>
      </c>
      <c r="F3341" t="s">
        <v>1042</v>
      </c>
      <c r="G3341" t="s">
        <v>119</v>
      </c>
      <c r="H3341" t="s">
        <v>881</v>
      </c>
      <c r="I3341" t="s">
        <v>493</v>
      </c>
      <c r="J3341" t="s">
        <v>1137</v>
      </c>
      <c r="K3341" t="s">
        <v>1135</v>
      </c>
      <c r="L3341" t="s">
        <v>1136</v>
      </c>
      <c r="M3341" t="s">
        <v>1044</v>
      </c>
      <c r="N3341" t="s">
        <v>1045</v>
      </c>
      <c r="O3341" t="s">
        <v>1052</v>
      </c>
      <c r="P3341" t="s">
        <v>1053</v>
      </c>
      <c r="Q3341" s="11">
        <v>0</v>
      </c>
      <c r="R3341" s="11">
        <v>0</v>
      </c>
      <c r="S3341" s="11">
        <v>0</v>
      </c>
      <c r="T3341" s="11">
        <v>0</v>
      </c>
      <c r="U3341" s="11">
        <v>16564375000</v>
      </c>
      <c r="V3341" s="11">
        <v>0</v>
      </c>
      <c r="W3341" s="11">
        <v>700000000</v>
      </c>
      <c r="X3341" s="11">
        <v>15864375000</v>
      </c>
      <c r="Y3341" s="11">
        <v>0</v>
      </c>
      <c r="Z3341" s="11">
        <v>0</v>
      </c>
      <c r="AA3341" s="11">
        <v>0</v>
      </c>
      <c r="AB3341" s="11">
        <v>0</v>
      </c>
      <c r="AC3341" s="11">
        <v>200000000</v>
      </c>
      <c r="AD3341" s="11">
        <v>0</v>
      </c>
      <c r="AE3341" s="11">
        <v>0</v>
      </c>
      <c r="AF3341" s="11">
        <v>0</v>
      </c>
      <c r="AG3341" s="11">
        <v>300000000</v>
      </c>
      <c r="AH3341" s="11">
        <v>167433661</v>
      </c>
      <c r="AI3341" s="11">
        <v>0</v>
      </c>
      <c r="AJ3341" s="11">
        <v>0</v>
      </c>
      <c r="AK3341" s="11">
        <v>200000000</v>
      </c>
      <c r="AL3341" s="11">
        <v>532566338</v>
      </c>
      <c r="AM3341" s="11">
        <v>0</v>
      </c>
      <c r="AN3341" s="11">
        <v>0</v>
      </c>
      <c r="AO33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33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699999999</v>
      </c>
      <c r="AR33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41" s="11">
        <f>Table_PBS_SQL_DB2_PBSSQL_PBS_NDP_Tina_CG_QtrlyPerformance_Final[[#This Row],[GOU REL]]+Table_PBS_SQL_DB2_PBSSQL_PBS_NDP_Tina_CG_QtrlyPerformance_Final[[#This Row],[EXT REL]]</f>
        <v>700000000</v>
      </c>
      <c r="AT3341" s="11">
        <f>Table_PBS_SQL_DB2_PBSSQL_PBS_NDP_Tina_CG_QtrlyPerformance_Final[[#This Row],[GOU EXP]]+Table_PBS_SQL_DB2_PBSSQL_PBS_NDP_Tina_CG_QtrlyPerformance_Final[[#This Row],[EXT EXP]]</f>
        <v>699999999</v>
      </c>
      <c r="AU3341" s="11" t="str">
        <f>IF(Table_PBS_SQL_DB2_PBSSQL_PBS_NDP_Tina_CG_QtrlyPerformance_Final[[#This Row],[Item_Code]]&gt;"300000", "Capital", "Recurrent")</f>
        <v>Capital</v>
      </c>
    </row>
    <row r="3342" spans="1:47" x14ac:dyDescent="0.25">
      <c r="A3342" t="s">
        <v>33</v>
      </c>
      <c r="B3342" t="s">
        <v>34</v>
      </c>
      <c r="C3342" t="s">
        <v>31</v>
      </c>
      <c r="D3342" t="s">
        <v>1031</v>
      </c>
      <c r="E3342" t="s">
        <v>75</v>
      </c>
      <c r="F3342" t="s">
        <v>1042</v>
      </c>
      <c r="G3342" t="s">
        <v>119</v>
      </c>
      <c r="H3342" t="s">
        <v>881</v>
      </c>
      <c r="I3342" t="s">
        <v>493</v>
      </c>
      <c r="J3342" t="s">
        <v>1137</v>
      </c>
      <c r="K3342" t="s">
        <v>1135</v>
      </c>
      <c r="L3342" t="s">
        <v>1136</v>
      </c>
      <c r="M3342" t="s">
        <v>1044</v>
      </c>
      <c r="N3342" t="s">
        <v>1045</v>
      </c>
      <c r="O3342" t="s">
        <v>1058</v>
      </c>
      <c r="P3342" t="s">
        <v>1059</v>
      </c>
      <c r="Q3342" s="11">
        <v>0</v>
      </c>
      <c r="R3342" s="11">
        <v>0</v>
      </c>
      <c r="S3342" s="11">
        <v>0</v>
      </c>
      <c r="T3342" s="11">
        <v>0</v>
      </c>
      <c r="U3342" s="11">
        <v>9053210000</v>
      </c>
      <c r="V3342" s="11">
        <v>0</v>
      </c>
      <c r="W3342" s="11">
        <v>0</v>
      </c>
      <c r="X3342" s="11">
        <v>9053210000</v>
      </c>
      <c r="Y3342" s="11">
        <v>0</v>
      </c>
      <c r="Z3342" s="11">
        <v>0</v>
      </c>
      <c r="AA3342" s="11">
        <v>0</v>
      </c>
      <c r="AB3342" s="11">
        <v>0</v>
      </c>
      <c r="AC3342" s="11">
        <v>0</v>
      </c>
      <c r="AD3342" s="11">
        <v>0</v>
      </c>
      <c r="AE3342" s="11">
        <v>0</v>
      </c>
      <c r="AF3342" s="11">
        <v>0</v>
      </c>
      <c r="AG3342" s="11">
        <v>0</v>
      </c>
      <c r="AH3342" s="11">
        <v>0</v>
      </c>
      <c r="AI3342" s="11">
        <v>0</v>
      </c>
      <c r="AJ3342" s="11">
        <v>0</v>
      </c>
      <c r="AK3342" s="11">
        <v>0</v>
      </c>
      <c r="AL3342" s="11">
        <v>0</v>
      </c>
      <c r="AM3342" s="11">
        <v>0</v>
      </c>
      <c r="AN3342" s="11">
        <v>0</v>
      </c>
      <c r="AO33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42" s="11">
        <f>Table_PBS_SQL_DB2_PBSSQL_PBS_NDP_Tina_CG_QtrlyPerformance_Final[[#This Row],[GOU REL]]+Table_PBS_SQL_DB2_PBSSQL_PBS_NDP_Tina_CG_QtrlyPerformance_Final[[#This Row],[EXT REL]]</f>
        <v>0</v>
      </c>
      <c r="AT3342" s="11">
        <f>Table_PBS_SQL_DB2_PBSSQL_PBS_NDP_Tina_CG_QtrlyPerformance_Final[[#This Row],[GOU EXP]]+Table_PBS_SQL_DB2_PBSSQL_PBS_NDP_Tina_CG_QtrlyPerformance_Final[[#This Row],[EXT EXP]]</f>
        <v>0</v>
      </c>
      <c r="AU3342" s="11" t="str">
        <f>IF(Table_PBS_SQL_DB2_PBSSQL_PBS_NDP_Tina_CG_QtrlyPerformance_Final[[#This Row],[Item_Code]]&gt;"300000", "Capital", "Recurrent")</f>
        <v>Capital</v>
      </c>
    </row>
    <row r="3343" spans="1:47" x14ac:dyDescent="0.25">
      <c r="A3343" t="s">
        <v>33</v>
      </c>
      <c r="B3343" t="s">
        <v>34</v>
      </c>
      <c r="C3343" t="s">
        <v>31</v>
      </c>
      <c r="D3343" t="s">
        <v>1031</v>
      </c>
      <c r="E3343" t="s">
        <v>75</v>
      </c>
      <c r="F3343" t="s">
        <v>1042</v>
      </c>
      <c r="G3343" t="s">
        <v>119</v>
      </c>
      <c r="H3343" t="s">
        <v>881</v>
      </c>
      <c r="I3343" t="s">
        <v>493</v>
      </c>
      <c r="J3343" t="s">
        <v>1137</v>
      </c>
      <c r="K3343" t="s">
        <v>1135</v>
      </c>
      <c r="L3343" t="s">
        <v>1136</v>
      </c>
      <c r="M3343" t="s">
        <v>1104</v>
      </c>
      <c r="N3343" t="s">
        <v>1105</v>
      </c>
      <c r="O3343" t="s">
        <v>1062</v>
      </c>
      <c r="P3343" t="s">
        <v>1063</v>
      </c>
      <c r="Q3343" s="11">
        <v>0</v>
      </c>
      <c r="R3343" s="11">
        <v>0</v>
      </c>
      <c r="S3343" s="11">
        <v>0</v>
      </c>
      <c r="T3343" s="11">
        <v>0</v>
      </c>
      <c r="U3343" s="11">
        <v>2192247900</v>
      </c>
      <c r="V3343" s="11">
        <v>0</v>
      </c>
      <c r="W3343" s="11">
        <v>495000000</v>
      </c>
      <c r="X3343" s="11">
        <v>1697247900</v>
      </c>
      <c r="Y3343" s="11">
        <v>123750000</v>
      </c>
      <c r="Z3343" s="11">
        <v>49979706</v>
      </c>
      <c r="AA3343" s="11">
        <v>0</v>
      </c>
      <c r="AB3343" s="11">
        <v>0</v>
      </c>
      <c r="AC3343" s="11">
        <v>127162577</v>
      </c>
      <c r="AD3343" s="11">
        <v>141901712</v>
      </c>
      <c r="AE3343" s="11">
        <v>0</v>
      </c>
      <c r="AF3343" s="11">
        <v>0</v>
      </c>
      <c r="AG3343" s="11">
        <v>120337423</v>
      </c>
      <c r="AH3343" s="11">
        <v>876222</v>
      </c>
      <c r="AI3343" s="11">
        <v>0</v>
      </c>
      <c r="AJ3343" s="11">
        <v>0</v>
      </c>
      <c r="AK3343" s="11">
        <v>123750000</v>
      </c>
      <c r="AL3343" s="11">
        <v>298921320</v>
      </c>
      <c r="AM3343" s="11">
        <v>0</v>
      </c>
      <c r="AN3343" s="11">
        <v>0</v>
      </c>
      <c r="AO33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495000000</v>
      </c>
      <c r="AP33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491678960</v>
      </c>
      <c r="AR33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43" s="11">
        <f>Table_PBS_SQL_DB2_PBSSQL_PBS_NDP_Tina_CG_QtrlyPerformance_Final[[#This Row],[GOU REL]]+Table_PBS_SQL_DB2_PBSSQL_PBS_NDP_Tina_CG_QtrlyPerformance_Final[[#This Row],[EXT REL]]</f>
        <v>495000000</v>
      </c>
      <c r="AT3343" s="11">
        <f>Table_PBS_SQL_DB2_PBSSQL_PBS_NDP_Tina_CG_QtrlyPerformance_Final[[#This Row],[GOU EXP]]+Table_PBS_SQL_DB2_PBSSQL_PBS_NDP_Tina_CG_QtrlyPerformance_Final[[#This Row],[EXT EXP]]</f>
        <v>491678960</v>
      </c>
      <c r="AU3343" s="11" t="str">
        <f>IF(Table_PBS_SQL_DB2_PBSSQL_PBS_NDP_Tina_CG_QtrlyPerformance_Final[[#This Row],[Item_Code]]&gt;"300000", "Capital", "Recurrent")</f>
        <v>Recurrent</v>
      </c>
    </row>
    <row r="3344" spans="1:47" x14ac:dyDescent="0.25">
      <c r="A3344" t="s">
        <v>33</v>
      </c>
      <c r="B3344" t="s">
        <v>34</v>
      </c>
      <c r="C3344" t="s">
        <v>31</v>
      </c>
      <c r="D3344" t="s">
        <v>1031</v>
      </c>
      <c r="E3344" t="s">
        <v>75</v>
      </c>
      <c r="F3344" t="s">
        <v>1042</v>
      </c>
      <c r="G3344" t="s">
        <v>119</v>
      </c>
      <c r="H3344" t="s">
        <v>881</v>
      </c>
      <c r="I3344" t="s">
        <v>493</v>
      </c>
      <c r="J3344" t="s">
        <v>1137</v>
      </c>
      <c r="K3344" t="s">
        <v>1135</v>
      </c>
      <c r="L3344" t="s">
        <v>1136</v>
      </c>
      <c r="M3344" t="s">
        <v>1104</v>
      </c>
      <c r="N3344" t="s">
        <v>1105</v>
      </c>
      <c r="O3344" t="s">
        <v>1028</v>
      </c>
      <c r="P3344" t="s">
        <v>1029</v>
      </c>
      <c r="Q3344" s="11">
        <v>0</v>
      </c>
      <c r="R3344" s="11">
        <v>0</v>
      </c>
      <c r="S3344" s="11">
        <v>0</v>
      </c>
      <c r="T3344" s="11">
        <v>0</v>
      </c>
      <c r="U3344" s="11">
        <v>147100000</v>
      </c>
      <c r="V3344" s="11">
        <v>0</v>
      </c>
      <c r="W3344" s="11">
        <v>100000000</v>
      </c>
      <c r="X3344" s="11">
        <v>47100000</v>
      </c>
      <c r="Y3344" s="11">
        <v>0</v>
      </c>
      <c r="Z3344" s="11">
        <v>0</v>
      </c>
      <c r="AA3344" s="11">
        <v>0</v>
      </c>
      <c r="AB3344" s="11">
        <v>0</v>
      </c>
      <c r="AC3344" s="11">
        <v>0</v>
      </c>
      <c r="AD3344" s="11">
        <v>0</v>
      </c>
      <c r="AE3344" s="11">
        <v>0</v>
      </c>
      <c r="AF3344" s="11">
        <v>0</v>
      </c>
      <c r="AG3344" s="11">
        <v>0</v>
      </c>
      <c r="AH3344" s="11">
        <v>0</v>
      </c>
      <c r="AI3344" s="11">
        <v>0</v>
      </c>
      <c r="AJ3344" s="11">
        <v>0</v>
      </c>
      <c r="AK3344" s="11">
        <v>100000000</v>
      </c>
      <c r="AL3344" s="11">
        <v>100000000</v>
      </c>
      <c r="AM3344" s="11">
        <v>0</v>
      </c>
      <c r="AN3344" s="11">
        <v>0</v>
      </c>
      <c r="AO33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3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3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44" s="11">
        <f>Table_PBS_SQL_DB2_PBSSQL_PBS_NDP_Tina_CG_QtrlyPerformance_Final[[#This Row],[GOU REL]]+Table_PBS_SQL_DB2_PBSSQL_PBS_NDP_Tina_CG_QtrlyPerformance_Final[[#This Row],[EXT REL]]</f>
        <v>100000000</v>
      </c>
      <c r="AT3344" s="11">
        <f>Table_PBS_SQL_DB2_PBSSQL_PBS_NDP_Tina_CG_QtrlyPerformance_Final[[#This Row],[GOU EXP]]+Table_PBS_SQL_DB2_PBSSQL_PBS_NDP_Tina_CG_QtrlyPerformance_Final[[#This Row],[EXT EXP]]</f>
        <v>100000000</v>
      </c>
      <c r="AU3344" s="11" t="str">
        <f>IF(Table_PBS_SQL_DB2_PBSSQL_PBS_NDP_Tina_CG_QtrlyPerformance_Final[[#This Row],[Item_Code]]&gt;"300000", "Capital", "Recurrent")</f>
        <v>Recurrent</v>
      </c>
    </row>
    <row r="3345" spans="1:47" x14ac:dyDescent="0.25">
      <c r="A3345" t="s">
        <v>33</v>
      </c>
      <c r="B3345" t="s">
        <v>34</v>
      </c>
      <c r="C3345" t="s">
        <v>31</v>
      </c>
      <c r="D3345" t="s">
        <v>1031</v>
      </c>
      <c r="E3345" t="s">
        <v>87</v>
      </c>
      <c r="F3345" t="s">
        <v>1138</v>
      </c>
      <c r="G3345" t="s">
        <v>97</v>
      </c>
      <c r="H3345" t="s">
        <v>1089</v>
      </c>
      <c r="I3345" t="s">
        <v>467</v>
      </c>
      <c r="J3345" t="s">
        <v>1111</v>
      </c>
      <c r="K3345" t="s">
        <v>1099</v>
      </c>
      <c r="L3345" t="s">
        <v>1100</v>
      </c>
      <c r="M3345" t="s">
        <v>1139</v>
      </c>
      <c r="N3345" t="s">
        <v>1140</v>
      </c>
      <c r="O3345" t="s">
        <v>1626</v>
      </c>
      <c r="P3345" t="s">
        <v>1627</v>
      </c>
      <c r="Q3345" s="11">
        <v>0</v>
      </c>
      <c r="R3345" s="11">
        <v>0</v>
      </c>
      <c r="S3345" s="11">
        <v>0</v>
      </c>
      <c r="T3345" s="11">
        <v>0</v>
      </c>
      <c r="U3345" s="11">
        <v>1350000000</v>
      </c>
      <c r="V3345" s="11">
        <v>0</v>
      </c>
      <c r="W3345" s="11">
        <v>0</v>
      </c>
      <c r="X3345" s="11">
        <v>1350000000</v>
      </c>
      <c r="Y3345" s="11">
        <v>0</v>
      </c>
      <c r="Z3345" s="11">
        <v>0</v>
      </c>
      <c r="AA3345" s="11">
        <v>0</v>
      </c>
      <c r="AB3345" s="11">
        <v>0</v>
      </c>
      <c r="AC3345" s="11">
        <v>0</v>
      </c>
      <c r="AD3345" s="11">
        <v>0</v>
      </c>
      <c r="AE3345" s="11">
        <v>0</v>
      </c>
      <c r="AF3345" s="11">
        <v>0</v>
      </c>
      <c r="AG3345" s="11">
        <v>0</v>
      </c>
      <c r="AH3345" s="11">
        <v>0</v>
      </c>
      <c r="AI3345" s="11">
        <v>0</v>
      </c>
      <c r="AJ3345" s="11">
        <v>0</v>
      </c>
      <c r="AK3345" s="11">
        <v>0</v>
      </c>
      <c r="AL3345" s="11">
        <v>0</v>
      </c>
      <c r="AM3345" s="11">
        <v>0</v>
      </c>
      <c r="AN3345" s="11">
        <v>0</v>
      </c>
      <c r="AO33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45" s="11">
        <f>Table_PBS_SQL_DB2_PBSSQL_PBS_NDP_Tina_CG_QtrlyPerformance_Final[[#This Row],[GOU REL]]+Table_PBS_SQL_DB2_PBSSQL_PBS_NDP_Tina_CG_QtrlyPerformance_Final[[#This Row],[EXT REL]]</f>
        <v>0</v>
      </c>
      <c r="AT3345" s="11">
        <f>Table_PBS_SQL_DB2_PBSSQL_PBS_NDP_Tina_CG_QtrlyPerformance_Final[[#This Row],[GOU EXP]]+Table_PBS_SQL_DB2_PBSSQL_PBS_NDP_Tina_CG_QtrlyPerformance_Final[[#This Row],[EXT EXP]]</f>
        <v>0</v>
      </c>
      <c r="AU3345" s="11" t="str">
        <f>IF(Table_PBS_SQL_DB2_PBSSQL_PBS_NDP_Tina_CG_QtrlyPerformance_Final[[#This Row],[Item_Code]]&gt;"300000", "Capital", "Recurrent")</f>
        <v>Capital</v>
      </c>
    </row>
    <row r="3346" spans="1:47" x14ac:dyDescent="0.25">
      <c r="A3346" t="s">
        <v>33</v>
      </c>
      <c r="B3346" t="s">
        <v>34</v>
      </c>
      <c r="C3346" t="s">
        <v>31</v>
      </c>
      <c r="D3346" t="s">
        <v>1031</v>
      </c>
      <c r="E3346" t="s">
        <v>97</v>
      </c>
      <c r="F3346" t="s">
        <v>1141</v>
      </c>
      <c r="G3346" t="s">
        <v>87</v>
      </c>
      <c r="H3346" t="s">
        <v>1033</v>
      </c>
      <c r="I3346" t="s">
        <v>493</v>
      </c>
      <c r="J3346" t="s">
        <v>1078</v>
      </c>
      <c r="K3346" t="s">
        <v>1079</v>
      </c>
      <c r="L3346" t="s">
        <v>1080</v>
      </c>
      <c r="M3346" t="s">
        <v>1142</v>
      </c>
      <c r="N3346" t="s">
        <v>1143</v>
      </c>
      <c r="O3346" t="s">
        <v>920</v>
      </c>
      <c r="P3346" t="s">
        <v>921</v>
      </c>
      <c r="Q3346" s="11">
        <v>0</v>
      </c>
      <c r="R3346" s="11">
        <v>0</v>
      </c>
      <c r="S3346" s="11">
        <v>0</v>
      </c>
      <c r="T3346" s="11">
        <v>0</v>
      </c>
      <c r="U3346" s="11">
        <v>200000000</v>
      </c>
      <c r="V3346" s="11">
        <v>0</v>
      </c>
      <c r="W3346" s="11">
        <v>200000000</v>
      </c>
      <c r="X3346" s="11">
        <v>0</v>
      </c>
      <c r="Y3346" s="11">
        <v>0</v>
      </c>
      <c r="Z3346" s="11">
        <v>0</v>
      </c>
      <c r="AA3346" s="11">
        <v>0</v>
      </c>
      <c r="AB3346" s="11">
        <v>0</v>
      </c>
      <c r="AC3346" s="11">
        <v>40000000</v>
      </c>
      <c r="AD3346" s="11">
        <v>0</v>
      </c>
      <c r="AE3346" s="11">
        <v>0</v>
      </c>
      <c r="AF3346" s="11">
        <v>0</v>
      </c>
      <c r="AG3346" s="11">
        <v>100000000</v>
      </c>
      <c r="AH3346" s="11">
        <v>136108000</v>
      </c>
      <c r="AI3346" s="11">
        <v>0</v>
      </c>
      <c r="AJ3346" s="11">
        <v>0</v>
      </c>
      <c r="AK3346" s="11">
        <v>60000000</v>
      </c>
      <c r="AL3346" s="11">
        <v>62177800</v>
      </c>
      <c r="AM3346" s="11">
        <v>0</v>
      </c>
      <c r="AN3346" s="11">
        <v>0</v>
      </c>
      <c r="AO33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3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198285800</v>
      </c>
      <c r="AR33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46" s="11">
        <f>Table_PBS_SQL_DB2_PBSSQL_PBS_NDP_Tina_CG_QtrlyPerformance_Final[[#This Row],[GOU REL]]+Table_PBS_SQL_DB2_PBSSQL_PBS_NDP_Tina_CG_QtrlyPerformance_Final[[#This Row],[EXT REL]]</f>
        <v>200000000</v>
      </c>
      <c r="AT3346" s="11">
        <f>Table_PBS_SQL_DB2_PBSSQL_PBS_NDP_Tina_CG_QtrlyPerformance_Final[[#This Row],[GOU EXP]]+Table_PBS_SQL_DB2_PBSSQL_PBS_NDP_Tina_CG_QtrlyPerformance_Final[[#This Row],[EXT EXP]]</f>
        <v>198285800</v>
      </c>
      <c r="AU3346" s="11" t="str">
        <f>IF(Table_PBS_SQL_DB2_PBSSQL_PBS_NDP_Tina_CG_QtrlyPerformance_Final[[#This Row],[Item_Code]]&gt;"300000", "Capital", "Recurrent")</f>
        <v>Recurrent</v>
      </c>
    </row>
    <row r="3347" spans="1:47" x14ac:dyDescent="0.25">
      <c r="A3347" t="s">
        <v>33</v>
      </c>
      <c r="B3347" t="s">
        <v>34</v>
      </c>
      <c r="C3347" t="s">
        <v>31</v>
      </c>
      <c r="D3347" t="s">
        <v>1031</v>
      </c>
      <c r="E3347" t="s">
        <v>97</v>
      </c>
      <c r="F3347" t="s">
        <v>1141</v>
      </c>
      <c r="G3347" t="s">
        <v>119</v>
      </c>
      <c r="H3347" t="s">
        <v>881</v>
      </c>
      <c r="I3347" t="s">
        <v>896</v>
      </c>
      <c r="J3347" t="s">
        <v>897</v>
      </c>
      <c r="K3347" t="s">
        <v>1135</v>
      </c>
      <c r="L3347" t="s">
        <v>1136</v>
      </c>
      <c r="M3347" t="s">
        <v>2202</v>
      </c>
      <c r="N3347" t="s">
        <v>2203</v>
      </c>
      <c r="O3347" t="s">
        <v>1626</v>
      </c>
      <c r="P3347" t="s">
        <v>1627</v>
      </c>
      <c r="Q3347" s="11">
        <v>0</v>
      </c>
      <c r="R3347" s="11">
        <v>0</v>
      </c>
      <c r="S3347" s="11">
        <v>0</v>
      </c>
      <c r="T3347" s="11">
        <v>0</v>
      </c>
      <c r="U3347" s="11">
        <v>0</v>
      </c>
      <c r="V3347" s="11">
        <v>0</v>
      </c>
      <c r="W3347" s="11">
        <v>0</v>
      </c>
      <c r="X3347" s="11">
        <v>0</v>
      </c>
      <c r="Y3347" s="11">
        <v>0</v>
      </c>
      <c r="Z3347" s="11">
        <v>0</v>
      </c>
      <c r="AA3347" s="11">
        <v>4434249999.8447504</v>
      </c>
      <c r="AB3347" s="11">
        <v>3547399999.8758006</v>
      </c>
      <c r="AC3347" s="11">
        <v>0</v>
      </c>
      <c r="AD3347" s="11">
        <v>0</v>
      </c>
      <c r="AE3347" s="11">
        <v>0</v>
      </c>
      <c r="AF3347" s="11">
        <v>0</v>
      </c>
      <c r="AG3347" s="11">
        <v>0</v>
      </c>
      <c r="AH3347" s="11">
        <v>0</v>
      </c>
      <c r="AI3347" s="11">
        <v>0</v>
      </c>
      <c r="AJ3347" s="11">
        <v>0</v>
      </c>
      <c r="AK3347" s="11">
        <v>0</v>
      </c>
      <c r="AL3347" s="11">
        <v>0</v>
      </c>
      <c r="AM3347" s="11">
        <v>0</v>
      </c>
      <c r="AN3347" s="11">
        <v>0</v>
      </c>
      <c r="AO33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4434249999.8447504</v>
      </c>
      <c r="AQ33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3547399999.8758006</v>
      </c>
      <c r="AS3347" s="11">
        <f>Table_PBS_SQL_DB2_PBSSQL_PBS_NDP_Tina_CG_QtrlyPerformance_Final[[#This Row],[GOU REL]]+Table_PBS_SQL_DB2_PBSSQL_PBS_NDP_Tina_CG_QtrlyPerformance_Final[[#This Row],[EXT REL]]</f>
        <v>4434249999.8447504</v>
      </c>
      <c r="AT3347" s="11">
        <f>Table_PBS_SQL_DB2_PBSSQL_PBS_NDP_Tina_CG_QtrlyPerformance_Final[[#This Row],[GOU EXP]]+Table_PBS_SQL_DB2_PBSSQL_PBS_NDP_Tina_CG_QtrlyPerformance_Final[[#This Row],[EXT EXP]]</f>
        <v>3547399999.8758006</v>
      </c>
      <c r="AU3347" s="11" t="str">
        <f>IF(Table_PBS_SQL_DB2_PBSSQL_PBS_NDP_Tina_CG_QtrlyPerformance_Final[[#This Row],[Item_Code]]&gt;"300000", "Capital", "Recurrent")</f>
        <v>Capital</v>
      </c>
    </row>
    <row r="3348" spans="1:47" x14ac:dyDescent="0.25">
      <c r="A3348" t="s">
        <v>47</v>
      </c>
      <c r="B3348" t="s">
        <v>48</v>
      </c>
      <c r="C3348" t="s">
        <v>31</v>
      </c>
      <c r="D3348" t="s">
        <v>1031</v>
      </c>
      <c r="E3348" t="s">
        <v>87</v>
      </c>
      <c r="F3348" t="s">
        <v>1138</v>
      </c>
      <c r="G3348" t="s">
        <v>31</v>
      </c>
      <c r="H3348" t="s">
        <v>1145</v>
      </c>
      <c r="I3348" t="s">
        <v>896</v>
      </c>
      <c r="J3348" t="s">
        <v>897</v>
      </c>
      <c r="K3348" t="s">
        <v>1146</v>
      </c>
      <c r="L3348" t="s">
        <v>1147</v>
      </c>
      <c r="M3348" t="s">
        <v>1148</v>
      </c>
      <c r="N3348" t="s">
        <v>1149</v>
      </c>
      <c r="O3348" t="s">
        <v>1120</v>
      </c>
      <c r="P3348" t="s">
        <v>1121</v>
      </c>
      <c r="Q3348" s="11">
        <v>0</v>
      </c>
      <c r="R3348" s="11">
        <v>0</v>
      </c>
      <c r="S3348" s="11">
        <v>0</v>
      </c>
      <c r="T3348" s="11">
        <v>0</v>
      </c>
      <c r="U3348" s="11">
        <v>0</v>
      </c>
      <c r="V3348" s="11">
        <v>0</v>
      </c>
      <c r="W3348" s="11">
        <v>0</v>
      </c>
      <c r="X3348" s="11">
        <v>0</v>
      </c>
      <c r="Y3348" s="11">
        <v>0</v>
      </c>
      <c r="Z3348" s="11">
        <v>0</v>
      </c>
      <c r="AA3348" s="11">
        <v>45000000</v>
      </c>
      <c r="AB3348" s="11">
        <v>38250000</v>
      </c>
      <c r="AC3348" s="11">
        <v>0</v>
      </c>
      <c r="AD3348" s="11">
        <v>0</v>
      </c>
      <c r="AE3348" s="11">
        <v>0</v>
      </c>
      <c r="AF3348" s="11">
        <v>0</v>
      </c>
      <c r="AG3348" s="11">
        <v>0</v>
      </c>
      <c r="AH3348" s="11">
        <v>0</v>
      </c>
      <c r="AI3348" s="11">
        <v>0</v>
      </c>
      <c r="AJ3348" s="11">
        <v>0</v>
      </c>
      <c r="AK3348" s="11">
        <v>0</v>
      </c>
      <c r="AL3348" s="11">
        <v>0</v>
      </c>
      <c r="AM3348" s="11">
        <v>8656300</v>
      </c>
      <c r="AN3348" s="11">
        <v>8656300</v>
      </c>
      <c r="AO33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53656300</v>
      </c>
      <c r="AQ33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46906300</v>
      </c>
      <c r="AS3348" s="11">
        <f>Table_PBS_SQL_DB2_PBSSQL_PBS_NDP_Tina_CG_QtrlyPerformance_Final[[#This Row],[GOU REL]]+Table_PBS_SQL_DB2_PBSSQL_PBS_NDP_Tina_CG_QtrlyPerformance_Final[[#This Row],[EXT REL]]</f>
        <v>53656300</v>
      </c>
      <c r="AT3348" s="11">
        <f>Table_PBS_SQL_DB2_PBSSQL_PBS_NDP_Tina_CG_QtrlyPerformance_Final[[#This Row],[GOU EXP]]+Table_PBS_SQL_DB2_PBSSQL_PBS_NDP_Tina_CG_QtrlyPerformance_Final[[#This Row],[EXT EXP]]</f>
        <v>46906300</v>
      </c>
      <c r="AU3348" s="11" t="str">
        <f>IF(Table_PBS_SQL_DB2_PBSSQL_PBS_NDP_Tina_CG_QtrlyPerformance_Final[[#This Row],[Item_Code]]&gt;"300000", "Capital", "Recurrent")</f>
        <v>Recurrent</v>
      </c>
    </row>
    <row r="3349" spans="1:47" x14ac:dyDescent="0.25">
      <c r="A3349" t="s">
        <v>47</v>
      </c>
      <c r="B3349" t="s">
        <v>48</v>
      </c>
      <c r="C3349" t="s">
        <v>31</v>
      </c>
      <c r="D3349" t="s">
        <v>1031</v>
      </c>
      <c r="E3349" t="s">
        <v>87</v>
      </c>
      <c r="F3349" t="s">
        <v>1138</v>
      </c>
      <c r="G3349" t="s">
        <v>31</v>
      </c>
      <c r="H3349" t="s">
        <v>1145</v>
      </c>
      <c r="I3349" t="s">
        <v>896</v>
      </c>
      <c r="J3349" t="s">
        <v>897</v>
      </c>
      <c r="K3349" t="s">
        <v>1146</v>
      </c>
      <c r="L3349" t="s">
        <v>1147</v>
      </c>
      <c r="M3349" t="s">
        <v>1148</v>
      </c>
      <c r="N3349" t="s">
        <v>1149</v>
      </c>
      <c r="O3349" t="s">
        <v>1606</v>
      </c>
      <c r="P3349" t="s">
        <v>1607</v>
      </c>
      <c r="Q3349" s="11">
        <v>0</v>
      </c>
      <c r="R3349" s="11">
        <v>0</v>
      </c>
      <c r="S3349" s="11">
        <v>0</v>
      </c>
      <c r="T3349" s="11">
        <v>0</v>
      </c>
      <c r="U3349" s="11">
        <v>0</v>
      </c>
      <c r="V3349" s="11">
        <v>0</v>
      </c>
      <c r="W3349" s="11">
        <v>0</v>
      </c>
      <c r="X3349" s="11">
        <v>0</v>
      </c>
      <c r="Y3349" s="11">
        <v>0</v>
      </c>
      <c r="Z3349" s="11">
        <v>0</v>
      </c>
      <c r="AA3349" s="11">
        <v>0</v>
      </c>
      <c r="AB3349" s="11">
        <v>0</v>
      </c>
      <c r="AC3349" s="11">
        <v>0</v>
      </c>
      <c r="AD3349" s="11">
        <v>0</v>
      </c>
      <c r="AE3349" s="11">
        <v>0</v>
      </c>
      <c r="AF3349" s="11">
        <v>0</v>
      </c>
      <c r="AG3349" s="11">
        <v>0</v>
      </c>
      <c r="AH3349" s="11">
        <v>0</v>
      </c>
      <c r="AI3349" s="11">
        <v>0</v>
      </c>
      <c r="AJ3349" s="11">
        <v>0</v>
      </c>
      <c r="AK3349" s="11">
        <v>0</v>
      </c>
      <c r="AL3349" s="11">
        <v>0</v>
      </c>
      <c r="AM3349" s="11">
        <v>70000</v>
      </c>
      <c r="AN3349" s="11">
        <v>70000</v>
      </c>
      <c r="AO33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70000</v>
      </c>
      <c r="AQ33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70000</v>
      </c>
      <c r="AS3349" s="11">
        <f>Table_PBS_SQL_DB2_PBSSQL_PBS_NDP_Tina_CG_QtrlyPerformance_Final[[#This Row],[GOU REL]]+Table_PBS_SQL_DB2_PBSSQL_PBS_NDP_Tina_CG_QtrlyPerformance_Final[[#This Row],[EXT REL]]</f>
        <v>70000</v>
      </c>
      <c r="AT3349" s="11">
        <f>Table_PBS_SQL_DB2_PBSSQL_PBS_NDP_Tina_CG_QtrlyPerformance_Final[[#This Row],[GOU EXP]]+Table_PBS_SQL_DB2_PBSSQL_PBS_NDP_Tina_CG_QtrlyPerformance_Final[[#This Row],[EXT EXP]]</f>
        <v>70000</v>
      </c>
      <c r="AU3349" s="11" t="str">
        <f>IF(Table_PBS_SQL_DB2_PBSSQL_PBS_NDP_Tina_CG_QtrlyPerformance_Final[[#This Row],[Item_Code]]&gt;"300000", "Capital", "Recurrent")</f>
        <v>Recurrent</v>
      </c>
    </row>
    <row r="3350" spans="1:47" x14ac:dyDescent="0.25">
      <c r="A3350" t="s">
        <v>47</v>
      </c>
      <c r="B3350" t="s">
        <v>48</v>
      </c>
      <c r="C3350" t="s">
        <v>31</v>
      </c>
      <c r="D3350" t="s">
        <v>1031</v>
      </c>
      <c r="E3350" t="s">
        <v>87</v>
      </c>
      <c r="F3350" t="s">
        <v>1138</v>
      </c>
      <c r="G3350" t="s">
        <v>31</v>
      </c>
      <c r="H3350" t="s">
        <v>1145</v>
      </c>
      <c r="I3350" t="s">
        <v>467</v>
      </c>
      <c r="J3350" t="s">
        <v>1150</v>
      </c>
      <c r="K3350" t="s">
        <v>1146</v>
      </c>
      <c r="L3350" t="s">
        <v>1147</v>
      </c>
      <c r="M3350" t="s">
        <v>1148</v>
      </c>
      <c r="N3350" t="s">
        <v>1149</v>
      </c>
      <c r="O3350" t="s">
        <v>967</v>
      </c>
      <c r="P3350" t="s">
        <v>968</v>
      </c>
      <c r="Q3350" s="11">
        <v>0</v>
      </c>
      <c r="R3350" s="11">
        <v>0</v>
      </c>
      <c r="S3350" s="11">
        <v>0</v>
      </c>
      <c r="T3350" s="11">
        <v>0</v>
      </c>
      <c r="U3350" s="11">
        <v>1000000000</v>
      </c>
      <c r="V3350" s="11">
        <v>0</v>
      </c>
      <c r="W3350" s="11">
        <v>0</v>
      </c>
      <c r="X3350" s="11">
        <v>1000000000</v>
      </c>
      <c r="Y3350" s="11">
        <v>0</v>
      </c>
      <c r="Z3350" s="11">
        <v>0</v>
      </c>
      <c r="AA3350" s="11">
        <v>0</v>
      </c>
      <c r="AB3350" s="11">
        <v>0</v>
      </c>
      <c r="AC3350" s="11">
        <v>0</v>
      </c>
      <c r="AD3350" s="11">
        <v>0</v>
      </c>
      <c r="AE3350" s="11">
        <v>0</v>
      </c>
      <c r="AF3350" s="11">
        <v>0</v>
      </c>
      <c r="AG3350" s="11">
        <v>0</v>
      </c>
      <c r="AH3350" s="11">
        <v>0</v>
      </c>
      <c r="AI3350" s="11">
        <v>0</v>
      </c>
      <c r="AJ3350" s="11">
        <v>0</v>
      </c>
      <c r="AK3350" s="11">
        <v>0</v>
      </c>
      <c r="AL3350" s="11">
        <v>0</v>
      </c>
      <c r="AM3350" s="11">
        <v>0</v>
      </c>
      <c r="AN3350" s="11">
        <v>0</v>
      </c>
      <c r="AO33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50" s="11">
        <f>Table_PBS_SQL_DB2_PBSSQL_PBS_NDP_Tina_CG_QtrlyPerformance_Final[[#This Row],[GOU REL]]+Table_PBS_SQL_DB2_PBSSQL_PBS_NDP_Tina_CG_QtrlyPerformance_Final[[#This Row],[EXT REL]]</f>
        <v>0</v>
      </c>
      <c r="AT3350" s="11">
        <f>Table_PBS_SQL_DB2_PBSSQL_PBS_NDP_Tina_CG_QtrlyPerformance_Final[[#This Row],[GOU EXP]]+Table_PBS_SQL_DB2_PBSSQL_PBS_NDP_Tina_CG_QtrlyPerformance_Final[[#This Row],[EXT EXP]]</f>
        <v>0</v>
      </c>
      <c r="AU3350" s="11" t="str">
        <f>IF(Table_PBS_SQL_DB2_PBSSQL_PBS_NDP_Tina_CG_QtrlyPerformance_Final[[#This Row],[Item_Code]]&gt;"300000", "Capital", "Recurrent")</f>
        <v>Recurrent</v>
      </c>
    </row>
    <row r="3351" spans="1:47" x14ac:dyDescent="0.25">
      <c r="A3351" t="s">
        <v>47</v>
      </c>
      <c r="B3351" t="s">
        <v>48</v>
      </c>
      <c r="C3351" t="s">
        <v>31</v>
      </c>
      <c r="D3351" t="s">
        <v>1031</v>
      </c>
      <c r="E3351" t="s">
        <v>87</v>
      </c>
      <c r="F3351" t="s">
        <v>1138</v>
      </c>
      <c r="G3351" t="s">
        <v>31</v>
      </c>
      <c r="H3351" t="s">
        <v>1145</v>
      </c>
      <c r="I3351" t="s">
        <v>467</v>
      </c>
      <c r="J3351" t="s">
        <v>1150</v>
      </c>
      <c r="K3351" t="s">
        <v>1146</v>
      </c>
      <c r="L3351" t="s">
        <v>1147</v>
      </c>
      <c r="M3351" t="s">
        <v>1148</v>
      </c>
      <c r="N3351" t="s">
        <v>1149</v>
      </c>
      <c r="O3351" t="s">
        <v>1005</v>
      </c>
      <c r="P3351" t="s">
        <v>1006</v>
      </c>
      <c r="Q3351" s="11">
        <v>0</v>
      </c>
      <c r="R3351" s="11">
        <v>0</v>
      </c>
      <c r="S3351" s="11">
        <v>0</v>
      </c>
      <c r="T3351" s="11">
        <v>0</v>
      </c>
      <c r="U3351" s="11">
        <v>100000000</v>
      </c>
      <c r="V3351" s="11">
        <v>0</v>
      </c>
      <c r="W3351" s="11">
        <v>20000000</v>
      </c>
      <c r="X3351" s="11">
        <v>80000000</v>
      </c>
      <c r="Y3351" s="11">
        <v>0</v>
      </c>
      <c r="Z3351" s="11">
        <v>0</v>
      </c>
      <c r="AA3351" s="11">
        <v>0</v>
      </c>
      <c r="AB3351" s="11">
        <v>0</v>
      </c>
      <c r="AC3351" s="11">
        <v>10000000</v>
      </c>
      <c r="AD3351" s="11">
        <v>5520000</v>
      </c>
      <c r="AE3351" s="11">
        <v>0</v>
      </c>
      <c r="AF3351" s="11">
        <v>0</v>
      </c>
      <c r="AG3351" s="11">
        <v>10000000</v>
      </c>
      <c r="AH3351" s="11">
        <v>10100000</v>
      </c>
      <c r="AI3351" s="11">
        <v>0</v>
      </c>
      <c r="AJ3351" s="11">
        <v>0</v>
      </c>
      <c r="AK3351" s="11">
        <v>0</v>
      </c>
      <c r="AL3351" s="11">
        <v>4350000</v>
      </c>
      <c r="AM3351" s="11">
        <v>0</v>
      </c>
      <c r="AN3351" s="11">
        <v>0</v>
      </c>
      <c r="AO33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3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19970000</v>
      </c>
      <c r="AR33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51" s="11">
        <f>Table_PBS_SQL_DB2_PBSSQL_PBS_NDP_Tina_CG_QtrlyPerformance_Final[[#This Row],[GOU REL]]+Table_PBS_SQL_DB2_PBSSQL_PBS_NDP_Tina_CG_QtrlyPerformance_Final[[#This Row],[EXT REL]]</f>
        <v>20000000</v>
      </c>
      <c r="AT3351" s="11">
        <f>Table_PBS_SQL_DB2_PBSSQL_PBS_NDP_Tina_CG_QtrlyPerformance_Final[[#This Row],[GOU EXP]]+Table_PBS_SQL_DB2_PBSSQL_PBS_NDP_Tina_CG_QtrlyPerformance_Final[[#This Row],[EXT EXP]]</f>
        <v>19970000</v>
      </c>
      <c r="AU3351" s="11" t="str">
        <f>IF(Table_PBS_SQL_DB2_PBSSQL_PBS_NDP_Tina_CG_QtrlyPerformance_Final[[#This Row],[Item_Code]]&gt;"300000", "Capital", "Recurrent")</f>
        <v>Recurrent</v>
      </c>
    </row>
    <row r="3352" spans="1:47" x14ac:dyDescent="0.25">
      <c r="A3352" t="s">
        <v>47</v>
      </c>
      <c r="B3352" t="s">
        <v>48</v>
      </c>
      <c r="C3352" t="s">
        <v>31</v>
      </c>
      <c r="D3352" t="s">
        <v>1031</v>
      </c>
      <c r="E3352" t="s">
        <v>97</v>
      </c>
      <c r="F3352" t="s">
        <v>1141</v>
      </c>
      <c r="G3352" t="s">
        <v>31</v>
      </c>
      <c r="H3352" t="s">
        <v>1145</v>
      </c>
      <c r="I3352" t="s">
        <v>896</v>
      </c>
      <c r="J3352" t="s">
        <v>897</v>
      </c>
      <c r="K3352" t="s">
        <v>1151</v>
      </c>
      <c r="L3352" t="s">
        <v>1152</v>
      </c>
      <c r="M3352" t="s">
        <v>1153</v>
      </c>
      <c r="N3352" t="s">
        <v>1154</v>
      </c>
      <c r="O3352" t="s">
        <v>1064</v>
      </c>
      <c r="P3352" t="s">
        <v>1065</v>
      </c>
      <c r="Q3352" s="11">
        <v>0</v>
      </c>
      <c r="R3352" s="11">
        <v>0</v>
      </c>
      <c r="S3352" s="11">
        <v>0</v>
      </c>
      <c r="T3352" s="11">
        <v>0</v>
      </c>
      <c r="U3352" s="11">
        <v>0</v>
      </c>
      <c r="V3352" s="11">
        <v>0</v>
      </c>
      <c r="W3352" s="11">
        <v>0</v>
      </c>
      <c r="X3352" s="11">
        <v>0</v>
      </c>
      <c r="Y3352" s="11">
        <v>0</v>
      </c>
      <c r="Z3352" s="11">
        <v>0</v>
      </c>
      <c r="AA3352" s="11">
        <v>70000000</v>
      </c>
      <c r="AB3352" s="11">
        <v>66287720</v>
      </c>
      <c r="AC3352" s="11">
        <v>0</v>
      </c>
      <c r="AD3352" s="11">
        <v>0</v>
      </c>
      <c r="AE3352" s="11">
        <v>0</v>
      </c>
      <c r="AF3352" s="11">
        <v>0</v>
      </c>
      <c r="AG3352" s="11">
        <v>0</v>
      </c>
      <c r="AH3352" s="11">
        <v>0</v>
      </c>
      <c r="AI3352" s="11">
        <v>77700000</v>
      </c>
      <c r="AJ3352" s="11">
        <v>35037459</v>
      </c>
      <c r="AK3352" s="11">
        <v>0</v>
      </c>
      <c r="AL3352" s="11">
        <v>0</v>
      </c>
      <c r="AM3352" s="11">
        <v>77700000</v>
      </c>
      <c r="AN3352" s="11">
        <v>68855410</v>
      </c>
      <c r="AO33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225400000</v>
      </c>
      <c r="AQ33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170180589</v>
      </c>
      <c r="AS3352" s="11">
        <f>Table_PBS_SQL_DB2_PBSSQL_PBS_NDP_Tina_CG_QtrlyPerformance_Final[[#This Row],[GOU REL]]+Table_PBS_SQL_DB2_PBSSQL_PBS_NDP_Tina_CG_QtrlyPerformance_Final[[#This Row],[EXT REL]]</f>
        <v>225400000</v>
      </c>
      <c r="AT3352" s="11">
        <f>Table_PBS_SQL_DB2_PBSSQL_PBS_NDP_Tina_CG_QtrlyPerformance_Final[[#This Row],[GOU EXP]]+Table_PBS_SQL_DB2_PBSSQL_PBS_NDP_Tina_CG_QtrlyPerformance_Final[[#This Row],[EXT EXP]]</f>
        <v>170180589</v>
      </c>
      <c r="AU3352" s="11" t="str">
        <f>IF(Table_PBS_SQL_DB2_PBSSQL_PBS_NDP_Tina_CG_QtrlyPerformance_Final[[#This Row],[Item_Code]]&gt;"300000", "Capital", "Recurrent")</f>
        <v>Recurrent</v>
      </c>
    </row>
    <row r="3353" spans="1:47" x14ac:dyDescent="0.25">
      <c r="A3353" t="s">
        <v>47</v>
      </c>
      <c r="B3353" t="s">
        <v>48</v>
      </c>
      <c r="C3353" t="s">
        <v>31</v>
      </c>
      <c r="D3353" t="s">
        <v>1031</v>
      </c>
      <c r="E3353" t="s">
        <v>97</v>
      </c>
      <c r="F3353" t="s">
        <v>1141</v>
      </c>
      <c r="G3353" t="s">
        <v>31</v>
      </c>
      <c r="H3353" t="s">
        <v>1145</v>
      </c>
      <c r="I3353" t="s">
        <v>467</v>
      </c>
      <c r="J3353" t="s">
        <v>1150</v>
      </c>
      <c r="K3353" t="s">
        <v>1151</v>
      </c>
      <c r="L3353" t="s">
        <v>1152</v>
      </c>
      <c r="M3353" t="s">
        <v>1153</v>
      </c>
      <c r="N3353" t="s">
        <v>1154</v>
      </c>
      <c r="O3353" t="s">
        <v>1002</v>
      </c>
      <c r="P3353" t="s">
        <v>1003</v>
      </c>
      <c r="Q3353" s="11">
        <v>0</v>
      </c>
      <c r="R3353" s="11">
        <v>0</v>
      </c>
      <c r="S3353" s="11">
        <v>0</v>
      </c>
      <c r="T3353" s="11">
        <v>0</v>
      </c>
      <c r="U3353" s="11">
        <v>40000000</v>
      </c>
      <c r="V3353" s="11">
        <v>0</v>
      </c>
      <c r="W3353" s="11">
        <v>0</v>
      </c>
      <c r="X3353" s="11">
        <v>40000000</v>
      </c>
      <c r="Y3353" s="11">
        <v>0</v>
      </c>
      <c r="Z3353" s="11">
        <v>0</v>
      </c>
      <c r="AA3353" s="11">
        <v>0</v>
      </c>
      <c r="AB3353" s="11">
        <v>0</v>
      </c>
      <c r="AC3353" s="11">
        <v>0</v>
      </c>
      <c r="AD3353" s="11">
        <v>0</v>
      </c>
      <c r="AE3353" s="11">
        <v>0</v>
      </c>
      <c r="AF3353" s="11">
        <v>0</v>
      </c>
      <c r="AG3353" s="11">
        <v>0</v>
      </c>
      <c r="AH3353" s="11">
        <v>0</v>
      </c>
      <c r="AI3353" s="11">
        <v>0</v>
      </c>
      <c r="AJ3353" s="11">
        <v>0</v>
      </c>
      <c r="AK3353" s="11">
        <v>0</v>
      </c>
      <c r="AL3353" s="11">
        <v>0</v>
      </c>
      <c r="AM3353" s="11">
        <v>0</v>
      </c>
      <c r="AN3353" s="11">
        <v>0</v>
      </c>
      <c r="AO33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53" s="11">
        <f>Table_PBS_SQL_DB2_PBSSQL_PBS_NDP_Tina_CG_QtrlyPerformance_Final[[#This Row],[GOU REL]]+Table_PBS_SQL_DB2_PBSSQL_PBS_NDP_Tina_CG_QtrlyPerformance_Final[[#This Row],[EXT REL]]</f>
        <v>0</v>
      </c>
      <c r="AT3353" s="11">
        <f>Table_PBS_SQL_DB2_PBSSQL_PBS_NDP_Tina_CG_QtrlyPerformance_Final[[#This Row],[GOU EXP]]+Table_PBS_SQL_DB2_PBSSQL_PBS_NDP_Tina_CG_QtrlyPerformance_Final[[#This Row],[EXT EXP]]</f>
        <v>0</v>
      </c>
      <c r="AU3353" s="11" t="str">
        <f>IF(Table_PBS_SQL_DB2_PBSSQL_PBS_NDP_Tina_CG_QtrlyPerformance_Final[[#This Row],[Item_Code]]&gt;"300000", "Capital", "Recurrent")</f>
        <v>Recurrent</v>
      </c>
    </row>
    <row r="3354" spans="1:47" x14ac:dyDescent="0.25">
      <c r="A3354" t="s">
        <v>47</v>
      </c>
      <c r="B3354" t="s">
        <v>48</v>
      </c>
      <c r="C3354" t="s">
        <v>31</v>
      </c>
      <c r="D3354" t="s">
        <v>1031</v>
      </c>
      <c r="E3354" t="s">
        <v>97</v>
      </c>
      <c r="F3354" t="s">
        <v>1141</v>
      </c>
      <c r="G3354" t="s">
        <v>31</v>
      </c>
      <c r="H3354" t="s">
        <v>1145</v>
      </c>
      <c r="I3354" t="s">
        <v>467</v>
      </c>
      <c r="J3354" t="s">
        <v>1150</v>
      </c>
      <c r="K3354" t="s">
        <v>1151</v>
      </c>
      <c r="L3354" t="s">
        <v>1152</v>
      </c>
      <c r="M3354" t="s">
        <v>1153</v>
      </c>
      <c r="N3354" t="s">
        <v>1154</v>
      </c>
      <c r="O3354" t="s">
        <v>1295</v>
      </c>
      <c r="P3354" t="s">
        <v>1296</v>
      </c>
      <c r="Q3354" s="11">
        <v>0</v>
      </c>
      <c r="R3354" s="11">
        <v>0</v>
      </c>
      <c r="S3354" s="11">
        <v>0</v>
      </c>
      <c r="T3354" s="11">
        <v>0</v>
      </c>
      <c r="U3354" s="11">
        <v>3000000</v>
      </c>
      <c r="V3354" s="11">
        <v>0</v>
      </c>
      <c r="W3354" s="11">
        <v>0</v>
      </c>
      <c r="X3354" s="11">
        <v>3000000</v>
      </c>
      <c r="Y3354" s="11">
        <v>0</v>
      </c>
      <c r="Z3354" s="11">
        <v>0</v>
      </c>
      <c r="AA3354" s="11">
        <v>0</v>
      </c>
      <c r="AB3354" s="11">
        <v>0</v>
      </c>
      <c r="AC3354" s="11">
        <v>0</v>
      </c>
      <c r="AD3354" s="11">
        <v>0</v>
      </c>
      <c r="AE3354" s="11">
        <v>0</v>
      </c>
      <c r="AF3354" s="11">
        <v>0</v>
      </c>
      <c r="AG3354" s="11">
        <v>0</v>
      </c>
      <c r="AH3354" s="11">
        <v>0</v>
      </c>
      <c r="AI3354" s="11">
        <v>0</v>
      </c>
      <c r="AJ3354" s="11">
        <v>0</v>
      </c>
      <c r="AK3354" s="11">
        <v>0</v>
      </c>
      <c r="AL3354" s="11">
        <v>0</v>
      </c>
      <c r="AM3354" s="11">
        <v>0</v>
      </c>
      <c r="AN3354" s="11">
        <v>0</v>
      </c>
      <c r="AO33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54" s="11">
        <f>Table_PBS_SQL_DB2_PBSSQL_PBS_NDP_Tina_CG_QtrlyPerformance_Final[[#This Row],[GOU REL]]+Table_PBS_SQL_DB2_PBSSQL_PBS_NDP_Tina_CG_QtrlyPerformance_Final[[#This Row],[EXT REL]]</f>
        <v>0</v>
      </c>
      <c r="AT3354" s="11">
        <f>Table_PBS_SQL_DB2_PBSSQL_PBS_NDP_Tina_CG_QtrlyPerformance_Final[[#This Row],[GOU EXP]]+Table_PBS_SQL_DB2_PBSSQL_PBS_NDP_Tina_CG_QtrlyPerformance_Final[[#This Row],[EXT EXP]]</f>
        <v>0</v>
      </c>
      <c r="AU3354" s="11" t="str">
        <f>IF(Table_PBS_SQL_DB2_PBSSQL_PBS_NDP_Tina_CG_QtrlyPerformance_Final[[#This Row],[Item_Code]]&gt;"300000", "Capital", "Recurrent")</f>
        <v>Recurrent</v>
      </c>
    </row>
    <row r="3355" spans="1:47" x14ac:dyDescent="0.25">
      <c r="A3355" t="s">
        <v>47</v>
      </c>
      <c r="B3355" t="s">
        <v>48</v>
      </c>
      <c r="C3355" t="s">
        <v>31</v>
      </c>
      <c r="D3355" t="s">
        <v>1031</v>
      </c>
      <c r="E3355" t="s">
        <v>97</v>
      </c>
      <c r="F3355" t="s">
        <v>1141</v>
      </c>
      <c r="G3355" t="s">
        <v>31</v>
      </c>
      <c r="H3355" t="s">
        <v>1145</v>
      </c>
      <c r="I3355" t="s">
        <v>467</v>
      </c>
      <c r="J3355" t="s">
        <v>1150</v>
      </c>
      <c r="K3355" t="s">
        <v>1151</v>
      </c>
      <c r="L3355" t="s">
        <v>1152</v>
      </c>
      <c r="M3355" t="s">
        <v>1153</v>
      </c>
      <c r="N3355" t="s">
        <v>1154</v>
      </c>
      <c r="O3355" t="s">
        <v>967</v>
      </c>
      <c r="P3355" t="s">
        <v>968</v>
      </c>
      <c r="Q3355" s="11">
        <v>0</v>
      </c>
      <c r="R3355" s="11">
        <v>0</v>
      </c>
      <c r="S3355" s="11">
        <v>0</v>
      </c>
      <c r="T3355" s="11">
        <v>0</v>
      </c>
      <c r="U3355" s="11">
        <v>5000000</v>
      </c>
      <c r="V3355" s="11">
        <v>0</v>
      </c>
      <c r="W3355" s="11">
        <v>0</v>
      </c>
      <c r="X3355" s="11">
        <v>5000000</v>
      </c>
      <c r="Y3355" s="11">
        <v>0</v>
      </c>
      <c r="Z3355" s="11">
        <v>0</v>
      </c>
      <c r="AA3355" s="11">
        <v>0</v>
      </c>
      <c r="AB3355" s="11">
        <v>0</v>
      </c>
      <c r="AC3355" s="11">
        <v>0</v>
      </c>
      <c r="AD3355" s="11">
        <v>0</v>
      </c>
      <c r="AE3355" s="11">
        <v>0</v>
      </c>
      <c r="AF3355" s="11">
        <v>0</v>
      </c>
      <c r="AG3355" s="11">
        <v>0</v>
      </c>
      <c r="AH3355" s="11">
        <v>0</v>
      </c>
      <c r="AI3355" s="11">
        <v>0</v>
      </c>
      <c r="AJ3355" s="11">
        <v>0</v>
      </c>
      <c r="AK3355" s="11">
        <v>0</v>
      </c>
      <c r="AL3355" s="11">
        <v>0</v>
      </c>
      <c r="AM3355" s="11">
        <v>0</v>
      </c>
      <c r="AN3355" s="11">
        <v>0</v>
      </c>
      <c r="AO33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55" s="11">
        <f>Table_PBS_SQL_DB2_PBSSQL_PBS_NDP_Tina_CG_QtrlyPerformance_Final[[#This Row],[GOU REL]]+Table_PBS_SQL_DB2_PBSSQL_PBS_NDP_Tina_CG_QtrlyPerformance_Final[[#This Row],[EXT REL]]</f>
        <v>0</v>
      </c>
      <c r="AT3355" s="11">
        <f>Table_PBS_SQL_DB2_PBSSQL_PBS_NDP_Tina_CG_QtrlyPerformance_Final[[#This Row],[GOU EXP]]+Table_PBS_SQL_DB2_PBSSQL_PBS_NDP_Tina_CG_QtrlyPerformance_Final[[#This Row],[EXT EXP]]</f>
        <v>0</v>
      </c>
      <c r="AU3355" s="11" t="str">
        <f>IF(Table_PBS_SQL_DB2_PBSSQL_PBS_NDP_Tina_CG_QtrlyPerformance_Final[[#This Row],[Item_Code]]&gt;"300000", "Capital", "Recurrent")</f>
        <v>Recurrent</v>
      </c>
    </row>
    <row r="3356" spans="1:47" x14ac:dyDescent="0.25">
      <c r="A3356" t="s">
        <v>47</v>
      </c>
      <c r="B3356" t="s">
        <v>48</v>
      </c>
      <c r="C3356" t="s">
        <v>31</v>
      </c>
      <c r="D3356" t="s">
        <v>1031</v>
      </c>
      <c r="E3356" t="s">
        <v>97</v>
      </c>
      <c r="F3356" t="s">
        <v>1141</v>
      </c>
      <c r="G3356" t="s">
        <v>31</v>
      </c>
      <c r="H3356" t="s">
        <v>1145</v>
      </c>
      <c r="I3356" t="s">
        <v>467</v>
      </c>
      <c r="J3356" t="s">
        <v>1150</v>
      </c>
      <c r="K3356" t="s">
        <v>1151</v>
      </c>
      <c r="L3356" t="s">
        <v>1152</v>
      </c>
      <c r="M3356" t="s">
        <v>1153</v>
      </c>
      <c r="N3356" t="s">
        <v>1154</v>
      </c>
      <c r="O3356" t="s">
        <v>957</v>
      </c>
      <c r="P3356" t="s">
        <v>958</v>
      </c>
      <c r="Q3356" s="11">
        <v>0</v>
      </c>
      <c r="R3356" s="11">
        <v>0</v>
      </c>
      <c r="S3356" s="11">
        <v>0</v>
      </c>
      <c r="T3356" s="11">
        <v>0</v>
      </c>
      <c r="U3356" s="11">
        <v>5000000</v>
      </c>
      <c r="V3356" s="11">
        <v>0</v>
      </c>
      <c r="W3356" s="11">
        <v>0</v>
      </c>
      <c r="X3356" s="11">
        <v>5000000</v>
      </c>
      <c r="Y3356" s="11">
        <v>0</v>
      </c>
      <c r="Z3356" s="11">
        <v>0</v>
      </c>
      <c r="AA3356" s="11">
        <v>0</v>
      </c>
      <c r="AB3356" s="11">
        <v>0</v>
      </c>
      <c r="AC3356" s="11">
        <v>0</v>
      </c>
      <c r="AD3356" s="11">
        <v>0</v>
      </c>
      <c r="AE3356" s="11">
        <v>0</v>
      </c>
      <c r="AF3356" s="11">
        <v>0</v>
      </c>
      <c r="AG3356" s="11">
        <v>0</v>
      </c>
      <c r="AH3356" s="11">
        <v>0</v>
      </c>
      <c r="AI3356" s="11">
        <v>0</v>
      </c>
      <c r="AJ3356" s="11">
        <v>0</v>
      </c>
      <c r="AK3356" s="11">
        <v>0</v>
      </c>
      <c r="AL3356" s="11">
        <v>0</v>
      </c>
      <c r="AM3356" s="11">
        <v>0</v>
      </c>
      <c r="AN3356" s="11">
        <v>0</v>
      </c>
      <c r="AO33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56" s="11">
        <f>Table_PBS_SQL_DB2_PBSSQL_PBS_NDP_Tina_CG_QtrlyPerformance_Final[[#This Row],[GOU REL]]+Table_PBS_SQL_DB2_PBSSQL_PBS_NDP_Tina_CG_QtrlyPerformance_Final[[#This Row],[EXT REL]]</f>
        <v>0</v>
      </c>
      <c r="AT3356" s="11">
        <f>Table_PBS_SQL_DB2_PBSSQL_PBS_NDP_Tina_CG_QtrlyPerformance_Final[[#This Row],[GOU EXP]]+Table_PBS_SQL_DB2_PBSSQL_PBS_NDP_Tina_CG_QtrlyPerformance_Final[[#This Row],[EXT EXP]]</f>
        <v>0</v>
      </c>
      <c r="AU3356" s="11" t="str">
        <f>IF(Table_PBS_SQL_DB2_PBSSQL_PBS_NDP_Tina_CG_QtrlyPerformance_Final[[#This Row],[Item_Code]]&gt;"300000", "Capital", "Recurrent")</f>
        <v>Capital</v>
      </c>
    </row>
    <row r="3357" spans="1:47" x14ac:dyDescent="0.25">
      <c r="A3357" t="s">
        <v>47</v>
      </c>
      <c r="B3357" t="s">
        <v>48</v>
      </c>
      <c r="C3357" t="s">
        <v>119</v>
      </c>
      <c r="D3357" t="s">
        <v>885</v>
      </c>
      <c r="E3357" t="s">
        <v>87</v>
      </c>
      <c r="F3357" t="s">
        <v>1157</v>
      </c>
      <c r="G3357" t="s">
        <v>31</v>
      </c>
      <c r="H3357" t="s">
        <v>1145</v>
      </c>
      <c r="I3357" t="s">
        <v>499</v>
      </c>
      <c r="J3357" t="s">
        <v>1158</v>
      </c>
      <c r="K3357" t="s">
        <v>1146</v>
      </c>
      <c r="L3357" t="s">
        <v>1147</v>
      </c>
      <c r="M3357" t="s">
        <v>1148</v>
      </c>
      <c r="N3357" t="s">
        <v>1159</v>
      </c>
      <c r="O3357" t="s">
        <v>967</v>
      </c>
      <c r="P3357" t="s">
        <v>968</v>
      </c>
      <c r="Q3357" s="11">
        <v>0</v>
      </c>
      <c r="R3357" s="11">
        <v>0</v>
      </c>
      <c r="S3357" s="11">
        <v>0</v>
      </c>
      <c r="T3357" s="11">
        <v>0</v>
      </c>
      <c r="U3357" s="11">
        <v>40000000</v>
      </c>
      <c r="V3357" s="11">
        <v>0</v>
      </c>
      <c r="W3357" s="11">
        <v>0</v>
      </c>
      <c r="X3357" s="11">
        <v>40000000</v>
      </c>
      <c r="Y3357" s="11">
        <v>0</v>
      </c>
      <c r="Z3357" s="11">
        <v>0</v>
      </c>
      <c r="AA3357" s="11">
        <v>0</v>
      </c>
      <c r="AB3357" s="11">
        <v>0</v>
      </c>
      <c r="AC3357" s="11">
        <v>0</v>
      </c>
      <c r="AD3357" s="11">
        <v>0</v>
      </c>
      <c r="AE3357" s="11">
        <v>0</v>
      </c>
      <c r="AF3357" s="11">
        <v>0</v>
      </c>
      <c r="AG3357" s="11">
        <v>0</v>
      </c>
      <c r="AH3357" s="11">
        <v>0</v>
      </c>
      <c r="AI3357" s="11">
        <v>0</v>
      </c>
      <c r="AJ3357" s="11">
        <v>0</v>
      </c>
      <c r="AK3357" s="11">
        <v>0</v>
      </c>
      <c r="AL3357" s="11">
        <v>0</v>
      </c>
      <c r="AM3357" s="11">
        <v>0</v>
      </c>
      <c r="AN3357" s="11">
        <v>0</v>
      </c>
      <c r="AO33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57" s="11">
        <f>Table_PBS_SQL_DB2_PBSSQL_PBS_NDP_Tina_CG_QtrlyPerformance_Final[[#This Row],[GOU REL]]+Table_PBS_SQL_DB2_PBSSQL_PBS_NDP_Tina_CG_QtrlyPerformance_Final[[#This Row],[EXT REL]]</f>
        <v>0</v>
      </c>
      <c r="AT3357" s="11">
        <f>Table_PBS_SQL_DB2_PBSSQL_PBS_NDP_Tina_CG_QtrlyPerformance_Final[[#This Row],[GOU EXP]]+Table_PBS_SQL_DB2_PBSSQL_PBS_NDP_Tina_CG_QtrlyPerformance_Final[[#This Row],[EXT EXP]]</f>
        <v>0</v>
      </c>
      <c r="AU3357" s="11" t="str">
        <f>IF(Table_PBS_SQL_DB2_PBSSQL_PBS_NDP_Tina_CG_QtrlyPerformance_Final[[#This Row],[Item_Code]]&gt;"300000", "Capital", "Recurrent")</f>
        <v>Recurrent</v>
      </c>
    </row>
    <row r="3358" spans="1:47" x14ac:dyDescent="0.25">
      <c r="A3358" t="s">
        <v>47</v>
      </c>
      <c r="B3358" t="s">
        <v>48</v>
      </c>
      <c r="C3358" t="s">
        <v>664</v>
      </c>
      <c r="D3358" t="s">
        <v>913</v>
      </c>
      <c r="E3358" t="s">
        <v>75</v>
      </c>
      <c r="F3358" t="s">
        <v>1160</v>
      </c>
      <c r="G3358" t="s">
        <v>31</v>
      </c>
      <c r="H3358" t="s">
        <v>1145</v>
      </c>
      <c r="I3358" t="s">
        <v>896</v>
      </c>
      <c r="J3358" t="s">
        <v>897</v>
      </c>
      <c r="K3358" t="s">
        <v>1161</v>
      </c>
      <c r="L3358" t="s">
        <v>1162</v>
      </c>
      <c r="M3358" t="s">
        <v>1044</v>
      </c>
      <c r="N3358" t="s">
        <v>1045</v>
      </c>
      <c r="O3358" t="s">
        <v>902</v>
      </c>
      <c r="P3358" t="s">
        <v>903</v>
      </c>
      <c r="Q3358" s="11">
        <v>0</v>
      </c>
      <c r="R3358" s="11">
        <v>0</v>
      </c>
      <c r="S3358" s="11">
        <v>0</v>
      </c>
      <c r="T3358" s="11">
        <v>0</v>
      </c>
      <c r="U3358" s="11">
        <v>0</v>
      </c>
      <c r="V3358" s="11">
        <v>0</v>
      </c>
      <c r="W3358" s="11">
        <v>0</v>
      </c>
      <c r="X3358" s="11">
        <v>0</v>
      </c>
      <c r="Y3358" s="11">
        <v>0</v>
      </c>
      <c r="Z3358" s="11">
        <v>0</v>
      </c>
      <c r="AA3358" s="11">
        <v>80000000</v>
      </c>
      <c r="AB3358" s="11">
        <v>72189733</v>
      </c>
      <c r="AC3358" s="11">
        <v>0</v>
      </c>
      <c r="AD3358" s="11">
        <v>0</v>
      </c>
      <c r="AE3358" s="11">
        <v>0</v>
      </c>
      <c r="AF3358" s="11">
        <v>0</v>
      </c>
      <c r="AG3358" s="11">
        <v>0</v>
      </c>
      <c r="AH3358" s="11">
        <v>0</v>
      </c>
      <c r="AI3358" s="11">
        <v>0</v>
      </c>
      <c r="AJ3358" s="11">
        <v>0</v>
      </c>
      <c r="AK3358" s="11">
        <v>0</v>
      </c>
      <c r="AL3358" s="11">
        <v>0</v>
      </c>
      <c r="AM3358" s="11">
        <v>266700000</v>
      </c>
      <c r="AN3358" s="11">
        <v>107370146</v>
      </c>
      <c r="AO33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346700000</v>
      </c>
      <c r="AQ33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179559879</v>
      </c>
      <c r="AS3358" s="11">
        <f>Table_PBS_SQL_DB2_PBSSQL_PBS_NDP_Tina_CG_QtrlyPerformance_Final[[#This Row],[GOU REL]]+Table_PBS_SQL_DB2_PBSSQL_PBS_NDP_Tina_CG_QtrlyPerformance_Final[[#This Row],[EXT REL]]</f>
        <v>346700000</v>
      </c>
      <c r="AT3358" s="11">
        <f>Table_PBS_SQL_DB2_PBSSQL_PBS_NDP_Tina_CG_QtrlyPerformance_Final[[#This Row],[GOU EXP]]+Table_PBS_SQL_DB2_PBSSQL_PBS_NDP_Tina_CG_QtrlyPerformance_Final[[#This Row],[EXT EXP]]</f>
        <v>179559879</v>
      </c>
      <c r="AU3358" s="11" t="str">
        <f>IF(Table_PBS_SQL_DB2_PBSSQL_PBS_NDP_Tina_CG_QtrlyPerformance_Final[[#This Row],[Item_Code]]&gt;"300000", "Capital", "Recurrent")</f>
        <v>Recurrent</v>
      </c>
    </row>
    <row r="3359" spans="1:47" x14ac:dyDescent="0.25">
      <c r="A3359" t="s">
        <v>47</v>
      </c>
      <c r="B3359" t="s">
        <v>48</v>
      </c>
      <c r="C3359" t="s">
        <v>664</v>
      </c>
      <c r="D3359" t="s">
        <v>913</v>
      </c>
      <c r="E3359" t="s">
        <v>75</v>
      </c>
      <c r="F3359" t="s">
        <v>1160</v>
      </c>
      <c r="G3359" t="s">
        <v>31</v>
      </c>
      <c r="H3359" t="s">
        <v>1145</v>
      </c>
      <c r="I3359" t="s">
        <v>896</v>
      </c>
      <c r="J3359" t="s">
        <v>897</v>
      </c>
      <c r="K3359" t="s">
        <v>1161</v>
      </c>
      <c r="L3359" t="s">
        <v>1162</v>
      </c>
      <c r="M3359" t="s">
        <v>1044</v>
      </c>
      <c r="N3359" t="s">
        <v>1045</v>
      </c>
      <c r="O3359" t="s">
        <v>1005</v>
      </c>
      <c r="P3359" t="s">
        <v>1006</v>
      </c>
      <c r="Q3359" s="11">
        <v>0</v>
      </c>
      <c r="R3359" s="11">
        <v>0</v>
      </c>
      <c r="S3359" s="11">
        <v>0</v>
      </c>
      <c r="T3359" s="11">
        <v>0</v>
      </c>
      <c r="U3359" s="11">
        <v>0</v>
      </c>
      <c r="V3359" s="11">
        <v>0</v>
      </c>
      <c r="W3359" s="11">
        <v>0</v>
      </c>
      <c r="X3359" s="11">
        <v>0</v>
      </c>
      <c r="Y3359" s="11">
        <v>0</v>
      </c>
      <c r="Z3359" s="11">
        <v>0</v>
      </c>
      <c r="AA3359" s="11">
        <v>20000000</v>
      </c>
      <c r="AB3359" s="11">
        <v>17208400</v>
      </c>
      <c r="AC3359" s="11">
        <v>0</v>
      </c>
      <c r="AD3359" s="11">
        <v>0</v>
      </c>
      <c r="AE3359" s="11">
        <v>0</v>
      </c>
      <c r="AF3359" s="11">
        <v>0</v>
      </c>
      <c r="AG3359" s="11">
        <v>0</v>
      </c>
      <c r="AH3359" s="11">
        <v>0</v>
      </c>
      <c r="AI3359" s="11">
        <v>0</v>
      </c>
      <c r="AJ3359" s="11">
        <v>0</v>
      </c>
      <c r="AK3359" s="11">
        <v>0</v>
      </c>
      <c r="AL3359" s="11">
        <v>0</v>
      </c>
      <c r="AM3359" s="11">
        <v>174760000</v>
      </c>
      <c r="AN3359" s="11">
        <v>50224100</v>
      </c>
      <c r="AO33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194760000</v>
      </c>
      <c r="AQ33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67432500</v>
      </c>
      <c r="AS3359" s="11">
        <f>Table_PBS_SQL_DB2_PBSSQL_PBS_NDP_Tina_CG_QtrlyPerformance_Final[[#This Row],[GOU REL]]+Table_PBS_SQL_DB2_PBSSQL_PBS_NDP_Tina_CG_QtrlyPerformance_Final[[#This Row],[EXT REL]]</f>
        <v>194760000</v>
      </c>
      <c r="AT3359" s="11">
        <f>Table_PBS_SQL_DB2_PBSSQL_PBS_NDP_Tina_CG_QtrlyPerformance_Final[[#This Row],[GOU EXP]]+Table_PBS_SQL_DB2_PBSSQL_PBS_NDP_Tina_CG_QtrlyPerformance_Final[[#This Row],[EXT EXP]]</f>
        <v>67432500</v>
      </c>
      <c r="AU3359" s="11" t="str">
        <f>IF(Table_PBS_SQL_DB2_PBSSQL_PBS_NDP_Tina_CG_QtrlyPerformance_Final[[#This Row],[Item_Code]]&gt;"300000", "Capital", "Recurrent")</f>
        <v>Recurrent</v>
      </c>
    </row>
    <row r="3360" spans="1:47" x14ac:dyDescent="0.25">
      <c r="A3360" t="s">
        <v>47</v>
      </c>
      <c r="B3360" t="s">
        <v>48</v>
      </c>
      <c r="C3360" t="s">
        <v>664</v>
      </c>
      <c r="D3360" t="s">
        <v>913</v>
      </c>
      <c r="E3360" t="s">
        <v>75</v>
      </c>
      <c r="F3360" t="s">
        <v>1160</v>
      </c>
      <c r="G3360" t="s">
        <v>31</v>
      </c>
      <c r="H3360" t="s">
        <v>1145</v>
      </c>
      <c r="I3360" t="s">
        <v>896</v>
      </c>
      <c r="J3360" t="s">
        <v>897</v>
      </c>
      <c r="K3360" t="s">
        <v>1161</v>
      </c>
      <c r="L3360" t="s">
        <v>1162</v>
      </c>
      <c r="M3360" t="s">
        <v>1044</v>
      </c>
      <c r="N3360" t="s">
        <v>1045</v>
      </c>
      <c r="O3360" t="s">
        <v>1606</v>
      </c>
      <c r="P3360" t="s">
        <v>1607</v>
      </c>
      <c r="Q3360" s="11">
        <v>0</v>
      </c>
      <c r="R3360" s="11">
        <v>0</v>
      </c>
      <c r="S3360" s="11">
        <v>0</v>
      </c>
      <c r="T3360" s="11">
        <v>0</v>
      </c>
      <c r="U3360" s="11">
        <v>0</v>
      </c>
      <c r="V3360" s="11">
        <v>0</v>
      </c>
      <c r="W3360" s="11">
        <v>0</v>
      </c>
      <c r="X3360" s="11">
        <v>0</v>
      </c>
      <c r="Y3360" s="11">
        <v>0</v>
      </c>
      <c r="Z3360" s="11">
        <v>0</v>
      </c>
      <c r="AA3360" s="11">
        <v>10000000</v>
      </c>
      <c r="AB3360" s="11">
        <v>6973354</v>
      </c>
      <c r="AC3360" s="11">
        <v>0</v>
      </c>
      <c r="AD3360" s="11">
        <v>0</v>
      </c>
      <c r="AE3360" s="11">
        <v>0</v>
      </c>
      <c r="AF3360" s="11">
        <v>0</v>
      </c>
      <c r="AG3360" s="11">
        <v>0</v>
      </c>
      <c r="AH3360" s="11">
        <v>0</v>
      </c>
      <c r="AI3360" s="11">
        <v>0</v>
      </c>
      <c r="AJ3360" s="11">
        <v>0</v>
      </c>
      <c r="AK3360" s="11">
        <v>0</v>
      </c>
      <c r="AL3360" s="11">
        <v>0</v>
      </c>
      <c r="AM3360" s="11">
        <v>25000000</v>
      </c>
      <c r="AN3360" s="11">
        <v>0</v>
      </c>
      <c r="AO33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35000000</v>
      </c>
      <c r="AQ33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6973354</v>
      </c>
      <c r="AS3360" s="11">
        <f>Table_PBS_SQL_DB2_PBSSQL_PBS_NDP_Tina_CG_QtrlyPerformance_Final[[#This Row],[GOU REL]]+Table_PBS_SQL_DB2_PBSSQL_PBS_NDP_Tina_CG_QtrlyPerformance_Final[[#This Row],[EXT REL]]</f>
        <v>35000000</v>
      </c>
      <c r="AT3360" s="11">
        <f>Table_PBS_SQL_DB2_PBSSQL_PBS_NDP_Tina_CG_QtrlyPerformance_Final[[#This Row],[GOU EXP]]+Table_PBS_SQL_DB2_PBSSQL_PBS_NDP_Tina_CG_QtrlyPerformance_Final[[#This Row],[EXT EXP]]</f>
        <v>6973354</v>
      </c>
      <c r="AU3360" s="11" t="str">
        <f>IF(Table_PBS_SQL_DB2_PBSSQL_PBS_NDP_Tina_CG_QtrlyPerformance_Final[[#This Row],[Item_Code]]&gt;"300000", "Capital", "Recurrent")</f>
        <v>Recurrent</v>
      </c>
    </row>
    <row r="3361" spans="1:47" x14ac:dyDescent="0.25">
      <c r="A3361" t="s">
        <v>47</v>
      </c>
      <c r="B3361" t="s">
        <v>48</v>
      </c>
      <c r="C3361" t="s">
        <v>664</v>
      </c>
      <c r="D3361" t="s">
        <v>913</v>
      </c>
      <c r="E3361" t="s">
        <v>75</v>
      </c>
      <c r="F3361" t="s">
        <v>1160</v>
      </c>
      <c r="G3361" t="s">
        <v>31</v>
      </c>
      <c r="H3361" t="s">
        <v>1145</v>
      </c>
      <c r="I3361" t="s">
        <v>467</v>
      </c>
      <c r="J3361" t="s">
        <v>1150</v>
      </c>
      <c r="K3361" t="s">
        <v>1161</v>
      </c>
      <c r="L3361" t="s">
        <v>1162</v>
      </c>
      <c r="M3361" t="s">
        <v>1044</v>
      </c>
      <c r="N3361" t="s">
        <v>1045</v>
      </c>
      <c r="O3361" t="s">
        <v>1064</v>
      </c>
      <c r="P3361" t="s">
        <v>1065</v>
      </c>
      <c r="Q3361" s="11">
        <v>0</v>
      </c>
      <c r="R3361" s="11">
        <v>0</v>
      </c>
      <c r="S3361" s="11">
        <v>0</v>
      </c>
      <c r="T3361" s="11">
        <v>0</v>
      </c>
      <c r="U3361" s="11">
        <v>234033750</v>
      </c>
      <c r="V3361" s="11">
        <v>0</v>
      </c>
      <c r="W3361" s="11">
        <v>0</v>
      </c>
      <c r="X3361" s="11">
        <v>234033750</v>
      </c>
      <c r="Y3361" s="11">
        <v>0</v>
      </c>
      <c r="Z3361" s="11">
        <v>0</v>
      </c>
      <c r="AA3361" s="11">
        <v>0</v>
      </c>
      <c r="AB3361" s="11">
        <v>0</v>
      </c>
      <c r="AC3361" s="11">
        <v>0</v>
      </c>
      <c r="AD3361" s="11">
        <v>0</v>
      </c>
      <c r="AE3361" s="11">
        <v>0</v>
      </c>
      <c r="AF3361" s="11">
        <v>0</v>
      </c>
      <c r="AG3361" s="11">
        <v>0</v>
      </c>
      <c r="AH3361" s="11">
        <v>0</v>
      </c>
      <c r="AI3361" s="11">
        <v>0</v>
      </c>
      <c r="AJ3361" s="11">
        <v>0</v>
      </c>
      <c r="AK3361" s="11">
        <v>0</v>
      </c>
      <c r="AL3361" s="11">
        <v>0</v>
      </c>
      <c r="AM3361" s="11">
        <v>0</v>
      </c>
      <c r="AN3361" s="11">
        <v>0</v>
      </c>
      <c r="AO33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61" s="11">
        <f>Table_PBS_SQL_DB2_PBSSQL_PBS_NDP_Tina_CG_QtrlyPerformance_Final[[#This Row],[GOU REL]]+Table_PBS_SQL_DB2_PBSSQL_PBS_NDP_Tina_CG_QtrlyPerformance_Final[[#This Row],[EXT REL]]</f>
        <v>0</v>
      </c>
      <c r="AT3361" s="11">
        <f>Table_PBS_SQL_DB2_PBSSQL_PBS_NDP_Tina_CG_QtrlyPerformance_Final[[#This Row],[GOU EXP]]+Table_PBS_SQL_DB2_PBSSQL_PBS_NDP_Tina_CG_QtrlyPerformance_Final[[#This Row],[EXT EXP]]</f>
        <v>0</v>
      </c>
      <c r="AU3361" s="11" t="str">
        <f>IF(Table_PBS_SQL_DB2_PBSSQL_PBS_NDP_Tina_CG_QtrlyPerformance_Final[[#This Row],[Item_Code]]&gt;"300000", "Capital", "Recurrent")</f>
        <v>Recurrent</v>
      </c>
    </row>
    <row r="3362" spans="1:47" x14ac:dyDescent="0.25">
      <c r="A3362" t="s">
        <v>47</v>
      </c>
      <c r="B3362" t="s">
        <v>48</v>
      </c>
      <c r="C3362" t="s">
        <v>664</v>
      </c>
      <c r="D3362" t="s">
        <v>913</v>
      </c>
      <c r="E3362" t="s">
        <v>75</v>
      </c>
      <c r="F3362" t="s">
        <v>1160</v>
      </c>
      <c r="G3362" t="s">
        <v>31</v>
      </c>
      <c r="H3362" t="s">
        <v>1145</v>
      </c>
      <c r="I3362" t="s">
        <v>467</v>
      </c>
      <c r="J3362" t="s">
        <v>1150</v>
      </c>
      <c r="K3362" t="s">
        <v>1161</v>
      </c>
      <c r="L3362" t="s">
        <v>1162</v>
      </c>
      <c r="M3362" t="s">
        <v>1044</v>
      </c>
      <c r="N3362" t="s">
        <v>1045</v>
      </c>
      <c r="O3362" t="s">
        <v>1295</v>
      </c>
      <c r="P3362" t="s">
        <v>1296</v>
      </c>
      <c r="Q3362" s="11">
        <v>0</v>
      </c>
      <c r="R3362" s="11">
        <v>0</v>
      </c>
      <c r="S3362" s="11">
        <v>0</v>
      </c>
      <c r="T3362" s="11">
        <v>0</v>
      </c>
      <c r="U3362" s="11">
        <v>67002821</v>
      </c>
      <c r="V3362" s="11">
        <v>0</v>
      </c>
      <c r="W3362" s="11">
        <v>24000000</v>
      </c>
      <c r="X3362" s="11">
        <v>43002821</v>
      </c>
      <c r="Y3362" s="11">
        <v>0</v>
      </c>
      <c r="Z3362" s="11">
        <v>0</v>
      </c>
      <c r="AA3362" s="11">
        <v>0</v>
      </c>
      <c r="AB3362" s="11">
        <v>0</v>
      </c>
      <c r="AC3362" s="11">
        <v>6000000</v>
      </c>
      <c r="AD3362" s="11">
        <v>0</v>
      </c>
      <c r="AE3362" s="11">
        <v>0</v>
      </c>
      <c r="AF3362" s="11">
        <v>0</v>
      </c>
      <c r="AG3362" s="11">
        <v>0</v>
      </c>
      <c r="AH3362" s="11">
        <v>5998550</v>
      </c>
      <c r="AI3362" s="11">
        <v>0</v>
      </c>
      <c r="AJ3362" s="11">
        <v>0</v>
      </c>
      <c r="AK3362" s="11">
        <v>18000000</v>
      </c>
      <c r="AL3362" s="11">
        <v>17979000</v>
      </c>
      <c r="AM3362" s="11">
        <v>0</v>
      </c>
      <c r="AN3362" s="11">
        <v>0</v>
      </c>
      <c r="AO33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33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23977550</v>
      </c>
      <c r="AR33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62" s="11">
        <f>Table_PBS_SQL_DB2_PBSSQL_PBS_NDP_Tina_CG_QtrlyPerformance_Final[[#This Row],[GOU REL]]+Table_PBS_SQL_DB2_PBSSQL_PBS_NDP_Tina_CG_QtrlyPerformance_Final[[#This Row],[EXT REL]]</f>
        <v>24000000</v>
      </c>
      <c r="AT3362" s="11">
        <f>Table_PBS_SQL_DB2_PBSSQL_PBS_NDP_Tina_CG_QtrlyPerformance_Final[[#This Row],[GOU EXP]]+Table_PBS_SQL_DB2_PBSSQL_PBS_NDP_Tina_CG_QtrlyPerformance_Final[[#This Row],[EXT EXP]]</f>
        <v>23977550</v>
      </c>
      <c r="AU3362" s="11" t="str">
        <f>IF(Table_PBS_SQL_DB2_PBSSQL_PBS_NDP_Tina_CG_QtrlyPerformance_Final[[#This Row],[Item_Code]]&gt;"300000", "Capital", "Recurrent")</f>
        <v>Recurrent</v>
      </c>
    </row>
    <row r="3363" spans="1:47" x14ac:dyDescent="0.25">
      <c r="A3363" t="s">
        <v>47</v>
      </c>
      <c r="B3363" t="s">
        <v>48</v>
      </c>
      <c r="C3363" t="s">
        <v>664</v>
      </c>
      <c r="D3363" t="s">
        <v>913</v>
      </c>
      <c r="E3363" t="s">
        <v>75</v>
      </c>
      <c r="F3363" t="s">
        <v>1160</v>
      </c>
      <c r="G3363" t="s">
        <v>75</v>
      </c>
      <c r="H3363" t="s">
        <v>1163</v>
      </c>
      <c r="I3363" t="s">
        <v>896</v>
      </c>
      <c r="J3363" t="s">
        <v>897</v>
      </c>
      <c r="K3363" t="s">
        <v>45</v>
      </c>
      <c r="L3363" t="s">
        <v>1165</v>
      </c>
      <c r="M3363" t="s">
        <v>1044</v>
      </c>
      <c r="N3363" t="s">
        <v>1045</v>
      </c>
      <c r="O3363" t="s">
        <v>1064</v>
      </c>
      <c r="P3363" t="s">
        <v>1065</v>
      </c>
      <c r="Q3363" s="11">
        <v>0</v>
      </c>
      <c r="R3363" s="11">
        <v>0</v>
      </c>
      <c r="S3363" s="11">
        <v>0</v>
      </c>
      <c r="T3363" s="11">
        <v>0</v>
      </c>
      <c r="U3363" s="11">
        <v>0</v>
      </c>
      <c r="V3363" s="11">
        <v>0</v>
      </c>
      <c r="W3363" s="11">
        <v>0</v>
      </c>
      <c r="X3363" s="11">
        <v>0</v>
      </c>
      <c r="Y3363" s="11">
        <v>0</v>
      </c>
      <c r="Z3363" s="11">
        <v>0</v>
      </c>
      <c r="AA3363" s="11">
        <v>64102500</v>
      </c>
      <c r="AB3363" s="11">
        <v>49091352</v>
      </c>
      <c r="AC3363" s="11">
        <v>0</v>
      </c>
      <c r="AD3363" s="11">
        <v>0</v>
      </c>
      <c r="AE3363" s="11">
        <v>100000000</v>
      </c>
      <c r="AF3363" s="11">
        <v>87060273</v>
      </c>
      <c r="AG3363" s="11">
        <v>0</v>
      </c>
      <c r="AH3363" s="11">
        <v>0</v>
      </c>
      <c r="AI3363" s="11">
        <v>150000000</v>
      </c>
      <c r="AJ3363" s="11">
        <v>125314918</v>
      </c>
      <c r="AK3363" s="11">
        <v>0</v>
      </c>
      <c r="AL3363" s="11">
        <v>0</v>
      </c>
      <c r="AM3363" s="11">
        <v>138354876</v>
      </c>
      <c r="AN3363" s="11">
        <v>138354876</v>
      </c>
      <c r="AO33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452457376</v>
      </c>
      <c r="AQ33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399821419</v>
      </c>
      <c r="AS3363" s="11">
        <f>Table_PBS_SQL_DB2_PBSSQL_PBS_NDP_Tina_CG_QtrlyPerformance_Final[[#This Row],[GOU REL]]+Table_PBS_SQL_DB2_PBSSQL_PBS_NDP_Tina_CG_QtrlyPerformance_Final[[#This Row],[EXT REL]]</f>
        <v>452457376</v>
      </c>
      <c r="AT3363" s="11">
        <f>Table_PBS_SQL_DB2_PBSSQL_PBS_NDP_Tina_CG_QtrlyPerformance_Final[[#This Row],[GOU EXP]]+Table_PBS_SQL_DB2_PBSSQL_PBS_NDP_Tina_CG_QtrlyPerformance_Final[[#This Row],[EXT EXP]]</f>
        <v>399821419</v>
      </c>
      <c r="AU3363" s="11" t="str">
        <f>IF(Table_PBS_SQL_DB2_PBSSQL_PBS_NDP_Tina_CG_QtrlyPerformance_Final[[#This Row],[Item_Code]]&gt;"300000", "Capital", "Recurrent")</f>
        <v>Recurrent</v>
      </c>
    </row>
    <row r="3364" spans="1:47" x14ac:dyDescent="0.25">
      <c r="A3364" t="s">
        <v>47</v>
      </c>
      <c r="B3364" t="s">
        <v>48</v>
      </c>
      <c r="C3364" t="s">
        <v>664</v>
      </c>
      <c r="D3364" t="s">
        <v>913</v>
      </c>
      <c r="E3364" t="s">
        <v>75</v>
      </c>
      <c r="F3364" t="s">
        <v>1160</v>
      </c>
      <c r="G3364" t="s">
        <v>75</v>
      </c>
      <c r="H3364" t="s">
        <v>1163</v>
      </c>
      <c r="I3364" t="s">
        <v>896</v>
      </c>
      <c r="J3364" t="s">
        <v>897</v>
      </c>
      <c r="K3364" t="s">
        <v>45</v>
      </c>
      <c r="L3364" t="s">
        <v>1165</v>
      </c>
      <c r="M3364" t="s">
        <v>1044</v>
      </c>
      <c r="N3364" t="s">
        <v>1045</v>
      </c>
      <c r="O3364" t="s">
        <v>1796</v>
      </c>
      <c r="P3364" t="s">
        <v>1797</v>
      </c>
      <c r="Q3364" s="11">
        <v>0</v>
      </c>
      <c r="R3364" s="11">
        <v>0</v>
      </c>
      <c r="S3364" s="11">
        <v>0</v>
      </c>
      <c r="T3364" s="11">
        <v>0</v>
      </c>
      <c r="U3364" s="11">
        <v>0</v>
      </c>
      <c r="V3364" s="11">
        <v>0</v>
      </c>
      <c r="W3364" s="11">
        <v>0</v>
      </c>
      <c r="X3364" s="11">
        <v>0</v>
      </c>
      <c r="Y3364" s="11">
        <v>0</v>
      </c>
      <c r="Z3364" s="11">
        <v>0</v>
      </c>
      <c r="AA3364" s="11">
        <v>0</v>
      </c>
      <c r="AB3364" s="11">
        <v>0</v>
      </c>
      <c r="AC3364" s="11">
        <v>0</v>
      </c>
      <c r="AD3364" s="11">
        <v>0</v>
      </c>
      <c r="AE3364" s="11">
        <v>50000000</v>
      </c>
      <c r="AF3364" s="11">
        <v>45177643</v>
      </c>
      <c r="AG3364" s="11">
        <v>0</v>
      </c>
      <c r="AH3364" s="11">
        <v>0</v>
      </c>
      <c r="AI3364" s="11">
        <v>50000000</v>
      </c>
      <c r="AJ3364" s="11">
        <v>45177643</v>
      </c>
      <c r="AK3364" s="11">
        <v>0</v>
      </c>
      <c r="AL3364" s="11">
        <v>0</v>
      </c>
      <c r="AM3364" s="11">
        <v>82643000</v>
      </c>
      <c r="AN3364" s="11">
        <v>82643000</v>
      </c>
      <c r="AO33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182643000</v>
      </c>
      <c r="AQ33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172998286</v>
      </c>
      <c r="AS3364" s="11">
        <f>Table_PBS_SQL_DB2_PBSSQL_PBS_NDP_Tina_CG_QtrlyPerformance_Final[[#This Row],[GOU REL]]+Table_PBS_SQL_DB2_PBSSQL_PBS_NDP_Tina_CG_QtrlyPerformance_Final[[#This Row],[EXT REL]]</f>
        <v>182643000</v>
      </c>
      <c r="AT3364" s="11">
        <f>Table_PBS_SQL_DB2_PBSSQL_PBS_NDP_Tina_CG_QtrlyPerformance_Final[[#This Row],[GOU EXP]]+Table_PBS_SQL_DB2_PBSSQL_PBS_NDP_Tina_CG_QtrlyPerformance_Final[[#This Row],[EXT EXP]]</f>
        <v>172998286</v>
      </c>
      <c r="AU3364" s="11" t="str">
        <f>IF(Table_PBS_SQL_DB2_PBSSQL_PBS_NDP_Tina_CG_QtrlyPerformance_Final[[#This Row],[Item_Code]]&gt;"300000", "Capital", "Recurrent")</f>
        <v>Capital</v>
      </c>
    </row>
    <row r="3365" spans="1:47" x14ac:dyDescent="0.25">
      <c r="A3365" t="s">
        <v>47</v>
      </c>
      <c r="B3365" t="s">
        <v>48</v>
      </c>
      <c r="C3365" t="s">
        <v>664</v>
      </c>
      <c r="D3365" t="s">
        <v>913</v>
      </c>
      <c r="E3365" t="s">
        <v>75</v>
      </c>
      <c r="F3365" t="s">
        <v>1160</v>
      </c>
      <c r="G3365" t="s">
        <v>75</v>
      </c>
      <c r="H3365" t="s">
        <v>1163</v>
      </c>
      <c r="I3365" t="s">
        <v>499</v>
      </c>
      <c r="J3365" t="s">
        <v>1164</v>
      </c>
      <c r="K3365" t="s">
        <v>45</v>
      </c>
      <c r="L3365" t="s">
        <v>1165</v>
      </c>
      <c r="M3365" t="s">
        <v>1044</v>
      </c>
      <c r="N3365" t="s">
        <v>1045</v>
      </c>
      <c r="O3365" t="s">
        <v>948</v>
      </c>
      <c r="P3365" t="s">
        <v>949</v>
      </c>
      <c r="Q3365" s="11">
        <v>0</v>
      </c>
      <c r="R3365" s="11">
        <v>0</v>
      </c>
      <c r="S3365" s="11">
        <v>0</v>
      </c>
      <c r="T3365" s="11">
        <v>0</v>
      </c>
      <c r="U3365" s="11">
        <v>10000000</v>
      </c>
      <c r="V3365" s="11">
        <v>0</v>
      </c>
      <c r="W3365" s="11">
        <v>10000000</v>
      </c>
      <c r="X3365" s="11">
        <v>0</v>
      </c>
      <c r="Y3365" s="11">
        <v>0</v>
      </c>
      <c r="Z3365" s="11">
        <v>0</v>
      </c>
      <c r="AA3365" s="11">
        <v>0</v>
      </c>
      <c r="AB3365" s="11">
        <v>0</v>
      </c>
      <c r="AC3365" s="11">
        <v>5000000</v>
      </c>
      <c r="AD3365" s="11">
        <v>0</v>
      </c>
      <c r="AE3365" s="11">
        <v>0</v>
      </c>
      <c r="AF3365" s="11">
        <v>0</v>
      </c>
      <c r="AG3365" s="11">
        <v>0</v>
      </c>
      <c r="AH3365" s="11">
        <v>5000000</v>
      </c>
      <c r="AI3365" s="11">
        <v>0</v>
      </c>
      <c r="AJ3365" s="11">
        <v>0</v>
      </c>
      <c r="AK3365" s="11">
        <v>5000000</v>
      </c>
      <c r="AL3365" s="11">
        <v>5000000</v>
      </c>
      <c r="AM3365" s="11">
        <v>0</v>
      </c>
      <c r="AN3365" s="11">
        <v>0</v>
      </c>
      <c r="AO33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3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3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65" s="11">
        <f>Table_PBS_SQL_DB2_PBSSQL_PBS_NDP_Tina_CG_QtrlyPerformance_Final[[#This Row],[GOU REL]]+Table_PBS_SQL_DB2_PBSSQL_PBS_NDP_Tina_CG_QtrlyPerformance_Final[[#This Row],[EXT REL]]</f>
        <v>10000000</v>
      </c>
      <c r="AT3365" s="11">
        <f>Table_PBS_SQL_DB2_PBSSQL_PBS_NDP_Tina_CG_QtrlyPerformance_Final[[#This Row],[GOU EXP]]+Table_PBS_SQL_DB2_PBSSQL_PBS_NDP_Tina_CG_QtrlyPerformance_Final[[#This Row],[EXT EXP]]</f>
        <v>10000000</v>
      </c>
      <c r="AU3365" s="11" t="str">
        <f>IF(Table_PBS_SQL_DB2_PBSSQL_PBS_NDP_Tina_CG_QtrlyPerformance_Final[[#This Row],[Item_Code]]&gt;"300000", "Capital", "Recurrent")</f>
        <v>Recurrent</v>
      </c>
    </row>
    <row r="3366" spans="1:47" x14ac:dyDescent="0.25">
      <c r="A3366" t="s">
        <v>47</v>
      </c>
      <c r="B3366" t="s">
        <v>48</v>
      </c>
      <c r="C3366" t="s">
        <v>664</v>
      </c>
      <c r="D3366" t="s">
        <v>913</v>
      </c>
      <c r="E3366" t="s">
        <v>75</v>
      </c>
      <c r="F3366" t="s">
        <v>1160</v>
      </c>
      <c r="G3366" t="s">
        <v>75</v>
      </c>
      <c r="H3366" t="s">
        <v>1163</v>
      </c>
      <c r="I3366" t="s">
        <v>499</v>
      </c>
      <c r="J3366" t="s">
        <v>1164</v>
      </c>
      <c r="K3366" t="s">
        <v>45</v>
      </c>
      <c r="L3366" t="s">
        <v>1165</v>
      </c>
      <c r="M3366" t="s">
        <v>1044</v>
      </c>
      <c r="N3366" t="s">
        <v>1045</v>
      </c>
      <c r="O3366" t="s">
        <v>996</v>
      </c>
      <c r="P3366" t="s">
        <v>997</v>
      </c>
      <c r="Q3366" s="11">
        <v>0</v>
      </c>
      <c r="R3366" s="11">
        <v>0</v>
      </c>
      <c r="S3366" s="11">
        <v>0</v>
      </c>
      <c r="T3366" s="11">
        <v>0</v>
      </c>
      <c r="U3366" s="11">
        <v>416000000</v>
      </c>
      <c r="V3366" s="11">
        <v>0</v>
      </c>
      <c r="W3366" s="11">
        <v>16000000</v>
      </c>
      <c r="X3366" s="11">
        <v>400000000</v>
      </c>
      <c r="Y3366" s="11">
        <v>0</v>
      </c>
      <c r="Z3366" s="11">
        <v>0</v>
      </c>
      <c r="AA3366" s="11">
        <v>0</v>
      </c>
      <c r="AB3366" s="11">
        <v>0</v>
      </c>
      <c r="AC3366" s="11">
        <v>4000000</v>
      </c>
      <c r="AD3366" s="11">
        <v>0</v>
      </c>
      <c r="AE3366" s="11">
        <v>0</v>
      </c>
      <c r="AF3366" s="11">
        <v>0</v>
      </c>
      <c r="AG3366" s="11">
        <v>9000000</v>
      </c>
      <c r="AH3366" s="11">
        <v>13000000</v>
      </c>
      <c r="AI3366" s="11">
        <v>0</v>
      </c>
      <c r="AJ3366" s="11">
        <v>0</v>
      </c>
      <c r="AK3366" s="11">
        <v>0</v>
      </c>
      <c r="AL3366" s="11">
        <v>0</v>
      </c>
      <c r="AM3366" s="11">
        <v>0</v>
      </c>
      <c r="AN3366" s="11">
        <v>0</v>
      </c>
      <c r="AO33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v>
      </c>
      <c r="AP33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v>
      </c>
      <c r="AR33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66" s="11">
        <f>Table_PBS_SQL_DB2_PBSSQL_PBS_NDP_Tina_CG_QtrlyPerformance_Final[[#This Row],[GOU REL]]+Table_PBS_SQL_DB2_PBSSQL_PBS_NDP_Tina_CG_QtrlyPerformance_Final[[#This Row],[EXT REL]]</f>
        <v>13000000</v>
      </c>
      <c r="AT3366" s="11">
        <f>Table_PBS_SQL_DB2_PBSSQL_PBS_NDP_Tina_CG_QtrlyPerformance_Final[[#This Row],[GOU EXP]]+Table_PBS_SQL_DB2_PBSSQL_PBS_NDP_Tina_CG_QtrlyPerformance_Final[[#This Row],[EXT EXP]]</f>
        <v>13000000</v>
      </c>
      <c r="AU3366" s="11" t="str">
        <f>IF(Table_PBS_SQL_DB2_PBSSQL_PBS_NDP_Tina_CG_QtrlyPerformance_Final[[#This Row],[Item_Code]]&gt;"300000", "Capital", "Recurrent")</f>
        <v>Recurrent</v>
      </c>
    </row>
    <row r="3367" spans="1:47" x14ac:dyDescent="0.25">
      <c r="A3367" t="s">
        <v>47</v>
      </c>
      <c r="B3367" t="s">
        <v>48</v>
      </c>
      <c r="C3367" t="s">
        <v>664</v>
      </c>
      <c r="D3367" t="s">
        <v>913</v>
      </c>
      <c r="E3367" t="s">
        <v>75</v>
      </c>
      <c r="F3367" t="s">
        <v>1160</v>
      </c>
      <c r="G3367" t="s">
        <v>75</v>
      </c>
      <c r="H3367" t="s">
        <v>1163</v>
      </c>
      <c r="I3367" t="s">
        <v>499</v>
      </c>
      <c r="J3367" t="s">
        <v>1164</v>
      </c>
      <c r="K3367" t="s">
        <v>45</v>
      </c>
      <c r="L3367" t="s">
        <v>1165</v>
      </c>
      <c r="M3367" t="s">
        <v>1044</v>
      </c>
      <c r="N3367" t="s">
        <v>1045</v>
      </c>
      <c r="O3367" t="s">
        <v>904</v>
      </c>
      <c r="P3367" t="s">
        <v>905</v>
      </c>
      <c r="Q3367" s="11">
        <v>0</v>
      </c>
      <c r="R3367" s="11">
        <v>0</v>
      </c>
      <c r="S3367" s="11">
        <v>0</v>
      </c>
      <c r="T3367" s="11">
        <v>0</v>
      </c>
      <c r="U3367" s="11">
        <v>48000000</v>
      </c>
      <c r="V3367" s="11">
        <v>0</v>
      </c>
      <c r="W3367" s="11">
        <v>8000000</v>
      </c>
      <c r="X3367" s="11">
        <v>40000000</v>
      </c>
      <c r="Y3367" s="11">
        <v>0</v>
      </c>
      <c r="Z3367" s="11">
        <v>0</v>
      </c>
      <c r="AA3367" s="11">
        <v>0</v>
      </c>
      <c r="AB3367" s="11">
        <v>0</v>
      </c>
      <c r="AC3367" s="11">
        <v>4000000</v>
      </c>
      <c r="AD3367" s="11">
        <v>4000000</v>
      </c>
      <c r="AE3367" s="11">
        <v>0</v>
      </c>
      <c r="AF3367" s="11">
        <v>0</v>
      </c>
      <c r="AG3367" s="11">
        <v>3000000</v>
      </c>
      <c r="AH3367" s="11">
        <v>3000000</v>
      </c>
      <c r="AI3367" s="11">
        <v>0</v>
      </c>
      <c r="AJ3367" s="11">
        <v>0</v>
      </c>
      <c r="AK3367" s="11">
        <v>1000000</v>
      </c>
      <c r="AL3367" s="11">
        <v>1000000</v>
      </c>
      <c r="AM3367" s="11">
        <v>0</v>
      </c>
      <c r="AN3367" s="11">
        <v>0</v>
      </c>
      <c r="AO33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33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33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67" s="11">
        <f>Table_PBS_SQL_DB2_PBSSQL_PBS_NDP_Tina_CG_QtrlyPerformance_Final[[#This Row],[GOU REL]]+Table_PBS_SQL_DB2_PBSSQL_PBS_NDP_Tina_CG_QtrlyPerformance_Final[[#This Row],[EXT REL]]</f>
        <v>8000000</v>
      </c>
      <c r="AT3367" s="11">
        <f>Table_PBS_SQL_DB2_PBSSQL_PBS_NDP_Tina_CG_QtrlyPerformance_Final[[#This Row],[GOU EXP]]+Table_PBS_SQL_DB2_PBSSQL_PBS_NDP_Tina_CG_QtrlyPerformance_Final[[#This Row],[EXT EXP]]</f>
        <v>8000000</v>
      </c>
      <c r="AU3367" s="11" t="str">
        <f>IF(Table_PBS_SQL_DB2_PBSSQL_PBS_NDP_Tina_CG_QtrlyPerformance_Final[[#This Row],[Item_Code]]&gt;"300000", "Capital", "Recurrent")</f>
        <v>Recurrent</v>
      </c>
    </row>
    <row r="3368" spans="1:47" x14ac:dyDescent="0.25">
      <c r="A3368" t="s">
        <v>47</v>
      </c>
      <c r="B3368" t="s">
        <v>48</v>
      </c>
      <c r="C3368" t="s">
        <v>664</v>
      </c>
      <c r="D3368" t="s">
        <v>913</v>
      </c>
      <c r="E3368" t="s">
        <v>75</v>
      </c>
      <c r="F3368" t="s">
        <v>1160</v>
      </c>
      <c r="G3368" t="s">
        <v>75</v>
      </c>
      <c r="H3368" t="s">
        <v>1163</v>
      </c>
      <c r="I3368" t="s">
        <v>499</v>
      </c>
      <c r="J3368" t="s">
        <v>1164</v>
      </c>
      <c r="K3368" t="s">
        <v>45</v>
      </c>
      <c r="L3368" t="s">
        <v>1165</v>
      </c>
      <c r="M3368" t="s">
        <v>1044</v>
      </c>
      <c r="N3368" t="s">
        <v>1045</v>
      </c>
      <c r="O3368" t="s">
        <v>1542</v>
      </c>
      <c r="P3368" t="s">
        <v>1543</v>
      </c>
      <c r="Q3368" s="11">
        <v>0</v>
      </c>
      <c r="R3368" s="11">
        <v>0</v>
      </c>
      <c r="S3368" s="11">
        <v>0</v>
      </c>
      <c r="T3368" s="11">
        <v>0</v>
      </c>
      <c r="U3368" s="11">
        <v>70000000</v>
      </c>
      <c r="V3368" s="11">
        <v>0</v>
      </c>
      <c r="W3368" s="11">
        <v>0</v>
      </c>
      <c r="X3368" s="11">
        <v>70000000</v>
      </c>
      <c r="Y3368" s="11">
        <v>0</v>
      </c>
      <c r="Z3368" s="11">
        <v>0</v>
      </c>
      <c r="AA3368" s="11">
        <v>0</v>
      </c>
      <c r="AB3368" s="11">
        <v>0</v>
      </c>
      <c r="AC3368" s="11">
        <v>0</v>
      </c>
      <c r="AD3368" s="11">
        <v>0</v>
      </c>
      <c r="AE3368" s="11">
        <v>0</v>
      </c>
      <c r="AF3368" s="11">
        <v>0</v>
      </c>
      <c r="AG3368" s="11">
        <v>0</v>
      </c>
      <c r="AH3368" s="11">
        <v>0</v>
      </c>
      <c r="AI3368" s="11">
        <v>0</v>
      </c>
      <c r="AJ3368" s="11">
        <v>0</v>
      </c>
      <c r="AK3368" s="11">
        <v>0</v>
      </c>
      <c r="AL3368" s="11">
        <v>0</v>
      </c>
      <c r="AM3368" s="11">
        <v>0</v>
      </c>
      <c r="AN3368" s="11">
        <v>0</v>
      </c>
      <c r="AO33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68" s="11">
        <f>Table_PBS_SQL_DB2_PBSSQL_PBS_NDP_Tina_CG_QtrlyPerformance_Final[[#This Row],[GOU REL]]+Table_PBS_SQL_DB2_PBSSQL_PBS_NDP_Tina_CG_QtrlyPerformance_Final[[#This Row],[EXT REL]]</f>
        <v>0</v>
      </c>
      <c r="AT3368" s="11">
        <f>Table_PBS_SQL_DB2_PBSSQL_PBS_NDP_Tina_CG_QtrlyPerformance_Final[[#This Row],[GOU EXP]]+Table_PBS_SQL_DB2_PBSSQL_PBS_NDP_Tina_CG_QtrlyPerformance_Final[[#This Row],[EXT EXP]]</f>
        <v>0</v>
      </c>
      <c r="AU3368" s="11" t="str">
        <f>IF(Table_PBS_SQL_DB2_PBSSQL_PBS_NDP_Tina_CG_QtrlyPerformance_Final[[#This Row],[Item_Code]]&gt;"300000", "Capital", "Recurrent")</f>
        <v>Capital</v>
      </c>
    </row>
    <row r="3369" spans="1:47" x14ac:dyDescent="0.25">
      <c r="A3369" t="s">
        <v>47</v>
      </c>
      <c r="B3369" t="s">
        <v>48</v>
      </c>
      <c r="C3369" t="s">
        <v>664</v>
      </c>
      <c r="D3369" t="s">
        <v>913</v>
      </c>
      <c r="E3369" t="s">
        <v>75</v>
      </c>
      <c r="F3369" t="s">
        <v>1160</v>
      </c>
      <c r="G3369" t="s">
        <v>87</v>
      </c>
      <c r="H3369" t="s">
        <v>881</v>
      </c>
      <c r="I3369" t="s">
        <v>493</v>
      </c>
      <c r="J3369" t="s">
        <v>953</v>
      </c>
      <c r="K3369" t="s">
        <v>670</v>
      </c>
      <c r="L3369" t="s">
        <v>1166</v>
      </c>
      <c r="M3369" t="s">
        <v>866</v>
      </c>
      <c r="N3369" t="s">
        <v>867</v>
      </c>
      <c r="O3369" t="s">
        <v>1002</v>
      </c>
      <c r="P3369" t="s">
        <v>1003</v>
      </c>
      <c r="Q3369" s="11">
        <v>0</v>
      </c>
      <c r="R3369" s="11">
        <v>0</v>
      </c>
      <c r="S3369" s="11">
        <v>0</v>
      </c>
      <c r="T3369" s="11">
        <v>0</v>
      </c>
      <c r="U3369" s="11">
        <v>300000000</v>
      </c>
      <c r="V3369" s="11">
        <v>0</v>
      </c>
      <c r="W3369" s="11">
        <v>300000000</v>
      </c>
      <c r="X3369" s="11">
        <v>0</v>
      </c>
      <c r="Y3369" s="11">
        <v>0</v>
      </c>
      <c r="Z3369" s="11">
        <v>0</v>
      </c>
      <c r="AA3369" s="11">
        <v>0</v>
      </c>
      <c r="AB3369" s="11">
        <v>0</v>
      </c>
      <c r="AC3369" s="11">
        <v>100000000</v>
      </c>
      <c r="AD3369" s="11">
        <v>98543000</v>
      </c>
      <c r="AE3369" s="11">
        <v>0</v>
      </c>
      <c r="AF3369" s="11">
        <v>0</v>
      </c>
      <c r="AG3369" s="11">
        <v>150000000</v>
      </c>
      <c r="AH3369" s="11">
        <v>94250000</v>
      </c>
      <c r="AI3369" s="11">
        <v>0</v>
      </c>
      <c r="AJ3369" s="11">
        <v>0</v>
      </c>
      <c r="AK3369" s="11">
        <v>0</v>
      </c>
      <c r="AL3369" s="11">
        <v>57207000</v>
      </c>
      <c r="AM3369" s="11">
        <v>0</v>
      </c>
      <c r="AN3369" s="11">
        <v>0</v>
      </c>
      <c r="AO33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33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33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69" s="11">
        <f>Table_PBS_SQL_DB2_PBSSQL_PBS_NDP_Tina_CG_QtrlyPerformance_Final[[#This Row],[GOU REL]]+Table_PBS_SQL_DB2_PBSSQL_PBS_NDP_Tina_CG_QtrlyPerformance_Final[[#This Row],[EXT REL]]</f>
        <v>250000000</v>
      </c>
      <c r="AT3369" s="11">
        <f>Table_PBS_SQL_DB2_PBSSQL_PBS_NDP_Tina_CG_QtrlyPerformance_Final[[#This Row],[GOU EXP]]+Table_PBS_SQL_DB2_PBSSQL_PBS_NDP_Tina_CG_QtrlyPerformance_Final[[#This Row],[EXT EXP]]</f>
        <v>250000000</v>
      </c>
      <c r="AU3369" s="11" t="str">
        <f>IF(Table_PBS_SQL_DB2_PBSSQL_PBS_NDP_Tina_CG_QtrlyPerformance_Final[[#This Row],[Item_Code]]&gt;"300000", "Capital", "Recurrent")</f>
        <v>Recurrent</v>
      </c>
    </row>
    <row r="3370" spans="1:47" x14ac:dyDescent="0.25">
      <c r="A3370" t="s">
        <v>47</v>
      </c>
      <c r="B3370" t="s">
        <v>48</v>
      </c>
      <c r="C3370" t="s">
        <v>664</v>
      </c>
      <c r="D3370" t="s">
        <v>913</v>
      </c>
      <c r="E3370" t="s">
        <v>75</v>
      </c>
      <c r="F3370" t="s">
        <v>1160</v>
      </c>
      <c r="G3370" t="s">
        <v>87</v>
      </c>
      <c r="H3370" t="s">
        <v>881</v>
      </c>
      <c r="I3370" t="s">
        <v>493</v>
      </c>
      <c r="J3370" t="s">
        <v>953</v>
      </c>
      <c r="K3370" t="s">
        <v>670</v>
      </c>
      <c r="L3370" t="s">
        <v>1166</v>
      </c>
      <c r="M3370" t="s">
        <v>866</v>
      </c>
      <c r="N3370" t="s">
        <v>867</v>
      </c>
      <c r="O3370" t="s">
        <v>967</v>
      </c>
      <c r="P3370" t="s">
        <v>968</v>
      </c>
      <c r="Q3370" s="11">
        <v>0</v>
      </c>
      <c r="R3370" s="11">
        <v>0</v>
      </c>
      <c r="S3370" s="11">
        <v>0</v>
      </c>
      <c r="T3370" s="11">
        <v>0</v>
      </c>
      <c r="U3370" s="11">
        <v>60000000</v>
      </c>
      <c r="V3370" s="11">
        <v>0</v>
      </c>
      <c r="W3370" s="11">
        <v>60000000</v>
      </c>
      <c r="X3370" s="11">
        <v>0</v>
      </c>
      <c r="Y3370" s="11">
        <v>0</v>
      </c>
      <c r="Z3370" s="11">
        <v>0</v>
      </c>
      <c r="AA3370" s="11">
        <v>0</v>
      </c>
      <c r="AB3370" s="11">
        <v>0</v>
      </c>
      <c r="AC3370" s="11">
        <v>10000000</v>
      </c>
      <c r="AD3370" s="11">
        <v>10000000</v>
      </c>
      <c r="AE3370" s="11">
        <v>0</v>
      </c>
      <c r="AF3370" s="11">
        <v>0</v>
      </c>
      <c r="AG3370" s="11">
        <v>40000000</v>
      </c>
      <c r="AH3370" s="11">
        <v>34092000</v>
      </c>
      <c r="AI3370" s="11">
        <v>0</v>
      </c>
      <c r="AJ3370" s="11">
        <v>0</v>
      </c>
      <c r="AK3370" s="11">
        <v>10000000</v>
      </c>
      <c r="AL3370" s="11">
        <v>15908000</v>
      </c>
      <c r="AM3370" s="11">
        <v>0</v>
      </c>
      <c r="AN3370" s="11">
        <v>0</v>
      </c>
      <c r="AO33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33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33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0" s="11">
        <f>Table_PBS_SQL_DB2_PBSSQL_PBS_NDP_Tina_CG_QtrlyPerformance_Final[[#This Row],[GOU REL]]+Table_PBS_SQL_DB2_PBSSQL_PBS_NDP_Tina_CG_QtrlyPerformance_Final[[#This Row],[EXT REL]]</f>
        <v>60000000</v>
      </c>
      <c r="AT3370" s="11">
        <f>Table_PBS_SQL_DB2_PBSSQL_PBS_NDP_Tina_CG_QtrlyPerformance_Final[[#This Row],[GOU EXP]]+Table_PBS_SQL_DB2_PBSSQL_PBS_NDP_Tina_CG_QtrlyPerformance_Final[[#This Row],[EXT EXP]]</f>
        <v>60000000</v>
      </c>
      <c r="AU3370" s="11" t="str">
        <f>IF(Table_PBS_SQL_DB2_PBSSQL_PBS_NDP_Tina_CG_QtrlyPerformance_Final[[#This Row],[Item_Code]]&gt;"300000", "Capital", "Recurrent")</f>
        <v>Recurrent</v>
      </c>
    </row>
    <row r="3371" spans="1:47" x14ac:dyDescent="0.25">
      <c r="A3371" t="s">
        <v>123</v>
      </c>
      <c r="B3371" t="s">
        <v>1170</v>
      </c>
      <c r="C3371" t="s">
        <v>119</v>
      </c>
      <c r="D3371" t="s">
        <v>885</v>
      </c>
      <c r="E3371" t="s">
        <v>75</v>
      </c>
      <c r="F3371" t="s">
        <v>1171</v>
      </c>
      <c r="G3371" t="s">
        <v>75</v>
      </c>
      <c r="H3371" t="s">
        <v>1172</v>
      </c>
      <c r="I3371" t="s">
        <v>467</v>
      </c>
      <c r="J3371" t="s">
        <v>1173</v>
      </c>
      <c r="K3371" t="s">
        <v>963</v>
      </c>
      <c r="L3371" t="s">
        <v>964</v>
      </c>
      <c r="M3371" t="s">
        <v>1174</v>
      </c>
      <c r="N3371" t="s">
        <v>1175</v>
      </c>
      <c r="O3371" t="s">
        <v>902</v>
      </c>
      <c r="P3371" t="s">
        <v>903</v>
      </c>
      <c r="Q3371" s="11">
        <v>0</v>
      </c>
      <c r="R3371" s="11">
        <v>0</v>
      </c>
      <c r="S3371" s="11">
        <v>0</v>
      </c>
      <c r="T3371" s="11">
        <v>0</v>
      </c>
      <c r="U3371" s="11">
        <v>90000000</v>
      </c>
      <c r="V3371" s="11">
        <v>0</v>
      </c>
      <c r="W3371" s="11">
        <v>0</v>
      </c>
      <c r="X3371" s="11">
        <v>90000000</v>
      </c>
      <c r="Y3371" s="11">
        <v>0</v>
      </c>
      <c r="Z3371" s="11">
        <v>0</v>
      </c>
      <c r="AA3371" s="11">
        <v>0</v>
      </c>
      <c r="AB3371" s="11">
        <v>0</v>
      </c>
      <c r="AC3371" s="11">
        <v>0</v>
      </c>
      <c r="AD3371" s="11">
        <v>0</v>
      </c>
      <c r="AE3371" s="11">
        <v>0</v>
      </c>
      <c r="AF3371" s="11">
        <v>0</v>
      </c>
      <c r="AG3371" s="11">
        <v>0</v>
      </c>
      <c r="AH3371" s="11">
        <v>0</v>
      </c>
      <c r="AI3371" s="11">
        <v>0</v>
      </c>
      <c r="AJ3371" s="11">
        <v>0</v>
      </c>
      <c r="AK3371" s="11">
        <v>0</v>
      </c>
      <c r="AL3371" s="11">
        <v>0</v>
      </c>
      <c r="AM3371" s="11">
        <v>0</v>
      </c>
      <c r="AN3371" s="11">
        <v>0</v>
      </c>
      <c r="AO33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1" s="11">
        <f>Table_PBS_SQL_DB2_PBSSQL_PBS_NDP_Tina_CG_QtrlyPerformance_Final[[#This Row],[GOU REL]]+Table_PBS_SQL_DB2_PBSSQL_PBS_NDP_Tina_CG_QtrlyPerformance_Final[[#This Row],[EXT REL]]</f>
        <v>0</v>
      </c>
      <c r="AT3371" s="11">
        <f>Table_PBS_SQL_DB2_PBSSQL_PBS_NDP_Tina_CG_QtrlyPerformance_Final[[#This Row],[GOU EXP]]+Table_PBS_SQL_DB2_PBSSQL_PBS_NDP_Tina_CG_QtrlyPerformance_Final[[#This Row],[EXT EXP]]</f>
        <v>0</v>
      </c>
      <c r="AU3371" s="11" t="str">
        <f>IF(Table_PBS_SQL_DB2_PBSSQL_PBS_NDP_Tina_CG_QtrlyPerformance_Final[[#This Row],[Item_Code]]&gt;"300000", "Capital", "Recurrent")</f>
        <v>Recurrent</v>
      </c>
    </row>
    <row r="3372" spans="1:47" x14ac:dyDescent="0.25">
      <c r="A3372" t="s">
        <v>123</v>
      </c>
      <c r="B3372" t="s">
        <v>1170</v>
      </c>
      <c r="C3372" t="s">
        <v>119</v>
      </c>
      <c r="D3372" t="s">
        <v>885</v>
      </c>
      <c r="E3372" t="s">
        <v>75</v>
      </c>
      <c r="F3372" t="s">
        <v>1171</v>
      </c>
      <c r="G3372" t="s">
        <v>75</v>
      </c>
      <c r="H3372" t="s">
        <v>1172</v>
      </c>
      <c r="I3372" t="s">
        <v>467</v>
      </c>
      <c r="J3372" t="s">
        <v>1173</v>
      </c>
      <c r="K3372" t="s">
        <v>963</v>
      </c>
      <c r="L3372" t="s">
        <v>964</v>
      </c>
      <c r="M3372" t="s">
        <v>1174</v>
      </c>
      <c r="N3372" t="s">
        <v>1175</v>
      </c>
      <c r="O3372" t="s">
        <v>1016</v>
      </c>
      <c r="P3372" t="s">
        <v>1017</v>
      </c>
      <c r="Q3372" s="11">
        <v>0</v>
      </c>
      <c r="R3372" s="11">
        <v>0</v>
      </c>
      <c r="S3372" s="11">
        <v>0</v>
      </c>
      <c r="T3372" s="11">
        <v>0</v>
      </c>
      <c r="U3372" s="11">
        <v>100000000</v>
      </c>
      <c r="V3372" s="11">
        <v>0</v>
      </c>
      <c r="W3372" s="11">
        <v>0</v>
      </c>
      <c r="X3372" s="11">
        <v>100000000</v>
      </c>
      <c r="Y3372" s="11">
        <v>0</v>
      </c>
      <c r="Z3372" s="11">
        <v>0</v>
      </c>
      <c r="AA3372" s="11">
        <v>0</v>
      </c>
      <c r="AB3372" s="11">
        <v>0</v>
      </c>
      <c r="AC3372" s="11">
        <v>0</v>
      </c>
      <c r="AD3372" s="11">
        <v>0</v>
      </c>
      <c r="AE3372" s="11">
        <v>0</v>
      </c>
      <c r="AF3372" s="11">
        <v>0</v>
      </c>
      <c r="AG3372" s="11">
        <v>0</v>
      </c>
      <c r="AH3372" s="11">
        <v>0</v>
      </c>
      <c r="AI3372" s="11">
        <v>0</v>
      </c>
      <c r="AJ3372" s="11">
        <v>0</v>
      </c>
      <c r="AK3372" s="11">
        <v>0</v>
      </c>
      <c r="AL3372" s="11">
        <v>0</v>
      </c>
      <c r="AM3372" s="11">
        <v>0</v>
      </c>
      <c r="AN3372" s="11">
        <v>0</v>
      </c>
      <c r="AO33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2" s="11">
        <f>Table_PBS_SQL_DB2_PBSSQL_PBS_NDP_Tina_CG_QtrlyPerformance_Final[[#This Row],[GOU REL]]+Table_PBS_SQL_DB2_PBSSQL_PBS_NDP_Tina_CG_QtrlyPerformance_Final[[#This Row],[EXT REL]]</f>
        <v>0</v>
      </c>
      <c r="AT3372" s="11">
        <f>Table_PBS_SQL_DB2_PBSSQL_PBS_NDP_Tina_CG_QtrlyPerformance_Final[[#This Row],[GOU EXP]]+Table_PBS_SQL_DB2_PBSSQL_PBS_NDP_Tina_CG_QtrlyPerformance_Final[[#This Row],[EXT EXP]]</f>
        <v>0</v>
      </c>
      <c r="AU3372" s="11" t="str">
        <f>IF(Table_PBS_SQL_DB2_PBSSQL_PBS_NDP_Tina_CG_QtrlyPerformance_Final[[#This Row],[Item_Code]]&gt;"300000", "Capital", "Recurrent")</f>
        <v>Recurrent</v>
      </c>
    </row>
    <row r="3373" spans="1:47" x14ac:dyDescent="0.25">
      <c r="A3373" t="s">
        <v>123</v>
      </c>
      <c r="B3373" t="s">
        <v>1170</v>
      </c>
      <c r="C3373" t="s">
        <v>119</v>
      </c>
      <c r="D3373" t="s">
        <v>885</v>
      </c>
      <c r="E3373" t="s">
        <v>75</v>
      </c>
      <c r="F3373" t="s">
        <v>1171</v>
      </c>
      <c r="G3373" t="s">
        <v>75</v>
      </c>
      <c r="H3373" t="s">
        <v>1172</v>
      </c>
      <c r="I3373" t="s">
        <v>467</v>
      </c>
      <c r="J3373" t="s">
        <v>1173</v>
      </c>
      <c r="K3373" t="s">
        <v>963</v>
      </c>
      <c r="L3373" t="s">
        <v>964</v>
      </c>
      <c r="M3373" t="s">
        <v>1174</v>
      </c>
      <c r="N3373" t="s">
        <v>1175</v>
      </c>
      <c r="O3373" t="s">
        <v>911</v>
      </c>
      <c r="P3373" t="s">
        <v>912</v>
      </c>
      <c r="Q3373" s="11">
        <v>0</v>
      </c>
      <c r="R3373" s="11">
        <v>0</v>
      </c>
      <c r="S3373" s="11">
        <v>0</v>
      </c>
      <c r="T3373" s="11">
        <v>0</v>
      </c>
      <c r="U3373" s="11">
        <v>395000000</v>
      </c>
      <c r="V3373" s="11">
        <v>0</v>
      </c>
      <c r="W3373" s="11">
        <v>295000000</v>
      </c>
      <c r="X3373" s="11">
        <v>100000000</v>
      </c>
      <c r="Y3373" s="11">
        <v>0</v>
      </c>
      <c r="Z3373" s="11">
        <v>0</v>
      </c>
      <c r="AA3373" s="11">
        <v>0</v>
      </c>
      <c r="AB3373" s="11">
        <v>0</v>
      </c>
      <c r="AC3373" s="11">
        <v>0</v>
      </c>
      <c r="AD3373" s="11">
        <v>0</v>
      </c>
      <c r="AE3373" s="11">
        <v>0</v>
      </c>
      <c r="AF3373" s="11">
        <v>0</v>
      </c>
      <c r="AG3373" s="11">
        <v>0</v>
      </c>
      <c r="AH3373" s="11">
        <v>0</v>
      </c>
      <c r="AI3373" s="11">
        <v>0</v>
      </c>
      <c r="AJ3373" s="11">
        <v>0</v>
      </c>
      <c r="AK3373" s="11">
        <v>0</v>
      </c>
      <c r="AL3373" s="11">
        <v>0</v>
      </c>
      <c r="AM3373" s="11">
        <v>0</v>
      </c>
      <c r="AN3373" s="11">
        <v>0</v>
      </c>
      <c r="AO33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3" s="11">
        <f>Table_PBS_SQL_DB2_PBSSQL_PBS_NDP_Tina_CG_QtrlyPerformance_Final[[#This Row],[GOU REL]]+Table_PBS_SQL_DB2_PBSSQL_PBS_NDP_Tina_CG_QtrlyPerformance_Final[[#This Row],[EXT REL]]</f>
        <v>0</v>
      </c>
      <c r="AT3373" s="11">
        <f>Table_PBS_SQL_DB2_PBSSQL_PBS_NDP_Tina_CG_QtrlyPerformance_Final[[#This Row],[GOU EXP]]+Table_PBS_SQL_DB2_PBSSQL_PBS_NDP_Tina_CG_QtrlyPerformance_Final[[#This Row],[EXT EXP]]</f>
        <v>0</v>
      </c>
      <c r="AU3373" s="11" t="str">
        <f>IF(Table_PBS_SQL_DB2_PBSSQL_PBS_NDP_Tina_CG_QtrlyPerformance_Final[[#This Row],[Item_Code]]&gt;"300000", "Capital", "Recurrent")</f>
        <v>Recurrent</v>
      </c>
    </row>
    <row r="3374" spans="1:47" x14ac:dyDescent="0.25">
      <c r="A3374" t="s">
        <v>123</v>
      </c>
      <c r="B3374" t="s">
        <v>1170</v>
      </c>
      <c r="C3374" t="s">
        <v>119</v>
      </c>
      <c r="D3374" t="s">
        <v>885</v>
      </c>
      <c r="E3374" t="s">
        <v>75</v>
      </c>
      <c r="F3374" t="s">
        <v>1171</v>
      </c>
      <c r="G3374" t="s">
        <v>75</v>
      </c>
      <c r="H3374" t="s">
        <v>1172</v>
      </c>
      <c r="I3374" t="s">
        <v>467</v>
      </c>
      <c r="J3374" t="s">
        <v>1173</v>
      </c>
      <c r="K3374" t="s">
        <v>963</v>
      </c>
      <c r="L3374" t="s">
        <v>964</v>
      </c>
      <c r="M3374" t="s">
        <v>1174</v>
      </c>
      <c r="N3374" t="s">
        <v>1175</v>
      </c>
      <c r="O3374" t="s">
        <v>1542</v>
      </c>
      <c r="P3374" t="s">
        <v>1543</v>
      </c>
      <c r="Q3374" s="11">
        <v>0</v>
      </c>
      <c r="R3374" s="11">
        <v>0</v>
      </c>
      <c r="S3374" s="11">
        <v>0</v>
      </c>
      <c r="T3374" s="11">
        <v>0</v>
      </c>
      <c r="U3374" s="11">
        <v>2000000000</v>
      </c>
      <c r="V3374" s="11">
        <v>0</v>
      </c>
      <c r="W3374" s="11">
        <v>0</v>
      </c>
      <c r="X3374" s="11">
        <v>2000000000</v>
      </c>
      <c r="Y3374" s="11">
        <v>0</v>
      </c>
      <c r="Z3374" s="11">
        <v>0</v>
      </c>
      <c r="AA3374" s="11">
        <v>0</v>
      </c>
      <c r="AB3374" s="11">
        <v>0</v>
      </c>
      <c r="AC3374" s="11">
        <v>0</v>
      </c>
      <c r="AD3374" s="11">
        <v>0</v>
      </c>
      <c r="AE3374" s="11">
        <v>0</v>
      </c>
      <c r="AF3374" s="11">
        <v>0</v>
      </c>
      <c r="AG3374" s="11">
        <v>0</v>
      </c>
      <c r="AH3374" s="11">
        <v>0</v>
      </c>
      <c r="AI3374" s="11">
        <v>0</v>
      </c>
      <c r="AJ3374" s="11">
        <v>0</v>
      </c>
      <c r="AK3374" s="11">
        <v>0</v>
      </c>
      <c r="AL3374" s="11">
        <v>0</v>
      </c>
      <c r="AM3374" s="11">
        <v>0</v>
      </c>
      <c r="AN3374" s="11">
        <v>0</v>
      </c>
      <c r="AO33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4" s="11">
        <f>Table_PBS_SQL_DB2_PBSSQL_PBS_NDP_Tina_CG_QtrlyPerformance_Final[[#This Row],[GOU REL]]+Table_PBS_SQL_DB2_PBSSQL_PBS_NDP_Tina_CG_QtrlyPerformance_Final[[#This Row],[EXT REL]]</f>
        <v>0</v>
      </c>
      <c r="AT3374" s="11">
        <f>Table_PBS_SQL_DB2_PBSSQL_PBS_NDP_Tina_CG_QtrlyPerformance_Final[[#This Row],[GOU EXP]]+Table_PBS_SQL_DB2_PBSSQL_PBS_NDP_Tina_CG_QtrlyPerformance_Final[[#This Row],[EXT EXP]]</f>
        <v>0</v>
      </c>
      <c r="AU3374" s="11" t="str">
        <f>IF(Table_PBS_SQL_DB2_PBSSQL_PBS_NDP_Tina_CG_QtrlyPerformance_Final[[#This Row],[Item_Code]]&gt;"300000", "Capital", "Recurrent")</f>
        <v>Capital</v>
      </c>
    </row>
    <row r="3375" spans="1:47" x14ac:dyDescent="0.25">
      <c r="A3375" t="s">
        <v>467</v>
      </c>
      <c r="B3375" t="s">
        <v>468</v>
      </c>
      <c r="C3375" t="s">
        <v>465</v>
      </c>
      <c r="D3375" t="s">
        <v>871</v>
      </c>
      <c r="E3375" t="s">
        <v>87</v>
      </c>
      <c r="F3375" t="s">
        <v>872</v>
      </c>
      <c r="G3375" t="s">
        <v>97</v>
      </c>
      <c r="H3375" t="s">
        <v>873</v>
      </c>
      <c r="I3375" t="s">
        <v>467</v>
      </c>
      <c r="J3375" t="s">
        <v>874</v>
      </c>
      <c r="K3375" t="s">
        <v>469</v>
      </c>
      <c r="L3375" t="s">
        <v>875</v>
      </c>
      <c r="M3375" t="s">
        <v>866</v>
      </c>
      <c r="N3375" t="s">
        <v>867</v>
      </c>
      <c r="O3375" t="s">
        <v>878</v>
      </c>
      <c r="P3375" t="s">
        <v>879</v>
      </c>
      <c r="Q3375" s="11">
        <v>0</v>
      </c>
      <c r="R3375" s="11">
        <v>0</v>
      </c>
      <c r="S3375" s="11">
        <v>0</v>
      </c>
      <c r="T3375" s="11">
        <v>0</v>
      </c>
      <c r="U3375" s="11">
        <v>3254500000</v>
      </c>
      <c r="V3375" s="11">
        <v>0</v>
      </c>
      <c r="W3375" s="11">
        <v>3254500000</v>
      </c>
      <c r="X3375" s="11">
        <v>0</v>
      </c>
      <c r="Y3375" s="11">
        <v>813625000</v>
      </c>
      <c r="Z3375" s="11">
        <v>813625000</v>
      </c>
      <c r="AA3375" s="11">
        <v>0</v>
      </c>
      <c r="AB3375" s="11">
        <v>0</v>
      </c>
      <c r="AC3375" s="11">
        <v>0</v>
      </c>
      <c r="AD3375" s="11">
        <v>0</v>
      </c>
      <c r="AE3375" s="11">
        <v>0</v>
      </c>
      <c r="AF3375" s="11">
        <v>0</v>
      </c>
      <c r="AG3375" s="11">
        <v>0</v>
      </c>
      <c r="AH3375" s="11">
        <v>0</v>
      </c>
      <c r="AI3375" s="11">
        <v>0</v>
      </c>
      <c r="AJ3375" s="11">
        <v>0</v>
      </c>
      <c r="AK3375" s="11">
        <v>2440875000</v>
      </c>
      <c r="AL3375" s="11">
        <v>2440875000</v>
      </c>
      <c r="AM3375" s="11">
        <v>0</v>
      </c>
      <c r="AN3375" s="11">
        <v>0</v>
      </c>
      <c r="AO33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3254500000</v>
      </c>
      <c r="AP33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3254500000</v>
      </c>
      <c r="AR33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5" s="11">
        <f>Table_PBS_SQL_DB2_PBSSQL_PBS_NDP_Tina_CG_QtrlyPerformance_Final[[#This Row],[GOU REL]]+Table_PBS_SQL_DB2_PBSSQL_PBS_NDP_Tina_CG_QtrlyPerformance_Final[[#This Row],[EXT REL]]</f>
        <v>3254500000</v>
      </c>
      <c r="AT3375" s="11">
        <f>Table_PBS_SQL_DB2_PBSSQL_PBS_NDP_Tina_CG_QtrlyPerformance_Final[[#This Row],[GOU EXP]]+Table_PBS_SQL_DB2_PBSSQL_PBS_NDP_Tina_CG_QtrlyPerformance_Final[[#This Row],[EXT EXP]]</f>
        <v>3254500000</v>
      </c>
      <c r="AU3375" s="11" t="str">
        <f>IF(Table_PBS_SQL_DB2_PBSSQL_PBS_NDP_Tina_CG_QtrlyPerformance_Final[[#This Row],[Item_Code]]&gt;"300000", "Capital", "Recurrent")</f>
        <v>Recurrent</v>
      </c>
    </row>
    <row r="3376" spans="1:47" x14ac:dyDescent="0.25">
      <c r="A3376" t="s">
        <v>666</v>
      </c>
      <c r="B3376" t="s">
        <v>667</v>
      </c>
      <c r="C3376" t="s">
        <v>119</v>
      </c>
      <c r="D3376" t="s">
        <v>885</v>
      </c>
      <c r="E3376" t="s">
        <v>31</v>
      </c>
      <c r="F3376" t="s">
        <v>886</v>
      </c>
      <c r="G3376" t="s">
        <v>87</v>
      </c>
      <c r="H3376" t="s">
        <v>887</v>
      </c>
      <c r="I3376" t="s">
        <v>493</v>
      </c>
      <c r="J3376" t="s">
        <v>888</v>
      </c>
      <c r="K3376" t="s">
        <v>889</v>
      </c>
      <c r="L3376" t="s">
        <v>890</v>
      </c>
      <c r="M3376" t="s">
        <v>891</v>
      </c>
      <c r="N3376" t="s">
        <v>892</v>
      </c>
      <c r="O3376" t="s">
        <v>1085</v>
      </c>
      <c r="P3376" t="s">
        <v>1086</v>
      </c>
      <c r="Q3376" s="11">
        <v>0</v>
      </c>
      <c r="R3376" s="11">
        <v>0</v>
      </c>
      <c r="S3376" s="11">
        <v>30000000</v>
      </c>
      <c r="T3376" s="11">
        <v>-30000000</v>
      </c>
      <c r="U3376" s="11">
        <v>270000000</v>
      </c>
      <c r="V3376" s="11">
        <v>0</v>
      </c>
      <c r="W3376" s="11">
        <v>300000000</v>
      </c>
      <c r="X3376" s="11">
        <v>0</v>
      </c>
      <c r="Y3376" s="11">
        <v>0</v>
      </c>
      <c r="Z3376" s="11">
        <v>0</v>
      </c>
      <c r="AA3376" s="11">
        <v>0</v>
      </c>
      <c r="AB3376" s="11">
        <v>0</v>
      </c>
      <c r="AC3376" s="11">
        <v>100000000</v>
      </c>
      <c r="AD3376" s="11">
        <v>0</v>
      </c>
      <c r="AE3376" s="11">
        <v>0</v>
      </c>
      <c r="AF3376" s="11">
        <v>0</v>
      </c>
      <c r="AG3376" s="11">
        <v>80000000</v>
      </c>
      <c r="AH3376" s="11">
        <v>0</v>
      </c>
      <c r="AI3376" s="11">
        <v>0</v>
      </c>
      <c r="AJ3376" s="11">
        <v>0</v>
      </c>
      <c r="AK3376" s="11">
        <v>0</v>
      </c>
      <c r="AL3376" s="11">
        <v>0</v>
      </c>
      <c r="AM3376" s="11">
        <v>0</v>
      </c>
      <c r="AN3376" s="11">
        <v>0</v>
      </c>
      <c r="AO33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33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6" s="11">
        <f>Table_PBS_SQL_DB2_PBSSQL_PBS_NDP_Tina_CG_QtrlyPerformance_Final[[#This Row],[GOU REL]]+Table_PBS_SQL_DB2_PBSSQL_PBS_NDP_Tina_CG_QtrlyPerformance_Final[[#This Row],[EXT REL]]</f>
        <v>180000000</v>
      </c>
      <c r="AT3376" s="11">
        <f>Table_PBS_SQL_DB2_PBSSQL_PBS_NDP_Tina_CG_QtrlyPerformance_Final[[#This Row],[GOU EXP]]+Table_PBS_SQL_DB2_PBSSQL_PBS_NDP_Tina_CG_QtrlyPerformance_Final[[#This Row],[EXT EXP]]</f>
        <v>0</v>
      </c>
      <c r="AU3376" s="11" t="str">
        <f>IF(Table_PBS_SQL_DB2_PBSSQL_PBS_NDP_Tina_CG_QtrlyPerformance_Final[[#This Row],[Item_Code]]&gt;"300000", "Capital", "Recurrent")</f>
        <v>Recurrent</v>
      </c>
    </row>
    <row r="3377" spans="1:47" x14ac:dyDescent="0.25">
      <c r="A3377" t="s">
        <v>666</v>
      </c>
      <c r="B3377" t="s">
        <v>667</v>
      </c>
      <c r="C3377" t="s">
        <v>119</v>
      </c>
      <c r="D3377" t="s">
        <v>885</v>
      </c>
      <c r="E3377" t="s">
        <v>31</v>
      </c>
      <c r="F3377" t="s">
        <v>886</v>
      </c>
      <c r="G3377" t="s">
        <v>87</v>
      </c>
      <c r="H3377" t="s">
        <v>887</v>
      </c>
      <c r="I3377" t="s">
        <v>493</v>
      </c>
      <c r="J3377" t="s">
        <v>888</v>
      </c>
      <c r="K3377" t="s">
        <v>889</v>
      </c>
      <c r="L3377" t="s">
        <v>890</v>
      </c>
      <c r="M3377" t="s">
        <v>891</v>
      </c>
      <c r="N3377" t="s">
        <v>892</v>
      </c>
      <c r="O3377" t="s">
        <v>1005</v>
      </c>
      <c r="P3377" t="s">
        <v>1006</v>
      </c>
      <c r="Q3377" s="11">
        <v>0</v>
      </c>
      <c r="R3377" s="11">
        <v>0</v>
      </c>
      <c r="S3377" s="11">
        <v>78000000</v>
      </c>
      <c r="T3377" s="11">
        <v>-78000000</v>
      </c>
      <c r="U3377" s="11">
        <v>702000000</v>
      </c>
      <c r="V3377" s="11">
        <v>0</v>
      </c>
      <c r="W3377" s="11">
        <v>780000000</v>
      </c>
      <c r="X3377" s="11">
        <v>0</v>
      </c>
      <c r="Y3377" s="11">
        <v>0</v>
      </c>
      <c r="Z3377" s="11">
        <v>0</v>
      </c>
      <c r="AA3377" s="11">
        <v>0</v>
      </c>
      <c r="AB3377" s="11">
        <v>0</v>
      </c>
      <c r="AC3377" s="11">
        <v>390000000</v>
      </c>
      <c r="AD3377" s="11">
        <v>250191792</v>
      </c>
      <c r="AE3377" s="11">
        <v>0</v>
      </c>
      <c r="AF3377" s="11">
        <v>0</v>
      </c>
      <c r="AG3377" s="11">
        <v>197500000</v>
      </c>
      <c r="AH3377" s="11">
        <v>325741500</v>
      </c>
      <c r="AI3377" s="11">
        <v>0</v>
      </c>
      <c r="AJ3377" s="11">
        <v>0</v>
      </c>
      <c r="AK3377" s="11">
        <v>122862495</v>
      </c>
      <c r="AL3377" s="11">
        <v>134429203</v>
      </c>
      <c r="AM3377" s="11">
        <v>0</v>
      </c>
      <c r="AN3377" s="11">
        <v>0</v>
      </c>
      <c r="AO33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710362495</v>
      </c>
      <c r="AP33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710362495</v>
      </c>
      <c r="AR33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7" s="11">
        <f>Table_PBS_SQL_DB2_PBSSQL_PBS_NDP_Tina_CG_QtrlyPerformance_Final[[#This Row],[GOU REL]]+Table_PBS_SQL_DB2_PBSSQL_PBS_NDP_Tina_CG_QtrlyPerformance_Final[[#This Row],[EXT REL]]</f>
        <v>710362495</v>
      </c>
      <c r="AT3377" s="11">
        <f>Table_PBS_SQL_DB2_PBSSQL_PBS_NDP_Tina_CG_QtrlyPerformance_Final[[#This Row],[GOU EXP]]+Table_PBS_SQL_DB2_PBSSQL_PBS_NDP_Tina_CG_QtrlyPerformance_Final[[#This Row],[EXT EXP]]</f>
        <v>710362495</v>
      </c>
      <c r="AU3377" s="11" t="str">
        <f>IF(Table_PBS_SQL_DB2_PBSSQL_PBS_NDP_Tina_CG_QtrlyPerformance_Final[[#This Row],[Item_Code]]&gt;"300000", "Capital", "Recurrent")</f>
        <v>Recurrent</v>
      </c>
    </row>
    <row r="3378" spans="1:47" x14ac:dyDescent="0.25">
      <c r="A3378" t="s">
        <v>666</v>
      </c>
      <c r="B3378" t="s">
        <v>667</v>
      </c>
      <c r="C3378" t="s">
        <v>491</v>
      </c>
      <c r="D3378" t="s">
        <v>861</v>
      </c>
      <c r="E3378" t="s">
        <v>177</v>
      </c>
      <c r="F3378" t="s">
        <v>895</v>
      </c>
      <c r="G3378" t="s">
        <v>87</v>
      </c>
      <c r="H3378" t="s">
        <v>887</v>
      </c>
      <c r="I3378" t="s">
        <v>896</v>
      </c>
      <c r="J3378" t="s">
        <v>897</v>
      </c>
      <c r="K3378" t="s">
        <v>898</v>
      </c>
      <c r="L3378" t="s">
        <v>899</v>
      </c>
      <c r="M3378" t="s">
        <v>900</v>
      </c>
      <c r="N3378" t="s">
        <v>901</v>
      </c>
      <c r="O3378" t="s">
        <v>1011</v>
      </c>
      <c r="P3378" t="s">
        <v>1012</v>
      </c>
      <c r="Q3378" s="11">
        <v>0</v>
      </c>
      <c r="R3378" s="11">
        <v>0</v>
      </c>
      <c r="S3378" s="11">
        <v>0</v>
      </c>
      <c r="T3378" s="11">
        <v>0</v>
      </c>
      <c r="U3378" s="11">
        <v>0</v>
      </c>
      <c r="V3378" s="11">
        <v>0</v>
      </c>
      <c r="W3378" s="11">
        <v>0</v>
      </c>
      <c r="X3378" s="11">
        <v>0</v>
      </c>
      <c r="Y3378" s="11">
        <v>0</v>
      </c>
      <c r="Z3378" s="11">
        <v>0</v>
      </c>
      <c r="AA3378" s="11">
        <v>350800000</v>
      </c>
      <c r="AB3378" s="11">
        <v>350800000</v>
      </c>
      <c r="AC3378" s="11">
        <v>0</v>
      </c>
      <c r="AD3378" s="11">
        <v>0</v>
      </c>
      <c r="AE3378" s="11">
        <v>433986197</v>
      </c>
      <c r="AF3378" s="11">
        <v>433986197</v>
      </c>
      <c r="AG3378" s="11">
        <v>0</v>
      </c>
      <c r="AH3378" s="11">
        <v>0</v>
      </c>
      <c r="AI3378" s="11">
        <v>161610250</v>
      </c>
      <c r="AJ3378" s="11">
        <v>161610250</v>
      </c>
      <c r="AK3378" s="11">
        <v>0</v>
      </c>
      <c r="AL3378" s="11">
        <v>0</v>
      </c>
      <c r="AM3378" s="11">
        <v>368905878</v>
      </c>
      <c r="AN3378" s="11">
        <v>368905878</v>
      </c>
      <c r="AO33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1315302325</v>
      </c>
      <c r="AQ33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1315302325</v>
      </c>
      <c r="AS3378" s="11">
        <f>Table_PBS_SQL_DB2_PBSSQL_PBS_NDP_Tina_CG_QtrlyPerformance_Final[[#This Row],[GOU REL]]+Table_PBS_SQL_DB2_PBSSQL_PBS_NDP_Tina_CG_QtrlyPerformance_Final[[#This Row],[EXT REL]]</f>
        <v>1315302325</v>
      </c>
      <c r="AT3378" s="11">
        <f>Table_PBS_SQL_DB2_PBSSQL_PBS_NDP_Tina_CG_QtrlyPerformance_Final[[#This Row],[GOU EXP]]+Table_PBS_SQL_DB2_PBSSQL_PBS_NDP_Tina_CG_QtrlyPerformance_Final[[#This Row],[EXT EXP]]</f>
        <v>1315302325</v>
      </c>
      <c r="AU3378" s="11" t="str">
        <f>IF(Table_PBS_SQL_DB2_PBSSQL_PBS_NDP_Tina_CG_QtrlyPerformance_Final[[#This Row],[Item_Code]]&gt;"300000", "Capital", "Recurrent")</f>
        <v>Recurrent</v>
      </c>
    </row>
    <row r="3379" spans="1:47" x14ac:dyDescent="0.25">
      <c r="A3379" t="s">
        <v>666</v>
      </c>
      <c r="B3379" t="s">
        <v>667</v>
      </c>
      <c r="C3379" t="s">
        <v>491</v>
      </c>
      <c r="D3379" t="s">
        <v>861</v>
      </c>
      <c r="E3379" t="s">
        <v>177</v>
      </c>
      <c r="F3379" t="s">
        <v>895</v>
      </c>
      <c r="G3379" t="s">
        <v>87</v>
      </c>
      <c r="H3379" t="s">
        <v>887</v>
      </c>
      <c r="I3379" t="s">
        <v>467</v>
      </c>
      <c r="J3379" t="s">
        <v>908</v>
      </c>
      <c r="K3379" t="s">
        <v>898</v>
      </c>
      <c r="L3379" t="s">
        <v>899</v>
      </c>
      <c r="M3379" t="s">
        <v>900</v>
      </c>
      <c r="N3379" t="s">
        <v>901</v>
      </c>
      <c r="O3379" t="s">
        <v>1062</v>
      </c>
      <c r="P3379" t="s">
        <v>1063</v>
      </c>
      <c r="Q3379" s="11">
        <v>0</v>
      </c>
      <c r="R3379" s="11">
        <v>0</v>
      </c>
      <c r="S3379" s="11">
        <v>0</v>
      </c>
      <c r="T3379" s="11">
        <v>0</v>
      </c>
      <c r="U3379" s="11">
        <v>4596537396</v>
      </c>
      <c r="V3379" s="11">
        <v>0</v>
      </c>
      <c r="W3379" s="11">
        <v>0</v>
      </c>
      <c r="X3379" s="11">
        <v>4596537396</v>
      </c>
      <c r="Y3379" s="11">
        <v>0</v>
      </c>
      <c r="Z3379" s="11">
        <v>0</v>
      </c>
      <c r="AA3379" s="11">
        <v>0</v>
      </c>
      <c r="AB3379" s="11">
        <v>0</v>
      </c>
      <c r="AC3379" s="11">
        <v>0</v>
      </c>
      <c r="AD3379" s="11">
        <v>0</v>
      </c>
      <c r="AE3379" s="11">
        <v>0</v>
      </c>
      <c r="AF3379" s="11">
        <v>0</v>
      </c>
      <c r="AG3379" s="11">
        <v>0</v>
      </c>
      <c r="AH3379" s="11">
        <v>0</v>
      </c>
      <c r="AI3379" s="11">
        <v>0</v>
      </c>
      <c r="AJ3379" s="11">
        <v>0</v>
      </c>
      <c r="AK3379" s="11">
        <v>0</v>
      </c>
      <c r="AL3379" s="11">
        <v>0</v>
      </c>
      <c r="AM3379" s="11">
        <v>0</v>
      </c>
      <c r="AN3379" s="11">
        <v>0</v>
      </c>
      <c r="AO33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79" s="11">
        <f>Table_PBS_SQL_DB2_PBSSQL_PBS_NDP_Tina_CG_QtrlyPerformance_Final[[#This Row],[GOU REL]]+Table_PBS_SQL_DB2_PBSSQL_PBS_NDP_Tina_CG_QtrlyPerformance_Final[[#This Row],[EXT REL]]</f>
        <v>0</v>
      </c>
      <c r="AT3379" s="11">
        <f>Table_PBS_SQL_DB2_PBSSQL_PBS_NDP_Tina_CG_QtrlyPerformance_Final[[#This Row],[GOU EXP]]+Table_PBS_SQL_DB2_PBSSQL_PBS_NDP_Tina_CG_QtrlyPerformance_Final[[#This Row],[EXT EXP]]</f>
        <v>0</v>
      </c>
      <c r="AU3379" s="11" t="str">
        <f>IF(Table_PBS_SQL_DB2_PBSSQL_PBS_NDP_Tina_CG_QtrlyPerformance_Final[[#This Row],[Item_Code]]&gt;"300000", "Capital", "Recurrent")</f>
        <v>Recurrent</v>
      </c>
    </row>
    <row r="3380" spans="1:47" x14ac:dyDescent="0.25">
      <c r="A3380" t="s">
        <v>666</v>
      </c>
      <c r="B3380" t="s">
        <v>667</v>
      </c>
      <c r="C3380" t="s">
        <v>491</v>
      </c>
      <c r="D3380" t="s">
        <v>861</v>
      </c>
      <c r="E3380" t="s">
        <v>177</v>
      </c>
      <c r="F3380" t="s">
        <v>895</v>
      </c>
      <c r="G3380" t="s">
        <v>87</v>
      </c>
      <c r="H3380" t="s">
        <v>887</v>
      </c>
      <c r="I3380" t="s">
        <v>467</v>
      </c>
      <c r="J3380" t="s">
        <v>908</v>
      </c>
      <c r="K3380" t="s">
        <v>898</v>
      </c>
      <c r="L3380" t="s">
        <v>899</v>
      </c>
      <c r="M3380" t="s">
        <v>900</v>
      </c>
      <c r="N3380" t="s">
        <v>901</v>
      </c>
      <c r="O3380" t="s">
        <v>1011</v>
      </c>
      <c r="P3380" t="s">
        <v>1012</v>
      </c>
      <c r="Q3380" s="11">
        <v>0</v>
      </c>
      <c r="R3380" s="11">
        <v>0</v>
      </c>
      <c r="S3380" s="11">
        <v>0</v>
      </c>
      <c r="T3380" s="11">
        <v>0</v>
      </c>
      <c r="U3380" s="11">
        <v>1362130000</v>
      </c>
      <c r="V3380" s="11">
        <v>0</v>
      </c>
      <c r="W3380" s="11">
        <v>0</v>
      </c>
      <c r="X3380" s="11">
        <v>1362130000</v>
      </c>
      <c r="Y3380" s="11">
        <v>0</v>
      </c>
      <c r="Z3380" s="11">
        <v>0</v>
      </c>
      <c r="AA3380" s="11">
        <v>0</v>
      </c>
      <c r="AB3380" s="11">
        <v>0</v>
      </c>
      <c r="AC3380" s="11">
        <v>0</v>
      </c>
      <c r="AD3380" s="11">
        <v>0</v>
      </c>
      <c r="AE3380" s="11">
        <v>0</v>
      </c>
      <c r="AF3380" s="11">
        <v>0</v>
      </c>
      <c r="AG3380" s="11">
        <v>0</v>
      </c>
      <c r="AH3380" s="11">
        <v>0</v>
      </c>
      <c r="AI3380" s="11">
        <v>0</v>
      </c>
      <c r="AJ3380" s="11">
        <v>0</v>
      </c>
      <c r="AK3380" s="11">
        <v>0</v>
      </c>
      <c r="AL3380" s="11">
        <v>0</v>
      </c>
      <c r="AM3380" s="11">
        <v>0</v>
      </c>
      <c r="AN3380" s="11">
        <v>0</v>
      </c>
      <c r="AO33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80" s="11">
        <f>Table_PBS_SQL_DB2_PBSSQL_PBS_NDP_Tina_CG_QtrlyPerformance_Final[[#This Row],[GOU REL]]+Table_PBS_SQL_DB2_PBSSQL_PBS_NDP_Tina_CG_QtrlyPerformance_Final[[#This Row],[EXT REL]]</f>
        <v>0</v>
      </c>
      <c r="AT3380" s="11">
        <f>Table_PBS_SQL_DB2_PBSSQL_PBS_NDP_Tina_CG_QtrlyPerformance_Final[[#This Row],[GOU EXP]]+Table_PBS_SQL_DB2_PBSSQL_PBS_NDP_Tina_CG_QtrlyPerformance_Final[[#This Row],[EXT EXP]]</f>
        <v>0</v>
      </c>
      <c r="AU3380" s="11" t="str">
        <f>IF(Table_PBS_SQL_DB2_PBSSQL_PBS_NDP_Tina_CG_QtrlyPerformance_Final[[#This Row],[Item_Code]]&gt;"300000", "Capital", "Recurrent")</f>
        <v>Recurrent</v>
      </c>
    </row>
    <row r="3381" spans="1:47" x14ac:dyDescent="0.25">
      <c r="A3381" t="s">
        <v>666</v>
      </c>
      <c r="B3381" t="s">
        <v>667</v>
      </c>
      <c r="C3381" t="s">
        <v>491</v>
      </c>
      <c r="D3381" t="s">
        <v>861</v>
      </c>
      <c r="E3381" t="s">
        <v>177</v>
      </c>
      <c r="F3381" t="s">
        <v>895</v>
      </c>
      <c r="G3381" t="s">
        <v>87</v>
      </c>
      <c r="H3381" t="s">
        <v>887</v>
      </c>
      <c r="I3381" t="s">
        <v>467</v>
      </c>
      <c r="J3381" t="s">
        <v>908</v>
      </c>
      <c r="K3381" t="s">
        <v>898</v>
      </c>
      <c r="L3381" t="s">
        <v>899</v>
      </c>
      <c r="M3381" t="s">
        <v>900</v>
      </c>
      <c r="N3381" t="s">
        <v>901</v>
      </c>
      <c r="O3381" t="s">
        <v>1120</v>
      </c>
      <c r="P3381" t="s">
        <v>1121</v>
      </c>
      <c r="Q3381" s="11">
        <v>0</v>
      </c>
      <c r="R3381" s="11">
        <v>0</v>
      </c>
      <c r="S3381" s="11">
        <v>0</v>
      </c>
      <c r="T3381" s="11">
        <v>0</v>
      </c>
      <c r="U3381" s="11">
        <v>10000000</v>
      </c>
      <c r="V3381" s="11">
        <v>0</v>
      </c>
      <c r="W3381" s="11">
        <v>0</v>
      </c>
      <c r="X3381" s="11">
        <v>10000000</v>
      </c>
      <c r="Y3381" s="11">
        <v>0</v>
      </c>
      <c r="Z3381" s="11">
        <v>0</v>
      </c>
      <c r="AA3381" s="11">
        <v>0</v>
      </c>
      <c r="AB3381" s="11">
        <v>0</v>
      </c>
      <c r="AC3381" s="11">
        <v>0</v>
      </c>
      <c r="AD3381" s="11">
        <v>0</v>
      </c>
      <c r="AE3381" s="11">
        <v>0</v>
      </c>
      <c r="AF3381" s="11">
        <v>0</v>
      </c>
      <c r="AG3381" s="11">
        <v>0</v>
      </c>
      <c r="AH3381" s="11">
        <v>0</v>
      </c>
      <c r="AI3381" s="11">
        <v>0</v>
      </c>
      <c r="AJ3381" s="11">
        <v>0</v>
      </c>
      <c r="AK3381" s="11">
        <v>0</v>
      </c>
      <c r="AL3381" s="11">
        <v>0</v>
      </c>
      <c r="AM3381" s="11">
        <v>0</v>
      </c>
      <c r="AN3381" s="11">
        <v>0</v>
      </c>
      <c r="AO33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81" s="11">
        <f>Table_PBS_SQL_DB2_PBSSQL_PBS_NDP_Tina_CG_QtrlyPerformance_Final[[#This Row],[GOU REL]]+Table_PBS_SQL_DB2_PBSSQL_PBS_NDP_Tina_CG_QtrlyPerformance_Final[[#This Row],[EXT REL]]</f>
        <v>0</v>
      </c>
      <c r="AT3381" s="11">
        <f>Table_PBS_SQL_DB2_PBSSQL_PBS_NDP_Tina_CG_QtrlyPerformance_Final[[#This Row],[GOU EXP]]+Table_PBS_SQL_DB2_PBSSQL_PBS_NDP_Tina_CG_QtrlyPerformance_Final[[#This Row],[EXT EXP]]</f>
        <v>0</v>
      </c>
      <c r="AU3381" s="11" t="str">
        <f>IF(Table_PBS_SQL_DB2_PBSSQL_PBS_NDP_Tina_CG_QtrlyPerformance_Final[[#This Row],[Item_Code]]&gt;"300000", "Capital", "Recurrent")</f>
        <v>Recurrent</v>
      </c>
    </row>
    <row r="3382" spans="1:47" x14ac:dyDescent="0.25">
      <c r="A3382" t="s">
        <v>666</v>
      </c>
      <c r="B3382" t="s">
        <v>667</v>
      </c>
      <c r="C3382" t="s">
        <v>664</v>
      </c>
      <c r="D3382" t="s">
        <v>913</v>
      </c>
      <c r="E3382" t="s">
        <v>31</v>
      </c>
      <c r="F3382" t="s">
        <v>914</v>
      </c>
      <c r="G3382" t="s">
        <v>75</v>
      </c>
      <c r="H3382" t="s">
        <v>915</v>
      </c>
      <c r="I3382" t="s">
        <v>896</v>
      </c>
      <c r="J3382" t="s">
        <v>897</v>
      </c>
      <c r="K3382" t="s">
        <v>916</v>
      </c>
      <c r="L3382" t="s">
        <v>917</v>
      </c>
      <c r="M3382" t="s">
        <v>918</v>
      </c>
      <c r="N3382" t="s">
        <v>919</v>
      </c>
      <c r="O3382" t="s">
        <v>902</v>
      </c>
      <c r="P3382" t="s">
        <v>903</v>
      </c>
      <c r="Q3382" s="11">
        <v>0</v>
      </c>
      <c r="R3382" s="11">
        <v>0</v>
      </c>
      <c r="S3382" s="11">
        <v>0</v>
      </c>
      <c r="T3382" s="11">
        <v>0</v>
      </c>
      <c r="U3382" s="11">
        <v>0</v>
      </c>
      <c r="V3382" s="11">
        <v>0</v>
      </c>
      <c r="W3382" s="11">
        <v>0</v>
      </c>
      <c r="X3382" s="11">
        <v>0</v>
      </c>
      <c r="Y3382" s="11">
        <v>0</v>
      </c>
      <c r="Z3382" s="11">
        <v>0</v>
      </c>
      <c r="AA3382" s="11">
        <v>160212000</v>
      </c>
      <c r="AB3382" s="11">
        <v>0</v>
      </c>
      <c r="AC3382" s="11">
        <v>0</v>
      </c>
      <c r="AD3382" s="11">
        <v>0</v>
      </c>
      <c r="AE3382" s="11">
        <v>24525317</v>
      </c>
      <c r="AF3382" s="11">
        <v>24525317</v>
      </c>
      <c r="AG3382" s="11">
        <v>0</v>
      </c>
      <c r="AH3382" s="11">
        <v>0</v>
      </c>
      <c r="AI3382" s="11">
        <v>0</v>
      </c>
      <c r="AJ3382" s="11">
        <v>0</v>
      </c>
      <c r="AK3382" s="11">
        <v>0</v>
      </c>
      <c r="AL3382" s="11">
        <v>0</v>
      </c>
      <c r="AM3382" s="11">
        <v>0</v>
      </c>
      <c r="AN3382" s="11">
        <v>0</v>
      </c>
      <c r="AO33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184737317</v>
      </c>
      <c r="AQ33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24525317</v>
      </c>
      <c r="AS3382" s="11">
        <f>Table_PBS_SQL_DB2_PBSSQL_PBS_NDP_Tina_CG_QtrlyPerformance_Final[[#This Row],[GOU REL]]+Table_PBS_SQL_DB2_PBSSQL_PBS_NDP_Tina_CG_QtrlyPerformance_Final[[#This Row],[EXT REL]]</f>
        <v>184737317</v>
      </c>
      <c r="AT3382" s="11">
        <f>Table_PBS_SQL_DB2_PBSSQL_PBS_NDP_Tina_CG_QtrlyPerformance_Final[[#This Row],[GOU EXP]]+Table_PBS_SQL_DB2_PBSSQL_PBS_NDP_Tina_CG_QtrlyPerformance_Final[[#This Row],[EXT EXP]]</f>
        <v>24525317</v>
      </c>
      <c r="AU3382" s="11" t="str">
        <f>IF(Table_PBS_SQL_DB2_PBSSQL_PBS_NDP_Tina_CG_QtrlyPerformance_Final[[#This Row],[Item_Code]]&gt;"300000", "Capital", "Recurrent")</f>
        <v>Recurrent</v>
      </c>
    </row>
    <row r="3383" spans="1:47" x14ac:dyDescent="0.25">
      <c r="A3383" t="s">
        <v>666</v>
      </c>
      <c r="B3383" t="s">
        <v>667</v>
      </c>
      <c r="C3383" t="s">
        <v>664</v>
      </c>
      <c r="D3383" t="s">
        <v>913</v>
      </c>
      <c r="E3383" t="s">
        <v>31</v>
      </c>
      <c r="F3383" t="s">
        <v>914</v>
      </c>
      <c r="G3383" t="s">
        <v>75</v>
      </c>
      <c r="H3383" t="s">
        <v>915</v>
      </c>
      <c r="I3383" t="s">
        <v>896</v>
      </c>
      <c r="J3383" t="s">
        <v>897</v>
      </c>
      <c r="K3383" t="s">
        <v>916</v>
      </c>
      <c r="L3383" t="s">
        <v>917</v>
      </c>
      <c r="M3383" t="s">
        <v>918</v>
      </c>
      <c r="N3383" t="s">
        <v>919</v>
      </c>
      <c r="O3383" t="s">
        <v>967</v>
      </c>
      <c r="P3383" t="s">
        <v>968</v>
      </c>
      <c r="Q3383" s="11">
        <v>0</v>
      </c>
      <c r="R3383" s="11">
        <v>0</v>
      </c>
      <c r="S3383" s="11">
        <v>0</v>
      </c>
      <c r="T3383" s="11">
        <v>0</v>
      </c>
      <c r="U3383" s="11">
        <v>0</v>
      </c>
      <c r="V3383" s="11">
        <v>0</v>
      </c>
      <c r="W3383" s="11">
        <v>0</v>
      </c>
      <c r="X3383" s="11">
        <v>0</v>
      </c>
      <c r="Y3383" s="11">
        <v>0</v>
      </c>
      <c r="Z3383" s="11">
        <v>0</v>
      </c>
      <c r="AA3383" s="11">
        <v>72000000</v>
      </c>
      <c r="AB3383" s="11">
        <v>2400000</v>
      </c>
      <c r="AC3383" s="11">
        <v>0</v>
      </c>
      <c r="AD3383" s="11">
        <v>0</v>
      </c>
      <c r="AE3383" s="11">
        <v>35599762</v>
      </c>
      <c r="AF3383" s="11">
        <v>35599762</v>
      </c>
      <c r="AG3383" s="11">
        <v>0</v>
      </c>
      <c r="AH3383" s="11">
        <v>0</v>
      </c>
      <c r="AI3383" s="11">
        <v>8931966</v>
      </c>
      <c r="AJ3383" s="11">
        <v>8931966</v>
      </c>
      <c r="AK3383" s="11">
        <v>0</v>
      </c>
      <c r="AL3383" s="11">
        <v>0</v>
      </c>
      <c r="AM3383" s="11">
        <v>13016949</v>
      </c>
      <c r="AN3383" s="11">
        <v>13016949</v>
      </c>
      <c r="AO33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129548677</v>
      </c>
      <c r="AQ33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59948677</v>
      </c>
      <c r="AS3383" s="11">
        <f>Table_PBS_SQL_DB2_PBSSQL_PBS_NDP_Tina_CG_QtrlyPerformance_Final[[#This Row],[GOU REL]]+Table_PBS_SQL_DB2_PBSSQL_PBS_NDP_Tina_CG_QtrlyPerformance_Final[[#This Row],[EXT REL]]</f>
        <v>129548677</v>
      </c>
      <c r="AT3383" s="11">
        <f>Table_PBS_SQL_DB2_PBSSQL_PBS_NDP_Tina_CG_QtrlyPerformance_Final[[#This Row],[GOU EXP]]+Table_PBS_SQL_DB2_PBSSQL_PBS_NDP_Tina_CG_QtrlyPerformance_Final[[#This Row],[EXT EXP]]</f>
        <v>59948677</v>
      </c>
      <c r="AU3383" s="11" t="str">
        <f>IF(Table_PBS_SQL_DB2_PBSSQL_PBS_NDP_Tina_CG_QtrlyPerformance_Final[[#This Row],[Item_Code]]&gt;"300000", "Capital", "Recurrent")</f>
        <v>Recurrent</v>
      </c>
    </row>
    <row r="3384" spans="1:47" x14ac:dyDescent="0.25">
      <c r="A3384" t="s">
        <v>666</v>
      </c>
      <c r="B3384" t="s">
        <v>667</v>
      </c>
      <c r="C3384" t="s">
        <v>664</v>
      </c>
      <c r="D3384" t="s">
        <v>913</v>
      </c>
      <c r="E3384" t="s">
        <v>31</v>
      </c>
      <c r="F3384" t="s">
        <v>914</v>
      </c>
      <c r="G3384" t="s">
        <v>75</v>
      </c>
      <c r="H3384" t="s">
        <v>915</v>
      </c>
      <c r="I3384" t="s">
        <v>896</v>
      </c>
      <c r="J3384" t="s">
        <v>897</v>
      </c>
      <c r="K3384" t="s">
        <v>916</v>
      </c>
      <c r="L3384" t="s">
        <v>917</v>
      </c>
      <c r="M3384" t="s">
        <v>918</v>
      </c>
      <c r="N3384" t="s">
        <v>919</v>
      </c>
      <c r="O3384" t="s">
        <v>940</v>
      </c>
      <c r="P3384" t="s">
        <v>941</v>
      </c>
      <c r="Q3384" s="11">
        <v>0</v>
      </c>
      <c r="R3384" s="11">
        <v>0</v>
      </c>
      <c r="S3384" s="11">
        <v>0</v>
      </c>
      <c r="T3384" s="11">
        <v>0</v>
      </c>
      <c r="U3384" s="11">
        <v>0</v>
      </c>
      <c r="V3384" s="11">
        <v>0</v>
      </c>
      <c r="W3384" s="11">
        <v>0</v>
      </c>
      <c r="X3384" s="11">
        <v>0</v>
      </c>
      <c r="Y3384" s="11">
        <v>0</v>
      </c>
      <c r="Z3384" s="11">
        <v>0</v>
      </c>
      <c r="AA3384" s="11">
        <v>15000000</v>
      </c>
      <c r="AB3384" s="11">
        <v>0</v>
      </c>
      <c r="AC3384" s="11">
        <v>0</v>
      </c>
      <c r="AD3384" s="11">
        <v>0</v>
      </c>
      <c r="AE3384" s="11">
        <v>800000</v>
      </c>
      <c r="AF3384" s="11">
        <v>800000</v>
      </c>
      <c r="AG3384" s="11">
        <v>0</v>
      </c>
      <c r="AH3384" s="11">
        <v>0</v>
      </c>
      <c r="AI3384" s="11">
        <v>0</v>
      </c>
      <c r="AJ3384" s="11">
        <v>0</v>
      </c>
      <c r="AK3384" s="11">
        <v>0</v>
      </c>
      <c r="AL3384" s="11">
        <v>0</v>
      </c>
      <c r="AM3384" s="11">
        <v>0</v>
      </c>
      <c r="AN3384" s="11">
        <v>0</v>
      </c>
      <c r="AO33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15800000</v>
      </c>
      <c r="AQ33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800000</v>
      </c>
      <c r="AS3384" s="11">
        <f>Table_PBS_SQL_DB2_PBSSQL_PBS_NDP_Tina_CG_QtrlyPerformance_Final[[#This Row],[GOU REL]]+Table_PBS_SQL_DB2_PBSSQL_PBS_NDP_Tina_CG_QtrlyPerformance_Final[[#This Row],[EXT REL]]</f>
        <v>15800000</v>
      </c>
      <c r="AT3384" s="11">
        <f>Table_PBS_SQL_DB2_PBSSQL_PBS_NDP_Tina_CG_QtrlyPerformance_Final[[#This Row],[GOU EXP]]+Table_PBS_SQL_DB2_PBSSQL_PBS_NDP_Tina_CG_QtrlyPerformance_Final[[#This Row],[EXT EXP]]</f>
        <v>800000</v>
      </c>
      <c r="AU3384" s="11" t="str">
        <f>IF(Table_PBS_SQL_DB2_PBSSQL_PBS_NDP_Tina_CG_QtrlyPerformance_Final[[#This Row],[Item_Code]]&gt;"300000", "Capital", "Recurrent")</f>
        <v>Recurrent</v>
      </c>
    </row>
    <row r="3385" spans="1:47" x14ac:dyDescent="0.25">
      <c r="A3385" t="s">
        <v>666</v>
      </c>
      <c r="B3385" t="s">
        <v>667</v>
      </c>
      <c r="C3385" t="s">
        <v>664</v>
      </c>
      <c r="D3385" t="s">
        <v>913</v>
      </c>
      <c r="E3385" t="s">
        <v>31</v>
      </c>
      <c r="F3385" t="s">
        <v>914</v>
      </c>
      <c r="G3385" t="s">
        <v>75</v>
      </c>
      <c r="H3385" t="s">
        <v>915</v>
      </c>
      <c r="I3385" t="s">
        <v>493</v>
      </c>
      <c r="J3385" t="s">
        <v>915</v>
      </c>
      <c r="K3385" t="s">
        <v>2013</v>
      </c>
      <c r="L3385" t="s">
        <v>2014</v>
      </c>
      <c r="M3385" t="s">
        <v>918</v>
      </c>
      <c r="N3385" t="s">
        <v>919</v>
      </c>
      <c r="O3385" t="s">
        <v>1516</v>
      </c>
      <c r="P3385" t="s">
        <v>1517</v>
      </c>
      <c r="Q3385" s="11">
        <v>0</v>
      </c>
      <c r="R3385" s="11">
        <v>0</v>
      </c>
      <c r="S3385" s="11">
        <v>79900000</v>
      </c>
      <c r="T3385" s="11">
        <v>-79900000</v>
      </c>
      <c r="U3385" s="11">
        <v>719100000</v>
      </c>
      <c r="V3385" s="11">
        <v>0</v>
      </c>
      <c r="W3385" s="11">
        <v>799000000</v>
      </c>
      <c r="X3385" s="11">
        <v>0</v>
      </c>
      <c r="Y3385" s="11">
        <v>0</v>
      </c>
      <c r="Z3385" s="11">
        <v>0</v>
      </c>
      <c r="AA3385" s="11">
        <v>0</v>
      </c>
      <c r="AB3385" s="11">
        <v>0</v>
      </c>
      <c r="AC3385" s="11">
        <v>0</v>
      </c>
      <c r="AD3385" s="11">
        <v>0</v>
      </c>
      <c r="AE3385" s="11">
        <v>0</v>
      </c>
      <c r="AF3385" s="11">
        <v>0</v>
      </c>
      <c r="AG3385" s="11">
        <v>0</v>
      </c>
      <c r="AH3385" s="11">
        <v>0</v>
      </c>
      <c r="AI3385" s="11">
        <v>0</v>
      </c>
      <c r="AJ3385" s="11">
        <v>0</v>
      </c>
      <c r="AK3385" s="11">
        <v>0</v>
      </c>
      <c r="AL3385" s="11">
        <v>0</v>
      </c>
      <c r="AM3385" s="11">
        <v>0</v>
      </c>
      <c r="AN3385" s="11">
        <v>0</v>
      </c>
      <c r="AO33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85" s="11">
        <f>Table_PBS_SQL_DB2_PBSSQL_PBS_NDP_Tina_CG_QtrlyPerformance_Final[[#This Row],[GOU REL]]+Table_PBS_SQL_DB2_PBSSQL_PBS_NDP_Tina_CG_QtrlyPerformance_Final[[#This Row],[EXT REL]]</f>
        <v>0</v>
      </c>
      <c r="AT3385" s="11">
        <f>Table_PBS_SQL_DB2_PBSSQL_PBS_NDP_Tina_CG_QtrlyPerformance_Final[[#This Row],[GOU EXP]]+Table_PBS_SQL_DB2_PBSSQL_PBS_NDP_Tina_CG_QtrlyPerformance_Final[[#This Row],[EXT EXP]]</f>
        <v>0</v>
      </c>
      <c r="AU3385" s="11" t="str">
        <f>IF(Table_PBS_SQL_DB2_PBSSQL_PBS_NDP_Tina_CG_QtrlyPerformance_Final[[#This Row],[Item_Code]]&gt;"300000", "Capital", "Recurrent")</f>
        <v>Capital</v>
      </c>
    </row>
    <row r="3386" spans="1:47" x14ac:dyDescent="0.25">
      <c r="A3386" t="s">
        <v>666</v>
      </c>
      <c r="B3386" t="s">
        <v>667</v>
      </c>
      <c r="C3386" t="s">
        <v>664</v>
      </c>
      <c r="D3386" t="s">
        <v>913</v>
      </c>
      <c r="E3386" t="s">
        <v>31</v>
      </c>
      <c r="F3386" t="s">
        <v>914</v>
      </c>
      <c r="G3386" t="s">
        <v>75</v>
      </c>
      <c r="H3386" t="s">
        <v>915</v>
      </c>
      <c r="I3386" t="s">
        <v>493</v>
      </c>
      <c r="J3386" t="s">
        <v>915</v>
      </c>
      <c r="K3386" t="s">
        <v>1833</v>
      </c>
      <c r="L3386" t="s">
        <v>1834</v>
      </c>
      <c r="M3386" t="s">
        <v>1835</v>
      </c>
      <c r="N3386" t="s">
        <v>1836</v>
      </c>
      <c r="O3386" t="s">
        <v>1062</v>
      </c>
      <c r="P3386" t="s">
        <v>1063</v>
      </c>
      <c r="Q3386" s="11">
        <v>0</v>
      </c>
      <c r="R3386" s="11">
        <v>0</v>
      </c>
      <c r="S3386" s="11">
        <v>0</v>
      </c>
      <c r="T3386" s="11">
        <v>0</v>
      </c>
      <c r="U3386" s="11">
        <v>120000000</v>
      </c>
      <c r="V3386" s="11">
        <v>0</v>
      </c>
      <c r="W3386" s="11">
        <v>120000000</v>
      </c>
      <c r="X3386" s="11">
        <v>0</v>
      </c>
      <c r="Y3386" s="11">
        <v>30000000</v>
      </c>
      <c r="Z3386" s="11">
        <v>28708229</v>
      </c>
      <c r="AA3386" s="11">
        <v>0</v>
      </c>
      <c r="AB3386" s="11">
        <v>0</v>
      </c>
      <c r="AC3386" s="11">
        <v>30000000</v>
      </c>
      <c r="AD3386" s="11">
        <v>23208047</v>
      </c>
      <c r="AE3386" s="11">
        <v>0</v>
      </c>
      <c r="AF3386" s="11">
        <v>0</v>
      </c>
      <c r="AG3386" s="11">
        <v>30000000</v>
      </c>
      <c r="AH3386" s="11">
        <v>36551128</v>
      </c>
      <c r="AI3386" s="11">
        <v>0</v>
      </c>
      <c r="AJ3386" s="11">
        <v>0</v>
      </c>
      <c r="AK3386" s="11">
        <v>30000000</v>
      </c>
      <c r="AL3386" s="11">
        <v>31165000</v>
      </c>
      <c r="AM3386" s="11">
        <v>0</v>
      </c>
      <c r="AN3386" s="11">
        <v>0</v>
      </c>
      <c r="AO33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3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119632404</v>
      </c>
      <c r="AR33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86" s="11">
        <f>Table_PBS_SQL_DB2_PBSSQL_PBS_NDP_Tina_CG_QtrlyPerformance_Final[[#This Row],[GOU REL]]+Table_PBS_SQL_DB2_PBSSQL_PBS_NDP_Tina_CG_QtrlyPerformance_Final[[#This Row],[EXT REL]]</f>
        <v>120000000</v>
      </c>
      <c r="AT3386" s="11">
        <f>Table_PBS_SQL_DB2_PBSSQL_PBS_NDP_Tina_CG_QtrlyPerformance_Final[[#This Row],[GOU EXP]]+Table_PBS_SQL_DB2_PBSSQL_PBS_NDP_Tina_CG_QtrlyPerformance_Final[[#This Row],[EXT EXP]]</f>
        <v>119632404</v>
      </c>
      <c r="AU3386" s="11" t="str">
        <f>IF(Table_PBS_SQL_DB2_PBSSQL_PBS_NDP_Tina_CG_QtrlyPerformance_Final[[#This Row],[Item_Code]]&gt;"300000", "Capital", "Recurrent")</f>
        <v>Recurrent</v>
      </c>
    </row>
    <row r="3387" spans="1:47" x14ac:dyDescent="0.25">
      <c r="A3387" t="s">
        <v>666</v>
      </c>
      <c r="B3387" t="s">
        <v>667</v>
      </c>
      <c r="C3387" t="s">
        <v>664</v>
      </c>
      <c r="D3387" t="s">
        <v>913</v>
      </c>
      <c r="E3387" t="s">
        <v>31</v>
      </c>
      <c r="F3387" t="s">
        <v>914</v>
      </c>
      <c r="G3387" t="s">
        <v>75</v>
      </c>
      <c r="H3387" t="s">
        <v>915</v>
      </c>
      <c r="I3387" t="s">
        <v>493</v>
      </c>
      <c r="J3387" t="s">
        <v>915</v>
      </c>
      <c r="K3387" t="s">
        <v>1833</v>
      </c>
      <c r="L3387" t="s">
        <v>1834</v>
      </c>
      <c r="M3387" t="s">
        <v>1835</v>
      </c>
      <c r="N3387" t="s">
        <v>1836</v>
      </c>
      <c r="O3387" t="s">
        <v>934</v>
      </c>
      <c r="P3387" t="s">
        <v>935</v>
      </c>
      <c r="Q3387" s="11">
        <v>0</v>
      </c>
      <c r="R3387" s="11">
        <v>0</v>
      </c>
      <c r="S3387" s="11">
        <v>0</v>
      </c>
      <c r="T3387" s="11">
        <v>0</v>
      </c>
      <c r="U3387" s="11">
        <v>500000000</v>
      </c>
      <c r="V3387" s="11">
        <v>0</v>
      </c>
      <c r="W3387" s="11">
        <v>500000000</v>
      </c>
      <c r="X3387" s="11">
        <v>0</v>
      </c>
      <c r="Y3387" s="11">
        <v>0</v>
      </c>
      <c r="Z3387" s="11">
        <v>0</v>
      </c>
      <c r="AA3387" s="11">
        <v>0</v>
      </c>
      <c r="AB3387" s="11">
        <v>0</v>
      </c>
      <c r="AC3387" s="11">
        <v>0</v>
      </c>
      <c r="AD3387" s="11">
        <v>0</v>
      </c>
      <c r="AE3387" s="11">
        <v>0</v>
      </c>
      <c r="AF3387" s="11">
        <v>0</v>
      </c>
      <c r="AG3387" s="11">
        <v>0</v>
      </c>
      <c r="AH3387" s="11">
        <v>0</v>
      </c>
      <c r="AI3387" s="11">
        <v>0</v>
      </c>
      <c r="AJ3387" s="11">
        <v>0</v>
      </c>
      <c r="AK3387" s="11">
        <v>0</v>
      </c>
      <c r="AL3387" s="11">
        <v>0</v>
      </c>
      <c r="AM3387" s="11">
        <v>0</v>
      </c>
      <c r="AN3387" s="11">
        <v>0</v>
      </c>
      <c r="AO33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87" s="11">
        <f>Table_PBS_SQL_DB2_PBSSQL_PBS_NDP_Tina_CG_QtrlyPerformance_Final[[#This Row],[GOU REL]]+Table_PBS_SQL_DB2_PBSSQL_PBS_NDP_Tina_CG_QtrlyPerformance_Final[[#This Row],[EXT REL]]</f>
        <v>0</v>
      </c>
      <c r="AT3387" s="11">
        <f>Table_PBS_SQL_DB2_PBSSQL_PBS_NDP_Tina_CG_QtrlyPerformance_Final[[#This Row],[GOU EXP]]+Table_PBS_SQL_DB2_PBSSQL_PBS_NDP_Tina_CG_QtrlyPerformance_Final[[#This Row],[EXT EXP]]</f>
        <v>0</v>
      </c>
      <c r="AU3387" s="11" t="str">
        <f>IF(Table_PBS_SQL_DB2_PBSSQL_PBS_NDP_Tina_CG_QtrlyPerformance_Final[[#This Row],[Item_Code]]&gt;"300000", "Capital", "Recurrent")</f>
        <v>Capital</v>
      </c>
    </row>
    <row r="3388" spans="1:47" x14ac:dyDescent="0.25">
      <c r="A3388" t="s">
        <v>666</v>
      </c>
      <c r="B3388" t="s">
        <v>667</v>
      </c>
      <c r="C3388" t="s">
        <v>664</v>
      </c>
      <c r="D3388" t="s">
        <v>913</v>
      </c>
      <c r="E3388" t="s">
        <v>31</v>
      </c>
      <c r="F3388" t="s">
        <v>914</v>
      </c>
      <c r="G3388" t="s">
        <v>75</v>
      </c>
      <c r="H3388" t="s">
        <v>915</v>
      </c>
      <c r="I3388" t="s">
        <v>493</v>
      </c>
      <c r="J3388" t="s">
        <v>915</v>
      </c>
      <c r="K3388" t="s">
        <v>930</v>
      </c>
      <c r="L3388" t="s">
        <v>931</v>
      </c>
      <c r="M3388" t="s">
        <v>932</v>
      </c>
      <c r="N3388" t="s">
        <v>933</v>
      </c>
      <c r="O3388" t="s">
        <v>1062</v>
      </c>
      <c r="P3388" t="s">
        <v>1063</v>
      </c>
      <c r="Q3388" s="11">
        <v>0</v>
      </c>
      <c r="R3388" s="11">
        <v>0</v>
      </c>
      <c r="S3388" s="11">
        <v>0</v>
      </c>
      <c r="T3388" s="11">
        <v>0</v>
      </c>
      <c r="U3388" s="11">
        <v>50000000</v>
      </c>
      <c r="V3388" s="11">
        <v>0</v>
      </c>
      <c r="W3388" s="11">
        <v>50000000</v>
      </c>
      <c r="X3388" s="11">
        <v>0</v>
      </c>
      <c r="Y3388" s="11">
        <v>12500000</v>
      </c>
      <c r="Z3388" s="11">
        <v>11121000</v>
      </c>
      <c r="AA3388" s="11">
        <v>0</v>
      </c>
      <c r="AB3388" s="11">
        <v>0</v>
      </c>
      <c r="AC3388" s="11">
        <v>12500000</v>
      </c>
      <c r="AD3388" s="11">
        <v>13879000</v>
      </c>
      <c r="AE3388" s="11">
        <v>0</v>
      </c>
      <c r="AF3388" s="11">
        <v>0</v>
      </c>
      <c r="AG3388" s="11">
        <v>12500000</v>
      </c>
      <c r="AH3388" s="11">
        <v>17280000</v>
      </c>
      <c r="AI3388" s="11">
        <v>0</v>
      </c>
      <c r="AJ3388" s="11">
        <v>0</v>
      </c>
      <c r="AK3388" s="11">
        <v>12500000</v>
      </c>
      <c r="AL3388" s="11">
        <v>6588036</v>
      </c>
      <c r="AM3388" s="11">
        <v>0</v>
      </c>
      <c r="AN3388" s="11">
        <v>0</v>
      </c>
      <c r="AO33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3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48868036</v>
      </c>
      <c r="AR33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88" s="11">
        <f>Table_PBS_SQL_DB2_PBSSQL_PBS_NDP_Tina_CG_QtrlyPerformance_Final[[#This Row],[GOU REL]]+Table_PBS_SQL_DB2_PBSSQL_PBS_NDP_Tina_CG_QtrlyPerformance_Final[[#This Row],[EXT REL]]</f>
        <v>50000000</v>
      </c>
      <c r="AT3388" s="11">
        <f>Table_PBS_SQL_DB2_PBSSQL_PBS_NDP_Tina_CG_QtrlyPerformance_Final[[#This Row],[GOU EXP]]+Table_PBS_SQL_DB2_PBSSQL_PBS_NDP_Tina_CG_QtrlyPerformance_Final[[#This Row],[EXT EXP]]</f>
        <v>48868036</v>
      </c>
      <c r="AU3388" s="11" t="str">
        <f>IF(Table_PBS_SQL_DB2_PBSSQL_PBS_NDP_Tina_CG_QtrlyPerformance_Final[[#This Row],[Item_Code]]&gt;"300000", "Capital", "Recurrent")</f>
        <v>Recurrent</v>
      </c>
    </row>
    <row r="3389" spans="1:47" x14ac:dyDescent="0.25">
      <c r="A3389" t="s">
        <v>499</v>
      </c>
      <c r="B3389" t="s">
        <v>942</v>
      </c>
      <c r="C3389" t="s">
        <v>491</v>
      </c>
      <c r="D3389" t="s">
        <v>861</v>
      </c>
      <c r="E3389" t="s">
        <v>75</v>
      </c>
      <c r="F3389" t="s">
        <v>943</v>
      </c>
      <c r="G3389" t="s">
        <v>31</v>
      </c>
      <c r="H3389" t="s">
        <v>944</v>
      </c>
      <c r="I3389" t="s">
        <v>499</v>
      </c>
      <c r="J3389" t="s">
        <v>864</v>
      </c>
      <c r="K3389" t="s">
        <v>501</v>
      </c>
      <c r="L3389" t="s">
        <v>945</v>
      </c>
      <c r="M3389" t="s">
        <v>946</v>
      </c>
      <c r="N3389" t="s">
        <v>947</v>
      </c>
      <c r="O3389" t="s">
        <v>1028</v>
      </c>
      <c r="P3389" t="s">
        <v>1029</v>
      </c>
      <c r="Q3389" s="11">
        <v>0</v>
      </c>
      <c r="R3389" s="11">
        <v>0</v>
      </c>
      <c r="S3389" s="11">
        <v>0</v>
      </c>
      <c r="T3389" s="11">
        <v>0</v>
      </c>
      <c r="U3389" s="11">
        <v>199066843151.983</v>
      </c>
      <c r="V3389" s="11">
        <v>0</v>
      </c>
      <c r="W3389" s="11">
        <v>0</v>
      </c>
      <c r="X3389" s="11">
        <v>199066843151.983</v>
      </c>
      <c r="Y3389" s="11">
        <v>0</v>
      </c>
      <c r="Z3389" s="11">
        <v>0</v>
      </c>
      <c r="AA3389" s="11">
        <v>0</v>
      </c>
      <c r="AB3389" s="11">
        <v>0</v>
      </c>
      <c r="AC3389" s="11">
        <v>0</v>
      </c>
      <c r="AD3389" s="11">
        <v>0</v>
      </c>
      <c r="AE3389" s="11">
        <v>0</v>
      </c>
      <c r="AF3389" s="11">
        <v>0</v>
      </c>
      <c r="AG3389" s="11">
        <v>0</v>
      </c>
      <c r="AH3389" s="11">
        <v>0</v>
      </c>
      <c r="AI3389" s="11">
        <v>0</v>
      </c>
      <c r="AJ3389" s="11">
        <v>0</v>
      </c>
      <c r="AK3389" s="11">
        <v>0</v>
      </c>
      <c r="AL3389" s="11">
        <v>0</v>
      </c>
      <c r="AM3389" s="11">
        <v>0</v>
      </c>
      <c r="AN3389" s="11">
        <v>0</v>
      </c>
      <c r="AO33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89" s="11">
        <f>Table_PBS_SQL_DB2_PBSSQL_PBS_NDP_Tina_CG_QtrlyPerformance_Final[[#This Row],[GOU REL]]+Table_PBS_SQL_DB2_PBSSQL_PBS_NDP_Tina_CG_QtrlyPerformance_Final[[#This Row],[EXT REL]]</f>
        <v>0</v>
      </c>
      <c r="AT3389" s="11">
        <f>Table_PBS_SQL_DB2_PBSSQL_PBS_NDP_Tina_CG_QtrlyPerformance_Final[[#This Row],[GOU EXP]]+Table_PBS_SQL_DB2_PBSSQL_PBS_NDP_Tina_CG_QtrlyPerformance_Final[[#This Row],[EXT EXP]]</f>
        <v>0</v>
      </c>
      <c r="AU3389" s="11" t="str">
        <f>IF(Table_PBS_SQL_DB2_PBSSQL_PBS_NDP_Tina_CG_QtrlyPerformance_Final[[#This Row],[Item_Code]]&gt;"300000", "Capital", "Recurrent")</f>
        <v>Recurrent</v>
      </c>
    </row>
    <row r="3390" spans="1:47" x14ac:dyDescent="0.25">
      <c r="A3390" t="s">
        <v>499</v>
      </c>
      <c r="B3390" t="s">
        <v>942</v>
      </c>
      <c r="C3390" t="s">
        <v>491</v>
      </c>
      <c r="D3390" t="s">
        <v>861</v>
      </c>
      <c r="E3390" t="s">
        <v>75</v>
      </c>
      <c r="F3390" t="s">
        <v>943</v>
      </c>
      <c r="G3390" t="s">
        <v>31</v>
      </c>
      <c r="H3390" t="s">
        <v>944</v>
      </c>
      <c r="I3390" t="s">
        <v>499</v>
      </c>
      <c r="J3390" t="s">
        <v>864</v>
      </c>
      <c r="K3390" t="s">
        <v>501</v>
      </c>
      <c r="L3390" t="s">
        <v>945</v>
      </c>
      <c r="M3390" t="s">
        <v>946</v>
      </c>
      <c r="N3390" t="s">
        <v>947</v>
      </c>
      <c r="O3390" t="s">
        <v>1986</v>
      </c>
      <c r="P3390" t="s">
        <v>1987</v>
      </c>
      <c r="Q3390" s="11">
        <v>0</v>
      </c>
      <c r="R3390" s="11">
        <v>0</v>
      </c>
      <c r="S3390" s="11">
        <v>0</v>
      </c>
      <c r="T3390" s="11">
        <v>0</v>
      </c>
      <c r="U3390" s="11">
        <v>12136674865.612</v>
      </c>
      <c r="V3390" s="11">
        <v>0</v>
      </c>
      <c r="W3390" s="11">
        <v>0</v>
      </c>
      <c r="X3390" s="11">
        <v>12136674865.612</v>
      </c>
      <c r="Y3390" s="11">
        <v>0</v>
      </c>
      <c r="Z3390" s="11">
        <v>0</v>
      </c>
      <c r="AA3390" s="11">
        <v>0</v>
      </c>
      <c r="AB3390" s="11">
        <v>0</v>
      </c>
      <c r="AC3390" s="11">
        <v>0</v>
      </c>
      <c r="AD3390" s="11">
        <v>0</v>
      </c>
      <c r="AE3390" s="11">
        <v>0</v>
      </c>
      <c r="AF3390" s="11">
        <v>0</v>
      </c>
      <c r="AG3390" s="11">
        <v>0</v>
      </c>
      <c r="AH3390" s="11">
        <v>0</v>
      </c>
      <c r="AI3390" s="11">
        <v>0</v>
      </c>
      <c r="AJ3390" s="11">
        <v>0</v>
      </c>
      <c r="AK3390" s="11">
        <v>0</v>
      </c>
      <c r="AL3390" s="11">
        <v>0</v>
      </c>
      <c r="AM3390" s="11">
        <v>0</v>
      </c>
      <c r="AN3390" s="11">
        <v>0</v>
      </c>
      <c r="AO33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90" s="11">
        <f>Table_PBS_SQL_DB2_PBSSQL_PBS_NDP_Tina_CG_QtrlyPerformance_Final[[#This Row],[GOU REL]]+Table_PBS_SQL_DB2_PBSSQL_PBS_NDP_Tina_CG_QtrlyPerformance_Final[[#This Row],[EXT REL]]</f>
        <v>0</v>
      </c>
      <c r="AT3390" s="11">
        <f>Table_PBS_SQL_DB2_PBSSQL_PBS_NDP_Tina_CG_QtrlyPerformance_Final[[#This Row],[GOU EXP]]+Table_PBS_SQL_DB2_PBSSQL_PBS_NDP_Tina_CG_QtrlyPerformance_Final[[#This Row],[EXT EXP]]</f>
        <v>0</v>
      </c>
      <c r="AU3390" s="11" t="str">
        <f>IF(Table_PBS_SQL_DB2_PBSSQL_PBS_NDP_Tina_CG_QtrlyPerformance_Final[[#This Row],[Item_Code]]&gt;"300000", "Capital", "Recurrent")</f>
        <v>Recurrent</v>
      </c>
    </row>
    <row r="3391" spans="1:47" x14ac:dyDescent="0.25">
      <c r="A3391" t="s">
        <v>499</v>
      </c>
      <c r="B3391" t="s">
        <v>942</v>
      </c>
      <c r="C3391" t="s">
        <v>491</v>
      </c>
      <c r="D3391" t="s">
        <v>861</v>
      </c>
      <c r="E3391" t="s">
        <v>75</v>
      </c>
      <c r="F3391" t="s">
        <v>943</v>
      </c>
      <c r="G3391" t="s">
        <v>31</v>
      </c>
      <c r="H3391" t="s">
        <v>944</v>
      </c>
      <c r="I3391" t="s">
        <v>499</v>
      </c>
      <c r="J3391" t="s">
        <v>864</v>
      </c>
      <c r="K3391" t="s">
        <v>501</v>
      </c>
      <c r="L3391" t="s">
        <v>945</v>
      </c>
      <c r="M3391" t="s">
        <v>946</v>
      </c>
      <c r="N3391" t="s">
        <v>947</v>
      </c>
      <c r="O3391" t="s">
        <v>1076</v>
      </c>
      <c r="P3391" t="s">
        <v>1077</v>
      </c>
      <c r="Q3391" s="11">
        <v>0</v>
      </c>
      <c r="R3391" s="11">
        <v>0</v>
      </c>
      <c r="S3391" s="11">
        <v>0</v>
      </c>
      <c r="T3391" s="11">
        <v>0</v>
      </c>
      <c r="U3391" s="11">
        <v>249131171</v>
      </c>
      <c r="V3391" s="11">
        <v>0</v>
      </c>
      <c r="W3391" s="11">
        <v>0</v>
      </c>
      <c r="X3391" s="11">
        <v>249131171</v>
      </c>
      <c r="Y3391" s="11">
        <v>0</v>
      </c>
      <c r="Z3391" s="11">
        <v>0</v>
      </c>
      <c r="AA3391" s="11">
        <v>0</v>
      </c>
      <c r="AB3391" s="11">
        <v>0</v>
      </c>
      <c r="AC3391" s="11">
        <v>0</v>
      </c>
      <c r="AD3391" s="11">
        <v>0</v>
      </c>
      <c r="AE3391" s="11">
        <v>0</v>
      </c>
      <c r="AF3391" s="11">
        <v>0</v>
      </c>
      <c r="AG3391" s="11">
        <v>0</v>
      </c>
      <c r="AH3391" s="11">
        <v>0</v>
      </c>
      <c r="AI3391" s="11">
        <v>0</v>
      </c>
      <c r="AJ3391" s="11">
        <v>0</v>
      </c>
      <c r="AK3391" s="11">
        <v>0</v>
      </c>
      <c r="AL3391" s="11">
        <v>0</v>
      </c>
      <c r="AM3391" s="11">
        <v>0</v>
      </c>
      <c r="AN3391" s="11">
        <v>0</v>
      </c>
      <c r="AO33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91" s="11">
        <f>Table_PBS_SQL_DB2_PBSSQL_PBS_NDP_Tina_CG_QtrlyPerformance_Final[[#This Row],[GOU REL]]+Table_PBS_SQL_DB2_PBSSQL_PBS_NDP_Tina_CG_QtrlyPerformance_Final[[#This Row],[EXT REL]]</f>
        <v>0</v>
      </c>
      <c r="AT3391" s="11">
        <f>Table_PBS_SQL_DB2_PBSSQL_PBS_NDP_Tina_CG_QtrlyPerformance_Final[[#This Row],[GOU EXP]]+Table_PBS_SQL_DB2_PBSSQL_PBS_NDP_Tina_CG_QtrlyPerformance_Final[[#This Row],[EXT EXP]]</f>
        <v>0</v>
      </c>
      <c r="AU3391" s="11" t="str">
        <f>IF(Table_PBS_SQL_DB2_PBSSQL_PBS_NDP_Tina_CG_QtrlyPerformance_Final[[#This Row],[Item_Code]]&gt;"300000", "Capital", "Recurrent")</f>
        <v>Recurrent</v>
      </c>
    </row>
    <row r="3392" spans="1:47" x14ac:dyDescent="0.25">
      <c r="A3392" t="s">
        <v>507</v>
      </c>
      <c r="B3392" t="s">
        <v>2021</v>
      </c>
      <c r="C3392" t="s">
        <v>491</v>
      </c>
      <c r="D3392" t="s">
        <v>861</v>
      </c>
      <c r="E3392" t="s">
        <v>31</v>
      </c>
      <c r="F3392" t="s">
        <v>862</v>
      </c>
      <c r="G3392" t="s">
        <v>31</v>
      </c>
      <c r="H3392" t="s">
        <v>881</v>
      </c>
      <c r="I3392" t="s">
        <v>493</v>
      </c>
      <c r="J3392" t="s">
        <v>864</v>
      </c>
      <c r="K3392" t="s">
        <v>509</v>
      </c>
      <c r="L3392" t="s">
        <v>2022</v>
      </c>
      <c r="M3392" t="s">
        <v>866</v>
      </c>
      <c r="N3392" t="s">
        <v>867</v>
      </c>
      <c r="O3392" t="s">
        <v>924</v>
      </c>
      <c r="P3392" t="s">
        <v>925</v>
      </c>
      <c r="Q3392" s="11">
        <v>0</v>
      </c>
      <c r="R3392" s="11">
        <v>0</v>
      </c>
      <c r="S3392" s="11">
        <v>0</v>
      </c>
      <c r="T3392" s="11">
        <v>0</v>
      </c>
      <c r="U3392" s="11">
        <v>233783760</v>
      </c>
      <c r="V3392" s="11">
        <v>0</v>
      </c>
      <c r="W3392" s="11">
        <v>233783760</v>
      </c>
      <c r="X3392" s="11">
        <v>0</v>
      </c>
      <c r="Y3392" s="11">
        <v>0</v>
      </c>
      <c r="Z3392" s="11">
        <v>0</v>
      </c>
      <c r="AA3392" s="11">
        <v>0</v>
      </c>
      <c r="AB3392" s="11">
        <v>0</v>
      </c>
      <c r="AC3392" s="11">
        <v>233783760</v>
      </c>
      <c r="AD3392" s="11">
        <v>0</v>
      </c>
      <c r="AE3392" s="11">
        <v>0</v>
      </c>
      <c r="AF3392" s="11">
        <v>0</v>
      </c>
      <c r="AG3392" s="11">
        <v>0</v>
      </c>
      <c r="AH3392" s="11">
        <v>6648800</v>
      </c>
      <c r="AI3392" s="11">
        <v>0</v>
      </c>
      <c r="AJ3392" s="11">
        <v>0</v>
      </c>
      <c r="AK3392" s="11">
        <v>0</v>
      </c>
      <c r="AL3392" s="11">
        <v>214291560</v>
      </c>
      <c r="AM3392" s="11">
        <v>0</v>
      </c>
      <c r="AN3392" s="11">
        <v>0</v>
      </c>
      <c r="AO33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233783760</v>
      </c>
      <c r="AP33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220940360</v>
      </c>
      <c r="AR33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92" s="11">
        <f>Table_PBS_SQL_DB2_PBSSQL_PBS_NDP_Tina_CG_QtrlyPerformance_Final[[#This Row],[GOU REL]]+Table_PBS_SQL_DB2_PBSSQL_PBS_NDP_Tina_CG_QtrlyPerformance_Final[[#This Row],[EXT REL]]</f>
        <v>233783760</v>
      </c>
      <c r="AT3392" s="11">
        <f>Table_PBS_SQL_DB2_PBSSQL_PBS_NDP_Tina_CG_QtrlyPerformance_Final[[#This Row],[GOU EXP]]+Table_PBS_SQL_DB2_PBSSQL_PBS_NDP_Tina_CG_QtrlyPerformance_Final[[#This Row],[EXT EXP]]</f>
        <v>220940360</v>
      </c>
      <c r="AU3392" s="11" t="str">
        <f>IF(Table_PBS_SQL_DB2_PBSSQL_PBS_NDP_Tina_CG_QtrlyPerformance_Final[[#This Row],[Item_Code]]&gt;"300000", "Capital", "Recurrent")</f>
        <v>Recurrent</v>
      </c>
    </row>
    <row r="3393" spans="1:47" x14ac:dyDescent="0.25">
      <c r="A3393" t="s">
        <v>511</v>
      </c>
      <c r="B3393" t="s">
        <v>2023</v>
      </c>
      <c r="C3393" t="s">
        <v>491</v>
      </c>
      <c r="D3393" t="s">
        <v>861</v>
      </c>
      <c r="E3393" t="s">
        <v>97</v>
      </c>
      <c r="F3393" t="s">
        <v>1525</v>
      </c>
      <c r="G3393" t="s">
        <v>103</v>
      </c>
      <c r="H3393" t="s">
        <v>881</v>
      </c>
      <c r="I3393" t="s">
        <v>493</v>
      </c>
      <c r="J3393" t="s">
        <v>864</v>
      </c>
      <c r="K3393" t="s">
        <v>515</v>
      </c>
      <c r="L3393" t="s">
        <v>2024</v>
      </c>
      <c r="M3393" t="s">
        <v>2286</v>
      </c>
      <c r="N3393" t="s">
        <v>2287</v>
      </c>
      <c r="O3393" t="s">
        <v>934</v>
      </c>
      <c r="P3393" t="s">
        <v>935</v>
      </c>
      <c r="Q3393" s="11">
        <v>0</v>
      </c>
      <c r="R3393" s="11">
        <v>0</v>
      </c>
      <c r="S3393" s="11">
        <v>0</v>
      </c>
      <c r="T3393" s="11">
        <v>0</v>
      </c>
      <c r="U3393" s="11">
        <v>300000000</v>
      </c>
      <c r="V3393" s="11">
        <v>0</v>
      </c>
      <c r="W3393" s="11">
        <v>300000000</v>
      </c>
      <c r="X3393" s="11">
        <v>0</v>
      </c>
      <c r="Y3393" s="11">
        <v>0</v>
      </c>
      <c r="Z3393" s="11">
        <v>0</v>
      </c>
      <c r="AA3393" s="11">
        <v>0</v>
      </c>
      <c r="AB3393" s="11">
        <v>0</v>
      </c>
      <c r="AC3393" s="11">
        <v>300000000</v>
      </c>
      <c r="AD3393" s="11">
        <v>0</v>
      </c>
      <c r="AE3393" s="11">
        <v>0</v>
      </c>
      <c r="AF3393" s="11">
        <v>0</v>
      </c>
      <c r="AG3393" s="11">
        <v>0</v>
      </c>
      <c r="AH3393" s="11">
        <v>0</v>
      </c>
      <c r="AI3393" s="11">
        <v>0</v>
      </c>
      <c r="AJ3393" s="11">
        <v>0</v>
      </c>
      <c r="AK3393" s="11">
        <v>0</v>
      </c>
      <c r="AL3393" s="11">
        <v>300000000</v>
      </c>
      <c r="AM3393" s="11">
        <v>0</v>
      </c>
      <c r="AN3393" s="11">
        <v>0</v>
      </c>
      <c r="AO33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33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33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93" s="11">
        <f>Table_PBS_SQL_DB2_PBSSQL_PBS_NDP_Tina_CG_QtrlyPerformance_Final[[#This Row],[GOU REL]]+Table_PBS_SQL_DB2_PBSSQL_PBS_NDP_Tina_CG_QtrlyPerformance_Final[[#This Row],[EXT REL]]</f>
        <v>300000000</v>
      </c>
      <c r="AT3393" s="11">
        <f>Table_PBS_SQL_DB2_PBSSQL_PBS_NDP_Tina_CG_QtrlyPerformance_Final[[#This Row],[GOU EXP]]+Table_PBS_SQL_DB2_PBSSQL_PBS_NDP_Tina_CG_QtrlyPerformance_Final[[#This Row],[EXT EXP]]</f>
        <v>300000000</v>
      </c>
      <c r="AU3393" s="11" t="str">
        <f>IF(Table_PBS_SQL_DB2_PBSSQL_PBS_NDP_Tina_CG_QtrlyPerformance_Final[[#This Row],[Item_Code]]&gt;"300000", "Capital", "Recurrent")</f>
        <v>Capital</v>
      </c>
    </row>
    <row r="3394" spans="1:47" x14ac:dyDescent="0.25">
      <c r="A3394" t="s">
        <v>179</v>
      </c>
      <c r="B3394" t="s">
        <v>959</v>
      </c>
      <c r="C3394" t="s">
        <v>177</v>
      </c>
      <c r="D3394" t="s">
        <v>960</v>
      </c>
      <c r="E3394" t="s">
        <v>31</v>
      </c>
      <c r="F3394" t="s">
        <v>961</v>
      </c>
      <c r="G3394" t="s">
        <v>87</v>
      </c>
      <c r="H3394" t="s">
        <v>962</v>
      </c>
      <c r="I3394" t="s">
        <v>896</v>
      </c>
      <c r="J3394" t="s">
        <v>897</v>
      </c>
      <c r="K3394" t="s">
        <v>963</v>
      </c>
      <c r="L3394" t="s">
        <v>964</v>
      </c>
      <c r="M3394" t="s">
        <v>965</v>
      </c>
      <c r="N3394" t="s">
        <v>966</v>
      </c>
      <c r="O3394" t="s">
        <v>906</v>
      </c>
      <c r="P3394" t="s">
        <v>907</v>
      </c>
      <c r="Q3394" s="11">
        <v>0</v>
      </c>
      <c r="R3394" s="11">
        <v>0</v>
      </c>
      <c r="S3394" s="11">
        <v>0</v>
      </c>
      <c r="T3394" s="11">
        <v>0</v>
      </c>
      <c r="U3394" s="11">
        <v>0</v>
      </c>
      <c r="V3394" s="11">
        <v>0</v>
      </c>
      <c r="W3394" s="11">
        <v>0</v>
      </c>
      <c r="X3394" s="11">
        <v>0</v>
      </c>
      <c r="Y3394" s="11">
        <v>0</v>
      </c>
      <c r="Z3394" s="11">
        <v>0</v>
      </c>
      <c r="AA3394" s="11">
        <v>146700000</v>
      </c>
      <c r="AB3394" s="11">
        <v>4669200</v>
      </c>
      <c r="AC3394" s="11">
        <v>0</v>
      </c>
      <c r="AD3394" s="11">
        <v>0</v>
      </c>
      <c r="AE3394" s="11">
        <v>146700000</v>
      </c>
      <c r="AF3394" s="11">
        <v>55020987</v>
      </c>
      <c r="AG3394" s="11">
        <v>0</v>
      </c>
      <c r="AH3394" s="11">
        <v>0</v>
      </c>
      <c r="AI3394" s="11">
        <v>0</v>
      </c>
      <c r="AJ3394" s="11">
        <v>0</v>
      </c>
      <c r="AK3394" s="11">
        <v>0</v>
      </c>
      <c r="AL3394" s="11">
        <v>0</v>
      </c>
      <c r="AM3394" s="11">
        <v>440100000</v>
      </c>
      <c r="AN3394" s="11">
        <v>456298967</v>
      </c>
      <c r="AO33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733500000</v>
      </c>
      <c r="AQ33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515989154</v>
      </c>
      <c r="AS3394" s="11">
        <f>Table_PBS_SQL_DB2_PBSSQL_PBS_NDP_Tina_CG_QtrlyPerformance_Final[[#This Row],[GOU REL]]+Table_PBS_SQL_DB2_PBSSQL_PBS_NDP_Tina_CG_QtrlyPerformance_Final[[#This Row],[EXT REL]]</f>
        <v>733500000</v>
      </c>
      <c r="AT3394" s="11">
        <f>Table_PBS_SQL_DB2_PBSSQL_PBS_NDP_Tina_CG_QtrlyPerformance_Final[[#This Row],[GOU EXP]]+Table_PBS_SQL_DB2_PBSSQL_PBS_NDP_Tina_CG_QtrlyPerformance_Final[[#This Row],[EXT EXP]]</f>
        <v>515989154</v>
      </c>
      <c r="AU3394" s="11" t="str">
        <f>IF(Table_PBS_SQL_DB2_PBSSQL_PBS_NDP_Tina_CG_QtrlyPerformance_Final[[#This Row],[Item_Code]]&gt;"300000", "Capital", "Recurrent")</f>
        <v>Recurrent</v>
      </c>
    </row>
    <row r="3395" spans="1:47" x14ac:dyDescent="0.25">
      <c r="A3395" t="s">
        <v>179</v>
      </c>
      <c r="B3395" t="s">
        <v>959</v>
      </c>
      <c r="C3395" t="s">
        <v>177</v>
      </c>
      <c r="D3395" t="s">
        <v>960</v>
      </c>
      <c r="E3395" t="s">
        <v>31</v>
      </c>
      <c r="F3395" t="s">
        <v>961</v>
      </c>
      <c r="G3395" t="s">
        <v>87</v>
      </c>
      <c r="H3395" t="s">
        <v>962</v>
      </c>
      <c r="I3395" t="s">
        <v>896</v>
      </c>
      <c r="J3395" t="s">
        <v>897</v>
      </c>
      <c r="K3395" t="s">
        <v>963</v>
      </c>
      <c r="L3395" t="s">
        <v>964</v>
      </c>
      <c r="M3395" t="s">
        <v>965</v>
      </c>
      <c r="N3395" t="s">
        <v>966</v>
      </c>
      <c r="O3395" t="s">
        <v>1192</v>
      </c>
      <c r="P3395" t="s">
        <v>1193</v>
      </c>
      <c r="Q3395" s="11">
        <v>0</v>
      </c>
      <c r="R3395" s="11">
        <v>0</v>
      </c>
      <c r="S3395" s="11">
        <v>0</v>
      </c>
      <c r="T3395" s="11">
        <v>0</v>
      </c>
      <c r="U3395" s="11">
        <v>0</v>
      </c>
      <c r="V3395" s="11">
        <v>0</v>
      </c>
      <c r="W3395" s="11">
        <v>0</v>
      </c>
      <c r="X3395" s="11">
        <v>0</v>
      </c>
      <c r="Y3395" s="11">
        <v>0</v>
      </c>
      <c r="Z3395" s="11">
        <v>0</v>
      </c>
      <c r="AA3395" s="11">
        <v>58500000</v>
      </c>
      <c r="AB3395" s="11">
        <v>0</v>
      </c>
      <c r="AC3395" s="11">
        <v>0</v>
      </c>
      <c r="AD3395" s="11">
        <v>0</v>
      </c>
      <c r="AE3395" s="11">
        <v>117000000</v>
      </c>
      <c r="AF3395" s="11">
        <v>53077296</v>
      </c>
      <c r="AG3395" s="11">
        <v>0</v>
      </c>
      <c r="AH3395" s="11">
        <v>0</v>
      </c>
      <c r="AI3395" s="11">
        <v>0</v>
      </c>
      <c r="AJ3395" s="11">
        <v>0</v>
      </c>
      <c r="AK3395" s="11">
        <v>0</v>
      </c>
      <c r="AL3395" s="11">
        <v>0</v>
      </c>
      <c r="AM3395" s="11">
        <v>175500000</v>
      </c>
      <c r="AN3395" s="11">
        <v>186622561</v>
      </c>
      <c r="AO33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351000000</v>
      </c>
      <c r="AQ33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239699857</v>
      </c>
      <c r="AS3395" s="11">
        <f>Table_PBS_SQL_DB2_PBSSQL_PBS_NDP_Tina_CG_QtrlyPerformance_Final[[#This Row],[GOU REL]]+Table_PBS_SQL_DB2_PBSSQL_PBS_NDP_Tina_CG_QtrlyPerformance_Final[[#This Row],[EXT REL]]</f>
        <v>351000000</v>
      </c>
      <c r="AT3395" s="11">
        <f>Table_PBS_SQL_DB2_PBSSQL_PBS_NDP_Tina_CG_QtrlyPerformance_Final[[#This Row],[GOU EXP]]+Table_PBS_SQL_DB2_PBSSQL_PBS_NDP_Tina_CG_QtrlyPerformance_Final[[#This Row],[EXT EXP]]</f>
        <v>239699857</v>
      </c>
      <c r="AU3395" s="11" t="str">
        <f>IF(Table_PBS_SQL_DB2_PBSSQL_PBS_NDP_Tina_CG_QtrlyPerformance_Final[[#This Row],[Item_Code]]&gt;"300000", "Capital", "Recurrent")</f>
        <v>Recurrent</v>
      </c>
    </row>
    <row r="3396" spans="1:47" x14ac:dyDescent="0.25">
      <c r="A3396" t="s">
        <v>179</v>
      </c>
      <c r="B3396" t="s">
        <v>959</v>
      </c>
      <c r="C3396" t="s">
        <v>177</v>
      </c>
      <c r="D3396" t="s">
        <v>960</v>
      </c>
      <c r="E3396" t="s">
        <v>31</v>
      </c>
      <c r="F3396" t="s">
        <v>961</v>
      </c>
      <c r="G3396" t="s">
        <v>87</v>
      </c>
      <c r="H3396" t="s">
        <v>962</v>
      </c>
      <c r="I3396" t="s">
        <v>896</v>
      </c>
      <c r="J3396" t="s">
        <v>897</v>
      </c>
      <c r="K3396" t="s">
        <v>963</v>
      </c>
      <c r="L3396" t="s">
        <v>964</v>
      </c>
      <c r="M3396" t="s">
        <v>980</v>
      </c>
      <c r="N3396" t="s">
        <v>981</v>
      </c>
      <c r="O3396" t="s">
        <v>934</v>
      </c>
      <c r="P3396" t="s">
        <v>935</v>
      </c>
      <c r="Q3396" s="11">
        <v>0</v>
      </c>
      <c r="R3396" s="11">
        <v>0</v>
      </c>
      <c r="S3396" s="11">
        <v>0</v>
      </c>
      <c r="T3396" s="11">
        <v>0</v>
      </c>
      <c r="U3396" s="11">
        <v>0</v>
      </c>
      <c r="V3396" s="11">
        <v>0</v>
      </c>
      <c r="W3396" s="11">
        <v>0</v>
      </c>
      <c r="X3396" s="11">
        <v>0</v>
      </c>
      <c r="Y3396" s="11">
        <v>0</v>
      </c>
      <c r="Z3396" s="11">
        <v>0</v>
      </c>
      <c r="AA3396" s="11">
        <v>801000000</v>
      </c>
      <c r="AB3396" s="11">
        <v>0</v>
      </c>
      <c r="AC3396" s="11">
        <v>0</v>
      </c>
      <c r="AD3396" s="11">
        <v>0</v>
      </c>
      <c r="AE3396" s="11">
        <v>400500000</v>
      </c>
      <c r="AF3396" s="11">
        <v>0</v>
      </c>
      <c r="AG3396" s="11">
        <v>0</v>
      </c>
      <c r="AH3396" s="11">
        <v>0</v>
      </c>
      <c r="AI3396" s="11">
        <v>0</v>
      </c>
      <c r="AJ3396" s="11">
        <v>0</v>
      </c>
      <c r="AK3396" s="11">
        <v>0</v>
      </c>
      <c r="AL3396" s="11">
        <v>0</v>
      </c>
      <c r="AM3396" s="11">
        <v>3336640000</v>
      </c>
      <c r="AN3396" s="11">
        <v>2713171457</v>
      </c>
      <c r="AO33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4538140000</v>
      </c>
      <c r="AQ33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2713171457</v>
      </c>
      <c r="AS3396" s="11">
        <f>Table_PBS_SQL_DB2_PBSSQL_PBS_NDP_Tina_CG_QtrlyPerformance_Final[[#This Row],[GOU REL]]+Table_PBS_SQL_DB2_PBSSQL_PBS_NDP_Tina_CG_QtrlyPerformance_Final[[#This Row],[EXT REL]]</f>
        <v>4538140000</v>
      </c>
      <c r="AT3396" s="11">
        <f>Table_PBS_SQL_DB2_PBSSQL_PBS_NDP_Tina_CG_QtrlyPerformance_Final[[#This Row],[GOU EXP]]+Table_PBS_SQL_DB2_PBSSQL_PBS_NDP_Tina_CG_QtrlyPerformance_Final[[#This Row],[EXT EXP]]</f>
        <v>2713171457</v>
      </c>
      <c r="AU3396" s="11" t="str">
        <f>IF(Table_PBS_SQL_DB2_PBSSQL_PBS_NDP_Tina_CG_QtrlyPerformance_Final[[#This Row],[Item_Code]]&gt;"300000", "Capital", "Recurrent")</f>
        <v>Capital</v>
      </c>
    </row>
    <row r="3397" spans="1:47" x14ac:dyDescent="0.25">
      <c r="A3397" t="s">
        <v>179</v>
      </c>
      <c r="B3397" t="s">
        <v>959</v>
      </c>
      <c r="C3397" t="s">
        <v>177</v>
      </c>
      <c r="D3397" t="s">
        <v>960</v>
      </c>
      <c r="E3397" t="s">
        <v>31</v>
      </c>
      <c r="F3397" t="s">
        <v>961</v>
      </c>
      <c r="G3397" t="s">
        <v>87</v>
      </c>
      <c r="H3397" t="s">
        <v>962</v>
      </c>
      <c r="I3397" t="s">
        <v>896</v>
      </c>
      <c r="J3397" t="s">
        <v>897</v>
      </c>
      <c r="K3397" t="s">
        <v>963</v>
      </c>
      <c r="L3397" t="s">
        <v>964</v>
      </c>
      <c r="M3397" t="s">
        <v>980</v>
      </c>
      <c r="N3397" t="s">
        <v>981</v>
      </c>
      <c r="O3397" t="s">
        <v>957</v>
      </c>
      <c r="P3397" t="s">
        <v>958</v>
      </c>
      <c r="Q3397" s="11">
        <v>0</v>
      </c>
      <c r="R3397" s="11">
        <v>0</v>
      </c>
      <c r="S3397" s="11">
        <v>0</v>
      </c>
      <c r="T3397" s="11">
        <v>0</v>
      </c>
      <c r="U3397" s="11">
        <v>0</v>
      </c>
      <c r="V3397" s="11">
        <v>0</v>
      </c>
      <c r="W3397" s="11">
        <v>0</v>
      </c>
      <c r="X3397" s="11">
        <v>0</v>
      </c>
      <c r="Y3397" s="11">
        <v>0</v>
      </c>
      <c r="Z3397" s="11">
        <v>0</v>
      </c>
      <c r="AA3397" s="11">
        <v>90000000</v>
      </c>
      <c r="AB3397" s="11">
        <v>0</v>
      </c>
      <c r="AC3397" s="11">
        <v>0</v>
      </c>
      <c r="AD3397" s="11">
        <v>0</v>
      </c>
      <c r="AE3397" s="11">
        <v>90000000</v>
      </c>
      <c r="AF3397" s="11">
        <v>0</v>
      </c>
      <c r="AG3397" s="11">
        <v>0</v>
      </c>
      <c r="AH3397" s="11">
        <v>0</v>
      </c>
      <c r="AI3397" s="11">
        <v>0</v>
      </c>
      <c r="AJ3397" s="11">
        <v>0</v>
      </c>
      <c r="AK3397" s="11">
        <v>0</v>
      </c>
      <c r="AL3397" s="11">
        <v>0</v>
      </c>
      <c r="AM3397" s="11">
        <v>710000000</v>
      </c>
      <c r="AN3397" s="11">
        <v>666099672</v>
      </c>
      <c r="AO33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890000000</v>
      </c>
      <c r="AQ33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666099672</v>
      </c>
      <c r="AS3397" s="11">
        <f>Table_PBS_SQL_DB2_PBSSQL_PBS_NDP_Tina_CG_QtrlyPerformance_Final[[#This Row],[GOU REL]]+Table_PBS_SQL_DB2_PBSSQL_PBS_NDP_Tina_CG_QtrlyPerformance_Final[[#This Row],[EXT REL]]</f>
        <v>890000000</v>
      </c>
      <c r="AT3397" s="11">
        <f>Table_PBS_SQL_DB2_PBSSQL_PBS_NDP_Tina_CG_QtrlyPerformance_Final[[#This Row],[GOU EXP]]+Table_PBS_SQL_DB2_PBSSQL_PBS_NDP_Tina_CG_QtrlyPerformance_Final[[#This Row],[EXT EXP]]</f>
        <v>666099672</v>
      </c>
      <c r="AU3397" s="11" t="str">
        <f>IF(Table_PBS_SQL_DB2_PBSSQL_PBS_NDP_Tina_CG_QtrlyPerformance_Final[[#This Row],[Item_Code]]&gt;"300000", "Capital", "Recurrent")</f>
        <v>Capital</v>
      </c>
    </row>
    <row r="3398" spans="1:47" x14ac:dyDescent="0.25">
      <c r="A3398" t="s">
        <v>179</v>
      </c>
      <c r="B3398" t="s">
        <v>959</v>
      </c>
      <c r="C3398" t="s">
        <v>177</v>
      </c>
      <c r="D3398" t="s">
        <v>960</v>
      </c>
      <c r="E3398" t="s">
        <v>31</v>
      </c>
      <c r="F3398" t="s">
        <v>961</v>
      </c>
      <c r="G3398" t="s">
        <v>87</v>
      </c>
      <c r="H3398" t="s">
        <v>962</v>
      </c>
      <c r="I3398" t="s">
        <v>493</v>
      </c>
      <c r="J3398" t="s">
        <v>977</v>
      </c>
      <c r="K3398" t="s">
        <v>963</v>
      </c>
      <c r="L3398" t="s">
        <v>964</v>
      </c>
      <c r="M3398" t="s">
        <v>965</v>
      </c>
      <c r="N3398" t="s">
        <v>966</v>
      </c>
      <c r="O3398" t="s">
        <v>904</v>
      </c>
      <c r="P3398" t="s">
        <v>905</v>
      </c>
      <c r="Q3398" s="11">
        <v>0</v>
      </c>
      <c r="R3398" s="11">
        <v>0</v>
      </c>
      <c r="S3398" s="11">
        <v>0</v>
      </c>
      <c r="T3398" s="11">
        <v>0</v>
      </c>
      <c r="U3398" s="11">
        <v>36000000</v>
      </c>
      <c r="V3398" s="11">
        <v>0</v>
      </c>
      <c r="W3398" s="11">
        <v>0</v>
      </c>
      <c r="X3398" s="11">
        <v>36000000</v>
      </c>
      <c r="Y3398" s="11">
        <v>0</v>
      </c>
      <c r="Z3398" s="11">
        <v>0</v>
      </c>
      <c r="AA3398" s="11">
        <v>0</v>
      </c>
      <c r="AB3398" s="11">
        <v>0</v>
      </c>
      <c r="AC3398" s="11">
        <v>0</v>
      </c>
      <c r="AD3398" s="11">
        <v>0</v>
      </c>
      <c r="AE3398" s="11">
        <v>0</v>
      </c>
      <c r="AF3398" s="11">
        <v>0</v>
      </c>
      <c r="AG3398" s="11">
        <v>0</v>
      </c>
      <c r="AH3398" s="11">
        <v>0</v>
      </c>
      <c r="AI3398" s="11">
        <v>0</v>
      </c>
      <c r="AJ3398" s="11">
        <v>0</v>
      </c>
      <c r="AK3398" s="11">
        <v>0</v>
      </c>
      <c r="AL3398" s="11">
        <v>0</v>
      </c>
      <c r="AM3398" s="11">
        <v>0</v>
      </c>
      <c r="AN3398" s="11">
        <v>0</v>
      </c>
      <c r="AO33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98" s="11">
        <f>Table_PBS_SQL_DB2_PBSSQL_PBS_NDP_Tina_CG_QtrlyPerformance_Final[[#This Row],[GOU REL]]+Table_PBS_SQL_DB2_PBSSQL_PBS_NDP_Tina_CG_QtrlyPerformance_Final[[#This Row],[EXT REL]]</f>
        <v>0</v>
      </c>
      <c r="AT3398" s="11">
        <f>Table_PBS_SQL_DB2_PBSSQL_PBS_NDP_Tina_CG_QtrlyPerformance_Final[[#This Row],[GOU EXP]]+Table_PBS_SQL_DB2_PBSSQL_PBS_NDP_Tina_CG_QtrlyPerformance_Final[[#This Row],[EXT EXP]]</f>
        <v>0</v>
      </c>
      <c r="AU3398" s="11" t="str">
        <f>IF(Table_PBS_SQL_DB2_PBSSQL_PBS_NDP_Tina_CG_QtrlyPerformance_Final[[#This Row],[Item_Code]]&gt;"300000", "Capital", "Recurrent")</f>
        <v>Recurrent</v>
      </c>
    </row>
    <row r="3399" spans="1:47" x14ac:dyDescent="0.25">
      <c r="A3399" t="s">
        <v>179</v>
      </c>
      <c r="B3399" t="s">
        <v>959</v>
      </c>
      <c r="C3399" t="s">
        <v>177</v>
      </c>
      <c r="D3399" t="s">
        <v>960</v>
      </c>
      <c r="E3399" t="s">
        <v>31</v>
      </c>
      <c r="F3399" t="s">
        <v>961</v>
      </c>
      <c r="G3399" t="s">
        <v>87</v>
      </c>
      <c r="H3399" t="s">
        <v>962</v>
      </c>
      <c r="I3399" t="s">
        <v>493</v>
      </c>
      <c r="J3399" t="s">
        <v>977</v>
      </c>
      <c r="K3399" t="s">
        <v>963</v>
      </c>
      <c r="L3399" t="s">
        <v>964</v>
      </c>
      <c r="M3399" t="s">
        <v>965</v>
      </c>
      <c r="N3399" t="s">
        <v>966</v>
      </c>
      <c r="O3399" t="s">
        <v>967</v>
      </c>
      <c r="P3399" t="s">
        <v>968</v>
      </c>
      <c r="Q3399" s="11">
        <v>0</v>
      </c>
      <c r="R3399" s="11">
        <v>0</v>
      </c>
      <c r="S3399" s="11">
        <v>0</v>
      </c>
      <c r="T3399" s="11">
        <v>0</v>
      </c>
      <c r="U3399" s="11">
        <v>30240000</v>
      </c>
      <c r="V3399" s="11">
        <v>0</v>
      </c>
      <c r="W3399" s="11">
        <v>0</v>
      </c>
      <c r="X3399" s="11">
        <v>30240000</v>
      </c>
      <c r="Y3399" s="11">
        <v>0</v>
      </c>
      <c r="Z3399" s="11">
        <v>0</v>
      </c>
      <c r="AA3399" s="11">
        <v>0</v>
      </c>
      <c r="AB3399" s="11">
        <v>0</v>
      </c>
      <c r="AC3399" s="11">
        <v>0</v>
      </c>
      <c r="AD3399" s="11">
        <v>0</v>
      </c>
      <c r="AE3399" s="11">
        <v>0</v>
      </c>
      <c r="AF3399" s="11">
        <v>0</v>
      </c>
      <c r="AG3399" s="11">
        <v>0</v>
      </c>
      <c r="AH3399" s="11">
        <v>0</v>
      </c>
      <c r="AI3399" s="11">
        <v>0</v>
      </c>
      <c r="AJ3399" s="11">
        <v>0</v>
      </c>
      <c r="AK3399" s="11">
        <v>0</v>
      </c>
      <c r="AL3399" s="11">
        <v>0</v>
      </c>
      <c r="AM3399" s="11">
        <v>0</v>
      </c>
      <c r="AN3399" s="11">
        <v>0</v>
      </c>
      <c r="AO33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3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3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3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399" s="11">
        <f>Table_PBS_SQL_DB2_PBSSQL_PBS_NDP_Tina_CG_QtrlyPerformance_Final[[#This Row],[GOU REL]]+Table_PBS_SQL_DB2_PBSSQL_PBS_NDP_Tina_CG_QtrlyPerformance_Final[[#This Row],[EXT REL]]</f>
        <v>0</v>
      </c>
      <c r="AT3399" s="11">
        <f>Table_PBS_SQL_DB2_PBSSQL_PBS_NDP_Tina_CG_QtrlyPerformance_Final[[#This Row],[GOU EXP]]+Table_PBS_SQL_DB2_PBSSQL_PBS_NDP_Tina_CG_QtrlyPerformance_Final[[#This Row],[EXT EXP]]</f>
        <v>0</v>
      </c>
      <c r="AU3399" s="11" t="str">
        <f>IF(Table_PBS_SQL_DB2_PBSSQL_PBS_NDP_Tina_CG_QtrlyPerformance_Final[[#This Row],[Item_Code]]&gt;"300000", "Capital", "Recurrent")</f>
        <v>Recurrent</v>
      </c>
    </row>
    <row r="3400" spans="1:47" x14ac:dyDescent="0.25">
      <c r="A3400" t="s">
        <v>179</v>
      </c>
      <c r="B3400" t="s">
        <v>959</v>
      </c>
      <c r="C3400" t="s">
        <v>177</v>
      </c>
      <c r="D3400" t="s">
        <v>960</v>
      </c>
      <c r="E3400" t="s">
        <v>31</v>
      </c>
      <c r="F3400" t="s">
        <v>961</v>
      </c>
      <c r="G3400" t="s">
        <v>87</v>
      </c>
      <c r="H3400" t="s">
        <v>962</v>
      </c>
      <c r="I3400" t="s">
        <v>493</v>
      </c>
      <c r="J3400" t="s">
        <v>977</v>
      </c>
      <c r="K3400" t="s">
        <v>963</v>
      </c>
      <c r="L3400" t="s">
        <v>964</v>
      </c>
      <c r="M3400" t="s">
        <v>980</v>
      </c>
      <c r="N3400" t="s">
        <v>981</v>
      </c>
      <c r="O3400" t="s">
        <v>1626</v>
      </c>
      <c r="P3400" t="s">
        <v>1627</v>
      </c>
      <c r="Q3400" s="11">
        <v>0</v>
      </c>
      <c r="R3400" s="11">
        <v>0</v>
      </c>
      <c r="S3400" s="11">
        <v>1671592800</v>
      </c>
      <c r="T3400" s="11">
        <v>-1671592800</v>
      </c>
      <c r="U3400" s="11">
        <v>16544335200</v>
      </c>
      <c r="V3400" s="11">
        <v>0</v>
      </c>
      <c r="W3400" s="11">
        <v>1500000000</v>
      </c>
      <c r="X3400" s="11">
        <v>16715928000</v>
      </c>
      <c r="Y3400" s="11">
        <v>750000000</v>
      </c>
      <c r="Z3400" s="11">
        <v>750000000</v>
      </c>
      <c r="AA3400" s="11">
        <v>0</v>
      </c>
      <c r="AB3400" s="11">
        <v>0</v>
      </c>
      <c r="AC3400" s="11">
        <v>750000000</v>
      </c>
      <c r="AD3400" s="11">
        <v>0</v>
      </c>
      <c r="AE3400" s="11">
        <v>0</v>
      </c>
      <c r="AF3400" s="11">
        <v>0</v>
      </c>
      <c r="AG3400" s="11">
        <v>0</v>
      </c>
      <c r="AH3400" s="11">
        <v>0</v>
      </c>
      <c r="AI3400" s="11">
        <v>0</v>
      </c>
      <c r="AJ3400" s="11">
        <v>0</v>
      </c>
      <c r="AK3400" s="11">
        <v>0</v>
      </c>
      <c r="AL3400" s="11">
        <v>750000000</v>
      </c>
      <c r="AM3400" s="11">
        <v>0</v>
      </c>
      <c r="AN3400" s="11">
        <v>0</v>
      </c>
      <c r="AO34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1500000000</v>
      </c>
      <c r="AP34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1500000000</v>
      </c>
      <c r="AR34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00" s="11">
        <f>Table_PBS_SQL_DB2_PBSSQL_PBS_NDP_Tina_CG_QtrlyPerformance_Final[[#This Row],[GOU REL]]+Table_PBS_SQL_DB2_PBSSQL_PBS_NDP_Tina_CG_QtrlyPerformance_Final[[#This Row],[EXT REL]]</f>
        <v>1500000000</v>
      </c>
      <c r="AT3400" s="11">
        <f>Table_PBS_SQL_DB2_PBSSQL_PBS_NDP_Tina_CG_QtrlyPerformance_Final[[#This Row],[GOU EXP]]+Table_PBS_SQL_DB2_PBSSQL_PBS_NDP_Tina_CG_QtrlyPerformance_Final[[#This Row],[EXT EXP]]</f>
        <v>1500000000</v>
      </c>
      <c r="AU3400" s="11" t="str">
        <f>IF(Table_PBS_SQL_DB2_PBSSQL_PBS_NDP_Tina_CG_QtrlyPerformance_Final[[#This Row],[Item_Code]]&gt;"300000", "Capital", "Recurrent")</f>
        <v>Capital</v>
      </c>
    </row>
    <row r="3401" spans="1:47" x14ac:dyDescent="0.25">
      <c r="A3401" t="s">
        <v>179</v>
      </c>
      <c r="B3401" t="s">
        <v>959</v>
      </c>
      <c r="C3401" t="s">
        <v>177</v>
      </c>
      <c r="D3401" t="s">
        <v>960</v>
      </c>
      <c r="E3401" t="s">
        <v>31</v>
      </c>
      <c r="F3401" t="s">
        <v>961</v>
      </c>
      <c r="G3401" t="s">
        <v>87</v>
      </c>
      <c r="H3401" t="s">
        <v>962</v>
      </c>
      <c r="I3401" t="s">
        <v>493</v>
      </c>
      <c r="J3401" t="s">
        <v>977</v>
      </c>
      <c r="K3401" t="s">
        <v>963</v>
      </c>
      <c r="L3401" t="s">
        <v>964</v>
      </c>
      <c r="M3401" t="s">
        <v>980</v>
      </c>
      <c r="N3401" t="s">
        <v>981</v>
      </c>
      <c r="O3401" t="s">
        <v>1087</v>
      </c>
      <c r="P3401" t="s">
        <v>1088</v>
      </c>
      <c r="Q3401" s="11">
        <v>0</v>
      </c>
      <c r="R3401" s="11">
        <v>0</v>
      </c>
      <c r="S3401" s="11">
        <v>0</v>
      </c>
      <c r="T3401" s="11">
        <v>0</v>
      </c>
      <c r="U3401" s="11">
        <v>297000000</v>
      </c>
      <c r="V3401" s="11">
        <v>0</v>
      </c>
      <c r="W3401" s="11">
        <v>0</v>
      </c>
      <c r="X3401" s="11">
        <v>297000000</v>
      </c>
      <c r="Y3401" s="11">
        <v>0</v>
      </c>
      <c r="Z3401" s="11">
        <v>0</v>
      </c>
      <c r="AA3401" s="11">
        <v>0</v>
      </c>
      <c r="AB3401" s="11">
        <v>0</v>
      </c>
      <c r="AC3401" s="11">
        <v>0</v>
      </c>
      <c r="AD3401" s="11">
        <v>0</v>
      </c>
      <c r="AE3401" s="11">
        <v>0</v>
      </c>
      <c r="AF3401" s="11">
        <v>0</v>
      </c>
      <c r="AG3401" s="11">
        <v>0</v>
      </c>
      <c r="AH3401" s="11">
        <v>0</v>
      </c>
      <c r="AI3401" s="11">
        <v>0</v>
      </c>
      <c r="AJ3401" s="11">
        <v>0</v>
      </c>
      <c r="AK3401" s="11">
        <v>0</v>
      </c>
      <c r="AL3401" s="11">
        <v>0</v>
      </c>
      <c r="AM3401" s="11">
        <v>0</v>
      </c>
      <c r="AN3401" s="11">
        <v>0</v>
      </c>
      <c r="AO34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01" s="11">
        <f>Table_PBS_SQL_DB2_PBSSQL_PBS_NDP_Tina_CG_QtrlyPerformance_Final[[#This Row],[GOU REL]]+Table_PBS_SQL_DB2_PBSSQL_PBS_NDP_Tina_CG_QtrlyPerformance_Final[[#This Row],[EXT REL]]</f>
        <v>0</v>
      </c>
      <c r="AT3401" s="11">
        <f>Table_PBS_SQL_DB2_PBSSQL_PBS_NDP_Tina_CG_QtrlyPerformance_Final[[#This Row],[GOU EXP]]+Table_PBS_SQL_DB2_PBSSQL_PBS_NDP_Tina_CG_QtrlyPerformance_Final[[#This Row],[EXT EXP]]</f>
        <v>0</v>
      </c>
      <c r="AU3401" s="11" t="str">
        <f>IF(Table_PBS_SQL_DB2_PBSSQL_PBS_NDP_Tina_CG_QtrlyPerformance_Final[[#This Row],[Item_Code]]&gt;"300000", "Capital", "Recurrent")</f>
        <v>Capital</v>
      </c>
    </row>
    <row r="3402" spans="1:47" x14ac:dyDescent="0.25">
      <c r="A3402" t="s">
        <v>179</v>
      </c>
      <c r="B3402" t="s">
        <v>959</v>
      </c>
      <c r="C3402" t="s">
        <v>177</v>
      </c>
      <c r="D3402" t="s">
        <v>960</v>
      </c>
      <c r="E3402" t="s">
        <v>31</v>
      </c>
      <c r="F3402" t="s">
        <v>961</v>
      </c>
      <c r="G3402" t="s">
        <v>87</v>
      </c>
      <c r="H3402" t="s">
        <v>962</v>
      </c>
      <c r="I3402" t="s">
        <v>493</v>
      </c>
      <c r="J3402" t="s">
        <v>977</v>
      </c>
      <c r="K3402" t="s">
        <v>971</v>
      </c>
      <c r="L3402" t="s">
        <v>972</v>
      </c>
      <c r="M3402" t="s">
        <v>973</v>
      </c>
      <c r="N3402" t="s">
        <v>974</v>
      </c>
      <c r="O3402" t="s">
        <v>975</v>
      </c>
      <c r="P3402" t="s">
        <v>976</v>
      </c>
      <c r="Q3402" s="11">
        <v>0</v>
      </c>
      <c r="R3402" s="11">
        <v>0</v>
      </c>
      <c r="S3402" s="11">
        <v>0</v>
      </c>
      <c r="T3402" s="11">
        <v>0</v>
      </c>
      <c r="U3402" s="11">
        <v>18437552016</v>
      </c>
      <c r="V3402" s="11">
        <v>0</v>
      </c>
      <c r="W3402" s="11">
        <v>0</v>
      </c>
      <c r="X3402" s="11">
        <v>18437552016</v>
      </c>
      <c r="Y3402" s="11">
        <v>0</v>
      </c>
      <c r="Z3402" s="11">
        <v>0</v>
      </c>
      <c r="AA3402" s="11">
        <v>0</v>
      </c>
      <c r="AB3402" s="11">
        <v>0</v>
      </c>
      <c r="AC3402" s="11">
        <v>0</v>
      </c>
      <c r="AD3402" s="11">
        <v>0</v>
      </c>
      <c r="AE3402" s="11">
        <v>0</v>
      </c>
      <c r="AF3402" s="11">
        <v>0</v>
      </c>
      <c r="AG3402" s="11">
        <v>0</v>
      </c>
      <c r="AH3402" s="11">
        <v>0</v>
      </c>
      <c r="AI3402" s="11">
        <v>0</v>
      </c>
      <c r="AJ3402" s="11">
        <v>0</v>
      </c>
      <c r="AK3402" s="11">
        <v>0</v>
      </c>
      <c r="AL3402" s="11">
        <v>0</v>
      </c>
      <c r="AM3402" s="11">
        <v>0</v>
      </c>
      <c r="AN3402" s="11">
        <v>0</v>
      </c>
      <c r="AO34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02" s="11">
        <f>Table_PBS_SQL_DB2_PBSSQL_PBS_NDP_Tina_CG_QtrlyPerformance_Final[[#This Row],[GOU REL]]+Table_PBS_SQL_DB2_PBSSQL_PBS_NDP_Tina_CG_QtrlyPerformance_Final[[#This Row],[EXT REL]]</f>
        <v>0</v>
      </c>
      <c r="AT3402" s="11">
        <f>Table_PBS_SQL_DB2_PBSSQL_PBS_NDP_Tina_CG_QtrlyPerformance_Final[[#This Row],[GOU EXP]]+Table_PBS_SQL_DB2_PBSSQL_PBS_NDP_Tina_CG_QtrlyPerformance_Final[[#This Row],[EXT EXP]]</f>
        <v>0</v>
      </c>
      <c r="AU3402" s="11" t="str">
        <f>IF(Table_PBS_SQL_DB2_PBSSQL_PBS_NDP_Tina_CG_QtrlyPerformance_Final[[#This Row],[Item_Code]]&gt;"300000", "Capital", "Recurrent")</f>
        <v>Recurrent</v>
      </c>
    </row>
    <row r="3403" spans="1:47" x14ac:dyDescent="0.25">
      <c r="A3403" t="s">
        <v>179</v>
      </c>
      <c r="B3403" t="s">
        <v>959</v>
      </c>
      <c r="C3403" t="s">
        <v>177</v>
      </c>
      <c r="D3403" t="s">
        <v>960</v>
      </c>
      <c r="E3403" t="s">
        <v>31</v>
      </c>
      <c r="F3403" t="s">
        <v>961</v>
      </c>
      <c r="G3403" t="s">
        <v>97</v>
      </c>
      <c r="H3403" t="s">
        <v>984</v>
      </c>
      <c r="I3403" t="s">
        <v>896</v>
      </c>
      <c r="J3403" t="s">
        <v>897</v>
      </c>
      <c r="K3403" t="s">
        <v>985</v>
      </c>
      <c r="L3403" t="s">
        <v>986</v>
      </c>
      <c r="M3403" t="s">
        <v>987</v>
      </c>
      <c r="N3403" t="s">
        <v>988</v>
      </c>
      <c r="O3403" t="s">
        <v>1028</v>
      </c>
      <c r="P3403" t="s">
        <v>1029</v>
      </c>
      <c r="Q3403" s="11">
        <v>0</v>
      </c>
      <c r="R3403" s="11">
        <v>0</v>
      </c>
      <c r="S3403" s="11">
        <v>0</v>
      </c>
      <c r="T3403" s="11">
        <v>0</v>
      </c>
      <c r="U3403" s="11">
        <v>0</v>
      </c>
      <c r="V3403" s="11">
        <v>0</v>
      </c>
      <c r="W3403" s="11">
        <v>0</v>
      </c>
      <c r="X3403" s="11">
        <v>0</v>
      </c>
      <c r="Y3403" s="11">
        <v>0</v>
      </c>
      <c r="Z3403" s="11">
        <v>0</v>
      </c>
      <c r="AA3403" s="11">
        <v>2500000</v>
      </c>
      <c r="AB3403" s="11">
        <v>1100000</v>
      </c>
      <c r="AC3403" s="11">
        <v>0</v>
      </c>
      <c r="AD3403" s="11">
        <v>0</v>
      </c>
      <c r="AE3403" s="11">
        <v>2500000</v>
      </c>
      <c r="AF3403" s="11">
        <v>2400000</v>
      </c>
      <c r="AG3403" s="11">
        <v>0</v>
      </c>
      <c r="AH3403" s="11">
        <v>0</v>
      </c>
      <c r="AI3403" s="11">
        <v>0</v>
      </c>
      <c r="AJ3403" s="11">
        <v>0</v>
      </c>
      <c r="AK3403" s="11">
        <v>0</v>
      </c>
      <c r="AL3403" s="11">
        <v>0</v>
      </c>
      <c r="AM3403" s="11">
        <v>2500000</v>
      </c>
      <c r="AN3403" s="11">
        <v>2400000</v>
      </c>
      <c r="AO34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7500000</v>
      </c>
      <c r="AQ34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5900000</v>
      </c>
      <c r="AS3403" s="11">
        <f>Table_PBS_SQL_DB2_PBSSQL_PBS_NDP_Tina_CG_QtrlyPerformance_Final[[#This Row],[GOU REL]]+Table_PBS_SQL_DB2_PBSSQL_PBS_NDP_Tina_CG_QtrlyPerformance_Final[[#This Row],[EXT REL]]</f>
        <v>7500000</v>
      </c>
      <c r="AT3403" s="11">
        <f>Table_PBS_SQL_DB2_PBSSQL_PBS_NDP_Tina_CG_QtrlyPerformance_Final[[#This Row],[GOU EXP]]+Table_PBS_SQL_DB2_PBSSQL_PBS_NDP_Tina_CG_QtrlyPerformance_Final[[#This Row],[EXT EXP]]</f>
        <v>5900000</v>
      </c>
      <c r="AU3403" s="11" t="str">
        <f>IF(Table_PBS_SQL_DB2_PBSSQL_PBS_NDP_Tina_CG_QtrlyPerformance_Final[[#This Row],[Item_Code]]&gt;"300000", "Capital", "Recurrent")</f>
        <v>Recurrent</v>
      </c>
    </row>
    <row r="3404" spans="1:47" x14ac:dyDescent="0.25">
      <c r="A3404" t="s">
        <v>179</v>
      </c>
      <c r="B3404" t="s">
        <v>959</v>
      </c>
      <c r="C3404" t="s">
        <v>177</v>
      </c>
      <c r="D3404" t="s">
        <v>960</v>
      </c>
      <c r="E3404" t="s">
        <v>31</v>
      </c>
      <c r="F3404" t="s">
        <v>961</v>
      </c>
      <c r="G3404" t="s">
        <v>97</v>
      </c>
      <c r="H3404" t="s">
        <v>984</v>
      </c>
      <c r="I3404" t="s">
        <v>896</v>
      </c>
      <c r="J3404" t="s">
        <v>897</v>
      </c>
      <c r="K3404" t="s">
        <v>985</v>
      </c>
      <c r="L3404" t="s">
        <v>986</v>
      </c>
      <c r="M3404" t="s">
        <v>987</v>
      </c>
      <c r="N3404" t="s">
        <v>988</v>
      </c>
      <c r="O3404" t="s">
        <v>922</v>
      </c>
      <c r="P3404" t="s">
        <v>923</v>
      </c>
      <c r="Q3404" s="11">
        <v>0</v>
      </c>
      <c r="R3404" s="11">
        <v>0</v>
      </c>
      <c r="S3404" s="11">
        <v>0</v>
      </c>
      <c r="T3404" s="11">
        <v>0</v>
      </c>
      <c r="U3404" s="11">
        <v>0</v>
      </c>
      <c r="V3404" s="11">
        <v>0</v>
      </c>
      <c r="W3404" s="11">
        <v>0</v>
      </c>
      <c r="X3404" s="11">
        <v>0</v>
      </c>
      <c r="Y3404" s="11">
        <v>0</v>
      </c>
      <c r="Z3404" s="11">
        <v>0</v>
      </c>
      <c r="AA3404" s="11">
        <v>15000000</v>
      </c>
      <c r="AB3404" s="11">
        <v>5904330</v>
      </c>
      <c r="AC3404" s="11">
        <v>0</v>
      </c>
      <c r="AD3404" s="11">
        <v>0</v>
      </c>
      <c r="AE3404" s="11">
        <v>15000000</v>
      </c>
      <c r="AF3404" s="11">
        <v>12835138</v>
      </c>
      <c r="AG3404" s="11">
        <v>0</v>
      </c>
      <c r="AH3404" s="11">
        <v>0</v>
      </c>
      <c r="AI3404" s="11">
        <v>0</v>
      </c>
      <c r="AJ3404" s="11">
        <v>0</v>
      </c>
      <c r="AK3404" s="11">
        <v>0</v>
      </c>
      <c r="AL3404" s="11">
        <v>0</v>
      </c>
      <c r="AM3404" s="11">
        <v>15000000</v>
      </c>
      <c r="AN3404" s="11">
        <v>21751747</v>
      </c>
      <c r="AO34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45000000</v>
      </c>
      <c r="AQ34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40491215</v>
      </c>
      <c r="AS3404" s="11">
        <f>Table_PBS_SQL_DB2_PBSSQL_PBS_NDP_Tina_CG_QtrlyPerformance_Final[[#This Row],[GOU REL]]+Table_PBS_SQL_DB2_PBSSQL_PBS_NDP_Tina_CG_QtrlyPerformance_Final[[#This Row],[EXT REL]]</f>
        <v>45000000</v>
      </c>
      <c r="AT3404" s="11">
        <f>Table_PBS_SQL_DB2_PBSSQL_PBS_NDP_Tina_CG_QtrlyPerformance_Final[[#This Row],[GOU EXP]]+Table_PBS_SQL_DB2_PBSSQL_PBS_NDP_Tina_CG_QtrlyPerformance_Final[[#This Row],[EXT EXP]]</f>
        <v>40491215</v>
      </c>
      <c r="AU3404" s="11" t="str">
        <f>IF(Table_PBS_SQL_DB2_PBSSQL_PBS_NDP_Tina_CG_QtrlyPerformance_Final[[#This Row],[Item_Code]]&gt;"300000", "Capital", "Recurrent")</f>
        <v>Recurrent</v>
      </c>
    </row>
    <row r="3405" spans="1:47" x14ac:dyDescent="0.25">
      <c r="A3405" t="s">
        <v>179</v>
      </c>
      <c r="B3405" t="s">
        <v>959</v>
      </c>
      <c r="C3405" t="s">
        <v>177</v>
      </c>
      <c r="D3405" t="s">
        <v>960</v>
      </c>
      <c r="E3405" t="s">
        <v>31</v>
      </c>
      <c r="F3405" t="s">
        <v>961</v>
      </c>
      <c r="G3405" t="s">
        <v>97</v>
      </c>
      <c r="H3405" t="s">
        <v>984</v>
      </c>
      <c r="I3405" t="s">
        <v>467</v>
      </c>
      <c r="J3405" t="s">
        <v>989</v>
      </c>
      <c r="K3405" t="s">
        <v>985</v>
      </c>
      <c r="L3405" t="s">
        <v>986</v>
      </c>
      <c r="M3405" t="s">
        <v>987</v>
      </c>
      <c r="N3405" t="s">
        <v>988</v>
      </c>
      <c r="O3405" t="s">
        <v>1028</v>
      </c>
      <c r="P3405" t="s">
        <v>1029</v>
      </c>
      <c r="Q3405" s="11">
        <v>0</v>
      </c>
      <c r="R3405" s="11">
        <v>0</v>
      </c>
      <c r="S3405" s="11">
        <v>0</v>
      </c>
      <c r="T3405" s="11">
        <v>0</v>
      </c>
      <c r="U3405" s="11">
        <v>10000000</v>
      </c>
      <c r="V3405" s="11">
        <v>0</v>
      </c>
      <c r="W3405" s="11">
        <v>5000000</v>
      </c>
      <c r="X3405" s="11">
        <v>5000000</v>
      </c>
      <c r="Y3405" s="11">
        <v>0</v>
      </c>
      <c r="Z3405" s="11">
        <v>0</v>
      </c>
      <c r="AA3405" s="11">
        <v>0</v>
      </c>
      <c r="AB3405" s="11">
        <v>0</v>
      </c>
      <c r="AC3405" s="11">
        <v>2500000</v>
      </c>
      <c r="AD3405" s="11">
        <v>0</v>
      </c>
      <c r="AE3405" s="11">
        <v>0</v>
      </c>
      <c r="AF3405" s="11">
        <v>0</v>
      </c>
      <c r="AG3405" s="11">
        <v>1250000</v>
      </c>
      <c r="AH3405" s="11">
        <v>1860000</v>
      </c>
      <c r="AI3405" s="11">
        <v>0</v>
      </c>
      <c r="AJ3405" s="11">
        <v>0</v>
      </c>
      <c r="AK3405" s="11">
        <v>1250000</v>
      </c>
      <c r="AL3405" s="11">
        <v>3140000</v>
      </c>
      <c r="AM3405" s="11">
        <v>0</v>
      </c>
      <c r="AN3405" s="11">
        <v>0</v>
      </c>
      <c r="AO34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34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34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05" s="11">
        <f>Table_PBS_SQL_DB2_PBSSQL_PBS_NDP_Tina_CG_QtrlyPerformance_Final[[#This Row],[GOU REL]]+Table_PBS_SQL_DB2_PBSSQL_PBS_NDP_Tina_CG_QtrlyPerformance_Final[[#This Row],[EXT REL]]</f>
        <v>5000000</v>
      </c>
      <c r="AT3405" s="11">
        <f>Table_PBS_SQL_DB2_PBSSQL_PBS_NDP_Tina_CG_QtrlyPerformance_Final[[#This Row],[GOU EXP]]+Table_PBS_SQL_DB2_PBSSQL_PBS_NDP_Tina_CG_QtrlyPerformance_Final[[#This Row],[EXT EXP]]</f>
        <v>5000000</v>
      </c>
      <c r="AU3405" s="11" t="str">
        <f>IF(Table_PBS_SQL_DB2_PBSSQL_PBS_NDP_Tina_CG_QtrlyPerformance_Final[[#This Row],[Item_Code]]&gt;"300000", "Capital", "Recurrent")</f>
        <v>Recurrent</v>
      </c>
    </row>
    <row r="3406" spans="1:47" x14ac:dyDescent="0.25">
      <c r="A3406" t="s">
        <v>179</v>
      </c>
      <c r="B3406" t="s">
        <v>959</v>
      </c>
      <c r="C3406" t="s">
        <v>177</v>
      </c>
      <c r="D3406" t="s">
        <v>960</v>
      </c>
      <c r="E3406" t="s">
        <v>31</v>
      </c>
      <c r="F3406" t="s">
        <v>961</v>
      </c>
      <c r="G3406" t="s">
        <v>97</v>
      </c>
      <c r="H3406" t="s">
        <v>984</v>
      </c>
      <c r="I3406" t="s">
        <v>467</v>
      </c>
      <c r="J3406" t="s">
        <v>989</v>
      </c>
      <c r="K3406" t="s">
        <v>985</v>
      </c>
      <c r="L3406" t="s">
        <v>986</v>
      </c>
      <c r="M3406" t="s">
        <v>987</v>
      </c>
      <c r="N3406" t="s">
        <v>988</v>
      </c>
      <c r="O3406" t="s">
        <v>996</v>
      </c>
      <c r="P3406" t="s">
        <v>997</v>
      </c>
      <c r="Q3406" s="11">
        <v>0</v>
      </c>
      <c r="R3406" s="11">
        <v>0</v>
      </c>
      <c r="S3406" s="11">
        <v>0</v>
      </c>
      <c r="T3406" s="11">
        <v>0</v>
      </c>
      <c r="U3406" s="11">
        <v>180000000</v>
      </c>
      <c r="V3406" s="11">
        <v>0</v>
      </c>
      <c r="W3406" s="11">
        <v>120000000</v>
      </c>
      <c r="X3406" s="11">
        <v>60000000</v>
      </c>
      <c r="Y3406" s="11">
        <v>15000000</v>
      </c>
      <c r="Z3406" s="11">
        <v>10694000</v>
      </c>
      <c r="AA3406" s="11">
        <v>0</v>
      </c>
      <c r="AB3406" s="11">
        <v>0</v>
      </c>
      <c r="AC3406" s="11">
        <v>45000000</v>
      </c>
      <c r="AD3406" s="11">
        <v>978840</v>
      </c>
      <c r="AE3406" s="11">
        <v>0</v>
      </c>
      <c r="AF3406" s="11">
        <v>0</v>
      </c>
      <c r="AG3406" s="11">
        <v>30000000</v>
      </c>
      <c r="AH3406" s="11">
        <v>76072000</v>
      </c>
      <c r="AI3406" s="11">
        <v>0</v>
      </c>
      <c r="AJ3406" s="11">
        <v>0</v>
      </c>
      <c r="AK3406" s="11">
        <v>30000000</v>
      </c>
      <c r="AL3406" s="11">
        <v>32252828</v>
      </c>
      <c r="AM3406" s="11">
        <v>0</v>
      </c>
      <c r="AN3406" s="11">
        <v>0</v>
      </c>
      <c r="AO34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4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119997668</v>
      </c>
      <c r="AR34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06" s="11">
        <f>Table_PBS_SQL_DB2_PBSSQL_PBS_NDP_Tina_CG_QtrlyPerformance_Final[[#This Row],[GOU REL]]+Table_PBS_SQL_DB2_PBSSQL_PBS_NDP_Tina_CG_QtrlyPerformance_Final[[#This Row],[EXT REL]]</f>
        <v>120000000</v>
      </c>
      <c r="AT3406" s="11">
        <f>Table_PBS_SQL_DB2_PBSSQL_PBS_NDP_Tina_CG_QtrlyPerformance_Final[[#This Row],[GOU EXP]]+Table_PBS_SQL_DB2_PBSSQL_PBS_NDP_Tina_CG_QtrlyPerformance_Final[[#This Row],[EXT EXP]]</f>
        <v>119997668</v>
      </c>
      <c r="AU3406" s="11" t="str">
        <f>IF(Table_PBS_SQL_DB2_PBSSQL_PBS_NDP_Tina_CG_QtrlyPerformance_Final[[#This Row],[Item_Code]]&gt;"300000", "Capital", "Recurrent")</f>
        <v>Recurrent</v>
      </c>
    </row>
    <row r="3407" spans="1:47" x14ac:dyDescent="0.25">
      <c r="A3407" t="s">
        <v>179</v>
      </c>
      <c r="B3407" t="s">
        <v>959</v>
      </c>
      <c r="C3407" t="s">
        <v>177</v>
      </c>
      <c r="D3407" t="s">
        <v>960</v>
      </c>
      <c r="E3407" t="s">
        <v>31</v>
      </c>
      <c r="F3407" t="s">
        <v>961</v>
      </c>
      <c r="G3407" t="s">
        <v>97</v>
      </c>
      <c r="H3407" t="s">
        <v>984</v>
      </c>
      <c r="I3407" t="s">
        <v>467</v>
      </c>
      <c r="J3407" t="s">
        <v>989</v>
      </c>
      <c r="K3407" t="s">
        <v>985</v>
      </c>
      <c r="L3407" t="s">
        <v>986</v>
      </c>
      <c r="M3407" t="s">
        <v>987</v>
      </c>
      <c r="N3407" t="s">
        <v>988</v>
      </c>
      <c r="O3407" t="s">
        <v>904</v>
      </c>
      <c r="P3407" t="s">
        <v>905</v>
      </c>
      <c r="Q3407" s="11">
        <v>0</v>
      </c>
      <c r="R3407" s="11">
        <v>0</v>
      </c>
      <c r="S3407" s="11">
        <v>0</v>
      </c>
      <c r="T3407" s="11">
        <v>0</v>
      </c>
      <c r="U3407" s="11">
        <v>20000000</v>
      </c>
      <c r="V3407" s="11">
        <v>0</v>
      </c>
      <c r="W3407" s="11">
        <v>10000000</v>
      </c>
      <c r="X3407" s="11">
        <v>10000000</v>
      </c>
      <c r="Y3407" s="11">
        <v>10000000</v>
      </c>
      <c r="Z3407" s="11">
        <v>4888660</v>
      </c>
      <c r="AA3407" s="11">
        <v>0</v>
      </c>
      <c r="AB3407" s="11">
        <v>0</v>
      </c>
      <c r="AC3407" s="11">
        <v>0</v>
      </c>
      <c r="AD3407" s="11">
        <v>1713000</v>
      </c>
      <c r="AE3407" s="11">
        <v>0</v>
      </c>
      <c r="AF3407" s="11">
        <v>0</v>
      </c>
      <c r="AG3407" s="11">
        <v>0</v>
      </c>
      <c r="AH3407" s="11">
        <v>2929000</v>
      </c>
      <c r="AI3407" s="11">
        <v>0</v>
      </c>
      <c r="AJ3407" s="11">
        <v>0</v>
      </c>
      <c r="AK3407" s="11">
        <v>0</v>
      </c>
      <c r="AL3407" s="11">
        <v>444500</v>
      </c>
      <c r="AM3407" s="11">
        <v>0</v>
      </c>
      <c r="AN3407" s="11">
        <v>0</v>
      </c>
      <c r="AO34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4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9975160</v>
      </c>
      <c r="AR34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07" s="11">
        <f>Table_PBS_SQL_DB2_PBSSQL_PBS_NDP_Tina_CG_QtrlyPerformance_Final[[#This Row],[GOU REL]]+Table_PBS_SQL_DB2_PBSSQL_PBS_NDP_Tina_CG_QtrlyPerformance_Final[[#This Row],[EXT REL]]</f>
        <v>10000000</v>
      </c>
      <c r="AT3407" s="11">
        <f>Table_PBS_SQL_DB2_PBSSQL_PBS_NDP_Tina_CG_QtrlyPerformance_Final[[#This Row],[GOU EXP]]+Table_PBS_SQL_DB2_PBSSQL_PBS_NDP_Tina_CG_QtrlyPerformance_Final[[#This Row],[EXT EXP]]</f>
        <v>9975160</v>
      </c>
      <c r="AU3407" s="11" t="str">
        <f>IF(Table_PBS_SQL_DB2_PBSSQL_PBS_NDP_Tina_CG_QtrlyPerformance_Final[[#This Row],[Item_Code]]&gt;"300000", "Capital", "Recurrent")</f>
        <v>Recurrent</v>
      </c>
    </row>
    <row r="3408" spans="1:47" x14ac:dyDescent="0.25">
      <c r="A3408" t="s">
        <v>179</v>
      </c>
      <c r="B3408" t="s">
        <v>959</v>
      </c>
      <c r="C3408" t="s">
        <v>676</v>
      </c>
      <c r="D3408" t="s">
        <v>990</v>
      </c>
      <c r="E3408" t="s">
        <v>31</v>
      </c>
      <c r="F3408" t="s">
        <v>991</v>
      </c>
      <c r="G3408" t="s">
        <v>119</v>
      </c>
      <c r="H3408" t="s">
        <v>992</v>
      </c>
      <c r="I3408" t="s">
        <v>493</v>
      </c>
      <c r="J3408" t="s">
        <v>2025</v>
      </c>
      <c r="K3408" t="s">
        <v>678</v>
      </c>
      <c r="L3408" t="s">
        <v>993</v>
      </c>
      <c r="M3408" t="s">
        <v>994</v>
      </c>
      <c r="N3408" t="s">
        <v>995</v>
      </c>
      <c r="O3408" t="s">
        <v>996</v>
      </c>
      <c r="P3408" t="s">
        <v>997</v>
      </c>
      <c r="Q3408" s="11">
        <v>0</v>
      </c>
      <c r="R3408" s="11">
        <v>0</v>
      </c>
      <c r="S3408" s="11">
        <v>0</v>
      </c>
      <c r="T3408" s="11">
        <v>0</v>
      </c>
      <c r="U3408" s="11">
        <v>150000000</v>
      </c>
      <c r="V3408" s="11">
        <v>0</v>
      </c>
      <c r="W3408" s="11">
        <v>0</v>
      </c>
      <c r="X3408" s="11">
        <v>150000000</v>
      </c>
      <c r="Y3408" s="11">
        <v>0</v>
      </c>
      <c r="Z3408" s="11">
        <v>0</v>
      </c>
      <c r="AA3408" s="11">
        <v>0</v>
      </c>
      <c r="AB3408" s="11">
        <v>0</v>
      </c>
      <c r="AC3408" s="11">
        <v>0</v>
      </c>
      <c r="AD3408" s="11">
        <v>0</v>
      </c>
      <c r="AE3408" s="11">
        <v>0</v>
      </c>
      <c r="AF3408" s="11">
        <v>0</v>
      </c>
      <c r="AG3408" s="11">
        <v>0</v>
      </c>
      <c r="AH3408" s="11">
        <v>0</v>
      </c>
      <c r="AI3408" s="11">
        <v>0</v>
      </c>
      <c r="AJ3408" s="11">
        <v>0</v>
      </c>
      <c r="AK3408" s="11">
        <v>0</v>
      </c>
      <c r="AL3408" s="11">
        <v>0</v>
      </c>
      <c r="AM3408" s="11">
        <v>0</v>
      </c>
      <c r="AN3408" s="11">
        <v>0</v>
      </c>
      <c r="AO34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08" s="11">
        <f>Table_PBS_SQL_DB2_PBSSQL_PBS_NDP_Tina_CG_QtrlyPerformance_Final[[#This Row],[GOU REL]]+Table_PBS_SQL_DB2_PBSSQL_PBS_NDP_Tina_CG_QtrlyPerformance_Final[[#This Row],[EXT REL]]</f>
        <v>0</v>
      </c>
      <c r="AT3408" s="11">
        <f>Table_PBS_SQL_DB2_PBSSQL_PBS_NDP_Tina_CG_QtrlyPerformance_Final[[#This Row],[GOU EXP]]+Table_PBS_SQL_DB2_PBSSQL_PBS_NDP_Tina_CG_QtrlyPerformance_Final[[#This Row],[EXT EXP]]</f>
        <v>0</v>
      </c>
      <c r="AU3408" s="11" t="str">
        <f>IF(Table_PBS_SQL_DB2_PBSSQL_PBS_NDP_Tina_CG_QtrlyPerformance_Final[[#This Row],[Item_Code]]&gt;"300000", "Capital", "Recurrent")</f>
        <v>Recurrent</v>
      </c>
    </row>
    <row r="3409" spans="1:47" x14ac:dyDescent="0.25">
      <c r="A3409" t="s">
        <v>179</v>
      </c>
      <c r="B3409" t="s">
        <v>959</v>
      </c>
      <c r="C3409" t="s">
        <v>676</v>
      </c>
      <c r="D3409" t="s">
        <v>990</v>
      </c>
      <c r="E3409" t="s">
        <v>75</v>
      </c>
      <c r="F3409" t="s">
        <v>998</v>
      </c>
      <c r="G3409" t="s">
        <v>31</v>
      </c>
      <c r="H3409" t="s">
        <v>999</v>
      </c>
      <c r="I3409" t="s">
        <v>896</v>
      </c>
      <c r="J3409" t="s">
        <v>897</v>
      </c>
      <c r="K3409" t="s">
        <v>678</v>
      </c>
      <c r="L3409" t="s">
        <v>993</v>
      </c>
      <c r="M3409" t="s">
        <v>1008</v>
      </c>
      <c r="N3409" t="s">
        <v>1009</v>
      </c>
      <c r="O3409" t="s">
        <v>1028</v>
      </c>
      <c r="P3409" t="s">
        <v>1029</v>
      </c>
      <c r="Q3409" s="11">
        <v>0</v>
      </c>
      <c r="R3409" s="11">
        <v>0</v>
      </c>
      <c r="S3409" s="11">
        <v>0</v>
      </c>
      <c r="T3409" s="11">
        <v>0</v>
      </c>
      <c r="U3409" s="11">
        <v>0</v>
      </c>
      <c r="V3409" s="11">
        <v>0</v>
      </c>
      <c r="W3409" s="11">
        <v>0</v>
      </c>
      <c r="X3409" s="11">
        <v>0</v>
      </c>
      <c r="Y3409" s="11">
        <v>0</v>
      </c>
      <c r="Z3409" s="11">
        <v>0</v>
      </c>
      <c r="AA3409" s="11">
        <v>0</v>
      </c>
      <c r="AB3409" s="11">
        <v>0</v>
      </c>
      <c r="AC3409" s="11">
        <v>0</v>
      </c>
      <c r="AD3409" s="11">
        <v>0</v>
      </c>
      <c r="AE3409" s="11">
        <v>107400000</v>
      </c>
      <c r="AF3409" s="11">
        <v>77378496</v>
      </c>
      <c r="AG3409" s="11">
        <v>0</v>
      </c>
      <c r="AH3409" s="11">
        <v>0</v>
      </c>
      <c r="AI3409" s="11">
        <v>0</v>
      </c>
      <c r="AJ3409" s="11">
        <v>0</v>
      </c>
      <c r="AK3409" s="11">
        <v>0</v>
      </c>
      <c r="AL3409" s="11">
        <v>0</v>
      </c>
      <c r="AM3409" s="11">
        <v>214800000</v>
      </c>
      <c r="AN3409" s="11">
        <v>168113743</v>
      </c>
      <c r="AO34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322200000</v>
      </c>
      <c r="AQ34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245492239</v>
      </c>
      <c r="AS3409" s="11">
        <f>Table_PBS_SQL_DB2_PBSSQL_PBS_NDP_Tina_CG_QtrlyPerformance_Final[[#This Row],[GOU REL]]+Table_PBS_SQL_DB2_PBSSQL_PBS_NDP_Tina_CG_QtrlyPerformance_Final[[#This Row],[EXT REL]]</f>
        <v>322200000</v>
      </c>
      <c r="AT3409" s="11">
        <f>Table_PBS_SQL_DB2_PBSSQL_PBS_NDP_Tina_CG_QtrlyPerformance_Final[[#This Row],[GOU EXP]]+Table_PBS_SQL_DB2_PBSSQL_PBS_NDP_Tina_CG_QtrlyPerformance_Final[[#This Row],[EXT EXP]]</f>
        <v>245492239</v>
      </c>
      <c r="AU3409" s="11" t="str">
        <f>IF(Table_PBS_SQL_DB2_PBSSQL_PBS_NDP_Tina_CG_QtrlyPerformance_Final[[#This Row],[Item_Code]]&gt;"300000", "Capital", "Recurrent")</f>
        <v>Recurrent</v>
      </c>
    </row>
    <row r="3410" spans="1:47" x14ac:dyDescent="0.25">
      <c r="A3410" t="s">
        <v>179</v>
      </c>
      <c r="B3410" t="s">
        <v>959</v>
      </c>
      <c r="C3410" t="s">
        <v>676</v>
      </c>
      <c r="D3410" t="s">
        <v>990</v>
      </c>
      <c r="E3410" t="s">
        <v>75</v>
      </c>
      <c r="F3410" t="s">
        <v>998</v>
      </c>
      <c r="G3410" t="s">
        <v>31</v>
      </c>
      <c r="H3410" t="s">
        <v>999</v>
      </c>
      <c r="I3410" t="s">
        <v>896</v>
      </c>
      <c r="J3410" t="s">
        <v>897</v>
      </c>
      <c r="K3410" t="s">
        <v>678</v>
      </c>
      <c r="L3410" t="s">
        <v>993</v>
      </c>
      <c r="M3410" t="s">
        <v>1008</v>
      </c>
      <c r="N3410" t="s">
        <v>1009</v>
      </c>
      <c r="O3410" t="s">
        <v>996</v>
      </c>
      <c r="P3410" t="s">
        <v>997</v>
      </c>
      <c r="Q3410" s="11">
        <v>0</v>
      </c>
      <c r="R3410" s="11">
        <v>0</v>
      </c>
      <c r="S3410" s="11">
        <v>0</v>
      </c>
      <c r="T3410" s="11">
        <v>0</v>
      </c>
      <c r="U3410" s="11">
        <v>0</v>
      </c>
      <c r="V3410" s="11">
        <v>0</v>
      </c>
      <c r="W3410" s="11">
        <v>0</v>
      </c>
      <c r="X3410" s="11">
        <v>0</v>
      </c>
      <c r="Y3410" s="11">
        <v>0</v>
      </c>
      <c r="Z3410" s="11">
        <v>0</v>
      </c>
      <c r="AA3410" s="11">
        <v>0</v>
      </c>
      <c r="AB3410" s="11">
        <v>0</v>
      </c>
      <c r="AC3410" s="11">
        <v>0</v>
      </c>
      <c r="AD3410" s="11">
        <v>0</v>
      </c>
      <c r="AE3410" s="11">
        <v>66200000</v>
      </c>
      <c r="AF3410" s="11">
        <v>3440490</v>
      </c>
      <c r="AG3410" s="11">
        <v>0</v>
      </c>
      <c r="AH3410" s="11">
        <v>0</v>
      </c>
      <c r="AI3410" s="11">
        <v>0</v>
      </c>
      <c r="AJ3410" s="11">
        <v>0</v>
      </c>
      <c r="AK3410" s="11">
        <v>0</v>
      </c>
      <c r="AL3410" s="11">
        <v>0</v>
      </c>
      <c r="AM3410" s="11">
        <v>132400000</v>
      </c>
      <c r="AN3410" s="11">
        <v>104165808</v>
      </c>
      <c r="AO34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198600000</v>
      </c>
      <c r="AQ34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107606298</v>
      </c>
      <c r="AS3410" s="11">
        <f>Table_PBS_SQL_DB2_PBSSQL_PBS_NDP_Tina_CG_QtrlyPerformance_Final[[#This Row],[GOU REL]]+Table_PBS_SQL_DB2_PBSSQL_PBS_NDP_Tina_CG_QtrlyPerformance_Final[[#This Row],[EXT REL]]</f>
        <v>198600000</v>
      </c>
      <c r="AT3410" s="11">
        <f>Table_PBS_SQL_DB2_PBSSQL_PBS_NDP_Tina_CG_QtrlyPerformance_Final[[#This Row],[GOU EXP]]+Table_PBS_SQL_DB2_PBSSQL_PBS_NDP_Tina_CG_QtrlyPerformance_Final[[#This Row],[EXT EXP]]</f>
        <v>107606298</v>
      </c>
      <c r="AU3410" s="11" t="str">
        <f>IF(Table_PBS_SQL_DB2_PBSSQL_PBS_NDP_Tina_CG_QtrlyPerformance_Final[[#This Row],[Item_Code]]&gt;"300000", "Capital", "Recurrent")</f>
        <v>Recurrent</v>
      </c>
    </row>
    <row r="3411" spans="1:47" x14ac:dyDescent="0.25">
      <c r="A3411" t="s">
        <v>179</v>
      </c>
      <c r="B3411" t="s">
        <v>959</v>
      </c>
      <c r="C3411" t="s">
        <v>676</v>
      </c>
      <c r="D3411" t="s">
        <v>990</v>
      </c>
      <c r="E3411" t="s">
        <v>75</v>
      </c>
      <c r="F3411" t="s">
        <v>998</v>
      </c>
      <c r="G3411" t="s">
        <v>31</v>
      </c>
      <c r="H3411" t="s">
        <v>999</v>
      </c>
      <c r="I3411" t="s">
        <v>896</v>
      </c>
      <c r="J3411" t="s">
        <v>897</v>
      </c>
      <c r="K3411" t="s">
        <v>678</v>
      </c>
      <c r="L3411" t="s">
        <v>993</v>
      </c>
      <c r="M3411" t="s">
        <v>980</v>
      </c>
      <c r="N3411" t="s">
        <v>981</v>
      </c>
      <c r="O3411" t="s">
        <v>1011</v>
      </c>
      <c r="P3411" t="s">
        <v>1012</v>
      </c>
      <c r="Q3411" s="11">
        <v>0</v>
      </c>
      <c r="R3411" s="11">
        <v>0</v>
      </c>
      <c r="S3411" s="11">
        <v>0</v>
      </c>
      <c r="T3411" s="11">
        <v>0</v>
      </c>
      <c r="U3411" s="11">
        <v>0</v>
      </c>
      <c r="V3411" s="11">
        <v>0</v>
      </c>
      <c r="W3411" s="11">
        <v>0</v>
      </c>
      <c r="X3411" s="11">
        <v>0</v>
      </c>
      <c r="Y3411" s="11">
        <v>0</v>
      </c>
      <c r="Z3411" s="11">
        <v>0</v>
      </c>
      <c r="AA3411" s="11">
        <v>0</v>
      </c>
      <c r="AB3411" s="11">
        <v>0</v>
      </c>
      <c r="AC3411" s="11">
        <v>0</v>
      </c>
      <c r="AD3411" s="11">
        <v>0</v>
      </c>
      <c r="AE3411" s="11">
        <v>36490000</v>
      </c>
      <c r="AF3411" s="11">
        <v>36052663</v>
      </c>
      <c r="AG3411" s="11">
        <v>0</v>
      </c>
      <c r="AH3411" s="11">
        <v>0</v>
      </c>
      <c r="AI3411" s="11">
        <v>0</v>
      </c>
      <c r="AJ3411" s="11">
        <v>0</v>
      </c>
      <c r="AK3411" s="11">
        <v>0</v>
      </c>
      <c r="AL3411" s="11">
        <v>0</v>
      </c>
      <c r="AM3411" s="11">
        <v>72980000</v>
      </c>
      <c r="AN3411" s="11">
        <v>36737203</v>
      </c>
      <c r="AO34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109470000</v>
      </c>
      <c r="AQ34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72789866</v>
      </c>
      <c r="AS3411" s="11">
        <f>Table_PBS_SQL_DB2_PBSSQL_PBS_NDP_Tina_CG_QtrlyPerformance_Final[[#This Row],[GOU REL]]+Table_PBS_SQL_DB2_PBSSQL_PBS_NDP_Tina_CG_QtrlyPerformance_Final[[#This Row],[EXT REL]]</f>
        <v>109470000</v>
      </c>
      <c r="AT3411" s="11">
        <f>Table_PBS_SQL_DB2_PBSSQL_PBS_NDP_Tina_CG_QtrlyPerformance_Final[[#This Row],[GOU EXP]]+Table_PBS_SQL_DB2_PBSSQL_PBS_NDP_Tina_CG_QtrlyPerformance_Final[[#This Row],[EXT EXP]]</f>
        <v>72789866</v>
      </c>
      <c r="AU3411" s="11" t="str">
        <f>IF(Table_PBS_SQL_DB2_PBSSQL_PBS_NDP_Tina_CG_QtrlyPerformance_Final[[#This Row],[Item_Code]]&gt;"300000", "Capital", "Recurrent")</f>
        <v>Recurrent</v>
      </c>
    </row>
    <row r="3412" spans="1:47" x14ac:dyDescent="0.25">
      <c r="A3412" t="s">
        <v>179</v>
      </c>
      <c r="B3412" t="s">
        <v>959</v>
      </c>
      <c r="C3412" t="s">
        <v>676</v>
      </c>
      <c r="D3412" t="s">
        <v>990</v>
      </c>
      <c r="E3412" t="s">
        <v>75</v>
      </c>
      <c r="F3412" t="s">
        <v>998</v>
      </c>
      <c r="G3412" t="s">
        <v>31</v>
      </c>
      <c r="H3412" t="s">
        <v>999</v>
      </c>
      <c r="I3412" t="s">
        <v>493</v>
      </c>
      <c r="J3412" t="s">
        <v>1007</v>
      </c>
      <c r="K3412" t="s">
        <v>678</v>
      </c>
      <c r="L3412" t="s">
        <v>993</v>
      </c>
      <c r="M3412" t="s">
        <v>1000</v>
      </c>
      <c r="N3412" t="s">
        <v>1001</v>
      </c>
      <c r="O3412" t="s">
        <v>1016</v>
      </c>
      <c r="P3412" t="s">
        <v>1017</v>
      </c>
      <c r="Q3412" s="11">
        <v>0</v>
      </c>
      <c r="R3412" s="11">
        <v>0</v>
      </c>
      <c r="S3412" s="11">
        <v>0</v>
      </c>
      <c r="T3412" s="11">
        <v>0</v>
      </c>
      <c r="U3412" s="11">
        <v>207611437</v>
      </c>
      <c r="V3412" s="11">
        <v>0</v>
      </c>
      <c r="W3412" s="11">
        <v>207611437</v>
      </c>
      <c r="X3412" s="11">
        <v>0</v>
      </c>
      <c r="Y3412" s="11">
        <v>51902859</v>
      </c>
      <c r="Z3412" s="11">
        <v>0</v>
      </c>
      <c r="AA3412" s="11">
        <v>0</v>
      </c>
      <c r="AB3412" s="11">
        <v>0</v>
      </c>
      <c r="AC3412" s="11">
        <v>51902860</v>
      </c>
      <c r="AD3412" s="11">
        <v>32966103</v>
      </c>
      <c r="AE3412" s="11">
        <v>0</v>
      </c>
      <c r="AF3412" s="11">
        <v>0</v>
      </c>
      <c r="AG3412" s="11">
        <v>51902859</v>
      </c>
      <c r="AH3412" s="11">
        <v>30779660</v>
      </c>
      <c r="AI3412" s="11">
        <v>0</v>
      </c>
      <c r="AJ3412" s="11">
        <v>0</v>
      </c>
      <c r="AK3412" s="11">
        <v>51902859</v>
      </c>
      <c r="AL3412" s="11">
        <v>138365838</v>
      </c>
      <c r="AM3412" s="11">
        <v>0</v>
      </c>
      <c r="AN3412" s="11">
        <v>0</v>
      </c>
      <c r="AO34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207611437</v>
      </c>
      <c r="AP34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202111601</v>
      </c>
      <c r="AR34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12" s="11">
        <f>Table_PBS_SQL_DB2_PBSSQL_PBS_NDP_Tina_CG_QtrlyPerformance_Final[[#This Row],[GOU REL]]+Table_PBS_SQL_DB2_PBSSQL_PBS_NDP_Tina_CG_QtrlyPerformance_Final[[#This Row],[EXT REL]]</f>
        <v>207611437</v>
      </c>
      <c r="AT3412" s="11">
        <f>Table_PBS_SQL_DB2_PBSSQL_PBS_NDP_Tina_CG_QtrlyPerformance_Final[[#This Row],[GOU EXP]]+Table_PBS_SQL_DB2_PBSSQL_PBS_NDP_Tina_CG_QtrlyPerformance_Final[[#This Row],[EXT EXP]]</f>
        <v>202111601</v>
      </c>
      <c r="AU3412" s="11" t="str">
        <f>IF(Table_PBS_SQL_DB2_PBSSQL_PBS_NDP_Tina_CG_QtrlyPerformance_Final[[#This Row],[Item_Code]]&gt;"300000", "Capital", "Recurrent")</f>
        <v>Recurrent</v>
      </c>
    </row>
    <row r="3413" spans="1:47" x14ac:dyDescent="0.25">
      <c r="A3413" t="s">
        <v>179</v>
      </c>
      <c r="B3413" t="s">
        <v>959</v>
      </c>
      <c r="C3413" t="s">
        <v>676</v>
      </c>
      <c r="D3413" t="s">
        <v>990</v>
      </c>
      <c r="E3413" t="s">
        <v>75</v>
      </c>
      <c r="F3413" t="s">
        <v>998</v>
      </c>
      <c r="G3413" t="s">
        <v>31</v>
      </c>
      <c r="H3413" t="s">
        <v>999</v>
      </c>
      <c r="I3413" t="s">
        <v>493</v>
      </c>
      <c r="J3413" t="s">
        <v>1007</v>
      </c>
      <c r="K3413" t="s">
        <v>678</v>
      </c>
      <c r="L3413" t="s">
        <v>993</v>
      </c>
      <c r="M3413" t="s">
        <v>1000</v>
      </c>
      <c r="N3413" t="s">
        <v>1001</v>
      </c>
      <c r="O3413" t="s">
        <v>922</v>
      </c>
      <c r="P3413" t="s">
        <v>923</v>
      </c>
      <c r="Q3413" s="11">
        <v>0</v>
      </c>
      <c r="R3413" s="11">
        <v>0</v>
      </c>
      <c r="S3413" s="11">
        <v>0</v>
      </c>
      <c r="T3413" s="11">
        <v>0</v>
      </c>
      <c r="U3413" s="11">
        <v>916504733</v>
      </c>
      <c r="V3413" s="11">
        <v>0</v>
      </c>
      <c r="W3413" s="11">
        <v>916504733</v>
      </c>
      <c r="X3413" s="11">
        <v>0</v>
      </c>
      <c r="Y3413" s="11">
        <v>329126183</v>
      </c>
      <c r="Z3413" s="11">
        <v>218347000</v>
      </c>
      <c r="AA3413" s="11">
        <v>0</v>
      </c>
      <c r="AB3413" s="11">
        <v>0</v>
      </c>
      <c r="AC3413" s="11">
        <v>129126184</v>
      </c>
      <c r="AD3413" s="11">
        <v>219685000</v>
      </c>
      <c r="AE3413" s="11">
        <v>0</v>
      </c>
      <c r="AF3413" s="11">
        <v>0</v>
      </c>
      <c r="AG3413" s="11">
        <v>229126183</v>
      </c>
      <c r="AH3413" s="11">
        <v>249346550</v>
      </c>
      <c r="AI3413" s="11">
        <v>0</v>
      </c>
      <c r="AJ3413" s="11">
        <v>0</v>
      </c>
      <c r="AK3413" s="11">
        <v>229126183</v>
      </c>
      <c r="AL3413" s="11">
        <v>229126183</v>
      </c>
      <c r="AM3413" s="11">
        <v>0</v>
      </c>
      <c r="AN3413" s="11">
        <v>0</v>
      </c>
      <c r="AO34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916504733</v>
      </c>
      <c r="AP34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916504733</v>
      </c>
      <c r="AR34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13" s="11">
        <f>Table_PBS_SQL_DB2_PBSSQL_PBS_NDP_Tina_CG_QtrlyPerformance_Final[[#This Row],[GOU REL]]+Table_PBS_SQL_DB2_PBSSQL_PBS_NDP_Tina_CG_QtrlyPerformance_Final[[#This Row],[EXT REL]]</f>
        <v>916504733</v>
      </c>
      <c r="AT3413" s="11">
        <f>Table_PBS_SQL_DB2_PBSSQL_PBS_NDP_Tina_CG_QtrlyPerformance_Final[[#This Row],[GOU EXP]]+Table_PBS_SQL_DB2_PBSSQL_PBS_NDP_Tina_CG_QtrlyPerformance_Final[[#This Row],[EXT EXP]]</f>
        <v>916504733</v>
      </c>
      <c r="AU3413" s="11" t="str">
        <f>IF(Table_PBS_SQL_DB2_PBSSQL_PBS_NDP_Tina_CG_QtrlyPerformance_Final[[#This Row],[Item_Code]]&gt;"300000", "Capital", "Recurrent")</f>
        <v>Recurrent</v>
      </c>
    </row>
    <row r="3414" spans="1:47" x14ac:dyDescent="0.25">
      <c r="A3414" t="s">
        <v>179</v>
      </c>
      <c r="B3414" t="s">
        <v>959</v>
      </c>
      <c r="C3414" t="s">
        <v>676</v>
      </c>
      <c r="D3414" t="s">
        <v>990</v>
      </c>
      <c r="E3414" t="s">
        <v>75</v>
      </c>
      <c r="F3414" t="s">
        <v>998</v>
      </c>
      <c r="G3414" t="s">
        <v>75</v>
      </c>
      <c r="H3414" t="s">
        <v>1010</v>
      </c>
      <c r="I3414" t="s">
        <v>896</v>
      </c>
      <c r="J3414" t="s">
        <v>897</v>
      </c>
      <c r="K3414" t="s">
        <v>776</v>
      </c>
      <c r="L3414" t="s">
        <v>777</v>
      </c>
      <c r="M3414" t="s">
        <v>1838</v>
      </c>
      <c r="N3414" t="s">
        <v>1839</v>
      </c>
      <c r="O3414" t="s">
        <v>967</v>
      </c>
      <c r="P3414" t="s">
        <v>968</v>
      </c>
      <c r="Q3414" s="11">
        <v>0</v>
      </c>
      <c r="R3414" s="11">
        <v>0</v>
      </c>
      <c r="S3414" s="11">
        <v>0</v>
      </c>
      <c r="T3414" s="11">
        <v>0</v>
      </c>
      <c r="U3414" s="11">
        <v>0</v>
      </c>
      <c r="V3414" s="11">
        <v>0</v>
      </c>
      <c r="W3414" s="11">
        <v>0</v>
      </c>
      <c r="X3414" s="11">
        <v>0</v>
      </c>
      <c r="Y3414" s="11">
        <v>0</v>
      </c>
      <c r="Z3414" s="11">
        <v>0</v>
      </c>
      <c r="AA3414" s="11">
        <v>5500000</v>
      </c>
      <c r="AB3414" s="11">
        <v>5500000</v>
      </c>
      <c r="AC3414" s="11">
        <v>0</v>
      </c>
      <c r="AD3414" s="11">
        <v>0</v>
      </c>
      <c r="AE3414" s="11">
        <v>5500000</v>
      </c>
      <c r="AF3414" s="11">
        <v>5500000</v>
      </c>
      <c r="AG3414" s="11">
        <v>0</v>
      </c>
      <c r="AH3414" s="11">
        <v>0</v>
      </c>
      <c r="AI3414" s="11">
        <v>0</v>
      </c>
      <c r="AJ3414" s="11">
        <v>0</v>
      </c>
      <c r="AK3414" s="11">
        <v>0</v>
      </c>
      <c r="AL3414" s="11">
        <v>0</v>
      </c>
      <c r="AM3414" s="11">
        <v>22000000</v>
      </c>
      <c r="AN3414" s="11">
        <v>14560000</v>
      </c>
      <c r="AO34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33000000</v>
      </c>
      <c r="AQ34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25560000</v>
      </c>
      <c r="AS3414" s="11">
        <f>Table_PBS_SQL_DB2_PBSSQL_PBS_NDP_Tina_CG_QtrlyPerformance_Final[[#This Row],[GOU REL]]+Table_PBS_SQL_DB2_PBSSQL_PBS_NDP_Tina_CG_QtrlyPerformance_Final[[#This Row],[EXT REL]]</f>
        <v>33000000</v>
      </c>
      <c r="AT3414" s="11">
        <f>Table_PBS_SQL_DB2_PBSSQL_PBS_NDP_Tina_CG_QtrlyPerformance_Final[[#This Row],[GOU EXP]]+Table_PBS_SQL_DB2_PBSSQL_PBS_NDP_Tina_CG_QtrlyPerformance_Final[[#This Row],[EXT EXP]]</f>
        <v>25560000</v>
      </c>
      <c r="AU3414" s="11" t="str">
        <f>IF(Table_PBS_SQL_DB2_PBSSQL_PBS_NDP_Tina_CG_QtrlyPerformance_Final[[#This Row],[Item_Code]]&gt;"300000", "Capital", "Recurrent")</f>
        <v>Recurrent</v>
      </c>
    </row>
    <row r="3415" spans="1:47" x14ac:dyDescent="0.25">
      <c r="A3415" t="s">
        <v>179</v>
      </c>
      <c r="B3415" t="s">
        <v>959</v>
      </c>
      <c r="C3415" t="s">
        <v>676</v>
      </c>
      <c r="D3415" t="s">
        <v>990</v>
      </c>
      <c r="E3415" t="s">
        <v>75</v>
      </c>
      <c r="F3415" t="s">
        <v>998</v>
      </c>
      <c r="G3415" t="s">
        <v>75</v>
      </c>
      <c r="H3415" t="s">
        <v>1010</v>
      </c>
      <c r="I3415" t="s">
        <v>467</v>
      </c>
      <c r="J3415" t="s">
        <v>2245</v>
      </c>
      <c r="K3415" t="s">
        <v>678</v>
      </c>
      <c r="L3415" t="s">
        <v>993</v>
      </c>
      <c r="M3415" t="s">
        <v>980</v>
      </c>
      <c r="N3415" t="s">
        <v>981</v>
      </c>
      <c r="O3415" t="s">
        <v>1002</v>
      </c>
      <c r="P3415" t="s">
        <v>1003</v>
      </c>
      <c r="Q3415" s="11">
        <v>0</v>
      </c>
      <c r="R3415" s="11">
        <v>0</v>
      </c>
      <c r="S3415" s="11">
        <v>0</v>
      </c>
      <c r="T3415" s="11">
        <v>0</v>
      </c>
      <c r="U3415" s="11">
        <v>300000000</v>
      </c>
      <c r="V3415" s="11">
        <v>0</v>
      </c>
      <c r="W3415" s="11">
        <v>120000000</v>
      </c>
      <c r="X3415" s="11">
        <v>180000000</v>
      </c>
      <c r="Y3415" s="11">
        <v>0</v>
      </c>
      <c r="Z3415" s="11">
        <v>0</v>
      </c>
      <c r="AA3415" s="11">
        <v>0</v>
      </c>
      <c r="AB3415" s="11">
        <v>0</v>
      </c>
      <c r="AC3415" s="11">
        <v>60000000</v>
      </c>
      <c r="AD3415" s="11">
        <v>25514940</v>
      </c>
      <c r="AE3415" s="11">
        <v>0</v>
      </c>
      <c r="AF3415" s="11">
        <v>0</v>
      </c>
      <c r="AG3415" s="11">
        <v>30000000</v>
      </c>
      <c r="AH3415" s="11">
        <v>0</v>
      </c>
      <c r="AI3415" s="11">
        <v>0</v>
      </c>
      <c r="AJ3415" s="11">
        <v>0</v>
      </c>
      <c r="AK3415" s="11">
        <v>30000000</v>
      </c>
      <c r="AL3415" s="11">
        <v>94484810</v>
      </c>
      <c r="AM3415" s="11">
        <v>0</v>
      </c>
      <c r="AN3415" s="11">
        <v>0</v>
      </c>
      <c r="AO34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4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119999750</v>
      </c>
      <c r="AR34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15" s="11">
        <f>Table_PBS_SQL_DB2_PBSSQL_PBS_NDP_Tina_CG_QtrlyPerformance_Final[[#This Row],[GOU REL]]+Table_PBS_SQL_DB2_PBSSQL_PBS_NDP_Tina_CG_QtrlyPerformance_Final[[#This Row],[EXT REL]]</f>
        <v>120000000</v>
      </c>
      <c r="AT3415" s="11">
        <f>Table_PBS_SQL_DB2_PBSSQL_PBS_NDP_Tina_CG_QtrlyPerformance_Final[[#This Row],[GOU EXP]]+Table_PBS_SQL_DB2_PBSSQL_PBS_NDP_Tina_CG_QtrlyPerformance_Final[[#This Row],[EXT EXP]]</f>
        <v>119999750</v>
      </c>
      <c r="AU3415" s="11" t="str">
        <f>IF(Table_PBS_SQL_DB2_PBSSQL_PBS_NDP_Tina_CG_QtrlyPerformance_Final[[#This Row],[Item_Code]]&gt;"300000", "Capital", "Recurrent")</f>
        <v>Recurrent</v>
      </c>
    </row>
    <row r="3416" spans="1:47" x14ac:dyDescent="0.25">
      <c r="A3416" t="s">
        <v>179</v>
      </c>
      <c r="B3416" t="s">
        <v>959</v>
      </c>
      <c r="C3416" t="s">
        <v>676</v>
      </c>
      <c r="D3416" t="s">
        <v>990</v>
      </c>
      <c r="E3416" t="s">
        <v>75</v>
      </c>
      <c r="F3416" t="s">
        <v>998</v>
      </c>
      <c r="G3416" t="s">
        <v>75</v>
      </c>
      <c r="H3416" t="s">
        <v>1010</v>
      </c>
      <c r="I3416" t="s">
        <v>666</v>
      </c>
      <c r="J3416" t="s">
        <v>1837</v>
      </c>
      <c r="K3416" t="s">
        <v>776</v>
      </c>
      <c r="L3416" t="s">
        <v>777</v>
      </c>
      <c r="M3416" t="s">
        <v>2110</v>
      </c>
      <c r="N3416" t="s">
        <v>2111</v>
      </c>
      <c r="O3416" t="s">
        <v>1056</v>
      </c>
      <c r="P3416" t="s">
        <v>1057</v>
      </c>
      <c r="Q3416" s="11">
        <v>0</v>
      </c>
      <c r="R3416" s="11">
        <v>0</v>
      </c>
      <c r="S3416" s="11">
        <v>0</v>
      </c>
      <c r="T3416" s="11">
        <v>0</v>
      </c>
      <c r="U3416" s="11">
        <v>174600000</v>
      </c>
      <c r="V3416" s="11">
        <v>0</v>
      </c>
      <c r="W3416" s="11">
        <v>0</v>
      </c>
      <c r="X3416" s="11">
        <v>174600000</v>
      </c>
      <c r="Y3416" s="11">
        <v>0</v>
      </c>
      <c r="Z3416" s="11">
        <v>0</v>
      </c>
      <c r="AA3416" s="11">
        <v>0</v>
      </c>
      <c r="AB3416" s="11">
        <v>0</v>
      </c>
      <c r="AC3416" s="11">
        <v>0</v>
      </c>
      <c r="AD3416" s="11">
        <v>0</v>
      </c>
      <c r="AE3416" s="11">
        <v>0</v>
      </c>
      <c r="AF3416" s="11">
        <v>0</v>
      </c>
      <c r="AG3416" s="11">
        <v>0</v>
      </c>
      <c r="AH3416" s="11">
        <v>0</v>
      </c>
      <c r="AI3416" s="11">
        <v>0</v>
      </c>
      <c r="AJ3416" s="11">
        <v>0</v>
      </c>
      <c r="AK3416" s="11">
        <v>0</v>
      </c>
      <c r="AL3416" s="11">
        <v>0</v>
      </c>
      <c r="AM3416" s="11">
        <v>0</v>
      </c>
      <c r="AN3416" s="11">
        <v>0</v>
      </c>
      <c r="AO34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16" s="11">
        <f>Table_PBS_SQL_DB2_PBSSQL_PBS_NDP_Tina_CG_QtrlyPerformance_Final[[#This Row],[GOU REL]]+Table_PBS_SQL_DB2_PBSSQL_PBS_NDP_Tina_CG_QtrlyPerformance_Final[[#This Row],[EXT REL]]</f>
        <v>0</v>
      </c>
      <c r="AT3416" s="11">
        <f>Table_PBS_SQL_DB2_PBSSQL_PBS_NDP_Tina_CG_QtrlyPerformance_Final[[#This Row],[GOU EXP]]+Table_PBS_SQL_DB2_PBSSQL_PBS_NDP_Tina_CG_QtrlyPerformance_Final[[#This Row],[EXT EXP]]</f>
        <v>0</v>
      </c>
      <c r="AU3416" s="11" t="str">
        <f>IF(Table_PBS_SQL_DB2_PBSSQL_PBS_NDP_Tina_CG_QtrlyPerformance_Final[[#This Row],[Item_Code]]&gt;"300000", "Capital", "Recurrent")</f>
        <v>Recurrent</v>
      </c>
    </row>
    <row r="3417" spans="1:47" x14ac:dyDescent="0.25">
      <c r="A3417" t="s">
        <v>179</v>
      </c>
      <c r="B3417" t="s">
        <v>959</v>
      </c>
      <c r="C3417" t="s">
        <v>676</v>
      </c>
      <c r="D3417" t="s">
        <v>990</v>
      </c>
      <c r="E3417" t="s">
        <v>75</v>
      </c>
      <c r="F3417" t="s">
        <v>998</v>
      </c>
      <c r="G3417" t="s">
        <v>75</v>
      </c>
      <c r="H3417" t="s">
        <v>1010</v>
      </c>
      <c r="I3417" t="s">
        <v>666</v>
      </c>
      <c r="J3417" t="s">
        <v>1837</v>
      </c>
      <c r="K3417" t="s">
        <v>776</v>
      </c>
      <c r="L3417" t="s">
        <v>777</v>
      </c>
      <c r="M3417" t="s">
        <v>1838</v>
      </c>
      <c r="N3417" t="s">
        <v>1839</v>
      </c>
      <c r="O3417" t="s">
        <v>1016</v>
      </c>
      <c r="P3417" t="s">
        <v>1017</v>
      </c>
      <c r="Q3417" s="11">
        <v>0</v>
      </c>
      <c r="R3417" s="11">
        <v>0</v>
      </c>
      <c r="S3417" s="11">
        <v>0</v>
      </c>
      <c r="T3417" s="11">
        <v>0</v>
      </c>
      <c r="U3417" s="11">
        <v>200000000</v>
      </c>
      <c r="V3417" s="11">
        <v>0</v>
      </c>
      <c r="W3417" s="11">
        <v>0</v>
      </c>
      <c r="X3417" s="11">
        <v>200000000</v>
      </c>
      <c r="Y3417" s="11">
        <v>0</v>
      </c>
      <c r="Z3417" s="11">
        <v>0</v>
      </c>
      <c r="AA3417" s="11">
        <v>0</v>
      </c>
      <c r="AB3417" s="11">
        <v>0</v>
      </c>
      <c r="AC3417" s="11">
        <v>0</v>
      </c>
      <c r="AD3417" s="11">
        <v>0</v>
      </c>
      <c r="AE3417" s="11">
        <v>0</v>
      </c>
      <c r="AF3417" s="11">
        <v>0</v>
      </c>
      <c r="AG3417" s="11">
        <v>0</v>
      </c>
      <c r="AH3417" s="11">
        <v>0</v>
      </c>
      <c r="AI3417" s="11">
        <v>0</v>
      </c>
      <c r="AJ3417" s="11">
        <v>0</v>
      </c>
      <c r="AK3417" s="11">
        <v>0</v>
      </c>
      <c r="AL3417" s="11">
        <v>0</v>
      </c>
      <c r="AM3417" s="11">
        <v>0</v>
      </c>
      <c r="AN3417" s="11">
        <v>0</v>
      </c>
      <c r="AO34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17" s="11">
        <f>Table_PBS_SQL_DB2_PBSSQL_PBS_NDP_Tina_CG_QtrlyPerformance_Final[[#This Row],[GOU REL]]+Table_PBS_SQL_DB2_PBSSQL_PBS_NDP_Tina_CG_QtrlyPerformance_Final[[#This Row],[EXT REL]]</f>
        <v>0</v>
      </c>
      <c r="AT3417" s="11">
        <f>Table_PBS_SQL_DB2_PBSSQL_PBS_NDP_Tina_CG_QtrlyPerformance_Final[[#This Row],[GOU EXP]]+Table_PBS_SQL_DB2_PBSSQL_PBS_NDP_Tina_CG_QtrlyPerformance_Final[[#This Row],[EXT EXP]]</f>
        <v>0</v>
      </c>
      <c r="AU3417" s="11" t="str">
        <f>IF(Table_PBS_SQL_DB2_PBSSQL_PBS_NDP_Tina_CG_QtrlyPerformance_Final[[#This Row],[Item_Code]]&gt;"300000", "Capital", "Recurrent")</f>
        <v>Recurrent</v>
      </c>
    </row>
    <row r="3418" spans="1:47" x14ac:dyDescent="0.25">
      <c r="A3418" t="s">
        <v>179</v>
      </c>
      <c r="B3418" t="s">
        <v>959</v>
      </c>
      <c r="C3418" t="s">
        <v>676</v>
      </c>
      <c r="D3418" t="s">
        <v>990</v>
      </c>
      <c r="E3418" t="s">
        <v>97</v>
      </c>
      <c r="F3418" t="s">
        <v>1013</v>
      </c>
      <c r="G3418" t="s">
        <v>177</v>
      </c>
      <c r="H3418" t="s">
        <v>881</v>
      </c>
      <c r="I3418" t="s">
        <v>493</v>
      </c>
      <c r="J3418" t="s">
        <v>953</v>
      </c>
      <c r="K3418" t="s">
        <v>678</v>
      </c>
      <c r="L3418" t="s">
        <v>993</v>
      </c>
      <c r="M3418" t="s">
        <v>1014</v>
      </c>
      <c r="N3418" t="s">
        <v>1015</v>
      </c>
      <c r="O3418" t="s">
        <v>902</v>
      </c>
      <c r="P3418" t="s">
        <v>903</v>
      </c>
      <c r="Q3418" s="11">
        <v>0</v>
      </c>
      <c r="R3418" s="11">
        <v>0</v>
      </c>
      <c r="S3418" s="11">
        <v>0</v>
      </c>
      <c r="T3418" s="11">
        <v>0</v>
      </c>
      <c r="U3418" s="11">
        <v>1074943354</v>
      </c>
      <c r="V3418" s="11">
        <v>0</v>
      </c>
      <c r="W3418" s="11">
        <v>1074943354</v>
      </c>
      <c r="X3418" s="11">
        <v>0</v>
      </c>
      <c r="Y3418" s="11">
        <v>0</v>
      </c>
      <c r="Z3418" s="11">
        <v>0</v>
      </c>
      <c r="AA3418" s="11">
        <v>0</v>
      </c>
      <c r="AB3418" s="11">
        <v>0</v>
      </c>
      <c r="AC3418" s="11">
        <v>806207515</v>
      </c>
      <c r="AD3418" s="11">
        <v>169178591</v>
      </c>
      <c r="AE3418" s="11">
        <v>0</v>
      </c>
      <c r="AF3418" s="11">
        <v>0</v>
      </c>
      <c r="AG3418" s="11">
        <v>0</v>
      </c>
      <c r="AH3418" s="11">
        <v>167469979</v>
      </c>
      <c r="AI3418" s="11">
        <v>0</v>
      </c>
      <c r="AJ3418" s="11">
        <v>0</v>
      </c>
      <c r="AK3418" s="11">
        <v>268735839</v>
      </c>
      <c r="AL3418" s="11">
        <v>737597063</v>
      </c>
      <c r="AM3418" s="11">
        <v>0</v>
      </c>
      <c r="AN3418" s="11">
        <v>0</v>
      </c>
      <c r="AO34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1074943354</v>
      </c>
      <c r="AP34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1074245633</v>
      </c>
      <c r="AR34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18" s="11">
        <f>Table_PBS_SQL_DB2_PBSSQL_PBS_NDP_Tina_CG_QtrlyPerformance_Final[[#This Row],[GOU REL]]+Table_PBS_SQL_DB2_PBSSQL_PBS_NDP_Tina_CG_QtrlyPerformance_Final[[#This Row],[EXT REL]]</f>
        <v>1074943354</v>
      </c>
      <c r="AT3418" s="11">
        <f>Table_PBS_SQL_DB2_PBSSQL_PBS_NDP_Tina_CG_QtrlyPerformance_Final[[#This Row],[GOU EXP]]+Table_PBS_SQL_DB2_PBSSQL_PBS_NDP_Tina_CG_QtrlyPerformance_Final[[#This Row],[EXT EXP]]</f>
        <v>1074245633</v>
      </c>
      <c r="AU3418" s="11" t="str">
        <f>IF(Table_PBS_SQL_DB2_PBSSQL_PBS_NDP_Tina_CG_QtrlyPerformance_Final[[#This Row],[Item_Code]]&gt;"300000", "Capital", "Recurrent")</f>
        <v>Recurrent</v>
      </c>
    </row>
    <row r="3419" spans="1:47" x14ac:dyDescent="0.25">
      <c r="A3419" t="s">
        <v>179</v>
      </c>
      <c r="B3419" t="s">
        <v>959</v>
      </c>
      <c r="C3419" t="s">
        <v>676</v>
      </c>
      <c r="D3419" t="s">
        <v>990</v>
      </c>
      <c r="E3419" t="s">
        <v>97</v>
      </c>
      <c r="F3419" t="s">
        <v>1013</v>
      </c>
      <c r="G3419" t="s">
        <v>177</v>
      </c>
      <c r="H3419" t="s">
        <v>881</v>
      </c>
      <c r="I3419" t="s">
        <v>493</v>
      </c>
      <c r="J3419" t="s">
        <v>953</v>
      </c>
      <c r="K3419" t="s">
        <v>678</v>
      </c>
      <c r="L3419" t="s">
        <v>993</v>
      </c>
      <c r="M3419" t="s">
        <v>1014</v>
      </c>
      <c r="N3419" t="s">
        <v>1015</v>
      </c>
      <c r="O3419" t="s">
        <v>996</v>
      </c>
      <c r="P3419" t="s">
        <v>997</v>
      </c>
      <c r="Q3419" s="11">
        <v>0</v>
      </c>
      <c r="R3419" s="11">
        <v>0</v>
      </c>
      <c r="S3419" s="11">
        <v>0</v>
      </c>
      <c r="T3419" s="11">
        <v>0</v>
      </c>
      <c r="U3419" s="11">
        <v>270945851</v>
      </c>
      <c r="V3419" s="11">
        <v>0</v>
      </c>
      <c r="W3419" s="11">
        <v>52000000</v>
      </c>
      <c r="X3419" s="11">
        <v>218945851</v>
      </c>
      <c r="Y3419" s="11">
        <v>13000000</v>
      </c>
      <c r="Z3419" s="11">
        <v>12996466</v>
      </c>
      <c r="AA3419" s="11">
        <v>0</v>
      </c>
      <c r="AB3419" s="11">
        <v>0</v>
      </c>
      <c r="AC3419" s="11">
        <v>13000000</v>
      </c>
      <c r="AD3419" s="11">
        <v>6876283</v>
      </c>
      <c r="AE3419" s="11">
        <v>0</v>
      </c>
      <c r="AF3419" s="11">
        <v>0</v>
      </c>
      <c r="AG3419" s="11">
        <v>13000000</v>
      </c>
      <c r="AH3419" s="11">
        <v>18940999</v>
      </c>
      <c r="AI3419" s="11">
        <v>0</v>
      </c>
      <c r="AJ3419" s="11">
        <v>0</v>
      </c>
      <c r="AK3419" s="11">
        <v>13000000</v>
      </c>
      <c r="AL3419" s="11">
        <v>13186252</v>
      </c>
      <c r="AM3419" s="11">
        <v>0</v>
      </c>
      <c r="AN3419" s="11">
        <v>0</v>
      </c>
      <c r="AO34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52000000</v>
      </c>
      <c r="AP34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52000000</v>
      </c>
      <c r="AR34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19" s="11">
        <f>Table_PBS_SQL_DB2_PBSSQL_PBS_NDP_Tina_CG_QtrlyPerformance_Final[[#This Row],[GOU REL]]+Table_PBS_SQL_DB2_PBSSQL_PBS_NDP_Tina_CG_QtrlyPerformance_Final[[#This Row],[EXT REL]]</f>
        <v>52000000</v>
      </c>
      <c r="AT3419" s="11">
        <f>Table_PBS_SQL_DB2_PBSSQL_PBS_NDP_Tina_CG_QtrlyPerformance_Final[[#This Row],[GOU EXP]]+Table_PBS_SQL_DB2_PBSSQL_PBS_NDP_Tina_CG_QtrlyPerformance_Final[[#This Row],[EXT EXP]]</f>
        <v>52000000</v>
      </c>
      <c r="AU3419" s="11" t="str">
        <f>IF(Table_PBS_SQL_DB2_PBSSQL_PBS_NDP_Tina_CG_QtrlyPerformance_Final[[#This Row],[Item_Code]]&gt;"300000", "Capital", "Recurrent")</f>
        <v>Recurrent</v>
      </c>
    </row>
    <row r="3420" spans="1:47" x14ac:dyDescent="0.25">
      <c r="A3420" t="s">
        <v>179</v>
      </c>
      <c r="B3420" t="s">
        <v>959</v>
      </c>
      <c r="C3420" t="s">
        <v>676</v>
      </c>
      <c r="D3420" t="s">
        <v>990</v>
      </c>
      <c r="E3420" t="s">
        <v>97</v>
      </c>
      <c r="F3420" t="s">
        <v>1013</v>
      </c>
      <c r="G3420" t="s">
        <v>177</v>
      </c>
      <c r="H3420" t="s">
        <v>881</v>
      </c>
      <c r="I3420" t="s">
        <v>493</v>
      </c>
      <c r="J3420" t="s">
        <v>953</v>
      </c>
      <c r="K3420" t="s">
        <v>678</v>
      </c>
      <c r="L3420" t="s">
        <v>993</v>
      </c>
      <c r="M3420" t="s">
        <v>1014</v>
      </c>
      <c r="N3420" t="s">
        <v>1015</v>
      </c>
      <c r="O3420" t="s">
        <v>906</v>
      </c>
      <c r="P3420" t="s">
        <v>907</v>
      </c>
      <c r="Q3420" s="11">
        <v>0</v>
      </c>
      <c r="R3420" s="11">
        <v>0</v>
      </c>
      <c r="S3420" s="11">
        <v>0</v>
      </c>
      <c r="T3420" s="11">
        <v>0</v>
      </c>
      <c r="U3420" s="11">
        <v>227392148</v>
      </c>
      <c r="V3420" s="11">
        <v>0</v>
      </c>
      <c r="W3420" s="11">
        <v>197392148</v>
      </c>
      <c r="X3420" s="11">
        <v>30000000</v>
      </c>
      <c r="Y3420" s="11">
        <v>47298428</v>
      </c>
      <c r="Z3420" s="11">
        <v>20000</v>
      </c>
      <c r="AA3420" s="11">
        <v>0</v>
      </c>
      <c r="AB3420" s="11">
        <v>0</v>
      </c>
      <c r="AC3420" s="11">
        <v>49348037</v>
      </c>
      <c r="AD3420" s="11">
        <v>18544000</v>
      </c>
      <c r="AE3420" s="11">
        <v>0</v>
      </c>
      <c r="AF3420" s="11">
        <v>0</v>
      </c>
      <c r="AG3420" s="11">
        <v>50372842</v>
      </c>
      <c r="AH3420" s="11">
        <v>63462458</v>
      </c>
      <c r="AI3420" s="11">
        <v>0</v>
      </c>
      <c r="AJ3420" s="11">
        <v>0</v>
      </c>
      <c r="AK3420" s="11">
        <v>50372841</v>
      </c>
      <c r="AL3420" s="11">
        <v>107921033</v>
      </c>
      <c r="AM3420" s="11">
        <v>0</v>
      </c>
      <c r="AN3420" s="11">
        <v>0</v>
      </c>
      <c r="AO34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197392148</v>
      </c>
      <c r="AP34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189947491</v>
      </c>
      <c r="AR34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0" s="11">
        <f>Table_PBS_SQL_DB2_PBSSQL_PBS_NDP_Tina_CG_QtrlyPerformance_Final[[#This Row],[GOU REL]]+Table_PBS_SQL_DB2_PBSSQL_PBS_NDP_Tina_CG_QtrlyPerformance_Final[[#This Row],[EXT REL]]</f>
        <v>197392148</v>
      </c>
      <c r="AT3420" s="11">
        <f>Table_PBS_SQL_DB2_PBSSQL_PBS_NDP_Tina_CG_QtrlyPerformance_Final[[#This Row],[GOU EXP]]+Table_PBS_SQL_DB2_PBSSQL_PBS_NDP_Tina_CG_QtrlyPerformance_Final[[#This Row],[EXT EXP]]</f>
        <v>189947491</v>
      </c>
      <c r="AU3420" s="11" t="str">
        <f>IF(Table_PBS_SQL_DB2_PBSSQL_PBS_NDP_Tina_CG_QtrlyPerformance_Final[[#This Row],[Item_Code]]&gt;"300000", "Capital", "Recurrent")</f>
        <v>Recurrent</v>
      </c>
    </row>
    <row r="3421" spans="1:47" x14ac:dyDescent="0.25">
      <c r="A3421" t="s">
        <v>179</v>
      </c>
      <c r="B3421" t="s">
        <v>959</v>
      </c>
      <c r="C3421" t="s">
        <v>676</v>
      </c>
      <c r="D3421" t="s">
        <v>990</v>
      </c>
      <c r="E3421" t="s">
        <v>97</v>
      </c>
      <c r="F3421" t="s">
        <v>1013</v>
      </c>
      <c r="G3421" t="s">
        <v>177</v>
      </c>
      <c r="H3421" t="s">
        <v>881</v>
      </c>
      <c r="I3421" t="s">
        <v>493</v>
      </c>
      <c r="J3421" t="s">
        <v>953</v>
      </c>
      <c r="K3421" t="s">
        <v>678</v>
      </c>
      <c r="L3421" t="s">
        <v>993</v>
      </c>
      <c r="M3421" t="s">
        <v>1014</v>
      </c>
      <c r="N3421" t="s">
        <v>1015</v>
      </c>
      <c r="O3421" t="s">
        <v>1085</v>
      </c>
      <c r="P3421" t="s">
        <v>1086</v>
      </c>
      <c r="Q3421" s="11">
        <v>0</v>
      </c>
      <c r="R3421" s="11">
        <v>0</v>
      </c>
      <c r="S3421" s="11">
        <v>0</v>
      </c>
      <c r="T3421" s="11">
        <v>0</v>
      </c>
      <c r="U3421" s="11">
        <v>455979862</v>
      </c>
      <c r="V3421" s="11">
        <v>0</v>
      </c>
      <c r="W3421" s="11">
        <v>398195713</v>
      </c>
      <c r="X3421" s="11">
        <v>57784149</v>
      </c>
      <c r="Y3421" s="11">
        <v>200939434</v>
      </c>
      <c r="Z3421" s="11">
        <v>195738594</v>
      </c>
      <c r="AA3421" s="11">
        <v>0</v>
      </c>
      <c r="AB3421" s="11">
        <v>0</v>
      </c>
      <c r="AC3421" s="11">
        <v>99548928</v>
      </c>
      <c r="AD3421" s="11">
        <v>94641954</v>
      </c>
      <c r="AE3421" s="11">
        <v>0</v>
      </c>
      <c r="AF3421" s="11">
        <v>0</v>
      </c>
      <c r="AG3421" s="11">
        <v>48853676</v>
      </c>
      <c r="AH3421" s="11">
        <v>58463143</v>
      </c>
      <c r="AI3421" s="11">
        <v>0</v>
      </c>
      <c r="AJ3421" s="11">
        <v>0</v>
      </c>
      <c r="AK3421" s="11">
        <v>48853675</v>
      </c>
      <c r="AL3421" s="11">
        <v>49352022</v>
      </c>
      <c r="AM3421" s="11">
        <v>0</v>
      </c>
      <c r="AN3421" s="11">
        <v>0</v>
      </c>
      <c r="AO34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398195713</v>
      </c>
      <c r="AP34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398195713</v>
      </c>
      <c r="AR34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1" s="11">
        <f>Table_PBS_SQL_DB2_PBSSQL_PBS_NDP_Tina_CG_QtrlyPerformance_Final[[#This Row],[GOU REL]]+Table_PBS_SQL_DB2_PBSSQL_PBS_NDP_Tina_CG_QtrlyPerformance_Final[[#This Row],[EXT REL]]</f>
        <v>398195713</v>
      </c>
      <c r="AT3421" s="11">
        <f>Table_PBS_SQL_DB2_PBSSQL_PBS_NDP_Tina_CG_QtrlyPerformance_Final[[#This Row],[GOU EXP]]+Table_PBS_SQL_DB2_PBSSQL_PBS_NDP_Tina_CG_QtrlyPerformance_Final[[#This Row],[EXT EXP]]</f>
        <v>398195713</v>
      </c>
      <c r="AU3421" s="11" t="str">
        <f>IF(Table_PBS_SQL_DB2_PBSSQL_PBS_NDP_Tina_CG_QtrlyPerformance_Final[[#This Row],[Item_Code]]&gt;"300000", "Capital", "Recurrent")</f>
        <v>Recurrent</v>
      </c>
    </row>
    <row r="3422" spans="1:47" x14ac:dyDescent="0.25">
      <c r="A3422" t="s">
        <v>179</v>
      </c>
      <c r="B3422" t="s">
        <v>959</v>
      </c>
      <c r="C3422" t="s">
        <v>676</v>
      </c>
      <c r="D3422" t="s">
        <v>990</v>
      </c>
      <c r="E3422" t="s">
        <v>97</v>
      </c>
      <c r="F3422" t="s">
        <v>1013</v>
      </c>
      <c r="G3422" t="s">
        <v>177</v>
      </c>
      <c r="H3422" t="s">
        <v>881</v>
      </c>
      <c r="I3422" t="s">
        <v>493</v>
      </c>
      <c r="J3422" t="s">
        <v>953</v>
      </c>
      <c r="K3422" t="s">
        <v>680</v>
      </c>
      <c r="L3422" t="s">
        <v>1018</v>
      </c>
      <c r="M3422" t="s">
        <v>1019</v>
      </c>
      <c r="N3422" t="s">
        <v>1020</v>
      </c>
      <c r="O3422" t="s">
        <v>1062</v>
      </c>
      <c r="P3422" t="s">
        <v>1063</v>
      </c>
      <c r="Q3422" s="11">
        <v>0</v>
      </c>
      <c r="R3422" s="11">
        <v>355000000</v>
      </c>
      <c r="S3422" s="11">
        <v>0</v>
      </c>
      <c r="T3422" s="11">
        <v>355000000</v>
      </c>
      <c r="U3422" s="11">
        <v>1255000000</v>
      </c>
      <c r="V3422" s="11">
        <v>0</v>
      </c>
      <c r="W3422" s="11">
        <v>900000000</v>
      </c>
      <c r="X3422" s="11">
        <v>0</v>
      </c>
      <c r="Y3422" s="11">
        <v>277583853</v>
      </c>
      <c r="Z3422" s="11">
        <v>277890274</v>
      </c>
      <c r="AA3422" s="11">
        <v>0</v>
      </c>
      <c r="AB3422" s="11">
        <v>0</v>
      </c>
      <c r="AC3422" s="11">
        <v>277511434</v>
      </c>
      <c r="AD3422" s="11">
        <v>275180023</v>
      </c>
      <c r="AE3422" s="11">
        <v>0</v>
      </c>
      <c r="AF3422" s="11">
        <v>0</v>
      </c>
      <c r="AG3422" s="11">
        <v>344904713</v>
      </c>
      <c r="AH3422" s="11">
        <v>338033026</v>
      </c>
      <c r="AI3422" s="11">
        <v>0</v>
      </c>
      <c r="AJ3422" s="11">
        <v>0</v>
      </c>
      <c r="AK3422" s="11">
        <v>355000000</v>
      </c>
      <c r="AL3422" s="11">
        <v>362289676</v>
      </c>
      <c r="AM3422" s="11">
        <v>0</v>
      </c>
      <c r="AN3422" s="11">
        <v>0</v>
      </c>
      <c r="AO34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1255000000</v>
      </c>
      <c r="AP34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1253392999</v>
      </c>
      <c r="AR34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2" s="11">
        <f>Table_PBS_SQL_DB2_PBSSQL_PBS_NDP_Tina_CG_QtrlyPerformance_Final[[#This Row],[GOU REL]]+Table_PBS_SQL_DB2_PBSSQL_PBS_NDP_Tina_CG_QtrlyPerformance_Final[[#This Row],[EXT REL]]</f>
        <v>1255000000</v>
      </c>
      <c r="AT3422" s="11">
        <f>Table_PBS_SQL_DB2_PBSSQL_PBS_NDP_Tina_CG_QtrlyPerformance_Final[[#This Row],[GOU EXP]]+Table_PBS_SQL_DB2_PBSSQL_PBS_NDP_Tina_CG_QtrlyPerformance_Final[[#This Row],[EXT EXP]]</f>
        <v>1253392999</v>
      </c>
      <c r="AU3422" s="11" t="str">
        <f>IF(Table_PBS_SQL_DB2_PBSSQL_PBS_NDP_Tina_CG_QtrlyPerformance_Final[[#This Row],[Item_Code]]&gt;"300000", "Capital", "Recurrent")</f>
        <v>Recurrent</v>
      </c>
    </row>
    <row r="3423" spans="1:47" x14ac:dyDescent="0.25">
      <c r="A3423" t="s">
        <v>179</v>
      </c>
      <c r="B3423" t="s">
        <v>959</v>
      </c>
      <c r="C3423" t="s">
        <v>676</v>
      </c>
      <c r="D3423" t="s">
        <v>990</v>
      </c>
      <c r="E3423" t="s">
        <v>97</v>
      </c>
      <c r="F3423" t="s">
        <v>1013</v>
      </c>
      <c r="G3423" t="s">
        <v>177</v>
      </c>
      <c r="H3423" t="s">
        <v>881</v>
      </c>
      <c r="I3423" t="s">
        <v>493</v>
      </c>
      <c r="J3423" t="s">
        <v>953</v>
      </c>
      <c r="K3423" t="s">
        <v>680</v>
      </c>
      <c r="L3423" t="s">
        <v>1018</v>
      </c>
      <c r="M3423" t="s">
        <v>980</v>
      </c>
      <c r="N3423" t="s">
        <v>981</v>
      </c>
      <c r="O3423" t="s">
        <v>934</v>
      </c>
      <c r="P3423" t="s">
        <v>935</v>
      </c>
      <c r="Q3423" s="11">
        <v>1450000000</v>
      </c>
      <c r="R3423" s="11">
        <v>0</v>
      </c>
      <c r="S3423" s="11">
        <v>0</v>
      </c>
      <c r="T3423" s="11">
        <v>0</v>
      </c>
      <c r="U3423" s="11">
        <v>1450000000</v>
      </c>
      <c r="V3423" s="11">
        <v>0</v>
      </c>
      <c r="W3423" s="11">
        <v>0</v>
      </c>
      <c r="X3423" s="11">
        <v>0</v>
      </c>
      <c r="Y3423" s="11">
        <v>0</v>
      </c>
      <c r="Z3423" s="11">
        <v>0</v>
      </c>
      <c r="AA3423" s="11">
        <v>0</v>
      </c>
      <c r="AB3423" s="11">
        <v>0</v>
      </c>
      <c r="AC3423" s="11">
        <v>0</v>
      </c>
      <c r="AD3423" s="11">
        <v>0</v>
      </c>
      <c r="AE3423" s="11">
        <v>0</v>
      </c>
      <c r="AF3423" s="11">
        <v>0</v>
      </c>
      <c r="AG3423" s="11">
        <v>0</v>
      </c>
      <c r="AH3423" s="11">
        <v>0</v>
      </c>
      <c r="AI3423" s="11">
        <v>0</v>
      </c>
      <c r="AJ3423" s="11">
        <v>0</v>
      </c>
      <c r="AK3423" s="11">
        <v>1450000000</v>
      </c>
      <c r="AL3423" s="11">
        <v>1450000000</v>
      </c>
      <c r="AM3423" s="11">
        <v>0</v>
      </c>
      <c r="AN3423" s="11">
        <v>0</v>
      </c>
      <c r="AO34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1450000000</v>
      </c>
      <c r="AP34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1450000000</v>
      </c>
      <c r="AR34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3" s="11">
        <f>Table_PBS_SQL_DB2_PBSSQL_PBS_NDP_Tina_CG_QtrlyPerformance_Final[[#This Row],[GOU REL]]+Table_PBS_SQL_DB2_PBSSQL_PBS_NDP_Tina_CG_QtrlyPerformance_Final[[#This Row],[EXT REL]]</f>
        <v>1450000000</v>
      </c>
      <c r="AT3423" s="11">
        <f>Table_PBS_SQL_DB2_PBSSQL_PBS_NDP_Tina_CG_QtrlyPerformance_Final[[#This Row],[GOU EXP]]+Table_PBS_SQL_DB2_PBSSQL_PBS_NDP_Tina_CG_QtrlyPerformance_Final[[#This Row],[EXT EXP]]</f>
        <v>1450000000</v>
      </c>
      <c r="AU3423" s="11" t="str">
        <f>IF(Table_PBS_SQL_DB2_PBSSQL_PBS_NDP_Tina_CG_QtrlyPerformance_Final[[#This Row],[Item_Code]]&gt;"300000", "Capital", "Recurrent")</f>
        <v>Capital</v>
      </c>
    </row>
    <row r="3424" spans="1:47" x14ac:dyDescent="0.25">
      <c r="A3424" t="s">
        <v>179</v>
      </c>
      <c r="B3424" t="s">
        <v>959</v>
      </c>
      <c r="C3424" t="s">
        <v>676</v>
      </c>
      <c r="D3424" t="s">
        <v>990</v>
      </c>
      <c r="E3424" t="s">
        <v>97</v>
      </c>
      <c r="F3424" t="s">
        <v>1013</v>
      </c>
      <c r="G3424" t="s">
        <v>177</v>
      </c>
      <c r="H3424" t="s">
        <v>881</v>
      </c>
      <c r="I3424" t="s">
        <v>493</v>
      </c>
      <c r="J3424" t="s">
        <v>953</v>
      </c>
      <c r="K3424" t="s">
        <v>680</v>
      </c>
      <c r="L3424" t="s">
        <v>1018</v>
      </c>
      <c r="M3424" t="s">
        <v>980</v>
      </c>
      <c r="N3424" t="s">
        <v>981</v>
      </c>
      <c r="O3424" t="s">
        <v>957</v>
      </c>
      <c r="P3424" t="s">
        <v>958</v>
      </c>
      <c r="Q3424" s="11">
        <v>0</v>
      </c>
      <c r="R3424" s="11">
        <v>0</v>
      </c>
      <c r="S3424" s="11">
        <v>50000000</v>
      </c>
      <c r="T3424" s="11">
        <v>-50000000</v>
      </c>
      <c r="U3424" s="11">
        <v>450000000</v>
      </c>
      <c r="V3424" s="11">
        <v>0</v>
      </c>
      <c r="W3424" s="11">
        <v>500000000</v>
      </c>
      <c r="X3424" s="11">
        <v>0</v>
      </c>
      <c r="Y3424" s="11">
        <v>0</v>
      </c>
      <c r="Z3424" s="11">
        <v>0</v>
      </c>
      <c r="AA3424" s="11">
        <v>0</v>
      </c>
      <c r="AB3424" s="11">
        <v>0</v>
      </c>
      <c r="AC3424" s="11">
        <v>225000000</v>
      </c>
      <c r="AD3424" s="11">
        <v>14910950</v>
      </c>
      <c r="AE3424" s="11">
        <v>0</v>
      </c>
      <c r="AF3424" s="11">
        <v>0</v>
      </c>
      <c r="AG3424" s="11">
        <v>125000000</v>
      </c>
      <c r="AH3424" s="11">
        <v>211149200</v>
      </c>
      <c r="AI3424" s="11">
        <v>0</v>
      </c>
      <c r="AJ3424" s="11">
        <v>0</v>
      </c>
      <c r="AK3424" s="11">
        <v>100000000</v>
      </c>
      <c r="AL3424" s="11">
        <v>221096600</v>
      </c>
      <c r="AM3424" s="11">
        <v>0</v>
      </c>
      <c r="AN3424" s="11">
        <v>0</v>
      </c>
      <c r="AO34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v>
      </c>
      <c r="AP34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447156750</v>
      </c>
      <c r="AR34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4" s="11">
        <f>Table_PBS_SQL_DB2_PBSSQL_PBS_NDP_Tina_CG_QtrlyPerformance_Final[[#This Row],[GOU REL]]+Table_PBS_SQL_DB2_PBSSQL_PBS_NDP_Tina_CG_QtrlyPerformance_Final[[#This Row],[EXT REL]]</f>
        <v>450000000</v>
      </c>
      <c r="AT3424" s="11">
        <f>Table_PBS_SQL_DB2_PBSSQL_PBS_NDP_Tina_CG_QtrlyPerformance_Final[[#This Row],[GOU EXP]]+Table_PBS_SQL_DB2_PBSSQL_PBS_NDP_Tina_CG_QtrlyPerformance_Final[[#This Row],[EXT EXP]]</f>
        <v>447156750</v>
      </c>
      <c r="AU3424" s="11" t="str">
        <f>IF(Table_PBS_SQL_DB2_PBSSQL_PBS_NDP_Tina_CG_QtrlyPerformance_Final[[#This Row],[Item_Code]]&gt;"300000", "Capital", "Recurrent")</f>
        <v>Capital</v>
      </c>
    </row>
    <row r="3425" spans="1:47" x14ac:dyDescent="0.25">
      <c r="A3425" t="s">
        <v>179</v>
      </c>
      <c r="B3425" t="s">
        <v>959</v>
      </c>
      <c r="C3425" t="s">
        <v>676</v>
      </c>
      <c r="D3425" t="s">
        <v>990</v>
      </c>
      <c r="E3425" t="s">
        <v>97</v>
      </c>
      <c r="F3425" t="s">
        <v>1013</v>
      </c>
      <c r="G3425" t="s">
        <v>202</v>
      </c>
      <c r="H3425" t="s">
        <v>1027</v>
      </c>
      <c r="I3425" t="s">
        <v>896</v>
      </c>
      <c r="J3425" t="s">
        <v>897</v>
      </c>
      <c r="K3425" t="s">
        <v>678</v>
      </c>
      <c r="L3425" t="s">
        <v>993</v>
      </c>
      <c r="M3425" t="s">
        <v>980</v>
      </c>
      <c r="N3425" t="s">
        <v>981</v>
      </c>
      <c r="O3425" t="s">
        <v>1002</v>
      </c>
      <c r="P3425" t="s">
        <v>1003</v>
      </c>
      <c r="Q3425" s="11">
        <v>0</v>
      </c>
      <c r="R3425" s="11">
        <v>0</v>
      </c>
      <c r="S3425" s="11">
        <v>0</v>
      </c>
      <c r="T3425" s="11">
        <v>0</v>
      </c>
      <c r="U3425" s="11">
        <v>0</v>
      </c>
      <c r="V3425" s="11">
        <v>0</v>
      </c>
      <c r="W3425" s="11">
        <v>0</v>
      </c>
      <c r="X3425" s="11">
        <v>0</v>
      </c>
      <c r="Y3425" s="11">
        <v>0</v>
      </c>
      <c r="Z3425" s="11">
        <v>0</v>
      </c>
      <c r="AA3425" s="11">
        <v>0</v>
      </c>
      <c r="AB3425" s="11">
        <v>0</v>
      </c>
      <c r="AC3425" s="11">
        <v>0</v>
      </c>
      <c r="AD3425" s="11">
        <v>0</v>
      </c>
      <c r="AE3425" s="11">
        <v>656735000</v>
      </c>
      <c r="AF3425" s="11">
        <v>213348732</v>
      </c>
      <c r="AG3425" s="11">
        <v>0</v>
      </c>
      <c r="AH3425" s="11">
        <v>0</v>
      </c>
      <c r="AI3425" s="11">
        <v>0</v>
      </c>
      <c r="AJ3425" s="11">
        <v>0</v>
      </c>
      <c r="AK3425" s="11">
        <v>0</v>
      </c>
      <c r="AL3425" s="11">
        <v>0</v>
      </c>
      <c r="AM3425" s="11">
        <v>1313470000</v>
      </c>
      <c r="AN3425" s="11">
        <v>1080856773</v>
      </c>
      <c r="AO34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1970205000</v>
      </c>
      <c r="AQ34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1294205505</v>
      </c>
      <c r="AS3425" s="11">
        <f>Table_PBS_SQL_DB2_PBSSQL_PBS_NDP_Tina_CG_QtrlyPerformance_Final[[#This Row],[GOU REL]]+Table_PBS_SQL_DB2_PBSSQL_PBS_NDP_Tina_CG_QtrlyPerformance_Final[[#This Row],[EXT REL]]</f>
        <v>1970205000</v>
      </c>
      <c r="AT3425" s="11">
        <f>Table_PBS_SQL_DB2_PBSSQL_PBS_NDP_Tina_CG_QtrlyPerformance_Final[[#This Row],[GOU EXP]]+Table_PBS_SQL_DB2_PBSSQL_PBS_NDP_Tina_CG_QtrlyPerformance_Final[[#This Row],[EXT EXP]]</f>
        <v>1294205505</v>
      </c>
      <c r="AU3425" s="11" t="str">
        <f>IF(Table_PBS_SQL_DB2_PBSSQL_PBS_NDP_Tina_CG_QtrlyPerformance_Final[[#This Row],[Item_Code]]&gt;"300000", "Capital", "Recurrent")</f>
        <v>Recurrent</v>
      </c>
    </row>
    <row r="3426" spans="1:47" x14ac:dyDescent="0.25">
      <c r="A3426" t="s">
        <v>179</v>
      </c>
      <c r="B3426" t="s">
        <v>959</v>
      </c>
      <c r="C3426" t="s">
        <v>676</v>
      </c>
      <c r="D3426" t="s">
        <v>990</v>
      </c>
      <c r="E3426" t="s">
        <v>97</v>
      </c>
      <c r="F3426" t="s">
        <v>1013</v>
      </c>
      <c r="G3426" t="s">
        <v>202</v>
      </c>
      <c r="H3426" t="s">
        <v>1027</v>
      </c>
      <c r="I3426" t="s">
        <v>493</v>
      </c>
      <c r="J3426" t="s">
        <v>1030</v>
      </c>
      <c r="K3426" t="s">
        <v>678</v>
      </c>
      <c r="L3426" t="s">
        <v>993</v>
      </c>
      <c r="M3426" t="s">
        <v>980</v>
      </c>
      <c r="N3426" t="s">
        <v>981</v>
      </c>
      <c r="O3426" t="s">
        <v>996</v>
      </c>
      <c r="P3426" t="s">
        <v>997</v>
      </c>
      <c r="Q3426" s="11">
        <v>0</v>
      </c>
      <c r="R3426" s="11">
        <v>0</v>
      </c>
      <c r="S3426" s="11">
        <v>0</v>
      </c>
      <c r="T3426" s="11">
        <v>0</v>
      </c>
      <c r="U3426" s="11">
        <v>355000000</v>
      </c>
      <c r="V3426" s="11">
        <v>0</v>
      </c>
      <c r="W3426" s="11">
        <v>0</v>
      </c>
      <c r="X3426" s="11">
        <v>355000000</v>
      </c>
      <c r="Y3426" s="11">
        <v>0</v>
      </c>
      <c r="Z3426" s="11">
        <v>0</v>
      </c>
      <c r="AA3426" s="11">
        <v>0</v>
      </c>
      <c r="AB3426" s="11">
        <v>0</v>
      </c>
      <c r="AC3426" s="11">
        <v>0</v>
      </c>
      <c r="AD3426" s="11">
        <v>0</v>
      </c>
      <c r="AE3426" s="11">
        <v>0</v>
      </c>
      <c r="AF3426" s="11">
        <v>0</v>
      </c>
      <c r="AG3426" s="11">
        <v>0</v>
      </c>
      <c r="AH3426" s="11">
        <v>0</v>
      </c>
      <c r="AI3426" s="11">
        <v>0</v>
      </c>
      <c r="AJ3426" s="11">
        <v>0</v>
      </c>
      <c r="AK3426" s="11">
        <v>0</v>
      </c>
      <c r="AL3426" s="11">
        <v>0</v>
      </c>
      <c r="AM3426" s="11">
        <v>0</v>
      </c>
      <c r="AN3426" s="11">
        <v>0</v>
      </c>
      <c r="AO34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6" s="11">
        <f>Table_PBS_SQL_DB2_PBSSQL_PBS_NDP_Tina_CG_QtrlyPerformance_Final[[#This Row],[GOU REL]]+Table_PBS_SQL_DB2_PBSSQL_PBS_NDP_Tina_CG_QtrlyPerformance_Final[[#This Row],[EXT REL]]</f>
        <v>0</v>
      </c>
      <c r="AT3426" s="11">
        <f>Table_PBS_SQL_DB2_PBSSQL_PBS_NDP_Tina_CG_QtrlyPerformance_Final[[#This Row],[GOU EXP]]+Table_PBS_SQL_DB2_PBSSQL_PBS_NDP_Tina_CG_QtrlyPerformance_Final[[#This Row],[EXT EXP]]</f>
        <v>0</v>
      </c>
      <c r="AU3426" s="11" t="str">
        <f>IF(Table_PBS_SQL_DB2_PBSSQL_PBS_NDP_Tina_CG_QtrlyPerformance_Final[[#This Row],[Item_Code]]&gt;"300000", "Capital", "Recurrent")</f>
        <v>Recurrent</v>
      </c>
    </row>
    <row r="3427" spans="1:47" x14ac:dyDescent="0.25">
      <c r="A3427" t="s">
        <v>179</v>
      </c>
      <c r="B3427" t="s">
        <v>959</v>
      </c>
      <c r="C3427" t="s">
        <v>676</v>
      </c>
      <c r="D3427" t="s">
        <v>990</v>
      </c>
      <c r="E3427" t="s">
        <v>97</v>
      </c>
      <c r="F3427" t="s">
        <v>1013</v>
      </c>
      <c r="G3427" t="s">
        <v>202</v>
      </c>
      <c r="H3427" t="s">
        <v>1027</v>
      </c>
      <c r="I3427" t="s">
        <v>493</v>
      </c>
      <c r="J3427" t="s">
        <v>1030</v>
      </c>
      <c r="K3427" t="s">
        <v>678</v>
      </c>
      <c r="L3427" t="s">
        <v>993</v>
      </c>
      <c r="M3427" t="s">
        <v>980</v>
      </c>
      <c r="N3427" t="s">
        <v>981</v>
      </c>
      <c r="O3427" t="s">
        <v>2058</v>
      </c>
      <c r="P3427" t="s">
        <v>2059</v>
      </c>
      <c r="Q3427" s="11">
        <v>0</v>
      </c>
      <c r="R3427" s="11">
        <v>0</v>
      </c>
      <c r="S3427" s="11">
        <v>0</v>
      </c>
      <c r="T3427" s="11">
        <v>0</v>
      </c>
      <c r="U3427" s="11">
        <v>1098826635</v>
      </c>
      <c r="V3427" s="11">
        <v>0</v>
      </c>
      <c r="W3427" s="11">
        <v>1098826635</v>
      </c>
      <c r="X3427" s="11">
        <v>0</v>
      </c>
      <c r="Y3427" s="11">
        <v>437950755</v>
      </c>
      <c r="Z3427" s="11">
        <v>414336197</v>
      </c>
      <c r="AA3427" s="11">
        <v>0</v>
      </c>
      <c r="AB3427" s="11">
        <v>0</v>
      </c>
      <c r="AC3427" s="11">
        <v>549413318</v>
      </c>
      <c r="AD3427" s="11">
        <v>565782472</v>
      </c>
      <c r="AE3427" s="11">
        <v>0</v>
      </c>
      <c r="AF3427" s="11">
        <v>0</v>
      </c>
      <c r="AG3427" s="11">
        <v>55731281</v>
      </c>
      <c r="AH3427" s="11">
        <v>55776685</v>
      </c>
      <c r="AI3427" s="11">
        <v>0</v>
      </c>
      <c r="AJ3427" s="11">
        <v>0</v>
      </c>
      <c r="AK3427" s="11">
        <v>55731281</v>
      </c>
      <c r="AL3427" s="11">
        <v>55083698</v>
      </c>
      <c r="AM3427" s="11">
        <v>0</v>
      </c>
      <c r="AN3427" s="11">
        <v>0</v>
      </c>
      <c r="AO34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1098826635</v>
      </c>
      <c r="AP34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1090979052</v>
      </c>
      <c r="AR34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7" s="11">
        <f>Table_PBS_SQL_DB2_PBSSQL_PBS_NDP_Tina_CG_QtrlyPerformance_Final[[#This Row],[GOU REL]]+Table_PBS_SQL_DB2_PBSSQL_PBS_NDP_Tina_CG_QtrlyPerformance_Final[[#This Row],[EXT REL]]</f>
        <v>1098826635</v>
      </c>
      <c r="AT3427" s="11">
        <f>Table_PBS_SQL_DB2_PBSSQL_PBS_NDP_Tina_CG_QtrlyPerformance_Final[[#This Row],[GOU EXP]]+Table_PBS_SQL_DB2_PBSSQL_PBS_NDP_Tina_CG_QtrlyPerformance_Final[[#This Row],[EXT EXP]]</f>
        <v>1090979052</v>
      </c>
      <c r="AU3427" s="11" t="str">
        <f>IF(Table_PBS_SQL_DB2_PBSSQL_PBS_NDP_Tina_CG_QtrlyPerformance_Final[[#This Row],[Item_Code]]&gt;"300000", "Capital", "Recurrent")</f>
        <v>Recurrent</v>
      </c>
    </row>
    <row r="3428" spans="1:47" x14ac:dyDescent="0.25">
      <c r="A3428" t="s">
        <v>179</v>
      </c>
      <c r="B3428" t="s">
        <v>959</v>
      </c>
      <c r="C3428" t="s">
        <v>676</v>
      </c>
      <c r="D3428" t="s">
        <v>990</v>
      </c>
      <c r="E3428" t="s">
        <v>97</v>
      </c>
      <c r="F3428" t="s">
        <v>1013</v>
      </c>
      <c r="G3428" t="s">
        <v>202</v>
      </c>
      <c r="H3428" t="s">
        <v>1027</v>
      </c>
      <c r="I3428" t="s">
        <v>493</v>
      </c>
      <c r="J3428" t="s">
        <v>1030</v>
      </c>
      <c r="K3428" t="s">
        <v>678</v>
      </c>
      <c r="L3428" t="s">
        <v>993</v>
      </c>
      <c r="M3428" t="s">
        <v>980</v>
      </c>
      <c r="N3428" t="s">
        <v>981</v>
      </c>
      <c r="O3428" t="s">
        <v>1124</v>
      </c>
      <c r="P3428" t="s">
        <v>1125</v>
      </c>
      <c r="Q3428" s="11">
        <v>0</v>
      </c>
      <c r="R3428" s="11">
        <v>0</v>
      </c>
      <c r="S3428" s="11">
        <v>0</v>
      </c>
      <c r="T3428" s="11">
        <v>0</v>
      </c>
      <c r="U3428" s="11">
        <v>9000000</v>
      </c>
      <c r="V3428" s="11">
        <v>0</v>
      </c>
      <c r="W3428" s="11">
        <v>9000000</v>
      </c>
      <c r="X3428" s="11">
        <v>0</v>
      </c>
      <c r="Y3428" s="11">
        <v>2250000</v>
      </c>
      <c r="Z3428" s="11">
        <v>1500000</v>
      </c>
      <c r="AA3428" s="11">
        <v>0</v>
      </c>
      <c r="AB3428" s="11">
        <v>0</v>
      </c>
      <c r="AC3428" s="11">
        <v>4500000</v>
      </c>
      <c r="AD3428" s="11">
        <v>1500000</v>
      </c>
      <c r="AE3428" s="11">
        <v>0</v>
      </c>
      <c r="AF3428" s="11">
        <v>0</v>
      </c>
      <c r="AG3428" s="11">
        <v>1125000</v>
      </c>
      <c r="AH3428" s="11">
        <v>1500000</v>
      </c>
      <c r="AI3428" s="11">
        <v>0</v>
      </c>
      <c r="AJ3428" s="11">
        <v>0</v>
      </c>
      <c r="AK3428" s="11">
        <v>1125000</v>
      </c>
      <c r="AL3428" s="11">
        <v>4500000</v>
      </c>
      <c r="AM3428" s="11">
        <v>0</v>
      </c>
      <c r="AN3428" s="11">
        <v>0</v>
      </c>
      <c r="AO34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v>
      </c>
      <c r="AP34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v>
      </c>
      <c r="AR34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8" s="11">
        <f>Table_PBS_SQL_DB2_PBSSQL_PBS_NDP_Tina_CG_QtrlyPerformance_Final[[#This Row],[GOU REL]]+Table_PBS_SQL_DB2_PBSSQL_PBS_NDP_Tina_CG_QtrlyPerformance_Final[[#This Row],[EXT REL]]</f>
        <v>9000000</v>
      </c>
      <c r="AT3428" s="11">
        <f>Table_PBS_SQL_DB2_PBSSQL_PBS_NDP_Tina_CG_QtrlyPerformance_Final[[#This Row],[GOU EXP]]+Table_PBS_SQL_DB2_PBSSQL_PBS_NDP_Tina_CG_QtrlyPerformance_Final[[#This Row],[EXT EXP]]</f>
        <v>9000000</v>
      </c>
      <c r="AU3428" s="11" t="str">
        <f>IF(Table_PBS_SQL_DB2_PBSSQL_PBS_NDP_Tina_CG_QtrlyPerformance_Final[[#This Row],[Item_Code]]&gt;"300000", "Capital", "Recurrent")</f>
        <v>Recurrent</v>
      </c>
    </row>
    <row r="3429" spans="1:47" x14ac:dyDescent="0.25">
      <c r="A3429" t="s">
        <v>33</v>
      </c>
      <c r="B3429" t="s">
        <v>34</v>
      </c>
      <c r="C3429" t="s">
        <v>31</v>
      </c>
      <c r="D3429" t="s">
        <v>1031</v>
      </c>
      <c r="E3429" t="s">
        <v>31</v>
      </c>
      <c r="F3429" t="s">
        <v>1032</v>
      </c>
      <c r="G3429" t="s">
        <v>87</v>
      </c>
      <c r="H3429" t="s">
        <v>1033</v>
      </c>
      <c r="I3429" t="s">
        <v>467</v>
      </c>
      <c r="J3429" t="s">
        <v>1034</v>
      </c>
      <c r="K3429" t="s">
        <v>1035</v>
      </c>
      <c r="L3429" t="s">
        <v>1036</v>
      </c>
      <c r="M3429" t="s">
        <v>1037</v>
      </c>
      <c r="N3429" t="s">
        <v>1038</v>
      </c>
      <c r="O3429" t="s">
        <v>996</v>
      </c>
      <c r="P3429" t="s">
        <v>997</v>
      </c>
      <c r="Q3429" s="11">
        <v>0</v>
      </c>
      <c r="R3429" s="11">
        <v>0</v>
      </c>
      <c r="S3429" s="11">
        <v>0</v>
      </c>
      <c r="T3429" s="11">
        <v>0</v>
      </c>
      <c r="U3429" s="11">
        <v>30000000</v>
      </c>
      <c r="V3429" s="11">
        <v>0</v>
      </c>
      <c r="W3429" s="11">
        <v>30000000</v>
      </c>
      <c r="X3429" s="11">
        <v>0</v>
      </c>
      <c r="Y3429" s="11">
        <v>0</v>
      </c>
      <c r="Z3429" s="11">
        <v>0</v>
      </c>
      <c r="AA3429" s="11">
        <v>0</v>
      </c>
      <c r="AB3429" s="11">
        <v>0</v>
      </c>
      <c r="AC3429" s="11">
        <v>15000000</v>
      </c>
      <c r="AD3429" s="11">
        <v>0</v>
      </c>
      <c r="AE3429" s="11">
        <v>0</v>
      </c>
      <c r="AF3429" s="11">
        <v>0</v>
      </c>
      <c r="AG3429" s="11">
        <v>5000000</v>
      </c>
      <c r="AH3429" s="11">
        <v>0</v>
      </c>
      <c r="AI3429" s="11">
        <v>0</v>
      </c>
      <c r="AJ3429" s="11">
        <v>0</v>
      </c>
      <c r="AK3429" s="11">
        <v>0</v>
      </c>
      <c r="AL3429" s="11">
        <v>20000000</v>
      </c>
      <c r="AM3429" s="11">
        <v>0</v>
      </c>
      <c r="AN3429" s="11">
        <v>0</v>
      </c>
      <c r="AO34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4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4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29" s="11">
        <f>Table_PBS_SQL_DB2_PBSSQL_PBS_NDP_Tina_CG_QtrlyPerformance_Final[[#This Row],[GOU REL]]+Table_PBS_SQL_DB2_PBSSQL_PBS_NDP_Tina_CG_QtrlyPerformance_Final[[#This Row],[EXT REL]]</f>
        <v>20000000</v>
      </c>
      <c r="AT3429" s="11">
        <f>Table_PBS_SQL_DB2_PBSSQL_PBS_NDP_Tina_CG_QtrlyPerformance_Final[[#This Row],[GOU EXP]]+Table_PBS_SQL_DB2_PBSSQL_PBS_NDP_Tina_CG_QtrlyPerformance_Final[[#This Row],[EXT EXP]]</f>
        <v>20000000</v>
      </c>
      <c r="AU3429" s="11" t="str">
        <f>IF(Table_PBS_SQL_DB2_PBSSQL_PBS_NDP_Tina_CG_QtrlyPerformance_Final[[#This Row],[Item_Code]]&gt;"300000", "Capital", "Recurrent")</f>
        <v>Recurrent</v>
      </c>
    </row>
    <row r="3430" spans="1:47" x14ac:dyDescent="0.25">
      <c r="A3430" t="s">
        <v>33</v>
      </c>
      <c r="B3430" t="s">
        <v>34</v>
      </c>
      <c r="C3430" t="s">
        <v>31</v>
      </c>
      <c r="D3430" t="s">
        <v>1031</v>
      </c>
      <c r="E3430" t="s">
        <v>31</v>
      </c>
      <c r="F3430" t="s">
        <v>1032</v>
      </c>
      <c r="G3430" t="s">
        <v>119</v>
      </c>
      <c r="H3430" t="s">
        <v>881</v>
      </c>
      <c r="I3430" t="s">
        <v>467</v>
      </c>
      <c r="J3430" t="s">
        <v>864</v>
      </c>
      <c r="K3430" t="s">
        <v>37</v>
      </c>
      <c r="L3430" t="s">
        <v>1039</v>
      </c>
      <c r="M3430" t="s">
        <v>866</v>
      </c>
      <c r="N3430" t="s">
        <v>867</v>
      </c>
      <c r="O3430" t="s">
        <v>1064</v>
      </c>
      <c r="P3430" t="s">
        <v>1065</v>
      </c>
      <c r="Q3430" s="11">
        <v>0</v>
      </c>
      <c r="R3430" s="11">
        <v>0</v>
      </c>
      <c r="S3430" s="11">
        <v>0</v>
      </c>
      <c r="T3430" s="11">
        <v>0</v>
      </c>
      <c r="U3430" s="11">
        <v>9000000</v>
      </c>
      <c r="V3430" s="11">
        <v>0</v>
      </c>
      <c r="W3430" s="11">
        <v>9000000</v>
      </c>
      <c r="X3430" s="11">
        <v>0</v>
      </c>
      <c r="Y3430" s="11">
        <v>0</v>
      </c>
      <c r="Z3430" s="11">
        <v>0</v>
      </c>
      <c r="AA3430" s="11">
        <v>0</v>
      </c>
      <c r="AB3430" s="11">
        <v>0</v>
      </c>
      <c r="AC3430" s="11">
        <v>1333333</v>
      </c>
      <c r="AD3430" s="11">
        <v>0</v>
      </c>
      <c r="AE3430" s="11">
        <v>0</v>
      </c>
      <c r="AF3430" s="11">
        <v>0</v>
      </c>
      <c r="AG3430" s="11">
        <v>0</v>
      </c>
      <c r="AH3430" s="11">
        <v>0</v>
      </c>
      <c r="AI3430" s="11">
        <v>0</v>
      </c>
      <c r="AJ3430" s="11">
        <v>0</v>
      </c>
      <c r="AK3430" s="11">
        <v>7666667</v>
      </c>
      <c r="AL3430" s="11">
        <v>0</v>
      </c>
      <c r="AM3430" s="11">
        <v>0</v>
      </c>
      <c r="AN3430" s="11">
        <v>0</v>
      </c>
      <c r="AO34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v>
      </c>
      <c r="AP34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0" s="11">
        <f>Table_PBS_SQL_DB2_PBSSQL_PBS_NDP_Tina_CG_QtrlyPerformance_Final[[#This Row],[GOU REL]]+Table_PBS_SQL_DB2_PBSSQL_PBS_NDP_Tina_CG_QtrlyPerformance_Final[[#This Row],[EXT REL]]</f>
        <v>9000000</v>
      </c>
      <c r="AT3430" s="11">
        <f>Table_PBS_SQL_DB2_PBSSQL_PBS_NDP_Tina_CG_QtrlyPerformance_Final[[#This Row],[GOU EXP]]+Table_PBS_SQL_DB2_PBSSQL_PBS_NDP_Tina_CG_QtrlyPerformance_Final[[#This Row],[EXT EXP]]</f>
        <v>0</v>
      </c>
      <c r="AU3430" s="11" t="str">
        <f>IF(Table_PBS_SQL_DB2_PBSSQL_PBS_NDP_Tina_CG_QtrlyPerformance_Final[[#This Row],[Item_Code]]&gt;"300000", "Capital", "Recurrent")</f>
        <v>Recurrent</v>
      </c>
    </row>
    <row r="3431" spans="1:47" x14ac:dyDescent="0.25">
      <c r="A3431" t="s">
        <v>33</v>
      </c>
      <c r="B3431" t="s">
        <v>34</v>
      </c>
      <c r="C3431" t="s">
        <v>31</v>
      </c>
      <c r="D3431" t="s">
        <v>1031</v>
      </c>
      <c r="E3431" t="s">
        <v>31</v>
      </c>
      <c r="F3431" t="s">
        <v>1032</v>
      </c>
      <c r="G3431" t="s">
        <v>119</v>
      </c>
      <c r="H3431" t="s">
        <v>881</v>
      </c>
      <c r="I3431" t="s">
        <v>467</v>
      </c>
      <c r="J3431" t="s">
        <v>864</v>
      </c>
      <c r="K3431" t="s">
        <v>37</v>
      </c>
      <c r="L3431" t="s">
        <v>1039</v>
      </c>
      <c r="M3431" t="s">
        <v>866</v>
      </c>
      <c r="N3431" t="s">
        <v>867</v>
      </c>
      <c r="O3431" t="s">
        <v>922</v>
      </c>
      <c r="P3431" t="s">
        <v>923</v>
      </c>
      <c r="Q3431" s="11">
        <v>0</v>
      </c>
      <c r="R3431" s="11">
        <v>0</v>
      </c>
      <c r="S3431" s="11">
        <v>0</v>
      </c>
      <c r="T3431" s="11">
        <v>0</v>
      </c>
      <c r="U3431" s="11">
        <v>100000000</v>
      </c>
      <c r="V3431" s="11">
        <v>0</v>
      </c>
      <c r="W3431" s="11">
        <v>100000000</v>
      </c>
      <c r="X3431" s="11">
        <v>0</v>
      </c>
      <c r="Y3431" s="11">
        <v>40000000</v>
      </c>
      <c r="Z3431" s="11">
        <v>30000000</v>
      </c>
      <c r="AA3431" s="11">
        <v>0</v>
      </c>
      <c r="AB3431" s="11">
        <v>0</v>
      </c>
      <c r="AC3431" s="11">
        <v>20000000</v>
      </c>
      <c r="AD3431" s="11">
        <v>21000000</v>
      </c>
      <c r="AE3431" s="11">
        <v>0</v>
      </c>
      <c r="AF3431" s="11">
        <v>0</v>
      </c>
      <c r="AG3431" s="11">
        <v>20000000</v>
      </c>
      <c r="AH3431" s="11">
        <v>7180000</v>
      </c>
      <c r="AI3431" s="11">
        <v>0</v>
      </c>
      <c r="AJ3431" s="11">
        <v>0</v>
      </c>
      <c r="AK3431" s="11">
        <v>20000000</v>
      </c>
      <c r="AL3431" s="11">
        <v>41820000</v>
      </c>
      <c r="AM3431" s="11">
        <v>0</v>
      </c>
      <c r="AN3431" s="11">
        <v>0</v>
      </c>
      <c r="AO34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4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4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1" s="11">
        <f>Table_PBS_SQL_DB2_PBSSQL_PBS_NDP_Tina_CG_QtrlyPerformance_Final[[#This Row],[GOU REL]]+Table_PBS_SQL_DB2_PBSSQL_PBS_NDP_Tina_CG_QtrlyPerformance_Final[[#This Row],[EXT REL]]</f>
        <v>100000000</v>
      </c>
      <c r="AT3431" s="11">
        <f>Table_PBS_SQL_DB2_PBSSQL_PBS_NDP_Tina_CG_QtrlyPerformance_Final[[#This Row],[GOU EXP]]+Table_PBS_SQL_DB2_PBSSQL_PBS_NDP_Tina_CG_QtrlyPerformance_Final[[#This Row],[EXT EXP]]</f>
        <v>100000000</v>
      </c>
      <c r="AU3431" s="11" t="str">
        <f>IF(Table_PBS_SQL_DB2_PBSSQL_PBS_NDP_Tina_CG_QtrlyPerformance_Final[[#This Row],[Item_Code]]&gt;"300000", "Capital", "Recurrent")</f>
        <v>Recurrent</v>
      </c>
    </row>
    <row r="3432" spans="1:47" x14ac:dyDescent="0.25">
      <c r="A3432" t="s">
        <v>33</v>
      </c>
      <c r="B3432" t="s">
        <v>34</v>
      </c>
      <c r="C3432" t="s">
        <v>31</v>
      </c>
      <c r="D3432" t="s">
        <v>1031</v>
      </c>
      <c r="E3432" t="s">
        <v>31</v>
      </c>
      <c r="F3432" t="s">
        <v>1032</v>
      </c>
      <c r="G3432" t="s">
        <v>119</v>
      </c>
      <c r="H3432" t="s">
        <v>881</v>
      </c>
      <c r="I3432" t="s">
        <v>467</v>
      </c>
      <c r="J3432" t="s">
        <v>864</v>
      </c>
      <c r="K3432" t="s">
        <v>37</v>
      </c>
      <c r="L3432" t="s">
        <v>1039</v>
      </c>
      <c r="M3432" t="s">
        <v>2062</v>
      </c>
      <c r="N3432" t="s">
        <v>2063</v>
      </c>
      <c r="O3432" t="s">
        <v>1028</v>
      </c>
      <c r="P3432" t="s">
        <v>1029</v>
      </c>
      <c r="Q3432" s="11">
        <v>0</v>
      </c>
      <c r="R3432" s="11">
        <v>0</v>
      </c>
      <c r="S3432" s="11">
        <v>0</v>
      </c>
      <c r="T3432" s="11">
        <v>0</v>
      </c>
      <c r="U3432" s="11">
        <v>100000000</v>
      </c>
      <c r="V3432" s="11">
        <v>0</v>
      </c>
      <c r="W3432" s="11">
        <v>100000000</v>
      </c>
      <c r="X3432" s="11">
        <v>0</v>
      </c>
      <c r="Y3432" s="11">
        <v>40000000</v>
      </c>
      <c r="Z3432" s="11">
        <v>0</v>
      </c>
      <c r="AA3432" s="11">
        <v>0</v>
      </c>
      <c r="AB3432" s="11">
        <v>0</v>
      </c>
      <c r="AC3432" s="11">
        <v>30000000</v>
      </c>
      <c r="AD3432" s="11">
        <v>30614375</v>
      </c>
      <c r="AE3432" s="11">
        <v>0</v>
      </c>
      <c r="AF3432" s="11">
        <v>0</v>
      </c>
      <c r="AG3432" s="11">
        <v>15000000</v>
      </c>
      <c r="AH3432" s="11">
        <v>52337000</v>
      </c>
      <c r="AI3432" s="11">
        <v>0</v>
      </c>
      <c r="AJ3432" s="11">
        <v>0</v>
      </c>
      <c r="AK3432" s="11">
        <v>15000000</v>
      </c>
      <c r="AL3432" s="11">
        <v>17048625</v>
      </c>
      <c r="AM3432" s="11">
        <v>0</v>
      </c>
      <c r="AN3432" s="11">
        <v>0</v>
      </c>
      <c r="AO34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4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4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2" s="11">
        <f>Table_PBS_SQL_DB2_PBSSQL_PBS_NDP_Tina_CG_QtrlyPerformance_Final[[#This Row],[GOU REL]]+Table_PBS_SQL_DB2_PBSSQL_PBS_NDP_Tina_CG_QtrlyPerformance_Final[[#This Row],[EXT REL]]</f>
        <v>100000000</v>
      </c>
      <c r="AT3432" s="11">
        <f>Table_PBS_SQL_DB2_PBSSQL_PBS_NDP_Tina_CG_QtrlyPerformance_Final[[#This Row],[GOU EXP]]+Table_PBS_SQL_DB2_PBSSQL_PBS_NDP_Tina_CG_QtrlyPerformance_Final[[#This Row],[EXT EXP]]</f>
        <v>100000000</v>
      </c>
      <c r="AU3432" s="11" t="str">
        <f>IF(Table_PBS_SQL_DB2_PBSSQL_PBS_NDP_Tina_CG_QtrlyPerformance_Final[[#This Row],[Item_Code]]&gt;"300000", "Capital", "Recurrent")</f>
        <v>Recurrent</v>
      </c>
    </row>
    <row r="3433" spans="1:47" x14ac:dyDescent="0.25">
      <c r="A3433" t="s">
        <v>33</v>
      </c>
      <c r="B3433" t="s">
        <v>34</v>
      </c>
      <c r="C3433" t="s">
        <v>31</v>
      </c>
      <c r="D3433" t="s">
        <v>1031</v>
      </c>
      <c r="E3433" t="s">
        <v>75</v>
      </c>
      <c r="F3433" t="s">
        <v>1042</v>
      </c>
      <c r="G3433" t="s">
        <v>31</v>
      </c>
      <c r="H3433" t="s">
        <v>2064</v>
      </c>
      <c r="I3433" t="s">
        <v>467</v>
      </c>
      <c r="J3433" t="s">
        <v>2065</v>
      </c>
      <c r="K3433" t="s">
        <v>2066</v>
      </c>
      <c r="L3433" t="s">
        <v>2067</v>
      </c>
      <c r="M3433" t="s">
        <v>1104</v>
      </c>
      <c r="N3433" t="s">
        <v>1105</v>
      </c>
      <c r="O3433" t="s">
        <v>1062</v>
      </c>
      <c r="P3433" t="s">
        <v>1063</v>
      </c>
      <c r="Q3433" s="11">
        <v>0</v>
      </c>
      <c r="R3433" s="11">
        <v>0</v>
      </c>
      <c r="S3433" s="11">
        <v>0</v>
      </c>
      <c r="T3433" s="11">
        <v>0</v>
      </c>
      <c r="U3433" s="11">
        <v>27000000</v>
      </c>
      <c r="V3433" s="11">
        <v>0</v>
      </c>
      <c r="W3433" s="11">
        <v>27000000</v>
      </c>
      <c r="X3433" s="11">
        <v>0</v>
      </c>
      <c r="Y3433" s="11">
        <v>6750000</v>
      </c>
      <c r="Z3433" s="11">
        <v>6098730</v>
      </c>
      <c r="AA3433" s="11">
        <v>0</v>
      </c>
      <c r="AB3433" s="11">
        <v>0</v>
      </c>
      <c r="AC3433" s="11">
        <v>6936141</v>
      </c>
      <c r="AD3433" s="11">
        <v>2552280</v>
      </c>
      <c r="AE3433" s="11">
        <v>0</v>
      </c>
      <c r="AF3433" s="11">
        <v>0</v>
      </c>
      <c r="AG3433" s="11">
        <v>6563859</v>
      </c>
      <c r="AH3433" s="11">
        <v>8557351</v>
      </c>
      <c r="AI3433" s="11">
        <v>0</v>
      </c>
      <c r="AJ3433" s="11">
        <v>0</v>
      </c>
      <c r="AK3433" s="11">
        <v>6750000</v>
      </c>
      <c r="AL3433" s="11">
        <v>5957400</v>
      </c>
      <c r="AM3433" s="11">
        <v>0</v>
      </c>
      <c r="AN3433" s="11">
        <v>0</v>
      </c>
      <c r="AO34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27000000</v>
      </c>
      <c r="AP34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23165761</v>
      </c>
      <c r="AR34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3" s="11">
        <f>Table_PBS_SQL_DB2_PBSSQL_PBS_NDP_Tina_CG_QtrlyPerformance_Final[[#This Row],[GOU REL]]+Table_PBS_SQL_DB2_PBSSQL_PBS_NDP_Tina_CG_QtrlyPerformance_Final[[#This Row],[EXT REL]]</f>
        <v>27000000</v>
      </c>
      <c r="AT3433" s="11">
        <f>Table_PBS_SQL_DB2_PBSSQL_PBS_NDP_Tina_CG_QtrlyPerformance_Final[[#This Row],[GOU EXP]]+Table_PBS_SQL_DB2_PBSSQL_PBS_NDP_Tina_CG_QtrlyPerformance_Final[[#This Row],[EXT EXP]]</f>
        <v>23165761</v>
      </c>
      <c r="AU3433" s="11" t="str">
        <f>IF(Table_PBS_SQL_DB2_PBSSQL_PBS_NDP_Tina_CG_QtrlyPerformance_Final[[#This Row],[Item_Code]]&gt;"300000", "Capital", "Recurrent")</f>
        <v>Recurrent</v>
      </c>
    </row>
    <row r="3434" spans="1:47" x14ac:dyDescent="0.25">
      <c r="A3434" t="s">
        <v>33</v>
      </c>
      <c r="B3434" t="s">
        <v>34</v>
      </c>
      <c r="C3434" t="s">
        <v>31</v>
      </c>
      <c r="D3434" t="s">
        <v>1031</v>
      </c>
      <c r="E3434" t="s">
        <v>75</v>
      </c>
      <c r="F3434" t="s">
        <v>1042</v>
      </c>
      <c r="G3434" t="s">
        <v>75</v>
      </c>
      <c r="H3434" t="s">
        <v>1043</v>
      </c>
      <c r="I3434" t="s">
        <v>493</v>
      </c>
      <c r="J3434" t="s">
        <v>1072</v>
      </c>
      <c r="K3434" t="s">
        <v>40</v>
      </c>
      <c r="L3434" t="s">
        <v>1069</v>
      </c>
      <c r="M3434" t="s">
        <v>1070</v>
      </c>
      <c r="N3434" t="s">
        <v>1071</v>
      </c>
      <c r="O3434" t="s">
        <v>922</v>
      </c>
      <c r="P3434" t="s">
        <v>923</v>
      </c>
      <c r="Q3434" s="11">
        <v>0</v>
      </c>
      <c r="R3434" s="11">
        <v>0</v>
      </c>
      <c r="S3434" s="11">
        <v>0</v>
      </c>
      <c r="T3434" s="11">
        <v>0</v>
      </c>
      <c r="U3434" s="11">
        <v>0</v>
      </c>
      <c r="V3434" s="11">
        <v>0</v>
      </c>
      <c r="W3434" s="11">
        <v>40000000</v>
      </c>
      <c r="X3434" s="11">
        <v>0</v>
      </c>
      <c r="Y3434" s="11">
        <v>0</v>
      </c>
      <c r="Z3434" s="11">
        <v>0</v>
      </c>
      <c r="AA3434" s="11">
        <v>0</v>
      </c>
      <c r="AB3434" s="11">
        <v>0</v>
      </c>
      <c r="AC3434" s="11">
        <v>20000000</v>
      </c>
      <c r="AD3434" s="11">
        <v>13500000</v>
      </c>
      <c r="AE3434" s="11">
        <v>0</v>
      </c>
      <c r="AF3434" s="11">
        <v>0</v>
      </c>
      <c r="AG3434" s="11">
        <v>10000000</v>
      </c>
      <c r="AH3434" s="11">
        <v>16500000</v>
      </c>
      <c r="AI3434" s="11">
        <v>0</v>
      </c>
      <c r="AJ3434" s="11">
        <v>0</v>
      </c>
      <c r="AK3434" s="11">
        <v>10000000</v>
      </c>
      <c r="AL3434" s="11">
        <v>10000000</v>
      </c>
      <c r="AM3434" s="11">
        <v>0</v>
      </c>
      <c r="AN3434" s="11">
        <v>0</v>
      </c>
      <c r="AO34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4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4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4" s="11">
        <f>Table_PBS_SQL_DB2_PBSSQL_PBS_NDP_Tina_CG_QtrlyPerformance_Final[[#This Row],[GOU REL]]+Table_PBS_SQL_DB2_PBSSQL_PBS_NDP_Tina_CG_QtrlyPerformance_Final[[#This Row],[EXT REL]]</f>
        <v>40000000</v>
      </c>
      <c r="AT3434" s="11">
        <f>Table_PBS_SQL_DB2_PBSSQL_PBS_NDP_Tina_CG_QtrlyPerformance_Final[[#This Row],[GOU EXP]]+Table_PBS_SQL_DB2_PBSSQL_PBS_NDP_Tina_CG_QtrlyPerformance_Final[[#This Row],[EXT EXP]]</f>
        <v>40000000</v>
      </c>
      <c r="AU3434" s="11" t="str">
        <f>IF(Table_PBS_SQL_DB2_PBSSQL_PBS_NDP_Tina_CG_QtrlyPerformance_Final[[#This Row],[Item_Code]]&gt;"300000", "Capital", "Recurrent")</f>
        <v>Recurrent</v>
      </c>
    </row>
    <row r="3435" spans="1:47" x14ac:dyDescent="0.25">
      <c r="A3435" t="s">
        <v>33</v>
      </c>
      <c r="B3435" t="s">
        <v>34</v>
      </c>
      <c r="C3435" t="s">
        <v>31</v>
      </c>
      <c r="D3435" t="s">
        <v>1031</v>
      </c>
      <c r="E3435" t="s">
        <v>75</v>
      </c>
      <c r="F3435" t="s">
        <v>1042</v>
      </c>
      <c r="G3435" t="s">
        <v>75</v>
      </c>
      <c r="H3435" t="s">
        <v>1043</v>
      </c>
      <c r="I3435" t="s">
        <v>493</v>
      </c>
      <c r="J3435" t="s">
        <v>1072</v>
      </c>
      <c r="K3435" t="s">
        <v>40</v>
      </c>
      <c r="L3435" t="s">
        <v>1069</v>
      </c>
      <c r="M3435" t="s">
        <v>1070</v>
      </c>
      <c r="N3435" t="s">
        <v>1071</v>
      </c>
      <c r="O3435" t="s">
        <v>1004</v>
      </c>
      <c r="P3435" t="s">
        <v>868</v>
      </c>
      <c r="Q3435" s="11">
        <v>0</v>
      </c>
      <c r="R3435" s="11">
        <v>0</v>
      </c>
      <c r="S3435" s="11">
        <v>0</v>
      </c>
      <c r="T3435" s="11">
        <v>0</v>
      </c>
      <c r="U3435" s="11">
        <v>0</v>
      </c>
      <c r="V3435" s="11">
        <v>0</v>
      </c>
      <c r="W3435" s="11">
        <v>20000000</v>
      </c>
      <c r="X3435" s="11">
        <v>0</v>
      </c>
      <c r="Y3435" s="11">
        <v>0</v>
      </c>
      <c r="Z3435" s="11">
        <v>0</v>
      </c>
      <c r="AA3435" s="11">
        <v>0</v>
      </c>
      <c r="AB3435" s="11">
        <v>0</v>
      </c>
      <c r="AC3435" s="11">
        <v>10000000</v>
      </c>
      <c r="AD3435" s="11">
        <v>0</v>
      </c>
      <c r="AE3435" s="11">
        <v>0</v>
      </c>
      <c r="AF3435" s="11">
        <v>0</v>
      </c>
      <c r="AG3435" s="11">
        <v>10000000</v>
      </c>
      <c r="AH3435" s="11">
        <v>13500000</v>
      </c>
      <c r="AI3435" s="11">
        <v>0</v>
      </c>
      <c r="AJ3435" s="11">
        <v>0</v>
      </c>
      <c r="AK3435" s="11">
        <v>0</v>
      </c>
      <c r="AL3435" s="11">
        <v>6500000</v>
      </c>
      <c r="AM3435" s="11">
        <v>0</v>
      </c>
      <c r="AN3435" s="11">
        <v>0</v>
      </c>
      <c r="AO34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4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4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5" s="11">
        <f>Table_PBS_SQL_DB2_PBSSQL_PBS_NDP_Tina_CG_QtrlyPerformance_Final[[#This Row],[GOU REL]]+Table_PBS_SQL_DB2_PBSSQL_PBS_NDP_Tina_CG_QtrlyPerformance_Final[[#This Row],[EXT REL]]</f>
        <v>20000000</v>
      </c>
      <c r="AT3435" s="11">
        <f>Table_PBS_SQL_DB2_PBSSQL_PBS_NDP_Tina_CG_QtrlyPerformance_Final[[#This Row],[GOU EXP]]+Table_PBS_SQL_DB2_PBSSQL_PBS_NDP_Tina_CG_QtrlyPerformance_Final[[#This Row],[EXT EXP]]</f>
        <v>20000000</v>
      </c>
      <c r="AU3435" s="11" t="str">
        <f>IF(Table_PBS_SQL_DB2_PBSSQL_PBS_NDP_Tina_CG_QtrlyPerformance_Final[[#This Row],[Item_Code]]&gt;"300000", "Capital", "Recurrent")</f>
        <v>Recurrent</v>
      </c>
    </row>
    <row r="3436" spans="1:47" x14ac:dyDescent="0.25">
      <c r="A3436" t="s">
        <v>33</v>
      </c>
      <c r="B3436" t="s">
        <v>34</v>
      </c>
      <c r="C3436" t="s">
        <v>31</v>
      </c>
      <c r="D3436" t="s">
        <v>1031</v>
      </c>
      <c r="E3436" t="s">
        <v>75</v>
      </c>
      <c r="F3436" t="s">
        <v>1042</v>
      </c>
      <c r="G3436" t="s">
        <v>87</v>
      </c>
      <c r="H3436" t="s">
        <v>1033</v>
      </c>
      <c r="I3436" t="s">
        <v>467</v>
      </c>
      <c r="J3436" t="s">
        <v>1034</v>
      </c>
      <c r="K3436" t="s">
        <v>769</v>
      </c>
      <c r="L3436" t="s">
        <v>1073</v>
      </c>
      <c r="M3436" t="s">
        <v>1074</v>
      </c>
      <c r="N3436" t="s">
        <v>1075</v>
      </c>
      <c r="O3436" t="s">
        <v>1028</v>
      </c>
      <c r="P3436" t="s">
        <v>1029</v>
      </c>
      <c r="Q3436" s="11">
        <v>0</v>
      </c>
      <c r="R3436" s="11">
        <v>0</v>
      </c>
      <c r="S3436" s="11">
        <v>0</v>
      </c>
      <c r="T3436" s="11">
        <v>0</v>
      </c>
      <c r="U3436" s="11">
        <v>0</v>
      </c>
      <c r="V3436" s="11">
        <v>0</v>
      </c>
      <c r="W3436" s="11">
        <v>200000000</v>
      </c>
      <c r="X3436" s="11">
        <v>0</v>
      </c>
      <c r="Y3436" s="11">
        <v>0</v>
      </c>
      <c r="Z3436" s="11">
        <v>0</v>
      </c>
      <c r="AA3436" s="11">
        <v>0</v>
      </c>
      <c r="AB3436" s="11">
        <v>0</v>
      </c>
      <c r="AC3436" s="11">
        <v>150000000</v>
      </c>
      <c r="AD3436" s="11">
        <v>153291000</v>
      </c>
      <c r="AE3436" s="11">
        <v>0</v>
      </c>
      <c r="AF3436" s="11">
        <v>0</v>
      </c>
      <c r="AG3436" s="11">
        <v>50000000</v>
      </c>
      <c r="AH3436" s="11">
        <v>46555000</v>
      </c>
      <c r="AI3436" s="11">
        <v>0</v>
      </c>
      <c r="AJ3436" s="11">
        <v>0</v>
      </c>
      <c r="AK3436" s="11">
        <v>0</v>
      </c>
      <c r="AL3436" s="11">
        <v>0</v>
      </c>
      <c r="AM3436" s="11">
        <v>0</v>
      </c>
      <c r="AN3436" s="11">
        <v>0</v>
      </c>
      <c r="AO34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4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199846000</v>
      </c>
      <c r="AR34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6" s="11">
        <f>Table_PBS_SQL_DB2_PBSSQL_PBS_NDP_Tina_CG_QtrlyPerformance_Final[[#This Row],[GOU REL]]+Table_PBS_SQL_DB2_PBSSQL_PBS_NDP_Tina_CG_QtrlyPerformance_Final[[#This Row],[EXT REL]]</f>
        <v>200000000</v>
      </c>
      <c r="AT3436" s="11">
        <f>Table_PBS_SQL_DB2_PBSSQL_PBS_NDP_Tina_CG_QtrlyPerformance_Final[[#This Row],[GOU EXP]]+Table_PBS_SQL_DB2_PBSSQL_PBS_NDP_Tina_CG_QtrlyPerformance_Final[[#This Row],[EXT EXP]]</f>
        <v>199846000</v>
      </c>
      <c r="AU3436" s="11" t="str">
        <f>IF(Table_PBS_SQL_DB2_PBSSQL_PBS_NDP_Tina_CG_QtrlyPerformance_Final[[#This Row],[Item_Code]]&gt;"300000", "Capital", "Recurrent")</f>
        <v>Recurrent</v>
      </c>
    </row>
    <row r="3437" spans="1:47" x14ac:dyDescent="0.25">
      <c r="A3437" t="s">
        <v>33</v>
      </c>
      <c r="B3437" t="s">
        <v>34</v>
      </c>
      <c r="C3437" t="s">
        <v>31</v>
      </c>
      <c r="D3437" t="s">
        <v>1031</v>
      </c>
      <c r="E3437" t="s">
        <v>75</v>
      </c>
      <c r="F3437" t="s">
        <v>1042</v>
      </c>
      <c r="G3437" t="s">
        <v>87</v>
      </c>
      <c r="H3437" t="s">
        <v>1033</v>
      </c>
      <c r="I3437" t="s">
        <v>467</v>
      </c>
      <c r="J3437" t="s">
        <v>1034</v>
      </c>
      <c r="K3437" t="s">
        <v>769</v>
      </c>
      <c r="L3437" t="s">
        <v>1073</v>
      </c>
      <c r="M3437" t="s">
        <v>1074</v>
      </c>
      <c r="N3437" t="s">
        <v>1075</v>
      </c>
      <c r="O3437" t="s">
        <v>996</v>
      </c>
      <c r="P3437" t="s">
        <v>997</v>
      </c>
      <c r="Q3437" s="11">
        <v>0</v>
      </c>
      <c r="R3437" s="11">
        <v>0</v>
      </c>
      <c r="S3437" s="11">
        <v>0</v>
      </c>
      <c r="T3437" s="11">
        <v>0</v>
      </c>
      <c r="U3437" s="11">
        <v>0</v>
      </c>
      <c r="V3437" s="11">
        <v>0</v>
      </c>
      <c r="W3437" s="11">
        <v>0</v>
      </c>
      <c r="X3437" s="11">
        <v>170248580</v>
      </c>
      <c r="Y3437" s="11">
        <v>0</v>
      </c>
      <c r="Z3437" s="11">
        <v>0</v>
      </c>
      <c r="AA3437" s="11">
        <v>0</v>
      </c>
      <c r="AB3437" s="11">
        <v>0</v>
      </c>
      <c r="AC3437" s="11">
        <v>0</v>
      </c>
      <c r="AD3437" s="11">
        <v>0</v>
      </c>
      <c r="AE3437" s="11">
        <v>0</v>
      </c>
      <c r="AF3437" s="11">
        <v>0</v>
      </c>
      <c r="AG3437" s="11">
        <v>0</v>
      </c>
      <c r="AH3437" s="11">
        <v>0</v>
      </c>
      <c r="AI3437" s="11">
        <v>0</v>
      </c>
      <c r="AJ3437" s="11">
        <v>0</v>
      </c>
      <c r="AK3437" s="11">
        <v>0</v>
      </c>
      <c r="AL3437" s="11">
        <v>0</v>
      </c>
      <c r="AM3437" s="11">
        <v>0</v>
      </c>
      <c r="AN3437" s="11">
        <v>0</v>
      </c>
      <c r="AO34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7" s="11">
        <f>Table_PBS_SQL_DB2_PBSSQL_PBS_NDP_Tina_CG_QtrlyPerformance_Final[[#This Row],[GOU REL]]+Table_PBS_SQL_DB2_PBSSQL_PBS_NDP_Tina_CG_QtrlyPerformance_Final[[#This Row],[EXT REL]]</f>
        <v>0</v>
      </c>
      <c r="AT3437" s="11">
        <f>Table_PBS_SQL_DB2_PBSSQL_PBS_NDP_Tina_CG_QtrlyPerformance_Final[[#This Row],[GOU EXP]]+Table_PBS_SQL_DB2_PBSSQL_PBS_NDP_Tina_CG_QtrlyPerformance_Final[[#This Row],[EXT EXP]]</f>
        <v>0</v>
      </c>
      <c r="AU3437" s="11" t="str">
        <f>IF(Table_PBS_SQL_DB2_PBSSQL_PBS_NDP_Tina_CG_QtrlyPerformance_Final[[#This Row],[Item_Code]]&gt;"300000", "Capital", "Recurrent")</f>
        <v>Recurrent</v>
      </c>
    </row>
    <row r="3438" spans="1:47" x14ac:dyDescent="0.25">
      <c r="A3438" t="s">
        <v>49</v>
      </c>
      <c r="B3438" t="s">
        <v>1400</v>
      </c>
      <c r="C3438" t="s">
        <v>293</v>
      </c>
      <c r="D3438" t="s">
        <v>1206</v>
      </c>
      <c r="E3438" t="s">
        <v>75</v>
      </c>
      <c r="F3438" t="s">
        <v>1228</v>
      </c>
      <c r="G3438" t="s">
        <v>87</v>
      </c>
      <c r="H3438" t="s">
        <v>1401</v>
      </c>
      <c r="I3438" t="s">
        <v>467</v>
      </c>
      <c r="J3438" t="s">
        <v>1474</v>
      </c>
      <c r="K3438" t="s">
        <v>131</v>
      </c>
      <c r="L3438" t="s">
        <v>1469</v>
      </c>
      <c r="M3438" t="s">
        <v>866</v>
      </c>
      <c r="N3438" t="s">
        <v>867</v>
      </c>
      <c r="O3438" t="s">
        <v>1204</v>
      </c>
      <c r="P3438" t="s">
        <v>1205</v>
      </c>
      <c r="Q3438" s="11">
        <v>0</v>
      </c>
      <c r="R3438" s="11">
        <v>0</v>
      </c>
      <c r="S3438" s="11">
        <v>0</v>
      </c>
      <c r="T3438" s="11">
        <v>0</v>
      </c>
      <c r="U3438" s="11">
        <v>50000000</v>
      </c>
      <c r="V3438" s="11">
        <v>0</v>
      </c>
      <c r="W3438" s="11">
        <v>50000000</v>
      </c>
      <c r="X3438" s="11">
        <v>0</v>
      </c>
      <c r="Y3438" s="11">
        <v>0</v>
      </c>
      <c r="Z3438" s="11">
        <v>0</v>
      </c>
      <c r="AA3438" s="11">
        <v>0</v>
      </c>
      <c r="AB3438" s="11">
        <v>0</v>
      </c>
      <c r="AC3438" s="11">
        <v>12500000</v>
      </c>
      <c r="AD3438" s="11">
        <v>12500000</v>
      </c>
      <c r="AE3438" s="11">
        <v>0</v>
      </c>
      <c r="AF3438" s="11">
        <v>0</v>
      </c>
      <c r="AG3438" s="11">
        <v>12500000</v>
      </c>
      <c r="AH3438" s="11">
        <v>12500000</v>
      </c>
      <c r="AI3438" s="11">
        <v>0</v>
      </c>
      <c r="AJ3438" s="11">
        <v>0</v>
      </c>
      <c r="AK3438" s="11">
        <v>25000000</v>
      </c>
      <c r="AL3438" s="11">
        <v>25000000</v>
      </c>
      <c r="AM3438" s="11">
        <v>0</v>
      </c>
      <c r="AN3438" s="11">
        <v>0</v>
      </c>
      <c r="AO34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4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4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8" s="11">
        <f>Table_PBS_SQL_DB2_PBSSQL_PBS_NDP_Tina_CG_QtrlyPerformance_Final[[#This Row],[GOU REL]]+Table_PBS_SQL_DB2_PBSSQL_PBS_NDP_Tina_CG_QtrlyPerformance_Final[[#This Row],[EXT REL]]</f>
        <v>50000000</v>
      </c>
      <c r="AT3438" s="11">
        <f>Table_PBS_SQL_DB2_PBSSQL_PBS_NDP_Tina_CG_QtrlyPerformance_Final[[#This Row],[GOU EXP]]+Table_PBS_SQL_DB2_PBSSQL_PBS_NDP_Tina_CG_QtrlyPerformance_Final[[#This Row],[EXT EXP]]</f>
        <v>50000000</v>
      </c>
      <c r="AU3438" s="11" t="str">
        <f>IF(Table_PBS_SQL_DB2_PBSSQL_PBS_NDP_Tina_CG_QtrlyPerformance_Final[[#This Row],[Item_Code]]&gt;"300000", "Capital", "Recurrent")</f>
        <v>Capital</v>
      </c>
    </row>
    <row r="3439" spans="1:47" x14ac:dyDescent="0.25">
      <c r="A3439" t="s">
        <v>49</v>
      </c>
      <c r="B3439" t="s">
        <v>1400</v>
      </c>
      <c r="C3439" t="s">
        <v>293</v>
      </c>
      <c r="D3439" t="s">
        <v>1206</v>
      </c>
      <c r="E3439" t="s">
        <v>75</v>
      </c>
      <c r="F3439" t="s">
        <v>1228</v>
      </c>
      <c r="G3439" t="s">
        <v>87</v>
      </c>
      <c r="H3439" t="s">
        <v>1401</v>
      </c>
      <c r="I3439" t="s">
        <v>467</v>
      </c>
      <c r="J3439" t="s">
        <v>1474</v>
      </c>
      <c r="K3439" t="s">
        <v>145</v>
      </c>
      <c r="L3439" t="s">
        <v>1413</v>
      </c>
      <c r="M3439" t="s">
        <v>1044</v>
      </c>
      <c r="N3439" t="s">
        <v>1045</v>
      </c>
      <c r="O3439" t="s">
        <v>2072</v>
      </c>
      <c r="P3439" t="s">
        <v>2073</v>
      </c>
      <c r="Q3439" s="11">
        <v>0</v>
      </c>
      <c r="R3439" s="11">
        <v>0</v>
      </c>
      <c r="S3439" s="11">
        <v>0</v>
      </c>
      <c r="T3439" s="11">
        <v>0</v>
      </c>
      <c r="U3439" s="11">
        <v>200000000</v>
      </c>
      <c r="V3439" s="11">
        <v>0</v>
      </c>
      <c r="W3439" s="11">
        <v>200000000</v>
      </c>
      <c r="X3439" s="11">
        <v>0</v>
      </c>
      <c r="Y3439" s="11">
        <v>0</v>
      </c>
      <c r="Z3439" s="11">
        <v>0</v>
      </c>
      <c r="AA3439" s="11">
        <v>0</v>
      </c>
      <c r="AB3439" s="11">
        <v>0</v>
      </c>
      <c r="AC3439" s="11">
        <v>0</v>
      </c>
      <c r="AD3439" s="11">
        <v>0</v>
      </c>
      <c r="AE3439" s="11">
        <v>0</v>
      </c>
      <c r="AF3439" s="11">
        <v>0</v>
      </c>
      <c r="AG3439" s="11">
        <v>0</v>
      </c>
      <c r="AH3439" s="11">
        <v>0</v>
      </c>
      <c r="AI3439" s="11">
        <v>0</v>
      </c>
      <c r="AJ3439" s="11">
        <v>0</v>
      </c>
      <c r="AK3439" s="11">
        <v>0</v>
      </c>
      <c r="AL3439" s="11">
        <v>0</v>
      </c>
      <c r="AM3439" s="11">
        <v>0</v>
      </c>
      <c r="AN3439" s="11">
        <v>0</v>
      </c>
      <c r="AO34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39" s="11">
        <f>Table_PBS_SQL_DB2_PBSSQL_PBS_NDP_Tina_CG_QtrlyPerformance_Final[[#This Row],[GOU REL]]+Table_PBS_SQL_DB2_PBSSQL_PBS_NDP_Tina_CG_QtrlyPerformance_Final[[#This Row],[EXT REL]]</f>
        <v>0</v>
      </c>
      <c r="AT3439" s="11">
        <f>Table_PBS_SQL_DB2_PBSSQL_PBS_NDP_Tina_CG_QtrlyPerformance_Final[[#This Row],[GOU EXP]]+Table_PBS_SQL_DB2_PBSSQL_PBS_NDP_Tina_CG_QtrlyPerformance_Final[[#This Row],[EXT EXP]]</f>
        <v>0</v>
      </c>
      <c r="AU3439" s="11" t="str">
        <f>IF(Table_PBS_SQL_DB2_PBSSQL_PBS_NDP_Tina_CG_QtrlyPerformance_Final[[#This Row],[Item_Code]]&gt;"300000", "Capital", "Recurrent")</f>
        <v>Recurrent</v>
      </c>
    </row>
    <row r="3440" spans="1:47" x14ac:dyDescent="0.25">
      <c r="A3440" t="s">
        <v>49</v>
      </c>
      <c r="B3440" t="s">
        <v>1400</v>
      </c>
      <c r="C3440" t="s">
        <v>293</v>
      </c>
      <c r="D3440" t="s">
        <v>1206</v>
      </c>
      <c r="E3440" t="s">
        <v>75</v>
      </c>
      <c r="F3440" t="s">
        <v>1228</v>
      </c>
      <c r="G3440" t="s">
        <v>87</v>
      </c>
      <c r="H3440" t="s">
        <v>1401</v>
      </c>
      <c r="I3440" t="s">
        <v>467</v>
      </c>
      <c r="J3440" t="s">
        <v>1474</v>
      </c>
      <c r="K3440" t="s">
        <v>153</v>
      </c>
      <c r="L3440" t="s">
        <v>1492</v>
      </c>
      <c r="M3440" t="s">
        <v>866</v>
      </c>
      <c r="N3440" t="s">
        <v>867</v>
      </c>
      <c r="O3440" t="s">
        <v>1118</v>
      </c>
      <c r="P3440" t="s">
        <v>1119</v>
      </c>
      <c r="Q3440" s="11">
        <v>0</v>
      </c>
      <c r="R3440" s="11">
        <v>0</v>
      </c>
      <c r="S3440" s="11">
        <v>0</v>
      </c>
      <c r="T3440" s="11">
        <v>0</v>
      </c>
      <c r="U3440" s="11">
        <v>15000000</v>
      </c>
      <c r="V3440" s="11">
        <v>0</v>
      </c>
      <c r="W3440" s="11">
        <v>15000000</v>
      </c>
      <c r="X3440" s="11">
        <v>0</v>
      </c>
      <c r="Y3440" s="11">
        <v>0</v>
      </c>
      <c r="Z3440" s="11">
        <v>0</v>
      </c>
      <c r="AA3440" s="11">
        <v>0</v>
      </c>
      <c r="AB3440" s="11">
        <v>0</v>
      </c>
      <c r="AC3440" s="11">
        <v>375000</v>
      </c>
      <c r="AD3440" s="11">
        <v>375000</v>
      </c>
      <c r="AE3440" s="11">
        <v>0</v>
      </c>
      <c r="AF3440" s="11">
        <v>0</v>
      </c>
      <c r="AG3440" s="11">
        <v>375000</v>
      </c>
      <c r="AH3440" s="11">
        <v>375000</v>
      </c>
      <c r="AI3440" s="11">
        <v>0</v>
      </c>
      <c r="AJ3440" s="11">
        <v>0</v>
      </c>
      <c r="AK3440" s="11">
        <v>750000</v>
      </c>
      <c r="AL3440" s="11">
        <v>750000</v>
      </c>
      <c r="AM3440" s="11">
        <v>0</v>
      </c>
      <c r="AN3440" s="11">
        <v>0</v>
      </c>
      <c r="AO34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v>
      </c>
      <c r="AP34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v>
      </c>
      <c r="AR34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0" s="11">
        <f>Table_PBS_SQL_DB2_PBSSQL_PBS_NDP_Tina_CG_QtrlyPerformance_Final[[#This Row],[GOU REL]]+Table_PBS_SQL_DB2_PBSSQL_PBS_NDP_Tina_CG_QtrlyPerformance_Final[[#This Row],[EXT REL]]</f>
        <v>1500000</v>
      </c>
      <c r="AT3440" s="11">
        <f>Table_PBS_SQL_DB2_PBSSQL_PBS_NDP_Tina_CG_QtrlyPerformance_Final[[#This Row],[GOU EXP]]+Table_PBS_SQL_DB2_PBSSQL_PBS_NDP_Tina_CG_QtrlyPerformance_Final[[#This Row],[EXT EXP]]</f>
        <v>1500000</v>
      </c>
      <c r="AU3440" s="11" t="str">
        <f>IF(Table_PBS_SQL_DB2_PBSSQL_PBS_NDP_Tina_CG_QtrlyPerformance_Final[[#This Row],[Item_Code]]&gt;"300000", "Capital", "Recurrent")</f>
        <v>Recurrent</v>
      </c>
    </row>
    <row r="3441" spans="1:47" x14ac:dyDescent="0.25">
      <c r="A3441" t="s">
        <v>49</v>
      </c>
      <c r="B3441" t="s">
        <v>1400</v>
      </c>
      <c r="C3441" t="s">
        <v>293</v>
      </c>
      <c r="D3441" t="s">
        <v>1206</v>
      </c>
      <c r="E3441" t="s">
        <v>75</v>
      </c>
      <c r="F3441" t="s">
        <v>1228</v>
      </c>
      <c r="G3441" t="s">
        <v>87</v>
      </c>
      <c r="H3441" t="s">
        <v>1401</v>
      </c>
      <c r="I3441" t="s">
        <v>467</v>
      </c>
      <c r="J3441" t="s">
        <v>1474</v>
      </c>
      <c r="K3441" t="s">
        <v>153</v>
      </c>
      <c r="L3441" t="s">
        <v>1492</v>
      </c>
      <c r="M3441" t="s">
        <v>866</v>
      </c>
      <c r="N3441" t="s">
        <v>867</v>
      </c>
      <c r="O3441" t="s">
        <v>1004</v>
      </c>
      <c r="P3441" t="s">
        <v>868</v>
      </c>
      <c r="Q3441" s="11">
        <v>0</v>
      </c>
      <c r="R3441" s="11">
        <v>0</v>
      </c>
      <c r="S3441" s="11">
        <v>0</v>
      </c>
      <c r="T3441" s="11">
        <v>0</v>
      </c>
      <c r="U3441" s="11">
        <v>80000000</v>
      </c>
      <c r="V3441" s="11">
        <v>0</v>
      </c>
      <c r="W3441" s="11">
        <v>80000000</v>
      </c>
      <c r="X3441" s="11">
        <v>0</v>
      </c>
      <c r="Y3441" s="11">
        <v>0</v>
      </c>
      <c r="Z3441" s="11">
        <v>0</v>
      </c>
      <c r="AA3441" s="11">
        <v>0</v>
      </c>
      <c r="AB3441" s="11">
        <v>0</v>
      </c>
      <c r="AC3441" s="11">
        <v>20000000</v>
      </c>
      <c r="AD3441" s="11">
        <v>20000000</v>
      </c>
      <c r="AE3441" s="11">
        <v>0</v>
      </c>
      <c r="AF3441" s="11">
        <v>0</v>
      </c>
      <c r="AG3441" s="11">
        <v>20000000</v>
      </c>
      <c r="AH3441" s="11">
        <v>20000000</v>
      </c>
      <c r="AI3441" s="11">
        <v>0</v>
      </c>
      <c r="AJ3441" s="11">
        <v>0</v>
      </c>
      <c r="AK3441" s="11">
        <v>0</v>
      </c>
      <c r="AL3441" s="11">
        <v>0</v>
      </c>
      <c r="AM3441" s="11">
        <v>0</v>
      </c>
      <c r="AN3441" s="11">
        <v>0</v>
      </c>
      <c r="AO34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4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4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1" s="11">
        <f>Table_PBS_SQL_DB2_PBSSQL_PBS_NDP_Tina_CG_QtrlyPerformance_Final[[#This Row],[GOU REL]]+Table_PBS_SQL_DB2_PBSSQL_PBS_NDP_Tina_CG_QtrlyPerformance_Final[[#This Row],[EXT REL]]</f>
        <v>40000000</v>
      </c>
      <c r="AT3441" s="11">
        <f>Table_PBS_SQL_DB2_PBSSQL_PBS_NDP_Tina_CG_QtrlyPerformance_Final[[#This Row],[GOU EXP]]+Table_PBS_SQL_DB2_PBSSQL_PBS_NDP_Tina_CG_QtrlyPerformance_Final[[#This Row],[EXT EXP]]</f>
        <v>40000000</v>
      </c>
      <c r="AU3441" s="11" t="str">
        <f>IF(Table_PBS_SQL_DB2_PBSSQL_PBS_NDP_Tina_CG_QtrlyPerformance_Final[[#This Row],[Item_Code]]&gt;"300000", "Capital", "Recurrent")</f>
        <v>Recurrent</v>
      </c>
    </row>
    <row r="3442" spans="1:47" x14ac:dyDescent="0.25">
      <c r="A3442" t="s">
        <v>49</v>
      </c>
      <c r="B3442" t="s">
        <v>1400</v>
      </c>
      <c r="C3442" t="s">
        <v>293</v>
      </c>
      <c r="D3442" t="s">
        <v>1206</v>
      </c>
      <c r="E3442" t="s">
        <v>75</v>
      </c>
      <c r="F3442" t="s">
        <v>1228</v>
      </c>
      <c r="G3442" t="s">
        <v>87</v>
      </c>
      <c r="H3442" t="s">
        <v>1401</v>
      </c>
      <c r="I3442" t="s">
        <v>467</v>
      </c>
      <c r="J3442" t="s">
        <v>1474</v>
      </c>
      <c r="K3442" t="s">
        <v>153</v>
      </c>
      <c r="L3442" t="s">
        <v>1492</v>
      </c>
      <c r="M3442" t="s">
        <v>1044</v>
      </c>
      <c r="N3442" t="s">
        <v>1045</v>
      </c>
      <c r="O3442" t="s">
        <v>1025</v>
      </c>
      <c r="P3442" t="s">
        <v>1026</v>
      </c>
      <c r="Q3442" s="11">
        <v>0</v>
      </c>
      <c r="R3442" s="11">
        <v>0</v>
      </c>
      <c r="S3442" s="11">
        <v>0</v>
      </c>
      <c r="T3442" s="11">
        <v>0</v>
      </c>
      <c r="U3442" s="11">
        <v>60000000</v>
      </c>
      <c r="V3442" s="11">
        <v>0</v>
      </c>
      <c r="W3442" s="11">
        <v>60000000</v>
      </c>
      <c r="X3442" s="11">
        <v>0</v>
      </c>
      <c r="Y3442" s="11">
        <v>0</v>
      </c>
      <c r="Z3442" s="11">
        <v>0</v>
      </c>
      <c r="AA3442" s="11">
        <v>0</v>
      </c>
      <c r="AB3442" s="11">
        <v>0</v>
      </c>
      <c r="AC3442" s="11">
        <v>15000000</v>
      </c>
      <c r="AD3442" s="11">
        <v>15000000</v>
      </c>
      <c r="AE3442" s="11">
        <v>0</v>
      </c>
      <c r="AF3442" s="11">
        <v>0</v>
      </c>
      <c r="AG3442" s="11">
        <v>15000000</v>
      </c>
      <c r="AH3442" s="11">
        <v>15000000</v>
      </c>
      <c r="AI3442" s="11">
        <v>0</v>
      </c>
      <c r="AJ3442" s="11">
        <v>0</v>
      </c>
      <c r="AK3442" s="11">
        <v>0</v>
      </c>
      <c r="AL3442" s="11">
        <v>0</v>
      </c>
      <c r="AM3442" s="11">
        <v>0</v>
      </c>
      <c r="AN3442" s="11">
        <v>0</v>
      </c>
      <c r="AO34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4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4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2" s="11">
        <f>Table_PBS_SQL_DB2_PBSSQL_PBS_NDP_Tina_CG_QtrlyPerformance_Final[[#This Row],[GOU REL]]+Table_PBS_SQL_DB2_PBSSQL_PBS_NDP_Tina_CG_QtrlyPerformance_Final[[#This Row],[EXT REL]]</f>
        <v>30000000</v>
      </c>
      <c r="AT3442" s="11">
        <f>Table_PBS_SQL_DB2_PBSSQL_PBS_NDP_Tina_CG_QtrlyPerformance_Final[[#This Row],[GOU EXP]]+Table_PBS_SQL_DB2_PBSSQL_PBS_NDP_Tina_CG_QtrlyPerformance_Final[[#This Row],[EXT EXP]]</f>
        <v>30000000</v>
      </c>
      <c r="AU3442" s="11" t="str">
        <f>IF(Table_PBS_SQL_DB2_PBSSQL_PBS_NDP_Tina_CG_QtrlyPerformance_Final[[#This Row],[Item_Code]]&gt;"300000", "Capital", "Recurrent")</f>
        <v>Recurrent</v>
      </c>
    </row>
    <row r="3443" spans="1:47" x14ac:dyDescent="0.25">
      <c r="A3443" t="s">
        <v>49</v>
      </c>
      <c r="B3443" t="s">
        <v>1400</v>
      </c>
      <c r="C3443" t="s">
        <v>293</v>
      </c>
      <c r="D3443" t="s">
        <v>1206</v>
      </c>
      <c r="E3443" t="s">
        <v>75</v>
      </c>
      <c r="F3443" t="s">
        <v>1228</v>
      </c>
      <c r="G3443" t="s">
        <v>87</v>
      </c>
      <c r="H3443" t="s">
        <v>1401</v>
      </c>
      <c r="I3443" t="s">
        <v>467</v>
      </c>
      <c r="J3443" t="s">
        <v>1474</v>
      </c>
      <c r="K3443" t="s">
        <v>153</v>
      </c>
      <c r="L3443" t="s">
        <v>1492</v>
      </c>
      <c r="M3443" t="s">
        <v>1044</v>
      </c>
      <c r="N3443" t="s">
        <v>1045</v>
      </c>
      <c r="O3443" t="s">
        <v>1465</v>
      </c>
      <c r="P3443" t="s">
        <v>1466</v>
      </c>
      <c r="Q3443" s="11">
        <v>0</v>
      </c>
      <c r="R3443" s="11">
        <v>0</v>
      </c>
      <c r="S3443" s="11">
        <v>0</v>
      </c>
      <c r="T3443" s="11">
        <v>0</v>
      </c>
      <c r="U3443" s="11">
        <v>12484200000</v>
      </c>
      <c r="V3443" s="11">
        <v>0</v>
      </c>
      <c r="W3443" s="11">
        <v>12484200000</v>
      </c>
      <c r="X3443" s="11">
        <v>0</v>
      </c>
      <c r="Y3443" s="11">
        <v>0</v>
      </c>
      <c r="Z3443" s="11">
        <v>0</v>
      </c>
      <c r="AA3443" s="11">
        <v>0</v>
      </c>
      <c r="AB3443" s="11">
        <v>0</v>
      </c>
      <c r="AC3443" s="11">
        <v>2400000000</v>
      </c>
      <c r="AD3443" s="11">
        <v>2400000000</v>
      </c>
      <c r="AE3443" s="11">
        <v>0</v>
      </c>
      <c r="AF3443" s="11">
        <v>0</v>
      </c>
      <c r="AG3443" s="11">
        <v>2000000000</v>
      </c>
      <c r="AH3443" s="11">
        <v>2000000000</v>
      </c>
      <c r="AI3443" s="11">
        <v>0</v>
      </c>
      <c r="AJ3443" s="11">
        <v>0</v>
      </c>
      <c r="AK3443" s="11">
        <v>1500000000</v>
      </c>
      <c r="AL3443" s="11">
        <v>1500000000</v>
      </c>
      <c r="AM3443" s="11">
        <v>0</v>
      </c>
      <c r="AN3443" s="11">
        <v>0</v>
      </c>
      <c r="AO34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5900000000</v>
      </c>
      <c r="AP34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5900000000</v>
      </c>
      <c r="AR34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3" s="11">
        <f>Table_PBS_SQL_DB2_PBSSQL_PBS_NDP_Tina_CG_QtrlyPerformance_Final[[#This Row],[GOU REL]]+Table_PBS_SQL_DB2_PBSSQL_PBS_NDP_Tina_CG_QtrlyPerformance_Final[[#This Row],[EXT REL]]</f>
        <v>5900000000</v>
      </c>
      <c r="AT3443" s="11">
        <f>Table_PBS_SQL_DB2_PBSSQL_PBS_NDP_Tina_CG_QtrlyPerformance_Final[[#This Row],[GOU EXP]]+Table_PBS_SQL_DB2_PBSSQL_PBS_NDP_Tina_CG_QtrlyPerformance_Final[[#This Row],[EXT EXP]]</f>
        <v>5900000000</v>
      </c>
      <c r="AU3443" s="11" t="str">
        <f>IF(Table_PBS_SQL_DB2_PBSSQL_PBS_NDP_Tina_CG_QtrlyPerformance_Final[[#This Row],[Item_Code]]&gt;"300000", "Capital", "Recurrent")</f>
        <v>Capital</v>
      </c>
    </row>
    <row r="3444" spans="1:47" x14ac:dyDescent="0.25">
      <c r="A3444" t="s">
        <v>49</v>
      </c>
      <c r="B3444" t="s">
        <v>1400</v>
      </c>
      <c r="C3444" t="s">
        <v>293</v>
      </c>
      <c r="D3444" t="s">
        <v>1206</v>
      </c>
      <c r="E3444" t="s">
        <v>75</v>
      </c>
      <c r="F3444" t="s">
        <v>1228</v>
      </c>
      <c r="G3444" t="s">
        <v>87</v>
      </c>
      <c r="H3444" t="s">
        <v>1401</v>
      </c>
      <c r="I3444" t="s">
        <v>666</v>
      </c>
      <c r="J3444" t="s">
        <v>1493</v>
      </c>
      <c r="K3444" t="s">
        <v>141</v>
      </c>
      <c r="L3444" t="s">
        <v>1494</v>
      </c>
      <c r="M3444" t="s">
        <v>866</v>
      </c>
      <c r="N3444" t="s">
        <v>867</v>
      </c>
      <c r="O3444" t="s">
        <v>1028</v>
      </c>
      <c r="P3444" t="s">
        <v>1029</v>
      </c>
      <c r="Q3444" s="11">
        <v>0</v>
      </c>
      <c r="R3444" s="11">
        <v>0</v>
      </c>
      <c r="S3444" s="11">
        <v>0</v>
      </c>
      <c r="T3444" s="11">
        <v>0</v>
      </c>
      <c r="U3444" s="11">
        <v>40000000</v>
      </c>
      <c r="V3444" s="11">
        <v>0</v>
      </c>
      <c r="W3444" s="11">
        <v>40000000</v>
      </c>
      <c r="X3444" s="11">
        <v>0</v>
      </c>
      <c r="Y3444" s="11">
        <v>0</v>
      </c>
      <c r="Z3444" s="11">
        <v>0</v>
      </c>
      <c r="AA3444" s="11">
        <v>0</v>
      </c>
      <c r="AB3444" s="11">
        <v>0</v>
      </c>
      <c r="AC3444" s="11">
        <v>10000000</v>
      </c>
      <c r="AD3444" s="11">
        <v>5490000</v>
      </c>
      <c r="AE3444" s="11">
        <v>0</v>
      </c>
      <c r="AF3444" s="11">
        <v>0</v>
      </c>
      <c r="AG3444" s="11">
        <v>10000000</v>
      </c>
      <c r="AH3444" s="11">
        <v>14510000</v>
      </c>
      <c r="AI3444" s="11">
        <v>0</v>
      </c>
      <c r="AJ3444" s="11">
        <v>0</v>
      </c>
      <c r="AK3444" s="11">
        <v>10000000</v>
      </c>
      <c r="AL3444" s="11">
        <v>10000000</v>
      </c>
      <c r="AM3444" s="11">
        <v>0</v>
      </c>
      <c r="AN3444" s="11">
        <v>0</v>
      </c>
      <c r="AO34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4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4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4" s="11">
        <f>Table_PBS_SQL_DB2_PBSSQL_PBS_NDP_Tina_CG_QtrlyPerformance_Final[[#This Row],[GOU REL]]+Table_PBS_SQL_DB2_PBSSQL_PBS_NDP_Tina_CG_QtrlyPerformance_Final[[#This Row],[EXT REL]]</f>
        <v>30000000</v>
      </c>
      <c r="AT3444" s="11">
        <f>Table_PBS_SQL_DB2_PBSSQL_PBS_NDP_Tina_CG_QtrlyPerformance_Final[[#This Row],[GOU EXP]]+Table_PBS_SQL_DB2_PBSSQL_PBS_NDP_Tina_CG_QtrlyPerformance_Final[[#This Row],[EXT EXP]]</f>
        <v>30000000</v>
      </c>
      <c r="AU3444" s="11" t="str">
        <f>IF(Table_PBS_SQL_DB2_PBSSQL_PBS_NDP_Tina_CG_QtrlyPerformance_Final[[#This Row],[Item_Code]]&gt;"300000", "Capital", "Recurrent")</f>
        <v>Recurrent</v>
      </c>
    </row>
    <row r="3445" spans="1:47" x14ac:dyDescent="0.25">
      <c r="A3445" t="s">
        <v>49</v>
      </c>
      <c r="B3445" t="s">
        <v>1400</v>
      </c>
      <c r="C3445" t="s">
        <v>293</v>
      </c>
      <c r="D3445" t="s">
        <v>1206</v>
      </c>
      <c r="E3445" t="s">
        <v>75</v>
      </c>
      <c r="F3445" t="s">
        <v>1228</v>
      </c>
      <c r="G3445" t="s">
        <v>87</v>
      </c>
      <c r="H3445" t="s">
        <v>1401</v>
      </c>
      <c r="I3445" t="s">
        <v>666</v>
      </c>
      <c r="J3445" t="s">
        <v>1493</v>
      </c>
      <c r="K3445" t="s">
        <v>141</v>
      </c>
      <c r="L3445" t="s">
        <v>1494</v>
      </c>
      <c r="M3445" t="s">
        <v>866</v>
      </c>
      <c r="N3445" t="s">
        <v>867</v>
      </c>
      <c r="O3445" t="s">
        <v>1021</v>
      </c>
      <c r="P3445" t="s">
        <v>1022</v>
      </c>
      <c r="Q3445" s="11">
        <v>0</v>
      </c>
      <c r="R3445" s="11">
        <v>0</v>
      </c>
      <c r="S3445" s="11">
        <v>0</v>
      </c>
      <c r="T3445" s="11">
        <v>0</v>
      </c>
      <c r="U3445" s="11">
        <v>30000000</v>
      </c>
      <c r="V3445" s="11">
        <v>0</v>
      </c>
      <c r="W3445" s="11">
        <v>30000000</v>
      </c>
      <c r="X3445" s="11">
        <v>0</v>
      </c>
      <c r="Y3445" s="11">
        <v>0</v>
      </c>
      <c r="Z3445" s="11">
        <v>0</v>
      </c>
      <c r="AA3445" s="11">
        <v>0</v>
      </c>
      <c r="AB3445" s="11">
        <v>0</v>
      </c>
      <c r="AC3445" s="11">
        <v>7500000</v>
      </c>
      <c r="AD3445" s="11">
        <v>2070000</v>
      </c>
      <c r="AE3445" s="11">
        <v>0</v>
      </c>
      <c r="AF3445" s="11">
        <v>0</v>
      </c>
      <c r="AG3445" s="11">
        <v>7500000</v>
      </c>
      <c r="AH3445" s="11">
        <v>12885250</v>
      </c>
      <c r="AI3445" s="11">
        <v>0</v>
      </c>
      <c r="AJ3445" s="11">
        <v>0</v>
      </c>
      <c r="AK3445" s="11">
        <v>15000000</v>
      </c>
      <c r="AL3445" s="11">
        <v>15000000</v>
      </c>
      <c r="AM3445" s="11">
        <v>0</v>
      </c>
      <c r="AN3445" s="11">
        <v>0</v>
      </c>
      <c r="AO34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4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29955250</v>
      </c>
      <c r="AR34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5" s="11">
        <f>Table_PBS_SQL_DB2_PBSSQL_PBS_NDP_Tina_CG_QtrlyPerformance_Final[[#This Row],[GOU REL]]+Table_PBS_SQL_DB2_PBSSQL_PBS_NDP_Tina_CG_QtrlyPerformance_Final[[#This Row],[EXT REL]]</f>
        <v>30000000</v>
      </c>
      <c r="AT3445" s="11">
        <f>Table_PBS_SQL_DB2_PBSSQL_PBS_NDP_Tina_CG_QtrlyPerformance_Final[[#This Row],[GOU EXP]]+Table_PBS_SQL_DB2_PBSSQL_PBS_NDP_Tina_CG_QtrlyPerformance_Final[[#This Row],[EXT EXP]]</f>
        <v>29955250</v>
      </c>
      <c r="AU3445" s="11" t="str">
        <f>IF(Table_PBS_SQL_DB2_PBSSQL_PBS_NDP_Tina_CG_QtrlyPerformance_Final[[#This Row],[Item_Code]]&gt;"300000", "Capital", "Recurrent")</f>
        <v>Recurrent</v>
      </c>
    </row>
    <row r="3446" spans="1:47" x14ac:dyDescent="0.25">
      <c r="A3446" t="s">
        <v>49</v>
      </c>
      <c r="B3446" t="s">
        <v>1400</v>
      </c>
      <c r="C3446" t="s">
        <v>293</v>
      </c>
      <c r="D3446" t="s">
        <v>1206</v>
      </c>
      <c r="E3446" t="s">
        <v>75</v>
      </c>
      <c r="F3446" t="s">
        <v>1228</v>
      </c>
      <c r="G3446" t="s">
        <v>87</v>
      </c>
      <c r="H3446" t="s">
        <v>1401</v>
      </c>
      <c r="I3446" t="s">
        <v>666</v>
      </c>
      <c r="J3446" t="s">
        <v>1493</v>
      </c>
      <c r="K3446" t="s">
        <v>141</v>
      </c>
      <c r="L3446" t="s">
        <v>1494</v>
      </c>
      <c r="M3446" t="s">
        <v>1044</v>
      </c>
      <c r="N3446" t="s">
        <v>1045</v>
      </c>
      <c r="O3446" t="s">
        <v>1052</v>
      </c>
      <c r="P3446" t="s">
        <v>1053</v>
      </c>
      <c r="Q3446" s="11">
        <v>0</v>
      </c>
      <c r="R3446" s="11">
        <v>0</v>
      </c>
      <c r="S3446" s="11">
        <v>0</v>
      </c>
      <c r="T3446" s="11">
        <v>0</v>
      </c>
      <c r="U3446" s="11">
        <v>2600000000</v>
      </c>
      <c r="V3446" s="11">
        <v>0</v>
      </c>
      <c r="W3446" s="11">
        <v>2600000000</v>
      </c>
      <c r="X3446" s="11">
        <v>0</v>
      </c>
      <c r="Y3446" s="11">
        <v>0</v>
      </c>
      <c r="Z3446" s="11">
        <v>0</v>
      </c>
      <c r="AA3446" s="11">
        <v>0</v>
      </c>
      <c r="AB3446" s="11">
        <v>0</v>
      </c>
      <c r="AC3446" s="11">
        <v>803032880</v>
      </c>
      <c r="AD3446" s="11">
        <v>132026997</v>
      </c>
      <c r="AE3446" s="11">
        <v>0</v>
      </c>
      <c r="AF3446" s="11">
        <v>0</v>
      </c>
      <c r="AG3446" s="11">
        <v>630000000</v>
      </c>
      <c r="AH3446" s="11">
        <v>1099800000</v>
      </c>
      <c r="AI3446" s="11">
        <v>0</v>
      </c>
      <c r="AJ3446" s="11">
        <v>0</v>
      </c>
      <c r="AK3446" s="11">
        <v>0</v>
      </c>
      <c r="AL3446" s="11">
        <v>201205883</v>
      </c>
      <c r="AM3446" s="11">
        <v>0</v>
      </c>
      <c r="AN3446" s="11">
        <v>0</v>
      </c>
      <c r="AO34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1433032880</v>
      </c>
      <c r="AP34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1433032880</v>
      </c>
      <c r="AR34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6" s="11">
        <f>Table_PBS_SQL_DB2_PBSSQL_PBS_NDP_Tina_CG_QtrlyPerformance_Final[[#This Row],[GOU REL]]+Table_PBS_SQL_DB2_PBSSQL_PBS_NDP_Tina_CG_QtrlyPerformance_Final[[#This Row],[EXT REL]]</f>
        <v>1433032880</v>
      </c>
      <c r="AT3446" s="11">
        <f>Table_PBS_SQL_DB2_PBSSQL_PBS_NDP_Tina_CG_QtrlyPerformance_Final[[#This Row],[GOU EXP]]+Table_PBS_SQL_DB2_PBSSQL_PBS_NDP_Tina_CG_QtrlyPerformance_Final[[#This Row],[EXT EXP]]</f>
        <v>1433032880</v>
      </c>
      <c r="AU3446" s="11" t="str">
        <f>IF(Table_PBS_SQL_DB2_PBSSQL_PBS_NDP_Tina_CG_QtrlyPerformance_Final[[#This Row],[Item_Code]]&gt;"300000", "Capital", "Recurrent")</f>
        <v>Capital</v>
      </c>
    </row>
    <row r="3447" spans="1:47" x14ac:dyDescent="0.25">
      <c r="A3447" t="s">
        <v>283</v>
      </c>
      <c r="B3447" t="s">
        <v>284</v>
      </c>
      <c r="C3447" t="s">
        <v>281</v>
      </c>
      <c r="D3447" t="s">
        <v>1495</v>
      </c>
      <c r="E3447" t="s">
        <v>75</v>
      </c>
      <c r="F3447" t="s">
        <v>1642</v>
      </c>
      <c r="G3447" t="s">
        <v>87</v>
      </c>
      <c r="H3447" t="s">
        <v>881</v>
      </c>
      <c r="I3447" t="s">
        <v>666</v>
      </c>
      <c r="J3447" t="s">
        <v>864</v>
      </c>
      <c r="K3447" t="s">
        <v>285</v>
      </c>
      <c r="L3447" t="s">
        <v>1497</v>
      </c>
      <c r="M3447" t="s">
        <v>2276</v>
      </c>
      <c r="N3447" t="s">
        <v>2277</v>
      </c>
      <c r="O3447" t="s">
        <v>1005</v>
      </c>
      <c r="P3447" t="s">
        <v>1006</v>
      </c>
      <c r="Q3447" s="11">
        <v>0</v>
      </c>
      <c r="R3447" s="11">
        <v>0</v>
      </c>
      <c r="S3447" s="11">
        <v>0</v>
      </c>
      <c r="T3447" s="11">
        <v>0</v>
      </c>
      <c r="U3447" s="11">
        <v>120000000</v>
      </c>
      <c r="V3447" s="11">
        <v>0</v>
      </c>
      <c r="W3447" s="11">
        <v>120000000</v>
      </c>
      <c r="X3447" s="11">
        <v>0</v>
      </c>
      <c r="Y3447" s="11">
        <v>0</v>
      </c>
      <c r="Z3447" s="11">
        <v>0</v>
      </c>
      <c r="AA3447" s="11">
        <v>0</v>
      </c>
      <c r="AB3447" s="11">
        <v>0</v>
      </c>
      <c r="AC3447" s="11">
        <v>90000000</v>
      </c>
      <c r="AD3447" s="11">
        <v>89986443</v>
      </c>
      <c r="AE3447" s="11">
        <v>0</v>
      </c>
      <c r="AF3447" s="11">
        <v>0</v>
      </c>
      <c r="AG3447" s="11">
        <v>15000000</v>
      </c>
      <c r="AH3447" s="11">
        <v>10480000</v>
      </c>
      <c r="AI3447" s="11">
        <v>0</v>
      </c>
      <c r="AJ3447" s="11">
        <v>0</v>
      </c>
      <c r="AK3447" s="11">
        <v>15000000</v>
      </c>
      <c r="AL3447" s="11">
        <v>19533557</v>
      </c>
      <c r="AM3447" s="11">
        <v>0</v>
      </c>
      <c r="AN3447" s="11">
        <v>0</v>
      </c>
      <c r="AO34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4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34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7" s="11">
        <f>Table_PBS_SQL_DB2_PBSSQL_PBS_NDP_Tina_CG_QtrlyPerformance_Final[[#This Row],[GOU REL]]+Table_PBS_SQL_DB2_PBSSQL_PBS_NDP_Tina_CG_QtrlyPerformance_Final[[#This Row],[EXT REL]]</f>
        <v>120000000</v>
      </c>
      <c r="AT3447" s="11">
        <f>Table_PBS_SQL_DB2_PBSSQL_PBS_NDP_Tina_CG_QtrlyPerformance_Final[[#This Row],[GOU EXP]]+Table_PBS_SQL_DB2_PBSSQL_PBS_NDP_Tina_CG_QtrlyPerformance_Final[[#This Row],[EXT EXP]]</f>
        <v>120000000</v>
      </c>
      <c r="AU3447" s="11" t="str">
        <f>IF(Table_PBS_SQL_DB2_PBSSQL_PBS_NDP_Tina_CG_QtrlyPerformance_Final[[#This Row],[Item_Code]]&gt;"300000", "Capital", "Recurrent")</f>
        <v>Recurrent</v>
      </c>
    </row>
    <row r="3448" spans="1:47" x14ac:dyDescent="0.25">
      <c r="A3448" t="s">
        <v>283</v>
      </c>
      <c r="B3448" t="s">
        <v>284</v>
      </c>
      <c r="C3448" t="s">
        <v>281</v>
      </c>
      <c r="D3448" t="s">
        <v>1495</v>
      </c>
      <c r="E3448" t="s">
        <v>87</v>
      </c>
      <c r="F3448" t="s">
        <v>1496</v>
      </c>
      <c r="G3448" t="s">
        <v>87</v>
      </c>
      <c r="H3448" t="s">
        <v>881</v>
      </c>
      <c r="I3448" t="s">
        <v>666</v>
      </c>
      <c r="J3448" t="s">
        <v>864</v>
      </c>
      <c r="K3448" t="s">
        <v>285</v>
      </c>
      <c r="L3448" t="s">
        <v>1497</v>
      </c>
      <c r="M3448" t="s">
        <v>1498</v>
      </c>
      <c r="N3448" t="s">
        <v>1499</v>
      </c>
      <c r="O3448" t="s">
        <v>1004</v>
      </c>
      <c r="P3448" t="s">
        <v>868</v>
      </c>
      <c r="Q3448" s="11">
        <v>0</v>
      </c>
      <c r="R3448" s="11">
        <v>0</v>
      </c>
      <c r="S3448" s="11">
        <v>0</v>
      </c>
      <c r="T3448" s="11">
        <v>0</v>
      </c>
      <c r="U3448" s="11">
        <v>110000000</v>
      </c>
      <c r="V3448" s="11">
        <v>0</v>
      </c>
      <c r="W3448" s="11">
        <v>110000000</v>
      </c>
      <c r="X3448" s="11">
        <v>0</v>
      </c>
      <c r="Y3448" s="11">
        <v>0</v>
      </c>
      <c r="Z3448" s="11">
        <v>0</v>
      </c>
      <c r="AA3448" s="11">
        <v>0</v>
      </c>
      <c r="AB3448" s="11">
        <v>0</v>
      </c>
      <c r="AC3448" s="11">
        <v>26600000</v>
      </c>
      <c r="AD3448" s="11">
        <v>1000000</v>
      </c>
      <c r="AE3448" s="11">
        <v>0</v>
      </c>
      <c r="AF3448" s="11">
        <v>0</v>
      </c>
      <c r="AG3448" s="11">
        <v>41700000</v>
      </c>
      <c r="AH3448" s="11">
        <v>42185600</v>
      </c>
      <c r="AI3448" s="11">
        <v>0</v>
      </c>
      <c r="AJ3448" s="11">
        <v>0</v>
      </c>
      <c r="AK3448" s="11">
        <v>0</v>
      </c>
      <c r="AL3448" s="11">
        <v>25114400</v>
      </c>
      <c r="AM3448" s="11">
        <v>0</v>
      </c>
      <c r="AN3448" s="11">
        <v>0</v>
      </c>
      <c r="AO34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68300000</v>
      </c>
      <c r="AP34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68300000</v>
      </c>
      <c r="AR34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8" s="11">
        <f>Table_PBS_SQL_DB2_PBSSQL_PBS_NDP_Tina_CG_QtrlyPerformance_Final[[#This Row],[GOU REL]]+Table_PBS_SQL_DB2_PBSSQL_PBS_NDP_Tina_CG_QtrlyPerformance_Final[[#This Row],[EXT REL]]</f>
        <v>68300000</v>
      </c>
      <c r="AT3448" s="11">
        <f>Table_PBS_SQL_DB2_PBSSQL_PBS_NDP_Tina_CG_QtrlyPerformance_Final[[#This Row],[GOU EXP]]+Table_PBS_SQL_DB2_PBSSQL_PBS_NDP_Tina_CG_QtrlyPerformance_Final[[#This Row],[EXT EXP]]</f>
        <v>68300000</v>
      </c>
      <c r="AU3448" s="11" t="str">
        <f>IF(Table_PBS_SQL_DB2_PBSSQL_PBS_NDP_Tina_CG_QtrlyPerformance_Final[[#This Row],[Item_Code]]&gt;"300000", "Capital", "Recurrent")</f>
        <v>Recurrent</v>
      </c>
    </row>
    <row r="3449" spans="1:47" x14ac:dyDescent="0.25">
      <c r="A3449" t="s">
        <v>283</v>
      </c>
      <c r="B3449" t="s">
        <v>284</v>
      </c>
      <c r="C3449" t="s">
        <v>281</v>
      </c>
      <c r="D3449" t="s">
        <v>1495</v>
      </c>
      <c r="E3449" t="s">
        <v>97</v>
      </c>
      <c r="F3449" t="s">
        <v>1500</v>
      </c>
      <c r="G3449" t="s">
        <v>87</v>
      </c>
      <c r="H3449" t="s">
        <v>881</v>
      </c>
      <c r="I3449" t="s">
        <v>666</v>
      </c>
      <c r="J3449" t="s">
        <v>864</v>
      </c>
      <c r="K3449" t="s">
        <v>285</v>
      </c>
      <c r="L3449" t="s">
        <v>1497</v>
      </c>
      <c r="M3449" t="s">
        <v>866</v>
      </c>
      <c r="N3449" t="s">
        <v>867</v>
      </c>
      <c r="O3449" t="s">
        <v>1085</v>
      </c>
      <c r="P3449" t="s">
        <v>1086</v>
      </c>
      <c r="Q3449" s="11">
        <v>0</v>
      </c>
      <c r="R3449" s="11">
        <v>0</v>
      </c>
      <c r="S3449" s="11">
        <v>0</v>
      </c>
      <c r="T3449" s="11">
        <v>0</v>
      </c>
      <c r="U3449" s="11">
        <v>80000000</v>
      </c>
      <c r="V3449" s="11">
        <v>0</v>
      </c>
      <c r="W3449" s="11">
        <v>80000000</v>
      </c>
      <c r="X3449" s="11">
        <v>0</v>
      </c>
      <c r="Y3449" s="11">
        <v>0</v>
      </c>
      <c r="Z3449" s="11">
        <v>0</v>
      </c>
      <c r="AA3449" s="11">
        <v>0</v>
      </c>
      <c r="AB3449" s="11">
        <v>0</v>
      </c>
      <c r="AC3449" s="11">
        <v>31600000</v>
      </c>
      <c r="AD3449" s="11">
        <v>31600000</v>
      </c>
      <c r="AE3449" s="11">
        <v>0</v>
      </c>
      <c r="AF3449" s="11">
        <v>0</v>
      </c>
      <c r="AG3449" s="11">
        <v>24200000</v>
      </c>
      <c r="AH3449" s="11">
        <v>24200000</v>
      </c>
      <c r="AI3449" s="11">
        <v>0</v>
      </c>
      <c r="AJ3449" s="11">
        <v>0</v>
      </c>
      <c r="AK3449" s="11">
        <v>0</v>
      </c>
      <c r="AL3449" s="11">
        <v>0</v>
      </c>
      <c r="AM3449" s="11">
        <v>0</v>
      </c>
      <c r="AN3449" s="11">
        <v>0</v>
      </c>
      <c r="AO34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55800000</v>
      </c>
      <c r="AP34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55800000</v>
      </c>
      <c r="AR34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49" s="11">
        <f>Table_PBS_SQL_DB2_PBSSQL_PBS_NDP_Tina_CG_QtrlyPerformance_Final[[#This Row],[GOU REL]]+Table_PBS_SQL_DB2_PBSSQL_PBS_NDP_Tina_CG_QtrlyPerformance_Final[[#This Row],[EXT REL]]</f>
        <v>55800000</v>
      </c>
      <c r="AT3449" s="11">
        <f>Table_PBS_SQL_DB2_PBSSQL_PBS_NDP_Tina_CG_QtrlyPerformance_Final[[#This Row],[GOU EXP]]+Table_PBS_SQL_DB2_PBSSQL_PBS_NDP_Tina_CG_QtrlyPerformance_Final[[#This Row],[EXT EXP]]</f>
        <v>55800000</v>
      </c>
      <c r="AU3449" s="11" t="str">
        <f>IF(Table_PBS_SQL_DB2_PBSSQL_PBS_NDP_Tina_CG_QtrlyPerformance_Final[[#This Row],[Item_Code]]&gt;"300000", "Capital", "Recurrent")</f>
        <v>Recurrent</v>
      </c>
    </row>
    <row r="3450" spans="1:47" x14ac:dyDescent="0.25">
      <c r="A3450" t="s">
        <v>283</v>
      </c>
      <c r="B3450" t="s">
        <v>284</v>
      </c>
      <c r="C3450" t="s">
        <v>281</v>
      </c>
      <c r="D3450" t="s">
        <v>1495</v>
      </c>
      <c r="E3450" t="s">
        <v>97</v>
      </c>
      <c r="F3450" t="s">
        <v>1500</v>
      </c>
      <c r="G3450" t="s">
        <v>87</v>
      </c>
      <c r="H3450" t="s">
        <v>881</v>
      </c>
      <c r="I3450" t="s">
        <v>666</v>
      </c>
      <c r="J3450" t="s">
        <v>864</v>
      </c>
      <c r="K3450" t="s">
        <v>285</v>
      </c>
      <c r="L3450" t="s">
        <v>1497</v>
      </c>
      <c r="M3450" t="s">
        <v>2288</v>
      </c>
      <c r="N3450" t="s">
        <v>2289</v>
      </c>
      <c r="O3450" t="s">
        <v>878</v>
      </c>
      <c r="P3450" t="s">
        <v>879</v>
      </c>
      <c r="Q3450" s="11">
        <v>0</v>
      </c>
      <c r="R3450" s="11">
        <v>0</v>
      </c>
      <c r="S3450" s="11">
        <v>0</v>
      </c>
      <c r="T3450" s="11">
        <v>0</v>
      </c>
      <c r="U3450" s="11">
        <v>9047000000</v>
      </c>
      <c r="V3450" s="11">
        <v>0</v>
      </c>
      <c r="W3450" s="11">
        <v>9047000000</v>
      </c>
      <c r="X3450" s="11">
        <v>0</v>
      </c>
      <c r="Y3450" s="11">
        <v>0</v>
      </c>
      <c r="Z3450" s="11">
        <v>0</v>
      </c>
      <c r="AA3450" s="11">
        <v>0</v>
      </c>
      <c r="AB3450" s="11">
        <v>0</v>
      </c>
      <c r="AC3450" s="11">
        <v>0</v>
      </c>
      <c r="AD3450" s="11">
        <v>0</v>
      </c>
      <c r="AE3450" s="11">
        <v>0</v>
      </c>
      <c r="AF3450" s="11">
        <v>0</v>
      </c>
      <c r="AG3450" s="11">
        <v>0</v>
      </c>
      <c r="AH3450" s="11">
        <v>0</v>
      </c>
      <c r="AI3450" s="11">
        <v>0</v>
      </c>
      <c r="AJ3450" s="11">
        <v>0</v>
      </c>
      <c r="AK3450" s="11">
        <v>0</v>
      </c>
      <c r="AL3450" s="11">
        <v>0</v>
      </c>
      <c r="AM3450" s="11">
        <v>0</v>
      </c>
      <c r="AN3450" s="11">
        <v>0</v>
      </c>
      <c r="AO34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0" s="11">
        <f>Table_PBS_SQL_DB2_PBSSQL_PBS_NDP_Tina_CG_QtrlyPerformance_Final[[#This Row],[GOU REL]]+Table_PBS_SQL_DB2_PBSSQL_PBS_NDP_Tina_CG_QtrlyPerformance_Final[[#This Row],[EXT REL]]</f>
        <v>0</v>
      </c>
      <c r="AT3450" s="11">
        <f>Table_PBS_SQL_DB2_PBSSQL_PBS_NDP_Tina_CG_QtrlyPerformance_Final[[#This Row],[GOU EXP]]+Table_PBS_SQL_DB2_PBSSQL_PBS_NDP_Tina_CG_QtrlyPerformance_Final[[#This Row],[EXT EXP]]</f>
        <v>0</v>
      </c>
      <c r="AU3450" s="11" t="str">
        <f>IF(Table_PBS_SQL_DB2_PBSSQL_PBS_NDP_Tina_CG_QtrlyPerformance_Final[[#This Row],[Item_Code]]&gt;"300000", "Capital", "Recurrent")</f>
        <v>Recurrent</v>
      </c>
    </row>
    <row r="3451" spans="1:47" x14ac:dyDescent="0.25">
      <c r="A3451" t="s">
        <v>105</v>
      </c>
      <c r="B3451" t="s">
        <v>106</v>
      </c>
      <c r="C3451" t="s">
        <v>103</v>
      </c>
      <c r="D3451" t="s">
        <v>1501</v>
      </c>
      <c r="E3451" t="s">
        <v>75</v>
      </c>
      <c r="F3451" t="s">
        <v>1502</v>
      </c>
      <c r="G3451" t="s">
        <v>31</v>
      </c>
      <c r="H3451" t="s">
        <v>881</v>
      </c>
      <c r="I3451" t="s">
        <v>467</v>
      </c>
      <c r="J3451" t="s">
        <v>1503</v>
      </c>
      <c r="K3451" t="s">
        <v>111</v>
      </c>
      <c r="L3451" t="s">
        <v>1504</v>
      </c>
      <c r="M3451" t="s">
        <v>1505</v>
      </c>
      <c r="N3451" t="s">
        <v>1506</v>
      </c>
      <c r="O3451" t="s">
        <v>906</v>
      </c>
      <c r="P3451" t="s">
        <v>907</v>
      </c>
      <c r="Q3451" s="11">
        <v>0</v>
      </c>
      <c r="R3451" s="11">
        <v>0</v>
      </c>
      <c r="S3451" s="11">
        <v>0</v>
      </c>
      <c r="T3451" s="11">
        <v>0</v>
      </c>
      <c r="U3451" s="11">
        <v>10000000</v>
      </c>
      <c r="V3451" s="11">
        <v>0</v>
      </c>
      <c r="W3451" s="11">
        <v>10000000</v>
      </c>
      <c r="X3451" s="11">
        <v>0</v>
      </c>
      <c r="Y3451" s="11">
        <v>0</v>
      </c>
      <c r="Z3451" s="11">
        <v>0</v>
      </c>
      <c r="AA3451" s="11">
        <v>0</v>
      </c>
      <c r="AB3451" s="11">
        <v>0</v>
      </c>
      <c r="AC3451" s="11">
        <v>3000000</v>
      </c>
      <c r="AD3451" s="11">
        <v>0</v>
      </c>
      <c r="AE3451" s="11">
        <v>0</v>
      </c>
      <c r="AF3451" s="11">
        <v>0</v>
      </c>
      <c r="AG3451" s="11">
        <v>7000000</v>
      </c>
      <c r="AH3451" s="11">
        <v>0</v>
      </c>
      <c r="AI3451" s="11">
        <v>0</v>
      </c>
      <c r="AJ3451" s="11">
        <v>0</v>
      </c>
      <c r="AK3451" s="11">
        <v>0</v>
      </c>
      <c r="AL3451" s="11">
        <v>10000000</v>
      </c>
      <c r="AM3451" s="11">
        <v>0</v>
      </c>
      <c r="AN3451" s="11">
        <v>0</v>
      </c>
      <c r="AO34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4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4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1" s="11">
        <f>Table_PBS_SQL_DB2_PBSSQL_PBS_NDP_Tina_CG_QtrlyPerformance_Final[[#This Row],[GOU REL]]+Table_PBS_SQL_DB2_PBSSQL_PBS_NDP_Tina_CG_QtrlyPerformance_Final[[#This Row],[EXT REL]]</f>
        <v>10000000</v>
      </c>
      <c r="AT3451" s="11">
        <f>Table_PBS_SQL_DB2_PBSSQL_PBS_NDP_Tina_CG_QtrlyPerformance_Final[[#This Row],[GOU EXP]]+Table_PBS_SQL_DB2_PBSSQL_PBS_NDP_Tina_CG_QtrlyPerformance_Final[[#This Row],[EXT EXP]]</f>
        <v>10000000</v>
      </c>
      <c r="AU3451" s="11" t="str">
        <f>IF(Table_PBS_SQL_DB2_PBSSQL_PBS_NDP_Tina_CG_QtrlyPerformance_Final[[#This Row],[Item_Code]]&gt;"300000", "Capital", "Recurrent")</f>
        <v>Recurrent</v>
      </c>
    </row>
    <row r="3452" spans="1:47" x14ac:dyDescent="0.25">
      <c r="A3452" t="s">
        <v>105</v>
      </c>
      <c r="B3452" t="s">
        <v>106</v>
      </c>
      <c r="C3452" t="s">
        <v>103</v>
      </c>
      <c r="D3452" t="s">
        <v>1501</v>
      </c>
      <c r="E3452" t="s">
        <v>75</v>
      </c>
      <c r="F3452" t="s">
        <v>1502</v>
      </c>
      <c r="G3452" t="s">
        <v>75</v>
      </c>
      <c r="H3452" t="s">
        <v>1507</v>
      </c>
      <c r="I3452" t="s">
        <v>493</v>
      </c>
      <c r="J3452" t="s">
        <v>1508</v>
      </c>
      <c r="K3452" t="s">
        <v>109</v>
      </c>
      <c r="L3452" t="s">
        <v>1509</v>
      </c>
      <c r="M3452" t="s">
        <v>1510</v>
      </c>
      <c r="N3452" t="s">
        <v>1511</v>
      </c>
      <c r="O3452" t="s">
        <v>1180</v>
      </c>
      <c r="P3452" t="s">
        <v>1181</v>
      </c>
      <c r="Q3452" s="11">
        <v>0</v>
      </c>
      <c r="R3452" s="11">
        <v>0</v>
      </c>
      <c r="S3452" s="11">
        <v>0</v>
      </c>
      <c r="T3452" s="11">
        <v>0</v>
      </c>
      <c r="U3452" s="11">
        <v>192800000</v>
      </c>
      <c r="V3452" s="11">
        <v>0</v>
      </c>
      <c r="W3452" s="11">
        <v>192800000</v>
      </c>
      <c r="X3452" s="11">
        <v>0</v>
      </c>
      <c r="Y3452" s="11">
        <v>0</v>
      </c>
      <c r="Z3452" s="11">
        <v>0</v>
      </c>
      <c r="AA3452" s="11">
        <v>0</v>
      </c>
      <c r="AB3452" s="11">
        <v>0</v>
      </c>
      <c r="AC3452" s="11">
        <v>60000000</v>
      </c>
      <c r="AD3452" s="11">
        <v>2700000</v>
      </c>
      <c r="AE3452" s="11">
        <v>0</v>
      </c>
      <c r="AF3452" s="11">
        <v>0</v>
      </c>
      <c r="AG3452" s="11">
        <v>132800000</v>
      </c>
      <c r="AH3452" s="11">
        <v>0</v>
      </c>
      <c r="AI3452" s="11">
        <v>0</v>
      </c>
      <c r="AJ3452" s="11">
        <v>0</v>
      </c>
      <c r="AK3452" s="11">
        <v>0</v>
      </c>
      <c r="AL3452" s="11">
        <v>175956718</v>
      </c>
      <c r="AM3452" s="11">
        <v>0</v>
      </c>
      <c r="AN3452" s="11">
        <v>0</v>
      </c>
      <c r="AO34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192800000</v>
      </c>
      <c r="AP34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178656718</v>
      </c>
      <c r="AR34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2" s="11">
        <f>Table_PBS_SQL_DB2_PBSSQL_PBS_NDP_Tina_CG_QtrlyPerformance_Final[[#This Row],[GOU REL]]+Table_PBS_SQL_DB2_PBSSQL_PBS_NDP_Tina_CG_QtrlyPerformance_Final[[#This Row],[EXT REL]]</f>
        <v>192800000</v>
      </c>
      <c r="AT3452" s="11">
        <f>Table_PBS_SQL_DB2_PBSSQL_PBS_NDP_Tina_CG_QtrlyPerformance_Final[[#This Row],[GOU EXP]]+Table_PBS_SQL_DB2_PBSSQL_PBS_NDP_Tina_CG_QtrlyPerformance_Final[[#This Row],[EXT EXP]]</f>
        <v>178656718</v>
      </c>
      <c r="AU3452" s="11" t="str">
        <f>IF(Table_PBS_SQL_DB2_PBSSQL_PBS_NDP_Tina_CG_QtrlyPerformance_Final[[#This Row],[Item_Code]]&gt;"300000", "Capital", "Recurrent")</f>
        <v>Recurrent</v>
      </c>
    </row>
    <row r="3453" spans="1:47" x14ac:dyDescent="0.25">
      <c r="A3453" t="s">
        <v>105</v>
      </c>
      <c r="B3453" t="s">
        <v>106</v>
      </c>
      <c r="C3453" t="s">
        <v>103</v>
      </c>
      <c r="D3453" t="s">
        <v>1501</v>
      </c>
      <c r="E3453" t="s">
        <v>87</v>
      </c>
      <c r="F3453" t="s">
        <v>1518</v>
      </c>
      <c r="G3453" t="s">
        <v>31</v>
      </c>
      <c r="H3453" t="s">
        <v>881</v>
      </c>
      <c r="I3453" t="s">
        <v>493</v>
      </c>
      <c r="J3453" t="s">
        <v>1131</v>
      </c>
      <c r="K3453" t="s">
        <v>107</v>
      </c>
      <c r="L3453" t="s">
        <v>1519</v>
      </c>
      <c r="M3453" t="s">
        <v>866</v>
      </c>
      <c r="N3453" t="s">
        <v>867</v>
      </c>
      <c r="O3453" t="s">
        <v>1011</v>
      </c>
      <c r="P3453" t="s">
        <v>1012</v>
      </c>
      <c r="Q3453" s="11">
        <v>0</v>
      </c>
      <c r="R3453" s="11">
        <v>0</v>
      </c>
      <c r="S3453" s="11">
        <v>0</v>
      </c>
      <c r="T3453" s="11">
        <v>0</v>
      </c>
      <c r="U3453" s="11">
        <v>304381323</v>
      </c>
      <c r="V3453" s="11">
        <v>0</v>
      </c>
      <c r="W3453" s="11">
        <v>304381323</v>
      </c>
      <c r="X3453" s="11">
        <v>0</v>
      </c>
      <c r="Y3453" s="11">
        <v>0</v>
      </c>
      <c r="Z3453" s="11">
        <v>0</v>
      </c>
      <c r="AA3453" s="11">
        <v>0</v>
      </c>
      <c r="AB3453" s="11">
        <v>0</v>
      </c>
      <c r="AC3453" s="11">
        <v>304381323</v>
      </c>
      <c r="AD3453" s="11">
        <v>0</v>
      </c>
      <c r="AE3453" s="11">
        <v>0</v>
      </c>
      <c r="AF3453" s="11">
        <v>0</v>
      </c>
      <c r="AG3453" s="11">
        <v>0</v>
      </c>
      <c r="AH3453" s="11">
        <v>124555254</v>
      </c>
      <c r="AI3453" s="11">
        <v>0</v>
      </c>
      <c r="AJ3453" s="11">
        <v>0</v>
      </c>
      <c r="AK3453" s="11">
        <v>0</v>
      </c>
      <c r="AL3453" s="11">
        <v>179773000</v>
      </c>
      <c r="AM3453" s="11">
        <v>0</v>
      </c>
      <c r="AN3453" s="11">
        <v>0</v>
      </c>
      <c r="AO34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304381323</v>
      </c>
      <c r="AP34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304328254</v>
      </c>
      <c r="AR34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3" s="11">
        <f>Table_PBS_SQL_DB2_PBSSQL_PBS_NDP_Tina_CG_QtrlyPerformance_Final[[#This Row],[GOU REL]]+Table_PBS_SQL_DB2_PBSSQL_PBS_NDP_Tina_CG_QtrlyPerformance_Final[[#This Row],[EXT REL]]</f>
        <v>304381323</v>
      </c>
      <c r="AT3453" s="11">
        <f>Table_PBS_SQL_DB2_PBSSQL_PBS_NDP_Tina_CG_QtrlyPerformance_Final[[#This Row],[GOU EXP]]+Table_PBS_SQL_DB2_PBSSQL_PBS_NDP_Tina_CG_QtrlyPerformance_Final[[#This Row],[EXT EXP]]</f>
        <v>304328254</v>
      </c>
      <c r="AU3453" s="11" t="str">
        <f>IF(Table_PBS_SQL_DB2_PBSSQL_PBS_NDP_Tina_CG_QtrlyPerformance_Final[[#This Row],[Item_Code]]&gt;"300000", "Capital", "Recurrent")</f>
        <v>Recurrent</v>
      </c>
    </row>
    <row r="3454" spans="1:47" x14ac:dyDescent="0.25">
      <c r="A3454" t="s">
        <v>704</v>
      </c>
      <c r="B3454" t="s">
        <v>1520</v>
      </c>
      <c r="C3454" t="s">
        <v>702</v>
      </c>
      <c r="D3454" t="s">
        <v>1521</v>
      </c>
      <c r="E3454" t="s">
        <v>31</v>
      </c>
      <c r="F3454" t="s">
        <v>862</v>
      </c>
      <c r="G3454" t="s">
        <v>75</v>
      </c>
      <c r="H3454" t="s">
        <v>1522</v>
      </c>
      <c r="I3454" t="s">
        <v>47</v>
      </c>
      <c r="J3454" t="s">
        <v>864</v>
      </c>
      <c r="K3454" t="s">
        <v>708</v>
      </c>
      <c r="L3454" t="s">
        <v>1523</v>
      </c>
      <c r="M3454" t="s">
        <v>866</v>
      </c>
      <c r="N3454" t="s">
        <v>867</v>
      </c>
      <c r="O3454" t="s">
        <v>1659</v>
      </c>
      <c r="P3454" t="s">
        <v>1660</v>
      </c>
      <c r="Q3454" s="11">
        <v>0</v>
      </c>
      <c r="R3454" s="11">
        <v>0</v>
      </c>
      <c r="S3454" s="11">
        <v>0</v>
      </c>
      <c r="T3454" s="11">
        <v>0</v>
      </c>
      <c r="U3454" s="11">
        <v>858000000</v>
      </c>
      <c r="V3454" s="11">
        <v>0</v>
      </c>
      <c r="W3454" s="11">
        <v>858000000</v>
      </c>
      <c r="X3454" s="11">
        <v>0</v>
      </c>
      <c r="Y3454" s="11">
        <v>0</v>
      </c>
      <c r="Z3454" s="11">
        <v>0</v>
      </c>
      <c r="AA3454" s="11">
        <v>0</v>
      </c>
      <c r="AB3454" s="11">
        <v>0</v>
      </c>
      <c r="AC3454" s="11">
        <v>0</v>
      </c>
      <c r="AD3454" s="11">
        <v>0</v>
      </c>
      <c r="AE3454" s="11">
        <v>0</v>
      </c>
      <c r="AF3454" s="11">
        <v>0</v>
      </c>
      <c r="AG3454" s="11">
        <v>0</v>
      </c>
      <c r="AH3454" s="11">
        <v>0</v>
      </c>
      <c r="AI3454" s="11">
        <v>0</v>
      </c>
      <c r="AJ3454" s="11">
        <v>0</v>
      </c>
      <c r="AK3454" s="11">
        <v>0</v>
      </c>
      <c r="AL3454" s="11">
        <v>0</v>
      </c>
      <c r="AM3454" s="11">
        <v>0</v>
      </c>
      <c r="AN3454" s="11">
        <v>0</v>
      </c>
      <c r="AO34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4" s="11">
        <f>Table_PBS_SQL_DB2_PBSSQL_PBS_NDP_Tina_CG_QtrlyPerformance_Final[[#This Row],[GOU REL]]+Table_PBS_SQL_DB2_PBSSQL_PBS_NDP_Tina_CG_QtrlyPerformance_Final[[#This Row],[EXT REL]]</f>
        <v>0</v>
      </c>
      <c r="AT3454" s="11">
        <f>Table_PBS_SQL_DB2_PBSSQL_PBS_NDP_Tina_CG_QtrlyPerformance_Final[[#This Row],[GOU EXP]]+Table_PBS_SQL_DB2_PBSSQL_PBS_NDP_Tina_CG_QtrlyPerformance_Final[[#This Row],[EXT EXP]]</f>
        <v>0</v>
      </c>
      <c r="AU3454" s="11" t="str">
        <f>IF(Table_PBS_SQL_DB2_PBSSQL_PBS_NDP_Tina_CG_QtrlyPerformance_Final[[#This Row],[Item_Code]]&gt;"300000", "Capital", "Recurrent")</f>
        <v>Capital</v>
      </c>
    </row>
    <row r="3455" spans="1:47" x14ac:dyDescent="0.25">
      <c r="A3455" t="s">
        <v>704</v>
      </c>
      <c r="B3455" t="s">
        <v>1520</v>
      </c>
      <c r="C3455" t="s">
        <v>702</v>
      </c>
      <c r="D3455" t="s">
        <v>1521</v>
      </c>
      <c r="E3455" t="s">
        <v>31</v>
      </c>
      <c r="F3455" t="s">
        <v>862</v>
      </c>
      <c r="G3455" t="s">
        <v>75</v>
      </c>
      <c r="H3455" t="s">
        <v>1522</v>
      </c>
      <c r="I3455" t="s">
        <v>47</v>
      </c>
      <c r="J3455" t="s">
        <v>864</v>
      </c>
      <c r="K3455" t="s">
        <v>708</v>
      </c>
      <c r="L3455" t="s">
        <v>1523</v>
      </c>
      <c r="M3455" t="s">
        <v>866</v>
      </c>
      <c r="N3455" t="s">
        <v>867</v>
      </c>
      <c r="O3455" t="s">
        <v>982</v>
      </c>
      <c r="P3455" t="s">
        <v>983</v>
      </c>
      <c r="Q3455" s="11">
        <v>0</v>
      </c>
      <c r="R3455" s="11">
        <v>0</v>
      </c>
      <c r="S3455" s="11">
        <v>0</v>
      </c>
      <c r="T3455" s="11">
        <v>0</v>
      </c>
      <c r="U3455" s="11">
        <v>642000000</v>
      </c>
      <c r="V3455" s="11">
        <v>0</v>
      </c>
      <c r="W3455" s="11">
        <v>642000000</v>
      </c>
      <c r="X3455" s="11">
        <v>0</v>
      </c>
      <c r="Y3455" s="11">
        <v>0</v>
      </c>
      <c r="Z3455" s="11">
        <v>0</v>
      </c>
      <c r="AA3455" s="11">
        <v>0</v>
      </c>
      <c r="AB3455" s="11">
        <v>0</v>
      </c>
      <c r="AC3455" s="11">
        <v>292000000</v>
      </c>
      <c r="AD3455" s="11">
        <v>9200000</v>
      </c>
      <c r="AE3455" s="11">
        <v>0</v>
      </c>
      <c r="AF3455" s="11">
        <v>0</v>
      </c>
      <c r="AG3455" s="11">
        <v>100000000</v>
      </c>
      <c r="AH3455" s="11">
        <v>201585168</v>
      </c>
      <c r="AI3455" s="11">
        <v>0</v>
      </c>
      <c r="AJ3455" s="11">
        <v>0</v>
      </c>
      <c r="AK3455" s="11">
        <v>250000000</v>
      </c>
      <c r="AL3455" s="11">
        <v>422213272</v>
      </c>
      <c r="AM3455" s="11">
        <v>0</v>
      </c>
      <c r="AN3455" s="11">
        <v>0</v>
      </c>
      <c r="AO34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642000000</v>
      </c>
      <c r="AP34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632998440</v>
      </c>
      <c r="AR34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5" s="11">
        <f>Table_PBS_SQL_DB2_PBSSQL_PBS_NDP_Tina_CG_QtrlyPerformance_Final[[#This Row],[GOU REL]]+Table_PBS_SQL_DB2_PBSSQL_PBS_NDP_Tina_CG_QtrlyPerformance_Final[[#This Row],[EXT REL]]</f>
        <v>642000000</v>
      </c>
      <c r="AT3455" s="11">
        <f>Table_PBS_SQL_DB2_PBSSQL_PBS_NDP_Tina_CG_QtrlyPerformance_Final[[#This Row],[GOU EXP]]+Table_PBS_SQL_DB2_PBSSQL_PBS_NDP_Tina_CG_QtrlyPerformance_Final[[#This Row],[EXT EXP]]</f>
        <v>632998440</v>
      </c>
      <c r="AU3455" s="11" t="str">
        <f>IF(Table_PBS_SQL_DB2_PBSSQL_PBS_NDP_Tina_CG_QtrlyPerformance_Final[[#This Row],[Item_Code]]&gt;"300000", "Capital", "Recurrent")</f>
        <v>Capital</v>
      </c>
    </row>
    <row r="3456" spans="1:47" x14ac:dyDescent="0.25">
      <c r="A3456" t="s">
        <v>525</v>
      </c>
      <c r="B3456" t="s">
        <v>526</v>
      </c>
      <c r="C3456" t="s">
        <v>491</v>
      </c>
      <c r="D3456" t="s">
        <v>861</v>
      </c>
      <c r="E3456" t="s">
        <v>119</v>
      </c>
      <c r="F3456" t="s">
        <v>2290</v>
      </c>
      <c r="G3456" t="s">
        <v>87</v>
      </c>
      <c r="H3456" t="s">
        <v>1529</v>
      </c>
      <c r="I3456" t="s">
        <v>493</v>
      </c>
      <c r="J3456" t="s">
        <v>864</v>
      </c>
      <c r="K3456" t="s">
        <v>527</v>
      </c>
      <c r="L3456" t="s">
        <v>2291</v>
      </c>
      <c r="M3456" t="s">
        <v>866</v>
      </c>
      <c r="N3456" t="s">
        <v>867</v>
      </c>
      <c r="O3456" t="s">
        <v>1626</v>
      </c>
      <c r="P3456" t="s">
        <v>1627</v>
      </c>
      <c r="Q3456" s="11">
        <v>0</v>
      </c>
      <c r="R3456" s="11">
        <v>0</v>
      </c>
      <c r="S3456" s="11">
        <v>0</v>
      </c>
      <c r="T3456" s="11">
        <v>0</v>
      </c>
      <c r="U3456" s="11">
        <v>3720000006</v>
      </c>
      <c r="V3456" s="11">
        <v>0</v>
      </c>
      <c r="W3456" s="11">
        <v>3720000006</v>
      </c>
      <c r="X3456" s="11">
        <v>0</v>
      </c>
      <c r="Y3456" s="11">
        <v>0</v>
      </c>
      <c r="Z3456" s="11">
        <v>0</v>
      </c>
      <c r="AA3456" s="11">
        <v>0</v>
      </c>
      <c r="AB3456" s="11">
        <v>0</v>
      </c>
      <c r="AC3456" s="11">
        <v>1240000002</v>
      </c>
      <c r="AD3456" s="11">
        <v>0</v>
      </c>
      <c r="AE3456" s="11">
        <v>0</v>
      </c>
      <c r="AF3456" s="11">
        <v>0</v>
      </c>
      <c r="AG3456" s="11">
        <v>868000001</v>
      </c>
      <c r="AH3456" s="11">
        <v>0</v>
      </c>
      <c r="AI3456" s="11">
        <v>0</v>
      </c>
      <c r="AJ3456" s="11">
        <v>0</v>
      </c>
      <c r="AK3456" s="11">
        <v>483600000</v>
      </c>
      <c r="AL3456" s="11">
        <v>0</v>
      </c>
      <c r="AM3456" s="11">
        <v>0</v>
      </c>
      <c r="AN3456" s="11">
        <v>0</v>
      </c>
      <c r="AO34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2591600003</v>
      </c>
      <c r="AP34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6" s="11">
        <f>Table_PBS_SQL_DB2_PBSSQL_PBS_NDP_Tina_CG_QtrlyPerformance_Final[[#This Row],[GOU REL]]+Table_PBS_SQL_DB2_PBSSQL_PBS_NDP_Tina_CG_QtrlyPerformance_Final[[#This Row],[EXT REL]]</f>
        <v>2591600003</v>
      </c>
      <c r="AT3456" s="11">
        <f>Table_PBS_SQL_DB2_PBSSQL_PBS_NDP_Tina_CG_QtrlyPerformance_Final[[#This Row],[GOU EXP]]+Table_PBS_SQL_DB2_PBSSQL_PBS_NDP_Tina_CG_QtrlyPerformance_Final[[#This Row],[EXT EXP]]</f>
        <v>0</v>
      </c>
      <c r="AU3456" s="11" t="str">
        <f>IF(Table_PBS_SQL_DB2_PBSSQL_PBS_NDP_Tina_CG_QtrlyPerformance_Final[[#This Row],[Item_Code]]&gt;"300000", "Capital", "Recurrent")</f>
        <v>Capital</v>
      </c>
    </row>
    <row r="3457" spans="1:47" x14ac:dyDescent="0.25">
      <c r="A3457" t="s">
        <v>529</v>
      </c>
      <c r="B3457" t="s">
        <v>530</v>
      </c>
      <c r="C3457" t="s">
        <v>491</v>
      </c>
      <c r="D3457" t="s">
        <v>861</v>
      </c>
      <c r="E3457" t="s">
        <v>103</v>
      </c>
      <c r="F3457" t="s">
        <v>1904</v>
      </c>
      <c r="G3457" t="s">
        <v>75</v>
      </c>
      <c r="H3457" t="s">
        <v>1529</v>
      </c>
      <c r="I3457" t="s">
        <v>493</v>
      </c>
      <c r="J3457" t="s">
        <v>864</v>
      </c>
      <c r="K3457" t="s">
        <v>2292</v>
      </c>
      <c r="L3457" t="s">
        <v>2293</v>
      </c>
      <c r="M3457" t="s">
        <v>1232</v>
      </c>
      <c r="N3457" t="s">
        <v>1586</v>
      </c>
      <c r="O3457" t="s">
        <v>1626</v>
      </c>
      <c r="P3457" t="s">
        <v>1627</v>
      </c>
      <c r="Q3457" s="11">
        <v>0</v>
      </c>
      <c r="R3457" s="11">
        <v>0</v>
      </c>
      <c r="S3457" s="11">
        <v>0</v>
      </c>
      <c r="T3457" s="11">
        <v>0</v>
      </c>
      <c r="U3457" s="11">
        <v>13500000000</v>
      </c>
      <c r="V3457" s="11">
        <v>0</v>
      </c>
      <c r="W3457" s="11">
        <v>13500000000</v>
      </c>
      <c r="X3457" s="11">
        <v>0</v>
      </c>
      <c r="Y3457" s="11">
        <v>0</v>
      </c>
      <c r="Z3457" s="11">
        <v>0</v>
      </c>
      <c r="AA3457" s="11">
        <v>0</v>
      </c>
      <c r="AB3457" s="11">
        <v>0</v>
      </c>
      <c r="AC3457" s="11">
        <v>5066666667</v>
      </c>
      <c r="AD3457" s="11">
        <v>3027171992</v>
      </c>
      <c r="AE3457" s="11">
        <v>0</v>
      </c>
      <c r="AF3457" s="11">
        <v>0</v>
      </c>
      <c r="AG3457" s="11">
        <v>1846666667</v>
      </c>
      <c r="AH3457" s="11">
        <v>3406859584</v>
      </c>
      <c r="AI3457" s="11">
        <v>0</v>
      </c>
      <c r="AJ3457" s="11">
        <v>0</v>
      </c>
      <c r="AK3457" s="11">
        <v>1976000000</v>
      </c>
      <c r="AL3457" s="11">
        <v>2020292112</v>
      </c>
      <c r="AM3457" s="11">
        <v>0</v>
      </c>
      <c r="AN3457" s="11">
        <v>0</v>
      </c>
      <c r="AO34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8889333334</v>
      </c>
      <c r="AP34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8454323688</v>
      </c>
      <c r="AR34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7" s="11">
        <f>Table_PBS_SQL_DB2_PBSSQL_PBS_NDP_Tina_CG_QtrlyPerformance_Final[[#This Row],[GOU REL]]+Table_PBS_SQL_DB2_PBSSQL_PBS_NDP_Tina_CG_QtrlyPerformance_Final[[#This Row],[EXT REL]]</f>
        <v>8889333334</v>
      </c>
      <c r="AT3457" s="11">
        <f>Table_PBS_SQL_DB2_PBSSQL_PBS_NDP_Tina_CG_QtrlyPerformance_Final[[#This Row],[GOU EXP]]+Table_PBS_SQL_DB2_PBSSQL_PBS_NDP_Tina_CG_QtrlyPerformance_Final[[#This Row],[EXT EXP]]</f>
        <v>8454323688</v>
      </c>
      <c r="AU3457" s="11" t="str">
        <f>IF(Table_PBS_SQL_DB2_PBSSQL_PBS_NDP_Tina_CG_QtrlyPerformance_Final[[#This Row],[Item_Code]]&gt;"300000", "Capital", "Recurrent")</f>
        <v>Capital</v>
      </c>
    </row>
    <row r="3458" spans="1:47" x14ac:dyDescent="0.25">
      <c r="A3458" t="s">
        <v>161</v>
      </c>
      <c r="B3458" t="s">
        <v>1535</v>
      </c>
      <c r="C3458" t="s">
        <v>119</v>
      </c>
      <c r="D3458" t="s">
        <v>885</v>
      </c>
      <c r="E3458" t="s">
        <v>31</v>
      </c>
      <c r="F3458" t="s">
        <v>886</v>
      </c>
      <c r="G3458" t="s">
        <v>31</v>
      </c>
      <c r="H3458" t="s">
        <v>1536</v>
      </c>
      <c r="I3458" t="s">
        <v>467</v>
      </c>
      <c r="J3458" t="s">
        <v>953</v>
      </c>
      <c r="K3458" t="s">
        <v>163</v>
      </c>
      <c r="L3458" t="s">
        <v>1537</v>
      </c>
      <c r="M3458" t="s">
        <v>955</v>
      </c>
      <c r="N3458" t="s">
        <v>956</v>
      </c>
      <c r="O3458" t="s">
        <v>996</v>
      </c>
      <c r="P3458" t="s">
        <v>997</v>
      </c>
      <c r="Q3458" s="11">
        <v>0</v>
      </c>
      <c r="R3458" s="11">
        <v>0</v>
      </c>
      <c r="S3458" s="11">
        <v>0</v>
      </c>
      <c r="T3458" s="11">
        <v>0</v>
      </c>
      <c r="U3458" s="11">
        <v>46000000</v>
      </c>
      <c r="V3458" s="11">
        <v>0</v>
      </c>
      <c r="W3458" s="11">
        <v>46000000</v>
      </c>
      <c r="X3458" s="11">
        <v>0</v>
      </c>
      <c r="Y3458" s="11">
        <v>0</v>
      </c>
      <c r="Z3458" s="11">
        <v>0</v>
      </c>
      <c r="AA3458" s="11">
        <v>0</v>
      </c>
      <c r="AB3458" s="11">
        <v>0</v>
      </c>
      <c r="AC3458" s="11">
        <v>21000000</v>
      </c>
      <c r="AD3458" s="11">
        <v>4586000</v>
      </c>
      <c r="AE3458" s="11">
        <v>0</v>
      </c>
      <c r="AF3458" s="11">
        <v>0</v>
      </c>
      <c r="AG3458" s="11">
        <v>6250000</v>
      </c>
      <c r="AH3458" s="11">
        <v>0</v>
      </c>
      <c r="AI3458" s="11">
        <v>0</v>
      </c>
      <c r="AJ3458" s="11">
        <v>0</v>
      </c>
      <c r="AK3458" s="11">
        <v>0</v>
      </c>
      <c r="AL3458" s="11">
        <v>22664000</v>
      </c>
      <c r="AM3458" s="11">
        <v>0</v>
      </c>
      <c r="AN3458" s="11">
        <v>0</v>
      </c>
      <c r="AO34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27250000</v>
      </c>
      <c r="AP34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27250000</v>
      </c>
      <c r="AR34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8" s="11">
        <f>Table_PBS_SQL_DB2_PBSSQL_PBS_NDP_Tina_CG_QtrlyPerformance_Final[[#This Row],[GOU REL]]+Table_PBS_SQL_DB2_PBSSQL_PBS_NDP_Tina_CG_QtrlyPerformance_Final[[#This Row],[EXT REL]]</f>
        <v>27250000</v>
      </c>
      <c r="AT3458" s="11">
        <f>Table_PBS_SQL_DB2_PBSSQL_PBS_NDP_Tina_CG_QtrlyPerformance_Final[[#This Row],[GOU EXP]]+Table_PBS_SQL_DB2_PBSSQL_PBS_NDP_Tina_CG_QtrlyPerformance_Final[[#This Row],[EXT EXP]]</f>
        <v>27250000</v>
      </c>
      <c r="AU3458" s="11" t="str">
        <f>IF(Table_PBS_SQL_DB2_PBSSQL_PBS_NDP_Tina_CG_QtrlyPerformance_Final[[#This Row],[Item_Code]]&gt;"300000", "Capital", "Recurrent")</f>
        <v>Recurrent</v>
      </c>
    </row>
    <row r="3459" spans="1:47" x14ac:dyDescent="0.25">
      <c r="A3459" t="s">
        <v>161</v>
      </c>
      <c r="B3459" t="s">
        <v>1535</v>
      </c>
      <c r="C3459" t="s">
        <v>119</v>
      </c>
      <c r="D3459" t="s">
        <v>885</v>
      </c>
      <c r="E3459" t="s">
        <v>31</v>
      </c>
      <c r="F3459" t="s">
        <v>886</v>
      </c>
      <c r="G3459" t="s">
        <v>31</v>
      </c>
      <c r="H3459" t="s">
        <v>1536</v>
      </c>
      <c r="I3459" t="s">
        <v>467</v>
      </c>
      <c r="J3459" t="s">
        <v>953</v>
      </c>
      <c r="K3459" t="s">
        <v>163</v>
      </c>
      <c r="L3459" t="s">
        <v>1537</v>
      </c>
      <c r="M3459" t="s">
        <v>955</v>
      </c>
      <c r="N3459" t="s">
        <v>956</v>
      </c>
      <c r="O3459" t="s">
        <v>2058</v>
      </c>
      <c r="P3459" t="s">
        <v>2059</v>
      </c>
      <c r="Q3459" s="11">
        <v>0</v>
      </c>
      <c r="R3459" s="11">
        <v>0</v>
      </c>
      <c r="S3459" s="11">
        <v>0</v>
      </c>
      <c r="T3459" s="11">
        <v>0</v>
      </c>
      <c r="U3459" s="11">
        <v>10000000</v>
      </c>
      <c r="V3459" s="11">
        <v>0</v>
      </c>
      <c r="W3459" s="11">
        <v>10000000</v>
      </c>
      <c r="X3459" s="11">
        <v>0</v>
      </c>
      <c r="Y3459" s="11">
        <v>0</v>
      </c>
      <c r="Z3459" s="11">
        <v>0</v>
      </c>
      <c r="AA3459" s="11">
        <v>0</v>
      </c>
      <c r="AB3459" s="11">
        <v>0</v>
      </c>
      <c r="AC3459" s="11">
        <v>10000000</v>
      </c>
      <c r="AD3459" s="11">
        <v>10000000</v>
      </c>
      <c r="AE3459" s="11">
        <v>0</v>
      </c>
      <c r="AF3459" s="11">
        <v>0</v>
      </c>
      <c r="AG3459" s="11">
        <v>0</v>
      </c>
      <c r="AH3459" s="11">
        <v>0</v>
      </c>
      <c r="AI3459" s="11">
        <v>0</v>
      </c>
      <c r="AJ3459" s="11">
        <v>0</v>
      </c>
      <c r="AK3459" s="11">
        <v>0</v>
      </c>
      <c r="AL3459" s="11">
        <v>0</v>
      </c>
      <c r="AM3459" s="11">
        <v>0</v>
      </c>
      <c r="AN3459" s="11">
        <v>0</v>
      </c>
      <c r="AO34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4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4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59" s="11">
        <f>Table_PBS_SQL_DB2_PBSSQL_PBS_NDP_Tina_CG_QtrlyPerformance_Final[[#This Row],[GOU REL]]+Table_PBS_SQL_DB2_PBSSQL_PBS_NDP_Tina_CG_QtrlyPerformance_Final[[#This Row],[EXT REL]]</f>
        <v>10000000</v>
      </c>
      <c r="AT3459" s="11">
        <f>Table_PBS_SQL_DB2_PBSSQL_PBS_NDP_Tina_CG_QtrlyPerformance_Final[[#This Row],[GOU EXP]]+Table_PBS_SQL_DB2_PBSSQL_PBS_NDP_Tina_CG_QtrlyPerformance_Final[[#This Row],[EXT EXP]]</f>
        <v>10000000</v>
      </c>
      <c r="AU3459" s="11" t="str">
        <f>IF(Table_PBS_SQL_DB2_PBSSQL_PBS_NDP_Tina_CG_QtrlyPerformance_Final[[#This Row],[Item_Code]]&gt;"300000", "Capital", "Recurrent")</f>
        <v>Recurrent</v>
      </c>
    </row>
    <row r="3460" spans="1:47" x14ac:dyDescent="0.25">
      <c r="A3460" t="s">
        <v>161</v>
      </c>
      <c r="B3460" t="s">
        <v>1535</v>
      </c>
      <c r="C3460" t="s">
        <v>119</v>
      </c>
      <c r="D3460" t="s">
        <v>885</v>
      </c>
      <c r="E3460" t="s">
        <v>31</v>
      </c>
      <c r="F3460" t="s">
        <v>886</v>
      </c>
      <c r="G3460" t="s">
        <v>31</v>
      </c>
      <c r="H3460" t="s">
        <v>1536</v>
      </c>
      <c r="I3460" t="s">
        <v>467</v>
      </c>
      <c r="J3460" t="s">
        <v>953</v>
      </c>
      <c r="K3460" t="s">
        <v>163</v>
      </c>
      <c r="L3460" t="s">
        <v>1537</v>
      </c>
      <c r="M3460" t="s">
        <v>1369</v>
      </c>
      <c r="N3460" t="s">
        <v>1370</v>
      </c>
      <c r="O3460" t="s">
        <v>1118</v>
      </c>
      <c r="P3460" t="s">
        <v>1119</v>
      </c>
      <c r="Q3460" s="11">
        <v>0</v>
      </c>
      <c r="R3460" s="11">
        <v>0</v>
      </c>
      <c r="S3460" s="11">
        <v>0</v>
      </c>
      <c r="T3460" s="11">
        <v>0</v>
      </c>
      <c r="U3460" s="11">
        <v>25000000</v>
      </c>
      <c r="V3460" s="11">
        <v>0</v>
      </c>
      <c r="W3460" s="11">
        <v>25000000</v>
      </c>
      <c r="X3460" s="11">
        <v>0</v>
      </c>
      <c r="Y3460" s="11">
        <v>0</v>
      </c>
      <c r="Z3460" s="11">
        <v>0</v>
      </c>
      <c r="AA3460" s="11">
        <v>0</v>
      </c>
      <c r="AB3460" s="11">
        <v>0</v>
      </c>
      <c r="AC3460" s="11">
        <v>25000000</v>
      </c>
      <c r="AD3460" s="11">
        <v>24595544</v>
      </c>
      <c r="AE3460" s="11">
        <v>0</v>
      </c>
      <c r="AF3460" s="11">
        <v>0</v>
      </c>
      <c r="AG3460" s="11">
        <v>0</v>
      </c>
      <c r="AH3460" s="11">
        <v>0</v>
      </c>
      <c r="AI3460" s="11">
        <v>0</v>
      </c>
      <c r="AJ3460" s="11">
        <v>0</v>
      </c>
      <c r="AK3460" s="11">
        <v>0</v>
      </c>
      <c r="AL3460" s="11">
        <v>404456</v>
      </c>
      <c r="AM3460" s="11">
        <v>0</v>
      </c>
      <c r="AN3460" s="11">
        <v>0</v>
      </c>
      <c r="AO34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34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34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0" s="11">
        <f>Table_PBS_SQL_DB2_PBSSQL_PBS_NDP_Tina_CG_QtrlyPerformance_Final[[#This Row],[GOU REL]]+Table_PBS_SQL_DB2_PBSSQL_PBS_NDP_Tina_CG_QtrlyPerformance_Final[[#This Row],[EXT REL]]</f>
        <v>25000000</v>
      </c>
      <c r="AT3460" s="11">
        <f>Table_PBS_SQL_DB2_PBSSQL_PBS_NDP_Tina_CG_QtrlyPerformance_Final[[#This Row],[GOU EXP]]+Table_PBS_SQL_DB2_PBSSQL_PBS_NDP_Tina_CG_QtrlyPerformance_Final[[#This Row],[EXT EXP]]</f>
        <v>25000000</v>
      </c>
      <c r="AU3460" s="11" t="str">
        <f>IF(Table_PBS_SQL_DB2_PBSSQL_PBS_NDP_Tina_CG_QtrlyPerformance_Final[[#This Row],[Item_Code]]&gt;"300000", "Capital", "Recurrent")</f>
        <v>Recurrent</v>
      </c>
    </row>
    <row r="3461" spans="1:47" x14ac:dyDescent="0.25">
      <c r="A3461" t="s">
        <v>161</v>
      </c>
      <c r="B3461" t="s">
        <v>1535</v>
      </c>
      <c r="C3461" t="s">
        <v>119</v>
      </c>
      <c r="D3461" t="s">
        <v>885</v>
      </c>
      <c r="E3461" t="s">
        <v>31</v>
      </c>
      <c r="F3461" t="s">
        <v>886</v>
      </c>
      <c r="G3461" t="s">
        <v>31</v>
      </c>
      <c r="H3461" t="s">
        <v>1536</v>
      </c>
      <c r="I3461" t="s">
        <v>467</v>
      </c>
      <c r="J3461" t="s">
        <v>953</v>
      </c>
      <c r="K3461" t="s">
        <v>163</v>
      </c>
      <c r="L3461" t="s">
        <v>1537</v>
      </c>
      <c r="M3461" t="s">
        <v>1369</v>
      </c>
      <c r="N3461" t="s">
        <v>1370</v>
      </c>
      <c r="O3461" t="s">
        <v>1122</v>
      </c>
      <c r="P3461" t="s">
        <v>1123</v>
      </c>
      <c r="Q3461" s="11">
        <v>0</v>
      </c>
      <c r="R3461" s="11">
        <v>0</v>
      </c>
      <c r="S3461" s="11">
        <v>0</v>
      </c>
      <c r="T3461" s="11">
        <v>0</v>
      </c>
      <c r="U3461" s="11">
        <v>39600000</v>
      </c>
      <c r="V3461" s="11">
        <v>0</v>
      </c>
      <c r="W3461" s="11">
        <v>39600000</v>
      </c>
      <c r="X3461" s="11">
        <v>0</v>
      </c>
      <c r="Y3461" s="11">
        <v>0</v>
      </c>
      <c r="Z3461" s="11">
        <v>0</v>
      </c>
      <c r="AA3461" s="11">
        <v>0</v>
      </c>
      <c r="AB3461" s="11">
        <v>0</v>
      </c>
      <c r="AC3461" s="11">
        <v>19800000</v>
      </c>
      <c r="AD3461" s="11">
        <v>9570000</v>
      </c>
      <c r="AE3461" s="11">
        <v>0</v>
      </c>
      <c r="AF3461" s="11">
        <v>0</v>
      </c>
      <c r="AG3461" s="11">
        <v>9900000</v>
      </c>
      <c r="AH3461" s="11">
        <v>9900000</v>
      </c>
      <c r="AI3461" s="11">
        <v>0</v>
      </c>
      <c r="AJ3461" s="11">
        <v>0</v>
      </c>
      <c r="AK3461" s="11">
        <v>0</v>
      </c>
      <c r="AL3461" s="11">
        <v>10230000</v>
      </c>
      <c r="AM3461" s="11">
        <v>0</v>
      </c>
      <c r="AN3461" s="11">
        <v>0</v>
      </c>
      <c r="AO34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29700000</v>
      </c>
      <c r="AP34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29700000</v>
      </c>
      <c r="AR34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1" s="11">
        <f>Table_PBS_SQL_DB2_PBSSQL_PBS_NDP_Tina_CG_QtrlyPerformance_Final[[#This Row],[GOU REL]]+Table_PBS_SQL_DB2_PBSSQL_PBS_NDP_Tina_CG_QtrlyPerformance_Final[[#This Row],[EXT REL]]</f>
        <v>29700000</v>
      </c>
      <c r="AT3461" s="11">
        <f>Table_PBS_SQL_DB2_PBSSQL_PBS_NDP_Tina_CG_QtrlyPerformance_Final[[#This Row],[GOU EXP]]+Table_PBS_SQL_DB2_PBSSQL_PBS_NDP_Tina_CG_QtrlyPerformance_Final[[#This Row],[EXT EXP]]</f>
        <v>29700000</v>
      </c>
      <c r="AU3461" s="11" t="str">
        <f>IF(Table_PBS_SQL_DB2_PBSSQL_PBS_NDP_Tina_CG_QtrlyPerformance_Final[[#This Row],[Item_Code]]&gt;"300000", "Capital", "Recurrent")</f>
        <v>Recurrent</v>
      </c>
    </row>
    <row r="3462" spans="1:47" x14ac:dyDescent="0.25">
      <c r="A3462" t="s">
        <v>161</v>
      </c>
      <c r="B3462" t="s">
        <v>1535</v>
      </c>
      <c r="C3462" t="s">
        <v>119</v>
      </c>
      <c r="D3462" t="s">
        <v>885</v>
      </c>
      <c r="E3462" t="s">
        <v>31</v>
      </c>
      <c r="F3462" t="s">
        <v>886</v>
      </c>
      <c r="G3462" t="s">
        <v>31</v>
      </c>
      <c r="H3462" t="s">
        <v>1536</v>
      </c>
      <c r="I3462" t="s">
        <v>467</v>
      </c>
      <c r="J3462" t="s">
        <v>953</v>
      </c>
      <c r="K3462" t="s">
        <v>163</v>
      </c>
      <c r="L3462" t="s">
        <v>1537</v>
      </c>
      <c r="M3462" t="s">
        <v>1369</v>
      </c>
      <c r="N3462" t="s">
        <v>1370</v>
      </c>
      <c r="O3462" t="s">
        <v>2054</v>
      </c>
      <c r="P3462" t="s">
        <v>2055</v>
      </c>
      <c r="Q3462" s="11">
        <v>0</v>
      </c>
      <c r="R3462" s="11">
        <v>0</v>
      </c>
      <c r="S3462" s="11">
        <v>0</v>
      </c>
      <c r="T3462" s="11">
        <v>0</v>
      </c>
      <c r="U3462" s="11">
        <v>2000000</v>
      </c>
      <c r="V3462" s="11">
        <v>0</v>
      </c>
      <c r="W3462" s="11">
        <v>2000000</v>
      </c>
      <c r="X3462" s="11">
        <v>0</v>
      </c>
      <c r="Y3462" s="11">
        <v>0</v>
      </c>
      <c r="Z3462" s="11">
        <v>0</v>
      </c>
      <c r="AA3462" s="11">
        <v>0</v>
      </c>
      <c r="AB3462" s="11">
        <v>0</v>
      </c>
      <c r="AC3462" s="11">
        <v>2000000</v>
      </c>
      <c r="AD3462" s="11">
        <v>0</v>
      </c>
      <c r="AE3462" s="11">
        <v>0</v>
      </c>
      <c r="AF3462" s="11">
        <v>0</v>
      </c>
      <c r="AG3462" s="11">
        <v>0</v>
      </c>
      <c r="AH3462" s="11">
        <v>973500</v>
      </c>
      <c r="AI3462" s="11">
        <v>0</v>
      </c>
      <c r="AJ3462" s="11">
        <v>0</v>
      </c>
      <c r="AK3462" s="11">
        <v>0</v>
      </c>
      <c r="AL3462" s="11">
        <v>1026500</v>
      </c>
      <c r="AM3462" s="11">
        <v>0</v>
      </c>
      <c r="AN3462" s="11">
        <v>0</v>
      </c>
      <c r="AO34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34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34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2" s="11">
        <f>Table_PBS_SQL_DB2_PBSSQL_PBS_NDP_Tina_CG_QtrlyPerformance_Final[[#This Row],[GOU REL]]+Table_PBS_SQL_DB2_PBSSQL_PBS_NDP_Tina_CG_QtrlyPerformance_Final[[#This Row],[EXT REL]]</f>
        <v>2000000</v>
      </c>
      <c r="AT3462" s="11">
        <f>Table_PBS_SQL_DB2_PBSSQL_PBS_NDP_Tina_CG_QtrlyPerformance_Final[[#This Row],[GOU EXP]]+Table_PBS_SQL_DB2_PBSSQL_PBS_NDP_Tina_CG_QtrlyPerformance_Final[[#This Row],[EXT EXP]]</f>
        <v>2000000</v>
      </c>
      <c r="AU3462" s="11" t="str">
        <f>IF(Table_PBS_SQL_DB2_PBSSQL_PBS_NDP_Tina_CG_QtrlyPerformance_Final[[#This Row],[Item_Code]]&gt;"300000", "Capital", "Recurrent")</f>
        <v>Recurrent</v>
      </c>
    </row>
    <row r="3463" spans="1:47" x14ac:dyDescent="0.25">
      <c r="A3463" t="s">
        <v>161</v>
      </c>
      <c r="B3463" t="s">
        <v>1535</v>
      </c>
      <c r="C3463" t="s">
        <v>119</v>
      </c>
      <c r="D3463" t="s">
        <v>885</v>
      </c>
      <c r="E3463" t="s">
        <v>31</v>
      </c>
      <c r="F3463" t="s">
        <v>886</v>
      </c>
      <c r="G3463" t="s">
        <v>31</v>
      </c>
      <c r="H3463" t="s">
        <v>1536</v>
      </c>
      <c r="I3463" t="s">
        <v>467</v>
      </c>
      <c r="J3463" t="s">
        <v>953</v>
      </c>
      <c r="K3463" t="s">
        <v>163</v>
      </c>
      <c r="L3463" t="s">
        <v>1537</v>
      </c>
      <c r="M3463" t="s">
        <v>1544</v>
      </c>
      <c r="N3463" t="s">
        <v>1545</v>
      </c>
      <c r="O3463" t="s">
        <v>1083</v>
      </c>
      <c r="P3463" t="s">
        <v>1084</v>
      </c>
      <c r="Q3463" s="11">
        <v>0</v>
      </c>
      <c r="R3463" s="11">
        <v>0</v>
      </c>
      <c r="S3463" s="11">
        <v>0</v>
      </c>
      <c r="T3463" s="11">
        <v>0</v>
      </c>
      <c r="U3463" s="11">
        <v>10000000</v>
      </c>
      <c r="V3463" s="11">
        <v>0</v>
      </c>
      <c r="W3463" s="11">
        <v>10000000</v>
      </c>
      <c r="X3463" s="11">
        <v>0</v>
      </c>
      <c r="Y3463" s="11">
        <v>0</v>
      </c>
      <c r="Z3463" s="11">
        <v>0</v>
      </c>
      <c r="AA3463" s="11">
        <v>0</v>
      </c>
      <c r="AB3463" s="11">
        <v>0</v>
      </c>
      <c r="AC3463" s="11">
        <v>0</v>
      </c>
      <c r="AD3463" s="11">
        <v>0</v>
      </c>
      <c r="AE3463" s="11">
        <v>0</v>
      </c>
      <c r="AF3463" s="11">
        <v>0</v>
      </c>
      <c r="AG3463" s="11">
        <v>0</v>
      </c>
      <c r="AH3463" s="11">
        <v>0</v>
      </c>
      <c r="AI3463" s="11">
        <v>0</v>
      </c>
      <c r="AJ3463" s="11">
        <v>0</v>
      </c>
      <c r="AK3463" s="11">
        <v>0</v>
      </c>
      <c r="AL3463" s="11">
        <v>0</v>
      </c>
      <c r="AM3463" s="11">
        <v>0</v>
      </c>
      <c r="AN3463" s="11">
        <v>0</v>
      </c>
      <c r="AO34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3" s="11">
        <f>Table_PBS_SQL_DB2_PBSSQL_PBS_NDP_Tina_CG_QtrlyPerformance_Final[[#This Row],[GOU REL]]+Table_PBS_SQL_DB2_PBSSQL_PBS_NDP_Tina_CG_QtrlyPerformance_Final[[#This Row],[EXT REL]]</f>
        <v>0</v>
      </c>
      <c r="AT3463" s="11">
        <f>Table_PBS_SQL_DB2_PBSSQL_PBS_NDP_Tina_CG_QtrlyPerformance_Final[[#This Row],[GOU EXP]]+Table_PBS_SQL_DB2_PBSSQL_PBS_NDP_Tina_CG_QtrlyPerformance_Final[[#This Row],[EXT EXP]]</f>
        <v>0</v>
      </c>
      <c r="AU3463" s="11" t="str">
        <f>IF(Table_PBS_SQL_DB2_PBSSQL_PBS_NDP_Tina_CG_QtrlyPerformance_Final[[#This Row],[Item_Code]]&gt;"300000", "Capital", "Recurrent")</f>
        <v>Recurrent</v>
      </c>
    </row>
    <row r="3464" spans="1:47" x14ac:dyDescent="0.25">
      <c r="A3464" t="s">
        <v>161</v>
      </c>
      <c r="B3464" t="s">
        <v>1535</v>
      </c>
      <c r="C3464" t="s">
        <v>119</v>
      </c>
      <c r="D3464" t="s">
        <v>885</v>
      </c>
      <c r="E3464" t="s">
        <v>31</v>
      </c>
      <c r="F3464" t="s">
        <v>886</v>
      </c>
      <c r="G3464" t="s">
        <v>31</v>
      </c>
      <c r="H3464" t="s">
        <v>1536</v>
      </c>
      <c r="I3464" t="s">
        <v>467</v>
      </c>
      <c r="J3464" t="s">
        <v>953</v>
      </c>
      <c r="K3464" t="s">
        <v>163</v>
      </c>
      <c r="L3464" t="s">
        <v>1537</v>
      </c>
      <c r="M3464" t="s">
        <v>1544</v>
      </c>
      <c r="N3464" t="s">
        <v>1545</v>
      </c>
      <c r="O3464" t="s">
        <v>1005</v>
      </c>
      <c r="P3464" t="s">
        <v>1006</v>
      </c>
      <c r="Q3464" s="11">
        <v>0</v>
      </c>
      <c r="R3464" s="11">
        <v>0</v>
      </c>
      <c r="S3464" s="11">
        <v>0</v>
      </c>
      <c r="T3464" s="11">
        <v>0</v>
      </c>
      <c r="U3464" s="11">
        <v>126915000</v>
      </c>
      <c r="V3464" s="11">
        <v>0</v>
      </c>
      <c r="W3464" s="11">
        <v>126915000</v>
      </c>
      <c r="X3464" s="11">
        <v>0</v>
      </c>
      <c r="Y3464" s="11">
        <v>0</v>
      </c>
      <c r="Z3464" s="11">
        <v>0</v>
      </c>
      <c r="AA3464" s="11">
        <v>0</v>
      </c>
      <c r="AB3464" s="11">
        <v>0</v>
      </c>
      <c r="AC3464" s="11">
        <v>45285000</v>
      </c>
      <c r="AD3464" s="11">
        <v>6590000</v>
      </c>
      <c r="AE3464" s="11">
        <v>0</v>
      </c>
      <c r="AF3464" s="11">
        <v>0</v>
      </c>
      <c r="AG3464" s="11">
        <v>47400000</v>
      </c>
      <c r="AH3464" s="11">
        <v>14180000</v>
      </c>
      <c r="AI3464" s="11">
        <v>0</v>
      </c>
      <c r="AJ3464" s="11">
        <v>0</v>
      </c>
      <c r="AK3464" s="11">
        <v>0</v>
      </c>
      <c r="AL3464" s="11">
        <v>39655000</v>
      </c>
      <c r="AM3464" s="11">
        <v>0</v>
      </c>
      <c r="AN3464" s="11">
        <v>0</v>
      </c>
      <c r="AO34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92685000</v>
      </c>
      <c r="AP34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60425000</v>
      </c>
      <c r="AR34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4" s="11">
        <f>Table_PBS_SQL_DB2_PBSSQL_PBS_NDP_Tina_CG_QtrlyPerformance_Final[[#This Row],[GOU REL]]+Table_PBS_SQL_DB2_PBSSQL_PBS_NDP_Tina_CG_QtrlyPerformance_Final[[#This Row],[EXT REL]]</f>
        <v>92685000</v>
      </c>
      <c r="AT3464" s="11">
        <f>Table_PBS_SQL_DB2_PBSSQL_PBS_NDP_Tina_CG_QtrlyPerformance_Final[[#This Row],[GOU EXP]]+Table_PBS_SQL_DB2_PBSSQL_PBS_NDP_Tina_CG_QtrlyPerformance_Final[[#This Row],[EXT EXP]]</f>
        <v>60425000</v>
      </c>
      <c r="AU3464" s="11" t="str">
        <f>IF(Table_PBS_SQL_DB2_PBSSQL_PBS_NDP_Tina_CG_QtrlyPerformance_Final[[#This Row],[Item_Code]]&gt;"300000", "Capital", "Recurrent")</f>
        <v>Recurrent</v>
      </c>
    </row>
    <row r="3465" spans="1:47" x14ac:dyDescent="0.25">
      <c r="A3465" t="s">
        <v>161</v>
      </c>
      <c r="B3465" t="s">
        <v>1535</v>
      </c>
      <c r="C3465" t="s">
        <v>119</v>
      </c>
      <c r="D3465" t="s">
        <v>885</v>
      </c>
      <c r="E3465" t="s">
        <v>31</v>
      </c>
      <c r="F3465" t="s">
        <v>886</v>
      </c>
      <c r="G3465" t="s">
        <v>31</v>
      </c>
      <c r="H3465" t="s">
        <v>1536</v>
      </c>
      <c r="I3465" t="s">
        <v>467</v>
      </c>
      <c r="J3465" t="s">
        <v>953</v>
      </c>
      <c r="K3465" t="s">
        <v>163</v>
      </c>
      <c r="L3465" t="s">
        <v>1537</v>
      </c>
      <c r="M3465" t="s">
        <v>1544</v>
      </c>
      <c r="N3465" t="s">
        <v>1545</v>
      </c>
      <c r="O3465" t="s">
        <v>969</v>
      </c>
      <c r="P3465" t="s">
        <v>970</v>
      </c>
      <c r="Q3465" s="11">
        <v>0</v>
      </c>
      <c r="R3465" s="11">
        <v>0</v>
      </c>
      <c r="S3465" s="11">
        <v>0</v>
      </c>
      <c r="T3465" s="11">
        <v>0</v>
      </c>
      <c r="U3465" s="11">
        <v>87140000</v>
      </c>
      <c r="V3465" s="11">
        <v>0</v>
      </c>
      <c r="W3465" s="11">
        <v>87140000</v>
      </c>
      <c r="X3465" s="11">
        <v>0</v>
      </c>
      <c r="Y3465" s="11">
        <v>0</v>
      </c>
      <c r="Z3465" s="11">
        <v>0</v>
      </c>
      <c r="AA3465" s="11">
        <v>0</v>
      </c>
      <c r="AB3465" s="11">
        <v>0</v>
      </c>
      <c r="AC3465" s="11">
        <v>20000000</v>
      </c>
      <c r="AD3465" s="11">
        <v>10976360</v>
      </c>
      <c r="AE3465" s="11">
        <v>0</v>
      </c>
      <c r="AF3465" s="11">
        <v>0</v>
      </c>
      <c r="AG3465" s="11">
        <v>27140000</v>
      </c>
      <c r="AH3465" s="11">
        <v>4991400</v>
      </c>
      <c r="AI3465" s="11">
        <v>0</v>
      </c>
      <c r="AJ3465" s="11">
        <v>0</v>
      </c>
      <c r="AK3465" s="11">
        <v>0</v>
      </c>
      <c r="AL3465" s="11">
        <v>21437240</v>
      </c>
      <c r="AM3465" s="11">
        <v>0</v>
      </c>
      <c r="AN3465" s="11">
        <v>0</v>
      </c>
      <c r="AO34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47140000</v>
      </c>
      <c r="AP34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37405000</v>
      </c>
      <c r="AR34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5" s="11">
        <f>Table_PBS_SQL_DB2_PBSSQL_PBS_NDP_Tina_CG_QtrlyPerformance_Final[[#This Row],[GOU REL]]+Table_PBS_SQL_DB2_PBSSQL_PBS_NDP_Tina_CG_QtrlyPerformance_Final[[#This Row],[EXT REL]]</f>
        <v>47140000</v>
      </c>
      <c r="AT3465" s="11">
        <f>Table_PBS_SQL_DB2_PBSSQL_PBS_NDP_Tina_CG_QtrlyPerformance_Final[[#This Row],[GOU EXP]]+Table_PBS_SQL_DB2_PBSSQL_PBS_NDP_Tina_CG_QtrlyPerformance_Final[[#This Row],[EXT EXP]]</f>
        <v>37405000</v>
      </c>
      <c r="AU3465" s="11" t="str">
        <f>IF(Table_PBS_SQL_DB2_PBSSQL_PBS_NDP_Tina_CG_QtrlyPerformance_Final[[#This Row],[Item_Code]]&gt;"300000", "Capital", "Recurrent")</f>
        <v>Recurrent</v>
      </c>
    </row>
    <row r="3466" spans="1:47" x14ac:dyDescent="0.25">
      <c r="A3466" t="s">
        <v>161</v>
      </c>
      <c r="B3466" t="s">
        <v>1535</v>
      </c>
      <c r="C3466" t="s">
        <v>119</v>
      </c>
      <c r="D3466" t="s">
        <v>885</v>
      </c>
      <c r="E3466" t="s">
        <v>31</v>
      </c>
      <c r="F3466" t="s">
        <v>886</v>
      </c>
      <c r="G3466" t="s">
        <v>31</v>
      </c>
      <c r="H3466" t="s">
        <v>1536</v>
      </c>
      <c r="I3466" t="s">
        <v>467</v>
      </c>
      <c r="J3466" t="s">
        <v>953</v>
      </c>
      <c r="K3466" t="s">
        <v>163</v>
      </c>
      <c r="L3466" t="s">
        <v>1537</v>
      </c>
      <c r="M3466" t="s">
        <v>1544</v>
      </c>
      <c r="N3466" t="s">
        <v>1545</v>
      </c>
      <c r="O3466" t="s">
        <v>1542</v>
      </c>
      <c r="P3466" t="s">
        <v>1543</v>
      </c>
      <c r="Q3466" s="11">
        <v>0</v>
      </c>
      <c r="R3466" s="11">
        <v>0</v>
      </c>
      <c r="S3466" s="11">
        <v>0</v>
      </c>
      <c r="T3466" s="11">
        <v>0</v>
      </c>
      <c r="U3466" s="11">
        <v>150000000</v>
      </c>
      <c r="V3466" s="11">
        <v>0</v>
      </c>
      <c r="W3466" s="11">
        <v>150000000</v>
      </c>
      <c r="X3466" s="11">
        <v>0</v>
      </c>
      <c r="Y3466" s="11">
        <v>0</v>
      </c>
      <c r="Z3466" s="11">
        <v>0</v>
      </c>
      <c r="AA3466" s="11">
        <v>0</v>
      </c>
      <c r="AB3466" s="11">
        <v>0</v>
      </c>
      <c r="AC3466" s="11">
        <v>0</v>
      </c>
      <c r="AD3466" s="11">
        <v>0</v>
      </c>
      <c r="AE3466" s="11">
        <v>0</v>
      </c>
      <c r="AF3466" s="11">
        <v>0</v>
      </c>
      <c r="AG3466" s="11">
        <v>0</v>
      </c>
      <c r="AH3466" s="11">
        <v>0</v>
      </c>
      <c r="AI3466" s="11">
        <v>0</v>
      </c>
      <c r="AJ3466" s="11">
        <v>0</v>
      </c>
      <c r="AK3466" s="11">
        <v>0</v>
      </c>
      <c r="AL3466" s="11">
        <v>0</v>
      </c>
      <c r="AM3466" s="11">
        <v>0</v>
      </c>
      <c r="AN3466" s="11">
        <v>0</v>
      </c>
      <c r="AO34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6" s="11">
        <f>Table_PBS_SQL_DB2_PBSSQL_PBS_NDP_Tina_CG_QtrlyPerformance_Final[[#This Row],[GOU REL]]+Table_PBS_SQL_DB2_PBSSQL_PBS_NDP_Tina_CG_QtrlyPerformance_Final[[#This Row],[EXT REL]]</f>
        <v>0</v>
      </c>
      <c r="AT3466" s="11">
        <f>Table_PBS_SQL_DB2_PBSSQL_PBS_NDP_Tina_CG_QtrlyPerformance_Final[[#This Row],[GOU EXP]]+Table_PBS_SQL_DB2_PBSSQL_PBS_NDP_Tina_CG_QtrlyPerformance_Final[[#This Row],[EXT EXP]]</f>
        <v>0</v>
      </c>
      <c r="AU3466" s="11" t="str">
        <f>IF(Table_PBS_SQL_DB2_PBSSQL_PBS_NDP_Tina_CG_QtrlyPerformance_Final[[#This Row],[Item_Code]]&gt;"300000", "Capital", "Recurrent")</f>
        <v>Capital</v>
      </c>
    </row>
    <row r="3467" spans="1:47" x14ac:dyDescent="0.25">
      <c r="A3467" t="s">
        <v>161</v>
      </c>
      <c r="B3467" t="s">
        <v>1535</v>
      </c>
      <c r="C3467" t="s">
        <v>119</v>
      </c>
      <c r="D3467" t="s">
        <v>885</v>
      </c>
      <c r="E3467" t="s">
        <v>31</v>
      </c>
      <c r="F3467" t="s">
        <v>886</v>
      </c>
      <c r="G3467" t="s">
        <v>31</v>
      </c>
      <c r="H3467" t="s">
        <v>1536</v>
      </c>
      <c r="I3467" t="s">
        <v>467</v>
      </c>
      <c r="J3467" t="s">
        <v>953</v>
      </c>
      <c r="K3467" t="s">
        <v>163</v>
      </c>
      <c r="L3467" t="s">
        <v>1537</v>
      </c>
      <c r="M3467" t="s">
        <v>1921</v>
      </c>
      <c r="N3467" t="s">
        <v>1922</v>
      </c>
      <c r="O3467" t="s">
        <v>1120</v>
      </c>
      <c r="P3467" t="s">
        <v>1121</v>
      </c>
      <c r="Q3467" s="11">
        <v>0</v>
      </c>
      <c r="R3467" s="11">
        <v>0</v>
      </c>
      <c r="S3467" s="11">
        <v>0</v>
      </c>
      <c r="T3467" s="11">
        <v>0</v>
      </c>
      <c r="U3467" s="11">
        <v>5000000</v>
      </c>
      <c r="V3467" s="11">
        <v>0</v>
      </c>
      <c r="W3467" s="11">
        <v>5000000</v>
      </c>
      <c r="X3467" s="11">
        <v>0</v>
      </c>
      <c r="Y3467" s="11">
        <v>0</v>
      </c>
      <c r="Z3467" s="11">
        <v>0</v>
      </c>
      <c r="AA3467" s="11">
        <v>0</v>
      </c>
      <c r="AB3467" s="11">
        <v>0</v>
      </c>
      <c r="AC3467" s="11">
        <v>1250000</v>
      </c>
      <c r="AD3467" s="11">
        <v>0</v>
      </c>
      <c r="AE3467" s="11">
        <v>0</v>
      </c>
      <c r="AF3467" s="11">
        <v>0</v>
      </c>
      <c r="AG3467" s="11">
        <v>1250000</v>
      </c>
      <c r="AH3467" s="11">
        <v>0</v>
      </c>
      <c r="AI3467" s="11">
        <v>0</v>
      </c>
      <c r="AJ3467" s="11">
        <v>0</v>
      </c>
      <c r="AK3467" s="11">
        <v>0</v>
      </c>
      <c r="AL3467" s="11">
        <v>2500000</v>
      </c>
      <c r="AM3467" s="11">
        <v>0</v>
      </c>
      <c r="AN3467" s="11">
        <v>0</v>
      </c>
      <c r="AO34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34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34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7" s="11">
        <f>Table_PBS_SQL_DB2_PBSSQL_PBS_NDP_Tina_CG_QtrlyPerformance_Final[[#This Row],[GOU REL]]+Table_PBS_SQL_DB2_PBSSQL_PBS_NDP_Tina_CG_QtrlyPerformance_Final[[#This Row],[EXT REL]]</f>
        <v>2500000</v>
      </c>
      <c r="AT3467" s="11">
        <f>Table_PBS_SQL_DB2_PBSSQL_PBS_NDP_Tina_CG_QtrlyPerformance_Final[[#This Row],[GOU EXP]]+Table_PBS_SQL_DB2_PBSSQL_PBS_NDP_Tina_CG_QtrlyPerformance_Final[[#This Row],[EXT EXP]]</f>
        <v>2500000</v>
      </c>
      <c r="AU3467" s="11" t="str">
        <f>IF(Table_PBS_SQL_DB2_PBSSQL_PBS_NDP_Tina_CG_QtrlyPerformance_Final[[#This Row],[Item_Code]]&gt;"300000", "Capital", "Recurrent")</f>
        <v>Recurrent</v>
      </c>
    </row>
    <row r="3468" spans="1:47" x14ac:dyDescent="0.25">
      <c r="A3468" t="s">
        <v>161</v>
      </c>
      <c r="B3468" t="s">
        <v>1535</v>
      </c>
      <c r="C3468" t="s">
        <v>119</v>
      </c>
      <c r="D3468" t="s">
        <v>885</v>
      </c>
      <c r="E3468" t="s">
        <v>31</v>
      </c>
      <c r="F3468" t="s">
        <v>886</v>
      </c>
      <c r="G3468" t="s">
        <v>31</v>
      </c>
      <c r="H3468" t="s">
        <v>1536</v>
      </c>
      <c r="I3468" t="s">
        <v>467</v>
      </c>
      <c r="J3468" t="s">
        <v>953</v>
      </c>
      <c r="K3468" t="s">
        <v>163</v>
      </c>
      <c r="L3468" t="s">
        <v>1537</v>
      </c>
      <c r="M3468" t="s">
        <v>1921</v>
      </c>
      <c r="N3468" t="s">
        <v>1922</v>
      </c>
      <c r="O3468" t="s">
        <v>924</v>
      </c>
      <c r="P3468" t="s">
        <v>925</v>
      </c>
      <c r="Q3468" s="11">
        <v>0</v>
      </c>
      <c r="R3468" s="11">
        <v>0</v>
      </c>
      <c r="S3468" s="11">
        <v>0</v>
      </c>
      <c r="T3468" s="11">
        <v>0</v>
      </c>
      <c r="U3468" s="11">
        <v>300000000</v>
      </c>
      <c r="V3468" s="11">
        <v>0</v>
      </c>
      <c r="W3468" s="11">
        <v>300000000</v>
      </c>
      <c r="X3468" s="11">
        <v>0</v>
      </c>
      <c r="Y3468" s="11">
        <v>0</v>
      </c>
      <c r="Z3468" s="11">
        <v>0</v>
      </c>
      <c r="AA3468" s="11">
        <v>0</v>
      </c>
      <c r="AB3468" s="11">
        <v>0</v>
      </c>
      <c r="AC3468" s="11">
        <v>0</v>
      </c>
      <c r="AD3468" s="11">
        <v>0</v>
      </c>
      <c r="AE3468" s="11">
        <v>0</v>
      </c>
      <c r="AF3468" s="11">
        <v>0</v>
      </c>
      <c r="AG3468" s="11">
        <v>80000000</v>
      </c>
      <c r="AH3468" s="11">
        <v>0</v>
      </c>
      <c r="AI3468" s="11">
        <v>0</v>
      </c>
      <c r="AJ3468" s="11">
        <v>0</v>
      </c>
      <c r="AK3468" s="11">
        <v>0</v>
      </c>
      <c r="AL3468" s="11">
        <v>77589750</v>
      </c>
      <c r="AM3468" s="11">
        <v>0</v>
      </c>
      <c r="AN3468" s="11">
        <v>0</v>
      </c>
      <c r="AO34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34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77589750</v>
      </c>
      <c r="AR34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8" s="11">
        <f>Table_PBS_SQL_DB2_PBSSQL_PBS_NDP_Tina_CG_QtrlyPerformance_Final[[#This Row],[GOU REL]]+Table_PBS_SQL_DB2_PBSSQL_PBS_NDP_Tina_CG_QtrlyPerformance_Final[[#This Row],[EXT REL]]</f>
        <v>80000000</v>
      </c>
      <c r="AT3468" s="11">
        <f>Table_PBS_SQL_DB2_PBSSQL_PBS_NDP_Tina_CG_QtrlyPerformance_Final[[#This Row],[GOU EXP]]+Table_PBS_SQL_DB2_PBSSQL_PBS_NDP_Tina_CG_QtrlyPerformance_Final[[#This Row],[EXT EXP]]</f>
        <v>77589750</v>
      </c>
      <c r="AU3468" s="11" t="str">
        <f>IF(Table_PBS_SQL_DB2_PBSSQL_PBS_NDP_Tina_CG_QtrlyPerformance_Final[[#This Row],[Item_Code]]&gt;"300000", "Capital", "Recurrent")</f>
        <v>Recurrent</v>
      </c>
    </row>
    <row r="3469" spans="1:47" x14ac:dyDescent="0.25">
      <c r="A3469" t="s">
        <v>161</v>
      </c>
      <c r="B3469" t="s">
        <v>1535</v>
      </c>
      <c r="C3469" t="s">
        <v>119</v>
      </c>
      <c r="D3469" t="s">
        <v>885</v>
      </c>
      <c r="E3469" t="s">
        <v>31</v>
      </c>
      <c r="F3469" t="s">
        <v>886</v>
      </c>
      <c r="G3469" t="s">
        <v>31</v>
      </c>
      <c r="H3469" t="s">
        <v>1536</v>
      </c>
      <c r="I3469" t="s">
        <v>467</v>
      </c>
      <c r="J3469" t="s">
        <v>953</v>
      </c>
      <c r="K3469" t="s">
        <v>163</v>
      </c>
      <c r="L3469" t="s">
        <v>1537</v>
      </c>
      <c r="M3469" t="s">
        <v>1546</v>
      </c>
      <c r="N3469" t="s">
        <v>1547</v>
      </c>
      <c r="O3469" t="s">
        <v>996</v>
      </c>
      <c r="P3469" t="s">
        <v>997</v>
      </c>
      <c r="Q3469" s="11">
        <v>0</v>
      </c>
      <c r="R3469" s="11">
        <v>0</v>
      </c>
      <c r="S3469" s="11">
        <v>0</v>
      </c>
      <c r="T3469" s="11">
        <v>0</v>
      </c>
      <c r="U3469" s="11">
        <v>42000000</v>
      </c>
      <c r="V3469" s="11">
        <v>0</v>
      </c>
      <c r="W3469" s="11">
        <v>42000000</v>
      </c>
      <c r="X3469" s="11">
        <v>0</v>
      </c>
      <c r="Y3469" s="11">
        <v>0</v>
      </c>
      <c r="Z3469" s="11">
        <v>0</v>
      </c>
      <c r="AA3469" s="11">
        <v>0</v>
      </c>
      <c r="AB3469" s="11">
        <v>0</v>
      </c>
      <c r="AC3469" s="11">
        <v>31000000</v>
      </c>
      <c r="AD3469" s="11">
        <v>0</v>
      </c>
      <c r="AE3469" s="11">
        <v>0</v>
      </c>
      <c r="AF3469" s="11">
        <v>0</v>
      </c>
      <c r="AG3469" s="11">
        <v>9000000</v>
      </c>
      <c r="AH3469" s="11">
        <v>16097000</v>
      </c>
      <c r="AI3469" s="11">
        <v>0</v>
      </c>
      <c r="AJ3469" s="11">
        <v>0</v>
      </c>
      <c r="AK3469" s="11">
        <v>0</v>
      </c>
      <c r="AL3469" s="11">
        <v>23903001</v>
      </c>
      <c r="AM3469" s="11">
        <v>0</v>
      </c>
      <c r="AN3469" s="11">
        <v>0</v>
      </c>
      <c r="AO34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4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40000001</v>
      </c>
      <c r="AR34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69" s="11">
        <f>Table_PBS_SQL_DB2_PBSSQL_PBS_NDP_Tina_CG_QtrlyPerformance_Final[[#This Row],[GOU REL]]+Table_PBS_SQL_DB2_PBSSQL_PBS_NDP_Tina_CG_QtrlyPerformance_Final[[#This Row],[EXT REL]]</f>
        <v>40000000</v>
      </c>
      <c r="AT3469" s="11">
        <f>Table_PBS_SQL_DB2_PBSSQL_PBS_NDP_Tina_CG_QtrlyPerformance_Final[[#This Row],[GOU EXP]]+Table_PBS_SQL_DB2_PBSSQL_PBS_NDP_Tina_CG_QtrlyPerformance_Final[[#This Row],[EXT EXP]]</f>
        <v>40000001</v>
      </c>
      <c r="AU3469" s="11" t="str">
        <f>IF(Table_PBS_SQL_DB2_PBSSQL_PBS_NDP_Tina_CG_QtrlyPerformance_Final[[#This Row],[Item_Code]]&gt;"300000", "Capital", "Recurrent")</f>
        <v>Recurrent</v>
      </c>
    </row>
    <row r="3470" spans="1:47" x14ac:dyDescent="0.25">
      <c r="A3470" t="s">
        <v>161</v>
      </c>
      <c r="B3470" t="s">
        <v>1535</v>
      </c>
      <c r="C3470" t="s">
        <v>119</v>
      </c>
      <c r="D3470" t="s">
        <v>885</v>
      </c>
      <c r="E3470" t="s">
        <v>31</v>
      </c>
      <c r="F3470" t="s">
        <v>886</v>
      </c>
      <c r="G3470" t="s">
        <v>31</v>
      </c>
      <c r="H3470" t="s">
        <v>1536</v>
      </c>
      <c r="I3470" t="s">
        <v>467</v>
      </c>
      <c r="J3470" t="s">
        <v>953</v>
      </c>
      <c r="K3470" t="s">
        <v>163</v>
      </c>
      <c r="L3470" t="s">
        <v>1537</v>
      </c>
      <c r="M3470" t="s">
        <v>1546</v>
      </c>
      <c r="N3470" t="s">
        <v>1547</v>
      </c>
      <c r="O3470" t="s">
        <v>906</v>
      </c>
      <c r="P3470" t="s">
        <v>907</v>
      </c>
      <c r="Q3470" s="11">
        <v>0</v>
      </c>
      <c r="R3470" s="11">
        <v>0</v>
      </c>
      <c r="S3470" s="11">
        <v>0</v>
      </c>
      <c r="T3470" s="11">
        <v>0</v>
      </c>
      <c r="U3470" s="11">
        <v>62500000</v>
      </c>
      <c r="V3470" s="11">
        <v>0</v>
      </c>
      <c r="W3470" s="11">
        <v>62500000</v>
      </c>
      <c r="X3470" s="11">
        <v>0</v>
      </c>
      <c r="Y3470" s="11">
        <v>0</v>
      </c>
      <c r="Z3470" s="11">
        <v>0</v>
      </c>
      <c r="AA3470" s="11">
        <v>0</v>
      </c>
      <c r="AB3470" s="11">
        <v>0</v>
      </c>
      <c r="AC3470" s="11">
        <v>29500000</v>
      </c>
      <c r="AD3470" s="11">
        <v>0</v>
      </c>
      <c r="AE3470" s="11">
        <v>0</v>
      </c>
      <c r="AF3470" s="11">
        <v>0</v>
      </c>
      <c r="AG3470" s="11">
        <v>2500000</v>
      </c>
      <c r="AH3470" s="11">
        <v>2000000</v>
      </c>
      <c r="AI3470" s="11">
        <v>0</v>
      </c>
      <c r="AJ3470" s="11">
        <v>0</v>
      </c>
      <c r="AK3470" s="11">
        <v>0</v>
      </c>
      <c r="AL3470" s="11">
        <v>30000001</v>
      </c>
      <c r="AM3470" s="11">
        <v>0</v>
      </c>
      <c r="AN3470" s="11">
        <v>0</v>
      </c>
      <c r="AO34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32000000</v>
      </c>
      <c r="AP34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32000001</v>
      </c>
      <c r="AR34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0" s="11">
        <f>Table_PBS_SQL_DB2_PBSSQL_PBS_NDP_Tina_CG_QtrlyPerformance_Final[[#This Row],[GOU REL]]+Table_PBS_SQL_DB2_PBSSQL_PBS_NDP_Tina_CG_QtrlyPerformance_Final[[#This Row],[EXT REL]]</f>
        <v>32000000</v>
      </c>
      <c r="AT3470" s="11">
        <f>Table_PBS_SQL_DB2_PBSSQL_PBS_NDP_Tina_CG_QtrlyPerformance_Final[[#This Row],[GOU EXP]]+Table_PBS_SQL_DB2_PBSSQL_PBS_NDP_Tina_CG_QtrlyPerformance_Final[[#This Row],[EXT EXP]]</f>
        <v>32000001</v>
      </c>
      <c r="AU3470" s="11" t="str">
        <f>IF(Table_PBS_SQL_DB2_PBSSQL_PBS_NDP_Tina_CG_QtrlyPerformance_Final[[#This Row],[Item_Code]]&gt;"300000", "Capital", "Recurrent")</f>
        <v>Recurrent</v>
      </c>
    </row>
    <row r="3471" spans="1:47" x14ac:dyDescent="0.25">
      <c r="A3471" t="s">
        <v>161</v>
      </c>
      <c r="B3471" t="s">
        <v>1535</v>
      </c>
      <c r="C3471" t="s">
        <v>119</v>
      </c>
      <c r="D3471" t="s">
        <v>885</v>
      </c>
      <c r="E3471" t="s">
        <v>31</v>
      </c>
      <c r="F3471" t="s">
        <v>886</v>
      </c>
      <c r="G3471" t="s">
        <v>31</v>
      </c>
      <c r="H3471" t="s">
        <v>1536</v>
      </c>
      <c r="I3471" t="s">
        <v>467</v>
      </c>
      <c r="J3471" t="s">
        <v>953</v>
      </c>
      <c r="K3471" t="s">
        <v>163</v>
      </c>
      <c r="L3471" t="s">
        <v>1537</v>
      </c>
      <c r="M3471" t="s">
        <v>1546</v>
      </c>
      <c r="N3471" t="s">
        <v>1547</v>
      </c>
      <c r="O3471" t="s">
        <v>1005</v>
      </c>
      <c r="P3471" t="s">
        <v>1006</v>
      </c>
      <c r="Q3471" s="11">
        <v>0</v>
      </c>
      <c r="R3471" s="11">
        <v>0</v>
      </c>
      <c r="S3471" s="11">
        <v>0</v>
      </c>
      <c r="T3471" s="11">
        <v>0</v>
      </c>
      <c r="U3471" s="11">
        <v>102840000</v>
      </c>
      <c r="V3471" s="11">
        <v>0</v>
      </c>
      <c r="W3471" s="11">
        <v>102840000</v>
      </c>
      <c r="X3471" s="11">
        <v>0</v>
      </c>
      <c r="Y3471" s="11">
        <v>0</v>
      </c>
      <c r="Z3471" s="11">
        <v>0</v>
      </c>
      <c r="AA3471" s="11">
        <v>0</v>
      </c>
      <c r="AB3471" s="11">
        <v>0</v>
      </c>
      <c r="AC3471" s="11">
        <v>35535000</v>
      </c>
      <c r="AD3471" s="11">
        <v>800000</v>
      </c>
      <c r="AE3471" s="11">
        <v>0</v>
      </c>
      <c r="AF3471" s="11">
        <v>0</v>
      </c>
      <c r="AG3471" s="11">
        <v>36135000</v>
      </c>
      <c r="AH3471" s="11">
        <v>19575550</v>
      </c>
      <c r="AI3471" s="11">
        <v>0</v>
      </c>
      <c r="AJ3471" s="11">
        <v>0</v>
      </c>
      <c r="AK3471" s="11">
        <v>0</v>
      </c>
      <c r="AL3471" s="11">
        <v>22573384</v>
      </c>
      <c r="AM3471" s="11">
        <v>0</v>
      </c>
      <c r="AN3471" s="11">
        <v>0</v>
      </c>
      <c r="AO34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71670000</v>
      </c>
      <c r="AP34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42948934</v>
      </c>
      <c r="AR34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1" s="11">
        <f>Table_PBS_SQL_DB2_PBSSQL_PBS_NDP_Tina_CG_QtrlyPerformance_Final[[#This Row],[GOU REL]]+Table_PBS_SQL_DB2_PBSSQL_PBS_NDP_Tina_CG_QtrlyPerformance_Final[[#This Row],[EXT REL]]</f>
        <v>71670000</v>
      </c>
      <c r="AT3471" s="11">
        <f>Table_PBS_SQL_DB2_PBSSQL_PBS_NDP_Tina_CG_QtrlyPerformance_Final[[#This Row],[GOU EXP]]+Table_PBS_SQL_DB2_PBSSQL_PBS_NDP_Tina_CG_QtrlyPerformance_Final[[#This Row],[EXT EXP]]</f>
        <v>42948934</v>
      </c>
      <c r="AU3471" s="11" t="str">
        <f>IF(Table_PBS_SQL_DB2_PBSSQL_PBS_NDP_Tina_CG_QtrlyPerformance_Final[[#This Row],[Item_Code]]&gt;"300000", "Capital", "Recurrent")</f>
        <v>Recurrent</v>
      </c>
    </row>
    <row r="3472" spans="1:47" x14ac:dyDescent="0.25">
      <c r="A3472" t="s">
        <v>161</v>
      </c>
      <c r="B3472" t="s">
        <v>1535</v>
      </c>
      <c r="C3472" t="s">
        <v>119</v>
      </c>
      <c r="D3472" t="s">
        <v>885</v>
      </c>
      <c r="E3472" t="s">
        <v>31</v>
      </c>
      <c r="F3472" t="s">
        <v>886</v>
      </c>
      <c r="G3472" t="s">
        <v>31</v>
      </c>
      <c r="H3472" t="s">
        <v>1536</v>
      </c>
      <c r="I3472" t="s">
        <v>467</v>
      </c>
      <c r="J3472" t="s">
        <v>953</v>
      </c>
      <c r="K3472" t="s">
        <v>163</v>
      </c>
      <c r="L3472" t="s">
        <v>1537</v>
      </c>
      <c r="M3472" t="s">
        <v>1546</v>
      </c>
      <c r="N3472" t="s">
        <v>1547</v>
      </c>
      <c r="O3472" t="s">
        <v>969</v>
      </c>
      <c r="P3472" t="s">
        <v>970</v>
      </c>
      <c r="Q3472" s="11">
        <v>0</v>
      </c>
      <c r="R3472" s="11">
        <v>0</v>
      </c>
      <c r="S3472" s="11">
        <v>0</v>
      </c>
      <c r="T3472" s="11">
        <v>0</v>
      </c>
      <c r="U3472" s="11">
        <v>3000000</v>
      </c>
      <c r="V3472" s="11">
        <v>0</v>
      </c>
      <c r="W3472" s="11">
        <v>3000000</v>
      </c>
      <c r="X3472" s="11">
        <v>0</v>
      </c>
      <c r="Y3472" s="11">
        <v>0</v>
      </c>
      <c r="Z3472" s="11">
        <v>0</v>
      </c>
      <c r="AA3472" s="11">
        <v>0</v>
      </c>
      <c r="AB3472" s="11">
        <v>0</v>
      </c>
      <c r="AC3472" s="11">
        <v>3000000</v>
      </c>
      <c r="AD3472" s="11">
        <v>0</v>
      </c>
      <c r="AE3472" s="11">
        <v>0</v>
      </c>
      <c r="AF3472" s="11">
        <v>0</v>
      </c>
      <c r="AG3472" s="11">
        <v>0</v>
      </c>
      <c r="AH3472" s="11">
        <v>0</v>
      </c>
      <c r="AI3472" s="11">
        <v>0</v>
      </c>
      <c r="AJ3472" s="11">
        <v>0</v>
      </c>
      <c r="AK3472" s="11">
        <v>0</v>
      </c>
      <c r="AL3472" s="11">
        <v>2810001</v>
      </c>
      <c r="AM3472" s="11">
        <v>0</v>
      </c>
      <c r="AN3472" s="11">
        <v>0</v>
      </c>
      <c r="AO34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v>
      </c>
      <c r="AP34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2810001</v>
      </c>
      <c r="AR34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2" s="11">
        <f>Table_PBS_SQL_DB2_PBSSQL_PBS_NDP_Tina_CG_QtrlyPerformance_Final[[#This Row],[GOU REL]]+Table_PBS_SQL_DB2_PBSSQL_PBS_NDP_Tina_CG_QtrlyPerformance_Final[[#This Row],[EXT REL]]</f>
        <v>3000000</v>
      </c>
      <c r="AT3472" s="11">
        <f>Table_PBS_SQL_DB2_PBSSQL_PBS_NDP_Tina_CG_QtrlyPerformance_Final[[#This Row],[GOU EXP]]+Table_PBS_SQL_DB2_PBSSQL_PBS_NDP_Tina_CG_QtrlyPerformance_Final[[#This Row],[EXT EXP]]</f>
        <v>2810001</v>
      </c>
      <c r="AU3472" s="11" t="str">
        <f>IF(Table_PBS_SQL_DB2_PBSSQL_PBS_NDP_Tina_CG_QtrlyPerformance_Final[[#This Row],[Item_Code]]&gt;"300000", "Capital", "Recurrent")</f>
        <v>Recurrent</v>
      </c>
    </row>
    <row r="3473" spans="1:47" x14ac:dyDescent="0.25">
      <c r="A3473" t="s">
        <v>471</v>
      </c>
      <c r="B3473" t="s">
        <v>472</v>
      </c>
      <c r="C3473" t="s">
        <v>465</v>
      </c>
      <c r="D3473" t="s">
        <v>871</v>
      </c>
      <c r="E3473" t="s">
        <v>87</v>
      </c>
      <c r="F3473" t="s">
        <v>872</v>
      </c>
      <c r="G3473" t="s">
        <v>31</v>
      </c>
      <c r="H3473" t="s">
        <v>1923</v>
      </c>
      <c r="I3473" t="s">
        <v>493</v>
      </c>
      <c r="J3473" t="s">
        <v>1649</v>
      </c>
      <c r="K3473" t="s">
        <v>473</v>
      </c>
      <c r="L3473" t="s">
        <v>1924</v>
      </c>
      <c r="M3473" t="s">
        <v>1044</v>
      </c>
      <c r="N3473" t="s">
        <v>1045</v>
      </c>
      <c r="O3473" t="s">
        <v>1542</v>
      </c>
      <c r="P3473" t="s">
        <v>1543</v>
      </c>
      <c r="Q3473" s="11">
        <v>0</v>
      </c>
      <c r="R3473" s="11">
        <v>0</v>
      </c>
      <c r="S3473" s="11">
        <v>0</v>
      </c>
      <c r="T3473" s="11">
        <v>0</v>
      </c>
      <c r="U3473" s="11">
        <v>200000000</v>
      </c>
      <c r="V3473" s="11">
        <v>0</v>
      </c>
      <c r="W3473" s="11">
        <v>200000000</v>
      </c>
      <c r="X3473" s="11">
        <v>0</v>
      </c>
      <c r="Y3473" s="11">
        <v>0</v>
      </c>
      <c r="Z3473" s="11">
        <v>0</v>
      </c>
      <c r="AA3473" s="11">
        <v>0</v>
      </c>
      <c r="AB3473" s="11">
        <v>0</v>
      </c>
      <c r="AC3473" s="11">
        <v>83000000</v>
      </c>
      <c r="AD3473" s="11">
        <v>83000000</v>
      </c>
      <c r="AE3473" s="11">
        <v>0</v>
      </c>
      <c r="AF3473" s="11">
        <v>0</v>
      </c>
      <c r="AG3473" s="11">
        <v>50000000</v>
      </c>
      <c r="AH3473" s="11">
        <v>37410256</v>
      </c>
      <c r="AI3473" s="11">
        <v>0</v>
      </c>
      <c r="AJ3473" s="11">
        <v>0</v>
      </c>
      <c r="AK3473" s="11">
        <v>50000000</v>
      </c>
      <c r="AL3473" s="11">
        <v>62583699</v>
      </c>
      <c r="AM3473" s="11">
        <v>0</v>
      </c>
      <c r="AN3473" s="11">
        <v>0</v>
      </c>
      <c r="AO34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183000000</v>
      </c>
      <c r="AP34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182993955</v>
      </c>
      <c r="AR34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3" s="11">
        <f>Table_PBS_SQL_DB2_PBSSQL_PBS_NDP_Tina_CG_QtrlyPerformance_Final[[#This Row],[GOU REL]]+Table_PBS_SQL_DB2_PBSSQL_PBS_NDP_Tina_CG_QtrlyPerformance_Final[[#This Row],[EXT REL]]</f>
        <v>183000000</v>
      </c>
      <c r="AT3473" s="11">
        <f>Table_PBS_SQL_DB2_PBSSQL_PBS_NDP_Tina_CG_QtrlyPerformance_Final[[#This Row],[GOU EXP]]+Table_PBS_SQL_DB2_PBSSQL_PBS_NDP_Tina_CG_QtrlyPerformance_Final[[#This Row],[EXT EXP]]</f>
        <v>182993955</v>
      </c>
      <c r="AU3473" s="11" t="str">
        <f>IF(Table_PBS_SQL_DB2_PBSSQL_PBS_NDP_Tina_CG_QtrlyPerformance_Final[[#This Row],[Item_Code]]&gt;"300000", "Capital", "Recurrent")</f>
        <v>Capital</v>
      </c>
    </row>
    <row r="3474" spans="1:47" x14ac:dyDescent="0.25">
      <c r="A3474" t="s">
        <v>471</v>
      </c>
      <c r="B3474" t="s">
        <v>472</v>
      </c>
      <c r="C3474" t="s">
        <v>465</v>
      </c>
      <c r="D3474" t="s">
        <v>871</v>
      </c>
      <c r="E3474" t="s">
        <v>87</v>
      </c>
      <c r="F3474" t="s">
        <v>872</v>
      </c>
      <c r="G3474" t="s">
        <v>31</v>
      </c>
      <c r="H3474" t="s">
        <v>1923</v>
      </c>
      <c r="I3474" t="s">
        <v>493</v>
      </c>
      <c r="J3474" t="s">
        <v>1649</v>
      </c>
      <c r="K3474" t="s">
        <v>473</v>
      </c>
      <c r="L3474" t="s">
        <v>1924</v>
      </c>
      <c r="M3474" t="s">
        <v>1044</v>
      </c>
      <c r="N3474" t="s">
        <v>1045</v>
      </c>
      <c r="O3474" t="s">
        <v>2131</v>
      </c>
      <c r="P3474" t="s">
        <v>2132</v>
      </c>
      <c r="Q3474" s="11">
        <v>0</v>
      </c>
      <c r="R3474" s="11">
        <v>0</v>
      </c>
      <c r="S3474" s="11">
        <v>0</v>
      </c>
      <c r="T3474" s="11">
        <v>0</v>
      </c>
      <c r="U3474" s="11">
        <v>1269600000</v>
      </c>
      <c r="V3474" s="11">
        <v>0</v>
      </c>
      <c r="W3474" s="11">
        <v>1269600000</v>
      </c>
      <c r="X3474" s="11">
        <v>0</v>
      </c>
      <c r="Y3474" s="11">
        <v>0</v>
      </c>
      <c r="Z3474" s="11">
        <v>0</v>
      </c>
      <c r="AA3474" s="11">
        <v>0</v>
      </c>
      <c r="AB3474" s="11">
        <v>0</v>
      </c>
      <c r="AC3474" s="11">
        <v>517400000</v>
      </c>
      <c r="AD3474" s="11">
        <v>474301680</v>
      </c>
      <c r="AE3474" s="11">
        <v>0</v>
      </c>
      <c r="AF3474" s="11">
        <v>0</v>
      </c>
      <c r="AG3474" s="11">
        <v>317400000</v>
      </c>
      <c r="AH3474" s="11">
        <v>304775445</v>
      </c>
      <c r="AI3474" s="11">
        <v>0</v>
      </c>
      <c r="AJ3474" s="11">
        <v>0</v>
      </c>
      <c r="AK3474" s="11">
        <v>434800000</v>
      </c>
      <c r="AL3474" s="11">
        <v>447424555</v>
      </c>
      <c r="AM3474" s="11">
        <v>0</v>
      </c>
      <c r="AN3474" s="11">
        <v>0</v>
      </c>
      <c r="AO34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1269600000</v>
      </c>
      <c r="AP34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1226501680</v>
      </c>
      <c r="AR34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4" s="11">
        <f>Table_PBS_SQL_DB2_PBSSQL_PBS_NDP_Tina_CG_QtrlyPerformance_Final[[#This Row],[GOU REL]]+Table_PBS_SQL_DB2_PBSSQL_PBS_NDP_Tina_CG_QtrlyPerformance_Final[[#This Row],[EXT REL]]</f>
        <v>1269600000</v>
      </c>
      <c r="AT3474" s="11">
        <f>Table_PBS_SQL_DB2_PBSSQL_PBS_NDP_Tina_CG_QtrlyPerformance_Final[[#This Row],[GOU EXP]]+Table_PBS_SQL_DB2_PBSSQL_PBS_NDP_Tina_CG_QtrlyPerformance_Final[[#This Row],[EXT EXP]]</f>
        <v>1226501680</v>
      </c>
      <c r="AU3474" s="11" t="str">
        <f>IF(Table_PBS_SQL_DB2_PBSSQL_PBS_NDP_Tina_CG_QtrlyPerformance_Final[[#This Row],[Item_Code]]&gt;"300000", "Capital", "Recurrent")</f>
        <v>Capital</v>
      </c>
    </row>
    <row r="3475" spans="1:47" x14ac:dyDescent="0.25">
      <c r="A3475" t="s">
        <v>471</v>
      </c>
      <c r="B3475" t="s">
        <v>472</v>
      </c>
      <c r="C3475" t="s">
        <v>465</v>
      </c>
      <c r="D3475" t="s">
        <v>871</v>
      </c>
      <c r="E3475" t="s">
        <v>87</v>
      </c>
      <c r="F3475" t="s">
        <v>872</v>
      </c>
      <c r="G3475" t="s">
        <v>31</v>
      </c>
      <c r="H3475" t="s">
        <v>1923</v>
      </c>
      <c r="I3475" t="s">
        <v>493</v>
      </c>
      <c r="J3475" t="s">
        <v>1649</v>
      </c>
      <c r="K3475" t="s">
        <v>473</v>
      </c>
      <c r="L3475" t="s">
        <v>1924</v>
      </c>
      <c r="M3475" t="s">
        <v>1044</v>
      </c>
      <c r="N3475" t="s">
        <v>1045</v>
      </c>
      <c r="O3475" t="s">
        <v>2294</v>
      </c>
      <c r="P3475" t="s">
        <v>2295</v>
      </c>
      <c r="Q3475" s="11">
        <v>0</v>
      </c>
      <c r="R3475" s="11">
        <v>0</v>
      </c>
      <c r="S3475" s="11">
        <v>0</v>
      </c>
      <c r="T3475" s="11">
        <v>0</v>
      </c>
      <c r="U3475" s="11">
        <v>400000000</v>
      </c>
      <c r="V3475" s="11">
        <v>0</v>
      </c>
      <c r="W3475" s="11">
        <v>400000000</v>
      </c>
      <c r="X3475" s="11">
        <v>0</v>
      </c>
      <c r="Y3475" s="11">
        <v>0</v>
      </c>
      <c r="Z3475" s="11">
        <v>0</v>
      </c>
      <c r="AA3475" s="11">
        <v>0</v>
      </c>
      <c r="AB3475" s="11">
        <v>0</v>
      </c>
      <c r="AC3475" s="11">
        <v>100000000</v>
      </c>
      <c r="AD3475" s="11">
        <v>2818080</v>
      </c>
      <c r="AE3475" s="11">
        <v>0</v>
      </c>
      <c r="AF3475" s="11">
        <v>0</v>
      </c>
      <c r="AG3475" s="11">
        <v>100000000</v>
      </c>
      <c r="AH3475" s="11">
        <v>176000000</v>
      </c>
      <c r="AI3475" s="11">
        <v>0</v>
      </c>
      <c r="AJ3475" s="11">
        <v>0</v>
      </c>
      <c r="AK3475" s="11">
        <v>200000000</v>
      </c>
      <c r="AL3475" s="11">
        <v>221181920</v>
      </c>
      <c r="AM3475" s="11">
        <v>0</v>
      </c>
      <c r="AN3475" s="11">
        <v>0</v>
      </c>
      <c r="AO34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34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34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5" s="11">
        <f>Table_PBS_SQL_DB2_PBSSQL_PBS_NDP_Tina_CG_QtrlyPerformance_Final[[#This Row],[GOU REL]]+Table_PBS_SQL_DB2_PBSSQL_PBS_NDP_Tina_CG_QtrlyPerformance_Final[[#This Row],[EXT REL]]</f>
        <v>400000000</v>
      </c>
      <c r="AT3475" s="11">
        <f>Table_PBS_SQL_DB2_PBSSQL_PBS_NDP_Tina_CG_QtrlyPerformance_Final[[#This Row],[GOU EXP]]+Table_PBS_SQL_DB2_PBSSQL_PBS_NDP_Tina_CG_QtrlyPerformance_Final[[#This Row],[EXT EXP]]</f>
        <v>400000000</v>
      </c>
      <c r="AU3475" s="11" t="str">
        <f>IF(Table_PBS_SQL_DB2_PBSSQL_PBS_NDP_Tina_CG_QtrlyPerformance_Final[[#This Row],[Item_Code]]&gt;"300000", "Capital", "Recurrent")</f>
        <v>Capital</v>
      </c>
    </row>
    <row r="3476" spans="1:47" x14ac:dyDescent="0.25">
      <c r="A3476" t="s">
        <v>317</v>
      </c>
      <c r="B3476" t="s">
        <v>318</v>
      </c>
      <c r="C3476" t="s">
        <v>293</v>
      </c>
      <c r="D3476" t="s">
        <v>1206</v>
      </c>
      <c r="E3476" t="s">
        <v>31</v>
      </c>
      <c r="F3476" t="s">
        <v>1207</v>
      </c>
      <c r="G3476" t="s">
        <v>75</v>
      </c>
      <c r="H3476" t="s">
        <v>1529</v>
      </c>
      <c r="I3476" t="s">
        <v>467</v>
      </c>
      <c r="J3476" t="s">
        <v>2266</v>
      </c>
      <c r="K3476" t="s">
        <v>2267</v>
      </c>
      <c r="L3476" t="s">
        <v>2268</v>
      </c>
      <c r="M3476" t="s">
        <v>866</v>
      </c>
      <c r="N3476" t="s">
        <v>867</v>
      </c>
      <c r="O3476" t="s">
        <v>1083</v>
      </c>
      <c r="P3476" t="s">
        <v>1084</v>
      </c>
      <c r="Q3476" s="11">
        <v>0</v>
      </c>
      <c r="R3476" s="11">
        <v>0</v>
      </c>
      <c r="S3476" s="11">
        <v>0</v>
      </c>
      <c r="T3476" s="11">
        <v>0</v>
      </c>
      <c r="U3476" s="11">
        <v>282600000</v>
      </c>
      <c r="V3476" s="11">
        <v>0</v>
      </c>
      <c r="W3476" s="11">
        <v>282600000</v>
      </c>
      <c r="X3476" s="11">
        <v>0</v>
      </c>
      <c r="Y3476" s="11">
        <v>0</v>
      </c>
      <c r="Z3476" s="11">
        <v>0</v>
      </c>
      <c r="AA3476" s="11">
        <v>0</v>
      </c>
      <c r="AB3476" s="11">
        <v>0</v>
      </c>
      <c r="AC3476" s="11">
        <v>0</v>
      </c>
      <c r="AD3476" s="11">
        <v>0</v>
      </c>
      <c r="AE3476" s="11">
        <v>0</v>
      </c>
      <c r="AF3476" s="11">
        <v>0</v>
      </c>
      <c r="AG3476" s="11">
        <v>0</v>
      </c>
      <c r="AH3476" s="11">
        <v>0</v>
      </c>
      <c r="AI3476" s="11">
        <v>0</v>
      </c>
      <c r="AJ3476" s="11">
        <v>0</v>
      </c>
      <c r="AK3476" s="11">
        <v>0</v>
      </c>
      <c r="AL3476" s="11">
        <v>0</v>
      </c>
      <c r="AM3476" s="11">
        <v>0</v>
      </c>
      <c r="AN3476" s="11">
        <v>0</v>
      </c>
      <c r="AO34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6" s="11">
        <f>Table_PBS_SQL_DB2_PBSSQL_PBS_NDP_Tina_CG_QtrlyPerformance_Final[[#This Row],[GOU REL]]+Table_PBS_SQL_DB2_PBSSQL_PBS_NDP_Tina_CG_QtrlyPerformance_Final[[#This Row],[EXT REL]]</f>
        <v>0</v>
      </c>
      <c r="AT3476" s="11">
        <f>Table_PBS_SQL_DB2_PBSSQL_PBS_NDP_Tina_CG_QtrlyPerformance_Final[[#This Row],[GOU EXP]]+Table_PBS_SQL_DB2_PBSSQL_PBS_NDP_Tina_CG_QtrlyPerformance_Final[[#This Row],[EXT EXP]]</f>
        <v>0</v>
      </c>
      <c r="AU3476" s="11" t="str">
        <f>IF(Table_PBS_SQL_DB2_PBSSQL_PBS_NDP_Tina_CG_QtrlyPerformance_Final[[#This Row],[Item_Code]]&gt;"300000", "Capital", "Recurrent")</f>
        <v>Recurrent</v>
      </c>
    </row>
    <row r="3477" spans="1:47" x14ac:dyDescent="0.25">
      <c r="A3477" t="s">
        <v>242</v>
      </c>
      <c r="B3477" t="s">
        <v>1548</v>
      </c>
      <c r="C3477" t="s">
        <v>218</v>
      </c>
      <c r="D3477" t="s">
        <v>1254</v>
      </c>
      <c r="E3477" t="s">
        <v>75</v>
      </c>
      <c r="F3477" t="s">
        <v>1261</v>
      </c>
      <c r="G3477" t="s">
        <v>31</v>
      </c>
      <c r="H3477" t="s">
        <v>1549</v>
      </c>
      <c r="I3477" t="s">
        <v>493</v>
      </c>
      <c r="J3477" t="s">
        <v>1556</v>
      </c>
      <c r="K3477" t="s">
        <v>267</v>
      </c>
      <c r="L3477" t="s">
        <v>1925</v>
      </c>
      <c r="M3477" t="s">
        <v>1286</v>
      </c>
      <c r="N3477" t="s">
        <v>1287</v>
      </c>
      <c r="O3477" t="s">
        <v>1062</v>
      </c>
      <c r="P3477" t="s">
        <v>1063</v>
      </c>
      <c r="Q3477" s="11">
        <v>0</v>
      </c>
      <c r="R3477" s="11">
        <v>0</v>
      </c>
      <c r="S3477" s="11">
        <v>0</v>
      </c>
      <c r="T3477" s="11">
        <v>0</v>
      </c>
      <c r="U3477" s="11">
        <v>6816112548</v>
      </c>
      <c r="V3477" s="11">
        <v>0</v>
      </c>
      <c r="W3477" s="11">
        <v>6816112548</v>
      </c>
      <c r="X3477" s="11">
        <v>0</v>
      </c>
      <c r="Y3477" s="11">
        <v>1704028137</v>
      </c>
      <c r="Z3477" s="11">
        <v>1702923073</v>
      </c>
      <c r="AA3477" s="11">
        <v>0</v>
      </c>
      <c r="AB3477" s="11">
        <v>0</v>
      </c>
      <c r="AC3477" s="11">
        <v>1704028137</v>
      </c>
      <c r="AD3477" s="11">
        <v>1151859884</v>
      </c>
      <c r="AE3477" s="11">
        <v>0</v>
      </c>
      <c r="AF3477" s="11">
        <v>0</v>
      </c>
      <c r="AG3477" s="11">
        <v>1886771922</v>
      </c>
      <c r="AH3477" s="11">
        <v>791965340</v>
      </c>
      <c r="AI3477" s="11">
        <v>0</v>
      </c>
      <c r="AJ3477" s="11">
        <v>0</v>
      </c>
      <c r="AK3477" s="11">
        <v>1521284352</v>
      </c>
      <c r="AL3477" s="11">
        <v>1618479495</v>
      </c>
      <c r="AM3477" s="11">
        <v>0</v>
      </c>
      <c r="AN3477" s="11">
        <v>0</v>
      </c>
      <c r="AO34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6816112548</v>
      </c>
      <c r="AP34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5265227792</v>
      </c>
      <c r="AR34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7" s="11">
        <f>Table_PBS_SQL_DB2_PBSSQL_PBS_NDP_Tina_CG_QtrlyPerformance_Final[[#This Row],[GOU REL]]+Table_PBS_SQL_DB2_PBSSQL_PBS_NDP_Tina_CG_QtrlyPerformance_Final[[#This Row],[EXT REL]]</f>
        <v>6816112548</v>
      </c>
      <c r="AT3477" s="11">
        <f>Table_PBS_SQL_DB2_PBSSQL_PBS_NDP_Tina_CG_QtrlyPerformance_Final[[#This Row],[GOU EXP]]+Table_PBS_SQL_DB2_PBSSQL_PBS_NDP_Tina_CG_QtrlyPerformance_Final[[#This Row],[EXT EXP]]</f>
        <v>5265227792</v>
      </c>
      <c r="AU3477" s="11" t="str">
        <f>IF(Table_PBS_SQL_DB2_PBSSQL_PBS_NDP_Tina_CG_QtrlyPerformance_Final[[#This Row],[Item_Code]]&gt;"300000", "Capital", "Recurrent")</f>
        <v>Recurrent</v>
      </c>
    </row>
    <row r="3478" spans="1:47" x14ac:dyDescent="0.25">
      <c r="A3478" t="s">
        <v>242</v>
      </c>
      <c r="B3478" t="s">
        <v>1548</v>
      </c>
      <c r="C3478" t="s">
        <v>218</v>
      </c>
      <c r="D3478" t="s">
        <v>1254</v>
      </c>
      <c r="E3478" t="s">
        <v>87</v>
      </c>
      <c r="F3478" t="s">
        <v>1264</v>
      </c>
      <c r="G3478" t="s">
        <v>31</v>
      </c>
      <c r="H3478" t="s">
        <v>1549</v>
      </c>
      <c r="I3478" t="s">
        <v>896</v>
      </c>
      <c r="J3478" t="s">
        <v>897</v>
      </c>
      <c r="K3478" t="s">
        <v>2179</v>
      </c>
      <c r="L3478" t="s">
        <v>2180</v>
      </c>
      <c r="M3478" t="s">
        <v>1300</v>
      </c>
      <c r="N3478" t="s">
        <v>1301</v>
      </c>
      <c r="O3478" t="s">
        <v>1302</v>
      </c>
      <c r="P3478" t="s">
        <v>1303</v>
      </c>
      <c r="Q3478" s="11">
        <v>0</v>
      </c>
      <c r="R3478" s="11">
        <v>0</v>
      </c>
      <c r="S3478" s="11">
        <v>0</v>
      </c>
      <c r="T3478" s="11">
        <v>0</v>
      </c>
      <c r="U3478" s="11">
        <v>0</v>
      </c>
      <c r="V3478" s="11">
        <v>0</v>
      </c>
      <c r="W3478" s="11">
        <v>0</v>
      </c>
      <c r="X3478" s="11">
        <v>0</v>
      </c>
      <c r="Y3478" s="11">
        <v>0</v>
      </c>
      <c r="Z3478" s="11">
        <v>0</v>
      </c>
      <c r="AA3478" s="11">
        <v>15257117926.25</v>
      </c>
      <c r="AB3478" s="11">
        <v>10677847787.807999</v>
      </c>
      <c r="AC3478" s="11">
        <v>0</v>
      </c>
      <c r="AD3478" s="11">
        <v>0</v>
      </c>
      <c r="AE3478" s="11">
        <v>5267117926.25</v>
      </c>
      <c r="AF3478" s="11">
        <v>9842789909.0142059</v>
      </c>
      <c r="AG3478" s="11">
        <v>0</v>
      </c>
      <c r="AH3478" s="11">
        <v>0</v>
      </c>
      <c r="AI3478" s="11">
        <v>0</v>
      </c>
      <c r="AJ3478" s="11">
        <v>0</v>
      </c>
      <c r="AK3478" s="11">
        <v>0</v>
      </c>
      <c r="AL3478" s="11">
        <v>0</v>
      </c>
      <c r="AM3478" s="11">
        <v>64128126634.868988</v>
      </c>
      <c r="AN3478" s="11">
        <v>64128126634.868988</v>
      </c>
      <c r="AO34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84652362487.368988</v>
      </c>
      <c r="AQ34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84648764331.691193</v>
      </c>
      <c r="AS3478" s="11">
        <f>Table_PBS_SQL_DB2_PBSSQL_PBS_NDP_Tina_CG_QtrlyPerformance_Final[[#This Row],[GOU REL]]+Table_PBS_SQL_DB2_PBSSQL_PBS_NDP_Tina_CG_QtrlyPerformance_Final[[#This Row],[EXT REL]]</f>
        <v>84652362487.368988</v>
      </c>
      <c r="AT3478" s="11">
        <f>Table_PBS_SQL_DB2_PBSSQL_PBS_NDP_Tina_CG_QtrlyPerformance_Final[[#This Row],[GOU EXP]]+Table_PBS_SQL_DB2_PBSSQL_PBS_NDP_Tina_CG_QtrlyPerformance_Final[[#This Row],[EXT EXP]]</f>
        <v>84648764331.691193</v>
      </c>
      <c r="AU3478" s="11" t="str">
        <f>IF(Table_PBS_SQL_DB2_PBSSQL_PBS_NDP_Tina_CG_QtrlyPerformance_Final[[#This Row],[Item_Code]]&gt;"300000", "Capital", "Recurrent")</f>
        <v>Capital</v>
      </c>
    </row>
    <row r="3479" spans="1:47" x14ac:dyDescent="0.25">
      <c r="A3479" t="s">
        <v>242</v>
      </c>
      <c r="B3479" t="s">
        <v>1548</v>
      </c>
      <c r="C3479" t="s">
        <v>218</v>
      </c>
      <c r="D3479" t="s">
        <v>1254</v>
      </c>
      <c r="E3479" t="s">
        <v>87</v>
      </c>
      <c r="F3479" t="s">
        <v>1264</v>
      </c>
      <c r="G3479" t="s">
        <v>31</v>
      </c>
      <c r="H3479" t="s">
        <v>1549</v>
      </c>
      <c r="I3479" t="s">
        <v>493</v>
      </c>
      <c r="J3479" t="s">
        <v>1556</v>
      </c>
      <c r="K3479" t="s">
        <v>2175</v>
      </c>
      <c r="L3479" t="s">
        <v>2176</v>
      </c>
      <c r="M3479" t="s">
        <v>1300</v>
      </c>
      <c r="N3479" t="s">
        <v>1301</v>
      </c>
      <c r="O3479" t="s">
        <v>1302</v>
      </c>
      <c r="P3479" t="s">
        <v>1303</v>
      </c>
      <c r="Q3479" s="11">
        <v>0</v>
      </c>
      <c r="R3479" s="11">
        <v>2419995819</v>
      </c>
      <c r="S3479" s="11">
        <v>0</v>
      </c>
      <c r="T3479" s="11">
        <v>2419995819</v>
      </c>
      <c r="U3479" s="11">
        <v>6698618181</v>
      </c>
      <c r="V3479" s="11">
        <v>0</v>
      </c>
      <c r="W3479" s="11">
        <v>2359143615</v>
      </c>
      <c r="X3479" s="11">
        <v>1919478747</v>
      </c>
      <c r="Y3479" s="11">
        <v>0</v>
      </c>
      <c r="Z3479" s="11">
        <v>0</v>
      </c>
      <c r="AA3479" s="11">
        <v>0</v>
      </c>
      <c r="AB3479" s="11">
        <v>0</v>
      </c>
      <c r="AC3479" s="11">
        <v>182263975</v>
      </c>
      <c r="AD3479" s="11">
        <v>182263975</v>
      </c>
      <c r="AE3479" s="11">
        <v>0</v>
      </c>
      <c r="AF3479" s="11">
        <v>0</v>
      </c>
      <c r="AG3479" s="11">
        <v>2737972869</v>
      </c>
      <c r="AH3479" s="11">
        <v>0</v>
      </c>
      <c r="AI3479" s="11">
        <v>0</v>
      </c>
      <c r="AJ3479" s="11">
        <v>0</v>
      </c>
      <c r="AK3479" s="11">
        <v>1529154221</v>
      </c>
      <c r="AL3479" s="11">
        <v>1249494985</v>
      </c>
      <c r="AM3479" s="11">
        <v>0</v>
      </c>
      <c r="AN3479" s="11">
        <v>0</v>
      </c>
      <c r="AO34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4449391065</v>
      </c>
      <c r="AP34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1431758960</v>
      </c>
      <c r="AR34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79" s="11">
        <f>Table_PBS_SQL_DB2_PBSSQL_PBS_NDP_Tina_CG_QtrlyPerformance_Final[[#This Row],[GOU REL]]+Table_PBS_SQL_DB2_PBSSQL_PBS_NDP_Tina_CG_QtrlyPerformance_Final[[#This Row],[EXT REL]]</f>
        <v>4449391065</v>
      </c>
      <c r="AT3479" s="11">
        <f>Table_PBS_SQL_DB2_PBSSQL_PBS_NDP_Tina_CG_QtrlyPerformance_Final[[#This Row],[GOU EXP]]+Table_PBS_SQL_DB2_PBSSQL_PBS_NDP_Tina_CG_QtrlyPerformance_Final[[#This Row],[EXT EXP]]</f>
        <v>1431758960</v>
      </c>
      <c r="AU3479" s="11" t="str">
        <f>IF(Table_PBS_SQL_DB2_PBSSQL_PBS_NDP_Tina_CG_QtrlyPerformance_Final[[#This Row],[Item_Code]]&gt;"300000", "Capital", "Recurrent")</f>
        <v>Capital</v>
      </c>
    </row>
    <row r="3480" spans="1:47" x14ac:dyDescent="0.25">
      <c r="A3480" t="s">
        <v>242</v>
      </c>
      <c r="B3480" t="s">
        <v>1548</v>
      </c>
      <c r="C3480" t="s">
        <v>218</v>
      </c>
      <c r="D3480" t="s">
        <v>1254</v>
      </c>
      <c r="E3480" t="s">
        <v>87</v>
      </c>
      <c r="F3480" t="s">
        <v>1264</v>
      </c>
      <c r="G3480" t="s">
        <v>31</v>
      </c>
      <c r="H3480" t="s">
        <v>1549</v>
      </c>
      <c r="I3480" t="s">
        <v>493</v>
      </c>
      <c r="J3480" t="s">
        <v>1556</v>
      </c>
      <c r="K3480" t="s">
        <v>2179</v>
      </c>
      <c r="L3480" t="s">
        <v>2180</v>
      </c>
      <c r="M3480" t="s">
        <v>1300</v>
      </c>
      <c r="N3480" t="s">
        <v>1301</v>
      </c>
      <c r="O3480" t="s">
        <v>1302</v>
      </c>
      <c r="P3480" t="s">
        <v>1303</v>
      </c>
      <c r="Q3480" s="11">
        <v>0</v>
      </c>
      <c r="R3480" s="11">
        <v>0</v>
      </c>
      <c r="S3480" s="11">
        <v>0</v>
      </c>
      <c r="T3480" s="11">
        <v>0</v>
      </c>
      <c r="U3480" s="11">
        <v>61398827995</v>
      </c>
      <c r="V3480" s="11">
        <v>0</v>
      </c>
      <c r="W3480" s="11">
        <v>12370356290</v>
      </c>
      <c r="X3480" s="11">
        <v>49028471705</v>
      </c>
      <c r="Y3480" s="11">
        <v>0</v>
      </c>
      <c r="Z3480" s="11">
        <v>0</v>
      </c>
      <c r="AA3480" s="11">
        <v>0</v>
      </c>
      <c r="AB3480" s="11">
        <v>0</v>
      </c>
      <c r="AC3480" s="11">
        <v>2000000000</v>
      </c>
      <c r="AD3480" s="11">
        <v>2000000000</v>
      </c>
      <c r="AE3480" s="11">
        <v>0</v>
      </c>
      <c r="AF3480" s="11">
        <v>0</v>
      </c>
      <c r="AG3480" s="11">
        <v>6406654158</v>
      </c>
      <c r="AH3480" s="11">
        <v>0</v>
      </c>
      <c r="AI3480" s="11">
        <v>0</v>
      </c>
      <c r="AJ3480" s="11">
        <v>0</v>
      </c>
      <c r="AK3480" s="11">
        <v>3963702132</v>
      </c>
      <c r="AL3480" s="11">
        <v>3963702132</v>
      </c>
      <c r="AM3480" s="11">
        <v>0</v>
      </c>
      <c r="AN3480" s="11">
        <v>0</v>
      </c>
      <c r="AO34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12370356290</v>
      </c>
      <c r="AP34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5963702132</v>
      </c>
      <c r="AR34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0" s="11">
        <f>Table_PBS_SQL_DB2_PBSSQL_PBS_NDP_Tina_CG_QtrlyPerformance_Final[[#This Row],[GOU REL]]+Table_PBS_SQL_DB2_PBSSQL_PBS_NDP_Tina_CG_QtrlyPerformance_Final[[#This Row],[EXT REL]]</f>
        <v>12370356290</v>
      </c>
      <c r="AT3480" s="11">
        <f>Table_PBS_SQL_DB2_PBSSQL_PBS_NDP_Tina_CG_QtrlyPerformance_Final[[#This Row],[GOU EXP]]+Table_PBS_SQL_DB2_PBSSQL_PBS_NDP_Tina_CG_QtrlyPerformance_Final[[#This Row],[EXT EXP]]</f>
        <v>5963702132</v>
      </c>
      <c r="AU3480" s="11" t="str">
        <f>IF(Table_PBS_SQL_DB2_PBSSQL_PBS_NDP_Tina_CG_QtrlyPerformance_Final[[#This Row],[Item_Code]]&gt;"300000", "Capital", "Recurrent")</f>
        <v>Capital</v>
      </c>
    </row>
    <row r="3481" spans="1:47" x14ac:dyDescent="0.25">
      <c r="A3481" t="s">
        <v>242</v>
      </c>
      <c r="B3481" t="s">
        <v>1548</v>
      </c>
      <c r="C3481" t="s">
        <v>218</v>
      </c>
      <c r="D3481" t="s">
        <v>1254</v>
      </c>
      <c r="E3481" t="s">
        <v>87</v>
      </c>
      <c r="F3481" t="s">
        <v>1264</v>
      </c>
      <c r="G3481" t="s">
        <v>31</v>
      </c>
      <c r="H3481" t="s">
        <v>1549</v>
      </c>
      <c r="I3481" t="s">
        <v>493</v>
      </c>
      <c r="J3481" t="s">
        <v>1556</v>
      </c>
      <c r="K3481" t="s">
        <v>1550</v>
      </c>
      <c r="L3481" t="s">
        <v>1551</v>
      </c>
      <c r="M3481" t="s">
        <v>1300</v>
      </c>
      <c r="N3481" t="s">
        <v>1301</v>
      </c>
      <c r="O3481" t="s">
        <v>1025</v>
      </c>
      <c r="P3481" t="s">
        <v>1026</v>
      </c>
      <c r="Q3481" s="11">
        <v>0</v>
      </c>
      <c r="R3481" s="11">
        <v>0</v>
      </c>
      <c r="S3481" s="11">
        <v>0</v>
      </c>
      <c r="T3481" s="11">
        <v>0</v>
      </c>
      <c r="U3481" s="11">
        <v>444000000</v>
      </c>
      <c r="V3481" s="11">
        <v>0</v>
      </c>
      <c r="W3481" s="11">
        <v>44000000</v>
      </c>
      <c r="X3481" s="11">
        <v>400000000</v>
      </c>
      <c r="Y3481" s="11">
        <v>0</v>
      </c>
      <c r="Z3481" s="11">
        <v>0</v>
      </c>
      <c r="AA3481" s="11">
        <v>0</v>
      </c>
      <c r="AB3481" s="11">
        <v>0</v>
      </c>
      <c r="AC3481" s="11">
        <v>44000000</v>
      </c>
      <c r="AD3481" s="11">
        <v>215000</v>
      </c>
      <c r="AE3481" s="11">
        <v>0</v>
      </c>
      <c r="AF3481" s="11">
        <v>0</v>
      </c>
      <c r="AG3481" s="11">
        <v>0</v>
      </c>
      <c r="AH3481" s="11">
        <v>515000</v>
      </c>
      <c r="AI3481" s="11">
        <v>0</v>
      </c>
      <c r="AJ3481" s="11">
        <v>0</v>
      </c>
      <c r="AK3481" s="11">
        <v>0</v>
      </c>
      <c r="AL3481" s="11">
        <v>2050881</v>
      </c>
      <c r="AM3481" s="11">
        <v>0</v>
      </c>
      <c r="AN3481" s="11">
        <v>0</v>
      </c>
      <c r="AO34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44000000</v>
      </c>
      <c r="AP34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2780881</v>
      </c>
      <c r="AR34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1" s="11">
        <f>Table_PBS_SQL_DB2_PBSSQL_PBS_NDP_Tina_CG_QtrlyPerformance_Final[[#This Row],[GOU REL]]+Table_PBS_SQL_DB2_PBSSQL_PBS_NDP_Tina_CG_QtrlyPerformance_Final[[#This Row],[EXT REL]]</f>
        <v>44000000</v>
      </c>
      <c r="AT3481" s="11">
        <f>Table_PBS_SQL_DB2_PBSSQL_PBS_NDP_Tina_CG_QtrlyPerformance_Final[[#This Row],[GOU EXP]]+Table_PBS_SQL_DB2_PBSSQL_PBS_NDP_Tina_CG_QtrlyPerformance_Final[[#This Row],[EXT EXP]]</f>
        <v>2780881</v>
      </c>
      <c r="AU3481" s="11" t="str">
        <f>IF(Table_PBS_SQL_DB2_PBSSQL_PBS_NDP_Tina_CG_QtrlyPerformance_Final[[#This Row],[Item_Code]]&gt;"300000", "Capital", "Recurrent")</f>
        <v>Recurrent</v>
      </c>
    </row>
    <row r="3482" spans="1:47" x14ac:dyDescent="0.25">
      <c r="A3482" t="s">
        <v>242</v>
      </c>
      <c r="B3482" t="s">
        <v>1548</v>
      </c>
      <c r="C3482" t="s">
        <v>218</v>
      </c>
      <c r="D3482" t="s">
        <v>1254</v>
      </c>
      <c r="E3482" t="s">
        <v>87</v>
      </c>
      <c r="F3482" t="s">
        <v>1264</v>
      </c>
      <c r="G3482" t="s">
        <v>31</v>
      </c>
      <c r="H3482" t="s">
        <v>1549</v>
      </c>
      <c r="I3482" t="s">
        <v>493</v>
      </c>
      <c r="J3482" t="s">
        <v>1556</v>
      </c>
      <c r="K3482" t="s">
        <v>1926</v>
      </c>
      <c r="L3482" t="s">
        <v>1927</v>
      </c>
      <c r="M3482" t="s">
        <v>1300</v>
      </c>
      <c r="N3482" t="s">
        <v>1301</v>
      </c>
      <c r="O3482" t="s">
        <v>1025</v>
      </c>
      <c r="P3482" t="s">
        <v>1026</v>
      </c>
      <c r="Q3482" s="11">
        <v>0</v>
      </c>
      <c r="R3482" s="11">
        <v>0</v>
      </c>
      <c r="S3482" s="11">
        <v>0</v>
      </c>
      <c r="T3482" s="11">
        <v>0</v>
      </c>
      <c r="U3482" s="11">
        <v>4035000000</v>
      </c>
      <c r="V3482" s="11">
        <v>0</v>
      </c>
      <c r="W3482" s="11">
        <v>664148936</v>
      </c>
      <c r="X3482" s="11">
        <v>3370851064</v>
      </c>
      <c r="Y3482" s="11">
        <v>0</v>
      </c>
      <c r="Z3482" s="11">
        <v>0</v>
      </c>
      <c r="AA3482" s="11">
        <v>0</v>
      </c>
      <c r="AB3482" s="11">
        <v>0</v>
      </c>
      <c r="AC3482" s="11">
        <v>370341234</v>
      </c>
      <c r="AD3482" s="11">
        <v>40127278</v>
      </c>
      <c r="AE3482" s="11">
        <v>0</v>
      </c>
      <c r="AF3482" s="11">
        <v>0</v>
      </c>
      <c r="AG3482" s="11">
        <v>79741371</v>
      </c>
      <c r="AH3482" s="11">
        <v>10095000</v>
      </c>
      <c r="AI3482" s="11">
        <v>0</v>
      </c>
      <c r="AJ3482" s="11">
        <v>0</v>
      </c>
      <c r="AK3482" s="11">
        <v>81420000</v>
      </c>
      <c r="AL3482" s="11">
        <v>63055000</v>
      </c>
      <c r="AM3482" s="11">
        <v>0</v>
      </c>
      <c r="AN3482" s="11">
        <v>0</v>
      </c>
      <c r="AO34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531502605</v>
      </c>
      <c r="AP34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113277278</v>
      </c>
      <c r="AR34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2" s="11">
        <f>Table_PBS_SQL_DB2_PBSSQL_PBS_NDP_Tina_CG_QtrlyPerformance_Final[[#This Row],[GOU REL]]+Table_PBS_SQL_DB2_PBSSQL_PBS_NDP_Tina_CG_QtrlyPerformance_Final[[#This Row],[EXT REL]]</f>
        <v>531502605</v>
      </c>
      <c r="AT3482" s="11">
        <f>Table_PBS_SQL_DB2_PBSSQL_PBS_NDP_Tina_CG_QtrlyPerformance_Final[[#This Row],[GOU EXP]]+Table_PBS_SQL_DB2_PBSSQL_PBS_NDP_Tina_CG_QtrlyPerformance_Final[[#This Row],[EXT EXP]]</f>
        <v>113277278</v>
      </c>
      <c r="AU3482" s="11" t="str">
        <f>IF(Table_PBS_SQL_DB2_PBSSQL_PBS_NDP_Tina_CG_QtrlyPerformance_Final[[#This Row],[Item_Code]]&gt;"300000", "Capital", "Recurrent")</f>
        <v>Recurrent</v>
      </c>
    </row>
    <row r="3483" spans="1:47" x14ac:dyDescent="0.25">
      <c r="A3483" t="s">
        <v>242</v>
      </c>
      <c r="B3483" t="s">
        <v>1548</v>
      </c>
      <c r="C3483" t="s">
        <v>218</v>
      </c>
      <c r="D3483" t="s">
        <v>1254</v>
      </c>
      <c r="E3483" t="s">
        <v>87</v>
      </c>
      <c r="F3483" t="s">
        <v>1264</v>
      </c>
      <c r="G3483" t="s">
        <v>31</v>
      </c>
      <c r="H3483" t="s">
        <v>1549</v>
      </c>
      <c r="I3483" t="s">
        <v>493</v>
      </c>
      <c r="J3483" t="s">
        <v>1556</v>
      </c>
      <c r="K3483" t="s">
        <v>2092</v>
      </c>
      <c r="L3483" t="s">
        <v>2093</v>
      </c>
      <c r="M3483" t="s">
        <v>2094</v>
      </c>
      <c r="N3483" t="s">
        <v>2095</v>
      </c>
      <c r="O3483" t="s">
        <v>1025</v>
      </c>
      <c r="P3483" t="s">
        <v>1026</v>
      </c>
      <c r="Q3483" s="11">
        <v>0</v>
      </c>
      <c r="R3483" s="11">
        <v>0</v>
      </c>
      <c r="S3483" s="11">
        <v>93107181</v>
      </c>
      <c r="T3483" s="11">
        <v>-93107181</v>
      </c>
      <c r="U3483" s="11">
        <v>8837964634</v>
      </c>
      <c r="V3483" s="11">
        <v>0</v>
      </c>
      <c r="W3483" s="11">
        <v>931071815</v>
      </c>
      <c r="X3483" s="11">
        <v>8000000000</v>
      </c>
      <c r="Y3483" s="11">
        <v>0</v>
      </c>
      <c r="Z3483" s="11">
        <v>0</v>
      </c>
      <c r="AA3483" s="11">
        <v>0</v>
      </c>
      <c r="AB3483" s="11">
        <v>0</v>
      </c>
      <c r="AC3483" s="11">
        <v>0</v>
      </c>
      <c r="AD3483" s="11">
        <v>0</v>
      </c>
      <c r="AE3483" s="11">
        <v>0</v>
      </c>
      <c r="AF3483" s="11">
        <v>0</v>
      </c>
      <c r="AG3483" s="11">
        <v>298442723</v>
      </c>
      <c r="AH3483" s="11">
        <v>0</v>
      </c>
      <c r="AI3483" s="11">
        <v>0</v>
      </c>
      <c r="AJ3483" s="11">
        <v>0</v>
      </c>
      <c r="AK3483" s="11">
        <v>539521911</v>
      </c>
      <c r="AL3483" s="11">
        <v>539521911</v>
      </c>
      <c r="AM3483" s="11">
        <v>0</v>
      </c>
      <c r="AN3483" s="11">
        <v>0</v>
      </c>
      <c r="AO34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837964634</v>
      </c>
      <c r="AP34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539521911</v>
      </c>
      <c r="AR34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3" s="11">
        <f>Table_PBS_SQL_DB2_PBSSQL_PBS_NDP_Tina_CG_QtrlyPerformance_Final[[#This Row],[GOU REL]]+Table_PBS_SQL_DB2_PBSSQL_PBS_NDP_Tina_CG_QtrlyPerformance_Final[[#This Row],[EXT REL]]</f>
        <v>837964634</v>
      </c>
      <c r="AT3483" s="11">
        <f>Table_PBS_SQL_DB2_PBSSQL_PBS_NDP_Tina_CG_QtrlyPerformance_Final[[#This Row],[GOU EXP]]+Table_PBS_SQL_DB2_PBSSQL_PBS_NDP_Tina_CG_QtrlyPerformance_Final[[#This Row],[EXT EXP]]</f>
        <v>539521911</v>
      </c>
      <c r="AU3483" s="11" t="str">
        <f>IF(Table_PBS_SQL_DB2_PBSSQL_PBS_NDP_Tina_CG_QtrlyPerformance_Final[[#This Row],[Item_Code]]&gt;"300000", "Capital", "Recurrent")</f>
        <v>Recurrent</v>
      </c>
    </row>
    <row r="3484" spans="1:47" x14ac:dyDescent="0.25">
      <c r="A3484" t="s">
        <v>242</v>
      </c>
      <c r="B3484" t="s">
        <v>1548</v>
      </c>
      <c r="C3484" t="s">
        <v>218</v>
      </c>
      <c r="D3484" t="s">
        <v>1254</v>
      </c>
      <c r="E3484" t="s">
        <v>87</v>
      </c>
      <c r="F3484" t="s">
        <v>1264</v>
      </c>
      <c r="G3484" t="s">
        <v>31</v>
      </c>
      <c r="H3484" t="s">
        <v>1549</v>
      </c>
      <c r="I3484" t="s">
        <v>493</v>
      </c>
      <c r="J3484" t="s">
        <v>1556</v>
      </c>
      <c r="K3484" t="s">
        <v>1559</v>
      </c>
      <c r="L3484" t="s">
        <v>1560</v>
      </c>
      <c r="M3484" t="s">
        <v>1300</v>
      </c>
      <c r="N3484" t="s">
        <v>1301</v>
      </c>
      <c r="O3484" t="s">
        <v>1025</v>
      </c>
      <c r="P3484" t="s">
        <v>1026</v>
      </c>
      <c r="Q3484" s="11">
        <v>0</v>
      </c>
      <c r="R3484" s="11">
        <v>0</v>
      </c>
      <c r="S3484" s="11">
        <v>0</v>
      </c>
      <c r="T3484" s="11">
        <v>0</v>
      </c>
      <c r="U3484" s="11">
        <v>399194896</v>
      </c>
      <c r="V3484" s="11">
        <v>0</v>
      </c>
      <c r="W3484" s="11">
        <v>399194896</v>
      </c>
      <c r="X3484" s="11">
        <v>0</v>
      </c>
      <c r="Y3484" s="11">
        <v>0</v>
      </c>
      <c r="Z3484" s="11">
        <v>0</v>
      </c>
      <c r="AA3484" s="11">
        <v>0</v>
      </c>
      <c r="AB3484" s="11">
        <v>0</v>
      </c>
      <c r="AC3484" s="11">
        <v>123650502</v>
      </c>
      <c r="AD3484" s="11">
        <v>17515000</v>
      </c>
      <c r="AE3484" s="11">
        <v>0</v>
      </c>
      <c r="AF3484" s="11">
        <v>0</v>
      </c>
      <c r="AG3484" s="11">
        <v>13975000</v>
      </c>
      <c r="AH3484" s="11">
        <v>15915000</v>
      </c>
      <c r="AI3484" s="11">
        <v>0</v>
      </c>
      <c r="AJ3484" s="11">
        <v>0</v>
      </c>
      <c r="AK3484" s="11">
        <v>261569394</v>
      </c>
      <c r="AL3484" s="11">
        <v>340124896</v>
      </c>
      <c r="AM3484" s="11">
        <v>0</v>
      </c>
      <c r="AN3484" s="11">
        <v>0</v>
      </c>
      <c r="AO34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399194896</v>
      </c>
      <c r="AP34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373554896</v>
      </c>
      <c r="AR34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4" s="11">
        <f>Table_PBS_SQL_DB2_PBSSQL_PBS_NDP_Tina_CG_QtrlyPerformance_Final[[#This Row],[GOU REL]]+Table_PBS_SQL_DB2_PBSSQL_PBS_NDP_Tina_CG_QtrlyPerformance_Final[[#This Row],[EXT REL]]</f>
        <v>399194896</v>
      </c>
      <c r="AT3484" s="11">
        <f>Table_PBS_SQL_DB2_PBSSQL_PBS_NDP_Tina_CG_QtrlyPerformance_Final[[#This Row],[GOU EXP]]+Table_PBS_SQL_DB2_PBSSQL_PBS_NDP_Tina_CG_QtrlyPerformance_Final[[#This Row],[EXT EXP]]</f>
        <v>373554896</v>
      </c>
      <c r="AU3484" s="11" t="str">
        <f>IF(Table_PBS_SQL_DB2_PBSSQL_PBS_NDP_Tina_CG_QtrlyPerformance_Final[[#This Row],[Item_Code]]&gt;"300000", "Capital", "Recurrent")</f>
        <v>Recurrent</v>
      </c>
    </row>
    <row r="3485" spans="1:47" x14ac:dyDescent="0.25">
      <c r="A3485" t="s">
        <v>242</v>
      </c>
      <c r="B3485" t="s">
        <v>1548</v>
      </c>
      <c r="C3485" t="s">
        <v>218</v>
      </c>
      <c r="D3485" t="s">
        <v>1254</v>
      </c>
      <c r="E3485" t="s">
        <v>87</v>
      </c>
      <c r="F3485" t="s">
        <v>1264</v>
      </c>
      <c r="G3485" t="s">
        <v>31</v>
      </c>
      <c r="H3485" t="s">
        <v>1549</v>
      </c>
      <c r="I3485" t="s">
        <v>493</v>
      </c>
      <c r="J3485" t="s">
        <v>1556</v>
      </c>
      <c r="K3485" t="s">
        <v>2183</v>
      </c>
      <c r="L3485" t="s">
        <v>2184</v>
      </c>
      <c r="M3485" t="s">
        <v>1300</v>
      </c>
      <c r="N3485" t="s">
        <v>2178</v>
      </c>
      <c r="O3485" t="s">
        <v>1058</v>
      </c>
      <c r="P3485" t="s">
        <v>1059</v>
      </c>
      <c r="Q3485" s="11">
        <v>0</v>
      </c>
      <c r="R3485" s="11">
        <v>0</v>
      </c>
      <c r="S3485" s="11">
        <v>1790000000</v>
      </c>
      <c r="T3485" s="11">
        <v>-1790000000</v>
      </c>
      <c r="U3485" s="11">
        <v>16110000000</v>
      </c>
      <c r="V3485" s="11">
        <v>0</v>
      </c>
      <c r="W3485" s="11">
        <v>17900000000</v>
      </c>
      <c r="X3485" s="11">
        <v>0</v>
      </c>
      <c r="Y3485" s="11">
        <v>0</v>
      </c>
      <c r="Z3485" s="11">
        <v>0</v>
      </c>
      <c r="AA3485" s="11">
        <v>0</v>
      </c>
      <c r="AB3485" s="11">
        <v>0</v>
      </c>
      <c r="AC3485" s="11">
        <v>0</v>
      </c>
      <c r="AD3485" s="11">
        <v>0</v>
      </c>
      <c r="AE3485" s="11">
        <v>0</v>
      </c>
      <c r="AF3485" s="11">
        <v>0</v>
      </c>
      <c r="AG3485" s="11">
        <v>0</v>
      </c>
      <c r="AH3485" s="11">
        <v>0</v>
      </c>
      <c r="AI3485" s="11">
        <v>0</v>
      </c>
      <c r="AJ3485" s="11">
        <v>0</v>
      </c>
      <c r="AK3485" s="11">
        <v>8868532050</v>
      </c>
      <c r="AL3485" s="11">
        <v>8868532050</v>
      </c>
      <c r="AM3485" s="11">
        <v>0</v>
      </c>
      <c r="AN3485" s="11">
        <v>0</v>
      </c>
      <c r="AO34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8868532050</v>
      </c>
      <c r="AP34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8868532050</v>
      </c>
      <c r="AR34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5" s="11">
        <f>Table_PBS_SQL_DB2_PBSSQL_PBS_NDP_Tina_CG_QtrlyPerformance_Final[[#This Row],[GOU REL]]+Table_PBS_SQL_DB2_PBSSQL_PBS_NDP_Tina_CG_QtrlyPerformance_Final[[#This Row],[EXT REL]]</f>
        <v>8868532050</v>
      </c>
      <c r="AT3485" s="11">
        <f>Table_PBS_SQL_DB2_PBSSQL_PBS_NDP_Tina_CG_QtrlyPerformance_Final[[#This Row],[GOU EXP]]+Table_PBS_SQL_DB2_PBSSQL_PBS_NDP_Tina_CG_QtrlyPerformance_Final[[#This Row],[EXT EXP]]</f>
        <v>8868532050</v>
      </c>
      <c r="AU3485" s="11" t="str">
        <f>IF(Table_PBS_SQL_DB2_PBSSQL_PBS_NDP_Tina_CG_QtrlyPerformance_Final[[#This Row],[Item_Code]]&gt;"300000", "Capital", "Recurrent")</f>
        <v>Capital</v>
      </c>
    </row>
    <row r="3486" spans="1:47" x14ac:dyDescent="0.25">
      <c r="A3486" t="s">
        <v>242</v>
      </c>
      <c r="B3486" t="s">
        <v>1548</v>
      </c>
      <c r="C3486" t="s">
        <v>218</v>
      </c>
      <c r="D3486" t="s">
        <v>1254</v>
      </c>
      <c r="E3486" t="s">
        <v>87</v>
      </c>
      <c r="F3486" t="s">
        <v>1264</v>
      </c>
      <c r="G3486" t="s">
        <v>31</v>
      </c>
      <c r="H3486" t="s">
        <v>1549</v>
      </c>
      <c r="I3486" t="s">
        <v>493</v>
      </c>
      <c r="J3486" t="s">
        <v>1556</v>
      </c>
      <c r="K3486" t="s">
        <v>252</v>
      </c>
      <c r="L3486" t="s">
        <v>2296</v>
      </c>
      <c r="M3486" t="s">
        <v>1300</v>
      </c>
      <c r="N3486" t="s">
        <v>1301</v>
      </c>
      <c r="O3486" t="s">
        <v>1025</v>
      </c>
      <c r="P3486" t="s">
        <v>1026</v>
      </c>
      <c r="Q3486" s="11">
        <v>0</v>
      </c>
      <c r="R3486" s="11">
        <v>0</v>
      </c>
      <c r="S3486" s="11">
        <v>155000000</v>
      </c>
      <c r="T3486" s="11">
        <v>-155000000</v>
      </c>
      <c r="U3486" s="11">
        <v>1395000000</v>
      </c>
      <c r="V3486" s="11">
        <v>0</v>
      </c>
      <c r="W3486" s="11">
        <v>1550000000</v>
      </c>
      <c r="X3486" s="11">
        <v>0</v>
      </c>
      <c r="Y3486" s="11">
        <v>0</v>
      </c>
      <c r="Z3486" s="11">
        <v>0</v>
      </c>
      <c r="AA3486" s="11">
        <v>0</v>
      </c>
      <c r="AB3486" s="11">
        <v>0</v>
      </c>
      <c r="AC3486" s="11">
        <v>0</v>
      </c>
      <c r="AD3486" s="11">
        <v>0</v>
      </c>
      <c r="AE3486" s="11">
        <v>0</v>
      </c>
      <c r="AF3486" s="11">
        <v>0</v>
      </c>
      <c r="AG3486" s="11">
        <v>0</v>
      </c>
      <c r="AH3486" s="11">
        <v>0</v>
      </c>
      <c r="AI3486" s="11">
        <v>0</v>
      </c>
      <c r="AJ3486" s="11">
        <v>0</v>
      </c>
      <c r="AK3486" s="11">
        <v>344707500</v>
      </c>
      <c r="AL3486" s="11">
        <v>344707500</v>
      </c>
      <c r="AM3486" s="11">
        <v>0</v>
      </c>
      <c r="AN3486" s="11">
        <v>0</v>
      </c>
      <c r="AO34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344707500</v>
      </c>
      <c r="AP34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344707500</v>
      </c>
      <c r="AR34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6" s="11">
        <f>Table_PBS_SQL_DB2_PBSSQL_PBS_NDP_Tina_CG_QtrlyPerformance_Final[[#This Row],[GOU REL]]+Table_PBS_SQL_DB2_PBSSQL_PBS_NDP_Tina_CG_QtrlyPerformance_Final[[#This Row],[EXT REL]]</f>
        <v>344707500</v>
      </c>
      <c r="AT3486" s="11">
        <f>Table_PBS_SQL_DB2_PBSSQL_PBS_NDP_Tina_CG_QtrlyPerformance_Final[[#This Row],[GOU EXP]]+Table_PBS_SQL_DB2_PBSSQL_PBS_NDP_Tina_CG_QtrlyPerformance_Final[[#This Row],[EXT EXP]]</f>
        <v>344707500</v>
      </c>
      <c r="AU3486" s="11" t="str">
        <f>IF(Table_PBS_SQL_DB2_PBSSQL_PBS_NDP_Tina_CG_QtrlyPerformance_Final[[#This Row],[Item_Code]]&gt;"300000", "Capital", "Recurrent")</f>
        <v>Recurrent</v>
      </c>
    </row>
    <row r="3487" spans="1:47" x14ac:dyDescent="0.25">
      <c r="A3487" t="s">
        <v>242</v>
      </c>
      <c r="B3487" t="s">
        <v>1548</v>
      </c>
      <c r="C3487" t="s">
        <v>218</v>
      </c>
      <c r="D3487" t="s">
        <v>1254</v>
      </c>
      <c r="E3487" t="s">
        <v>97</v>
      </c>
      <c r="F3487" t="s">
        <v>1290</v>
      </c>
      <c r="G3487" t="s">
        <v>31</v>
      </c>
      <c r="H3487" t="s">
        <v>1549</v>
      </c>
      <c r="I3487" t="s">
        <v>493</v>
      </c>
      <c r="J3487" t="s">
        <v>1556</v>
      </c>
      <c r="K3487" t="s">
        <v>2297</v>
      </c>
      <c r="L3487" t="s">
        <v>2298</v>
      </c>
      <c r="M3487" t="s">
        <v>1569</v>
      </c>
      <c r="N3487" t="s">
        <v>1570</v>
      </c>
      <c r="O3487" t="s">
        <v>1302</v>
      </c>
      <c r="P3487" t="s">
        <v>1303</v>
      </c>
      <c r="Q3487" s="11">
        <v>0</v>
      </c>
      <c r="R3487" s="11">
        <v>0</v>
      </c>
      <c r="S3487" s="11">
        <v>3594247955</v>
      </c>
      <c r="T3487" s="11">
        <v>-3594247955</v>
      </c>
      <c r="U3487" s="11">
        <v>32348231597</v>
      </c>
      <c r="V3487" s="11">
        <v>0</v>
      </c>
      <c r="W3487" s="11">
        <v>35942479552</v>
      </c>
      <c r="X3487" s="11">
        <v>0</v>
      </c>
      <c r="Y3487" s="11">
        <v>0</v>
      </c>
      <c r="Z3487" s="11">
        <v>0</v>
      </c>
      <c r="AA3487" s="11">
        <v>0</v>
      </c>
      <c r="AB3487" s="11">
        <v>0</v>
      </c>
      <c r="AC3487" s="11">
        <v>10000000000</v>
      </c>
      <c r="AD3487" s="11">
        <v>9999999999</v>
      </c>
      <c r="AE3487" s="11">
        <v>0</v>
      </c>
      <c r="AF3487" s="11">
        <v>0</v>
      </c>
      <c r="AG3487" s="11">
        <v>2667395450</v>
      </c>
      <c r="AH3487" s="11">
        <v>2481340677</v>
      </c>
      <c r="AI3487" s="11">
        <v>0</v>
      </c>
      <c r="AJ3487" s="11">
        <v>0</v>
      </c>
      <c r="AK3487" s="11">
        <v>8038412894</v>
      </c>
      <c r="AL3487" s="11">
        <v>8038412894</v>
      </c>
      <c r="AM3487" s="11">
        <v>0</v>
      </c>
      <c r="AN3487" s="11">
        <v>0</v>
      </c>
      <c r="AO34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20705808344</v>
      </c>
      <c r="AP34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20519753570</v>
      </c>
      <c r="AR34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7" s="11">
        <f>Table_PBS_SQL_DB2_PBSSQL_PBS_NDP_Tina_CG_QtrlyPerformance_Final[[#This Row],[GOU REL]]+Table_PBS_SQL_DB2_PBSSQL_PBS_NDP_Tina_CG_QtrlyPerformance_Final[[#This Row],[EXT REL]]</f>
        <v>20705808344</v>
      </c>
      <c r="AT3487" s="11">
        <f>Table_PBS_SQL_DB2_PBSSQL_PBS_NDP_Tina_CG_QtrlyPerformance_Final[[#This Row],[GOU EXP]]+Table_PBS_SQL_DB2_PBSSQL_PBS_NDP_Tina_CG_QtrlyPerformance_Final[[#This Row],[EXT EXP]]</f>
        <v>20519753570</v>
      </c>
      <c r="AU3487" s="11" t="str">
        <f>IF(Table_PBS_SQL_DB2_PBSSQL_PBS_NDP_Tina_CG_QtrlyPerformance_Final[[#This Row],[Item_Code]]&gt;"300000", "Capital", "Recurrent")</f>
        <v>Capital</v>
      </c>
    </row>
    <row r="3488" spans="1:47" x14ac:dyDescent="0.25">
      <c r="A3488" t="s">
        <v>242</v>
      </c>
      <c r="B3488" t="s">
        <v>1548</v>
      </c>
      <c r="C3488" t="s">
        <v>218</v>
      </c>
      <c r="D3488" t="s">
        <v>1254</v>
      </c>
      <c r="E3488" t="s">
        <v>97</v>
      </c>
      <c r="F3488" t="s">
        <v>1290</v>
      </c>
      <c r="G3488" t="s">
        <v>31</v>
      </c>
      <c r="H3488" t="s">
        <v>1549</v>
      </c>
      <c r="I3488" t="s">
        <v>493</v>
      </c>
      <c r="J3488" t="s">
        <v>1556</v>
      </c>
      <c r="K3488" t="s">
        <v>1573</v>
      </c>
      <c r="L3488" t="s">
        <v>1574</v>
      </c>
      <c r="M3488" t="s">
        <v>1569</v>
      </c>
      <c r="N3488" t="s">
        <v>1570</v>
      </c>
      <c r="O3488" t="s">
        <v>1025</v>
      </c>
      <c r="P3488" t="s">
        <v>1026</v>
      </c>
      <c r="Q3488" s="11">
        <v>0</v>
      </c>
      <c r="R3488" s="11">
        <v>0</v>
      </c>
      <c r="S3488" s="11">
        <v>0</v>
      </c>
      <c r="T3488" s="11">
        <v>0</v>
      </c>
      <c r="U3488" s="11">
        <v>20000000</v>
      </c>
      <c r="V3488" s="11">
        <v>0</v>
      </c>
      <c r="W3488" s="11">
        <v>20000000</v>
      </c>
      <c r="X3488" s="11">
        <v>0</v>
      </c>
      <c r="Y3488" s="11">
        <v>0</v>
      </c>
      <c r="Z3488" s="11">
        <v>0</v>
      </c>
      <c r="AA3488" s="11">
        <v>0</v>
      </c>
      <c r="AB3488" s="11">
        <v>0</v>
      </c>
      <c r="AC3488" s="11">
        <v>0</v>
      </c>
      <c r="AD3488" s="11">
        <v>0</v>
      </c>
      <c r="AE3488" s="11">
        <v>0</v>
      </c>
      <c r="AF3488" s="11">
        <v>0</v>
      </c>
      <c r="AG3488" s="11">
        <v>20000000</v>
      </c>
      <c r="AH3488" s="11">
        <v>0</v>
      </c>
      <c r="AI3488" s="11">
        <v>0</v>
      </c>
      <c r="AJ3488" s="11">
        <v>0</v>
      </c>
      <c r="AK3488" s="11">
        <v>0</v>
      </c>
      <c r="AL3488" s="11">
        <v>14670000</v>
      </c>
      <c r="AM3488" s="11">
        <v>0</v>
      </c>
      <c r="AN3488" s="11">
        <v>0</v>
      </c>
      <c r="AO34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4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14670000</v>
      </c>
      <c r="AR34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8" s="11">
        <f>Table_PBS_SQL_DB2_PBSSQL_PBS_NDP_Tina_CG_QtrlyPerformance_Final[[#This Row],[GOU REL]]+Table_PBS_SQL_DB2_PBSSQL_PBS_NDP_Tina_CG_QtrlyPerformance_Final[[#This Row],[EXT REL]]</f>
        <v>20000000</v>
      </c>
      <c r="AT3488" s="11">
        <f>Table_PBS_SQL_DB2_PBSSQL_PBS_NDP_Tina_CG_QtrlyPerformance_Final[[#This Row],[GOU EXP]]+Table_PBS_SQL_DB2_PBSSQL_PBS_NDP_Tina_CG_QtrlyPerformance_Final[[#This Row],[EXT EXP]]</f>
        <v>14670000</v>
      </c>
      <c r="AU3488" s="11" t="str">
        <f>IF(Table_PBS_SQL_DB2_PBSSQL_PBS_NDP_Tina_CG_QtrlyPerformance_Final[[#This Row],[Item_Code]]&gt;"300000", "Capital", "Recurrent")</f>
        <v>Recurrent</v>
      </c>
    </row>
    <row r="3489" spans="1:47" x14ac:dyDescent="0.25">
      <c r="A3489" t="s">
        <v>321</v>
      </c>
      <c r="B3489" t="s">
        <v>1577</v>
      </c>
      <c r="C3489" t="s">
        <v>293</v>
      </c>
      <c r="D3489" t="s">
        <v>1206</v>
      </c>
      <c r="E3489" t="s">
        <v>75</v>
      </c>
      <c r="F3489" t="s">
        <v>1228</v>
      </c>
      <c r="G3489" t="s">
        <v>31</v>
      </c>
      <c r="H3489" t="s">
        <v>1578</v>
      </c>
      <c r="I3489" t="s">
        <v>493</v>
      </c>
      <c r="J3489" t="s">
        <v>1579</v>
      </c>
      <c r="K3489" t="s">
        <v>1934</v>
      </c>
      <c r="L3489" t="s">
        <v>322</v>
      </c>
      <c r="M3489" t="s">
        <v>1044</v>
      </c>
      <c r="N3489" t="s">
        <v>1045</v>
      </c>
      <c r="O3489" t="s">
        <v>1155</v>
      </c>
      <c r="P3489" t="s">
        <v>1156</v>
      </c>
      <c r="Q3489" s="11">
        <v>0</v>
      </c>
      <c r="R3489" s="11">
        <v>0</v>
      </c>
      <c r="S3489" s="11">
        <v>553050769</v>
      </c>
      <c r="T3489" s="11">
        <v>-553050769</v>
      </c>
      <c r="U3489" s="11">
        <v>7596949231</v>
      </c>
      <c r="V3489" s="11">
        <v>0</v>
      </c>
      <c r="W3489" s="11">
        <v>8150000000</v>
      </c>
      <c r="X3489" s="11">
        <v>0</v>
      </c>
      <c r="Y3489" s="11">
        <v>0</v>
      </c>
      <c r="Z3489" s="11">
        <v>0</v>
      </c>
      <c r="AA3489" s="11">
        <v>0</v>
      </c>
      <c r="AB3489" s="11">
        <v>0</v>
      </c>
      <c r="AC3489" s="11">
        <v>1599427887</v>
      </c>
      <c r="AD3489" s="11">
        <v>1425409515</v>
      </c>
      <c r="AE3489" s="11">
        <v>0</v>
      </c>
      <c r="AF3489" s="11">
        <v>0</v>
      </c>
      <c r="AG3489" s="11">
        <v>2355853678</v>
      </c>
      <c r="AH3489" s="11">
        <v>610709277</v>
      </c>
      <c r="AI3489" s="11">
        <v>0</v>
      </c>
      <c r="AJ3489" s="11">
        <v>0</v>
      </c>
      <c r="AK3489" s="11">
        <v>3641667666</v>
      </c>
      <c r="AL3489" s="11">
        <v>5560279640</v>
      </c>
      <c r="AM3489" s="11">
        <v>0</v>
      </c>
      <c r="AN3489" s="11">
        <v>0</v>
      </c>
      <c r="AO34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7596949231</v>
      </c>
      <c r="AP34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7596398432</v>
      </c>
      <c r="AR34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89" s="11">
        <f>Table_PBS_SQL_DB2_PBSSQL_PBS_NDP_Tina_CG_QtrlyPerformance_Final[[#This Row],[GOU REL]]+Table_PBS_SQL_DB2_PBSSQL_PBS_NDP_Tina_CG_QtrlyPerformance_Final[[#This Row],[EXT REL]]</f>
        <v>7596949231</v>
      </c>
      <c r="AT3489" s="11">
        <f>Table_PBS_SQL_DB2_PBSSQL_PBS_NDP_Tina_CG_QtrlyPerformance_Final[[#This Row],[GOU EXP]]+Table_PBS_SQL_DB2_PBSSQL_PBS_NDP_Tina_CG_QtrlyPerformance_Final[[#This Row],[EXT EXP]]</f>
        <v>7596398432</v>
      </c>
      <c r="AU3489" s="11" t="str">
        <f>IF(Table_PBS_SQL_DB2_PBSSQL_PBS_NDP_Tina_CG_QtrlyPerformance_Final[[#This Row],[Item_Code]]&gt;"300000", "Capital", "Recurrent")</f>
        <v>Capital</v>
      </c>
    </row>
    <row r="3490" spans="1:47" x14ac:dyDescent="0.25">
      <c r="A3490" t="s">
        <v>321</v>
      </c>
      <c r="B3490" t="s">
        <v>1577</v>
      </c>
      <c r="C3490" t="s">
        <v>293</v>
      </c>
      <c r="D3490" t="s">
        <v>1206</v>
      </c>
      <c r="E3490" t="s">
        <v>75</v>
      </c>
      <c r="F3490" t="s">
        <v>1228</v>
      </c>
      <c r="G3490" t="s">
        <v>31</v>
      </c>
      <c r="H3490" t="s">
        <v>1578</v>
      </c>
      <c r="I3490" t="s">
        <v>493</v>
      </c>
      <c r="J3490" t="s">
        <v>1579</v>
      </c>
      <c r="K3490" t="s">
        <v>1934</v>
      </c>
      <c r="L3490" t="s">
        <v>322</v>
      </c>
      <c r="M3490" t="s">
        <v>2299</v>
      </c>
      <c r="N3490" t="s">
        <v>2300</v>
      </c>
      <c r="O3490" t="s">
        <v>1085</v>
      </c>
      <c r="P3490" t="s">
        <v>1086</v>
      </c>
      <c r="Q3490" s="11">
        <v>0</v>
      </c>
      <c r="R3490" s="11">
        <v>0</v>
      </c>
      <c r="S3490" s="11">
        <v>0</v>
      </c>
      <c r="T3490" s="11">
        <v>0</v>
      </c>
      <c r="U3490" s="11">
        <v>397000000</v>
      </c>
      <c r="V3490" s="11">
        <v>0</v>
      </c>
      <c r="W3490" s="11">
        <v>397000000</v>
      </c>
      <c r="X3490" s="11">
        <v>0</v>
      </c>
      <c r="Y3490" s="11">
        <v>0</v>
      </c>
      <c r="Z3490" s="11">
        <v>0</v>
      </c>
      <c r="AA3490" s="11">
        <v>0</v>
      </c>
      <c r="AB3490" s="11">
        <v>0</v>
      </c>
      <c r="AC3490" s="11">
        <v>198000000</v>
      </c>
      <c r="AD3490" s="11">
        <v>35648089</v>
      </c>
      <c r="AE3490" s="11">
        <v>0</v>
      </c>
      <c r="AF3490" s="11">
        <v>0</v>
      </c>
      <c r="AG3490" s="11">
        <v>114757535</v>
      </c>
      <c r="AH3490" s="11">
        <v>273363700</v>
      </c>
      <c r="AI3490" s="11">
        <v>0</v>
      </c>
      <c r="AJ3490" s="11">
        <v>0</v>
      </c>
      <c r="AK3490" s="11">
        <v>84242465</v>
      </c>
      <c r="AL3490" s="11">
        <v>87988211</v>
      </c>
      <c r="AM3490" s="11">
        <v>0</v>
      </c>
      <c r="AN3490" s="11">
        <v>0</v>
      </c>
      <c r="AO34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397000000</v>
      </c>
      <c r="AP34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397000000</v>
      </c>
      <c r="AR34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0" s="11">
        <f>Table_PBS_SQL_DB2_PBSSQL_PBS_NDP_Tina_CG_QtrlyPerformance_Final[[#This Row],[GOU REL]]+Table_PBS_SQL_DB2_PBSSQL_PBS_NDP_Tina_CG_QtrlyPerformance_Final[[#This Row],[EXT REL]]</f>
        <v>397000000</v>
      </c>
      <c r="AT3490" s="11">
        <f>Table_PBS_SQL_DB2_PBSSQL_PBS_NDP_Tina_CG_QtrlyPerformance_Final[[#This Row],[GOU EXP]]+Table_PBS_SQL_DB2_PBSSQL_PBS_NDP_Tina_CG_QtrlyPerformance_Final[[#This Row],[EXT EXP]]</f>
        <v>397000000</v>
      </c>
      <c r="AU3490" s="11" t="str">
        <f>IF(Table_PBS_SQL_DB2_PBSSQL_PBS_NDP_Tina_CG_QtrlyPerformance_Final[[#This Row],[Item_Code]]&gt;"300000", "Capital", "Recurrent")</f>
        <v>Recurrent</v>
      </c>
    </row>
    <row r="3491" spans="1:47" x14ac:dyDescent="0.25">
      <c r="A3491" t="s">
        <v>321</v>
      </c>
      <c r="B3491" t="s">
        <v>1577</v>
      </c>
      <c r="C3491" t="s">
        <v>293</v>
      </c>
      <c r="D3491" t="s">
        <v>1206</v>
      </c>
      <c r="E3491" t="s">
        <v>75</v>
      </c>
      <c r="F3491" t="s">
        <v>1228</v>
      </c>
      <c r="G3491" t="s">
        <v>31</v>
      </c>
      <c r="H3491" t="s">
        <v>1578</v>
      </c>
      <c r="I3491" t="s">
        <v>493</v>
      </c>
      <c r="J3491" t="s">
        <v>1579</v>
      </c>
      <c r="K3491" t="s">
        <v>1935</v>
      </c>
      <c r="L3491" t="s">
        <v>1936</v>
      </c>
      <c r="M3491" t="s">
        <v>1212</v>
      </c>
      <c r="N3491" t="s">
        <v>1213</v>
      </c>
      <c r="O3491" t="s">
        <v>1028</v>
      </c>
      <c r="P3491" t="s">
        <v>1029</v>
      </c>
      <c r="Q3491" s="11">
        <v>0</v>
      </c>
      <c r="R3491" s="11">
        <v>0</v>
      </c>
      <c r="S3491" s="11">
        <v>0</v>
      </c>
      <c r="T3491" s="11">
        <v>0</v>
      </c>
      <c r="U3491" s="11">
        <v>480000000</v>
      </c>
      <c r="V3491" s="11">
        <v>0</v>
      </c>
      <c r="W3491" s="11">
        <v>480000000</v>
      </c>
      <c r="X3491" s="11">
        <v>0</v>
      </c>
      <c r="Y3491" s="11">
        <v>0</v>
      </c>
      <c r="Z3491" s="11">
        <v>0</v>
      </c>
      <c r="AA3491" s="11">
        <v>0</v>
      </c>
      <c r="AB3491" s="11">
        <v>0</v>
      </c>
      <c r="AC3491" s="11">
        <v>480000000</v>
      </c>
      <c r="AD3491" s="11">
        <v>479999082</v>
      </c>
      <c r="AE3491" s="11">
        <v>0</v>
      </c>
      <c r="AF3491" s="11">
        <v>0</v>
      </c>
      <c r="AG3491" s="11">
        <v>0</v>
      </c>
      <c r="AH3491" s="11">
        <v>0</v>
      </c>
      <c r="AI3491" s="11">
        <v>0</v>
      </c>
      <c r="AJ3491" s="11">
        <v>0</v>
      </c>
      <c r="AK3491" s="11">
        <v>0</v>
      </c>
      <c r="AL3491" s="11">
        <v>918</v>
      </c>
      <c r="AM3491" s="11">
        <v>0</v>
      </c>
      <c r="AN3491" s="11">
        <v>0</v>
      </c>
      <c r="AO34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480000000</v>
      </c>
      <c r="AP34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480000000</v>
      </c>
      <c r="AR34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1" s="11">
        <f>Table_PBS_SQL_DB2_PBSSQL_PBS_NDP_Tina_CG_QtrlyPerformance_Final[[#This Row],[GOU REL]]+Table_PBS_SQL_DB2_PBSSQL_PBS_NDP_Tina_CG_QtrlyPerformance_Final[[#This Row],[EXT REL]]</f>
        <v>480000000</v>
      </c>
      <c r="AT3491" s="11">
        <f>Table_PBS_SQL_DB2_PBSSQL_PBS_NDP_Tina_CG_QtrlyPerformance_Final[[#This Row],[GOU EXP]]+Table_PBS_SQL_DB2_PBSSQL_PBS_NDP_Tina_CG_QtrlyPerformance_Final[[#This Row],[EXT EXP]]</f>
        <v>480000000</v>
      </c>
      <c r="AU3491" s="11" t="str">
        <f>IF(Table_PBS_SQL_DB2_PBSSQL_PBS_NDP_Tina_CG_QtrlyPerformance_Final[[#This Row],[Item_Code]]&gt;"300000", "Capital", "Recurrent")</f>
        <v>Recurrent</v>
      </c>
    </row>
    <row r="3492" spans="1:47" x14ac:dyDescent="0.25">
      <c r="A3492" t="s">
        <v>321</v>
      </c>
      <c r="B3492" t="s">
        <v>1577</v>
      </c>
      <c r="C3492" t="s">
        <v>293</v>
      </c>
      <c r="D3492" t="s">
        <v>1206</v>
      </c>
      <c r="E3492" t="s">
        <v>75</v>
      </c>
      <c r="F3492" t="s">
        <v>1228</v>
      </c>
      <c r="G3492" t="s">
        <v>31</v>
      </c>
      <c r="H3492" t="s">
        <v>1578</v>
      </c>
      <c r="I3492" t="s">
        <v>493</v>
      </c>
      <c r="J3492" t="s">
        <v>1579</v>
      </c>
      <c r="K3492" t="s">
        <v>323</v>
      </c>
      <c r="L3492" t="s">
        <v>2104</v>
      </c>
      <c r="M3492" t="s">
        <v>866</v>
      </c>
      <c r="N3492" t="s">
        <v>867</v>
      </c>
      <c r="O3492" t="s">
        <v>957</v>
      </c>
      <c r="P3492" t="s">
        <v>958</v>
      </c>
      <c r="Q3492" s="11">
        <v>0</v>
      </c>
      <c r="R3492" s="11">
        <v>0</v>
      </c>
      <c r="S3492" s="11">
        <v>0</v>
      </c>
      <c r="T3492" s="11">
        <v>0</v>
      </c>
      <c r="U3492" s="11">
        <v>100000000</v>
      </c>
      <c r="V3492" s="11">
        <v>0</v>
      </c>
      <c r="W3492" s="11">
        <v>100000000</v>
      </c>
      <c r="X3492" s="11">
        <v>0</v>
      </c>
      <c r="Y3492" s="11">
        <v>0</v>
      </c>
      <c r="Z3492" s="11">
        <v>0</v>
      </c>
      <c r="AA3492" s="11">
        <v>0</v>
      </c>
      <c r="AB3492" s="11">
        <v>0</v>
      </c>
      <c r="AC3492" s="11">
        <v>100000000</v>
      </c>
      <c r="AD3492" s="11">
        <v>100000000</v>
      </c>
      <c r="AE3492" s="11">
        <v>0</v>
      </c>
      <c r="AF3492" s="11">
        <v>0</v>
      </c>
      <c r="AG3492" s="11">
        <v>0</v>
      </c>
      <c r="AH3492" s="11">
        <v>0</v>
      </c>
      <c r="AI3492" s="11">
        <v>0</v>
      </c>
      <c r="AJ3492" s="11">
        <v>0</v>
      </c>
      <c r="AK3492" s="11">
        <v>0</v>
      </c>
      <c r="AL3492" s="11">
        <v>0</v>
      </c>
      <c r="AM3492" s="11">
        <v>0</v>
      </c>
      <c r="AN3492" s="11">
        <v>0</v>
      </c>
      <c r="AO34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4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4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2" s="11">
        <f>Table_PBS_SQL_DB2_PBSSQL_PBS_NDP_Tina_CG_QtrlyPerformance_Final[[#This Row],[GOU REL]]+Table_PBS_SQL_DB2_PBSSQL_PBS_NDP_Tina_CG_QtrlyPerformance_Final[[#This Row],[EXT REL]]</f>
        <v>100000000</v>
      </c>
      <c r="AT3492" s="11">
        <f>Table_PBS_SQL_DB2_PBSSQL_PBS_NDP_Tina_CG_QtrlyPerformance_Final[[#This Row],[GOU EXP]]+Table_PBS_SQL_DB2_PBSSQL_PBS_NDP_Tina_CG_QtrlyPerformance_Final[[#This Row],[EXT EXP]]</f>
        <v>100000000</v>
      </c>
      <c r="AU3492" s="11" t="str">
        <f>IF(Table_PBS_SQL_DB2_PBSSQL_PBS_NDP_Tina_CG_QtrlyPerformance_Final[[#This Row],[Item_Code]]&gt;"300000", "Capital", "Recurrent")</f>
        <v>Capital</v>
      </c>
    </row>
    <row r="3493" spans="1:47" x14ac:dyDescent="0.25">
      <c r="A3493" t="s">
        <v>325</v>
      </c>
      <c r="B3493" t="s">
        <v>1582</v>
      </c>
      <c r="C3493" t="s">
        <v>293</v>
      </c>
      <c r="D3493" t="s">
        <v>1206</v>
      </c>
      <c r="E3493" t="s">
        <v>75</v>
      </c>
      <c r="F3493" t="s">
        <v>1228</v>
      </c>
      <c r="G3493" t="s">
        <v>31</v>
      </c>
      <c r="H3493" t="s">
        <v>1583</v>
      </c>
      <c r="I3493" t="s">
        <v>467</v>
      </c>
      <c r="J3493" t="s">
        <v>1213</v>
      </c>
      <c r="K3493" t="s">
        <v>1584</v>
      </c>
      <c r="L3493" t="s">
        <v>1585</v>
      </c>
      <c r="M3493" t="s">
        <v>1232</v>
      </c>
      <c r="N3493" t="s">
        <v>1586</v>
      </c>
      <c r="O3493" t="s">
        <v>1028</v>
      </c>
      <c r="P3493" t="s">
        <v>1029</v>
      </c>
      <c r="Q3493" s="11">
        <v>0</v>
      </c>
      <c r="R3493" s="11">
        <v>0</v>
      </c>
      <c r="S3493" s="11">
        <v>114650000</v>
      </c>
      <c r="T3493" s="11">
        <v>-114650000</v>
      </c>
      <c r="U3493" s="11">
        <v>1031850000</v>
      </c>
      <c r="V3493" s="11">
        <v>0</v>
      </c>
      <c r="W3493" s="11">
        <v>1146500000</v>
      </c>
      <c r="X3493" s="11">
        <v>0</v>
      </c>
      <c r="Y3493" s="11">
        <v>0</v>
      </c>
      <c r="Z3493" s="11">
        <v>0</v>
      </c>
      <c r="AA3493" s="11">
        <v>0</v>
      </c>
      <c r="AB3493" s="11">
        <v>0</v>
      </c>
      <c r="AC3493" s="11">
        <v>152575000</v>
      </c>
      <c r="AD3493" s="11">
        <v>42372250</v>
      </c>
      <c r="AE3493" s="11">
        <v>0</v>
      </c>
      <c r="AF3493" s="11">
        <v>0</v>
      </c>
      <c r="AG3493" s="11">
        <v>250000000</v>
      </c>
      <c r="AH3493" s="11">
        <v>254773418</v>
      </c>
      <c r="AI3493" s="11">
        <v>0</v>
      </c>
      <c r="AJ3493" s="11">
        <v>0</v>
      </c>
      <c r="AK3493" s="11">
        <v>629275000</v>
      </c>
      <c r="AL3493" s="11">
        <v>728666994</v>
      </c>
      <c r="AM3493" s="11">
        <v>0</v>
      </c>
      <c r="AN3493" s="11">
        <v>0</v>
      </c>
      <c r="AO34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1031850000</v>
      </c>
      <c r="AP34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1025812662</v>
      </c>
      <c r="AR34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3" s="11">
        <f>Table_PBS_SQL_DB2_PBSSQL_PBS_NDP_Tina_CG_QtrlyPerformance_Final[[#This Row],[GOU REL]]+Table_PBS_SQL_DB2_PBSSQL_PBS_NDP_Tina_CG_QtrlyPerformance_Final[[#This Row],[EXT REL]]</f>
        <v>1031850000</v>
      </c>
      <c r="AT3493" s="11">
        <f>Table_PBS_SQL_DB2_PBSSQL_PBS_NDP_Tina_CG_QtrlyPerformance_Final[[#This Row],[GOU EXP]]+Table_PBS_SQL_DB2_PBSSQL_PBS_NDP_Tina_CG_QtrlyPerformance_Final[[#This Row],[EXT EXP]]</f>
        <v>1025812662</v>
      </c>
      <c r="AU3493" s="11" t="str">
        <f>IF(Table_PBS_SQL_DB2_PBSSQL_PBS_NDP_Tina_CG_QtrlyPerformance_Final[[#This Row],[Item_Code]]&gt;"300000", "Capital", "Recurrent")</f>
        <v>Recurrent</v>
      </c>
    </row>
    <row r="3494" spans="1:47" x14ac:dyDescent="0.25">
      <c r="A3494" t="s">
        <v>325</v>
      </c>
      <c r="B3494" t="s">
        <v>1582</v>
      </c>
      <c r="C3494" t="s">
        <v>293</v>
      </c>
      <c r="D3494" t="s">
        <v>1206</v>
      </c>
      <c r="E3494" t="s">
        <v>75</v>
      </c>
      <c r="F3494" t="s">
        <v>1228</v>
      </c>
      <c r="G3494" t="s">
        <v>31</v>
      </c>
      <c r="H3494" t="s">
        <v>1583</v>
      </c>
      <c r="I3494" t="s">
        <v>467</v>
      </c>
      <c r="J3494" t="s">
        <v>1213</v>
      </c>
      <c r="K3494" t="s">
        <v>1584</v>
      </c>
      <c r="L3494" t="s">
        <v>1585</v>
      </c>
      <c r="M3494" t="s">
        <v>1232</v>
      </c>
      <c r="N3494" t="s">
        <v>1586</v>
      </c>
      <c r="O3494" t="s">
        <v>1093</v>
      </c>
      <c r="P3494" t="s">
        <v>1094</v>
      </c>
      <c r="Q3494" s="11">
        <v>0</v>
      </c>
      <c r="R3494" s="11">
        <v>0</v>
      </c>
      <c r="S3494" s="11">
        <v>0</v>
      </c>
      <c r="T3494" s="11">
        <v>0</v>
      </c>
      <c r="U3494" s="11">
        <v>1800000</v>
      </c>
      <c r="V3494" s="11">
        <v>0</v>
      </c>
      <c r="W3494" s="11">
        <v>1800000</v>
      </c>
      <c r="X3494" s="11">
        <v>0</v>
      </c>
      <c r="Y3494" s="11">
        <v>0</v>
      </c>
      <c r="Z3494" s="11">
        <v>0</v>
      </c>
      <c r="AA3494" s="11">
        <v>0</v>
      </c>
      <c r="AB3494" s="11">
        <v>0</v>
      </c>
      <c r="AC3494" s="11">
        <v>450000</v>
      </c>
      <c r="AD3494" s="11">
        <v>0</v>
      </c>
      <c r="AE3494" s="11">
        <v>0</v>
      </c>
      <c r="AF3494" s="11">
        <v>0</v>
      </c>
      <c r="AG3494" s="11">
        <v>450000</v>
      </c>
      <c r="AH3494" s="11">
        <v>236000</v>
      </c>
      <c r="AI3494" s="11">
        <v>0</v>
      </c>
      <c r="AJ3494" s="11">
        <v>0</v>
      </c>
      <c r="AK3494" s="11">
        <v>900000</v>
      </c>
      <c r="AL3494" s="11">
        <v>1418000</v>
      </c>
      <c r="AM3494" s="11">
        <v>0</v>
      </c>
      <c r="AN3494" s="11">
        <v>0</v>
      </c>
      <c r="AO34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v>
      </c>
      <c r="AP34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1654000</v>
      </c>
      <c r="AR34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4" s="11">
        <f>Table_PBS_SQL_DB2_PBSSQL_PBS_NDP_Tina_CG_QtrlyPerformance_Final[[#This Row],[GOU REL]]+Table_PBS_SQL_DB2_PBSSQL_PBS_NDP_Tina_CG_QtrlyPerformance_Final[[#This Row],[EXT REL]]</f>
        <v>1800000</v>
      </c>
      <c r="AT3494" s="11">
        <f>Table_PBS_SQL_DB2_PBSSQL_PBS_NDP_Tina_CG_QtrlyPerformance_Final[[#This Row],[GOU EXP]]+Table_PBS_SQL_DB2_PBSSQL_PBS_NDP_Tina_CG_QtrlyPerformance_Final[[#This Row],[EXT EXP]]</f>
        <v>1654000</v>
      </c>
      <c r="AU3494" s="11" t="str">
        <f>IF(Table_PBS_SQL_DB2_PBSSQL_PBS_NDP_Tina_CG_QtrlyPerformance_Final[[#This Row],[Item_Code]]&gt;"300000", "Capital", "Recurrent")</f>
        <v>Recurrent</v>
      </c>
    </row>
    <row r="3495" spans="1:47" x14ac:dyDescent="0.25">
      <c r="A3495" t="s">
        <v>329</v>
      </c>
      <c r="B3495" t="s">
        <v>330</v>
      </c>
      <c r="C3495" t="s">
        <v>293</v>
      </c>
      <c r="D3495" t="s">
        <v>1206</v>
      </c>
      <c r="E3495" t="s">
        <v>75</v>
      </c>
      <c r="F3495" t="s">
        <v>1228</v>
      </c>
      <c r="G3495" t="s">
        <v>31</v>
      </c>
      <c r="H3495" t="s">
        <v>1591</v>
      </c>
      <c r="I3495" t="s">
        <v>467</v>
      </c>
      <c r="J3495" t="s">
        <v>1592</v>
      </c>
      <c r="K3495" t="s">
        <v>319</v>
      </c>
      <c r="L3495" t="s">
        <v>1593</v>
      </c>
      <c r="M3495" t="s">
        <v>866</v>
      </c>
      <c r="N3495" t="s">
        <v>867</v>
      </c>
      <c r="O3495" t="s">
        <v>1589</v>
      </c>
      <c r="P3495" t="s">
        <v>1590</v>
      </c>
      <c r="Q3495" s="11">
        <v>0</v>
      </c>
      <c r="R3495" s="11">
        <v>0</v>
      </c>
      <c r="S3495" s="11">
        <v>0</v>
      </c>
      <c r="T3495" s="11">
        <v>0</v>
      </c>
      <c r="U3495" s="11">
        <v>1324978565</v>
      </c>
      <c r="V3495" s="11">
        <v>0</v>
      </c>
      <c r="W3495" s="11">
        <v>1324978565</v>
      </c>
      <c r="X3495" s="11">
        <v>0</v>
      </c>
      <c r="Y3495" s="11">
        <v>0</v>
      </c>
      <c r="Z3495" s="11">
        <v>0</v>
      </c>
      <c r="AA3495" s="11">
        <v>0</v>
      </c>
      <c r="AB3495" s="11">
        <v>0</v>
      </c>
      <c r="AC3495" s="11">
        <v>94938000</v>
      </c>
      <c r="AD3495" s="11">
        <v>81977999</v>
      </c>
      <c r="AE3495" s="11">
        <v>0</v>
      </c>
      <c r="AF3495" s="11">
        <v>0</v>
      </c>
      <c r="AG3495" s="11">
        <v>0</v>
      </c>
      <c r="AH3495" s="11">
        <v>0</v>
      </c>
      <c r="AI3495" s="11">
        <v>0</v>
      </c>
      <c r="AJ3495" s="11">
        <v>0</v>
      </c>
      <c r="AK3495" s="11">
        <v>0</v>
      </c>
      <c r="AL3495" s="11">
        <v>12960000</v>
      </c>
      <c r="AM3495" s="11">
        <v>0</v>
      </c>
      <c r="AN3495" s="11">
        <v>0</v>
      </c>
      <c r="AO34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94938000</v>
      </c>
      <c r="AP34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94937999</v>
      </c>
      <c r="AR34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5" s="11">
        <f>Table_PBS_SQL_DB2_PBSSQL_PBS_NDP_Tina_CG_QtrlyPerformance_Final[[#This Row],[GOU REL]]+Table_PBS_SQL_DB2_PBSSQL_PBS_NDP_Tina_CG_QtrlyPerformance_Final[[#This Row],[EXT REL]]</f>
        <v>94938000</v>
      </c>
      <c r="AT3495" s="11">
        <f>Table_PBS_SQL_DB2_PBSSQL_PBS_NDP_Tina_CG_QtrlyPerformance_Final[[#This Row],[GOU EXP]]+Table_PBS_SQL_DB2_PBSSQL_PBS_NDP_Tina_CG_QtrlyPerformance_Final[[#This Row],[EXT EXP]]</f>
        <v>94937999</v>
      </c>
      <c r="AU3495" s="11" t="str">
        <f>IF(Table_PBS_SQL_DB2_PBSSQL_PBS_NDP_Tina_CG_QtrlyPerformance_Final[[#This Row],[Item_Code]]&gt;"300000", "Capital", "Recurrent")</f>
        <v>Capital</v>
      </c>
    </row>
    <row r="3496" spans="1:47" x14ac:dyDescent="0.25">
      <c r="A3496" t="s">
        <v>51</v>
      </c>
      <c r="B3496" t="s">
        <v>52</v>
      </c>
      <c r="C3496" t="s">
        <v>31</v>
      </c>
      <c r="D3496" t="s">
        <v>1031</v>
      </c>
      <c r="E3496" t="s">
        <v>31</v>
      </c>
      <c r="F3496" t="s">
        <v>1032</v>
      </c>
      <c r="G3496" t="s">
        <v>31</v>
      </c>
      <c r="H3496" t="s">
        <v>1601</v>
      </c>
      <c r="I3496" t="s">
        <v>666</v>
      </c>
      <c r="J3496" t="s">
        <v>1602</v>
      </c>
      <c r="K3496" t="s">
        <v>53</v>
      </c>
      <c r="L3496" t="s">
        <v>1603</v>
      </c>
      <c r="M3496" t="s">
        <v>866</v>
      </c>
      <c r="N3496" t="s">
        <v>867</v>
      </c>
      <c r="O3496" t="s">
        <v>1155</v>
      </c>
      <c r="P3496" t="s">
        <v>1156</v>
      </c>
      <c r="Q3496" s="11">
        <v>0</v>
      </c>
      <c r="R3496" s="11">
        <v>0</v>
      </c>
      <c r="S3496" s="11">
        <v>0</v>
      </c>
      <c r="T3496" s="11">
        <v>0</v>
      </c>
      <c r="U3496" s="11">
        <v>2940650000</v>
      </c>
      <c r="V3496" s="11">
        <v>0</v>
      </c>
      <c r="W3496" s="11">
        <v>2940650000</v>
      </c>
      <c r="X3496" s="11">
        <v>0</v>
      </c>
      <c r="Y3496" s="11">
        <v>0</v>
      </c>
      <c r="Z3496" s="11">
        <v>0</v>
      </c>
      <c r="AA3496" s="11">
        <v>0</v>
      </c>
      <c r="AB3496" s="11">
        <v>0</v>
      </c>
      <c r="AC3496" s="11">
        <v>130368439</v>
      </c>
      <c r="AD3496" s="11">
        <v>0</v>
      </c>
      <c r="AE3496" s="11">
        <v>0</v>
      </c>
      <c r="AF3496" s="11">
        <v>0</v>
      </c>
      <c r="AG3496" s="11">
        <v>92960119</v>
      </c>
      <c r="AH3496" s="11">
        <v>3529726</v>
      </c>
      <c r="AI3496" s="11">
        <v>0</v>
      </c>
      <c r="AJ3496" s="11">
        <v>0</v>
      </c>
      <c r="AK3496" s="11">
        <v>43100000</v>
      </c>
      <c r="AL3496" s="11">
        <v>143053435</v>
      </c>
      <c r="AM3496" s="11">
        <v>0</v>
      </c>
      <c r="AN3496" s="11">
        <v>0</v>
      </c>
      <c r="AO34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266428558</v>
      </c>
      <c r="AP34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146583161</v>
      </c>
      <c r="AR34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6" s="11">
        <f>Table_PBS_SQL_DB2_PBSSQL_PBS_NDP_Tina_CG_QtrlyPerformance_Final[[#This Row],[GOU REL]]+Table_PBS_SQL_DB2_PBSSQL_PBS_NDP_Tina_CG_QtrlyPerformance_Final[[#This Row],[EXT REL]]</f>
        <v>266428558</v>
      </c>
      <c r="AT3496" s="11">
        <f>Table_PBS_SQL_DB2_PBSSQL_PBS_NDP_Tina_CG_QtrlyPerformance_Final[[#This Row],[GOU EXP]]+Table_PBS_SQL_DB2_PBSSQL_PBS_NDP_Tina_CG_QtrlyPerformance_Final[[#This Row],[EXT EXP]]</f>
        <v>146583161</v>
      </c>
      <c r="AU3496" s="11" t="str">
        <f>IF(Table_PBS_SQL_DB2_PBSSQL_PBS_NDP_Tina_CG_QtrlyPerformance_Final[[#This Row],[Item_Code]]&gt;"300000", "Capital", "Recurrent")</f>
        <v>Capital</v>
      </c>
    </row>
    <row r="3497" spans="1:47" x14ac:dyDescent="0.25">
      <c r="A3497" t="s">
        <v>269</v>
      </c>
      <c r="B3497" t="s">
        <v>270</v>
      </c>
      <c r="C3497" t="s">
        <v>119</v>
      </c>
      <c r="D3497" t="s">
        <v>885</v>
      </c>
      <c r="E3497" t="s">
        <v>31</v>
      </c>
      <c r="F3497" t="s">
        <v>886</v>
      </c>
      <c r="G3497" t="s">
        <v>202</v>
      </c>
      <c r="H3497" t="s">
        <v>2301</v>
      </c>
      <c r="I3497" t="s">
        <v>511</v>
      </c>
      <c r="J3497" t="s">
        <v>1604</v>
      </c>
      <c r="K3497" t="s">
        <v>273</v>
      </c>
      <c r="L3497" t="s">
        <v>1605</v>
      </c>
      <c r="M3497" t="s">
        <v>2302</v>
      </c>
      <c r="N3497" t="s">
        <v>2303</v>
      </c>
      <c r="O3497" t="s">
        <v>969</v>
      </c>
      <c r="P3497" t="s">
        <v>970</v>
      </c>
      <c r="Q3497" s="11">
        <v>0</v>
      </c>
      <c r="R3497" s="11">
        <v>0</v>
      </c>
      <c r="S3497" s="11">
        <v>0</v>
      </c>
      <c r="T3497" s="11">
        <v>0</v>
      </c>
      <c r="U3497" s="11">
        <v>175000000</v>
      </c>
      <c r="V3497" s="11">
        <v>0</v>
      </c>
      <c r="W3497" s="11">
        <v>175000000</v>
      </c>
      <c r="X3497" s="11">
        <v>0</v>
      </c>
      <c r="Y3497" s="11">
        <v>0</v>
      </c>
      <c r="Z3497" s="11">
        <v>0</v>
      </c>
      <c r="AA3497" s="11">
        <v>0</v>
      </c>
      <c r="AB3497" s="11">
        <v>0</v>
      </c>
      <c r="AC3497" s="11">
        <v>13247934</v>
      </c>
      <c r="AD3497" s="11">
        <v>13247934</v>
      </c>
      <c r="AE3497" s="11">
        <v>0</v>
      </c>
      <c r="AF3497" s="11">
        <v>0</v>
      </c>
      <c r="AG3497" s="11">
        <v>20000000</v>
      </c>
      <c r="AH3497" s="11">
        <v>5840000</v>
      </c>
      <c r="AI3497" s="11">
        <v>0</v>
      </c>
      <c r="AJ3497" s="11">
        <v>0</v>
      </c>
      <c r="AK3497" s="11">
        <v>141752066</v>
      </c>
      <c r="AL3497" s="11">
        <v>110032559</v>
      </c>
      <c r="AM3497" s="11">
        <v>0</v>
      </c>
      <c r="AN3497" s="11">
        <v>0</v>
      </c>
      <c r="AO34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175000000</v>
      </c>
      <c r="AP34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129120493</v>
      </c>
      <c r="AR34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7" s="11">
        <f>Table_PBS_SQL_DB2_PBSSQL_PBS_NDP_Tina_CG_QtrlyPerformance_Final[[#This Row],[GOU REL]]+Table_PBS_SQL_DB2_PBSSQL_PBS_NDP_Tina_CG_QtrlyPerformance_Final[[#This Row],[EXT REL]]</f>
        <v>175000000</v>
      </c>
      <c r="AT3497" s="11">
        <f>Table_PBS_SQL_DB2_PBSSQL_PBS_NDP_Tina_CG_QtrlyPerformance_Final[[#This Row],[GOU EXP]]+Table_PBS_SQL_DB2_PBSSQL_PBS_NDP_Tina_CG_QtrlyPerformance_Final[[#This Row],[EXT EXP]]</f>
        <v>129120493</v>
      </c>
      <c r="AU3497" s="11" t="str">
        <f>IF(Table_PBS_SQL_DB2_PBSSQL_PBS_NDP_Tina_CG_QtrlyPerformance_Final[[#This Row],[Item_Code]]&gt;"300000", "Capital", "Recurrent")</f>
        <v>Recurrent</v>
      </c>
    </row>
    <row r="3498" spans="1:47" x14ac:dyDescent="0.25">
      <c r="A3498" t="s">
        <v>269</v>
      </c>
      <c r="B3498" t="s">
        <v>270</v>
      </c>
      <c r="C3498" t="s">
        <v>218</v>
      </c>
      <c r="D3498" t="s">
        <v>1254</v>
      </c>
      <c r="E3498" t="s">
        <v>87</v>
      </c>
      <c r="F3498" t="s">
        <v>1264</v>
      </c>
      <c r="G3498" t="s">
        <v>465</v>
      </c>
      <c r="H3498" t="s">
        <v>1608</v>
      </c>
      <c r="I3498" t="s">
        <v>896</v>
      </c>
      <c r="J3498" t="s">
        <v>897</v>
      </c>
      <c r="K3498" t="s">
        <v>271</v>
      </c>
      <c r="L3498" t="s">
        <v>1609</v>
      </c>
      <c r="M3498" t="s">
        <v>1300</v>
      </c>
      <c r="N3498" t="s">
        <v>1301</v>
      </c>
      <c r="O3498" t="s">
        <v>978</v>
      </c>
      <c r="P3498" t="s">
        <v>979</v>
      </c>
      <c r="Q3498" s="11">
        <v>0</v>
      </c>
      <c r="R3498" s="11">
        <v>0</v>
      </c>
      <c r="S3498" s="11">
        <v>0</v>
      </c>
      <c r="T3498" s="11">
        <v>0</v>
      </c>
      <c r="U3498" s="11">
        <v>0</v>
      </c>
      <c r="V3498" s="11">
        <v>0</v>
      </c>
      <c r="W3498" s="11">
        <v>0</v>
      </c>
      <c r="X3498" s="11">
        <v>0</v>
      </c>
      <c r="Y3498" s="11">
        <v>0</v>
      </c>
      <c r="Z3498" s="11">
        <v>0</v>
      </c>
      <c r="AA3498" s="11">
        <v>2600000000</v>
      </c>
      <c r="AB3498" s="11">
        <v>0</v>
      </c>
      <c r="AC3498" s="11">
        <v>0</v>
      </c>
      <c r="AD3498" s="11">
        <v>0</v>
      </c>
      <c r="AE3498" s="11">
        <v>0</v>
      </c>
      <c r="AF3498" s="11">
        <v>0</v>
      </c>
      <c r="AG3498" s="11">
        <v>0</v>
      </c>
      <c r="AH3498" s="11">
        <v>0</v>
      </c>
      <c r="AI3498" s="11">
        <v>0</v>
      </c>
      <c r="AJ3498" s="11">
        <v>0</v>
      </c>
      <c r="AK3498" s="11">
        <v>0</v>
      </c>
      <c r="AL3498" s="11">
        <v>0</v>
      </c>
      <c r="AM3498" s="11">
        <v>0</v>
      </c>
      <c r="AN3498" s="11">
        <v>0</v>
      </c>
      <c r="AO34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2600000000</v>
      </c>
      <c r="AQ34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8" s="11">
        <f>Table_PBS_SQL_DB2_PBSSQL_PBS_NDP_Tina_CG_QtrlyPerformance_Final[[#This Row],[GOU REL]]+Table_PBS_SQL_DB2_PBSSQL_PBS_NDP_Tina_CG_QtrlyPerformance_Final[[#This Row],[EXT REL]]</f>
        <v>2600000000</v>
      </c>
      <c r="AT3498" s="11">
        <f>Table_PBS_SQL_DB2_PBSSQL_PBS_NDP_Tina_CG_QtrlyPerformance_Final[[#This Row],[GOU EXP]]+Table_PBS_SQL_DB2_PBSSQL_PBS_NDP_Tina_CG_QtrlyPerformance_Final[[#This Row],[EXT EXP]]</f>
        <v>0</v>
      </c>
      <c r="AU3498" s="11" t="str">
        <f>IF(Table_PBS_SQL_DB2_PBSSQL_PBS_NDP_Tina_CG_QtrlyPerformance_Final[[#This Row],[Item_Code]]&gt;"300000", "Capital", "Recurrent")</f>
        <v>Recurrent</v>
      </c>
    </row>
    <row r="3499" spans="1:47" x14ac:dyDescent="0.25">
      <c r="A3499" t="s">
        <v>269</v>
      </c>
      <c r="B3499" t="s">
        <v>270</v>
      </c>
      <c r="C3499" t="s">
        <v>218</v>
      </c>
      <c r="D3499" t="s">
        <v>1254</v>
      </c>
      <c r="E3499" t="s">
        <v>97</v>
      </c>
      <c r="F3499" t="s">
        <v>1290</v>
      </c>
      <c r="G3499" t="s">
        <v>465</v>
      </c>
      <c r="H3499" t="s">
        <v>1608</v>
      </c>
      <c r="I3499" t="s">
        <v>467</v>
      </c>
      <c r="J3499" t="s">
        <v>1610</v>
      </c>
      <c r="K3499" t="s">
        <v>1611</v>
      </c>
      <c r="L3499" t="s">
        <v>1612</v>
      </c>
      <c r="M3499" t="s">
        <v>1613</v>
      </c>
      <c r="N3499" t="s">
        <v>1614</v>
      </c>
      <c r="O3499" t="s">
        <v>1083</v>
      </c>
      <c r="P3499" t="s">
        <v>1084</v>
      </c>
      <c r="Q3499" s="11">
        <v>0</v>
      </c>
      <c r="R3499" s="11">
        <v>0</v>
      </c>
      <c r="S3499" s="11">
        <v>0</v>
      </c>
      <c r="T3499" s="11">
        <v>0</v>
      </c>
      <c r="U3499" s="11">
        <v>1994441191</v>
      </c>
      <c r="V3499" s="11">
        <v>0</v>
      </c>
      <c r="W3499" s="11">
        <v>0</v>
      </c>
      <c r="X3499" s="11">
        <v>1994441191</v>
      </c>
      <c r="Y3499" s="11">
        <v>0</v>
      </c>
      <c r="Z3499" s="11">
        <v>0</v>
      </c>
      <c r="AA3499" s="11">
        <v>0</v>
      </c>
      <c r="AB3499" s="11">
        <v>0</v>
      </c>
      <c r="AC3499" s="11">
        <v>0</v>
      </c>
      <c r="AD3499" s="11">
        <v>0</v>
      </c>
      <c r="AE3499" s="11">
        <v>0</v>
      </c>
      <c r="AF3499" s="11">
        <v>0</v>
      </c>
      <c r="AG3499" s="11">
        <v>0</v>
      </c>
      <c r="AH3499" s="11">
        <v>0</v>
      </c>
      <c r="AI3499" s="11">
        <v>0</v>
      </c>
      <c r="AJ3499" s="11">
        <v>0</v>
      </c>
      <c r="AK3499" s="11">
        <v>0</v>
      </c>
      <c r="AL3499" s="11">
        <v>0</v>
      </c>
      <c r="AM3499" s="11">
        <v>0</v>
      </c>
      <c r="AN3499" s="11">
        <v>0</v>
      </c>
      <c r="AO34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4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4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4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499" s="11">
        <f>Table_PBS_SQL_DB2_PBSSQL_PBS_NDP_Tina_CG_QtrlyPerformance_Final[[#This Row],[GOU REL]]+Table_PBS_SQL_DB2_PBSSQL_PBS_NDP_Tina_CG_QtrlyPerformance_Final[[#This Row],[EXT REL]]</f>
        <v>0</v>
      </c>
      <c r="AT3499" s="11">
        <f>Table_PBS_SQL_DB2_PBSSQL_PBS_NDP_Tina_CG_QtrlyPerformance_Final[[#This Row],[GOU EXP]]+Table_PBS_SQL_DB2_PBSSQL_PBS_NDP_Tina_CG_QtrlyPerformance_Final[[#This Row],[EXT EXP]]</f>
        <v>0</v>
      </c>
      <c r="AU3499" s="11" t="str">
        <f>IF(Table_PBS_SQL_DB2_PBSSQL_PBS_NDP_Tina_CG_QtrlyPerformance_Final[[#This Row],[Item_Code]]&gt;"300000", "Capital", "Recurrent")</f>
        <v>Recurrent</v>
      </c>
    </row>
    <row r="3500" spans="1:47" x14ac:dyDescent="0.25">
      <c r="A3500" t="s">
        <v>686</v>
      </c>
      <c r="B3500" t="s">
        <v>687</v>
      </c>
      <c r="C3500" t="s">
        <v>676</v>
      </c>
      <c r="D3500" t="s">
        <v>990</v>
      </c>
      <c r="E3500" t="s">
        <v>75</v>
      </c>
      <c r="F3500" t="s">
        <v>998</v>
      </c>
      <c r="G3500" t="s">
        <v>75</v>
      </c>
      <c r="H3500" t="s">
        <v>1946</v>
      </c>
      <c r="I3500" t="s">
        <v>467</v>
      </c>
      <c r="J3500" t="s">
        <v>1947</v>
      </c>
      <c r="K3500" t="s">
        <v>688</v>
      </c>
      <c r="L3500" t="s">
        <v>1948</v>
      </c>
      <c r="M3500" t="s">
        <v>1044</v>
      </c>
      <c r="N3500" t="s">
        <v>1045</v>
      </c>
      <c r="O3500" t="s">
        <v>1002</v>
      </c>
      <c r="P3500" t="s">
        <v>1003</v>
      </c>
      <c r="Q3500" s="11">
        <v>250940000</v>
      </c>
      <c r="R3500" s="11">
        <v>0</v>
      </c>
      <c r="S3500" s="11">
        <v>0</v>
      </c>
      <c r="T3500" s="11">
        <v>0</v>
      </c>
      <c r="U3500" s="11">
        <v>250940000</v>
      </c>
      <c r="V3500" s="11">
        <v>0</v>
      </c>
      <c r="W3500" s="11">
        <v>0</v>
      </c>
      <c r="X3500" s="11">
        <v>0</v>
      </c>
      <c r="Y3500" s="11">
        <v>0</v>
      </c>
      <c r="Z3500" s="11">
        <v>0</v>
      </c>
      <c r="AA3500" s="11">
        <v>0</v>
      </c>
      <c r="AB3500" s="11">
        <v>0</v>
      </c>
      <c r="AC3500" s="11">
        <v>0</v>
      </c>
      <c r="AD3500" s="11">
        <v>0</v>
      </c>
      <c r="AE3500" s="11">
        <v>0</v>
      </c>
      <c r="AF3500" s="11">
        <v>0</v>
      </c>
      <c r="AG3500" s="11">
        <v>0</v>
      </c>
      <c r="AH3500" s="11">
        <v>0</v>
      </c>
      <c r="AI3500" s="11">
        <v>0</v>
      </c>
      <c r="AJ3500" s="11">
        <v>0</v>
      </c>
      <c r="AK3500" s="11">
        <v>125470000</v>
      </c>
      <c r="AL3500" s="11">
        <v>125119502</v>
      </c>
      <c r="AM3500" s="11">
        <v>0</v>
      </c>
      <c r="AN3500" s="11">
        <v>0</v>
      </c>
      <c r="AO35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125470000</v>
      </c>
      <c r="AP35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125119502</v>
      </c>
      <c r="AR35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0" s="11">
        <f>Table_PBS_SQL_DB2_PBSSQL_PBS_NDP_Tina_CG_QtrlyPerformance_Final[[#This Row],[GOU REL]]+Table_PBS_SQL_DB2_PBSSQL_PBS_NDP_Tina_CG_QtrlyPerformance_Final[[#This Row],[EXT REL]]</f>
        <v>125470000</v>
      </c>
      <c r="AT3500" s="11">
        <f>Table_PBS_SQL_DB2_PBSSQL_PBS_NDP_Tina_CG_QtrlyPerformance_Final[[#This Row],[GOU EXP]]+Table_PBS_SQL_DB2_PBSSQL_PBS_NDP_Tina_CG_QtrlyPerformance_Final[[#This Row],[EXT EXP]]</f>
        <v>125119502</v>
      </c>
      <c r="AU3500" s="11" t="str">
        <f>IF(Table_PBS_SQL_DB2_PBSSQL_PBS_NDP_Tina_CG_QtrlyPerformance_Final[[#This Row],[Item_Code]]&gt;"300000", "Capital", "Recurrent")</f>
        <v>Recurrent</v>
      </c>
    </row>
    <row r="3501" spans="1:47" x14ac:dyDescent="0.25">
      <c r="A3501" t="s">
        <v>359</v>
      </c>
      <c r="B3501" t="s">
        <v>360</v>
      </c>
      <c r="C3501" t="s">
        <v>293</v>
      </c>
      <c r="D3501" t="s">
        <v>1206</v>
      </c>
      <c r="E3501" t="s">
        <v>31</v>
      </c>
      <c r="F3501" t="s">
        <v>1207</v>
      </c>
      <c r="G3501" t="s">
        <v>75</v>
      </c>
      <c r="H3501" t="s">
        <v>1529</v>
      </c>
      <c r="I3501" t="s">
        <v>493</v>
      </c>
      <c r="J3501" t="s">
        <v>1736</v>
      </c>
      <c r="K3501" t="s">
        <v>1737</v>
      </c>
      <c r="L3501" t="s">
        <v>1738</v>
      </c>
      <c r="M3501" t="s">
        <v>1739</v>
      </c>
      <c r="N3501" t="s">
        <v>1740</v>
      </c>
      <c r="O3501" t="s">
        <v>1302</v>
      </c>
      <c r="P3501" t="s">
        <v>1303</v>
      </c>
      <c r="Q3501" s="11">
        <v>0</v>
      </c>
      <c r="R3501" s="11">
        <v>0</v>
      </c>
      <c r="S3501" s="11">
        <v>0</v>
      </c>
      <c r="T3501" s="11">
        <v>0</v>
      </c>
      <c r="U3501" s="11">
        <v>285000000</v>
      </c>
      <c r="V3501" s="11">
        <v>0</v>
      </c>
      <c r="W3501" s="11">
        <v>285000000</v>
      </c>
      <c r="X3501" s="11">
        <v>0</v>
      </c>
      <c r="Y3501" s="11">
        <v>0</v>
      </c>
      <c r="Z3501" s="11">
        <v>0</v>
      </c>
      <c r="AA3501" s="11">
        <v>0</v>
      </c>
      <c r="AB3501" s="11">
        <v>0</v>
      </c>
      <c r="AC3501" s="11">
        <v>0</v>
      </c>
      <c r="AD3501" s="11">
        <v>0</v>
      </c>
      <c r="AE3501" s="11">
        <v>0</v>
      </c>
      <c r="AF3501" s="11">
        <v>0</v>
      </c>
      <c r="AG3501" s="11">
        <v>0</v>
      </c>
      <c r="AH3501" s="11">
        <v>0</v>
      </c>
      <c r="AI3501" s="11">
        <v>0</v>
      </c>
      <c r="AJ3501" s="11">
        <v>0</v>
      </c>
      <c r="AK3501" s="11">
        <v>0</v>
      </c>
      <c r="AL3501" s="11">
        <v>0</v>
      </c>
      <c r="AM3501" s="11">
        <v>0</v>
      </c>
      <c r="AN3501" s="11">
        <v>0</v>
      </c>
      <c r="AO35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1" s="11">
        <f>Table_PBS_SQL_DB2_PBSSQL_PBS_NDP_Tina_CG_QtrlyPerformance_Final[[#This Row],[GOU REL]]+Table_PBS_SQL_DB2_PBSSQL_PBS_NDP_Tina_CG_QtrlyPerformance_Final[[#This Row],[EXT REL]]</f>
        <v>0</v>
      </c>
      <c r="AT3501" s="11">
        <f>Table_PBS_SQL_DB2_PBSSQL_PBS_NDP_Tina_CG_QtrlyPerformance_Final[[#This Row],[GOU EXP]]+Table_PBS_SQL_DB2_PBSSQL_PBS_NDP_Tina_CG_QtrlyPerformance_Final[[#This Row],[EXT EXP]]</f>
        <v>0</v>
      </c>
      <c r="AU3501" s="11" t="str">
        <f>IF(Table_PBS_SQL_DB2_PBSSQL_PBS_NDP_Tina_CG_QtrlyPerformance_Final[[#This Row],[Item_Code]]&gt;"300000", "Capital", "Recurrent")</f>
        <v>Capital</v>
      </c>
    </row>
    <row r="3502" spans="1:47" x14ac:dyDescent="0.25">
      <c r="A3502" t="s">
        <v>359</v>
      </c>
      <c r="B3502" t="s">
        <v>360</v>
      </c>
      <c r="C3502" t="s">
        <v>293</v>
      </c>
      <c r="D3502" t="s">
        <v>1206</v>
      </c>
      <c r="E3502" t="s">
        <v>31</v>
      </c>
      <c r="F3502" t="s">
        <v>1207</v>
      </c>
      <c r="G3502" t="s">
        <v>75</v>
      </c>
      <c r="H3502" t="s">
        <v>1529</v>
      </c>
      <c r="I3502" t="s">
        <v>493</v>
      </c>
      <c r="J3502" t="s">
        <v>1736</v>
      </c>
      <c r="K3502" t="s">
        <v>361</v>
      </c>
      <c r="L3502" t="s">
        <v>1743</v>
      </c>
      <c r="M3502" t="s">
        <v>866</v>
      </c>
      <c r="N3502" t="s">
        <v>867</v>
      </c>
      <c r="O3502" t="s">
        <v>1215</v>
      </c>
      <c r="P3502" t="s">
        <v>1216</v>
      </c>
      <c r="Q3502" s="11">
        <v>0</v>
      </c>
      <c r="R3502" s="11">
        <v>0</v>
      </c>
      <c r="S3502" s="11">
        <v>0</v>
      </c>
      <c r="T3502" s="11">
        <v>0</v>
      </c>
      <c r="U3502" s="11">
        <v>0</v>
      </c>
      <c r="V3502" s="11">
        <v>0</v>
      </c>
      <c r="W3502" s="11">
        <v>50000000</v>
      </c>
      <c r="X3502" s="11">
        <v>0</v>
      </c>
      <c r="Y3502" s="11">
        <v>0</v>
      </c>
      <c r="Z3502" s="11">
        <v>0</v>
      </c>
      <c r="AA3502" s="11">
        <v>0</v>
      </c>
      <c r="AB3502" s="11">
        <v>0</v>
      </c>
      <c r="AC3502" s="11">
        <v>0</v>
      </c>
      <c r="AD3502" s="11">
        <v>0</v>
      </c>
      <c r="AE3502" s="11">
        <v>0</v>
      </c>
      <c r="AF3502" s="11">
        <v>0</v>
      </c>
      <c r="AG3502" s="11">
        <v>0</v>
      </c>
      <c r="AH3502" s="11">
        <v>0</v>
      </c>
      <c r="AI3502" s="11">
        <v>0</v>
      </c>
      <c r="AJ3502" s="11">
        <v>0</v>
      </c>
      <c r="AK3502" s="11">
        <v>100000000</v>
      </c>
      <c r="AL3502" s="11">
        <v>99935059</v>
      </c>
      <c r="AM3502" s="11">
        <v>0</v>
      </c>
      <c r="AN3502" s="11">
        <v>0</v>
      </c>
      <c r="AO35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5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99935059</v>
      </c>
      <c r="AR35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2" s="11">
        <f>Table_PBS_SQL_DB2_PBSSQL_PBS_NDP_Tina_CG_QtrlyPerformance_Final[[#This Row],[GOU REL]]+Table_PBS_SQL_DB2_PBSSQL_PBS_NDP_Tina_CG_QtrlyPerformance_Final[[#This Row],[EXT REL]]</f>
        <v>100000000</v>
      </c>
      <c r="AT3502" s="11">
        <f>Table_PBS_SQL_DB2_PBSSQL_PBS_NDP_Tina_CG_QtrlyPerformance_Final[[#This Row],[GOU EXP]]+Table_PBS_SQL_DB2_PBSSQL_PBS_NDP_Tina_CG_QtrlyPerformance_Final[[#This Row],[EXT EXP]]</f>
        <v>99935059</v>
      </c>
      <c r="AU3502" s="11" t="str">
        <f>IF(Table_PBS_SQL_DB2_PBSSQL_PBS_NDP_Tina_CG_QtrlyPerformance_Final[[#This Row],[Item_Code]]&gt;"300000", "Capital", "Recurrent")</f>
        <v>Capital</v>
      </c>
    </row>
    <row r="3503" spans="1:47" x14ac:dyDescent="0.25">
      <c r="A3503" t="s">
        <v>371</v>
      </c>
      <c r="B3503" t="s">
        <v>372</v>
      </c>
      <c r="C3503" t="s">
        <v>293</v>
      </c>
      <c r="D3503" t="s">
        <v>1206</v>
      </c>
      <c r="E3503" t="s">
        <v>31</v>
      </c>
      <c r="F3503" t="s">
        <v>1207</v>
      </c>
      <c r="G3503" t="s">
        <v>75</v>
      </c>
      <c r="H3503" t="s">
        <v>1529</v>
      </c>
      <c r="I3503" t="s">
        <v>477</v>
      </c>
      <c r="J3503" t="s">
        <v>1752</v>
      </c>
      <c r="K3503" t="s">
        <v>373</v>
      </c>
      <c r="L3503" t="s">
        <v>1753</v>
      </c>
      <c r="M3503" t="s">
        <v>1232</v>
      </c>
      <c r="N3503" t="s">
        <v>1233</v>
      </c>
      <c r="O3503" t="s">
        <v>1516</v>
      </c>
      <c r="P3503" t="s">
        <v>1517</v>
      </c>
      <c r="Q3503" s="11">
        <v>0</v>
      </c>
      <c r="R3503" s="11">
        <v>0</v>
      </c>
      <c r="S3503" s="11">
        <v>0</v>
      </c>
      <c r="T3503" s="11">
        <v>0</v>
      </c>
      <c r="U3503" s="11">
        <v>79000000</v>
      </c>
      <c r="V3503" s="11">
        <v>0</v>
      </c>
      <c r="W3503" s="11">
        <v>79000000</v>
      </c>
      <c r="X3503" s="11">
        <v>0</v>
      </c>
      <c r="Y3503" s="11">
        <v>0</v>
      </c>
      <c r="Z3503" s="11">
        <v>0</v>
      </c>
      <c r="AA3503" s="11">
        <v>0</v>
      </c>
      <c r="AB3503" s="11">
        <v>0</v>
      </c>
      <c r="AC3503" s="11">
        <v>21950000</v>
      </c>
      <c r="AD3503" s="11">
        <v>0</v>
      </c>
      <c r="AE3503" s="11">
        <v>0</v>
      </c>
      <c r="AF3503" s="11">
        <v>0</v>
      </c>
      <c r="AG3503" s="11">
        <v>0</v>
      </c>
      <c r="AH3503" s="11">
        <v>0</v>
      </c>
      <c r="AI3503" s="11">
        <v>0</v>
      </c>
      <c r="AJ3503" s="11">
        <v>0</v>
      </c>
      <c r="AK3503" s="11">
        <v>0</v>
      </c>
      <c r="AL3503" s="11">
        <v>21925000</v>
      </c>
      <c r="AM3503" s="11">
        <v>0</v>
      </c>
      <c r="AN3503" s="11">
        <v>0</v>
      </c>
      <c r="AO35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21950000</v>
      </c>
      <c r="AP35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21925000</v>
      </c>
      <c r="AR35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3" s="11">
        <f>Table_PBS_SQL_DB2_PBSSQL_PBS_NDP_Tina_CG_QtrlyPerformance_Final[[#This Row],[GOU REL]]+Table_PBS_SQL_DB2_PBSSQL_PBS_NDP_Tina_CG_QtrlyPerformance_Final[[#This Row],[EXT REL]]</f>
        <v>21950000</v>
      </c>
      <c r="AT3503" s="11">
        <f>Table_PBS_SQL_DB2_PBSSQL_PBS_NDP_Tina_CG_QtrlyPerformance_Final[[#This Row],[GOU EXP]]+Table_PBS_SQL_DB2_PBSSQL_PBS_NDP_Tina_CG_QtrlyPerformance_Final[[#This Row],[EXT EXP]]</f>
        <v>21925000</v>
      </c>
      <c r="AU3503" s="11" t="str">
        <f>IF(Table_PBS_SQL_DB2_PBSSQL_PBS_NDP_Tina_CG_QtrlyPerformance_Final[[#This Row],[Item_Code]]&gt;"300000", "Capital", "Recurrent")</f>
        <v>Capital</v>
      </c>
    </row>
    <row r="3504" spans="1:47" x14ac:dyDescent="0.25">
      <c r="A3504" t="s">
        <v>371</v>
      </c>
      <c r="B3504" t="s">
        <v>372</v>
      </c>
      <c r="C3504" t="s">
        <v>293</v>
      </c>
      <c r="D3504" t="s">
        <v>1206</v>
      </c>
      <c r="E3504" t="s">
        <v>31</v>
      </c>
      <c r="F3504" t="s">
        <v>1207</v>
      </c>
      <c r="G3504" t="s">
        <v>75</v>
      </c>
      <c r="H3504" t="s">
        <v>1529</v>
      </c>
      <c r="I3504" t="s">
        <v>477</v>
      </c>
      <c r="J3504" t="s">
        <v>1752</v>
      </c>
      <c r="K3504" t="s">
        <v>373</v>
      </c>
      <c r="L3504" t="s">
        <v>1753</v>
      </c>
      <c r="M3504" t="s">
        <v>866</v>
      </c>
      <c r="N3504" t="s">
        <v>867</v>
      </c>
      <c r="O3504" t="s">
        <v>982</v>
      </c>
      <c r="P3504" t="s">
        <v>983</v>
      </c>
      <c r="Q3504" s="11">
        <v>0</v>
      </c>
      <c r="R3504" s="11">
        <v>0</v>
      </c>
      <c r="S3504" s="11">
        <v>0</v>
      </c>
      <c r="T3504" s="11">
        <v>0</v>
      </c>
      <c r="U3504" s="11">
        <v>78633398</v>
      </c>
      <c r="V3504" s="11">
        <v>0</v>
      </c>
      <c r="W3504" s="11">
        <v>78633398</v>
      </c>
      <c r="X3504" s="11">
        <v>0</v>
      </c>
      <c r="Y3504" s="11">
        <v>0</v>
      </c>
      <c r="Z3504" s="11">
        <v>0</v>
      </c>
      <c r="AA3504" s="11">
        <v>0</v>
      </c>
      <c r="AB3504" s="11">
        <v>0</v>
      </c>
      <c r="AC3504" s="11">
        <v>0</v>
      </c>
      <c r="AD3504" s="11">
        <v>0</v>
      </c>
      <c r="AE3504" s="11">
        <v>0</v>
      </c>
      <c r="AF3504" s="11">
        <v>0</v>
      </c>
      <c r="AG3504" s="11">
        <v>11500000</v>
      </c>
      <c r="AH3504" s="11">
        <v>0</v>
      </c>
      <c r="AI3504" s="11">
        <v>0</v>
      </c>
      <c r="AJ3504" s="11">
        <v>0</v>
      </c>
      <c r="AK3504" s="11">
        <v>0</v>
      </c>
      <c r="AL3504" s="11">
        <v>10987763</v>
      </c>
      <c r="AM3504" s="11">
        <v>0</v>
      </c>
      <c r="AN3504" s="11">
        <v>0</v>
      </c>
      <c r="AO35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11500000</v>
      </c>
      <c r="AP35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10987763</v>
      </c>
      <c r="AR35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4" s="11">
        <f>Table_PBS_SQL_DB2_PBSSQL_PBS_NDP_Tina_CG_QtrlyPerformance_Final[[#This Row],[GOU REL]]+Table_PBS_SQL_DB2_PBSSQL_PBS_NDP_Tina_CG_QtrlyPerformance_Final[[#This Row],[EXT REL]]</f>
        <v>11500000</v>
      </c>
      <c r="AT3504" s="11">
        <f>Table_PBS_SQL_DB2_PBSSQL_PBS_NDP_Tina_CG_QtrlyPerformance_Final[[#This Row],[GOU EXP]]+Table_PBS_SQL_DB2_PBSSQL_PBS_NDP_Tina_CG_QtrlyPerformance_Final[[#This Row],[EXT EXP]]</f>
        <v>10987763</v>
      </c>
      <c r="AU3504" s="11" t="str">
        <f>IF(Table_PBS_SQL_DB2_PBSSQL_PBS_NDP_Tina_CG_QtrlyPerformance_Final[[#This Row],[Item_Code]]&gt;"300000", "Capital", "Recurrent")</f>
        <v>Capital</v>
      </c>
    </row>
    <row r="3505" spans="1:47" x14ac:dyDescent="0.25">
      <c r="A3505" t="s">
        <v>1771</v>
      </c>
      <c r="B3505" t="s">
        <v>1772</v>
      </c>
      <c r="C3505" t="s">
        <v>293</v>
      </c>
      <c r="D3505" t="s">
        <v>1206</v>
      </c>
      <c r="E3505" t="s">
        <v>31</v>
      </c>
      <c r="F3505" t="s">
        <v>1207</v>
      </c>
      <c r="G3505" t="s">
        <v>75</v>
      </c>
      <c r="H3505" t="s">
        <v>1723</v>
      </c>
      <c r="I3505" t="s">
        <v>305</v>
      </c>
      <c r="J3505" t="s">
        <v>1773</v>
      </c>
      <c r="K3505" t="s">
        <v>1774</v>
      </c>
      <c r="L3505" t="s">
        <v>1775</v>
      </c>
      <c r="M3505" t="s">
        <v>866</v>
      </c>
      <c r="N3505" t="s">
        <v>867</v>
      </c>
      <c r="O3505" t="s">
        <v>957</v>
      </c>
      <c r="P3505" t="s">
        <v>958</v>
      </c>
      <c r="Q3505" s="11">
        <v>0</v>
      </c>
      <c r="R3505" s="11">
        <v>0</v>
      </c>
      <c r="S3505" s="11">
        <v>0</v>
      </c>
      <c r="T3505" s="11">
        <v>0</v>
      </c>
      <c r="U3505" s="11">
        <v>36000000</v>
      </c>
      <c r="V3505" s="11">
        <v>0</v>
      </c>
      <c r="W3505" s="11">
        <v>36000000</v>
      </c>
      <c r="X3505" s="11">
        <v>0</v>
      </c>
      <c r="Y3505" s="11">
        <v>0</v>
      </c>
      <c r="Z3505" s="11">
        <v>0</v>
      </c>
      <c r="AA3505" s="11">
        <v>0</v>
      </c>
      <c r="AB3505" s="11">
        <v>0</v>
      </c>
      <c r="AC3505" s="11">
        <v>36000000</v>
      </c>
      <c r="AD3505" s="11">
        <v>0</v>
      </c>
      <c r="AE3505" s="11">
        <v>0</v>
      </c>
      <c r="AF3505" s="11">
        <v>0</v>
      </c>
      <c r="AG3505" s="11">
        <v>0</v>
      </c>
      <c r="AH3505" s="11">
        <v>0</v>
      </c>
      <c r="AI3505" s="11">
        <v>0</v>
      </c>
      <c r="AJ3505" s="11">
        <v>0</v>
      </c>
      <c r="AK3505" s="11">
        <v>0</v>
      </c>
      <c r="AL3505" s="11">
        <v>34729517</v>
      </c>
      <c r="AM3505" s="11">
        <v>0</v>
      </c>
      <c r="AN3505" s="11">
        <v>0</v>
      </c>
      <c r="AO35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36000000</v>
      </c>
      <c r="AP35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34729517</v>
      </c>
      <c r="AR35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5" s="11">
        <f>Table_PBS_SQL_DB2_PBSSQL_PBS_NDP_Tina_CG_QtrlyPerformance_Final[[#This Row],[GOU REL]]+Table_PBS_SQL_DB2_PBSSQL_PBS_NDP_Tina_CG_QtrlyPerformance_Final[[#This Row],[EXT REL]]</f>
        <v>36000000</v>
      </c>
      <c r="AT3505" s="11">
        <f>Table_PBS_SQL_DB2_PBSSQL_PBS_NDP_Tina_CG_QtrlyPerformance_Final[[#This Row],[GOU EXP]]+Table_PBS_SQL_DB2_PBSSQL_PBS_NDP_Tina_CG_QtrlyPerformance_Final[[#This Row],[EXT EXP]]</f>
        <v>34729517</v>
      </c>
      <c r="AU3505" s="11" t="str">
        <f>IF(Table_PBS_SQL_DB2_PBSSQL_PBS_NDP_Tina_CG_QtrlyPerformance_Final[[#This Row],[Item_Code]]&gt;"300000", "Capital", "Recurrent")</f>
        <v>Capital</v>
      </c>
    </row>
    <row r="3506" spans="1:47" x14ac:dyDescent="0.25">
      <c r="A3506" t="s">
        <v>393</v>
      </c>
      <c r="B3506" t="s">
        <v>394</v>
      </c>
      <c r="C3506" t="s">
        <v>293</v>
      </c>
      <c r="D3506" t="s">
        <v>1206</v>
      </c>
      <c r="E3506" t="s">
        <v>75</v>
      </c>
      <c r="F3506" t="s">
        <v>1228</v>
      </c>
      <c r="G3506" t="s">
        <v>31</v>
      </c>
      <c r="H3506" t="s">
        <v>1831</v>
      </c>
      <c r="I3506" t="s">
        <v>493</v>
      </c>
      <c r="J3506" t="s">
        <v>1529</v>
      </c>
      <c r="K3506" t="s">
        <v>395</v>
      </c>
      <c r="L3506" t="s">
        <v>1832</v>
      </c>
      <c r="M3506" t="s">
        <v>866</v>
      </c>
      <c r="N3506" t="s">
        <v>867</v>
      </c>
      <c r="O3506" t="s">
        <v>982</v>
      </c>
      <c r="P3506" t="s">
        <v>983</v>
      </c>
      <c r="Q3506" s="11">
        <v>0</v>
      </c>
      <c r="R3506" s="11">
        <v>0</v>
      </c>
      <c r="S3506" s="11">
        <v>0</v>
      </c>
      <c r="T3506" s="11">
        <v>0</v>
      </c>
      <c r="U3506" s="11">
        <v>250000000</v>
      </c>
      <c r="V3506" s="11">
        <v>0</v>
      </c>
      <c r="W3506" s="11">
        <v>250000000</v>
      </c>
      <c r="X3506" s="11">
        <v>0</v>
      </c>
      <c r="Y3506" s="11">
        <v>0</v>
      </c>
      <c r="Z3506" s="11">
        <v>0</v>
      </c>
      <c r="AA3506" s="11">
        <v>0</v>
      </c>
      <c r="AB3506" s="11">
        <v>0</v>
      </c>
      <c r="AC3506" s="11">
        <v>0</v>
      </c>
      <c r="AD3506" s="11">
        <v>0</v>
      </c>
      <c r="AE3506" s="11">
        <v>0</v>
      </c>
      <c r="AF3506" s="11">
        <v>0</v>
      </c>
      <c r="AG3506" s="11">
        <v>59800000</v>
      </c>
      <c r="AH3506" s="11">
        <v>0</v>
      </c>
      <c r="AI3506" s="11">
        <v>0</v>
      </c>
      <c r="AJ3506" s="11">
        <v>0</v>
      </c>
      <c r="AK3506" s="11">
        <v>190200000</v>
      </c>
      <c r="AL3506" s="11">
        <v>250000000</v>
      </c>
      <c r="AM3506" s="11">
        <v>0</v>
      </c>
      <c r="AN3506" s="11">
        <v>0</v>
      </c>
      <c r="AO35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35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35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6" s="11">
        <f>Table_PBS_SQL_DB2_PBSSQL_PBS_NDP_Tina_CG_QtrlyPerformance_Final[[#This Row],[GOU REL]]+Table_PBS_SQL_DB2_PBSSQL_PBS_NDP_Tina_CG_QtrlyPerformance_Final[[#This Row],[EXT REL]]</f>
        <v>250000000</v>
      </c>
      <c r="AT3506" s="11">
        <f>Table_PBS_SQL_DB2_PBSSQL_PBS_NDP_Tina_CG_QtrlyPerformance_Final[[#This Row],[GOU EXP]]+Table_PBS_SQL_DB2_PBSSQL_PBS_NDP_Tina_CG_QtrlyPerformance_Final[[#This Row],[EXT EXP]]</f>
        <v>250000000</v>
      </c>
      <c r="AU3506" s="11" t="str">
        <f>IF(Table_PBS_SQL_DB2_PBSSQL_PBS_NDP_Tina_CG_QtrlyPerformance_Final[[#This Row],[Item_Code]]&gt;"300000", "Capital", "Recurrent")</f>
        <v>Capital</v>
      </c>
    </row>
    <row r="3507" spans="1:47" x14ac:dyDescent="0.25">
      <c r="A3507" t="s">
        <v>397</v>
      </c>
      <c r="B3507" t="s">
        <v>398</v>
      </c>
      <c r="C3507" t="s">
        <v>293</v>
      </c>
      <c r="D3507" t="s">
        <v>1206</v>
      </c>
      <c r="E3507" t="s">
        <v>75</v>
      </c>
      <c r="F3507" t="s">
        <v>1228</v>
      </c>
      <c r="G3507" t="s">
        <v>31</v>
      </c>
      <c r="H3507" t="s">
        <v>1783</v>
      </c>
      <c r="I3507" t="s">
        <v>666</v>
      </c>
      <c r="J3507" t="s">
        <v>1213</v>
      </c>
      <c r="K3507" t="s">
        <v>399</v>
      </c>
      <c r="L3507" t="s">
        <v>1784</v>
      </c>
      <c r="M3507" t="s">
        <v>866</v>
      </c>
      <c r="N3507" t="s">
        <v>867</v>
      </c>
      <c r="O3507" t="s">
        <v>1589</v>
      </c>
      <c r="P3507" t="s">
        <v>1590</v>
      </c>
      <c r="Q3507" s="11">
        <v>0</v>
      </c>
      <c r="R3507" s="11">
        <v>0</v>
      </c>
      <c r="S3507" s="11">
        <v>0</v>
      </c>
      <c r="T3507" s="11">
        <v>0</v>
      </c>
      <c r="U3507" s="11">
        <v>0</v>
      </c>
      <c r="V3507" s="11">
        <v>0</v>
      </c>
      <c r="W3507" s="11">
        <v>1760000000</v>
      </c>
      <c r="X3507" s="11">
        <v>0</v>
      </c>
      <c r="Y3507" s="11">
        <v>0</v>
      </c>
      <c r="Z3507" s="11">
        <v>0</v>
      </c>
      <c r="AA3507" s="11">
        <v>0</v>
      </c>
      <c r="AB3507" s="11">
        <v>0</v>
      </c>
      <c r="AC3507" s="11">
        <v>500000000</v>
      </c>
      <c r="AD3507" s="11">
        <v>0</v>
      </c>
      <c r="AE3507" s="11">
        <v>0</v>
      </c>
      <c r="AF3507" s="11">
        <v>0</v>
      </c>
      <c r="AG3507" s="11">
        <v>269883450</v>
      </c>
      <c r="AH3507" s="11">
        <v>196292000</v>
      </c>
      <c r="AI3507" s="11">
        <v>0</v>
      </c>
      <c r="AJ3507" s="11">
        <v>0</v>
      </c>
      <c r="AK3507" s="11">
        <v>989715151</v>
      </c>
      <c r="AL3507" s="11">
        <v>1527308801</v>
      </c>
      <c r="AM3507" s="11">
        <v>0</v>
      </c>
      <c r="AN3507" s="11">
        <v>0</v>
      </c>
      <c r="AO35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1759598601</v>
      </c>
      <c r="AP35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1723600801</v>
      </c>
      <c r="AR35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7" s="11">
        <f>Table_PBS_SQL_DB2_PBSSQL_PBS_NDP_Tina_CG_QtrlyPerformance_Final[[#This Row],[GOU REL]]+Table_PBS_SQL_DB2_PBSSQL_PBS_NDP_Tina_CG_QtrlyPerformance_Final[[#This Row],[EXT REL]]</f>
        <v>1759598601</v>
      </c>
      <c r="AT3507" s="11">
        <f>Table_PBS_SQL_DB2_PBSSQL_PBS_NDP_Tina_CG_QtrlyPerformance_Final[[#This Row],[GOU EXP]]+Table_PBS_SQL_DB2_PBSSQL_PBS_NDP_Tina_CG_QtrlyPerformance_Final[[#This Row],[EXT EXP]]</f>
        <v>1723600801</v>
      </c>
      <c r="AU3507" s="11" t="str">
        <f>IF(Table_PBS_SQL_DB2_PBSSQL_PBS_NDP_Tina_CG_QtrlyPerformance_Final[[#This Row],[Item_Code]]&gt;"300000", "Capital", "Recurrent")</f>
        <v>Capital</v>
      </c>
    </row>
    <row r="3508" spans="1:47" x14ac:dyDescent="0.25">
      <c r="A3508" t="s">
        <v>2304</v>
      </c>
      <c r="B3508" t="s">
        <v>2305</v>
      </c>
      <c r="C3508" t="s">
        <v>293</v>
      </c>
      <c r="D3508" t="s">
        <v>1206</v>
      </c>
      <c r="E3508" t="s">
        <v>75</v>
      </c>
      <c r="F3508" t="s">
        <v>1228</v>
      </c>
      <c r="G3508" t="s">
        <v>31</v>
      </c>
      <c r="H3508" t="s">
        <v>1786</v>
      </c>
      <c r="I3508" t="s">
        <v>493</v>
      </c>
      <c r="J3508" t="s">
        <v>1213</v>
      </c>
      <c r="K3508" t="s">
        <v>2306</v>
      </c>
      <c r="L3508" t="s">
        <v>2307</v>
      </c>
      <c r="M3508" t="s">
        <v>866</v>
      </c>
      <c r="N3508" t="s">
        <v>867</v>
      </c>
      <c r="O3508" t="s">
        <v>1371</v>
      </c>
      <c r="P3508" t="s">
        <v>1372</v>
      </c>
      <c r="Q3508" s="11">
        <v>0</v>
      </c>
      <c r="R3508" s="11">
        <v>0</v>
      </c>
      <c r="S3508" s="11">
        <v>0</v>
      </c>
      <c r="T3508" s="11">
        <v>0</v>
      </c>
      <c r="U3508" s="11">
        <v>120000000</v>
      </c>
      <c r="V3508" s="11">
        <v>0</v>
      </c>
      <c r="W3508" s="11">
        <v>120000000</v>
      </c>
      <c r="X3508" s="11">
        <v>0</v>
      </c>
      <c r="Y3508" s="11">
        <v>0</v>
      </c>
      <c r="Z3508" s="11">
        <v>0</v>
      </c>
      <c r="AA3508" s="11">
        <v>0</v>
      </c>
      <c r="AB3508" s="11">
        <v>0</v>
      </c>
      <c r="AC3508" s="11">
        <v>0</v>
      </c>
      <c r="AD3508" s="11">
        <v>0</v>
      </c>
      <c r="AE3508" s="11">
        <v>0</v>
      </c>
      <c r="AF3508" s="11">
        <v>0</v>
      </c>
      <c r="AG3508" s="11">
        <v>90000000</v>
      </c>
      <c r="AH3508" s="11">
        <v>0</v>
      </c>
      <c r="AI3508" s="11">
        <v>0</v>
      </c>
      <c r="AJ3508" s="11">
        <v>0</v>
      </c>
      <c r="AK3508" s="11">
        <v>30000000</v>
      </c>
      <c r="AL3508" s="11">
        <v>119184600</v>
      </c>
      <c r="AM3508" s="11">
        <v>0</v>
      </c>
      <c r="AN3508" s="11">
        <v>0</v>
      </c>
      <c r="AO35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5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119184600</v>
      </c>
      <c r="AR35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8" s="11">
        <f>Table_PBS_SQL_DB2_PBSSQL_PBS_NDP_Tina_CG_QtrlyPerformance_Final[[#This Row],[GOU REL]]+Table_PBS_SQL_DB2_PBSSQL_PBS_NDP_Tina_CG_QtrlyPerformance_Final[[#This Row],[EXT REL]]</f>
        <v>120000000</v>
      </c>
      <c r="AT3508" s="11">
        <f>Table_PBS_SQL_DB2_PBSSQL_PBS_NDP_Tina_CG_QtrlyPerformance_Final[[#This Row],[GOU EXP]]+Table_PBS_SQL_DB2_PBSSQL_PBS_NDP_Tina_CG_QtrlyPerformance_Final[[#This Row],[EXT EXP]]</f>
        <v>119184600</v>
      </c>
      <c r="AU3508" s="11" t="str">
        <f>IF(Table_PBS_SQL_DB2_PBSSQL_PBS_NDP_Tina_CG_QtrlyPerformance_Final[[#This Row],[Item_Code]]&gt;"300000", "Capital", "Recurrent")</f>
        <v>Recurrent</v>
      </c>
    </row>
    <row r="3509" spans="1:47" x14ac:dyDescent="0.25">
      <c r="A3509" t="s">
        <v>413</v>
      </c>
      <c r="B3509" t="s">
        <v>414</v>
      </c>
      <c r="C3509" t="s">
        <v>293</v>
      </c>
      <c r="D3509" t="s">
        <v>1206</v>
      </c>
      <c r="E3509" t="s">
        <v>75</v>
      </c>
      <c r="F3509" t="s">
        <v>1228</v>
      </c>
      <c r="G3509" t="s">
        <v>31</v>
      </c>
      <c r="H3509" t="s">
        <v>1786</v>
      </c>
      <c r="I3509" t="s">
        <v>467</v>
      </c>
      <c r="J3509" t="s">
        <v>1213</v>
      </c>
      <c r="K3509" t="s">
        <v>415</v>
      </c>
      <c r="L3509" t="s">
        <v>1791</v>
      </c>
      <c r="M3509" t="s">
        <v>866</v>
      </c>
      <c r="N3509" t="s">
        <v>867</v>
      </c>
      <c r="O3509" t="s">
        <v>969</v>
      </c>
      <c r="P3509" t="s">
        <v>970</v>
      </c>
      <c r="Q3509" s="11">
        <v>0</v>
      </c>
      <c r="R3509" s="11">
        <v>0</v>
      </c>
      <c r="S3509" s="11">
        <v>0</v>
      </c>
      <c r="T3509" s="11">
        <v>0</v>
      </c>
      <c r="U3509" s="11">
        <v>0</v>
      </c>
      <c r="V3509" s="11">
        <v>0</v>
      </c>
      <c r="W3509" s="11">
        <v>89000000</v>
      </c>
      <c r="X3509" s="11">
        <v>0</v>
      </c>
      <c r="Y3509" s="11">
        <v>0</v>
      </c>
      <c r="Z3509" s="11">
        <v>0</v>
      </c>
      <c r="AA3509" s="11">
        <v>0</v>
      </c>
      <c r="AB3509" s="11">
        <v>0</v>
      </c>
      <c r="AC3509" s="11">
        <v>0</v>
      </c>
      <c r="AD3509" s="11">
        <v>0</v>
      </c>
      <c r="AE3509" s="11">
        <v>0</v>
      </c>
      <c r="AF3509" s="11">
        <v>0</v>
      </c>
      <c r="AG3509" s="11">
        <v>50853333</v>
      </c>
      <c r="AH3509" s="11">
        <v>0</v>
      </c>
      <c r="AI3509" s="11">
        <v>0</v>
      </c>
      <c r="AJ3509" s="11">
        <v>0</v>
      </c>
      <c r="AK3509" s="11">
        <v>38146667</v>
      </c>
      <c r="AL3509" s="11">
        <v>89000000</v>
      </c>
      <c r="AM3509" s="11">
        <v>0</v>
      </c>
      <c r="AN3509" s="11">
        <v>0</v>
      </c>
      <c r="AO35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89000000</v>
      </c>
      <c r="AP35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89000000</v>
      </c>
      <c r="AR35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09" s="11">
        <f>Table_PBS_SQL_DB2_PBSSQL_PBS_NDP_Tina_CG_QtrlyPerformance_Final[[#This Row],[GOU REL]]+Table_PBS_SQL_DB2_PBSSQL_PBS_NDP_Tina_CG_QtrlyPerformance_Final[[#This Row],[EXT REL]]</f>
        <v>89000000</v>
      </c>
      <c r="AT3509" s="11">
        <f>Table_PBS_SQL_DB2_PBSSQL_PBS_NDP_Tina_CG_QtrlyPerformance_Final[[#This Row],[GOU EXP]]+Table_PBS_SQL_DB2_PBSSQL_PBS_NDP_Tina_CG_QtrlyPerformance_Final[[#This Row],[EXT EXP]]</f>
        <v>89000000</v>
      </c>
      <c r="AU3509" s="11" t="str">
        <f>IF(Table_PBS_SQL_DB2_PBSSQL_PBS_NDP_Tina_CG_QtrlyPerformance_Final[[#This Row],[Item_Code]]&gt;"300000", "Capital", "Recurrent")</f>
        <v>Recurrent</v>
      </c>
    </row>
    <row r="3510" spans="1:47" x14ac:dyDescent="0.25">
      <c r="A3510" t="s">
        <v>421</v>
      </c>
      <c r="B3510" t="s">
        <v>422</v>
      </c>
      <c r="C3510" t="s">
        <v>293</v>
      </c>
      <c r="D3510" t="s">
        <v>1206</v>
      </c>
      <c r="E3510" t="s">
        <v>75</v>
      </c>
      <c r="F3510" t="s">
        <v>1228</v>
      </c>
      <c r="G3510" t="s">
        <v>31</v>
      </c>
      <c r="H3510" t="s">
        <v>1786</v>
      </c>
      <c r="I3510" t="s">
        <v>467</v>
      </c>
      <c r="J3510" t="s">
        <v>1213</v>
      </c>
      <c r="K3510" t="s">
        <v>423</v>
      </c>
      <c r="L3510" t="s">
        <v>1792</v>
      </c>
      <c r="M3510" t="s">
        <v>1232</v>
      </c>
      <c r="N3510" t="s">
        <v>1586</v>
      </c>
      <c r="O3510" t="s">
        <v>1516</v>
      </c>
      <c r="P3510" t="s">
        <v>1517</v>
      </c>
      <c r="Q3510" s="11">
        <v>0</v>
      </c>
      <c r="R3510" s="11">
        <v>0</v>
      </c>
      <c r="S3510" s="11">
        <v>0</v>
      </c>
      <c r="T3510" s="11">
        <v>0</v>
      </c>
      <c r="U3510" s="11">
        <v>680000000</v>
      </c>
      <c r="V3510" s="11">
        <v>0</v>
      </c>
      <c r="W3510" s="11">
        <v>680000000</v>
      </c>
      <c r="X3510" s="11">
        <v>0</v>
      </c>
      <c r="Y3510" s="11">
        <v>0</v>
      </c>
      <c r="Z3510" s="11">
        <v>0</v>
      </c>
      <c r="AA3510" s="11">
        <v>0</v>
      </c>
      <c r="AB3510" s="11">
        <v>0</v>
      </c>
      <c r="AC3510" s="11">
        <v>236666667</v>
      </c>
      <c r="AD3510" s="11">
        <v>236666660</v>
      </c>
      <c r="AE3510" s="11">
        <v>0</v>
      </c>
      <c r="AF3510" s="11">
        <v>0</v>
      </c>
      <c r="AG3510" s="11">
        <v>221434667</v>
      </c>
      <c r="AH3510" s="11">
        <v>221434674</v>
      </c>
      <c r="AI3510" s="11">
        <v>0</v>
      </c>
      <c r="AJ3510" s="11">
        <v>0</v>
      </c>
      <c r="AK3510" s="11">
        <v>221898666</v>
      </c>
      <c r="AL3510" s="11">
        <v>221898666</v>
      </c>
      <c r="AM3510" s="11">
        <v>0</v>
      </c>
      <c r="AN3510" s="11">
        <v>0</v>
      </c>
      <c r="AO35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680000000</v>
      </c>
      <c r="AP35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680000000</v>
      </c>
      <c r="AR35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0" s="11">
        <f>Table_PBS_SQL_DB2_PBSSQL_PBS_NDP_Tina_CG_QtrlyPerformance_Final[[#This Row],[GOU REL]]+Table_PBS_SQL_DB2_PBSSQL_PBS_NDP_Tina_CG_QtrlyPerformance_Final[[#This Row],[EXT REL]]</f>
        <v>680000000</v>
      </c>
      <c r="AT3510" s="11">
        <f>Table_PBS_SQL_DB2_PBSSQL_PBS_NDP_Tina_CG_QtrlyPerformance_Final[[#This Row],[GOU EXP]]+Table_PBS_SQL_DB2_PBSSQL_PBS_NDP_Tina_CG_QtrlyPerformance_Final[[#This Row],[EXT EXP]]</f>
        <v>680000000</v>
      </c>
      <c r="AU3510" s="11" t="str">
        <f>IF(Table_PBS_SQL_DB2_PBSSQL_PBS_NDP_Tina_CG_QtrlyPerformance_Final[[#This Row],[Item_Code]]&gt;"300000", "Capital", "Recurrent")</f>
        <v>Capital</v>
      </c>
    </row>
    <row r="3511" spans="1:47" x14ac:dyDescent="0.25">
      <c r="A3511" t="s">
        <v>429</v>
      </c>
      <c r="B3511" t="s">
        <v>430</v>
      </c>
      <c r="C3511" t="s">
        <v>293</v>
      </c>
      <c r="D3511" t="s">
        <v>1206</v>
      </c>
      <c r="E3511" t="s">
        <v>75</v>
      </c>
      <c r="F3511" t="s">
        <v>1228</v>
      </c>
      <c r="G3511" t="s">
        <v>31</v>
      </c>
      <c r="H3511" t="s">
        <v>1786</v>
      </c>
      <c r="I3511" t="s">
        <v>467</v>
      </c>
      <c r="J3511" t="s">
        <v>1213</v>
      </c>
      <c r="K3511" t="s">
        <v>431</v>
      </c>
      <c r="L3511" t="s">
        <v>1794</v>
      </c>
      <c r="M3511" t="s">
        <v>1232</v>
      </c>
      <c r="N3511" t="s">
        <v>1586</v>
      </c>
      <c r="O3511" t="s">
        <v>1626</v>
      </c>
      <c r="P3511" t="s">
        <v>1627</v>
      </c>
      <c r="Q3511" s="11">
        <v>0</v>
      </c>
      <c r="R3511" s="11">
        <v>0</v>
      </c>
      <c r="S3511" s="11">
        <v>0</v>
      </c>
      <c r="T3511" s="11">
        <v>0</v>
      </c>
      <c r="U3511" s="11">
        <v>1070000000</v>
      </c>
      <c r="V3511" s="11">
        <v>0</v>
      </c>
      <c r="W3511" s="11">
        <v>1070000000</v>
      </c>
      <c r="X3511" s="11">
        <v>0</v>
      </c>
      <c r="Y3511" s="11">
        <v>0</v>
      </c>
      <c r="Z3511" s="11">
        <v>0</v>
      </c>
      <c r="AA3511" s="11">
        <v>0</v>
      </c>
      <c r="AB3511" s="11">
        <v>0</v>
      </c>
      <c r="AC3511" s="11">
        <v>223333333</v>
      </c>
      <c r="AD3511" s="11">
        <v>12065242</v>
      </c>
      <c r="AE3511" s="11">
        <v>0</v>
      </c>
      <c r="AF3511" s="11">
        <v>0</v>
      </c>
      <c r="AG3511" s="11">
        <v>322918667</v>
      </c>
      <c r="AH3511" s="11">
        <v>100576666</v>
      </c>
      <c r="AI3511" s="11">
        <v>0</v>
      </c>
      <c r="AJ3511" s="11">
        <v>0</v>
      </c>
      <c r="AK3511" s="11">
        <v>523747000</v>
      </c>
      <c r="AL3511" s="11">
        <v>957357092</v>
      </c>
      <c r="AM3511" s="11">
        <v>0</v>
      </c>
      <c r="AN3511" s="11">
        <v>0</v>
      </c>
      <c r="AO35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1069999000</v>
      </c>
      <c r="AP35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1069999000</v>
      </c>
      <c r="AR35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1" s="11">
        <f>Table_PBS_SQL_DB2_PBSSQL_PBS_NDP_Tina_CG_QtrlyPerformance_Final[[#This Row],[GOU REL]]+Table_PBS_SQL_DB2_PBSSQL_PBS_NDP_Tina_CG_QtrlyPerformance_Final[[#This Row],[EXT REL]]</f>
        <v>1069999000</v>
      </c>
      <c r="AT3511" s="11">
        <f>Table_PBS_SQL_DB2_PBSSQL_PBS_NDP_Tina_CG_QtrlyPerformance_Final[[#This Row],[GOU EXP]]+Table_PBS_SQL_DB2_PBSSQL_PBS_NDP_Tina_CG_QtrlyPerformance_Final[[#This Row],[EXT EXP]]</f>
        <v>1069999000</v>
      </c>
      <c r="AU3511" s="11" t="str">
        <f>IF(Table_PBS_SQL_DB2_PBSSQL_PBS_NDP_Tina_CG_QtrlyPerformance_Final[[#This Row],[Item_Code]]&gt;"300000", "Capital", "Recurrent")</f>
        <v>Capital</v>
      </c>
    </row>
    <row r="3512" spans="1:47" x14ac:dyDescent="0.25">
      <c r="A3512" t="s">
        <v>449</v>
      </c>
      <c r="B3512" t="s">
        <v>450</v>
      </c>
      <c r="C3512" t="s">
        <v>293</v>
      </c>
      <c r="D3512" t="s">
        <v>1206</v>
      </c>
      <c r="E3512" t="s">
        <v>75</v>
      </c>
      <c r="F3512" t="s">
        <v>1228</v>
      </c>
      <c r="G3512" t="s">
        <v>31</v>
      </c>
      <c r="H3512" t="s">
        <v>1786</v>
      </c>
      <c r="I3512" t="s">
        <v>467</v>
      </c>
      <c r="J3512" t="s">
        <v>1213</v>
      </c>
      <c r="K3512" t="s">
        <v>451</v>
      </c>
      <c r="L3512" t="s">
        <v>1801</v>
      </c>
      <c r="M3512" t="s">
        <v>866</v>
      </c>
      <c r="N3512" t="s">
        <v>867</v>
      </c>
      <c r="O3512" t="s">
        <v>1023</v>
      </c>
      <c r="P3512" t="s">
        <v>1024</v>
      </c>
      <c r="Q3512" s="11">
        <v>0</v>
      </c>
      <c r="R3512" s="11">
        <v>0</v>
      </c>
      <c r="S3512" s="11">
        <v>0</v>
      </c>
      <c r="T3512" s="11">
        <v>0</v>
      </c>
      <c r="U3512" s="11">
        <v>10000000</v>
      </c>
      <c r="V3512" s="11">
        <v>0</v>
      </c>
      <c r="W3512" s="11">
        <v>10000000</v>
      </c>
      <c r="X3512" s="11">
        <v>0</v>
      </c>
      <c r="Y3512" s="11">
        <v>0</v>
      </c>
      <c r="Z3512" s="11">
        <v>0</v>
      </c>
      <c r="AA3512" s="11">
        <v>0</v>
      </c>
      <c r="AB3512" s="11">
        <v>0</v>
      </c>
      <c r="AC3512" s="11">
        <v>0</v>
      </c>
      <c r="AD3512" s="11">
        <v>0</v>
      </c>
      <c r="AE3512" s="11">
        <v>0</v>
      </c>
      <c r="AF3512" s="11">
        <v>0</v>
      </c>
      <c r="AG3512" s="11">
        <v>0</v>
      </c>
      <c r="AH3512" s="11">
        <v>0</v>
      </c>
      <c r="AI3512" s="11">
        <v>0</v>
      </c>
      <c r="AJ3512" s="11">
        <v>0</v>
      </c>
      <c r="AK3512" s="11">
        <v>10000000</v>
      </c>
      <c r="AL3512" s="11">
        <v>9904080</v>
      </c>
      <c r="AM3512" s="11">
        <v>0</v>
      </c>
      <c r="AN3512" s="11">
        <v>0</v>
      </c>
      <c r="AO35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5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9904080</v>
      </c>
      <c r="AR35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2" s="11">
        <f>Table_PBS_SQL_DB2_PBSSQL_PBS_NDP_Tina_CG_QtrlyPerformance_Final[[#This Row],[GOU REL]]+Table_PBS_SQL_DB2_PBSSQL_PBS_NDP_Tina_CG_QtrlyPerformance_Final[[#This Row],[EXT REL]]</f>
        <v>10000000</v>
      </c>
      <c r="AT3512" s="11">
        <f>Table_PBS_SQL_DB2_PBSSQL_PBS_NDP_Tina_CG_QtrlyPerformance_Final[[#This Row],[GOU EXP]]+Table_PBS_SQL_DB2_PBSSQL_PBS_NDP_Tina_CG_QtrlyPerformance_Final[[#This Row],[EXT EXP]]</f>
        <v>9904080</v>
      </c>
      <c r="AU3512" s="11" t="str">
        <f>IF(Table_PBS_SQL_DB2_PBSSQL_PBS_NDP_Tina_CG_QtrlyPerformance_Final[[#This Row],[Item_Code]]&gt;"300000", "Capital", "Recurrent")</f>
        <v>Capital</v>
      </c>
    </row>
    <row r="3513" spans="1:47" x14ac:dyDescent="0.25">
      <c r="A3513" t="s">
        <v>453</v>
      </c>
      <c r="B3513" t="s">
        <v>454</v>
      </c>
      <c r="C3513" t="s">
        <v>293</v>
      </c>
      <c r="D3513" t="s">
        <v>1206</v>
      </c>
      <c r="E3513" t="s">
        <v>75</v>
      </c>
      <c r="F3513" t="s">
        <v>1228</v>
      </c>
      <c r="G3513" t="s">
        <v>31</v>
      </c>
      <c r="H3513" t="s">
        <v>1786</v>
      </c>
      <c r="I3513" t="s">
        <v>467</v>
      </c>
      <c r="J3513" t="s">
        <v>1802</v>
      </c>
      <c r="K3513" t="s">
        <v>455</v>
      </c>
      <c r="L3513" t="s">
        <v>1803</v>
      </c>
      <c r="M3513" t="s">
        <v>1232</v>
      </c>
      <c r="N3513" t="s">
        <v>1586</v>
      </c>
      <c r="O3513" t="s">
        <v>1155</v>
      </c>
      <c r="P3513" t="s">
        <v>1156</v>
      </c>
      <c r="Q3513" s="11">
        <v>0</v>
      </c>
      <c r="R3513" s="11">
        <v>0</v>
      </c>
      <c r="S3513" s="11">
        <v>0</v>
      </c>
      <c r="T3513" s="11">
        <v>0</v>
      </c>
      <c r="U3513" s="11">
        <v>200000000</v>
      </c>
      <c r="V3513" s="11">
        <v>0</v>
      </c>
      <c r="W3513" s="11">
        <v>200000000</v>
      </c>
      <c r="X3513" s="11">
        <v>0</v>
      </c>
      <c r="Y3513" s="11">
        <v>0</v>
      </c>
      <c r="Z3513" s="11">
        <v>0</v>
      </c>
      <c r="AA3513" s="11">
        <v>0</v>
      </c>
      <c r="AB3513" s="11">
        <v>0</v>
      </c>
      <c r="AC3513" s="11">
        <v>105000000</v>
      </c>
      <c r="AD3513" s="11">
        <v>105000000</v>
      </c>
      <c r="AE3513" s="11">
        <v>0</v>
      </c>
      <c r="AF3513" s="11">
        <v>0</v>
      </c>
      <c r="AG3513" s="11">
        <v>91400000</v>
      </c>
      <c r="AH3513" s="11">
        <v>8637036</v>
      </c>
      <c r="AI3513" s="11">
        <v>0</v>
      </c>
      <c r="AJ3513" s="11">
        <v>0</v>
      </c>
      <c r="AK3513" s="11">
        <v>3600000</v>
      </c>
      <c r="AL3513" s="11">
        <v>85983170</v>
      </c>
      <c r="AM3513" s="11">
        <v>0</v>
      </c>
      <c r="AN3513" s="11">
        <v>0</v>
      </c>
      <c r="AO35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5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199620206</v>
      </c>
      <c r="AR35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3" s="11">
        <f>Table_PBS_SQL_DB2_PBSSQL_PBS_NDP_Tina_CG_QtrlyPerformance_Final[[#This Row],[GOU REL]]+Table_PBS_SQL_DB2_PBSSQL_PBS_NDP_Tina_CG_QtrlyPerformance_Final[[#This Row],[EXT REL]]</f>
        <v>200000000</v>
      </c>
      <c r="AT3513" s="11">
        <f>Table_PBS_SQL_DB2_PBSSQL_PBS_NDP_Tina_CG_QtrlyPerformance_Final[[#This Row],[GOU EXP]]+Table_PBS_SQL_DB2_PBSSQL_PBS_NDP_Tina_CG_QtrlyPerformance_Final[[#This Row],[EXT EXP]]</f>
        <v>199620206</v>
      </c>
      <c r="AU3513" s="11" t="str">
        <f>IF(Table_PBS_SQL_DB2_PBSSQL_PBS_NDP_Tina_CG_QtrlyPerformance_Final[[#This Row],[Item_Code]]&gt;"300000", "Capital", "Recurrent")</f>
        <v>Capital</v>
      </c>
    </row>
    <row r="3514" spans="1:47" x14ac:dyDescent="0.25">
      <c r="A3514" t="s">
        <v>461</v>
      </c>
      <c r="B3514" t="s">
        <v>462</v>
      </c>
      <c r="C3514" t="s">
        <v>293</v>
      </c>
      <c r="D3514" t="s">
        <v>1206</v>
      </c>
      <c r="E3514" t="s">
        <v>75</v>
      </c>
      <c r="F3514" t="s">
        <v>1228</v>
      </c>
      <c r="G3514" t="s">
        <v>31</v>
      </c>
      <c r="H3514" t="s">
        <v>1786</v>
      </c>
      <c r="I3514" t="s">
        <v>493</v>
      </c>
      <c r="J3514" t="s">
        <v>1213</v>
      </c>
      <c r="K3514" t="s">
        <v>463</v>
      </c>
      <c r="L3514" t="s">
        <v>1805</v>
      </c>
      <c r="M3514" t="s">
        <v>866</v>
      </c>
      <c r="N3514" t="s">
        <v>867</v>
      </c>
      <c r="O3514" t="s">
        <v>969</v>
      </c>
      <c r="P3514" t="s">
        <v>970</v>
      </c>
      <c r="Q3514" s="11">
        <v>0</v>
      </c>
      <c r="R3514" s="11">
        <v>0</v>
      </c>
      <c r="S3514" s="11">
        <v>0</v>
      </c>
      <c r="T3514" s="11">
        <v>0</v>
      </c>
      <c r="U3514" s="11">
        <v>523000000</v>
      </c>
      <c r="V3514" s="11">
        <v>0</v>
      </c>
      <c r="W3514" s="11">
        <v>523000000</v>
      </c>
      <c r="X3514" s="11">
        <v>0</v>
      </c>
      <c r="Y3514" s="11">
        <v>0</v>
      </c>
      <c r="Z3514" s="11">
        <v>0</v>
      </c>
      <c r="AA3514" s="11">
        <v>0</v>
      </c>
      <c r="AB3514" s="11">
        <v>0</v>
      </c>
      <c r="AC3514" s="11">
        <v>180083333</v>
      </c>
      <c r="AD3514" s="11">
        <v>0</v>
      </c>
      <c r="AE3514" s="11">
        <v>0</v>
      </c>
      <c r="AF3514" s="11">
        <v>0</v>
      </c>
      <c r="AG3514" s="11">
        <v>18964667</v>
      </c>
      <c r="AH3514" s="11">
        <v>171725400</v>
      </c>
      <c r="AI3514" s="11">
        <v>0</v>
      </c>
      <c r="AJ3514" s="11">
        <v>0</v>
      </c>
      <c r="AK3514" s="11">
        <v>319610000</v>
      </c>
      <c r="AL3514" s="11">
        <v>346932600</v>
      </c>
      <c r="AM3514" s="11">
        <v>0</v>
      </c>
      <c r="AN3514" s="11">
        <v>0</v>
      </c>
      <c r="AO35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518658000</v>
      </c>
      <c r="AP35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518658000</v>
      </c>
      <c r="AR35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4" s="11">
        <f>Table_PBS_SQL_DB2_PBSSQL_PBS_NDP_Tina_CG_QtrlyPerformance_Final[[#This Row],[GOU REL]]+Table_PBS_SQL_DB2_PBSSQL_PBS_NDP_Tina_CG_QtrlyPerformance_Final[[#This Row],[EXT REL]]</f>
        <v>518658000</v>
      </c>
      <c r="AT3514" s="11">
        <f>Table_PBS_SQL_DB2_PBSSQL_PBS_NDP_Tina_CG_QtrlyPerformance_Final[[#This Row],[GOU EXP]]+Table_PBS_SQL_DB2_PBSSQL_PBS_NDP_Tina_CG_QtrlyPerformance_Final[[#This Row],[EXT EXP]]</f>
        <v>518658000</v>
      </c>
      <c r="AU3514" s="11" t="str">
        <f>IF(Table_PBS_SQL_DB2_PBSSQL_PBS_NDP_Tina_CG_QtrlyPerformance_Final[[#This Row],[Item_Code]]&gt;"300000", "Capital", "Recurrent")</f>
        <v>Recurrent</v>
      </c>
    </row>
    <row r="3515" spans="1:47" x14ac:dyDescent="0.25">
      <c r="A3515" t="s">
        <v>1806</v>
      </c>
      <c r="B3515" t="s">
        <v>1807</v>
      </c>
      <c r="C3515" t="s">
        <v>293</v>
      </c>
      <c r="D3515" t="s">
        <v>1206</v>
      </c>
      <c r="E3515" t="s">
        <v>75</v>
      </c>
      <c r="F3515" t="s">
        <v>1228</v>
      </c>
      <c r="G3515" t="s">
        <v>31</v>
      </c>
      <c r="H3515" t="s">
        <v>1808</v>
      </c>
      <c r="I3515" t="s">
        <v>493</v>
      </c>
      <c r="J3515" t="s">
        <v>1441</v>
      </c>
      <c r="K3515" t="s">
        <v>1809</v>
      </c>
      <c r="L3515" t="s">
        <v>1810</v>
      </c>
      <c r="M3515" t="s">
        <v>866</v>
      </c>
      <c r="N3515" t="s">
        <v>867</v>
      </c>
      <c r="O3515" t="s">
        <v>1589</v>
      </c>
      <c r="P3515" t="s">
        <v>1590</v>
      </c>
      <c r="Q3515" s="11">
        <v>0</v>
      </c>
      <c r="R3515" s="11">
        <v>0</v>
      </c>
      <c r="S3515" s="11">
        <v>0</v>
      </c>
      <c r="T3515" s="11">
        <v>0</v>
      </c>
      <c r="U3515" s="11">
        <v>1368000000</v>
      </c>
      <c r="V3515" s="11">
        <v>0</v>
      </c>
      <c r="W3515" s="11">
        <v>1368000000</v>
      </c>
      <c r="X3515" s="11">
        <v>0</v>
      </c>
      <c r="Y3515" s="11">
        <v>0</v>
      </c>
      <c r="Z3515" s="11">
        <v>0</v>
      </c>
      <c r="AA3515" s="11">
        <v>0</v>
      </c>
      <c r="AB3515" s="11">
        <v>0</v>
      </c>
      <c r="AC3515" s="11">
        <v>189333333</v>
      </c>
      <c r="AD3515" s="11">
        <v>0</v>
      </c>
      <c r="AE3515" s="11">
        <v>0</v>
      </c>
      <c r="AF3515" s="11">
        <v>0</v>
      </c>
      <c r="AG3515" s="11">
        <v>449543467</v>
      </c>
      <c r="AH3515" s="11">
        <v>0</v>
      </c>
      <c r="AI3515" s="11">
        <v>0</v>
      </c>
      <c r="AJ3515" s="11">
        <v>0</v>
      </c>
      <c r="AK3515" s="11">
        <v>695789866</v>
      </c>
      <c r="AL3515" s="11">
        <v>1299466665</v>
      </c>
      <c r="AM3515" s="11">
        <v>0</v>
      </c>
      <c r="AN3515" s="11">
        <v>0</v>
      </c>
      <c r="AO35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1334666666</v>
      </c>
      <c r="AP35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1299466665</v>
      </c>
      <c r="AR35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5" s="11">
        <f>Table_PBS_SQL_DB2_PBSSQL_PBS_NDP_Tina_CG_QtrlyPerformance_Final[[#This Row],[GOU REL]]+Table_PBS_SQL_DB2_PBSSQL_PBS_NDP_Tina_CG_QtrlyPerformance_Final[[#This Row],[EXT REL]]</f>
        <v>1334666666</v>
      </c>
      <c r="AT3515" s="11">
        <f>Table_PBS_SQL_DB2_PBSSQL_PBS_NDP_Tina_CG_QtrlyPerformance_Final[[#This Row],[GOU EXP]]+Table_PBS_SQL_DB2_PBSSQL_PBS_NDP_Tina_CG_QtrlyPerformance_Final[[#This Row],[EXT EXP]]</f>
        <v>1299466665</v>
      </c>
      <c r="AU3515" s="11" t="str">
        <f>IF(Table_PBS_SQL_DB2_PBSSQL_PBS_NDP_Tina_CG_QtrlyPerformance_Final[[#This Row],[Item_Code]]&gt;"300000", "Capital", "Recurrent")</f>
        <v>Capital</v>
      </c>
    </row>
    <row r="3516" spans="1:47" x14ac:dyDescent="0.25">
      <c r="A3516" t="s">
        <v>1806</v>
      </c>
      <c r="B3516" t="s">
        <v>1807</v>
      </c>
      <c r="C3516" t="s">
        <v>293</v>
      </c>
      <c r="D3516" t="s">
        <v>1206</v>
      </c>
      <c r="E3516" t="s">
        <v>75</v>
      </c>
      <c r="F3516" t="s">
        <v>1228</v>
      </c>
      <c r="G3516" t="s">
        <v>31</v>
      </c>
      <c r="H3516" t="s">
        <v>1808</v>
      </c>
      <c r="I3516" t="s">
        <v>493</v>
      </c>
      <c r="J3516" t="s">
        <v>1441</v>
      </c>
      <c r="K3516" t="s">
        <v>1809</v>
      </c>
      <c r="L3516" t="s">
        <v>1810</v>
      </c>
      <c r="M3516" t="s">
        <v>866</v>
      </c>
      <c r="N3516" t="s">
        <v>867</v>
      </c>
      <c r="O3516" t="s">
        <v>957</v>
      </c>
      <c r="P3516" t="s">
        <v>958</v>
      </c>
      <c r="Q3516" s="11">
        <v>0</v>
      </c>
      <c r="R3516" s="11">
        <v>0</v>
      </c>
      <c r="S3516" s="11">
        <v>0</v>
      </c>
      <c r="T3516" s="11">
        <v>0</v>
      </c>
      <c r="U3516" s="11">
        <v>150000000</v>
      </c>
      <c r="V3516" s="11">
        <v>0</v>
      </c>
      <c r="W3516" s="11">
        <v>150000000</v>
      </c>
      <c r="X3516" s="11">
        <v>0</v>
      </c>
      <c r="Y3516" s="11">
        <v>0</v>
      </c>
      <c r="Z3516" s="11">
        <v>0</v>
      </c>
      <c r="AA3516" s="11">
        <v>0</v>
      </c>
      <c r="AB3516" s="11">
        <v>0</v>
      </c>
      <c r="AC3516" s="11">
        <v>150000000</v>
      </c>
      <c r="AD3516" s="11">
        <v>0</v>
      </c>
      <c r="AE3516" s="11">
        <v>0</v>
      </c>
      <c r="AF3516" s="11">
        <v>0</v>
      </c>
      <c r="AG3516" s="11">
        <v>0</v>
      </c>
      <c r="AH3516" s="11">
        <v>0</v>
      </c>
      <c r="AI3516" s="11">
        <v>0</v>
      </c>
      <c r="AJ3516" s="11">
        <v>0</v>
      </c>
      <c r="AK3516" s="11">
        <v>0</v>
      </c>
      <c r="AL3516" s="11">
        <v>150000001</v>
      </c>
      <c r="AM3516" s="11">
        <v>0</v>
      </c>
      <c r="AN3516" s="11">
        <v>0</v>
      </c>
      <c r="AO35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35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150000001</v>
      </c>
      <c r="AR35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6" s="11">
        <f>Table_PBS_SQL_DB2_PBSSQL_PBS_NDP_Tina_CG_QtrlyPerformance_Final[[#This Row],[GOU REL]]+Table_PBS_SQL_DB2_PBSSQL_PBS_NDP_Tina_CG_QtrlyPerformance_Final[[#This Row],[EXT REL]]</f>
        <v>150000000</v>
      </c>
      <c r="AT3516" s="11">
        <f>Table_PBS_SQL_DB2_PBSSQL_PBS_NDP_Tina_CG_QtrlyPerformance_Final[[#This Row],[GOU EXP]]+Table_PBS_SQL_DB2_PBSSQL_PBS_NDP_Tina_CG_QtrlyPerformance_Final[[#This Row],[EXT EXP]]</f>
        <v>150000001</v>
      </c>
      <c r="AU3516" s="11" t="str">
        <f>IF(Table_PBS_SQL_DB2_PBSSQL_PBS_NDP_Tina_CG_QtrlyPerformance_Final[[#This Row],[Item_Code]]&gt;"300000", "Capital", "Recurrent")</f>
        <v>Capital</v>
      </c>
    </row>
    <row r="3517" spans="1:47" x14ac:dyDescent="0.25">
      <c r="A3517" t="s">
        <v>614</v>
      </c>
      <c r="B3517" t="s">
        <v>615</v>
      </c>
      <c r="C3517" t="s">
        <v>491</v>
      </c>
      <c r="D3517" t="s">
        <v>861</v>
      </c>
      <c r="E3517" t="s">
        <v>31</v>
      </c>
      <c r="F3517" t="s">
        <v>862</v>
      </c>
      <c r="G3517" t="s">
        <v>31</v>
      </c>
      <c r="H3517" t="s">
        <v>1811</v>
      </c>
      <c r="I3517" t="s">
        <v>493</v>
      </c>
      <c r="J3517" t="s">
        <v>2262</v>
      </c>
      <c r="K3517" t="s">
        <v>616</v>
      </c>
      <c r="L3517" t="s">
        <v>2263</v>
      </c>
      <c r="M3517" t="s">
        <v>866</v>
      </c>
      <c r="N3517" t="s">
        <v>867</v>
      </c>
      <c r="O3517" t="s">
        <v>924</v>
      </c>
      <c r="P3517" t="s">
        <v>925</v>
      </c>
      <c r="Q3517" s="11">
        <v>0</v>
      </c>
      <c r="R3517" s="11">
        <v>0</v>
      </c>
      <c r="S3517" s="11">
        <v>0</v>
      </c>
      <c r="T3517" s="11">
        <v>0</v>
      </c>
      <c r="U3517" s="11">
        <v>110000000</v>
      </c>
      <c r="V3517" s="11">
        <v>0</v>
      </c>
      <c r="W3517" s="11">
        <v>110000000</v>
      </c>
      <c r="X3517" s="11">
        <v>0</v>
      </c>
      <c r="Y3517" s="11">
        <v>0</v>
      </c>
      <c r="Z3517" s="11">
        <v>0</v>
      </c>
      <c r="AA3517" s="11">
        <v>0</v>
      </c>
      <c r="AB3517" s="11">
        <v>0</v>
      </c>
      <c r="AC3517" s="11">
        <v>110000000</v>
      </c>
      <c r="AD3517" s="11">
        <v>15300000</v>
      </c>
      <c r="AE3517" s="11">
        <v>0</v>
      </c>
      <c r="AF3517" s="11">
        <v>0</v>
      </c>
      <c r="AG3517" s="11">
        <v>0</v>
      </c>
      <c r="AH3517" s="11">
        <v>60823424</v>
      </c>
      <c r="AI3517" s="11">
        <v>0</v>
      </c>
      <c r="AJ3517" s="11">
        <v>0</v>
      </c>
      <c r="AK3517" s="11">
        <v>0</v>
      </c>
      <c r="AL3517" s="11">
        <v>379176500</v>
      </c>
      <c r="AM3517" s="11">
        <v>0</v>
      </c>
      <c r="AN3517" s="11">
        <v>0</v>
      </c>
      <c r="AO35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35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455299924</v>
      </c>
      <c r="AR35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7" s="11">
        <f>Table_PBS_SQL_DB2_PBSSQL_PBS_NDP_Tina_CG_QtrlyPerformance_Final[[#This Row],[GOU REL]]+Table_PBS_SQL_DB2_PBSSQL_PBS_NDP_Tina_CG_QtrlyPerformance_Final[[#This Row],[EXT REL]]</f>
        <v>110000000</v>
      </c>
      <c r="AT3517" s="11">
        <f>Table_PBS_SQL_DB2_PBSSQL_PBS_NDP_Tina_CG_QtrlyPerformance_Final[[#This Row],[GOU EXP]]+Table_PBS_SQL_DB2_PBSSQL_PBS_NDP_Tina_CG_QtrlyPerformance_Final[[#This Row],[EXT EXP]]</f>
        <v>455299924</v>
      </c>
      <c r="AU3517" s="11" t="str">
        <f>IF(Table_PBS_SQL_DB2_PBSSQL_PBS_NDP_Tina_CG_QtrlyPerformance_Final[[#This Row],[Item_Code]]&gt;"300000", "Capital", "Recurrent")</f>
        <v>Recurrent</v>
      </c>
    </row>
    <row r="3518" spans="1:47" x14ac:dyDescent="0.25">
      <c r="A3518" t="s">
        <v>646</v>
      </c>
      <c r="B3518" t="s">
        <v>647</v>
      </c>
      <c r="C3518" t="s">
        <v>491</v>
      </c>
      <c r="D3518" t="s">
        <v>861</v>
      </c>
      <c r="E3518" t="s">
        <v>31</v>
      </c>
      <c r="F3518" t="s">
        <v>862</v>
      </c>
      <c r="G3518" t="s">
        <v>31</v>
      </c>
      <c r="H3518" t="s">
        <v>1811</v>
      </c>
      <c r="I3518" t="s">
        <v>493</v>
      </c>
      <c r="J3518" t="s">
        <v>1819</v>
      </c>
      <c r="K3518" t="s">
        <v>648</v>
      </c>
      <c r="L3518" t="s">
        <v>1820</v>
      </c>
      <c r="M3518" t="s">
        <v>866</v>
      </c>
      <c r="N3518" t="s">
        <v>867</v>
      </c>
      <c r="O3518" t="s">
        <v>1204</v>
      </c>
      <c r="P3518" t="s">
        <v>1205</v>
      </c>
      <c r="Q3518" s="11">
        <v>0</v>
      </c>
      <c r="R3518" s="11">
        <v>0</v>
      </c>
      <c r="S3518" s="11">
        <v>0</v>
      </c>
      <c r="T3518" s="11">
        <v>0</v>
      </c>
      <c r="U3518" s="11">
        <v>100000000</v>
      </c>
      <c r="V3518" s="11">
        <v>0</v>
      </c>
      <c r="W3518" s="11">
        <v>100000000</v>
      </c>
      <c r="X3518" s="11">
        <v>0</v>
      </c>
      <c r="Y3518" s="11">
        <v>0</v>
      </c>
      <c r="Z3518" s="11">
        <v>0</v>
      </c>
      <c r="AA3518" s="11">
        <v>0</v>
      </c>
      <c r="AB3518" s="11">
        <v>0</v>
      </c>
      <c r="AC3518" s="11">
        <v>0</v>
      </c>
      <c r="AD3518" s="11">
        <v>0</v>
      </c>
      <c r="AE3518" s="11">
        <v>0</v>
      </c>
      <c r="AF3518" s="11">
        <v>0</v>
      </c>
      <c r="AG3518" s="11">
        <v>0</v>
      </c>
      <c r="AH3518" s="11">
        <v>0</v>
      </c>
      <c r="AI3518" s="11">
        <v>0</v>
      </c>
      <c r="AJ3518" s="11">
        <v>0</v>
      </c>
      <c r="AK3518" s="11">
        <v>100000000</v>
      </c>
      <c r="AL3518" s="11">
        <v>0</v>
      </c>
      <c r="AM3518" s="11">
        <v>0</v>
      </c>
      <c r="AN3518" s="11">
        <v>0</v>
      </c>
      <c r="AO35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5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8" s="11">
        <f>Table_PBS_SQL_DB2_PBSSQL_PBS_NDP_Tina_CG_QtrlyPerformance_Final[[#This Row],[GOU REL]]+Table_PBS_SQL_DB2_PBSSQL_PBS_NDP_Tina_CG_QtrlyPerformance_Final[[#This Row],[EXT REL]]</f>
        <v>100000000</v>
      </c>
      <c r="AT3518" s="11">
        <f>Table_PBS_SQL_DB2_PBSSQL_PBS_NDP_Tina_CG_QtrlyPerformance_Final[[#This Row],[GOU EXP]]+Table_PBS_SQL_DB2_PBSSQL_PBS_NDP_Tina_CG_QtrlyPerformance_Final[[#This Row],[EXT EXP]]</f>
        <v>0</v>
      </c>
      <c r="AU3518" s="11" t="str">
        <f>IF(Table_PBS_SQL_DB2_PBSSQL_PBS_NDP_Tina_CG_QtrlyPerformance_Final[[#This Row],[Item_Code]]&gt;"300000", "Capital", "Recurrent")</f>
        <v>Capital</v>
      </c>
    </row>
    <row r="3519" spans="1:47" x14ac:dyDescent="0.25">
      <c r="A3519" t="s">
        <v>2217</v>
      </c>
      <c r="B3519" t="s">
        <v>2218</v>
      </c>
      <c r="C3519" t="s">
        <v>119</v>
      </c>
      <c r="D3519" t="s">
        <v>885</v>
      </c>
      <c r="E3519" t="s">
        <v>31</v>
      </c>
      <c r="F3519" t="s">
        <v>886</v>
      </c>
      <c r="G3519" t="s">
        <v>75</v>
      </c>
      <c r="H3519" t="s">
        <v>2219</v>
      </c>
      <c r="I3519" t="s">
        <v>493</v>
      </c>
      <c r="J3519" t="s">
        <v>2220</v>
      </c>
      <c r="K3519" t="s">
        <v>2221</v>
      </c>
      <c r="L3519" t="s">
        <v>2222</v>
      </c>
      <c r="M3519" t="s">
        <v>866</v>
      </c>
      <c r="N3519" t="s">
        <v>867</v>
      </c>
      <c r="O3519" t="s">
        <v>1872</v>
      </c>
      <c r="P3519" t="s">
        <v>1873</v>
      </c>
      <c r="Q3519" s="11">
        <v>0</v>
      </c>
      <c r="R3519" s="11">
        <v>0</v>
      </c>
      <c r="S3519" s="11">
        <v>0</v>
      </c>
      <c r="T3519" s="11">
        <v>0</v>
      </c>
      <c r="U3519" s="11">
        <v>0</v>
      </c>
      <c r="V3519" s="11">
        <v>0</v>
      </c>
      <c r="W3519" s="11">
        <v>2336750722</v>
      </c>
      <c r="X3519" s="11">
        <v>0</v>
      </c>
      <c r="Y3519" s="11">
        <v>0</v>
      </c>
      <c r="Z3519" s="11">
        <v>0</v>
      </c>
      <c r="AA3519" s="11">
        <v>0</v>
      </c>
      <c r="AB3519" s="11">
        <v>0</v>
      </c>
      <c r="AC3519" s="11">
        <v>0</v>
      </c>
      <c r="AD3519" s="11">
        <v>0</v>
      </c>
      <c r="AE3519" s="11">
        <v>0</v>
      </c>
      <c r="AF3519" s="11">
        <v>0</v>
      </c>
      <c r="AG3519" s="11">
        <v>0</v>
      </c>
      <c r="AH3519" s="11">
        <v>0</v>
      </c>
      <c r="AI3519" s="11">
        <v>0</v>
      </c>
      <c r="AJ3519" s="11">
        <v>0</v>
      </c>
      <c r="AK3519" s="11">
        <v>0</v>
      </c>
      <c r="AL3519" s="11">
        <v>0</v>
      </c>
      <c r="AM3519" s="11">
        <v>0</v>
      </c>
      <c r="AN3519" s="11">
        <v>0</v>
      </c>
      <c r="AO35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19" s="11">
        <f>Table_PBS_SQL_DB2_PBSSQL_PBS_NDP_Tina_CG_QtrlyPerformance_Final[[#This Row],[GOU REL]]+Table_PBS_SQL_DB2_PBSSQL_PBS_NDP_Tina_CG_QtrlyPerformance_Final[[#This Row],[EXT REL]]</f>
        <v>0</v>
      </c>
      <c r="AT3519" s="11">
        <f>Table_PBS_SQL_DB2_PBSSQL_PBS_NDP_Tina_CG_QtrlyPerformance_Final[[#This Row],[GOU EXP]]+Table_PBS_SQL_DB2_PBSSQL_PBS_NDP_Tina_CG_QtrlyPerformance_Final[[#This Row],[EXT EXP]]</f>
        <v>0</v>
      </c>
      <c r="AU3519" s="11" t="str">
        <f>IF(Table_PBS_SQL_DB2_PBSSQL_PBS_NDP_Tina_CG_QtrlyPerformance_Final[[#This Row],[Item_Code]]&gt;"300000", "Capital", "Recurrent")</f>
        <v>Recurrent</v>
      </c>
    </row>
    <row r="3520" spans="1:47" x14ac:dyDescent="0.25">
      <c r="A3520" t="s">
        <v>2308</v>
      </c>
      <c r="B3520" t="s">
        <v>2309</v>
      </c>
      <c r="C3520" t="s">
        <v>664</v>
      </c>
      <c r="D3520" t="s">
        <v>913</v>
      </c>
      <c r="E3520" t="s">
        <v>31</v>
      </c>
      <c r="F3520" t="s">
        <v>914</v>
      </c>
      <c r="G3520" t="s">
        <v>218</v>
      </c>
      <c r="H3520" t="s">
        <v>2310</v>
      </c>
      <c r="I3520" t="s">
        <v>493</v>
      </c>
      <c r="J3520" t="s">
        <v>2311</v>
      </c>
      <c r="K3520" t="s">
        <v>2312</v>
      </c>
      <c r="L3520" t="s">
        <v>2313</v>
      </c>
      <c r="M3520" t="s">
        <v>1130</v>
      </c>
      <c r="N3520" t="s">
        <v>1131</v>
      </c>
      <c r="O3520" t="s">
        <v>1872</v>
      </c>
      <c r="P3520" t="s">
        <v>1873</v>
      </c>
      <c r="Q3520" s="11">
        <v>0</v>
      </c>
      <c r="R3520" s="11">
        <v>0</v>
      </c>
      <c r="S3520" s="11">
        <v>0</v>
      </c>
      <c r="T3520" s="11">
        <v>0</v>
      </c>
      <c r="U3520" s="11">
        <v>0</v>
      </c>
      <c r="V3520" s="11">
        <v>0</v>
      </c>
      <c r="W3520" s="11">
        <v>95423954982</v>
      </c>
      <c r="X3520" s="11">
        <v>0</v>
      </c>
      <c r="Y3520" s="11">
        <v>23855000000</v>
      </c>
      <c r="Z3520" s="11">
        <v>23855000000</v>
      </c>
      <c r="AA3520" s="11">
        <v>0</v>
      </c>
      <c r="AB3520" s="11">
        <v>0</v>
      </c>
      <c r="AC3520" s="11">
        <v>23855000000</v>
      </c>
      <c r="AD3520" s="11">
        <v>23855000000</v>
      </c>
      <c r="AE3520" s="11">
        <v>0</v>
      </c>
      <c r="AF3520" s="11">
        <v>0</v>
      </c>
      <c r="AG3520" s="11">
        <v>23855000000</v>
      </c>
      <c r="AH3520" s="11">
        <v>23855000000</v>
      </c>
      <c r="AI3520" s="11">
        <v>0</v>
      </c>
      <c r="AJ3520" s="11">
        <v>0</v>
      </c>
      <c r="AK3520" s="11">
        <v>23855000000</v>
      </c>
      <c r="AL3520" s="11">
        <v>23855000000</v>
      </c>
      <c r="AM3520" s="11">
        <v>0</v>
      </c>
      <c r="AN3520" s="11">
        <v>0</v>
      </c>
      <c r="AO35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95420000000</v>
      </c>
      <c r="AP35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95420000000</v>
      </c>
      <c r="AR35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0" s="11">
        <f>Table_PBS_SQL_DB2_PBSSQL_PBS_NDP_Tina_CG_QtrlyPerformance_Final[[#This Row],[GOU REL]]+Table_PBS_SQL_DB2_PBSSQL_PBS_NDP_Tina_CG_QtrlyPerformance_Final[[#This Row],[EXT REL]]</f>
        <v>95420000000</v>
      </c>
      <c r="AT3520" s="11">
        <f>Table_PBS_SQL_DB2_PBSSQL_PBS_NDP_Tina_CG_QtrlyPerformance_Final[[#This Row],[GOU EXP]]+Table_PBS_SQL_DB2_PBSSQL_PBS_NDP_Tina_CG_QtrlyPerformance_Final[[#This Row],[EXT EXP]]</f>
        <v>95420000000</v>
      </c>
      <c r="AU3520" s="11" t="str">
        <f>IF(Table_PBS_SQL_DB2_PBSSQL_PBS_NDP_Tina_CG_QtrlyPerformance_Final[[#This Row],[Item_Code]]&gt;"300000", "Capital", "Recurrent")</f>
        <v>Recurrent</v>
      </c>
    </row>
    <row r="3521" spans="1:47" x14ac:dyDescent="0.25">
      <c r="A3521" t="s">
        <v>487</v>
      </c>
      <c r="B3521" t="s">
        <v>488</v>
      </c>
      <c r="C3521" t="s">
        <v>485</v>
      </c>
      <c r="D3521" t="s">
        <v>1396</v>
      </c>
      <c r="E3521" t="s">
        <v>75</v>
      </c>
      <c r="F3521" t="s">
        <v>1397</v>
      </c>
      <c r="G3521" t="s">
        <v>31</v>
      </c>
      <c r="H3521" t="s">
        <v>1398</v>
      </c>
      <c r="I3521" t="s">
        <v>499</v>
      </c>
      <c r="J3521" t="s">
        <v>1262</v>
      </c>
      <c r="K3521" t="s">
        <v>489</v>
      </c>
      <c r="L3521" t="s">
        <v>1399</v>
      </c>
      <c r="M3521" t="s">
        <v>1373</v>
      </c>
      <c r="N3521" t="s">
        <v>1374</v>
      </c>
      <c r="O3521" t="s">
        <v>922</v>
      </c>
      <c r="P3521" t="s">
        <v>923</v>
      </c>
      <c r="Q3521" s="11">
        <v>0</v>
      </c>
      <c r="R3521" s="11">
        <v>0</v>
      </c>
      <c r="S3521" s="11">
        <v>0</v>
      </c>
      <c r="T3521" s="11">
        <v>0</v>
      </c>
      <c r="U3521" s="11">
        <v>384125855</v>
      </c>
      <c r="V3521" s="11">
        <v>0</v>
      </c>
      <c r="W3521" s="11">
        <v>384125855</v>
      </c>
      <c r="X3521" s="11">
        <v>0</v>
      </c>
      <c r="Y3521" s="11">
        <v>0</v>
      </c>
      <c r="Z3521" s="11">
        <v>0</v>
      </c>
      <c r="AA3521" s="11">
        <v>0</v>
      </c>
      <c r="AB3521" s="11">
        <v>0</v>
      </c>
      <c r="AC3521" s="11">
        <v>93058850</v>
      </c>
      <c r="AD3521" s="11">
        <v>93029205</v>
      </c>
      <c r="AE3521" s="11">
        <v>0</v>
      </c>
      <c r="AF3521" s="11">
        <v>0</v>
      </c>
      <c r="AG3521" s="11">
        <v>291067005</v>
      </c>
      <c r="AH3521" s="11">
        <v>137787263</v>
      </c>
      <c r="AI3521" s="11">
        <v>0</v>
      </c>
      <c r="AJ3521" s="11">
        <v>0</v>
      </c>
      <c r="AK3521" s="11">
        <v>0</v>
      </c>
      <c r="AL3521" s="11">
        <v>153309387</v>
      </c>
      <c r="AM3521" s="11">
        <v>0</v>
      </c>
      <c r="AN3521" s="11">
        <v>0</v>
      </c>
      <c r="AO35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384125855</v>
      </c>
      <c r="AP35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384125855</v>
      </c>
      <c r="AR35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1" s="11">
        <f>Table_PBS_SQL_DB2_PBSSQL_PBS_NDP_Tina_CG_QtrlyPerformance_Final[[#This Row],[GOU REL]]+Table_PBS_SQL_DB2_PBSSQL_PBS_NDP_Tina_CG_QtrlyPerformance_Final[[#This Row],[EXT REL]]</f>
        <v>384125855</v>
      </c>
      <c r="AT3521" s="11">
        <f>Table_PBS_SQL_DB2_PBSSQL_PBS_NDP_Tina_CG_QtrlyPerformance_Final[[#This Row],[GOU EXP]]+Table_PBS_SQL_DB2_PBSSQL_PBS_NDP_Tina_CG_QtrlyPerformance_Final[[#This Row],[EXT EXP]]</f>
        <v>384125855</v>
      </c>
      <c r="AU3521" s="11" t="str">
        <f>IF(Table_PBS_SQL_DB2_PBSSQL_PBS_NDP_Tina_CG_QtrlyPerformance_Final[[#This Row],[Item_Code]]&gt;"300000", "Capital", "Recurrent")</f>
        <v>Recurrent</v>
      </c>
    </row>
    <row r="3522" spans="1:47" x14ac:dyDescent="0.25">
      <c r="A3522" t="s">
        <v>305</v>
      </c>
      <c r="B3522" t="s">
        <v>306</v>
      </c>
      <c r="C3522" t="s">
        <v>293</v>
      </c>
      <c r="D3522" t="s">
        <v>1206</v>
      </c>
      <c r="E3522" t="s">
        <v>75</v>
      </c>
      <c r="F3522" t="s">
        <v>1228</v>
      </c>
      <c r="G3522" t="s">
        <v>75</v>
      </c>
      <c r="H3522" t="s">
        <v>1229</v>
      </c>
      <c r="I3522" t="s">
        <v>467</v>
      </c>
      <c r="J3522" t="s">
        <v>1239</v>
      </c>
      <c r="K3522" t="s">
        <v>1230</v>
      </c>
      <c r="L3522" t="s">
        <v>1231</v>
      </c>
      <c r="M3522" t="s">
        <v>1234</v>
      </c>
      <c r="N3522" t="s">
        <v>1235</v>
      </c>
      <c r="O3522" t="s">
        <v>906</v>
      </c>
      <c r="P3522" t="s">
        <v>907</v>
      </c>
      <c r="Q3522" s="11">
        <v>0</v>
      </c>
      <c r="R3522" s="11">
        <v>0</v>
      </c>
      <c r="S3522" s="11">
        <v>0</v>
      </c>
      <c r="T3522" s="11">
        <v>0</v>
      </c>
      <c r="U3522" s="11">
        <v>150000000</v>
      </c>
      <c r="V3522" s="11">
        <v>0</v>
      </c>
      <c r="W3522" s="11">
        <v>150000000</v>
      </c>
      <c r="X3522" s="11">
        <v>0</v>
      </c>
      <c r="Y3522" s="11">
        <v>0</v>
      </c>
      <c r="Z3522" s="11">
        <v>0</v>
      </c>
      <c r="AA3522" s="11">
        <v>0</v>
      </c>
      <c r="AB3522" s="11">
        <v>0</v>
      </c>
      <c r="AC3522" s="11">
        <v>150000000</v>
      </c>
      <c r="AD3522" s="11">
        <v>149999999</v>
      </c>
      <c r="AE3522" s="11">
        <v>0</v>
      </c>
      <c r="AF3522" s="11">
        <v>0</v>
      </c>
      <c r="AG3522" s="11">
        <v>0</v>
      </c>
      <c r="AH3522" s="11">
        <v>0</v>
      </c>
      <c r="AI3522" s="11">
        <v>0</v>
      </c>
      <c r="AJ3522" s="11">
        <v>0</v>
      </c>
      <c r="AK3522" s="11">
        <v>0</v>
      </c>
      <c r="AL3522" s="11">
        <v>0</v>
      </c>
      <c r="AM3522" s="11">
        <v>0</v>
      </c>
      <c r="AN3522" s="11">
        <v>0</v>
      </c>
      <c r="AO35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35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149999999</v>
      </c>
      <c r="AR35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2" s="11">
        <f>Table_PBS_SQL_DB2_PBSSQL_PBS_NDP_Tina_CG_QtrlyPerformance_Final[[#This Row],[GOU REL]]+Table_PBS_SQL_DB2_PBSSQL_PBS_NDP_Tina_CG_QtrlyPerformance_Final[[#This Row],[EXT REL]]</f>
        <v>150000000</v>
      </c>
      <c r="AT3522" s="11">
        <f>Table_PBS_SQL_DB2_PBSSQL_PBS_NDP_Tina_CG_QtrlyPerformance_Final[[#This Row],[GOU EXP]]+Table_PBS_SQL_DB2_PBSSQL_PBS_NDP_Tina_CG_QtrlyPerformance_Final[[#This Row],[EXT EXP]]</f>
        <v>149999999</v>
      </c>
      <c r="AU3522" s="11" t="str">
        <f>IF(Table_PBS_SQL_DB2_PBSSQL_PBS_NDP_Tina_CG_QtrlyPerformance_Final[[#This Row],[Item_Code]]&gt;"300000", "Capital", "Recurrent")</f>
        <v>Recurrent</v>
      </c>
    </row>
    <row r="3523" spans="1:47" x14ac:dyDescent="0.25">
      <c r="A3523" t="s">
        <v>59</v>
      </c>
      <c r="B3523" t="s">
        <v>1677</v>
      </c>
      <c r="C3523" t="s">
        <v>31</v>
      </c>
      <c r="D3523" t="s">
        <v>1031</v>
      </c>
      <c r="E3523" t="s">
        <v>75</v>
      </c>
      <c r="F3523" t="s">
        <v>1042</v>
      </c>
      <c r="G3523" t="s">
        <v>31</v>
      </c>
      <c r="H3523" t="s">
        <v>1678</v>
      </c>
      <c r="I3523" t="s">
        <v>305</v>
      </c>
      <c r="J3523" t="s">
        <v>1689</v>
      </c>
      <c r="K3523" t="s">
        <v>1690</v>
      </c>
      <c r="L3523" t="s">
        <v>1691</v>
      </c>
      <c r="M3523" t="s">
        <v>1683</v>
      </c>
      <c r="N3523" t="s">
        <v>1684</v>
      </c>
      <c r="O3523" t="s">
        <v>920</v>
      </c>
      <c r="P3523" t="s">
        <v>921</v>
      </c>
      <c r="Q3523" s="11">
        <v>0</v>
      </c>
      <c r="R3523" s="11">
        <v>0</v>
      </c>
      <c r="S3523" s="11">
        <v>0</v>
      </c>
      <c r="T3523" s="11">
        <v>0</v>
      </c>
      <c r="U3523" s="11">
        <v>463000000</v>
      </c>
      <c r="V3523" s="11">
        <v>0</v>
      </c>
      <c r="W3523" s="11">
        <v>463000000</v>
      </c>
      <c r="X3523" s="11">
        <v>0</v>
      </c>
      <c r="Y3523" s="11">
        <v>0</v>
      </c>
      <c r="Z3523" s="11">
        <v>0</v>
      </c>
      <c r="AA3523" s="11">
        <v>0</v>
      </c>
      <c r="AB3523" s="11">
        <v>0</v>
      </c>
      <c r="AC3523" s="11">
        <v>363000000</v>
      </c>
      <c r="AD3523" s="11">
        <v>150000000</v>
      </c>
      <c r="AE3523" s="11">
        <v>0</v>
      </c>
      <c r="AF3523" s="11">
        <v>0</v>
      </c>
      <c r="AG3523" s="11">
        <v>100000000</v>
      </c>
      <c r="AH3523" s="11">
        <v>313000000</v>
      </c>
      <c r="AI3523" s="11">
        <v>0</v>
      </c>
      <c r="AJ3523" s="11">
        <v>0</v>
      </c>
      <c r="AK3523" s="11">
        <v>0</v>
      </c>
      <c r="AL3523" s="11">
        <v>0</v>
      </c>
      <c r="AM3523" s="11">
        <v>0</v>
      </c>
      <c r="AN3523" s="11">
        <v>0</v>
      </c>
      <c r="AO35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463000000</v>
      </c>
      <c r="AP35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463000000</v>
      </c>
      <c r="AR35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3" s="11">
        <f>Table_PBS_SQL_DB2_PBSSQL_PBS_NDP_Tina_CG_QtrlyPerformance_Final[[#This Row],[GOU REL]]+Table_PBS_SQL_DB2_PBSSQL_PBS_NDP_Tina_CG_QtrlyPerformance_Final[[#This Row],[EXT REL]]</f>
        <v>463000000</v>
      </c>
      <c r="AT3523" s="11">
        <f>Table_PBS_SQL_DB2_PBSSQL_PBS_NDP_Tina_CG_QtrlyPerformance_Final[[#This Row],[GOU EXP]]+Table_PBS_SQL_DB2_PBSSQL_PBS_NDP_Tina_CG_QtrlyPerformance_Final[[#This Row],[EXT EXP]]</f>
        <v>463000000</v>
      </c>
      <c r="AU3523" s="11" t="str">
        <f>IF(Table_PBS_SQL_DB2_PBSSQL_PBS_NDP_Tina_CG_QtrlyPerformance_Final[[#This Row],[Item_Code]]&gt;"300000", "Capital", "Recurrent")</f>
        <v>Recurrent</v>
      </c>
    </row>
    <row r="3524" spans="1:47" x14ac:dyDescent="0.25">
      <c r="A3524" t="s">
        <v>49</v>
      </c>
      <c r="B3524" t="s">
        <v>1400</v>
      </c>
      <c r="C3524" t="s">
        <v>119</v>
      </c>
      <c r="D3524" t="s">
        <v>885</v>
      </c>
      <c r="E3524" t="s">
        <v>31</v>
      </c>
      <c r="F3524" t="s">
        <v>886</v>
      </c>
      <c r="G3524" t="s">
        <v>31</v>
      </c>
      <c r="H3524" t="s">
        <v>1420</v>
      </c>
      <c r="I3524" t="s">
        <v>499</v>
      </c>
      <c r="J3524" t="s">
        <v>1435</v>
      </c>
      <c r="K3524" t="s">
        <v>147</v>
      </c>
      <c r="L3524" t="s">
        <v>1436</v>
      </c>
      <c r="M3524" t="s">
        <v>1130</v>
      </c>
      <c r="N3524" t="s">
        <v>1131</v>
      </c>
      <c r="O3524" t="s">
        <v>1120</v>
      </c>
      <c r="P3524" t="s">
        <v>1121</v>
      </c>
      <c r="Q3524" s="11">
        <v>0</v>
      </c>
      <c r="R3524" s="11">
        <v>0</v>
      </c>
      <c r="S3524" s="11">
        <v>0</v>
      </c>
      <c r="T3524" s="11">
        <v>0</v>
      </c>
      <c r="U3524" s="11">
        <v>6000000</v>
      </c>
      <c r="V3524" s="11">
        <v>0</v>
      </c>
      <c r="W3524" s="11">
        <v>6000000</v>
      </c>
      <c r="X3524" s="11">
        <v>0</v>
      </c>
      <c r="Y3524" s="11">
        <v>0</v>
      </c>
      <c r="Z3524" s="11">
        <v>0</v>
      </c>
      <c r="AA3524" s="11">
        <v>0</v>
      </c>
      <c r="AB3524" s="11">
        <v>0</v>
      </c>
      <c r="AC3524" s="11">
        <v>1500000</v>
      </c>
      <c r="AD3524" s="11">
        <v>1500000</v>
      </c>
      <c r="AE3524" s="11">
        <v>0</v>
      </c>
      <c r="AF3524" s="11">
        <v>0</v>
      </c>
      <c r="AG3524" s="11">
        <v>1500000</v>
      </c>
      <c r="AH3524" s="11">
        <v>1500000</v>
      </c>
      <c r="AI3524" s="11">
        <v>0</v>
      </c>
      <c r="AJ3524" s="11">
        <v>0</v>
      </c>
      <c r="AK3524" s="11">
        <v>3000000</v>
      </c>
      <c r="AL3524" s="11">
        <v>3000000</v>
      </c>
      <c r="AM3524" s="11">
        <v>0</v>
      </c>
      <c r="AN3524" s="11">
        <v>0</v>
      </c>
      <c r="AO35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35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35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4" s="11">
        <f>Table_PBS_SQL_DB2_PBSSQL_PBS_NDP_Tina_CG_QtrlyPerformance_Final[[#This Row],[GOU REL]]+Table_PBS_SQL_DB2_PBSSQL_PBS_NDP_Tina_CG_QtrlyPerformance_Final[[#This Row],[EXT REL]]</f>
        <v>6000000</v>
      </c>
      <c r="AT3524" s="11">
        <f>Table_PBS_SQL_DB2_PBSSQL_PBS_NDP_Tina_CG_QtrlyPerformance_Final[[#This Row],[GOU EXP]]+Table_PBS_SQL_DB2_PBSSQL_PBS_NDP_Tina_CG_QtrlyPerformance_Final[[#This Row],[EXT EXP]]</f>
        <v>6000000</v>
      </c>
      <c r="AU3524" s="11" t="str">
        <f>IF(Table_PBS_SQL_DB2_PBSSQL_PBS_NDP_Tina_CG_QtrlyPerformance_Final[[#This Row],[Item_Code]]&gt;"300000", "Capital", "Recurrent")</f>
        <v>Recurrent</v>
      </c>
    </row>
    <row r="3525" spans="1:47" x14ac:dyDescent="0.25">
      <c r="A3525" t="s">
        <v>179</v>
      </c>
      <c r="B3525" t="s">
        <v>959</v>
      </c>
      <c r="C3525" t="s">
        <v>676</v>
      </c>
      <c r="D3525" t="s">
        <v>990</v>
      </c>
      <c r="E3525" t="s">
        <v>75</v>
      </c>
      <c r="F3525" t="s">
        <v>998</v>
      </c>
      <c r="G3525" t="s">
        <v>75</v>
      </c>
      <c r="H3525" t="s">
        <v>1010</v>
      </c>
      <c r="I3525" t="s">
        <v>666</v>
      </c>
      <c r="J3525" t="s">
        <v>1837</v>
      </c>
      <c r="K3525" t="s">
        <v>776</v>
      </c>
      <c r="L3525" t="s">
        <v>777</v>
      </c>
      <c r="M3525" t="s">
        <v>1838</v>
      </c>
      <c r="N3525" t="s">
        <v>1839</v>
      </c>
      <c r="O3525" t="s">
        <v>1005</v>
      </c>
      <c r="P3525" t="s">
        <v>1006</v>
      </c>
      <c r="Q3525" s="11">
        <v>0</v>
      </c>
      <c r="R3525" s="11">
        <v>0</v>
      </c>
      <c r="S3525" s="11">
        <v>0</v>
      </c>
      <c r="T3525" s="11">
        <v>0</v>
      </c>
      <c r="U3525" s="11">
        <v>242800000</v>
      </c>
      <c r="V3525" s="11">
        <v>0</v>
      </c>
      <c r="W3525" s="11">
        <v>0</v>
      </c>
      <c r="X3525" s="11">
        <v>242800000</v>
      </c>
      <c r="Y3525" s="11">
        <v>0</v>
      </c>
      <c r="Z3525" s="11">
        <v>0</v>
      </c>
      <c r="AA3525" s="11">
        <v>0</v>
      </c>
      <c r="AB3525" s="11">
        <v>0</v>
      </c>
      <c r="AC3525" s="11">
        <v>0</v>
      </c>
      <c r="AD3525" s="11">
        <v>0</v>
      </c>
      <c r="AE3525" s="11">
        <v>0</v>
      </c>
      <c r="AF3525" s="11">
        <v>0</v>
      </c>
      <c r="AG3525" s="11">
        <v>0</v>
      </c>
      <c r="AH3525" s="11">
        <v>0</v>
      </c>
      <c r="AI3525" s="11">
        <v>0</v>
      </c>
      <c r="AJ3525" s="11">
        <v>0</v>
      </c>
      <c r="AK3525" s="11">
        <v>0</v>
      </c>
      <c r="AL3525" s="11">
        <v>0</v>
      </c>
      <c r="AM3525" s="11">
        <v>0</v>
      </c>
      <c r="AN3525" s="11">
        <v>0</v>
      </c>
      <c r="AO35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5" s="11">
        <f>Table_PBS_SQL_DB2_PBSSQL_PBS_NDP_Tina_CG_QtrlyPerformance_Final[[#This Row],[GOU REL]]+Table_PBS_SQL_DB2_PBSSQL_PBS_NDP_Tina_CG_QtrlyPerformance_Final[[#This Row],[EXT REL]]</f>
        <v>0</v>
      </c>
      <c r="AT3525" s="11">
        <f>Table_PBS_SQL_DB2_PBSSQL_PBS_NDP_Tina_CG_QtrlyPerformance_Final[[#This Row],[GOU EXP]]+Table_PBS_SQL_DB2_PBSSQL_PBS_NDP_Tina_CG_QtrlyPerformance_Final[[#This Row],[EXT EXP]]</f>
        <v>0</v>
      </c>
      <c r="AU3525" s="11" t="str">
        <f>IF(Table_PBS_SQL_DB2_PBSSQL_PBS_NDP_Tina_CG_QtrlyPerformance_Final[[#This Row],[Item_Code]]&gt;"300000", "Capital", "Recurrent")</f>
        <v>Recurrent</v>
      </c>
    </row>
    <row r="3526" spans="1:47" x14ac:dyDescent="0.25">
      <c r="A3526" t="s">
        <v>269</v>
      </c>
      <c r="B3526" t="s">
        <v>270</v>
      </c>
      <c r="C3526" t="s">
        <v>218</v>
      </c>
      <c r="D3526" t="s">
        <v>1254</v>
      </c>
      <c r="E3526" t="s">
        <v>97</v>
      </c>
      <c r="F3526" t="s">
        <v>1290</v>
      </c>
      <c r="G3526" t="s">
        <v>465</v>
      </c>
      <c r="H3526" t="s">
        <v>1608</v>
      </c>
      <c r="I3526" t="s">
        <v>467</v>
      </c>
      <c r="J3526" t="s">
        <v>1610</v>
      </c>
      <c r="K3526" t="s">
        <v>273</v>
      </c>
      <c r="L3526" t="s">
        <v>1605</v>
      </c>
      <c r="M3526" t="s">
        <v>866</v>
      </c>
      <c r="N3526" t="s">
        <v>867</v>
      </c>
      <c r="O3526" t="s">
        <v>1028</v>
      </c>
      <c r="P3526" t="s">
        <v>1029</v>
      </c>
      <c r="Q3526" s="11">
        <v>0</v>
      </c>
      <c r="R3526" s="11">
        <v>0</v>
      </c>
      <c r="S3526" s="11">
        <v>0</v>
      </c>
      <c r="T3526" s="11">
        <v>0</v>
      </c>
      <c r="U3526" s="11">
        <v>1800000000</v>
      </c>
      <c r="V3526" s="11">
        <v>0</v>
      </c>
      <c r="W3526" s="11">
        <v>1800000000</v>
      </c>
      <c r="X3526" s="11">
        <v>0</v>
      </c>
      <c r="Y3526" s="11">
        <v>0</v>
      </c>
      <c r="Z3526" s="11">
        <v>0</v>
      </c>
      <c r="AA3526" s="11">
        <v>0</v>
      </c>
      <c r="AB3526" s="11">
        <v>0</v>
      </c>
      <c r="AC3526" s="11">
        <v>730000000</v>
      </c>
      <c r="AD3526" s="11">
        <v>718907675</v>
      </c>
      <c r="AE3526" s="11">
        <v>0</v>
      </c>
      <c r="AF3526" s="11">
        <v>0</v>
      </c>
      <c r="AG3526" s="11">
        <v>1070000000</v>
      </c>
      <c r="AH3526" s="11">
        <v>486829787</v>
      </c>
      <c r="AI3526" s="11">
        <v>0</v>
      </c>
      <c r="AJ3526" s="11">
        <v>0</v>
      </c>
      <c r="AK3526" s="11">
        <v>0</v>
      </c>
      <c r="AL3526" s="11">
        <v>594262538</v>
      </c>
      <c r="AM3526" s="11">
        <v>0</v>
      </c>
      <c r="AN3526" s="11">
        <v>0</v>
      </c>
      <c r="AO35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1800000000</v>
      </c>
      <c r="AP35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1800000000</v>
      </c>
      <c r="AR35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6" s="11">
        <f>Table_PBS_SQL_DB2_PBSSQL_PBS_NDP_Tina_CG_QtrlyPerformance_Final[[#This Row],[GOU REL]]+Table_PBS_SQL_DB2_PBSSQL_PBS_NDP_Tina_CG_QtrlyPerformance_Final[[#This Row],[EXT REL]]</f>
        <v>1800000000</v>
      </c>
      <c r="AT3526" s="11">
        <f>Table_PBS_SQL_DB2_PBSSQL_PBS_NDP_Tina_CG_QtrlyPerformance_Final[[#This Row],[GOU EXP]]+Table_PBS_SQL_DB2_PBSSQL_PBS_NDP_Tina_CG_QtrlyPerformance_Final[[#This Row],[EXT EXP]]</f>
        <v>1800000000</v>
      </c>
      <c r="AU3526" s="11" t="str">
        <f>IF(Table_PBS_SQL_DB2_PBSSQL_PBS_NDP_Tina_CG_QtrlyPerformance_Final[[#This Row],[Item_Code]]&gt;"300000", "Capital", "Recurrent")</f>
        <v>Recurrent</v>
      </c>
    </row>
    <row r="3527" spans="1:47" x14ac:dyDescent="0.25">
      <c r="A3527" t="s">
        <v>59</v>
      </c>
      <c r="B3527" t="s">
        <v>1677</v>
      </c>
      <c r="C3527" t="s">
        <v>31</v>
      </c>
      <c r="D3527" t="s">
        <v>1031</v>
      </c>
      <c r="E3527" t="s">
        <v>75</v>
      </c>
      <c r="F3527" t="s">
        <v>1042</v>
      </c>
      <c r="G3527" t="s">
        <v>31</v>
      </c>
      <c r="H3527" t="s">
        <v>1678</v>
      </c>
      <c r="I3527" t="s">
        <v>305</v>
      </c>
      <c r="J3527" t="s">
        <v>1689</v>
      </c>
      <c r="K3527" t="s">
        <v>1690</v>
      </c>
      <c r="L3527" t="s">
        <v>1691</v>
      </c>
      <c r="M3527" t="s">
        <v>1683</v>
      </c>
      <c r="N3527" t="s">
        <v>1684</v>
      </c>
      <c r="O3527" t="s">
        <v>924</v>
      </c>
      <c r="P3527" t="s">
        <v>925</v>
      </c>
      <c r="Q3527" s="11">
        <v>0</v>
      </c>
      <c r="R3527" s="11">
        <v>0</v>
      </c>
      <c r="S3527" s="11">
        <v>0</v>
      </c>
      <c r="T3527" s="11">
        <v>0</v>
      </c>
      <c r="U3527" s="11">
        <v>50000000</v>
      </c>
      <c r="V3527" s="11">
        <v>0</v>
      </c>
      <c r="W3527" s="11">
        <v>50000000</v>
      </c>
      <c r="X3527" s="11">
        <v>0</v>
      </c>
      <c r="Y3527" s="11">
        <v>0</v>
      </c>
      <c r="Z3527" s="11">
        <v>0</v>
      </c>
      <c r="AA3527" s="11">
        <v>0</v>
      </c>
      <c r="AB3527" s="11">
        <v>0</v>
      </c>
      <c r="AC3527" s="11">
        <v>29000000</v>
      </c>
      <c r="AD3527" s="11">
        <v>29000000</v>
      </c>
      <c r="AE3527" s="11">
        <v>0</v>
      </c>
      <c r="AF3527" s="11">
        <v>0</v>
      </c>
      <c r="AG3527" s="11">
        <v>0</v>
      </c>
      <c r="AH3527" s="11">
        <v>0</v>
      </c>
      <c r="AI3527" s="11">
        <v>0</v>
      </c>
      <c r="AJ3527" s="11">
        <v>0</v>
      </c>
      <c r="AK3527" s="11">
        <v>0</v>
      </c>
      <c r="AL3527" s="11">
        <v>0</v>
      </c>
      <c r="AM3527" s="11">
        <v>0</v>
      </c>
      <c r="AN3527" s="11">
        <v>0</v>
      </c>
      <c r="AO35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29000000</v>
      </c>
      <c r="AP35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29000000</v>
      </c>
      <c r="AR35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7" s="11">
        <f>Table_PBS_SQL_DB2_PBSSQL_PBS_NDP_Tina_CG_QtrlyPerformance_Final[[#This Row],[GOU REL]]+Table_PBS_SQL_DB2_PBSSQL_PBS_NDP_Tina_CG_QtrlyPerformance_Final[[#This Row],[EXT REL]]</f>
        <v>29000000</v>
      </c>
      <c r="AT3527" s="11">
        <f>Table_PBS_SQL_DB2_PBSSQL_PBS_NDP_Tina_CG_QtrlyPerformance_Final[[#This Row],[GOU EXP]]+Table_PBS_SQL_DB2_PBSSQL_PBS_NDP_Tina_CG_QtrlyPerformance_Final[[#This Row],[EXT EXP]]</f>
        <v>29000000</v>
      </c>
      <c r="AU3527" s="11" t="str">
        <f>IF(Table_PBS_SQL_DB2_PBSSQL_PBS_NDP_Tina_CG_QtrlyPerformance_Final[[#This Row],[Item_Code]]&gt;"300000", "Capital", "Recurrent")</f>
        <v>Recurrent</v>
      </c>
    </row>
    <row r="3528" spans="1:47" x14ac:dyDescent="0.25">
      <c r="A3528" t="s">
        <v>77</v>
      </c>
      <c r="B3528" t="s">
        <v>78</v>
      </c>
      <c r="C3528" t="s">
        <v>202</v>
      </c>
      <c r="D3528" t="s">
        <v>1336</v>
      </c>
      <c r="E3528" t="s">
        <v>75</v>
      </c>
      <c r="F3528" t="s">
        <v>1349</v>
      </c>
      <c r="G3528" t="s">
        <v>87</v>
      </c>
      <c r="H3528" t="s">
        <v>881</v>
      </c>
      <c r="I3528" t="s">
        <v>467</v>
      </c>
      <c r="J3528" t="s">
        <v>1367</v>
      </c>
      <c r="K3528" t="s">
        <v>80</v>
      </c>
      <c r="L3528" t="s">
        <v>1368</v>
      </c>
      <c r="M3528" t="s">
        <v>1373</v>
      </c>
      <c r="N3528" t="s">
        <v>1374</v>
      </c>
      <c r="O3528" t="s">
        <v>1028</v>
      </c>
      <c r="P3528" t="s">
        <v>1029</v>
      </c>
      <c r="Q3528" s="11">
        <v>0</v>
      </c>
      <c r="R3528" s="11">
        <v>0</v>
      </c>
      <c r="S3528" s="11">
        <v>0</v>
      </c>
      <c r="T3528" s="11">
        <v>0</v>
      </c>
      <c r="U3528" s="11">
        <v>80000000</v>
      </c>
      <c r="V3528" s="11">
        <v>0</v>
      </c>
      <c r="W3528" s="11">
        <v>80000000</v>
      </c>
      <c r="X3528" s="11">
        <v>0</v>
      </c>
      <c r="Y3528" s="11">
        <v>0</v>
      </c>
      <c r="Z3528" s="11">
        <v>0</v>
      </c>
      <c r="AA3528" s="11">
        <v>0</v>
      </c>
      <c r="AB3528" s="11">
        <v>0</v>
      </c>
      <c r="AC3528" s="11">
        <v>40000000</v>
      </c>
      <c r="AD3528" s="11">
        <v>40000000</v>
      </c>
      <c r="AE3528" s="11">
        <v>0</v>
      </c>
      <c r="AF3528" s="11">
        <v>0</v>
      </c>
      <c r="AG3528" s="11">
        <v>4000000</v>
      </c>
      <c r="AH3528" s="11">
        <v>3920000</v>
      </c>
      <c r="AI3528" s="11">
        <v>0</v>
      </c>
      <c r="AJ3528" s="11">
        <v>0</v>
      </c>
      <c r="AK3528" s="11">
        <v>0</v>
      </c>
      <c r="AL3528" s="11">
        <v>80000</v>
      </c>
      <c r="AM3528" s="11">
        <v>0</v>
      </c>
      <c r="AN3528" s="11">
        <v>0</v>
      </c>
      <c r="AO35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44000000</v>
      </c>
      <c r="AP35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44000000</v>
      </c>
      <c r="AR35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8" s="11">
        <f>Table_PBS_SQL_DB2_PBSSQL_PBS_NDP_Tina_CG_QtrlyPerformance_Final[[#This Row],[GOU REL]]+Table_PBS_SQL_DB2_PBSSQL_PBS_NDP_Tina_CG_QtrlyPerformance_Final[[#This Row],[EXT REL]]</f>
        <v>44000000</v>
      </c>
      <c r="AT3528" s="11">
        <f>Table_PBS_SQL_DB2_PBSSQL_PBS_NDP_Tina_CG_QtrlyPerformance_Final[[#This Row],[GOU EXP]]+Table_PBS_SQL_DB2_PBSSQL_PBS_NDP_Tina_CG_QtrlyPerformance_Final[[#This Row],[EXT EXP]]</f>
        <v>44000000</v>
      </c>
      <c r="AU3528" s="11" t="str">
        <f>IF(Table_PBS_SQL_DB2_PBSSQL_PBS_NDP_Tina_CG_QtrlyPerformance_Final[[#This Row],[Item_Code]]&gt;"300000", "Capital", "Recurrent")</f>
        <v>Recurrent</v>
      </c>
    </row>
    <row r="3529" spans="1:47" x14ac:dyDescent="0.25">
      <c r="A3529" t="s">
        <v>77</v>
      </c>
      <c r="B3529" t="s">
        <v>78</v>
      </c>
      <c r="C3529" t="s">
        <v>75</v>
      </c>
      <c r="D3529" t="s">
        <v>1307</v>
      </c>
      <c r="E3529" t="s">
        <v>31</v>
      </c>
      <c r="F3529" t="s">
        <v>1308</v>
      </c>
      <c r="G3529" t="s">
        <v>31</v>
      </c>
      <c r="H3529" t="s">
        <v>1309</v>
      </c>
      <c r="I3529" t="s">
        <v>666</v>
      </c>
      <c r="J3529" t="s">
        <v>1315</v>
      </c>
      <c r="K3529" t="s">
        <v>1316</v>
      </c>
      <c r="L3529" t="s">
        <v>1317</v>
      </c>
      <c r="M3529" t="s">
        <v>1318</v>
      </c>
      <c r="N3529" t="s">
        <v>1319</v>
      </c>
      <c r="O3529" t="s">
        <v>940</v>
      </c>
      <c r="P3529" t="s">
        <v>941</v>
      </c>
      <c r="Q3529" s="11">
        <v>0</v>
      </c>
      <c r="R3529" s="11">
        <v>0</v>
      </c>
      <c r="S3529" s="11">
        <v>0</v>
      </c>
      <c r="T3529" s="11">
        <v>0</v>
      </c>
      <c r="U3529" s="11">
        <v>25000000</v>
      </c>
      <c r="V3529" s="11">
        <v>0</v>
      </c>
      <c r="W3529" s="11">
        <v>25000000</v>
      </c>
      <c r="X3529" s="11">
        <v>0</v>
      </c>
      <c r="Y3529" s="11">
        <v>0</v>
      </c>
      <c r="Z3529" s="11">
        <v>0</v>
      </c>
      <c r="AA3529" s="11">
        <v>0</v>
      </c>
      <c r="AB3529" s="11">
        <v>0</v>
      </c>
      <c r="AC3529" s="11">
        <v>12500000</v>
      </c>
      <c r="AD3529" s="11">
        <v>12500000</v>
      </c>
      <c r="AE3529" s="11">
        <v>0</v>
      </c>
      <c r="AF3529" s="11">
        <v>0</v>
      </c>
      <c r="AG3529" s="11">
        <v>2500000</v>
      </c>
      <c r="AH3529" s="11">
        <v>0</v>
      </c>
      <c r="AI3529" s="11">
        <v>0</v>
      </c>
      <c r="AJ3529" s="11">
        <v>0</v>
      </c>
      <c r="AK3529" s="11">
        <v>0</v>
      </c>
      <c r="AL3529" s="11">
        <v>2500000</v>
      </c>
      <c r="AM3529" s="11">
        <v>0</v>
      </c>
      <c r="AN3529" s="11">
        <v>0</v>
      </c>
      <c r="AO35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35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35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29" s="11">
        <f>Table_PBS_SQL_DB2_PBSSQL_PBS_NDP_Tina_CG_QtrlyPerformance_Final[[#This Row],[GOU REL]]+Table_PBS_SQL_DB2_PBSSQL_PBS_NDP_Tina_CG_QtrlyPerformance_Final[[#This Row],[EXT REL]]</f>
        <v>15000000</v>
      </c>
      <c r="AT3529" s="11">
        <f>Table_PBS_SQL_DB2_PBSSQL_PBS_NDP_Tina_CG_QtrlyPerformance_Final[[#This Row],[GOU EXP]]+Table_PBS_SQL_DB2_PBSSQL_PBS_NDP_Tina_CG_QtrlyPerformance_Final[[#This Row],[EXT EXP]]</f>
        <v>15000000</v>
      </c>
      <c r="AU3529" s="11" t="str">
        <f>IF(Table_PBS_SQL_DB2_PBSSQL_PBS_NDP_Tina_CG_QtrlyPerformance_Final[[#This Row],[Item_Code]]&gt;"300000", "Capital", "Recurrent")</f>
        <v>Recurrent</v>
      </c>
    </row>
    <row r="3530" spans="1:47" x14ac:dyDescent="0.25">
      <c r="A3530" t="s">
        <v>59</v>
      </c>
      <c r="B3530" t="s">
        <v>1677</v>
      </c>
      <c r="C3530" t="s">
        <v>31</v>
      </c>
      <c r="D3530" t="s">
        <v>1031</v>
      </c>
      <c r="E3530" t="s">
        <v>75</v>
      </c>
      <c r="F3530" t="s">
        <v>1042</v>
      </c>
      <c r="G3530" t="s">
        <v>31</v>
      </c>
      <c r="H3530" t="s">
        <v>1678</v>
      </c>
      <c r="I3530" t="s">
        <v>511</v>
      </c>
      <c r="J3530" t="s">
        <v>1679</v>
      </c>
      <c r="K3530" t="s">
        <v>61</v>
      </c>
      <c r="L3530" t="s">
        <v>1680</v>
      </c>
      <c r="M3530" t="s">
        <v>1681</v>
      </c>
      <c r="N3530" t="s">
        <v>1682</v>
      </c>
      <c r="O3530" t="s">
        <v>1124</v>
      </c>
      <c r="P3530" t="s">
        <v>1125</v>
      </c>
      <c r="Q3530" s="11">
        <v>0</v>
      </c>
      <c r="R3530" s="11">
        <v>0</v>
      </c>
      <c r="S3530" s="11">
        <v>0</v>
      </c>
      <c r="T3530" s="11">
        <v>0</v>
      </c>
      <c r="U3530" s="11">
        <v>2000000</v>
      </c>
      <c r="V3530" s="11">
        <v>0</v>
      </c>
      <c r="W3530" s="11">
        <v>2000000</v>
      </c>
      <c r="X3530" s="11">
        <v>0</v>
      </c>
      <c r="Y3530" s="11">
        <v>0</v>
      </c>
      <c r="Z3530" s="11">
        <v>0</v>
      </c>
      <c r="AA3530" s="11">
        <v>0</v>
      </c>
      <c r="AB3530" s="11">
        <v>0</v>
      </c>
      <c r="AC3530" s="11">
        <v>500000</v>
      </c>
      <c r="AD3530" s="11">
        <v>500000</v>
      </c>
      <c r="AE3530" s="11">
        <v>0</v>
      </c>
      <c r="AF3530" s="11">
        <v>0</v>
      </c>
      <c r="AG3530" s="11">
        <v>1500000</v>
      </c>
      <c r="AH3530" s="11">
        <v>1500000</v>
      </c>
      <c r="AI3530" s="11">
        <v>0</v>
      </c>
      <c r="AJ3530" s="11">
        <v>0</v>
      </c>
      <c r="AK3530" s="11">
        <v>0</v>
      </c>
      <c r="AL3530" s="11">
        <v>0</v>
      </c>
      <c r="AM3530" s="11">
        <v>0</v>
      </c>
      <c r="AN3530" s="11">
        <v>0</v>
      </c>
      <c r="AO35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35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35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0" s="11">
        <f>Table_PBS_SQL_DB2_PBSSQL_PBS_NDP_Tina_CG_QtrlyPerformance_Final[[#This Row],[GOU REL]]+Table_PBS_SQL_DB2_PBSSQL_PBS_NDP_Tina_CG_QtrlyPerformance_Final[[#This Row],[EXT REL]]</f>
        <v>2000000</v>
      </c>
      <c r="AT3530" s="11">
        <f>Table_PBS_SQL_DB2_PBSSQL_PBS_NDP_Tina_CG_QtrlyPerformance_Final[[#This Row],[GOU EXP]]+Table_PBS_SQL_DB2_PBSSQL_PBS_NDP_Tina_CG_QtrlyPerformance_Final[[#This Row],[EXT EXP]]</f>
        <v>2000000</v>
      </c>
      <c r="AU3530" s="11" t="str">
        <f>IF(Table_PBS_SQL_DB2_PBSSQL_PBS_NDP_Tina_CG_QtrlyPerformance_Final[[#This Row],[Item_Code]]&gt;"300000", "Capital", "Recurrent")</f>
        <v>Recurrent</v>
      </c>
    </row>
    <row r="3531" spans="1:47" x14ac:dyDescent="0.25">
      <c r="A3531" t="s">
        <v>321</v>
      </c>
      <c r="B3531" t="s">
        <v>1577</v>
      </c>
      <c r="C3531" t="s">
        <v>293</v>
      </c>
      <c r="D3531" t="s">
        <v>1206</v>
      </c>
      <c r="E3531" t="s">
        <v>75</v>
      </c>
      <c r="F3531" t="s">
        <v>1228</v>
      </c>
      <c r="G3531" t="s">
        <v>31</v>
      </c>
      <c r="H3531" t="s">
        <v>1578</v>
      </c>
      <c r="I3531" t="s">
        <v>493</v>
      </c>
      <c r="J3531" t="s">
        <v>1579</v>
      </c>
      <c r="K3531" t="s">
        <v>1935</v>
      </c>
      <c r="L3531" t="s">
        <v>1936</v>
      </c>
      <c r="M3531" t="s">
        <v>1212</v>
      </c>
      <c r="N3531" t="s">
        <v>1213</v>
      </c>
      <c r="O3531" t="s">
        <v>1016</v>
      </c>
      <c r="P3531" t="s">
        <v>1017</v>
      </c>
      <c r="Q3531" s="11">
        <v>0</v>
      </c>
      <c r="R3531" s="11">
        <v>0</v>
      </c>
      <c r="S3531" s="11">
        <v>0</v>
      </c>
      <c r="T3531" s="11">
        <v>0</v>
      </c>
      <c r="U3531" s="11">
        <v>40000000</v>
      </c>
      <c r="V3531" s="11">
        <v>0</v>
      </c>
      <c r="W3531" s="11">
        <v>40000000</v>
      </c>
      <c r="X3531" s="11">
        <v>0</v>
      </c>
      <c r="Y3531" s="11">
        <v>0</v>
      </c>
      <c r="Z3531" s="11">
        <v>0</v>
      </c>
      <c r="AA3531" s="11">
        <v>0</v>
      </c>
      <c r="AB3531" s="11">
        <v>0</v>
      </c>
      <c r="AC3531" s="11">
        <v>40000000</v>
      </c>
      <c r="AD3531" s="11">
        <v>18350001</v>
      </c>
      <c r="AE3531" s="11">
        <v>0</v>
      </c>
      <c r="AF3531" s="11">
        <v>0</v>
      </c>
      <c r="AG3531" s="11">
        <v>0</v>
      </c>
      <c r="AH3531" s="11">
        <v>9460000</v>
      </c>
      <c r="AI3531" s="11">
        <v>0</v>
      </c>
      <c r="AJ3531" s="11">
        <v>0</v>
      </c>
      <c r="AK3531" s="11">
        <v>0</v>
      </c>
      <c r="AL3531" s="11">
        <v>12189999</v>
      </c>
      <c r="AM3531" s="11">
        <v>0</v>
      </c>
      <c r="AN3531" s="11">
        <v>0</v>
      </c>
      <c r="AO35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5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5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1" s="11">
        <f>Table_PBS_SQL_DB2_PBSSQL_PBS_NDP_Tina_CG_QtrlyPerformance_Final[[#This Row],[GOU REL]]+Table_PBS_SQL_DB2_PBSSQL_PBS_NDP_Tina_CG_QtrlyPerformance_Final[[#This Row],[EXT REL]]</f>
        <v>40000000</v>
      </c>
      <c r="AT3531" s="11">
        <f>Table_PBS_SQL_DB2_PBSSQL_PBS_NDP_Tina_CG_QtrlyPerformance_Final[[#This Row],[GOU EXP]]+Table_PBS_SQL_DB2_PBSSQL_PBS_NDP_Tina_CG_QtrlyPerformance_Final[[#This Row],[EXT EXP]]</f>
        <v>40000000</v>
      </c>
      <c r="AU3531" s="11" t="str">
        <f>IF(Table_PBS_SQL_DB2_PBSSQL_PBS_NDP_Tina_CG_QtrlyPerformance_Final[[#This Row],[Item_Code]]&gt;"300000", "Capital", "Recurrent")</f>
        <v>Recurrent</v>
      </c>
    </row>
    <row r="3532" spans="1:47" x14ac:dyDescent="0.25">
      <c r="A3532" t="s">
        <v>59</v>
      </c>
      <c r="B3532" t="s">
        <v>1677</v>
      </c>
      <c r="C3532" t="s">
        <v>31</v>
      </c>
      <c r="D3532" t="s">
        <v>1031</v>
      </c>
      <c r="E3532" t="s">
        <v>75</v>
      </c>
      <c r="F3532" t="s">
        <v>1042</v>
      </c>
      <c r="G3532" t="s">
        <v>31</v>
      </c>
      <c r="H3532" t="s">
        <v>1678</v>
      </c>
      <c r="I3532" t="s">
        <v>511</v>
      </c>
      <c r="J3532" t="s">
        <v>1679</v>
      </c>
      <c r="K3532" t="s">
        <v>61</v>
      </c>
      <c r="L3532" t="s">
        <v>1680</v>
      </c>
      <c r="M3532" t="s">
        <v>1681</v>
      </c>
      <c r="N3532" t="s">
        <v>1682</v>
      </c>
      <c r="O3532" t="s">
        <v>906</v>
      </c>
      <c r="P3532" t="s">
        <v>907</v>
      </c>
      <c r="Q3532" s="11">
        <v>0</v>
      </c>
      <c r="R3532" s="11">
        <v>0</v>
      </c>
      <c r="S3532" s="11">
        <v>0</v>
      </c>
      <c r="T3532" s="11">
        <v>0</v>
      </c>
      <c r="U3532" s="11">
        <v>166009000</v>
      </c>
      <c r="V3532" s="11">
        <v>0</v>
      </c>
      <c r="W3532" s="11">
        <v>166009000</v>
      </c>
      <c r="X3532" s="11">
        <v>0</v>
      </c>
      <c r="Y3532" s="11">
        <v>0</v>
      </c>
      <c r="Z3532" s="11">
        <v>0</v>
      </c>
      <c r="AA3532" s="11">
        <v>0</v>
      </c>
      <c r="AB3532" s="11">
        <v>0</v>
      </c>
      <c r="AC3532" s="11">
        <v>98879500</v>
      </c>
      <c r="AD3532" s="11">
        <v>0</v>
      </c>
      <c r="AE3532" s="11">
        <v>0</v>
      </c>
      <c r="AF3532" s="11">
        <v>0</v>
      </c>
      <c r="AG3532" s="11">
        <v>67129500</v>
      </c>
      <c r="AH3532" s="11">
        <v>20571917</v>
      </c>
      <c r="AI3532" s="11">
        <v>0</v>
      </c>
      <c r="AJ3532" s="11">
        <v>0</v>
      </c>
      <c r="AK3532" s="11">
        <v>0</v>
      </c>
      <c r="AL3532" s="11">
        <v>145437083</v>
      </c>
      <c r="AM3532" s="11">
        <v>0</v>
      </c>
      <c r="AN3532" s="11">
        <v>0</v>
      </c>
      <c r="AO35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166009000</v>
      </c>
      <c r="AP35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166009000</v>
      </c>
      <c r="AR35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2" s="11">
        <f>Table_PBS_SQL_DB2_PBSSQL_PBS_NDP_Tina_CG_QtrlyPerformance_Final[[#This Row],[GOU REL]]+Table_PBS_SQL_DB2_PBSSQL_PBS_NDP_Tina_CG_QtrlyPerformance_Final[[#This Row],[EXT REL]]</f>
        <v>166009000</v>
      </c>
      <c r="AT3532" s="11">
        <f>Table_PBS_SQL_DB2_PBSSQL_PBS_NDP_Tina_CG_QtrlyPerformance_Final[[#This Row],[GOU EXP]]+Table_PBS_SQL_DB2_PBSSQL_PBS_NDP_Tina_CG_QtrlyPerformance_Final[[#This Row],[EXT EXP]]</f>
        <v>166009000</v>
      </c>
      <c r="AU3532" s="11" t="str">
        <f>IF(Table_PBS_SQL_DB2_PBSSQL_PBS_NDP_Tina_CG_QtrlyPerformance_Final[[#This Row],[Item_Code]]&gt;"300000", "Capital", "Recurrent")</f>
        <v>Recurrent</v>
      </c>
    </row>
    <row r="3533" spans="1:47" x14ac:dyDescent="0.25">
      <c r="A3533" t="s">
        <v>305</v>
      </c>
      <c r="B3533" t="s">
        <v>306</v>
      </c>
      <c r="C3533" t="s">
        <v>293</v>
      </c>
      <c r="D3533" t="s">
        <v>1206</v>
      </c>
      <c r="E3533" t="s">
        <v>75</v>
      </c>
      <c r="F3533" t="s">
        <v>1228</v>
      </c>
      <c r="G3533" t="s">
        <v>75</v>
      </c>
      <c r="H3533" t="s">
        <v>1229</v>
      </c>
      <c r="I3533" t="s">
        <v>467</v>
      </c>
      <c r="J3533" t="s">
        <v>1239</v>
      </c>
      <c r="K3533" t="s">
        <v>1230</v>
      </c>
      <c r="L3533" t="s">
        <v>1231</v>
      </c>
      <c r="M3533" t="s">
        <v>1234</v>
      </c>
      <c r="N3533" t="s">
        <v>1235</v>
      </c>
      <c r="O3533" t="s">
        <v>1005</v>
      </c>
      <c r="P3533" t="s">
        <v>1006</v>
      </c>
      <c r="Q3533" s="11">
        <v>0</v>
      </c>
      <c r="R3533" s="11">
        <v>0</v>
      </c>
      <c r="S3533" s="11">
        <v>0</v>
      </c>
      <c r="T3533" s="11">
        <v>0</v>
      </c>
      <c r="U3533" s="11">
        <v>200000000</v>
      </c>
      <c r="V3533" s="11">
        <v>0</v>
      </c>
      <c r="W3533" s="11">
        <v>200000000</v>
      </c>
      <c r="X3533" s="11">
        <v>0</v>
      </c>
      <c r="Y3533" s="11">
        <v>0</v>
      </c>
      <c r="Z3533" s="11">
        <v>0</v>
      </c>
      <c r="AA3533" s="11">
        <v>0</v>
      </c>
      <c r="AB3533" s="11">
        <v>0</v>
      </c>
      <c r="AC3533" s="11">
        <v>200000000</v>
      </c>
      <c r="AD3533" s="11">
        <v>116100000</v>
      </c>
      <c r="AE3533" s="11">
        <v>0</v>
      </c>
      <c r="AF3533" s="11">
        <v>0</v>
      </c>
      <c r="AG3533" s="11">
        <v>0</v>
      </c>
      <c r="AH3533" s="11">
        <v>80931453</v>
      </c>
      <c r="AI3533" s="11">
        <v>0</v>
      </c>
      <c r="AJ3533" s="11">
        <v>0</v>
      </c>
      <c r="AK3533" s="11">
        <v>0</v>
      </c>
      <c r="AL3533" s="11">
        <v>2260000</v>
      </c>
      <c r="AM3533" s="11">
        <v>0</v>
      </c>
      <c r="AN3533" s="11">
        <v>0</v>
      </c>
      <c r="AO35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5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199291453</v>
      </c>
      <c r="AR35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3" s="11">
        <f>Table_PBS_SQL_DB2_PBSSQL_PBS_NDP_Tina_CG_QtrlyPerformance_Final[[#This Row],[GOU REL]]+Table_PBS_SQL_DB2_PBSSQL_PBS_NDP_Tina_CG_QtrlyPerformance_Final[[#This Row],[EXT REL]]</f>
        <v>200000000</v>
      </c>
      <c r="AT3533" s="11">
        <f>Table_PBS_SQL_DB2_PBSSQL_PBS_NDP_Tina_CG_QtrlyPerformance_Final[[#This Row],[GOU EXP]]+Table_PBS_SQL_DB2_PBSSQL_PBS_NDP_Tina_CG_QtrlyPerformance_Final[[#This Row],[EXT EXP]]</f>
        <v>199291453</v>
      </c>
      <c r="AU3533" s="11" t="str">
        <f>IF(Table_PBS_SQL_DB2_PBSSQL_PBS_NDP_Tina_CG_QtrlyPerformance_Final[[#This Row],[Item_Code]]&gt;"300000", "Capital", "Recurrent")</f>
        <v>Recurrent</v>
      </c>
    </row>
    <row r="3534" spans="1:47" x14ac:dyDescent="0.25">
      <c r="A3534" t="s">
        <v>161</v>
      </c>
      <c r="B3534" t="s">
        <v>1535</v>
      </c>
      <c r="C3534" t="s">
        <v>119</v>
      </c>
      <c r="D3534" t="s">
        <v>885</v>
      </c>
      <c r="E3534" t="s">
        <v>31</v>
      </c>
      <c r="F3534" t="s">
        <v>886</v>
      </c>
      <c r="G3534" t="s">
        <v>31</v>
      </c>
      <c r="H3534" t="s">
        <v>1536</v>
      </c>
      <c r="I3534" t="s">
        <v>467</v>
      </c>
      <c r="J3534" t="s">
        <v>953</v>
      </c>
      <c r="K3534" t="s">
        <v>163</v>
      </c>
      <c r="L3534" t="s">
        <v>1537</v>
      </c>
      <c r="M3534" t="s">
        <v>1369</v>
      </c>
      <c r="N3534" t="s">
        <v>1370</v>
      </c>
      <c r="O3534" t="s">
        <v>1064</v>
      </c>
      <c r="P3534" t="s">
        <v>1065</v>
      </c>
      <c r="Q3534" s="11">
        <v>0</v>
      </c>
      <c r="R3534" s="11">
        <v>0</v>
      </c>
      <c r="S3534" s="11">
        <v>0</v>
      </c>
      <c r="T3534" s="11">
        <v>0</v>
      </c>
      <c r="U3534" s="11">
        <v>256909567</v>
      </c>
      <c r="V3534" s="11">
        <v>0</v>
      </c>
      <c r="W3534" s="11">
        <v>256909567</v>
      </c>
      <c r="X3534" s="11">
        <v>0</v>
      </c>
      <c r="Y3534" s="11">
        <v>0</v>
      </c>
      <c r="Z3534" s="11">
        <v>0</v>
      </c>
      <c r="AA3534" s="11">
        <v>0</v>
      </c>
      <c r="AB3534" s="11">
        <v>0</v>
      </c>
      <c r="AC3534" s="11">
        <v>185872757</v>
      </c>
      <c r="AD3534" s="11">
        <v>121052091</v>
      </c>
      <c r="AE3534" s="11">
        <v>0</v>
      </c>
      <c r="AF3534" s="11">
        <v>0</v>
      </c>
      <c r="AG3534" s="11">
        <v>64227392</v>
      </c>
      <c r="AH3534" s="11">
        <v>113120460</v>
      </c>
      <c r="AI3534" s="11">
        <v>0</v>
      </c>
      <c r="AJ3534" s="11">
        <v>0</v>
      </c>
      <c r="AK3534" s="11">
        <v>0</v>
      </c>
      <c r="AL3534" s="11">
        <v>15927598</v>
      </c>
      <c r="AM3534" s="11">
        <v>0</v>
      </c>
      <c r="AN3534" s="11">
        <v>0</v>
      </c>
      <c r="AO35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250100149</v>
      </c>
      <c r="AP35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250100149</v>
      </c>
      <c r="AR35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4" s="11">
        <f>Table_PBS_SQL_DB2_PBSSQL_PBS_NDP_Tina_CG_QtrlyPerformance_Final[[#This Row],[GOU REL]]+Table_PBS_SQL_DB2_PBSSQL_PBS_NDP_Tina_CG_QtrlyPerformance_Final[[#This Row],[EXT REL]]</f>
        <v>250100149</v>
      </c>
      <c r="AT3534" s="11">
        <f>Table_PBS_SQL_DB2_PBSSQL_PBS_NDP_Tina_CG_QtrlyPerformance_Final[[#This Row],[GOU EXP]]+Table_PBS_SQL_DB2_PBSSQL_PBS_NDP_Tina_CG_QtrlyPerformance_Final[[#This Row],[EXT EXP]]</f>
        <v>250100149</v>
      </c>
      <c r="AU3534" s="11" t="str">
        <f>IF(Table_PBS_SQL_DB2_PBSSQL_PBS_NDP_Tina_CG_QtrlyPerformance_Final[[#This Row],[Item_Code]]&gt;"300000", "Capital", "Recurrent")</f>
        <v>Recurrent</v>
      </c>
    </row>
    <row r="3535" spans="1:47" x14ac:dyDescent="0.25">
      <c r="A3535" t="s">
        <v>55</v>
      </c>
      <c r="B3535" t="s">
        <v>56</v>
      </c>
      <c r="C3535" t="s">
        <v>31</v>
      </c>
      <c r="D3535" t="s">
        <v>1031</v>
      </c>
      <c r="E3535" t="s">
        <v>75</v>
      </c>
      <c r="F3535" t="s">
        <v>1042</v>
      </c>
      <c r="G3535" t="s">
        <v>31</v>
      </c>
      <c r="H3535" t="s">
        <v>1623</v>
      </c>
      <c r="I3535" t="s">
        <v>493</v>
      </c>
      <c r="J3535" t="s">
        <v>1624</v>
      </c>
      <c r="K3535" t="s">
        <v>774</v>
      </c>
      <c r="L3535" t="s">
        <v>775</v>
      </c>
      <c r="M3535" t="s">
        <v>1628</v>
      </c>
      <c r="N3535" t="s">
        <v>1629</v>
      </c>
      <c r="O3535" t="s">
        <v>906</v>
      </c>
      <c r="P3535" t="s">
        <v>907</v>
      </c>
      <c r="Q3535" s="11">
        <v>0</v>
      </c>
      <c r="R3535" s="11">
        <v>0</v>
      </c>
      <c r="S3535" s="11">
        <v>0</v>
      </c>
      <c r="T3535" s="11">
        <v>0</v>
      </c>
      <c r="U3535" s="11">
        <v>100000000</v>
      </c>
      <c r="V3535" s="11">
        <v>0</v>
      </c>
      <c r="W3535" s="11">
        <v>100000000</v>
      </c>
      <c r="X3535" s="11">
        <v>0</v>
      </c>
      <c r="Y3535" s="11">
        <v>50000000</v>
      </c>
      <c r="Z3535" s="11">
        <v>0</v>
      </c>
      <c r="AA3535" s="11">
        <v>0</v>
      </c>
      <c r="AB3535" s="11">
        <v>0</v>
      </c>
      <c r="AC3535" s="11">
        <v>0</v>
      </c>
      <c r="AD3535" s="11">
        <v>50000000</v>
      </c>
      <c r="AE3535" s="11">
        <v>0</v>
      </c>
      <c r="AF3535" s="11">
        <v>0</v>
      </c>
      <c r="AG3535" s="11">
        <v>50000000</v>
      </c>
      <c r="AH3535" s="11">
        <v>49873870</v>
      </c>
      <c r="AI3535" s="11">
        <v>0</v>
      </c>
      <c r="AJ3535" s="11">
        <v>0</v>
      </c>
      <c r="AK3535" s="11">
        <v>0</v>
      </c>
      <c r="AL3535" s="11">
        <v>126130</v>
      </c>
      <c r="AM3535" s="11">
        <v>0</v>
      </c>
      <c r="AN3535" s="11">
        <v>0</v>
      </c>
      <c r="AO35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5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5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5" s="11">
        <f>Table_PBS_SQL_DB2_PBSSQL_PBS_NDP_Tina_CG_QtrlyPerformance_Final[[#This Row],[GOU REL]]+Table_PBS_SQL_DB2_PBSSQL_PBS_NDP_Tina_CG_QtrlyPerformance_Final[[#This Row],[EXT REL]]</f>
        <v>100000000</v>
      </c>
      <c r="AT3535" s="11">
        <f>Table_PBS_SQL_DB2_PBSSQL_PBS_NDP_Tina_CG_QtrlyPerformance_Final[[#This Row],[GOU EXP]]+Table_PBS_SQL_DB2_PBSSQL_PBS_NDP_Tina_CG_QtrlyPerformance_Final[[#This Row],[EXT EXP]]</f>
        <v>100000000</v>
      </c>
      <c r="AU3535" s="11" t="str">
        <f>IF(Table_PBS_SQL_DB2_PBSSQL_PBS_NDP_Tina_CG_QtrlyPerformance_Final[[#This Row],[Item_Code]]&gt;"300000", "Capital", "Recurrent")</f>
        <v>Recurrent</v>
      </c>
    </row>
    <row r="3536" spans="1:47" x14ac:dyDescent="0.25">
      <c r="A3536" t="s">
        <v>55</v>
      </c>
      <c r="B3536" t="s">
        <v>56</v>
      </c>
      <c r="C3536" t="s">
        <v>31</v>
      </c>
      <c r="D3536" t="s">
        <v>1031</v>
      </c>
      <c r="E3536" t="s">
        <v>75</v>
      </c>
      <c r="F3536" t="s">
        <v>1042</v>
      </c>
      <c r="G3536" t="s">
        <v>31</v>
      </c>
      <c r="H3536" t="s">
        <v>1623</v>
      </c>
      <c r="I3536" t="s">
        <v>493</v>
      </c>
      <c r="J3536" t="s">
        <v>1624</v>
      </c>
      <c r="K3536" t="s">
        <v>774</v>
      </c>
      <c r="L3536" t="s">
        <v>775</v>
      </c>
      <c r="M3536" t="s">
        <v>1630</v>
      </c>
      <c r="N3536" t="s">
        <v>1631</v>
      </c>
      <c r="O3536" t="s">
        <v>1016</v>
      </c>
      <c r="P3536" t="s">
        <v>1017</v>
      </c>
      <c r="Q3536" s="11">
        <v>0</v>
      </c>
      <c r="R3536" s="11">
        <v>0</v>
      </c>
      <c r="S3536" s="11">
        <v>0</v>
      </c>
      <c r="T3536" s="11">
        <v>0</v>
      </c>
      <c r="U3536" s="11">
        <v>10000000</v>
      </c>
      <c r="V3536" s="11">
        <v>0</v>
      </c>
      <c r="W3536" s="11">
        <v>10000000</v>
      </c>
      <c r="X3536" s="11">
        <v>0</v>
      </c>
      <c r="Y3536" s="11">
        <v>0</v>
      </c>
      <c r="Z3536" s="11">
        <v>0</v>
      </c>
      <c r="AA3536" s="11">
        <v>0</v>
      </c>
      <c r="AB3536" s="11">
        <v>0</v>
      </c>
      <c r="AC3536" s="11">
        <v>0</v>
      </c>
      <c r="AD3536" s="11">
        <v>0</v>
      </c>
      <c r="AE3536" s="11">
        <v>0</v>
      </c>
      <c r="AF3536" s="11">
        <v>0</v>
      </c>
      <c r="AG3536" s="11">
        <v>10000000</v>
      </c>
      <c r="AH3536" s="11">
        <v>9972550</v>
      </c>
      <c r="AI3536" s="11">
        <v>0</v>
      </c>
      <c r="AJ3536" s="11">
        <v>0</v>
      </c>
      <c r="AK3536" s="11">
        <v>0</v>
      </c>
      <c r="AL3536" s="11">
        <v>27450</v>
      </c>
      <c r="AM3536" s="11">
        <v>0</v>
      </c>
      <c r="AN3536" s="11">
        <v>0</v>
      </c>
      <c r="AO35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5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5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6" s="11">
        <f>Table_PBS_SQL_DB2_PBSSQL_PBS_NDP_Tina_CG_QtrlyPerformance_Final[[#This Row],[GOU REL]]+Table_PBS_SQL_DB2_PBSSQL_PBS_NDP_Tina_CG_QtrlyPerformance_Final[[#This Row],[EXT REL]]</f>
        <v>10000000</v>
      </c>
      <c r="AT3536" s="11">
        <f>Table_PBS_SQL_DB2_PBSSQL_PBS_NDP_Tina_CG_QtrlyPerformance_Final[[#This Row],[GOU EXP]]+Table_PBS_SQL_DB2_PBSSQL_PBS_NDP_Tina_CG_QtrlyPerformance_Final[[#This Row],[EXT EXP]]</f>
        <v>10000000</v>
      </c>
      <c r="AU3536" s="11" t="str">
        <f>IF(Table_PBS_SQL_DB2_PBSSQL_PBS_NDP_Tina_CG_QtrlyPerformance_Final[[#This Row],[Item_Code]]&gt;"300000", "Capital", "Recurrent")</f>
        <v>Recurrent</v>
      </c>
    </row>
    <row r="3537" spans="1:47" x14ac:dyDescent="0.25">
      <c r="A3537" t="s">
        <v>55</v>
      </c>
      <c r="B3537" t="s">
        <v>56</v>
      </c>
      <c r="C3537" t="s">
        <v>31</v>
      </c>
      <c r="D3537" t="s">
        <v>1031</v>
      </c>
      <c r="E3537" t="s">
        <v>75</v>
      </c>
      <c r="F3537" t="s">
        <v>1042</v>
      </c>
      <c r="G3537" t="s">
        <v>31</v>
      </c>
      <c r="H3537" t="s">
        <v>1623</v>
      </c>
      <c r="I3537" t="s">
        <v>493</v>
      </c>
      <c r="J3537" t="s">
        <v>1624</v>
      </c>
      <c r="K3537" t="s">
        <v>774</v>
      </c>
      <c r="L3537" t="s">
        <v>775</v>
      </c>
      <c r="M3537" t="s">
        <v>1630</v>
      </c>
      <c r="N3537" t="s">
        <v>1631</v>
      </c>
      <c r="O3537" t="s">
        <v>1626</v>
      </c>
      <c r="P3537" t="s">
        <v>1627</v>
      </c>
      <c r="Q3537" s="11">
        <v>0</v>
      </c>
      <c r="R3537" s="11">
        <v>0</v>
      </c>
      <c r="S3537" s="11">
        <v>0</v>
      </c>
      <c r="T3537" s="11">
        <v>0</v>
      </c>
      <c r="U3537" s="11">
        <v>1901319482</v>
      </c>
      <c r="V3537" s="11">
        <v>0</v>
      </c>
      <c r="W3537" s="11">
        <v>1901319482</v>
      </c>
      <c r="X3537" s="11">
        <v>0</v>
      </c>
      <c r="Y3537" s="11">
        <v>800000000</v>
      </c>
      <c r="Z3537" s="11">
        <v>0</v>
      </c>
      <c r="AA3537" s="11">
        <v>0</v>
      </c>
      <c r="AB3537" s="11">
        <v>0</v>
      </c>
      <c r="AC3537" s="11">
        <v>0</v>
      </c>
      <c r="AD3537" s="11">
        <v>799999999</v>
      </c>
      <c r="AE3537" s="11">
        <v>0</v>
      </c>
      <c r="AF3537" s="11">
        <v>0</v>
      </c>
      <c r="AG3537" s="11">
        <v>1101319482</v>
      </c>
      <c r="AH3537" s="11">
        <v>1101319482</v>
      </c>
      <c r="AI3537" s="11">
        <v>0</v>
      </c>
      <c r="AJ3537" s="11">
        <v>0</v>
      </c>
      <c r="AK3537" s="11">
        <v>0</v>
      </c>
      <c r="AL3537" s="11">
        <v>0</v>
      </c>
      <c r="AM3537" s="11">
        <v>0</v>
      </c>
      <c r="AN3537" s="11">
        <v>0</v>
      </c>
      <c r="AO35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1901319482</v>
      </c>
      <c r="AP35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1901319481</v>
      </c>
      <c r="AR35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7" s="11">
        <f>Table_PBS_SQL_DB2_PBSSQL_PBS_NDP_Tina_CG_QtrlyPerformance_Final[[#This Row],[GOU REL]]+Table_PBS_SQL_DB2_PBSSQL_PBS_NDP_Tina_CG_QtrlyPerformance_Final[[#This Row],[EXT REL]]</f>
        <v>1901319482</v>
      </c>
      <c r="AT3537" s="11">
        <f>Table_PBS_SQL_DB2_PBSSQL_PBS_NDP_Tina_CG_QtrlyPerformance_Final[[#This Row],[GOU EXP]]+Table_PBS_SQL_DB2_PBSSQL_PBS_NDP_Tina_CG_QtrlyPerformance_Final[[#This Row],[EXT EXP]]</f>
        <v>1901319481</v>
      </c>
      <c r="AU3537" s="11" t="str">
        <f>IF(Table_PBS_SQL_DB2_PBSSQL_PBS_NDP_Tina_CG_QtrlyPerformance_Final[[#This Row],[Item_Code]]&gt;"300000", "Capital", "Recurrent")</f>
        <v>Capital</v>
      </c>
    </row>
    <row r="3538" spans="1:47" x14ac:dyDescent="0.25">
      <c r="A3538" t="s">
        <v>55</v>
      </c>
      <c r="B3538" t="s">
        <v>56</v>
      </c>
      <c r="C3538" t="s">
        <v>31</v>
      </c>
      <c r="D3538" t="s">
        <v>1031</v>
      </c>
      <c r="E3538" t="s">
        <v>75</v>
      </c>
      <c r="F3538" t="s">
        <v>1042</v>
      </c>
      <c r="G3538" t="s">
        <v>31</v>
      </c>
      <c r="H3538" t="s">
        <v>1623</v>
      </c>
      <c r="I3538" t="s">
        <v>493</v>
      </c>
      <c r="J3538" t="s">
        <v>1624</v>
      </c>
      <c r="K3538" t="s">
        <v>774</v>
      </c>
      <c r="L3538" t="s">
        <v>775</v>
      </c>
      <c r="M3538" t="s">
        <v>1630</v>
      </c>
      <c r="N3538" t="s">
        <v>1631</v>
      </c>
      <c r="O3538" t="s">
        <v>1741</v>
      </c>
      <c r="P3538" t="s">
        <v>1742</v>
      </c>
      <c r="Q3538" s="11">
        <v>0</v>
      </c>
      <c r="R3538" s="11">
        <v>0</v>
      </c>
      <c r="S3538" s="11">
        <v>0</v>
      </c>
      <c r="T3538" s="11">
        <v>0</v>
      </c>
      <c r="U3538" s="11">
        <v>520000000</v>
      </c>
      <c r="V3538" s="11">
        <v>0</v>
      </c>
      <c r="W3538" s="11">
        <v>520000000</v>
      </c>
      <c r="X3538" s="11">
        <v>0</v>
      </c>
      <c r="Y3538" s="11">
        <v>420000000</v>
      </c>
      <c r="Z3538" s="11">
        <v>0</v>
      </c>
      <c r="AA3538" s="11">
        <v>0</v>
      </c>
      <c r="AB3538" s="11">
        <v>0</v>
      </c>
      <c r="AC3538" s="11">
        <v>0</v>
      </c>
      <c r="AD3538" s="11">
        <v>420000000</v>
      </c>
      <c r="AE3538" s="11">
        <v>0</v>
      </c>
      <c r="AF3538" s="11">
        <v>0</v>
      </c>
      <c r="AG3538" s="11">
        <v>100000000</v>
      </c>
      <c r="AH3538" s="11">
        <v>100000000</v>
      </c>
      <c r="AI3538" s="11">
        <v>0</v>
      </c>
      <c r="AJ3538" s="11">
        <v>0</v>
      </c>
      <c r="AK3538" s="11">
        <v>0</v>
      </c>
      <c r="AL3538" s="11">
        <v>0</v>
      </c>
      <c r="AM3538" s="11">
        <v>0</v>
      </c>
      <c r="AN3538" s="11">
        <v>0</v>
      </c>
      <c r="AO35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520000000</v>
      </c>
      <c r="AP35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520000000</v>
      </c>
      <c r="AR35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38" s="11">
        <f>Table_PBS_SQL_DB2_PBSSQL_PBS_NDP_Tina_CG_QtrlyPerformance_Final[[#This Row],[GOU REL]]+Table_PBS_SQL_DB2_PBSSQL_PBS_NDP_Tina_CG_QtrlyPerformance_Final[[#This Row],[EXT REL]]</f>
        <v>520000000</v>
      </c>
      <c r="AT3538" s="11">
        <f>Table_PBS_SQL_DB2_PBSSQL_PBS_NDP_Tina_CG_QtrlyPerformance_Final[[#This Row],[GOU EXP]]+Table_PBS_SQL_DB2_PBSSQL_PBS_NDP_Tina_CG_QtrlyPerformance_Final[[#This Row],[EXT EXP]]</f>
        <v>520000000</v>
      </c>
      <c r="AU3538" s="11" t="str">
        <f>IF(Table_PBS_SQL_DB2_PBSSQL_PBS_NDP_Tina_CG_QtrlyPerformance_Final[[#This Row],[Item_Code]]&gt;"300000", "Capital", "Recurrent")</f>
        <v>Capital</v>
      </c>
    </row>
    <row r="3539" spans="1:47" x14ac:dyDescent="0.25">
      <c r="A3539" t="s">
        <v>287</v>
      </c>
      <c r="B3539" t="s">
        <v>1640</v>
      </c>
      <c r="C3539" t="s">
        <v>281</v>
      </c>
      <c r="D3539" t="s">
        <v>1495</v>
      </c>
      <c r="E3539" t="s">
        <v>75</v>
      </c>
      <c r="F3539" t="s">
        <v>1642</v>
      </c>
      <c r="G3539" t="s">
        <v>87</v>
      </c>
      <c r="H3539" t="s">
        <v>1643</v>
      </c>
      <c r="I3539" t="s">
        <v>896</v>
      </c>
      <c r="J3539" t="s">
        <v>897</v>
      </c>
      <c r="K3539" t="s">
        <v>1645</v>
      </c>
      <c r="L3539" t="s">
        <v>1646</v>
      </c>
      <c r="M3539" t="s">
        <v>1647</v>
      </c>
      <c r="N3539" t="s">
        <v>1648</v>
      </c>
      <c r="O3539" t="s">
        <v>1085</v>
      </c>
      <c r="P3539" t="s">
        <v>1086</v>
      </c>
      <c r="Q3539" s="11">
        <v>0</v>
      </c>
      <c r="R3539" s="11">
        <v>0</v>
      </c>
      <c r="S3539" s="11">
        <v>0</v>
      </c>
      <c r="T3539" s="11">
        <v>0</v>
      </c>
      <c r="U3539" s="11">
        <v>0</v>
      </c>
      <c r="V3539" s="11">
        <v>0</v>
      </c>
      <c r="W3539" s="11">
        <v>0</v>
      </c>
      <c r="X3539" s="11">
        <v>0</v>
      </c>
      <c r="Y3539" s="11">
        <v>0</v>
      </c>
      <c r="Z3539" s="11">
        <v>0</v>
      </c>
      <c r="AA3539" s="11">
        <v>0</v>
      </c>
      <c r="AB3539" s="11">
        <v>0</v>
      </c>
      <c r="AC3539" s="11">
        <v>0</v>
      </c>
      <c r="AD3539" s="11">
        <v>0</v>
      </c>
      <c r="AE3539" s="11">
        <v>0</v>
      </c>
      <c r="AF3539" s="11">
        <v>0</v>
      </c>
      <c r="AG3539" s="11">
        <v>0</v>
      </c>
      <c r="AH3539" s="11">
        <v>0</v>
      </c>
      <c r="AI3539" s="11">
        <v>743815400</v>
      </c>
      <c r="AJ3539" s="11">
        <v>658441120</v>
      </c>
      <c r="AK3539" s="11">
        <v>0</v>
      </c>
      <c r="AL3539" s="11">
        <v>0</v>
      </c>
      <c r="AM3539" s="11">
        <v>0</v>
      </c>
      <c r="AN3539" s="11">
        <v>0</v>
      </c>
      <c r="AO35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743815400</v>
      </c>
      <c r="AQ35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658441120</v>
      </c>
      <c r="AS3539" s="11">
        <f>Table_PBS_SQL_DB2_PBSSQL_PBS_NDP_Tina_CG_QtrlyPerformance_Final[[#This Row],[GOU REL]]+Table_PBS_SQL_DB2_PBSSQL_PBS_NDP_Tina_CG_QtrlyPerformance_Final[[#This Row],[EXT REL]]</f>
        <v>743815400</v>
      </c>
      <c r="AT3539" s="11">
        <f>Table_PBS_SQL_DB2_PBSSQL_PBS_NDP_Tina_CG_QtrlyPerformance_Final[[#This Row],[GOU EXP]]+Table_PBS_SQL_DB2_PBSSQL_PBS_NDP_Tina_CG_QtrlyPerformance_Final[[#This Row],[EXT EXP]]</f>
        <v>658441120</v>
      </c>
      <c r="AU3539" s="11" t="str">
        <f>IF(Table_PBS_SQL_DB2_PBSSQL_PBS_NDP_Tina_CG_QtrlyPerformance_Final[[#This Row],[Item_Code]]&gt;"300000", "Capital", "Recurrent")</f>
        <v>Recurrent</v>
      </c>
    </row>
    <row r="3540" spans="1:47" x14ac:dyDescent="0.25">
      <c r="A3540" t="s">
        <v>287</v>
      </c>
      <c r="B3540" t="s">
        <v>1640</v>
      </c>
      <c r="C3540" t="s">
        <v>281</v>
      </c>
      <c r="D3540" t="s">
        <v>1495</v>
      </c>
      <c r="E3540" t="s">
        <v>97</v>
      </c>
      <c r="F3540" t="s">
        <v>1500</v>
      </c>
      <c r="G3540" t="s">
        <v>75</v>
      </c>
      <c r="H3540" t="s">
        <v>1723</v>
      </c>
      <c r="I3540" t="s">
        <v>493</v>
      </c>
      <c r="J3540" t="s">
        <v>1710</v>
      </c>
      <c r="K3540" t="s">
        <v>291</v>
      </c>
      <c r="L3540" t="s">
        <v>1949</v>
      </c>
      <c r="M3540" t="s">
        <v>1130</v>
      </c>
      <c r="N3540" t="s">
        <v>1131</v>
      </c>
      <c r="O3540" t="s">
        <v>1002</v>
      </c>
      <c r="P3540" t="s">
        <v>1003</v>
      </c>
      <c r="Q3540" s="11">
        <v>0</v>
      </c>
      <c r="R3540" s="11">
        <v>25000000</v>
      </c>
      <c r="S3540" s="11">
        <v>0</v>
      </c>
      <c r="T3540" s="11">
        <v>25000000</v>
      </c>
      <c r="U3540" s="11">
        <v>175000000</v>
      </c>
      <c r="V3540" s="11">
        <v>0</v>
      </c>
      <c r="W3540" s="11">
        <v>150000000</v>
      </c>
      <c r="X3540" s="11">
        <v>0</v>
      </c>
      <c r="Y3540" s="11">
        <v>0</v>
      </c>
      <c r="Z3540" s="11">
        <v>0</v>
      </c>
      <c r="AA3540" s="11">
        <v>0</v>
      </c>
      <c r="AB3540" s="11">
        <v>0</v>
      </c>
      <c r="AC3540" s="11">
        <v>150000000</v>
      </c>
      <c r="AD3540" s="11">
        <v>149231783</v>
      </c>
      <c r="AE3540" s="11">
        <v>0</v>
      </c>
      <c r="AF3540" s="11">
        <v>0</v>
      </c>
      <c r="AG3540" s="11">
        <v>0</v>
      </c>
      <c r="AH3540" s="11">
        <v>300000</v>
      </c>
      <c r="AI3540" s="11">
        <v>0</v>
      </c>
      <c r="AJ3540" s="11">
        <v>0</v>
      </c>
      <c r="AK3540" s="11">
        <v>25000000</v>
      </c>
      <c r="AL3540" s="11">
        <v>25152518</v>
      </c>
      <c r="AM3540" s="11">
        <v>0</v>
      </c>
      <c r="AN3540" s="11">
        <v>0</v>
      </c>
      <c r="AO35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175000000</v>
      </c>
      <c r="AP35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174684301</v>
      </c>
      <c r="AR35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0" s="11">
        <f>Table_PBS_SQL_DB2_PBSSQL_PBS_NDP_Tina_CG_QtrlyPerformance_Final[[#This Row],[GOU REL]]+Table_PBS_SQL_DB2_PBSSQL_PBS_NDP_Tina_CG_QtrlyPerformance_Final[[#This Row],[EXT REL]]</f>
        <v>175000000</v>
      </c>
      <c r="AT3540" s="11">
        <f>Table_PBS_SQL_DB2_PBSSQL_PBS_NDP_Tina_CG_QtrlyPerformance_Final[[#This Row],[GOU EXP]]+Table_PBS_SQL_DB2_PBSSQL_PBS_NDP_Tina_CG_QtrlyPerformance_Final[[#This Row],[EXT EXP]]</f>
        <v>174684301</v>
      </c>
      <c r="AU3540" s="11" t="str">
        <f>IF(Table_PBS_SQL_DB2_PBSSQL_PBS_NDP_Tina_CG_QtrlyPerformance_Final[[#This Row],[Item_Code]]&gt;"300000", "Capital", "Recurrent")</f>
        <v>Recurrent</v>
      </c>
    </row>
    <row r="3541" spans="1:47" x14ac:dyDescent="0.25">
      <c r="A3541" t="s">
        <v>287</v>
      </c>
      <c r="B3541" t="s">
        <v>1640</v>
      </c>
      <c r="C3541" t="s">
        <v>281</v>
      </c>
      <c r="D3541" t="s">
        <v>1495</v>
      </c>
      <c r="E3541" t="s">
        <v>97</v>
      </c>
      <c r="F3541" t="s">
        <v>1500</v>
      </c>
      <c r="G3541" t="s">
        <v>75</v>
      </c>
      <c r="H3541" t="s">
        <v>1723</v>
      </c>
      <c r="I3541" t="s">
        <v>493</v>
      </c>
      <c r="J3541" t="s">
        <v>1710</v>
      </c>
      <c r="K3541" t="s">
        <v>291</v>
      </c>
      <c r="L3541" t="s">
        <v>1949</v>
      </c>
      <c r="M3541" t="s">
        <v>1130</v>
      </c>
      <c r="N3541" t="s">
        <v>1131</v>
      </c>
      <c r="O3541" t="s">
        <v>934</v>
      </c>
      <c r="P3541" t="s">
        <v>935</v>
      </c>
      <c r="Q3541" s="11">
        <v>0</v>
      </c>
      <c r="R3541" s="11">
        <v>0</v>
      </c>
      <c r="S3541" s="11">
        <v>0</v>
      </c>
      <c r="T3541" s="11">
        <v>0</v>
      </c>
      <c r="U3541" s="11">
        <v>225000000</v>
      </c>
      <c r="V3541" s="11">
        <v>0</v>
      </c>
      <c r="W3541" s="11">
        <v>225000000</v>
      </c>
      <c r="X3541" s="11">
        <v>0</v>
      </c>
      <c r="Y3541" s="11">
        <v>0</v>
      </c>
      <c r="Z3541" s="11">
        <v>0</v>
      </c>
      <c r="AA3541" s="11">
        <v>0</v>
      </c>
      <c r="AB3541" s="11">
        <v>0</v>
      </c>
      <c r="AC3541" s="11">
        <v>0</v>
      </c>
      <c r="AD3541" s="11">
        <v>0</v>
      </c>
      <c r="AE3541" s="11">
        <v>0</v>
      </c>
      <c r="AF3541" s="11">
        <v>0</v>
      </c>
      <c r="AG3541" s="11">
        <v>50000001</v>
      </c>
      <c r="AH3541" s="11">
        <v>0</v>
      </c>
      <c r="AI3541" s="11">
        <v>0</v>
      </c>
      <c r="AJ3541" s="11">
        <v>0</v>
      </c>
      <c r="AK3541" s="11">
        <v>0</v>
      </c>
      <c r="AL3541" s="11">
        <v>0</v>
      </c>
      <c r="AM3541" s="11">
        <v>0</v>
      </c>
      <c r="AN3541" s="11">
        <v>0</v>
      </c>
      <c r="AO35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50000001</v>
      </c>
      <c r="AP35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1" s="11">
        <f>Table_PBS_SQL_DB2_PBSSQL_PBS_NDP_Tina_CG_QtrlyPerformance_Final[[#This Row],[GOU REL]]+Table_PBS_SQL_DB2_PBSSQL_PBS_NDP_Tina_CG_QtrlyPerformance_Final[[#This Row],[EXT REL]]</f>
        <v>50000001</v>
      </c>
      <c r="AT3541" s="11">
        <f>Table_PBS_SQL_DB2_PBSSQL_PBS_NDP_Tina_CG_QtrlyPerformance_Final[[#This Row],[GOU EXP]]+Table_PBS_SQL_DB2_PBSSQL_PBS_NDP_Tina_CG_QtrlyPerformance_Final[[#This Row],[EXT EXP]]</f>
        <v>0</v>
      </c>
      <c r="AU3541" s="11" t="str">
        <f>IF(Table_PBS_SQL_DB2_PBSSQL_PBS_NDP_Tina_CG_QtrlyPerformance_Final[[#This Row],[Item_Code]]&gt;"300000", "Capital", "Recurrent")</f>
        <v>Capital</v>
      </c>
    </row>
    <row r="3542" spans="1:47" x14ac:dyDescent="0.25">
      <c r="A3542" t="s">
        <v>331</v>
      </c>
      <c r="B3542" t="s">
        <v>332</v>
      </c>
      <c r="C3542" t="s">
        <v>293</v>
      </c>
      <c r="D3542" t="s">
        <v>1206</v>
      </c>
      <c r="E3542" t="s">
        <v>75</v>
      </c>
      <c r="F3542" t="s">
        <v>1228</v>
      </c>
      <c r="G3542" t="s">
        <v>31</v>
      </c>
      <c r="H3542" t="s">
        <v>1950</v>
      </c>
      <c r="I3542" t="s">
        <v>493</v>
      </c>
      <c r="J3542" t="s">
        <v>1951</v>
      </c>
      <c r="K3542" t="s">
        <v>333</v>
      </c>
      <c r="L3542" t="s">
        <v>1952</v>
      </c>
      <c r="M3542" t="s">
        <v>1232</v>
      </c>
      <c r="N3542" t="s">
        <v>1586</v>
      </c>
      <c r="O3542" t="s">
        <v>1025</v>
      </c>
      <c r="P3542" t="s">
        <v>1026</v>
      </c>
      <c r="Q3542" s="11">
        <v>0</v>
      </c>
      <c r="R3542" s="11">
        <v>0</v>
      </c>
      <c r="S3542" s="11">
        <v>0</v>
      </c>
      <c r="T3542" s="11">
        <v>0</v>
      </c>
      <c r="U3542" s="11">
        <v>150000000</v>
      </c>
      <c r="V3542" s="11">
        <v>0</v>
      </c>
      <c r="W3542" s="11">
        <v>150000000</v>
      </c>
      <c r="X3542" s="11">
        <v>0</v>
      </c>
      <c r="Y3542" s="11">
        <v>0</v>
      </c>
      <c r="Z3542" s="11">
        <v>0</v>
      </c>
      <c r="AA3542" s="11">
        <v>0</v>
      </c>
      <c r="AB3542" s="11">
        <v>0</v>
      </c>
      <c r="AC3542" s="11">
        <v>37500000</v>
      </c>
      <c r="AD3542" s="11">
        <v>37500000</v>
      </c>
      <c r="AE3542" s="11">
        <v>0</v>
      </c>
      <c r="AF3542" s="11">
        <v>0</v>
      </c>
      <c r="AG3542" s="11">
        <v>112500000</v>
      </c>
      <c r="AH3542" s="11">
        <v>22300000</v>
      </c>
      <c r="AI3542" s="11">
        <v>0</v>
      </c>
      <c r="AJ3542" s="11">
        <v>0</v>
      </c>
      <c r="AK3542" s="11">
        <v>0</v>
      </c>
      <c r="AL3542" s="11">
        <v>90200000</v>
      </c>
      <c r="AM3542" s="11">
        <v>0</v>
      </c>
      <c r="AN3542" s="11">
        <v>0</v>
      </c>
      <c r="AO35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35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35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2" s="11">
        <f>Table_PBS_SQL_DB2_PBSSQL_PBS_NDP_Tina_CG_QtrlyPerformance_Final[[#This Row],[GOU REL]]+Table_PBS_SQL_DB2_PBSSQL_PBS_NDP_Tina_CG_QtrlyPerformance_Final[[#This Row],[EXT REL]]</f>
        <v>150000000</v>
      </c>
      <c r="AT3542" s="11">
        <f>Table_PBS_SQL_DB2_PBSSQL_PBS_NDP_Tina_CG_QtrlyPerformance_Final[[#This Row],[GOU EXP]]+Table_PBS_SQL_DB2_PBSSQL_PBS_NDP_Tina_CG_QtrlyPerformance_Final[[#This Row],[EXT EXP]]</f>
        <v>150000000</v>
      </c>
      <c r="AU3542" s="11" t="str">
        <f>IF(Table_PBS_SQL_DB2_PBSSQL_PBS_NDP_Tina_CG_QtrlyPerformance_Final[[#This Row],[Item_Code]]&gt;"300000", "Capital", "Recurrent")</f>
        <v>Recurrent</v>
      </c>
    </row>
    <row r="3543" spans="1:47" x14ac:dyDescent="0.25">
      <c r="A3543" t="s">
        <v>331</v>
      </c>
      <c r="B3543" t="s">
        <v>332</v>
      </c>
      <c r="C3543" t="s">
        <v>293</v>
      </c>
      <c r="D3543" t="s">
        <v>1206</v>
      </c>
      <c r="E3543" t="s">
        <v>75</v>
      </c>
      <c r="F3543" t="s">
        <v>1228</v>
      </c>
      <c r="G3543" t="s">
        <v>31</v>
      </c>
      <c r="H3543" t="s">
        <v>1950</v>
      </c>
      <c r="I3543" t="s">
        <v>493</v>
      </c>
      <c r="J3543" t="s">
        <v>1951</v>
      </c>
      <c r="K3543" t="s">
        <v>333</v>
      </c>
      <c r="L3543" t="s">
        <v>1952</v>
      </c>
      <c r="M3543" t="s">
        <v>866</v>
      </c>
      <c r="N3543" t="s">
        <v>867</v>
      </c>
      <c r="O3543" t="s">
        <v>1120</v>
      </c>
      <c r="P3543" t="s">
        <v>1121</v>
      </c>
      <c r="Q3543" s="11">
        <v>0</v>
      </c>
      <c r="R3543" s="11">
        <v>0</v>
      </c>
      <c r="S3543" s="11">
        <v>0</v>
      </c>
      <c r="T3543" s="11">
        <v>0</v>
      </c>
      <c r="U3543" s="11">
        <v>200000000</v>
      </c>
      <c r="V3543" s="11">
        <v>0</v>
      </c>
      <c r="W3543" s="11">
        <v>200000000</v>
      </c>
      <c r="X3543" s="11">
        <v>0</v>
      </c>
      <c r="Y3543" s="11">
        <v>0</v>
      </c>
      <c r="Z3543" s="11">
        <v>0</v>
      </c>
      <c r="AA3543" s="11">
        <v>0</v>
      </c>
      <c r="AB3543" s="11">
        <v>0</v>
      </c>
      <c r="AC3543" s="11">
        <v>87500000</v>
      </c>
      <c r="AD3543" s="11">
        <v>0</v>
      </c>
      <c r="AE3543" s="11">
        <v>0</v>
      </c>
      <c r="AF3543" s="11">
        <v>0</v>
      </c>
      <c r="AG3543" s="11">
        <v>112500000</v>
      </c>
      <c r="AH3543" s="11">
        <v>4898000</v>
      </c>
      <c r="AI3543" s="11">
        <v>0</v>
      </c>
      <c r="AJ3543" s="11">
        <v>0</v>
      </c>
      <c r="AK3543" s="11">
        <v>0</v>
      </c>
      <c r="AL3543" s="11">
        <v>195102000</v>
      </c>
      <c r="AM3543" s="11">
        <v>0</v>
      </c>
      <c r="AN3543" s="11">
        <v>0</v>
      </c>
      <c r="AO35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5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35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3" s="11">
        <f>Table_PBS_SQL_DB2_PBSSQL_PBS_NDP_Tina_CG_QtrlyPerformance_Final[[#This Row],[GOU REL]]+Table_PBS_SQL_DB2_PBSSQL_PBS_NDP_Tina_CG_QtrlyPerformance_Final[[#This Row],[EXT REL]]</f>
        <v>200000000</v>
      </c>
      <c r="AT3543" s="11">
        <f>Table_PBS_SQL_DB2_PBSSQL_PBS_NDP_Tina_CG_QtrlyPerformance_Final[[#This Row],[GOU EXP]]+Table_PBS_SQL_DB2_PBSSQL_PBS_NDP_Tina_CG_QtrlyPerformance_Final[[#This Row],[EXT EXP]]</f>
        <v>200000000</v>
      </c>
      <c r="AU3543" s="11" t="str">
        <f>IF(Table_PBS_SQL_DB2_PBSSQL_PBS_NDP_Tina_CG_QtrlyPerformance_Final[[#This Row],[Item_Code]]&gt;"300000", "Capital", "Recurrent")</f>
        <v>Recurrent</v>
      </c>
    </row>
    <row r="3544" spans="1:47" x14ac:dyDescent="0.25">
      <c r="A3544" t="s">
        <v>335</v>
      </c>
      <c r="B3544" t="s">
        <v>336</v>
      </c>
      <c r="C3544" t="s">
        <v>293</v>
      </c>
      <c r="D3544" t="s">
        <v>1206</v>
      </c>
      <c r="E3544" t="s">
        <v>31</v>
      </c>
      <c r="F3544" t="s">
        <v>1207</v>
      </c>
      <c r="G3544" t="s">
        <v>75</v>
      </c>
      <c r="H3544" t="s">
        <v>1529</v>
      </c>
      <c r="I3544" t="s">
        <v>493</v>
      </c>
      <c r="J3544" t="s">
        <v>1649</v>
      </c>
      <c r="K3544" t="s">
        <v>337</v>
      </c>
      <c r="L3544" t="s">
        <v>1650</v>
      </c>
      <c r="M3544" t="s">
        <v>866</v>
      </c>
      <c r="N3544" t="s">
        <v>867</v>
      </c>
      <c r="O3544" t="s">
        <v>1204</v>
      </c>
      <c r="P3544" t="s">
        <v>1205</v>
      </c>
      <c r="Q3544" s="11">
        <v>0</v>
      </c>
      <c r="R3544" s="11">
        <v>0</v>
      </c>
      <c r="S3544" s="11">
        <v>0</v>
      </c>
      <c r="T3544" s="11">
        <v>0</v>
      </c>
      <c r="U3544" s="11">
        <v>0</v>
      </c>
      <c r="V3544" s="11">
        <v>0</v>
      </c>
      <c r="W3544" s="11">
        <v>1126000000</v>
      </c>
      <c r="X3544" s="11">
        <v>0</v>
      </c>
      <c r="Y3544" s="11">
        <v>0</v>
      </c>
      <c r="Z3544" s="11">
        <v>0</v>
      </c>
      <c r="AA3544" s="11">
        <v>0</v>
      </c>
      <c r="AB3544" s="11">
        <v>0</v>
      </c>
      <c r="AC3544" s="11">
        <v>442000000</v>
      </c>
      <c r="AD3544" s="11">
        <v>0</v>
      </c>
      <c r="AE3544" s="11">
        <v>0</v>
      </c>
      <c r="AF3544" s="11">
        <v>0</v>
      </c>
      <c r="AG3544" s="11">
        <v>0</v>
      </c>
      <c r="AH3544" s="11">
        <v>0</v>
      </c>
      <c r="AI3544" s="11">
        <v>0</v>
      </c>
      <c r="AJ3544" s="11">
        <v>0</v>
      </c>
      <c r="AK3544" s="11">
        <v>250000000</v>
      </c>
      <c r="AL3544" s="11">
        <v>691999950</v>
      </c>
      <c r="AM3544" s="11">
        <v>0</v>
      </c>
      <c r="AN3544" s="11">
        <v>0</v>
      </c>
      <c r="AO35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692000000</v>
      </c>
      <c r="AP35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691999950</v>
      </c>
      <c r="AR35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4" s="11">
        <f>Table_PBS_SQL_DB2_PBSSQL_PBS_NDP_Tina_CG_QtrlyPerformance_Final[[#This Row],[GOU REL]]+Table_PBS_SQL_DB2_PBSSQL_PBS_NDP_Tina_CG_QtrlyPerformance_Final[[#This Row],[EXT REL]]</f>
        <v>692000000</v>
      </c>
      <c r="AT3544" s="11">
        <f>Table_PBS_SQL_DB2_PBSSQL_PBS_NDP_Tina_CG_QtrlyPerformance_Final[[#This Row],[GOU EXP]]+Table_PBS_SQL_DB2_PBSSQL_PBS_NDP_Tina_CG_QtrlyPerformance_Final[[#This Row],[EXT EXP]]</f>
        <v>691999950</v>
      </c>
      <c r="AU3544" s="11" t="str">
        <f>IF(Table_PBS_SQL_DB2_PBSSQL_PBS_NDP_Tina_CG_QtrlyPerformance_Final[[#This Row],[Item_Code]]&gt;"300000", "Capital", "Recurrent")</f>
        <v>Capital</v>
      </c>
    </row>
    <row r="3545" spans="1:47" x14ac:dyDescent="0.25">
      <c r="A3545" t="s">
        <v>335</v>
      </c>
      <c r="B3545" t="s">
        <v>336</v>
      </c>
      <c r="C3545" t="s">
        <v>293</v>
      </c>
      <c r="D3545" t="s">
        <v>1206</v>
      </c>
      <c r="E3545" t="s">
        <v>31</v>
      </c>
      <c r="F3545" t="s">
        <v>1207</v>
      </c>
      <c r="G3545" t="s">
        <v>75</v>
      </c>
      <c r="H3545" t="s">
        <v>1529</v>
      </c>
      <c r="I3545" t="s">
        <v>493</v>
      </c>
      <c r="J3545" t="s">
        <v>1649</v>
      </c>
      <c r="K3545" t="s">
        <v>337</v>
      </c>
      <c r="L3545" t="s">
        <v>1650</v>
      </c>
      <c r="M3545" t="s">
        <v>866</v>
      </c>
      <c r="N3545" t="s">
        <v>867</v>
      </c>
      <c r="O3545" t="s">
        <v>982</v>
      </c>
      <c r="P3545" t="s">
        <v>983</v>
      </c>
      <c r="Q3545" s="11">
        <v>0</v>
      </c>
      <c r="R3545" s="11">
        <v>0</v>
      </c>
      <c r="S3545" s="11">
        <v>0</v>
      </c>
      <c r="T3545" s="11">
        <v>0</v>
      </c>
      <c r="U3545" s="11">
        <v>0</v>
      </c>
      <c r="V3545" s="11">
        <v>0</v>
      </c>
      <c r="W3545" s="11">
        <v>700000000</v>
      </c>
      <c r="X3545" s="11">
        <v>0</v>
      </c>
      <c r="Y3545" s="11">
        <v>0</v>
      </c>
      <c r="Z3545" s="11">
        <v>0</v>
      </c>
      <c r="AA3545" s="11">
        <v>0</v>
      </c>
      <c r="AB3545" s="11">
        <v>0</v>
      </c>
      <c r="AC3545" s="11">
        <v>700000000</v>
      </c>
      <c r="AD3545" s="11">
        <v>0</v>
      </c>
      <c r="AE3545" s="11">
        <v>0</v>
      </c>
      <c r="AF3545" s="11">
        <v>0</v>
      </c>
      <c r="AG3545" s="11">
        <v>0</v>
      </c>
      <c r="AH3545" s="11">
        <v>0</v>
      </c>
      <c r="AI3545" s="11">
        <v>0</v>
      </c>
      <c r="AJ3545" s="11">
        <v>0</v>
      </c>
      <c r="AK3545" s="11">
        <v>0</v>
      </c>
      <c r="AL3545" s="11">
        <v>700000000</v>
      </c>
      <c r="AM3545" s="11">
        <v>0</v>
      </c>
      <c r="AN3545" s="11">
        <v>0</v>
      </c>
      <c r="AO35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35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700000000</v>
      </c>
      <c r="AR35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5" s="11">
        <f>Table_PBS_SQL_DB2_PBSSQL_PBS_NDP_Tina_CG_QtrlyPerformance_Final[[#This Row],[GOU REL]]+Table_PBS_SQL_DB2_PBSSQL_PBS_NDP_Tina_CG_QtrlyPerformance_Final[[#This Row],[EXT REL]]</f>
        <v>700000000</v>
      </c>
      <c r="AT3545" s="11">
        <f>Table_PBS_SQL_DB2_PBSSQL_PBS_NDP_Tina_CG_QtrlyPerformance_Final[[#This Row],[GOU EXP]]+Table_PBS_SQL_DB2_PBSSQL_PBS_NDP_Tina_CG_QtrlyPerformance_Final[[#This Row],[EXT EXP]]</f>
        <v>700000000</v>
      </c>
      <c r="AU3545" s="11" t="str">
        <f>IF(Table_PBS_SQL_DB2_PBSSQL_PBS_NDP_Tina_CG_QtrlyPerformance_Final[[#This Row],[Item_Code]]&gt;"300000", "Capital", "Recurrent")</f>
        <v>Capital</v>
      </c>
    </row>
    <row r="3546" spans="1:47" x14ac:dyDescent="0.25">
      <c r="A3546" t="s">
        <v>553</v>
      </c>
      <c r="B3546" t="s">
        <v>554</v>
      </c>
      <c r="C3546" t="s">
        <v>491</v>
      </c>
      <c r="D3546" t="s">
        <v>861</v>
      </c>
      <c r="E3546" t="s">
        <v>103</v>
      </c>
      <c r="F3546" t="s">
        <v>1904</v>
      </c>
      <c r="G3546" t="s">
        <v>31</v>
      </c>
      <c r="H3546" t="s">
        <v>2314</v>
      </c>
      <c r="I3546" t="s">
        <v>666</v>
      </c>
      <c r="J3546" t="s">
        <v>2315</v>
      </c>
      <c r="K3546" t="s">
        <v>555</v>
      </c>
      <c r="L3546" t="s">
        <v>2316</v>
      </c>
      <c r="M3546" t="s">
        <v>866</v>
      </c>
      <c r="N3546" t="s">
        <v>867</v>
      </c>
      <c r="O3546" t="s">
        <v>1011</v>
      </c>
      <c r="P3546" t="s">
        <v>1012</v>
      </c>
      <c r="Q3546" s="11">
        <v>0</v>
      </c>
      <c r="R3546" s="11">
        <v>0</v>
      </c>
      <c r="S3546" s="11">
        <v>0</v>
      </c>
      <c r="T3546" s="11">
        <v>0</v>
      </c>
      <c r="U3546" s="11">
        <v>129000000</v>
      </c>
      <c r="V3546" s="11">
        <v>0</v>
      </c>
      <c r="W3546" s="11">
        <v>129000000</v>
      </c>
      <c r="X3546" s="11">
        <v>0</v>
      </c>
      <c r="Y3546" s="11">
        <v>64500000</v>
      </c>
      <c r="Z3546" s="11">
        <v>0</v>
      </c>
      <c r="AA3546" s="11">
        <v>0</v>
      </c>
      <c r="AB3546" s="11">
        <v>0</v>
      </c>
      <c r="AC3546" s="11">
        <v>21500000</v>
      </c>
      <c r="AD3546" s="11">
        <v>3986323</v>
      </c>
      <c r="AE3546" s="11">
        <v>0</v>
      </c>
      <c r="AF3546" s="11">
        <v>0</v>
      </c>
      <c r="AG3546" s="11">
        <v>15050000</v>
      </c>
      <c r="AH3546" s="11">
        <v>57277200</v>
      </c>
      <c r="AI3546" s="11">
        <v>0</v>
      </c>
      <c r="AJ3546" s="11">
        <v>0</v>
      </c>
      <c r="AK3546" s="11">
        <v>3633500</v>
      </c>
      <c r="AL3546" s="11">
        <v>43419977</v>
      </c>
      <c r="AM3546" s="11">
        <v>0</v>
      </c>
      <c r="AN3546" s="11">
        <v>0</v>
      </c>
      <c r="AO35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104683500</v>
      </c>
      <c r="AP35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104683500</v>
      </c>
      <c r="AR35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6" s="11">
        <f>Table_PBS_SQL_DB2_PBSSQL_PBS_NDP_Tina_CG_QtrlyPerformance_Final[[#This Row],[GOU REL]]+Table_PBS_SQL_DB2_PBSSQL_PBS_NDP_Tina_CG_QtrlyPerformance_Final[[#This Row],[EXT REL]]</f>
        <v>104683500</v>
      </c>
      <c r="AT3546" s="11">
        <f>Table_PBS_SQL_DB2_PBSSQL_PBS_NDP_Tina_CG_QtrlyPerformance_Final[[#This Row],[GOU EXP]]+Table_PBS_SQL_DB2_PBSSQL_PBS_NDP_Tina_CG_QtrlyPerformance_Final[[#This Row],[EXT EXP]]</f>
        <v>104683500</v>
      </c>
      <c r="AU3546" s="11" t="str">
        <f>IF(Table_PBS_SQL_DB2_PBSSQL_PBS_NDP_Tina_CG_QtrlyPerformance_Final[[#This Row],[Item_Code]]&gt;"300000", "Capital", "Recurrent")</f>
        <v>Recurrent</v>
      </c>
    </row>
    <row r="3547" spans="1:47" x14ac:dyDescent="0.25">
      <c r="A3547" t="s">
        <v>339</v>
      </c>
      <c r="B3547" t="s">
        <v>340</v>
      </c>
      <c r="C3547" t="s">
        <v>293</v>
      </c>
      <c r="D3547" t="s">
        <v>1206</v>
      </c>
      <c r="E3547" t="s">
        <v>31</v>
      </c>
      <c r="F3547" t="s">
        <v>1207</v>
      </c>
      <c r="G3547" t="s">
        <v>75</v>
      </c>
      <c r="H3547" t="s">
        <v>1956</v>
      </c>
      <c r="I3547" t="s">
        <v>493</v>
      </c>
      <c r="J3547" t="s">
        <v>1957</v>
      </c>
      <c r="K3547" t="s">
        <v>341</v>
      </c>
      <c r="L3547" t="s">
        <v>1958</v>
      </c>
      <c r="M3547" t="s">
        <v>866</v>
      </c>
      <c r="N3547" t="s">
        <v>867</v>
      </c>
      <c r="O3547" t="s">
        <v>1083</v>
      </c>
      <c r="P3547" t="s">
        <v>1084</v>
      </c>
      <c r="Q3547" s="11">
        <v>0</v>
      </c>
      <c r="R3547" s="11">
        <v>0</v>
      </c>
      <c r="S3547" s="11">
        <v>0</v>
      </c>
      <c r="T3547" s="11">
        <v>0</v>
      </c>
      <c r="U3547" s="11">
        <v>1000000000</v>
      </c>
      <c r="V3547" s="11">
        <v>0</v>
      </c>
      <c r="W3547" s="11">
        <v>1000000000</v>
      </c>
      <c r="X3547" s="11">
        <v>0</v>
      </c>
      <c r="Y3547" s="11">
        <v>0</v>
      </c>
      <c r="Z3547" s="11">
        <v>0</v>
      </c>
      <c r="AA3547" s="11">
        <v>0</v>
      </c>
      <c r="AB3547" s="11">
        <v>0</v>
      </c>
      <c r="AC3547" s="11">
        <v>0</v>
      </c>
      <c r="AD3547" s="11">
        <v>0</v>
      </c>
      <c r="AE3547" s="11">
        <v>0</v>
      </c>
      <c r="AF3547" s="11">
        <v>0</v>
      </c>
      <c r="AG3547" s="11">
        <v>479014231</v>
      </c>
      <c r="AH3547" s="11">
        <v>286813957</v>
      </c>
      <c r="AI3547" s="11">
        <v>0</v>
      </c>
      <c r="AJ3547" s="11">
        <v>0</v>
      </c>
      <c r="AK3547" s="11">
        <v>520985769</v>
      </c>
      <c r="AL3547" s="11">
        <v>713186043</v>
      </c>
      <c r="AM3547" s="11">
        <v>0</v>
      </c>
      <c r="AN3547" s="11">
        <v>0</v>
      </c>
      <c r="AO35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35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35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7" s="11">
        <f>Table_PBS_SQL_DB2_PBSSQL_PBS_NDP_Tina_CG_QtrlyPerformance_Final[[#This Row],[GOU REL]]+Table_PBS_SQL_DB2_PBSSQL_PBS_NDP_Tina_CG_QtrlyPerformance_Final[[#This Row],[EXT REL]]</f>
        <v>1000000000</v>
      </c>
      <c r="AT3547" s="11">
        <f>Table_PBS_SQL_DB2_PBSSQL_PBS_NDP_Tina_CG_QtrlyPerformance_Final[[#This Row],[GOU EXP]]+Table_PBS_SQL_DB2_PBSSQL_PBS_NDP_Tina_CG_QtrlyPerformance_Final[[#This Row],[EXT EXP]]</f>
        <v>1000000000</v>
      </c>
      <c r="AU3547" s="11" t="str">
        <f>IF(Table_PBS_SQL_DB2_PBSSQL_PBS_NDP_Tina_CG_QtrlyPerformance_Final[[#This Row],[Item_Code]]&gt;"300000", "Capital", "Recurrent")</f>
        <v>Recurrent</v>
      </c>
    </row>
    <row r="3548" spans="1:47" x14ac:dyDescent="0.25">
      <c r="A3548" t="s">
        <v>566</v>
      </c>
      <c r="B3548" t="s">
        <v>567</v>
      </c>
      <c r="C3548" t="s">
        <v>491</v>
      </c>
      <c r="D3548" t="s">
        <v>861</v>
      </c>
      <c r="E3548" t="s">
        <v>31</v>
      </c>
      <c r="F3548" t="s">
        <v>862</v>
      </c>
      <c r="G3548" t="s">
        <v>31</v>
      </c>
      <c r="H3548" t="s">
        <v>1653</v>
      </c>
      <c r="I3548" t="s">
        <v>467</v>
      </c>
      <c r="J3548" t="s">
        <v>1131</v>
      </c>
      <c r="K3548" t="s">
        <v>568</v>
      </c>
      <c r="L3548" t="s">
        <v>1654</v>
      </c>
      <c r="M3548" t="s">
        <v>866</v>
      </c>
      <c r="N3548" t="s">
        <v>867</v>
      </c>
      <c r="O3548" t="s">
        <v>1062</v>
      </c>
      <c r="P3548" t="s">
        <v>1063</v>
      </c>
      <c r="Q3548" s="11">
        <v>0</v>
      </c>
      <c r="R3548" s="11">
        <v>0</v>
      </c>
      <c r="S3548" s="11">
        <v>0</v>
      </c>
      <c r="T3548" s="11">
        <v>0</v>
      </c>
      <c r="U3548" s="11">
        <v>60000000</v>
      </c>
      <c r="V3548" s="11">
        <v>0</v>
      </c>
      <c r="W3548" s="11">
        <v>60000000</v>
      </c>
      <c r="X3548" s="11">
        <v>0</v>
      </c>
      <c r="Y3548" s="11">
        <v>13500000</v>
      </c>
      <c r="Z3548" s="11">
        <v>7479980</v>
      </c>
      <c r="AA3548" s="11">
        <v>0</v>
      </c>
      <c r="AB3548" s="11">
        <v>0</v>
      </c>
      <c r="AC3548" s="11">
        <v>15000000</v>
      </c>
      <c r="AD3548" s="11">
        <v>13416611</v>
      </c>
      <c r="AE3548" s="11">
        <v>0</v>
      </c>
      <c r="AF3548" s="11">
        <v>0</v>
      </c>
      <c r="AG3548" s="11">
        <v>15000000</v>
      </c>
      <c r="AH3548" s="11">
        <v>7685118</v>
      </c>
      <c r="AI3548" s="11">
        <v>0</v>
      </c>
      <c r="AJ3548" s="11">
        <v>0</v>
      </c>
      <c r="AK3548" s="11">
        <v>0</v>
      </c>
      <c r="AL3548" s="11">
        <v>11341536</v>
      </c>
      <c r="AM3548" s="11">
        <v>0</v>
      </c>
      <c r="AN3548" s="11">
        <v>0</v>
      </c>
      <c r="AO35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43500000</v>
      </c>
      <c r="AP35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39923245</v>
      </c>
      <c r="AR35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8" s="11">
        <f>Table_PBS_SQL_DB2_PBSSQL_PBS_NDP_Tina_CG_QtrlyPerformance_Final[[#This Row],[GOU REL]]+Table_PBS_SQL_DB2_PBSSQL_PBS_NDP_Tina_CG_QtrlyPerformance_Final[[#This Row],[EXT REL]]</f>
        <v>43500000</v>
      </c>
      <c r="AT3548" s="11">
        <f>Table_PBS_SQL_DB2_PBSSQL_PBS_NDP_Tina_CG_QtrlyPerformance_Final[[#This Row],[GOU EXP]]+Table_PBS_SQL_DB2_PBSSQL_PBS_NDP_Tina_CG_QtrlyPerformance_Final[[#This Row],[EXT EXP]]</f>
        <v>39923245</v>
      </c>
      <c r="AU3548" s="11" t="str">
        <f>IF(Table_PBS_SQL_DB2_PBSSQL_PBS_NDP_Tina_CG_QtrlyPerformance_Final[[#This Row],[Item_Code]]&gt;"300000", "Capital", "Recurrent")</f>
        <v>Recurrent</v>
      </c>
    </row>
    <row r="3549" spans="1:47" x14ac:dyDescent="0.25">
      <c r="A3549" t="s">
        <v>570</v>
      </c>
      <c r="B3549" t="s">
        <v>1661</v>
      </c>
      <c r="C3549" t="s">
        <v>491</v>
      </c>
      <c r="D3549" t="s">
        <v>861</v>
      </c>
      <c r="E3549" t="s">
        <v>31</v>
      </c>
      <c r="F3549" t="s">
        <v>862</v>
      </c>
      <c r="G3549" t="s">
        <v>75</v>
      </c>
      <c r="H3549" t="s">
        <v>881</v>
      </c>
      <c r="I3549" t="s">
        <v>493</v>
      </c>
      <c r="J3549" t="s">
        <v>1662</v>
      </c>
      <c r="K3549" t="s">
        <v>572</v>
      </c>
      <c r="L3549" t="s">
        <v>1663</v>
      </c>
      <c r="M3549" t="s">
        <v>866</v>
      </c>
      <c r="N3549" t="s">
        <v>867</v>
      </c>
      <c r="O3549" t="s">
        <v>1087</v>
      </c>
      <c r="P3549" t="s">
        <v>1088</v>
      </c>
      <c r="Q3549" s="11">
        <v>0</v>
      </c>
      <c r="R3549" s="11">
        <v>0</v>
      </c>
      <c r="S3549" s="11">
        <v>0</v>
      </c>
      <c r="T3549" s="11">
        <v>0</v>
      </c>
      <c r="U3549" s="11">
        <v>736000000</v>
      </c>
      <c r="V3549" s="11">
        <v>0</v>
      </c>
      <c r="W3549" s="11">
        <v>736000000</v>
      </c>
      <c r="X3549" s="11">
        <v>0</v>
      </c>
      <c r="Y3549" s="11">
        <v>0</v>
      </c>
      <c r="Z3549" s="11">
        <v>0</v>
      </c>
      <c r="AA3549" s="11">
        <v>0</v>
      </c>
      <c r="AB3549" s="11">
        <v>0</v>
      </c>
      <c r="AC3549" s="11">
        <v>0</v>
      </c>
      <c r="AD3549" s="11">
        <v>0</v>
      </c>
      <c r="AE3549" s="11">
        <v>0</v>
      </c>
      <c r="AF3549" s="11">
        <v>0</v>
      </c>
      <c r="AG3549" s="11">
        <v>19807500</v>
      </c>
      <c r="AH3549" s="11">
        <v>0</v>
      </c>
      <c r="AI3549" s="11">
        <v>0</v>
      </c>
      <c r="AJ3549" s="11">
        <v>0</v>
      </c>
      <c r="AK3549" s="11">
        <v>0</v>
      </c>
      <c r="AL3549" s="11">
        <v>0</v>
      </c>
      <c r="AM3549" s="11">
        <v>0</v>
      </c>
      <c r="AN3549" s="11">
        <v>0</v>
      </c>
      <c r="AO35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19807500</v>
      </c>
      <c r="AP35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49" s="11">
        <f>Table_PBS_SQL_DB2_PBSSQL_PBS_NDP_Tina_CG_QtrlyPerformance_Final[[#This Row],[GOU REL]]+Table_PBS_SQL_DB2_PBSSQL_PBS_NDP_Tina_CG_QtrlyPerformance_Final[[#This Row],[EXT REL]]</f>
        <v>19807500</v>
      </c>
      <c r="AT3549" s="11">
        <f>Table_PBS_SQL_DB2_PBSSQL_PBS_NDP_Tina_CG_QtrlyPerformance_Final[[#This Row],[GOU EXP]]+Table_PBS_SQL_DB2_PBSSQL_PBS_NDP_Tina_CG_QtrlyPerformance_Final[[#This Row],[EXT EXP]]</f>
        <v>0</v>
      </c>
      <c r="AU3549" s="11" t="str">
        <f>IF(Table_PBS_SQL_DB2_PBSSQL_PBS_NDP_Tina_CG_QtrlyPerformance_Final[[#This Row],[Item_Code]]&gt;"300000", "Capital", "Recurrent")</f>
        <v>Capital</v>
      </c>
    </row>
    <row r="3550" spans="1:47" x14ac:dyDescent="0.25">
      <c r="A3550" t="s">
        <v>91</v>
      </c>
      <c r="B3550" t="s">
        <v>1674</v>
      </c>
      <c r="C3550" t="s">
        <v>87</v>
      </c>
      <c r="D3550" t="s">
        <v>1320</v>
      </c>
      <c r="E3550" t="s">
        <v>31</v>
      </c>
      <c r="F3550" t="s">
        <v>1321</v>
      </c>
      <c r="G3550" t="s">
        <v>75</v>
      </c>
      <c r="H3550" t="s">
        <v>881</v>
      </c>
      <c r="I3550" t="s">
        <v>467</v>
      </c>
      <c r="J3550" t="s">
        <v>1961</v>
      </c>
      <c r="K3550" t="s">
        <v>93</v>
      </c>
      <c r="L3550" t="s">
        <v>1676</v>
      </c>
      <c r="M3550" t="s">
        <v>1232</v>
      </c>
      <c r="N3550" t="s">
        <v>1586</v>
      </c>
      <c r="O3550" t="s">
        <v>934</v>
      </c>
      <c r="P3550" t="s">
        <v>935</v>
      </c>
      <c r="Q3550" s="11">
        <v>0</v>
      </c>
      <c r="R3550" s="11">
        <v>0</v>
      </c>
      <c r="S3550" s="11">
        <v>0</v>
      </c>
      <c r="T3550" s="11">
        <v>0</v>
      </c>
      <c r="U3550" s="11">
        <v>0</v>
      </c>
      <c r="V3550" s="11">
        <v>0</v>
      </c>
      <c r="W3550" s="11">
        <v>1200000000</v>
      </c>
      <c r="X3550" s="11">
        <v>0</v>
      </c>
      <c r="Y3550" s="11">
        <v>0</v>
      </c>
      <c r="Z3550" s="11">
        <v>0</v>
      </c>
      <c r="AA3550" s="11">
        <v>0</v>
      </c>
      <c r="AB3550" s="11">
        <v>0</v>
      </c>
      <c r="AC3550" s="11">
        <v>0</v>
      </c>
      <c r="AD3550" s="11">
        <v>0</v>
      </c>
      <c r="AE3550" s="11">
        <v>0</v>
      </c>
      <c r="AF3550" s="11">
        <v>0</v>
      </c>
      <c r="AG3550" s="11">
        <v>1200000000</v>
      </c>
      <c r="AH3550" s="11">
        <v>0</v>
      </c>
      <c r="AI3550" s="11">
        <v>0</v>
      </c>
      <c r="AJ3550" s="11">
        <v>0</v>
      </c>
      <c r="AK3550" s="11">
        <v>0</v>
      </c>
      <c r="AL3550" s="11">
        <v>1200000000</v>
      </c>
      <c r="AM3550" s="11">
        <v>0</v>
      </c>
      <c r="AN3550" s="11">
        <v>0</v>
      </c>
      <c r="AO35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1200000000</v>
      </c>
      <c r="AP35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1200000000</v>
      </c>
      <c r="AR35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0" s="11">
        <f>Table_PBS_SQL_DB2_PBSSQL_PBS_NDP_Tina_CG_QtrlyPerformance_Final[[#This Row],[GOU REL]]+Table_PBS_SQL_DB2_PBSSQL_PBS_NDP_Tina_CG_QtrlyPerformance_Final[[#This Row],[EXT REL]]</f>
        <v>1200000000</v>
      </c>
      <c r="AT3550" s="11">
        <f>Table_PBS_SQL_DB2_PBSSQL_PBS_NDP_Tina_CG_QtrlyPerformance_Final[[#This Row],[GOU EXP]]+Table_PBS_SQL_DB2_PBSSQL_PBS_NDP_Tina_CG_QtrlyPerformance_Final[[#This Row],[EXT EXP]]</f>
        <v>1200000000</v>
      </c>
      <c r="AU3550" s="11" t="str">
        <f>IF(Table_PBS_SQL_DB2_PBSSQL_PBS_NDP_Tina_CG_QtrlyPerformance_Final[[#This Row],[Item_Code]]&gt;"300000", "Capital", "Recurrent")</f>
        <v>Capital</v>
      </c>
    </row>
    <row r="3551" spans="1:47" x14ac:dyDescent="0.25">
      <c r="A3551" t="s">
        <v>59</v>
      </c>
      <c r="B3551" t="s">
        <v>1677</v>
      </c>
      <c r="C3551" t="s">
        <v>31</v>
      </c>
      <c r="D3551" t="s">
        <v>1031</v>
      </c>
      <c r="E3551" t="s">
        <v>75</v>
      </c>
      <c r="F3551" t="s">
        <v>1042</v>
      </c>
      <c r="G3551" t="s">
        <v>31</v>
      </c>
      <c r="H3551" t="s">
        <v>1678</v>
      </c>
      <c r="I3551" t="s">
        <v>511</v>
      </c>
      <c r="J3551" t="s">
        <v>1679</v>
      </c>
      <c r="K3551" t="s">
        <v>61</v>
      </c>
      <c r="L3551" t="s">
        <v>1680</v>
      </c>
      <c r="M3551" t="s">
        <v>866</v>
      </c>
      <c r="N3551" t="s">
        <v>867</v>
      </c>
      <c r="O3551" t="s">
        <v>1204</v>
      </c>
      <c r="P3551" t="s">
        <v>1205</v>
      </c>
      <c r="Q3551" s="11">
        <v>0</v>
      </c>
      <c r="R3551" s="11">
        <v>0</v>
      </c>
      <c r="S3551" s="11">
        <v>0</v>
      </c>
      <c r="T3551" s="11">
        <v>0</v>
      </c>
      <c r="U3551" s="11">
        <v>150070000</v>
      </c>
      <c r="V3551" s="11">
        <v>0</v>
      </c>
      <c r="W3551" s="11">
        <v>150070000</v>
      </c>
      <c r="X3551" s="11">
        <v>0</v>
      </c>
      <c r="Y3551" s="11">
        <v>0</v>
      </c>
      <c r="Z3551" s="11">
        <v>0</v>
      </c>
      <c r="AA3551" s="11">
        <v>0</v>
      </c>
      <c r="AB3551" s="11">
        <v>0</v>
      </c>
      <c r="AC3551" s="11">
        <v>0</v>
      </c>
      <c r="AD3551" s="11">
        <v>0</v>
      </c>
      <c r="AE3551" s="11">
        <v>0</v>
      </c>
      <c r="AF3551" s="11">
        <v>0</v>
      </c>
      <c r="AG3551" s="11">
        <v>150070000</v>
      </c>
      <c r="AH3551" s="11">
        <v>0</v>
      </c>
      <c r="AI3551" s="11">
        <v>0</v>
      </c>
      <c r="AJ3551" s="11">
        <v>0</v>
      </c>
      <c r="AK3551" s="11">
        <v>0</v>
      </c>
      <c r="AL3551" s="11">
        <v>150070000</v>
      </c>
      <c r="AM3551" s="11">
        <v>0</v>
      </c>
      <c r="AN3551" s="11">
        <v>0</v>
      </c>
      <c r="AO35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150070000</v>
      </c>
      <c r="AP35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150070000</v>
      </c>
      <c r="AR35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1" s="11">
        <f>Table_PBS_SQL_DB2_PBSSQL_PBS_NDP_Tina_CG_QtrlyPerformance_Final[[#This Row],[GOU REL]]+Table_PBS_SQL_DB2_PBSSQL_PBS_NDP_Tina_CG_QtrlyPerformance_Final[[#This Row],[EXT REL]]</f>
        <v>150070000</v>
      </c>
      <c r="AT3551" s="11">
        <f>Table_PBS_SQL_DB2_PBSSQL_PBS_NDP_Tina_CG_QtrlyPerformance_Final[[#This Row],[GOU EXP]]+Table_PBS_SQL_DB2_PBSSQL_PBS_NDP_Tina_CG_QtrlyPerformance_Final[[#This Row],[EXT EXP]]</f>
        <v>150070000</v>
      </c>
      <c r="AU3551" s="11" t="str">
        <f>IF(Table_PBS_SQL_DB2_PBSSQL_PBS_NDP_Tina_CG_QtrlyPerformance_Final[[#This Row],[Item_Code]]&gt;"300000", "Capital", "Recurrent")</f>
        <v>Capital</v>
      </c>
    </row>
    <row r="3552" spans="1:47" x14ac:dyDescent="0.25">
      <c r="A3552" t="s">
        <v>59</v>
      </c>
      <c r="B3552" t="s">
        <v>1677</v>
      </c>
      <c r="C3552" t="s">
        <v>31</v>
      </c>
      <c r="D3552" t="s">
        <v>1031</v>
      </c>
      <c r="E3552" t="s">
        <v>75</v>
      </c>
      <c r="F3552" t="s">
        <v>1042</v>
      </c>
      <c r="G3552" t="s">
        <v>31</v>
      </c>
      <c r="H3552" t="s">
        <v>1678</v>
      </c>
      <c r="I3552" t="s">
        <v>511</v>
      </c>
      <c r="J3552" t="s">
        <v>1679</v>
      </c>
      <c r="K3552" t="s">
        <v>61</v>
      </c>
      <c r="L3552" t="s">
        <v>1680</v>
      </c>
      <c r="M3552" t="s">
        <v>866</v>
      </c>
      <c r="N3552" t="s">
        <v>867</v>
      </c>
      <c r="O3552" t="s">
        <v>1542</v>
      </c>
      <c r="P3552" t="s">
        <v>1543</v>
      </c>
      <c r="Q3552" s="11">
        <v>0</v>
      </c>
      <c r="R3552" s="11">
        <v>0</v>
      </c>
      <c r="S3552" s="11">
        <v>0</v>
      </c>
      <c r="T3552" s="11">
        <v>0</v>
      </c>
      <c r="U3552" s="11">
        <v>163510000</v>
      </c>
      <c r="V3552" s="11">
        <v>0</v>
      </c>
      <c r="W3552" s="11">
        <v>163510000</v>
      </c>
      <c r="X3552" s="11">
        <v>0</v>
      </c>
      <c r="Y3552" s="11">
        <v>0</v>
      </c>
      <c r="Z3552" s="11">
        <v>0</v>
      </c>
      <c r="AA3552" s="11">
        <v>0</v>
      </c>
      <c r="AB3552" s="11">
        <v>0</v>
      </c>
      <c r="AC3552" s="11">
        <v>0</v>
      </c>
      <c r="AD3552" s="11">
        <v>0</v>
      </c>
      <c r="AE3552" s="11">
        <v>0</v>
      </c>
      <c r="AF3552" s="11">
        <v>0</v>
      </c>
      <c r="AG3552" s="11">
        <v>163510000</v>
      </c>
      <c r="AH3552" s="11">
        <v>75372471</v>
      </c>
      <c r="AI3552" s="11">
        <v>0</v>
      </c>
      <c r="AJ3552" s="11">
        <v>0</v>
      </c>
      <c r="AK3552" s="11">
        <v>0</v>
      </c>
      <c r="AL3552" s="11">
        <v>88137529</v>
      </c>
      <c r="AM3552" s="11">
        <v>0</v>
      </c>
      <c r="AN3552" s="11">
        <v>0</v>
      </c>
      <c r="AO35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163510000</v>
      </c>
      <c r="AP35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163510000</v>
      </c>
      <c r="AR35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2" s="11">
        <f>Table_PBS_SQL_DB2_PBSSQL_PBS_NDP_Tina_CG_QtrlyPerformance_Final[[#This Row],[GOU REL]]+Table_PBS_SQL_DB2_PBSSQL_PBS_NDP_Tina_CG_QtrlyPerformance_Final[[#This Row],[EXT REL]]</f>
        <v>163510000</v>
      </c>
      <c r="AT3552" s="11">
        <f>Table_PBS_SQL_DB2_PBSSQL_PBS_NDP_Tina_CG_QtrlyPerformance_Final[[#This Row],[GOU EXP]]+Table_PBS_SQL_DB2_PBSSQL_PBS_NDP_Tina_CG_QtrlyPerformance_Final[[#This Row],[EXT EXP]]</f>
        <v>163510000</v>
      </c>
      <c r="AU3552" s="11" t="str">
        <f>IF(Table_PBS_SQL_DB2_PBSSQL_PBS_NDP_Tina_CG_QtrlyPerformance_Final[[#This Row],[Item_Code]]&gt;"300000", "Capital", "Recurrent")</f>
        <v>Capital</v>
      </c>
    </row>
    <row r="3553" spans="1:47" x14ac:dyDescent="0.25">
      <c r="A3553" t="s">
        <v>59</v>
      </c>
      <c r="B3553" t="s">
        <v>1677</v>
      </c>
      <c r="C3553" t="s">
        <v>31</v>
      </c>
      <c r="D3553" t="s">
        <v>1031</v>
      </c>
      <c r="E3553" t="s">
        <v>75</v>
      </c>
      <c r="F3553" t="s">
        <v>1042</v>
      </c>
      <c r="G3553" t="s">
        <v>31</v>
      </c>
      <c r="H3553" t="s">
        <v>1678</v>
      </c>
      <c r="I3553" t="s">
        <v>511</v>
      </c>
      <c r="J3553" t="s">
        <v>1679</v>
      </c>
      <c r="K3553" t="s">
        <v>61</v>
      </c>
      <c r="L3553" t="s">
        <v>1680</v>
      </c>
      <c r="M3553" t="s">
        <v>1681</v>
      </c>
      <c r="N3553" t="s">
        <v>1682</v>
      </c>
      <c r="O3553" t="s">
        <v>967</v>
      </c>
      <c r="P3553" t="s">
        <v>968</v>
      </c>
      <c r="Q3553" s="11">
        <v>0</v>
      </c>
      <c r="R3553" s="11">
        <v>0</v>
      </c>
      <c r="S3553" s="11">
        <v>0</v>
      </c>
      <c r="T3553" s="11">
        <v>0</v>
      </c>
      <c r="U3553" s="11">
        <v>39576000</v>
      </c>
      <c r="V3553" s="11">
        <v>0</v>
      </c>
      <c r="W3553" s="11">
        <v>39576000</v>
      </c>
      <c r="X3553" s="11">
        <v>0</v>
      </c>
      <c r="Y3553" s="11">
        <v>0</v>
      </c>
      <c r="Z3553" s="11">
        <v>0</v>
      </c>
      <c r="AA3553" s="11">
        <v>0</v>
      </c>
      <c r="AB3553" s="11">
        <v>0</v>
      </c>
      <c r="AC3553" s="11">
        <v>9791008</v>
      </c>
      <c r="AD3553" s="11">
        <v>8725008</v>
      </c>
      <c r="AE3553" s="11">
        <v>0</v>
      </c>
      <c r="AF3553" s="11">
        <v>0</v>
      </c>
      <c r="AG3553" s="11">
        <v>29784992</v>
      </c>
      <c r="AH3553" s="11">
        <v>26715073</v>
      </c>
      <c r="AI3553" s="11">
        <v>0</v>
      </c>
      <c r="AJ3553" s="11">
        <v>0</v>
      </c>
      <c r="AK3553" s="11">
        <v>0</v>
      </c>
      <c r="AL3553" s="11">
        <v>4135919</v>
      </c>
      <c r="AM3553" s="11">
        <v>0</v>
      </c>
      <c r="AN3553" s="11">
        <v>0</v>
      </c>
      <c r="AO35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39576000</v>
      </c>
      <c r="AP35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39576000</v>
      </c>
      <c r="AR35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3" s="11">
        <f>Table_PBS_SQL_DB2_PBSSQL_PBS_NDP_Tina_CG_QtrlyPerformance_Final[[#This Row],[GOU REL]]+Table_PBS_SQL_DB2_PBSSQL_PBS_NDP_Tina_CG_QtrlyPerformance_Final[[#This Row],[EXT REL]]</f>
        <v>39576000</v>
      </c>
      <c r="AT3553" s="11">
        <f>Table_PBS_SQL_DB2_PBSSQL_PBS_NDP_Tina_CG_QtrlyPerformance_Final[[#This Row],[GOU EXP]]+Table_PBS_SQL_DB2_PBSSQL_PBS_NDP_Tina_CG_QtrlyPerformance_Final[[#This Row],[EXT EXP]]</f>
        <v>39576000</v>
      </c>
      <c r="AU3553" s="11" t="str">
        <f>IF(Table_PBS_SQL_DB2_PBSSQL_PBS_NDP_Tina_CG_QtrlyPerformance_Final[[#This Row],[Item_Code]]&gt;"300000", "Capital", "Recurrent")</f>
        <v>Recurrent</v>
      </c>
    </row>
    <row r="3554" spans="1:47" x14ac:dyDescent="0.25">
      <c r="A3554" t="s">
        <v>59</v>
      </c>
      <c r="B3554" t="s">
        <v>1677</v>
      </c>
      <c r="C3554" t="s">
        <v>31</v>
      </c>
      <c r="D3554" t="s">
        <v>1031</v>
      </c>
      <c r="E3554" t="s">
        <v>75</v>
      </c>
      <c r="F3554" t="s">
        <v>1042</v>
      </c>
      <c r="G3554" t="s">
        <v>31</v>
      </c>
      <c r="H3554" t="s">
        <v>1678</v>
      </c>
      <c r="I3554" t="s">
        <v>511</v>
      </c>
      <c r="J3554" t="s">
        <v>1679</v>
      </c>
      <c r="K3554" t="s">
        <v>61</v>
      </c>
      <c r="L3554" t="s">
        <v>1680</v>
      </c>
      <c r="M3554" t="s">
        <v>1683</v>
      </c>
      <c r="N3554" t="s">
        <v>1684</v>
      </c>
      <c r="O3554" t="s">
        <v>1120</v>
      </c>
      <c r="P3554" t="s">
        <v>1121</v>
      </c>
      <c r="Q3554" s="11">
        <v>0</v>
      </c>
      <c r="R3554" s="11">
        <v>0</v>
      </c>
      <c r="S3554" s="11">
        <v>0</v>
      </c>
      <c r="T3554" s="11">
        <v>0</v>
      </c>
      <c r="U3554" s="11">
        <v>7796000</v>
      </c>
      <c r="V3554" s="11">
        <v>0</v>
      </c>
      <c r="W3554" s="11">
        <v>7796000</v>
      </c>
      <c r="X3554" s="11">
        <v>0</v>
      </c>
      <c r="Y3554" s="11">
        <v>0</v>
      </c>
      <c r="Z3554" s="11">
        <v>0</v>
      </c>
      <c r="AA3554" s="11">
        <v>0</v>
      </c>
      <c r="AB3554" s="11">
        <v>0</v>
      </c>
      <c r="AC3554" s="11">
        <v>469000</v>
      </c>
      <c r="AD3554" s="11">
        <v>100000</v>
      </c>
      <c r="AE3554" s="11">
        <v>0</v>
      </c>
      <c r="AF3554" s="11">
        <v>0</v>
      </c>
      <c r="AG3554" s="11">
        <v>7327000</v>
      </c>
      <c r="AH3554" s="11">
        <v>7696000</v>
      </c>
      <c r="AI3554" s="11">
        <v>0</v>
      </c>
      <c r="AJ3554" s="11">
        <v>0</v>
      </c>
      <c r="AK3554" s="11">
        <v>0</v>
      </c>
      <c r="AL3554" s="11">
        <v>0</v>
      </c>
      <c r="AM3554" s="11">
        <v>0</v>
      </c>
      <c r="AN3554" s="11">
        <v>0</v>
      </c>
      <c r="AO35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7796000</v>
      </c>
      <c r="AP35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7796000</v>
      </c>
      <c r="AR35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4" s="11">
        <f>Table_PBS_SQL_DB2_PBSSQL_PBS_NDP_Tina_CG_QtrlyPerformance_Final[[#This Row],[GOU REL]]+Table_PBS_SQL_DB2_PBSSQL_PBS_NDP_Tina_CG_QtrlyPerformance_Final[[#This Row],[EXT REL]]</f>
        <v>7796000</v>
      </c>
      <c r="AT3554" s="11">
        <f>Table_PBS_SQL_DB2_PBSSQL_PBS_NDP_Tina_CG_QtrlyPerformance_Final[[#This Row],[GOU EXP]]+Table_PBS_SQL_DB2_PBSSQL_PBS_NDP_Tina_CG_QtrlyPerformance_Final[[#This Row],[EXT EXP]]</f>
        <v>7796000</v>
      </c>
      <c r="AU3554" s="11" t="str">
        <f>IF(Table_PBS_SQL_DB2_PBSSQL_PBS_NDP_Tina_CG_QtrlyPerformance_Final[[#This Row],[Item_Code]]&gt;"300000", "Capital", "Recurrent")</f>
        <v>Recurrent</v>
      </c>
    </row>
    <row r="3555" spans="1:47" x14ac:dyDescent="0.25">
      <c r="A3555" t="s">
        <v>59</v>
      </c>
      <c r="B3555" t="s">
        <v>1677</v>
      </c>
      <c r="C3555" t="s">
        <v>31</v>
      </c>
      <c r="D3555" t="s">
        <v>1031</v>
      </c>
      <c r="E3555" t="s">
        <v>75</v>
      </c>
      <c r="F3555" t="s">
        <v>1042</v>
      </c>
      <c r="G3555" t="s">
        <v>31</v>
      </c>
      <c r="H3555" t="s">
        <v>1678</v>
      </c>
      <c r="I3555" t="s">
        <v>511</v>
      </c>
      <c r="J3555" t="s">
        <v>1679</v>
      </c>
      <c r="K3555" t="s">
        <v>61</v>
      </c>
      <c r="L3555" t="s">
        <v>1680</v>
      </c>
      <c r="M3555" t="s">
        <v>1683</v>
      </c>
      <c r="N3555" t="s">
        <v>1684</v>
      </c>
      <c r="O3555" t="s">
        <v>1005</v>
      </c>
      <c r="P3555" t="s">
        <v>1006</v>
      </c>
      <c r="Q3555" s="11">
        <v>0</v>
      </c>
      <c r="R3555" s="11">
        <v>0</v>
      </c>
      <c r="S3555" s="11">
        <v>0</v>
      </c>
      <c r="T3555" s="11">
        <v>0</v>
      </c>
      <c r="U3555" s="11">
        <v>270642000</v>
      </c>
      <c r="V3555" s="11">
        <v>0</v>
      </c>
      <c r="W3555" s="11">
        <v>270642000</v>
      </c>
      <c r="X3555" s="11">
        <v>0</v>
      </c>
      <c r="Y3555" s="11">
        <v>0</v>
      </c>
      <c r="Z3555" s="11">
        <v>0</v>
      </c>
      <c r="AA3555" s="11">
        <v>0</v>
      </c>
      <c r="AB3555" s="11">
        <v>0</v>
      </c>
      <c r="AC3555" s="11">
        <v>204677008</v>
      </c>
      <c r="AD3555" s="11">
        <v>40989008</v>
      </c>
      <c r="AE3555" s="11">
        <v>0</v>
      </c>
      <c r="AF3555" s="11">
        <v>0</v>
      </c>
      <c r="AG3555" s="11">
        <v>65964992</v>
      </c>
      <c r="AH3555" s="11">
        <v>145610992</v>
      </c>
      <c r="AI3555" s="11">
        <v>0</v>
      </c>
      <c r="AJ3555" s="11">
        <v>0</v>
      </c>
      <c r="AK3555" s="11">
        <v>0</v>
      </c>
      <c r="AL3555" s="11">
        <v>84042000</v>
      </c>
      <c r="AM3555" s="11">
        <v>0</v>
      </c>
      <c r="AN3555" s="11">
        <v>0</v>
      </c>
      <c r="AO35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270642000</v>
      </c>
      <c r="AP35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270642000</v>
      </c>
      <c r="AR35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5" s="11">
        <f>Table_PBS_SQL_DB2_PBSSQL_PBS_NDP_Tina_CG_QtrlyPerformance_Final[[#This Row],[GOU REL]]+Table_PBS_SQL_DB2_PBSSQL_PBS_NDP_Tina_CG_QtrlyPerformance_Final[[#This Row],[EXT REL]]</f>
        <v>270642000</v>
      </c>
      <c r="AT3555" s="11">
        <f>Table_PBS_SQL_DB2_PBSSQL_PBS_NDP_Tina_CG_QtrlyPerformance_Final[[#This Row],[GOU EXP]]+Table_PBS_SQL_DB2_PBSSQL_PBS_NDP_Tina_CG_QtrlyPerformance_Final[[#This Row],[EXT EXP]]</f>
        <v>270642000</v>
      </c>
      <c r="AU3555" s="11" t="str">
        <f>IF(Table_PBS_SQL_DB2_PBSSQL_PBS_NDP_Tina_CG_QtrlyPerformance_Final[[#This Row],[Item_Code]]&gt;"300000", "Capital", "Recurrent")</f>
        <v>Recurrent</v>
      </c>
    </row>
    <row r="3556" spans="1:47" x14ac:dyDescent="0.25">
      <c r="A3556" t="s">
        <v>59</v>
      </c>
      <c r="B3556" t="s">
        <v>1677</v>
      </c>
      <c r="C3556" t="s">
        <v>31</v>
      </c>
      <c r="D3556" t="s">
        <v>1031</v>
      </c>
      <c r="E3556" t="s">
        <v>75</v>
      </c>
      <c r="F3556" t="s">
        <v>1042</v>
      </c>
      <c r="G3556" t="s">
        <v>31</v>
      </c>
      <c r="H3556" t="s">
        <v>1678</v>
      </c>
      <c r="I3556" t="s">
        <v>511</v>
      </c>
      <c r="J3556" t="s">
        <v>1679</v>
      </c>
      <c r="K3556" t="s">
        <v>61</v>
      </c>
      <c r="L3556" t="s">
        <v>1680</v>
      </c>
      <c r="M3556" t="s">
        <v>1683</v>
      </c>
      <c r="N3556" t="s">
        <v>1684</v>
      </c>
      <c r="O3556" t="s">
        <v>2125</v>
      </c>
      <c r="P3556" t="s">
        <v>2126</v>
      </c>
      <c r="Q3556" s="11">
        <v>0</v>
      </c>
      <c r="R3556" s="11">
        <v>0</v>
      </c>
      <c r="S3556" s="11">
        <v>0</v>
      </c>
      <c r="T3556" s="11">
        <v>0</v>
      </c>
      <c r="U3556" s="11">
        <v>8964000</v>
      </c>
      <c r="V3556" s="11">
        <v>0</v>
      </c>
      <c r="W3556" s="11">
        <v>8964000</v>
      </c>
      <c r="X3556" s="11">
        <v>0</v>
      </c>
      <c r="Y3556" s="11">
        <v>0</v>
      </c>
      <c r="Z3556" s="11">
        <v>0</v>
      </c>
      <c r="AA3556" s="11">
        <v>0</v>
      </c>
      <c r="AB3556" s="11">
        <v>0</v>
      </c>
      <c r="AC3556" s="11">
        <v>8964000</v>
      </c>
      <c r="AD3556" s="11">
        <v>0</v>
      </c>
      <c r="AE3556" s="11">
        <v>0</v>
      </c>
      <c r="AF3556" s="11">
        <v>0</v>
      </c>
      <c r="AG3556" s="11">
        <v>0</v>
      </c>
      <c r="AH3556" s="11">
        <v>8964000</v>
      </c>
      <c r="AI3556" s="11">
        <v>0</v>
      </c>
      <c r="AJ3556" s="11">
        <v>0</v>
      </c>
      <c r="AK3556" s="11">
        <v>0</v>
      </c>
      <c r="AL3556" s="11">
        <v>0</v>
      </c>
      <c r="AM3556" s="11">
        <v>0</v>
      </c>
      <c r="AN3556" s="11">
        <v>0</v>
      </c>
      <c r="AO35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8964000</v>
      </c>
      <c r="AP35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8964000</v>
      </c>
      <c r="AR35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6" s="11">
        <f>Table_PBS_SQL_DB2_PBSSQL_PBS_NDP_Tina_CG_QtrlyPerformance_Final[[#This Row],[GOU REL]]+Table_PBS_SQL_DB2_PBSSQL_PBS_NDP_Tina_CG_QtrlyPerformance_Final[[#This Row],[EXT REL]]</f>
        <v>8964000</v>
      </c>
      <c r="AT3556" s="11">
        <f>Table_PBS_SQL_DB2_PBSSQL_PBS_NDP_Tina_CG_QtrlyPerformance_Final[[#This Row],[GOU EXP]]+Table_PBS_SQL_DB2_PBSSQL_PBS_NDP_Tina_CG_QtrlyPerformance_Final[[#This Row],[EXT EXP]]</f>
        <v>8964000</v>
      </c>
      <c r="AU3556" s="11" t="str">
        <f>IF(Table_PBS_SQL_DB2_PBSSQL_PBS_NDP_Tina_CG_QtrlyPerformance_Final[[#This Row],[Item_Code]]&gt;"300000", "Capital", "Recurrent")</f>
        <v>Recurrent</v>
      </c>
    </row>
    <row r="3557" spans="1:47" x14ac:dyDescent="0.25">
      <c r="A3557" t="s">
        <v>59</v>
      </c>
      <c r="B3557" t="s">
        <v>1677</v>
      </c>
      <c r="C3557" t="s">
        <v>31</v>
      </c>
      <c r="D3557" t="s">
        <v>1031</v>
      </c>
      <c r="E3557" t="s">
        <v>75</v>
      </c>
      <c r="F3557" t="s">
        <v>1042</v>
      </c>
      <c r="G3557" t="s">
        <v>31</v>
      </c>
      <c r="H3557" t="s">
        <v>1678</v>
      </c>
      <c r="I3557" t="s">
        <v>511</v>
      </c>
      <c r="J3557" t="s">
        <v>1679</v>
      </c>
      <c r="K3557" t="s">
        <v>61</v>
      </c>
      <c r="L3557" t="s">
        <v>1680</v>
      </c>
      <c r="M3557" t="s">
        <v>1683</v>
      </c>
      <c r="N3557" t="s">
        <v>1684</v>
      </c>
      <c r="O3557" t="s">
        <v>969</v>
      </c>
      <c r="P3557" t="s">
        <v>970</v>
      </c>
      <c r="Q3557" s="11">
        <v>0</v>
      </c>
      <c r="R3557" s="11">
        <v>0</v>
      </c>
      <c r="S3557" s="11">
        <v>0</v>
      </c>
      <c r="T3557" s="11">
        <v>0</v>
      </c>
      <c r="U3557" s="11">
        <v>29175000</v>
      </c>
      <c r="V3557" s="11">
        <v>0</v>
      </c>
      <c r="W3557" s="11">
        <v>29175000</v>
      </c>
      <c r="X3557" s="11">
        <v>0</v>
      </c>
      <c r="Y3557" s="11">
        <v>0</v>
      </c>
      <c r="Z3557" s="11">
        <v>0</v>
      </c>
      <c r="AA3557" s="11">
        <v>0</v>
      </c>
      <c r="AB3557" s="11">
        <v>0</v>
      </c>
      <c r="AC3557" s="11">
        <v>487500</v>
      </c>
      <c r="AD3557" s="11">
        <v>100000</v>
      </c>
      <c r="AE3557" s="11">
        <v>0</v>
      </c>
      <c r="AF3557" s="11">
        <v>0</v>
      </c>
      <c r="AG3557" s="11">
        <v>28687500</v>
      </c>
      <c r="AH3557" s="11">
        <v>29075000</v>
      </c>
      <c r="AI3557" s="11">
        <v>0</v>
      </c>
      <c r="AJ3557" s="11">
        <v>0</v>
      </c>
      <c r="AK3557" s="11">
        <v>0</v>
      </c>
      <c r="AL3557" s="11">
        <v>0</v>
      </c>
      <c r="AM3557" s="11">
        <v>0</v>
      </c>
      <c r="AN3557" s="11">
        <v>0</v>
      </c>
      <c r="AO35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29175000</v>
      </c>
      <c r="AP35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29175000</v>
      </c>
      <c r="AR35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7" s="11">
        <f>Table_PBS_SQL_DB2_PBSSQL_PBS_NDP_Tina_CG_QtrlyPerformance_Final[[#This Row],[GOU REL]]+Table_PBS_SQL_DB2_PBSSQL_PBS_NDP_Tina_CG_QtrlyPerformance_Final[[#This Row],[EXT REL]]</f>
        <v>29175000</v>
      </c>
      <c r="AT3557" s="11">
        <f>Table_PBS_SQL_DB2_PBSSQL_PBS_NDP_Tina_CG_QtrlyPerformance_Final[[#This Row],[GOU EXP]]+Table_PBS_SQL_DB2_PBSSQL_PBS_NDP_Tina_CG_QtrlyPerformance_Final[[#This Row],[EXT EXP]]</f>
        <v>29175000</v>
      </c>
      <c r="AU3557" s="11" t="str">
        <f>IF(Table_PBS_SQL_DB2_PBSSQL_PBS_NDP_Tina_CG_QtrlyPerformance_Final[[#This Row],[Item_Code]]&gt;"300000", "Capital", "Recurrent")</f>
        <v>Recurrent</v>
      </c>
    </row>
    <row r="3558" spans="1:47" x14ac:dyDescent="0.25">
      <c r="A3558" t="s">
        <v>59</v>
      </c>
      <c r="B3558" t="s">
        <v>1677</v>
      </c>
      <c r="C3558" t="s">
        <v>31</v>
      </c>
      <c r="D3558" t="s">
        <v>1031</v>
      </c>
      <c r="E3558" t="s">
        <v>75</v>
      </c>
      <c r="F3558" t="s">
        <v>1042</v>
      </c>
      <c r="G3558" t="s">
        <v>31</v>
      </c>
      <c r="H3558" t="s">
        <v>1678</v>
      </c>
      <c r="I3558" t="s">
        <v>511</v>
      </c>
      <c r="J3558" t="s">
        <v>1679</v>
      </c>
      <c r="K3558" t="s">
        <v>61</v>
      </c>
      <c r="L3558" t="s">
        <v>1680</v>
      </c>
      <c r="M3558" t="s">
        <v>1685</v>
      </c>
      <c r="N3558" t="s">
        <v>1686</v>
      </c>
      <c r="O3558" t="s">
        <v>1016</v>
      </c>
      <c r="P3558" t="s">
        <v>1017</v>
      </c>
      <c r="Q3558" s="11">
        <v>0</v>
      </c>
      <c r="R3558" s="11">
        <v>0</v>
      </c>
      <c r="S3558" s="11">
        <v>0</v>
      </c>
      <c r="T3558" s="11">
        <v>0</v>
      </c>
      <c r="U3558" s="11">
        <v>214445000</v>
      </c>
      <c r="V3558" s="11">
        <v>0</v>
      </c>
      <c r="W3558" s="11">
        <v>214445000</v>
      </c>
      <c r="X3558" s="11">
        <v>0</v>
      </c>
      <c r="Y3558" s="11">
        <v>0</v>
      </c>
      <c r="Z3558" s="11">
        <v>0</v>
      </c>
      <c r="AA3558" s="11">
        <v>0</v>
      </c>
      <c r="AB3558" s="11">
        <v>0</v>
      </c>
      <c r="AC3558" s="11">
        <v>154922500</v>
      </c>
      <c r="AD3558" s="11">
        <v>84174000</v>
      </c>
      <c r="AE3558" s="11">
        <v>0</v>
      </c>
      <c r="AF3558" s="11">
        <v>0</v>
      </c>
      <c r="AG3558" s="11">
        <v>59522500</v>
      </c>
      <c r="AH3558" s="11">
        <v>71005718</v>
      </c>
      <c r="AI3558" s="11">
        <v>0</v>
      </c>
      <c r="AJ3558" s="11">
        <v>0</v>
      </c>
      <c r="AK3558" s="11">
        <v>0</v>
      </c>
      <c r="AL3558" s="11">
        <v>59265282</v>
      </c>
      <c r="AM3558" s="11">
        <v>0</v>
      </c>
      <c r="AN3558" s="11">
        <v>0</v>
      </c>
      <c r="AO35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214445000</v>
      </c>
      <c r="AP35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214445000</v>
      </c>
      <c r="AR35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8" s="11">
        <f>Table_PBS_SQL_DB2_PBSSQL_PBS_NDP_Tina_CG_QtrlyPerformance_Final[[#This Row],[GOU REL]]+Table_PBS_SQL_DB2_PBSSQL_PBS_NDP_Tina_CG_QtrlyPerformance_Final[[#This Row],[EXT REL]]</f>
        <v>214445000</v>
      </c>
      <c r="AT3558" s="11">
        <f>Table_PBS_SQL_DB2_PBSSQL_PBS_NDP_Tina_CG_QtrlyPerformance_Final[[#This Row],[GOU EXP]]+Table_PBS_SQL_DB2_PBSSQL_PBS_NDP_Tina_CG_QtrlyPerformance_Final[[#This Row],[EXT EXP]]</f>
        <v>214445000</v>
      </c>
      <c r="AU3558" s="11" t="str">
        <f>IF(Table_PBS_SQL_DB2_PBSSQL_PBS_NDP_Tina_CG_QtrlyPerformance_Final[[#This Row],[Item_Code]]&gt;"300000", "Capital", "Recurrent")</f>
        <v>Recurrent</v>
      </c>
    </row>
    <row r="3559" spans="1:47" x14ac:dyDescent="0.25">
      <c r="A3559" t="s">
        <v>59</v>
      </c>
      <c r="B3559" t="s">
        <v>1677</v>
      </c>
      <c r="C3559" t="s">
        <v>31</v>
      </c>
      <c r="D3559" t="s">
        <v>1031</v>
      </c>
      <c r="E3559" t="s">
        <v>75</v>
      </c>
      <c r="F3559" t="s">
        <v>1042</v>
      </c>
      <c r="G3559" t="s">
        <v>31</v>
      </c>
      <c r="H3559" t="s">
        <v>1678</v>
      </c>
      <c r="I3559" t="s">
        <v>511</v>
      </c>
      <c r="J3559" t="s">
        <v>1679</v>
      </c>
      <c r="K3559" t="s">
        <v>61</v>
      </c>
      <c r="L3559" t="s">
        <v>1680</v>
      </c>
      <c r="M3559" t="s">
        <v>1685</v>
      </c>
      <c r="N3559" t="s">
        <v>1686</v>
      </c>
      <c r="O3559" t="s">
        <v>904</v>
      </c>
      <c r="P3559" t="s">
        <v>905</v>
      </c>
      <c r="Q3559" s="11">
        <v>0</v>
      </c>
      <c r="R3559" s="11">
        <v>0</v>
      </c>
      <c r="S3559" s="11">
        <v>0</v>
      </c>
      <c r="T3559" s="11">
        <v>0</v>
      </c>
      <c r="U3559" s="11">
        <v>185000000</v>
      </c>
      <c r="V3559" s="11">
        <v>0</v>
      </c>
      <c r="W3559" s="11">
        <v>185000000</v>
      </c>
      <c r="X3559" s="11">
        <v>0</v>
      </c>
      <c r="Y3559" s="11">
        <v>0</v>
      </c>
      <c r="Z3559" s="11">
        <v>0</v>
      </c>
      <c r="AA3559" s="11">
        <v>0</v>
      </c>
      <c r="AB3559" s="11">
        <v>0</v>
      </c>
      <c r="AC3559" s="11">
        <v>140000000</v>
      </c>
      <c r="AD3559" s="11">
        <v>45914000</v>
      </c>
      <c r="AE3559" s="11">
        <v>0</v>
      </c>
      <c r="AF3559" s="11">
        <v>0</v>
      </c>
      <c r="AG3559" s="11">
        <v>45000000</v>
      </c>
      <c r="AH3559" s="11">
        <v>69470000</v>
      </c>
      <c r="AI3559" s="11">
        <v>0</v>
      </c>
      <c r="AJ3559" s="11">
        <v>0</v>
      </c>
      <c r="AK3559" s="11">
        <v>0</v>
      </c>
      <c r="AL3559" s="11">
        <v>69616000</v>
      </c>
      <c r="AM3559" s="11">
        <v>0</v>
      </c>
      <c r="AN3559" s="11">
        <v>0</v>
      </c>
      <c r="AO35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185000000</v>
      </c>
      <c r="AP35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185000000</v>
      </c>
      <c r="AR35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59" s="11">
        <f>Table_PBS_SQL_DB2_PBSSQL_PBS_NDP_Tina_CG_QtrlyPerformance_Final[[#This Row],[GOU REL]]+Table_PBS_SQL_DB2_PBSSQL_PBS_NDP_Tina_CG_QtrlyPerformance_Final[[#This Row],[EXT REL]]</f>
        <v>185000000</v>
      </c>
      <c r="AT3559" s="11">
        <f>Table_PBS_SQL_DB2_PBSSQL_PBS_NDP_Tina_CG_QtrlyPerformance_Final[[#This Row],[GOU EXP]]+Table_PBS_SQL_DB2_PBSSQL_PBS_NDP_Tina_CG_QtrlyPerformance_Final[[#This Row],[EXT EXP]]</f>
        <v>185000000</v>
      </c>
      <c r="AU3559" s="11" t="str">
        <f>IF(Table_PBS_SQL_DB2_PBSSQL_PBS_NDP_Tina_CG_QtrlyPerformance_Final[[#This Row],[Item_Code]]&gt;"300000", "Capital", "Recurrent")</f>
        <v>Recurrent</v>
      </c>
    </row>
    <row r="3560" spans="1:47" x14ac:dyDescent="0.25">
      <c r="A3560" t="s">
        <v>59</v>
      </c>
      <c r="B3560" t="s">
        <v>1677</v>
      </c>
      <c r="C3560" t="s">
        <v>31</v>
      </c>
      <c r="D3560" t="s">
        <v>1031</v>
      </c>
      <c r="E3560" t="s">
        <v>75</v>
      </c>
      <c r="F3560" t="s">
        <v>1042</v>
      </c>
      <c r="G3560" t="s">
        <v>31</v>
      </c>
      <c r="H3560" t="s">
        <v>1678</v>
      </c>
      <c r="I3560" t="s">
        <v>511</v>
      </c>
      <c r="J3560" t="s">
        <v>1679</v>
      </c>
      <c r="K3560" t="s">
        <v>61</v>
      </c>
      <c r="L3560" t="s">
        <v>1680</v>
      </c>
      <c r="M3560" t="s">
        <v>1685</v>
      </c>
      <c r="N3560" t="s">
        <v>1686</v>
      </c>
      <c r="O3560" t="s">
        <v>1479</v>
      </c>
      <c r="P3560" t="s">
        <v>1480</v>
      </c>
      <c r="Q3560" s="11">
        <v>0</v>
      </c>
      <c r="R3560" s="11">
        <v>0</v>
      </c>
      <c r="S3560" s="11">
        <v>0</v>
      </c>
      <c r="T3560" s="11">
        <v>0</v>
      </c>
      <c r="U3560" s="11">
        <v>500000</v>
      </c>
      <c r="V3560" s="11">
        <v>0</v>
      </c>
      <c r="W3560" s="11">
        <v>500000</v>
      </c>
      <c r="X3560" s="11">
        <v>0</v>
      </c>
      <c r="Y3560" s="11">
        <v>0</v>
      </c>
      <c r="Z3560" s="11">
        <v>0</v>
      </c>
      <c r="AA3560" s="11">
        <v>0</v>
      </c>
      <c r="AB3560" s="11">
        <v>0</v>
      </c>
      <c r="AC3560" s="11">
        <v>0</v>
      </c>
      <c r="AD3560" s="11">
        <v>0</v>
      </c>
      <c r="AE3560" s="11">
        <v>0</v>
      </c>
      <c r="AF3560" s="11">
        <v>0</v>
      </c>
      <c r="AG3560" s="11">
        <v>500000</v>
      </c>
      <c r="AH3560" s="11">
        <v>0</v>
      </c>
      <c r="AI3560" s="11">
        <v>0</v>
      </c>
      <c r="AJ3560" s="11">
        <v>0</v>
      </c>
      <c r="AK3560" s="11">
        <v>0</v>
      </c>
      <c r="AL3560" s="11">
        <v>500000</v>
      </c>
      <c r="AM3560" s="11">
        <v>0</v>
      </c>
      <c r="AN3560" s="11">
        <v>0</v>
      </c>
      <c r="AO35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v>
      </c>
      <c r="AP35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v>
      </c>
      <c r="AR35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0" s="11">
        <f>Table_PBS_SQL_DB2_PBSSQL_PBS_NDP_Tina_CG_QtrlyPerformance_Final[[#This Row],[GOU REL]]+Table_PBS_SQL_DB2_PBSSQL_PBS_NDP_Tina_CG_QtrlyPerformance_Final[[#This Row],[EXT REL]]</f>
        <v>500000</v>
      </c>
      <c r="AT3560" s="11">
        <f>Table_PBS_SQL_DB2_PBSSQL_PBS_NDP_Tina_CG_QtrlyPerformance_Final[[#This Row],[GOU EXP]]+Table_PBS_SQL_DB2_PBSSQL_PBS_NDP_Tina_CG_QtrlyPerformance_Final[[#This Row],[EXT EXP]]</f>
        <v>500000</v>
      </c>
      <c r="AU3560" s="11" t="str">
        <f>IF(Table_PBS_SQL_DB2_PBSSQL_PBS_NDP_Tina_CG_QtrlyPerformance_Final[[#This Row],[Item_Code]]&gt;"300000", "Capital", "Recurrent")</f>
        <v>Recurrent</v>
      </c>
    </row>
    <row r="3561" spans="1:47" x14ac:dyDescent="0.25">
      <c r="A3561" t="s">
        <v>59</v>
      </c>
      <c r="B3561" t="s">
        <v>1677</v>
      </c>
      <c r="C3561" t="s">
        <v>31</v>
      </c>
      <c r="D3561" t="s">
        <v>1031</v>
      </c>
      <c r="E3561" t="s">
        <v>75</v>
      </c>
      <c r="F3561" t="s">
        <v>1042</v>
      </c>
      <c r="G3561" t="s">
        <v>31</v>
      </c>
      <c r="H3561" t="s">
        <v>1678</v>
      </c>
      <c r="I3561" t="s">
        <v>511</v>
      </c>
      <c r="J3561" t="s">
        <v>1679</v>
      </c>
      <c r="K3561" t="s">
        <v>61</v>
      </c>
      <c r="L3561" t="s">
        <v>1680</v>
      </c>
      <c r="M3561" t="s">
        <v>1685</v>
      </c>
      <c r="N3561" t="s">
        <v>1686</v>
      </c>
      <c r="O3561" t="s">
        <v>1124</v>
      </c>
      <c r="P3561" t="s">
        <v>1125</v>
      </c>
      <c r="Q3561" s="11">
        <v>0</v>
      </c>
      <c r="R3561" s="11">
        <v>0</v>
      </c>
      <c r="S3561" s="11">
        <v>0</v>
      </c>
      <c r="T3561" s="11">
        <v>0</v>
      </c>
      <c r="U3561" s="11">
        <v>1723000</v>
      </c>
      <c r="V3561" s="11">
        <v>0</v>
      </c>
      <c r="W3561" s="11">
        <v>1723000</v>
      </c>
      <c r="X3561" s="11">
        <v>0</v>
      </c>
      <c r="Y3561" s="11">
        <v>0</v>
      </c>
      <c r="Z3561" s="11">
        <v>0</v>
      </c>
      <c r="AA3561" s="11">
        <v>0</v>
      </c>
      <c r="AB3561" s="11">
        <v>0</v>
      </c>
      <c r="AC3561" s="11">
        <v>1723000</v>
      </c>
      <c r="AD3561" s="11">
        <v>0</v>
      </c>
      <c r="AE3561" s="11">
        <v>0</v>
      </c>
      <c r="AF3561" s="11">
        <v>0</v>
      </c>
      <c r="AG3561" s="11">
        <v>0</v>
      </c>
      <c r="AH3561" s="11">
        <v>1723000</v>
      </c>
      <c r="AI3561" s="11">
        <v>0</v>
      </c>
      <c r="AJ3561" s="11">
        <v>0</v>
      </c>
      <c r="AK3561" s="11">
        <v>0</v>
      </c>
      <c r="AL3561" s="11">
        <v>0</v>
      </c>
      <c r="AM3561" s="11">
        <v>0</v>
      </c>
      <c r="AN3561" s="11">
        <v>0</v>
      </c>
      <c r="AO35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1723000</v>
      </c>
      <c r="AP35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1723000</v>
      </c>
      <c r="AR35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1" s="11">
        <f>Table_PBS_SQL_DB2_PBSSQL_PBS_NDP_Tina_CG_QtrlyPerformance_Final[[#This Row],[GOU REL]]+Table_PBS_SQL_DB2_PBSSQL_PBS_NDP_Tina_CG_QtrlyPerformance_Final[[#This Row],[EXT REL]]</f>
        <v>1723000</v>
      </c>
      <c r="AT3561" s="11">
        <f>Table_PBS_SQL_DB2_PBSSQL_PBS_NDP_Tina_CG_QtrlyPerformance_Final[[#This Row],[GOU EXP]]+Table_PBS_SQL_DB2_PBSSQL_PBS_NDP_Tina_CG_QtrlyPerformance_Final[[#This Row],[EXT EXP]]</f>
        <v>1723000</v>
      </c>
      <c r="AU3561" s="11" t="str">
        <f>IF(Table_PBS_SQL_DB2_PBSSQL_PBS_NDP_Tina_CG_QtrlyPerformance_Final[[#This Row],[Item_Code]]&gt;"300000", "Capital", "Recurrent")</f>
        <v>Recurrent</v>
      </c>
    </row>
    <row r="3562" spans="1:47" x14ac:dyDescent="0.25">
      <c r="A3562" t="s">
        <v>59</v>
      </c>
      <c r="B3562" t="s">
        <v>1677</v>
      </c>
      <c r="C3562" t="s">
        <v>31</v>
      </c>
      <c r="D3562" t="s">
        <v>1031</v>
      </c>
      <c r="E3562" t="s">
        <v>75</v>
      </c>
      <c r="F3562" t="s">
        <v>1042</v>
      </c>
      <c r="G3562" t="s">
        <v>31</v>
      </c>
      <c r="H3562" t="s">
        <v>1678</v>
      </c>
      <c r="I3562" t="s">
        <v>511</v>
      </c>
      <c r="J3562" t="s">
        <v>1679</v>
      </c>
      <c r="K3562" t="s">
        <v>61</v>
      </c>
      <c r="L3562" t="s">
        <v>1680</v>
      </c>
      <c r="M3562" t="s">
        <v>1685</v>
      </c>
      <c r="N3562" t="s">
        <v>1686</v>
      </c>
      <c r="O3562" t="s">
        <v>1004</v>
      </c>
      <c r="P3562" t="s">
        <v>868</v>
      </c>
      <c r="Q3562" s="11">
        <v>0</v>
      </c>
      <c r="R3562" s="11">
        <v>0</v>
      </c>
      <c r="S3562" s="11">
        <v>0</v>
      </c>
      <c r="T3562" s="11">
        <v>0</v>
      </c>
      <c r="U3562" s="11">
        <v>27500000</v>
      </c>
      <c r="V3562" s="11">
        <v>0</v>
      </c>
      <c r="W3562" s="11">
        <v>27500000</v>
      </c>
      <c r="X3562" s="11">
        <v>0</v>
      </c>
      <c r="Y3562" s="11">
        <v>0</v>
      </c>
      <c r="Z3562" s="11">
        <v>0</v>
      </c>
      <c r="AA3562" s="11">
        <v>0</v>
      </c>
      <c r="AB3562" s="11">
        <v>0</v>
      </c>
      <c r="AC3562" s="11">
        <v>13750000</v>
      </c>
      <c r="AD3562" s="11">
        <v>0</v>
      </c>
      <c r="AE3562" s="11">
        <v>0</v>
      </c>
      <c r="AF3562" s="11">
        <v>0</v>
      </c>
      <c r="AG3562" s="11">
        <v>13750000</v>
      </c>
      <c r="AH3562" s="11">
        <v>13750000</v>
      </c>
      <c r="AI3562" s="11">
        <v>0</v>
      </c>
      <c r="AJ3562" s="11">
        <v>0</v>
      </c>
      <c r="AK3562" s="11">
        <v>0</v>
      </c>
      <c r="AL3562" s="11">
        <v>13750000</v>
      </c>
      <c r="AM3562" s="11">
        <v>0</v>
      </c>
      <c r="AN3562" s="11">
        <v>0</v>
      </c>
      <c r="AO35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27500000</v>
      </c>
      <c r="AP35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27500000</v>
      </c>
      <c r="AR35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2" s="11">
        <f>Table_PBS_SQL_DB2_PBSSQL_PBS_NDP_Tina_CG_QtrlyPerformance_Final[[#This Row],[GOU REL]]+Table_PBS_SQL_DB2_PBSSQL_PBS_NDP_Tina_CG_QtrlyPerformance_Final[[#This Row],[EXT REL]]</f>
        <v>27500000</v>
      </c>
      <c r="AT3562" s="11">
        <f>Table_PBS_SQL_DB2_PBSSQL_PBS_NDP_Tina_CG_QtrlyPerformance_Final[[#This Row],[GOU EXP]]+Table_PBS_SQL_DB2_PBSSQL_PBS_NDP_Tina_CG_QtrlyPerformance_Final[[#This Row],[EXT EXP]]</f>
        <v>27500000</v>
      </c>
      <c r="AU3562" s="11" t="str">
        <f>IF(Table_PBS_SQL_DB2_PBSSQL_PBS_NDP_Tina_CG_QtrlyPerformance_Final[[#This Row],[Item_Code]]&gt;"300000", "Capital", "Recurrent")</f>
        <v>Recurrent</v>
      </c>
    </row>
    <row r="3563" spans="1:47" x14ac:dyDescent="0.25">
      <c r="A3563" t="s">
        <v>59</v>
      </c>
      <c r="B3563" t="s">
        <v>1677</v>
      </c>
      <c r="C3563" t="s">
        <v>31</v>
      </c>
      <c r="D3563" t="s">
        <v>1031</v>
      </c>
      <c r="E3563" t="s">
        <v>75</v>
      </c>
      <c r="F3563" t="s">
        <v>1042</v>
      </c>
      <c r="G3563" t="s">
        <v>31</v>
      </c>
      <c r="H3563" t="s">
        <v>1678</v>
      </c>
      <c r="I3563" t="s">
        <v>511</v>
      </c>
      <c r="J3563" t="s">
        <v>1679</v>
      </c>
      <c r="K3563" t="s">
        <v>61</v>
      </c>
      <c r="L3563" t="s">
        <v>1680</v>
      </c>
      <c r="M3563" t="s">
        <v>1685</v>
      </c>
      <c r="N3563" t="s">
        <v>1686</v>
      </c>
      <c r="O3563" t="s">
        <v>1606</v>
      </c>
      <c r="P3563" t="s">
        <v>1607</v>
      </c>
      <c r="Q3563" s="11">
        <v>0</v>
      </c>
      <c r="R3563" s="11">
        <v>0</v>
      </c>
      <c r="S3563" s="11">
        <v>0</v>
      </c>
      <c r="T3563" s="11">
        <v>0</v>
      </c>
      <c r="U3563" s="11">
        <v>1723000</v>
      </c>
      <c r="V3563" s="11">
        <v>0</v>
      </c>
      <c r="W3563" s="11">
        <v>1723000</v>
      </c>
      <c r="X3563" s="11">
        <v>0</v>
      </c>
      <c r="Y3563" s="11">
        <v>0</v>
      </c>
      <c r="Z3563" s="11">
        <v>0</v>
      </c>
      <c r="AA3563" s="11">
        <v>0</v>
      </c>
      <c r="AB3563" s="11">
        <v>0</v>
      </c>
      <c r="AC3563" s="11">
        <v>1723000</v>
      </c>
      <c r="AD3563" s="11">
        <v>0</v>
      </c>
      <c r="AE3563" s="11">
        <v>0</v>
      </c>
      <c r="AF3563" s="11">
        <v>0</v>
      </c>
      <c r="AG3563" s="11">
        <v>0</v>
      </c>
      <c r="AH3563" s="11">
        <v>1723000</v>
      </c>
      <c r="AI3563" s="11">
        <v>0</v>
      </c>
      <c r="AJ3563" s="11">
        <v>0</v>
      </c>
      <c r="AK3563" s="11">
        <v>0</v>
      </c>
      <c r="AL3563" s="11">
        <v>0</v>
      </c>
      <c r="AM3563" s="11">
        <v>0</v>
      </c>
      <c r="AN3563" s="11">
        <v>0</v>
      </c>
      <c r="AO35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1723000</v>
      </c>
      <c r="AP35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1723000</v>
      </c>
      <c r="AR35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3" s="11">
        <f>Table_PBS_SQL_DB2_PBSSQL_PBS_NDP_Tina_CG_QtrlyPerformance_Final[[#This Row],[GOU REL]]+Table_PBS_SQL_DB2_PBSSQL_PBS_NDP_Tina_CG_QtrlyPerformance_Final[[#This Row],[EXT REL]]</f>
        <v>1723000</v>
      </c>
      <c r="AT3563" s="11">
        <f>Table_PBS_SQL_DB2_PBSSQL_PBS_NDP_Tina_CG_QtrlyPerformance_Final[[#This Row],[GOU EXP]]+Table_PBS_SQL_DB2_PBSSQL_PBS_NDP_Tina_CG_QtrlyPerformance_Final[[#This Row],[EXT EXP]]</f>
        <v>1723000</v>
      </c>
      <c r="AU3563" s="11" t="str">
        <f>IF(Table_PBS_SQL_DB2_PBSSQL_PBS_NDP_Tina_CG_QtrlyPerformance_Final[[#This Row],[Item_Code]]&gt;"300000", "Capital", "Recurrent")</f>
        <v>Recurrent</v>
      </c>
    </row>
    <row r="3564" spans="1:47" x14ac:dyDescent="0.25">
      <c r="A3564" t="s">
        <v>59</v>
      </c>
      <c r="B3564" t="s">
        <v>1677</v>
      </c>
      <c r="C3564" t="s">
        <v>31</v>
      </c>
      <c r="D3564" t="s">
        <v>1031</v>
      </c>
      <c r="E3564" t="s">
        <v>75</v>
      </c>
      <c r="F3564" t="s">
        <v>1042</v>
      </c>
      <c r="G3564" t="s">
        <v>31</v>
      </c>
      <c r="H3564" t="s">
        <v>1678</v>
      </c>
      <c r="I3564" t="s">
        <v>305</v>
      </c>
      <c r="J3564" t="s">
        <v>1689</v>
      </c>
      <c r="K3564" t="s">
        <v>1690</v>
      </c>
      <c r="L3564" t="s">
        <v>1691</v>
      </c>
      <c r="M3564" t="s">
        <v>1683</v>
      </c>
      <c r="N3564" t="s">
        <v>1684</v>
      </c>
      <c r="O3564" t="s">
        <v>922</v>
      </c>
      <c r="P3564" t="s">
        <v>923</v>
      </c>
      <c r="Q3564" s="11">
        <v>0</v>
      </c>
      <c r="R3564" s="11">
        <v>0</v>
      </c>
      <c r="S3564" s="11">
        <v>0</v>
      </c>
      <c r="T3564" s="11">
        <v>0</v>
      </c>
      <c r="U3564" s="11">
        <v>250000000</v>
      </c>
      <c r="V3564" s="11">
        <v>0</v>
      </c>
      <c r="W3564" s="11">
        <v>250000000</v>
      </c>
      <c r="X3564" s="11">
        <v>0</v>
      </c>
      <c r="Y3564" s="11">
        <v>0</v>
      </c>
      <c r="Z3564" s="11">
        <v>0</v>
      </c>
      <c r="AA3564" s="11">
        <v>0</v>
      </c>
      <c r="AB3564" s="11">
        <v>0</v>
      </c>
      <c r="AC3564" s="11">
        <v>200000000</v>
      </c>
      <c r="AD3564" s="11">
        <v>80000000</v>
      </c>
      <c r="AE3564" s="11">
        <v>0</v>
      </c>
      <c r="AF3564" s="11">
        <v>0</v>
      </c>
      <c r="AG3564" s="11">
        <v>14478968</v>
      </c>
      <c r="AH3564" s="11">
        <v>134478968</v>
      </c>
      <c r="AI3564" s="11">
        <v>0</v>
      </c>
      <c r="AJ3564" s="11">
        <v>0</v>
      </c>
      <c r="AK3564" s="11">
        <v>31801150</v>
      </c>
      <c r="AL3564" s="11">
        <v>31801150</v>
      </c>
      <c r="AM3564" s="11">
        <v>0</v>
      </c>
      <c r="AN3564" s="11">
        <v>0</v>
      </c>
      <c r="AO35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246280118</v>
      </c>
      <c r="AP35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246280118</v>
      </c>
      <c r="AR35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4" s="11">
        <f>Table_PBS_SQL_DB2_PBSSQL_PBS_NDP_Tina_CG_QtrlyPerformance_Final[[#This Row],[GOU REL]]+Table_PBS_SQL_DB2_PBSSQL_PBS_NDP_Tina_CG_QtrlyPerformance_Final[[#This Row],[EXT REL]]</f>
        <v>246280118</v>
      </c>
      <c r="AT3564" s="11">
        <f>Table_PBS_SQL_DB2_PBSSQL_PBS_NDP_Tina_CG_QtrlyPerformance_Final[[#This Row],[GOU EXP]]+Table_PBS_SQL_DB2_PBSSQL_PBS_NDP_Tina_CG_QtrlyPerformance_Final[[#This Row],[EXT EXP]]</f>
        <v>246280118</v>
      </c>
      <c r="AU3564" s="11" t="str">
        <f>IF(Table_PBS_SQL_DB2_PBSSQL_PBS_NDP_Tina_CG_QtrlyPerformance_Final[[#This Row],[Item_Code]]&gt;"300000", "Capital", "Recurrent")</f>
        <v>Recurrent</v>
      </c>
    </row>
    <row r="3565" spans="1:47" x14ac:dyDescent="0.25">
      <c r="A3565" t="s">
        <v>694</v>
      </c>
      <c r="B3565" t="s">
        <v>1876</v>
      </c>
      <c r="C3565" t="s">
        <v>676</v>
      </c>
      <c r="D3565" t="s">
        <v>990</v>
      </c>
      <c r="E3565" t="s">
        <v>31</v>
      </c>
      <c r="F3565" t="s">
        <v>991</v>
      </c>
      <c r="G3565" t="s">
        <v>31</v>
      </c>
      <c r="H3565" t="s">
        <v>1602</v>
      </c>
      <c r="I3565" t="s">
        <v>493</v>
      </c>
      <c r="J3565" t="s">
        <v>864</v>
      </c>
      <c r="K3565" t="s">
        <v>696</v>
      </c>
      <c r="L3565" t="s">
        <v>1877</v>
      </c>
      <c r="M3565" t="s">
        <v>866</v>
      </c>
      <c r="N3565" t="s">
        <v>867</v>
      </c>
      <c r="O3565" t="s">
        <v>1005</v>
      </c>
      <c r="P3565" t="s">
        <v>1006</v>
      </c>
      <c r="Q3565" s="11">
        <v>1600000000</v>
      </c>
      <c r="R3565" s="11">
        <v>0</v>
      </c>
      <c r="S3565" s="11">
        <v>0</v>
      </c>
      <c r="T3565" s="11">
        <v>0</v>
      </c>
      <c r="U3565" s="11">
        <v>5230658392</v>
      </c>
      <c r="V3565" s="11">
        <v>0</v>
      </c>
      <c r="W3565" s="11">
        <v>3630658392</v>
      </c>
      <c r="X3565" s="11">
        <v>0</v>
      </c>
      <c r="Y3565" s="11">
        <v>0</v>
      </c>
      <c r="Z3565" s="11">
        <v>0</v>
      </c>
      <c r="AA3565" s="11">
        <v>0</v>
      </c>
      <c r="AB3565" s="11">
        <v>0</v>
      </c>
      <c r="AC3565" s="11">
        <v>1854400167</v>
      </c>
      <c r="AD3565" s="11">
        <v>248535800</v>
      </c>
      <c r="AE3565" s="11">
        <v>0</v>
      </c>
      <c r="AF3565" s="11">
        <v>0</v>
      </c>
      <c r="AG3565" s="11">
        <v>1100000000</v>
      </c>
      <c r="AH3565" s="11">
        <v>269514605</v>
      </c>
      <c r="AI3565" s="11">
        <v>0</v>
      </c>
      <c r="AJ3565" s="11">
        <v>0</v>
      </c>
      <c r="AK3565" s="11">
        <v>2276258225</v>
      </c>
      <c r="AL3565" s="11">
        <v>4562164302</v>
      </c>
      <c r="AM3565" s="11">
        <v>0</v>
      </c>
      <c r="AN3565" s="11">
        <v>0</v>
      </c>
      <c r="AO35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5230658392</v>
      </c>
      <c r="AP35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5080214707</v>
      </c>
      <c r="AR35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5" s="11">
        <f>Table_PBS_SQL_DB2_PBSSQL_PBS_NDP_Tina_CG_QtrlyPerformance_Final[[#This Row],[GOU REL]]+Table_PBS_SQL_DB2_PBSSQL_PBS_NDP_Tina_CG_QtrlyPerformance_Final[[#This Row],[EXT REL]]</f>
        <v>5230658392</v>
      </c>
      <c r="AT3565" s="11">
        <f>Table_PBS_SQL_DB2_PBSSQL_PBS_NDP_Tina_CG_QtrlyPerformance_Final[[#This Row],[GOU EXP]]+Table_PBS_SQL_DB2_PBSSQL_PBS_NDP_Tina_CG_QtrlyPerformance_Final[[#This Row],[EXT EXP]]</f>
        <v>5080214707</v>
      </c>
      <c r="AU3565" s="11" t="str">
        <f>IF(Table_PBS_SQL_DB2_PBSSQL_PBS_NDP_Tina_CG_QtrlyPerformance_Final[[#This Row],[Item_Code]]&gt;"300000", "Capital", "Recurrent")</f>
        <v>Recurrent</v>
      </c>
    </row>
    <row r="3566" spans="1:47" x14ac:dyDescent="0.25">
      <c r="A3566" t="s">
        <v>578</v>
      </c>
      <c r="B3566" t="s">
        <v>579</v>
      </c>
      <c r="C3566" t="s">
        <v>491</v>
      </c>
      <c r="D3566" t="s">
        <v>861</v>
      </c>
      <c r="E3566" t="s">
        <v>75</v>
      </c>
      <c r="F3566" t="s">
        <v>943</v>
      </c>
      <c r="G3566" t="s">
        <v>97</v>
      </c>
      <c r="H3566" t="s">
        <v>1695</v>
      </c>
      <c r="I3566" t="s">
        <v>493</v>
      </c>
      <c r="J3566" t="s">
        <v>1389</v>
      </c>
      <c r="K3566" t="s">
        <v>1696</v>
      </c>
      <c r="L3566" t="s">
        <v>1697</v>
      </c>
      <c r="M3566" t="s">
        <v>866</v>
      </c>
      <c r="N3566" t="s">
        <v>867</v>
      </c>
      <c r="O3566" t="s">
        <v>934</v>
      </c>
      <c r="P3566" t="s">
        <v>935</v>
      </c>
      <c r="Q3566" s="11">
        <v>0</v>
      </c>
      <c r="R3566" s="11">
        <v>0</v>
      </c>
      <c r="S3566" s="11">
        <v>0</v>
      </c>
      <c r="T3566" s="11">
        <v>0</v>
      </c>
      <c r="U3566" s="11">
        <v>1875000000</v>
      </c>
      <c r="V3566" s="11">
        <v>0</v>
      </c>
      <c r="W3566" s="11">
        <v>1875000000</v>
      </c>
      <c r="X3566" s="11">
        <v>0</v>
      </c>
      <c r="Y3566" s="11">
        <v>0</v>
      </c>
      <c r="Z3566" s="11">
        <v>0</v>
      </c>
      <c r="AA3566" s="11">
        <v>0</v>
      </c>
      <c r="AB3566" s="11">
        <v>0</v>
      </c>
      <c r="AC3566" s="11">
        <v>1020000000</v>
      </c>
      <c r="AD3566" s="11">
        <v>0</v>
      </c>
      <c r="AE3566" s="11">
        <v>0</v>
      </c>
      <c r="AF3566" s="11">
        <v>0</v>
      </c>
      <c r="AG3566" s="11">
        <v>442000000</v>
      </c>
      <c r="AH3566" s="11">
        <v>0</v>
      </c>
      <c r="AI3566" s="11">
        <v>0</v>
      </c>
      <c r="AJ3566" s="11">
        <v>0</v>
      </c>
      <c r="AK3566" s="11">
        <v>413000000</v>
      </c>
      <c r="AL3566" s="11">
        <v>1875000000</v>
      </c>
      <c r="AM3566" s="11">
        <v>0</v>
      </c>
      <c r="AN3566" s="11">
        <v>0</v>
      </c>
      <c r="AO35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1875000000</v>
      </c>
      <c r="AP35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1875000000</v>
      </c>
      <c r="AR35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6" s="11">
        <f>Table_PBS_SQL_DB2_PBSSQL_PBS_NDP_Tina_CG_QtrlyPerformance_Final[[#This Row],[GOU REL]]+Table_PBS_SQL_DB2_PBSSQL_PBS_NDP_Tina_CG_QtrlyPerformance_Final[[#This Row],[EXT REL]]</f>
        <v>1875000000</v>
      </c>
      <c r="AT3566" s="11">
        <f>Table_PBS_SQL_DB2_PBSSQL_PBS_NDP_Tina_CG_QtrlyPerformance_Final[[#This Row],[GOU EXP]]+Table_PBS_SQL_DB2_PBSSQL_PBS_NDP_Tina_CG_QtrlyPerformance_Final[[#This Row],[EXT EXP]]</f>
        <v>1875000000</v>
      </c>
      <c r="AU3566" s="11" t="str">
        <f>IF(Table_PBS_SQL_DB2_PBSSQL_PBS_NDP_Tina_CG_QtrlyPerformance_Final[[#This Row],[Item_Code]]&gt;"300000", "Capital", "Recurrent")</f>
        <v>Capital</v>
      </c>
    </row>
    <row r="3567" spans="1:47" x14ac:dyDescent="0.25">
      <c r="A3567" t="s">
        <v>578</v>
      </c>
      <c r="B3567" t="s">
        <v>579</v>
      </c>
      <c r="C3567" t="s">
        <v>491</v>
      </c>
      <c r="D3567" t="s">
        <v>861</v>
      </c>
      <c r="E3567" t="s">
        <v>75</v>
      </c>
      <c r="F3567" t="s">
        <v>943</v>
      </c>
      <c r="G3567" t="s">
        <v>97</v>
      </c>
      <c r="H3567" t="s">
        <v>1695</v>
      </c>
      <c r="I3567" t="s">
        <v>493</v>
      </c>
      <c r="J3567" t="s">
        <v>1389</v>
      </c>
      <c r="K3567" t="s">
        <v>1696</v>
      </c>
      <c r="L3567" t="s">
        <v>1697</v>
      </c>
      <c r="M3567" t="s">
        <v>866</v>
      </c>
      <c r="N3567" t="s">
        <v>867</v>
      </c>
      <c r="O3567" t="s">
        <v>1589</v>
      </c>
      <c r="P3567" t="s">
        <v>1590</v>
      </c>
      <c r="Q3567" s="11">
        <v>0</v>
      </c>
      <c r="R3567" s="11">
        <v>0</v>
      </c>
      <c r="S3567" s="11">
        <v>0</v>
      </c>
      <c r="T3567" s="11">
        <v>0</v>
      </c>
      <c r="U3567" s="11">
        <v>630000000</v>
      </c>
      <c r="V3567" s="11">
        <v>0</v>
      </c>
      <c r="W3567" s="11">
        <v>630000000</v>
      </c>
      <c r="X3567" s="11">
        <v>0</v>
      </c>
      <c r="Y3567" s="11">
        <v>0</v>
      </c>
      <c r="Z3567" s="11">
        <v>0</v>
      </c>
      <c r="AA3567" s="11">
        <v>0</v>
      </c>
      <c r="AB3567" s="11">
        <v>0</v>
      </c>
      <c r="AC3567" s="11">
        <v>0</v>
      </c>
      <c r="AD3567" s="11">
        <v>0</v>
      </c>
      <c r="AE3567" s="11">
        <v>0</v>
      </c>
      <c r="AF3567" s="11">
        <v>0</v>
      </c>
      <c r="AG3567" s="11">
        <v>200000000</v>
      </c>
      <c r="AH3567" s="11">
        <v>0</v>
      </c>
      <c r="AI3567" s="11">
        <v>0</v>
      </c>
      <c r="AJ3567" s="11">
        <v>0</v>
      </c>
      <c r="AK3567" s="11">
        <v>430000000</v>
      </c>
      <c r="AL3567" s="11">
        <v>630000000</v>
      </c>
      <c r="AM3567" s="11">
        <v>0</v>
      </c>
      <c r="AN3567" s="11">
        <v>0</v>
      </c>
      <c r="AO35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630000000</v>
      </c>
      <c r="AP35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630000000</v>
      </c>
      <c r="AR35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7" s="11">
        <f>Table_PBS_SQL_DB2_PBSSQL_PBS_NDP_Tina_CG_QtrlyPerformance_Final[[#This Row],[GOU REL]]+Table_PBS_SQL_DB2_PBSSQL_PBS_NDP_Tina_CG_QtrlyPerformance_Final[[#This Row],[EXT REL]]</f>
        <v>630000000</v>
      </c>
      <c r="AT3567" s="11">
        <f>Table_PBS_SQL_DB2_PBSSQL_PBS_NDP_Tina_CG_QtrlyPerformance_Final[[#This Row],[GOU EXP]]+Table_PBS_SQL_DB2_PBSSQL_PBS_NDP_Tina_CG_QtrlyPerformance_Final[[#This Row],[EXT EXP]]</f>
        <v>630000000</v>
      </c>
      <c r="AU3567" s="11" t="str">
        <f>IF(Table_PBS_SQL_DB2_PBSSQL_PBS_NDP_Tina_CG_QtrlyPerformance_Final[[#This Row],[Item_Code]]&gt;"300000", "Capital", "Recurrent")</f>
        <v>Capital</v>
      </c>
    </row>
    <row r="3568" spans="1:47" x14ac:dyDescent="0.25">
      <c r="A3568" t="s">
        <v>578</v>
      </c>
      <c r="B3568" t="s">
        <v>579</v>
      </c>
      <c r="C3568" t="s">
        <v>491</v>
      </c>
      <c r="D3568" t="s">
        <v>861</v>
      </c>
      <c r="E3568" t="s">
        <v>75</v>
      </c>
      <c r="F3568" t="s">
        <v>943</v>
      </c>
      <c r="G3568" t="s">
        <v>97</v>
      </c>
      <c r="H3568" t="s">
        <v>1695</v>
      </c>
      <c r="I3568" t="s">
        <v>493</v>
      </c>
      <c r="J3568" t="s">
        <v>1389</v>
      </c>
      <c r="K3568" t="s">
        <v>1696</v>
      </c>
      <c r="L3568" t="s">
        <v>1697</v>
      </c>
      <c r="M3568" t="s">
        <v>1698</v>
      </c>
      <c r="N3568" t="s">
        <v>1699</v>
      </c>
      <c r="O3568" t="s">
        <v>2137</v>
      </c>
      <c r="P3568" t="s">
        <v>2138</v>
      </c>
      <c r="Q3568" s="11">
        <v>0</v>
      </c>
      <c r="R3568" s="11">
        <v>0</v>
      </c>
      <c r="S3568" s="11">
        <v>0</v>
      </c>
      <c r="T3568" s="11">
        <v>0</v>
      </c>
      <c r="U3568" s="11">
        <v>350000000</v>
      </c>
      <c r="V3568" s="11">
        <v>0</v>
      </c>
      <c r="W3568" s="11">
        <v>350000000</v>
      </c>
      <c r="X3568" s="11">
        <v>0</v>
      </c>
      <c r="Y3568" s="11">
        <v>0</v>
      </c>
      <c r="Z3568" s="11">
        <v>0</v>
      </c>
      <c r="AA3568" s="11">
        <v>0</v>
      </c>
      <c r="AB3568" s="11">
        <v>0</v>
      </c>
      <c r="AC3568" s="11">
        <v>100000000</v>
      </c>
      <c r="AD3568" s="11">
        <v>0</v>
      </c>
      <c r="AE3568" s="11">
        <v>0</v>
      </c>
      <c r="AF3568" s="11">
        <v>0</v>
      </c>
      <c r="AG3568" s="11">
        <v>250000000</v>
      </c>
      <c r="AH3568" s="11">
        <v>197461000</v>
      </c>
      <c r="AI3568" s="11">
        <v>0</v>
      </c>
      <c r="AJ3568" s="11">
        <v>0</v>
      </c>
      <c r="AK3568" s="11">
        <v>0</v>
      </c>
      <c r="AL3568" s="11">
        <v>152539000</v>
      </c>
      <c r="AM3568" s="11">
        <v>0</v>
      </c>
      <c r="AN3568" s="11">
        <v>0</v>
      </c>
      <c r="AO35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35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35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8" s="11">
        <f>Table_PBS_SQL_DB2_PBSSQL_PBS_NDP_Tina_CG_QtrlyPerformance_Final[[#This Row],[GOU REL]]+Table_PBS_SQL_DB2_PBSSQL_PBS_NDP_Tina_CG_QtrlyPerformance_Final[[#This Row],[EXT REL]]</f>
        <v>350000000</v>
      </c>
      <c r="AT3568" s="11">
        <f>Table_PBS_SQL_DB2_PBSSQL_PBS_NDP_Tina_CG_QtrlyPerformance_Final[[#This Row],[GOU EXP]]+Table_PBS_SQL_DB2_PBSSQL_PBS_NDP_Tina_CG_QtrlyPerformance_Final[[#This Row],[EXT EXP]]</f>
        <v>350000000</v>
      </c>
      <c r="AU3568" s="11" t="str">
        <f>IF(Table_PBS_SQL_DB2_PBSSQL_PBS_NDP_Tina_CG_QtrlyPerformance_Final[[#This Row],[Item_Code]]&gt;"300000", "Capital", "Recurrent")</f>
        <v>Recurrent</v>
      </c>
    </row>
    <row r="3569" spans="1:47" x14ac:dyDescent="0.25">
      <c r="A3569" t="s">
        <v>578</v>
      </c>
      <c r="B3569" t="s">
        <v>579</v>
      </c>
      <c r="C3569" t="s">
        <v>491</v>
      </c>
      <c r="D3569" t="s">
        <v>861</v>
      </c>
      <c r="E3569" t="s">
        <v>75</v>
      </c>
      <c r="F3569" t="s">
        <v>943</v>
      </c>
      <c r="G3569" t="s">
        <v>97</v>
      </c>
      <c r="H3569" t="s">
        <v>1695</v>
      </c>
      <c r="I3569" t="s">
        <v>493</v>
      </c>
      <c r="J3569" t="s">
        <v>1389</v>
      </c>
      <c r="K3569" t="s">
        <v>1696</v>
      </c>
      <c r="L3569" t="s">
        <v>1697</v>
      </c>
      <c r="M3569" t="s">
        <v>1698</v>
      </c>
      <c r="N3569" t="s">
        <v>1699</v>
      </c>
      <c r="O3569" t="s">
        <v>920</v>
      </c>
      <c r="P3569" t="s">
        <v>921</v>
      </c>
      <c r="Q3569" s="11">
        <v>0</v>
      </c>
      <c r="R3569" s="11">
        <v>0</v>
      </c>
      <c r="S3569" s="11">
        <v>0</v>
      </c>
      <c r="T3569" s="11">
        <v>0</v>
      </c>
      <c r="U3569" s="11">
        <v>2329714630</v>
      </c>
      <c r="V3569" s="11">
        <v>0</v>
      </c>
      <c r="W3569" s="11">
        <v>2329714630</v>
      </c>
      <c r="X3569" s="11">
        <v>0</v>
      </c>
      <c r="Y3569" s="11">
        <v>2329000000</v>
      </c>
      <c r="Z3569" s="11">
        <v>0</v>
      </c>
      <c r="AA3569" s="11">
        <v>0</v>
      </c>
      <c r="AB3569" s="11">
        <v>0</v>
      </c>
      <c r="AC3569" s="11">
        <v>0</v>
      </c>
      <c r="AD3569" s="11">
        <v>1461235000</v>
      </c>
      <c r="AE3569" s="11">
        <v>0</v>
      </c>
      <c r="AF3569" s="11">
        <v>0</v>
      </c>
      <c r="AG3569" s="11">
        <v>0</v>
      </c>
      <c r="AH3569" s="11">
        <v>734536500</v>
      </c>
      <c r="AI3569" s="11">
        <v>0</v>
      </c>
      <c r="AJ3569" s="11">
        <v>0</v>
      </c>
      <c r="AK3569" s="11">
        <v>714630</v>
      </c>
      <c r="AL3569" s="11">
        <v>133943130</v>
      </c>
      <c r="AM3569" s="11">
        <v>0</v>
      </c>
      <c r="AN3569" s="11">
        <v>0</v>
      </c>
      <c r="AO35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2329714630</v>
      </c>
      <c r="AP35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2329714630</v>
      </c>
      <c r="AR35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69" s="11">
        <f>Table_PBS_SQL_DB2_PBSSQL_PBS_NDP_Tina_CG_QtrlyPerformance_Final[[#This Row],[GOU REL]]+Table_PBS_SQL_DB2_PBSSQL_PBS_NDP_Tina_CG_QtrlyPerformance_Final[[#This Row],[EXT REL]]</f>
        <v>2329714630</v>
      </c>
      <c r="AT3569" s="11">
        <f>Table_PBS_SQL_DB2_PBSSQL_PBS_NDP_Tina_CG_QtrlyPerformance_Final[[#This Row],[GOU EXP]]+Table_PBS_SQL_DB2_PBSSQL_PBS_NDP_Tina_CG_QtrlyPerformance_Final[[#This Row],[EXT EXP]]</f>
        <v>2329714630</v>
      </c>
      <c r="AU3569" s="11" t="str">
        <f>IF(Table_PBS_SQL_DB2_PBSSQL_PBS_NDP_Tina_CG_QtrlyPerformance_Final[[#This Row],[Item_Code]]&gt;"300000", "Capital", "Recurrent")</f>
        <v>Recurrent</v>
      </c>
    </row>
    <row r="3570" spans="1:47" x14ac:dyDescent="0.25">
      <c r="A3570" t="s">
        <v>481</v>
      </c>
      <c r="B3570" t="s">
        <v>482</v>
      </c>
      <c r="C3570" t="s">
        <v>475</v>
      </c>
      <c r="D3570" t="s">
        <v>951</v>
      </c>
      <c r="E3570" t="s">
        <v>97</v>
      </c>
      <c r="F3570" t="s">
        <v>2317</v>
      </c>
      <c r="G3570" t="s">
        <v>31</v>
      </c>
      <c r="H3570" t="s">
        <v>864</v>
      </c>
      <c r="I3570" t="s">
        <v>493</v>
      </c>
      <c r="J3570" t="s">
        <v>2318</v>
      </c>
      <c r="K3570" t="s">
        <v>483</v>
      </c>
      <c r="L3570" t="s">
        <v>2319</v>
      </c>
      <c r="M3570" t="s">
        <v>1130</v>
      </c>
      <c r="N3570" t="s">
        <v>1131</v>
      </c>
      <c r="O3570" t="s">
        <v>969</v>
      </c>
      <c r="P3570" t="s">
        <v>970</v>
      </c>
      <c r="Q3570" s="11">
        <v>0</v>
      </c>
      <c r="R3570" s="11">
        <v>0</v>
      </c>
      <c r="S3570" s="11">
        <v>0</v>
      </c>
      <c r="T3570" s="11">
        <v>0</v>
      </c>
      <c r="U3570" s="11">
        <v>94200000</v>
      </c>
      <c r="V3570" s="11">
        <v>0</v>
      </c>
      <c r="W3570" s="11">
        <v>94200000</v>
      </c>
      <c r="X3570" s="11">
        <v>0</v>
      </c>
      <c r="Y3570" s="11">
        <v>0</v>
      </c>
      <c r="Z3570" s="11">
        <v>0</v>
      </c>
      <c r="AA3570" s="11">
        <v>0</v>
      </c>
      <c r="AB3570" s="11">
        <v>0</v>
      </c>
      <c r="AC3570" s="11">
        <v>31400000</v>
      </c>
      <c r="AD3570" s="11">
        <v>27806700</v>
      </c>
      <c r="AE3570" s="11">
        <v>0</v>
      </c>
      <c r="AF3570" s="11">
        <v>0</v>
      </c>
      <c r="AG3570" s="11">
        <v>62800000</v>
      </c>
      <c r="AH3570" s="11">
        <v>10100000</v>
      </c>
      <c r="AI3570" s="11">
        <v>0</v>
      </c>
      <c r="AJ3570" s="11">
        <v>0</v>
      </c>
      <c r="AK3570" s="11">
        <v>0</v>
      </c>
      <c r="AL3570" s="11">
        <v>55030092</v>
      </c>
      <c r="AM3570" s="11">
        <v>0</v>
      </c>
      <c r="AN3570" s="11">
        <v>0</v>
      </c>
      <c r="AO35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94200000</v>
      </c>
      <c r="AP35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92936792</v>
      </c>
      <c r="AR35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0" s="11">
        <f>Table_PBS_SQL_DB2_PBSSQL_PBS_NDP_Tina_CG_QtrlyPerformance_Final[[#This Row],[GOU REL]]+Table_PBS_SQL_DB2_PBSSQL_PBS_NDP_Tina_CG_QtrlyPerformance_Final[[#This Row],[EXT REL]]</f>
        <v>94200000</v>
      </c>
      <c r="AT3570" s="11">
        <f>Table_PBS_SQL_DB2_PBSSQL_PBS_NDP_Tina_CG_QtrlyPerformance_Final[[#This Row],[GOU EXP]]+Table_PBS_SQL_DB2_PBSSQL_PBS_NDP_Tina_CG_QtrlyPerformance_Final[[#This Row],[EXT EXP]]</f>
        <v>92936792</v>
      </c>
      <c r="AU3570" s="11" t="str">
        <f>IF(Table_PBS_SQL_DB2_PBSSQL_PBS_NDP_Tina_CG_QtrlyPerformance_Final[[#This Row],[Item_Code]]&gt;"300000", "Capital", "Recurrent")</f>
        <v>Recurrent</v>
      </c>
    </row>
    <row r="3571" spans="1:47" x14ac:dyDescent="0.25">
      <c r="A3571" t="s">
        <v>698</v>
      </c>
      <c r="B3571" t="s">
        <v>699</v>
      </c>
      <c r="C3571" t="s">
        <v>293</v>
      </c>
      <c r="D3571" t="s">
        <v>1206</v>
      </c>
      <c r="E3571" t="s">
        <v>75</v>
      </c>
      <c r="F3571" t="s">
        <v>1228</v>
      </c>
      <c r="G3571" t="s">
        <v>31</v>
      </c>
      <c r="H3571" t="s">
        <v>881</v>
      </c>
      <c r="I3571" t="s">
        <v>467</v>
      </c>
      <c r="J3571" t="s">
        <v>1895</v>
      </c>
      <c r="K3571" t="s">
        <v>700</v>
      </c>
      <c r="L3571" t="s">
        <v>1896</v>
      </c>
      <c r="M3571" t="s">
        <v>866</v>
      </c>
      <c r="N3571" t="s">
        <v>867</v>
      </c>
      <c r="O3571" t="s">
        <v>1011</v>
      </c>
      <c r="P3571" t="s">
        <v>1012</v>
      </c>
      <c r="Q3571" s="11">
        <v>0</v>
      </c>
      <c r="R3571" s="11">
        <v>0</v>
      </c>
      <c r="S3571" s="11">
        <v>0</v>
      </c>
      <c r="T3571" s="11">
        <v>0</v>
      </c>
      <c r="U3571" s="11">
        <v>115000000</v>
      </c>
      <c r="V3571" s="11">
        <v>0</v>
      </c>
      <c r="W3571" s="11">
        <v>115000000</v>
      </c>
      <c r="X3571" s="11">
        <v>0</v>
      </c>
      <c r="Y3571" s="11">
        <v>0</v>
      </c>
      <c r="Z3571" s="11">
        <v>0</v>
      </c>
      <c r="AA3571" s="11">
        <v>0</v>
      </c>
      <c r="AB3571" s="11">
        <v>0</v>
      </c>
      <c r="AC3571" s="11">
        <v>0</v>
      </c>
      <c r="AD3571" s="11">
        <v>0</v>
      </c>
      <c r="AE3571" s="11">
        <v>0</v>
      </c>
      <c r="AF3571" s="11">
        <v>0</v>
      </c>
      <c r="AG3571" s="11">
        <v>115000000</v>
      </c>
      <c r="AH3571" s="11">
        <v>0</v>
      </c>
      <c r="AI3571" s="11">
        <v>0</v>
      </c>
      <c r="AJ3571" s="11">
        <v>0</v>
      </c>
      <c r="AK3571" s="11">
        <v>0</v>
      </c>
      <c r="AL3571" s="11">
        <v>115000000</v>
      </c>
      <c r="AM3571" s="11">
        <v>0</v>
      </c>
      <c r="AN3571" s="11">
        <v>0</v>
      </c>
      <c r="AO35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115000000</v>
      </c>
      <c r="AP35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115000000</v>
      </c>
      <c r="AR35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1" s="11">
        <f>Table_PBS_SQL_DB2_PBSSQL_PBS_NDP_Tina_CG_QtrlyPerformance_Final[[#This Row],[GOU REL]]+Table_PBS_SQL_DB2_PBSSQL_PBS_NDP_Tina_CG_QtrlyPerformance_Final[[#This Row],[EXT REL]]</f>
        <v>115000000</v>
      </c>
      <c r="AT3571" s="11">
        <f>Table_PBS_SQL_DB2_PBSSQL_PBS_NDP_Tina_CG_QtrlyPerformance_Final[[#This Row],[GOU EXP]]+Table_PBS_SQL_DB2_PBSSQL_PBS_NDP_Tina_CG_QtrlyPerformance_Final[[#This Row],[EXT EXP]]</f>
        <v>115000000</v>
      </c>
      <c r="AU3571" s="11" t="str">
        <f>IF(Table_PBS_SQL_DB2_PBSSQL_PBS_NDP_Tina_CG_QtrlyPerformance_Final[[#This Row],[Item_Code]]&gt;"300000", "Capital", "Recurrent")</f>
        <v>Recurrent</v>
      </c>
    </row>
    <row r="3572" spans="1:47" x14ac:dyDescent="0.25">
      <c r="A3572" t="s">
        <v>165</v>
      </c>
      <c r="B3572" t="s">
        <v>2206</v>
      </c>
      <c r="C3572" t="s">
        <v>119</v>
      </c>
      <c r="D3572" t="s">
        <v>885</v>
      </c>
      <c r="E3572" t="s">
        <v>31</v>
      </c>
      <c r="F3572" t="s">
        <v>886</v>
      </c>
      <c r="G3572" t="s">
        <v>31</v>
      </c>
      <c r="H3572" t="s">
        <v>2207</v>
      </c>
      <c r="I3572" t="s">
        <v>493</v>
      </c>
      <c r="J3572" t="s">
        <v>2208</v>
      </c>
      <c r="K3572" t="s">
        <v>167</v>
      </c>
      <c r="L3572" t="s">
        <v>2209</v>
      </c>
      <c r="M3572" t="s">
        <v>866</v>
      </c>
      <c r="N3572" t="s">
        <v>867</v>
      </c>
      <c r="O3572" t="s">
        <v>1204</v>
      </c>
      <c r="P3572" t="s">
        <v>1205</v>
      </c>
      <c r="Q3572" s="11">
        <v>0</v>
      </c>
      <c r="R3572" s="11">
        <v>0</v>
      </c>
      <c r="S3572" s="11">
        <v>0</v>
      </c>
      <c r="T3572" s="11">
        <v>0</v>
      </c>
      <c r="U3572" s="11">
        <v>89999994</v>
      </c>
      <c r="V3572" s="11">
        <v>0</v>
      </c>
      <c r="W3572" s="11">
        <v>89999994</v>
      </c>
      <c r="X3572" s="11">
        <v>0</v>
      </c>
      <c r="Y3572" s="11">
        <v>0</v>
      </c>
      <c r="Z3572" s="11">
        <v>0</v>
      </c>
      <c r="AA3572" s="11">
        <v>0</v>
      </c>
      <c r="AB3572" s="11">
        <v>0</v>
      </c>
      <c r="AC3572" s="11">
        <v>30000000</v>
      </c>
      <c r="AD3572" s="11">
        <v>0</v>
      </c>
      <c r="AE3572" s="11">
        <v>0</v>
      </c>
      <c r="AF3572" s="11">
        <v>0</v>
      </c>
      <c r="AG3572" s="11">
        <v>0</v>
      </c>
      <c r="AH3572" s="11">
        <v>0</v>
      </c>
      <c r="AI3572" s="11">
        <v>0</v>
      </c>
      <c r="AJ3572" s="11">
        <v>0</v>
      </c>
      <c r="AK3572" s="11">
        <v>0</v>
      </c>
      <c r="AL3572" s="11">
        <v>29854555</v>
      </c>
      <c r="AM3572" s="11">
        <v>0</v>
      </c>
      <c r="AN3572" s="11">
        <v>0</v>
      </c>
      <c r="AO35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5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29854555</v>
      </c>
      <c r="AR35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2" s="11">
        <f>Table_PBS_SQL_DB2_PBSSQL_PBS_NDP_Tina_CG_QtrlyPerformance_Final[[#This Row],[GOU REL]]+Table_PBS_SQL_DB2_PBSSQL_PBS_NDP_Tina_CG_QtrlyPerformance_Final[[#This Row],[EXT REL]]</f>
        <v>30000000</v>
      </c>
      <c r="AT3572" s="11">
        <f>Table_PBS_SQL_DB2_PBSSQL_PBS_NDP_Tina_CG_QtrlyPerformance_Final[[#This Row],[GOU EXP]]+Table_PBS_SQL_DB2_PBSSQL_PBS_NDP_Tina_CG_QtrlyPerformance_Final[[#This Row],[EXT EXP]]</f>
        <v>29854555</v>
      </c>
      <c r="AU3572" s="11" t="str">
        <f>IF(Table_PBS_SQL_DB2_PBSSQL_PBS_NDP_Tina_CG_QtrlyPerformance_Final[[#This Row],[Item_Code]]&gt;"300000", "Capital", "Recurrent")</f>
        <v>Capital</v>
      </c>
    </row>
    <row r="3573" spans="1:47" x14ac:dyDescent="0.25">
      <c r="A3573" t="s">
        <v>63</v>
      </c>
      <c r="B3573" t="s">
        <v>64</v>
      </c>
      <c r="C3573" t="s">
        <v>31</v>
      </c>
      <c r="D3573" t="s">
        <v>1031</v>
      </c>
      <c r="E3573" t="s">
        <v>31</v>
      </c>
      <c r="F3573" t="s">
        <v>1032</v>
      </c>
      <c r="G3573" t="s">
        <v>31</v>
      </c>
      <c r="H3573" t="s">
        <v>1897</v>
      </c>
      <c r="I3573" t="s">
        <v>493</v>
      </c>
      <c r="J3573" t="s">
        <v>1898</v>
      </c>
      <c r="K3573" t="s">
        <v>65</v>
      </c>
      <c r="L3573" t="s">
        <v>1899</v>
      </c>
      <c r="M3573" t="s">
        <v>866</v>
      </c>
      <c r="N3573" t="s">
        <v>867</v>
      </c>
      <c r="O3573" t="s">
        <v>1204</v>
      </c>
      <c r="P3573" t="s">
        <v>1205</v>
      </c>
      <c r="Q3573" s="11">
        <v>0</v>
      </c>
      <c r="R3573" s="11">
        <v>0</v>
      </c>
      <c r="S3573" s="11">
        <v>0</v>
      </c>
      <c r="T3573" s="11">
        <v>0</v>
      </c>
      <c r="U3573" s="11">
        <v>30600000</v>
      </c>
      <c r="V3573" s="11">
        <v>0</v>
      </c>
      <c r="W3573" s="11">
        <v>30600000</v>
      </c>
      <c r="X3573" s="11">
        <v>0</v>
      </c>
      <c r="Y3573" s="11">
        <v>0</v>
      </c>
      <c r="Z3573" s="11">
        <v>0</v>
      </c>
      <c r="AA3573" s="11">
        <v>0</v>
      </c>
      <c r="AB3573" s="11">
        <v>0</v>
      </c>
      <c r="AC3573" s="11">
        <v>10600000</v>
      </c>
      <c r="AD3573" s="11">
        <v>0</v>
      </c>
      <c r="AE3573" s="11">
        <v>0</v>
      </c>
      <c r="AF3573" s="11">
        <v>0</v>
      </c>
      <c r="AG3573" s="11">
        <v>20000000</v>
      </c>
      <c r="AH3573" s="11">
        <v>0</v>
      </c>
      <c r="AI3573" s="11">
        <v>0</v>
      </c>
      <c r="AJ3573" s="11">
        <v>0</v>
      </c>
      <c r="AK3573" s="11">
        <v>0</v>
      </c>
      <c r="AL3573" s="11">
        <v>30600000</v>
      </c>
      <c r="AM3573" s="11">
        <v>0</v>
      </c>
      <c r="AN3573" s="11">
        <v>0</v>
      </c>
      <c r="AO35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30600000</v>
      </c>
      <c r="AP35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30600000</v>
      </c>
      <c r="AR35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3" s="11">
        <f>Table_PBS_SQL_DB2_PBSSQL_PBS_NDP_Tina_CG_QtrlyPerformance_Final[[#This Row],[GOU REL]]+Table_PBS_SQL_DB2_PBSSQL_PBS_NDP_Tina_CG_QtrlyPerformance_Final[[#This Row],[EXT REL]]</f>
        <v>30600000</v>
      </c>
      <c r="AT3573" s="11">
        <f>Table_PBS_SQL_DB2_PBSSQL_PBS_NDP_Tina_CG_QtrlyPerformance_Final[[#This Row],[GOU EXP]]+Table_PBS_SQL_DB2_PBSSQL_PBS_NDP_Tina_CG_QtrlyPerformance_Final[[#This Row],[EXT EXP]]</f>
        <v>30600000</v>
      </c>
      <c r="AU3573" s="11" t="str">
        <f>IF(Table_PBS_SQL_DB2_PBSSQL_PBS_NDP_Tina_CG_QtrlyPerformance_Final[[#This Row],[Item_Code]]&gt;"300000", "Capital", "Recurrent")</f>
        <v>Capital</v>
      </c>
    </row>
    <row r="3574" spans="1:47" x14ac:dyDescent="0.25">
      <c r="A3574" t="s">
        <v>63</v>
      </c>
      <c r="B3574" t="s">
        <v>64</v>
      </c>
      <c r="C3574" t="s">
        <v>31</v>
      </c>
      <c r="D3574" t="s">
        <v>1031</v>
      </c>
      <c r="E3574" t="s">
        <v>31</v>
      </c>
      <c r="F3574" t="s">
        <v>1032</v>
      </c>
      <c r="G3574" t="s">
        <v>31</v>
      </c>
      <c r="H3574" t="s">
        <v>1897</v>
      </c>
      <c r="I3574" t="s">
        <v>493</v>
      </c>
      <c r="J3574" t="s">
        <v>1898</v>
      </c>
      <c r="K3574" t="s">
        <v>65</v>
      </c>
      <c r="L3574" t="s">
        <v>1899</v>
      </c>
      <c r="M3574" t="s">
        <v>866</v>
      </c>
      <c r="N3574" t="s">
        <v>867</v>
      </c>
      <c r="O3574" t="s">
        <v>1542</v>
      </c>
      <c r="P3574" t="s">
        <v>1543</v>
      </c>
      <c r="Q3574" s="11">
        <v>0</v>
      </c>
      <c r="R3574" s="11">
        <v>0</v>
      </c>
      <c r="S3574" s="11">
        <v>0</v>
      </c>
      <c r="T3574" s="11">
        <v>0</v>
      </c>
      <c r="U3574" s="11">
        <v>20000000</v>
      </c>
      <c r="V3574" s="11">
        <v>0</v>
      </c>
      <c r="W3574" s="11">
        <v>20000000</v>
      </c>
      <c r="X3574" s="11">
        <v>0</v>
      </c>
      <c r="Y3574" s="11">
        <v>0</v>
      </c>
      <c r="Z3574" s="11">
        <v>0</v>
      </c>
      <c r="AA3574" s="11">
        <v>0</v>
      </c>
      <c r="AB3574" s="11">
        <v>0</v>
      </c>
      <c r="AC3574" s="11">
        <v>0</v>
      </c>
      <c r="AD3574" s="11">
        <v>0</v>
      </c>
      <c r="AE3574" s="11">
        <v>0</v>
      </c>
      <c r="AF3574" s="11">
        <v>0</v>
      </c>
      <c r="AG3574" s="11">
        <v>20000000</v>
      </c>
      <c r="AH3574" s="11">
        <v>0</v>
      </c>
      <c r="AI3574" s="11">
        <v>0</v>
      </c>
      <c r="AJ3574" s="11">
        <v>0</v>
      </c>
      <c r="AK3574" s="11">
        <v>0</v>
      </c>
      <c r="AL3574" s="11">
        <v>20000001</v>
      </c>
      <c r="AM3574" s="11">
        <v>0</v>
      </c>
      <c r="AN3574" s="11">
        <v>0</v>
      </c>
      <c r="AO35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5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20000001</v>
      </c>
      <c r="AR35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4" s="11">
        <f>Table_PBS_SQL_DB2_PBSSQL_PBS_NDP_Tina_CG_QtrlyPerformance_Final[[#This Row],[GOU REL]]+Table_PBS_SQL_DB2_PBSSQL_PBS_NDP_Tina_CG_QtrlyPerformance_Final[[#This Row],[EXT REL]]</f>
        <v>20000000</v>
      </c>
      <c r="AT3574" s="11">
        <f>Table_PBS_SQL_DB2_PBSSQL_PBS_NDP_Tina_CG_QtrlyPerformance_Final[[#This Row],[GOU EXP]]+Table_PBS_SQL_DB2_PBSSQL_PBS_NDP_Tina_CG_QtrlyPerformance_Final[[#This Row],[EXT EXP]]</f>
        <v>20000001</v>
      </c>
      <c r="AU3574" s="11" t="str">
        <f>IF(Table_PBS_SQL_DB2_PBSSQL_PBS_NDP_Tina_CG_QtrlyPerformance_Final[[#This Row],[Item_Code]]&gt;"300000", "Capital", "Recurrent")</f>
        <v>Capital</v>
      </c>
    </row>
    <row r="3575" spans="1:47" x14ac:dyDescent="0.25">
      <c r="A3575" t="s">
        <v>63</v>
      </c>
      <c r="B3575" t="s">
        <v>64</v>
      </c>
      <c r="C3575" t="s">
        <v>31</v>
      </c>
      <c r="D3575" t="s">
        <v>1031</v>
      </c>
      <c r="E3575" t="s">
        <v>75</v>
      </c>
      <c r="F3575" t="s">
        <v>1042</v>
      </c>
      <c r="G3575" t="s">
        <v>31</v>
      </c>
      <c r="H3575" t="s">
        <v>1897</v>
      </c>
      <c r="I3575" t="s">
        <v>493</v>
      </c>
      <c r="J3575" t="s">
        <v>1898</v>
      </c>
      <c r="K3575" t="s">
        <v>65</v>
      </c>
      <c r="L3575" t="s">
        <v>1899</v>
      </c>
      <c r="M3575" t="s">
        <v>1900</v>
      </c>
      <c r="N3575" t="s">
        <v>1901</v>
      </c>
      <c r="O3575" t="s">
        <v>1626</v>
      </c>
      <c r="P3575" t="s">
        <v>1627</v>
      </c>
      <c r="Q3575" s="11">
        <v>0</v>
      </c>
      <c r="R3575" s="11">
        <v>0</v>
      </c>
      <c r="S3575" s="11">
        <v>0</v>
      </c>
      <c r="T3575" s="11">
        <v>0</v>
      </c>
      <c r="U3575" s="11">
        <v>2000000000</v>
      </c>
      <c r="V3575" s="11">
        <v>0</v>
      </c>
      <c r="W3575" s="11">
        <v>2000000000</v>
      </c>
      <c r="X3575" s="11">
        <v>0</v>
      </c>
      <c r="Y3575" s="11">
        <v>0</v>
      </c>
      <c r="Z3575" s="11">
        <v>0</v>
      </c>
      <c r="AA3575" s="11">
        <v>0</v>
      </c>
      <c r="AB3575" s="11">
        <v>0</v>
      </c>
      <c r="AC3575" s="11">
        <v>0</v>
      </c>
      <c r="AD3575" s="11">
        <v>0</v>
      </c>
      <c r="AE3575" s="11">
        <v>0</v>
      </c>
      <c r="AF3575" s="11">
        <v>0</v>
      </c>
      <c r="AG3575" s="11">
        <v>1000000000</v>
      </c>
      <c r="AH3575" s="11">
        <v>0</v>
      </c>
      <c r="AI3575" s="11">
        <v>0</v>
      </c>
      <c r="AJ3575" s="11">
        <v>0</v>
      </c>
      <c r="AK3575" s="11">
        <v>320659792</v>
      </c>
      <c r="AL3575" s="11">
        <v>1320659792</v>
      </c>
      <c r="AM3575" s="11">
        <v>0</v>
      </c>
      <c r="AN3575" s="11">
        <v>0</v>
      </c>
      <c r="AO35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1320659792</v>
      </c>
      <c r="AP35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1320659792</v>
      </c>
      <c r="AR35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5" s="11">
        <f>Table_PBS_SQL_DB2_PBSSQL_PBS_NDP_Tina_CG_QtrlyPerformance_Final[[#This Row],[GOU REL]]+Table_PBS_SQL_DB2_PBSSQL_PBS_NDP_Tina_CG_QtrlyPerformance_Final[[#This Row],[EXT REL]]</f>
        <v>1320659792</v>
      </c>
      <c r="AT3575" s="11">
        <f>Table_PBS_SQL_DB2_PBSSQL_PBS_NDP_Tina_CG_QtrlyPerformance_Final[[#This Row],[GOU EXP]]+Table_PBS_SQL_DB2_PBSSQL_PBS_NDP_Tina_CG_QtrlyPerformance_Final[[#This Row],[EXT EXP]]</f>
        <v>1320659792</v>
      </c>
      <c r="AU3575" s="11" t="str">
        <f>IF(Table_PBS_SQL_DB2_PBSSQL_PBS_NDP_Tina_CG_QtrlyPerformance_Final[[#This Row],[Item_Code]]&gt;"300000", "Capital", "Recurrent")</f>
        <v>Capital</v>
      </c>
    </row>
    <row r="3576" spans="1:47" x14ac:dyDescent="0.25">
      <c r="A3576" t="s">
        <v>582</v>
      </c>
      <c r="B3576" t="s">
        <v>583</v>
      </c>
      <c r="C3576" t="s">
        <v>491</v>
      </c>
      <c r="D3576" t="s">
        <v>861</v>
      </c>
      <c r="E3576" t="s">
        <v>103</v>
      </c>
      <c r="F3576" t="s">
        <v>1904</v>
      </c>
      <c r="G3576" t="s">
        <v>75</v>
      </c>
      <c r="H3576" t="s">
        <v>1529</v>
      </c>
      <c r="I3576" t="s">
        <v>467</v>
      </c>
      <c r="J3576" t="s">
        <v>1905</v>
      </c>
      <c r="K3576" t="s">
        <v>584</v>
      </c>
      <c r="L3576" t="s">
        <v>1906</v>
      </c>
      <c r="M3576" t="s">
        <v>866</v>
      </c>
      <c r="N3576" t="s">
        <v>867</v>
      </c>
      <c r="O3576" t="s">
        <v>1626</v>
      </c>
      <c r="P3576" t="s">
        <v>1627</v>
      </c>
      <c r="Q3576" s="11">
        <v>0</v>
      </c>
      <c r="R3576" s="11">
        <v>0</v>
      </c>
      <c r="S3576" s="11">
        <v>0</v>
      </c>
      <c r="T3576" s="11">
        <v>0</v>
      </c>
      <c r="U3576" s="11">
        <v>1992400000</v>
      </c>
      <c r="V3576" s="11">
        <v>0</v>
      </c>
      <c r="W3576" s="11">
        <v>1992400000</v>
      </c>
      <c r="X3576" s="11">
        <v>0</v>
      </c>
      <c r="Y3576" s="11">
        <v>0</v>
      </c>
      <c r="Z3576" s="11">
        <v>0</v>
      </c>
      <c r="AA3576" s="11">
        <v>0</v>
      </c>
      <c r="AB3576" s="11">
        <v>0</v>
      </c>
      <c r="AC3576" s="11">
        <v>870000000</v>
      </c>
      <c r="AD3576" s="11">
        <v>33910000</v>
      </c>
      <c r="AE3576" s="11">
        <v>0</v>
      </c>
      <c r="AF3576" s="11">
        <v>0</v>
      </c>
      <c r="AG3576" s="11">
        <v>211660000</v>
      </c>
      <c r="AH3576" s="11">
        <v>66693030</v>
      </c>
      <c r="AI3576" s="11">
        <v>0</v>
      </c>
      <c r="AJ3576" s="11">
        <v>0</v>
      </c>
      <c r="AK3576" s="11">
        <v>692785554</v>
      </c>
      <c r="AL3576" s="11">
        <v>1673842524</v>
      </c>
      <c r="AM3576" s="11">
        <v>0</v>
      </c>
      <c r="AN3576" s="11">
        <v>0</v>
      </c>
      <c r="AO35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1774445554</v>
      </c>
      <c r="AP35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1774445554</v>
      </c>
      <c r="AR35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6" s="11">
        <f>Table_PBS_SQL_DB2_PBSSQL_PBS_NDP_Tina_CG_QtrlyPerformance_Final[[#This Row],[GOU REL]]+Table_PBS_SQL_DB2_PBSSQL_PBS_NDP_Tina_CG_QtrlyPerformance_Final[[#This Row],[EXT REL]]</f>
        <v>1774445554</v>
      </c>
      <c r="AT3576" s="11">
        <f>Table_PBS_SQL_DB2_PBSSQL_PBS_NDP_Tina_CG_QtrlyPerformance_Final[[#This Row],[GOU EXP]]+Table_PBS_SQL_DB2_PBSSQL_PBS_NDP_Tina_CG_QtrlyPerformance_Final[[#This Row],[EXT EXP]]</f>
        <v>1774445554</v>
      </c>
      <c r="AU3576" s="11" t="str">
        <f>IF(Table_PBS_SQL_DB2_PBSSQL_PBS_NDP_Tina_CG_QtrlyPerformance_Final[[#This Row],[Item_Code]]&gt;"300000", "Capital", "Recurrent")</f>
        <v>Capital</v>
      </c>
    </row>
    <row r="3577" spans="1:47" x14ac:dyDescent="0.25">
      <c r="A3577" t="s">
        <v>190</v>
      </c>
      <c r="B3577" t="s">
        <v>1704</v>
      </c>
      <c r="C3577" t="s">
        <v>177</v>
      </c>
      <c r="D3577" t="s">
        <v>960</v>
      </c>
      <c r="E3577" t="s">
        <v>31</v>
      </c>
      <c r="F3577" t="s">
        <v>961</v>
      </c>
      <c r="G3577" t="s">
        <v>97</v>
      </c>
      <c r="H3577" t="s">
        <v>1705</v>
      </c>
      <c r="I3577" t="s">
        <v>666</v>
      </c>
      <c r="J3577" t="s">
        <v>864</v>
      </c>
      <c r="K3577" t="s">
        <v>192</v>
      </c>
      <c r="L3577" t="s">
        <v>1706</v>
      </c>
      <c r="M3577" t="s">
        <v>866</v>
      </c>
      <c r="N3577" t="s">
        <v>867</v>
      </c>
      <c r="O3577" t="s">
        <v>957</v>
      </c>
      <c r="P3577" t="s">
        <v>958</v>
      </c>
      <c r="Q3577" s="11">
        <v>0</v>
      </c>
      <c r="R3577" s="11">
        <v>0</v>
      </c>
      <c r="S3577" s="11">
        <v>0</v>
      </c>
      <c r="T3577" s="11">
        <v>0</v>
      </c>
      <c r="U3577" s="11">
        <v>91749136</v>
      </c>
      <c r="V3577" s="11">
        <v>0</v>
      </c>
      <c r="W3577" s="11">
        <v>91749136</v>
      </c>
      <c r="X3577" s="11">
        <v>0</v>
      </c>
      <c r="Y3577" s="11">
        <v>0</v>
      </c>
      <c r="Z3577" s="11">
        <v>0</v>
      </c>
      <c r="AA3577" s="11">
        <v>0</v>
      </c>
      <c r="AB3577" s="11">
        <v>0</v>
      </c>
      <c r="AC3577" s="11">
        <v>0</v>
      </c>
      <c r="AD3577" s="11">
        <v>0</v>
      </c>
      <c r="AE3577" s="11">
        <v>0</v>
      </c>
      <c r="AF3577" s="11">
        <v>0</v>
      </c>
      <c r="AG3577" s="11">
        <v>91749136</v>
      </c>
      <c r="AH3577" s="11">
        <v>0</v>
      </c>
      <c r="AI3577" s="11">
        <v>0</v>
      </c>
      <c r="AJ3577" s="11">
        <v>0</v>
      </c>
      <c r="AK3577" s="11">
        <v>0</v>
      </c>
      <c r="AL3577" s="11">
        <v>91748000</v>
      </c>
      <c r="AM3577" s="11">
        <v>0</v>
      </c>
      <c r="AN3577" s="11">
        <v>0</v>
      </c>
      <c r="AO35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91749136</v>
      </c>
      <c r="AP35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91748000</v>
      </c>
      <c r="AR35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7" s="11">
        <f>Table_PBS_SQL_DB2_PBSSQL_PBS_NDP_Tina_CG_QtrlyPerformance_Final[[#This Row],[GOU REL]]+Table_PBS_SQL_DB2_PBSSQL_PBS_NDP_Tina_CG_QtrlyPerformance_Final[[#This Row],[EXT REL]]</f>
        <v>91749136</v>
      </c>
      <c r="AT3577" s="11">
        <f>Table_PBS_SQL_DB2_PBSSQL_PBS_NDP_Tina_CG_QtrlyPerformance_Final[[#This Row],[GOU EXP]]+Table_PBS_SQL_DB2_PBSSQL_PBS_NDP_Tina_CG_QtrlyPerformance_Final[[#This Row],[EXT EXP]]</f>
        <v>91748000</v>
      </c>
      <c r="AU3577" s="11" t="str">
        <f>IF(Table_PBS_SQL_DB2_PBSSQL_PBS_NDP_Tina_CG_QtrlyPerformance_Final[[#This Row],[Item_Code]]&gt;"300000", "Capital", "Recurrent")</f>
        <v>Capital</v>
      </c>
    </row>
    <row r="3578" spans="1:47" x14ac:dyDescent="0.25">
      <c r="A3578" t="s">
        <v>67</v>
      </c>
      <c r="B3578" t="s">
        <v>68</v>
      </c>
      <c r="C3578" t="s">
        <v>31</v>
      </c>
      <c r="D3578" t="s">
        <v>1031</v>
      </c>
      <c r="E3578" t="s">
        <v>31</v>
      </c>
      <c r="F3578" t="s">
        <v>1032</v>
      </c>
      <c r="G3578" t="s">
        <v>31</v>
      </c>
      <c r="H3578" t="s">
        <v>1907</v>
      </c>
      <c r="I3578" t="s">
        <v>493</v>
      </c>
      <c r="J3578" t="s">
        <v>1908</v>
      </c>
      <c r="K3578" t="s">
        <v>69</v>
      </c>
      <c r="L3578" t="s">
        <v>1909</v>
      </c>
      <c r="M3578" t="s">
        <v>2258</v>
      </c>
      <c r="N3578" t="s">
        <v>2259</v>
      </c>
      <c r="O3578" t="s">
        <v>1204</v>
      </c>
      <c r="P3578" t="s">
        <v>1205</v>
      </c>
      <c r="Q3578" s="11">
        <v>0</v>
      </c>
      <c r="R3578" s="11">
        <v>0</v>
      </c>
      <c r="S3578" s="11">
        <v>0</v>
      </c>
      <c r="T3578" s="11">
        <v>0</v>
      </c>
      <c r="U3578" s="11">
        <v>248950000</v>
      </c>
      <c r="V3578" s="11">
        <v>0</v>
      </c>
      <c r="W3578" s="11">
        <v>248950000</v>
      </c>
      <c r="X3578" s="11">
        <v>0</v>
      </c>
      <c r="Y3578" s="11">
        <v>0</v>
      </c>
      <c r="Z3578" s="11">
        <v>0</v>
      </c>
      <c r="AA3578" s="11">
        <v>0</v>
      </c>
      <c r="AB3578" s="11">
        <v>0</v>
      </c>
      <c r="AC3578" s="11">
        <v>180000000</v>
      </c>
      <c r="AD3578" s="11">
        <v>31170560</v>
      </c>
      <c r="AE3578" s="11">
        <v>0</v>
      </c>
      <c r="AF3578" s="11">
        <v>0</v>
      </c>
      <c r="AG3578" s="11">
        <v>45000000</v>
      </c>
      <c r="AH3578" s="11">
        <v>135868961</v>
      </c>
      <c r="AI3578" s="11">
        <v>0</v>
      </c>
      <c r="AJ3578" s="11">
        <v>0</v>
      </c>
      <c r="AK3578" s="11">
        <v>9236955</v>
      </c>
      <c r="AL3578" s="11">
        <v>67494610</v>
      </c>
      <c r="AM3578" s="11">
        <v>0</v>
      </c>
      <c r="AN3578" s="11">
        <v>0</v>
      </c>
      <c r="AO35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234236955</v>
      </c>
      <c r="AP35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234534131</v>
      </c>
      <c r="AR35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8" s="11">
        <f>Table_PBS_SQL_DB2_PBSSQL_PBS_NDP_Tina_CG_QtrlyPerformance_Final[[#This Row],[GOU REL]]+Table_PBS_SQL_DB2_PBSSQL_PBS_NDP_Tina_CG_QtrlyPerformance_Final[[#This Row],[EXT REL]]</f>
        <v>234236955</v>
      </c>
      <c r="AT3578" s="11">
        <f>Table_PBS_SQL_DB2_PBSSQL_PBS_NDP_Tina_CG_QtrlyPerformance_Final[[#This Row],[GOU EXP]]+Table_PBS_SQL_DB2_PBSSQL_PBS_NDP_Tina_CG_QtrlyPerformance_Final[[#This Row],[EXT EXP]]</f>
        <v>234534131</v>
      </c>
      <c r="AU3578" s="11" t="str">
        <f>IF(Table_PBS_SQL_DB2_PBSSQL_PBS_NDP_Tina_CG_QtrlyPerformance_Final[[#This Row],[Item_Code]]&gt;"300000", "Capital", "Recurrent")</f>
        <v>Capital</v>
      </c>
    </row>
    <row r="3579" spans="1:47" x14ac:dyDescent="0.25">
      <c r="A3579" t="s">
        <v>169</v>
      </c>
      <c r="B3579" t="s">
        <v>1709</v>
      </c>
      <c r="C3579" t="s">
        <v>119</v>
      </c>
      <c r="D3579" t="s">
        <v>885</v>
      </c>
      <c r="E3579" t="s">
        <v>75</v>
      </c>
      <c r="F3579" t="s">
        <v>1171</v>
      </c>
      <c r="G3579" t="s">
        <v>31</v>
      </c>
      <c r="H3579" t="s">
        <v>1529</v>
      </c>
      <c r="I3579" t="s">
        <v>493</v>
      </c>
      <c r="J3579" t="s">
        <v>1710</v>
      </c>
      <c r="K3579" t="s">
        <v>171</v>
      </c>
      <c r="L3579" t="s">
        <v>1711</v>
      </c>
      <c r="M3579" t="s">
        <v>1712</v>
      </c>
      <c r="N3579" t="s">
        <v>1713</v>
      </c>
      <c r="O3579" t="s">
        <v>1093</v>
      </c>
      <c r="P3579" t="s">
        <v>1094</v>
      </c>
      <c r="Q3579" s="11">
        <v>0</v>
      </c>
      <c r="R3579" s="11">
        <v>0</v>
      </c>
      <c r="S3579" s="11">
        <v>0</v>
      </c>
      <c r="T3579" s="11">
        <v>0</v>
      </c>
      <c r="U3579" s="11">
        <v>20000000</v>
      </c>
      <c r="V3579" s="11">
        <v>0</v>
      </c>
      <c r="W3579" s="11">
        <v>20000000</v>
      </c>
      <c r="X3579" s="11">
        <v>0</v>
      </c>
      <c r="Y3579" s="11">
        <v>0</v>
      </c>
      <c r="Z3579" s="11">
        <v>0</v>
      </c>
      <c r="AA3579" s="11">
        <v>0</v>
      </c>
      <c r="AB3579" s="11">
        <v>0</v>
      </c>
      <c r="AC3579" s="11">
        <v>20000000</v>
      </c>
      <c r="AD3579" s="11">
        <v>0</v>
      </c>
      <c r="AE3579" s="11">
        <v>0</v>
      </c>
      <c r="AF3579" s="11">
        <v>0</v>
      </c>
      <c r="AG3579" s="11">
        <v>0</v>
      </c>
      <c r="AH3579" s="11">
        <v>17148366</v>
      </c>
      <c r="AI3579" s="11">
        <v>0</v>
      </c>
      <c r="AJ3579" s="11">
        <v>0</v>
      </c>
      <c r="AK3579" s="11">
        <v>0</v>
      </c>
      <c r="AL3579" s="11">
        <v>2851634</v>
      </c>
      <c r="AM3579" s="11">
        <v>0</v>
      </c>
      <c r="AN3579" s="11">
        <v>0</v>
      </c>
      <c r="AO35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5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5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79" s="11">
        <f>Table_PBS_SQL_DB2_PBSSQL_PBS_NDP_Tina_CG_QtrlyPerformance_Final[[#This Row],[GOU REL]]+Table_PBS_SQL_DB2_PBSSQL_PBS_NDP_Tina_CG_QtrlyPerformance_Final[[#This Row],[EXT REL]]</f>
        <v>20000000</v>
      </c>
      <c r="AT3579" s="11">
        <f>Table_PBS_SQL_DB2_PBSSQL_PBS_NDP_Tina_CG_QtrlyPerformance_Final[[#This Row],[GOU EXP]]+Table_PBS_SQL_DB2_PBSSQL_PBS_NDP_Tina_CG_QtrlyPerformance_Final[[#This Row],[EXT EXP]]</f>
        <v>20000000</v>
      </c>
      <c r="AU3579" s="11" t="str">
        <f>IF(Table_PBS_SQL_DB2_PBSSQL_PBS_NDP_Tina_CG_QtrlyPerformance_Final[[#This Row],[Item_Code]]&gt;"300000", "Capital", "Recurrent")</f>
        <v>Recurrent</v>
      </c>
    </row>
    <row r="3580" spans="1:47" x14ac:dyDescent="0.25">
      <c r="A3580" t="s">
        <v>169</v>
      </c>
      <c r="B3580" t="s">
        <v>1709</v>
      </c>
      <c r="C3580" t="s">
        <v>119</v>
      </c>
      <c r="D3580" t="s">
        <v>885</v>
      </c>
      <c r="E3580" t="s">
        <v>75</v>
      </c>
      <c r="F3580" t="s">
        <v>1171</v>
      </c>
      <c r="G3580" t="s">
        <v>31</v>
      </c>
      <c r="H3580" t="s">
        <v>1529</v>
      </c>
      <c r="I3580" t="s">
        <v>493</v>
      </c>
      <c r="J3580" t="s">
        <v>1710</v>
      </c>
      <c r="K3580" t="s">
        <v>171</v>
      </c>
      <c r="L3580" t="s">
        <v>1711</v>
      </c>
      <c r="M3580" t="s">
        <v>1712</v>
      </c>
      <c r="N3580" t="s">
        <v>1713</v>
      </c>
      <c r="O3580" t="s">
        <v>1085</v>
      </c>
      <c r="P3580" t="s">
        <v>1086</v>
      </c>
      <c r="Q3580" s="11">
        <v>0</v>
      </c>
      <c r="R3580" s="11">
        <v>0</v>
      </c>
      <c r="S3580" s="11">
        <v>0</v>
      </c>
      <c r="T3580" s="11">
        <v>0</v>
      </c>
      <c r="U3580" s="11">
        <v>50000000</v>
      </c>
      <c r="V3580" s="11">
        <v>0</v>
      </c>
      <c r="W3580" s="11">
        <v>50000000</v>
      </c>
      <c r="X3580" s="11">
        <v>0</v>
      </c>
      <c r="Y3580" s="11">
        <v>0</v>
      </c>
      <c r="Z3580" s="11">
        <v>0</v>
      </c>
      <c r="AA3580" s="11">
        <v>0</v>
      </c>
      <c r="AB3580" s="11">
        <v>0</v>
      </c>
      <c r="AC3580" s="11">
        <v>25000000</v>
      </c>
      <c r="AD3580" s="11">
        <v>0</v>
      </c>
      <c r="AE3580" s="11">
        <v>0</v>
      </c>
      <c r="AF3580" s="11">
        <v>0</v>
      </c>
      <c r="AG3580" s="11">
        <v>10000000</v>
      </c>
      <c r="AH3580" s="11">
        <v>0</v>
      </c>
      <c r="AI3580" s="11">
        <v>0</v>
      </c>
      <c r="AJ3580" s="11">
        <v>0</v>
      </c>
      <c r="AK3580" s="11">
        <v>0</v>
      </c>
      <c r="AL3580" s="11">
        <v>35000000</v>
      </c>
      <c r="AM3580" s="11">
        <v>0</v>
      </c>
      <c r="AN3580" s="11">
        <v>0</v>
      </c>
      <c r="AO35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v>
      </c>
      <c r="AP35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v>
      </c>
      <c r="AR35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0" s="11">
        <f>Table_PBS_SQL_DB2_PBSSQL_PBS_NDP_Tina_CG_QtrlyPerformance_Final[[#This Row],[GOU REL]]+Table_PBS_SQL_DB2_PBSSQL_PBS_NDP_Tina_CG_QtrlyPerformance_Final[[#This Row],[EXT REL]]</f>
        <v>35000000</v>
      </c>
      <c r="AT3580" s="11">
        <f>Table_PBS_SQL_DB2_PBSSQL_PBS_NDP_Tina_CG_QtrlyPerformance_Final[[#This Row],[GOU EXP]]+Table_PBS_SQL_DB2_PBSSQL_PBS_NDP_Tina_CG_QtrlyPerformance_Final[[#This Row],[EXT EXP]]</f>
        <v>35000000</v>
      </c>
      <c r="AU3580" s="11" t="str">
        <f>IF(Table_PBS_SQL_DB2_PBSSQL_PBS_NDP_Tina_CG_QtrlyPerformance_Final[[#This Row],[Item_Code]]&gt;"300000", "Capital", "Recurrent")</f>
        <v>Recurrent</v>
      </c>
    </row>
    <row r="3581" spans="1:47" x14ac:dyDescent="0.25">
      <c r="A3581" t="s">
        <v>169</v>
      </c>
      <c r="B3581" t="s">
        <v>1709</v>
      </c>
      <c r="C3581" t="s">
        <v>119</v>
      </c>
      <c r="D3581" t="s">
        <v>885</v>
      </c>
      <c r="E3581" t="s">
        <v>75</v>
      </c>
      <c r="F3581" t="s">
        <v>1171</v>
      </c>
      <c r="G3581" t="s">
        <v>31</v>
      </c>
      <c r="H3581" t="s">
        <v>1529</v>
      </c>
      <c r="I3581" t="s">
        <v>493</v>
      </c>
      <c r="J3581" t="s">
        <v>1710</v>
      </c>
      <c r="K3581" t="s">
        <v>171</v>
      </c>
      <c r="L3581" t="s">
        <v>1711</v>
      </c>
      <c r="M3581" t="s">
        <v>1377</v>
      </c>
      <c r="N3581" t="s">
        <v>1378</v>
      </c>
      <c r="O3581" t="s">
        <v>1002</v>
      </c>
      <c r="P3581" t="s">
        <v>1003</v>
      </c>
      <c r="Q3581" s="11">
        <v>0</v>
      </c>
      <c r="R3581" s="11">
        <v>0</v>
      </c>
      <c r="S3581" s="11">
        <v>0</v>
      </c>
      <c r="T3581" s="11">
        <v>0</v>
      </c>
      <c r="U3581" s="11">
        <v>90000000</v>
      </c>
      <c r="V3581" s="11">
        <v>0</v>
      </c>
      <c r="W3581" s="11">
        <v>90000000</v>
      </c>
      <c r="X3581" s="11">
        <v>0</v>
      </c>
      <c r="Y3581" s="11">
        <v>0</v>
      </c>
      <c r="Z3581" s="11">
        <v>0</v>
      </c>
      <c r="AA3581" s="11">
        <v>0</v>
      </c>
      <c r="AB3581" s="11">
        <v>0</v>
      </c>
      <c r="AC3581" s="11">
        <v>50000000</v>
      </c>
      <c r="AD3581" s="11">
        <v>7350000</v>
      </c>
      <c r="AE3581" s="11">
        <v>0</v>
      </c>
      <c r="AF3581" s="11">
        <v>0</v>
      </c>
      <c r="AG3581" s="11">
        <v>10000000</v>
      </c>
      <c r="AH3581" s="11">
        <v>25660000</v>
      </c>
      <c r="AI3581" s="11">
        <v>0</v>
      </c>
      <c r="AJ3581" s="11">
        <v>0</v>
      </c>
      <c r="AK3581" s="11">
        <v>30000000</v>
      </c>
      <c r="AL3581" s="11">
        <v>52350001</v>
      </c>
      <c r="AM3581" s="11">
        <v>0</v>
      </c>
      <c r="AN3581" s="11">
        <v>0</v>
      </c>
      <c r="AO35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35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85360001</v>
      </c>
      <c r="AR35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1" s="11">
        <f>Table_PBS_SQL_DB2_PBSSQL_PBS_NDP_Tina_CG_QtrlyPerformance_Final[[#This Row],[GOU REL]]+Table_PBS_SQL_DB2_PBSSQL_PBS_NDP_Tina_CG_QtrlyPerformance_Final[[#This Row],[EXT REL]]</f>
        <v>90000000</v>
      </c>
      <c r="AT3581" s="11">
        <f>Table_PBS_SQL_DB2_PBSSQL_PBS_NDP_Tina_CG_QtrlyPerformance_Final[[#This Row],[GOU EXP]]+Table_PBS_SQL_DB2_PBSSQL_PBS_NDP_Tina_CG_QtrlyPerformance_Final[[#This Row],[EXT EXP]]</f>
        <v>85360001</v>
      </c>
      <c r="AU3581" s="11" t="str">
        <f>IF(Table_PBS_SQL_DB2_PBSSQL_PBS_NDP_Tina_CG_QtrlyPerformance_Final[[#This Row],[Item_Code]]&gt;"300000", "Capital", "Recurrent")</f>
        <v>Recurrent</v>
      </c>
    </row>
    <row r="3582" spans="1:47" x14ac:dyDescent="0.25">
      <c r="A3582" t="s">
        <v>169</v>
      </c>
      <c r="B3582" t="s">
        <v>1709</v>
      </c>
      <c r="C3582" t="s">
        <v>119</v>
      </c>
      <c r="D3582" t="s">
        <v>885</v>
      </c>
      <c r="E3582" t="s">
        <v>75</v>
      </c>
      <c r="F3582" t="s">
        <v>1171</v>
      </c>
      <c r="G3582" t="s">
        <v>31</v>
      </c>
      <c r="H3582" t="s">
        <v>1529</v>
      </c>
      <c r="I3582" t="s">
        <v>493</v>
      </c>
      <c r="J3582" t="s">
        <v>1710</v>
      </c>
      <c r="K3582" t="s">
        <v>171</v>
      </c>
      <c r="L3582" t="s">
        <v>1711</v>
      </c>
      <c r="M3582" t="s">
        <v>1174</v>
      </c>
      <c r="N3582" t="s">
        <v>1175</v>
      </c>
      <c r="O3582" t="s">
        <v>904</v>
      </c>
      <c r="P3582" t="s">
        <v>905</v>
      </c>
      <c r="Q3582" s="11">
        <v>0</v>
      </c>
      <c r="R3582" s="11">
        <v>0</v>
      </c>
      <c r="S3582" s="11">
        <v>0</v>
      </c>
      <c r="T3582" s="11">
        <v>0</v>
      </c>
      <c r="U3582" s="11">
        <v>40000000</v>
      </c>
      <c r="V3582" s="11">
        <v>0</v>
      </c>
      <c r="W3582" s="11">
        <v>40000000</v>
      </c>
      <c r="X3582" s="11">
        <v>0</v>
      </c>
      <c r="Y3582" s="11">
        <v>0</v>
      </c>
      <c r="Z3582" s="11">
        <v>0</v>
      </c>
      <c r="AA3582" s="11">
        <v>0</v>
      </c>
      <c r="AB3582" s="11">
        <v>0</v>
      </c>
      <c r="AC3582" s="11">
        <v>20000000</v>
      </c>
      <c r="AD3582" s="11">
        <v>5000000</v>
      </c>
      <c r="AE3582" s="11">
        <v>0</v>
      </c>
      <c r="AF3582" s="11">
        <v>0</v>
      </c>
      <c r="AG3582" s="11">
        <v>10000000</v>
      </c>
      <c r="AH3582" s="11">
        <v>1986000</v>
      </c>
      <c r="AI3582" s="11">
        <v>0</v>
      </c>
      <c r="AJ3582" s="11">
        <v>0</v>
      </c>
      <c r="AK3582" s="11">
        <v>10000000</v>
      </c>
      <c r="AL3582" s="11">
        <v>33014000</v>
      </c>
      <c r="AM3582" s="11">
        <v>0</v>
      </c>
      <c r="AN3582" s="11">
        <v>0</v>
      </c>
      <c r="AO35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5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5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2" s="11">
        <f>Table_PBS_SQL_DB2_PBSSQL_PBS_NDP_Tina_CG_QtrlyPerformance_Final[[#This Row],[GOU REL]]+Table_PBS_SQL_DB2_PBSSQL_PBS_NDP_Tina_CG_QtrlyPerformance_Final[[#This Row],[EXT REL]]</f>
        <v>40000000</v>
      </c>
      <c r="AT3582" s="11">
        <f>Table_PBS_SQL_DB2_PBSSQL_PBS_NDP_Tina_CG_QtrlyPerformance_Final[[#This Row],[GOU EXP]]+Table_PBS_SQL_DB2_PBSSQL_PBS_NDP_Tina_CG_QtrlyPerformance_Final[[#This Row],[EXT EXP]]</f>
        <v>40000000</v>
      </c>
      <c r="AU3582" s="11" t="str">
        <f>IF(Table_PBS_SQL_DB2_PBSSQL_PBS_NDP_Tina_CG_QtrlyPerformance_Final[[#This Row],[Item_Code]]&gt;"300000", "Capital", "Recurrent")</f>
        <v>Recurrent</v>
      </c>
    </row>
    <row r="3583" spans="1:47" x14ac:dyDescent="0.25">
      <c r="A3583" t="s">
        <v>169</v>
      </c>
      <c r="B3583" t="s">
        <v>1709</v>
      </c>
      <c r="C3583" t="s">
        <v>119</v>
      </c>
      <c r="D3583" t="s">
        <v>885</v>
      </c>
      <c r="E3583" t="s">
        <v>75</v>
      </c>
      <c r="F3583" t="s">
        <v>1171</v>
      </c>
      <c r="G3583" t="s">
        <v>31</v>
      </c>
      <c r="H3583" t="s">
        <v>1529</v>
      </c>
      <c r="I3583" t="s">
        <v>493</v>
      </c>
      <c r="J3583" t="s">
        <v>1710</v>
      </c>
      <c r="K3583" t="s">
        <v>171</v>
      </c>
      <c r="L3583" t="s">
        <v>1711</v>
      </c>
      <c r="M3583" t="s">
        <v>1174</v>
      </c>
      <c r="N3583" t="s">
        <v>1175</v>
      </c>
      <c r="O3583" t="s">
        <v>906</v>
      </c>
      <c r="P3583" t="s">
        <v>907</v>
      </c>
      <c r="Q3583" s="11">
        <v>0</v>
      </c>
      <c r="R3583" s="11">
        <v>0</v>
      </c>
      <c r="S3583" s="11">
        <v>0</v>
      </c>
      <c r="T3583" s="11">
        <v>0</v>
      </c>
      <c r="U3583" s="11">
        <v>40000000</v>
      </c>
      <c r="V3583" s="11">
        <v>0</v>
      </c>
      <c r="W3583" s="11">
        <v>40000000</v>
      </c>
      <c r="X3583" s="11">
        <v>0</v>
      </c>
      <c r="Y3583" s="11">
        <v>0</v>
      </c>
      <c r="Z3583" s="11">
        <v>0</v>
      </c>
      <c r="AA3583" s="11">
        <v>0</v>
      </c>
      <c r="AB3583" s="11">
        <v>0</v>
      </c>
      <c r="AC3583" s="11">
        <v>0</v>
      </c>
      <c r="AD3583" s="11">
        <v>0</v>
      </c>
      <c r="AE3583" s="11">
        <v>0</v>
      </c>
      <c r="AF3583" s="11">
        <v>0</v>
      </c>
      <c r="AG3583" s="11">
        <v>0</v>
      </c>
      <c r="AH3583" s="11">
        <v>0</v>
      </c>
      <c r="AI3583" s="11">
        <v>0</v>
      </c>
      <c r="AJ3583" s="11">
        <v>0</v>
      </c>
      <c r="AK3583" s="11">
        <v>10000000</v>
      </c>
      <c r="AL3583" s="11">
        <v>9999999</v>
      </c>
      <c r="AM3583" s="11">
        <v>0</v>
      </c>
      <c r="AN3583" s="11">
        <v>0</v>
      </c>
      <c r="AO35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5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9999999</v>
      </c>
      <c r="AR35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3" s="11">
        <f>Table_PBS_SQL_DB2_PBSSQL_PBS_NDP_Tina_CG_QtrlyPerformance_Final[[#This Row],[GOU REL]]+Table_PBS_SQL_DB2_PBSSQL_PBS_NDP_Tina_CG_QtrlyPerformance_Final[[#This Row],[EXT REL]]</f>
        <v>10000000</v>
      </c>
      <c r="AT3583" s="11">
        <f>Table_PBS_SQL_DB2_PBSSQL_PBS_NDP_Tina_CG_QtrlyPerformance_Final[[#This Row],[GOU EXP]]+Table_PBS_SQL_DB2_PBSSQL_PBS_NDP_Tina_CG_QtrlyPerformance_Final[[#This Row],[EXT EXP]]</f>
        <v>9999999</v>
      </c>
      <c r="AU3583" s="11" t="str">
        <f>IF(Table_PBS_SQL_DB2_PBSSQL_PBS_NDP_Tina_CG_QtrlyPerformance_Final[[#This Row],[Item_Code]]&gt;"300000", "Capital", "Recurrent")</f>
        <v>Recurrent</v>
      </c>
    </row>
    <row r="3584" spans="1:47" x14ac:dyDescent="0.25">
      <c r="A3584" t="s">
        <v>173</v>
      </c>
      <c r="B3584" t="s">
        <v>174</v>
      </c>
      <c r="C3584" t="s">
        <v>119</v>
      </c>
      <c r="D3584" t="s">
        <v>885</v>
      </c>
      <c r="E3584" t="s">
        <v>31</v>
      </c>
      <c r="F3584" t="s">
        <v>886</v>
      </c>
      <c r="G3584" t="s">
        <v>75</v>
      </c>
      <c r="H3584" t="s">
        <v>1912</v>
      </c>
      <c r="I3584" t="s">
        <v>493</v>
      </c>
      <c r="J3584" t="s">
        <v>1913</v>
      </c>
      <c r="K3584" t="s">
        <v>175</v>
      </c>
      <c r="L3584" t="s">
        <v>1914</v>
      </c>
      <c r="M3584" t="s">
        <v>866</v>
      </c>
      <c r="N3584" t="s">
        <v>867</v>
      </c>
      <c r="O3584" t="s">
        <v>934</v>
      </c>
      <c r="P3584" t="s">
        <v>935</v>
      </c>
      <c r="Q3584" s="11">
        <v>0</v>
      </c>
      <c r="R3584" s="11">
        <v>0</v>
      </c>
      <c r="S3584" s="11">
        <v>0</v>
      </c>
      <c r="T3584" s="11">
        <v>0</v>
      </c>
      <c r="U3584" s="11">
        <v>1056000000</v>
      </c>
      <c r="V3584" s="11">
        <v>0</v>
      </c>
      <c r="W3584" s="11">
        <v>1056000000</v>
      </c>
      <c r="X3584" s="11">
        <v>0</v>
      </c>
      <c r="Y3584" s="11">
        <v>0</v>
      </c>
      <c r="Z3584" s="11">
        <v>0</v>
      </c>
      <c r="AA3584" s="11">
        <v>0</v>
      </c>
      <c r="AB3584" s="11">
        <v>0</v>
      </c>
      <c r="AC3584" s="11">
        <v>228258267</v>
      </c>
      <c r="AD3584" s="11">
        <v>0</v>
      </c>
      <c r="AE3584" s="11">
        <v>0</v>
      </c>
      <c r="AF3584" s="11">
        <v>0</v>
      </c>
      <c r="AG3584" s="11">
        <v>827741733</v>
      </c>
      <c r="AH3584" s="11">
        <v>0</v>
      </c>
      <c r="AI3584" s="11">
        <v>0</v>
      </c>
      <c r="AJ3584" s="11">
        <v>0</v>
      </c>
      <c r="AK3584" s="11">
        <v>0</v>
      </c>
      <c r="AL3584" s="11">
        <v>1055999999</v>
      </c>
      <c r="AM3584" s="11">
        <v>0</v>
      </c>
      <c r="AN3584" s="11">
        <v>0</v>
      </c>
      <c r="AO35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1056000000</v>
      </c>
      <c r="AP35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1055999999</v>
      </c>
      <c r="AR35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4" s="11">
        <f>Table_PBS_SQL_DB2_PBSSQL_PBS_NDP_Tina_CG_QtrlyPerformance_Final[[#This Row],[GOU REL]]+Table_PBS_SQL_DB2_PBSSQL_PBS_NDP_Tina_CG_QtrlyPerformance_Final[[#This Row],[EXT REL]]</f>
        <v>1056000000</v>
      </c>
      <c r="AT3584" s="11">
        <f>Table_PBS_SQL_DB2_PBSSQL_PBS_NDP_Tina_CG_QtrlyPerformance_Final[[#This Row],[GOU EXP]]+Table_PBS_SQL_DB2_PBSSQL_PBS_NDP_Tina_CG_QtrlyPerformance_Final[[#This Row],[EXT EXP]]</f>
        <v>1055999999</v>
      </c>
      <c r="AU3584" s="11" t="str">
        <f>IF(Table_PBS_SQL_DB2_PBSSQL_PBS_NDP_Tina_CG_QtrlyPerformance_Final[[#This Row],[Item_Code]]&gt;"300000", "Capital", "Recurrent")</f>
        <v>Capital</v>
      </c>
    </row>
    <row r="3585" spans="1:47" x14ac:dyDescent="0.25">
      <c r="A3585" t="s">
        <v>173</v>
      </c>
      <c r="B3585" t="s">
        <v>174</v>
      </c>
      <c r="C3585" t="s">
        <v>119</v>
      </c>
      <c r="D3585" t="s">
        <v>885</v>
      </c>
      <c r="E3585" t="s">
        <v>31</v>
      </c>
      <c r="F3585" t="s">
        <v>886</v>
      </c>
      <c r="G3585" t="s">
        <v>75</v>
      </c>
      <c r="H3585" t="s">
        <v>1912</v>
      </c>
      <c r="I3585" t="s">
        <v>493</v>
      </c>
      <c r="J3585" t="s">
        <v>1913</v>
      </c>
      <c r="K3585" t="s">
        <v>175</v>
      </c>
      <c r="L3585" t="s">
        <v>1914</v>
      </c>
      <c r="M3585" t="s">
        <v>2320</v>
      </c>
      <c r="N3585" t="s">
        <v>2321</v>
      </c>
      <c r="O3585" t="s">
        <v>920</v>
      </c>
      <c r="P3585" t="s">
        <v>921</v>
      </c>
      <c r="Q3585" s="11">
        <v>0</v>
      </c>
      <c r="R3585" s="11">
        <v>0</v>
      </c>
      <c r="S3585" s="11">
        <v>0</v>
      </c>
      <c r="T3585" s="11">
        <v>0</v>
      </c>
      <c r="U3585" s="11">
        <v>2634891053</v>
      </c>
      <c r="V3585" s="11">
        <v>0</v>
      </c>
      <c r="W3585" s="11">
        <v>2634891053</v>
      </c>
      <c r="X3585" s="11">
        <v>0</v>
      </c>
      <c r="Y3585" s="11">
        <v>0</v>
      </c>
      <c r="Z3585" s="11">
        <v>0</v>
      </c>
      <c r="AA3585" s="11">
        <v>0</v>
      </c>
      <c r="AB3585" s="11">
        <v>0</v>
      </c>
      <c r="AC3585" s="11">
        <v>1128800000</v>
      </c>
      <c r="AD3585" s="11">
        <v>651944977</v>
      </c>
      <c r="AE3585" s="11">
        <v>0</v>
      </c>
      <c r="AF3585" s="11">
        <v>0</v>
      </c>
      <c r="AG3585" s="11">
        <v>1066227204</v>
      </c>
      <c r="AH3585" s="11">
        <v>732996290</v>
      </c>
      <c r="AI3585" s="11">
        <v>0</v>
      </c>
      <c r="AJ3585" s="11">
        <v>0</v>
      </c>
      <c r="AK3585" s="11">
        <v>187498720</v>
      </c>
      <c r="AL3585" s="11">
        <v>997371764</v>
      </c>
      <c r="AM3585" s="11">
        <v>0</v>
      </c>
      <c r="AN3585" s="11">
        <v>0</v>
      </c>
      <c r="AO35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2382525924</v>
      </c>
      <c r="AP35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2382313031</v>
      </c>
      <c r="AR35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5" s="11">
        <f>Table_PBS_SQL_DB2_PBSSQL_PBS_NDP_Tina_CG_QtrlyPerformance_Final[[#This Row],[GOU REL]]+Table_PBS_SQL_DB2_PBSSQL_PBS_NDP_Tina_CG_QtrlyPerformance_Final[[#This Row],[EXT REL]]</f>
        <v>2382525924</v>
      </c>
      <c r="AT3585" s="11">
        <f>Table_PBS_SQL_DB2_PBSSQL_PBS_NDP_Tina_CG_QtrlyPerformance_Final[[#This Row],[GOU EXP]]+Table_PBS_SQL_DB2_PBSSQL_PBS_NDP_Tina_CG_QtrlyPerformance_Final[[#This Row],[EXT EXP]]</f>
        <v>2382313031</v>
      </c>
      <c r="AU3585" s="11" t="str">
        <f>IF(Table_PBS_SQL_DB2_PBSSQL_PBS_NDP_Tina_CG_QtrlyPerformance_Final[[#This Row],[Item_Code]]&gt;"300000", "Capital", "Recurrent")</f>
        <v>Recurrent</v>
      </c>
    </row>
    <row r="3586" spans="1:47" x14ac:dyDescent="0.25">
      <c r="A3586" t="s">
        <v>586</v>
      </c>
      <c r="B3586" t="s">
        <v>587</v>
      </c>
      <c r="C3586" t="s">
        <v>491</v>
      </c>
      <c r="D3586" t="s">
        <v>861</v>
      </c>
      <c r="E3586" t="s">
        <v>75</v>
      </c>
      <c r="F3586" t="s">
        <v>943</v>
      </c>
      <c r="G3586" t="s">
        <v>31</v>
      </c>
      <c r="H3586" t="s">
        <v>1915</v>
      </c>
      <c r="I3586" t="s">
        <v>493</v>
      </c>
      <c r="J3586" t="s">
        <v>1916</v>
      </c>
      <c r="K3586" t="s">
        <v>588</v>
      </c>
      <c r="L3586" t="s">
        <v>1917</v>
      </c>
      <c r="M3586" t="s">
        <v>866</v>
      </c>
      <c r="N3586" t="s">
        <v>867</v>
      </c>
      <c r="O3586" t="s">
        <v>869</v>
      </c>
      <c r="P3586" t="s">
        <v>870</v>
      </c>
      <c r="Q3586" s="11">
        <v>0</v>
      </c>
      <c r="R3586" s="11">
        <v>0</v>
      </c>
      <c r="S3586" s="11">
        <v>0</v>
      </c>
      <c r="T3586" s="11">
        <v>0</v>
      </c>
      <c r="U3586" s="11">
        <v>12000000000</v>
      </c>
      <c r="V3586" s="11">
        <v>0</v>
      </c>
      <c r="W3586" s="11">
        <v>12000000000</v>
      </c>
      <c r="X3586" s="11">
        <v>0</v>
      </c>
      <c r="Y3586" s="11">
        <v>5000000000</v>
      </c>
      <c r="Z3586" s="11">
        <v>0</v>
      </c>
      <c r="AA3586" s="11">
        <v>0</v>
      </c>
      <c r="AB3586" s="11">
        <v>0</v>
      </c>
      <c r="AC3586" s="11">
        <v>0</v>
      </c>
      <c r="AD3586" s="11">
        <v>5000000000</v>
      </c>
      <c r="AE3586" s="11">
        <v>0</v>
      </c>
      <c r="AF3586" s="11">
        <v>0</v>
      </c>
      <c r="AG3586" s="11">
        <v>7000000000</v>
      </c>
      <c r="AH3586" s="11">
        <v>7000000000</v>
      </c>
      <c r="AI3586" s="11">
        <v>0</v>
      </c>
      <c r="AJ3586" s="11">
        <v>0</v>
      </c>
      <c r="AK3586" s="11">
        <v>0</v>
      </c>
      <c r="AL3586" s="11">
        <v>0</v>
      </c>
      <c r="AM3586" s="11">
        <v>0</v>
      </c>
      <c r="AN3586" s="11">
        <v>0</v>
      </c>
      <c r="AO35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12000000000</v>
      </c>
      <c r="AP35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12000000000</v>
      </c>
      <c r="AR35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6" s="11">
        <f>Table_PBS_SQL_DB2_PBSSQL_PBS_NDP_Tina_CG_QtrlyPerformance_Final[[#This Row],[GOU REL]]+Table_PBS_SQL_DB2_PBSSQL_PBS_NDP_Tina_CG_QtrlyPerformance_Final[[#This Row],[EXT REL]]</f>
        <v>12000000000</v>
      </c>
      <c r="AT3586" s="11">
        <f>Table_PBS_SQL_DB2_PBSSQL_PBS_NDP_Tina_CG_QtrlyPerformance_Final[[#This Row],[GOU EXP]]+Table_PBS_SQL_DB2_PBSSQL_PBS_NDP_Tina_CG_QtrlyPerformance_Final[[#This Row],[EXT EXP]]</f>
        <v>12000000000</v>
      </c>
      <c r="AU3586" s="11" t="str">
        <f>IF(Table_PBS_SQL_DB2_PBSSQL_PBS_NDP_Tina_CG_QtrlyPerformance_Final[[#This Row],[Item_Code]]&gt;"300000", "Capital", "Recurrent")</f>
        <v>Capital</v>
      </c>
    </row>
    <row r="3587" spans="1:47" x14ac:dyDescent="0.25">
      <c r="A3587" t="s">
        <v>194</v>
      </c>
      <c r="B3587" t="s">
        <v>195</v>
      </c>
      <c r="C3587" t="s">
        <v>177</v>
      </c>
      <c r="D3587" t="s">
        <v>960</v>
      </c>
      <c r="E3587" t="s">
        <v>31</v>
      </c>
      <c r="F3587" t="s">
        <v>961</v>
      </c>
      <c r="G3587" t="s">
        <v>87</v>
      </c>
      <c r="H3587" t="s">
        <v>1529</v>
      </c>
      <c r="I3587" t="s">
        <v>467</v>
      </c>
      <c r="J3587" t="s">
        <v>1718</v>
      </c>
      <c r="K3587" t="s">
        <v>196</v>
      </c>
      <c r="L3587" t="s">
        <v>1719</v>
      </c>
      <c r="M3587" t="s">
        <v>1232</v>
      </c>
      <c r="N3587" t="s">
        <v>1586</v>
      </c>
      <c r="O3587" t="s">
        <v>1083</v>
      </c>
      <c r="P3587" t="s">
        <v>1084</v>
      </c>
      <c r="Q3587" s="11">
        <v>0</v>
      </c>
      <c r="R3587" s="11">
        <v>0</v>
      </c>
      <c r="S3587" s="11">
        <v>0</v>
      </c>
      <c r="T3587" s="11">
        <v>0</v>
      </c>
      <c r="U3587" s="11">
        <v>1088788959</v>
      </c>
      <c r="V3587" s="11">
        <v>0</v>
      </c>
      <c r="W3587" s="11">
        <v>1088788959</v>
      </c>
      <c r="X3587" s="11">
        <v>0</v>
      </c>
      <c r="Y3587" s="11">
        <v>0</v>
      </c>
      <c r="Z3587" s="11">
        <v>0</v>
      </c>
      <c r="AA3587" s="11">
        <v>0</v>
      </c>
      <c r="AB3587" s="11">
        <v>0</v>
      </c>
      <c r="AC3587" s="11">
        <v>334327500</v>
      </c>
      <c r="AD3587" s="11">
        <v>191584920</v>
      </c>
      <c r="AE3587" s="11">
        <v>0</v>
      </c>
      <c r="AF3587" s="11">
        <v>0</v>
      </c>
      <c r="AG3587" s="11">
        <v>754461459</v>
      </c>
      <c r="AH3587" s="11">
        <v>681893221</v>
      </c>
      <c r="AI3587" s="11">
        <v>0</v>
      </c>
      <c r="AJ3587" s="11">
        <v>0</v>
      </c>
      <c r="AK3587" s="11">
        <v>0</v>
      </c>
      <c r="AL3587" s="11">
        <v>215310818</v>
      </c>
      <c r="AM3587" s="11">
        <v>0</v>
      </c>
      <c r="AN3587" s="11">
        <v>0</v>
      </c>
      <c r="AO35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1088788959</v>
      </c>
      <c r="AP35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1088788959</v>
      </c>
      <c r="AR35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7" s="11">
        <f>Table_PBS_SQL_DB2_PBSSQL_PBS_NDP_Tina_CG_QtrlyPerformance_Final[[#This Row],[GOU REL]]+Table_PBS_SQL_DB2_PBSSQL_PBS_NDP_Tina_CG_QtrlyPerformance_Final[[#This Row],[EXT REL]]</f>
        <v>1088788959</v>
      </c>
      <c r="AT3587" s="11">
        <f>Table_PBS_SQL_DB2_PBSSQL_PBS_NDP_Tina_CG_QtrlyPerformance_Final[[#This Row],[GOU EXP]]+Table_PBS_SQL_DB2_PBSSQL_PBS_NDP_Tina_CG_QtrlyPerformance_Final[[#This Row],[EXT EXP]]</f>
        <v>1088788959</v>
      </c>
      <c r="AU3587" s="11" t="str">
        <f>IF(Table_PBS_SQL_DB2_PBSSQL_PBS_NDP_Tina_CG_QtrlyPerformance_Final[[#This Row],[Item_Code]]&gt;"300000", "Capital", "Recurrent")</f>
        <v>Recurrent</v>
      </c>
    </row>
    <row r="3588" spans="1:47" x14ac:dyDescent="0.25">
      <c r="A3588" t="s">
        <v>194</v>
      </c>
      <c r="B3588" t="s">
        <v>195</v>
      </c>
      <c r="C3588" t="s">
        <v>177</v>
      </c>
      <c r="D3588" t="s">
        <v>960</v>
      </c>
      <c r="E3588" t="s">
        <v>31</v>
      </c>
      <c r="F3588" t="s">
        <v>961</v>
      </c>
      <c r="G3588" t="s">
        <v>87</v>
      </c>
      <c r="H3588" t="s">
        <v>1529</v>
      </c>
      <c r="I3588" t="s">
        <v>467</v>
      </c>
      <c r="J3588" t="s">
        <v>1718</v>
      </c>
      <c r="K3588" t="s">
        <v>196</v>
      </c>
      <c r="L3588" t="s">
        <v>1719</v>
      </c>
      <c r="M3588" t="s">
        <v>866</v>
      </c>
      <c r="N3588" t="s">
        <v>867</v>
      </c>
      <c r="O3588" t="s">
        <v>1204</v>
      </c>
      <c r="P3588" t="s">
        <v>1205</v>
      </c>
      <c r="Q3588" s="11">
        <v>0</v>
      </c>
      <c r="R3588" s="11">
        <v>0</v>
      </c>
      <c r="S3588" s="11">
        <v>0</v>
      </c>
      <c r="T3588" s="11">
        <v>0</v>
      </c>
      <c r="U3588" s="11">
        <v>6000000</v>
      </c>
      <c r="V3588" s="11">
        <v>0</v>
      </c>
      <c r="W3588" s="11">
        <v>6000000</v>
      </c>
      <c r="X3588" s="11">
        <v>0</v>
      </c>
      <c r="Y3588" s="11">
        <v>0</v>
      </c>
      <c r="Z3588" s="11">
        <v>0</v>
      </c>
      <c r="AA3588" s="11">
        <v>0</v>
      </c>
      <c r="AB3588" s="11">
        <v>0</v>
      </c>
      <c r="AC3588" s="11">
        <v>6000000</v>
      </c>
      <c r="AD3588" s="11">
        <v>0</v>
      </c>
      <c r="AE3588" s="11">
        <v>0</v>
      </c>
      <c r="AF3588" s="11">
        <v>0</v>
      </c>
      <c r="AG3588" s="11">
        <v>0</v>
      </c>
      <c r="AH3588" s="11">
        <v>3894000</v>
      </c>
      <c r="AI3588" s="11">
        <v>0</v>
      </c>
      <c r="AJ3588" s="11">
        <v>0</v>
      </c>
      <c r="AK3588" s="11">
        <v>0</v>
      </c>
      <c r="AL3588" s="11">
        <v>2106000</v>
      </c>
      <c r="AM3588" s="11">
        <v>0</v>
      </c>
      <c r="AN3588" s="11">
        <v>0</v>
      </c>
      <c r="AO35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35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35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8" s="11">
        <f>Table_PBS_SQL_DB2_PBSSQL_PBS_NDP_Tina_CG_QtrlyPerformance_Final[[#This Row],[GOU REL]]+Table_PBS_SQL_DB2_PBSSQL_PBS_NDP_Tina_CG_QtrlyPerformance_Final[[#This Row],[EXT REL]]</f>
        <v>6000000</v>
      </c>
      <c r="AT3588" s="11">
        <f>Table_PBS_SQL_DB2_PBSSQL_PBS_NDP_Tina_CG_QtrlyPerformance_Final[[#This Row],[GOU EXP]]+Table_PBS_SQL_DB2_PBSSQL_PBS_NDP_Tina_CG_QtrlyPerformance_Final[[#This Row],[EXT EXP]]</f>
        <v>6000000</v>
      </c>
      <c r="AU3588" s="11" t="str">
        <f>IF(Table_PBS_SQL_DB2_PBSSQL_PBS_NDP_Tina_CG_QtrlyPerformance_Final[[#This Row],[Item_Code]]&gt;"300000", "Capital", "Recurrent")</f>
        <v>Capital</v>
      </c>
    </row>
    <row r="3589" spans="1:47" x14ac:dyDescent="0.25">
      <c r="A3589" t="s">
        <v>198</v>
      </c>
      <c r="B3589" t="s">
        <v>199</v>
      </c>
      <c r="C3589" t="s">
        <v>177</v>
      </c>
      <c r="D3589" t="s">
        <v>960</v>
      </c>
      <c r="E3589" t="s">
        <v>31</v>
      </c>
      <c r="F3589" t="s">
        <v>961</v>
      </c>
      <c r="G3589" t="s">
        <v>31</v>
      </c>
      <c r="H3589" t="s">
        <v>1529</v>
      </c>
      <c r="I3589" t="s">
        <v>493</v>
      </c>
      <c r="J3589" t="s">
        <v>864</v>
      </c>
      <c r="K3589" t="s">
        <v>200</v>
      </c>
      <c r="L3589" t="s">
        <v>1720</v>
      </c>
      <c r="M3589" t="s">
        <v>866</v>
      </c>
      <c r="N3589" t="s">
        <v>867</v>
      </c>
      <c r="O3589" t="s">
        <v>1796</v>
      </c>
      <c r="P3589" t="s">
        <v>1797</v>
      </c>
      <c r="Q3589" s="11">
        <v>0</v>
      </c>
      <c r="R3589" s="11">
        <v>0</v>
      </c>
      <c r="S3589" s="11">
        <v>0</v>
      </c>
      <c r="T3589" s="11">
        <v>0</v>
      </c>
      <c r="U3589" s="11">
        <v>250000000</v>
      </c>
      <c r="V3589" s="11">
        <v>0</v>
      </c>
      <c r="W3589" s="11">
        <v>250000000</v>
      </c>
      <c r="X3589" s="11">
        <v>0</v>
      </c>
      <c r="Y3589" s="11">
        <v>0</v>
      </c>
      <c r="Z3589" s="11">
        <v>0</v>
      </c>
      <c r="AA3589" s="11">
        <v>0</v>
      </c>
      <c r="AB3589" s="11">
        <v>0</v>
      </c>
      <c r="AC3589" s="11">
        <v>0</v>
      </c>
      <c r="AD3589" s="11">
        <v>0</v>
      </c>
      <c r="AE3589" s="11">
        <v>0</v>
      </c>
      <c r="AF3589" s="11">
        <v>0</v>
      </c>
      <c r="AG3589" s="11">
        <v>198666667</v>
      </c>
      <c r="AH3589" s="11">
        <v>158917680</v>
      </c>
      <c r="AI3589" s="11">
        <v>0</v>
      </c>
      <c r="AJ3589" s="11">
        <v>0</v>
      </c>
      <c r="AK3589" s="11">
        <v>0</v>
      </c>
      <c r="AL3589" s="11">
        <v>35783414</v>
      </c>
      <c r="AM3589" s="11">
        <v>0</v>
      </c>
      <c r="AN3589" s="11">
        <v>0</v>
      </c>
      <c r="AO35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198666667</v>
      </c>
      <c r="AP35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194701094</v>
      </c>
      <c r="AR35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89" s="11">
        <f>Table_PBS_SQL_DB2_PBSSQL_PBS_NDP_Tina_CG_QtrlyPerformance_Final[[#This Row],[GOU REL]]+Table_PBS_SQL_DB2_PBSSQL_PBS_NDP_Tina_CG_QtrlyPerformance_Final[[#This Row],[EXT REL]]</f>
        <v>198666667</v>
      </c>
      <c r="AT3589" s="11">
        <f>Table_PBS_SQL_DB2_PBSSQL_PBS_NDP_Tina_CG_QtrlyPerformance_Final[[#This Row],[GOU EXP]]+Table_PBS_SQL_DB2_PBSSQL_PBS_NDP_Tina_CG_QtrlyPerformance_Final[[#This Row],[EXT EXP]]</f>
        <v>194701094</v>
      </c>
      <c r="AU3589" s="11" t="str">
        <f>IF(Table_PBS_SQL_DB2_PBSSQL_PBS_NDP_Tina_CG_QtrlyPerformance_Final[[#This Row],[Item_Code]]&gt;"300000", "Capital", "Recurrent")</f>
        <v>Capital</v>
      </c>
    </row>
    <row r="3590" spans="1:47" x14ac:dyDescent="0.25">
      <c r="A3590" t="s">
        <v>1721</v>
      </c>
      <c r="B3590" t="s">
        <v>1722</v>
      </c>
      <c r="C3590" t="s">
        <v>293</v>
      </c>
      <c r="D3590" t="s">
        <v>1206</v>
      </c>
      <c r="E3590" t="s">
        <v>31</v>
      </c>
      <c r="F3590" t="s">
        <v>1207</v>
      </c>
      <c r="G3590" t="s">
        <v>75</v>
      </c>
      <c r="H3590" t="s">
        <v>1723</v>
      </c>
      <c r="I3590" t="s">
        <v>493</v>
      </c>
      <c r="J3590" t="s">
        <v>1724</v>
      </c>
      <c r="K3590" t="s">
        <v>1725</v>
      </c>
      <c r="L3590" t="s">
        <v>1726</v>
      </c>
      <c r="M3590" t="s">
        <v>866</v>
      </c>
      <c r="N3590" t="s">
        <v>867</v>
      </c>
      <c r="O3590" t="s">
        <v>982</v>
      </c>
      <c r="P3590" t="s">
        <v>983</v>
      </c>
      <c r="Q3590" s="11">
        <v>0</v>
      </c>
      <c r="R3590" s="11">
        <v>0</v>
      </c>
      <c r="S3590" s="11">
        <v>0</v>
      </c>
      <c r="T3590" s="11">
        <v>0</v>
      </c>
      <c r="U3590" s="11">
        <v>70000000</v>
      </c>
      <c r="V3590" s="11">
        <v>0</v>
      </c>
      <c r="W3590" s="11">
        <v>70000000</v>
      </c>
      <c r="X3590" s="11">
        <v>0</v>
      </c>
      <c r="Y3590" s="11">
        <v>0</v>
      </c>
      <c r="Z3590" s="11">
        <v>0</v>
      </c>
      <c r="AA3590" s="11">
        <v>0</v>
      </c>
      <c r="AB3590" s="11">
        <v>0</v>
      </c>
      <c r="AC3590" s="11">
        <v>0</v>
      </c>
      <c r="AD3590" s="11">
        <v>0</v>
      </c>
      <c r="AE3590" s="11">
        <v>0</v>
      </c>
      <c r="AF3590" s="11">
        <v>0</v>
      </c>
      <c r="AG3590" s="11">
        <v>0</v>
      </c>
      <c r="AH3590" s="11">
        <v>0</v>
      </c>
      <c r="AI3590" s="11">
        <v>0</v>
      </c>
      <c r="AJ3590" s="11">
        <v>0</v>
      </c>
      <c r="AK3590" s="11">
        <v>70000000</v>
      </c>
      <c r="AL3590" s="11">
        <v>69995297</v>
      </c>
      <c r="AM3590" s="11">
        <v>0</v>
      </c>
      <c r="AN3590" s="11">
        <v>0</v>
      </c>
      <c r="AO35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35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69995297</v>
      </c>
      <c r="AR35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0" s="11">
        <f>Table_PBS_SQL_DB2_PBSSQL_PBS_NDP_Tina_CG_QtrlyPerformance_Final[[#This Row],[GOU REL]]+Table_PBS_SQL_DB2_PBSSQL_PBS_NDP_Tina_CG_QtrlyPerformance_Final[[#This Row],[EXT REL]]</f>
        <v>70000000</v>
      </c>
      <c r="AT3590" s="11">
        <f>Table_PBS_SQL_DB2_PBSSQL_PBS_NDP_Tina_CG_QtrlyPerformance_Final[[#This Row],[GOU EXP]]+Table_PBS_SQL_DB2_PBSSQL_PBS_NDP_Tina_CG_QtrlyPerformance_Final[[#This Row],[EXT EXP]]</f>
        <v>69995297</v>
      </c>
      <c r="AU3590" s="11" t="str">
        <f>IF(Table_PBS_SQL_DB2_PBSSQL_PBS_NDP_Tina_CG_QtrlyPerformance_Final[[#This Row],[Item_Code]]&gt;"300000", "Capital", "Recurrent")</f>
        <v>Capital</v>
      </c>
    </row>
    <row r="3591" spans="1:47" x14ac:dyDescent="0.25">
      <c r="A3591" t="s">
        <v>351</v>
      </c>
      <c r="B3591" t="s">
        <v>352</v>
      </c>
      <c r="C3591" t="s">
        <v>293</v>
      </c>
      <c r="D3591" t="s">
        <v>1206</v>
      </c>
      <c r="E3591" t="s">
        <v>31</v>
      </c>
      <c r="F3591" t="s">
        <v>1207</v>
      </c>
      <c r="G3591" t="s">
        <v>31</v>
      </c>
      <c r="H3591" t="s">
        <v>1727</v>
      </c>
      <c r="I3591" t="s">
        <v>467</v>
      </c>
      <c r="J3591" t="s">
        <v>1529</v>
      </c>
      <c r="K3591" t="s">
        <v>353</v>
      </c>
      <c r="L3591" t="s">
        <v>1728</v>
      </c>
      <c r="M3591" t="s">
        <v>1232</v>
      </c>
      <c r="N3591" t="s">
        <v>1586</v>
      </c>
      <c r="O3591" t="s">
        <v>1025</v>
      </c>
      <c r="P3591" t="s">
        <v>1026</v>
      </c>
      <c r="Q3591" s="11">
        <v>0</v>
      </c>
      <c r="R3591" s="11">
        <v>0</v>
      </c>
      <c r="S3591" s="11">
        <v>0</v>
      </c>
      <c r="T3591" s="11">
        <v>0</v>
      </c>
      <c r="U3591" s="11">
        <v>483210000</v>
      </c>
      <c r="V3591" s="11">
        <v>0</v>
      </c>
      <c r="W3591" s="11">
        <v>483210000</v>
      </c>
      <c r="X3591" s="11">
        <v>0</v>
      </c>
      <c r="Y3591" s="11">
        <v>0</v>
      </c>
      <c r="Z3591" s="11">
        <v>0</v>
      </c>
      <c r="AA3591" s="11">
        <v>0</v>
      </c>
      <c r="AB3591" s="11">
        <v>0</v>
      </c>
      <c r="AC3591" s="11">
        <v>120800000</v>
      </c>
      <c r="AD3591" s="11">
        <v>120800000</v>
      </c>
      <c r="AE3591" s="11">
        <v>0</v>
      </c>
      <c r="AF3591" s="11">
        <v>0</v>
      </c>
      <c r="AG3591" s="11">
        <v>241605000</v>
      </c>
      <c r="AH3591" s="11">
        <v>241605000</v>
      </c>
      <c r="AI3591" s="11">
        <v>0</v>
      </c>
      <c r="AJ3591" s="11">
        <v>0</v>
      </c>
      <c r="AK3591" s="11">
        <v>0</v>
      </c>
      <c r="AL3591" s="11">
        <v>0</v>
      </c>
      <c r="AM3591" s="11">
        <v>0</v>
      </c>
      <c r="AN3591" s="11">
        <v>0</v>
      </c>
      <c r="AO35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362405000</v>
      </c>
      <c r="AP35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362405000</v>
      </c>
      <c r="AR35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1" s="11">
        <f>Table_PBS_SQL_DB2_PBSSQL_PBS_NDP_Tina_CG_QtrlyPerformance_Final[[#This Row],[GOU REL]]+Table_PBS_SQL_DB2_PBSSQL_PBS_NDP_Tina_CG_QtrlyPerformance_Final[[#This Row],[EXT REL]]</f>
        <v>362405000</v>
      </c>
      <c r="AT3591" s="11">
        <f>Table_PBS_SQL_DB2_PBSSQL_PBS_NDP_Tina_CG_QtrlyPerformance_Final[[#This Row],[GOU EXP]]+Table_PBS_SQL_DB2_PBSSQL_PBS_NDP_Tina_CG_QtrlyPerformance_Final[[#This Row],[EXT EXP]]</f>
        <v>362405000</v>
      </c>
      <c r="AU3591" s="11" t="str">
        <f>IF(Table_PBS_SQL_DB2_PBSSQL_PBS_NDP_Tina_CG_QtrlyPerformance_Final[[#This Row],[Item_Code]]&gt;"300000", "Capital", "Recurrent")</f>
        <v>Recurrent</v>
      </c>
    </row>
    <row r="3592" spans="1:47" x14ac:dyDescent="0.25">
      <c r="A3592" t="s">
        <v>351</v>
      </c>
      <c r="B3592" t="s">
        <v>352</v>
      </c>
      <c r="C3592" t="s">
        <v>293</v>
      </c>
      <c r="D3592" t="s">
        <v>1206</v>
      </c>
      <c r="E3592" t="s">
        <v>31</v>
      </c>
      <c r="F3592" t="s">
        <v>1207</v>
      </c>
      <c r="G3592" t="s">
        <v>31</v>
      </c>
      <c r="H3592" t="s">
        <v>1727</v>
      </c>
      <c r="I3592" t="s">
        <v>467</v>
      </c>
      <c r="J3592" t="s">
        <v>1529</v>
      </c>
      <c r="K3592" t="s">
        <v>353</v>
      </c>
      <c r="L3592" t="s">
        <v>1728</v>
      </c>
      <c r="M3592" t="s">
        <v>866</v>
      </c>
      <c r="N3592" t="s">
        <v>867</v>
      </c>
      <c r="O3592" t="s">
        <v>1729</v>
      </c>
      <c r="P3592" t="s">
        <v>1730</v>
      </c>
      <c r="Q3592" s="11">
        <v>0</v>
      </c>
      <c r="R3592" s="11">
        <v>0</v>
      </c>
      <c r="S3592" s="11">
        <v>0</v>
      </c>
      <c r="T3592" s="11">
        <v>0</v>
      </c>
      <c r="U3592" s="11">
        <v>0</v>
      </c>
      <c r="V3592" s="11">
        <v>0</v>
      </c>
      <c r="W3592" s="11">
        <v>72000000</v>
      </c>
      <c r="X3592" s="11">
        <v>0</v>
      </c>
      <c r="Y3592" s="11">
        <v>0</v>
      </c>
      <c r="Z3592" s="11">
        <v>0</v>
      </c>
      <c r="AA3592" s="11">
        <v>0</v>
      </c>
      <c r="AB3592" s="11">
        <v>0</v>
      </c>
      <c r="AC3592" s="11">
        <v>0</v>
      </c>
      <c r="AD3592" s="11">
        <v>0</v>
      </c>
      <c r="AE3592" s="11">
        <v>0</v>
      </c>
      <c r="AF3592" s="11">
        <v>0</v>
      </c>
      <c r="AG3592" s="11">
        <v>0</v>
      </c>
      <c r="AH3592" s="11">
        <v>0</v>
      </c>
      <c r="AI3592" s="11">
        <v>0</v>
      </c>
      <c r="AJ3592" s="11">
        <v>0</v>
      </c>
      <c r="AK3592" s="11">
        <v>0</v>
      </c>
      <c r="AL3592" s="11">
        <v>0</v>
      </c>
      <c r="AM3592" s="11">
        <v>0</v>
      </c>
      <c r="AN3592" s="11">
        <v>0</v>
      </c>
      <c r="AO35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2" s="11">
        <f>Table_PBS_SQL_DB2_PBSSQL_PBS_NDP_Tina_CG_QtrlyPerformance_Final[[#This Row],[GOU REL]]+Table_PBS_SQL_DB2_PBSSQL_PBS_NDP_Tina_CG_QtrlyPerformance_Final[[#This Row],[EXT REL]]</f>
        <v>0</v>
      </c>
      <c r="AT3592" s="11">
        <f>Table_PBS_SQL_DB2_PBSSQL_PBS_NDP_Tina_CG_QtrlyPerformance_Final[[#This Row],[GOU EXP]]+Table_PBS_SQL_DB2_PBSSQL_PBS_NDP_Tina_CG_QtrlyPerformance_Final[[#This Row],[EXT EXP]]</f>
        <v>0</v>
      </c>
      <c r="AU3592" s="11" t="str">
        <f>IF(Table_PBS_SQL_DB2_PBSSQL_PBS_NDP_Tina_CG_QtrlyPerformance_Final[[#This Row],[Item_Code]]&gt;"300000", "Capital", "Recurrent")</f>
        <v>Recurrent</v>
      </c>
    </row>
    <row r="3593" spans="1:47" x14ac:dyDescent="0.25">
      <c r="A3593" t="s">
        <v>355</v>
      </c>
      <c r="B3593" t="s">
        <v>356</v>
      </c>
      <c r="C3593" t="s">
        <v>293</v>
      </c>
      <c r="D3593" t="s">
        <v>1206</v>
      </c>
      <c r="E3593" t="s">
        <v>31</v>
      </c>
      <c r="F3593" t="s">
        <v>1207</v>
      </c>
      <c r="G3593" t="s">
        <v>75</v>
      </c>
      <c r="H3593" t="s">
        <v>1731</v>
      </c>
      <c r="I3593" t="s">
        <v>666</v>
      </c>
      <c r="J3593" t="s">
        <v>1732</v>
      </c>
      <c r="K3593" t="s">
        <v>357</v>
      </c>
      <c r="L3593" t="s">
        <v>1733</v>
      </c>
      <c r="M3593" t="s">
        <v>1232</v>
      </c>
      <c r="N3593" t="s">
        <v>1586</v>
      </c>
      <c r="O3593" t="s">
        <v>883</v>
      </c>
      <c r="P3593" t="s">
        <v>884</v>
      </c>
      <c r="Q3593" s="11">
        <v>0</v>
      </c>
      <c r="R3593" s="11">
        <v>0</v>
      </c>
      <c r="S3593" s="11">
        <v>100000000</v>
      </c>
      <c r="T3593" s="11">
        <v>-100000000</v>
      </c>
      <c r="U3593" s="11">
        <v>900000000</v>
      </c>
      <c r="V3593" s="11">
        <v>0</v>
      </c>
      <c r="W3593" s="11">
        <v>1000000000</v>
      </c>
      <c r="X3593" s="11">
        <v>0</v>
      </c>
      <c r="Y3593" s="11">
        <v>0</v>
      </c>
      <c r="Z3593" s="11">
        <v>0</v>
      </c>
      <c r="AA3593" s="11">
        <v>0</v>
      </c>
      <c r="AB3593" s="11">
        <v>0</v>
      </c>
      <c r="AC3593" s="11">
        <v>216727077</v>
      </c>
      <c r="AD3593" s="11">
        <v>0</v>
      </c>
      <c r="AE3593" s="11">
        <v>0</v>
      </c>
      <c r="AF3593" s="11">
        <v>0</v>
      </c>
      <c r="AG3593" s="11">
        <v>0</v>
      </c>
      <c r="AH3593" s="11">
        <v>77000000</v>
      </c>
      <c r="AI3593" s="11">
        <v>0</v>
      </c>
      <c r="AJ3593" s="11">
        <v>0</v>
      </c>
      <c r="AK3593" s="11">
        <v>683272923</v>
      </c>
      <c r="AL3593" s="11">
        <v>823000000</v>
      </c>
      <c r="AM3593" s="11">
        <v>0</v>
      </c>
      <c r="AN3593" s="11">
        <v>0</v>
      </c>
      <c r="AO35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900000000</v>
      </c>
      <c r="AP35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900000000</v>
      </c>
      <c r="AR35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3" s="11">
        <f>Table_PBS_SQL_DB2_PBSSQL_PBS_NDP_Tina_CG_QtrlyPerformance_Final[[#This Row],[GOU REL]]+Table_PBS_SQL_DB2_PBSSQL_PBS_NDP_Tina_CG_QtrlyPerformance_Final[[#This Row],[EXT REL]]</f>
        <v>900000000</v>
      </c>
      <c r="AT3593" s="11">
        <f>Table_PBS_SQL_DB2_PBSSQL_PBS_NDP_Tina_CG_QtrlyPerformance_Final[[#This Row],[GOU EXP]]+Table_PBS_SQL_DB2_PBSSQL_PBS_NDP_Tina_CG_QtrlyPerformance_Final[[#This Row],[EXT EXP]]</f>
        <v>900000000</v>
      </c>
      <c r="AU3593" s="11" t="str">
        <f>IF(Table_PBS_SQL_DB2_PBSSQL_PBS_NDP_Tina_CG_QtrlyPerformance_Final[[#This Row],[Item_Code]]&gt;"300000", "Capital", "Recurrent")</f>
        <v>Capital</v>
      </c>
    </row>
    <row r="3594" spans="1:47" x14ac:dyDescent="0.25">
      <c r="A3594" t="s">
        <v>355</v>
      </c>
      <c r="B3594" t="s">
        <v>356</v>
      </c>
      <c r="C3594" t="s">
        <v>293</v>
      </c>
      <c r="D3594" t="s">
        <v>1206</v>
      </c>
      <c r="E3594" t="s">
        <v>31</v>
      </c>
      <c r="F3594" t="s">
        <v>1207</v>
      </c>
      <c r="G3594" t="s">
        <v>75</v>
      </c>
      <c r="H3594" t="s">
        <v>1731</v>
      </c>
      <c r="I3594" t="s">
        <v>666</v>
      </c>
      <c r="J3594" t="s">
        <v>1732</v>
      </c>
      <c r="K3594" t="s">
        <v>357</v>
      </c>
      <c r="L3594" t="s">
        <v>1733</v>
      </c>
      <c r="M3594" t="s">
        <v>866</v>
      </c>
      <c r="N3594" t="s">
        <v>867</v>
      </c>
      <c r="O3594" t="s">
        <v>1734</v>
      </c>
      <c r="P3594" t="s">
        <v>1735</v>
      </c>
      <c r="Q3594" s="11">
        <v>0</v>
      </c>
      <c r="R3594" s="11">
        <v>0</v>
      </c>
      <c r="S3594" s="11">
        <v>0</v>
      </c>
      <c r="T3594" s="11">
        <v>0</v>
      </c>
      <c r="U3594" s="11">
        <v>0</v>
      </c>
      <c r="V3594" s="11">
        <v>0</v>
      </c>
      <c r="W3594" s="11">
        <v>386000000</v>
      </c>
      <c r="X3594" s="11">
        <v>0</v>
      </c>
      <c r="Y3594" s="11">
        <v>0</v>
      </c>
      <c r="Z3594" s="11">
        <v>0</v>
      </c>
      <c r="AA3594" s="11">
        <v>0</v>
      </c>
      <c r="AB3594" s="11">
        <v>0</v>
      </c>
      <c r="AC3594" s="11">
        <v>340000000</v>
      </c>
      <c r="AD3594" s="11">
        <v>0</v>
      </c>
      <c r="AE3594" s="11">
        <v>0</v>
      </c>
      <c r="AF3594" s="11">
        <v>0</v>
      </c>
      <c r="AG3594" s="11">
        <v>0</v>
      </c>
      <c r="AH3594" s="11">
        <v>0</v>
      </c>
      <c r="AI3594" s="11">
        <v>0</v>
      </c>
      <c r="AJ3594" s="11">
        <v>0</v>
      </c>
      <c r="AK3594" s="11">
        <v>46000000</v>
      </c>
      <c r="AL3594" s="11">
        <v>386000000</v>
      </c>
      <c r="AM3594" s="11">
        <v>0</v>
      </c>
      <c r="AN3594" s="11">
        <v>0</v>
      </c>
      <c r="AO35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386000000</v>
      </c>
      <c r="AP35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386000000</v>
      </c>
      <c r="AR35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4" s="11">
        <f>Table_PBS_SQL_DB2_PBSSQL_PBS_NDP_Tina_CG_QtrlyPerformance_Final[[#This Row],[GOU REL]]+Table_PBS_SQL_DB2_PBSSQL_PBS_NDP_Tina_CG_QtrlyPerformance_Final[[#This Row],[EXT REL]]</f>
        <v>386000000</v>
      </c>
      <c r="AT3594" s="11">
        <f>Table_PBS_SQL_DB2_PBSSQL_PBS_NDP_Tina_CG_QtrlyPerformance_Final[[#This Row],[GOU EXP]]+Table_PBS_SQL_DB2_PBSSQL_PBS_NDP_Tina_CG_QtrlyPerformance_Final[[#This Row],[EXT EXP]]</f>
        <v>386000000</v>
      </c>
      <c r="AU3594" s="11" t="str">
        <f>IF(Table_PBS_SQL_DB2_PBSSQL_PBS_NDP_Tina_CG_QtrlyPerformance_Final[[#This Row],[Item_Code]]&gt;"300000", "Capital", "Recurrent")</f>
        <v>Capital</v>
      </c>
    </row>
    <row r="3595" spans="1:47" x14ac:dyDescent="0.25">
      <c r="A3595" t="s">
        <v>355</v>
      </c>
      <c r="B3595" t="s">
        <v>356</v>
      </c>
      <c r="C3595" t="s">
        <v>293</v>
      </c>
      <c r="D3595" t="s">
        <v>1206</v>
      </c>
      <c r="E3595" t="s">
        <v>31</v>
      </c>
      <c r="F3595" t="s">
        <v>1207</v>
      </c>
      <c r="G3595" t="s">
        <v>75</v>
      </c>
      <c r="H3595" t="s">
        <v>1731</v>
      </c>
      <c r="I3595" t="s">
        <v>666</v>
      </c>
      <c r="J3595" t="s">
        <v>1732</v>
      </c>
      <c r="K3595" t="s">
        <v>357</v>
      </c>
      <c r="L3595" t="s">
        <v>1733</v>
      </c>
      <c r="M3595" t="s">
        <v>1918</v>
      </c>
      <c r="N3595" t="s">
        <v>1919</v>
      </c>
      <c r="O3595" t="s">
        <v>1796</v>
      </c>
      <c r="P3595" t="s">
        <v>1797</v>
      </c>
      <c r="Q3595" s="11">
        <v>0</v>
      </c>
      <c r="R3595" s="11">
        <v>0</v>
      </c>
      <c r="S3595" s="11">
        <v>0</v>
      </c>
      <c r="T3595" s="11">
        <v>0</v>
      </c>
      <c r="U3595" s="11">
        <v>864000000</v>
      </c>
      <c r="V3595" s="11">
        <v>0</v>
      </c>
      <c r="W3595" s="11">
        <v>864000000</v>
      </c>
      <c r="X3595" s="11">
        <v>0</v>
      </c>
      <c r="Y3595" s="11">
        <v>0</v>
      </c>
      <c r="Z3595" s="11">
        <v>0</v>
      </c>
      <c r="AA3595" s="11">
        <v>0</v>
      </c>
      <c r="AB3595" s="11">
        <v>0</v>
      </c>
      <c r="AC3595" s="11">
        <v>432000000</v>
      </c>
      <c r="AD3595" s="11">
        <v>313885749</v>
      </c>
      <c r="AE3595" s="11">
        <v>0</v>
      </c>
      <c r="AF3595" s="11">
        <v>0</v>
      </c>
      <c r="AG3595" s="11">
        <v>0</v>
      </c>
      <c r="AH3595" s="11">
        <v>100725766</v>
      </c>
      <c r="AI3595" s="11">
        <v>0</v>
      </c>
      <c r="AJ3595" s="11">
        <v>0</v>
      </c>
      <c r="AK3595" s="11">
        <v>432000000</v>
      </c>
      <c r="AL3595" s="11">
        <v>449265851</v>
      </c>
      <c r="AM3595" s="11">
        <v>0</v>
      </c>
      <c r="AN3595" s="11">
        <v>0</v>
      </c>
      <c r="AO35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864000000</v>
      </c>
      <c r="AP35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863877366</v>
      </c>
      <c r="AR35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5" s="11">
        <f>Table_PBS_SQL_DB2_PBSSQL_PBS_NDP_Tina_CG_QtrlyPerformance_Final[[#This Row],[GOU REL]]+Table_PBS_SQL_DB2_PBSSQL_PBS_NDP_Tina_CG_QtrlyPerformance_Final[[#This Row],[EXT REL]]</f>
        <v>864000000</v>
      </c>
      <c r="AT3595" s="11">
        <f>Table_PBS_SQL_DB2_PBSSQL_PBS_NDP_Tina_CG_QtrlyPerformance_Final[[#This Row],[GOU EXP]]+Table_PBS_SQL_DB2_PBSSQL_PBS_NDP_Tina_CG_QtrlyPerformance_Final[[#This Row],[EXT EXP]]</f>
        <v>863877366</v>
      </c>
      <c r="AU3595" s="11" t="str">
        <f>IF(Table_PBS_SQL_DB2_PBSSQL_PBS_NDP_Tina_CG_QtrlyPerformance_Final[[#This Row],[Item_Code]]&gt;"300000", "Capital", "Recurrent")</f>
        <v>Capital</v>
      </c>
    </row>
    <row r="3596" spans="1:47" x14ac:dyDescent="0.25">
      <c r="A3596" t="s">
        <v>49</v>
      </c>
      <c r="B3596" t="s">
        <v>1400</v>
      </c>
      <c r="C3596" t="s">
        <v>119</v>
      </c>
      <c r="D3596" t="s">
        <v>885</v>
      </c>
      <c r="E3596" t="s">
        <v>31</v>
      </c>
      <c r="F3596" t="s">
        <v>886</v>
      </c>
      <c r="G3596" t="s">
        <v>31</v>
      </c>
      <c r="H3596" t="s">
        <v>1420</v>
      </c>
      <c r="I3596" t="s">
        <v>666</v>
      </c>
      <c r="J3596" t="s">
        <v>1432</v>
      </c>
      <c r="K3596" t="s">
        <v>127</v>
      </c>
      <c r="L3596" t="s">
        <v>1421</v>
      </c>
      <c r="M3596" t="s">
        <v>1130</v>
      </c>
      <c r="N3596" t="s">
        <v>1131</v>
      </c>
      <c r="O3596" t="s">
        <v>1085</v>
      </c>
      <c r="P3596" t="s">
        <v>1086</v>
      </c>
      <c r="Q3596" s="11">
        <v>0</v>
      </c>
      <c r="R3596" s="11">
        <v>0</v>
      </c>
      <c r="S3596" s="11">
        <v>0</v>
      </c>
      <c r="T3596" s="11">
        <v>0</v>
      </c>
      <c r="U3596" s="11">
        <v>2923620666</v>
      </c>
      <c r="V3596" s="11">
        <v>0</v>
      </c>
      <c r="W3596" s="11">
        <v>0</v>
      </c>
      <c r="X3596" s="11">
        <v>2923620666</v>
      </c>
      <c r="Y3596" s="11">
        <v>0</v>
      </c>
      <c r="Z3596" s="11">
        <v>0</v>
      </c>
      <c r="AA3596" s="11">
        <v>0</v>
      </c>
      <c r="AB3596" s="11">
        <v>0</v>
      </c>
      <c r="AC3596" s="11">
        <v>0</v>
      </c>
      <c r="AD3596" s="11">
        <v>0</v>
      </c>
      <c r="AE3596" s="11">
        <v>0</v>
      </c>
      <c r="AF3596" s="11">
        <v>0</v>
      </c>
      <c r="AG3596" s="11">
        <v>0</v>
      </c>
      <c r="AH3596" s="11">
        <v>0</v>
      </c>
      <c r="AI3596" s="11">
        <v>0</v>
      </c>
      <c r="AJ3596" s="11">
        <v>0</v>
      </c>
      <c r="AK3596" s="11">
        <v>0</v>
      </c>
      <c r="AL3596" s="11">
        <v>0</v>
      </c>
      <c r="AM3596" s="11">
        <v>0</v>
      </c>
      <c r="AN3596" s="11">
        <v>0</v>
      </c>
      <c r="AO35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6" s="11">
        <f>Table_PBS_SQL_DB2_PBSSQL_PBS_NDP_Tina_CG_QtrlyPerformance_Final[[#This Row],[GOU REL]]+Table_PBS_SQL_DB2_PBSSQL_PBS_NDP_Tina_CG_QtrlyPerformance_Final[[#This Row],[EXT REL]]</f>
        <v>0</v>
      </c>
      <c r="AT3596" s="11">
        <f>Table_PBS_SQL_DB2_PBSSQL_PBS_NDP_Tina_CG_QtrlyPerformance_Final[[#This Row],[GOU EXP]]+Table_PBS_SQL_DB2_PBSSQL_PBS_NDP_Tina_CG_QtrlyPerformance_Final[[#This Row],[EXT EXP]]</f>
        <v>0</v>
      </c>
      <c r="AU3596" s="11" t="str">
        <f>IF(Table_PBS_SQL_DB2_PBSSQL_PBS_NDP_Tina_CG_QtrlyPerformance_Final[[#This Row],[Item_Code]]&gt;"300000", "Capital", "Recurrent")</f>
        <v>Recurrent</v>
      </c>
    </row>
    <row r="3597" spans="1:47" x14ac:dyDescent="0.25">
      <c r="A3597" t="s">
        <v>49</v>
      </c>
      <c r="B3597" t="s">
        <v>1400</v>
      </c>
      <c r="C3597" t="s">
        <v>119</v>
      </c>
      <c r="D3597" t="s">
        <v>885</v>
      </c>
      <c r="E3597" t="s">
        <v>31</v>
      </c>
      <c r="F3597" t="s">
        <v>886</v>
      </c>
      <c r="G3597" t="s">
        <v>31</v>
      </c>
      <c r="H3597" t="s">
        <v>1420</v>
      </c>
      <c r="I3597" t="s">
        <v>666</v>
      </c>
      <c r="J3597" t="s">
        <v>1432</v>
      </c>
      <c r="K3597" t="s">
        <v>127</v>
      </c>
      <c r="L3597" t="s">
        <v>1421</v>
      </c>
      <c r="M3597" t="s">
        <v>1044</v>
      </c>
      <c r="N3597" t="s">
        <v>1045</v>
      </c>
      <c r="O3597" t="s">
        <v>920</v>
      </c>
      <c r="P3597" t="s">
        <v>921</v>
      </c>
      <c r="Q3597" s="11">
        <v>0</v>
      </c>
      <c r="R3597" s="11">
        <v>0</v>
      </c>
      <c r="S3597" s="11">
        <v>0</v>
      </c>
      <c r="T3597" s="11">
        <v>0</v>
      </c>
      <c r="U3597" s="11">
        <v>47785999920</v>
      </c>
      <c r="V3597" s="11">
        <v>0</v>
      </c>
      <c r="W3597" s="11">
        <v>0</v>
      </c>
      <c r="X3597" s="11">
        <v>47785999920</v>
      </c>
      <c r="Y3597" s="11">
        <v>0</v>
      </c>
      <c r="Z3597" s="11">
        <v>0</v>
      </c>
      <c r="AA3597" s="11">
        <v>0</v>
      </c>
      <c r="AB3597" s="11">
        <v>0</v>
      </c>
      <c r="AC3597" s="11">
        <v>0</v>
      </c>
      <c r="AD3597" s="11">
        <v>0</v>
      </c>
      <c r="AE3597" s="11">
        <v>0</v>
      </c>
      <c r="AF3597" s="11">
        <v>0</v>
      </c>
      <c r="AG3597" s="11">
        <v>0</v>
      </c>
      <c r="AH3597" s="11">
        <v>0</v>
      </c>
      <c r="AI3597" s="11">
        <v>0</v>
      </c>
      <c r="AJ3597" s="11">
        <v>0</v>
      </c>
      <c r="AK3597" s="11">
        <v>0</v>
      </c>
      <c r="AL3597" s="11">
        <v>0</v>
      </c>
      <c r="AM3597" s="11">
        <v>0</v>
      </c>
      <c r="AN3597" s="11">
        <v>0</v>
      </c>
      <c r="AO35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5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5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7" s="11">
        <f>Table_PBS_SQL_DB2_PBSSQL_PBS_NDP_Tina_CG_QtrlyPerformance_Final[[#This Row],[GOU REL]]+Table_PBS_SQL_DB2_PBSSQL_PBS_NDP_Tina_CG_QtrlyPerformance_Final[[#This Row],[EXT REL]]</f>
        <v>0</v>
      </c>
      <c r="AT3597" s="11">
        <f>Table_PBS_SQL_DB2_PBSSQL_PBS_NDP_Tina_CG_QtrlyPerformance_Final[[#This Row],[GOU EXP]]+Table_PBS_SQL_DB2_PBSSQL_PBS_NDP_Tina_CG_QtrlyPerformance_Final[[#This Row],[EXT EXP]]</f>
        <v>0</v>
      </c>
      <c r="AU3597" s="11" t="str">
        <f>IF(Table_PBS_SQL_DB2_PBSSQL_PBS_NDP_Tina_CG_QtrlyPerformance_Final[[#This Row],[Item_Code]]&gt;"300000", "Capital", "Recurrent")</f>
        <v>Recurrent</v>
      </c>
    </row>
    <row r="3598" spans="1:47" x14ac:dyDescent="0.25">
      <c r="A3598" t="s">
        <v>49</v>
      </c>
      <c r="B3598" t="s">
        <v>1400</v>
      </c>
      <c r="C3598" t="s">
        <v>119</v>
      </c>
      <c r="D3598" t="s">
        <v>885</v>
      </c>
      <c r="E3598" t="s">
        <v>31</v>
      </c>
      <c r="F3598" t="s">
        <v>886</v>
      </c>
      <c r="G3598" t="s">
        <v>31</v>
      </c>
      <c r="H3598" t="s">
        <v>1420</v>
      </c>
      <c r="I3598" t="s">
        <v>666</v>
      </c>
      <c r="J3598" t="s">
        <v>1432</v>
      </c>
      <c r="K3598" t="s">
        <v>127</v>
      </c>
      <c r="L3598" t="s">
        <v>1421</v>
      </c>
      <c r="M3598" t="s">
        <v>1044</v>
      </c>
      <c r="N3598" t="s">
        <v>1045</v>
      </c>
      <c r="O3598" t="s">
        <v>922</v>
      </c>
      <c r="P3598" t="s">
        <v>923</v>
      </c>
      <c r="Q3598" s="11">
        <v>0</v>
      </c>
      <c r="R3598" s="11">
        <v>0</v>
      </c>
      <c r="S3598" s="11">
        <v>0</v>
      </c>
      <c r="T3598" s="11">
        <v>0</v>
      </c>
      <c r="U3598" s="11">
        <v>574000000</v>
      </c>
      <c r="V3598" s="11">
        <v>0</v>
      </c>
      <c r="W3598" s="11">
        <v>74000000</v>
      </c>
      <c r="X3598" s="11">
        <v>500000000</v>
      </c>
      <c r="Y3598" s="11">
        <v>0</v>
      </c>
      <c r="Z3598" s="11">
        <v>0</v>
      </c>
      <c r="AA3598" s="11">
        <v>0</v>
      </c>
      <c r="AB3598" s="11">
        <v>0</v>
      </c>
      <c r="AC3598" s="11">
        <v>18500000</v>
      </c>
      <c r="AD3598" s="11">
        <v>15500000</v>
      </c>
      <c r="AE3598" s="11">
        <v>0</v>
      </c>
      <c r="AF3598" s="11">
        <v>0</v>
      </c>
      <c r="AG3598" s="11">
        <v>18500000</v>
      </c>
      <c r="AH3598" s="11">
        <v>21500000</v>
      </c>
      <c r="AI3598" s="11">
        <v>0</v>
      </c>
      <c r="AJ3598" s="11">
        <v>0</v>
      </c>
      <c r="AK3598" s="11">
        <v>10000000</v>
      </c>
      <c r="AL3598" s="11">
        <v>10000000</v>
      </c>
      <c r="AM3598" s="11">
        <v>0</v>
      </c>
      <c r="AN3598" s="11">
        <v>0</v>
      </c>
      <c r="AO35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47000000</v>
      </c>
      <c r="AP35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47000000</v>
      </c>
      <c r="AR35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8" s="11">
        <f>Table_PBS_SQL_DB2_PBSSQL_PBS_NDP_Tina_CG_QtrlyPerformance_Final[[#This Row],[GOU REL]]+Table_PBS_SQL_DB2_PBSSQL_PBS_NDP_Tina_CG_QtrlyPerformance_Final[[#This Row],[EXT REL]]</f>
        <v>47000000</v>
      </c>
      <c r="AT3598" s="11">
        <f>Table_PBS_SQL_DB2_PBSSQL_PBS_NDP_Tina_CG_QtrlyPerformance_Final[[#This Row],[GOU EXP]]+Table_PBS_SQL_DB2_PBSSQL_PBS_NDP_Tina_CG_QtrlyPerformance_Final[[#This Row],[EXT EXP]]</f>
        <v>47000000</v>
      </c>
      <c r="AU3598" s="11" t="str">
        <f>IF(Table_PBS_SQL_DB2_PBSSQL_PBS_NDP_Tina_CG_QtrlyPerformance_Final[[#This Row],[Item_Code]]&gt;"300000", "Capital", "Recurrent")</f>
        <v>Recurrent</v>
      </c>
    </row>
    <row r="3599" spans="1:47" x14ac:dyDescent="0.25">
      <c r="A3599" t="s">
        <v>49</v>
      </c>
      <c r="B3599" t="s">
        <v>1400</v>
      </c>
      <c r="C3599" t="s">
        <v>119</v>
      </c>
      <c r="D3599" t="s">
        <v>885</v>
      </c>
      <c r="E3599" t="s">
        <v>31</v>
      </c>
      <c r="F3599" t="s">
        <v>886</v>
      </c>
      <c r="G3599" t="s">
        <v>31</v>
      </c>
      <c r="H3599" t="s">
        <v>1420</v>
      </c>
      <c r="I3599" t="s">
        <v>666</v>
      </c>
      <c r="J3599" t="s">
        <v>1432</v>
      </c>
      <c r="K3599" t="s">
        <v>127</v>
      </c>
      <c r="L3599" t="s">
        <v>1421</v>
      </c>
      <c r="M3599" t="s">
        <v>1422</v>
      </c>
      <c r="N3599" t="s">
        <v>1423</v>
      </c>
      <c r="O3599" t="s">
        <v>1028</v>
      </c>
      <c r="P3599" t="s">
        <v>1029</v>
      </c>
      <c r="Q3599" s="11">
        <v>0</v>
      </c>
      <c r="R3599" s="11">
        <v>0</v>
      </c>
      <c r="S3599" s="11">
        <v>0</v>
      </c>
      <c r="T3599" s="11">
        <v>0</v>
      </c>
      <c r="U3599" s="11">
        <v>330000000</v>
      </c>
      <c r="V3599" s="11">
        <v>0</v>
      </c>
      <c r="W3599" s="11">
        <v>30000000</v>
      </c>
      <c r="X3599" s="11">
        <v>300000000</v>
      </c>
      <c r="Y3599" s="11">
        <v>0</v>
      </c>
      <c r="Z3599" s="11">
        <v>0</v>
      </c>
      <c r="AA3599" s="11">
        <v>0</v>
      </c>
      <c r="AB3599" s="11">
        <v>0</v>
      </c>
      <c r="AC3599" s="11">
        <v>7500000</v>
      </c>
      <c r="AD3599" s="11">
        <v>7500000</v>
      </c>
      <c r="AE3599" s="11">
        <v>0</v>
      </c>
      <c r="AF3599" s="11">
        <v>0</v>
      </c>
      <c r="AG3599" s="11">
        <v>7500000</v>
      </c>
      <c r="AH3599" s="11">
        <v>7500000</v>
      </c>
      <c r="AI3599" s="11">
        <v>0</v>
      </c>
      <c r="AJ3599" s="11">
        <v>0</v>
      </c>
      <c r="AK3599" s="11">
        <v>0</v>
      </c>
      <c r="AL3599" s="11">
        <v>0</v>
      </c>
      <c r="AM3599" s="11">
        <v>0</v>
      </c>
      <c r="AN3599" s="11">
        <v>0</v>
      </c>
      <c r="AO35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35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5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35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599" s="11">
        <f>Table_PBS_SQL_DB2_PBSSQL_PBS_NDP_Tina_CG_QtrlyPerformance_Final[[#This Row],[GOU REL]]+Table_PBS_SQL_DB2_PBSSQL_PBS_NDP_Tina_CG_QtrlyPerformance_Final[[#This Row],[EXT REL]]</f>
        <v>15000000</v>
      </c>
      <c r="AT3599" s="11">
        <f>Table_PBS_SQL_DB2_PBSSQL_PBS_NDP_Tina_CG_QtrlyPerformance_Final[[#This Row],[GOU EXP]]+Table_PBS_SQL_DB2_PBSSQL_PBS_NDP_Tina_CG_QtrlyPerformance_Final[[#This Row],[EXT EXP]]</f>
        <v>15000000</v>
      </c>
      <c r="AU3599" s="11" t="str">
        <f>IF(Table_PBS_SQL_DB2_PBSSQL_PBS_NDP_Tina_CG_QtrlyPerformance_Final[[#This Row],[Item_Code]]&gt;"300000", "Capital", "Recurrent")</f>
        <v>Recurrent</v>
      </c>
    </row>
    <row r="3600" spans="1:47" x14ac:dyDescent="0.25">
      <c r="A3600" t="s">
        <v>49</v>
      </c>
      <c r="B3600" t="s">
        <v>1400</v>
      </c>
      <c r="C3600" t="s">
        <v>119</v>
      </c>
      <c r="D3600" t="s">
        <v>885</v>
      </c>
      <c r="E3600" t="s">
        <v>31</v>
      </c>
      <c r="F3600" t="s">
        <v>886</v>
      </c>
      <c r="G3600" t="s">
        <v>31</v>
      </c>
      <c r="H3600" t="s">
        <v>1420</v>
      </c>
      <c r="I3600" t="s">
        <v>499</v>
      </c>
      <c r="J3600" t="s">
        <v>1435</v>
      </c>
      <c r="K3600" t="s">
        <v>121</v>
      </c>
      <c r="L3600" t="s">
        <v>1066</v>
      </c>
      <c r="M3600" t="s">
        <v>1130</v>
      </c>
      <c r="N3600" t="s">
        <v>1131</v>
      </c>
      <c r="O3600" t="s">
        <v>906</v>
      </c>
      <c r="P3600" t="s">
        <v>907</v>
      </c>
      <c r="Q3600" s="11">
        <v>0</v>
      </c>
      <c r="R3600" s="11">
        <v>0</v>
      </c>
      <c r="S3600" s="11">
        <v>0</v>
      </c>
      <c r="T3600" s="11">
        <v>0</v>
      </c>
      <c r="U3600" s="11">
        <v>5000000</v>
      </c>
      <c r="V3600" s="11">
        <v>0</v>
      </c>
      <c r="W3600" s="11">
        <v>5000000</v>
      </c>
      <c r="X3600" s="11">
        <v>0</v>
      </c>
      <c r="Y3600" s="11">
        <v>0</v>
      </c>
      <c r="Z3600" s="11">
        <v>0</v>
      </c>
      <c r="AA3600" s="11">
        <v>0</v>
      </c>
      <c r="AB3600" s="11">
        <v>0</v>
      </c>
      <c r="AC3600" s="11">
        <v>1250000</v>
      </c>
      <c r="AD3600" s="11">
        <v>0</v>
      </c>
      <c r="AE3600" s="11">
        <v>0</v>
      </c>
      <c r="AF3600" s="11">
        <v>0</v>
      </c>
      <c r="AG3600" s="11">
        <v>1250000</v>
      </c>
      <c r="AH3600" s="11">
        <v>1921250</v>
      </c>
      <c r="AI3600" s="11">
        <v>0</v>
      </c>
      <c r="AJ3600" s="11">
        <v>0</v>
      </c>
      <c r="AK3600" s="11">
        <v>0</v>
      </c>
      <c r="AL3600" s="11">
        <v>578750</v>
      </c>
      <c r="AM3600" s="11">
        <v>0</v>
      </c>
      <c r="AN3600" s="11">
        <v>0</v>
      </c>
      <c r="AO36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36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36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00" s="11">
        <f>Table_PBS_SQL_DB2_PBSSQL_PBS_NDP_Tina_CG_QtrlyPerformance_Final[[#This Row],[GOU REL]]+Table_PBS_SQL_DB2_PBSSQL_PBS_NDP_Tina_CG_QtrlyPerformance_Final[[#This Row],[EXT REL]]</f>
        <v>2500000</v>
      </c>
      <c r="AT3600" s="11">
        <f>Table_PBS_SQL_DB2_PBSSQL_PBS_NDP_Tina_CG_QtrlyPerformance_Final[[#This Row],[GOU EXP]]+Table_PBS_SQL_DB2_PBSSQL_PBS_NDP_Tina_CG_QtrlyPerformance_Final[[#This Row],[EXT EXP]]</f>
        <v>2500000</v>
      </c>
      <c r="AU3600" s="11" t="str">
        <f>IF(Table_PBS_SQL_DB2_PBSSQL_PBS_NDP_Tina_CG_QtrlyPerformance_Final[[#This Row],[Item_Code]]&gt;"300000", "Capital", "Recurrent")</f>
        <v>Recurrent</v>
      </c>
    </row>
    <row r="3601" spans="1:47" x14ac:dyDescent="0.25">
      <c r="A3601" t="s">
        <v>49</v>
      </c>
      <c r="B3601" t="s">
        <v>1400</v>
      </c>
      <c r="C3601" t="s">
        <v>119</v>
      </c>
      <c r="D3601" t="s">
        <v>885</v>
      </c>
      <c r="E3601" t="s">
        <v>31</v>
      </c>
      <c r="F3601" t="s">
        <v>886</v>
      </c>
      <c r="G3601" t="s">
        <v>31</v>
      </c>
      <c r="H3601" t="s">
        <v>1420</v>
      </c>
      <c r="I3601" t="s">
        <v>499</v>
      </c>
      <c r="J3601" t="s">
        <v>1435</v>
      </c>
      <c r="K3601" t="s">
        <v>121</v>
      </c>
      <c r="L3601" t="s">
        <v>1066</v>
      </c>
      <c r="M3601" t="s">
        <v>1422</v>
      </c>
      <c r="N3601" t="s">
        <v>1423</v>
      </c>
      <c r="O3601" t="s">
        <v>1093</v>
      </c>
      <c r="P3601" t="s">
        <v>1094</v>
      </c>
      <c r="Q3601" s="11">
        <v>0</v>
      </c>
      <c r="R3601" s="11">
        <v>0</v>
      </c>
      <c r="S3601" s="11">
        <v>0</v>
      </c>
      <c r="T3601" s="11">
        <v>0</v>
      </c>
      <c r="U3601" s="11">
        <v>379000000</v>
      </c>
      <c r="V3601" s="11">
        <v>0</v>
      </c>
      <c r="W3601" s="11">
        <v>379000000</v>
      </c>
      <c r="X3601" s="11">
        <v>0</v>
      </c>
      <c r="Y3601" s="11">
        <v>0</v>
      </c>
      <c r="Z3601" s="11">
        <v>0</v>
      </c>
      <c r="AA3601" s="11">
        <v>0</v>
      </c>
      <c r="AB3601" s="11">
        <v>0</v>
      </c>
      <c r="AC3601" s="11">
        <v>94750000</v>
      </c>
      <c r="AD3601" s="11">
        <v>94750000</v>
      </c>
      <c r="AE3601" s="11">
        <v>0</v>
      </c>
      <c r="AF3601" s="11">
        <v>0</v>
      </c>
      <c r="AG3601" s="11">
        <v>94750000</v>
      </c>
      <c r="AH3601" s="11">
        <v>0</v>
      </c>
      <c r="AI3601" s="11">
        <v>0</v>
      </c>
      <c r="AJ3601" s="11">
        <v>0</v>
      </c>
      <c r="AK3601" s="11">
        <v>0</v>
      </c>
      <c r="AL3601" s="11">
        <v>94750000</v>
      </c>
      <c r="AM3601" s="11">
        <v>0</v>
      </c>
      <c r="AN3601" s="11">
        <v>0</v>
      </c>
      <c r="AO36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189500000</v>
      </c>
      <c r="AP36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189500000</v>
      </c>
      <c r="AR36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01" s="11">
        <f>Table_PBS_SQL_DB2_PBSSQL_PBS_NDP_Tina_CG_QtrlyPerformance_Final[[#This Row],[GOU REL]]+Table_PBS_SQL_DB2_PBSSQL_PBS_NDP_Tina_CG_QtrlyPerformance_Final[[#This Row],[EXT REL]]</f>
        <v>189500000</v>
      </c>
      <c r="AT3601" s="11">
        <f>Table_PBS_SQL_DB2_PBSSQL_PBS_NDP_Tina_CG_QtrlyPerformance_Final[[#This Row],[GOU EXP]]+Table_PBS_SQL_DB2_PBSSQL_PBS_NDP_Tina_CG_QtrlyPerformance_Final[[#This Row],[EXT EXP]]</f>
        <v>189500000</v>
      </c>
      <c r="AU3601" s="11" t="str">
        <f>IF(Table_PBS_SQL_DB2_PBSSQL_PBS_NDP_Tina_CG_QtrlyPerformance_Final[[#This Row],[Item_Code]]&gt;"300000", "Capital", "Recurrent")</f>
        <v>Recurrent</v>
      </c>
    </row>
    <row r="3602" spans="1:47" x14ac:dyDescent="0.25">
      <c r="A3602" t="s">
        <v>49</v>
      </c>
      <c r="B3602" t="s">
        <v>1400</v>
      </c>
      <c r="C3602" t="s">
        <v>119</v>
      </c>
      <c r="D3602" t="s">
        <v>885</v>
      </c>
      <c r="E3602" t="s">
        <v>31</v>
      </c>
      <c r="F3602" t="s">
        <v>886</v>
      </c>
      <c r="G3602" t="s">
        <v>31</v>
      </c>
      <c r="H3602" t="s">
        <v>1420</v>
      </c>
      <c r="I3602" t="s">
        <v>499</v>
      </c>
      <c r="J3602" t="s">
        <v>1435</v>
      </c>
      <c r="K3602" t="s">
        <v>147</v>
      </c>
      <c r="L3602" t="s">
        <v>1436</v>
      </c>
      <c r="M3602" t="s">
        <v>866</v>
      </c>
      <c r="N3602" t="s">
        <v>867</v>
      </c>
      <c r="O3602" t="s">
        <v>1215</v>
      </c>
      <c r="P3602" t="s">
        <v>1216</v>
      </c>
      <c r="Q3602" s="11">
        <v>0</v>
      </c>
      <c r="R3602" s="11">
        <v>0</v>
      </c>
      <c r="S3602" s="11">
        <v>0</v>
      </c>
      <c r="T3602" s="11">
        <v>0</v>
      </c>
      <c r="U3602" s="11">
        <v>80000000</v>
      </c>
      <c r="V3602" s="11">
        <v>0</v>
      </c>
      <c r="W3602" s="11">
        <v>80000000</v>
      </c>
      <c r="X3602" s="11">
        <v>0</v>
      </c>
      <c r="Y3602" s="11">
        <v>0</v>
      </c>
      <c r="Z3602" s="11">
        <v>0</v>
      </c>
      <c r="AA3602" s="11">
        <v>0</v>
      </c>
      <c r="AB3602" s="11">
        <v>0</v>
      </c>
      <c r="AC3602" s="11">
        <v>0</v>
      </c>
      <c r="AD3602" s="11">
        <v>0</v>
      </c>
      <c r="AE3602" s="11">
        <v>0</v>
      </c>
      <c r="AF3602" s="11">
        <v>0</v>
      </c>
      <c r="AG3602" s="11">
        <v>20000000</v>
      </c>
      <c r="AH3602" s="11">
        <v>0</v>
      </c>
      <c r="AI3602" s="11">
        <v>0</v>
      </c>
      <c r="AJ3602" s="11">
        <v>0</v>
      </c>
      <c r="AK3602" s="11">
        <v>0</v>
      </c>
      <c r="AL3602" s="11">
        <v>20000000</v>
      </c>
      <c r="AM3602" s="11">
        <v>0</v>
      </c>
      <c r="AN3602" s="11">
        <v>0</v>
      </c>
      <c r="AO36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6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6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02" s="11">
        <f>Table_PBS_SQL_DB2_PBSSQL_PBS_NDP_Tina_CG_QtrlyPerformance_Final[[#This Row],[GOU REL]]+Table_PBS_SQL_DB2_PBSSQL_PBS_NDP_Tina_CG_QtrlyPerformance_Final[[#This Row],[EXT REL]]</f>
        <v>20000000</v>
      </c>
      <c r="AT3602" s="11">
        <f>Table_PBS_SQL_DB2_PBSSQL_PBS_NDP_Tina_CG_QtrlyPerformance_Final[[#This Row],[GOU EXP]]+Table_PBS_SQL_DB2_PBSSQL_PBS_NDP_Tina_CG_QtrlyPerformance_Final[[#This Row],[EXT EXP]]</f>
        <v>20000000</v>
      </c>
      <c r="AU3602" s="11" t="str">
        <f>IF(Table_PBS_SQL_DB2_PBSSQL_PBS_NDP_Tina_CG_QtrlyPerformance_Final[[#This Row],[Item_Code]]&gt;"300000", "Capital", "Recurrent")</f>
        <v>Capital</v>
      </c>
    </row>
    <row r="3603" spans="1:47" x14ac:dyDescent="0.25">
      <c r="A3603" t="s">
        <v>49</v>
      </c>
      <c r="B3603" t="s">
        <v>1400</v>
      </c>
      <c r="C3603" t="s">
        <v>119</v>
      </c>
      <c r="D3603" t="s">
        <v>885</v>
      </c>
      <c r="E3603" t="s">
        <v>31</v>
      </c>
      <c r="F3603" t="s">
        <v>886</v>
      </c>
      <c r="G3603" t="s">
        <v>31</v>
      </c>
      <c r="H3603" t="s">
        <v>1420</v>
      </c>
      <c r="I3603" t="s">
        <v>499</v>
      </c>
      <c r="J3603" t="s">
        <v>1435</v>
      </c>
      <c r="K3603" t="s">
        <v>147</v>
      </c>
      <c r="L3603" t="s">
        <v>1436</v>
      </c>
      <c r="M3603" t="s">
        <v>1422</v>
      </c>
      <c r="N3603" t="s">
        <v>1423</v>
      </c>
      <c r="O3603" t="s">
        <v>1016</v>
      </c>
      <c r="P3603" t="s">
        <v>1017</v>
      </c>
      <c r="Q3603" s="11">
        <v>0</v>
      </c>
      <c r="R3603" s="11">
        <v>0</v>
      </c>
      <c r="S3603" s="11">
        <v>0</v>
      </c>
      <c r="T3603" s="11">
        <v>0</v>
      </c>
      <c r="U3603" s="11">
        <v>6000000</v>
      </c>
      <c r="V3603" s="11">
        <v>0</v>
      </c>
      <c r="W3603" s="11">
        <v>6000000</v>
      </c>
      <c r="X3603" s="11">
        <v>0</v>
      </c>
      <c r="Y3603" s="11">
        <v>0</v>
      </c>
      <c r="Z3603" s="11">
        <v>0</v>
      </c>
      <c r="AA3603" s="11">
        <v>0</v>
      </c>
      <c r="AB3603" s="11">
        <v>0</v>
      </c>
      <c r="AC3603" s="11">
        <v>1500000</v>
      </c>
      <c r="AD3603" s="11">
        <v>375000</v>
      </c>
      <c r="AE3603" s="11">
        <v>0</v>
      </c>
      <c r="AF3603" s="11">
        <v>0</v>
      </c>
      <c r="AG3603" s="11">
        <v>1500000</v>
      </c>
      <c r="AH3603" s="11">
        <v>2625000</v>
      </c>
      <c r="AI3603" s="11">
        <v>0</v>
      </c>
      <c r="AJ3603" s="11">
        <v>0</v>
      </c>
      <c r="AK3603" s="11">
        <v>3000000</v>
      </c>
      <c r="AL3603" s="11">
        <v>3000000</v>
      </c>
      <c r="AM3603" s="11">
        <v>0</v>
      </c>
      <c r="AN3603" s="11">
        <v>0</v>
      </c>
      <c r="AO36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36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36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03" s="11">
        <f>Table_PBS_SQL_DB2_PBSSQL_PBS_NDP_Tina_CG_QtrlyPerformance_Final[[#This Row],[GOU REL]]+Table_PBS_SQL_DB2_PBSSQL_PBS_NDP_Tina_CG_QtrlyPerformance_Final[[#This Row],[EXT REL]]</f>
        <v>6000000</v>
      </c>
      <c r="AT3603" s="11">
        <f>Table_PBS_SQL_DB2_PBSSQL_PBS_NDP_Tina_CG_QtrlyPerformance_Final[[#This Row],[GOU EXP]]+Table_PBS_SQL_DB2_PBSSQL_PBS_NDP_Tina_CG_QtrlyPerformance_Final[[#This Row],[EXT EXP]]</f>
        <v>6000000</v>
      </c>
      <c r="AU3603" s="11" t="str">
        <f>IF(Table_PBS_SQL_DB2_PBSSQL_PBS_NDP_Tina_CG_QtrlyPerformance_Final[[#This Row],[Item_Code]]&gt;"300000", "Capital", "Recurrent")</f>
        <v>Recurrent</v>
      </c>
    </row>
    <row r="3604" spans="1:47" x14ac:dyDescent="0.25">
      <c r="A3604" t="s">
        <v>49</v>
      </c>
      <c r="B3604" t="s">
        <v>1400</v>
      </c>
      <c r="C3604" t="s">
        <v>119</v>
      </c>
      <c r="D3604" t="s">
        <v>885</v>
      </c>
      <c r="E3604" t="s">
        <v>31</v>
      </c>
      <c r="F3604" t="s">
        <v>886</v>
      </c>
      <c r="G3604" t="s">
        <v>97</v>
      </c>
      <c r="H3604" t="s">
        <v>881</v>
      </c>
      <c r="I3604" t="s">
        <v>896</v>
      </c>
      <c r="J3604" t="s">
        <v>897</v>
      </c>
      <c r="K3604" t="s">
        <v>1437</v>
      </c>
      <c r="L3604" t="s">
        <v>1438</v>
      </c>
      <c r="M3604" t="s">
        <v>1373</v>
      </c>
      <c r="N3604" t="s">
        <v>1374</v>
      </c>
      <c r="O3604" t="s">
        <v>1004</v>
      </c>
      <c r="P3604" t="s">
        <v>868</v>
      </c>
      <c r="Q3604" s="11">
        <v>0</v>
      </c>
      <c r="R3604" s="11">
        <v>0</v>
      </c>
      <c r="S3604" s="11">
        <v>0</v>
      </c>
      <c r="T3604" s="11">
        <v>0</v>
      </c>
      <c r="U3604" s="11">
        <v>0</v>
      </c>
      <c r="V3604" s="11">
        <v>0</v>
      </c>
      <c r="W3604" s="11">
        <v>0</v>
      </c>
      <c r="X3604" s="11">
        <v>0</v>
      </c>
      <c r="Y3604" s="11">
        <v>0</v>
      </c>
      <c r="Z3604" s="11">
        <v>0</v>
      </c>
      <c r="AA3604" s="11">
        <v>13551765</v>
      </c>
      <c r="AB3604" s="11">
        <v>4800000</v>
      </c>
      <c r="AC3604" s="11">
        <v>0</v>
      </c>
      <c r="AD3604" s="11">
        <v>0</v>
      </c>
      <c r="AE3604" s="11">
        <v>12500000</v>
      </c>
      <c r="AF3604" s="11">
        <v>41932611</v>
      </c>
      <c r="AG3604" s="11">
        <v>0</v>
      </c>
      <c r="AH3604" s="11">
        <v>0</v>
      </c>
      <c r="AI3604" s="11">
        <v>0</v>
      </c>
      <c r="AJ3604" s="11">
        <v>0</v>
      </c>
      <c r="AK3604" s="11">
        <v>0</v>
      </c>
      <c r="AL3604" s="11">
        <v>0</v>
      </c>
      <c r="AM3604" s="11">
        <v>0</v>
      </c>
      <c r="AN3604" s="11">
        <v>0</v>
      </c>
      <c r="AO36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26051765</v>
      </c>
      <c r="AQ36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46732611</v>
      </c>
      <c r="AS3604" s="11">
        <f>Table_PBS_SQL_DB2_PBSSQL_PBS_NDP_Tina_CG_QtrlyPerformance_Final[[#This Row],[GOU REL]]+Table_PBS_SQL_DB2_PBSSQL_PBS_NDP_Tina_CG_QtrlyPerformance_Final[[#This Row],[EXT REL]]</f>
        <v>26051765</v>
      </c>
      <c r="AT3604" s="11">
        <f>Table_PBS_SQL_DB2_PBSSQL_PBS_NDP_Tina_CG_QtrlyPerformance_Final[[#This Row],[GOU EXP]]+Table_PBS_SQL_DB2_PBSSQL_PBS_NDP_Tina_CG_QtrlyPerformance_Final[[#This Row],[EXT EXP]]</f>
        <v>46732611</v>
      </c>
      <c r="AU3604" s="11" t="str">
        <f>IF(Table_PBS_SQL_DB2_PBSSQL_PBS_NDP_Tina_CG_QtrlyPerformance_Final[[#This Row],[Item_Code]]&gt;"300000", "Capital", "Recurrent")</f>
        <v>Recurrent</v>
      </c>
    </row>
    <row r="3605" spans="1:47" x14ac:dyDescent="0.25">
      <c r="A3605" t="s">
        <v>49</v>
      </c>
      <c r="B3605" t="s">
        <v>1400</v>
      </c>
      <c r="C3605" t="s">
        <v>119</v>
      </c>
      <c r="D3605" t="s">
        <v>885</v>
      </c>
      <c r="E3605" t="s">
        <v>31</v>
      </c>
      <c r="F3605" t="s">
        <v>886</v>
      </c>
      <c r="G3605" t="s">
        <v>97</v>
      </c>
      <c r="H3605" t="s">
        <v>881</v>
      </c>
      <c r="I3605" t="s">
        <v>896</v>
      </c>
      <c r="J3605" t="s">
        <v>897</v>
      </c>
      <c r="K3605" t="s">
        <v>1437</v>
      </c>
      <c r="L3605" t="s">
        <v>1438</v>
      </c>
      <c r="M3605" t="s">
        <v>1130</v>
      </c>
      <c r="N3605" t="s">
        <v>1441</v>
      </c>
      <c r="O3605" t="s">
        <v>1083</v>
      </c>
      <c r="P3605" t="s">
        <v>1084</v>
      </c>
      <c r="Q3605" s="11">
        <v>0</v>
      </c>
      <c r="R3605" s="11">
        <v>0</v>
      </c>
      <c r="S3605" s="11">
        <v>0</v>
      </c>
      <c r="T3605" s="11">
        <v>0</v>
      </c>
      <c r="U3605" s="11">
        <v>0</v>
      </c>
      <c r="V3605" s="11">
        <v>0</v>
      </c>
      <c r="W3605" s="11">
        <v>0</v>
      </c>
      <c r="X3605" s="11">
        <v>0</v>
      </c>
      <c r="Y3605" s="11">
        <v>0</v>
      </c>
      <c r="Z3605" s="11">
        <v>0</v>
      </c>
      <c r="AA3605" s="11">
        <v>406552935</v>
      </c>
      <c r="AB3605" s="11">
        <v>361888102</v>
      </c>
      <c r="AC3605" s="11">
        <v>0</v>
      </c>
      <c r="AD3605" s="11">
        <v>0</v>
      </c>
      <c r="AE3605" s="11">
        <v>375000000</v>
      </c>
      <c r="AF3605" s="11">
        <v>437883000</v>
      </c>
      <c r="AG3605" s="11">
        <v>0</v>
      </c>
      <c r="AH3605" s="11">
        <v>0</v>
      </c>
      <c r="AI3605" s="11">
        <v>0</v>
      </c>
      <c r="AJ3605" s="11">
        <v>0</v>
      </c>
      <c r="AK3605" s="11">
        <v>0</v>
      </c>
      <c r="AL3605" s="11">
        <v>0</v>
      </c>
      <c r="AM3605" s="11">
        <v>0</v>
      </c>
      <c r="AN3605" s="11">
        <v>0</v>
      </c>
      <c r="AO36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781552935</v>
      </c>
      <c r="AQ36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799771102</v>
      </c>
      <c r="AS3605" s="11">
        <f>Table_PBS_SQL_DB2_PBSSQL_PBS_NDP_Tina_CG_QtrlyPerformance_Final[[#This Row],[GOU REL]]+Table_PBS_SQL_DB2_PBSSQL_PBS_NDP_Tina_CG_QtrlyPerformance_Final[[#This Row],[EXT REL]]</f>
        <v>781552935</v>
      </c>
      <c r="AT3605" s="11">
        <f>Table_PBS_SQL_DB2_PBSSQL_PBS_NDP_Tina_CG_QtrlyPerformance_Final[[#This Row],[GOU EXP]]+Table_PBS_SQL_DB2_PBSSQL_PBS_NDP_Tina_CG_QtrlyPerformance_Final[[#This Row],[EXT EXP]]</f>
        <v>799771102</v>
      </c>
      <c r="AU3605" s="11" t="str">
        <f>IF(Table_PBS_SQL_DB2_PBSSQL_PBS_NDP_Tina_CG_QtrlyPerformance_Final[[#This Row],[Item_Code]]&gt;"300000", "Capital", "Recurrent")</f>
        <v>Recurrent</v>
      </c>
    </row>
    <row r="3606" spans="1:47" x14ac:dyDescent="0.25">
      <c r="A3606" t="s">
        <v>49</v>
      </c>
      <c r="B3606" t="s">
        <v>1400</v>
      </c>
      <c r="C3606" t="s">
        <v>119</v>
      </c>
      <c r="D3606" t="s">
        <v>885</v>
      </c>
      <c r="E3606" t="s">
        <v>31</v>
      </c>
      <c r="F3606" t="s">
        <v>886</v>
      </c>
      <c r="G3606" t="s">
        <v>97</v>
      </c>
      <c r="H3606" t="s">
        <v>881</v>
      </c>
      <c r="I3606" t="s">
        <v>666</v>
      </c>
      <c r="J3606" t="s">
        <v>1440</v>
      </c>
      <c r="K3606" t="s">
        <v>1437</v>
      </c>
      <c r="L3606" t="s">
        <v>1438</v>
      </c>
      <c r="M3606" t="s">
        <v>1130</v>
      </c>
      <c r="N3606" t="s">
        <v>1441</v>
      </c>
      <c r="O3606" t="s">
        <v>904</v>
      </c>
      <c r="P3606" t="s">
        <v>905</v>
      </c>
      <c r="Q3606" s="11">
        <v>0</v>
      </c>
      <c r="R3606" s="11">
        <v>0</v>
      </c>
      <c r="S3606" s="11">
        <v>0</v>
      </c>
      <c r="T3606" s="11">
        <v>0</v>
      </c>
      <c r="U3606" s="11">
        <v>10000000</v>
      </c>
      <c r="V3606" s="11">
        <v>0</v>
      </c>
      <c r="W3606" s="11">
        <v>10000000</v>
      </c>
      <c r="X3606" s="11">
        <v>0</v>
      </c>
      <c r="Y3606" s="11">
        <v>0</v>
      </c>
      <c r="Z3606" s="11">
        <v>0</v>
      </c>
      <c r="AA3606" s="11">
        <v>0</v>
      </c>
      <c r="AB3606" s="11">
        <v>0</v>
      </c>
      <c r="AC3606" s="11">
        <v>0</v>
      </c>
      <c r="AD3606" s="11">
        <v>0</v>
      </c>
      <c r="AE3606" s="11">
        <v>0</v>
      </c>
      <c r="AF3606" s="11">
        <v>0</v>
      </c>
      <c r="AG3606" s="11">
        <v>2500000</v>
      </c>
      <c r="AH3606" s="11">
        <v>2499000</v>
      </c>
      <c r="AI3606" s="11">
        <v>0</v>
      </c>
      <c r="AJ3606" s="11">
        <v>0</v>
      </c>
      <c r="AK3606" s="11">
        <v>7500000</v>
      </c>
      <c r="AL3606" s="11">
        <v>2551000</v>
      </c>
      <c r="AM3606" s="11">
        <v>0</v>
      </c>
      <c r="AN3606" s="11">
        <v>0</v>
      </c>
      <c r="AO36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6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5050000</v>
      </c>
      <c r="AR36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06" s="11">
        <f>Table_PBS_SQL_DB2_PBSSQL_PBS_NDP_Tina_CG_QtrlyPerformance_Final[[#This Row],[GOU REL]]+Table_PBS_SQL_DB2_PBSSQL_PBS_NDP_Tina_CG_QtrlyPerformance_Final[[#This Row],[EXT REL]]</f>
        <v>10000000</v>
      </c>
      <c r="AT3606" s="11">
        <f>Table_PBS_SQL_DB2_PBSSQL_PBS_NDP_Tina_CG_QtrlyPerformance_Final[[#This Row],[GOU EXP]]+Table_PBS_SQL_DB2_PBSSQL_PBS_NDP_Tina_CG_QtrlyPerformance_Final[[#This Row],[EXT EXP]]</f>
        <v>5050000</v>
      </c>
      <c r="AU3606" s="11" t="str">
        <f>IF(Table_PBS_SQL_DB2_PBSSQL_PBS_NDP_Tina_CG_QtrlyPerformance_Final[[#This Row],[Item_Code]]&gt;"300000", "Capital", "Recurrent")</f>
        <v>Recurrent</v>
      </c>
    </row>
    <row r="3607" spans="1:47" x14ac:dyDescent="0.25">
      <c r="A3607" t="s">
        <v>49</v>
      </c>
      <c r="B3607" t="s">
        <v>1400</v>
      </c>
      <c r="C3607" t="s">
        <v>119</v>
      </c>
      <c r="D3607" t="s">
        <v>885</v>
      </c>
      <c r="E3607" t="s">
        <v>31</v>
      </c>
      <c r="F3607" t="s">
        <v>886</v>
      </c>
      <c r="G3607" t="s">
        <v>97</v>
      </c>
      <c r="H3607" t="s">
        <v>881</v>
      </c>
      <c r="I3607" t="s">
        <v>666</v>
      </c>
      <c r="J3607" t="s">
        <v>1440</v>
      </c>
      <c r="K3607" t="s">
        <v>1437</v>
      </c>
      <c r="L3607" t="s">
        <v>1438</v>
      </c>
      <c r="M3607" t="s">
        <v>1130</v>
      </c>
      <c r="N3607" t="s">
        <v>1441</v>
      </c>
      <c r="O3607" t="s">
        <v>1005</v>
      </c>
      <c r="P3607" t="s">
        <v>1006</v>
      </c>
      <c r="Q3607" s="11">
        <v>0</v>
      </c>
      <c r="R3607" s="11">
        <v>0</v>
      </c>
      <c r="S3607" s="11">
        <v>0</v>
      </c>
      <c r="T3607" s="11">
        <v>0</v>
      </c>
      <c r="U3607" s="11">
        <v>50000000</v>
      </c>
      <c r="V3607" s="11">
        <v>0</v>
      </c>
      <c r="W3607" s="11">
        <v>50000000</v>
      </c>
      <c r="X3607" s="11">
        <v>0</v>
      </c>
      <c r="Y3607" s="11">
        <v>0</v>
      </c>
      <c r="Z3607" s="11">
        <v>0</v>
      </c>
      <c r="AA3607" s="11">
        <v>0</v>
      </c>
      <c r="AB3607" s="11">
        <v>0</v>
      </c>
      <c r="AC3607" s="11">
        <v>0</v>
      </c>
      <c r="AD3607" s="11">
        <v>0</v>
      </c>
      <c r="AE3607" s="11">
        <v>0</v>
      </c>
      <c r="AF3607" s="11">
        <v>0</v>
      </c>
      <c r="AG3607" s="11">
        <v>12500000</v>
      </c>
      <c r="AH3607" s="11">
        <v>12500000</v>
      </c>
      <c r="AI3607" s="11">
        <v>0</v>
      </c>
      <c r="AJ3607" s="11">
        <v>0</v>
      </c>
      <c r="AK3607" s="11">
        <v>37500000</v>
      </c>
      <c r="AL3607" s="11">
        <v>37500000</v>
      </c>
      <c r="AM3607" s="11">
        <v>0</v>
      </c>
      <c r="AN3607" s="11">
        <v>0</v>
      </c>
      <c r="AO36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6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6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07" s="11">
        <f>Table_PBS_SQL_DB2_PBSSQL_PBS_NDP_Tina_CG_QtrlyPerformance_Final[[#This Row],[GOU REL]]+Table_PBS_SQL_DB2_PBSSQL_PBS_NDP_Tina_CG_QtrlyPerformance_Final[[#This Row],[EXT REL]]</f>
        <v>50000000</v>
      </c>
      <c r="AT3607" s="11">
        <f>Table_PBS_SQL_DB2_PBSSQL_PBS_NDP_Tina_CG_QtrlyPerformance_Final[[#This Row],[GOU EXP]]+Table_PBS_SQL_DB2_PBSSQL_PBS_NDP_Tina_CG_QtrlyPerformance_Final[[#This Row],[EXT EXP]]</f>
        <v>50000000</v>
      </c>
      <c r="AU3607" s="11" t="str">
        <f>IF(Table_PBS_SQL_DB2_PBSSQL_PBS_NDP_Tina_CG_QtrlyPerformance_Final[[#This Row],[Item_Code]]&gt;"300000", "Capital", "Recurrent")</f>
        <v>Recurrent</v>
      </c>
    </row>
    <row r="3608" spans="1:47" x14ac:dyDescent="0.25">
      <c r="A3608" t="s">
        <v>49</v>
      </c>
      <c r="B3608" t="s">
        <v>1400</v>
      </c>
      <c r="C3608" t="s">
        <v>119</v>
      </c>
      <c r="D3608" t="s">
        <v>885</v>
      </c>
      <c r="E3608" t="s">
        <v>31</v>
      </c>
      <c r="F3608" t="s">
        <v>886</v>
      </c>
      <c r="G3608" t="s">
        <v>97</v>
      </c>
      <c r="H3608" t="s">
        <v>881</v>
      </c>
      <c r="I3608" t="s">
        <v>666</v>
      </c>
      <c r="J3608" t="s">
        <v>1440</v>
      </c>
      <c r="K3608" t="s">
        <v>1437</v>
      </c>
      <c r="L3608" t="s">
        <v>1438</v>
      </c>
      <c r="M3608" t="s">
        <v>1168</v>
      </c>
      <c r="N3608" t="s">
        <v>2105</v>
      </c>
      <c r="O3608" t="s">
        <v>1062</v>
      </c>
      <c r="P3608" t="s">
        <v>1063</v>
      </c>
      <c r="Q3608" s="11">
        <v>0</v>
      </c>
      <c r="R3608" s="11">
        <v>0</v>
      </c>
      <c r="S3608" s="11">
        <v>0</v>
      </c>
      <c r="T3608" s="11">
        <v>0</v>
      </c>
      <c r="U3608" s="11">
        <v>90000000</v>
      </c>
      <c r="V3608" s="11">
        <v>0</v>
      </c>
      <c r="W3608" s="11">
        <v>90000000</v>
      </c>
      <c r="X3608" s="11">
        <v>0</v>
      </c>
      <c r="Y3608" s="11">
        <v>0</v>
      </c>
      <c r="Z3608" s="11">
        <v>0</v>
      </c>
      <c r="AA3608" s="11">
        <v>0</v>
      </c>
      <c r="AB3608" s="11">
        <v>0</v>
      </c>
      <c r="AC3608" s="11">
        <v>0</v>
      </c>
      <c r="AD3608" s="11">
        <v>0</v>
      </c>
      <c r="AE3608" s="11">
        <v>0</v>
      </c>
      <c r="AF3608" s="11">
        <v>0</v>
      </c>
      <c r="AG3608" s="11">
        <v>0</v>
      </c>
      <c r="AH3608" s="11">
        <v>0</v>
      </c>
      <c r="AI3608" s="11">
        <v>0</v>
      </c>
      <c r="AJ3608" s="11">
        <v>0</v>
      </c>
      <c r="AK3608" s="11">
        <v>0</v>
      </c>
      <c r="AL3608" s="11">
        <v>0</v>
      </c>
      <c r="AM3608" s="11">
        <v>0</v>
      </c>
      <c r="AN3608" s="11">
        <v>0</v>
      </c>
      <c r="AO36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08" s="11">
        <f>Table_PBS_SQL_DB2_PBSSQL_PBS_NDP_Tina_CG_QtrlyPerformance_Final[[#This Row],[GOU REL]]+Table_PBS_SQL_DB2_PBSSQL_PBS_NDP_Tina_CG_QtrlyPerformance_Final[[#This Row],[EXT REL]]</f>
        <v>0</v>
      </c>
      <c r="AT3608" s="11">
        <f>Table_PBS_SQL_DB2_PBSSQL_PBS_NDP_Tina_CG_QtrlyPerformance_Final[[#This Row],[GOU EXP]]+Table_PBS_SQL_DB2_PBSSQL_PBS_NDP_Tina_CG_QtrlyPerformance_Final[[#This Row],[EXT EXP]]</f>
        <v>0</v>
      </c>
      <c r="AU3608" s="11" t="str">
        <f>IF(Table_PBS_SQL_DB2_PBSSQL_PBS_NDP_Tina_CG_QtrlyPerformance_Final[[#This Row],[Item_Code]]&gt;"300000", "Capital", "Recurrent")</f>
        <v>Recurrent</v>
      </c>
    </row>
    <row r="3609" spans="1:47" x14ac:dyDescent="0.25">
      <c r="A3609" t="s">
        <v>49</v>
      </c>
      <c r="B3609" t="s">
        <v>1400</v>
      </c>
      <c r="C3609" t="s">
        <v>119</v>
      </c>
      <c r="D3609" t="s">
        <v>885</v>
      </c>
      <c r="E3609" t="s">
        <v>31</v>
      </c>
      <c r="F3609" t="s">
        <v>886</v>
      </c>
      <c r="G3609" t="s">
        <v>97</v>
      </c>
      <c r="H3609" t="s">
        <v>881</v>
      </c>
      <c r="I3609" t="s">
        <v>666</v>
      </c>
      <c r="J3609" t="s">
        <v>1440</v>
      </c>
      <c r="K3609" t="s">
        <v>1437</v>
      </c>
      <c r="L3609" t="s">
        <v>1438</v>
      </c>
      <c r="M3609" t="s">
        <v>1168</v>
      </c>
      <c r="N3609" t="s">
        <v>2105</v>
      </c>
      <c r="O3609" t="s">
        <v>1028</v>
      </c>
      <c r="P3609" t="s">
        <v>1029</v>
      </c>
      <c r="Q3609" s="11">
        <v>0</v>
      </c>
      <c r="R3609" s="11">
        <v>0</v>
      </c>
      <c r="S3609" s="11">
        <v>0</v>
      </c>
      <c r="T3609" s="11">
        <v>0</v>
      </c>
      <c r="U3609" s="11">
        <v>80000000</v>
      </c>
      <c r="V3609" s="11">
        <v>0</v>
      </c>
      <c r="W3609" s="11">
        <v>80000000</v>
      </c>
      <c r="X3609" s="11">
        <v>0</v>
      </c>
      <c r="Y3609" s="11">
        <v>0</v>
      </c>
      <c r="Z3609" s="11">
        <v>0</v>
      </c>
      <c r="AA3609" s="11">
        <v>0</v>
      </c>
      <c r="AB3609" s="11">
        <v>0</v>
      </c>
      <c r="AC3609" s="11">
        <v>0</v>
      </c>
      <c r="AD3609" s="11">
        <v>0</v>
      </c>
      <c r="AE3609" s="11">
        <v>0</v>
      </c>
      <c r="AF3609" s="11">
        <v>0</v>
      </c>
      <c r="AG3609" s="11">
        <v>0</v>
      </c>
      <c r="AH3609" s="11">
        <v>0</v>
      </c>
      <c r="AI3609" s="11">
        <v>0</v>
      </c>
      <c r="AJ3609" s="11">
        <v>0</v>
      </c>
      <c r="AK3609" s="11">
        <v>0</v>
      </c>
      <c r="AL3609" s="11">
        <v>0</v>
      </c>
      <c r="AM3609" s="11">
        <v>0</v>
      </c>
      <c r="AN3609" s="11">
        <v>0</v>
      </c>
      <c r="AO36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09" s="11">
        <f>Table_PBS_SQL_DB2_PBSSQL_PBS_NDP_Tina_CG_QtrlyPerformance_Final[[#This Row],[GOU REL]]+Table_PBS_SQL_DB2_PBSSQL_PBS_NDP_Tina_CG_QtrlyPerformance_Final[[#This Row],[EXT REL]]</f>
        <v>0</v>
      </c>
      <c r="AT3609" s="11">
        <f>Table_PBS_SQL_DB2_PBSSQL_PBS_NDP_Tina_CG_QtrlyPerformance_Final[[#This Row],[GOU EXP]]+Table_PBS_SQL_DB2_PBSSQL_PBS_NDP_Tina_CG_QtrlyPerformance_Final[[#This Row],[EXT EXP]]</f>
        <v>0</v>
      </c>
      <c r="AU3609" s="11" t="str">
        <f>IF(Table_PBS_SQL_DB2_PBSSQL_PBS_NDP_Tina_CG_QtrlyPerformance_Final[[#This Row],[Item_Code]]&gt;"300000", "Capital", "Recurrent")</f>
        <v>Recurrent</v>
      </c>
    </row>
    <row r="3610" spans="1:47" x14ac:dyDescent="0.25">
      <c r="A3610" t="s">
        <v>49</v>
      </c>
      <c r="B3610" t="s">
        <v>1400</v>
      </c>
      <c r="C3610" t="s">
        <v>119</v>
      </c>
      <c r="D3610" t="s">
        <v>885</v>
      </c>
      <c r="E3610" t="s">
        <v>87</v>
      </c>
      <c r="F3610" t="s">
        <v>1157</v>
      </c>
      <c r="G3610" t="s">
        <v>75</v>
      </c>
      <c r="H3610" t="s">
        <v>1414</v>
      </c>
      <c r="I3610" t="s">
        <v>896</v>
      </c>
      <c r="J3610" t="s">
        <v>897</v>
      </c>
      <c r="K3610" t="s">
        <v>1442</v>
      </c>
      <c r="L3610" t="s">
        <v>1443</v>
      </c>
      <c r="M3610" t="s">
        <v>1130</v>
      </c>
      <c r="N3610" t="s">
        <v>1131</v>
      </c>
      <c r="O3610" t="s">
        <v>1064</v>
      </c>
      <c r="P3610" t="s">
        <v>1065</v>
      </c>
      <c r="Q3610" s="11">
        <v>0</v>
      </c>
      <c r="R3610" s="11">
        <v>0</v>
      </c>
      <c r="S3610" s="11">
        <v>0</v>
      </c>
      <c r="T3610" s="11">
        <v>0</v>
      </c>
      <c r="U3610" s="11">
        <v>0</v>
      </c>
      <c r="V3610" s="11">
        <v>0</v>
      </c>
      <c r="W3610" s="11">
        <v>0</v>
      </c>
      <c r="X3610" s="11">
        <v>0</v>
      </c>
      <c r="Y3610" s="11">
        <v>0</v>
      </c>
      <c r="Z3610" s="11">
        <v>0</v>
      </c>
      <c r="AA3610" s="11">
        <v>30000000</v>
      </c>
      <c r="AB3610" s="11">
        <v>8000000</v>
      </c>
      <c r="AC3610" s="11">
        <v>0</v>
      </c>
      <c r="AD3610" s="11">
        <v>0</v>
      </c>
      <c r="AE3610" s="11">
        <v>0</v>
      </c>
      <c r="AF3610" s="11">
        <v>0</v>
      </c>
      <c r="AG3610" s="11">
        <v>0</v>
      </c>
      <c r="AH3610" s="11">
        <v>0</v>
      </c>
      <c r="AI3610" s="11">
        <v>0</v>
      </c>
      <c r="AJ3610" s="11">
        <v>0</v>
      </c>
      <c r="AK3610" s="11">
        <v>0</v>
      </c>
      <c r="AL3610" s="11">
        <v>0</v>
      </c>
      <c r="AM3610" s="11">
        <v>0</v>
      </c>
      <c r="AN3610" s="11">
        <v>0</v>
      </c>
      <c r="AO36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v>
      </c>
      <c r="AQ36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8000000</v>
      </c>
      <c r="AS3610" s="11">
        <f>Table_PBS_SQL_DB2_PBSSQL_PBS_NDP_Tina_CG_QtrlyPerformance_Final[[#This Row],[GOU REL]]+Table_PBS_SQL_DB2_PBSSQL_PBS_NDP_Tina_CG_QtrlyPerformance_Final[[#This Row],[EXT REL]]</f>
        <v>30000000</v>
      </c>
      <c r="AT3610" s="11">
        <f>Table_PBS_SQL_DB2_PBSSQL_PBS_NDP_Tina_CG_QtrlyPerformance_Final[[#This Row],[GOU EXP]]+Table_PBS_SQL_DB2_PBSSQL_PBS_NDP_Tina_CG_QtrlyPerformance_Final[[#This Row],[EXT EXP]]</f>
        <v>8000000</v>
      </c>
      <c r="AU3610" s="11" t="str">
        <f>IF(Table_PBS_SQL_DB2_PBSSQL_PBS_NDP_Tina_CG_QtrlyPerformance_Final[[#This Row],[Item_Code]]&gt;"300000", "Capital", "Recurrent")</f>
        <v>Recurrent</v>
      </c>
    </row>
    <row r="3611" spans="1:47" x14ac:dyDescent="0.25">
      <c r="A3611" t="s">
        <v>49</v>
      </c>
      <c r="B3611" t="s">
        <v>1400</v>
      </c>
      <c r="C3611" t="s">
        <v>119</v>
      </c>
      <c r="D3611" t="s">
        <v>885</v>
      </c>
      <c r="E3611" t="s">
        <v>87</v>
      </c>
      <c r="F3611" t="s">
        <v>1157</v>
      </c>
      <c r="G3611" t="s">
        <v>75</v>
      </c>
      <c r="H3611" t="s">
        <v>1414</v>
      </c>
      <c r="I3611" t="s">
        <v>896</v>
      </c>
      <c r="J3611" t="s">
        <v>897</v>
      </c>
      <c r="K3611" t="s">
        <v>149</v>
      </c>
      <c r="L3611" t="s">
        <v>1976</v>
      </c>
      <c r="M3611" t="s">
        <v>1168</v>
      </c>
      <c r="N3611" t="s">
        <v>1169</v>
      </c>
      <c r="O3611" t="s">
        <v>969</v>
      </c>
      <c r="P3611" t="s">
        <v>970</v>
      </c>
      <c r="Q3611" s="11">
        <v>0</v>
      </c>
      <c r="R3611" s="11">
        <v>0</v>
      </c>
      <c r="S3611" s="11">
        <v>0</v>
      </c>
      <c r="T3611" s="11">
        <v>0</v>
      </c>
      <c r="U3611" s="11">
        <v>0</v>
      </c>
      <c r="V3611" s="11">
        <v>0</v>
      </c>
      <c r="W3611" s="11">
        <v>0</v>
      </c>
      <c r="X3611" s="11">
        <v>0</v>
      </c>
      <c r="Y3611" s="11">
        <v>0</v>
      </c>
      <c r="Z3611" s="11">
        <v>0</v>
      </c>
      <c r="AA3611" s="11">
        <v>166420420</v>
      </c>
      <c r="AB3611" s="11">
        <v>0</v>
      </c>
      <c r="AC3611" s="11">
        <v>0</v>
      </c>
      <c r="AD3611" s="11">
        <v>0</v>
      </c>
      <c r="AE3611" s="11">
        <v>0</v>
      </c>
      <c r="AF3611" s="11">
        <v>0</v>
      </c>
      <c r="AG3611" s="11">
        <v>0</v>
      </c>
      <c r="AH3611" s="11">
        <v>0</v>
      </c>
      <c r="AI3611" s="11">
        <v>0</v>
      </c>
      <c r="AJ3611" s="11">
        <v>0</v>
      </c>
      <c r="AK3611" s="11">
        <v>0</v>
      </c>
      <c r="AL3611" s="11">
        <v>0</v>
      </c>
      <c r="AM3611" s="11">
        <v>0</v>
      </c>
      <c r="AN3611" s="11">
        <v>0</v>
      </c>
      <c r="AO36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166420420</v>
      </c>
      <c r="AQ36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1" s="11">
        <f>Table_PBS_SQL_DB2_PBSSQL_PBS_NDP_Tina_CG_QtrlyPerformance_Final[[#This Row],[GOU REL]]+Table_PBS_SQL_DB2_PBSSQL_PBS_NDP_Tina_CG_QtrlyPerformance_Final[[#This Row],[EXT REL]]</f>
        <v>166420420</v>
      </c>
      <c r="AT3611" s="11">
        <f>Table_PBS_SQL_DB2_PBSSQL_PBS_NDP_Tina_CG_QtrlyPerformance_Final[[#This Row],[GOU EXP]]+Table_PBS_SQL_DB2_PBSSQL_PBS_NDP_Tina_CG_QtrlyPerformance_Final[[#This Row],[EXT EXP]]</f>
        <v>0</v>
      </c>
      <c r="AU3611" s="11" t="str">
        <f>IF(Table_PBS_SQL_DB2_PBSSQL_PBS_NDP_Tina_CG_QtrlyPerformance_Final[[#This Row],[Item_Code]]&gt;"300000", "Capital", "Recurrent")</f>
        <v>Recurrent</v>
      </c>
    </row>
    <row r="3612" spans="1:47" x14ac:dyDescent="0.25">
      <c r="A3612" t="s">
        <v>49</v>
      </c>
      <c r="B3612" t="s">
        <v>1400</v>
      </c>
      <c r="C3612" t="s">
        <v>119</v>
      </c>
      <c r="D3612" t="s">
        <v>885</v>
      </c>
      <c r="E3612" t="s">
        <v>87</v>
      </c>
      <c r="F3612" t="s">
        <v>1157</v>
      </c>
      <c r="G3612" t="s">
        <v>75</v>
      </c>
      <c r="H3612" t="s">
        <v>1414</v>
      </c>
      <c r="I3612" t="s">
        <v>493</v>
      </c>
      <c r="J3612" t="s">
        <v>1415</v>
      </c>
      <c r="K3612" t="s">
        <v>1444</v>
      </c>
      <c r="L3612" t="s">
        <v>1445</v>
      </c>
      <c r="M3612" t="s">
        <v>1130</v>
      </c>
      <c r="N3612" t="s">
        <v>1131</v>
      </c>
      <c r="O3612" t="s">
        <v>1004</v>
      </c>
      <c r="P3612" t="s">
        <v>868</v>
      </c>
      <c r="Q3612" s="11">
        <v>0</v>
      </c>
      <c r="R3612" s="11">
        <v>0</v>
      </c>
      <c r="S3612" s="11">
        <v>0</v>
      </c>
      <c r="T3612" s="11">
        <v>0</v>
      </c>
      <c r="U3612" s="11">
        <v>33250000</v>
      </c>
      <c r="V3612" s="11">
        <v>0</v>
      </c>
      <c r="W3612" s="11">
        <v>33250000</v>
      </c>
      <c r="X3612" s="11">
        <v>0</v>
      </c>
      <c r="Y3612" s="11">
        <v>0</v>
      </c>
      <c r="Z3612" s="11">
        <v>0</v>
      </c>
      <c r="AA3612" s="11">
        <v>0</v>
      </c>
      <c r="AB3612" s="11">
        <v>0</v>
      </c>
      <c r="AC3612" s="11">
        <v>8312500</v>
      </c>
      <c r="AD3612" s="11">
        <v>4156250</v>
      </c>
      <c r="AE3612" s="11">
        <v>0</v>
      </c>
      <c r="AF3612" s="11">
        <v>0</v>
      </c>
      <c r="AG3612" s="11">
        <v>8312500</v>
      </c>
      <c r="AH3612" s="11">
        <v>12460813</v>
      </c>
      <c r="AI3612" s="11">
        <v>0</v>
      </c>
      <c r="AJ3612" s="11">
        <v>0</v>
      </c>
      <c r="AK3612" s="11">
        <v>0</v>
      </c>
      <c r="AL3612" s="11">
        <v>0</v>
      </c>
      <c r="AM3612" s="11">
        <v>0</v>
      </c>
      <c r="AN3612" s="11">
        <v>0</v>
      </c>
      <c r="AO36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16625000</v>
      </c>
      <c r="AP36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16617063</v>
      </c>
      <c r="AR36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2" s="11">
        <f>Table_PBS_SQL_DB2_PBSSQL_PBS_NDP_Tina_CG_QtrlyPerformance_Final[[#This Row],[GOU REL]]+Table_PBS_SQL_DB2_PBSSQL_PBS_NDP_Tina_CG_QtrlyPerformance_Final[[#This Row],[EXT REL]]</f>
        <v>16625000</v>
      </c>
      <c r="AT3612" s="11">
        <f>Table_PBS_SQL_DB2_PBSSQL_PBS_NDP_Tina_CG_QtrlyPerformance_Final[[#This Row],[GOU EXP]]+Table_PBS_SQL_DB2_PBSSQL_PBS_NDP_Tina_CG_QtrlyPerformance_Final[[#This Row],[EXT EXP]]</f>
        <v>16617063</v>
      </c>
      <c r="AU3612" s="11" t="str">
        <f>IF(Table_PBS_SQL_DB2_PBSSQL_PBS_NDP_Tina_CG_QtrlyPerformance_Final[[#This Row],[Item_Code]]&gt;"300000", "Capital", "Recurrent")</f>
        <v>Recurrent</v>
      </c>
    </row>
    <row r="3613" spans="1:47" x14ac:dyDescent="0.25">
      <c r="A3613" t="s">
        <v>49</v>
      </c>
      <c r="B3613" t="s">
        <v>1400</v>
      </c>
      <c r="C3613" t="s">
        <v>119</v>
      </c>
      <c r="D3613" t="s">
        <v>885</v>
      </c>
      <c r="E3613" t="s">
        <v>87</v>
      </c>
      <c r="F3613" t="s">
        <v>1157</v>
      </c>
      <c r="G3613" t="s">
        <v>75</v>
      </c>
      <c r="H3613" t="s">
        <v>1414</v>
      </c>
      <c r="I3613" t="s">
        <v>493</v>
      </c>
      <c r="J3613" t="s">
        <v>1415</v>
      </c>
      <c r="K3613" t="s">
        <v>1444</v>
      </c>
      <c r="L3613" t="s">
        <v>1445</v>
      </c>
      <c r="M3613" t="s">
        <v>1168</v>
      </c>
      <c r="N3613" t="s">
        <v>1169</v>
      </c>
      <c r="O3613" t="s">
        <v>904</v>
      </c>
      <c r="P3613" t="s">
        <v>905</v>
      </c>
      <c r="Q3613" s="11">
        <v>0</v>
      </c>
      <c r="R3613" s="11">
        <v>0</v>
      </c>
      <c r="S3613" s="11">
        <v>0</v>
      </c>
      <c r="T3613" s="11">
        <v>0</v>
      </c>
      <c r="U3613" s="11">
        <v>6000000</v>
      </c>
      <c r="V3613" s="11">
        <v>0</v>
      </c>
      <c r="W3613" s="11">
        <v>6000000</v>
      </c>
      <c r="X3613" s="11">
        <v>0</v>
      </c>
      <c r="Y3613" s="11">
        <v>0</v>
      </c>
      <c r="Z3613" s="11">
        <v>0</v>
      </c>
      <c r="AA3613" s="11">
        <v>0</v>
      </c>
      <c r="AB3613" s="11">
        <v>0</v>
      </c>
      <c r="AC3613" s="11">
        <v>1500000</v>
      </c>
      <c r="AD3613" s="11">
        <v>1500000</v>
      </c>
      <c r="AE3613" s="11">
        <v>0</v>
      </c>
      <c r="AF3613" s="11">
        <v>0</v>
      </c>
      <c r="AG3613" s="11">
        <v>1500000</v>
      </c>
      <c r="AH3613" s="11">
        <v>1500000</v>
      </c>
      <c r="AI3613" s="11">
        <v>0</v>
      </c>
      <c r="AJ3613" s="11">
        <v>0</v>
      </c>
      <c r="AK3613" s="11">
        <v>3000000</v>
      </c>
      <c r="AL3613" s="11">
        <v>3000000</v>
      </c>
      <c r="AM3613" s="11">
        <v>0</v>
      </c>
      <c r="AN3613" s="11">
        <v>0</v>
      </c>
      <c r="AO36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36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36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3" s="11">
        <f>Table_PBS_SQL_DB2_PBSSQL_PBS_NDP_Tina_CG_QtrlyPerformance_Final[[#This Row],[GOU REL]]+Table_PBS_SQL_DB2_PBSSQL_PBS_NDP_Tina_CG_QtrlyPerformance_Final[[#This Row],[EXT REL]]</f>
        <v>6000000</v>
      </c>
      <c r="AT3613" s="11">
        <f>Table_PBS_SQL_DB2_PBSSQL_PBS_NDP_Tina_CG_QtrlyPerformance_Final[[#This Row],[GOU EXP]]+Table_PBS_SQL_DB2_PBSSQL_PBS_NDP_Tina_CG_QtrlyPerformance_Final[[#This Row],[EXT EXP]]</f>
        <v>6000000</v>
      </c>
      <c r="AU3613" s="11" t="str">
        <f>IF(Table_PBS_SQL_DB2_PBSSQL_PBS_NDP_Tina_CG_QtrlyPerformance_Final[[#This Row],[Item_Code]]&gt;"300000", "Capital", "Recurrent")</f>
        <v>Recurrent</v>
      </c>
    </row>
    <row r="3614" spans="1:47" x14ac:dyDescent="0.25">
      <c r="A3614" t="s">
        <v>49</v>
      </c>
      <c r="B3614" t="s">
        <v>1400</v>
      </c>
      <c r="C3614" t="s">
        <v>119</v>
      </c>
      <c r="D3614" t="s">
        <v>885</v>
      </c>
      <c r="E3614" t="s">
        <v>87</v>
      </c>
      <c r="F3614" t="s">
        <v>1157</v>
      </c>
      <c r="G3614" t="s">
        <v>75</v>
      </c>
      <c r="H3614" t="s">
        <v>1414</v>
      </c>
      <c r="I3614" t="s">
        <v>493</v>
      </c>
      <c r="J3614" t="s">
        <v>1415</v>
      </c>
      <c r="K3614" t="s">
        <v>1444</v>
      </c>
      <c r="L3614" t="s">
        <v>1445</v>
      </c>
      <c r="M3614" t="s">
        <v>1446</v>
      </c>
      <c r="N3614" t="s">
        <v>1447</v>
      </c>
      <c r="O3614" t="s">
        <v>1062</v>
      </c>
      <c r="P3614" t="s">
        <v>1063</v>
      </c>
      <c r="Q3614" s="11">
        <v>0</v>
      </c>
      <c r="R3614" s="11">
        <v>0</v>
      </c>
      <c r="S3614" s="11">
        <v>0</v>
      </c>
      <c r="T3614" s="11">
        <v>0</v>
      </c>
      <c r="U3614" s="11">
        <v>100000000</v>
      </c>
      <c r="V3614" s="11">
        <v>0</v>
      </c>
      <c r="W3614" s="11">
        <v>100000000</v>
      </c>
      <c r="X3614" s="11">
        <v>0</v>
      </c>
      <c r="Y3614" s="11">
        <v>25000000</v>
      </c>
      <c r="Z3614" s="11">
        <v>16140979</v>
      </c>
      <c r="AA3614" s="11">
        <v>0</v>
      </c>
      <c r="AB3614" s="11">
        <v>0</v>
      </c>
      <c r="AC3614" s="11">
        <v>25000000</v>
      </c>
      <c r="AD3614" s="11">
        <v>20225980</v>
      </c>
      <c r="AE3614" s="11">
        <v>0</v>
      </c>
      <c r="AF3614" s="11">
        <v>0</v>
      </c>
      <c r="AG3614" s="11">
        <v>25000000</v>
      </c>
      <c r="AH3614" s="11">
        <v>6430365</v>
      </c>
      <c r="AI3614" s="11">
        <v>0</v>
      </c>
      <c r="AJ3614" s="11">
        <v>0</v>
      </c>
      <c r="AK3614" s="11">
        <v>25000000</v>
      </c>
      <c r="AL3614" s="11">
        <v>57202676</v>
      </c>
      <c r="AM3614" s="11">
        <v>0</v>
      </c>
      <c r="AN3614" s="11">
        <v>0</v>
      </c>
      <c r="AO36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6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6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4" s="11">
        <f>Table_PBS_SQL_DB2_PBSSQL_PBS_NDP_Tina_CG_QtrlyPerformance_Final[[#This Row],[GOU REL]]+Table_PBS_SQL_DB2_PBSSQL_PBS_NDP_Tina_CG_QtrlyPerformance_Final[[#This Row],[EXT REL]]</f>
        <v>100000000</v>
      </c>
      <c r="AT3614" s="11">
        <f>Table_PBS_SQL_DB2_PBSSQL_PBS_NDP_Tina_CG_QtrlyPerformance_Final[[#This Row],[GOU EXP]]+Table_PBS_SQL_DB2_PBSSQL_PBS_NDP_Tina_CG_QtrlyPerformance_Final[[#This Row],[EXT EXP]]</f>
        <v>100000000</v>
      </c>
      <c r="AU3614" s="11" t="str">
        <f>IF(Table_PBS_SQL_DB2_PBSSQL_PBS_NDP_Tina_CG_QtrlyPerformance_Final[[#This Row],[Item_Code]]&gt;"300000", "Capital", "Recurrent")</f>
        <v>Recurrent</v>
      </c>
    </row>
    <row r="3615" spans="1:47" x14ac:dyDescent="0.25">
      <c r="A3615" t="s">
        <v>49</v>
      </c>
      <c r="B3615" t="s">
        <v>1400</v>
      </c>
      <c r="C3615" t="s">
        <v>119</v>
      </c>
      <c r="D3615" t="s">
        <v>885</v>
      </c>
      <c r="E3615" t="s">
        <v>87</v>
      </c>
      <c r="F3615" t="s">
        <v>1157</v>
      </c>
      <c r="G3615" t="s">
        <v>75</v>
      </c>
      <c r="H3615" t="s">
        <v>1414</v>
      </c>
      <c r="I3615" t="s">
        <v>493</v>
      </c>
      <c r="J3615" t="s">
        <v>1415</v>
      </c>
      <c r="K3615" t="s">
        <v>1416</v>
      </c>
      <c r="L3615" t="s">
        <v>1417</v>
      </c>
      <c r="M3615" t="s">
        <v>2187</v>
      </c>
      <c r="N3615" t="s">
        <v>2188</v>
      </c>
      <c r="O3615" t="s">
        <v>978</v>
      </c>
      <c r="P3615" t="s">
        <v>979</v>
      </c>
      <c r="Q3615" s="11">
        <v>0</v>
      </c>
      <c r="R3615" s="11">
        <v>0</v>
      </c>
      <c r="S3615" s="11">
        <v>0</v>
      </c>
      <c r="T3615" s="11">
        <v>0</v>
      </c>
      <c r="U3615" s="11">
        <v>300000000</v>
      </c>
      <c r="V3615" s="11">
        <v>0</v>
      </c>
      <c r="W3615" s="11">
        <v>300000000</v>
      </c>
      <c r="X3615" s="11">
        <v>0</v>
      </c>
      <c r="Y3615" s="11">
        <v>0</v>
      </c>
      <c r="Z3615" s="11">
        <v>0</v>
      </c>
      <c r="AA3615" s="11">
        <v>0</v>
      </c>
      <c r="AB3615" s="11">
        <v>0</v>
      </c>
      <c r="AC3615" s="11">
        <v>0</v>
      </c>
      <c r="AD3615" s="11">
        <v>0</v>
      </c>
      <c r="AE3615" s="11">
        <v>0</v>
      </c>
      <c r="AF3615" s="11">
        <v>0</v>
      </c>
      <c r="AG3615" s="11">
        <v>300000000</v>
      </c>
      <c r="AH3615" s="11">
        <v>300000000</v>
      </c>
      <c r="AI3615" s="11">
        <v>0</v>
      </c>
      <c r="AJ3615" s="11">
        <v>0</v>
      </c>
      <c r="AK3615" s="11">
        <v>0</v>
      </c>
      <c r="AL3615" s="11">
        <v>0</v>
      </c>
      <c r="AM3615" s="11">
        <v>0</v>
      </c>
      <c r="AN3615" s="11">
        <v>0</v>
      </c>
      <c r="AO36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36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36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5" s="11">
        <f>Table_PBS_SQL_DB2_PBSSQL_PBS_NDP_Tina_CG_QtrlyPerformance_Final[[#This Row],[GOU REL]]+Table_PBS_SQL_DB2_PBSSQL_PBS_NDP_Tina_CG_QtrlyPerformance_Final[[#This Row],[EXT REL]]</f>
        <v>300000000</v>
      </c>
      <c r="AT3615" s="11">
        <f>Table_PBS_SQL_DB2_PBSSQL_PBS_NDP_Tina_CG_QtrlyPerformance_Final[[#This Row],[GOU EXP]]+Table_PBS_SQL_DB2_PBSSQL_PBS_NDP_Tina_CG_QtrlyPerformance_Final[[#This Row],[EXT EXP]]</f>
        <v>300000000</v>
      </c>
      <c r="AU3615" s="11" t="str">
        <f>IF(Table_PBS_SQL_DB2_PBSSQL_PBS_NDP_Tina_CG_QtrlyPerformance_Final[[#This Row],[Item_Code]]&gt;"300000", "Capital", "Recurrent")</f>
        <v>Recurrent</v>
      </c>
    </row>
    <row r="3616" spans="1:47" x14ac:dyDescent="0.25">
      <c r="A3616" t="s">
        <v>49</v>
      </c>
      <c r="B3616" t="s">
        <v>1400</v>
      </c>
      <c r="C3616" t="s">
        <v>119</v>
      </c>
      <c r="D3616" t="s">
        <v>885</v>
      </c>
      <c r="E3616" t="s">
        <v>87</v>
      </c>
      <c r="F3616" t="s">
        <v>1157</v>
      </c>
      <c r="G3616" t="s">
        <v>75</v>
      </c>
      <c r="H3616" t="s">
        <v>1414</v>
      </c>
      <c r="I3616" t="s">
        <v>467</v>
      </c>
      <c r="J3616" t="s">
        <v>1448</v>
      </c>
      <c r="K3616" t="s">
        <v>1449</v>
      </c>
      <c r="L3616" t="s">
        <v>1450</v>
      </c>
      <c r="M3616" t="s">
        <v>1130</v>
      </c>
      <c r="N3616" t="s">
        <v>1131</v>
      </c>
      <c r="O3616" t="s">
        <v>1028</v>
      </c>
      <c r="P3616" t="s">
        <v>1029</v>
      </c>
      <c r="Q3616" s="11">
        <v>0</v>
      </c>
      <c r="R3616" s="11">
        <v>0</v>
      </c>
      <c r="S3616" s="11">
        <v>0</v>
      </c>
      <c r="T3616" s="11">
        <v>0</v>
      </c>
      <c r="U3616" s="11">
        <v>40000000</v>
      </c>
      <c r="V3616" s="11">
        <v>0</v>
      </c>
      <c r="W3616" s="11">
        <v>40000000</v>
      </c>
      <c r="X3616" s="11">
        <v>0</v>
      </c>
      <c r="Y3616" s="11">
        <v>0</v>
      </c>
      <c r="Z3616" s="11">
        <v>0</v>
      </c>
      <c r="AA3616" s="11">
        <v>0</v>
      </c>
      <c r="AB3616" s="11">
        <v>0</v>
      </c>
      <c r="AC3616" s="11">
        <v>10000000</v>
      </c>
      <c r="AD3616" s="11">
        <v>10000000</v>
      </c>
      <c r="AE3616" s="11">
        <v>0</v>
      </c>
      <c r="AF3616" s="11">
        <v>0</v>
      </c>
      <c r="AG3616" s="11">
        <v>10000000</v>
      </c>
      <c r="AH3616" s="11">
        <v>10000000</v>
      </c>
      <c r="AI3616" s="11">
        <v>0</v>
      </c>
      <c r="AJ3616" s="11">
        <v>0</v>
      </c>
      <c r="AK3616" s="11">
        <v>0</v>
      </c>
      <c r="AL3616" s="11">
        <v>0</v>
      </c>
      <c r="AM3616" s="11">
        <v>0</v>
      </c>
      <c r="AN3616" s="11">
        <v>0</v>
      </c>
      <c r="AO36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6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6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6" s="11">
        <f>Table_PBS_SQL_DB2_PBSSQL_PBS_NDP_Tina_CG_QtrlyPerformance_Final[[#This Row],[GOU REL]]+Table_PBS_SQL_DB2_PBSSQL_PBS_NDP_Tina_CG_QtrlyPerformance_Final[[#This Row],[EXT REL]]</f>
        <v>20000000</v>
      </c>
      <c r="AT3616" s="11">
        <f>Table_PBS_SQL_DB2_PBSSQL_PBS_NDP_Tina_CG_QtrlyPerformance_Final[[#This Row],[GOU EXP]]+Table_PBS_SQL_DB2_PBSSQL_PBS_NDP_Tina_CG_QtrlyPerformance_Final[[#This Row],[EXT EXP]]</f>
        <v>20000000</v>
      </c>
      <c r="AU3616" s="11" t="str">
        <f>IF(Table_PBS_SQL_DB2_PBSSQL_PBS_NDP_Tina_CG_QtrlyPerformance_Final[[#This Row],[Item_Code]]&gt;"300000", "Capital", "Recurrent")</f>
        <v>Recurrent</v>
      </c>
    </row>
    <row r="3617" spans="1:47" x14ac:dyDescent="0.25">
      <c r="A3617" t="s">
        <v>49</v>
      </c>
      <c r="B3617" t="s">
        <v>1400</v>
      </c>
      <c r="C3617" t="s">
        <v>119</v>
      </c>
      <c r="D3617" t="s">
        <v>885</v>
      </c>
      <c r="E3617" t="s">
        <v>87</v>
      </c>
      <c r="F3617" t="s">
        <v>1157</v>
      </c>
      <c r="G3617" t="s">
        <v>75</v>
      </c>
      <c r="H3617" t="s">
        <v>1414</v>
      </c>
      <c r="I3617" t="s">
        <v>467</v>
      </c>
      <c r="J3617" t="s">
        <v>1448</v>
      </c>
      <c r="K3617" t="s">
        <v>1449</v>
      </c>
      <c r="L3617" t="s">
        <v>1450</v>
      </c>
      <c r="M3617" t="s">
        <v>1130</v>
      </c>
      <c r="N3617" t="s">
        <v>1131</v>
      </c>
      <c r="O3617" t="s">
        <v>906</v>
      </c>
      <c r="P3617" t="s">
        <v>907</v>
      </c>
      <c r="Q3617" s="11">
        <v>0</v>
      </c>
      <c r="R3617" s="11">
        <v>0</v>
      </c>
      <c r="S3617" s="11">
        <v>0</v>
      </c>
      <c r="T3617" s="11">
        <v>0</v>
      </c>
      <c r="U3617" s="11">
        <v>20000000</v>
      </c>
      <c r="V3617" s="11">
        <v>0</v>
      </c>
      <c r="W3617" s="11">
        <v>20000000</v>
      </c>
      <c r="X3617" s="11">
        <v>0</v>
      </c>
      <c r="Y3617" s="11">
        <v>0</v>
      </c>
      <c r="Z3617" s="11">
        <v>0</v>
      </c>
      <c r="AA3617" s="11">
        <v>0</v>
      </c>
      <c r="AB3617" s="11">
        <v>0</v>
      </c>
      <c r="AC3617" s="11">
        <v>5000000</v>
      </c>
      <c r="AD3617" s="11">
        <v>2275000</v>
      </c>
      <c r="AE3617" s="11">
        <v>0</v>
      </c>
      <c r="AF3617" s="11">
        <v>0</v>
      </c>
      <c r="AG3617" s="11">
        <v>5000000</v>
      </c>
      <c r="AH3617" s="11">
        <v>5410000</v>
      </c>
      <c r="AI3617" s="11">
        <v>0</v>
      </c>
      <c r="AJ3617" s="11">
        <v>0</v>
      </c>
      <c r="AK3617" s="11">
        <v>0</v>
      </c>
      <c r="AL3617" s="11">
        <v>2315000</v>
      </c>
      <c r="AM3617" s="11">
        <v>0</v>
      </c>
      <c r="AN3617" s="11">
        <v>0</v>
      </c>
      <c r="AO36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6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36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7" s="11">
        <f>Table_PBS_SQL_DB2_PBSSQL_PBS_NDP_Tina_CG_QtrlyPerformance_Final[[#This Row],[GOU REL]]+Table_PBS_SQL_DB2_PBSSQL_PBS_NDP_Tina_CG_QtrlyPerformance_Final[[#This Row],[EXT REL]]</f>
        <v>10000000</v>
      </c>
      <c r="AT3617" s="11">
        <f>Table_PBS_SQL_DB2_PBSSQL_PBS_NDP_Tina_CG_QtrlyPerformance_Final[[#This Row],[GOU EXP]]+Table_PBS_SQL_DB2_PBSSQL_PBS_NDP_Tina_CG_QtrlyPerformance_Final[[#This Row],[EXT EXP]]</f>
        <v>10000000</v>
      </c>
      <c r="AU3617" s="11" t="str">
        <f>IF(Table_PBS_SQL_DB2_PBSSQL_PBS_NDP_Tina_CG_QtrlyPerformance_Final[[#This Row],[Item_Code]]&gt;"300000", "Capital", "Recurrent")</f>
        <v>Recurrent</v>
      </c>
    </row>
    <row r="3618" spans="1:47" x14ac:dyDescent="0.25">
      <c r="A3618" t="s">
        <v>49</v>
      </c>
      <c r="B3618" t="s">
        <v>1400</v>
      </c>
      <c r="C3618" t="s">
        <v>119</v>
      </c>
      <c r="D3618" t="s">
        <v>885</v>
      </c>
      <c r="E3618" t="s">
        <v>87</v>
      </c>
      <c r="F3618" t="s">
        <v>1157</v>
      </c>
      <c r="G3618" t="s">
        <v>75</v>
      </c>
      <c r="H3618" t="s">
        <v>1414</v>
      </c>
      <c r="I3618" t="s">
        <v>467</v>
      </c>
      <c r="J3618" t="s">
        <v>1448</v>
      </c>
      <c r="K3618" t="s">
        <v>1449</v>
      </c>
      <c r="L3618" t="s">
        <v>1450</v>
      </c>
      <c r="M3618" t="s">
        <v>1168</v>
      </c>
      <c r="N3618" t="s">
        <v>1169</v>
      </c>
      <c r="O3618" t="s">
        <v>1002</v>
      </c>
      <c r="P3618" t="s">
        <v>1003</v>
      </c>
      <c r="Q3618" s="11">
        <v>0</v>
      </c>
      <c r="R3618" s="11">
        <v>0</v>
      </c>
      <c r="S3618" s="11">
        <v>0</v>
      </c>
      <c r="T3618" s="11">
        <v>0</v>
      </c>
      <c r="U3618" s="11">
        <v>84177488</v>
      </c>
      <c r="V3618" s="11">
        <v>0</v>
      </c>
      <c r="W3618" s="11">
        <v>84177488</v>
      </c>
      <c r="X3618" s="11">
        <v>0</v>
      </c>
      <c r="Y3618" s="11">
        <v>0</v>
      </c>
      <c r="Z3618" s="11">
        <v>0</v>
      </c>
      <c r="AA3618" s="11">
        <v>0</v>
      </c>
      <c r="AB3618" s="11">
        <v>0</v>
      </c>
      <c r="AC3618" s="11">
        <v>25000000</v>
      </c>
      <c r="AD3618" s="11">
        <v>25000000</v>
      </c>
      <c r="AE3618" s="11">
        <v>0</v>
      </c>
      <c r="AF3618" s="11">
        <v>0</v>
      </c>
      <c r="AG3618" s="11">
        <v>21044250</v>
      </c>
      <c r="AH3618" s="11">
        <v>14709081</v>
      </c>
      <c r="AI3618" s="11">
        <v>0</v>
      </c>
      <c r="AJ3618" s="11">
        <v>0</v>
      </c>
      <c r="AK3618" s="11">
        <v>38113238</v>
      </c>
      <c r="AL3618" s="11">
        <v>44448407</v>
      </c>
      <c r="AM3618" s="11">
        <v>0</v>
      </c>
      <c r="AN3618" s="11">
        <v>0</v>
      </c>
      <c r="AO36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84157488</v>
      </c>
      <c r="AP36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84157488</v>
      </c>
      <c r="AR36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8" s="11">
        <f>Table_PBS_SQL_DB2_PBSSQL_PBS_NDP_Tina_CG_QtrlyPerformance_Final[[#This Row],[GOU REL]]+Table_PBS_SQL_DB2_PBSSQL_PBS_NDP_Tina_CG_QtrlyPerformance_Final[[#This Row],[EXT REL]]</f>
        <v>84157488</v>
      </c>
      <c r="AT3618" s="11">
        <f>Table_PBS_SQL_DB2_PBSSQL_PBS_NDP_Tina_CG_QtrlyPerformance_Final[[#This Row],[GOU EXP]]+Table_PBS_SQL_DB2_PBSSQL_PBS_NDP_Tina_CG_QtrlyPerformance_Final[[#This Row],[EXT EXP]]</f>
        <v>84157488</v>
      </c>
      <c r="AU3618" s="11" t="str">
        <f>IF(Table_PBS_SQL_DB2_PBSSQL_PBS_NDP_Tina_CG_QtrlyPerformance_Final[[#This Row],[Item_Code]]&gt;"300000", "Capital", "Recurrent")</f>
        <v>Recurrent</v>
      </c>
    </row>
    <row r="3619" spans="1:47" x14ac:dyDescent="0.25">
      <c r="A3619" t="s">
        <v>49</v>
      </c>
      <c r="B3619" t="s">
        <v>1400</v>
      </c>
      <c r="C3619" t="s">
        <v>119</v>
      </c>
      <c r="D3619" t="s">
        <v>885</v>
      </c>
      <c r="E3619" t="s">
        <v>87</v>
      </c>
      <c r="F3619" t="s">
        <v>1157</v>
      </c>
      <c r="G3619" t="s">
        <v>75</v>
      </c>
      <c r="H3619" t="s">
        <v>1414</v>
      </c>
      <c r="I3619" t="s">
        <v>467</v>
      </c>
      <c r="J3619" t="s">
        <v>1448</v>
      </c>
      <c r="K3619" t="s">
        <v>1449</v>
      </c>
      <c r="L3619" t="s">
        <v>1450</v>
      </c>
      <c r="M3619" t="s">
        <v>1044</v>
      </c>
      <c r="N3619" t="s">
        <v>1045</v>
      </c>
      <c r="O3619" t="s">
        <v>1589</v>
      </c>
      <c r="P3619" t="s">
        <v>1590</v>
      </c>
      <c r="Q3619" s="11">
        <v>0</v>
      </c>
      <c r="R3619" s="11">
        <v>0</v>
      </c>
      <c r="S3619" s="11">
        <v>0</v>
      </c>
      <c r="T3619" s="11">
        <v>0</v>
      </c>
      <c r="U3619" s="11">
        <v>1025000000</v>
      </c>
      <c r="V3619" s="11">
        <v>0</v>
      </c>
      <c r="W3619" s="11">
        <v>1025000000</v>
      </c>
      <c r="X3619" s="11">
        <v>0</v>
      </c>
      <c r="Y3619" s="11">
        <v>0</v>
      </c>
      <c r="Z3619" s="11">
        <v>0</v>
      </c>
      <c r="AA3619" s="11">
        <v>0</v>
      </c>
      <c r="AB3619" s="11">
        <v>0</v>
      </c>
      <c r="AC3619" s="11">
        <v>256250000</v>
      </c>
      <c r="AD3619" s="11">
        <v>141454323</v>
      </c>
      <c r="AE3619" s="11">
        <v>0</v>
      </c>
      <c r="AF3619" s="11">
        <v>0</v>
      </c>
      <c r="AG3619" s="11">
        <v>256250000</v>
      </c>
      <c r="AH3619" s="11">
        <v>82027747</v>
      </c>
      <c r="AI3619" s="11">
        <v>0</v>
      </c>
      <c r="AJ3619" s="11">
        <v>0</v>
      </c>
      <c r="AK3619" s="11">
        <v>0</v>
      </c>
      <c r="AL3619" s="11">
        <v>289017930</v>
      </c>
      <c r="AM3619" s="11">
        <v>0</v>
      </c>
      <c r="AN3619" s="11">
        <v>0</v>
      </c>
      <c r="AO36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512500000</v>
      </c>
      <c r="AP36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512500000</v>
      </c>
      <c r="AR36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19" s="11">
        <f>Table_PBS_SQL_DB2_PBSSQL_PBS_NDP_Tina_CG_QtrlyPerformance_Final[[#This Row],[GOU REL]]+Table_PBS_SQL_DB2_PBSSQL_PBS_NDP_Tina_CG_QtrlyPerformance_Final[[#This Row],[EXT REL]]</f>
        <v>512500000</v>
      </c>
      <c r="AT3619" s="11">
        <f>Table_PBS_SQL_DB2_PBSSQL_PBS_NDP_Tina_CG_QtrlyPerformance_Final[[#This Row],[GOU EXP]]+Table_PBS_SQL_DB2_PBSSQL_PBS_NDP_Tina_CG_QtrlyPerformance_Final[[#This Row],[EXT EXP]]</f>
        <v>512500000</v>
      </c>
      <c r="AU3619" s="11" t="str">
        <f>IF(Table_PBS_SQL_DB2_PBSSQL_PBS_NDP_Tina_CG_QtrlyPerformance_Final[[#This Row],[Item_Code]]&gt;"300000", "Capital", "Recurrent")</f>
        <v>Capital</v>
      </c>
    </row>
    <row r="3620" spans="1:47" x14ac:dyDescent="0.25">
      <c r="A3620" t="s">
        <v>49</v>
      </c>
      <c r="B3620" t="s">
        <v>1400</v>
      </c>
      <c r="C3620" t="s">
        <v>119</v>
      </c>
      <c r="D3620" t="s">
        <v>885</v>
      </c>
      <c r="E3620" t="s">
        <v>87</v>
      </c>
      <c r="F3620" t="s">
        <v>1157</v>
      </c>
      <c r="G3620" t="s">
        <v>75</v>
      </c>
      <c r="H3620" t="s">
        <v>1414</v>
      </c>
      <c r="I3620" t="s">
        <v>467</v>
      </c>
      <c r="J3620" t="s">
        <v>1448</v>
      </c>
      <c r="K3620" t="s">
        <v>151</v>
      </c>
      <c r="L3620" t="s">
        <v>1451</v>
      </c>
      <c r="M3620" t="s">
        <v>1168</v>
      </c>
      <c r="N3620" t="s">
        <v>1169</v>
      </c>
      <c r="O3620" t="s">
        <v>1005</v>
      </c>
      <c r="P3620" t="s">
        <v>1006</v>
      </c>
      <c r="Q3620" s="11">
        <v>0</v>
      </c>
      <c r="R3620" s="11">
        <v>0</v>
      </c>
      <c r="S3620" s="11">
        <v>0</v>
      </c>
      <c r="T3620" s="11">
        <v>0</v>
      </c>
      <c r="U3620" s="11">
        <v>30000000</v>
      </c>
      <c r="V3620" s="11">
        <v>0</v>
      </c>
      <c r="W3620" s="11">
        <v>30000000</v>
      </c>
      <c r="X3620" s="11">
        <v>0</v>
      </c>
      <c r="Y3620" s="11">
        <v>0</v>
      </c>
      <c r="Z3620" s="11">
        <v>0</v>
      </c>
      <c r="AA3620" s="11">
        <v>0</v>
      </c>
      <c r="AB3620" s="11">
        <v>0</v>
      </c>
      <c r="AC3620" s="11">
        <v>17000000</v>
      </c>
      <c r="AD3620" s="11">
        <v>17000000</v>
      </c>
      <c r="AE3620" s="11">
        <v>0</v>
      </c>
      <c r="AF3620" s="11">
        <v>0</v>
      </c>
      <c r="AG3620" s="11">
        <v>7500000</v>
      </c>
      <c r="AH3620" s="11">
        <v>7500000</v>
      </c>
      <c r="AI3620" s="11">
        <v>0</v>
      </c>
      <c r="AJ3620" s="11">
        <v>0</v>
      </c>
      <c r="AK3620" s="11">
        <v>5500000</v>
      </c>
      <c r="AL3620" s="11">
        <v>5500000</v>
      </c>
      <c r="AM3620" s="11">
        <v>0</v>
      </c>
      <c r="AN3620" s="11">
        <v>0</v>
      </c>
      <c r="AO36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6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6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0" s="11">
        <f>Table_PBS_SQL_DB2_PBSSQL_PBS_NDP_Tina_CG_QtrlyPerformance_Final[[#This Row],[GOU REL]]+Table_PBS_SQL_DB2_PBSSQL_PBS_NDP_Tina_CG_QtrlyPerformance_Final[[#This Row],[EXT REL]]</f>
        <v>30000000</v>
      </c>
      <c r="AT3620" s="11">
        <f>Table_PBS_SQL_DB2_PBSSQL_PBS_NDP_Tina_CG_QtrlyPerformance_Final[[#This Row],[GOU EXP]]+Table_PBS_SQL_DB2_PBSSQL_PBS_NDP_Tina_CG_QtrlyPerformance_Final[[#This Row],[EXT EXP]]</f>
        <v>30000000</v>
      </c>
      <c r="AU3620" s="11" t="str">
        <f>IF(Table_PBS_SQL_DB2_PBSSQL_PBS_NDP_Tina_CG_QtrlyPerformance_Final[[#This Row],[Item_Code]]&gt;"300000", "Capital", "Recurrent")</f>
        <v>Recurrent</v>
      </c>
    </row>
    <row r="3621" spans="1:47" x14ac:dyDescent="0.25">
      <c r="A3621" t="s">
        <v>49</v>
      </c>
      <c r="B3621" t="s">
        <v>1400</v>
      </c>
      <c r="C3621" t="s">
        <v>119</v>
      </c>
      <c r="D3621" t="s">
        <v>885</v>
      </c>
      <c r="E3621" t="s">
        <v>87</v>
      </c>
      <c r="F3621" t="s">
        <v>1157</v>
      </c>
      <c r="G3621" t="s">
        <v>75</v>
      </c>
      <c r="H3621" t="s">
        <v>1414</v>
      </c>
      <c r="I3621" t="s">
        <v>467</v>
      </c>
      <c r="J3621" t="s">
        <v>1448</v>
      </c>
      <c r="K3621" t="s">
        <v>151</v>
      </c>
      <c r="L3621" t="s">
        <v>1451</v>
      </c>
      <c r="M3621" t="s">
        <v>1044</v>
      </c>
      <c r="N3621" t="s">
        <v>1045</v>
      </c>
      <c r="O3621" t="s">
        <v>969</v>
      </c>
      <c r="P3621" t="s">
        <v>970</v>
      </c>
      <c r="Q3621" s="11">
        <v>0</v>
      </c>
      <c r="R3621" s="11">
        <v>0</v>
      </c>
      <c r="S3621" s="11">
        <v>0</v>
      </c>
      <c r="T3621" s="11">
        <v>0</v>
      </c>
      <c r="U3621" s="11">
        <v>40000000</v>
      </c>
      <c r="V3621" s="11">
        <v>0</v>
      </c>
      <c r="W3621" s="11">
        <v>40000000</v>
      </c>
      <c r="X3621" s="11">
        <v>0</v>
      </c>
      <c r="Y3621" s="11">
        <v>0</v>
      </c>
      <c r="Z3621" s="11">
        <v>0</v>
      </c>
      <c r="AA3621" s="11">
        <v>0</v>
      </c>
      <c r="AB3621" s="11">
        <v>0</v>
      </c>
      <c r="AC3621" s="11">
        <v>0</v>
      </c>
      <c r="AD3621" s="11">
        <v>0</v>
      </c>
      <c r="AE3621" s="11">
        <v>0</v>
      </c>
      <c r="AF3621" s="11">
        <v>0</v>
      </c>
      <c r="AG3621" s="11">
        <v>10000000</v>
      </c>
      <c r="AH3621" s="11">
        <v>0</v>
      </c>
      <c r="AI3621" s="11">
        <v>0</v>
      </c>
      <c r="AJ3621" s="11">
        <v>0</v>
      </c>
      <c r="AK3621" s="11">
        <v>30000000</v>
      </c>
      <c r="AL3621" s="11">
        <v>40000000</v>
      </c>
      <c r="AM3621" s="11">
        <v>0</v>
      </c>
      <c r="AN3621" s="11">
        <v>0</v>
      </c>
      <c r="AO36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6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6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1" s="11">
        <f>Table_PBS_SQL_DB2_PBSSQL_PBS_NDP_Tina_CG_QtrlyPerformance_Final[[#This Row],[GOU REL]]+Table_PBS_SQL_DB2_PBSSQL_PBS_NDP_Tina_CG_QtrlyPerformance_Final[[#This Row],[EXT REL]]</f>
        <v>40000000</v>
      </c>
      <c r="AT3621" s="11">
        <f>Table_PBS_SQL_DB2_PBSSQL_PBS_NDP_Tina_CG_QtrlyPerformance_Final[[#This Row],[GOU EXP]]+Table_PBS_SQL_DB2_PBSSQL_PBS_NDP_Tina_CG_QtrlyPerformance_Final[[#This Row],[EXT EXP]]</f>
        <v>40000000</v>
      </c>
      <c r="AU3621" s="11" t="str">
        <f>IF(Table_PBS_SQL_DB2_PBSSQL_PBS_NDP_Tina_CG_QtrlyPerformance_Final[[#This Row],[Item_Code]]&gt;"300000", "Capital", "Recurrent")</f>
        <v>Recurrent</v>
      </c>
    </row>
    <row r="3622" spans="1:47" x14ac:dyDescent="0.25">
      <c r="A3622" t="s">
        <v>49</v>
      </c>
      <c r="B3622" t="s">
        <v>1400</v>
      </c>
      <c r="C3622" t="s">
        <v>119</v>
      </c>
      <c r="D3622" t="s">
        <v>885</v>
      </c>
      <c r="E3622" t="s">
        <v>87</v>
      </c>
      <c r="F3622" t="s">
        <v>1157</v>
      </c>
      <c r="G3622" t="s">
        <v>75</v>
      </c>
      <c r="H3622" t="s">
        <v>1414</v>
      </c>
      <c r="I3622" t="s">
        <v>467</v>
      </c>
      <c r="J3622" t="s">
        <v>1448</v>
      </c>
      <c r="K3622" t="s">
        <v>151</v>
      </c>
      <c r="L3622" t="s">
        <v>1451</v>
      </c>
      <c r="M3622" t="s">
        <v>1044</v>
      </c>
      <c r="N3622" t="s">
        <v>1045</v>
      </c>
      <c r="O3622" t="s">
        <v>1485</v>
      </c>
      <c r="P3622" t="s">
        <v>1486</v>
      </c>
      <c r="Q3622" s="11">
        <v>0</v>
      </c>
      <c r="R3622" s="11">
        <v>0</v>
      </c>
      <c r="S3622" s="11">
        <v>0</v>
      </c>
      <c r="T3622" s="11">
        <v>0</v>
      </c>
      <c r="U3622" s="11">
        <v>200000000</v>
      </c>
      <c r="V3622" s="11">
        <v>0</v>
      </c>
      <c r="W3622" s="11">
        <v>200000000</v>
      </c>
      <c r="X3622" s="11">
        <v>0</v>
      </c>
      <c r="Y3622" s="11">
        <v>0</v>
      </c>
      <c r="Z3622" s="11">
        <v>0</v>
      </c>
      <c r="AA3622" s="11">
        <v>0</v>
      </c>
      <c r="AB3622" s="11">
        <v>0</v>
      </c>
      <c r="AC3622" s="11">
        <v>0</v>
      </c>
      <c r="AD3622" s="11">
        <v>0</v>
      </c>
      <c r="AE3622" s="11">
        <v>0</v>
      </c>
      <c r="AF3622" s="11">
        <v>0</v>
      </c>
      <c r="AG3622" s="11">
        <v>50000000</v>
      </c>
      <c r="AH3622" s="11">
        <v>50000000</v>
      </c>
      <c r="AI3622" s="11">
        <v>0</v>
      </c>
      <c r="AJ3622" s="11">
        <v>0</v>
      </c>
      <c r="AK3622" s="11">
        <v>0</v>
      </c>
      <c r="AL3622" s="11">
        <v>0</v>
      </c>
      <c r="AM3622" s="11">
        <v>0</v>
      </c>
      <c r="AN3622" s="11">
        <v>0</v>
      </c>
      <c r="AO36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6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6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2" s="11">
        <f>Table_PBS_SQL_DB2_PBSSQL_PBS_NDP_Tina_CG_QtrlyPerformance_Final[[#This Row],[GOU REL]]+Table_PBS_SQL_DB2_PBSSQL_PBS_NDP_Tina_CG_QtrlyPerformance_Final[[#This Row],[EXT REL]]</f>
        <v>50000000</v>
      </c>
      <c r="AT3622" s="11">
        <f>Table_PBS_SQL_DB2_PBSSQL_PBS_NDP_Tina_CG_QtrlyPerformance_Final[[#This Row],[GOU EXP]]+Table_PBS_SQL_DB2_PBSSQL_PBS_NDP_Tina_CG_QtrlyPerformance_Final[[#This Row],[EXT EXP]]</f>
        <v>50000000</v>
      </c>
      <c r="AU3622" s="11" t="str">
        <f>IF(Table_PBS_SQL_DB2_PBSSQL_PBS_NDP_Tina_CG_QtrlyPerformance_Final[[#This Row],[Item_Code]]&gt;"300000", "Capital", "Recurrent")</f>
        <v>Capital</v>
      </c>
    </row>
    <row r="3623" spans="1:47" x14ac:dyDescent="0.25">
      <c r="A3623" t="s">
        <v>49</v>
      </c>
      <c r="B3623" t="s">
        <v>1400</v>
      </c>
      <c r="C3623" t="s">
        <v>119</v>
      </c>
      <c r="D3623" t="s">
        <v>885</v>
      </c>
      <c r="E3623" t="s">
        <v>87</v>
      </c>
      <c r="F3623" t="s">
        <v>1157</v>
      </c>
      <c r="G3623" t="s">
        <v>75</v>
      </c>
      <c r="H3623" t="s">
        <v>1414</v>
      </c>
      <c r="I3623" t="s">
        <v>666</v>
      </c>
      <c r="J3623" t="s">
        <v>1452</v>
      </c>
      <c r="K3623" t="s">
        <v>1442</v>
      </c>
      <c r="L3623" t="s">
        <v>1443</v>
      </c>
      <c r="M3623" t="s">
        <v>1130</v>
      </c>
      <c r="N3623" t="s">
        <v>1131</v>
      </c>
      <c r="O3623" t="s">
        <v>1062</v>
      </c>
      <c r="P3623" t="s">
        <v>1063</v>
      </c>
      <c r="Q3623" s="11">
        <v>0</v>
      </c>
      <c r="R3623" s="11">
        <v>0</v>
      </c>
      <c r="S3623" s="11">
        <v>0</v>
      </c>
      <c r="T3623" s="11">
        <v>0</v>
      </c>
      <c r="U3623" s="11">
        <v>643400684</v>
      </c>
      <c r="V3623" s="11">
        <v>0</v>
      </c>
      <c r="W3623" s="11">
        <v>493400684</v>
      </c>
      <c r="X3623" s="11">
        <v>150000000</v>
      </c>
      <c r="Y3623" s="11">
        <v>123350250</v>
      </c>
      <c r="Z3623" s="11">
        <v>122194503</v>
      </c>
      <c r="AA3623" s="11">
        <v>0</v>
      </c>
      <c r="AB3623" s="11">
        <v>0</v>
      </c>
      <c r="AC3623" s="11">
        <v>123350250</v>
      </c>
      <c r="AD3623" s="11">
        <v>124353049</v>
      </c>
      <c r="AE3623" s="11">
        <v>0</v>
      </c>
      <c r="AF3623" s="11">
        <v>0</v>
      </c>
      <c r="AG3623" s="11">
        <v>123350250</v>
      </c>
      <c r="AH3623" s="11">
        <v>122968401</v>
      </c>
      <c r="AI3623" s="11">
        <v>0</v>
      </c>
      <c r="AJ3623" s="11">
        <v>0</v>
      </c>
      <c r="AK3623" s="11">
        <v>123349934</v>
      </c>
      <c r="AL3623" s="11">
        <v>123884731</v>
      </c>
      <c r="AM3623" s="11">
        <v>0</v>
      </c>
      <c r="AN3623" s="11">
        <v>0</v>
      </c>
      <c r="AO36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493400684</v>
      </c>
      <c r="AP36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493400684</v>
      </c>
      <c r="AR36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3" s="11">
        <f>Table_PBS_SQL_DB2_PBSSQL_PBS_NDP_Tina_CG_QtrlyPerformance_Final[[#This Row],[GOU REL]]+Table_PBS_SQL_DB2_PBSSQL_PBS_NDP_Tina_CG_QtrlyPerformance_Final[[#This Row],[EXT REL]]</f>
        <v>493400684</v>
      </c>
      <c r="AT3623" s="11">
        <f>Table_PBS_SQL_DB2_PBSSQL_PBS_NDP_Tina_CG_QtrlyPerformance_Final[[#This Row],[GOU EXP]]+Table_PBS_SQL_DB2_PBSSQL_PBS_NDP_Tina_CG_QtrlyPerformance_Final[[#This Row],[EXT EXP]]</f>
        <v>493400684</v>
      </c>
      <c r="AU3623" s="11" t="str">
        <f>IF(Table_PBS_SQL_DB2_PBSSQL_PBS_NDP_Tina_CG_QtrlyPerformance_Final[[#This Row],[Item_Code]]&gt;"300000", "Capital", "Recurrent")</f>
        <v>Recurrent</v>
      </c>
    </row>
    <row r="3624" spans="1:47" x14ac:dyDescent="0.25">
      <c r="A3624" t="s">
        <v>49</v>
      </c>
      <c r="B3624" t="s">
        <v>1400</v>
      </c>
      <c r="C3624" t="s">
        <v>119</v>
      </c>
      <c r="D3624" t="s">
        <v>885</v>
      </c>
      <c r="E3624" t="s">
        <v>87</v>
      </c>
      <c r="F3624" t="s">
        <v>1157</v>
      </c>
      <c r="G3624" t="s">
        <v>75</v>
      </c>
      <c r="H3624" t="s">
        <v>1414</v>
      </c>
      <c r="I3624" t="s">
        <v>666</v>
      </c>
      <c r="J3624" t="s">
        <v>1452</v>
      </c>
      <c r="K3624" t="s">
        <v>1442</v>
      </c>
      <c r="L3624" t="s">
        <v>1443</v>
      </c>
      <c r="M3624" t="s">
        <v>1130</v>
      </c>
      <c r="N3624" t="s">
        <v>1131</v>
      </c>
      <c r="O3624" t="s">
        <v>1064</v>
      </c>
      <c r="P3624" t="s">
        <v>1065</v>
      </c>
      <c r="Q3624" s="11">
        <v>0</v>
      </c>
      <c r="R3624" s="11">
        <v>0</v>
      </c>
      <c r="S3624" s="11">
        <v>0</v>
      </c>
      <c r="T3624" s="11">
        <v>0</v>
      </c>
      <c r="U3624" s="11">
        <v>64340068</v>
      </c>
      <c r="V3624" s="11">
        <v>0</v>
      </c>
      <c r="W3624" s="11">
        <v>49340068</v>
      </c>
      <c r="X3624" s="11">
        <v>15000000</v>
      </c>
      <c r="Y3624" s="11">
        <v>0</v>
      </c>
      <c r="Z3624" s="11">
        <v>0</v>
      </c>
      <c r="AA3624" s="11">
        <v>0</v>
      </c>
      <c r="AB3624" s="11">
        <v>0</v>
      </c>
      <c r="AC3624" s="11">
        <v>12335000</v>
      </c>
      <c r="AD3624" s="11">
        <v>0</v>
      </c>
      <c r="AE3624" s="11">
        <v>0</v>
      </c>
      <c r="AF3624" s="11">
        <v>0</v>
      </c>
      <c r="AG3624" s="11">
        <v>12335000</v>
      </c>
      <c r="AH3624" s="11">
        <v>24670000</v>
      </c>
      <c r="AI3624" s="11">
        <v>0</v>
      </c>
      <c r="AJ3624" s="11">
        <v>0</v>
      </c>
      <c r="AK3624" s="11">
        <v>24670000</v>
      </c>
      <c r="AL3624" s="11">
        <v>24670000</v>
      </c>
      <c r="AM3624" s="11">
        <v>0</v>
      </c>
      <c r="AN3624" s="11">
        <v>0</v>
      </c>
      <c r="AO36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49340000</v>
      </c>
      <c r="AP36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49340000</v>
      </c>
      <c r="AR36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4" s="11">
        <f>Table_PBS_SQL_DB2_PBSSQL_PBS_NDP_Tina_CG_QtrlyPerformance_Final[[#This Row],[GOU REL]]+Table_PBS_SQL_DB2_PBSSQL_PBS_NDP_Tina_CG_QtrlyPerformance_Final[[#This Row],[EXT REL]]</f>
        <v>49340000</v>
      </c>
      <c r="AT3624" s="11">
        <f>Table_PBS_SQL_DB2_PBSSQL_PBS_NDP_Tina_CG_QtrlyPerformance_Final[[#This Row],[GOU EXP]]+Table_PBS_SQL_DB2_PBSSQL_PBS_NDP_Tina_CG_QtrlyPerformance_Final[[#This Row],[EXT EXP]]</f>
        <v>49340000</v>
      </c>
      <c r="AU3624" s="11" t="str">
        <f>IF(Table_PBS_SQL_DB2_PBSSQL_PBS_NDP_Tina_CG_QtrlyPerformance_Final[[#This Row],[Item_Code]]&gt;"300000", "Capital", "Recurrent")</f>
        <v>Recurrent</v>
      </c>
    </row>
    <row r="3625" spans="1:47" x14ac:dyDescent="0.25">
      <c r="A3625" t="s">
        <v>49</v>
      </c>
      <c r="B3625" t="s">
        <v>1400</v>
      </c>
      <c r="C3625" t="s">
        <v>119</v>
      </c>
      <c r="D3625" t="s">
        <v>885</v>
      </c>
      <c r="E3625" t="s">
        <v>87</v>
      </c>
      <c r="F3625" t="s">
        <v>1157</v>
      </c>
      <c r="G3625" t="s">
        <v>75</v>
      </c>
      <c r="H3625" t="s">
        <v>1414</v>
      </c>
      <c r="I3625" t="s">
        <v>499</v>
      </c>
      <c r="J3625" t="s">
        <v>1455</v>
      </c>
      <c r="K3625" t="s">
        <v>1437</v>
      </c>
      <c r="L3625" t="s">
        <v>1438</v>
      </c>
      <c r="M3625" t="s">
        <v>1130</v>
      </c>
      <c r="N3625" t="s">
        <v>1441</v>
      </c>
      <c r="O3625" t="s">
        <v>904</v>
      </c>
      <c r="P3625" t="s">
        <v>905</v>
      </c>
      <c r="Q3625" s="11">
        <v>0</v>
      </c>
      <c r="R3625" s="11">
        <v>0</v>
      </c>
      <c r="S3625" s="11">
        <v>0</v>
      </c>
      <c r="T3625" s="11">
        <v>0</v>
      </c>
      <c r="U3625" s="11">
        <v>0</v>
      </c>
      <c r="V3625" s="11">
        <v>0</v>
      </c>
      <c r="W3625" s="11">
        <v>20000000</v>
      </c>
      <c r="X3625" s="11">
        <v>0</v>
      </c>
      <c r="Y3625" s="11">
        <v>0</v>
      </c>
      <c r="Z3625" s="11">
        <v>0</v>
      </c>
      <c r="AA3625" s="11">
        <v>0</v>
      </c>
      <c r="AB3625" s="11">
        <v>0</v>
      </c>
      <c r="AC3625" s="11">
        <v>5000000</v>
      </c>
      <c r="AD3625" s="11">
        <v>5000000</v>
      </c>
      <c r="AE3625" s="11">
        <v>0</v>
      </c>
      <c r="AF3625" s="11">
        <v>0</v>
      </c>
      <c r="AG3625" s="11">
        <v>5000000</v>
      </c>
      <c r="AH3625" s="11">
        <v>4999000</v>
      </c>
      <c r="AI3625" s="11">
        <v>0</v>
      </c>
      <c r="AJ3625" s="11">
        <v>0</v>
      </c>
      <c r="AK3625" s="11">
        <v>10000000</v>
      </c>
      <c r="AL3625" s="11">
        <v>10001000</v>
      </c>
      <c r="AM3625" s="11">
        <v>0</v>
      </c>
      <c r="AN3625" s="11">
        <v>0</v>
      </c>
      <c r="AO36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6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6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5" s="11">
        <f>Table_PBS_SQL_DB2_PBSSQL_PBS_NDP_Tina_CG_QtrlyPerformance_Final[[#This Row],[GOU REL]]+Table_PBS_SQL_DB2_PBSSQL_PBS_NDP_Tina_CG_QtrlyPerformance_Final[[#This Row],[EXT REL]]</f>
        <v>20000000</v>
      </c>
      <c r="AT3625" s="11">
        <f>Table_PBS_SQL_DB2_PBSSQL_PBS_NDP_Tina_CG_QtrlyPerformance_Final[[#This Row],[GOU EXP]]+Table_PBS_SQL_DB2_PBSSQL_PBS_NDP_Tina_CG_QtrlyPerformance_Final[[#This Row],[EXT EXP]]</f>
        <v>20000000</v>
      </c>
      <c r="AU3625" s="11" t="str">
        <f>IF(Table_PBS_SQL_DB2_PBSSQL_PBS_NDP_Tina_CG_QtrlyPerformance_Final[[#This Row],[Item_Code]]&gt;"300000", "Capital", "Recurrent")</f>
        <v>Recurrent</v>
      </c>
    </row>
    <row r="3626" spans="1:47" x14ac:dyDescent="0.25">
      <c r="A3626" t="s">
        <v>49</v>
      </c>
      <c r="B3626" t="s">
        <v>1400</v>
      </c>
      <c r="C3626" t="s">
        <v>119</v>
      </c>
      <c r="D3626" t="s">
        <v>885</v>
      </c>
      <c r="E3626" t="s">
        <v>87</v>
      </c>
      <c r="F3626" t="s">
        <v>1157</v>
      </c>
      <c r="G3626" t="s">
        <v>75</v>
      </c>
      <c r="H3626" t="s">
        <v>1414</v>
      </c>
      <c r="I3626" t="s">
        <v>499</v>
      </c>
      <c r="J3626" t="s">
        <v>1455</v>
      </c>
      <c r="K3626" t="s">
        <v>1437</v>
      </c>
      <c r="L3626" t="s">
        <v>1438</v>
      </c>
      <c r="M3626" t="s">
        <v>1130</v>
      </c>
      <c r="N3626" t="s">
        <v>1441</v>
      </c>
      <c r="O3626" t="s">
        <v>906</v>
      </c>
      <c r="P3626" t="s">
        <v>907</v>
      </c>
      <c r="Q3626" s="11">
        <v>0</v>
      </c>
      <c r="R3626" s="11">
        <v>0</v>
      </c>
      <c r="S3626" s="11">
        <v>0</v>
      </c>
      <c r="T3626" s="11">
        <v>0</v>
      </c>
      <c r="U3626" s="11">
        <v>0</v>
      </c>
      <c r="V3626" s="11">
        <v>0</v>
      </c>
      <c r="W3626" s="11">
        <v>16000000</v>
      </c>
      <c r="X3626" s="11">
        <v>0</v>
      </c>
      <c r="Y3626" s="11">
        <v>0</v>
      </c>
      <c r="Z3626" s="11">
        <v>0</v>
      </c>
      <c r="AA3626" s="11">
        <v>0</v>
      </c>
      <c r="AB3626" s="11">
        <v>0</v>
      </c>
      <c r="AC3626" s="11">
        <v>4000000</v>
      </c>
      <c r="AD3626" s="11">
        <v>4000000</v>
      </c>
      <c r="AE3626" s="11">
        <v>0</v>
      </c>
      <c r="AF3626" s="11">
        <v>0</v>
      </c>
      <c r="AG3626" s="11">
        <v>4000000</v>
      </c>
      <c r="AH3626" s="11">
        <v>2148000</v>
      </c>
      <c r="AI3626" s="11">
        <v>0</v>
      </c>
      <c r="AJ3626" s="11">
        <v>0</v>
      </c>
      <c r="AK3626" s="11">
        <v>8000000</v>
      </c>
      <c r="AL3626" s="11">
        <v>9852000</v>
      </c>
      <c r="AM3626" s="11">
        <v>0</v>
      </c>
      <c r="AN3626" s="11">
        <v>0</v>
      </c>
      <c r="AO36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36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v>
      </c>
      <c r="AR36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6" s="11">
        <f>Table_PBS_SQL_DB2_PBSSQL_PBS_NDP_Tina_CG_QtrlyPerformance_Final[[#This Row],[GOU REL]]+Table_PBS_SQL_DB2_PBSSQL_PBS_NDP_Tina_CG_QtrlyPerformance_Final[[#This Row],[EXT REL]]</f>
        <v>16000000</v>
      </c>
      <c r="AT3626" s="11">
        <f>Table_PBS_SQL_DB2_PBSSQL_PBS_NDP_Tina_CG_QtrlyPerformance_Final[[#This Row],[GOU EXP]]+Table_PBS_SQL_DB2_PBSSQL_PBS_NDP_Tina_CG_QtrlyPerformance_Final[[#This Row],[EXT EXP]]</f>
        <v>16000000</v>
      </c>
      <c r="AU3626" s="11" t="str">
        <f>IF(Table_PBS_SQL_DB2_PBSSQL_PBS_NDP_Tina_CG_QtrlyPerformance_Final[[#This Row],[Item_Code]]&gt;"300000", "Capital", "Recurrent")</f>
        <v>Recurrent</v>
      </c>
    </row>
    <row r="3627" spans="1:47" x14ac:dyDescent="0.25">
      <c r="A3627" t="s">
        <v>49</v>
      </c>
      <c r="B3627" t="s">
        <v>1400</v>
      </c>
      <c r="C3627" t="s">
        <v>119</v>
      </c>
      <c r="D3627" t="s">
        <v>885</v>
      </c>
      <c r="E3627" t="s">
        <v>87</v>
      </c>
      <c r="F3627" t="s">
        <v>1157</v>
      </c>
      <c r="G3627" t="s">
        <v>75</v>
      </c>
      <c r="H3627" t="s">
        <v>1414</v>
      </c>
      <c r="I3627" t="s">
        <v>499</v>
      </c>
      <c r="J3627" t="s">
        <v>1455</v>
      </c>
      <c r="K3627" t="s">
        <v>1437</v>
      </c>
      <c r="L3627" t="s">
        <v>1438</v>
      </c>
      <c r="M3627" t="s">
        <v>1044</v>
      </c>
      <c r="N3627" t="s">
        <v>1045</v>
      </c>
      <c r="O3627" t="s">
        <v>1626</v>
      </c>
      <c r="P3627" t="s">
        <v>1627</v>
      </c>
      <c r="Q3627" s="11">
        <v>0</v>
      </c>
      <c r="R3627" s="11">
        <v>0</v>
      </c>
      <c r="S3627" s="11">
        <v>0</v>
      </c>
      <c r="T3627" s="11">
        <v>0</v>
      </c>
      <c r="U3627" s="11">
        <v>213000000</v>
      </c>
      <c r="V3627" s="11">
        <v>0</v>
      </c>
      <c r="W3627" s="11">
        <v>213000000</v>
      </c>
      <c r="X3627" s="11">
        <v>0</v>
      </c>
      <c r="Y3627" s="11">
        <v>0</v>
      </c>
      <c r="Z3627" s="11">
        <v>0</v>
      </c>
      <c r="AA3627" s="11">
        <v>0</v>
      </c>
      <c r="AB3627" s="11">
        <v>0</v>
      </c>
      <c r="AC3627" s="11">
        <v>53250000</v>
      </c>
      <c r="AD3627" s="11">
        <v>53250000</v>
      </c>
      <c r="AE3627" s="11">
        <v>0</v>
      </c>
      <c r="AF3627" s="11">
        <v>0</v>
      </c>
      <c r="AG3627" s="11">
        <v>53250000</v>
      </c>
      <c r="AH3627" s="11">
        <v>53250000</v>
      </c>
      <c r="AI3627" s="11">
        <v>0</v>
      </c>
      <c r="AJ3627" s="11">
        <v>0</v>
      </c>
      <c r="AK3627" s="11">
        <v>0</v>
      </c>
      <c r="AL3627" s="11">
        <v>0</v>
      </c>
      <c r="AM3627" s="11">
        <v>0</v>
      </c>
      <c r="AN3627" s="11">
        <v>0</v>
      </c>
      <c r="AO36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106500000</v>
      </c>
      <c r="AP36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106500000</v>
      </c>
      <c r="AR36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7" s="11">
        <f>Table_PBS_SQL_DB2_PBSSQL_PBS_NDP_Tina_CG_QtrlyPerformance_Final[[#This Row],[GOU REL]]+Table_PBS_SQL_DB2_PBSSQL_PBS_NDP_Tina_CG_QtrlyPerformance_Final[[#This Row],[EXT REL]]</f>
        <v>106500000</v>
      </c>
      <c r="AT3627" s="11">
        <f>Table_PBS_SQL_DB2_PBSSQL_PBS_NDP_Tina_CG_QtrlyPerformance_Final[[#This Row],[GOU EXP]]+Table_PBS_SQL_DB2_PBSSQL_PBS_NDP_Tina_CG_QtrlyPerformance_Final[[#This Row],[EXT EXP]]</f>
        <v>106500000</v>
      </c>
      <c r="AU3627" s="11" t="str">
        <f>IF(Table_PBS_SQL_DB2_PBSSQL_PBS_NDP_Tina_CG_QtrlyPerformance_Final[[#This Row],[Item_Code]]&gt;"300000", "Capital", "Recurrent")</f>
        <v>Capital</v>
      </c>
    </row>
    <row r="3628" spans="1:47" x14ac:dyDescent="0.25">
      <c r="A3628" t="s">
        <v>49</v>
      </c>
      <c r="B3628" t="s">
        <v>1400</v>
      </c>
      <c r="C3628" t="s">
        <v>119</v>
      </c>
      <c r="D3628" t="s">
        <v>885</v>
      </c>
      <c r="E3628" t="s">
        <v>87</v>
      </c>
      <c r="F3628" t="s">
        <v>1157</v>
      </c>
      <c r="G3628" t="s">
        <v>75</v>
      </c>
      <c r="H3628" t="s">
        <v>1414</v>
      </c>
      <c r="I3628" t="s">
        <v>499</v>
      </c>
      <c r="J3628" t="s">
        <v>1455</v>
      </c>
      <c r="K3628" t="s">
        <v>149</v>
      </c>
      <c r="L3628" t="s">
        <v>1976</v>
      </c>
      <c r="M3628" t="s">
        <v>1453</v>
      </c>
      <c r="N3628" t="s">
        <v>1454</v>
      </c>
      <c r="O3628" t="s">
        <v>922</v>
      </c>
      <c r="P3628" t="s">
        <v>923</v>
      </c>
      <c r="Q3628" s="11">
        <v>0</v>
      </c>
      <c r="R3628" s="11">
        <v>0</v>
      </c>
      <c r="S3628" s="11">
        <v>0</v>
      </c>
      <c r="T3628" s="11">
        <v>0</v>
      </c>
      <c r="U3628" s="11">
        <v>20000000</v>
      </c>
      <c r="V3628" s="11">
        <v>0</v>
      </c>
      <c r="W3628" s="11">
        <v>20000000</v>
      </c>
      <c r="X3628" s="11">
        <v>0</v>
      </c>
      <c r="Y3628" s="11">
        <v>0</v>
      </c>
      <c r="Z3628" s="11">
        <v>0</v>
      </c>
      <c r="AA3628" s="11">
        <v>0</v>
      </c>
      <c r="AB3628" s="11">
        <v>0</v>
      </c>
      <c r="AC3628" s="11">
        <v>5000000</v>
      </c>
      <c r="AD3628" s="11">
        <v>2140505</v>
      </c>
      <c r="AE3628" s="11">
        <v>0</v>
      </c>
      <c r="AF3628" s="11">
        <v>0</v>
      </c>
      <c r="AG3628" s="11">
        <v>5000000</v>
      </c>
      <c r="AH3628" s="11">
        <v>7859495</v>
      </c>
      <c r="AI3628" s="11">
        <v>0</v>
      </c>
      <c r="AJ3628" s="11">
        <v>0</v>
      </c>
      <c r="AK3628" s="11">
        <v>10000000</v>
      </c>
      <c r="AL3628" s="11">
        <v>10000000</v>
      </c>
      <c r="AM3628" s="11">
        <v>0</v>
      </c>
      <c r="AN3628" s="11">
        <v>0</v>
      </c>
      <c r="AO36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6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6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8" s="11">
        <f>Table_PBS_SQL_DB2_PBSSQL_PBS_NDP_Tina_CG_QtrlyPerformance_Final[[#This Row],[GOU REL]]+Table_PBS_SQL_DB2_PBSSQL_PBS_NDP_Tina_CG_QtrlyPerformance_Final[[#This Row],[EXT REL]]</f>
        <v>20000000</v>
      </c>
      <c r="AT3628" s="11">
        <f>Table_PBS_SQL_DB2_PBSSQL_PBS_NDP_Tina_CG_QtrlyPerformance_Final[[#This Row],[GOU EXP]]+Table_PBS_SQL_DB2_PBSSQL_PBS_NDP_Tina_CG_QtrlyPerformance_Final[[#This Row],[EXT EXP]]</f>
        <v>20000000</v>
      </c>
      <c r="AU3628" s="11" t="str">
        <f>IF(Table_PBS_SQL_DB2_PBSSQL_PBS_NDP_Tina_CG_QtrlyPerformance_Final[[#This Row],[Item_Code]]&gt;"300000", "Capital", "Recurrent")</f>
        <v>Recurrent</v>
      </c>
    </row>
    <row r="3629" spans="1:47" x14ac:dyDescent="0.25">
      <c r="A3629" t="s">
        <v>49</v>
      </c>
      <c r="B3629" t="s">
        <v>1400</v>
      </c>
      <c r="C3629" t="s">
        <v>119</v>
      </c>
      <c r="D3629" t="s">
        <v>885</v>
      </c>
      <c r="E3629" t="s">
        <v>87</v>
      </c>
      <c r="F3629" t="s">
        <v>1157</v>
      </c>
      <c r="G3629" t="s">
        <v>75</v>
      </c>
      <c r="H3629" t="s">
        <v>1414</v>
      </c>
      <c r="I3629" t="s">
        <v>507</v>
      </c>
      <c r="J3629" t="s">
        <v>1457</v>
      </c>
      <c r="K3629" t="s">
        <v>143</v>
      </c>
      <c r="L3629" t="s">
        <v>1458</v>
      </c>
      <c r="M3629" t="s">
        <v>1044</v>
      </c>
      <c r="N3629" t="s">
        <v>1045</v>
      </c>
      <c r="O3629" t="s">
        <v>922</v>
      </c>
      <c r="P3629" t="s">
        <v>923</v>
      </c>
      <c r="Q3629" s="11">
        <v>0</v>
      </c>
      <c r="R3629" s="11">
        <v>0</v>
      </c>
      <c r="S3629" s="11">
        <v>0</v>
      </c>
      <c r="T3629" s="11">
        <v>0</v>
      </c>
      <c r="U3629" s="11">
        <v>94820000</v>
      </c>
      <c r="V3629" s="11">
        <v>0</v>
      </c>
      <c r="W3629" s="11">
        <v>94820000</v>
      </c>
      <c r="X3629" s="11">
        <v>0</v>
      </c>
      <c r="Y3629" s="11">
        <v>0</v>
      </c>
      <c r="Z3629" s="11">
        <v>0</v>
      </c>
      <c r="AA3629" s="11">
        <v>0</v>
      </c>
      <c r="AB3629" s="11">
        <v>0</v>
      </c>
      <c r="AC3629" s="11">
        <v>23705000</v>
      </c>
      <c r="AD3629" s="11">
        <v>10926250</v>
      </c>
      <c r="AE3629" s="11">
        <v>0</v>
      </c>
      <c r="AF3629" s="11">
        <v>0</v>
      </c>
      <c r="AG3629" s="11">
        <v>23705000</v>
      </c>
      <c r="AH3629" s="11">
        <v>36483749</v>
      </c>
      <c r="AI3629" s="11">
        <v>0</v>
      </c>
      <c r="AJ3629" s="11">
        <v>0</v>
      </c>
      <c r="AK3629" s="11">
        <v>47410000</v>
      </c>
      <c r="AL3629" s="11">
        <v>47409992</v>
      </c>
      <c r="AM3629" s="11">
        <v>0</v>
      </c>
      <c r="AN3629" s="11">
        <v>0</v>
      </c>
      <c r="AO36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94820000</v>
      </c>
      <c r="AP36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94819991</v>
      </c>
      <c r="AR36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29" s="11">
        <f>Table_PBS_SQL_DB2_PBSSQL_PBS_NDP_Tina_CG_QtrlyPerformance_Final[[#This Row],[GOU REL]]+Table_PBS_SQL_DB2_PBSSQL_PBS_NDP_Tina_CG_QtrlyPerformance_Final[[#This Row],[EXT REL]]</f>
        <v>94820000</v>
      </c>
      <c r="AT3629" s="11">
        <f>Table_PBS_SQL_DB2_PBSSQL_PBS_NDP_Tina_CG_QtrlyPerformance_Final[[#This Row],[GOU EXP]]+Table_PBS_SQL_DB2_PBSSQL_PBS_NDP_Tina_CG_QtrlyPerformance_Final[[#This Row],[EXT EXP]]</f>
        <v>94819991</v>
      </c>
      <c r="AU3629" s="11" t="str">
        <f>IF(Table_PBS_SQL_DB2_PBSSQL_PBS_NDP_Tina_CG_QtrlyPerformance_Final[[#This Row],[Item_Code]]&gt;"300000", "Capital", "Recurrent")</f>
        <v>Recurrent</v>
      </c>
    </row>
    <row r="3630" spans="1:47" x14ac:dyDescent="0.25">
      <c r="A3630" t="s">
        <v>49</v>
      </c>
      <c r="B3630" t="s">
        <v>1400</v>
      </c>
      <c r="C3630" t="s">
        <v>119</v>
      </c>
      <c r="D3630" t="s">
        <v>885</v>
      </c>
      <c r="E3630" t="s">
        <v>87</v>
      </c>
      <c r="F3630" t="s">
        <v>1157</v>
      </c>
      <c r="G3630" t="s">
        <v>75</v>
      </c>
      <c r="H3630" t="s">
        <v>1414</v>
      </c>
      <c r="I3630" t="s">
        <v>507</v>
      </c>
      <c r="J3630" t="s">
        <v>1457</v>
      </c>
      <c r="K3630" t="s">
        <v>143</v>
      </c>
      <c r="L3630" t="s">
        <v>1458</v>
      </c>
      <c r="M3630" t="s">
        <v>1453</v>
      </c>
      <c r="N3630" t="s">
        <v>1454</v>
      </c>
      <c r="O3630" t="s">
        <v>1025</v>
      </c>
      <c r="P3630" t="s">
        <v>1026</v>
      </c>
      <c r="Q3630" s="11">
        <v>0</v>
      </c>
      <c r="R3630" s="11">
        <v>0</v>
      </c>
      <c r="S3630" s="11">
        <v>0</v>
      </c>
      <c r="T3630" s="11">
        <v>0</v>
      </c>
      <c r="U3630" s="11">
        <v>192744419</v>
      </c>
      <c r="V3630" s="11">
        <v>0</v>
      </c>
      <c r="W3630" s="11">
        <v>192744419</v>
      </c>
      <c r="X3630" s="11">
        <v>0</v>
      </c>
      <c r="Y3630" s="11">
        <v>0</v>
      </c>
      <c r="Z3630" s="11">
        <v>0</v>
      </c>
      <c r="AA3630" s="11">
        <v>0</v>
      </c>
      <c r="AB3630" s="11">
        <v>0</v>
      </c>
      <c r="AC3630" s="11">
        <v>48186000</v>
      </c>
      <c r="AD3630" s="11">
        <v>48186000</v>
      </c>
      <c r="AE3630" s="11">
        <v>0</v>
      </c>
      <c r="AF3630" s="11">
        <v>0</v>
      </c>
      <c r="AG3630" s="11">
        <v>48186000</v>
      </c>
      <c r="AH3630" s="11">
        <v>48042000</v>
      </c>
      <c r="AI3630" s="11">
        <v>0</v>
      </c>
      <c r="AJ3630" s="11">
        <v>0</v>
      </c>
      <c r="AK3630" s="11">
        <v>0</v>
      </c>
      <c r="AL3630" s="11">
        <v>144000</v>
      </c>
      <c r="AM3630" s="11">
        <v>0</v>
      </c>
      <c r="AN3630" s="11">
        <v>0</v>
      </c>
      <c r="AO36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96372000</v>
      </c>
      <c r="AP36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96372000</v>
      </c>
      <c r="AR36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0" s="11">
        <f>Table_PBS_SQL_DB2_PBSSQL_PBS_NDP_Tina_CG_QtrlyPerformance_Final[[#This Row],[GOU REL]]+Table_PBS_SQL_DB2_PBSSQL_PBS_NDP_Tina_CG_QtrlyPerformance_Final[[#This Row],[EXT REL]]</f>
        <v>96372000</v>
      </c>
      <c r="AT3630" s="11">
        <f>Table_PBS_SQL_DB2_PBSSQL_PBS_NDP_Tina_CG_QtrlyPerformance_Final[[#This Row],[GOU EXP]]+Table_PBS_SQL_DB2_PBSSQL_PBS_NDP_Tina_CG_QtrlyPerformance_Final[[#This Row],[EXT EXP]]</f>
        <v>96372000</v>
      </c>
      <c r="AU3630" s="11" t="str">
        <f>IF(Table_PBS_SQL_DB2_PBSSQL_PBS_NDP_Tina_CG_QtrlyPerformance_Final[[#This Row],[Item_Code]]&gt;"300000", "Capital", "Recurrent")</f>
        <v>Recurrent</v>
      </c>
    </row>
    <row r="3631" spans="1:47" x14ac:dyDescent="0.25">
      <c r="A3631" t="s">
        <v>49</v>
      </c>
      <c r="B3631" t="s">
        <v>1400</v>
      </c>
      <c r="C3631" t="s">
        <v>293</v>
      </c>
      <c r="D3631" t="s">
        <v>1206</v>
      </c>
      <c r="E3631" t="s">
        <v>75</v>
      </c>
      <c r="F3631" t="s">
        <v>1228</v>
      </c>
      <c r="G3631" t="s">
        <v>87</v>
      </c>
      <c r="H3631" t="s">
        <v>1401</v>
      </c>
      <c r="I3631" t="s">
        <v>896</v>
      </c>
      <c r="J3631" t="s">
        <v>897</v>
      </c>
      <c r="K3631" t="s">
        <v>1467</v>
      </c>
      <c r="L3631" t="s">
        <v>1468</v>
      </c>
      <c r="M3631" t="s">
        <v>1044</v>
      </c>
      <c r="N3631" t="s">
        <v>1045</v>
      </c>
      <c r="O3631" t="s">
        <v>1465</v>
      </c>
      <c r="P3631" t="s">
        <v>1466</v>
      </c>
      <c r="Q3631" s="11">
        <v>0</v>
      </c>
      <c r="R3631" s="11">
        <v>0</v>
      </c>
      <c r="S3631" s="11">
        <v>0</v>
      </c>
      <c r="T3631" s="11">
        <v>0</v>
      </c>
      <c r="U3631" s="11">
        <v>0</v>
      </c>
      <c r="V3631" s="11">
        <v>0</v>
      </c>
      <c r="W3631" s="11">
        <v>0</v>
      </c>
      <c r="X3631" s="11">
        <v>0</v>
      </c>
      <c r="Y3631" s="11">
        <v>0</v>
      </c>
      <c r="Z3631" s="11">
        <v>0</v>
      </c>
      <c r="AA3631" s="11">
        <v>10330090142.568336</v>
      </c>
      <c r="AB3631" s="11">
        <v>10330090142.568336</v>
      </c>
      <c r="AC3631" s="11">
        <v>0</v>
      </c>
      <c r="AD3631" s="11">
        <v>0</v>
      </c>
      <c r="AE3631" s="11">
        <v>19771162177.059998</v>
      </c>
      <c r="AF3631" s="11">
        <v>19771162177.059998</v>
      </c>
      <c r="AG3631" s="11">
        <v>0</v>
      </c>
      <c r="AH3631" s="11">
        <v>0</v>
      </c>
      <c r="AI3631" s="11">
        <v>4288819389.1170001</v>
      </c>
      <c r="AJ3631" s="11">
        <v>4288819389.1170001</v>
      </c>
      <c r="AK3631" s="11">
        <v>0</v>
      </c>
      <c r="AL3631" s="11">
        <v>0</v>
      </c>
      <c r="AM3631" s="11">
        <v>0</v>
      </c>
      <c r="AN3631" s="11">
        <v>0</v>
      </c>
      <c r="AO36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34390071708.745331</v>
      </c>
      <c r="AQ36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34390071708.745331</v>
      </c>
      <c r="AS3631" s="11">
        <f>Table_PBS_SQL_DB2_PBSSQL_PBS_NDP_Tina_CG_QtrlyPerformance_Final[[#This Row],[GOU REL]]+Table_PBS_SQL_DB2_PBSSQL_PBS_NDP_Tina_CG_QtrlyPerformance_Final[[#This Row],[EXT REL]]</f>
        <v>34390071708.745331</v>
      </c>
      <c r="AT3631" s="11">
        <f>Table_PBS_SQL_DB2_PBSSQL_PBS_NDP_Tina_CG_QtrlyPerformance_Final[[#This Row],[GOU EXP]]+Table_PBS_SQL_DB2_PBSSQL_PBS_NDP_Tina_CG_QtrlyPerformance_Final[[#This Row],[EXT EXP]]</f>
        <v>34390071708.745331</v>
      </c>
      <c r="AU3631" s="11" t="str">
        <f>IF(Table_PBS_SQL_DB2_PBSSQL_PBS_NDP_Tina_CG_QtrlyPerformance_Final[[#This Row],[Item_Code]]&gt;"300000", "Capital", "Recurrent")</f>
        <v>Capital</v>
      </c>
    </row>
    <row r="3632" spans="1:47" x14ac:dyDescent="0.25">
      <c r="A3632" t="s">
        <v>49</v>
      </c>
      <c r="B3632" t="s">
        <v>1400</v>
      </c>
      <c r="C3632" t="s">
        <v>293</v>
      </c>
      <c r="D3632" t="s">
        <v>1206</v>
      </c>
      <c r="E3632" t="s">
        <v>75</v>
      </c>
      <c r="F3632" t="s">
        <v>1228</v>
      </c>
      <c r="G3632" t="s">
        <v>87</v>
      </c>
      <c r="H3632" t="s">
        <v>1401</v>
      </c>
      <c r="I3632" t="s">
        <v>493</v>
      </c>
      <c r="J3632" t="s">
        <v>1470</v>
      </c>
      <c r="K3632" t="s">
        <v>1471</v>
      </c>
      <c r="L3632" t="s">
        <v>1472</v>
      </c>
      <c r="M3632" t="s">
        <v>866</v>
      </c>
      <c r="N3632" t="s">
        <v>867</v>
      </c>
      <c r="O3632" t="s">
        <v>1064</v>
      </c>
      <c r="P3632" t="s">
        <v>1065</v>
      </c>
      <c r="Q3632" s="11">
        <v>0</v>
      </c>
      <c r="R3632" s="11">
        <v>0</v>
      </c>
      <c r="S3632" s="11">
        <v>0</v>
      </c>
      <c r="T3632" s="11">
        <v>0</v>
      </c>
      <c r="U3632" s="11">
        <v>155070000</v>
      </c>
      <c r="V3632" s="11">
        <v>0</v>
      </c>
      <c r="W3632" s="11">
        <v>155070000</v>
      </c>
      <c r="X3632" s="11">
        <v>0</v>
      </c>
      <c r="Y3632" s="11">
        <v>0</v>
      </c>
      <c r="Z3632" s="11">
        <v>0</v>
      </c>
      <c r="AA3632" s="11">
        <v>0</v>
      </c>
      <c r="AB3632" s="11">
        <v>0</v>
      </c>
      <c r="AC3632" s="11">
        <v>38767500</v>
      </c>
      <c r="AD3632" s="11">
        <v>0</v>
      </c>
      <c r="AE3632" s="11">
        <v>0</v>
      </c>
      <c r="AF3632" s="11">
        <v>0</v>
      </c>
      <c r="AG3632" s="11">
        <v>38767500</v>
      </c>
      <c r="AH3632" s="11">
        <v>38767500</v>
      </c>
      <c r="AI3632" s="11">
        <v>0</v>
      </c>
      <c r="AJ3632" s="11">
        <v>0</v>
      </c>
      <c r="AK3632" s="11">
        <v>77535000</v>
      </c>
      <c r="AL3632" s="11">
        <v>116302500</v>
      </c>
      <c r="AM3632" s="11">
        <v>0</v>
      </c>
      <c r="AN3632" s="11">
        <v>0</v>
      </c>
      <c r="AO36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155070000</v>
      </c>
      <c r="AP36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155070000</v>
      </c>
      <c r="AR36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2" s="11">
        <f>Table_PBS_SQL_DB2_PBSSQL_PBS_NDP_Tina_CG_QtrlyPerformance_Final[[#This Row],[GOU REL]]+Table_PBS_SQL_DB2_PBSSQL_PBS_NDP_Tina_CG_QtrlyPerformance_Final[[#This Row],[EXT REL]]</f>
        <v>155070000</v>
      </c>
      <c r="AT3632" s="11">
        <f>Table_PBS_SQL_DB2_PBSSQL_PBS_NDP_Tina_CG_QtrlyPerformance_Final[[#This Row],[GOU EXP]]+Table_PBS_SQL_DB2_PBSSQL_PBS_NDP_Tina_CG_QtrlyPerformance_Final[[#This Row],[EXT EXP]]</f>
        <v>155070000</v>
      </c>
      <c r="AU3632" s="11" t="str">
        <f>IF(Table_PBS_SQL_DB2_PBSSQL_PBS_NDP_Tina_CG_QtrlyPerformance_Final[[#This Row],[Item_Code]]&gt;"300000", "Capital", "Recurrent")</f>
        <v>Recurrent</v>
      </c>
    </row>
    <row r="3633" spans="1:47" x14ac:dyDescent="0.25">
      <c r="A3633" t="s">
        <v>49</v>
      </c>
      <c r="B3633" t="s">
        <v>1400</v>
      </c>
      <c r="C3633" t="s">
        <v>293</v>
      </c>
      <c r="D3633" t="s">
        <v>1206</v>
      </c>
      <c r="E3633" t="s">
        <v>75</v>
      </c>
      <c r="F3633" t="s">
        <v>1228</v>
      </c>
      <c r="G3633" t="s">
        <v>87</v>
      </c>
      <c r="H3633" t="s">
        <v>1401</v>
      </c>
      <c r="I3633" t="s">
        <v>493</v>
      </c>
      <c r="J3633" t="s">
        <v>1470</v>
      </c>
      <c r="K3633" t="s">
        <v>1471</v>
      </c>
      <c r="L3633" t="s">
        <v>1472</v>
      </c>
      <c r="M3633" t="s">
        <v>1044</v>
      </c>
      <c r="N3633" t="s">
        <v>1045</v>
      </c>
      <c r="O3633" t="s">
        <v>893</v>
      </c>
      <c r="P3633" t="s">
        <v>894</v>
      </c>
      <c r="Q3633" s="11">
        <v>0</v>
      </c>
      <c r="R3633" s="11">
        <v>0</v>
      </c>
      <c r="S3633" s="11">
        <v>0</v>
      </c>
      <c r="T3633" s="11">
        <v>0</v>
      </c>
      <c r="U3633" s="11">
        <v>2500000000</v>
      </c>
      <c r="V3633" s="11">
        <v>0</v>
      </c>
      <c r="W3633" s="11">
        <v>2500000000</v>
      </c>
      <c r="X3633" s="11">
        <v>0</v>
      </c>
      <c r="Y3633" s="11">
        <v>0</v>
      </c>
      <c r="Z3633" s="11">
        <v>0</v>
      </c>
      <c r="AA3633" s="11">
        <v>0</v>
      </c>
      <c r="AB3633" s="11">
        <v>0</v>
      </c>
      <c r="AC3633" s="11">
        <v>0</v>
      </c>
      <c r="AD3633" s="11">
        <v>0</v>
      </c>
      <c r="AE3633" s="11">
        <v>0</v>
      </c>
      <c r="AF3633" s="11">
        <v>0</v>
      </c>
      <c r="AG3633" s="11">
        <v>500000000</v>
      </c>
      <c r="AH3633" s="11">
        <v>0</v>
      </c>
      <c r="AI3633" s="11">
        <v>0</v>
      </c>
      <c r="AJ3633" s="11">
        <v>0</v>
      </c>
      <c r="AK3633" s="11">
        <v>0</v>
      </c>
      <c r="AL3633" s="11">
        <v>500000000</v>
      </c>
      <c r="AM3633" s="11">
        <v>0</v>
      </c>
      <c r="AN3633" s="11">
        <v>0</v>
      </c>
      <c r="AO36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36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36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3" s="11">
        <f>Table_PBS_SQL_DB2_PBSSQL_PBS_NDP_Tina_CG_QtrlyPerformance_Final[[#This Row],[GOU REL]]+Table_PBS_SQL_DB2_PBSSQL_PBS_NDP_Tina_CG_QtrlyPerformance_Final[[#This Row],[EXT REL]]</f>
        <v>500000000</v>
      </c>
      <c r="AT3633" s="11">
        <f>Table_PBS_SQL_DB2_PBSSQL_PBS_NDP_Tina_CG_QtrlyPerformance_Final[[#This Row],[GOU EXP]]+Table_PBS_SQL_DB2_PBSSQL_PBS_NDP_Tina_CG_QtrlyPerformance_Final[[#This Row],[EXT EXP]]</f>
        <v>500000000</v>
      </c>
      <c r="AU3633" s="11" t="str">
        <f>IF(Table_PBS_SQL_DB2_PBSSQL_PBS_NDP_Tina_CG_QtrlyPerformance_Final[[#This Row],[Item_Code]]&gt;"300000", "Capital", "Recurrent")</f>
        <v>Capital</v>
      </c>
    </row>
    <row r="3634" spans="1:47" x14ac:dyDescent="0.25">
      <c r="A3634" t="s">
        <v>49</v>
      </c>
      <c r="B3634" t="s">
        <v>1400</v>
      </c>
      <c r="C3634" t="s">
        <v>293</v>
      </c>
      <c r="D3634" t="s">
        <v>1206</v>
      </c>
      <c r="E3634" t="s">
        <v>75</v>
      </c>
      <c r="F3634" t="s">
        <v>1228</v>
      </c>
      <c r="G3634" t="s">
        <v>87</v>
      </c>
      <c r="H3634" t="s">
        <v>1401</v>
      </c>
      <c r="I3634" t="s">
        <v>493</v>
      </c>
      <c r="J3634" t="s">
        <v>1470</v>
      </c>
      <c r="K3634" t="s">
        <v>1437</v>
      </c>
      <c r="L3634" t="s">
        <v>1438</v>
      </c>
      <c r="M3634" t="s">
        <v>866</v>
      </c>
      <c r="N3634" t="s">
        <v>867</v>
      </c>
      <c r="O3634" t="s">
        <v>904</v>
      </c>
      <c r="P3634" t="s">
        <v>905</v>
      </c>
      <c r="Q3634" s="11">
        <v>0</v>
      </c>
      <c r="R3634" s="11">
        <v>0</v>
      </c>
      <c r="S3634" s="11">
        <v>0</v>
      </c>
      <c r="T3634" s="11">
        <v>0</v>
      </c>
      <c r="U3634" s="11">
        <v>25000000</v>
      </c>
      <c r="V3634" s="11">
        <v>0</v>
      </c>
      <c r="W3634" s="11">
        <v>25000000</v>
      </c>
      <c r="X3634" s="11">
        <v>0</v>
      </c>
      <c r="Y3634" s="11">
        <v>0</v>
      </c>
      <c r="Z3634" s="11">
        <v>0</v>
      </c>
      <c r="AA3634" s="11">
        <v>0</v>
      </c>
      <c r="AB3634" s="11">
        <v>0</v>
      </c>
      <c r="AC3634" s="11">
        <v>6250000</v>
      </c>
      <c r="AD3634" s="11">
        <v>6250000</v>
      </c>
      <c r="AE3634" s="11">
        <v>0</v>
      </c>
      <c r="AF3634" s="11">
        <v>0</v>
      </c>
      <c r="AG3634" s="11">
        <v>6250000</v>
      </c>
      <c r="AH3634" s="11">
        <v>0</v>
      </c>
      <c r="AI3634" s="11">
        <v>0</v>
      </c>
      <c r="AJ3634" s="11">
        <v>0</v>
      </c>
      <c r="AK3634" s="11">
        <v>12500000</v>
      </c>
      <c r="AL3634" s="11">
        <v>18750000</v>
      </c>
      <c r="AM3634" s="11">
        <v>0</v>
      </c>
      <c r="AN3634" s="11">
        <v>0</v>
      </c>
      <c r="AO36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36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36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4" s="11">
        <f>Table_PBS_SQL_DB2_PBSSQL_PBS_NDP_Tina_CG_QtrlyPerformance_Final[[#This Row],[GOU REL]]+Table_PBS_SQL_DB2_PBSSQL_PBS_NDP_Tina_CG_QtrlyPerformance_Final[[#This Row],[EXT REL]]</f>
        <v>25000000</v>
      </c>
      <c r="AT3634" s="11">
        <f>Table_PBS_SQL_DB2_PBSSQL_PBS_NDP_Tina_CG_QtrlyPerformance_Final[[#This Row],[GOU EXP]]+Table_PBS_SQL_DB2_PBSSQL_PBS_NDP_Tina_CG_QtrlyPerformance_Final[[#This Row],[EXT EXP]]</f>
        <v>25000000</v>
      </c>
      <c r="AU3634" s="11" t="str">
        <f>IF(Table_PBS_SQL_DB2_PBSSQL_PBS_NDP_Tina_CG_QtrlyPerformance_Final[[#This Row],[Item_Code]]&gt;"300000", "Capital", "Recurrent")</f>
        <v>Recurrent</v>
      </c>
    </row>
    <row r="3635" spans="1:47" x14ac:dyDescent="0.25">
      <c r="A3635" t="s">
        <v>49</v>
      </c>
      <c r="B3635" t="s">
        <v>1400</v>
      </c>
      <c r="C3635" t="s">
        <v>293</v>
      </c>
      <c r="D3635" t="s">
        <v>1206</v>
      </c>
      <c r="E3635" t="s">
        <v>75</v>
      </c>
      <c r="F3635" t="s">
        <v>1228</v>
      </c>
      <c r="G3635" t="s">
        <v>87</v>
      </c>
      <c r="H3635" t="s">
        <v>1401</v>
      </c>
      <c r="I3635" t="s">
        <v>493</v>
      </c>
      <c r="J3635" t="s">
        <v>1470</v>
      </c>
      <c r="K3635" t="s">
        <v>1437</v>
      </c>
      <c r="L3635" t="s">
        <v>1438</v>
      </c>
      <c r="M3635" t="s">
        <v>1044</v>
      </c>
      <c r="N3635" t="s">
        <v>1045</v>
      </c>
      <c r="O3635" t="s">
        <v>1005</v>
      </c>
      <c r="P3635" t="s">
        <v>1006</v>
      </c>
      <c r="Q3635" s="11">
        <v>0</v>
      </c>
      <c r="R3635" s="11">
        <v>0</v>
      </c>
      <c r="S3635" s="11">
        <v>0</v>
      </c>
      <c r="T3635" s="11">
        <v>0</v>
      </c>
      <c r="U3635" s="11">
        <v>20000000</v>
      </c>
      <c r="V3635" s="11">
        <v>0</v>
      </c>
      <c r="W3635" s="11">
        <v>20000000</v>
      </c>
      <c r="X3635" s="11">
        <v>0</v>
      </c>
      <c r="Y3635" s="11">
        <v>0</v>
      </c>
      <c r="Z3635" s="11">
        <v>0</v>
      </c>
      <c r="AA3635" s="11">
        <v>0</v>
      </c>
      <c r="AB3635" s="11">
        <v>0</v>
      </c>
      <c r="AC3635" s="11">
        <v>20000000</v>
      </c>
      <c r="AD3635" s="11">
        <v>20000000</v>
      </c>
      <c r="AE3635" s="11">
        <v>0</v>
      </c>
      <c r="AF3635" s="11">
        <v>0</v>
      </c>
      <c r="AG3635" s="11">
        <v>0</v>
      </c>
      <c r="AH3635" s="11">
        <v>0</v>
      </c>
      <c r="AI3635" s="11">
        <v>0</v>
      </c>
      <c r="AJ3635" s="11">
        <v>0</v>
      </c>
      <c r="AK3635" s="11">
        <v>0</v>
      </c>
      <c r="AL3635" s="11">
        <v>0</v>
      </c>
      <c r="AM3635" s="11">
        <v>0</v>
      </c>
      <c r="AN3635" s="11">
        <v>0</v>
      </c>
      <c r="AO36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6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6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5" s="11">
        <f>Table_PBS_SQL_DB2_PBSSQL_PBS_NDP_Tina_CG_QtrlyPerformance_Final[[#This Row],[GOU REL]]+Table_PBS_SQL_DB2_PBSSQL_PBS_NDP_Tina_CG_QtrlyPerformance_Final[[#This Row],[EXT REL]]</f>
        <v>20000000</v>
      </c>
      <c r="AT3635" s="11">
        <f>Table_PBS_SQL_DB2_PBSSQL_PBS_NDP_Tina_CG_QtrlyPerformance_Final[[#This Row],[GOU EXP]]+Table_PBS_SQL_DB2_PBSSQL_PBS_NDP_Tina_CG_QtrlyPerformance_Final[[#This Row],[EXT EXP]]</f>
        <v>20000000</v>
      </c>
      <c r="AU3635" s="11" t="str">
        <f>IF(Table_PBS_SQL_DB2_PBSSQL_PBS_NDP_Tina_CG_QtrlyPerformance_Final[[#This Row],[Item_Code]]&gt;"300000", "Capital", "Recurrent")</f>
        <v>Recurrent</v>
      </c>
    </row>
    <row r="3636" spans="1:47" x14ac:dyDescent="0.25">
      <c r="A3636" t="s">
        <v>49</v>
      </c>
      <c r="B3636" t="s">
        <v>1400</v>
      </c>
      <c r="C3636" t="s">
        <v>293</v>
      </c>
      <c r="D3636" t="s">
        <v>1206</v>
      </c>
      <c r="E3636" t="s">
        <v>75</v>
      </c>
      <c r="F3636" t="s">
        <v>1228</v>
      </c>
      <c r="G3636" t="s">
        <v>87</v>
      </c>
      <c r="H3636" t="s">
        <v>1401</v>
      </c>
      <c r="I3636" t="s">
        <v>493</v>
      </c>
      <c r="J3636" t="s">
        <v>1470</v>
      </c>
      <c r="K3636" t="s">
        <v>1437</v>
      </c>
      <c r="L3636" t="s">
        <v>1438</v>
      </c>
      <c r="M3636" t="s">
        <v>1044</v>
      </c>
      <c r="N3636" t="s">
        <v>1045</v>
      </c>
      <c r="O3636" t="s">
        <v>1052</v>
      </c>
      <c r="P3636" t="s">
        <v>1053</v>
      </c>
      <c r="Q3636" s="11">
        <v>0</v>
      </c>
      <c r="R3636" s="11">
        <v>0</v>
      </c>
      <c r="S3636" s="11">
        <v>0</v>
      </c>
      <c r="T3636" s="11">
        <v>0</v>
      </c>
      <c r="U3636" s="11">
        <v>100167540800</v>
      </c>
      <c r="V3636" s="11">
        <v>0</v>
      </c>
      <c r="W3636" s="11">
        <v>2665400000</v>
      </c>
      <c r="X3636" s="11">
        <v>97502140800</v>
      </c>
      <c r="Y3636" s="11">
        <v>0</v>
      </c>
      <c r="Z3636" s="11">
        <v>0</v>
      </c>
      <c r="AA3636" s="11">
        <v>0</v>
      </c>
      <c r="AB3636" s="11">
        <v>0</v>
      </c>
      <c r="AC3636" s="11">
        <v>0</v>
      </c>
      <c r="AD3636" s="11">
        <v>0</v>
      </c>
      <c r="AE3636" s="11">
        <v>0</v>
      </c>
      <c r="AF3636" s="11">
        <v>0</v>
      </c>
      <c r="AG3636" s="11">
        <v>0</v>
      </c>
      <c r="AH3636" s="11">
        <v>0</v>
      </c>
      <c r="AI3636" s="11">
        <v>0</v>
      </c>
      <c r="AJ3636" s="11">
        <v>0</v>
      </c>
      <c r="AK3636" s="11">
        <v>0</v>
      </c>
      <c r="AL3636" s="11">
        <v>0</v>
      </c>
      <c r="AM3636" s="11">
        <v>0</v>
      </c>
      <c r="AN3636" s="11">
        <v>0</v>
      </c>
      <c r="AO36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6" s="11">
        <f>Table_PBS_SQL_DB2_PBSSQL_PBS_NDP_Tina_CG_QtrlyPerformance_Final[[#This Row],[GOU REL]]+Table_PBS_SQL_DB2_PBSSQL_PBS_NDP_Tina_CG_QtrlyPerformance_Final[[#This Row],[EXT REL]]</f>
        <v>0</v>
      </c>
      <c r="AT3636" s="11">
        <f>Table_PBS_SQL_DB2_PBSSQL_PBS_NDP_Tina_CG_QtrlyPerformance_Final[[#This Row],[GOU EXP]]+Table_PBS_SQL_DB2_PBSSQL_PBS_NDP_Tina_CG_QtrlyPerformance_Final[[#This Row],[EXT EXP]]</f>
        <v>0</v>
      </c>
      <c r="AU3636" s="11" t="str">
        <f>IF(Table_PBS_SQL_DB2_PBSSQL_PBS_NDP_Tina_CG_QtrlyPerformance_Final[[#This Row],[Item_Code]]&gt;"300000", "Capital", "Recurrent")</f>
        <v>Capital</v>
      </c>
    </row>
    <row r="3637" spans="1:47" x14ac:dyDescent="0.25">
      <c r="A3637" t="s">
        <v>49</v>
      </c>
      <c r="B3637" t="s">
        <v>1400</v>
      </c>
      <c r="C3637" t="s">
        <v>293</v>
      </c>
      <c r="D3637" t="s">
        <v>1206</v>
      </c>
      <c r="E3637" t="s">
        <v>75</v>
      </c>
      <c r="F3637" t="s">
        <v>1228</v>
      </c>
      <c r="G3637" t="s">
        <v>87</v>
      </c>
      <c r="H3637" t="s">
        <v>1401</v>
      </c>
      <c r="I3637" t="s">
        <v>493</v>
      </c>
      <c r="J3637" t="s">
        <v>1470</v>
      </c>
      <c r="K3637" t="s">
        <v>137</v>
      </c>
      <c r="L3637" t="s">
        <v>1473</v>
      </c>
      <c r="M3637" t="s">
        <v>866</v>
      </c>
      <c r="N3637" t="s">
        <v>867</v>
      </c>
      <c r="O3637" t="s">
        <v>906</v>
      </c>
      <c r="P3637" t="s">
        <v>907</v>
      </c>
      <c r="Q3637" s="11">
        <v>0</v>
      </c>
      <c r="R3637" s="11">
        <v>0</v>
      </c>
      <c r="S3637" s="11">
        <v>0</v>
      </c>
      <c r="T3637" s="11">
        <v>0</v>
      </c>
      <c r="U3637" s="11">
        <v>120000000</v>
      </c>
      <c r="V3637" s="11">
        <v>0</v>
      </c>
      <c r="W3637" s="11">
        <v>120000000</v>
      </c>
      <c r="X3637" s="11">
        <v>0</v>
      </c>
      <c r="Y3637" s="11">
        <v>0</v>
      </c>
      <c r="Z3637" s="11">
        <v>0</v>
      </c>
      <c r="AA3637" s="11">
        <v>0</v>
      </c>
      <c r="AB3637" s="11">
        <v>0</v>
      </c>
      <c r="AC3637" s="11">
        <v>30000000</v>
      </c>
      <c r="AD3637" s="11">
        <v>26200000</v>
      </c>
      <c r="AE3637" s="11">
        <v>0</v>
      </c>
      <c r="AF3637" s="11">
        <v>0</v>
      </c>
      <c r="AG3637" s="11">
        <v>30000000</v>
      </c>
      <c r="AH3637" s="11">
        <v>-2100000</v>
      </c>
      <c r="AI3637" s="11">
        <v>0</v>
      </c>
      <c r="AJ3637" s="11">
        <v>0</v>
      </c>
      <c r="AK3637" s="11">
        <v>60000000</v>
      </c>
      <c r="AL3637" s="11">
        <v>95900000</v>
      </c>
      <c r="AM3637" s="11">
        <v>0</v>
      </c>
      <c r="AN3637" s="11">
        <v>0</v>
      </c>
      <c r="AO36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6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36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7" s="11">
        <f>Table_PBS_SQL_DB2_PBSSQL_PBS_NDP_Tina_CG_QtrlyPerformance_Final[[#This Row],[GOU REL]]+Table_PBS_SQL_DB2_PBSSQL_PBS_NDP_Tina_CG_QtrlyPerformance_Final[[#This Row],[EXT REL]]</f>
        <v>120000000</v>
      </c>
      <c r="AT3637" s="11">
        <f>Table_PBS_SQL_DB2_PBSSQL_PBS_NDP_Tina_CG_QtrlyPerformance_Final[[#This Row],[GOU EXP]]+Table_PBS_SQL_DB2_PBSSQL_PBS_NDP_Tina_CG_QtrlyPerformance_Final[[#This Row],[EXT EXP]]</f>
        <v>120000000</v>
      </c>
      <c r="AU3637" s="11" t="str">
        <f>IF(Table_PBS_SQL_DB2_PBSSQL_PBS_NDP_Tina_CG_QtrlyPerformance_Final[[#This Row],[Item_Code]]&gt;"300000", "Capital", "Recurrent")</f>
        <v>Recurrent</v>
      </c>
    </row>
    <row r="3638" spans="1:47" x14ac:dyDescent="0.25">
      <c r="A3638" t="s">
        <v>49</v>
      </c>
      <c r="B3638" t="s">
        <v>1400</v>
      </c>
      <c r="C3638" t="s">
        <v>293</v>
      </c>
      <c r="D3638" t="s">
        <v>1206</v>
      </c>
      <c r="E3638" t="s">
        <v>75</v>
      </c>
      <c r="F3638" t="s">
        <v>1228</v>
      </c>
      <c r="G3638" t="s">
        <v>87</v>
      </c>
      <c r="H3638" t="s">
        <v>1401</v>
      </c>
      <c r="I3638" t="s">
        <v>493</v>
      </c>
      <c r="J3638" t="s">
        <v>1470</v>
      </c>
      <c r="K3638" t="s">
        <v>137</v>
      </c>
      <c r="L3638" t="s">
        <v>1473</v>
      </c>
      <c r="M3638" t="s">
        <v>866</v>
      </c>
      <c r="N3638" t="s">
        <v>867</v>
      </c>
      <c r="O3638" t="s">
        <v>1085</v>
      </c>
      <c r="P3638" t="s">
        <v>1086</v>
      </c>
      <c r="Q3638" s="11">
        <v>0</v>
      </c>
      <c r="R3638" s="11">
        <v>0</v>
      </c>
      <c r="S3638" s="11">
        <v>0</v>
      </c>
      <c r="T3638" s="11">
        <v>0</v>
      </c>
      <c r="U3638" s="11">
        <v>700000000</v>
      </c>
      <c r="V3638" s="11">
        <v>0</v>
      </c>
      <c r="W3638" s="11">
        <v>700000000</v>
      </c>
      <c r="X3638" s="11">
        <v>0</v>
      </c>
      <c r="Y3638" s="11">
        <v>0</v>
      </c>
      <c r="Z3638" s="11">
        <v>0</v>
      </c>
      <c r="AA3638" s="11">
        <v>0</v>
      </c>
      <c r="AB3638" s="11">
        <v>0</v>
      </c>
      <c r="AC3638" s="11">
        <v>175000000</v>
      </c>
      <c r="AD3638" s="11">
        <v>175000000</v>
      </c>
      <c r="AE3638" s="11">
        <v>0</v>
      </c>
      <c r="AF3638" s="11">
        <v>0</v>
      </c>
      <c r="AG3638" s="11">
        <v>175000000</v>
      </c>
      <c r="AH3638" s="11">
        <v>168570000</v>
      </c>
      <c r="AI3638" s="11">
        <v>0</v>
      </c>
      <c r="AJ3638" s="11">
        <v>0</v>
      </c>
      <c r="AK3638" s="11">
        <v>100000000</v>
      </c>
      <c r="AL3638" s="11">
        <v>106430000</v>
      </c>
      <c r="AM3638" s="11">
        <v>0</v>
      </c>
      <c r="AN3638" s="11">
        <v>0</v>
      </c>
      <c r="AO36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v>
      </c>
      <c r="AP36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450000000</v>
      </c>
      <c r="AR36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8" s="11">
        <f>Table_PBS_SQL_DB2_PBSSQL_PBS_NDP_Tina_CG_QtrlyPerformance_Final[[#This Row],[GOU REL]]+Table_PBS_SQL_DB2_PBSSQL_PBS_NDP_Tina_CG_QtrlyPerformance_Final[[#This Row],[EXT REL]]</f>
        <v>450000000</v>
      </c>
      <c r="AT3638" s="11">
        <f>Table_PBS_SQL_DB2_PBSSQL_PBS_NDP_Tina_CG_QtrlyPerformance_Final[[#This Row],[GOU EXP]]+Table_PBS_SQL_DB2_PBSSQL_PBS_NDP_Tina_CG_QtrlyPerformance_Final[[#This Row],[EXT EXP]]</f>
        <v>450000000</v>
      </c>
      <c r="AU3638" s="11" t="str">
        <f>IF(Table_PBS_SQL_DB2_PBSSQL_PBS_NDP_Tina_CG_QtrlyPerformance_Final[[#This Row],[Item_Code]]&gt;"300000", "Capital", "Recurrent")</f>
        <v>Recurrent</v>
      </c>
    </row>
    <row r="3639" spans="1:47" x14ac:dyDescent="0.25">
      <c r="A3639" t="s">
        <v>49</v>
      </c>
      <c r="B3639" t="s">
        <v>1400</v>
      </c>
      <c r="C3639" t="s">
        <v>293</v>
      </c>
      <c r="D3639" t="s">
        <v>1206</v>
      </c>
      <c r="E3639" t="s">
        <v>75</v>
      </c>
      <c r="F3639" t="s">
        <v>1228</v>
      </c>
      <c r="G3639" t="s">
        <v>87</v>
      </c>
      <c r="H3639" t="s">
        <v>1401</v>
      </c>
      <c r="I3639" t="s">
        <v>493</v>
      </c>
      <c r="J3639" t="s">
        <v>1470</v>
      </c>
      <c r="K3639" t="s">
        <v>137</v>
      </c>
      <c r="L3639" t="s">
        <v>1473</v>
      </c>
      <c r="M3639" t="s">
        <v>866</v>
      </c>
      <c r="N3639" t="s">
        <v>867</v>
      </c>
      <c r="O3639" t="s">
        <v>1430</v>
      </c>
      <c r="P3639" t="s">
        <v>1431</v>
      </c>
      <c r="Q3639" s="11">
        <v>0</v>
      </c>
      <c r="R3639" s="11">
        <v>0</v>
      </c>
      <c r="S3639" s="11">
        <v>0</v>
      </c>
      <c r="T3639" s="11">
        <v>0</v>
      </c>
      <c r="U3639" s="11">
        <v>100000000</v>
      </c>
      <c r="V3639" s="11">
        <v>0</v>
      </c>
      <c r="W3639" s="11">
        <v>100000000</v>
      </c>
      <c r="X3639" s="11">
        <v>0</v>
      </c>
      <c r="Y3639" s="11">
        <v>0</v>
      </c>
      <c r="Z3639" s="11">
        <v>0</v>
      </c>
      <c r="AA3639" s="11">
        <v>0</v>
      </c>
      <c r="AB3639" s="11">
        <v>0</v>
      </c>
      <c r="AC3639" s="11">
        <v>0</v>
      </c>
      <c r="AD3639" s="11">
        <v>0</v>
      </c>
      <c r="AE3639" s="11">
        <v>0</v>
      </c>
      <c r="AF3639" s="11">
        <v>0</v>
      </c>
      <c r="AG3639" s="11">
        <v>25000000</v>
      </c>
      <c r="AH3639" s="11">
        <v>0</v>
      </c>
      <c r="AI3639" s="11">
        <v>0</v>
      </c>
      <c r="AJ3639" s="11">
        <v>0</v>
      </c>
      <c r="AK3639" s="11">
        <v>75000000</v>
      </c>
      <c r="AL3639" s="11">
        <v>100000000</v>
      </c>
      <c r="AM3639" s="11">
        <v>0</v>
      </c>
      <c r="AN3639" s="11">
        <v>0</v>
      </c>
      <c r="AO36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6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6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39" s="11">
        <f>Table_PBS_SQL_DB2_PBSSQL_PBS_NDP_Tina_CG_QtrlyPerformance_Final[[#This Row],[GOU REL]]+Table_PBS_SQL_DB2_PBSSQL_PBS_NDP_Tina_CG_QtrlyPerformance_Final[[#This Row],[EXT REL]]</f>
        <v>100000000</v>
      </c>
      <c r="AT3639" s="11">
        <f>Table_PBS_SQL_DB2_PBSSQL_PBS_NDP_Tina_CG_QtrlyPerformance_Final[[#This Row],[GOU EXP]]+Table_PBS_SQL_DB2_PBSSQL_PBS_NDP_Tina_CG_QtrlyPerformance_Final[[#This Row],[EXT EXP]]</f>
        <v>100000000</v>
      </c>
      <c r="AU3639" s="11" t="str">
        <f>IF(Table_PBS_SQL_DB2_PBSSQL_PBS_NDP_Tina_CG_QtrlyPerformance_Final[[#This Row],[Item_Code]]&gt;"300000", "Capital", "Recurrent")</f>
        <v>Capital</v>
      </c>
    </row>
    <row r="3640" spans="1:47" x14ac:dyDescent="0.25">
      <c r="A3640" t="s">
        <v>49</v>
      </c>
      <c r="B3640" t="s">
        <v>1400</v>
      </c>
      <c r="C3640" t="s">
        <v>293</v>
      </c>
      <c r="D3640" t="s">
        <v>1206</v>
      </c>
      <c r="E3640" t="s">
        <v>75</v>
      </c>
      <c r="F3640" t="s">
        <v>1228</v>
      </c>
      <c r="G3640" t="s">
        <v>87</v>
      </c>
      <c r="H3640" t="s">
        <v>1401</v>
      </c>
      <c r="I3640" t="s">
        <v>493</v>
      </c>
      <c r="J3640" t="s">
        <v>1470</v>
      </c>
      <c r="K3640" t="s">
        <v>137</v>
      </c>
      <c r="L3640" t="s">
        <v>1473</v>
      </c>
      <c r="M3640" t="s">
        <v>1044</v>
      </c>
      <c r="N3640" t="s">
        <v>1045</v>
      </c>
      <c r="O3640" t="s">
        <v>1052</v>
      </c>
      <c r="P3640" t="s">
        <v>1053</v>
      </c>
      <c r="Q3640" s="11">
        <v>0</v>
      </c>
      <c r="R3640" s="11">
        <v>0</v>
      </c>
      <c r="S3640" s="11">
        <v>2000000000</v>
      </c>
      <c r="T3640" s="11">
        <v>-2000000000</v>
      </c>
      <c r="U3640" s="11">
        <v>92989545004</v>
      </c>
      <c r="V3640" s="11">
        <v>0</v>
      </c>
      <c r="W3640" s="11">
        <v>41469545004</v>
      </c>
      <c r="X3640" s="11">
        <v>53520000000</v>
      </c>
      <c r="Y3640" s="11">
        <v>0</v>
      </c>
      <c r="Z3640" s="11">
        <v>0</v>
      </c>
      <c r="AA3640" s="11">
        <v>0</v>
      </c>
      <c r="AB3640" s="11">
        <v>0</v>
      </c>
      <c r="AC3640" s="11">
        <v>7090000000</v>
      </c>
      <c r="AD3640" s="11">
        <v>5170241331</v>
      </c>
      <c r="AE3640" s="11">
        <v>0</v>
      </c>
      <c r="AF3640" s="11">
        <v>0</v>
      </c>
      <c r="AG3640" s="11">
        <v>5000000000</v>
      </c>
      <c r="AH3640" s="11">
        <v>1128335309</v>
      </c>
      <c r="AI3640" s="11">
        <v>0</v>
      </c>
      <c r="AJ3640" s="11">
        <v>0</v>
      </c>
      <c r="AK3640" s="11">
        <v>4900000000</v>
      </c>
      <c r="AL3640" s="11">
        <v>10691423360</v>
      </c>
      <c r="AM3640" s="11">
        <v>0</v>
      </c>
      <c r="AN3640" s="11">
        <v>0</v>
      </c>
      <c r="AO36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16990000000</v>
      </c>
      <c r="AP36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16990000000</v>
      </c>
      <c r="AR36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0" s="11">
        <f>Table_PBS_SQL_DB2_PBSSQL_PBS_NDP_Tina_CG_QtrlyPerformance_Final[[#This Row],[GOU REL]]+Table_PBS_SQL_DB2_PBSSQL_PBS_NDP_Tina_CG_QtrlyPerformance_Final[[#This Row],[EXT REL]]</f>
        <v>16990000000</v>
      </c>
      <c r="AT3640" s="11">
        <f>Table_PBS_SQL_DB2_PBSSQL_PBS_NDP_Tina_CG_QtrlyPerformance_Final[[#This Row],[GOU EXP]]+Table_PBS_SQL_DB2_PBSSQL_PBS_NDP_Tina_CG_QtrlyPerformance_Final[[#This Row],[EXT EXP]]</f>
        <v>16990000000</v>
      </c>
      <c r="AU3640" s="11" t="str">
        <f>IF(Table_PBS_SQL_DB2_PBSSQL_PBS_NDP_Tina_CG_QtrlyPerformance_Final[[#This Row],[Item_Code]]&gt;"300000", "Capital", "Recurrent")</f>
        <v>Capital</v>
      </c>
    </row>
    <row r="3641" spans="1:47" x14ac:dyDescent="0.25">
      <c r="A3641" t="s">
        <v>49</v>
      </c>
      <c r="B3641" t="s">
        <v>1400</v>
      </c>
      <c r="C3641" t="s">
        <v>293</v>
      </c>
      <c r="D3641" t="s">
        <v>1206</v>
      </c>
      <c r="E3641" t="s">
        <v>75</v>
      </c>
      <c r="F3641" t="s">
        <v>1228</v>
      </c>
      <c r="G3641" t="s">
        <v>87</v>
      </c>
      <c r="H3641" t="s">
        <v>1401</v>
      </c>
      <c r="I3641" t="s">
        <v>493</v>
      </c>
      <c r="J3641" t="s">
        <v>1470</v>
      </c>
      <c r="K3641" t="s">
        <v>145</v>
      </c>
      <c r="L3641" t="s">
        <v>1413</v>
      </c>
      <c r="M3641" t="s">
        <v>1044</v>
      </c>
      <c r="N3641" t="s">
        <v>1045</v>
      </c>
      <c r="O3641" t="s">
        <v>978</v>
      </c>
      <c r="P3641" t="s">
        <v>979</v>
      </c>
      <c r="Q3641" s="11">
        <v>0</v>
      </c>
      <c r="R3641" s="11">
        <v>0</v>
      </c>
      <c r="S3641" s="11">
        <v>0</v>
      </c>
      <c r="T3641" s="11">
        <v>0</v>
      </c>
      <c r="U3641" s="11">
        <v>1200000000</v>
      </c>
      <c r="V3641" s="11">
        <v>0</v>
      </c>
      <c r="W3641" s="11">
        <v>1200000000</v>
      </c>
      <c r="X3641" s="11">
        <v>0</v>
      </c>
      <c r="Y3641" s="11">
        <v>0</v>
      </c>
      <c r="Z3641" s="11">
        <v>0</v>
      </c>
      <c r="AA3641" s="11">
        <v>0</v>
      </c>
      <c r="AB3641" s="11">
        <v>0</v>
      </c>
      <c r="AC3641" s="11">
        <v>0</v>
      </c>
      <c r="AD3641" s="11">
        <v>0</v>
      </c>
      <c r="AE3641" s="11">
        <v>0</v>
      </c>
      <c r="AF3641" s="11">
        <v>0</v>
      </c>
      <c r="AG3641" s="11">
        <v>300000000</v>
      </c>
      <c r="AH3641" s="11">
        <v>160673460</v>
      </c>
      <c r="AI3641" s="11">
        <v>0</v>
      </c>
      <c r="AJ3641" s="11">
        <v>0</v>
      </c>
      <c r="AK3641" s="11">
        <v>25000000</v>
      </c>
      <c r="AL3641" s="11">
        <v>164326540</v>
      </c>
      <c r="AM3641" s="11">
        <v>0</v>
      </c>
      <c r="AN3641" s="11">
        <v>0</v>
      </c>
      <c r="AO36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325000000</v>
      </c>
      <c r="AP36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325000000</v>
      </c>
      <c r="AR36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1" s="11">
        <f>Table_PBS_SQL_DB2_PBSSQL_PBS_NDP_Tina_CG_QtrlyPerformance_Final[[#This Row],[GOU REL]]+Table_PBS_SQL_DB2_PBSSQL_PBS_NDP_Tina_CG_QtrlyPerformance_Final[[#This Row],[EXT REL]]</f>
        <v>325000000</v>
      </c>
      <c r="AT3641" s="11">
        <f>Table_PBS_SQL_DB2_PBSSQL_PBS_NDP_Tina_CG_QtrlyPerformance_Final[[#This Row],[GOU EXP]]+Table_PBS_SQL_DB2_PBSSQL_PBS_NDP_Tina_CG_QtrlyPerformance_Final[[#This Row],[EXT EXP]]</f>
        <v>325000000</v>
      </c>
      <c r="AU3641" s="11" t="str">
        <f>IF(Table_PBS_SQL_DB2_PBSSQL_PBS_NDP_Tina_CG_QtrlyPerformance_Final[[#This Row],[Item_Code]]&gt;"300000", "Capital", "Recurrent")</f>
        <v>Recurrent</v>
      </c>
    </row>
    <row r="3642" spans="1:47" x14ac:dyDescent="0.25">
      <c r="A3642" t="s">
        <v>49</v>
      </c>
      <c r="B3642" t="s">
        <v>1400</v>
      </c>
      <c r="C3642" t="s">
        <v>293</v>
      </c>
      <c r="D3642" t="s">
        <v>1206</v>
      </c>
      <c r="E3642" t="s">
        <v>75</v>
      </c>
      <c r="F3642" t="s">
        <v>1228</v>
      </c>
      <c r="G3642" t="s">
        <v>87</v>
      </c>
      <c r="H3642" t="s">
        <v>1401</v>
      </c>
      <c r="I3642" t="s">
        <v>467</v>
      </c>
      <c r="J3642" t="s">
        <v>1474</v>
      </c>
      <c r="K3642" t="s">
        <v>1475</v>
      </c>
      <c r="L3642" t="s">
        <v>1476</v>
      </c>
      <c r="M3642" t="s">
        <v>1044</v>
      </c>
      <c r="N3642" t="s">
        <v>1045</v>
      </c>
      <c r="O3642" t="s">
        <v>1004</v>
      </c>
      <c r="P3642" t="s">
        <v>868</v>
      </c>
      <c r="Q3642" s="11">
        <v>0</v>
      </c>
      <c r="R3642" s="11">
        <v>0</v>
      </c>
      <c r="S3642" s="11">
        <v>0</v>
      </c>
      <c r="T3642" s="11">
        <v>0</v>
      </c>
      <c r="U3642" s="11">
        <v>0</v>
      </c>
      <c r="V3642" s="11">
        <v>0</v>
      </c>
      <c r="W3642" s="11">
        <v>0</v>
      </c>
      <c r="X3642" s="11">
        <v>0</v>
      </c>
      <c r="Y3642" s="11">
        <v>0</v>
      </c>
      <c r="Z3642" s="11">
        <v>0</v>
      </c>
      <c r="AA3642" s="11">
        <v>0</v>
      </c>
      <c r="AB3642" s="11">
        <v>0</v>
      </c>
      <c r="AC3642" s="11">
        <v>0</v>
      </c>
      <c r="AD3642" s="11">
        <v>0</v>
      </c>
      <c r="AE3642" s="11">
        <v>0</v>
      </c>
      <c r="AF3642" s="11">
        <v>0</v>
      </c>
      <c r="AG3642" s="11">
        <v>0</v>
      </c>
      <c r="AH3642" s="11">
        <v>0</v>
      </c>
      <c r="AI3642" s="11">
        <v>0</v>
      </c>
      <c r="AJ3642" s="11">
        <v>0</v>
      </c>
      <c r="AK3642" s="11">
        <v>0</v>
      </c>
      <c r="AL3642" s="11">
        <v>0</v>
      </c>
      <c r="AM3642" s="11">
        <v>0</v>
      </c>
      <c r="AN3642" s="11">
        <v>0</v>
      </c>
      <c r="AO36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2" s="11">
        <f>Table_PBS_SQL_DB2_PBSSQL_PBS_NDP_Tina_CG_QtrlyPerformance_Final[[#This Row],[GOU REL]]+Table_PBS_SQL_DB2_PBSSQL_PBS_NDP_Tina_CG_QtrlyPerformance_Final[[#This Row],[EXT REL]]</f>
        <v>0</v>
      </c>
      <c r="AT3642" s="11">
        <f>Table_PBS_SQL_DB2_PBSSQL_PBS_NDP_Tina_CG_QtrlyPerformance_Final[[#This Row],[GOU EXP]]+Table_PBS_SQL_DB2_PBSSQL_PBS_NDP_Tina_CG_QtrlyPerformance_Final[[#This Row],[EXT EXP]]</f>
        <v>0</v>
      </c>
      <c r="AU3642" s="11" t="str">
        <f>IF(Table_PBS_SQL_DB2_PBSSQL_PBS_NDP_Tina_CG_QtrlyPerformance_Final[[#This Row],[Item_Code]]&gt;"300000", "Capital", "Recurrent")</f>
        <v>Recurrent</v>
      </c>
    </row>
    <row r="3643" spans="1:47" x14ac:dyDescent="0.25">
      <c r="A3643" t="s">
        <v>49</v>
      </c>
      <c r="B3643" t="s">
        <v>1400</v>
      </c>
      <c r="C3643" t="s">
        <v>293</v>
      </c>
      <c r="D3643" t="s">
        <v>1206</v>
      </c>
      <c r="E3643" t="s">
        <v>75</v>
      </c>
      <c r="F3643" t="s">
        <v>1228</v>
      </c>
      <c r="G3643" t="s">
        <v>87</v>
      </c>
      <c r="H3643" t="s">
        <v>1401</v>
      </c>
      <c r="I3643" t="s">
        <v>467</v>
      </c>
      <c r="J3643" t="s">
        <v>1474</v>
      </c>
      <c r="K3643" t="s">
        <v>1477</v>
      </c>
      <c r="L3643" t="s">
        <v>1478</v>
      </c>
      <c r="M3643" t="s">
        <v>866</v>
      </c>
      <c r="N3643" t="s">
        <v>867</v>
      </c>
      <c r="O3643" t="s">
        <v>904</v>
      </c>
      <c r="P3643" t="s">
        <v>905</v>
      </c>
      <c r="Q3643" s="11">
        <v>0</v>
      </c>
      <c r="R3643" s="11">
        <v>0</v>
      </c>
      <c r="S3643" s="11">
        <v>0</v>
      </c>
      <c r="T3643" s="11">
        <v>0</v>
      </c>
      <c r="U3643" s="11">
        <v>8000000</v>
      </c>
      <c r="V3643" s="11">
        <v>0</v>
      </c>
      <c r="W3643" s="11">
        <v>8000000</v>
      </c>
      <c r="X3643" s="11">
        <v>0</v>
      </c>
      <c r="Y3643" s="11">
        <v>0</v>
      </c>
      <c r="Z3643" s="11">
        <v>0</v>
      </c>
      <c r="AA3643" s="11">
        <v>0</v>
      </c>
      <c r="AB3643" s="11">
        <v>0</v>
      </c>
      <c r="AC3643" s="11">
        <v>2000000</v>
      </c>
      <c r="AD3643" s="11">
        <v>2000000</v>
      </c>
      <c r="AE3643" s="11">
        <v>0</v>
      </c>
      <c r="AF3643" s="11">
        <v>0</v>
      </c>
      <c r="AG3643" s="11">
        <v>2000000</v>
      </c>
      <c r="AH3643" s="11">
        <v>2000000</v>
      </c>
      <c r="AI3643" s="11">
        <v>0</v>
      </c>
      <c r="AJ3643" s="11">
        <v>0</v>
      </c>
      <c r="AK3643" s="11">
        <v>4000000</v>
      </c>
      <c r="AL3643" s="11">
        <v>4000000</v>
      </c>
      <c r="AM3643" s="11">
        <v>0</v>
      </c>
      <c r="AN3643" s="11">
        <v>0</v>
      </c>
      <c r="AO36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36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36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3" s="11">
        <f>Table_PBS_SQL_DB2_PBSSQL_PBS_NDP_Tina_CG_QtrlyPerformance_Final[[#This Row],[GOU REL]]+Table_PBS_SQL_DB2_PBSSQL_PBS_NDP_Tina_CG_QtrlyPerformance_Final[[#This Row],[EXT REL]]</f>
        <v>8000000</v>
      </c>
      <c r="AT3643" s="11">
        <f>Table_PBS_SQL_DB2_PBSSQL_PBS_NDP_Tina_CG_QtrlyPerformance_Final[[#This Row],[GOU EXP]]+Table_PBS_SQL_DB2_PBSSQL_PBS_NDP_Tina_CG_QtrlyPerformance_Final[[#This Row],[EXT EXP]]</f>
        <v>8000000</v>
      </c>
      <c r="AU3643" s="11" t="str">
        <f>IF(Table_PBS_SQL_DB2_PBSSQL_PBS_NDP_Tina_CG_QtrlyPerformance_Final[[#This Row],[Item_Code]]&gt;"300000", "Capital", "Recurrent")</f>
        <v>Recurrent</v>
      </c>
    </row>
    <row r="3644" spans="1:47" x14ac:dyDescent="0.25">
      <c r="A3644" t="s">
        <v>49</v>
      </c>
      <c r="B3644" t="s">
        <v>1400</v>
      </c>
      <c r="C3644" t="s">
        <v>293</v>
      </c>
      <c r="D3644" t="s">
        <v>1206</v>
      </c>
      <c r="E3644" t="s">
        <v>75</v>
      </c>
      <c r="F3644" t="s">
        <v>1228</v>
      </c>
      <c r="G3644" t="s">
        <v>87</v>
      </c>
      <c r="H3644" t="s">
        <v>1401</v>
      </c>
      <c r="I3644" t="s">
        <v>467</v>
      </c>
      <c r="J3644" t="s">
        <v>1474</v>
      </c>
      <c r="K3644" t="s">
        <v>1477</v>
      </c>
      <c r="L3644" t="s">
        <v>1478</v>
      </c>
      <c r="M3644" t="s">
        <v>866</v>
      </c>
      <c r="N3644" t="s">
        <v>867</v>
      </c>
      <c r="O3644" t="s">
        <v>1005</v>
      </c>
      <c r="P3644" t="s">
        <v>1006</v>
      </c>
      <c r="Q3644" s="11">
        <v>0</v>
      </c>
      <c r="R3644" s="11">
        <v>0</v>
      </c>
      <c r="S3644" s="11">
        <v>0</v>
      </c>
      <c r="T3644" s="11">
        <v>0</v>
      </c>
      <c r="U3644" s="11">
        <v>110000000</v>
      </c>
      <c r="V3644" s="11">
        <v>0</v>
      </c>
      <c r="W3644" s="11">
        <v>110000000</v>
      </c>
      <c r="X3644" s="11">
        <v>0</v>
      </c>
      <c r="Y3644" s="11">
        <v>0</v>
      </c>
      <c r="Z3644" s="11">
        <v>0</v>
      </c>
      <c r="AA3644" s="11">
        <v>0</v>
      </c>
      <c r="AB3644" s="11">
        <v>0</v>
      </c>
      <c r="AC3644" s="11">
        <v>27500000</v>
      </c>
      <c r="AD3644" s="11">
        <v>27500000</v>
      </c>
      <c r="AE3644" s="11">
        <v>0</v>
      </c>
      <c r="AF3644" s="11">
        <v>0</v>
      </c>
      <c r="AG3644" s="11">
        <v>27500000</v>
      </c>
      <c r="AH3644" s="11">
        <v>27500000</v>
      </c>
      <c r="AI3644" s="11">
        <v>0</v>
      </c>
      <c r="AJ3644" s="11">
        <v>0</v>
      </c>
      <c r="AK3644" s="11">
        <v>55000000</v>
      </c>
      <c r="AL3644" s="11">
        <v>55000000</v>
      </c>
      <c r="AM3644" s="11">
        <v>0</v>
      </c>
      <c r="AN3644" s="11">
        <v>0</v>
      </c>
      <c r="AO36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36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36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4" s="11">
        <f>Table_PBS_SQL_DB2_PBSSQL_PBS_NDP_Tina_CG_QtrlyPerformance_Final[[#This Row],[GOU REL]]+Table_PBS_SQL_DB2_PBSSQL_PBS_NDP_Tina_CG_QtrlyPerformance_Final[[#This Row],[EXT REL]]</f>
        <v>110000000</v>
      </c>
      <c r="AT3644" s="11">
        <f>Table_PBS_SQL_DB2_PBSSQL_PBS_NDP_Tina_CG_QtrlyPerformance_Final[[#This Row],[GOU EXP]]+Table_PBS_SQL_DB2_PBSSQL_PBS_NDP_Tina_CG_QtrlyPerformance_Final[[#This Row],[EXT EXP]]</f>
        <v>110000000</v>
      </c>
      <c r="AU3644" s="11" t="str">
        <f>IF(Table_PBS_SQL_DB2_PBSSQL_PBS_NDP_Tina_CG_QtrlyPerformance_Final[[#This Row],[Item_Code]]&gt;"300000", "Capital", "Recurrent")</f>
        <v>Recurrent</v>
      </c>
    </row>
    <row r="3645" spans="1:47" x14ac:dyDescent="0.25">
      <c r="A3645" t="s">
        <v>49</v>
      </c>
      <c r="B3645" t="s">
        <v>1400</v>
      </c>
      <c r="C3645" t="s">
        <v>293</v>
      </c>
      <c r="D3645" t="s">
        <v>1206</v>
      </c>
      <c r="E3645" t="s">
        <v>75</v>
      </c>
      <c r="F3645" t="s">
        <v>1228</v>
      </c>
      <c r="G3645" t="s">
        <v>87</v>
      </c>
      <c r="H3645" t="s">
        <v>1401</v>
      </c>
      <c r="I3645" t="s">
        <v>467</v>
      </c>
      <c r="J3645" t="s">
        <v>1474</v>
      </c>
      <c r="K3645" t="s">
        <v>1477</v>
      </c>
      <c r="L3645" t="s">
        <v>1478</v>
      </c>
      <c r="M3645" t="s">
        <v>1044</v>
      </c>
      <c r="N3645" t="s">
        <v>1045</v>
      </c>
      <c r="O3645" t="s">
        <v>1083</v>
      </c>
      <c r="P3645" t="s">
        <v>1084</v>
      </c>
      <c r="Q3645" s="11">
        <v>0</v>
      </c>
      <c r="R3645" s="11">
        <v>0</v>
      </c>
      <c r="S3645" s="11">
        <v>0</v>
      </c>
      <c r="T3645" s="11">
        <v>0</v>
      </c>
      <c r="U3645" s="11">
        <v>300000000</v>
      </c>
      <c r="V3645" s="11">
        <v>0</v>
      </c>
      <c r="W3645" s="11">
        <v>300000000</v>
      </c>
      <c r="X3645" s="11">
        <v>0</v>
      </c>
      <c r="Y3645" s="11">
        <v>0</v>
      </c>
      <c r="Z3645" s="11">
        <v>0</v>
      </c>
      <c r="AA3645" s="11">
        <v>0</v>
      </c>
      <c r="AB3645" s="11">
        <v>0</v>
      </c>
      <c r="AC3645" s="11">
        <v>50000000</v>
      </c>
      <c r="AD3645" s="11">
        <v>50000000</v>
      </c>
      <c r="AE3645" s="11">
        <v>0</v>
      </c>
      <c r="AF3645" s="11">
        <v>0</v>
      </c>
      <c r="AG3645" s="11">
        <v>75000000</v>
      </c>
      <c r="AH3645" s="11">
        <v>75000000</v>
      </c>
      <c r="AI3645" s="11">
        <v>0</v>
      </c>
      <c r="AJ3645" s="11">
        <v>0</v>
      </c>
      <c r="AK3645" s="11">
        <v>0</v>
      </c>
      <c r="AL3645" s="11">
        <v>0</v>
      </c>
      <c r="AM3645" s="11">
        <v>0</v>
      </c>
      <c r="AN3645" s="11">
        <v>0</v>
      </c>
      <c r="AO36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125000000</v>
      </c>
      <c r="AP36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125000000</v>
      </c>
      <c r="AR36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5" s="11">
        <f>Table_PBS_SQL_DB2_PBSSQL_PBS_NDP_Tina_CG_QtrlyPerformance_Final[[#This Row],[GOU REL]]+Table_PBS_SQL_DB2_PBSSQL_PBS_NDP_Tina_CG_QtrlyPerformance_Final[[#This Row],[EXT REL]]</f>
        <v>125000000</v>
      </c>
      <c r="AT3645" s="11">
        <f>Table_PBS_SQL_DB2_PBSSQL_PBS_NDP_Tina_CG_QtrlyPerformance_Final[[#This Row],[GOU EXP]]+Table_PBS_SQL_DB2_PBSSQL_PBS_NDP_Tina_CG_QtrlyPerformance_Final[[#This Row],[EXT EXP]]</f>
        <v>125000000</v>
      </c>
      <c r="AU3645" s="11" t="str">
        <f>IF(Table_PBS_SQL_DB2_PBSSQL_PBS_NDP_Tina_CG_QtrlyPerformance_Final[[#This Row],[Item_Code]]&gt;"300000", "Capital", "Recurrent")</f>
        <v>Recurrent</v>
      </c>
    </row>
    <row r="3646" spans="1:47" x14ac:dyDescent="0.25">
      <c r="A3646" t="s">
        <v>49</v>
      </c>
      <c r="B3646" t="s">
        <v>1400</v>
      </c>
      <c r="C3646" t="s">
        <v>293</v>
      </c>
      <c r="D3646" t="s">
        <v>1206</v>
      </c>
      <c r="E3646" t="s">
        <v>75</v>
      </c>
      <c r="F3646" t="s">
        <v>1228</v>
      </c>
      <c r="G3646" t="s">
        <v>87</v>
      </c>
      <c r="H3646" t="s">
        <v>1401</v>
      </c>
      <c r="I3646" t="s">
        <v>467</v>
      </c>
      <c r="J3646" t="s">
        <v>1474</v>
      </c>
      <c r="K3646" t="s">
        <v>1477</v>
      </c>
      <c r="L3646" t="s">
        <v>1478</v>
      </c>
      <c r="M3646" t="s">
        <v>1044</v>
      </c>
      <c r="N3646" t="s">
        <v>1045</v>
      </c>
      <c r="O3646" t="s">
        <v>1005</v>
      </c>
      <c r="P3646" t="s">
        <v>1006</v>
      </c>
      <c r="Q3646" s="11">
        <v>0</v>
      </c>
      <c r="R3646" s="11">
        <v>0</v>
      </c>
      <c r="S3646" s="11">
        <v>0</v>
      </c>
      <c r="T3646" s="11">
        <v>0</v>
      </c>
      <c r="U3646" s="11">
        <v>110000000</v>
      </c>
      <c r="V3646" s="11">
        <v>0</v>
      </c>
      <c r="W3646" s="11">
        <v>110000000</v>
      </c>
      <c r="X3646" s="11">
        <v>0</v>
      </c>
      <c r="Y3646" s="11">
        <v>0</v>
      </c>
      <c r="Z3646" s="11">
        <v>0</v>
      </c>
      <c r="AA3646" s="11">
        <v>0</v>
      </c>
      <c r="AB3646" s="11">
        <v>0</v>
      </c>
      <c r="AC3646" s="11">
        <v>27500000</v>
      </c>
      <c r="AD3646" s="11">
        <v>27500000</v>
      </c>
      <c r="AE3646" s="11">
        <v>0</v>
      </c>
      <c r="AF3646" s="11">
        <v>0</v>
      </c>
      <c r="AG3646" s="11">
        <v>27500000</v>
      </c>
      <c r="AH3646" s="11">
        <v>27500000</v>
      </c>
      <c r="AI3646" s="11">
        <v>0</v>
      </c>
      <c r="AJ3646" s="11">
        <v>0</v>
      </c>
      <c r="AK3646" s="11">
        <v>55000000</v>
      </c>
      <c r="AL3646" s="11">
        <v>55000000</v>
      </c>
      <c r="AM3646" s="11">
        <v>0</v>
      </c>
      <c r="AN3646" s="11">
        <v>0</v>
      </c>
      <c r="AO36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36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36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6" s="11">
        <f>Table_PBS_SQL_DB2_PBSSQL_PBS_NDP_Tina_CG_QtrlyPerformance_Final[[#This Row],[GOU REL]]+Table_PBS_SQL_DB2_PBSSQL_PBS_NDP_Tina_CG_QtrlyPerformance_Final[[#This Row],[EXT REL]]</f>
        <v>110000000</v>
      </c>
      <c r="AT3646" s="11">
        <f>Table_PBS_SQL_DB2_PBSSQL_PBS_NDP_Tina_CG_QtrlyPerformance_Final[[#This Row],[GOU EXP]]+Table_PBS_SQL_DB2_PBSSQL_PBS_NDP_Tina_CG_QtrlyPerformance_Final[[#This Row],[EXT EXP]]</f>
        <v>110000000</v>
      </c>
      <c r="AU3646" s="11" t="str">
        <f>IF(Table_PBS_SQL_DB2_PBSSQL_PBS_NDP_Tina_CG_QtrlyPerformance_Final[[#This Row],[Item_Code]]&gt;"300000", "Capital", "Recurrent")</f>
        <v>Recurrent</v>
      </c>
    </row>
    <row r="3647" spans="1:47" x14ac:dyDescent="0.25">
      <c r="A3647" t="s">
        <v>49</v>
      </c>
      <c r="B3647" t="s">
        <v>1400</v>
      </c>
      <c r="C3647" t="s">
        <v>293</v>
      </c>
      <c r="D3647" t="s">
        <v>1206</v>
      </c>
      <c r="E3647" t="s">
        <v>75</v>
      </c>
      <c r="F3647" t="s">
        <v>1228</v>
      </c>
      <c r="G3647" t="s">
        <v>87</v>
      </c>
      <c r="H3647" t="s">
        <v>1401</v>
      </c>
      <c r="I3647" t="s">
        <v>467</v>
      </c>
      <c r="J3647" t="s">
        <v>1474</v>
      </c>
      <c r="K3647" t="s">
        <v>1481</v>
      </c>
      <c r="L3647" t="s">
        <v>1482</v>
      </c>
      <c r="M3647" t="s">
        <v>866</v>
      </c>
      <c r="N3647" t="s">
        <v>867</v>
      </c>
      <c r="O3647" t="s">
        <v>1062</v>
      </c>
      <c r="P3647" t="s">
        <v>1063</v>
      </c>
      <c r="Q3647" s="11">
        <v>0</v>
      </c>
      <c r="R3647" s="11">
        <v>0</v>
      </c>
      <c r="S3647" s="11">
        <v>0</v>
      </c>
      <c r="T3647" s="11">
        <v>0</v>
      </c>
      <c r="U3647" s="11">
        <v>1036500000</v>
      </c>
      <c r="V3647" s="11">
        <v>0</v>
      </c>
      <c r="W3647" s="11">
        <v>1036500000</v>
      </c>
      <c r="X3647" s="11">
        <v>0</v>
      </c>
      <c r="Y3647" s="11">
        <v>259125000</v>
      </c>
      <c r="Z3647" s="11">
        <v>259125000</v>
      </c>
      <c r="AA3647" s="11">
        <v>0</v>
      </c>
      <c r="AB3647" s="11">
        <v>0</v>
      </c>
      <c r="AC3647" s="11">
        <v>259125000</v>
      </c>
      <c r="AD3647" s="11">
        <v>259125000</v>
      </c>
      <c r="AE3647" s="11">
        <v>0</v>
      </c>
      <c r="AF3647" s="11">
        <v>0</v>
      </c>
      <c r="AG3647" s="11">
        <v>259125000</v>
      </c>
      <c r="AH3647" s="11">
        <v>518250000</v>
      </c>
      <c r="AI3647" s="11">
        <v>0</v>
      </c>
      <c r="AJ3647" s="11">
        <v>0</v>
      </c>
      <c r="AK3647" s="11">
        <v>259125000</v>
      </c>
      <c r="AL3647" s="11">
        <v>259125000</v>
      </c>
      <c r="AM3647" s="11">
        <v>0</v>
      </c>
      <c r="AN3647" s="11">
        <v>0</v>
      </c>
      <c r="AO36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1036500000</v>
      </c>
      <c r="AP36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1295625000</v>
      </c>
      <c r="AR36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7" s="11">
        <f>Table_PBS_SQL_DB2_PBSSQL_PBS_NDP_Tina_CG_QtrlyPerformance_Final[[#This Row],[GOU REL]]+Table_PBS_SQL_DB2_PBSSQL_PBS_NDP_Tina_CG_QtrlyPerformance_Final[[#This Row],[EXT REL]]</f>
        <v>1036500000</v>
      </c>
      <c r="AT3647" s="11">
        <f>Table_PBS_SQL_DB2_PBSSQL_PBS_NDP_Tina_CG_QtrlyPerformance_Final[[#This Row],[GOU EXP]]+Table_PBS_SQL_DB2_PBSSQL_PBS_NDP_Tina_CG_QtrlyPerformance_Final[[#This Row],[EXT EXP]]</f>
        <v>1295625000</v>
      </c>
      <c r="AU3647" s="11" t="str">
        <f>IF(Table_PBS_SQL_DB2_PBSSQL_PBS_NDP_Tina_CG_QtrlyPerformance_Final[[#This Row],[Item_Code]]&gt;"300000", "Capital", "Recurrent")</f>
        <v>Recurrent</v>
      </c>
    </row>
    <row r="3648" spans="1:47" x14ac:dyDescent="0.25">
      <c r="A3648" t="s">
        <v>49</v>
      </c>
      <c r="B3648" t="s">
        <v>1400</v>
      </c>
      <c r="C3648" t="s">
        <v>293</v>
      </c>
      <c r="D3648" t="s">
        <v>1206</v>
      </c>
      <c r="E3648" t="s">
        <v>75</v>
      </c>
      <c r="F3648" t="s">
        <v>1228</v>
      </c>
      <c r="G3648" t="s">
        <v>87</v>
      </c>
      <c r="H3648" t="s">
        <v>1401</v>
      </c>
      <c r="I3648" t="s">
        <v>467</v>
      </c>
      <c r="J3648" t="s">
        <v>1474</v>
      </c>
      <c r="K3648" t="s">
        <v>1481</v>
      </c>
      <c r="L3648" t="s">
        <v>1482</v>
      </c>
      <c r="M3648" t="s">
        <v>866</v>
      </c>
      <c r="N3648" t="s">
        <v>867</v>
      </c>
      <c r="O3648" t="s">
        <v>1093</v>
      </c>
      <c r="P3648" t="s">
        <v>1094</v>
      </c>
      <c r="Q3648" s="11">
        <v>0</v>
      </c>
      <c r="R3648" s="11">
        <v>0</v>
      </c>
      <c r="S3648" s="11">
        <v>0</v>
      </c>
      <c r="T3648" s="11">
        <v>0</v>
      </c>
      <c r="U3648" s="11">
        <v>20000000</v>
      </c>
      <c r="V3648" s="11">
        <v>0</v>
      </c>
      <c r="W3648" s="11">
        <v>20000000</v>
      </c>
      <c r="X3648" s="11">
        <v>0</v>
      </c>
      <c r="Y3648" s="11">
        <v>0</v>
      </c>
      <c r="Z3648" s="11">
        <v>0</v>
      </c>
      <c r="AA3648" s="11">
        <v>0</v>
      </c>
      <c r="AB3648" s="11">
        <v>0</v>
      </c>
      <c r="AC3648" s="11">
        <v>5000000</v>
      </c>
      <c r="AD3648" s="11">
        <v>5000000</v>
      </c>
      <c r="AE3648" s="11">
        <v>0</v>
      </c>
      <c r="AF3648" s="11">
        <v>0</v>
      </c>
      <c r="AG3648" s="11">
        <v>5000000</v>
      </c>
      <c r="AH3648" s="11">
        <v>5000000</v>
      </c>
      <c r="AI3648" s="11">
        <v>0</v>
      </c>
      <c r="AJ3648" s="11">
        <v>0</v>
      </c>
      <c r="AK3648" s="11">
        <v>10000000</v>
      </c>
      <c r="AL3648" s="11">
        <v>10000000</v>
      </c>
      <c r="AM3648" s="11">
        <v>0</v>
      </c>
      <c r="AN3648" s="11">
        <v>0</v>
      </c>
      <c r="AO36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6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6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8" s="11">
        <f>Table_PBS_SQL_DB2_PBSSQL_PBS_NDP_Tina_CG_QtrlyPerformance_Final[[#This Row],[GOU REL]]+Table_PBS_SQL_DB2_PBSSQL_PBS_NDP_Tina_CG_QtrlyPerformance_Final[[#This Row],[EXT REL]]</f>
        <v>20000000</v>
      </c>
      <c r="AT3648" s="11">
        <f>Table_PBS_SQL_DB2_PBSSQL_PBS_NDP_Tina_CG_QtrlyPerformance_Final[[#This Row],[GOU EXP]]+Table_PBS_SQL_DB2_PBSSQL_PBS_NDP_Tina_CG_QtrlyPerformance_Final[[#This Row],[EXT EXP]]</f>
        <v>20000000</v>
      </c>
      <c r="AU3648" s="11" t="str">
        <f>IF(Table_PBS_SQL_DB2_PBSSQL_PBS_NDP_Tina_CG_QtrlyPerformance_Final[[#This Row],[Item_Code]]&gt;"300000", "Capital", "Recurrent")</f>
        <v>Recurrent</v>
      </c>
    </row>
    <row r="3649" spans="1:47" x14ac:dyDescent="0.25">
      <c r="A3649" t="s">
        <v>49</v>
      </c>
      <c r="B3649" t="s">
        <v>1400</v>
      </c>
      <c r="C3649" t="s">
        <v>293</v>
      </c>
      <c r="D3649" t="s">
        <v>1206</v>
      </c>
      <c r="E3649" t="s">
        <v>75</v>
      </c>
      <c r="F3649" t="s">
        <v>1228</v>
      </c>
      <c r="G3649" t="s">
        <v>87</v>
      </c>
      <c r="H3649" t="s">
        <v>1401</v>
      </c>
      <c r="I3649" t="s">
        <v>467</v>
      </c>
      <c r="J3649" t="s">
        <v>1474</v>
      </c>
      <c r="K3649" t="s">
        <v>1481</v>
      </c>
      <c r="L3649" t="s">
        <v>1482</v>
      </c>
      <c r="M3649" t="s">
        <v>1044</v>
      </c>
      <c r="N3649" t="s">
        <v>1045</v>
      </c>
      <c r="O3649" t="s">
        <v>1005</v>
      </c>
      <c r="P3649" t="s">
        <v>1006</v>
      </c>
      <c r="Q3649" s="11">
        <v>0</v>
      </c>
      <c r="R3649" s="11">
        <v>0</v>
      </c>
      <c r="S3649" s="11">
        <v>0</v>
      </c>
      <c r="T3649" s="11">
        <v>0</v>
      </c>
      <c r="U3649" s="11">
        <v>110000000</v>
      </c>
      <c r="V3649" s="11">
        <v>0</v>
      </c>
      <c r="W3649" s="11">
        <v>110000000</v>
      </c>
      <c r="X3649" s="11">
        <v>0</v>
      </c>
      <c r="Y3649" s="11">
        <v>0</v>
      </c>
      <c r="Z3649" s="11">
        <v>0</v>
      </c>
      <c r="AA3649" s="11">
        <v>0</v>
      </c>
      <c r="AB3649" s="11">
        <v>0</v>
      </c>
      <c r="AC3649" s="11">
        <v>27500000</v>
      </c>
      <c r="AD3649" s="11">
        <v>27500000</v>
      </c>
      <c r="AE3649" s="11">
        <v>0</v>
      </c>
      <c r="AF3649" s="11">
        <v>0</v>
      </c>
      <c r="AG3649" s="11">
        <v>27500000</v>
      </c>
      <c r="AH3649" s="11">
        <v>27500000</v>
      </c>
      <c r="AI3649" s="11">
        <v>0</v>
      </c>
      <c r="AJ3649" s="11">
        <v>0</v>
      </c>
      <c r="AK3649" s="11">
        <v>55000000</v>
      </c>
      <c r="AL3649" s="11">
        <v>55000000</v>
      </c>
      <c r="AM3649" s="11">
        <v>0</v>
      </c>
      <c r="AN3649" s="11">
        <v>0</v>
      </c>
      <c r="AO36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36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36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49" s="11">
        <f>Table_PBS_SQL_DB2_PBSSQL_PBS_NDP_Tina_CG_QtrlyPerformance_Final[[#This Row],[GOU REL]]+Table_PBS_SQL_DB2_PBSSQL_PBS_NDP_Tina_CG_QtrlyPerformance_Final[[#This Row],[EXT REL]]</f>
        <v>110000000</v>
      </c>
      <c r="AT3649" s="11">
        <f>Table_PBS_SQL_DB2_PBSSQL_PBS_NDP_Tina_CG_QtrlyPerformance_Final[[#This Row],[GOU EXP]]+Table_PBS_SQL_DB2_PBSSQL_PBS_NDP_Tina_CG_QtrlyPerformance_Final[[#This Row],[EXT EXP]]</f>
        <v>110000000</v>
      </c>
      <c r="AU3649" s="11" t="str">
        <f>IF(Table_PBS_SQL_DB2_PBSSQL_PBS_NDP_Tina_CG_QtrlyPerformance_Final[[#This Row],[Item_Code]]&gt;"300000", "Capital", "Recurrent")</f>
        <v>Recurrent</v>
      </c>
    </row>
    <row r="3650" spans="1:47" x14ac:dyDescent="0.25">
      <c r="A3650" t="s">
        <v>49</v>
      </c>
      <c r="B3650" t="s">
        <v>1400</v>
      </c>
      <c r="C3650" t="s">
        <v>293</v>
      </c>
      <c r="D3650" t="s">
        <v>1206</v>
      </c>
      <c r="E3650" t="s">
        <v>75</v>
      </c>
      <c r="F3650" t="s">
        <v>1228</v>
      </c>
      <c r="G3650" t="s">
        <v>87</v>
      </c>
      <c r="H3650" t="s">
        <v>1401</v>
      </c>
      <c r="I3650" t="s">
        <v>467</v>
      </c>
      <c r="J3650" t="s">
        <v>1474</v>
      </c>
      <c r="K3650" t="s">
        <v>1467</v>
      </c>
      <c r="L3650" t="s">
        <v>1468</v>
      </c>
      <c r="M3650" t="s">
        <v>866</v>
      </c>
      <c r="N3650" t="s">
        <v>867</v>
      </c>
      <c r="O3650" t="s">
        <v>1120</v>
      </c>
      <c r="P3650" t="s">
        <v>1121</v>
      </c>
      <c r="Q3650" s="11">
        <v>0</v>
      </c>
      <c r="R3650" s="11">
        <v>0</v>
      </c>
      <c r="S3650" s="11">
        <v>0</v>
      </c>
      <c r="T3650" s="11">
        <v>0</v>
      </c>
      <c r="U3650" s="11">
        <v>20500000</v>
      </c>
      <c r="V3650" s="11">
        <v>0</v>
      </c>
      <c r="W3650" s="11">
        <v>20500000</v>
      </c>
      <c r="X3650" s="11">
        <v>0</v>
      </c>
      <c r="Y3650" s="11">
        <v>0</v>
      </c>
      <c r="Z3650" s="11">
        <v>0</v>
      </c>
      <c r="AA3650" s="11">
        <v>0</v>
      </c>
      <c r="AB3650" s="11">
        <v>0</v>
      </c>
      <c r="AC3650" s="11">
        <v>0</v>
      </c>
      <c r="AD3650" s="11">
        <v>0</v>
      </c>
      <c r="AE3650" s="11">
        <v>0</v>
      </c>
      <c r="AF3650" s="11">
        <v>0</v>
      </c>
      <c r="AG3650" s="11">
        <v>5125000</v>
      </c>
      <c r="AH3650" s="11">
        <v>5125000</v>
      </c>
      <c r="AI3650" s="11">
        <v>0</v>
      </c>
      <c r="AJ3650" s="11">
        <v>0</v>
      </c>
      <c r="AK3650" s="11">
        <v>0</v>
      </c>
      <c r="AL3650" s="11">
        <v>0</v>
      </c>
      <c r="AM3650" s="11">
        <v>0</v>
      </c>
      <c r="AN3650" s="11">
        <v>0</v>
      </c>
      <c r="AO36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5125000</v>
      </c>
      <c r="AP36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5125000</v>
      </c>
      <c r="AR36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0" s="11">
        <f>Table_PBS_SQL_DB2_PBSSQL_PBS_NDP_Tina_CG_QtrlyPerformance_Final[[#This Row],[GOU REL]]+Table_PBS_SQL_DB2_PBSSQL_PBS_NDP_Tina_CG_QtrlyPerformance_Final[[#This Row],[EXT REL]]</f>
        <v>5125000</v>
      </c>
      <c r="AT3650" s="11">
        <f>Table_PBS_SQL_DB2_PBSSQL_PBS_NDP_Tina_CG_QtrlyPerformance_Final[[#This Row],[GOU EXP]]+Table_PBS_SQL_DB2_PBSSQL_PBS_NDP_Tina_CG_QtrlyPerformance_Final[[#This Row],[EXT EXP]]</f>
        <v>5125000</v>
      </c>
      <c r="AU3650" s="11" t="str">
        <f>IF(Table_PBS_SQL_DB2_PBSSQL_PBS_NDP_Tina_CG_QtrlyPerformance_Final[[#This Row],[Item_Code]]&gt;"300000", "Capital", "Recurrent")</f>
        <v>Recurrent</v>
      </c>
    </row>
    <row r="3651" spans="1:47" x14ac:dyDescent="0.25">
      <c r="A3651" t="s">
        <v>49</v>
      </c>
      <c r="B3651" t="s">
        <v>1400</v>
      </c>
      <c r="C3651" t="s">
        <v>293</v>
      </c>
      <c r="D3651" t="s">
        <v>1206</v>
      </c>
      <c r="E3651" t="s">
        <v>75</v>
      </c>
      <c r="F3651" t="s">
        <v>1228</v>
      </c>
      <c r="G3651" t="s">
        <v>87</v>
      </c>
      <c r="H3651" t="s">
        <v>1401</v>
      </c>
      <c r="I3651" t="s">
        <v>467</v>
      </c>
      <c r="J3651" t="s">
        <v>1474</v>
      </c>
      <c r="K3651" t="s">
        <v>1467</v>
      </c>
      <c r="L3651" t="s">
        <v>1468</v>
      </c>
      <c r="M3651" t="s">
        <v>1044</v>
      </c>
      <c r="N3651" t="s">
        <v>1045</v>
      </c>
      <c r="O3651" t="s">
        <v>1085</v>
      </c>
      <c r="P3651" t="s">
        <v>1086</v>
      </c>
      <c r="Q3651" s="11">
        <v>0</v>
      </c>
      <c r="R3651" s="11">
        <v>0</v>
      </c>
      <c r="S3651" s="11">
        <v>0</v>
      </c>
      <c r="T3651" s="11">
        <v>0</v>
      </c>
      <c r="U3651" s="11">
        <v>600000000</v>
      </c>
      <c r="V3651" s="11">
        <v>0</v>
      </c>
      <c r="W3651" s="11">
        <v>600000000</v>
      </c>
      <c r="X3651" s="11">
        <v>0</v>
      </c>
      <c r="Y3651" s="11">
        <v>0</v>
      </c>
      <c r="Z3651" s="11">
        <v>0</v>
      </c>
      <c r="AA3651" s="11">
        <v>0</v>
      </c>
      <c r="AB3651" s="11">
        <v>0</v>
      </c>
      <c r="AC3651" s="11">
        <v>50000000</v>
      </c>
      <c r="AD3651" s="11">
        <v>50000000</v>
      </c>
      <c r="AE3651" s="11">
        <v>0</v>
      </c>
      <c r="AF3651" s="11">
        <v>0</v>
      </c>
      <c r="AG3651" s="11">
        <v>150000000</v>
      </c>
      <c r="AH3651" s="11">
        <v>150000000</v>
      </c>
      <c r="AI3651" s="11">
        <v>0</v>
      </c>
      <c r="AJ3651" s="11">
        <v>0</v>
      </c>
      <c r="AK3651" s="11">
        <v>0</v>
      </c>
      <c r="AL3651" s="11">
        <v>0</v>
      </c>
      <c r="AM3651" s="11">
        <v>0</v>
      </c>
      <c r="AN3651" s="11">
        <v>0</v>
      </c>
      <c r="AO36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6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36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1" s="11">
        <f>Table_PBS_SQL_DB2_PBSSQL_PBS_NDP_Tina_CG_QtrlyPerformance_Final[[#This Row],[GOU REL]]+Table_PBS_SQL_DB2_PBSSQL_PBS_NDP_Tina_CG_QtrlyPerformance_Final[[#This Row],[EXT REL]]</f>
        <v>200000000</v>
      </c>
      <c r="AT3651" s="11">
        <f>Table_PBS_SQL_DB2_PBSSQL_PBS_NDP_Tina_CG_QtrlyPerformance_Final[[#This Row],[GOU EXP]]+Table_PBS_SQL_DB2_PBSSQL_PBS_NDP_Tina_CG_QtrlyPerformance_Final[[#This Row],[EXT EXP]]</f>
        <v>200000000</v>
      </c>
      <c r="AU3651" s="11" t="str">
        <f>IF(Table_PBS_SQL_DB2_PBSSQL_PBS_NDP_Tina_CG_QtrlyPerformance_Final[[#This Row],[Item_Code]]&gt;"300000", "Capital", "Recurrent")</f>
        <v>Recurrent</v>
      </c>
    </row>
    <row r="3652" spans="1:47" x14ac:dyDescent="0.25">
      <c r="A3652" t="s">
        <v>49</v>
      </c>
      <c r="B3652" t="s">
        <v>1400</v>
      </c>
      <c r="C3652" t="s">
        <v>293</v>
      </c>
      <c r="D3652" t="s">
        <v>1206</v>
      </c>
      <c r="E3652" t="s">
        <v>75</v>
      </c>
      <c r="F3652" t="s">
        <v>1228</v>
      </c>
      <c r="G3652" t="s">
        <v>87</v>
      </c>
      <c r="H3652" t="s">
        <v>1401</v>
      </c>
      <c r="I3652" t="s">
        <v>467</v>
      </c>
      <c r="J3652" t="s">
        <v>1474</v>
      </c>
      <c r="K3652" t="s">
        <v>1437</v>
      </c>
      <c r="L3652" t="s">
        <v>1438</v>
      </c>
      <c r="M3652" t="s">
        <v>866</v>
      </c>
      <c r="N3652" t="s">
        <v>867</v>
      </c>
      <c r="O3652" t="s">
        <v>1005</v>
      </c>
      <c r="P3652" t="s">
        <v>1006</v>
      </c>
      <c r="Q3652" s="11">
        <v>0</v>
      </c>
      <c r="R3652" s="11">
        <v>0</v>
      </c>
      <c r="S3652" s="11">
        <v>0</v>
      </c>
      <c r="T3652" s="11">
        <v>0</v>
      </c>
      <c r="U3652" s="11">
        <v>60000000</v>
      </c>
      <c r="V3652" s="11">
        <v>0</v>
      </c>
      <c r="W3652" s="11">
        <v>60000000</v>
      </c>
      <c r="X3652" s="11">
        <v>0</v>
      </c>
      <c r="Y3652" s="11">
        <v>0</v>
      </c>
      <c r="Z3652" s="11">
        <v>0</v>
      </c>
      <c r="AA3652" s="11">
        <v>0</v>
      </c>
      <c r="AB3652" s="11">
        <v>0</v>
      </c>
      <c r="AC3652" s="11">
        <v>0</v>
      </c>
      <c r="AD3652" s="11">
        <v>0</v>
      </c>
      <c r="AE3652" s="11">
        <v>0</v>
      </c>
      <c r="AF3652" s="11">
        <v>0</v>
      </c>
      <c r="AG3652" s="11">
        <v>20000000</v>
      </c>
      <c r="AH3652" s="11">
        <v>20000000</v>
      </c>
      <c r="AI3652" s="11">
        <v>0</v>
      </c>
      <c r="AJ3652" s="11">
        <v>0</v>
      </c>
      <c r="AK3652" s="11">
        <v>40000000</v>
      </c>
      <c r="AL3652" s="11">
        <v>40000000</v>
      </c>
      <c r="AM3652" s="11">
        <v>0</v>
      </c>
      <c r="AN3652" s="11">
        <v>0</v>
      </c>
      <c r="AO36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36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36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2" s="11">
        <f>Table_PBS_SQL_DB2_PBSSQL_PBS_NDP_Tina_CG_QtrlyPerformance_Final[[#This Row],[GOU REL]]+Table_PBS_SQL_DB2_PBSSQL_PBS_NDP_Tina_CG_QtrlyPerformance_Final[[#This Row],[EXT REL]]</f>
        <v>60000000</v>
      </c>
      <c r="AT3652" s="11">
        <f>Table_PBS_SQL_DB2_PBSSQL_PBS_NDP_Tina_CG_QtrlyPerformance_Final[[#This Row],[GOU EXP]]+Table_PBS_SQL_DB2_PBSSQL_PBS_NDP_Tina_CG_QtrlyPerformance_Final[[#This Row],[EXT EXP]]</f>
        <v>60000000</v>
      </c>
      <c r="AU3652" s="11" t="str">
        <f>IF(Table_PBS_SQL_DB2_PBSSQL_PBS_NDP_Tina_CG_QtrlyPerformance_Final[[#This Row],[Item_Code]]&gt;"300000", "Capital", "Recurrent")</f>
        <v>Recurrent</v>
      </c>
    </row>
    <row r="3653" spans="1:47" x14ac:dyDescent="0.25">
      <c r="A3653" t="s">
        <v>49</v>
      </c>
      <c r="B3653" t="s">
        <v>1400</v>
      </c>
      <c r="C3653" t="s">
        <v>293</v>
      </c>
      <c r="D3653" t="s">
        <v>1206</v>
      </c>
      <c r="E3653" t="s">
        <v>75</v>
      </c>
      <c r="F3653" t="s">
        <v>1228</v>
      </c>
      <c r="G3653" t="s">
        <v>87</v>
      </c>
      <c r="H3653" t="s">
        <v>1401</v>
      </c>
      <c r="I3653" t="s">
        <v>467</v>
      </c>
      <c r="J3653" t="s">
        <v>1474</v>
      </c>
      <c r="K3653" t="s">
        <v>1483</v>
      </c>
      <c r="L3653" t="s">
        <v>1484</v>
      </c>
      <c r="M3653" t="s">
        <v>866</v>
      </c>
      <c r="N3653" t="s">
        <v>867</v>
      </c>
      <c r="O3653" t="s">
        <v>1016</v>
      </c>
      <c r="P3653" t="s">
        <v>1017</v>
      </c>
      <c r="Q3653" s="11">
        <v>0</v>
      </c>
      <c r="R3653" s="11">
        <v>0</v>
      </c>
      <c r="S3653" s="11">
        <v>0</v>
      </c>
      <c r="T3653" s="11">
        <v>0</v>
      </c>
      <c r="U3653" s="11">
        <v>0</v>
      </c>
      <c r="V3653" s="11">
        <v>0</v>
      </c>
      <c r="W3653" s="11">
        <v>30000000</v>
      </c>
      <c r="X3653" s="11">
        <v>0</v>
      </c>
      <c r="Y3653" s="11">
        <v>0</v>
      </c>
      <c r="Z3653" s="11">
        <v>0</v>
      </c>
      <c r="AA3653" s="11">
        <v>0</v>
      </c>
      <c r="AB3653" s="11">
        <v>0</v>
      </c>
      <c r="AC3653" s="11">
        <v>7500000</v>
      </c>
      <c r="AD3653" s="11">
        <v>1875000</v>
      </c>
      <c r="AE3653" s="11">
        <v>0</v>
      </c>
      <c r="AF3653" s="11">
        <v>0</v>
      </c>
      <c r="AG3653" s="11">
        <v>7500000</v>
      </c>
      <c r="AH3653" s="11">
        <v>5625000</v>
      </c>
      <c r="AI3653" s="11">
        <v>0</v>
      </c>
      <c r="AJ3653" s="11">
        <v>0</v>
      </c>
      <c r="AK3653" s="11">
        <v>15000000</v>
      </c>
      <c r="AL3653" s="11">
        <v>22499999</v>
      </c>
      <c r="AM3653" s="11">
        <v>0</v>
      </c>
      <c r="AN3653" s="11">
        <v>0</v>
      </c>
      <c r="AO36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6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29999999</v>
      </c>
      <c r="AR36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3" s="11">
        <f>Table_PBS_SQL_DB2_PBSSQL_PBS_NDP_Tina_CG_QtrlyPerformance_Final[[#This Row],[GOU REL]]+Table_PBS_SQL_DB2_PBSSQL_PBS_NDP_Tina_CG_QtrlyPerformance_Final[[#This Row],[EXT REL]]</f>
        <v>30000000</v>
      </c>
      <c r="AT3653" s="11">
        <f>Table_PBS_SQL_DB2_PBSSQL_PBS_NDP_Tina_CG_QtrlyPerformance_Final[[#This Row],[GOU EXP]]+Table_PBS_SQL_DB2_PBSSQL_PBS_NDP_Tina_CG_QtrlyPerformance_Final[[#This Row],[EXT EXP]]</f>
        <v>29999999</v>
      </c>
      <c r="AU3653" s="11" t="str">
        <f>IF(Table_PBS_SQL_DB2_PBSSQL_PBS_NDP_Tina_CG_QtrlyPerformance_Final[[#This Row],[Item_Code]]&gt;"300000", "Capital", "Recurrent")</f>
        <v>Recurrent</v>
      </c>
    </row>
    <row r="3654" spans="1:47" x14ac:dyDescent="0.25">
      <c r="A3654" t="s">
        <v>49</v>
      </c>
      <c r="B3654" t="s">
        <v>1400</v>
      </c>
      <c r="C3654" t="s">
        <v>293</v>
      </c>
      <c r="D3654" t="s">
        <v>1206</v>
      </c>
      <c r="E3654" t="s">
        <v>75</v>
      </c>
      <c r="F3654" t="s">
        <v>1228</v>
      </c>
      <c r="G3654" t="s">
        <v>87</v>
      </c>
      <c r="H3654" t="s">
        <v>1401</v>
      </c>
      <c r="I3654" t="s">
        <v>467</v>
      </c>
      <c r="J3654" t="s">
        <v>1474</v>
      </c>
      <c r="K3654" t="s">
        <v>1483</v>
      </c>
      <c r="L3654" t="s">
        <v>1484</v>
      </c>
      <c r="M3654" t="s">
        <v>1044</v>
      </c>
      <c r="N3654" t="s">
        <v>1045</v>
      </c>
      <c r="O3654" t="s">
        <v>922</v>
      </c>
      <c r="P3654" t="s">
        <v>923</v>
      </c>
      <c r="Q3654" s="11">
        <v>0</v>
      </c>
      <c r="R3654" s="11">
        <v>0</v>
      </c>
      <c r="S3654" s="11">
        <v>0</v>
      </c>
      <c r="T3654" s="11">
        <v>0</v>
      </c>
      <c r="U3654" s="11">
        <v>0</v>
      </c>
      <c r="V3654" s="11">
        <v>0</v>
      </c>
      <c r="W3654" s="11">
        <v>190000000</v>
      </c>
      <c r="X3654" s="11">
        <v>0</v>
      </c>
      <c r="Y3654" s="11">
        <v>0</v>
      </c>
      <c r="Z3654" s="11">
        <v>0</v>
      </c>
      <c r="AA3654" s="11">
        <v>0</v>
      </c>
      <c r="AB3654" s="11">
        <v>0</v>
      </c>
      <c r="AC3654" s="11">
        <v>47500000</v>
      </c>
      <c r="AD3654" s="11">
        <v>47500000</v>
      </c>
      <c r="AE3654" s="11">
        <v>0</v>
      </c>
      <c r="AF3654" s="11">
        <v>0</v>
      </c>
      <c r="AG3654" s="11">
        <v>47500000</v>
      </c>
      <c r="AH3654" s="11">
        <v>47500000</v>
      </c>
      <c r="AI3654" s="11">
        <v>0</v>
      </c>
      <c r="AJ3654" s="11">
        <v>0</v>
      </c>
      <c r="AK3654" s="11">
        <v>95000000</v>
      </c>
      <c r="AL3654" s="11">
        <v>95000000</v>
      </c>
      <c r="AM3654" s="11">
        <v>0</v>
      </c>
      <c r="AN3654" s="11">
        <v>0</v>
      </c>
      <c r="AO36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190000000</v>
      </c>
      <c r="AP36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190000000</v>
      </c>
      <c r="AR36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4" s="11">
        <f>Table_PBS_SQL_DB2_PBSSQL_PBS_NDP_Tina_CG_QtrlyPerformance_Final[[#This Row],[GOU REL]]+Table_PBS_SQL_DB2_PBSSQL_PBS_NDP_Tina_CG_QtrlyPerformance_Final[[#This Row],[EXT REL]]</f>
        <v>190000000</v>
      </c>
      <c r="AT3654" s="11">
        <f>Table_PBS_SQL_DB2_PBSSQL_PBS_NDP_Tina_CG_QtrlyPerformance_Final[[#This Row],[GOU EXP]]+Table_PBS_SQL_DB2_PBSSQL_PBS_NDP_Tina_CG_QtrlyPerformance_Final[[#This Row],[EXT EXP]]</f>
        <v>190000000</v>
      </c>
      <c r="AU3654" s="11" t="str">
        <f>IF(Table_PBS_SQL_DB2_PBSSQL_PBS_NDP_Tina_CG_QtrlyPerformance_Final[[#This Row],[Item_Code]]&gt;"300000", "Capital", "Recurrent")</f>
        <v>Recurrent</v>
      </c>
    </row>
    <row r="3655" spans="1:47" x14ac:dyDescent="0.25">
      <c r="A3655" t="s">
        <v>49</v>
      </c>
      <c r="B3655" t="s">
        <v>1400</v>
      </c>
      <c r="C3655" t="s">
        <v>293</v>
      </c>
      <c r="D3655" t="s">
        <v>1206</v>
      </c>
      <c r="E3655" t="s">
        <v>75</v>
      </c>
      <c r="F3655" t="s">
        <v>1228</v>
      </c>
      <c r="G3655" t="s">
        <v>87</v>
      </c>
      <c r="H3655" t="s">
        <v>1401</v>
      </c>
      <c r="I3655" t="s">
        <v>467</v>
      </c>
      <c r="J3655" t="s">
        <v>1474</v>
      </c>
      <c r="K3655" t="s">
        <v>129</v>
      </c>
      <c r="L3655" t="s">
        <v>1489</v>
      </c>
      <c r="M3655" t="s">
        <v>866</v>
      </c>
      <c r="N3655" t="s">
        <v>867</v>
      </c>
      <c r="O3655" t="s">
        <v>1062</v>
      </c>
      <c r="P3655" t="s">
        <v>1063</v>
      </c>
      <c r="Q3655" s="11">
        <v>0</v>
      </c>
      <c r="R3655" s="11">
        <v>0</v>
      </c>
      <c r="S3655" s="11">
        <v>0</v>
      </c>
      <c r="T3655" s="11">
        <v>0</v>
      </c>
      <c r="U3655" s="11">
        <v>928000000</v>
      </c>
      <c r="V3655" s="11">
        <v>0</v>
      </c>
      <c r="W3655" s="11">
        <v>928000000</v>
      </c>
      <c r="X3655" s="11">
        <v>0</v>
      </c>
      <c r="Y3655" s="11">
        <v>232000000</v>
      </c>
      <c r="Z3655" s="11">
        <v>232000000</v>
      </c>
      <c r="AA3655" s="11">
        <v>0</v>
      </c>
      <c r="AB3655" s="11">
        <v>0</v>
      </c>
      <c r="AC3655" s="11">
        <v>232000000</v>
      </c>
      <c r="AD3655" s="11">
        <v>232000000</v>
      </c>
      <c r="AE3655" s="11">
        <v>0</v>
      </c>
      <c r="AF3655" s="11">
        <v>0</v>
      </c>
      <c r="AG3655" s="11">
        <v>232000000</v>
      </c>
      <c r="AH3655" s="11">
        <v>232000000</v>
      </c>
      <c r="AI3655" s="11">
        <v>0</v>
      </c>
      <c r="AJ3655" s="11">
        <v>0</v>
      </c>
      <c r="AK3655" s="11">
        <v>232000000</v>
      </c>
      <c r="AL3655" s="11">
        <v>232000000</v>
      </c>
      <c r="AM3655" s="11">
        <v>0</v>
      </c>
      <c r="AN3655" s="11">
        <v>0</v>
      </c>
      <c r="AO36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928000000</v>
      </c>
      <c r="AP36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928000000</v>
      </c>
      <c r="AR36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5" s="11">
        <f>Table_PBS_SQL_DB2_PBSSQL_PBS_NDP_Tina_CG_QtrlyPerformance_Final[[#This Row],[GOU REL]]+Table_PBS_SQL_DB2_PBSSQL_PBS_NDP_Tina_CG_QtrlyPerformance_Final[[#This Row],[EXT REL]]</f>
        <v>928000000</v>
      </c>
      <c r="AT3655" s="11">
        <f>Table_PBS_SQL_DB2_PBSSQL_PBS_NDP_Tina_CG_QtrlyPerformance_Final[[#This Row],[GOU EXP]]+Table_PBS_SQL_DB2_PBSSQL_PBS_NDP_Tina_CG_QtrlyPerformance_Final[[#This Row],[EXT EXP]]</f>
        <v>928000000</v>
      </c>
      <c r="AU3655" s="11" t="str">
        <f>IF(Table_PBS_SQL_DB2_PBSSQL_PBS_NDP_Tina_CG_QtrlyPerformance_Final[[#This Row],[Item_Code]]&gt;"300000", "Capital", "Recurrent")</f>
        <v>Recurrent</v>
      </c>
    </row>
    <row r="3656" spans="1:47" x14ac:dyDescent="0.25">
      <c r="A3656" t="s">
        <v>49</v>
      </c>
      <c r="B3656" t="s">
        <v>1400</v>
      </c>
      <c r="C3656" t="s">
        <v>293</v>
      </c>
      <c r="D3656" t="s">
        <v>1206</v>
      </c>
      <c r="E3656" t="s">
        <v>75</v>
      </c>
      <c r="F3656" t="s">
        <v>1228</v>
      </c>
      <c r="G3656" t="s">
        <v>87</v>
      </c>
      <c r="H3656" t="s">
        <v>1401</v>
      </c>
      <c r="I3656" t="s">
        <v>467</v>
      </c>
      <c r="J3656" t="s">
        <v>1474</v>
      </c>
      <c r="K3656" t="s">
        <v>129</v>
      </c>
      <c r="L3656" t="s">
        <v>1489</v>
      </c>
      <c r="M3656" t="s">
        <v>866</v>
      </c>
      <c r="N3656" t="s">
        <v>867</v>
      </c>
      <c r="O3656" t="s">
        <v>1028</v>
      </c>
      <c r="P3656" t="s">
        <v>1029</v>
      </c>
      <c r="Q3656" s="11">
        <v>0</v>
      </c>
      <c r="R3656" s="11">
        <v>0</v>
      </c>
      <c r="S3656" s="11">
        <v>0</v>
      </c>
      <c r="T3656" s="11">
        <v>0</v>
      </c>
      <c r="U3656" s="11">
        <v>20000000</v>
      </c>
      <c r="V3656" s="11">
        <v>0</v>
      </c>
      <c r="W3656" s="11">
        <v>20000000</v>
      </c>
      <c r="X3656" s="11">
        <v>0</v>
      </c>
      <c r="Y3656" s="11">
        <v>0</v>
      </c>
      <c r="Z3656" s="11">
        <v>0</v>
      </c>
      <c r="AA3656" s="11">
        <v>0</v>
      </c>
      <c r="AB3656" s="11">
        <v>0</v>
      </c>
      <c r="AC3656" s="11">
        <v>5000000</v>
      </c>
      <c r="AD3656" s="11">
        <v>5000000</v>
      </c>
      <c r="AE3656" s="11">
        <v>0</v>
      </c>
      <c r="AF3656" s="11">
        <v>0</v>
      </c>
      <c r="AG3656" s="11">
        <v>5000000</v>
      </c>
      <c r="AH3656" s="11">
        <v>5000000</v>
      </c>
      <c r="AI3656" s="11">
        <v>0</v>
      </c>
      <c r="AJ3656" s="11">
        <v>0</v>
      </c>
      <c r="AK3656" s="11">
        <v>10000000</v>
      </c>
      <c r="AL3656" s="11">
        <v>10000000</v>
      </c>
      <c r="AM3656" s="11">
        <v>0</v>
      </c>
      <c r="AN3656" s="11">
        <v>0</v>
      </c>
      <c r="AO36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6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6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6" s="11">
        <f>Table_PBS_SQL_DB2_PBSSQL_PBS_NDP_Tina_CG_QtrlyPerformance_Final[[#This Row],[GOU REL]]+Table_PBS_SQL_DB2_PBSSQL_PBS_NDP_Tina_CG_QtrlyPerformance_Final[[#This Row],[EXT REL]]</f>
        <v>20000000</v>
      </c>
      <c r="AT3656" s="11">
        <f>Table_PBS_SQL_DB2_PBSSQL_PBS_NDP_Tina_CG_QtrlyPerformance_Final[[#This Row],[GOU EXP]]+Table_PBS_SQL_DB2_PBSSQL_PBS_NDP_Tina_CG_QtrlyPerformance_Final[[#This Row],[EXT EXP]]</f>
        <v>20000000</v>
      </c>
      <c r="AU3656" s="11" t="str">
        <f>IF(Table_PBS_SQL_DB2_PBSSQL_PBS_NDP_Tina_CG_QtrlyPerformance_Final[[#This Row],[Item_Code]]&gt;"300000", "Capital", "Recurrent")</f>
        <v>Recurrent</v>
      </c>
    </row>
    <row r="3657" spans="1:47" x14ac:dyDescent="0.25">
      <c r="A3657" t="s">
        <v>49</v>
      </c>
      <c r="B3657" t="s">
        <v>1400</v>
      </c>
      <c r="C3657" t="s">
        <v>293</v>
      </c>
      <c r="D3657" t="s">
        <v>1206</v>
      </c>
      <c r="E3657" t="s">
        <v>75</v>
      </c>
      <c r="F3657" t="s">
        <v>1228</v>
      </c>
      <c r="G3657" t="s">
        <v>87</v>
      </c>
      <c r="H3657" t="s">
        <v>1401</v>
      </c>
      <c r="I3657" t="s">
        <v>467</v>
      </c>
      <c r="J3657" t="s">
        <v>1474</v>
      </c>
      <c r="K3657" t="s">
        <v>129</v>
      </c>
      <c r="L3657" t="s">
        <v>1489</v>
      </c>
      <c r="M3657" t="s">
        <v>866</v>
      </c>
      <c r="N3657" t="s">
        <v>867</v>
      </c>
      <c r="O3657" t="s">
        <v>1011</v>
      </c>
      <c r="P3657" t="s">
        <v>1012</v>
      </c>
      <c r="Q3657" s="11">
        <v>0</v>
      </c>
      <c r="R3657" s="11">
        <v>0</v>
      </c>
      <c r="S3657" s="11">
        <v>0</v>
      </c>
      <c r="T3657" s="11">
        <v>0</v>
      </c>
      <c r="U3657" s="11">
        <v>20000000</v>
      </c>
      <c r="V3657" s="11">
        <v>0</v>
      </c>
      <c r="W3657" s="11">
        <v>20000000</v>
      </c>
      <c r="X3657" s="11">
        <v>0</v>
      </c>
      <c r="Y3657" s="11">
        <v>0</v>
      </c>
      <c r="Z3657" s="11">
        <v>0</v>
      </c>
      <c r="AA3657" s="11">
        <v>0</v>
      </c>
      <c r="AB3657" s="11">
        <v>0</v>
      </c>
      <c r="AC3657" s="11">
        <v>5000000</v>
      </c>
      <c r="AD3657" s="11">
        <v>5000000</v>
      </c>
      <c r="AE3657" s="11">
        <v>0</v>
      </c>
      <c r="AF3657" s="11">
        <v>0</v>
      </c>
      <c r="AG3657" s="11">
        <v>5000000</v>
      </c>
      <c r="AH3657" s="11">
        <v>5000000</v>
      </c>
      <c r="AI3657" s="11">
        <v>0</v>
      </c>
      <c r="AJ3657" s="11">
        <v>0</v>
      </c>
      <c r="AK3657" s="11">
        <v>10000000</v>
      </c>
      <c r="AL3657" s="11">
        <v>10000000</v>
      </c>
      <c r="AM3657" s="11">
        <v>0</v>
      </c>
      <c r="AN3657" s="11">
        <v>0</v>
      </c>
      <c r="AO36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6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6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7" s="11">
        <f>Table_PBS_SQL_DB2_PBSSQL_PBS_NDP_Tina_CG_QtrlyPerformance_Final[[#This Row],[GOU REL]]+Table_PBS_SQL_DB2_PBSSQL_PBS_NDP_Tina_CG_QtrlyPerformance_Final[[#This Row],[EXT REL]]</f>
        <v>20000000</v>
      </c>
      <c r="AT3657" s="11">
        <f>Table_PBS_SQL_DB2_PBSSQL_PBS_NDP_Tina_CG_QtrlyPerformance_Final[[#This Row],[GOU EXP]]+Table_PBS_SQL_DB2_PBSSQL_PBS_NDP_Tina_CG_QtrlyPerformance_Final[[#This Row],[EXT EXP]]</f>
        <v>20000000</v>
      </c>
      <c r="AU3657" s="11" t="str">
        <f>IF(Table_PBS_SQL_DB2_PBSSQL_PBS_NDP_Tina_CG_QtrlyPerformance_Final[[#This Row],[Item_Code]]&gt;"300000", "Capital", "Recurrent")</f>
        <v>Recurrent</v>
      </c>
    </row>
    <row r="3658" spans="1:47" x14ac:dyDescent="0.25">
      <c r="A3658" t="s">
        <v>49</v>
      </c>
      <c r="B3658" t="s">
        <v>1400</v>
      </c>
      <c r="C3658" t="s">
        <v>293</v>
      </c>
      <c r="D3658" t="s">
        <v>1206</v>
      </c>
      <c r="E3658" t="s">
        <v>75</v>
      </c>
      <c r="F3658" t="s">
        <v>1228</v>
      </c>
      <c r="G3658" t="s">
        <v>87</v>
      </c>
      <c r="H3658" t="s">
        <v>1401</v>
      </c>
      <c r="I3658" t="s">
        <v>467</v>
      </c>
      <c r="J3658" t="s">
        <v>1474</v>
      </c>
      <c r="K3658" t="s">
        <v>129</v>
      </c>
      <c r="L3658" t="s">
        <v>1489</v>
      </c>
      <c r="M3658" t="s">
        <v>866</v>
      </c>
      <c r="N3658" t="s">
        <v>867</v>
      </c>
      <c r="O3658" t="s">
        <v>940</v>
      </c>
      <c r="P3658" t="s">
        <v>941</v>
      </c>
      <c r="Q3658" s="11">
        <v>0</v>
      </c>
      <c r="R3658" s="11">
        <v>0</v>
      </c>
      <c r="S3658" s="11">
        <v>0</v>
      </c>
      <c r="T3658" s="11">
        <v>0</v>
      </c>
      <c r="U3658" s="11">
        <v>6000000</v>
      </c>
      <c r="V3658" s="11">
        <v>0</v>
      </c>
      <c r="W3658" s="11">
        <v>6000000</v>
      </c>
      <c r="X3658" s="11">
        <v>0</v>
      </c>
      <c r="Y3658" s="11">
        <v>0</v>
      </c>
      <c r="Z3658" s="11">
        <v>0</v>
      </c>
      <c r="AA3658" s="11">
        <v>0</v>
      </c>
      <c r="AB3658" s="11">
        <v>0</v>
      </c>
      <c r="AC3658" s="11">
        <v>1500000</v>
      </c>
      <c r="AD3658" s="11">
        <v>1500000</v>
      </c>
      <c r="AE3658" s="11">
        <v>0</v>
      </c>
      <c r="AF3658" s="11">
        <v>0</v>
      </c>
      <c r="AG3658" s="11">
        <v>1500000</v>
      </c>
      <c r="AH3658" s="11">
        <v>1500000</v>
      </c>
      <c r="AI3658" s="11">
        <v>0</v>
      </c>
      <c r="AJ3658" s="11">
        <v>0</v>
      </c>
      <c r="AK3658" s="11">
        <v>3000000</v>
      </c>
      <c r="AL3658" s="11">
        <v>3000000</v>
      </c>
      <c r="AM3658" s="11">
        <v>0</v>
      </c>
      <c r="AN3658" s="11">
        <v>0</v>
      </c>
      <c r="AO36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v>
      </c>
      <c r="AP36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v>
      </c>
      <c r="AR36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8" s="11">
        <f>Table_PBS_SQL_DB2_PBSSQL_PBS_NDP_Tina_CG_QtrlyPerformance_Final[[#This Row],[GOU REL]]+Table_PBS_SQL_DB2_PBSSQL_PBS_NDP_Tina_CG_QtrlyPerformance_Final[[#This Row],[EXT REL]]</f>
        <v>6000000</v>
      </c>
      <c r="AT3658" s="11">
        <f>Table_PBS_SQL_DB2_PBSSQL_PBS_NDP_Tina_CG_QtrlyPerformance_Final[[#This Row],[GOU EXP]]+Table_PBS_SQL_DB2_PBSSQL_PBS_NDP_Tina_CG_QtrlyPerformance_Final[[#This Row],[EXT EXP]]</f>
        <v>6000000</v>
      </c>
      <c r="AU3658" s="11" t="str">
        <f>IF(Table_PBS_SQL_DB2_PBSSQL_PBS_NDP_Tina_CG_QtrlyPerformance_Final[[#This Row],[Item_Code]]&gt;"300000", "Capital", "Recurrent")</f>
        <v>Recurrent</v>
      </c>
    </row>
    <row r="3659" spans="1:47" x14ac:dyDescent="0.25">
      <c r="A3659" t="s">
        <v>49</v>
      </c>
      <c r="B3659" t="s">
        <v>1400</v>
      </c>
      <c r="C3659" t="s">
        <v>293</v>
      </c>
      <c r="D3659" t="s">
        <v>1206</v>
      </c>
      <c r="E3659" t="s">
        <v>75</v>
      </c>
      <c r="F3659" t="s">
        <v>1228</v>
      </c>
      <c r="G3659" t="s">
        <v>87</v>
      </c>
      <c r="H3659" t="s">
        <v>1401</v>
      </c>
      <c r="I3659" t="s">
        <v>467</v>
      </c>
      <c r="J3659" t="s">
        <v>1474</v>
      </c>
      <c r="K3659" t="s">
        <v>131</v>
      </c>
      <c r="L3659" t="s">
        <v>1469</v>
      </c>
      <c r="M3659" t="s">
        <v>866</v>
      </c>
      <c r="N3659" t="s">
        <v>867</v>
      </c>
      <c r="O3659" t="s">
        <v>1062</v>
      </c>
      <c r="P3659" t="s">
        <v>1063</v>
      </c>
      <c r="Q3659" s="11">
        <v>0</v>
      </c>
      <c r="R3659" s="11">
        <v>0</v>
      </c>
      <c r="S3659" s="11">
        <v>0</v>
      </c>
      <c r="T3659" s="11">
        <v>0</v>
      </c>
      <c r="U3659" s="11">
        <v>1118630845</v>
      </c>
      <c r="V3659" s="11">
        <v>0</v>
      </c>
      <c r="W3659" s="11">
        <v>1118630845</v>
      </c>
      <c r="X3659" s="11">
        <v>0</v>
      </c>
      <c r="Y3659" s="11">
        <v>279657750</v>
      </c>
      <c r="Z3659" s="11">
        <v>279657750</v>
      </c>
      <c r="AA3659" s="11">
        <v>0</v>
      </c>
      <c r="AB3659" s="11">
        <v>0</v>
      </c>
      <c r="AC3659" s="11">
        <v>279657750</v>
      </c>
      <c r="AD3659" s="11">
        <v>279657750</v>
      </c>
      <c r="AE3659" s="11">
        <v>0</v>
      </c>
      <c r="AF3659" s="11">
        <v>0</v>
      </c>
      <c r="AG3659" s="11">
        <v>279657750</v>
      </c>
      <c r="AH3659" s="11">
        <v>279657750</v>
      </c>
      <c r="AI3659" s="11">
        <v>0</v>
      </c>
      <c r="AJ3659" s="11">
        <v>0</v>
      </c>
      <c r="AK3659" s="11">
        <v>279657595</v>
      </c>
      <c r="AL3659" s="11">
        <v>279657595</v>
      </c>
      <c r="AM3659" s="11">
        <v>0</v>
      </c>
      <c r="AN3659" s="11">
        <v>0</v>
      </c>
      <c r="AO36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1118630845</v>
      </c>
      <c r="AP36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1118630845</v>
      </c>
      <c r="AR36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59" s="11">
        <f>Table_PBS_SQL_DB2_PBSSQL_PBS_NDP_Tina_CG_QtrlyPerformance_Final[[#This Row],[GOU REL]]+Table_PBS_SQL_DB2_PBSSQL_PBS_NDP_Tina_CG_QtrlyPerformance_Final[[#This Row],[EXT REL]]</f>
        <v>1118630845</v>
      </c>
      <c r="AT3659" s="11">
        <f>Table_PBS_SQL_DB2_PBSSQL_PBS_NDP_Tina_CG_QtrlyPerformance_Final[[#This Row],[GOU EXP]]+Table_PBS_SQL_DB2_PBSSQL_PBS_NDP_Tina_CG_QtrlyPerformance_Final[[#This Row],[EXT EXP]]</f>
        <v>1118630845</v>
      </c>
      <c r="AU3659" s="11" t="str">
        <f>IF(Table_PBS_SQL_DB2_PBSSQL_PBS_NDP_Tina_CG_QtrlyPerformance_Final[[#This Row],[Item_Code]]&gt;"300000", "Capital", "Recurrent")</f>
        <v>Recurrent</v>
      </c>
    </row>
    <row r="3660" spans="1:47" x14ac:dyDescent="0.25">
      <c r="A3660" t="s">
        <v>77</v>
      </c>
      <c r="B3660" t="s">
        <v>78</v>
      </c>
      <c r="C3660" t="s">
        <v>202</v>
      </c>
      <c r="D3660" t="s">
        <v>1336</v>
      </c>
      <c r="E3660" t="s">
        <v>75</v>
      </c>
      <c r="F3660" t="s">
        <v>1349</v>
      </c>
      <c r="G3660" t="s">
        <v>75</v>
      </c>
      <c r="H3660" t="s">
        <v>1338</v>
      </c>
      <c r="I3660" t="s">
        <v>896</v>
      </c>
      <c r="J3660" t="s">
        <v>897</v>
      </c>
      <c r="K3660" t="s">
        <v>2116</v>
      </c>
      <c r="L3660" t="s">
        <v>2117</v>
      </c>
      <c r="M3660" t="s">
        <v>1352</v>
      </c>
      <c r="N3660" t="s">
        <v>1353</v>
      </c>
      <c r="O3660" t="s">
        <v>975</v>
      </c>
      <c r="P3660" t="s">
        <v>976</v>
      </c>
      <c r="Q3660" s="11">
        <v>0</v>
      </c>
      <c r="R3660" s="11">
        <v>0</v>
      </c>
      <c r="S3660" s="11">
        <v>0</v>
      </c>
      <c r="T3660" s="11">
        <v>0</v>
      </c>
      <c r="U3660" s="11">
        <v>0</v>
      </c>
      <c r="V3660" s="11">
        <v>0</v>
      </c>
      <c r="W3660" s="11">
        <v>0</v>
      </c>
      <c r="X3660" s="11">
        <v>0</v>
      </c>
      <c r="Y3660" s="11">
        <v>0</v>
      </c>
      <c r="Z3660" s="11">
        <v>0</v>
      </c>
      <c r="AA3660" s="11">
        <v>0</v>
      </c>
      <c r="AB3660" s="11">
        <v>0</v>
      </c>
      <c r="AC3660" s="11">
        <v>0</v>
      </c>
      <c r="AD3660" s="11">
        <v>0</v>
      </c>
      <c r="AE3660" s="11">
        <v>0</v>
      </c>
      <c r="AF3660" s="11">
        <v>0</v>
      </c>
      <c r="AG3660" s="11">
        <v>0</v>
      </c>
      <c r="AH3660" s="11">
        <v>0</v>
      </c>
      <c r="AI3660" s="11">
        <v>0</v>
      </c>
      <c r="AJ3660" s="11">
        <v>0</v>
      </c>
      <c r="AK3660" s="11">
        <v>0</v>
      </c>
      <c r="AL3660" s="11">
        <v>0</v>
      </c>
      <c r="AM3660" s="11">
        <v>9115991362</v>
      </c>
      <c r="AN3660" s="11">
        <v>9115991362</v>
      </c>
      <c r="AO36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9115991362</v>
      </c>
      <c r="AQ36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9115991362</v>
      </c>
      <c r="AS3660" s="11">
        <f>Table_PBS_SQL_DB2_PBSSQL_PBS_NDP_Tina_CG_QtrlyPerformance_Final[[#This Row],[GOU REL]]+Table_PBS_SQL_DB2_PBSSQL_PBS_NDP_Tina_CG_QtrlyPerformance_Final[[#This Row],[EXT REL]]</f>
        <v>9115991362</v>
      </c>
      <c r="AT3660" s="11">
        <f>Table_PBS_SQL_DB2_PBSSQL_PBS_NDP_Tina_CG_QtrlyPerformance_Final[[#This Row],[GOU EXP]]+Table_PBS_SQL_DB2_PBSSQL_PBS_NDP_Tina_CG_QtrlyPerformance_Final[[#This Row],[EXT EXP]]</f>
        <v>9115991362</v>
      </c>
      <c r="AU3660" s="11" t="str">
        <f>IF(Table_PBS_SQL_DB2_PBSSQL_PBS_NDP_Tina_CG_QtrlyPerformance_Final[[#This Row],[Item_Code]]&gt;"300000", "Capital", "Recurrent")</f>
        <v>Recurrent</v>
      </c>
    </row>
    <row r="3661" spans="1:47" x14ac:dyDescent="0.25">
      <c r="A3661" t="s">
        <v>77</v>
      </c>
      <c r="B3661" t="s">
        <v>78</v>
      </c>
      <c r="C3661" t="s">
        <v>202</v>
      </c>
      <c r="D3661" t="s">
        <v>1336</v>
      </c>
      <c r="E3661" t="s">
        <v>75</v>
      </c>
      <c r="F3661" t="s">
        <v>1349</v>
      </c>
      <c r="G3661" t="s">
        <v>75</v>
      </c>
      <c r="H3661" t="s">
        <v>1338</v>
      </c>
      <c r="I3661" t="s">
        <v>493</v>
      </c>
      <c r="J3661" t="s">
        <v>1345</v>
      </c>
      <c r="K3661" t="s">
        <v>1350</v>
      </c>
      <c r="L3661" t="s">
        <v>1351</v>
      </c>
      <c r="M3661" t="s">
        <v>1352</v>
      </c>
      <c r="N3661" t="s">
        <v>1353</v>
      </c>
      <c r="O3661" t="s">
        <v>1025</v>
      </c>
      <c r="P3661" t="s">
        <v>1026</v>
      </c>
      <c r="Q3661" s="11">
        <v>0</v>
      </c>
      <c r="R3661" s="11">
        <v>0</v>
      </c>
      <c r="S3661" s="11">
        <v>0</v>
      </c>
      <c r="T3661" s="11">
        <v>0</v>
      </c>
      <c r="U3661" s="11">
        <v>500000000</v>
      </c>
      <c r="V3661" s="11">
        <v>0</v>
      </c>
      <c r="W3661" s="11">
        <v>500000000</v>
      </c>
      <c r="X3661" s="11">
        <v>0</v>
      </c>
      <c r="Y3661" s="11">
        <v>0</v>
      </c>
      <c r="Z3661" s="11">
        <v>0</v>
      </c>
      <c r="AA3661" s="11">
        <v>0</v>
      </c>
      <c r="AB3661" s="11">
        <v>0</v>
      </c>
      <c r="AC3661" s="11">
        <v>200000000</v>
      </c>
      <c r="AD3661" s="11">
        <v>0</v>
      </c>
      <c r="AE3661" s="11">
        <v>0</v>
      </c>
      <c r="AF3661" s="11">
        <v>0</v>
      </c>
      <c r="AG3661" s="11">
        <v>200000000</v>
      </c>
      <c r="AH3661" s="11">
        <v>400000000</v>
      </c>
      <c r="AI3661" s="11">
        <v>0</v>
      </c>
      <c r="AJ3661" s="11">
        <v>0</v>
      </c>
      <c r="AK3661" s="11">
        <v>61250000</v>
      </c>
      <c r="AL3661" s="11">
        <v>61250000</v>
      </c>
      <c r="AM3661" s="11">
        <v>0</v>
      </c>
      <c r="AN3661" s="11">
        <v>0</v>
      </c>
      <c r="AO36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461250000</v>
      </c>
      <c r="AP36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461250000</v>
      </c>
      <c r="AR36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1" s="11">
        <f>Table_PBS_SQL_DB2_PBSSQL_PBS_NDP_Tina_CG_QtrlyPerformance_Final[[#This Row],[GOU REL]]+Table_PBS_SQL_DB2_PBSSQL_PBS_NDP_Tina_CG_QtrlyPerformance_Final[[#This Row],[EXT REL]]</f>
        <v>461250000</v>
      </c>
      <c r="AT3661" s="11">
        <f>Table_PBS_SQL_DB2_PBSSQL_PBS_NDP_Tina_CG_QtrlyPerformance_Final[[#This Row],[GOU EXP]]+Table_PBS_SQL_DB2_PBSSQL_PBS_NDP_Tina_CG_QtrlyPerformance_Final[[#This Row],[EXT EXP]]</f>
        <v>461250000</v>
      </c>
      <c r="AU3661" s="11" t="str">
        <f>IF(Table_PBS_SQL_DB2_PBSSQL_PBS_NDP_Tina_CG_QtrlyPerformance_Final[[#This Row],[Item_Code]]&gt;"300000", "Capital", "Recurrent")</f>
        <v>Recurrent</v>
      </c>
    </row>
    <row r="3662" spans="1:47" x14ac:dyDescent="0.25">
      <c r="A3662" t="s">
        <v>77</v>
      </c>
      <c r="B3662" t="s">
        <v>78</v>
      </c>
      <c r="C3662" t="s">
        <v>202</v>
      </c>
      <c r="D3662" t="s">
        <v>1336</v>
      </c>
      <c r="E3662" t="s">
        <v>75</v>
      </c>
      <c r="F3662" t="s">
        <v>1349</v>
      </c>
      <c r="G3662" t="s">
        <v>75</v>
      </c>
      <c r="H3662" t="s">
        <v>1338</v>
      </c>
      <c r="I3662" t="s">
        <v>493</v>
      </c>
      <c r="J3662" t="s">
        <v>1345</v>
      </c>
      <c r="K3662" t="s">
        <v>1350</v>
      </c>
      <c r="L3662" t="s">
        <v>1351</v>
      </c>
      <c r="M3662" t="s">
        <v>1352</v>
      </c>
      <c r="N3662" t="s">
        <v>1353</v>
      </c>
      <c r="O3662" t="s">
        <v>975</v>
      </c>
      <c r="P3662" t="s">
        <v>976</v>
      </c>
      <c r="Q3662" s="11">
        <v>0</v>
      </c>
      <c r="R3662" s="11">
        <v>0</v>
      </c>
      <c r="S3662" s="11">
        <v>0</v>
      </c>
      <c r="T3662" s="11">
        <v>0</v>
      </c>
      <c r="U3662" s="11">
        <v>112230000000</v>
      </c>
      <c r="V3662" s="11">
        <v>0</v>
      </c>
      <c r="W3662" s="11">
        <v>1600000000</v>
      </c>
      <c r="X3662" s="11">
        <v>110630000000</v>
      </c>
      <c r="Y3662" s="11">
        <v>0</v>
      </c>
      <c r="Z3662" s="11">
        <v>0</v>
      </c>
      <c r="AA3662" s="11">
        <v>0</v>
      </c>
      <c r="AB3662" s="11">
        <v>0</v>
      </c>
      <c r="AC3662" s="11">
        <v>560000000</v>
      </c>
      <c r="AD3662" s="11">
        <v>560000000</v>
      </c>
      <c r="AE3662" s="11">
        <v>0</v>
      </c>
      <c r="AF3662" s="11">
        <v>0</v>
      </c>
      <c r="AG3662" s="11">
        <v>0</v>
      </c>
      <c r="AH3662" s="11">
        <v>0</v>
      </c>
      <c r="AI3662" s="11">
        <v>0</v>
      </c>
      <c r="AJ3662" s="11">
        <v>0</v>
      </c>
      <c r="AK3662" s="11">
        <v>0</v>
      </c>
      <c r="AL3662" s="11">
        <v>0</v>
      </c>
      <c r="AM3662" s="11">
        <v>0</v>
      </c>
      <c r="AN3662" s="11">
        <v>0</v>
      </c>
      <c r="AO36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560000000</v>
      </c>
      <c r="AP36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560000000</v>
      </c>
      <c r="AR36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2" s="11">
        <f>Table_PBS_SQL_DB2_PBSSQL_PBS_NDP_Tina_CG_QtrlyPerformance_Final[[#This Row],[GOU REL]]+Table_PBS_SQL_DB2_PBSSQL_PBS_NDP_Tina_CG_QtrlyPerformance_Final[[#This Row],[EXT REL]]</f>
        <v>560000000</v>
      </c>
      <c r="AT3662" s="11">
        <f>Table_PBS_SQL_DB2_PBSSQL_PBS_NDP_Tina_CG_QtrlyPerformance_Final[[#This Row],[GOU EXP]]+Table_PBS_SQL_DB2_PBSSQL_PBS_NDP_Tina_CG_QtrlyPerformance_Final[[#This Row],[EXT EXP]]</f>
        <v>560000000</v>
      </c>
      <c r="AU3662" s="11" t="str">
        <f>IF(Table_PBS_SQL_DB2_PBSSQL_PBS_NDP_Tina_CG_QtrlyPerformance_Final[[#This Row],[Item_Code]]&gt;"300000", "Capital", "Recurrent")</f>
        <v>Recurrent</v>
      </c>
    </row>
    <row r="3663" spans="1:47" x14ac:dyDescent="0.25">
      <c r="A3663" t="s">
        <v>77</v>
      </c>
      <c r="B3663" t="s">
        <v>78</v>
      </c>
      <c r="C3663" t="s">
        <v>202</v>
      </c>
      <c r="D3663" t="s">
        <v>1336</v>
      </c>
      <c r="E3663" t="s">
        <v>75</v>
      </c>
      <c r="F3663" t="s">
        <v>1349</v>
      </c>
      <c r="G3663" t="s">
        <v>75</v>
      </c>
      <c r="H3663" t="s">
        <v>1338</v>
      </c>
      <c r="I3663" t="s">
        <v>493</v>
      </c>
      <c r="J3663" t="s">
        <v>1345</v>
      </c>
      <c r="K3663" t="s">
        <v>1829</v>
      </c>
      <c r="L3663" t="s">
        <v>1830</v>
      </c>
      <c r="M3663" t="s">
        <v>1365</v>
      </c>
      <c r="N3663" t="s">
        <v>1366</v>
      </c>
      <c r="O3663" t="s">
        <v>1083</v>
      </c>
      <c r="P3663" t="s">
        <v>1084</v>
      </c>
      <c r="Q3663" s="11">
        <v>0</v>
      </c>
      <c r="R3663" s="11">
        <v>0</v>
      </c>
      <c r="S3663" s="11">
        <v>0</v>
      </c>
      <c r="T3663" s="11">
        <v>0</v>
      </c>
      <c r="U3663" s="11">
        <v>800000000</v>
      </c>
      <c r="V3663" s="11">
        <v>0</v>
      </c>
      <c r="W3663" s="11">
        <v>800000000</v>
      </c>
      <c r="X3663" s="11">
        <v>0</v>
      </c>
      <c r="Y3663" s="11">
        <v>0</v>
      </c>
      <c r="Z3663" s="11">
        <v>0</v>
      </c>
      <c r="AA3663" s="11">
        <v>0</v>
      </c>
      <c r="AB3663" s="11">
        <v>0</v>
      </c>
      <c r="AC3663" s="11">
        <v>800000000</v>
      </c>
      <c r="AD3663" s="11">
        <v>800000000</v>
      </c>
      <c r="AE3663" s="11">
        <v>0</v>
      </c>
      <c r="AF3663" s="11">
        <v>0</v>
      </c>
      <c r="AG3663" s="11">
        <v>0</v>
      </c>
      <c r="AH3663" s="11">
        <v>0</v>
      </c>
      <c r="AI3663" s="11">
        <v>0</v>
      </c>
      <c r="AJ3663" s="11">
        <v>0</v>
      </c>
      <c r="AK3663" s="11">
        <v>0</v>
      </c>
      <c r="AL3663" s="11">
        <v>0</v>
      </c>
      <c r="AM3663" s="11">
        <v>0</v>
      </c>
      <c r="AN3663" s="11">
        <v>0</v>
      </c>
      <c r="AO36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800000000</v>
      </c>
      <c r="AP36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800000000</v>
      </c>
      <c r="AR36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3" s="11">
        <f>Table_PBS_SQL_DB2_PBSSQL_PBS_NDP_Tina_CG_QtrlyPerformance_Final[[#This Row],[GOU REL]]+Table_PBS_SQL_DB2_PBSSQL_PBS_NDP_Tina_CG_QtrlyPerformance_Final[[#This Row],[EXT REL]]</f>
        <v>800000000</v>
      </c>
      <c r="AT3663" s="11">
        <f>Table_PBS_SQL_DB2_PBSSQL_PBS_NDP_Tina_CG_QtrlyPerformance_Final[[#This Row],[GOU EXP]]+Table_PBS_SQL_DB2_PBSSQL_PBS_NDP_Tina_CG_QtrlyPerformance_Final[[#This Row],[EXT EXP]]</f>
        <v>800000000</v>
      </c>
      <c r="AU3663" s="11" t="str">
        <f>IF(Table_PBS_SQL_DB2_PBSSQL_PBS_NDP_Tina_CG_QtrlyPerformance_Final[[#This Row],[Item_Code]]&gt;"300000", "Capital", "Recurrent")</f>
        <v>Recurrent</v>
      </c>
    </row>
    <row r="3664" spans="1:47" x14ac:dyDescent="0.25">
      <c r="A3664" t="s">
        <v>77</v>
      </c>
      <c r="B3664" t="s">
        <v>78</v>
      </c>
      <c r="C3664" t="s">
        <v>202</v>
      </c>
      <c r="D3664" t="s">
        <v>1336</v>
      </c>
      <c r="E3664" t="s">
        <v>75</v>
      </c>
      <c r="F3664" t="s">
        <v>1349</v>
      </c>
      <c r="G3664" t="s">
        <v>75</v>
      </c>
      <c r="H3664" t="s">
        <v>1338</v>
      </c>
      <c r="I3664" t="s">
        <v>493</v>
      </c>
      <c r="J3664" t="s">
        <v>1345</v>
      </c>
      <c r="K3664" t="s">
        <v>1829</v>
      </c>
      <c r="L3664" t="s">
        <v>1830</v>
      </c>
      <c r="M3664" t="s">
        <v>1365</v>
      </c>
      <c r="N3664" t="s">
        <v>1366</v>
      </c>
      <c r="O3664" t="s">
        <v>1192</v>
      </c>
      <c r="P3664" t="s">
        <v>1193</v>
      </c>
      <c r="Q3664" s="11">
        <v>0</v>
      </c>
      <c r="R3664" s="11">
        <v>0</v>
      </c>
      <c r="S3664" s="11">
        <v>0</v>
      </c>
      <c r="T3664" s="11">
        <v>0</v>
      </c>
      <c r="U3664" s="11">
        <v>800000000</v>
      </c>
      <c r="V3664" s="11">
        <v>0</v>
      </c>
      <c r="W3664" s="11">
        <v>800000000</v>
      </c>
      <c r="X3664" s="11">
        <v>0</v>
      </c>
      <c r="Y3664" s="11">
        <v>0</v>
      </c>
      <c r="Z3664" s="11">
        <v>0</v>
      </c>
      <c r="AA3664" s="11">
        <v>0</v>
      </c>
      <c r="AB3664" s="11">
        <v>0</v>
      </c>
      <c r="AC3664" s="11">
        <v>0</v>
      </c>
      <c r="AD3664" s="11">
        <v>0</v>
      </c>
      <c r="AE3664" s="11">
        <v>0</v>
      </c>
      <c r="AF3664" s="11">
        <v>0</v>
      </c>
      <c r="AG3664" s="11">
        <v>0</v>
      </c>
      <c r="AH3664" s="11">
        <v>0</v>
      </c>
      <c r="AI3664" s="11">
        <v>0</v>
      </c>
      <c r="AJ3664" s="11">
        <v>0</v>
      </c>
      <c r="AK3664" s="11">
        <v>0</v>
      </c>
      <c r="AL3664" s="11">
        <v>0</v>
      </c>
      <c r="AM3664" s="11">
        <v>0</v>
      </c>
      <c r="AN3664" s="11">
        <v>0</v>
      </c>
      <c r="AO36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4" s="11">
        <f>Table_PBS_SQL_DB2_PBSSQL_PBS_NDP_Tina_CG_QtrlyPerformance_Final[[#This Row],[GOU REL]]+Table_PBS_SQL_DB2_PBSSQL_PBS_NDP_Tina_CG_QtrlyPerformance_Final[[#This Row],[EXT REL]]</f>
        <v>0</v>
      </c>
      <c r="AT3664" s="11">
        <f>Table_PBS_SQL_DB2_PBSSQL_PBS_NDP_Tina_CG_QtrlyPerformance_Final[[#This Row],[GOU EXP]]+Table_PBS_SQL_DB2_PBSSQL_PBS_NDP_Tina_CG_QtrlyPerformance_Final[[#This Row],[EXT EXP]]</f>
        <v>0</v>
      </c>
      <c r="AU3664" s="11" t="str">
        <f>IF(Table_PBS_SQL_DB2_PBSSQL_PBS_NDP_Tina_CG_QtrlyPerformance_Final[[#This Row],[Item_Code]]&gt;"300000", "Capital", "Recurrent")</f>
        <v>Recurrent</v>
      </c>
    </row>
    <row r="3665" spans="1:47" x14ac:dyDescent="0.25">
      <c r="A3665" t="s">
        <v>77</v>
      </c>
      <c r="B3665" t="s">
        <v>78</v>
      </c>
      <c r="C3665" t="s">
        <v>202</v>
      </c>
      <c r="D3665" t="s">
        <v>1336</v>
      </c>
      <c r="E3665" t="s">
        <v>75</v>
      </c>
      <c r="F3665" t="s">
        <v>1349</v>
      </c>
      <c r="G3665" t="s">
        <v>75</v>
      </c>
      <c r="H3665" t="s">
        <v>1338</v>
      </c>
      <c r="I3665" t="s">
        <v>493</v>
      </c>
      <c r="J3665" t="s">
        <v>1345</v>
      </c>
      <c r="K3665" t="s">
        <v>1829</v>
      </c>
      <c r="L3665" t="s">
        <v>1830</v>
      </c>
      <c r="M3665" t="s">
        <v>1365</v>
      </c>
      <c r="N3665" t="s">
        <v>1366</v>
      </c>
      <c r="O3665" t="s">
        <v>1025</v>
      </c>
      <c r="P3665" t="s">
        <v>1026</v>
      </c>
      <c r="Q3665" s="11">
        <v>0</v>
      </c>
      <c r="R3665" s="11">
        <v>0</v>
      </c>
      <c r="S3665" s="11">
        <v>0</v>
      </c>
      <c r="T3665" s="11">
        <v>0</v>
      </c>
      <c r="U3665" s="11">
        <v>1825000000</v>
      </c>
      <c r="V3665" s="11">
        <v>0</v>
      </c>
      <c r="W3665" s="11">
        <v>1825000000</v>
      </c>
      <c r="X3665" s="11">
        <v>0</v>
      </c>
      <c r="Y3665" s="11">
        <v>0</v>
      </c>
      <c r="Z3665" s="11">
        <v>0</v>
      </c>
      <c r="AA3665" s="11">
        <v>0</v>
      </c>
      <c r="AB3665" s="11">
        <v>0</v>
      </c>
      <c r="AC3665" s="11">
        <v>250000000</v>
      </c>
      <c r="AD3665" s="11">
        <v>250000000</v>
      </c>
      <c r="AE3665" s="11">
        <v>0</v>
      </c>
      <c r="AF3665" s="11">
        <v>0</v>
      </c>
      <c r="AG3665" s="11">
        <v>708700000</v>
      </c>
      <c r="AH3665" s="11">
        <v>57860000</v>
      </c>
      <c r="AI3665" s="11">
        <v>0</v>
      </c>
      <c r="AJ3665" s="11">
        <v>0</v>
      </c>
      <c r="AK3665" s="11">
        <v>450000000</v>
      </c>
      <c r="AL3665" s="11">
        <v>1100840000</v>
      </c>
      <c r="AM3665" s="11">
        <v>0</v>
      </c>
      <c r="AN3665" s="11">
        <v>0</v>
      </c>
      <c r="AO36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1408700000</v>
      </c>
      <c r="AP36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1408700000</v>
      </c>
      <c r="AR36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5" s="11">
        <f>Table_PBS_SQL_DB2_PBSSQL_PBS_NDP_Tina_CG_QtrlyPerformance_Final[[#This Row],[GOU REL]]+Table_PBS_SQL_DB2_PBSSQL_PBS_NDP_Tina_CG_QtrlyPerformance_Final[[#This Row],[EXT REL]]</f>
        <v>1408700000</v>
      </c>
      <c r="AT3665" s="11">
        <f>Table_PBS_SQL_DB2_PBSSQL_PBS_NDP_Tina_CG_QtrlyPerformance_Final[[#This Row],[GOU EXP]]+Table_PBS_SQL_DB2_PBSSQL_PBS_NDP_Tina_CG_QtrlyPerformance_Final[[#This Row],[EXT EXP]]</f>
        <v>1408700000</v>
      </c>
      <c r="AU3665" s="11" t="str">
        <f>IF(Table_PBS_SQL_DB2_PBSSQL_PBS_NDP_Tina_CG_QtrlyPerformance_Final[[#This Row],[Item_Code]]&gt;"300000", "Capital", "Recurrent")</f>
        <v>Recurrent</v>
      </c>
    </row>
    <row r="3666" spans="1:47" x14ac:dyDescent="0.25">
      <c r="A3666" t="s">
        <v>77</v>
      </c>
      <c r="B3666" t="s">
        <v>78</v>
      </c>
      <c r="C3666" t="s">
        <v>202</v>
      </c>
      <c r="D3666" t="s">
        <v>1336</v>
      </c>
      <c r="E3666" t="s">
        <v>75</v>
      </c>
      <c r="F3666" t="s">
        <v>1349</v>
      </c>
      <c r="G3666" t="s">
        <v>75</v>
      </c>
      <c r="H3666" t="s">
        <v>1338</v>
      </c>
      <c r="I3666" t="s">
        <v>493</v>
      </c>
      <c r="J3666" t="s">
        <v>1345</v>
      </c>
      <c r="K3666" t="s">
        <v>1829</v>
      </c>
      <c r="L3666" t="s">
        <v>1830</v>
      </c>
      <c r="M3666" t="s">
        <v>1365</v>
      </c>
      <c r="N3666" t="s">
        <v>1366</v>
      </c>
      <c r="O3666" t="s">
        <v>975</v>
      </c>
      <c r="P3666" t="s">
        <v>976</v>
      </c>
      <c r="Q3666" s="11">
        <v>0</v>
      </c>
      <c r="R3666" s="11">
        <v>0</v>
      </c>
      <c r="S3666" s="11">
        <v>0</v>
      </c>
      <c r="T3666" s="11">
        <v>0</v>
      </c>
      <c r="U3666" s="11">
        <v>134293673548</v>
      </c>
      <c r="V3666" s="11">
        <v>0</v>
      </c>
      <c r="W3666" s="11">
        <v>11200000000</v>
      </c>
      <c r="X3666" s="11">
        <v>123093673548</v>
      </c>
      <c r="Y3666" s="11">
        <v>700000000</v>
      </c>
      <c r="Z3666" s="11">
        <v>700000000</v>
      </c>
      <c r="AA3666" s="11">
        <v>0</v>
      </c>
      <c r="AB3666" s="11">
        <v>0</v>
      </c>
      <c r="AC3666" s="11">
        <v>9100000000</v>
      </c>
      <c r="AD3666" s="11">
        <v>9100000000</v>
      </c>
      <c r="AE3666" s="11">
        <v>0</v>
      </c>
      <c r="AF3666" s="11">
        <v>0</v>
      </c>
      <c r="AG3666" s="11">
        <v>1100000000</v>
      </c>
      <c r="AH3666" s="11">
        <v>700000000</v>
      </c>
      <c r="AI3666" s="11">
        <v>0</v>
      </c>
      <c r="AJ3666" s="11">
        <v>0</v>
      </c>
      <c r="AK3666" s="11">
        <v>300000000</v>
      </c>
      <c r="AL3666" s="11">
        <v>700000000</v>
      </c>
      <c r="AM3666" s="11">
        <v>0</v>
      </c>
      <c r="AN3666" s="11">
        <v>0</v>
      </c>
      <c r="AO36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11200000000</v>
      </c>
      <c r="AP36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11200000000</v>
      </c>
      <c r="AR36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6" s="11">
        <f>Table_PBS_SQL_DB2_PBSSQL_PBS_NDP_Tina_CG_QtrlyPerformance_Final[[#This Row],[GOU REL]]+Table_PBS_SQL_DB2_PBSSQL_PBS_NDP_Tina_CG_QtrlyPerformance_Final[[#This Row],[EXT REL]]</f>
        <v>11200000000</v>
      </c>
      <c r="AT3666" s="11">
        <f>Table_PBS_SQL_DB2_PBSSQL_PBS_NDP_Tina_CG_QtrlyPerformance_Final[[#This Row],[GOU EXP]]+Table_PBS_SQL_DB2_PBSSQL_PBS_NDP_Tina_CG_QtrlyPerformance_Final[[#This Row],[EXT EXP]]</f>
        <v>11200000000</v>
      </c>
      <c r="AU3666" s="11" t="str">
        <f>IF(Table_PBS_SQL_DB2_PBSSQL_PBS_NDP_Tina_CG_QtrlyPerformance_Final[[#This Row],[Item_Code]]&gt;"300000", "Capital", "Recurrent")</f>
        <v>Recurrent</v>
      </c>
    </row>
    <row r="3667" spans="1:47" x14ac:dyDescent="0.25">
      <c r="A3667" t="s">
        <v>77</v>
      </c>
      <c r="B3667" t="s">
        <v>78</v>
      </c>
      <c r="C3667" t="s">
        <v>202</v>
      </c>
      <c r="D3667" t="s">
        <v>1336</v>
      </c>
      <c r="E3667" t="s">
        <v>75</v>
      </c>
      <c r="F3667" t="s">
        <v>1349</v>
      </c>
      <c r="G3667" t="s">
        <v>75</v>
      </c>
      <c r="H3667" t="s">
        <v>1338</v>
      </c>
      <c r="I3667" t="s">
        <v>493</v>
      </c>
      <c r="J3667" t="s">
        <v>1345</v>
      </c>
      <c r="K3667" t="s">
        <v>212</v>
      </c>
      <c r="L3667" t="s">
        <v>2189</v>
      </c>
      <c r="M3667" t="s">
        <v>1352</v>
      </c>
      <c r="N3667" t="s">
        <v>1353</v>
      </c>
      <c r="O3667" t="s">
        <v>975</v>
      </c>
      <c r="P3667" t="s">
        <v>976</v>
      </c>
      <c r="Q3667" s="11">
        <v>0</v>
      </c>
      <c r="R3667" s="11">
        <v>0</v>
      </c>
      <c r="S3667" s="11">
        <v>0</v>
      </c>
      <c r="T3667" s="11">
        <v>0</v>
      </c>
      <c r="U3667" s="11">
        <v>26000000000</v>
      </c>
      <c r="V3667" s="11">
        <v>0</v>
      </c>
      <c r="W3667" s="11">
        <v>26000000000</v>
      </c>
      <c r="X3667" s="11">
        <v>0</v>
      </c>
      <c r="Y3667" s="11">
        <v>0</v>
      </c>
      <c r="Z3667" s="11">
        <v>0</v>
      </c>
      <c r="AA3667" s="11">
        <v>0</v>
      </c>
      <c r="AB3667" s="11">
        <v>0</v>
      </c>
      <c r="AC3667" s="11">
        <v>2500000000</v>
      </c>
      <c r="AD3667" s="11">
        <v>2500000000</v>
      </c>
      <c r="AE3667" s="11">
        <v>0</v>
      </c>
      <c r="AF3667" s="11">
        <v>0</v>
      </c>
      <c r="AG3667" s="11">
        <v>0</v>
      </c>
      <c r="AH3667" s="11">
        <v>0</v>
      </c>
      <c r="AI3667" s="11">
        <v>0</v>
      </c>
      <c r="AJ3667" s="11">
        <v>0</v>
      </c>
      <c r="AK3667" s="11">
        <v>0</v>
      </c>
      <c r="AL3667" s="11">
        <v>0</v>
      </c>
      <c r="AM3667" s="11">
        <v>0</v>
      </c>
      <c r="AN3667" s="11">
        <v>0</v>
      </c>
      <c r="AO36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2500000000</v>
      </c>
      <c r="AP36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2500000000</v>
      </c>
      <c r="AR36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7" s="11">
        <f>Table_PBS_SQL_DB2_PBSSQL_PBS_NDP_Tina_CG_QtrlyPerformance_Final[[#This Row],[GOU REL]]+Table_PBS_SQL_DB2_PBSSQL_PBS_NDP_Tina_CG_QtrlyPerformance_Final[[#This Row],[EXT REL]]</f>
        <v>2500000000</v>
      </c>
      <c r="AT3667" s="11">
        <f>Table_PBS_SQL_DB2_PBSSQL_PBS_NDP_Tina_CG_QtrlyPerformance_Final[[#This Row],[GOU EXP]]+Table_PBS_SQL_DB2_PBSSQL_PBS_NDP_Tina_CG_QtrlyPerformance_Final[[#This Row],[EXT EXP]]</f>
        <v>2500000000</v>
      </c>
      <c r="AU3667" s="11" t="str">
        <f>IF(Table_PBS_SQL_DB2_PBSSQL_PBS_NDP_Tina_CG_QtrlyPerformance_Final[[#This Row],[Item_Code]]&gt;"300000", "Capital", "Recurrent")</f>
        <v>Recurrent</v>
      </c>
    </row>
    <row r="3668" spans="1:47" x14ac:dyDescent="0.25">
      <c r="A3668" t="s">
        <v>77</v>
      </c>
      <c r="B3668" t="s">
        <v>78</v>
      </c>
      <c r="C3668" t="s">
        <v>202</v>
      </c>
      <c r="D3668" t="s">
        <v>1336</v>
      </c>
      <c r="E3668" t="s">
        <v>75</v>
      </c>
      <c r="F3668" t="s">
        <v>1349</v>
      </c>
      <c r="G3668" t="s">
        <v>75</v>
      </c>
      <c r="H3668" t="s">
        <v>1338</v>
      </c>
      <c r="I3668" t="s">
        <v>507</v>
      </c>
      <c r="J3668" t="s">
        <v>1357</v>
      </c>
      <c r="K3668" t="s">
        <v>1358</v>
      </c>
      <c r="L3668" t="s">
        <v>1359</v>
      </c>
      <c r="M3668" t="s">
        <v>2118</v>
      </c>
      <c r="N3668" t="s">
        <v>2119</v>
      </c>
      <c r="O3668" t="s">
        <v>1011</v>
      </c>
      <c r="P3668" t="s">
        <v>1012</v>
      </c>
      <c r="Q3668" s="11">
        <v>0</v>
      </c>
      <c r="R3668" s="11">
        <v>0</v>
      </c>
      <c r="S3668" s="11">
        <v>0</v>
      </c>
      <c r="T3668" s="11">
        <v>0</v>
      </c>
      <c r="U3668" s="11">
        <v>371000000</v>
      </c>
      <c r="V3668" s="11">
        <v>0</v>
      </c>
      <c r="W3668" s="11">
        <v>371000000</v>
      </c>
      <c r="X3668" s="11">
        <v>0</v>
      </c>
      <c r="Y3668" s="11">
        <v>0</v>
      </c>
      <c r="Z3668" s="11">
        <v>0</v>
      </c>
      <c r="AA3668" s="11">
        <v>0</v>
      </c>
      <c r="AB3668" s="11">
        <v>0</v>
      </c>
      <c r="AC3668" s="11">
        <v>50000000</v>
      </c>
      <c r="AD3668" s="11">
        <v>4661000</v>
      </c>
      <c r="AE3668" s="11">
        <v>0</v>
      </c>
      <c r="AF3668" s="11">
        <v>0</v>
      </c>
      <c r="AG3668" s="11">
        <v>150000000</v>
      </c>
      <c r="AH3668" s="11">
        <v>56798120</v>
      </c>
      <c r="AI3668" s="11">
        <v>0</v>
      </c>
      <c r="AJ3668" s="11">
        <v>0</v>
      </c>
      <c r="AK3668" s="11">
        <v>73000000</v>
      </c>
      <c r="AL3668" s="11">
        <v>211540879</v>
      </c>
      <c r="AM3668" s="11">
        <v>0</v>
      </c>
      <c r="AN3668" s="11">
        <v>0</v>
      </c>
      <c r="AO36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273000000</v>
      </c>
      <c r="AP36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272999999</v>
      </c>
      <c r="AR36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8" s="11">
        <f>Table_PBS_SQL_DB2_PBSSQL_PBS_NDP_Tina_CG_QtrlyPerformance_Final[[#This Row],[GOU REL]]+Table_PBS_SQL_DB2_PBSSQL_PBS_NDP_Tina_CG_QtrlyPerformance_Final[[#This Row],[EXT REL]]</f>
        <v>273000000</v>
      </c>
      <c r="AT3668" s="11">
        <f>Table_PBS_SQL_DB2_PBSSQL_PBS_NDP_Tina_CG_QtrlyPerformance_Final[[#This Row],[GOU EXP]]+Table_PBS_SQL_DB2_PBSSQL_PBS_NDP_Tina_CG_QtrlyPerformance_Final[[#This Row],[EXT EXP]]</f>
        <v>272999999</v>
      </c>
      <c r="AU3668" s="11" t="str">
        <f>IF(Table_PBS_SQL_DB2_PBSSQL_PBS_NDP_Tina_CG_QtrlyPerformance_Final[[#This Row],[Item_Code]]&gt;"300000", "Capital", "Recurrent")</f>
        <v>Recurrent</v>
      </c>
    </row>
    <row r="3669" spans="1:47" x14ac:dyDescent="0.25">
      <c r="A3669" t="s">
        <v>77</v>
      </c>
      <c r="B3669" t="s">
        <v>78</v>
      </c>
      <c r="C3669" t="s">
        <v>202</v>
      </c>
      <c r="D3669" t="s">
        <v>1336</v>
      </c>
      <c r="E3669" t="s">
        <v>75</v>
      </c>
      <c r="F3669" t="s">
        <v>1349</v>
      </c>
      <c r="G3669" t="s">
        <v>75</v>
      </c>
      <c r="H3669" t="s">
        <v>1338</v>
      </c>
      <c r="I3669" t="s">
        <v>507</v>
      </c>
      <c r="J3669" t="s">
        <v>1357</v>
      </c>
      <c r="K3669" t="s">
        <v>1995</v>
      </c>
      <c r="L3669" t="s">
        <v>1996</v>
      </c>
      <c r="M3669" t="s">
        <v>1365</v>
      </c>
      <c r="N3669" t="s">
        <v>1366</v>
      </c>
      <c r="O3669" t="s">
        <v>906</v>
      </c>
      <c r="P3669" t="s">
        <v>907</v>
      </c>
      <c r="Q3669" s="11">
        <v>0</v>
      </c>
      <c r="R3669" s="11">
        <v>0</v>
      </c>
      <c r="S3669" s="11">
        <v>0</v>
      </c>
      <c r="T3669" s="11">
        <v>0</v>
      </c>
      <c r="U3669" s="11">
        <v>190800000</v>
      </c>
      <c r="V3669" s="11">
        <v>0</v>
      </c>
      <c r="W3669" s="11">
        <v>190800000</v>
      </c>
      <c r="X3669" s="11">
        <v>0</v>
      </c>
      <c r="Y3669" s="11">
        <v>0</v>
      </c>
      <c r="Z3669" s="11">
        <v>0</v>
      </c>
      <c r="AA3669" s="11">
        <v>0</v>
      </c>
      <c r="AB3669" s="11">
        <v>0</v>
      </c>
      <c r="AC3669" s="11">
        <v>70000000</v>
      </c>
      <c r="AD3669" s="11">
        <v>16611411</v>
      </c>
      <c r="AE3669" s="11">
        <v>0</v>
      </c>
      <c r="AF3669" s="11">
        <v>0</v>
      </c>
      <c r="AG3669" s="11">
        <v>80000000</v>
      </c>
      <c r="AH3669" s="11">
        <v>46197000</v>
      </c>
      <c r="AI3669" s="11">
        <v>0</v>
      </c>
      <c r="AJ3669" s="11">
        <v>0</v>
      </c>
      <c r="AK3669" s="11">
        <v>40800000</v>
      </c>
      <c r="AL3669" s="11">
        <v>127991589</v>
      </c>
      <c r="AM3669" s="11">
        <v>0</v>
      </c>
      <c r="AN3669" s="11">
        <v>0</v>
      </c>
      <c r="AO36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190800000</v>
      </c>
      <c r="AP36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190800000</v>
      </c>
      <c r="AR36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69" s="11">
        <f>Table_PBS_SQL_DB2_PBSSQL_PBS_NDP_Tina_CG_QtrlyPerformance_Final[[#This Row],[GOU REL]]+Table_PBS_SQL_DB2_PBSSQL_PBS_NDP_Tina_CG_QtrlyPerformance_Final[[#This Row],[EXT REL]]</f>
        <v>190800000</v>
      </c>
      <c r="AT3669" s="11">
        <f>Table_PBS_SQL_DB2_PBSSQL_PBS_NDP_Tina_CG_QtrlyPerformance_Final[[#This Row],[GOU EXP]]+Table_PBS_SQL_DB2_PBSSQL_PBS_NDP_Tina_CG_QtrlyPerformance_Final[[#This Row],[EXT EXP]]</f>
        <v>190800000</v>
      </c>
      <c r="AU3669" s="11" t="str">
        <f>IF(Table_PBS_SQL_DB2_PBSSQL_PBS_NDP_Tina_CG_QtrlyPerformance_Final[[#This Row],[Item_Code]]&gt;"300000", "Capital", "Recurrent")</f>
        <v>Recurrent</v>
      </c>
    </row>
    <row r="3670" spans="1:47" x14ac:dyDescent="0.25">
      <c r="A3670" t="s">
        <v>77</v>
      </c>
      <c r="B3670" t="s">
        <v>78</v>
      </c>
      <c r="C3670" t="s">
        <v>202</v>
      </c>
      <c r="D3670" t="s">
        <v>1336</v>
      </c>
      <c r="E3670" t="s">
        <v>75</v>
      </c>
      <c r="F3670" t="s">
        <v>1349</v>
      </c>
      <c r="G3670" t="s">
        <v>75</v>
      </c>
      <c r="H3670" t="s">
        <v>1338</v>
      </c>
      <c r="I3670" t="s">
        <v>507</v>
      </c>
      <c r="J3670" t="s">
        <v>1357</v>
      </c>
      <c r="K3670" t="s">
        <v>1995</v>
      </c>
      <c r="L3670" t="s">
        <v>1996</v>
      </c>
      <c r="M3670" t="s">
        <v>1365</v>
      </c>
      <c r="N3670" t="s">
        <v>1366</v>
      </c>
      <c r="O3670" t="s">
        <v>1083</v>
      </c>
      <c r="P3670" t="s">
        <v>1084</v>
      </c>
      <c r="Q3670" s="11">
        <v>0</v>
      </c>
      <c r="R3670" s="11">
        <v>0</v>
      </c>
      <c r="S3670" s="11">
        <v>0</v>
      </c>
      <c r="T3670" s="11">
        <v>0</v>
      </c>
      <c r="U3670" s="11">
        <v>5000000000</v>
      </c>
      <c r="V3670" s="11">
        <v>0</v>
      </c>
      <c r="W3670" s="11">
        <v>5000000000</v>
      </c>
      <c r="X3670" s="11">
        <v>0</v>
      </c>
      <c r="Y3670" s="11">
        <v>0</v>
      </c>
      <c r="Z3670" s="11">
        <v>0</v>
      </c>
      <c r="AA3670" s="11">
        <v>0</v>
      </c>
      <c r="AB3670" s="11">
        <v>0</v>
      </c>
      <c r="AC3670" s="11">
        <v>0</v>
      </c>
      <c r="AD3670" s="11">
        <v>0</v>
      </c>
      <c r="AE3670" s="11">
        <v>0</v>
      </c>
      <c r="AF3670" s="11">
        <v>0</v>
      </c>
      <c r="AG3670" s="11">
        <v>180000000</v>
      </c>
      <c r="AH3670" s="11">
        <v>0</v>
      </c>
      <c r="AI3670" s="11">
        <v>0</v>
      </c>
      <c r="AJ3670" s="11">
        <v>0</v>
      </c>
      <c r="AK3670" s="11">
        <v>1100000000</v>
      </c>
      <c r="AL3670" s="11">
        <v>1279999868</v>
      </c>
      <c r="AM3670" s="11">
        <v>0</v>
      </c>
      <c r="AN3670" s="11">
        <v>0</v>
      </c>
      <c r="AO36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1280000000</v>
      </c>
      <c r="AP36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1279999868</v>
      </c>
      <c r="AR36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0" s="11">
        <f>Table_PBS_SQL_DB2_PBSSQL_PBS_NDP_Tina_CG_QtrlyPerformance_Final[[#This Row],[GOU REL]]+Table_PBS_SQL_DB2_PBSSQL_PBS_NDP_Tina_CG_QtrlyPerformance_Final[[#This Row],[EXT REL]]</f>
        <v>1280000000</v>
      </c>
      <c r="AT3670" s="11">
        <f>Table_PBS_SQL_DB2_PBSSQL_PBS_NDP_Tina_CG_QtrlyPerformance_Final[[#This Row],[GOU EXP]]+Table_PBS_SQL_DB2_PBSSQL_PBS_NDP_Tina_CG_QtrlyPerformance_Final[[#This Row],[EXT EXP]]</f>
        <v>1279999868</v>
      </c>
      <c r="AU3670" s="11" t="str">
        <f>IF(Table_PBS_SQL_DB2_PBSSQL_PBS_NDP_Tina_CG_QtrlyPerformance_Final[[#This Row],[Item_Code]]&gt;"300000", "Capital", "Recurrent")</f>
        <v>Recurrent</v>
      </c>
    </row>
    <row r="3671" spans="1:47" x14ac:dyDescent="0.25">
      <c r="A3671" t="s">
        <v>77</v>
      </c>
      <c r="B3671" t="s">
        <v>78</v>
      </c>
      <c r="C3671" t="s">
        <v>202</v>
      </c>
      <c r="D3671" t="s">
        <v>1336</v>
      </c>
      <c r="E3671" t="s">
        <v>75</v>
      </c>
      <c r="F3671" t="s">
        <v>1349</v>
      </c>
      <c r="G3671" t="s">
        <v>75</v>
      </c>
      <c r="H3671" t="s">
        <v>1338</v>
      </c>
      <c r="I3671" t="s">
        <v>507</v>
      </c>
      <c r="J3671" t="s">
        <v>1357</v>
      </c>
      <c r="K3671" t="s">
        <v>1995</v>
      </c>
      <c r="L3671" t="s">
        <v>1996</v>
      </c>
      <c r="M3671" t="s">
        <v>1365</v>
      </c>
      <c r="N3671" t="s">
        <v>1366</v>
      </c>
      <c r="O3671" t="s">
        <v>1005</v>
      </c>
      <c r="P3671" t="s">
        <v>1006</v>
      </c>
      <c r="Q3671" s="11">
        <v>0</v>
      </c>
      <c r="R3671" s="11">
        <v>0</v>
      </c>
      <c r="S3671" s="11">
        <v>0</v>
      </c>
      <c r="T3671" s="11">
        <v>0</v>
      </c>
      <c r="U3671" s="11">
        <v>1128341860</v>
      </c>
      <c r="V3671" s="11">
        <v>0</v>
      </c>
      <c r="W3671" s="11">
        <v>1128341860</v>
      </c>
      <c r="X3671" s="11">
        <v>0</v>
      </c>
      <c r="Y3671" s="11">
        <v>0</v>
      </c>
      <c r="Z3671" s="11">
        <v>0</v>
      </c>
      <c r="AA3671" s="11">
        <v>0</v>
      </c>
      <c r="AB3671" s="11">
        <v>0</v>
      </c>
      <c r="AC3671" s="11">
        <v>180000000</v>
      </c>
      <c r="AD3671" s="11">
        <v>180000000</v>
      </c>
      <c r="AE3671" s="11">
        <v>0</v>
      </c>
      <c r="AF3671" s="11">
        <v>0</v>
      </c>
      <c r="AG3671" s="11">
        <v>300000000</v>
      </c>
      <c r="AH3671" s="11">
        <v>299509457</v>
      </c>
      <c r="AI3671" s="11">
        <v>0</v>
      </c>
      <c r="AJ3671" s="11">
        <v>0</v>
      </c>
      <c r="AK3671" s="11">
        <v>400000000</v>
      </c>
      <c r="AL3671" s="11">
        <v>400490543</v>
      </c>
      <c r="AM3671" s="11">
        <v>0</v>
      </c>
      <c r="AN3671" s="11">
        <v>0</v>
      </c>
      <c r="AO36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880000000</v>
      </c>
      <c r="AP36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880000000</v>
      </c>
      <c r="AR36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1" s="11">
        <f>Table_PBS_SQL_DB2_PBSSQL_PBS_NDP_Tina_CG_QtrlyPerformance_Final[[#This Row],[GOU REL]]+Table_PBS_SQL_DB2_PBSSQL_PBS_NDP_Tina_CG_QtrlyPerformance_Final[[#This Row],[EXT REL]]</f>
        <v>880000000</v>
      </c>
      <c r="AT3671" s="11">
        <f>Table_PBS_SQL_DB2_PBSSQL_PBS_NDP_Tina_CG_QtrlyPerformance_Final[[#This Row],[GOU EXP]]+Table_PBS_SQL_DB2_PBSSQL_PBS_NDP_Tina_CG_QtrlyPerformance_Final[[#This Row],[EXT EXP]]</f>
        <v>880000000</v>
      </c>
      <c r="AU3671" s="11" t="str">
        <f>IF(Table_PBS_SQL_DB2_PBSSQL_PBS_NDP_Tina_CG_QtrlyPerformance_Final[[#This Row],[Item_Code]]&gt;"300000", "Capital", "Recurrent")</f>
        <v>Recurrent</v>
      </c>
    </row>
    <row r="3672" spans="1:47" x14ac:dyDescent="0.25">
      <c r="A3672" t="s">
        <v>77</v>
      </c>
      <c r="B3672" t="s">
        <v>78</v>
      </c>
      <c r="C3672" t="s">
        <v>202</v>
      </c>
      <c r="D3672" t="s">
        <v>1336</v>
      </c>
      <c r="E3672" t="s">
        <v>75</v>
      </c>
      <c r="F3672" t="s">
        <v>1349</v>
      </c>
      <c r="G3672" t="s">
        <v>75</v>
      </c>
      <c r="H3672" t="s">
        <v>1338</v>
      </c>
      <c r="I3672" t="s">
        <v>507</v>
      </c>
      <c r="J3672" t="s">
        <v>1357</v>
      </c>
      <c r="K3672" t="s">
        <v>1995</v>
      </c>
      <c r="L3672" t="s">
        <v>1996</v>
      </c>
      <c r="M3672" t="s">
        <v>1365</v>
      </c>
      <c r="N3672" t="s">
        <v>1366</v>
      </c>
      <c r="O3672" t="s">
        <v>1941</v>
      </c>
      <c r="P3672" t="s">
        <v>1942</v>
      </c>
      <c r="Q3672" s="11">
        <v>0</v>
      </c>
      <c r="R3672" s="11">
        <v>0</v>
      </c>
      <c r="S3672" s="11">
        <v>0</v>
      </c>
      <c r="T3672" s="11">
        <v>0</v>
      </c>
      <c r="U3672" s="11">
        <v>5228000000</v>
      </c>
      <c r="V3672" s="11">
        <v>0</v>
      </c>
      <c r="W3672" s="11">
        <v>5228000000</v>
      </c>
      <c r="X3672" s="11">
        <v>0</v>
      </c>
      <c r="Y3672" s="11">
        <v>0</v>
      </c>
      <c r="Z3672" s="11">
        <v>0</v>
      </c>
      <c r="AA3672" s="11">
        <v>0</v>
      </c>
      <c r="AB3672" s="11">
        <v>0</v>
      </c>
      <c r="AC3672" s="11">
        <v>5228000000</v>
      </c>
      <c r="AD3672" s="11">
        <v>5228000000</v>
      </c>
      <c r="AE3672" s="11">
        <v>0</v>
      </c>
      <c r="AF3672" s="11">
        <v>0</v>
      </c>
      <c r="AG3672" s="11">
        <v>0</v>
      </c>
      <c r="AH3672" s="11">
        <v>0</v>
      </c>
      <c r="AI3672" s="11">
        <v>0</v>
      </c>
      <c r="AJ3672" s="11">
        <v>0</v>
      </c>
      <c r="AK3672" s="11">
        <v>0</v>
      </c>
      <c r="AL3672" s="11">
        <v>0</v>
      </c>
      <c r="AM3672" s="11">
        <v>0</v>
      </c>
      <c r="AN3672" s="11">
        <v>0</v>
      </c>
      <c r="AO36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5228000000</v>
      </c>
      <c r="AP36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5228000000</v>
      </c>
      <c r="AR36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2" s="11">
        <f>Table_PBS_SQL_DB2_PBSSQL_PBS_NDP_Tina_CG_QtrlyPerformance_Final[[#This Row],[GOU REL]]+Table_PBS_SQL_DB2_PBSSQL_PBS_NDP_Tina_CG_QtrlyPerformance_Final[[#This Row],[EXT REL]]</f>
        <v>5228000000</v>
      </c>
      <c r="AT3672" s="11">
        <f>Table_PBS_SQL_DB2_PBSSQL_PBS_NDP_Tina_CG_QtrlyPerformance_Final[[#This Row],[GOU EXP]]+Table_PBS_SQL_DB2_PBSSQL_PBS_NDP_Tina_CG_QtrlyPerformance_Final[[#This Row],[EXT EXP]]</f>
        <v>5228000000</v>
      </c>
      <c r="AU3672" s="11" t="str">
        <f>IF(Table_PBS_SQL_DB2_PBSSQL_PBS_NDP_Tina_CG_QtrlyPerformance_Final[[#This Row],[Item_Code]]&gt;"300000", "Capital", "Recurrent")</f>
        <v>Recurrent</v>
      </c>
    </row>
    <row r="3673" spans="1:47" x14ac:dyDescent="0.25">
      <c r="A3673" t="s">
        <v>77</v>
      </c>
      <c r="B3673" t="s">
        <v>78</v>
      </c>
      <c r="C3673" t="s">
        <v>202</v>
      </c>
      <c r="D3673" t="s">
        <v>1336</v>
      </c>
      <c r="E3673" t="s">
        <v>75</v>
      </c>
      <c r="F3673" t="s">
        <v>1349</v>
      </c>
      <c r="G3673" t="s">
        <v>75</v>
      </c>
      <c r="H3673" t="s">
        <v>1338</v>
      </c>
      <c r="I3673" t="s">
        <v>507</v>
      </c>
      <c r="J3673" t="s">
        <v>1357</v>
      </c>
      <c r="K3673" t="s">
        <v>1995</v>
      </c>
      <c r="L3673" t="s">
        <v>1996</v>
      </c>
      <c r="M3673" t="s">
        <v>1365</v>
      </c>
      <c r="N3673" t="s">
        <v>1366</v>
      </c>
      <c r="O3673" t="s">
        <v>1343</v>
      </c>
      <c r="P3673" t="s">
        <v>1344</v>
      </c>
      <c r="Q3673" s="11">
        <v>0</v>
      </c>
      <c r="R3673" s="11">
        <v>0</v>
      </c>
      <c r="S3673" s="11">
        <v>0</v>
      </c>
      <c r="T3673" s="11">
        <v>0</v>
      </c>
      <c r="U3673" s="11">
        <v>129060000000</v>
      </c>
      <c r="V3673" s="11">
        <v>0</v>
      </c>
      <c r="W3673" s="11">
        <v>0</v>
      </c>
      <c r="X3673" s="11">
        <v>129060000000</v>
      </c>
      <c r="Y3673" s="11">
        <v>0</v>
      </c>
      <c r="Z3673" s="11">
        <v>0</v>
      </c>
      <c r="AA3673" s="11">
        <v>0</v>
      </c>
      <c r="AB3673" s="11">
        <v>0</v>
      </c>
      <c r="AC3673" s="11">
        <v>0</v>
      </c>
      <c r="AD3673" s="11">
        <v>0</v>
      </c>
      <c r="AE3673" s="11">
        <v>0</v>
      </c>
      <c r="AF3673" s="11">
        <v>0</v>
      </c>
      <c r="AG3673" s="11">
        <v>0</v>
      </c>
      <c r="AH3673" s="11">
        <v>0</v>
      </c>
      <c r="AI3673" s="11">
        <v>0</v>
      </c>
      <c r="AJ3673" s="11">
        <v>0</v>
      </c>
      <c r="AK3673" s="11">
        <v>0</v>
      </c>
      <c r="AL3673" s="11">
        <v>0</v>
      </c>
      <c r="AM3673" s="11">
        <v>0</v>
      </c>
      <c r="AN3673" s="11">
        <v>0</v>
      </c>
      <c r="AO36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3" s="11">
        <f>Table_PBS_SQL_DB2_PBSSQL_PBS_NDP_Tina_CG_QtrlyPerformance_Final[[#This Row],[GOU REL]]+Table_PBS_SQL_DB2_PBSSQL_PBS_NDP_Tina_CG_QtrlyPerformance_Final[[#This Row],[EXT REL]]</f>
        <v>0</v>
      </c>
      <c r="AT3673" s="11">
        <f>Table_PBS_SQL_DB2_PBSSQL_PBS_NDP_Tina_CG_QtrlyPerformance_Final[[#This Row],[GOU EXP]]+Table_PBS_SQL_DB2_PBSSQL_PBS_NDP_Tina_CG_QtrlyPerformance_Final[[#This Row],[EXT EXP]]</f>
        <v>0</v>
      </c>
      <c r="AU3673" s="11" t="str">
        <f>IF(Table_PBS_SQL_DB2_PBSSQL_PBS_NDP_Tina_CG_QtrlyPerformance_Final[[#This Row],[Item_Code]]&gt;"300000", "Capital", "Recurrent")</f>
        <v>Capital</v>
      </c>
    </row>
    <row r="3674" spans="1:47" x14ac:dyDescent="0.25">
      <c r="A3674" t="s">
        <v>77</v>
      </c>
      <c r="B3674" t="s">
        <v>78</v>
      </c>
      <c r="C3674" t="s">
        <v>202</v>
      </c>
      <c r="D3674" t="s">
        <v>1336</v>
      </c>
      <c r="E3674" t="s">
        <v>75</v>
      </c>
      <c r="F3674" t="s">
        <v>1349</v>
      </c>
      <c r="G3674" t="s">
        <v>75</v>
      </c>
      <c r="H3674" t="s">
        <v>1338</v>
      </c>
      <c r="I3674" t="s">
        <v>507</v>
      </c>
      <c r="J3674" t="s">
        <v>1357</v>
      </c>
      <c r="K3674" t="s">
        <v>1363</v>
      </c>
      <c r="L3674" t="s">
        <v>1364</v>
      </c>
      <c r="M3674" t="s">
        <v>1365</v>
      </c>
      <c r="N3674" t="s">
        <v>1366</v>
      </c>
      <c r="O3674" t="s">
        <v>1004</v>
      </c>
      <c r="P3674" t="s">
        <v>868</v>
      </c>
      <c r="Q3674" s="11">
        <v>0</v>
      </c>
      <c r="R3674" s="11">
        <v>0</v>
      </c>
      <c r="S3674" s="11">
        <v>0</v>
      </c>
      <c r="T3674" s="11">
        <v>0</v>
      </c>
      <c r="U3674" s="11">
        <v>43906000</v>
      </c>
      <c r="V3674" s="11">
        <v>0</v>
      </c>
      <c r="W3674" s="11">
        <v>43906000</v>
      </c>
      <c r="X3674" s="11">
        <v>0</v>
      </c>
      <c r="Y3674" s="11">
        <v>0</v>
      </c>
      <c r="Z3674" s="11">
        <v>0</v>
      </c>
      <c r="AA3674" s="11">
        <v>0</v>
      </c>
      <c r="AB3674" s="11">
        <v>0</v>
      </c>
      <c r="AC3674" s="11">
        <v>43906000</v>
      </c>
      <c r="AD3674" s="11">
        <v>0</v>
      </c>
      <c r="AE3674" s="11">
        <v>0</v>
      </c>
      <c r="AF3674" s="11">
        <v>0</v>
      </c>
      <c r="AG3674" s="11">
        <v>0</v>
      </c>
      <c r="AH3674" s="11">
        <v>0</v>
      </c>
      <c r="AI3674" s="11">
        <v>0</v>
      </c>
      <c r="AJ3674" s="11">
        <v>0</v>
      </c>
      <c r="AK3674" s="11">
        <v>0</v>
      </c>
      <c r="AL3674" s="11">
        <v>43905998</v>
      </c>
      <c r="AM3674" s="11">
        <v>0</v>
      </c>
      <c r="AN3674" s="11">
        <v>0</v>
      </c>
      <c r="AO36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43906000</v>
      </c>
      <c r="AP36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43905998</v>
      </c>
      <c r="AR36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4" s="11">
        <f>Table_PBS_SQL_DB2_PBSSQL_PBS_NDP_Tina_CG_QtrlyPerformance_Final[[#This Row],[GOU REL]]+Table_PBS_SQL_DB2_PBSSQL_PBS_NDP_Tina_CG_QtrlyPerformance_Final[[#This Row],[EXT REL]]</f>
        <v>43906000</v>
      </c>
      <c r="AT3674" s="11">
        <f>Table_PBS_SQL_DB2_PBSSQL_PBS_NDP_Tina_CG_QtrlyPerformance_Final[[#This Row],[GOU EXP]]+Table_PBS_SQL_DB2_PBSSQL_PBS_NDP_Tina_CG_QtrlyPerformance_Final[[#This Row],[EXT EXP]]</f>
        <v>43905998</v>
      </c>
      <c r="AU3674" s="11" t="str">
        <f>IF(Table_PBS_SQL_DB2_PBSSQL_PBS_NDP_Tina_CG_QtrlyPerformance_Final[[#This Row],[Item_Code]]&gt;"300000", "Capital", "Recurrent")</f>
        <v>Recurrent</v>
      </c>
    </row>
    <row r="3675" spans="1:47" x14ac:dyDescent="0.25">
      <c r="A3675" t="s">
        <v>77</v>
      </c>
      <c r="B3675" t="s">
        <v>78</v>
      </c>
      <c r="C3675" t="s">
        <v>202</v>
      </c>
      <c r="D3675" t="s">
        <v>1336</v>
      </c>
      <c r="E3675" t="s">
        <v>75</v>
      </c>
      <c r="F3675" t="s">
        <v>1349</v>
      </c>
      <c r="G3675" t="s">
        <v>75</v>
      </c>
      <c r="H3675" t="s">
        <v>1338</v>
      </c>
      <c r="I3675" t="s">
        <v>507</v>
      </c>
      <c r="J3675" t="s">
        <v>1357</v>
      </c>
      <c r="K3675" t="s">
        <v>1363</v>
      </c>
      <c r="L3675" t="s">
        <v>1364</v>
      </c>
      <c r="M3675" t="s">
        <v>1365</v>
      </c>
      <c r="N3675" t="s">
        <v>1366</v>
      </c>
      <c r="O3675" t="s">
        <v>1343</v>
      </c>
      <c r="P3675" t="s">
        <v>1344</v>
      </c>
      <c r="Q3675" s="11">
        <v>0</v>
      </c>
      <c r="R3675" s="11">
        <v>0</v>
      </c>
      <c r="S3675" s="11">
        <v>8878000000</v>
      </c>
      <c r="T3675" s="11">
        <v>-8878000000</v>
      </c>
      <c r="U3675" s="11">
        <v>120192000000</v>
      </c>
      <c r="V3675" s="11">
        <v>0</v>
      </c>
      <c r="W3675" s="11">
        <v>0</v>
      </c>
      <c r="X3675" s="11">
        <v>129070000000</v>
      </c>
      <c r="Y3675" s="11">
        <v>0</v>
      </c>
      <c r="Z3675" s="11">
        <v>0</v>
      </c>
      <c r="AA3675" s="11">
        <v>0</v>
      </c>
      <c r="AB3675" s="11">
        <v>0</v>
      </c>
      <c r="AC3675" s="11">
        <v>0</v>
      </c>
      <c r="AD3675" s="11">
        <v>0</v>
      </c>
      <c r="AE3675" s="11">
        <v>0</v>
      </c>
      <c r="AF3675" s="11">
        <v>0</v>
      </c>
      <c r="AG3675" s="11">
        <v>0</v>
      </c>
      <c r="AH3675" s="11">
        <v>0</v>
      </c>
      <c r="AI3675" s="11">
        <v>0</v>
      </c>
      <c r="AJ3675" s="11">
        <v>0</v>
      </c>
      <c r="AK3675" s="11">
        <v>0</v>
      </c>
      <c r="AL3675" s="11">
        <v>0</v>
      </c>
      <c r="AM3675" s="11">
        <v>0</v>
      </c>
      <c r="AN3675" s="11">
        <v>0</v>
      </c>
      <c r="AO36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5" s="11">
        <f>Table_PBS_SQL_DB2_PBSSQL_PBS_NDP_Tina_CG_QtrlyPerformance_Final[[#This Row],[GOU REL]]+Table_PBS_SQL_DB2_PBSSQL_PBS_NDP_Tina_CG_QtrlyPerformance_Final[[#This Row],[EXT REL]]</f>
        <v>0</v>
      </c>
      <c r="AT3675" s="11">
        <f>Table_PBS_SQL_DB2_PBSSQL_PBS_NDP_Tina_CG_QtrlyPerformance_Final[[#This Row],[GOU EXP]]+Table_PBS_SQL_DB2_PBSSQL_PBS_NDP_Tina_CG_QtrlyPerformance_Final[[#This Row],[EXT EXP]]</f>
        <v>0</v>
      </c>
      <c r="AU3675" s="11" t="str">
        <f>IF(Table_PBS_SQL_DB2_PBSSQL_PBS_NDP_Tina_CG_QtrlyPerformance_Final[[#This Row],[Item_Code]]&gt;"300000", "Capital", "Recurrent")</f>
        <v>Capital</v>
      </c>
    </row>
    <row r="3676" spans="1:47" x14ac:dyDescent="0.25">
      <c r="A3676" t="s">
        <v>77</v>
      </c>
      <c r="B3676" t="s">
        <v>78</v>
      </c>
      <c r="C3676" t="s">
        <v>202</v>
      </c>
      <c r="D3676" t="s">
        <v>1336</v>
      </c>
      <c r="E3676" t="s">
        <v>75</v>
      </c>
      <c r="F3676" t="s">
        <v>1349</v>
      </c>
      <c r="G3676" t="s">
        <v>87</v>
      </c>
      <c r="H3676" t="s">
        <v>881</v>
      </c>
      <c r="I3676" t="s">
        <v>467</v>
      </c>
      <c r="J3676" t="s">
        <v>1367</v>
      </c>
      <c r="K3676" t="s">
        <v>80</v>
      </c>
      <c r="L3676" t="s">
        <v>1368</v>
      </c>
      <c r="M3676" t="s">
        <v>866</v>
      </c>
      <c r="N3676" t="s">
        <v>867</v>
      </c>
      <c r="O3676" t="s">
        <v>940</v>
      </c>
      <c r="P3676" t="s">
        <v>941</v>
      </c>
      <c r="Q3676" s="11">
        <v>0</v>
      </c>
      <c r="R3676" s="11">
        <v>0</v>
      </c>
      <c r="S3676" s="11">
        <v>0</v>
      </c>
      <c r="T3676" s="11">
        <v>0</v>
      </c>
      <c r="U3676" s="11">
        <v>160000000</v>
      </c>
      <c r="V3676" s="11">
        <v>0</v>
      </c>
      <c r="W3676" s="11">
        <v>160000000</v>
      </c>
      <c r="X3676" s="11">
        <v>0</v>
      </c>
      <c r="Y3676" s="11">
        <v>0</v>
      </c>
      <c r="Z3676" s="11">
        <v>0</v>
      </c>
      <c r="AA3676" s="11">
        <v>0</v>
      </c>
      <c r="AB3676" s="11">
        <v>0</v>
      </c>
      <c r="AC3676" s="11">
        <v>80000000</v>
      </c>
      <c r="AD3676" s="11">
        <v>80000000</v>
      </c>
      <c r="AE3676" s="11">
        <v>0</v>
      </c>
      <c r="AF3676" s="11">
        <v>0</v>
      </c>
      <c r="AG3676" s="11">
        <v>0</v>
      </c>
      <c r="AH3676" s="11">
        <v>0</v>
      </c>
      <c r="AI3676" s="11">
        <v>0</v>
      </c>
      <c r="AJ3676" s="11">
        <v>0</v>
      </c>
      <c r="AK3676" s="11">
        <v>0</v>
      </c>
      <c r="AL3676" s="11">
        <v>0</v>
      </c>
      <c r="AM3676" s="11">
        <v>0</v>
      </c>
      <c r="AN3676" s="11">
        <v>0</v>
      </c>
      <c r="AO36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36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36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6" s="11">
        <f>Table_PBS_SQL_DB2_PBSSQL_PBS_NDP_Tina_CG_QtrlyPerformance_Final[[#This Row],[GOU REL]]+Table_PBS_SQL_DB2_PBSSQL_PBS_NDP_Tina_CG_QtrlyPerformance_Final[[#This Row],[EXT REL]]</f>
        <v>80000000</v>
      </c>
      <c r="AT3676" s="11">
        <f>Table_PBS_SQL_DB2_PBSSQL_PBS_NDP_Tina_CG_QtrlyPerformance_Final[[#This Row],[GOU EXP]]+Table_PBS_SQL_DB2_PBSSQL_PBS_NDP_Tina_CG_QtrlyPerformance_Final[[#This Row],[EXT EXP]]</f>
        <v>80000000</v>
      </c>
      <c r="AU3676" s="11" t="str">
        <f>IF(Table_PBS_SQL_DB2_PBSSQL_PBS_NDP_Tina_CG_QtrlyPerformance_Final[[#This Row],[Item_Code]]&gt;"300000", "Capital", "Recurrent")</f>
        <v>Recurrent</v>
      </c>
    </row>
    <row r="3677" spans="1:47" x14ac:dyDescent="0.25">
      <c r="A3677" t="s">
        <v>77</v>
      </c>
      <c r="B3677" t="s">
        <v>78</v>
      </c>
      <c r="C3677" t="s">
        <v>202</v>
      </c>
      <c r="D3677" t="s">
        <v>1336</v>
      </c>
      <c r="E3677" t="s">
        <v>75</v>
      </c>
      <c r="F3677" t="s">
        <v>1349</v>
      </c>
      <c r="G3677" t="s">
        <v>87</v>
      </c>
      <c r="H3677" t="s">
        <v>881</v>
      </c>
      <c r="I3677" t="s">
        <v>467</v>
      </c>
      <c r="J3677" t="s">
        <v>1367</v>
      </c>
      <c r="K3677" t="s">
        <v>80</v>
      </c>
      <c r="L3677" t="s">
        <v>1368</v>
      </c>
      <c r="M3677" t="s">
        <v>1369</v>
      </c>
      <c r="N3677" t="s">
        <v>1370</v>
      </c>
      <c r="O3677" t="s">
        <v>948</v>
      </c>
      <c r="P3677" t="s">
        <v>949</v>
      </c>
      <c r="Q3677" s="11">
        <v>0</v>
      </c>
      <c r="R3677" s="11">
        <v>0</v>
      </c>
      <c r="S3677" s="11">
        <v>0</v>
      </c>
      <c r="T3677" s="11">
        <v>0</v>
      </c>
      <c r="U3677" s="11">
        <v>34000000</v>
      </c>
      <c r="V3677" s="11">
        <v>0</v>
      </c>
      <c r="W3677" s="11">
        <v>34000000</v>
      </c>
      <c r="X3677" s="11">
        <v>0</v>
      </c>
      <c r="Y3677" s="11">
        <v>0</v>
      </c>
      <c r="Z3677" s="11">
        <v>0</v>
      </c>
      <c r="AA3677" s="11">
        <v>0</v>
      </c>
      <c r="AB3677" s="11">
        <v>0</v>
      </c>
      <c r="AC3677" s="11">
        <v>0</v>
      </c>
      <c r="AD3677" s="11">
        <v>0</v>
      </c>
      <c r="AE3677" s="11">
        <v>0</v>
      </c>
      <c r="AF3677" s="11">
        <v>0</v>
      </c>
      <c r="AG3677" s="11">
        <v>23600000</v>
      </c>
      <c r="AH3677" s="11">
        <v>23600000</v>
      </c>
      <c r="AI3677" s="11">
        <v>0</v>
      </c>
      <c r="AJ3677" s="11">
        <v>0</v>
      </c>
      <c r="AK3677" s="11">
        <v>0</v>
      </c>
      <c r="AL3677" s="11">
        <v>0</v>
      </c>
      <c r="AM3677" s="11">
        <v>0</v>
      </c>
      <c r="AN3677" s="11">
        <v>0</v>
      </c>
      <c r="AO36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23600000</v>
      </c>
      <c r="AP36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23600000</v>
      </c>
      <c r="AR36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7" s="11">
        <f>Table_PBS_SQL_DB2_PBSSQL_PBS_NDP_Tina_CG_QtrlyPerformance_Final[[#This Row],[GOU REL]]+Table_PBS_SQL_DB2_PBSSQL_PBS_NDP_Tina_CG_QtrlyPerformance_Final[[#This Row],[EXT REL]]</f>
        <v>23600000</v>
      </c>
      <c r="AT3677" s="11">
        <f>Table_PBS_SQL_DB2_PBSSQL_PBS_NDP_Tina_CG_QtrlyPerformance_Final[[#This Row],[GOU EXP]]+Table_PBS_SQL_DB2_PBSSQL_PBS_NDP_Tina_CG_QtrlyPerformance_Final[[#This Row],[EXT EXP]]</f>
        <v>23600000</v>
      </c>
      <c r="AU3677" s="11" t="str">
        <f>IF(Table_PBS_SQL_DB2_PBSSQL_PBS_NDP_Tina_CG_QtrlyPerformance_Final[[#This Row],[Item_Code]]&gt;"300000", "Capital", "Recurrent")</f>
        <v>Recurrent</v>
      </c>
    </row>
    <row r="3678" spans="1:47" x14ac:dyDescent="0.25">
      <c r="A3678" t="s">
        <v>77</v>
      </c>
      <c r="B3678" t="s">
        <v>78</v>
      </c>
      <c r="C3678" t="s">
        <v>202</v>
      </c>
      <c r="D3678" t="s">
        <v>1336</v>
      </c>
      <c r="E3678" t="s">
        <v>75</v>
      </c>
      <c r="F3678" t="s">
        <v>1349</v>
      </c>
      <c r="G3678" t="s">
        <v>87</v>
      </c>
      <c r="H3678" t="s">
        <v>881</v>
      </c>
      <c r="I3678" t="s">
        <v>467</v>
      </c>
      <c r="J3678" t="s">
        <v>1367</v>
      </c>
      <c r="K3678" t="s">
        <v>80</v>
      </c>
      <c r="L3678" t="s">
        <v>1368</v>
      </c>
      <c r="M3678" t="s">
        <v>1373</v>
      </c>
      <c r="N3678" t="s">
        <v>1374</v>
      </c>
      <c r="O3678" t="s">
        <v>1025</v>
      </c>
      <c r="P3678" t="s">
        <v>1026</v>
      </c>
      <c r="Q3678" s="11">
        <v>0</v>
      </c>
      <c r="R3678" s="11">
        <v>0</v>
      </c>
      <c r="S3678" s="11">
        <v>0</v>
      </c>
      <c r="T3678" s="11">
        <v>0</v>
      </c>
      <c r="U3678" s="11">
        <v>851000611</v>
      </c>
      <c r="V3678" s="11">
        <v>0</v>
      </c>
      <c r="W3678" s="11">
        <v>851000611</v>
      </c>
      <c r="X3678" s="11">
        <v>0</v>
      </c>
      <c r="Y3678" s="11">
        <v>0</v>
      </c>
      <c r="Z3678" s="11">
        <v>0</v>
      </c>
      <c r="AA3678" s="11">
        <v>0</v>
      </c>
      <c r="AB3678" s="11">
        <v>0</v>
      </c>
      <c r="AC3678" s="11">
        <v>350000000</v>
      </c>
      <c r="AD3678" s="11">
        <v>42030000</v>
      </c>
      <c r="AE3678" s="11">
        <v>0</v>
      </c>
      <c r="AF3678" s="11">
        <v>0</v>
      </c>
      <c r="AG3678" s="11">
        <v>250100061</v>
      </c>
      <c r="AH3678" s="11">
        <v>250100061</v>
      </c>
      <c r="AI3678" s="11">
        <v>0</v>
      </c>
      <c r="AJ3678" s="11">
        <v>0</v>
      </c>
      <c r="AK3678" s="11">
        <v>205715917</v>
      </c>
      <c r="AL3678" s="11">
        <v>513685917</v>
      </c>
      <c r="AM3678" s="11">
        <v>0</v>
      </c>
      <c r="AN3678" s="11">
        <v>0</v>
      </c>
      <c r="AO36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805815978</v>
      </c>
      <c r="AP36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805815978</v>
      </c>
      <c r="AR36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8" s="11">
        <f>Table_PBS_SQL_DB2_PBSSQL_PBS_NDP_Tina_CG_QtrlyPerformance_Final[[#This Row],[GOU REL]]+Table_PBS_SQL_DB2_PBSSQL_PBS_NDP_Tina_CG_QtrlyPerformance_Final[[#This Row],[EXT REL]]</f>
        <v>805815978</v>
      </c>
      <c r="AT3678" s="11">
        <f>Table_PBS_SQL_DB2_PBSSQL_PBS_NDP_Tina_CG_QtrlyPerformance_Final[[#This Row],[GOU EXP]]+Table_PBS_SQL_DB2_PBSSQL_PBS_NDP_Tina_CG_QtrlyPerformance_Final[[#This Row],[EXT EXP]]</f>
        <v>805815978</v>
      </c>
      <c r="AU3678" s="11" t="str">
        <f>IF(Table_PBS_SQL_DB2_PBSSQL_PBS_NDP_Tina_CG_QtrlyPerformance_Final[[#This Row],[Item_Code]]&gt;"300000", "Capital", "Recurrent")</f>
        <v>Recurrent</v>
      </c>
    </row>
    <row r="3679" spans="1:47" x14ac:dyDescent="0.25">
      <c r="A3679" t="s">
        <v>77</v>
      </c>
      <c r="B3679" t="s">
        <v>78</v>
      </c>
      <c r="C3679" t="s">
        <v>202</v>
      </c>
      <c r="D3679" t="s">
        <v>1336</v>
      </c>
      <c r="E3679" t="s">
        <v>75</v>
      </c>
      <c r="F3679" t="s">
        <v>1349</v>
      </c>
      <c r="G3679" t="s">
        <v>87</v>
      </c>
      <c r="H3679" t="s">
        <v>881</v>
      </c>
      <c r="I3679" t="s">
        <v>467</v>
      </c>
      <c r="J3679" t="s">
        <v>1367</v>
      </c>
      <c r="K3679" t="s">
        <v>80</v>
      </c>
      <c r="L3679" t="s">
        <v>1368</v>
      </c>
      <c r="M3679" t="s">
        <v>1373</v>
      </c>
      <c r="N3679" t="s">
        <v>1374</v>
      </c>
      <c r="O3679" t="s">
        <v>975</v>
      </c>
      <c r="P3679" t="s">
        <v>976</v>
      </c>
      <c r="Q3679" s="11">
        <v>45700000000</v>
      </c>
      <c r="R3679" s="11">
        <v>0</v>
      </c>
      <c r="S3679" s="11">
        <v>0</v>
      </c>
      <c r="T3679" s="11">
        <v>0</v>
      </c>
      <c r="U3679" s="11">
        <v>50700000000</v>
      </c>
      <c r="V3679" s="11">
        <v>0</v>
      </c>
      <c r="W3679" s="11">
        <v>5000000000</v>
      </c>
      <c r="X3679" s="11">
        <v>0</v>
      </c>
      <c r="Y3679" s="11">
        <v>0</v>
      </c>
      <c r="Z3679" s="11">
        <v>0</v>
      </c>
      <c r="AA3679" s="11">
        <v>0</v>
      </c>
      <c r="AB3679" s="11">
        <v>0</v>
      </c>
      <c r="AC3679" s="11">
        <v>0</v>
      </c>
      <c r="AD3679" s="11">
        <v>0</v>
      </c>
      <c r="AE3679" s="11">
        <v>0</v>
      </c>
      <c r="AF3679" s="11">
        <v>0</v>
      </c>
      <c r="AG3679" s="11">
        <v>45700000000</v>
      </c>
      <c r="AH3679" s="11">
        <v>45700000000</v>
      </c>
      <c r="AI3679" s="11">
        <v>0</v>
      </c>
      <c r="AJ3679" s="11">
        <v>0</v>
      </c>
      <c r="AK3679" s="11">
        <v>5000000000</v>
      </c>
      <c r="AL3679" s="11">
        <v>5000000000</v>
      </c>
      <c r="AM3679" s="11">
        <v>0</v>
      </c>
      <c r="AN3679" s="11">
        <v>0</v>
      </c>
      <c r="AO36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50700000000</v>
      </c>
      <c r="AP36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50700000000</v>
      </c>
      <c r="AR36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79" s="11">
        <f>Table_PBS_SQL_DB2_PBSSQL_PBS_NDP_Tina_CG_QtrlyPerformance_Final[[#This Row],[GOU REL]]+Table_PBS_SQL_DB2_PBSSQL_PBS_NDP_Tina_CG_QtrlyPerformance_Final[[#This Row],[EXT REL]]</f>
        <v>50700000000</v>
      </c>
      <c r="AT3679" s="11">
        <f>Table_PBS_SQL_DB2_PBSSQL_PBS_NDP_Tina_CG_QtrlyPerformance_Final[[#This Row],[GOU EXP]]+Table_PBS_SQL_DB2_PBSSQL_PBS_NDP_Tina_CG_QtrlyPerformance_Final[[#This Row],[EXT EXP]]</f>
        <v>50700000000</v>
      </c>
      <c r="AU3679" s="11" t="str">
        <f>IF(Table_PBS_SQL_DB2_PBSSQL_PBS_NDP_Tina_CG_QtrlyPerformance_Final[[#This Row],[Item_Code]]&gt;"300000", "Capital", "Recurrent")</f>
        <v>Recurrent</v>
      </c>
    </row>
    <row r="3680" spans="1:47" x14ac:dyDescent="0.25">
      <c r="A3680" t="s">
        <v>77</v>
      </c>
      <c r="B3680" t="s">
        <v>78</v>
      </c>
      <c r="C3680" t="s">
        <v>202</v>
      </c>
      <c r="D3680" t="s">
        <v>1336</v>
      </c>
      <c r="E3680" t="s">
        <v>75</v>
      </c>
      <c r="F3680" t="s">
        <v>1349</v>
      </c>
      <c r="G3680" t="s">
        <v>87</v>
      </c>
      <c r="H3680" t="s">
        <v>881</v>
      </c>
      <c r="I3680" t="s">
        <v>467</v>
      </c>
      <c r="J3680" t="s">
        <v>1367</v>
      </c>
      <c r="K3680" t="s">
        <v>80</v>
      </c>
      <c r="L3680" t="s">
        <v>1368</v>
      </c>
      <c r="M3680" t="s">
        <v>1498</v>
      </c>
      <c r="N3680" t="s">
        <v>1499</v>
      </c>
      <c r="O3680" t="s">
        <v>1011</v>
      </c>
      <c r="P3680" t="s">
        <v>1012</v>
      </c>
      <c r="Q3680" s="11">
        <v>0</v>
      </c>
      <c r="R3680" s="11">
        <v>0</v>
      </c>
      <c r="S3680" s="11">
        <v>0</v>
      </c>
      <c r="T3680" s="11">
        <v>0</v>
      </c>
      <c r="U3680" s="11">
        <v>600000000</v>
      </c>
      <c r="V3680" s="11">
        <v>0</v>
      </c>
      <c r="W3680" s="11">
        <v>600000000</v>
      </c>
      <c r="X3680" s="11">
        <v>0</v>
      </c>
      <c r="Y3680" s="11">
        <v>0</v>
      </c>
      <c r="Z3680" s="11">
        <v>0</v>
      </c>
      <c r="AA3680" s="11">
        <v>0</v>
      </c>
      <c r="AB3680" s="11">
        <v>0</v>
      </c>
      <c r="AC3680" s="11">
        <v>100000000</v>
      </c>
      <c r="AD3680" s="11">
        <v>0</v>
      </c>
      <c r="AE3680" s="11">
        <v>0</v>
      </c>
      <c r="AF3680" s="11">
        <v>0</v>
      </c>
      <c r="AG3680" s="11">
        <v>250000000</v>
      </c>
      <c r="AH3680" s="11">
        <v>319289616</v>
      </c>
      <c r="AI3680" s="11">
        <v>0</v>
      </c>
      <c r="AJ3680" s="11">
        <v>0</v>
      </c>
      <c r="AK3680" s="11">
        <v>100000000</v>
      </c>
      <c r="AL3680" s="11">
        <v>130710384</v>
      </c>
      <c r="AM3680" s="11">
        <v>0</v>
      </c>
      <c r="AN3680" s="11">
        <v>0</v>
      </c>
      <c r="AO36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450000000</v>
      </c>
      <c r="AP36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450000000</v>
      </c>
      <c r="AR36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80" s="11">
        <f>Table_PBS_SQL_DB2_PBSSQL_PBS_NDP_Tina_CG_QtrlyPerformance_Final[[#This Row],[GOU REL]]+Table_PBS_SQL_DB2_PBSSQL_PBS_NDP_Tina_CG_QtrlyPerformance_Final[[#This Row],[EXT REL]]</f>
        <v>450000000</v>
      </c>
      <c r="AT3680" s="11">
        <f>Table_PBS_SQL_DB2_PBSSQL_PBS_NDP_Tina_CG_QtrlyPerformance_Final[[#This Row],[GOU EXP]]+Table_PBS_SQL_DB2_PBSSQL_PBS_NDP_Tina_CG_QtrlyPerformance_Final[[#This Row],[EXT EXP]]</f>
        <v>450000000</v>
      </c>
      <c r="AU3680" s="11" t="str">
        <f>IF(Table_PBS_SQL_DB2_PBSSQL_PBS_NDP_Tina_CG_QtrlyPerformance_Final[[#This Row],[Item_Code]]&gt;"300000", "Capital", "Recurrent")</f>
        <v>Recurrent</v>
      </c>
    </row>
    <row r="3681" spans="1:47" x14ac:dyDescent="0.25">
      <c r="A3681" t="s">
        <v>77</v>
      </c>
      <c r="B3681" t="s">
        <v>78</v>
      </c>
      <c r="C3681" t="s">
        <v>202</v>
      </c>
      <c r="D3681" t="s">
        <v>1336</v>
      </c>
      <c r="E3681" t="s">
        <v>75</v>
      </c>
      <c r="F3681" t="s">
        <v>1349</v>
      </c>
      <c r="G3681" t="s">
        <v>87</v>
      </c>
      <c r="H3681" t="s">
        <v>881</v>
      </c>
      <c r="I3681" t="s">
        <v>467</v>
      </c>
      <c r="J3681" t="s">
        <v>1367</v>
      </c>
      <c r="K3681" t="s">
        <v>80</v>
      </c>
      <c r="L3681" t="s">
        <v>1368</v>
      </c>
      <c r="M3681" t="s">
        <v>1377</v>
      </c>
      <c r="N3681" t="s">
        <v>1378</v>
      </c>
      <c r="O3681" t="s">
        <v>904</v>
      </c>
      <c r="P3681" t="s">
        <v>905</v>
      </c>
      <c r="Q3681" s="11">
        <v>0</v>
      </c>
      <c r="R3681" s="11">
        <v>0</v>
      </c>
      <c r="S3681" s="11">
        <v>0</v>
      </c>
      <c r="T3681" s="11">
        <v>0</v>
      </c>
      <c r="U3681" s="11">
        <v>16000000</v>
      </c>
      <c r="V3681" s="11">
        <v>0</v>
      </c>
      <c r="W3681" s="11">
        <v>16000000</v>
      </c>
      <c r="X3681" s="11">
        <v>0</v>
      </c>
      <c r="Y3681" s="11">
        <v>0</v>
      </c>
      <c r="Z3681" s="11">
        <v>0</v>
      </c>
      <c r="AA3681" s="11">
        <v>0</v>
      </c>
      <c r="AB3681" s="11">
        <v>0</v>
      </c>
      <c r="AC3681" s="11">
        <v>8000000</v>
      </c>
      <c r="AD3681" s="11">
        <v>8000000</v>
      </c>
      <c r="AE3681" s="11">
        <v>0</v>
      </c>
      <c r="AF3681" s="11">
        <v>0</v>
      </c>
      <c r="AG3681" s="11">
        <v>800000</v>
      </c>
      <c r="AH3681" s="11">
        <v>800000</v>
      </c>
      <c r="AI3681" s="11">
        <v>0</v>
      </c>
      <c r="AJ3681" s="11">
        <v>0</v>
      </c>
      <c r="AK3681" s="11">
        <v>0</v>
      </c>
      <c r="AL3681" s="11">
        <v>0</v>
      </c>
      <c r="AM3681" s="11">
        <v>0</v>
      </c>
      <c r="AN3681" s="11">
        <v>0</v>
      </c>
      <c r="AO36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8800000</v>
      </c>
      <c r="AP36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8800000</v>
      </c>
      <c r="AR36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81" s="11">
        <f>Table_PBS_SQL_DB2_PBSSQL_PBS_NDP_Tina_CG_QtrlyPerformance_Final[[#This Row],[GOU REL]]+Table_PBS_SQL_DB2_PBSSQL_PBS_NDP_Tina_CG_QtrlyPerformance_Final[[#This Row],[EXT REL]]</f>
        <v>8800000</v>
      </c>
      <c r="AT3681" s="11">
        <f>Table_PBS_SQL_DB2_PBSSQL_PBS_NDP_Tina_CG_QtrlyPerformance_Final[[#This Row],[GOU EXP]]+Table_PBS_SQL_DB2_PBSSQL_PBS_NDP_Tina_CG_QtrlyPerformance_Final[[#This Row],[EXT EXP]]</f>
        <v>8800000</v>
      </c>
      <c r="AU3681" s="11" t="str">
        <f>IF(Table_PBS_SQL_DB2_PBSSQL_PBS_NDP_Tina_CG_QtrlyPerformance_Final[[#This Row],[Item_Code]]&gt;"300000", "Capital", "Recurrent")</f>
        <v>Recurrent</v>
      </c>
    </row>
    <row r="3682" spans="1:47" x14ac:dyDescent="0.25">
      <c r="A3682" t="s">
        <v>77</v>
      </c>
      <c r="B3682" t="s">
        <v>78</v>
      </c>
      <c r="C3682" t="s">
        <v>202</v>
      </c>
      <c r="D3682" t="s">
        <v>1336</v>
      </c>
      <c r="E3682" t="s">
        <v>75</v>
      </c>
      <c r="F3682" t="s">
        <v>1349</v>
      </c>
      <c r="G3682" t="s">
        <v>87</v>
      </c>
      <c r="H3682" t="s">
        <v>881</v>
      </c>
      <c r="I3682" t="s">
        <v>467</v>
      </c>
      <c r="J3682" t="s">
        <v>1367</v>
      </c>
      <c r="K3682" t="s">
        <v>80</v>
      </c>
      <c r="L3682" t="s">
        <v>1368</v>
      </c>
      <c r="M3682" t="s">
        <v>1827</v>
      </c>
      <c r="N3682" t="s">
        <v>1828</v>
      </c>
      <c r="O3682" t="s">
        <v>1025</v>
      </c>
      <c r="P3682" t="s">
        <v>1026</v>
      </c>
      <c r="Q3682" s="11">
        <v>0</v>
      </c>
      <c r="R3682" s="11">
        <v>0</v>
      </c>
      <c r="S3682" s="11">
        <v>0</v>
      </c>
      <c r="T3682" s="11">
        <v>0</v>
      </c>
      <c r="U3682" s="11">
        <v>200000000</v>
      </c>
      <c r="V3682" s="11">
        <v>0</v>
      </c>
      <c r="W3682" s="11">
        <v>200000000</v>
      </c>
      <c r="X3682" s="11">
        <v>0</v>
      </c>
      <c r="Y3682" s="11">
        <v>0</v>
      </c>
      <c r="Z3682" s="11">
        <v>0</v>
      </c>
      <c r="AA3682" s="11">
        <v>0</v>
      </c>
      <c r="AB3682" s="11">
        <v>0</v>
      </c>
      <c r="AC3682" s="11">
        <v>59000000</v>
      </c>
      <c r="AD3682" s="11">
        <v>59000000</v>
      </c>
      <c r="AE3682" s="11">
        <v>0</v>
      </c>
      <c r="AF3682" s="11">
        <v>0</v>
      </c>
      <c r="AG3682" s="11">
        <v>14100000</v>
      </c>
      <c r="AH3682" s="11">
        <v>12390744</v>
      </c>
      <c r="AI3682" s="11">
        <v>0</v>
      </c>
      <c r="AJ3682" s="11">
        <v>0</v>
      </c>
      <c r="AK3682" s="11">
        <v>12900000</v>
      </c>
      <c r="AL3682" s="11">
        <v>14609256</v>
      </c>
      <c r="AM3682" s="11">
        <v>0</v>
      </c>
      <c r="AN3682" s="11">
        <v>0</v>
      </c>
      <c r="AO36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86000000</v>
      </c>
      <c r="AP36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86000000</v>
      </c>
      <c r="AR36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82" s="11">
        <f>Table_PBS_SQL_DB2_PBSSQL_PBS_NDP_Tina_CG_QtrlyPerformance_Final[[#This Row],[GOU REL]]+Table_PBS_SQL_DB2_PBSSQL_PBS_NDP_Tina_CG_QtrlyPerformance_Final[[#This Row],[EXT REL]]</f>
        <v>86000000</v>
      </c>
      <c r="AT3682" s="11">
        <f>Table_PBS_SQL_DB2_PBSSQL_PBS_NDP_Tina_CG_QtrlyPerformance_Final[[#This Row],[GOU EXP]]+Table_PBS_SQL_DB2_PBSSQL_PBS_NDP_Tina_CG_QtrlyPerformance_Final[[#This Row],[EXT EXP]]</f>
        <v>86000000</v>
      </c>
      <c r="AU3682" s="11" t="str">
        <f>IF(Table_PBS_SQL_DB2_PBSSQL_PBS_NDP_Tina_CG_QtrlyPerformance_Final[[#This Row],[Item_Code]]&gt;"300000", "Capital", "Recurrent")</f>
        <v>Recurrent</v>
      </c>
    </row>
    <row r="3683" spans="1:47" x14ac:dyDescent="0.25">
      <c r="A3683" t="s">
        <v>77</v>
      </c>
      <c r="B3683" t="s">
        <v>78</v>
      </c>
      <c r="C3683" t="s">
        <v>202</v>
      </c>
      <c r="D3683" t="s">
        <v>1336</v>
      </c>
      <c r="E3683" t="s">
        <v>75</v>
      </c>
      <c r="F3683" t="s">
        <v>1349</v>
      </c>
      <c r="G3683" t="s">
        <v>87</v>
      </c>
      <c r="H3683" t="s">
        <v>881</v>
      </c>
      <c r="I3683" t="s">
        <v>467</v>
      </c>
      <c r="J3683" t="s">
        <v>1367</v>
      </c>
      <c r="K3683" t="s">
        <v>80</v>
      </c>
      <c r="L3683" t="s">
        <v>1368</v>
      </c>
      <c r="M3683" t="s">
        <v>2120</v>
      </c>
      <c r="N3683" t="s">
        <v>2121</v>
      </c>
      <c r="O3683" t="s">
        <v>906</v>
      </c>
      <c r="P3683" t="s">
        <v>907</v>
      </c>
      <c r="Q3683" s="11">
        <v>0</v>
      </c>
      <c r="R3683" s="11">
        <v>0</v>
      </c>
      <c r="S3683" s="11">
        <v>0</v>
      </c>
      <c r="T3683" s="11">
        <v>0</v>
      </c>
      <c r="U3683" s="11">
        <v>10000000</v>
      </c>
      <c r="V3683" s="11">
        <v>0</v>
      </c>
      <c r="W3683" s="11">
        <v>10000000</v>
      </c>
      <c r="X3683" s="11">
        <v>0</v>
      </c>
      <c r="Y3683" s="11">
        <v>0</v>
      </c>
      <c r="Z3683" s="11">
        <v>0</v>
      </c>
      <c r="AA3683" s="11">
        <v>0</v>
      </c>
      <c r="AB3683" s="11">
        <v>0</v>
      </c>
      <c r="AC3683" s="11">
        <v>3000000</v>
      </c>
      <c r="AD3683" s="11">
        <v>3000000</v>
      </c>
      <c r="AE3683" s="11">
        <v>0</v>
      </c>
      <c r="AF3683" s="11">
        <v>0</v>
      </c>
      <c r="AG3683" s="11">
        <v>700000</v>
      </c>
      <c r="AH3683" s="11">
        <v>700000</v>
      </c>
      <c r="AI3683" s="11">
        <v>0</v>
      </c>
      <c r="AJ3683" s="11">
        <v>0</v>
      </c>
      <c r="AK3683" s="11">
        <v>0</v>
      </c>
      <c r="AL3683" s="11">
        <v>0</v>
      </c>
      <c r="AM3683" s="11">
        <v>0</v>
      </c>
      <c r="AN3683" s="11">
        <v>0</v>
      </c>
      <c r="AO36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3700000</v>
      </c>
      <c r="AP36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3700000</v>
      </c>
      <c r="AR36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83" s="11">
        <f>Table_PBS_SQL_DB2_PBSSQL_PBS_NDP_Tina_CG_QtrlyPerformance_Final[[#This Row],[GOU REL]]+Table_PBS_SQL_DB2_PBSSQL_PBS_NDP_Tina_CG_QtrlyPerformance_Final[[#This Row],[EXT REL]]</f>
        <v>3700000</v>
      </c>
      <c r="AT3683" s="11">
        <f>Table_PBS_SQL_DB2_PBSSQL_PBS_NDP_Tina_CG_QtrlyPerformance_Final[[#This Row],[GOU EXP]]+Table_PBS_SQL_DB2_PBSSQL_PBS_NDP_Tina_CG_QtrlyPerformance_Final[[#This Row],[EXT EXP]]</f>
        <v>3700000</v>
      </c>
      <c r="AU3683" s="11" t="str">
        <f>IF(Table_PBS_SQL_DB2_PBSSQL_PBS_NDP_Tina_CG_QtrlyPerformance_Final[[#This Row],[Item_Code]]&gt;"300000", "Capital", "Recurrent")</f>
        <v>Recurrent</v>
      </c>
    </row>
    <row r="3684" spans="1:47" x14ac:dyDescent="0.25">
      <c r="A3684" t="s">
        <v>77</v>
      </c>
      <c r="B3684" t="s">
        <v>78</v>
      </c>
      <c r="C3684" t="s">
        <v>202</v>
      </c>
      <c r="D3684" t="s">
        <v>1336</v>
      </c>
      <c r="E3684" t="s">
        <v>75</v>
      </c>
      <c r="F3684" t="s">
        <v>1349</v>
      </c>
      <c r="G3684" t="s">
        <v>87</v>
      </c>
      <c r="H3684" t="s">
        <v>881</v>
      </c>
      <c r="I3684" t="s">
        <v>467</v>
      </c>
      <c r="J3684" t="s">
        <v>1367</v>
      </c>
      <c r="K3684" t="s">
        <v>80</v>
      </c>
      <c r="L3684" t="s">
        <v>1368</v>
      </c>
      <c r="M3684" t="s">
        <v>2322</v>
      </c>
      <c r="N3684" t="s">
        <v>2323</v>
      </c>
      <c r="O3684" t="s">
        <v>975</v>
      </c>
      <c r="P3684" t="s">
        <v>976</v>
      </c>
      <c r="Q3684" s="11">
        <v>0</v>
      </c>
      <c r="R3684" s="11">
        <v>0</v>
      </c>
      <c r="S3684" s="11">
        <v>0</v>
      </c>
      <c r="T3684" s="11">
        <v>0</v>
      </c>
      <c r="U3684" s="11">
        <v>3000000000</v>
      </c>
      <c r="V3684" s="11">
        <v>0</v>
      </c>
      <c r="W3684" s="11">
        <v>3000000000</v>
      </c>
      <c r="X3684" s="11">
        <v>0</v>
      </c>
      <c r="Y3684" s="11">
        <v>750000000</v>
      </c>
      <c r="Z3684" s="11">
        <v>750000000</v>
      </c>
      <c r="AA3684" s="11">
        <v>0</v>
      </c>
      <c r="AB3684" s="11">
        <v>0</v>
      </c>
      <c r="AC3684" s="11">
        <v>750000000</v>
      </c>
      <c r="AD3684" s="11">
        <v>750000000</v>
      </c>
      <c r="AE3684" s="11">
        <v>0</v>
      </c>
      <c r="AF3684" s="11">
        <v>0</v>
      </c>
      <c r="AG3684" s="11">
        <v>750000000</v>
      </c>
      <c r="AH3684" s="11">
        <v>750000000</v>
      </c>
      <c r="AI3684" s="11">
        <v>0</v>
      </c>
      <c r="AJ3684" s="11">
        <v>0</v>
      </c>
      <c r="AK3684" s="11">
        <v>750000000</v>
      </c>
      <c r="AL3684" s="11">
        <v>750000000</v>
      </c>
      <c r="AM3684" s="11">
        <v>0</v>
      </c>
      <c r="AN3684" s="11">
        <v>0</v>
      </c>
      <c r="AO36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3000000000</v>
      </c>
      <c r="AP36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3000000000</v>
      </c>
      <c r="AR36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84" s="11">
        <f>Table_PBS_SQL_DB2_PBSSQL_PBS_NDP_Tina_CG_QtrlyPerformance_Final[[#This Row],[GOU REL]]+Table_PBS_SQL_DB2_PBSSQL_PBS_NDP_Tina_CG_QtrlyPerformance_Final[[#This Row],[EXT REL]]</f>
        <v>3000000000</v>
      </c>
      <c r="AT3684" s="11">
        <f>Table_PBS_SQL_DB2_PBSSQL_PBS_NDP_Tina_CG_QtrlyPerformance_Final[[#This Row],[GOU EXP]]+Table_PBS_SQL_DB2_PBSSQL_PBS_NDP_Tina_CG_QtrlyPerformance_Final[[#This Row],[EXT EXP]]</f>
        <v>3000000000</v>
      </c>
      <c r="AU3684" s="11" t="str">
        <f>IF(Table_PBS_SQL_DB2_PBSSQL_PBS_NDP_Tina_CG_QtrlyPerformance_Final[[#This Row],[Item_Code]]&gt;"300000", "Capital", "Recurrent")</f>
        <v>Recurrent</v>
      </c>
    </row>
    <row r="3685" spans="1:47" x14ac:dyDescent="0.25">
      <c r="A3685" t="s">
        <v>487</v>
      </c>
      <c r="B3685" t="s">
        <v>488</v>
      </c>
      <c r="C3685" t="s">
        <v>485</v>
      </c>
      <c r="D3685" t="s">
        <v>1396</v>
      </c>
      <c r="E3685" t="s">
        <v>75</v>
      </c>
      <c r="F3685" t="s">
        <v>1397</v>
      </c>
      <c r="G3685" t="s">
        <v>31</v>
      </c>
      <c r="H3685" t="s">
        <v>1398</v>
      </c>
      <c r="I3685" t="s">
        <v>499</v>
      </c>
      <c r="J3685" t="s">
        <v>1262</v>
      </c>
      <c r="K3685" t="s">
        <v>489</v>
      </c>
      <c r="L3685" t="s">
        <v>1399</v>
      </c>
      <c r="M3685" t="s">
        <v>1373</v>
      </c>
      <c r="N3685" t="s">
        <v>1374</v>
      </c>
      <c r="O3685" t="s">
        <v>1062</v>
      </c>
      <c r="P3685" t="s">
        <v>1063</v>
      </c>
      <c r="Q3685" s="11">
        <v>0</v>
      </c>
      <c r="R3685" s="11">
        <v>0</v>
      </c>
      <c r="S3685" s="11">
        <v>0</v>
      </c>
      <c r="T3685" s="11">
        <v>0</v>
      </c>
      <c r="U3685" s="11">
        <v>368200000</v>
      </c>
      <c r="V3685" s="11">
        <v>0</v>
      </c>
      <c r="W3685" s="11">
        <v>368200000</v>
      </c>
      <c r="X3685" s="11">
        <v>0</v>
      </c>
      <c r="Y3685" s="11">
        <v>92050000</v>
      </c>
      <c r="Z3685" s="11">
        <v>84583972</v>
      </c>
      <c r="AA3685" s="11">
        <v>0</v>
      </c>
      <c r="AB3685" s="11">
        <v>0</v>
      </c>
      <c r="AC3685" s="11">
        <v>92050000</v>
      </c>
      <c r="AD3685" s="11">
        <v>98991670</v>
      </c>
      <c r="AE3685" s="11">
        <v>0</v>
      </c>
      <c r="AF3685" s="11">
        <v>0</v>
      </c>
      <c r="AG3685" s="11">
        <v>184100000</v>
      </c>
      <c r="AH3685" s="11">
        <v>85886426</v>
      </c>
      <c r="AI3685" s="11">
        <v>0</v>
      </c>
      <c r="AJ3685" s="11">
        <v>0</v>
      </c>
      <c r="AK3685" s="11">
        <v>0</v>
      </c>
      <c r="AL3685" s="11">
        <v>98737932</v>
      </c>
      <c r="AM3685" s="11">
        <v>0</v>
      </c>
      <c r="AN3685" s="11">
        <v>0</v>
      </c>
      <c r="AO36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368200000</v>
      </c>
      <c r="AP36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368200000</v>
      </c>
      <c r="AR36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85" s="11">
        <f>Table_PBS_SQL_DB2_PBSSQL_PBS_NDP_Tina_CG_QtrlyPerformance_Final[[#This Row],[GOU REL]]+Table_PBS_SQL_DB2_PBSSQL_PBS_NDP_Tina_CG_QtrlyPerformance_Final[[#This Row],[EXT REL]]</f>
        <v>368200000</v>
      </c>
      <c r="AT3685" s="11">
        <f>Table_PBS_SQL_DB2_PBSSQL_PBS_NDP_Tina_CG_QtrlyPerformance_Final[[#This Row],[GOU EXP]]+Table_PBS_SQL_DB2_PBSSQL_PBS_NDP_Tina_CG_QtrlyPerformance_Final[[#This Row],[EXT EXP]]</f>
        <v>368200000</v>
      </c>
      <c r="AU3685" s="11" t="str">
        <f>IF(Table_PBS_SQL_DB2_PBSSQL_PBS_NDP_Tina_CG_QtrlyPerformance_Final[[#This Row],[Item_Code]]&gt;"300000", "Capital", "Recurrent")</f>
        <v>Recurrent</v>
      </c>
    </row>
    <row r="3686" spans="1:47" x14ac:dyDescent="0.25">
      <c r="A3686" t="s">
        <v>49</v>
      </c>
      <c r="B3686" t="s">
        <v>1400</v>
      </c>
      <c r="C3686" t="s">
        <v>31</v>
      </c>
      <c r="D3686" t="s">
        <v>1031</v>
      </c>
      <c r="E3686" t="s">
        <v>75</v>
      </c>
      <c r="F3686" t="s">
        <v>1042</v>
      </c>
      <c r="G3686" t="s">
        <v>87</v>
      </c>
      <c r="H3686" t="s">
        <v>1401</v>
      </c>
      <c r="I3686" t="s">
        <v>896</v>
      </c>
      <c r="J3686" t="s">
        <v>897</v>
      </c>
      <c r="K3686" t="s">
        <v>40</v>
      </c>
      <c r="L3686" t="s">
        <v>1069</v>
      </c>
      <c r="M3686" t="s">
        <v>1044</v>
      </c>
      <c r="N3686" t="s">
        <v>1045</v>
      </c>
      <c r="O3686" t="s">
        <v>906</v>
      </c>
      <c r="P3686" t="s">
        <v>907</v>
      </c>
      <c r="Q3686" s="11">
        <v>0</v>
      </c>
      <c r="R3686" s="11">
        <v>0</v>
      </c>
      <c r="S3686" s="11">
        <v>0</v>
      </c>
      <c r="T3686" s="11">
        <v>0</v>
      </c>
      <c r="U3686" s="11">
        <v>0</v>
      </c>
      <c r="V3686" s="11">
        <v>0</v>
      </c>
      <c r="W3686" s="11">
        <v>0</v>
      </c>
      <c r="X3686" s="11">
        <v>0</v>
      </c>
      <c r="Y3686" s="11">
        <v>0</v>
      </c>
      <c r="Z3686" s="11">
        <v>0</v>
      </c>
      <c r="AA3686" s="11">
        <v>25734565.010403689</v>
      </c>
      <c r="AB3686" s="11">
        <v>71943513.030000001</v>
      </c>
      <c r="AC3686" s="11">
        <v>0</v>
      </c>
      <c r="AD3686" s="11">
        <v>0</v>
      </c>
      <c r="AE3686" s="11">
        <v>15320000</v>
      </c>
      <c r="AF3686" s="11">
        <v>0</v>
      </c>
      <c r="AG3686" s="11">
        <v>0</v>
      </c>
      <c r="AH3686" s="11">
        <v>0</v>
      </c>
      <c r="AI3686" s="11">
        <v>0</v>
      </c>
      <c r="AJ3686" s="11">
        <v>0</v>
      </c>
      <c r="AK3686" s="11">
        <v>0</v>
      </c>
      <c r="AL3686" s="11">
        <v>0</v>
      </c>
      <c r="AM3686" s="11">
        <v>0</v>
      </c>
      <c r="AN3686" s="11">
        <v>0</v>
      </c>
      <c r="AO36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41054565.010403693</v>
      </c>
      <c r="AQ36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71943513.030000001</v>
      </c>
      <c r="AS3686" s="11">
        <f>Table_PBS_SQL_DB2_PBSSQL_PBS_NDP_Tina_CG_QtrlyPerformance_Final[[#This Row],[GOU REL]]+Table_PBS_SQL_DB2_PBSSQL_PBS_NDP_Tina_CG_QtrlyPerformance_Final[[#This Row],[EXT REL]]</f>
        <v>41054565.010403693</v>
      </c>
      <c r="AT3686" s="11">
        <f>Table_PBS_SQL_DB2_PBSSQL_PBS_NDP_Tina_CG_QtrlyPerformance_Final[[#This Row],[GOU EXP]]+Table_PBS_SQL_DB2_PBSSQL_PBS_NDP_Tina_CG_QtrlyPerformance_Final[[#This Row],[EXT EXP]]</f>
        <v>71943513.030000001</v>
      </c>
      <c r="AU3686" s="11" t="str">
        <f>IF(Table_PBS_SQL_DB2_PBSSQL_PBS_NDP_Tina_CG_QtrlyPerformance_Final[[#This Row],[Item_Code]]&gt;"300000", "Capital", "Recurrent")</f>
        <v>Recurrent</v>
      </c>
    </row>
    <row r="3687" spans="1:47" x14ac:dyDescent="0.25">
      <c r="A3687" t="s">
        <v>49</v>
      </c>
      <c r="B3687" t="s">
        <v>1400</v>
      </c>
      <c r="C3687" t="s">
        <v>31</v>
      </c>
      <c r="D3687" t="s">
        <v>1031</v>
      </c>
      <c r="E3687" t="s">
        <v>75</v>
      </c>
      <c r="F3687" t="s">
        <v>1042</v>
      </c>
      <c r="G3687" t="s">
        <v>87</v>
      </c>
      <c r="H3687" t="s">
        <v>1401</v>
      </c>
      <c r="I3687" t="s">
        <v>896</v>
      </c>
      <c r="J3687" t="s">
        <v>897</v>
      </c>
      <c r="K3687" t="s">
        <v>40</v>
      </c>
      <c r="L3687" t="s">
        <v>1069</v>
      </c>
      <c r="M3687" t="s">
        <v>1044</v>
      </c>
      <c r="N3687" t="s">
        <v>1045</v>
      </c>
      <c r="O3687" t="s">
        <v>978</v>
      </c>
      <c r="P3687" t="s">
        <v>979</v>
      </c>
      <c r="Q3687" s="11">
        <v>0</v>
      </c>
      <c r="R3687" s="11">
        <v>0</v>
      </c>
      <c r="S3687" s="11">
        <v>0</v>
      </c>
      <c r="T3687" s="11">
        <v>0</v>
      </c>
      <c r="U3687" s="11">
        <v>0</v>
      </c>
      <c r="V3687" s="11">
        <v>0</v>
      </c>
      <c r="W3687" s="11">
        <v>0</v>
      </c>
      <c r="X3687" s="11">
        <v>0</v>
      </c>
      <c r="Y3687" s="11">
        <v>0</v>
      </c>
      <c r="Z3687" s="11">
        <v>0</v>
      </c>
      <c r="AA3687" s="11">
        <v>894494508.35770011</v>
      </c>
      <c r="AB3687" s="11">
        <v>0</v>
      </c>
      <c r="AC3687" s="11">
        <v>0</v>
      </c>
      <c r="AD3687" s="11">
        <v>0</v>
      </c>
      <c r="AE3687" s="11">
        <v>532500000</v>
      </c>
      <c r="AF3687" s="11">
        <v>0</v>
      </c>
      <c r="AG3687" s="11">
        <v>0</v>
      </c>
      <c r="AH3687" s="11">
        <v>0</v>
      </c>
      <c r="AI3687" s="11">
        <v>0</v>
      </c>
      <c r="AJ3687" s="11">
        <v>0</v>
      </c>
      <c r="AK3687" s="11">
        <v>0</v>
      </c>
      <c r="AL3687" s="11">
        <v>0</v>
      </c>
      <c r="AM3687" s="11">
        <v>0</v>
      </c>
      <c r="AN3687" s="11">
        <v>0</v>
      </c>
      <c r="AO36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1426994508.3577001</v>
      </c>
      <c r="AQ36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87" s="11">
        <f>Table_PBS_SQL_DB2_PBSSQL_PBS_NDP_Tina_CG_QtrlyPerformance_Final[[#This Row],[GOU REL]]+Table_PBS_SQL_DB2_PBSSQL_PBS_NDP_Tina_CG_QtrlyPerformance_Final[[#This Row],[EXT REL]]</f>
        <v>1426994508.3577001</v>
      </c>
      <c r="AT3687" s="11">
        <f>Table_PBS_SQL_DB2_PBSSQL_PBS_NDP_Tina_CG_QtrlyPerformance_Final[[#This Row],[GOU EXP]]+Table_PBS_SQL_DB2_PBSSQL_PBS_NDP_Tina_CG_QtrlyPerformance_Final[[#This Row],[EXT EXP]]</f>
        <v>0</v>
      </c>
      <c r="AU3687" s="11" t="str">
        <f>IF(Table_PBS_SQL_DB2_PBSSQL_PBS_NDP_Tina_CG_QtrlyPerformance_Final[[#This Row],[Item_Code]]&gt;"300000", "Capital", "Recurrent")</f>
        <v>Recurrent</v>
      </c>
    </row>
    <row r="3688" spans="1:47" x14ac:dyDescent="0.25">
      <c r="A3688" t="s">
        <v>49</v>
      </c>
      <c r="B3688" t="s">
        <v>1400</v>
      </c>
      <c r="C3688" t="s">
        <v>31</v>
      </c>
      <c r="D3688" t="s">
        <v>1031</v>
      </c>
      <c r="E3688" t="s">
        <v>75</v>
      </c>
      <c r="F3688" t="s">
        <v>1042</v>
      </c>
      <c r="G3688" t="s">
        <v>87</v>
      </c>
      <c r="H3688" t="s">
        <v>1401</v>
      </c>
      <c r="I3688" t="s">
        <v>896</v>
      </c>
      <c r="J3688" t="s">
        <v>897</v>
      </c>
      <c r="K3688" t="s">
        <v>40</v>
      </c>
      <c r="L3688" t="s">
        <v>1069</v>
      </c>
      <c r="M3688" t="s">
        <v>1044</v>
      </c>
      <c r="N3688" t="s">
        <v>1045</v>
      </c>
      <c r="O3688" t="s">
        <v>922</v>
      </c>
      <c r="P3688" t="s">
        <v>923</v>
      </c>
      <c r="Q3688" s="11">
        <v>0</v>
      </c>
      <c r="R3688" s="11">
        <v>0</v>
      </c>
      <c r="S3688" s="11">
        <v>0</v>
      </c>
      <c r="T3688" s="11">
        <v>0</v>
      </c>
      <c r="U3688" s="11">
        <v>0</v>
      </c>
      <c r="V3688" s="11">
        <v>0</v>
      </c>
      <c r="W3688" s="11">
        <v>0</v>
      </c>
      <c r="X3688" s="11">
        <v>0</v>
      </c>
      <c r="Y3688" s="11">
        <v>0</v>
      </c>
      <c r="Z3688" s="11">
        <v>0</v>
      </c>
      <c r="AA3688" s="11">
        <v>118784634.24952683</v>
      </c>
      <c r="AB3688" s="11">
        <v>107878800.66</v>
      </c>
      <c r="AC3688" s="11">
        <v>0</v>
      </c>
      <c r="AD3688" s="11">
        <v>0</v>
      </c>
      <c r="AE3688" s="11">
        <v>70713478</v>
      </c>
      <c r="AF3688" s="11">
        <v>66840750</v>
      </c>
      <c r="AG3688" s="11">
        <v>0</v>
      </c>
      <c r="AH3688" s="11">
        <v>0</v>
      </c>
      <c r="AI3688" s="11">
        <v>0</v>
      </c>
      <c r="AJ3688" s="11">
        <v>0</v>
      </c>
      <c r="AK3688" s="11">
        <v>0</v>
      </c>
      <c r="AL3688" s="11">
        <v>0</v>
      </c>
      <c r="AM3688" s="11">
        <v>0</v>
      </c>
      <c r="AN3688" s="11">
        <v>0</v>
      </c>
      <c r="AO36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189498112.24952683</v>
      </c>
      <c r="AQ36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174719550.66</v>
      </c>
      <c r="AS3688" s="11">
        <f>Table_PBS_SQL_DB2_PBSSQL_PBS_NDP_Tina_CG_QtrlyPerformance_Final[[#This Row],[GOU REL]]+Table_PBS_SQL_DB2_PBSSQL_PBS_NDP_Tina_CG_QtrlyPerformance_Final[[#This Row],[EXT REL]]</f>
        <v>189498112.24952683</v>
      </c>
      <c r="AT3688" s="11">
        <f>Table_PBS_SQL_DB2_PBSSQL_PBS_NDP_Tina_CG_QtrlyPerformance_Final[[#This Row],[GOU EXP]]+Table_PBS_SQL_DB2_PBSSQL_PBS_NDP_Tina_CG_QtrlyPerformance_Final[[#This Row],[EXT EXP]]</f>
        <v>174719550.66</v>
      </c>
      <c r="AU3688" s="11" t="str">
        <f>IF(Table_PBS_SQL_DB2_PBSSQL_PBS_NDP_Tina_CG_QtrlyPerformance_Final[[#This Row],[Item_Code]]&gt;"300000", "Capital", "Recurrent")</f>
        <v>Recurrent</v>
      </c>
    </row>
    <row r="3689" spans="1:47" x14ac:dyDescent="0.25">
      <c r="A3689" t="s">
        <v>49</v>
      </c>
      <c r="B3689" t="s">
        <v>1400</v>
      </c>
      <c r="C3689" t="s">
        <v>31</v>
      </c>
      <c r="D3689" t="s">
        <v>1031</v>
      </c>
      <c r="E3689" t="s">
        <v>75</v>
      </c>
      <c r="F3689" t="s">
        <v>1042</v>
      </c>
      <c r="G3689" t="s">
        <v>87</v>
      </c>
      <c r="H3689" t="s">
        <v>1401</v>
      </c>
      <c r="I3689" t="s">
        <v>896</v>
      </c>
      <c r="J3689" t="s">
        <v>897</v>
      </c>
      <c r="K3689" t="s">
        <v>40</v>
      </c>
      <c r="L3689" t="s">
        <v>1069</v>
      </c>
      <c r="M3689" t="s">
        <v>1044</v>
      </c>
      <c r="N3689" t="s">
        <v>1045</v>
      </c>
      <c r="O3689" t="s">
        <v>869</v>
      </c>
      <c r="P3689" t="s">
        <v>870</v>
      </c>
      <c r="Q3689" s="11">
        <v>0</v>
      </c>
      <c r="R3689" s="11">
        <v>0</v>
      </c>
      <c r="S3689" s="11">
        <v>0</v>
      </c>
      <c r="T3689" s="11">
        <v>0</v>
      </c>
      <c r="U3689" s="11">
        <v>0</v>
      </c>
      <c r="V3689" s="11">
        <v>0</v>
      </c>
      <c r="W3689" s="11">
        <v>0</v>
      </c>
      <c r="X3689" s="11">
        <v>0</v>
      </c>
      <c r="Y3689" s="11">
        <v>0</v>
      </c>
      <c r="Z3689" s="11">
        <v>0</v>
      </c>
      <c r="AA3689" s="11">
        <v>3126447284.4231944</v>
      </c>
      <c r="AB3689" s="11">
        <v>0</v>
      </c>
      <c r="AC3689" s="11">
        <v>0</v>
      </c>
      <c r="AD3689" s="11">
        <v>0</v>
      </c>
      <c r="AE3689" s="11">
        <v>1861200000</v>
      </c>
      <c r="AF3689" s="11">
        <v>856150000</v>
      </c>
      <c r="AG3689" s="11">
        <v>0</v>
      </c>
      <c r="AH3689" s="11">
        <v>0</v>
      </c>
      <c r="AI3689" s="11">
        <v>0</v>
      </c>
      <c r="AJ3689" s="11">
        <v>0</v>
      </c>
      <c r="AK3689" s="11">
        <v>0</v>
      </c>
      <c r="AL3689" s="11">
        <v>0</v>
      </c>
      <c r="AM3689" s="11">
        <v>0</v>
      </c>
      <c r="AN3689" s="11">
        <v>0</v>
      </c>
      <c r="AO36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6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4987647284.4231949</v>
      </c>
      <c r="AQ36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6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856150000</v>
      </c>
      <c r="AS3689" s="11">
        <f>Table_PBS_SQL_DB2_PBSSQL_PBS_NDP_Tina_CG_QtrlyPerformance_Final[[#This Row],[GOU REL]]+Table_PBS_SQL_DB2_PBSSQL_PBS_NDP_Tina_CG_QtrlyPerformance_Final[[#This Row],[EXT REL]]</f>
        <v>4987647284.4231949</v>
      </c>
      <c r="AT3689" s="11">
        <f>Table_PBS_SQL_DB2_PBSSQL_PBS_NDP_Tina_CG_QtrlyPerformance_Final[[#This Row],[GOU EXP]]+Table_PBS_SQL_DB2_PBSSQL_PBS_NDP_Tina_CG_QtrlyPerformance_Final[[#This Row],[EXT EXP]]</f>
        <v>856150000</v>
      </c>
      <c r="AU3689" s="11" t="str">
        <f>IF(Table_PBS_SQL_DB2_PBSSQL_PBS_NDP_Tina_CG_QtrlyPerformance_Final[[#This Row],[Item_Code]]&gt;"300000", "Capital", "Recurrent")</f>
        <v>Capital</v>
      </c>
    </row>
    <row r="3690" spans="1:47" x14ac:dyDescent="0.25">
      <c r="A3690" t="s">
        <v>49</v>
      </c>
      <c r="B3690" t="s">
        <v>1400</v>
      </c>
      <c r="C3690" t="s">
        <v>31</v>
      </c>
      <c r="D3690" t="s">
        <v>1031</v>
      </c>
      <c r="E3690" t="s">
        <v>75</v>
      </c>
      <c r="F3690" t="s">
        <v>1042</v>
      </c>
      <c r="G3690" t="s">
        <v>87</v>
      </c>
      <c r="H3690" t="s">
        <v>1401</v>
      </c>
      <c r="I3690" t="s">
        <v>499</v>
      </c>
      <c r="J3690" t="s">
        <v>1402</v>
      </c>
      <c r="K3690" t="s">
        <v>1403</v>
      </c>
      <c r="L3690" t="s">
        <v>1404</v>
      </c>
      <c r="M3690" t="s">
        <v>866</v>
      </c>
      <c r="N3690" t="s">
        <v>867</v>
      </c>
      <c r="O3690" t="s">
        <v>1028</v>
      </c>
      <c r="P3690" t="s">
        <v>1029</v>
      </c>
      <c r="Q3690" s="11">
        <v>0</v>
      </c>
      <c r="R3690" s="11">
        <v>0</v>
      </c>
      <c r="S3690" s="11">
        <v>0</v>
      </c>
      <c r="T3690" s="11">
        <v>0</v>
      </c>
      <c r="U3690" s="11">
        <v>48000000</v>
      </c>
      <c r="V3690" s="11">
        <v>0</v>
      </c>
      <c r="W3690" s="11">
        <v>48000000</v>
      </c>
      <c r="X3690" s="11">
        <v>0</v>
      </c>
      <c r="Y3690" s="11">
        <v>0</v>
      </c>
      <c r="Z3690" s="11">
        <v>0</v>
      </c>
      <c r="AA3690" s="11">
        <v>0</v>
      </c>
      <c r="AB3690" s="11">
        <v>0</v>
      </c>
      <c r="AC3690" s="11">
        <v>12000000</v>
      </c>
      <c r="AD3690" s="11">
        <v>12000000</v>
      </c>
      <c r="AE3690" s="11">
        <v>0</v>
      </c>
      <c r="AF3690" s="11">
        <v>0</v>
      </c>
      <c r="AG3690" s="11">
        <v>12000000</v>
      </c>
      <c r="AH3690" s="11">
        <v>12000000</v>
      </c>
      <c r="AI3690" s="11">
        <v>0</v>
      </c>
      <c r="AJ3690" s="11">
        <v>0</v>
      </c>
      <c r="AK3690" s="11">
        <v>0</v>
      </c>
      <c r="AL3690" s="11">
        <v>0</v>
      </c>
      <c r="AM3690" s="11">
        <v>0</v>
      </c>
      <c r="AN3690" s="11">
        <v>0</v>
      </c>
      <c r="AO36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36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36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0" s="11">
        <f>Table_PBS_SQL_DB2_PBSSQL_PBS_NDP_Tina_CG_QtrlyPerformance_Final[[#This Row],[GOU REL]]+Table_PBS_SQL_DB2_PBSSQL_PBS_NDP_Tina_CG_QtrlyPerformance_Final[[#This Row],[EXT REL]]</f>
        <v>24000000</v>
      </c>
      <c r="AT3690" s="11">
        <f>Table_PBS_SQL_DB2_PBSSQL_PBS_NDP_Tina_CG_QtrlyPerformance_Final[[#This Row],[GOU EXP]]+Table_PBS_SQL_DB2_PBSSQL_PBS_NDP_Tina_CG_QtrlyPerformance_Final[[#This Row],[EXT EXP]]</f>
        <v>24000000</v>
      </c>
      <c r="AU3690" s="11" t="str">
        <f>IF(Table_PBS_SQL_DB2_PBSSQL_PBS_NDP_Tina_CG_QtrlyPerformance_Final[[#This Row],[Item_Code]]&gt;"300000", "Capital", "Recurrent")</f>
        <v>Recurrent</v>
      </c>
    </row>
    <row r="3691" spans="1:47" x14ac:dyDescent="0.25">
      <c r="A3691" t="s">
        <v>49</v>
      </c>
      <c r="B3691" t="s">
        <v>1400</v>
      </c>
      <c r="C3691" t="s">
        <v>31</v>
      </c>
      <c r="D3691" t="s">
        <v>1031</v>
      </c>
      <c r="E3691" t="s">
        <v>75</v>
      </c>
      <c r="F3691" t="s">
        <v>1042</v>
      </c>
      <c r="G3691" t="s">
        <v>87</v>
      </c>
      <c r="H3691" t="s">
        <v>1401</v>
      </c>
      <c r="I3691" t="s">
        <v>499</v>
      </c>
      <c r="J3691" t="s">
        <v>1402</v>
      </c>
      <c r="K3691" t="s">
        <v>1403</v>
      </c>
      <c r="L3691" t="s">
        <v>1404</v>
      </c>
      <c r="M3691" t="s">
        <v>866</v>
      </c>
      <c r="N3691" t="s">
        <v>867</v>
      </c>
      <c r="O3691" t="s">
        <v>906</v>
      </c>
      <c r="P3691" t="s">
        <v>907</v>
      </c>
      <c r="Q3691" s="11">
        <v>0</v>
      </c>
      <c r="R3691" s="11">
        <v>0</v>
      </c>
      <c r="S3691" s="11">
        <v>0</v>
      </c>
      <c r="T3691" s="11">
        <v>0</v>
      </c>
      <c r="U3691" s="11">
        <v>45000000</v>
      </c>
      <c r="V3691" s="11">
        <v>0</v>
      </c>
      <c r="W3691" s="11">
        <v>45000000</v>
      </c>
      <c r="X3691" s="11">
        <v>0</v>
      </c>
      <c r="Y3691" s="11">
        <v>0</v>
      </c>
      <c r="Z3691" s="11">
        <v>0</v>
      </c>
      <c r="AA3691" s="11">
        <v>0</v>
      </c>
      <c r="AB3691" s="11">
        <v>0</v>
      </c>
      <c r="AC3691" s="11">
        <v>11250000</v>
      </c>
      <c r="AD3691" s="11">
        <v>11250000</v>
      </c>
      <c r="AE3691" s="11">
        <v>0</v>
      </c>
      <c r="AF3691" s="11">
        <v>0</v>
      </c>
      <c r="AG3691" s="11">
        <v>11250000</v>
      </c>
      <c r="AH3691" s="11">
        <v>11250000</v>
      </c>
      <c r="AI3691" s="11">
        <v>0</v>
      </c>
      <c r="AJ3691" s="11">
        <v>0</v>
      </c>
      <c r="AK3691" s="11">
        <v>0</v>
      </c>
      <c r="AL3691" s="11">
        <v>0</v>
      </c>
      <c r="AM3691" s="11">
        <v>0</v>
      </c>
      <c r="AN3691" s="11">
        <v>0</v>
      </c>
      <c r="AO36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22500000</v>
      </c>
      <c r="AP36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22500000</v>
      </c>
      <c r="AR36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1" s="11">
        <f>Table_PBS_SQL_DB2_PBSSQL_PBS_NDP_Tina_CG_QtrlyPerformance_Final[[#This Row],[GOU REL]]+Table_PBS_SQL_DB2_PBSSQL_PBS_NDP_Tina_CG_QtrlyPerformance_Final[[#This Row],[EXT REL]]</f>
        <v>22500000</v>
      </c>
      <c r="AT3691" s="11">
        <f>Table_PBS_SQL_DB2_PBSSQL_PBS_NDP_Tina_CG_QtrlyPerformance_Final[[#This Row],[GOU EXP]]+Table_PBS_SQL_DB2_PBSSQL_PBS_NDP_Tina_CG_QtrlyPerformance_Final[[#This Row],[EXT EXP]]</f>
        <v>22500000</v>
      </c>
      <c r="AU3691" s="11" t="str">
        <f>IF(Table_PBS_SQL_DB2_PBSSQL_PBS_NDP_Tina_CG_QtrlyPerformance_Final[[#This Row],[Item_Code]]&gt;"300000", "Capital", "Recurrent")</f>
        <v>Recurrent</v>
      </c>
    </row>
    <row r="3692" spans="1:47" x14ac:dyDescent="0.25">
      <c r="A3692" t="s">
        <v>49</v>
      </c>
      <c r="B3692" t="s">
        <v>1400</v>
      </c>
      <c r="C3692" t="s">
        <v>31</v>
      </c>
      <c r="D3692" t="s">
        <v>1031</v>
      </c>
      <c r="E3692" t="s">
        <v>75</v>
      </c>
      <c r="F3692" t="s">
        <v>1042</v>
      </c>
      <c r="G3692" t="s">
        <v>87</v>
      </c>
      <c r="H3692" t="s">
        <v>1401</v>
      </c>
      <c r="I3692" t="s">
        <v>499</v>
      </c>
      <c r="J3692" t="s">
        <v>1402</v>
      </c>
      <c r="K3692" t="s">
        <v>1403</v>
      </c>
      <c r="L3692" t="s">
        <v>1404</v>
      </c>
      <c r="M3692" t="s">
        <v>866</v>
      </c>
      <c r="N3692" t="s">
        <v>867</v>
      </c>
      <c r="O3692" t="s">
        <v>1124</v>
      </c>
      <c r="P3692" t="s">
        <v>1125</v>
      </c>
      <c r="Q3692" s="11">
        <v>0</v>
      </c>
      <c r="R3692" s="11">
        <v>0</v>
      </c>
      <c r="S3692" s="11">
        <v>0</v>
      </c>
      <c r="T3692" s="11">
        <v>0</v>
      </c>
      <c r="U3692" s="11">
        <v>4800000</v>
      </c>
      <c r="V3692" s="11">
        <v>0</v>
      </c>
      <c r="W3692" s="11">
        <v>4800000</v>
      </c>
      <c r="X3692" s="11">
        <v>0</v>
      </c>
      <c r="Y3692" s="11">
        <v>0</v>
      </c>
      <c r="Z3692" s="11">
        <v>0</v>
      </c>
      <c r="AA3692" s="11">
        <v>0</v>
      </c>
      <c r="AB3692" s="11">
        <v>0</v>
      </c>
      <c r="AC3692" s="11">
        <v>1200000</v>
      </c>
      <c r="AD3692" s="11">
        <v>1200000</v>
      </c>
      <c r="AE3692" s="11">
        <v>0</v>
      </c>
      <c r="AF3692" s="11">
        <v>0</v>
      </c>
      <c r="AG3692" s="11">
        <v>1200000</v>
      </c>
      <c r="AH3692" s="11">
        <v>1200000</v>
      </c>
      <c r="AI3692" s="11">
        <v>0</v>
      </c>
      <c r="AJ3692" s="11">
        <v>0</v>
      </c>
      <c r="AK3692" s="11">
        <v>2400000</v>
      </c>
      <c r="AL3692" s="11">
        <v>2400000</v>
      </c>
      <c r="AM3692" s="11">
        <v>0</v>
      </c>
      <c r="AN3692" s="11">
        <v>0</v>
      </c>
      <c r="AO36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v>
      </c>
      <c r="AP36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v>
      </c>
      <c r="AR36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2" s="11">
        <f>Table_PBS_SQL_DB2_PBSSQL_PBS_NDP_Tina_CG_QtrlyPerformance_Final[[#This Row],[GOU REL]]+Table_PBS_SQL_DB2_PBSSQL_PBS_NDP_Tina_CG_QtrlyPerformance_Final[[#This Row],[EXT REL]]</f>
        <v>4800000</v>
      </c>
      <c r="AT3692" s="11">
        <f>Table_PBS_SQL_DB2_PBSSQL_PBS_NDP_Tina_CG_QtrlyPerformance_Final[[#This Row],[GOU EXP]]+Table_PBS_SQL_DB2_PBSSQL_PBS_NDP_Tina_CG_QtrlyPerformance_Final[[#This Row],[EXT EXP]]</f>
        <v>4800000</v>
      </c>
      <c r="AU3692" s="11" t="str">
        <f>IF(Table_PBS_SQL_DB2_PBSSQL_PBS_NDP_Tina_CG_QtrlyPerformance_Final[[#This Row],[Item_Code]]&gt;"300000", "Capital", "Recurrent")</f>
        <v>Recurrent</v>
      </c>
    </row>
    <row r="3693" spans="1:47" x14ac:dyDescent="0.25">
      <c r="A3693" t="s">
        <v>49</v>
      </c>
      <c r="B3693" t="s">
        <v>1400</v>
      </c>
      <c r="C3693" t="s">
        <v>31</v>
      </c>
      <c r="D3693" t="s">
        <v>1031</v>
      </c>
      <c r="E3693" t="s">
        <v>75</v>
      </c>
      <c r="F3693" t="s">
        <v>1042</v>
      </c>
      <c r="G3693" t="s">
        <v>87</v>
      </c>
      <c r="H3693" t="s">
        <v>1401</v>
      </c>
      <c r="I3693" t="s">
        <v>499</v>
      </c>
      <c r="J3693" t="s">
        <v>1402</v>
      </c>
      <c r="K3693" t="s">
        <v>1403</v>
      </c>
      <c r="L3693" t="s">
        <v>1404</v>
      </c>
      <c r="M3693" t="s">
        <v>866</v>
      </c>
      <c r="N3693" t="s">
        <v>867</v>
      </c>
      <c r="O3693" t="s">
        <v>1974</v>
      </c>
      <c r="P3693" t="s">
        <v>1975</v>
      </c>
      <c r="Q3693" s="11">
        <v>0</v>
      </c>
      <c r="R3693" s="11">
        <v>0</v>
      </c>
      <c r="S3693" s="11">
        <v>0</v>
      </c>
      <c r="T3693" s="11">
        <v>0</v>
      </c>
      <c r="U3693" s="11">
        <v>110000000</v>
      </c>
      <c r="V3693" s="11">
        <v>0</v>
      </c>
      <c r="W3693" s="11">
        <v>110000000</v>
      </c>
      <c r="X3693" s="11">
        <v>0</v>
      </c>
      <c r="Y3693" s="11">
        <v>0</v>
      </c>
      <c r="Z3693" s="11">
        <v>0</v>
      </c>
      <c r="AA3693" s="11">
        <v>0</v>
      </c>
      <c r="AB3693" s="11">
        <v>0</v>
      </c>
      <c r="AC3693" s="11">
        <v>27500000</v>
      </c>
      <c r="AD3693" s="11">
        <v>27500000</v>
      </c>
      <c r="AE3693" s="11">
        <v>0</v>
      </c>
      <c r="AF3693" s="11">
        <v>0</v>
      </c>
      <c r="AG3693" s="11">
        <v>27500000</v>
      </c>
      <c r="AH3693" s="11">
        <v>27500000</v>
      </c>
      <c r="AI3693" s="11">
        <v>0</v>
      </c>
      <c r="AJ3693" s="11">
        <v>0</v>
      </c>
      <c r="AK3693" s="11">
        <v>0</v>
      </c>
      <c r="AL3693" s="11">
        <v>0</v>
      </c>
      <c r="AM3693" s="11">
        <v>0</v>
      </c>
      <c r="AN3693" s="11">
        <v>0</v>
      </c>
      <c r="AO36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55000000</v>
      </c>
      <c r="AP36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55000000</v>
      </c>
      <c r="AR36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3" s="11">
        <f>Table_PBS_SQL_DB2_PBSSQL_PBS_NDP_Tina_CG_QtrlyPerformance_Final[[#This Row],[GOU REL]]+Table_PBS_SQL_DB2_PBSSQL_PBS_NDP_Tina_CG_QtrlyPerformance_Final[[#This Row],[EXT REL]]</f>
        <v>55000000</v>
      </c>
      <c r="AT3693" s="11">
        <f>Table_PBS_SQL_DB2_PBSSQL_PBS_NDP_Tina_CG_QtrlyPerformance_Final[[#This Row],[GOU EXP]]+Table_PBS_SQL_DB2_PBSSQL_PBS_NDP_Tina_CG_QtrlyPerformance_Final[[#This Row],[EXT EXP]]</f>
        <v>55000000</v>
      </c>
      <c r="AU3693" s="11" t="str">
        <f>IF(Table_PBS_SQL_DB2_PBSSQL_PBS_NDP_Tina_CG_QtrlyPerformance_Final[[#This Row],[Item_Code]]&gt;"300000", "Capital", "Recurrent")</f>
        <v>Recurrent</v>
      </c>
    </row>
    <row r="3694" spans="1:47" x14ac:dyDescent="0.25">
      <c r="A3694" t="s">
        <v>49</v>
      </c>
      <c r="B3694" t="s">
        <v>1400</v>
      </c>
      <c r="C3694" t="s">
        <v>31</v>
      </c>
      <c r="D3694" t="s">
        <v>1031</v>
      </c>
      <c r="E3694" t="s">
        <v>75</v>
      </c>
      <c r="F3694" t="s">
        <v>1042</v>
      </c>
      <c r="G3694" t="s">
        <v>87</v>
      </c>
      <c r="H3694" t="s">
        <v>1401</v>
      </c>
      <c r="I3694" t="s">
        <v>499</v>
      </c>
      <c r="J3694" t="s">
        <v>1402</v>
      </c>
      <c r="K3694" t="s">
        <v>1405</v>
      </c>
      <c r="L3694" t="s">
        <v>1406</v>
      </c>
      <c r="M3694" t="s">
        <v>866</v>
      </c>
      <c r="N3694" t="s">
        <v>867</v>
      </c>
      <c r="O3694" t="s">
        <v>1062</v>
      </c>
      <c r="P3694" t="s">
        <v>1063</v>
      </c>
      <c r="Q3694" s="11">
        <v>0</v>
      </c>
      <c r="R3694" s="11">
        <v>0</v>
      </c>
      <c r="S3694" s="11">
        <v>0</v>
      </c>
      <c r="T3694" s="11">
        <v>0</v>
      </c>
      <c r="U3694" s="11">
        <v>437182332</v>
      </c>
      <c r="V3694" s="11">
        <v>0</v>
      </c>
      <c r="W3694" s="11">
        <v>437182332</v>
      </c>
      <c r="X3694" s="11">
        <v>0</v>
      </c>
      <c r="Y3694" s="11">
        <v>109295500</v>
      </c>
      <c r="Z3694" s="11">
        <v>109295500</v>
      </c>
      <c r="AA3694" s="11">
        <v>0</v>
      </c>
      <c r="AB3694" s="11">
        <v>0</v>
      </c>
      <c r="AC3694" s="11">
        <v>109295500</v>
      </c>
      <c r="AD3694" s="11">
        <v>109295500</v>
      </c>
      <c r="AE3694" s="11">
        <v>0</v>
      </c>
      <c r="AF3694" s="11">
        <v>0</v>
      </c>
      <c r="AG3694" s="11">
        <v>109295500</v>
      </c>
      <c r="AH3694" s="11">
        <v>109295500</v>
      </c>
      <c r="AI3694" s="11">
        <v>0</v>
      </c>
      <c r="AJ3694" s="11">
        <v>0</v>
      </c>
      <c r="AK3694" s="11">
        <v>109295500</v>
      </c>
      <c r="AL3694" s="11">
        <v>109295500</v>
      </c>
      <c r="AM3694" s="11">
        <v>0</v>
      </c>
      <c r="AN3694" s="11">
        <v>0</v>
      </c>
      <c r="AO36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437182000</v>
      </c>
      <c r="AP36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437182000</v>
      </c>
      <c r="AR36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4" s="11">
        <f>Table_PBS_SQL_DB2_PBSSQL_PBS_NDP_Tina_CG_QtrlyPerformance_Final[[#This Row],[GOU REL]]+Table_PBS_SQL_DB2_PBSSQL_PBS_NDP_Tina_CG_QtrlyPerformance_Final[[#This Row],[EXT REL]]</f>
        <v>437182000</v>
      </c>
      <c r="AT3694" s="11">
        <f>Table_PBS_SQL_DB2_PBSSQL_PBS_NDP_Tina_CG_QtrlyPerformance_Final[[#This Row],[GOU EXP]]+Table_PBS_SQL_DB2_PBSSQL_PBS_NDP_Tina_CG_QtrlyPerformance_Final[[#This Row],[EXT EXP]]</f>
        <v>437182000</v>
      </c>
      <c r="AU3694" s="11" t="str">
        <f>IF(Table_PBS_SQL_DB2_PBSSQL_PBS_NDP_Tina_CG_QtrlyPerformance_Final[[#This Row],[Item_Code]]&gt;"300000", "Capital", "Recurrent")</f>
        <v>Recurrent</v>
      </c>
    </row>
    <row r="3695" spans="1:47" x14ac:dyDescent="0.25">
      <c r="A3695" t="s">
        <v>49</v>
      </c>
      <c r="B3695" t="s">
        <v>1400</v>
      </c>
      <c r="C3695" t="s">
        <v>31</v>
      </c>
      <c r="D3695" t="s">
        <v>1031</v>
      </c>
      <c r="E3695" t="s">
        <v>75</v>
      </c>
      <c r="F3695" t="s">
        <v>1042</v>
      </c>
      <c r="G3695" t="s">
        <v>87</v>
      </c>
      <c r="H3695" t="s">
        <v>1401</v>
      </c>
      <c r="I3695" t="s">
        <v>499</v>
      </c>
      <c r="J3695" t="s">
        <v>1402</v>
      </c>
      <c r="K3695" t="s">
        <v>1405</v>
      </c>
      <c r="L3695" t="s">
        <v>1406</v>
      </c>
      <c r="M3695" t="s">
        <v>866</v>
      </c>
      <c r="N3695" t="s">
        <v>867</v>
      </c>
      <c r="O3695" t="s">
        <v>1028</v>
      </c>
      <c r="P3695" t="s">
        <v>1029</v>
      </c>
      <c r="Q3695" s="11">
        <v>0</v>
      </c>
      <c r="R3695" s="11">
        <v>0</v>
      </c>
      <c r="S3695" s="11">
        <v>0</v>
      </c>
      <c r="T3695" s="11">
        <v>0</v>
      </c>
      <c r="U3695" s="11">
        <v>68150000</v>
      </c>
      <c r="V3695" s="11">
        <v>0</v>
      </c>
      <c r="W3695" s="11">
        <v>68150000</v>
      </c>
      <c r="X3695" s="11">
        <v>0</v>
      </c>
      <c r="Y3695" s="11">
        <v>0</v>
      </c>
      <c r="Z3695" s="11">
        <v>0</v>
      </c>
      <c r="AA3695" s="11">
        <v>0</v>
      </c>
      <c r="AB3695" s="11">
        <v>0</v>
      </c>
      <c r="AC3695" s="11">
        <v>17037500</v>
      </c>
      <c r="AD3695" s="11">
        <v>17037500</v>
      </c>
      <c r="AE3695" s="11">
        <v>0</v>
      </c>
      <c r="AF3695" s="11">
        <v>0</v>
      </c>
      <c r="AG3695" s="11">
        <v>17037500</v>
      </c>
      <c r="AH3695" s="11">
        <v>17037500</v>
      </c>
      <c r="AI3695" s="11">
        <v>0</v>
      </c>
      <c r="AJ3695" s="11">
        <v>0</v>
      </c>
      <c r="AK3695" s="11">
        <v>34075000</v>
      </c>
      <c r="AL3695" s="11">
        <v>34075000</v>
      </c>
      <c r="AM3695" s="11">
        <v>0</v>
      </c>
      <c r="AN3695" s="11">
        <v>0</v>
      </c>
      <c r="AO36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68150000</v>
      </c>
      <c r="AP36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68150000</v>
      </c>
      <c r="AR36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5" s="11">
        <f>Table_PBS_SQL_DB2_PBSSQL_PBS_NDP_Tina_CG_QtrlyPerformance_Final[[#This Row],[GOU REL]]+Table_PBS_SQL_DB2_PBSSQL_PBS_NDP_Tina_CG_QtrlyPerformance_Final[[#This Row],[EXT REL]]</f>
        <v>68150000</v>
      </c>
      <c r="AT3695" s="11">
        <f>Table_PBS_SQL_DB2_PBSSQL_PBS_NDP_Tina_CG_QtrlyPerformance_Final[[#This Row],[GOU EXP]]+Table_PBS_SQL_DB2_PBSSQL_PBS_NDP_Tina_CG_QtrlyPerformance_Final[[#This Row],[EXT EXP]]</f>
        <v>68150000</v>
      </c>
      <c r="AU3695" s="11" t="str">
        <f>IF(Table_PBS_SQL_DB2_PBSSQL_PBS_NDP_Tina_CG_QtrlyPerformance_Final[[#This Row],[Item_Code]]&gt;"300000", "Capital", "Recurrent")</f>
        <v>Recurrent</v>
      </c>
    </row>
    <row r="3696" spans="1:47" x14ac:dyDescent="0.25">
      <c r="A3696" t="s">
        <v>49</v>
      </c>
      <c r="B3696" t="s">
        <v>1400</v>
      </c>
      <c r="C3696" t="s">
        <v>31</v>
      </c>
      <c r="D3696" t="s">
        <v>1031</v>
      </c>
      <c r="E3696" t="s">
        <v>75</v>
      </c>
      <c r="F3696" t="s">
        <v>1042</v>
      </c>
      <c r="G3696" t="s">
        <v>87</v>
      </c>
      <c r="H3696" t="s">
        <v>1401</v>
      </c>
      <c r="I3696" t="s">
        <v>499</v>
      </c>
      <c r="J3696" t="s">
        <v>1402</v>
      </c>
      <c r="K3696" t="s">
        <v>1405</v>
      </c>
      <c r="L3696" t="s">
        <v>1406</v>
      </c>
      <c r="M3696" t="s">
        <v>866</v>
      </c>
      <c r="N3696" t="s">
        <v>867</v>
      </c>
      <c r="O3696" t="s">
        <v>906</v>
      </c>
      <c r="P3696" t="s">
        <v>907</v>
      </c>
      <c r="Q3696" s="11">
        <v>0</v>
      </c>
      <c r="R3696" s="11">
        <v>0</v>
      </c>
      <c r="S3696" s="11">
        <v>0</v>
      </c>
      <c r="T3696" s="11">
        <v>0</v>
      </c>
      <c r="U3696" s="11">
        <v>63000000</v>
      </c>
      <c r="V3696" s="11">
        <v>0</v>
      </c>
      <c r="W3696" s="11">
        <v>63000000</v>
      </c>
      <c r="X3696" s="11">
        <v>0</v>
      </c>
      <c r="Y3696" s="11">
        <v>0</v>
      </c>
      <c r="Z3696" s="11">
        <v>0</v>
      </c>
      <c r="AA3696" s="11">
        <v>0</v>
      </c>
      <c r="AB3696" s="11">
        <v>0</v>
      </c>
      <c r="AC3696" s="11">
        <v>15750000</v>
      </c>
      <c r="AD3696" s="11">
        <v>15750000</v>
      </c>
      <c r="AE3696" s="11">
        <v>0</v>
      </c>
      <c r="AF3696" s="11">
        <v>0</v>
      </c>
      <c r="AG3696" s="11">
        <v>15750000</v>
      </c>
      <c r="AH3696" s="11">
        <v>15750000</v>
      </c>
      <c r="AI3696" s="11">
        <v>0</v>
      </c>
      <c r="AJ3696" s="11">
        <v>0</v>
      </c>
      <c r="AK3696" s="11">
        <v>0</v>
      </c>
      <c r="AL3696" s="11">
        <v>0</v>
      </c>
      <c r="AM3696" s="11">
        <v>0</v>
      </c>
      <c r="AN3696" s="11">
        <v>0</v>
      </c>
      <c r="AO36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31500000</v>
      </c>
      <c r="AP36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31500000</v>
      </c>
      <c r="AR36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6" s="11">
        <f>Table_PBS_SQL_DB2_PBSSQL_PBS_NDP_Tina_CG_QtrlyPerformance_Final[[#This Row],[GOU REL]]+Table_PBS_SQL_DB2_PBSSQL_PBS_NDP_Tina_CG_QtrlyPerformance_Final[[#This Row],[EXT REL]]</f>
        <v>31500000</v>
      </c>
      <c r="AT3696" s="11">
        <f>Table_PBS_SQL_DB2_PBSSQL_PBS_NDP_Tina_CG_QtrlyPerformance_Final[[#This Row],[GOU EXP]]+Table_PBS_SQL_DB2_PBSSQL_PBS_NDP_Tina_CG_QtrlyPerformance_Final[[#This Row],[EXT EXP]]</f>
        <v>31500000</v>
      </c>
      <c r="AU3696" s="11" t="str">
        <f>IF(Table_PBS_SQL_DB2_PBSSQL_PBS_NDP_Tina_CG_QtrlyPerformance_Final[[#This Row],[Item_Code]]&gt;"300000", "Capital", "Recurrent")</f>
        <v>Recurrent</v>
      </c>
    </row>
    <row r="3697" spans="1:47" x14ac:dyDescent="0.25">
      <c r="A3697" t="s">
        <v>49</v>
      </c>
      <c r="B3697" t="s">
        <v>1400</v>
      </c>
      <c r="C3697" t="s">
        <v>31</v>
      </c>
      <c r="D3697" t="s">
        <v>1031</v>
      </c>
      <c r="E3697" t="s">
        <v>75</v>
      </c>
      <c r="F3697" t="s">
        <v>1042</v>
      </c>
      <c r="G3697" t="s">
        <v>87</v>
      </c>
      <c r="H3697" t="s">
        <v>1401</v>
      </c>
      <c r="I3697" t="s">
        <v>499</v>
      </c>
      <c r="J3697" t="s">
        <v>1402</v>
      </c>
      <c r="K3697" t="s">
        <v>1405</v>
      </c>
      <c r="L3697" t="s">
        <v>1406</v>
      </c>
      <c r="M3697" t="s">
        <v>866</v>
      </c>
      <c r="N3697" t="s">
        <v>867</v>
      </c>
      <c r="O3697" t="s">
        <v>1124</v>
      </c>
      <c r="P3697" t="s">
        <v>1125</v>
      </c>
      <c r="Q3697" s="11">
        <v>0</v>
      </c>
      <c r="R3697" s="11">
        <v>0</v>
      </c>
      <c r="S3697" s="11">
        <v>0</v>
      </c>
      <c r="T3697" s="11">
        <v>0</v>
      </c>
      <c r="U3697" s="11">
        <v>13250000</v>
      </c>
      <c r="V3697" s="11">
        <v>0</v>
      </c>
      <c r="W3697" s="11">
        <v>13250000</v>
      </c>
      <c r="X3697" s="11">
        <v>0</v>
      </c>
      <c r="Y3697" s="11">
        <v>0</v>
      </c>
      <c r="Z3697" s="11">
        <v>0</v>
      </c>
      <c r="AA3697" s="11">
        <v>0</v>
      </c>
      <c r="AB3697" s="11">
        <v>0</v>
      </c>
      <c r="AC3697" s="11">
        <v>3312500</v>
      </c>
      <c r="AD3697" s="11">
        <v>3312500</v>
      </c>
      <c r="AE3697" s="11">
        <v>0</v>
      </c>
      <c r="AF3697" s="11">
        <v>0</v>
      </c>
      <c r="AG3697" s="11">
        <v>3312500</v>
      </c>
      <c r="AH3697" s="11">
        <v>3312500</v>
      </c>
      <c r="AI3697" s="11">
        <v>0</v>
      </c>
      <c r="AJ3697" s="11">
        <v>0</v>
      </c>
      <c r="AK3697" s="11">
        <v>6625000</v>
      </c>
      <c r="AL3697" s="11">
        <v>6625000</v>
      </c>
      <c r="AM3697" s="11">
        <v>0</v>
      </c>
      <c r="AN3697" s="11">
        <v>0</v>
      </c>
      <c r="AO36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13250000</v>
      </c>
      <c r="AP36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13250000</v>
      </c>
      <c r="AR36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7" s="11">
        <f>Table_PBS_SQL_DB2_PBSSQL_PBS_NDP_Tina_CG_QtrlyPerformance_Final[[#This Row],[GOU REL]]+Table_PBS_SQL_DB2_PBSSQL_PBS_NDP_Tina_CG_QtrlyPerformance_Final[[#This Row],[EXT REL]]</f>
        <v>13250000</v>
      </c>
      <c r="AT3697" s="11">
        <f>Table_PBS_SQL_DB2_PBSSQL_PBS_NDP_Tina_CG_QtrlyPerformance_Final[[#This Row],[GOU EXP]]+Table_PBS_SQL_DB2_PBSSQL_PBS_NDP_Tina_CG_QtrlyPerformance_Final[[#This Row],[EXT EXP]]</f>
        <v>13250000</v>
      </c>
      <c r="AU3697" s="11" t="str">
        <f>IF(Table_PBS_SQL_DB2_PBSSQL_PBS_NDP_Tina_CG_QtrlyPerformance_Final[[#This Row],[Item_Code]]&gt;"300000", "Capital", "Recurrent")</f>
        <v>Recurrent</v>
      </c>
    </row>
    <row r="3698" spans="1:47" x14ac:dyDescent="0.25">
      <c r="A3698" t="s">
        <v>49</v>
      </c>
      <c r="B3698" t="s">
        <v>1400</v>
      </c>
      <c r="C3698" t="s">
        <v>31</v>
      </c>
      <c r="D3698" t="s">
        <v>1031</v>
      </c>
      <c r="E3698" t="s">
        <v>75</v>
      </c>
      <c r="F3698" t="s">
        <v>1042</v>
      </c>
      <c r="G3698" t="s">
        <v>87</v>
      </c>
      <c r="H3698" t="s">
        <v>1401</v>
      </c>
      <c r="I3698" t="s">
        <v>499</v>
      </c>
      <c r="J3698" t="s">
        <v>1402</v>
      </c>
      <c r="K3698" t="s">
        <v>1407</v>
      </c>
      <c r="L3698" t="s">
        <v>1408</v>
      </c>
      <c r="M3698" t="s">
        <v>866</v>
      </c>
      <c r="N3698" t="s">
        <v>867</v>
      </c>
      <c r="O3698" t="s">
        <v>1062</v>
      </c>
      <c r="P3698" t="s">
        <v>1063</v>
      </c>
      <c r="Q3698" s="11">
        <v>0</v>
      </c>
      <c r="R3698" s="11">
        <v>0</v>
      </c>
      <c r="S3698" s="11">
        <v>0</v>
      </c>
      <c r="T3698" s="11">
        <v>0</v>
      </c>
      <c r="U3698" s="11">
        <v>420640000</v>
      </c>
      <c r="V3698" s="11">
        <v>0</v>
      </c>
      <c r="W3698" s="11">
        <v>420640000</v>
      </c>
      <c r="X3698" s="11">
        <v>0</v>
      </c>
      <c r="Y3698" s="11">
        <v>105160000</v>
      </c>
      <c r="Z3698" s="11">
        <v>105160000</v>
      </c>
      <c r="AA3698" s="11">
        <v>0</v>
      </c>
      <c r="AB3698" s="11">
        <v>0</v>
      </c>
      <c r="AC3698" s="11">
        <v>105160000</v>
      </c>
      <c r="AD3698" s="11">
        <v>105160000</v>
      </c>
      <c r="AE3698" s="11">
        <v>0</v>
      </c>
      <c r="AF3698" s="11">
        <v>0</v>
      </c>
      <c r="AG3698" s="11">
        <v>105160000</v>
      </c>
      <c r="AH3698" s="11">
        <v>105160000</v>
      </c>
      <c r="AI3698" s="11">
        <v>0</v>
      </c>
      <c r="AJ3698" s="11">
        <v>0</v>
      </c>
      <c r="AK3698" s="11">
        <v>105160000</v>
      </c>
      <c r="AL3698" s="11">
        <v>105160000</v>
      </c>
      <c r="AM3698" s="11">
        <v>0</v>
      </c>
      <c r="AN3698" s="11">
        <v>0</v>
      </c>
      <c r="AO36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420640000</v>
      </c>
      <c r="AP36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420640000</v>
      </c>
      <c r="AR36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8" s="11">
        <f>Table_PBS_SQL_DB2_PBSSQL_PBS_NDP_Tina_CG_QtrlyPerformance_Final[[#This Row],[GOU REL]]+Table_PBS_SQL_DB2_PBSSQL_PBS_NDP_Tina_CG_QtrlyPerformance_Final[[#This Row],[EXT REL]]</f>
        <v>420640000</v>
      </c>
      <c r="AT3698" s="11">
        <f>Table_PBS_SQL_DB2_PBSSQL_PBS_NDP_Tina_CG_QtrlyPerformance_Final[[#This Row],[GOU EXP]]+Table_PBS_SQL_DB2_PBSSQL_PBS_NDP_Tina_CG_QtrlyPerformance_Final[[#This Row],[EXT EXP]]</f>
        <v>420640000</v>
      </c>
      <c r="AU3698" s="11" t="str">
        <f>IF(Table_PBS_SQL_DB2_PBSSQL_PBS_NDP_Tina_CG_QtrlyPerformance_Final[[#This Row],[Item_Code]]&gt;"300000", "Capital", "Recurrent")</f>
        <v>Recurrent</v>
      </c>
    </row>
    <row r="3699" spans="1:47" x14ac:dyDescent="0.25">
      <c r="A3699" t="s">
        <v>49</v>
      </c>
      <c r="B3699" t="s">
        <v>1400</v>
      </c>
      <c r="C3699" t="s">
        <v>31</v>
      </c>
      <c r="D3699" t="s">
        <v>1031</v>
      </c>
      <c r="E3699" t="s">
        <v>75</v>
      </c>
      <c r="F3699" t="s">
        <v>1042</v>
      </c>
      <c r="G3699" t="s">
        <v>87</v>
      </c>
      <c r="H3699" t="s">
        <v>1401</v>
      </c>
      <c r="I3699" t="s">
        <v>499</v>
      </c>
      <c r="J3699" t="s">
        <v>1402</v>
      </c>
      <c r="K3699" t="s">
        <v>1407</v>
      </c>
      <c r="L3699" t="s">
        <v>1408</v>
      </c>
      <c r="M3699" t="s">
        <v>866</v>
      </c>
      <c r="N3699" t="s">
        <v>867</v>
      </c>
      <c r="O3699" t="s">
        <v>1085</v>
      </c>
      <c r="P3699" t="s">
        <v>1086</v>
      </c>
      <c r="Q3699" s="11">
        <v>0</v>
      </c>
      <c r="R3699" s="11">
        <v>0</v>
      </c>
      <c r="S3699" s="11">
        <v>0</v>
      </c>
      <c r="T3699" s="11">
        <v>0</v>
      </c>
      <c r="U3699" s="11">
        <v>1380000000</v>
      </c>
      <c r="V3699" s="11">
        <v>0</v>
      </c>
      <c r="W3699" s="11">
        <v>1380000000</v>
      </c>
      <c r="X3699" s="11">
        <v>0</v>
      </c>
      <c r="Y3699" s="11">
        <v>0</v>
      </c>
      <c r="Z3699" s="11">
        <v>0</v>
      </c>
      <c r="AA3699" s="11">
        <v>0</v>
      </c>
      <c r="AB3699" s="11">
        <v>0</v>
      </c>
      <c r="AC3699" s="11">
        <v>345000000</v>
      </c>
      <c r="AD3699" s="11">
        <v>345000000</v>
      </c>
      <c r="AE3699" s="11">
        <v>0</v>
      </c>
      <c r="AF3699" s="11">
        <v>0</v>
      </c>
      <c r="AG3699" s="11">
        <v>330000000</v>
      </c>
      <c r="AH3699" s="11">
        <v>330000000</v>
      </c>
      <c r="AI3699" s="11">
        <v>0</v>
      </c>
      <c r="AJ3699" s="11">
        <v>0</v>
      </c>
      <c r="AK3699" s="11">
        <v>0</v>
      </c>
      <c r="AL3699" s="11">
        <v>0</v>
      </c>
      <c r="AM3699" s="11">
        <v>0</v>
      </c>
      <c r="AN3699" s="11">
        <v>0</v>
      </c>
      <c r="AO36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675000000</v>
      </c>
      <c r="AP36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6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675000000</v>
      </c>
      <c r="AR36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699" s="11">
        <f>Table_PBS_SQL_DB2_PBSSQL_PBS_NDP_Tina_CG_QtrlyPerformance_Final[[#This Row],[GOU REL]]+Table_PBS_SQL_DB2_PBSSQL_PBS_NDP_Tina_CG_QtrlyPerformance_Final[[#This Row],[EXT REL]]</f>
        <v>675000000</v>
      </c>
      <c r="AT3699" s="11">
        <f>Table_PBS_SQL_DB2_PBSSQL_PBS_NDP_Tina_CG_QtrlyPerformance_Final[[#This Row],[GOU EXP]]+Table_PBS_SQL_DB2_PBSSQL_PBS_NDP_Tina_CG_QtrlyPerformance_Final[[#This Row],[EXT EXP]]</f>
        <v>675000000</v>
      </c>
      <c r="AU3699" s="11" t="str">
        <f>IF(Table_PBS_SQL_DB2_PBSSQL_PBS_NDP_Tina_CG_QtrlyPerformance_Final[[#This Row],[Item_Code]]&gt;"300000", "Capital", "Recurrent")</f>
        <v>Recurrent</v>
      </c>
    </row>
    <row r="3700" spans="1:47" x14ac:dyDescent="0.25">
      <c r="A3700" t="s">
        <v>49</v>
      </c>
      <c r="B3700" t="s">
        <v>1400</v>
      </c>
      <c r="C3700" t="s">
        <v>31</v>
      </c>
      <c r="D3700" t="s">
        <v>1031</v>
      </c>
      <c r="E3700" t="s">
        <v>75</v>
      </c>
      <c r="F3700" t="s">
        <v>1042</v>
      </c>
      <c r="G3700" t="s">
        <v>87</v>
      </c>
      <c r="H3700" t="s">
        <v>1401</v>
      </c>
      <c r="I3700" t="s">
        <v>499</v>
      </c>
      <c r="J3700" t="s">
        <v>1402</v>
      </c>
      <c r="K3700" t="s">
        <v>1407</v>
      </c>
      <c r="L3700" t="s">
        <v>1408</v>
      </c>
      <c r="M3700" t="s">
        <v>866</v>
      </c>
      <c r="N3700" t="s">
        <v>867</v>
      </c>
      <c r="O3700" t="s">
        <v>1204</v>
      </c>
      <c r="P3700" t="s">
        <v>1205</v>
      </c>
      <c r="Q3700" s="11">
        <v>0</v>
      </c>
      <c r="R3700" s="11">
        <v>0</v>
      </c>
      <c r="S3700" s="11">
        <v>0</v>
      </c>
      <c r="T3700" s="11">
        <v>0</v>
      </c>
      <c r="U3700" s="11">
        <v>40000000</v>
      </c>
      <c r="V3700" s="11">
        <v>0</v>
      </c>
      <c r="W3700" s="11">
        <v>40000000</v>
      </c>
      <c r="X3700" s="11">
        <v>0</v>
      </c>
      <c r="Y3700" s="11">
        <v>0</v>
      </c>
      <c r="Z3700" s="11">
        <v>0</v>
      </c>
      <c r="AA3700" s="11">
        <v>0</v>
      </c>
      <c r="AB3700" s="11">
        <v>0</v>
      </c>
      <c r="AC3700" s="11">
        <v>10000000</v>
      </c>
      <c r="AD3700" s="11">
        <v>10000000</v>
      </c>
      <c r="AE3700" s="11">
        <v>0</v>
      </c>
      <c r="AF3700" s="11">
        <v>0</v>
      </c>
      <c r="AG3700" s="11">
        <v>10000000</v>
      </c>
      <c r="AH3700" s="11">
        <v>10000000</v>
      </c>
      <c r="AI3700" s="11">
        <v>0</v>
      </c>
      <c r="AJ3700" s="11">
        <v>0</v>
      </c>
      <c r="AK3700" s="11">
        <v>20000000</v>
      </c>
      <c r="AL3700" s="11">
        <v>20000000</v>
      </c>
      <c r="AM3700" s="11">
        <v>0</v>
      </c>
      <c r="AN3700" s="11">
        <v>0</v>
      </c>
      <c r="AO37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7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7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0" s="11">
        <f>Table_PBS_SQL_DB2_PBSSQL_PBS_NDP_Tina_CG_QtrlyPerformance_Final[[#This Row],[GOU REL]]+Table_PBS_SQL_DB2_PBSSQL_PBS_NDP_Tina_CG_QtrlyPerformance_Final[[#This Row],[EXT REL]]</f>
        <v>40000000</v>
      </c>
      <c r="AT3700" s="11">
        <f>Table_PBS_SQL_DB2_PBSSQL_PBS_NDP_Tina_CG_QtrlyPerformance_Final[[#This Row],[GOU EXP]]+Table_PBS_SQL_DB2_PBSSQL_PBS_NDP_Tina_CG_QtrlyPerformance_Final[[#This Row],[EXT EXP]]</f>
        <v>40000000</v>
      </c>
      <c r="AU3700" s="11" t="str">
        <f>IF(Table_PBS_SQL_DB2_PBSSQL_PBS_NDP_Tina_CG_QtrlyPerformance_Final[[#This Row],[Item_Code]]&gt;"300000", "Capital", "Recurrent")</f>
        <v>Capital</v>
      </c>
    </row>
    <row r="3701" spans="1:47" x14ac:dyDescent="0.25">
      <c r="A3701" t="s">
        <v>49</v>
      </c>
      <c r="B3701" t="s">
        <v>1400</v>
      </c>
      <c r="C3701" t="s">
        <v>31</v>
      </c>
      <c r="D3701" t="s">
        <v>1031</v>
      </c>
      <c r="E3701" t="s">
        <v>75</v>
      </c>
      <c r="F3701" t="s">
        <v>1042</v>
      </c>
      <c r="G3701" t="s">
        <v>87</v>
      </c>
      <c r="H3701" t="s">
        <v>1401</v>
      </c>
      <c r="I3701" t="s">
        <v>499</v>
      </c>
      <c r="J3701" t="s">
        <v>1402</v>
      </c>
      <c r="K3701" t="s">
        <v>1409</v>
      </c>
      <c r="L3701" t="s">
        <v>1410</v>
      </c>
      <c r="M3701" t="s">
        <v>866</v>
      </c>
      <c r="N3701" t="s">
        <v>867</v>
      </c>
      <c r="O3701" t="s">
        <v>1974</v>
      </c>
      <c r="P3701" t="s">
        <v>1975</v>
      </c>
      <c r="Q3701" s="11">
        <v>0</v>
      </c>
      <c r="R3701" s="11">
        <v>0</v>
      </c>
      <c r="S3701" s="11">
        <v>0</v>
      </c>
      <c r="T3701" s="11">
        <v>0</v>
      </c>
      <c r="U3701" s="11">
        <v>12500000</v>
      </c>
      <c r="V3701" s="11">
        <v>0</v>
      </c>
      <c r="W3701" s="11">
        <v>12500000</v>
      </c>
      <c r="X3701" s="11">
        <v>0</v>
      </c>
      <c r="Y3701" s="11">
        <v>0</v>
      </c>
      <c r="Z3701" s="11">
        <v>0</v>
      </c>
      <c r="AA3701" s="11">
        <v>0</v>
      </c>
      <c r="AB3701" s="11">
        <v>0</v>
      </c>
      <c r="AC3701" s="11">
        <v>3125000</v>
      </c>
      <c r="AD3701" s="11">
        <v>3125000</v>
      </c>
      <c r="AE3701" s="11">
        <v>0</v>
      </c>
      <c r="AF3701" s="11">
        <v>0</v>
      </c>
      <c r="AG3701" s="11">
        <v>3125000</v>
      </c>
      <c r="AH3701" s="11">
        <v>0</v>
      </c>
      <c r="AI3701" s="11">
        <v>0</v>
      </c>
      <c r="AJ3701" s="11">
        <v>0</v>
      </c>
      <c r="AK3701" s="11">
        <v>6250000</v>
      </c>
      <c r="AL3701" s="11">
        <v>9375000</v>
      </c>
      <c r="AM3701" s="11">
        <v>0</v>
      </c>
      <c r="AN3701" s="11">
        <v>0</v>
      </c>
      <c r="AO37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v>
      </c>
      <c r="AP37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v>
      </c>
      <c r="AR37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1" s="11">
        <f>Table_PBS_SQL_DB2_PBSSQL_PBS_NDP_Tina_CG_QtrlyPerformance_Final[[#This Row],[GOU REL]]+Table_PBS_SQL_DB2_PBSSQL_PBS_NDP_Tina_CG_QtrlyPerformance_Final[[#This Row],[EXT REL]]</f>
        <v>12500000</v>
      </c>
      <c r="AT3701" s="11">
        <f>Table_PBS_SQL_DB2_PBSSQL_PBS_NDP_Tina_CG_QtrlyPerformance_Final[[#This Row],[GOU EXP]]+Table_PBS_SQL_DB2_PBSSQL_PBS_NDP_Tina_CG_QtrlyPerformance_Final[[#This Row],[EXT EXP]]</f>
        <v>12500000</v>
      </c>
      <c r="AU3701" s="11" t="str">
        <f>IF(Table_PBS_SQL_DB2_PBSSQL_PBS_NDP_Tina_CG_QtrlyPerformance_Final[[#This Row],[Item_Code]]&gt;"300000", "Capital", "Recurrent")</f>
        <v>Recurrent</v>
      </c>
    </row>
    <row r="3702" spans="1:47" x14ac:dyDescent="0.25">
      <c r="A3702" t="s">
        <v>49</v>
      </c>
      <c r="B3702" t="s">
        <v>1400</v>
      </c>
      <c r="C3702" t="s">
        <v>31</v>
      </c>
      <c r="D3702" t="s">
        <v>1031</v>
      </c>
      <c r="E3702" t="s">
        <v>75</v>
      </c>
      <c r="F3702" t="s">
        <v>1042</v>
      </c>
      <c r="G3702" t="s">
        <v>87</v>
      </c>
      <c r="H3702" t="s">
        <v>1401</v>
      </c>
      <c r="I3702" t="s">
        <v>499</v>
      </c>
      <c r="J3702" t="s">
        <v>1402</v>
      </c>
      <c r="K3702" t="s">
        <v>1409</v>
      </c>
      <c r="L3702" t="s">
        <v>1410</v>
      </c>
      <c r="M3702" t="s">
        <v>1044</v>
      </c>
      <c r="N3702" t="s">
        <v>1045</v>
      </c>
      <c r="O3702" t="s">
        <v>1064</v>
      </c>
      <c r="P3702" t="s">
        <v>1065</v>
      </c>
      <c r="Q3702" s="11">
        <v>0</v>
      </c>
      <c r="R3702" s="11">
        <v>0</v>
      </c>
      <c r="S3702" s="11">
        <v>0</v>
      </c>
      <c r="T3702" s="11">
        <v>0</v>
      </c>
      <c r="U3702" s="11">
        <v>101918376</v>
      </c>
      <c r="V3702" s="11">
        <v>0</v>
      </c>
      <c r="W3702" s="11">
        <v>101918376</v>
      </c>
      <c r="X3702" s="11">
        <v>0</v>
      </c>
      <c r="Y3702" s="11">
        <v>0</v>
      </c>
      <c r="Z3702" s="11">
        <v>0</v>
      </c>
      <c r="AA3702" s="11">
        <v>0</v>
      </c>
      <c r="AB3702" s="11">
        <v>0</v>
      </c>
      <c r="AC3702" s="11">
        <v>25479500</v>
      </c>
      <c r="AD3702" s="11">
        <v>0</v>
      </c>
      <c r="AE3702" s="11">
        <v>0</v>
      </c>
      <c r="AF3702" s="11">
        <v>0</v>
      </c>
      <c r="AG3702" s="11">
        <v>25479500</v>
      </c>
      <c r="AH3702" s="11">
        <v>24503085</v>
      </c>
      <c r="AI3702" s="11">
        <v>0</v>
      </c>
      <c r="AJ3702" s="11">
        <v>0</v>
      </c>
      <c r="AK3702" s="11">
        <v>50959000</v>
      </c>
      <c r="AL3702" s="11">
        <v>77414915</v>
      </c>
      <c r="AM3702" s="11">
        <v>0</v>
      </c>
      <c r="AN3702" s="11">
        <v>0</v>
      </c>
      <c r="AO37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101918000</v>
      </c>
      <c r="AP37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101918000</v>
      </c>
      <c r="AR37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2" s="11">
        <f>Table_PBS_SQL_DB2_PBSSQL_PBS_NDP_Tina_CG_QtrlyPerformance_Final[[#This Row],[GOU REL]]+Table_PBS_SQL_DB2_PBSSQL_PBS_NDP_Tina_CG_QtrlyPerformance_Final[[#This Row],[EXT REL]]</f>
        <v>101918000</v>
      </c>
      <c r="AT3702" s="11">
        <f>Table_PBS_SQL_DB2_PBSSQL_PBS_NDP_Tina_CG_QtrlyPerformance_Final[[#This Row],[GOU EXP]]+Table_PBS_SQL_DB2_PBSSQL_PBS_NDP_Tina_CG_QtrlyPerformance_Final[[#This Row],[EXT EXP]]</f>
        <v>101918000</v>
      </c>
      <c r="AU3702" s="11" t="str">
        <f>IF(Table_PBS_SQL_DB2_PBSSQL_PBS_NDP_Tina_CG_QtrlyPerformance_Final[[#This Row],[Item_Code]]&gt;"300000", "Capital", "Recurrent")</f>
        <v>Recurrent</v>
      </c>
    </row>
    <row r="3703" spans="1:47" x14ac:dyDescent="0.25">
      <c r="A3703" t="s">
        <v>49</v>
      </c>
      <c r="B3703" t="s">
        <v>1400</v>
      </c>
      <c r="C3703" t="s">
        <v>31</v>
      </c>
      <c r="D3703" t="s">
        <v>1031</v>
      </c>
      <c r="E3703" t="s">
        <v>75</v>
      </c>
      <c r="F3703" t="s">
        <v>1042</v>
      </c>
      <c r="G3703" t="s">
        <v>87</v>
      </c>
      <c r="H3703" t="s">
        <v>1401</v>
      </c>
      <c r="I3703" t="s">
        <v>499</v>
      </c>
      <c r="J3703" t="s">
        <v>1402</v>
      </c>
      <c r="K3703" t="s">
        <v>1409</v>
      </c>
      <c r="L3703" t="s">
        <v>1410</v>
      </c>
      <c r="M3703" t="s">
        <v>1044</v>
      </c>
      <c r="N3703" t="s">
        <v>1045</v>
      </c>
      <c r="O3703" t="s">
        <v>1004</v>
      </c>
      <c r="P3703" t="s">
        <v>868</v>
      </c>
      <c r="Q3703" s="11">
        <v>0</v>
      </c>
      <c r="R3703" s="11">
        <v>0</v>
      </c>
      <c r="S3703" s="11">
        <v>0</v>
      </c>
      <c r="T3703" s="11">
        <v>0</v>
      </c>
      <c r="U3703" s="11">
        <v>106000000</v>
      </c>
      <c r="V3703" s="11">
        <v>0</v>
      </c>
      <c r="W3703" s="11">
        <v>106000000</v>
      </c>
      <c r="X3703" s="11">
        <v>0</v>
      </c>
      <c r="Y3703" s="11">
        <v>0</v>
      </c>
      <c r="Z3703" s="11">
        <v>0</v>
      </c>
      <c r="AA3703" s="11">
        <v>0</v>
      </c>
      <c r="AB3703" s="11">
        <v>0</v>
      </c>
      <c r="AC3703" s="11">
        <v>26500000</v>
      </c>
      <c r="AD3703" s="11">
        <v>22520000</v>
      </c>
      <c r="AE3703" s="11">
        <v>0</v>
      </c>
      <c r="AF3703" s="11">
        <v>0</v>
      </c>
      <c r="AG3703" s="11">
        <v>26500000</v>
      </c>
      <c r="AH3703" s="11">
        <v>30480000</v>
      </c>
      <c r="AI3703" s="11">
        <v>0</v>
      </c>
      <c r="AJ3703" s="11">
        <v>0</v>
      </c>
      <c r="AK3703" s="11">
        <v>0</v>
      </c>
      <c r="AL3703" s="11">
        <v>0</v>
      </c>
      <c r="AM3703" s="11">
        <v>0</v>
      </c>
      <c r="AN3703" s="11">
        <v>0</v>
      </c>
      <c r="AO37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53000000</v>
      </c>
      <c r="AP37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53000000</v>
      </c>
      <c r="AR37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3" s="11">
        <f>Table_PBS_SQL_DB2_PBSSQL_PBS_NDP_Tina_CG_QtrlyPerformance_Final[[#This Row],[GOU REL]]+Table_PBS_SQL_DB2_PBSSQL_PBS_NDP_Tina_CG_QtrlyPerformance_Final[[#This Row],[EXT REL]]</f>
        <v>53000000</v>
      </c>
      <c r="AT3703" s="11">
        <f>Table_PBS_SQL_DB2_PBSSQL_PBS_NDP_Tina_CG_QtrlyPerformance_Final[[#This Row],[GOU EXP]]+Table_PBS_SQL_DB2_PBSSQL_PBS_NDP_Tina_CG_QtrlyPerformance_Final[[#This Row],[EXT EXP]]</f>
        <v>53000000</v>
      </c>
      <c r="AU3703" s="11" t="str">
        <f>IF(Table_PBS_SQL_DB2_PBSSQL_PBS_NDP_Tina_CG_QtrlyPerformance_Final[[#This Row],[Item_Code]]&gt;"300000", "Capital", "Recurrent")</f>
        <v>Recurrent</v>
      </c>
    </row>
    <row r="3704" spans="1:47" x14ac:dyDescent="0.25">
      <c r="A3704" t="s">
        <v>49</v>
      </c>
      <c r="B3704" t="s">
        <v>1400</v>
      </c>
      <c r="C3704" t="s">
        <v>31</v>
      </c>
      <c r="D3704" t="s">
        <v>1031</v>
      </c>
      <c r="E3704" t="s">
        <v>75</v>
      </c>
      <c r="F3704" t="s">
        <v>1042</v>
      </c>
      <c r="G3704" t="s">
        <v>87</v>
      </c>
      <c r="H3704" t="s">
        <v>1401</v>
      </c>
      <c r="I3704" t="s">
        <v>499</v>
      </c>
      <c r="J3704" t="s">
        <v>1402</v>
      </c>
      <c r="K3704" t="s">
        <v>1411</v>
      </c>
      <c r="L3704" t="s">
        <v>1412</v>
      </c>
      <c r="M3704" t="s">
        <v>866</v>
      </c>
      <c r="N3704" t="s">
        <v>867</v>
      </c>
      <c r="O3704" t="s">
        <v>922</v>
      </c>
      <c r="P3704" t="s">
        <v>923</v>
      </c>
      <c r="Q3704" s="11">
        <v>0</v>
      </c>
      <c r="R3704" s="11">
        <v>0</v>
      </c>
      <c r="S3704" s="11">
        <v>0</v>
      </c>
      <c r="T3704" s="11">
        <v>0</v>
      </c>
      <c r="U3704" s="11">
        <v>25000000</v>
      </c>
      <c r="V3704" s="11">
        <v>0</v>
      </c>
      <c r="W3704" s="11">
        <v>25000000</v>
      </c>
      <c r="X3704" s="11">
        <v>0</v>
      </c>
      <c r="Y3704" s="11">
        <v>0</v>
      </c>
      <c r="Z3704" s="11">
        <v>0</v>
      </c>
      <c r="AA3704" s="11">
        <v>0</v>
      </c>
      <c r="AB3704" s="11">
        <v>0</v>
      </c>
      <c r="AC3704" s="11">
        <v>6250000</v>
      </c>
      <c r="AD3704" s="11">
        <v>6250000</v>
      </c>
      <c r="AE3704" s="11">
        <v>0</v>
      </c>
      <c r="AF3704" s="11">
        <v>0</v>
      </c>
      <c r="AG3704" s="11">
        <v>6250000</v>
      </c>
      <c r="AH3704" s="11">
        <v>6250000</v>
      </c>
      <c r="AI3704" s="11">
        <v>0</v>
      </c>
      <c r="AJ3704" s="11">
        <v>0</v>
      </c>
      <c r="AK3704" s="11">
        <v>12500000</v>
      </c>
      <c r="AL3704" s="11">
        <v>12500000</v>
      </c>
      <c r="AM3704" s="11">
        <v>0</v>
      </c>
      <c r="AN3704" s="11">
        <v>0</v>
      </c>
      <c r="AO37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37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37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4" s="11">
        <f>Table_PBS_SQL_DB2_PBSSQL_PBS_NDP_Tina_CG_QtrlyPerformance_Final[[#This Row],[GOU REL]]+Table_PBS_SQL_DB2_PBSSQL_PBS_NDP_Tina_CG_QtrlyPerformance_Final[[#This Row],[EXT REL]]</f>
        <v>25000000</v>
      </c>
      <c r="AT3704" s="11">
        <f>Table_PBS_SQL_DB2_PBSSQL_PBS_NDP_Tina_CG_QtrlyPerformance_Final[[#This Row],[GOU EXP]]+Table_PBS_SQL_DB2_PBSSQL_PBS_NDP_Tina_CG_QtrlyPerformance_Final[[#This Row],[EXT EXP]]</f>
        <v>25000000</v>
      </c>
      <c r="AU3704" s="11" t="str">
        <f>IF(Table_PBS_SQL_DB2_PBSSQL_PBS_NDP_Tina_CG_QtrlyPerformance_Final[[#This Row],[Item_Code]]&gt;"300000", "Capital", "Recurrent")</f>
        <v>Recurrent</v>
      </c>
    </row>
    <row r="3705" spans="1:47" x14ac:dyDescent="0.25">
      <c r="A3705" t="s">
        <v>49</v>
      </c>
      <c r="B3705" t="s">
        <v>1400</v>
      </c>
      <c r="C3705" t="s">
        <v>31</v>
      </c>
      <c r="D3705" t="s">
        <v>1031</v>
      </c>
      <c r="E3705" t="s">
        <v>75</v>
      </c>
      <c r="F3705" t="s">
        <v>1042</v>
      </c>
      <c r="G3705" t="s">
        <v>87</v>
      </c>
      <c r="H3705" t="s">
        <v>1401</v>
      </c>
      <c r="I3705" t="s">
        <v>499</v>
      </c>
      <c r="J3705" t="s">
        <v>1402</v>
      </c>
      <c r="K3705" t="s">
        <v>1411</v>
      </c>
      <c r="L3705" t="s">
        <v>1412</v>
      </c>
      <c r="M3705" t="s">
        <v>1044</v>
      </c>
      <c r="N3705" t="s">
        <v>1045</v>
      </c>
      <c r="O3705" t="s">
        <v>996</v>
      </c>
      <c r="P3705" t="s">
        <v>997</v>
      </c>
      <c r="Q3705" s="11">
        <v>0</v>
      </c>
      <c r="R3705" s="11">
        <v>0</v>
      </c>
      <c r="S3705" s="11">
        <v>0</v>
      </c>
      <c r="T3705" s="11">
        <v>0</v>
      </c>
      <c r="U3705" s="11">
        <v>50000000</v>
      </c>
      <c r="V3705" s="11">
        <v>0</v>
      </c>
      <c r="W3705" s="11">
        <v>0</v>
      </c>
      <c r="X3705" s="11">
        <v>50000000</v>
      </c>
      <c r="Y3705" s="11">
        <v>0</v>
      </c>
      <c r="Z3705" s="11">
        <v>0</v>
      </c>
      <c r="AA3705" s="11">
        <v>0</v>
      </c>
      <c r="AB3705" s="11">
        <v>0</v>
      </c>
      <c r="AC3705" s="11">
        <v>0</v>
      </c>
      <c r="AD3705" s="11">
        <v>0</v>
      </c>
      <c r="AE3705" s="11">
        <v>0</v>
      </c>
      <c r="AF3705" s="11">
        <v>0</v>
      </c>
      <c r="AG3705" s="11">
        <v>0</v>
      </c>
      <c r="AH3705" s="11">
        <v>0</v>
      </c>
      <c r="AI3705" s="11">
        <v>0</v>
      </c>
      <c r="AJ3705" s="11">
        <v>0</v>
      </c>
      <c r="AK3705" s="11">
        <v>0</v>
      </c>
      <c r="AL3705" s="11">
        <v>0</v>
      </c>
      <c r="AM3705" s="11">
        <v>0</v>
      </c>
      <c r="AN3705" s="11">
        <v>0</v>
      </c>
      <c r="AO37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5" s="11">
        <f>Table_PBS_SQL_DB2_PBSSQL_PBS_NDP_Tina_CG_QtrlyPerformance_Final[[#This Row],[GOU REL]]+Table_PBS_SQL_DB2_PBSSQL_PBS_NDP_Tina_CG_QtrlyPerformance_Final[[#This Row],[EXT REL]]</f>
        <v>0</v>
      </c>
      <c r="AT3705" s="11">
        <f>Table_PBS_SQL_DB2_PBSSQL_PBS_NDP_Tina_CG_QtrlyPerformance_Final[[#This Row],[GOU EXP]]+Table_PBS_SQL_DB2_PBSSQL_PBS_NDP_Tina_CG_QtrlyPerformance_Final[[#This Row],[EXT EXP]]</f>
        <v>0</v>
      </c>
      <c r="AU3705" s="11" t="str">
        <f>IF(Table_PBS_SQL_DB2_PBSSQL_PBS_NDP_Tina_CG_QtrlyPerformance_Final[[#This Row],[Item_Code]]&gt;"300000", "Capital", "Recurrent")</f>
        <v>Recurrent</v>
      </c>
    </row>
    <row r="3706" spans="1:47" x14ac:dyDescent="0.25">
      <c r="A3706" t="s">
        <v>49</v>
      </c>
      <c r="B3706" t="s">
        <v>1400</v>
      </c>
      <c r="C3706" t="s">
        <v>31</v>
      </c>
      <c r="D3706" t="s">
        <v>1031</v>
      </c>
      <c r="E3706" t="s">
        <v>75</v>
      </c>
      <c r="F3706" t="s">
        <v>1042</v>
      </c>
      <c r="G3706" t="s">
        <v>87</v>
      </c>
      <c r="H3706" t="s">
        <v>1401</v>
      </c>
      <c r="I3706" t="s">
        <v>499</v>
      </c>
      <c r="J3706" t="s">
        <v>1402</v>
      </c>
      <c r="K3706" t="s">
        <v>1411</v>
      </c>
      <c r="L3706" t="s">
        <v>1412</v>
      </c>
      <c r="M3706" t="s">
        <v>1044</v>
      </c>
      <c r="N3706" t="s">
        <v>1045</v>
      </c>
      <c r="O3706" t="s">
        <v>1626</v>
      </c>
      <c r="P3706" t="s">
        <v>1627</v>
      </c>
      <c r="Q3706" s="11">
        <v>0</v>
      </c>
      <c r="R3706" s="11">
        <v>0</v>
      </c>
      <c r="S3706" s="11">
        <v>0</v>
      </c>
      <c r="T3706" s="11">
        <v>0</v>
      </c>
      <c r="U3706" s="11">
        <v>200000000</v>
      </c>
      <c r="V3706" s="11">
        <v>0</v>
      </c>
      <c r="W3706" s="11">
        <v>200000000</v>
      </c>
      <c r="X3706" s="11">
        <v>0</v>
      </c>
      <c r="Y3706" s="11">
        <v>0</v>
      </c>
      <c r="Z3706" s="11">
        <v>0</v>
      </c>
      <c r="AA3706" s="11">
        <v>0</v>
      </c>
      <c r="AB3706" s="11">
        <v>0</v>
      </c>
      <c r="AC3706" s="11">
        <v>0</v>
      </c>
      <c r="AD3706" s="11">
        <v>0</v>
      </c>
      <c r="AE3706" s="11">
        <v>0</v>
      </c>
      <c r="AF3706" s="11">
        <v>0</v>
      </c>
      <c r="AG3706" s="11">
        <v>50000000</v>
      </c>
      <c r="AH3706" s="11">
        <v>50000000</v>
      </c>
      <c r="AI3706" s="11">
        <v>0</v>
      </c>
      <c r="AJ3706" s="11">
        <v>0</v>
      </c>
      <c r="AK3706" s="11">
        <v>10000000</v>
      </c>
      <c r="AL3706" s="11">
        <v>10000000</v>
      </c>
      <c r="AM3706" s="11">
        <v>0</v>
      </c>
      <c r="AN3706" s="11">
        <v>0</v>
      </c>
      <c r="AO37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37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37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6" s="11">
        <f>Table_PBS_SQL_DB2_PBSSQL_PBS_NDP_Tina_CG_QtrlyPerformance_Final[[#This Row],[GOU REL]]+Table_PBS_SQL_DB2_PBSSQL_PBS_NDP_Tina_CG_QtrlyPerformance_Final[[#This Row],[EXT REL]]</f>
        <v>60000000</v>
      </c>
      <c r="AT3706" s="11">
        <f>Table_PBS_SQL_DB2_PBSSQL_PBS_NDP_Tina_CG_QtrlyPerformance_Final[[#This Row],[GOU EXP]]+Table_PBS_SQL_DB2_PBSSQL_PBS_NDP_Tina_CG_QtrlyPerformance_Final[[#This Row],[EXT EXP]]</f>
        <v>60000000</v>
      </c>
      <c r="AU3706" s="11" t="str">
        <f>IF(Table_PBS_SQL_DB2_PBSSQL_PBS_NDP_Tina_CG_QtrlyPerformance_Final[[#This Row],[Item_Code]]&gt;"300000", "Capital", "Recurrent")</f>
        <v>Capital</v>
      </c>
    </row>
    <row r="3707" spans="1:47" x14ac:dyDescent="0.25">
      <c r="A3707" t="s">
        <v>49</v>
      </c>
      <c r="B3707" t="s">
        <v>1400</v>
      </c>
      <c r="C3707" t="s">
        <v>31</v>
      </c>
      <c r="D3707" t="s">
        <v>1031</v>
      </c>
      <c r="E3707" t="s">
        <v>75</v>
      </c>
      <c r="F3707" t="s">
        <v>1042</v>
      </c>
      <c r="G3707" t="s">
        <v>87</v>
      </c>
      <c r="H3707" t="s">
        <v>1401</v>
      </c>
      <c r="I3707" t="s">
        <v>499</v>
      </c>
      <c r="J3707" t="s">
        <v>1402</v>
      </c>
      <c r="K3707" t="s">
        <v>40</v>
      </c>
      <c r="L3707" t="s">
        <v>1069</v>
      </c>
      <c r="M3707" t="s">
        <v>866</v>
      </c>
      <c r="N3707" t="s">
        <v>867</v>
      </c>
      <c r="O3707" t="s">
        <v>1005</v>
      </c>
      <c r="P3707" t="s">
        <v>1006</v>
      </c>
      <c r="Q3707" s="11">
        <v>0</v>
      </c>
      <c r="R3707" s="11">
        <v>0</v>
      </c>
      <c r="S3707" s="11">
        <v>0</v>
      </c>
      <c r="T3707" s="11">
        <v>0</v>
      </c>
      <c r="U3707" s="11">
        <v>333041956</v>
      </c>
      <c r="V3707" s="11">
        <v>0</v>
      </c>
      <c r="W3707" s="11">
        <v>125000000</v>
      </c>
      <c r="X3707" s="11">
        <v>208041956</v>
      </c>
      <c r="Y3707" s="11">
        <v>0</v>
      </c>
      <c r="Z3707" s="11">
        <v>0</v>
      </c>
      <c r="AA3707" s="11">
        <v>0</v>
      </c>
      <c r="AB3707" s="11">
        <v>0</v>
      </c>
      <c r="AC3707" s="11">
        <v>31250000</v>
      </c>
      <c r="AD3707" s="11">
        <v>6600000</v>
      </c>
      <c r="AE3707" s="11">
        <v>0</v>
      </c>
      <c r="AF3707" s="11">
        <v>0</v>
      </c>
      <c r="AG3707" s="11">
        <v>31250000</v>
      </c>
      <c r="AH3707" s="11">
        <v>55900000</v>
      </c>
      <c r="AI3707" s="11">
        <v>0</v>
      </c>
      <c r="AJ3707" s="11">
        <v>0</v>
      </c>
      <c r="AK3707" s="11">
        <v>62500000</v>
      </c>
      <c r="AL3707" s="11">
        <v>62500000</v>
      </c>
      <c r="AM3707" s="11">
        <v>0</v>
      </c>
      <c r="AN3707" s="11">
        <v>0</v>
      </c>
      <c r="AO37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125000000</v>
      </c>
      <c r="AP37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125000000</v>
      </c>
      <c r="AR37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7" s="11">
        <f>Table_PBS_SQL_DB2_PBSSQL_PBS_NDP_Tina_CG_QtrlyPerformance_Final[[#This Row],[GOU REL]]+Table_PBS_SQL_DB2_PBSSQL_PBS_NDP_Tina_CG_QtrlyPerformance_Final[[#This Row],[EXT REL]]</f>
        <v>125000000</v>
      </c>
      <c r="AT3707" s="11">
        <f>Table_PBS_SQL_DB2_PBSSQL_PBS_NDP_Tina_CG_QtrlyPerformance_Final[[#This Row],[GOU EXP]]+Table_PBS_SQL_DB2_PBSSQL_PBS_NDP_Tina_CG_QtrlyPerformance_Final[[#This Row],[EXT EXP]]</f>
        <v>125000000</v>
      </c>
      <c r="AU3707" s="11" t="str">
        <f>IF(Table_PBS_SQL_DB2_PBSSQL_PBS_NDP_Tina_CG_QtrlyPerformance_Final[[#This Row],[Item_Code]]&gt;"300000", "Capital", "Recurrent")</f>
        <v>Recurrent</v>
      </c>
    </row>
    <row r="3708" spans="1:47" x14ac:dyDescent="0.25">
      <c r="A3708" t="s">
        <v>49</v>
      </c>
      <c r="B3708" t="s">
        <v>1400</v>
      </c>
      <c r="C3708" t="s">
        <v>31</v>
      </c>
      <c r="D3708" t="s">
        <v>1031</v>
      </c>
      <c r="E3708" t="s">
        <v>75</v>
      </c>
      <c r="F3708" t="s">
        <v>1042</v>
      </c>
      <c r="G3708" t="s">
        <v>87</v>
      </c>
      <c r="H3708" t="s">
        <v>1401</v>
      </c>
      <c r="I3708" t="s">
        <v>499</v>
      </c>
      <c r="J3708" t="s">
        <v>1402</v>
      </c>
      <c r="K3708" t="s">
        <v>40</v>
      </c>
      <c r="L3708" t="s">
        <v>1069</v>
      </c>
      <c r="M3708" t="s">
        <v>1044</v>
      </c>
      <c r="N3708" t="s">
        <v>1045</v>
      </c>
      <c r="O3708" t="s">
        <v>1028</v>
      </c>
      <c r="P3708" t="s">
        <v>1029</v>
      </c>
      <c r="Q3708" s="11">
        <v>0</v>
      </c>
      <c r="R3708" s="11">
        <v>0</v>
      </c>
      <c r="S3708" s="11">
        <v>0</v>
      </c>
      <c r="T3708" s="11">
        <v>0</v>
      </c>
      <c r="U3708" s="11">
        <v>317954253</v>
      </c>
      <c r="V3708" s="11">
        <v>0</v>
      </c>
      <c r="W3708" s="11">
        <v>0</v>
      </c>
      <c r="X3708" s="11">
        <v>317954253</v>
      </c>
      <c r="Y3708" s="11">
        <v>0</v>
      </c>
      <c r="Z3708" s="11">
        <v>0</v>
      </c>
      <c r="AA3708" s="11">
        <v>0</v>
      </c>
      <c r="AB3708" s="11">
        <v>0</v>
      </c>
      <c r="AC3708" s="11">
        <v>0</v>
      </c>
      <c r="AD3708" s="11">
        <v>0</v>
      </c>
      <c r="AE3708" s="11">
        <v>0</v>
      </c>
      <c r="AF3708" s="11">
        <v>0</v>
      </c>
      <c r="AG3708" s="11">
        <v>0</v>
      </c>
      <c r="AH3708" s="11">
        <v>0</v>
      </c>
      <c r="AI3708" s="11">
        <v>0</v>
      </c>
      <c r="AJ3708" s="11">
        <v>0</v>
      </c>
      <c r="AK3708" s="11">
        <v>0</v>
      </c>
      <c r="AL3708" s="11">
        <v>0</v>
      </c>
      <c r="AM3708" s="11">
        <v>0</v>
      </c>
      <c r="AN3708" s="11">
        <v>0</v>
      </c>
      <c r="AO37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8" s="11">
        <f>Table_PBS_SQL_DB2_PBSSQL_PBS_NDP_Tina_CG_QtrlyPerformance_Final[[#This Row],[GOU REL]]+Table_PBS_SQL_DB2_PBSSQL_PBS_NDP_Tina_CG_QtrlyPerformance_Final[[#This Row],[EXT REL]]</f>
        <v>0</v>
      </c>
      <c r="AT3708" s="11">
        <f>Table_PBS_SQL_DB2_PBSSQL_PBS_NDP_Tina_CG_QtrlyPerformance_Final[[#This Row],[GOU EXP]]+Table_PBS_SQL_DB2_PBSSQL_PBS_NDP_Tina_CG_QtrlyPerformance_Final[[#This Row],[EXT EXP]]</f>
        <v>0</v>
      </c>
      <c r="AU3708" s="11" t="str">
        <f>IF(Table_PBS_SQL_DB2_PBSSQL_PBS_NDP_Tina_CG_QtrlyPerformance_Final[[#This Row],[Item_Code]]&gt;"300000", "Capital", "Recurrent")</f>
        <v>Recurrent</v>
      </c>
    </row>
    <row r="3709" spans="1:47" x14ac:dyDescent="0.25">
      <c r="A3709" t="s">
        <v>49</v>
      </c>
      <c r="B3709" t="s">
        <v>1400</v>
      </c>
      <c r="C3709" t="s">
        <v>31</v>
      </c>
      <c r="D3709" t="s">
        <v>1031</v>
      </c>
      <c r="E3709" t="s">
        <v>75</v>
      </c>
      <c r="F3709" t="s">
        <v>1042</v>
      </c>
      <c r="G3709" t="s">
        <v>87</v>
      </c>
      <c r="H3709" t="s">
        <v>1401</v>
      </c>
      <c r="I3709" t="s">
        <v>499</v>
      </c>
      <c r="J3709" t="s">
        <v>1402</v>
      </c>
      <c r="K3709" t="s">
        <v>40</v>
      </c>
      <c r="L3709" t="s">
        <v>1069</v>
      </c>
      <c r="M3709" t="s">
        <v>1044</v>
      </c>
      <c r="N3709" t="s">
        <v>1045</v>
      </c>
      <c r="O3709" t="s">
        <v>1064</v>
      </c>
      <c r="P3709" t="s">
        <v>1065</v>
      </c>
      <c r="Q3709" s="11">
        <v>0</v>
      </c>
      <c r="R3709" s="11">
        <v>0</v>
      </c>
      <c r="S3709" s="11">
        <v>0</v>
      </c>
      <c r="T3709" s="11">
        <v>0</v>
      </c>
      <c r="U3709" s="11">
        <v>232311000</v>
      </c>
      <c r="V3709" s="11">
        <v>0</v>
      </c>
      <c r="W3709" s="11">
        <v>0</v>
      </c>
      <c r="X3709" s="11">
        <v>232311000</v>
      </c>
      <c r="Y3709" s="11">
        <v>0</v>
      </c>
      <c r="Z3709" s="11">
        <v>0</v>
      </c>
      <c r="AA3709" s="11">
        <v>0</v>
      </c>
      <c r="AB3709" s="11">
        <v>0</v>
      </c>
      <c r="AC3709" s="11">
        <v>0</v>
      </c>
      <c r="AD3709" s="11">
        <v>0</v>
      </c>
      <c r="AE3709" s="11">
        <v>0</v>
      </c>
      <c r="AF3709" s="11">
        <v>0</v>
      </c>
      <c r="AG3709" s="11">
        <v>0</v>
      </c>
      <c r="AH3709" s="11">
        <v>0</v>
      </c>
      <c r="AI3709" s="11">
        <v>0</v>
      </c>
      <c r="AJ3709" s="11">
        <v>0</v>
      </c>
      <c r="AK3709" s="11">
        <v>0</v>
      </c>
      <c r="AL3709" s="11">
        <v>0</v>
      </c>
      <c r="AM3709" s="11">
        <v>0</v>
      </c>
      <c r="AN3709" s="11">
        <v>0</v>
      </c>
      <c r="AO37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09" s="11">
        <f>Table_PBS_SQL_DB2_PBSSQL_PBS_NDP_Tina_CG_QtrlyPerformance_Final[[#This Row],[GOU REL]]+Table_PBS_SQL_DB2_PBSSQL_PBS_NDP_Tina_CG_QtrlyPerformance_Final[[#This Row],[EXT REL]]</f>
        <v>0</v>
      </c>
      <c r="AT3709" s="11">
        <f>Table_PBS_SQL_DB2_PBSSQL_PBS_NDP_Tina_CG_QtrlyPerformance_Final[[#This Row],[GOU EXP]]+Table_PBS_SQL_DB2_PBSSQL_PBS_NDP_Tina_CG_QtrlyPerformance_Final[[#This Row],[EXT EXP]]</f>
        <v>0</v>
      </c>
      <c r="AU3709" s="11" t="str">
        <f>IF(Table_PBS_SQL_DB2_PBSSQL_PBS_NDP_Tina_CG_QtrlyPerformance_Final[[#This Row],[Item_Code]]&gt;"300000", "Capital", "Recurrent")</f>
        <v>Recurrent</v>
      </c>
    </row>
    <row r="3710" spans="1:47" x14ac:dyDescent="0.25">
      <c r="A3710" t="s">
        <v>49</v>
      </c>
      <c r="B3710" t="s">
        <v>1400</v>
      </c>
      <c r="C3710" t="s">
        <v>31</v>
      </c>
      <c r="D3710" t="s">
        <v>1031</v>
      </c>
      <c r="E3710" t="s">
        <v>75</v>
      </c>
      <c r="F3710" t="s">
        <v>1042</v>
      </c>
      <c r="G3710" t="s">
        <v>87</v>
      </c>
      <c r="H3710" t="s">
        <v>1401</v>
      </c>
      <c r="I3710" t="s">
        <v>499</v>
      </c>
      <c r="J3710" t="s">
        <v>1402</v>
      </c>
      <c r="K3710" t="s">
        <v>40</v>
      </c>
      <c r="L3710" t="s">
        <v>1069</v>
      </c>
      <c r="M3710" t="s">
        <v>1044</v>
      </c>
      <c r="N3710" t="s">
        <v>1045</v>
      </c>
      <c r="O3710" t="s">
        <v>906</v>
      </c>
      <c r="P3710" t="s">
        <v>907</v>
      </c>
      <c r="Q3710" s="11">
        <v>0</v>
      </c>
      <c r="R3710" s="11">
        <v>0</v>
      </c>
      <c r="S3710" s="11">
        <v>0</v>
      </c>
      <c r="T3710" s="11">
        <v>0</v>
      </c>
      <c r="U3710" s="11">
        <v>61280000</v>
      </c>
      <c r="V3710" s="11">
        <v>0</v>
      </c>
      <c r="W3710" s="11">
        <v>0</v>
      </c>
      <c r="X3710" s="11">
        <v>61280000</v>
      </c>
      <c r="Y3710" s="11">
        <v>0</v>
      </c>
      <c r="Z3710" s="11">
        <v>0</v>
      </c>
      <c r="AA3710" s="11">
        <v>0</v>
      </c>
      <c r="AB3710" s="11">
        <v>0</v>
      </c>
      <c r="AC3710" s="11">
        <v>0</v>
      </c>
      <c r="AD3710" s="11">
        <v>0</v>
      </c>
      <c r="AE3710" s="11">
        <v>0</v>
      </c>
      <c r="AF3710" s="11">
        <v>0</v>
      </c>
      <c r="AG3710" s="11">
        <v>0</v>
      </c>
      <c r="AH3710" s="11">
        <v>0</v>
      </c>
      <c r="AI3710" s="11">
        <v>0</v>
      </c>
      <c r="AJ3710" s="11">
        <v>0</v>
      </c>
      <c r="AK3710" s="11">
        <v>0</v>
      </c>
      <c r="AL3710" s="11">
        <v>0</v>
      </c>
      <c r="AM3710" s="11">
        <v>0</v>
      </c>
      <c r="AN3710" s="11">
        <v>0</v>
      </c>
      <c r="AO37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10" s="11">
        <f>Table_PBS_SQL_DB2_PBSSQL_PBS_NDP_Tina_CG_QtrlyPerformance_Final[[#This Row],[GOU REL]]+Table_PBS_SQL_DB2_PBSSQL_PBS_NDP_Tina_CG_QtrlyPerformance_Final[[#This Row],[EXT REL]]</f>
        <v>0</v>
      </c>
      <c r="AT3710" s="11">
        <f>Table_PBS_SQL_DB2_PBSSQL_PBS_NDP_Tina_CG_QtrlyPerformance_Final[[#This Row],[GOU EXP]]+Table_PBS_SQL_DB2_PBSSQL_PBS_NDP_Tina_CG_QtrlyPerformance_Final[[#This Row],[EXT EXP]]</f>
        <v>0</v>
      </c>
      <c r="AU3710" s="11" t="str">
        <f>IF(Table_PBS_SQL_DB2_PBSSQL_PBS_NDP_Tina_CG_QtrlyPerformance_Final[[#This Row],[Item_Code]]&gt;"300000", "Capital", "Recurrent")</f>
        <v>Recurrent</v>
      </c>
    </row>
    <row r="3711" spans="1:47" x14ac:dyDescent="0.25">
      <c r="A3711" t="s">
        <v>49</v>
      </c>
      <c r="B3711" t="s">
        <v>1400</v>
      </c>
      <c r="C3711" t="s">
        <v>31</v>
      </c>
      <c r="D3711" t="s">
        <v>1031</v>
      </c>
      <c r="E3711" t="s">
        <v>75</v>
      </c>
      <c r="F3711" t="s">
        <v>1042</v>
      </c>
      <c r="G3711" t="s">
        <v>87</v>
      </c>
      <c r="H3711" t="s">
        <v>1401</v>
      </c>
      <c r="I3711" t="s">
        <v>499</v>
      </c>
      <c r="J3711" t="s">
        <v>1402</v>
      </c>
      <c r="K3711" t="s">
        <v>40</v>
      </c>
      <c r="L3711" t="s">
        <v>1069</v>
      </c>
      <c r="M3711" t="s">
        <v>1044</v>
      </c>
      <c r="N3711" t="s">
        <v>1045</v>
      </c>
      <c r="O3711" t="s">
        <v>978</v>
      </c>
      <c r="P3711" t="s">
        <v>979</v>
      </c>
      <c r="Q3711" s="11">
        <v>0</v>
      </c>
      <c r="R3711" s="11">
        <v>0</v>
      </c>
      <c r="S3711" s="11">
        <v>0</v>
      </c>
      <c r="T3711" s="11">
        <v>0</v>
      </c>
      <c r="U3711" s="11">
        <v>2130000000</v>
      </c>
      <c r="V3711" s="11">
        <v>0</v>
      </c>
      <c r="W3711" s="11">
        <v>0</v>
      </c>
      <c r="X3711" s="11">
        <v>2130000000</v>
      </c>
      <c r="Y3711" s="11">
        <v>0</v>
      </c>
      <c r="Z3711" s="11">
        <v>0</v>
      </c>
      <c r="AA3711" s="11">
        <v>0</v>
      </c>
      <c r="AB3711" s="11">
        <v>0</v>
      </c>
      <c r="AC3711" s="11">
        <v>0</v>
      </c>
      <c r="AD3711" s="11">
        <v>0</v>
      </c>
      <c r="AE3711" s="11">
        <v>0</v>
      </c>
      <c r="AF3711" s="11">
        <v>0</v>
      </c>
      <c r="AG3711" s="11">
        <v>0</v>
      </c>
      <c r="AH3711" s="11">
        <v>0</v>
      </c>
      <c r="AI3711" s="11">
        <v>0</v>
      </c>
      <c r="AJ3711" s="11">
        <v>0</v>
      </c>
      <c r="AK3711" s="11">
        <v>0</v>
      </c>
      <c r="AL3711" s="11">
        <v>0</v>
      </c>
      <c r="AM3711" s="11">
        <v>0</v>
      </c>
      <c r="AN3711" s="11">
        <v>0</v>
      </c>
      <c r="AO37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11" s="11">
        <f>Table_PBS_SQL_DB2_PBSSQL_PBS_NDP_Tina_CG_QtrlyPerformance_Final[[#This Row],[GOU REL]]+Table_PBS_SQL_DB2_PBSSQL_PBS_NDP_Tina_CG_QtrlyPerformance_Final[[#This Row],[EXT REL]]</f>
        <v>0</v>
      </c>
      <c r="AT3711" s="11">
        <f>Table_PBS_SQL_DB2_PBSSQL_PBS_NDP_Tina_CG_QtrlyPerformance_Final[[#This Row],[GOU EXP]]+Table_PBS_SQL_DB2_PBSSQL_PBS_NDP_Tina_CG_QtrlyPerformance_Final[[#This Row],[EXT EXP]]</f>
        <v>0</v>
      </c>
      <c r="AU3711" s="11" t="str">
        <f>IF(Table_PBS_SQL_DB2_PBSSQL_PBS_NDP_Tina_CG_QtrlyPerformance_Final[[#This Row],[Item_Code]]&gt;"300000", "Capital", "Recurrent")</f>
        <v>Recurrent</v>
      </c>
    </row>
    <row r="3712" spans="1:47" x14ac:dyDescent="0.25">
      <c r="A3712" t="s">
        <v>49</v>
      </c>
      <c r="B3712" t="s">
        <v>1400</v>
      </c>
      <c r="C3712" t="s">
        <v>31</v>
      </c>
      <c r="D3712" t="s">
        <v>1031</v>
      </c>
      <c r="E3712" t="s">
        <v>75</v>
      </c>
      <c r="F3712" t="s">
        <v>1042</v>
      </c>
      <c r="G3712" t="s">
        <v>87</v>
      </c>
      <c r="H3712" t="s">
        <v>1401</v>
      </c>
      <c r="I3712" t="s">
        <v>499</v>
      </c>
      <c r="J3712" t="s">
        <v>1402</v>
      </c>
      <c r="K3712" t="s">
        <v>145</v>
      </c>
      <c r="L3712" t="s">
        <v>1413</v>
      </c>
      <c r="M3712" t="s">
        <v>866</v>
      </c>
      <c r="N3712" t="s">
        <v>867</v>
      </c>
      <c r="O3712" t="s">
        <v>1011</v>
      </c>
      <c r="P3712" t="s">
        <v>1012</v>
      </c>
      <c r="Q3712" s="11">
        <v>0</v>
      </c>
      <c r="R3712" s="11">
        <v>0</v>
      </c>
      <c r="S3712" s="11">
        <v>0</v>
      </c>
      <c r="T3712" s="11">
        <v>0</v>
      </c>
      <c r="U3712" s="11">
        <v>15000000</v>
      </c>
      <c r="V3712" s="11">
        <v>0</v>
      </c>
      <c r="W3712" s="11">
        <v>15000000</v>
      </c>
      <c r="X3712" s="11">
        <v>0</v>
      </c>
      <c r="Y3712" s="11">
        <v>0</v>
      </c>
      <c r="Z3712" s="11">
        <v>0</v>
      </c>
      <c r="AA3712" s="11">
        <v>0</v>
      </c>
      <c r="AB3712" s="11">
        <v>0</v>
      </c>
      <c r="AC3712" s="11">
        <v>0</v>
      </c>
      <c r="AD3712" s="11">
        <v>0</v>
      </c>
      <c r="AE3712" s="11">
        <v>0</v>
      </c>
      <c r="AF3712" s="11">
        <v>0</v>
      </c>
      <c r="AG3712" s="11">
        <v>0</v>
      </c>
      <c r="AH3712" s="11">
        <v>0</v>
      </c>
      <c r="AI3712" s="11">
        <v>0</v>
      </c>
      <c r="AJ3712" s="11">
        <v>0</v>
      </c>
      <c r="AK3712" s="11">
        <v>0</v>
      </c>
      <c r="AL3712" s="11">
        <v>0</v>
      </c>
      <c r="AM3712" s="11">
        <v>0</v>
      </c>
      <c r="AN3712" s="11">
        <v>0</v>
      </c>
      <c r="AO37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12" s="11">
        <f>Table_PBS_SQL_DB2_PBSSQL_PBS_NDP_Tina_CG_QtrlyPerformance_Final[[#This Row],[GOU REL]]+Table_PBS_SQL_DB2_PBSSQL_PBS_NDP_Tina_CG_QtrlyPerformance_Final[[#This Row],[EXT REL]]</f>
        <v>0</v>
      </c>
      <c r="AT3712" s="11">
        <f>Table_PBS_SQL_DB2_PBSSQL_PBS_NDP_Tina_CG_QtrlyPerformance_Final[[#This Row],[GOU EXP]]+Table_PBS_SQL_DB2_PBSSQL_PBS_NDP_Tina_CG_QtrlyPerformance_Final[[#This Row],[EXT EXP]]</f>
        <v>0</v>
      </c>
      <c r="AU3712" s="11" t="str">
        <f>IF(Table_PBS_SQL_DB2_PBSSQL_PBS_NDP_Tina_CG_QtrlyPerformance_Final[[#This Row],[Item_Code]]&gt;"300000", "Capital", "Recurrent")</f>
        <v>Recurrent</v>
      </c>
    </row>
    <row r="3713" spans="1:47" x14ac:dyDescent="0.25">
      <c r="A3713" t="s">
        <v>49</v>
      </c>
      <c r="B3713" t="s">
        <v>1400</v>
      </c>
      <c r="C3713" t="s">
        <v>31</v>
      </c>
      <c r="D3713" t="s">
        <v>1031</v>
      </c>
      <c r="E3713" t="s">
        <v>75</v>
      </c>
      <c r="F3713" t="s">
        <v>1042</v>
      </c>
      <c r="G3713" t="s">
        <v>87</v>
      </c>
      <c r="H3713" t="s">
        <v>1401</v>
      </c>
      <c r="I3713" t="s">
        <v>499</v>
      </c>
      <c r="J3713" t="s">
        <v>1402</v>
      </c>
      <c r="K3713" t="s">
        <v>145</v>
      </c>
      <c r="L3713" t="s">
        <v>1413</v>
      </c>
      <c r="M3713" t="s">
        <v>866</v>
      </c>
      <c r="N3713" t="s">
        <v>867</v>
      </c>
      <c r="O3713" t="s">
        <v>1004</v>
      </c>
      <c r="P3713" t="s">
        <v>868</v>
      </c>
      <c r="Q3713" s="11">
        <v>0</v>
      </c>
      <c r="R3713" s="11">
        <v>0</v>
      </c>
      <c r="S3713" s="11">
        <v>0</v>
      </c>
      <c r="T3713" s="11">
        <v>0</v>
      </c>
      <c r="U3713" s="11">
        <v>70000000</v>
      </c>
      <c r="V3713" s="11">
        <v>0</v>
      </c>
      <c r="W3713" s="11">
        <v>70000000</v>
      </c>
      <c r="X3713" s="11">
        <v>0</v>
      </c>
      <c r="Y3713" s="11">
        <v>0</v>
      </c>
      <c r="Z3713" s="11">
        <v>0</v>
      </c>
      <c r="AA3713" s="11">
        <v>0</v>
      </c>
      <c r="AB3713" s="11">
        <v>0</v>
      </c>
      <c r="AC3713" s="11">
        <v>0</v>
      </c>
      <c r="AD3713" s="11">
        <v>0</v>
      </c>
      <c r="AE3713" s="11">
        <v>0</v>
      </c>
      <c r="AF3713" s="11">
        <v>0</v>
      </c>
      <c r="AG3713" s="11">
        <v>17500000</v>
      </c>
      <c r="AH3713" s="11">
        <v>16337500</v>
      </c>
      <c r="AI3713" s="11">
        <v>0</v>
      </c>
      <c r="AJ3713" s="11">
        <v>0</v>
      </c>
      <c r="AK3713" s="11">
        <v>0</v>
      </c>
      <c r="AL3713" s="11">
        <v>1162500</v>
      </c>
      <c r="AM3713" s="11">
        <v>0</v>
      </c>
      <c r="AN3713" s="11">
        <v>0</v>
      </c>
      <c r="AO37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v>
      </c>
      <c r="AP37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17500000</v>
      </c>
      <c r="AR37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13" s="11">
        <f>Table_PBS_SQL_DB2_PBSSQL_PBS_NDP_Tina_CG_QtrlyPerformance_Final[[#This Row],[GOU REL]]+Table_PBS_SQL_DB2_PBSSQL_PBS_NDP_Tina_CG_QtrlyPerformance_Final[[#This Row],[EXT REL]]</f>
        <v>17500000</v>
      </c>
      <c r="AT3713" s="11">
        <f>Table_PBS_SQL_DB2_PBSSQL_PBS_NDP_Tina_CG_QtrlyPerformance_Final[[#This Row],[GOU EXP]]+Table_PBS_SQL_DB2_PBSSQL_PBS_NDP_Tina_CG_QtrlyPerformance_Final[[#This Row],[EXT EXP]]</f>
        <v>17500000</v>
      </c>
      <c r="AU3713" s="11" t="str">
        <f>IF(Table_PBS_SQL_DB2_PBSSQL_PBS_NDP_Tina_CG_QtrlyPerformance_Final[[#This Row],[Item_Code]]&gt;"300000", "Capital", "Recurrent")</f>
        <v>Recurrent</v>
      </c>
    </row>
    <row r="3714" spans="1:47" x14ac:dyDescent="0.25">
      <c r="A3714" t="s">
        <v>49</v>
      </c>
      <c r="B3714" t="s">
        <v>1400</v>
      </c>
      <c r="C3714" t="s">
        <v>31</v>
      </c>
      <c r="D3714" t="s">
        <v>1031</v>
      </c>
      <c r="E3714" t="s">
        <v>75</v>
      </c>
      <c r="F3714" t="s">
        <v>1042</v>
      </c>
      <c r="G3714" t="s">
        <v>87</v>
      </c>
      <c r="H3714" t="s">
        <v>1401</v>
      </c>
      <c r="I3714" t="s">
        <v>499</v>
      </c>
      <c r="J3714" t="s">
        <v>1402</v>
      </c>
      <c r="K3714" t="s">
        <v>145</v>
      </c>
      <c r="L3714" t="s">
        <v>1413</v>
      </c>
      <c r="M3714" t="s">
        <v>1044</v>
      </c>
      <c r="N3714" t="s">
        <v>1045</v>
      </c>
      <c r="O3714" t="s">
        <v>1083</v>
      </c>
      <c r="P3714" t="s">
        <v>1084</v>
      </c>
      <c r="Q3714" s="11">
        <v>0</v>
      </c>
      <c r="R3714" s="11">
        <v>0</v>
      </c>
      <c r="S3714" s="11">
        <v>0</v>
      </c>
      <c r="T3714" s="11">
        <v>0</v>
      </c>
      <c r="U3714" s="11">
        <v>2192442599</v>
      </c>
      <c r="V3714" s="11">
        <v>0</v>
      </c>
      <c r="W3714" s="11">
        <v>2192442599</v>
      </c>
      <c r="X3714" s="11">
        <v>0</v>
      </c>
      <c r="Y3714" s="11">
        <v>0</v>
      </c>
      <c r="Z3714" s="11">
        <v>0</v>
      </c>
      <c r="AA3714" s="11">
        <v>0</v>
      </c>
      <c r="AB3714" s="11">
        <v>0</v>
      </c>
      <c r="AC3714" s="11">
        <v>400000000</v>
      </c>
      <c r="AD3714" s="11">
        <v>68090303</v>
      </c>
      <c r="AE3714" s="11">
        <v>0</v>
      </c>
      <c r="AF3714" s="11">
        <v>0</v>
      </c>
      <c r="AG3714" s="11">
        <v>275000000</v>
      </c>
      <c r="AH3714" s="11">
        <v>-4060000</v>
      </c>
      <c r="AI3714" s="11">
        <v>0</v>
      </c>
      <c r="AJ3714" s="11">
        <v>0</v>
      </c>
      <c r="AK3714" s="11">
        <v>500000000</v>
      </c>
      <c r="AL3714" s="11">
        <v>1110969697</v>
      </c>
      <c r="AM3714" s="11">
        <v>0</v>
      </c>
      <c r="AN3714" s="11">
        <v>0</v>
      </c>
      <c r="AO37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1175000000</v>
      </c>
      <c r="AP37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1175000000</v>
      </c>
      <c r="AR37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14" s="11">
        <f>Table_PBS_SQL_DB2_PBSSQL_PBS_NDP_Tina_CG_QtrlyPerformance_Final[[#This Row],[GOU REL]]+Table_PBS_SQL_DB2_PBSSQL_PBS_NDP_Tina_CG_QtrlyPerformance_Final[[#This Row],[EXT REL]]</f>
        <v>1175000000</v>
      </c>
      <c r="AT3714" s="11">
        <f>Table_PBS_SQL_DB2_PBSSQL_PBS_NDP_Tina_CG_QtrlyPerformance_Final[[#This Row],[GOU EXP]]+Table_PBS_SQL_DB2_PBSSQL_PBS_NDP_Tina_CG_QtrlyPerformance_Final[[#This Row],[EXT EXP]]</f>
        <v>1175000000</v>
      </c>
      <c r="AU3714" s="11" t="str">
        <f>IF(Table_PBS_SQL_DB2_PBSSQL_PBS_NDP_Tina_CG_QtrlyPerformance_Final[[#This Row],[Item_Code]]&gt;"300000", "Capital", "Recurrent")</f>
        <v>Recurrent</v>
      </c>
    </row>
    <row r="3715" spans="1:47" x14ac:dyDescent="0.25">
      <c r="A3715" t="s">
        <v>49</v>
      </c>
      <c r="B3715" t="s">
        <v>1400</v>
      </c>
      <c r="C3715" t="s">
        <v>119</v>
      </c>
      <c r="D3715" t="s">
        <v>885</v>
      </c>
      <c r="E3715" t="s">
        <v>31</v>
      </c>
      <c r="F3715" t="s">
        <v>886</v>
      </c>
      <c r="G3715" t="s">
        <v>31</v>
      </c>
      <c r="H3715" t="s">
        <v>1420</v>
      </c>
      <c r="I3715" t="s">
        <v>896</v>
      </c>
      <c r="J3715" t="s">
        <v>897</v>
      </c>
      <c r="K3715" t="s">
        <v>127</v>
      </c>
      <c r="L3715" t="s">
        <v>1421</v>
      </c>
      <c r="M3715" t="s">
        <v>1130</v>
      </c>
      <c r="N3715" t="s">
        <v>1131</v>
      </c>
      <c r="O3715" t="s">
        <v>996</v>
      </c>
      <c r="P3715" t="s">
        <v>997</v>
      </c>
      <c r="Q3715" s="11">
        <v>0</v>
      </c>
      <c r="R3715" s="11">
        <v>0</v>
      </c>
      <c r="S3715" s="11">
        <v>0</v>
      </c>
      <c r="T3715" s="11">
        <v>0</v>
      </c>
      <c r="U3715" s="11">
        <v>0</v>
      </c>
      <c r="V3715" s="11">
        <v>0</v>
      </c>
      <c r="W3715" s="11">
        <v>0</v>
      </c>
      <c r="X3715" s="11">
        <v>0</v>
      </c>
      <c r="Y3715" s="11">
        <v>0</v>
      </c>
      <c r="Z3715" s="11">
        <v>0</v>
      </c>
      <c r="AA3715" s="11">
        <v>7537000</v>
      </c>
      <c r="AB3715" s="11">
        <v>7537000</v>
      </c>
      <c r="AC3715" s="11">
        <v>0</v>
      </c>
      <c r="AD3715" s="11">
        <v>0</v>
      </c>
      <c r="AE3715" s="11">
        <v>3200000</v>
      </c>
      <c r="AF3715" s="11">
        <v>3200000</v>
      </c>
      <c r="AG3715" s="11">
        <v>0</v>
      </c>
      <c r="AH3715" s="11">
        <v>0</v>
      </c>
      <c r="AI3715" s="11">
        <v>8100000</v>
      </c>
      <c r="AJ3715" s="11">
        <v>8100000</v>
      </c>
      <c r="AK3715" s="11">
        <v>0</v>
      </c>
      <c r="AL3715" s="11">
        <v>0</v>
      </c>
      <c r="AM3715" s="11">
        <v>0</v>
      </c>
      <c r="AN3715" s="11">
        <v>0</v>
      </c>
      <c r="AO37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18837000</v>
      </c>
      <c r="AQ37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18837000</v>
      </c>
      <c r="AS3715" s="11">
        <f>Table_PBS_SQL_DB2_PBSSQL_PBS_NDP_Tina_CG_QtrlyPerformance_Final[[#This Row],[GOU REL]]+Table_PBS_SQL_DB2_PBSSQL_PBS_NDP_Tina_CG_QtrlyPerformance_Final[[#This Row],[EXT REL]]</f>
        <v>18837000</v>
      </c>
      <c r="AT3715" s="11">
        <f>Table_PBS_SQL_DB2_PBSSQL_PBS_NDP_Tina_CG_QtrlyPerformance_Final[[#This Row],[GOU EXP]]+Table_PBS_SQL_DB2_PBSSQL_PBS_NDP_Tina_CG_QtrlyPerformance_Final[[#This Row],[EXT EXP]]</f>
        <v>18837000</v>
      </c>
      <c r="AU3715" s="11" t="str">
        <f>IF(Table_PBS_SQL_DB2_PBSSQL_PBS_NDP_Tina_CG_QtrlyPerformance_Final[[#This Row],[Item_Code]]&gt;"300000", "Capital", "Recurrent")</f>
        <v>Recurrent</v>
      </c>
    </row>
    <row r="3716" spans="1:47" x14ac:dyDescent="0.25">
      <c r="A3716" t="s">
        <v>49</v>
      </c>
      <c r="B3716" t="s">
        <v>1400</v>
      </c>
      <c r="C3716" t="s">
        <v>119</v>
      </c>
      <c r="D3716" t="s">
        <v>885</v>
      </c>
      <c r="E3716" t="s">
        <v>31</v>
      </c>
      <c r="F3716" t="s">
        <v>886</v>
      </c>
      <c r="G3716" t="s">
        <v>31</v>
      </c>
      <c r="H3716" t="s">
        <v>1420</v>
      </c>
      <c r="I3716" t="s">
        <v>896</v>
      </c>
      <c r="J3716" t="s">
        <v>897</v>
      </c>
      <c r="K3716" t="s">
        <v>127</v>
      </c>
      <c r="L3716" t="s">
        <v>1421</v>
      </c>
      <c r="M3716" t="s">
        <v>1130</v>
      </c>
      <c r="N3716" t="s">
        <v>1131</v>
      </c>
      <c r="O3716" t="s">
        <v>1085</v>
      </c>
      <c r="P3716" t="s">
        <v>1086</v>
      </c>
      <c r="Q3716" s="11">
        <v>0</v>
      </c>
      <c r="R3716" s="11">
        <v>0</v>
      </c>
      <c r="S3716" s="11">
        <v>0</v>
      </c>
      <c r="T3716" s="11">
        <v>0</v>
      </c>
      <c r="U3716" s="11">
        <v>0</v>
      </c>
      <c r="V3716" s="11">
        <v>0</v>
      </c>
      <c r="W3716" s="11">
        <v>0</v>
      </c>
      <c r="X3716" s="11">
        <v>0</v>
      </c>
      <c r="Y3716" s="11">
        <v>0</v>
      </c>
      <c r="Z3716" s="11">
        <v>0</v>
      </c>
      <c r="AA3716" s="11">
        <v>0</v>
      </c>
      <c r="AB3716" s="11">
        <v>0</v>
      </c>
      <c r="AC3716" s="11">
        <v>0</v>
      </c>
      <c r="AD3716" s="11">
        <v>0</v>
      </c>
      <c r="AE3716" s="11">
        <v>140000</v>
      </c>
      <c r="AF3716" s="11">
        <v>140000</v>
      </c>
      <c r="AG3716" s="11">
        <v>0</v>
      </c>
      <c r="AH3716" s="11">
        <v>0</v>
      </c>
      <c r="AI3716" s="11">
        <v>0</v>
      </c>
      <c r="AJ3716" s="11">
        <v>0</v>
      </c>
      <c r="AK3716" s="11">
        <v>0</v>
      </c>
      <c r="AL3716" s="11">
        <v>0</v>
      </c>
      <c r="AM3716" s="11">
        <v>0</v>
      </c>
      <c r="AN3716" s="11">
        <v>0</v>
      </c>
      <c r="AO37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140000</v>
      </c>
      <c r="AQ37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140000</v>
      </c>
      <c r="AS3716" s="11">
        <f>Table_PBS_SQL_DB2_PBSSQL_PBS_NDP_Tina_CG_QtrlyPerformance_Final[[#This Row],[GOU REL]]+Table_PBS_SQL_DB2_PBSSQL_PBS_NDP_Tina_CG_QtrlyPerformance_Final[[#This Row],[EXT REL]]</f>
        <v>140000</v>
      </c>
      <c r="AT3716" s="11">
        <f>Table_PBS_SQL_DB2_PBSSQL_PBS_NDP_Tina_CG_QtrlyPerformance_Final[[#This Row],[GOU EXP]]+Table_PBS_SQL_DB2_PBSSQL_PBS_NDP_Tina_CG_QtrlyPerformance_Final[[#This Row],[EXT EXP]]</f>
        <v>140000</v>
      </c>
      <c r="AU3716" s="11" t="str">
        <f>IF(Table_PBS_SQL_DB2_PBSSQL_PBS_NDP_Tina_CG_QtrlyPerformance_Final[[#This Row],[Item_Code]]&gt;"300000", "Capital", "Recurrent")</f>
        <v>Recurrent</v>
      </c>
    </row>
    <row r="3717" spans="1:47" x14ac:dyDescent="0.25">
      <c r="A3717" t="s">
        <v>49</v>
      </c>
      <c r="B3717" t="s">
        <v>1400</v>
      </c>
      <c r="C3717" t="s">
        <v>119</v>
      </c>
      <c r="D3717" t="s">
        <v>885</v>
      </c>
      <c r="E3717" t="s">
        <v>31</v>
      </c>
      <c r="F3717" t="s">
        <v>886</v>
      </c>
      <c r="G3717" t="s">
        <v>31</v>
      </c>
      <c r="H3717" t="s">
        <v>1420</v>
      </c>
      <c r="I3717" t="s">
        <v>896</v>
      </c>
      <c r="J3717" t="s">
        <v>897</v>
      </c>
      <c r="K3717" t="s">
        <v>127</v>
      </c>
      <c r="L3717" t="s">
        <v>1421</v>
      </c>
      <c r="M3717" t="s">
        <v>1044</v>
      </c>
      <c r="N3717" t="s">
        <v>1045</v>
      </c>
      <c r="O3717" t="s">
        <v>969</v>
      </c>
      <c r="P3717" t="s">
        <v>970</v>
      </c>
      <c r="Q3717" s="11">
        <v>0</v>
      </c>
      <c r="R3717" s="11">
        <v>0</v>
      </c>
      <c r="S3717" s="11">
        <v>0</v>
      </c>
      <c r="T3717" s="11">
        <v>0</v>
      </c>
      <c r="U3717" s="11">
        <v>0</v>
      </c>
      <c r="V3717" s="11">
        <v>0</v>
      </c>
      <c r="W3717" s="11">
        <v>0</v>
      </c>
      <c r="X3717" s="11">
        <v>0</v>
      </c>
      <c r="Y3717" s="11">
        <v>0</v>
      </c>
      <c r="Z3717" s="11">
        <v>0</v>
      </c>
      <c r="AA3717" s="11">
        <v>0</v>
      </c>
      <c r="AB3717" s="11">
        <v>0</v>
      </c>
      <c r="AC3717" s="11">
        <v>0</v>
      </c>
      <c r="AD3717" s="11">
        <v>0</v>
      </c>
      <c r="AE3717" s="11">
        <v>26722300</v>
      </c>
      <c r="AF3717" s="11">
        <v>26722300</v>
      </c>
      <c r="AG3717" s="11">
        <v>0</v>
      </c>
      <c r="AH3717" s="11">
        <v>0</v>
      </c>
      <c r="AI3717" s="11">
        <v>0</v>
      </c>
      <c r="AJ3717" s="11">
        <v>0</v>
      </c>
      <c r="AK3717" s="11">
        <v>0</v>
      </c>
      <c r="AL3717" s="11">
        <v>0</v>
      </c>
      <c r="AM3717" s="11">
        <v>0</v>
      </c>
      <c r="AN3717" s="11">
        <v>0</v>
      </c>
      <c r="AO37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26722300</v>
      </c>
      <c r="AQ37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26722300</v>
      </c>
      <c r="AS3717" s="11">
        <f>Table_PBS_SQL_DB2_PBSSQL_PBS_NDP_Tina_CG_QtrlyPerformance_Final[[#This Row],[GOU REL]]+Table_PBS_SQL_DB2_PBSSQL_PBS_NDP_Tina_CG_QtrlyPerformance_Final[[#This Row],[EXT REL]]</f>
        <v>26722300</v>
      </c>
      <c r="AT3717" s="11">
        <f>Table_PBS_SQL_DB2_PBSSQL_PBS_NDP_Tina_CG_QtrlyPerformance_Final[[#This Row],[GOU EXP]]+Table_PBS_SQL_DB2_PBSSQL_PBS_NDP_Tina_CG_QtrlyPerformance_Final[[#This Row],[EXT EXP]]</f>
        <v>26722300</v>
      </c>
      <c r="AU3717" s="11" t="str">
        <f>IF(Table_PBS_SQL_DB2_PBSSQL_PBS_NDP_Tina_CG_QtrlyPerformance_Final[[#This Row],[Item_Code]]&gt;"300000", "Capital", "Recurrent")</f>
        <v>Recurrent</v>
      </c>
    </row>
    <row r="3718" spans="1:47" x14ac:dyDescent="0.25">
      <c r="A3718" t="s">
        <v>49</v>
      </c>
      <c r="B3718" t="s">
        <v>1400</v>
      </c>
      <c r="C3718" t="s">
        <v>119</v>
      </c>
      <c r="D3718" t="s">
        <v>885</v>
      </c>
      <c r="E3718" t="s">
        <v>31</v>
      </c>
      <c r="F3718" t="s">
        <v>886</v>
      </c>
      <c r="G3718" t="s">
        <v>31</v>
      </c>
      <c r="H3718" t="s">
        <v>1420</v>
      </c>
      <c r="I3718" t="s">
        <v>896</v>
      </c>
      <c r="J3718" t="s">
        <v>897</v>
      </c>
      <c r="K3718" t="s">
        <v>127</v>
      </c>
      <c r="L3718" t="s">
        <v>1421</v>
      </c>
      <c r="M3718" t="s">
        <v>1377</v>
      </c>
      <c r="N3718" t="s">
        <v>1378</v>
      </c>
      <c r="O3718" t="s">
        <v>1016</v>
      </c>
      <c r="P3718" t="s">
        <v>1017</v>
      </c>
      <c r="Q3718" s="11">
        <v>0</v>
      </c>
      <c r="R3718" s="11">
        <v>0</v>
      </c>
      <c r="S3718" s="11">
        <v>0</v>
      </c>
      <c r="T3718" s="11">
        <v>0</v>
      </c>
      <c r="U3718" s="11">
        <v>0</v>
      </c>
      <c r="V3718" s="11">
        <v>0</v>
      </c>
      <c r="W3718" s="11">
        <v>0</v>
      </c>
      <c r="X3718" s="11">
        <v>0</v>
      </c>
      <c r="Y3718" s="11">
        <v>0</v>
      </c>
      <c r="Z3718" s="11">
        <v>0</v>
      </c>
      <c r="AA3718" s="11">
        <v>0</v>
      </c>
      <c r="AB3718" s="11">
        <v>0</v>
      </c>
      <c r="AC3718" s="11">
        <v>0</v>
      </c>
      <c r="AD3718" s="11">
        <v>0</v>
      </c>
      <c r="AE3718" s="11">
        <v>19745764</v>
      </c>
      <c r="AF3718" s="11">
        <v>19745764</v>
      </c>
      <c r="AG3718" s="11">
        <v>0</v>
      </c>
      <c r="AH3718" s="11">
        <v>0</v>
      </c>
      <c r="AI3718" s="11">
        <v>0</v>
      </c>
      <c r="AJ3718" s="11">
        <v>0</v>
      </c>
      <c r="AK3718" s="11">
        <v>0</v>
      </c>
      <c r="AL3718" s="11">
        <v>0</v>
      </c>
      <c r="AM3718" s="11">
        <v>0</v>
      </c>
      <c r="AN3718" s="11">
        <v>0</v>
      </c>
      <c r="AO37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19745764</v>
      </c>
      <c r="AQ37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19745764</v>
      </c>
      <c r="AS3718" s="11">
        <f>Table_PBS_SQL_DB2_PBSSQL_PBS_NDP_Tina_CG_QtrlyPerformance_Final[[#This Row],[GOU REL]]+Table_PBS_SQL_DB2_PBSSQL_PBS_NDP_Tina_CG_QtrlyPerformance_Final[[#This Row],[EXT REL]]</f>
        <v>19745764</v>
      </c>
      <c r="AT3718" s="11">
        <f>Table_PBS_SQL_DB2_PBSSQL_PBS_NDP_Tina_CG_QtrlyPerformance_Final[[#This Row],[GOU EXP]]+Table_PBS_SQL_DB2_PBSSQL_PBS_NDP_Tina_CG_QtrlyPerformance_Final[[#This Row],[EXT EXP]]</f>
        <v>19745764</v>
      </c>
      <c r="AU3718" s="11" t="str">
        <f>IF(Table_PBS_SQL_DB2_PBSSQL_PBS_NDP_Tina_CG_QtrlyPerformance_Final[[#This Row],[Item_Code]]&gt;"300000", "Capital", "Recurrent")</f>
        <v>Recurrent</v>
      </c>
    </row>
    <row r="3719" spans="1:47" x14ac:dyDescent="0.25">
      <c r="A3719" t="s">
        <v>49</v>
      </c>
      <c r="B3719" t="s">
        <v>1400</v>
      </c>
      <c r="C3719" t="s">
        <v>119</v>
      </c>
      <c r="D3719" t="s">
        <v>885</v>
      </c>
      <c r="E3719" t="s">
        <v>31</v>
      </c>
      <c r="F3719" t="s">
        <v>886</v>
      </c>
      <c r="G3719" t="s">
        <v>31</v>
      </c>
      <c r="H3719" t="s">
        <v>1420</v>
      </c>
      <c r="I3719" t="s">
        <v>896</v>
      </c>
      <c r="J3719" t="s">
        <v>897</v>
      </c>
      <c r="K3719" t="s">
        <v>127</v>
      </c>
      <c r="L3719" t="s">
        <v>1421</v>
      </c>
      <c r="M3719" t="s">
        <v>1433</v>
      </c>
      <c r="N3719" t="s">
        <v>1434</v>
      </c>
      <c r="O3719" t="s">
        <v>922</v>
      </c>
      <c r="P3719" t="s">
        <v>923</v>
      </c>
      <c r="Q3719" s="11">
        <v>0</v>
      </c>
      <c r="R3719" s="11">
        <v>0</v>
      </c>
      <c r="S3719" s="11">
        <v>0</v>
      </c>
      <c r="T3719" s="11">
        <v>0</v>
      </c>
      <c r="U3719" s="11">
        <v>0</v>
      </c>
      <c r="V3719" s="11">
        <v>0</v>
      </c>
      <c r="W3719" s="11">
        <v>0</v>
      </c>
      <c r="X3719" s="11">
        <v>0</v>
      </c>
      <c r="Y3719" s="11">
        <v>0</v>
      </c>
      <c r="Z3719" s="11">
        <v>0</v>
      </c>
      <c r="AA3719" s="11">
        <v>0</v>
      </c>
      <c r="AB3719" s="11">
        <v>0</v>
      </c>
      <c r="AC3719" s="11">
        <v>0</v>
      </c>
      <c r="AD3719" s="11">
        <v>0</v>
      </c>
      <c r="AE3719" s="11">
        <v>0</v>
      </c>
      <c r="AF3719" s="11">
        <v>0</v>
      </c>
      <c r="AG3719" s="11">
        <v>0</v>
      </c>
      <c r="AH3719" s="11">
        <v>0</v>
      </c>
      <c r="AI3719" s="11">
        <v>5400000</v>
      </c>
      <c r="AJ3719" s="11">
        <v>5400000</v>
      </c>
      <c r="AK3719" s="11">
        <v>0</v>
      </c>
      <c r="AL3719" s="11">
        <v>0</v>
      </c>
      <c r="AM3719" s="11">
        <v>0</v>
      </c>
      <c r="AN3719" s="11">
        <v>0</v>
      </c>
      <c r="AO37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5400000</v>
      </c>
      <c r="AQ37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5400000</v>
      </c>
      <c r="AS3719" s="11">
        <f>Table_PBS_SQL_DB2_PBSSQL_PBS_NDP_Tina_CG_QtrlyPerformance_Final[[#This Row],[GOU REL]]+Table_PBS_SQL_DB2_PBSSQL_PBS_NDP_Tina_CG_QtrlyPerformance_Final[[#This Row],[EXT REL]]</f>
        <v>5400000</v>
      </c>
      <c r="AT3719" s="11">
        <f>Table_PBS_SQL_DB2_PBSSQL_PBS_NDP_Tina_CG_QtrlyPerformance_Final[[#This Row],[GOU EXP]]+Table_PBS_SQL_DB2_PBSSQL_PBS_NDP_Tina_CG_QtrlyPerformance_Final[[#This Row],[EXT EXP]]</f>
        <v>5400000</v>
      </c>
      <c r="AU3719" s="11" t="str">
        <f>IF(Table_PBS_SQL_DB2_PBSSQL_PBS_NDP_Tina_CG_QtrlyPerformance_Final[[#This Row],[Item_Code]]&gt;"300000", "Capital", "Recurrent")</f>
        <v>Recurrent</v>
      </c>
    </row>
    <row r="3720" spans="1:47" x14ac:dyDescent="0.25">
      <c r="A3720" t="s">
        <v>49</v>
      </c>
      <c r="B3720" t="s">
        <v>1400</v>
      </c>
      <c r="C3720" t="s">
        <v>119</v>
      </c>
      <c r="D3720" t="s">
        <v>885</v>
      </c>
      <c r="E3720" t="s">
        <v>31</v>
      </c>
      <c r="F3720" t="s">
        <v>886</v>
      </c>
      <c r="G3720" t="s">
        <v>31</v>
      </c>
      <c r="H3720" t="s">
        <v>1420</v>
      </c>
      <c r="I3720" t="s">
        <v>493</v>
      </c>
      <c r="J3720" t="s">
        <v>1428</v>
      </c>
      <c r="K3720" t="s">
        <v>135</v>
      </c>
      <c r="L3720" t="s">
        <v>1429</v>
      </c>
      <c r="M3720" t="s">
        <v>1422</v>
      </c>
      <c r="N3720" t="s">
        <v>1423</v>
      </c>
      <c r="O3720" t="s">
        <v>1005</v>
      </c>
      <c r="P3720" t="s">
        <v>1006</v>
      </c>
      <c r="Q3720" s="11">
        <v>0</v>
      </c>
      <c r="R3720" s="11">
        <v>0</v>
      </c>
      <c r="S3720" s="11">
        <v>0</v>
      </c>
      <c r="T3720" s="11">
        <v>0</v>
      </c>
      <c r="U3720" s="11">
        <v>160000000</v>
      </c>
      <c r="V3720" s="11">
        <v>0</v>
      </c>
      <c r="W3720" s="11">
        <v>80000000</v>
      </c>
      <c r="X3720" s="11">
        <v>80000000</v>
      </c>
      <c r="Y3720" s="11">
        <v>0</v>
      </c>
      <c r="Z3720" s="11">
        <v>0</v>
      </c>
      <c r="AA3720" s="11">
        <v>0</v>
      </c>
      <c r="AB3720" s="11">
        <v>0</v>
      </c>
      <c r="AC3720" s="11">
        <v>20000000</v>
      </c>
      <c r="AD3720" s="11">
        <v>19725000</v>
      </c>
      <c r="AE3720" s="11">
        <v>0</v>
      </c>
      <c r="AF3720" s="11">
        <v>0</v>
      </c>
      <c r="AG3720" s="11">
        <v>20000000</v>
      </c>
      <c r="AH3720" s="11">
        <v>20275000</v>
      </c>
      <c r="AI3720" s="11">
        <v>0</v>
      </c>
      <c r="AJ3720" s="11">
        <v>0</v>
      </c>
      <c r="AK3720" s="11">
        <v>40000000</v>
      </c>
      <c r="AL3720" s="11">
        <v>40000000</v>
      </c>
      <c r="AM3720" s="11">
        <v>0</v>
      </c>
      <c r="AN3720" s="11">
        <v>0</v>
      </c>
      <c r="AO37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37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37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20" s="11">
        <f>Table_PBS_SQL_DB2_PBSSQL_PBS_NDP_Tina_CG_QtrlyPerformance_Final[[#This Row],[GOU REL]]+Table_PBS_SQL_DB2_PBSSQL_PBS_NDP_Tina_CG_QtrlyPerformance_Final[[#This Row],[EXT REL]]</f>
        <v>80000000</v>
      </c>
      <c r="AT3720" s="11">
        <f>Table_PBS_SQL_DB2_PBSSQL_PBS_NDP_Tina_CG_QtrlyPerformance_Final[[#This Row],[GOU EXP]]+Table_PBS_SQL_DB2_PBSSQL_PBS_NDP_Tina_CG_QtrlyPerformance_Final[[#This Row],[EXT EXP]]</f>
        <v>80000000</v>
      </c>
      <c r="AU3720" s="11" t="str">
        <f>IF(Table_PBS_SQL_DB2_PBSSQL_PBS_NDP_Tina_CG_QtrlyPerformance_Final[[#This Row],[Item_Code]]&gt;"300000", "Capital", "Recurrent")</f>
        <v>Recurrent</v>
      </c>
    </row>
    <row r="3721" spans="1:47" x14ac:dyDescent="0.25">
      <c r="A3721" t="s">
        <v>49</v>
      </c>
      <c r="B3721" t="s">
        <v>1400</v>
      </c>
      <c r="C3721" t="s">
        <v>119</v>
      </c>
      <c r="D3721" t="s">
        <v>885</v>
      </c>
      <c r="E3721" t="s">
        <v>31</v>
      </c>
      <c r="F3721" t="s">
        <v>886</v>
      </c>
      <c r="G3721" t="s">
        <v>31</v>
      </c>
      <c r="H3721" t="s">
        <v>1420</v>
      </c>
      <c r="I3721" t="s">
        <v>493</v>
      </c>
      <c r="J3721" t="s">
        <v>1428</v>
      </c>
      <c r="K3721" t="s">
        <v>135</v>
      </c>
      <c r="L3721" t="s">
        <v>1429</v>
      </c>
      <c r="M3721" t="s">
        <v>1424</v>
      </c>
      <c r="N3721" t="s">
        <v>1425</v>
      </c>
      <c r="O3721" t="s">
        <v>1426</v>
      </c>
      <c r="P3721" t="s">
        <v>1427</v>
      </c>
      <c r="Q3721" s="11">
        <v>0</v>
      </c>
      <c r="R3721" s="11">
        <v>0</v>
      </c>
      <c r="S3721" s="11">
        <v>0</v>
      </c>
      <c r="T3721" s="11">
        <v>0</v>
      </c>
      <c r="U3721" s="11">
        <v>14610388156</v>
      </c>
      <c r="V3721" s="11">
        <v>0</v>
      </c>
      <c r="W3721" s="11">
        <v>1835000000</v>
      </c>
      <c r="X3721" s="11">
        <v>12775388156</v>
      </c>
      <c r="Y3721" s="11">
        <v>0</v>
      </c>
      <c r="Z3721" s="11">
        <v>0</v>
      </c>
      <c r="AA3721" s="11">
        <v>0</v>
      </c>
      <c r="AB3721" s="11">
        <v>0</v>
      </c>
      <c r="AC3721" s="11">
        <v>458750000</v>
      </c>
      <c r="AD3721" s="11">
        <v>356507500</v>
      </c>
      <c r="AE3721" s="11">
        <v>0</v>
      </c>
      <c r="AF3721" s="11">
        <v>0</v>
      </c>
      <c r="AG3721" s="11">
        <v>438750000</v>
      </c>
      <c r="AH3721" s="11">
        <v>337856361</v>
      </c>
      <c r="AI3721" s="11">
        <v>0</v>
      </c>
      <c r="AJ3721" s="11">
        <v>0</v>
      </c>
      <c r="AK3721" s="11">
        <v>937500000</v>
      </c>
      <c r="AL3721" s="11">
        <v>1140636139</v>
      </c>
      <c r="AM3721" s="11">
        <v>0</v>
      </c>
      <c r="AN3721" s="11">
        <v>0</v>
      </c>
      <c r="AO37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1835000000</v>
      </c>
      <c r="AP37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1835000000</v>
      </c>
      <c r="AR37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21" s="11">
        <f>Table_PBS_SQL_DB2_PBSSQL_PBS_NDP_Tina_CG_QtrlyPerformance_Final[[#This Row],[GOU REL]]+Table_PBS_SQL_DB2_PBSSQL_PBS_NDP_Tina_CG_QtrlyPerformance_Final[[#This Row],[EXT REL]]</f>
        <v>1835000000</v>
      </c>
      <c r="AT3721" s="11">
        <f>Table_PBS_SQL_DB2_PBSSQL_PBS_NDP_Tina_CG_QtrlyPerformance_Final[[#This Row],[GOU EXP]]+Table_PBS_SQL_DB2_PBSSQL_PBS_NDP_Tina_CG_QtrlyPerformance_Final[[#This Row],[EXT EXP]]</f>
        <v>1835000000</v>
      </c>
      <c r="AU3721" s="11" t="str">
        <f>IF(Table_PBS_SQL_DB2_PBSSQL_PBS_NDP_Tina_CG_QtrlyPerformance_Final[[#This Row],[Item_Code]]&gt;"300000", "Capital", "Recurrent")</f>
        <v>Recurrent</v>
      </c>
    </row>
    <row r="3722" spans="1:47" x14ac:dyDescent="0.25">
      <c r="A3722" t="s">
        <v>49</v>
      </c>
      <c r="B3722" t="s">
        <v>1400</v>
      </c>
      <c r="C3722" t="s">
        <v>119</v>
      </c>
      <c r="D3722" t="s">
        <v>885</v>
      </c>
      <c r="E3722" t="s">
        <v>31</v>
      </c>
      <c r="F3722" t="s">
        <v>886</v>
      </c>
      <c r="G3722" t="s">
        <v>31</v>
      </c>
      <c r="H3722" t="s">
        <v>1420</v>
      </c>
      <c r="I3722" t="s">
        <v>666</v>
      </c>
      <c r="J3722" t="s">
        <v>1432</v>
      </c>
      <c r="K3722" t="s">
        <v>127</v>
      </c>
      <c r="L3722" t="s">
        <v>1421</v>
      </c>
      <c r="M3722" t="s">
        <v>866</v>
      </c>
      <c r="N3722" t="s">
        <v>867</v>
      </c>
      <c r="O3722" t="s">
        <v>1083</v>
      </c>
      <c r="P3722" t="s">
        <v>1084</v>
      </c>
      <c r="Q3722" s="11">
        <v>0</v>
      </c>
      <c r="R3722" s="11">
        <v>0</v>
      </c>
      <c r="S3722" s="11">
        <v>0</v>
      </c>
      <c r="T3722" s="11">
        <v>0</v>
      </c>
      <c r="U3722" s="11">
        <v>4000000000</v>
      </c>
      <c r="V3722" s="11">
        <v>0</v>
      </c>
      <c r="W3722" s="11">
        <v>500000000</v>
      </c>
      <c r="X3722" s="11">
        <v>3500000000</v>
      </c>
      <c r="Y3722" s="11">
        <v>0</v>
      </c>
      <c r="Z3722" s="11">
        <v>0</v>
      </c>
      <c r="AA3722" s="11">
        <v>0</v>
      </c>
      <c r="AB3722" s="11">
        <v>0</v>
      </c>
      <c r="AC3722" s="11">
        <v>125000000</v>
      </c>
      <c r="AD3722" s="11">
        <v>19710000</v>
      </c>
      <c r="AE3722" s="11">
        <v>0</v>
      </c>
      <c r="AF3722" s="11">
        <v>0</v>
      </c>
      <c r="AG3722" s="11">
        <v>375000000</v>
      </c>
      <c r="AH3722" s="11">
        <v>175851400</v>
      </c>
      <c r="AI3722" s="11">
        <v>0</v>
      </c>
      <c r="AJ3722" s="11">
        <v>0</v>
      </c>
      <c r="AK3722" s="11">
        <v>0</v>
      </c>
      <c r="AL3722" s="11">
        <v>304438600</v>
      </c>
      <c r="AM3722" s="11">
        <v>0</v>
      </c>
      <c r="AN3722" s="11">
        <v>0</v>
      </c>
      <c r="AO37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37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37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22" s="11">
        <f>Table_PBS_SQL_DB2_PBSSQL_PBS_NDP_Tina_CG_QtrlyPerformance_Final[[#This Row],[GOU REL]]+Table_PBS_SQL_DB2_PBSSQL_PBS_NDP_Tina_CG_QtrlyPerformance_Final[[#This Row],[EXT REL]]</f>
        <v>500000000</v>
      </c>
      <c r="AT3722" s="11">
        <f>Table_PBS_SQL_DB2_PBSSQL_PBS_NDP_Tina_CG_QtrlyPerformance_Final[[#This Row],[GOU EXP]]+Table_PBS_SQL_DB2_PBSSQL_PBS_NDP_Tina_CG_QtrlyPerformance_Final[[#This Row],[EXT EXP]]</f>
        <v>500000000</v>
      </c>
      <c r="AU3722" s="11" t="str">
        <f>IF(Table_PBS_SQL_DB2_PBSSQL_PBS_NDP_Tina_CG_QtrlyPerformance_Final[[#This Row],[Item_Code]]&gt;"300000", "Capital", "Recurrent")</f>
        <v>Recurrent</v>
      </c>
    </row>
    <row r="3723" spans="1:47" x14ac:dyDescent="0.25">
      <c r="A3723" t="s">
        <v>49</v>
      </c>
      <c r="B3723" t="s">
        <v>1400</v>
      </c>
      <c r="C3723" t="s">
        <v>119</v>
      </c>
      <c r="D3723" t="s">
        <v>885</v>
      </c>
      <c r="E3723" t="s">
        <v>31</v>
      </c>
      <c r="F3723" t="s">
        <v>886</v>
      </c>
      <c r="G3723" t="s">
        <v>31</v>
      </c>
      <c r="H3723" t="s">
        <v>1420</v>
      </c>
      <c r="I3723" t="s">
        <v>666</v>
      </c>
      <c r="J3723" t="s">
        <v>1432</v>
      </c>
      <c r="K3723" t="s">
        <v>127</v>
      </c>
      <c r="L3723" t="s">
        <v>1421</v>
      </c>
      <c r="M3723" t="s">
        <v>1130</v>
      </c>
      <c r="N3723" t="s">
        <v>1131</v>
      </c>
      <c r="O3723" t="s">
        <v>940</v>
      </c>
      <c r="P3723" t="s">
        <v>941</v>
      </c>
      <c r="Q3723" s="11">
        <v>0</v>
      </c>
      <c r="R3723" s="11">
        <v>0</v>
      </c>
      <c r="S3723" s="11">
        <v>0</v>
      </c>
      <c r="T3723" s="11">
        <v>0</v>
      </c>
      <c r="U3723" s="11">
        <v>5000000</v>
      </c>
      <c r="V3723" s="11">
        <v>0</v>
      </c>
      <c r="W3723" s="11">
        <v>5000000</v>
      </c>
      <c r="X3723" s="11">
        <v>0</v>
      </c>
      <c r="Y3723" s="11">
        <v>0</v>
      </c>
      <c r="Z3723" s="11">
        <v>0</v>
      </c>
      <c r="AA3723" s="11">
        <v>0</v>
      </c>
      <c r="AB3723" s="11">
        <v>0</v>
      </c>
      <c r="AC3723" s="11">
        <v>1250000</v>
      </c>
      <c r="AD3723" s="11">
        <v>1250000</v>
      </c>
      <c r="AE3723" s="11">
        <v>0</v>
      </c>
      <c r="AF3723" s="11">
        <v>0</v>
      </c>
      <c r="AG3723" s="11">
        <v>1250000</v>
      </c>
      <c r="AH3723" s="11">
        <v>0</v>
      </c>
      <c r="AI3723" s="11">
        <v>0</v>
      </c>
      <c r="AJ3723" s="11">
        <v>0</v>
      </c>
      <c r="AK3723" s="11">
        <v>2500000</v>
      </c>
      <c r="AL3723" s="11">
        <v>5000000</v>
      </c>
      <c r="AM3723" s="11">
        <v>0</v>
      </c>
      <c r="AN3723" s="11">
        <v>0</v>
      </c>
      <c r="AO37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37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6250000</v>
      </c>
      <c r="AR37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23" s="11">
        <f>Table_PBS_SQL_DB2_PBSSQL_PBS_NDP_Tina_CG_QtrlyPerformance_Final[[#This Row],[GOU REL]]+Table_PBS_SQL_DB2_PBSSQL_PBS_NDP_Tina_CG_QtrlyPerformance_Final[[#This Row],[EXT REL]]</f>
        <v>5000000</v>
      </c>
      <c r="AT3723" s="11">
        <f>Table_PBS_SQL_DB2_PBSSQL_PBS_NDP_Tina_CG_QtrlyPerformance_Final[[#This Row],[GOU EXP]]+Table_PBS_SQL_DB2_PBSSQL_PBS_NDP_Tina_CG_QtrlyPerformance_Final[[#This Row],[EXT EXP]]</f>
        <v>6250000</v>
      </c>
      <c r="AU3723" s="11" t="str">
        <f>IF(Table_PBS_SQL_DB2_PBSSQL_PBS_NDP_Tina_CG_QtrlyPerformance_Final[[#This Row],[Item_Code]]&gt;"300000", "Capital", "Recurrent")</f>
        <v>Recurrent</v>
      </c>
    </row>
    <row r="3724" spans="1:47" x14ac:dyDescent="0.25">
      <c r="A3724" t="s">
        <v>295</v>
      </c>
      <c r="B3724" t="s">
        <v>296</v>
      </c>
      <c r="C3724" t="s">
        <v>293</v>
      </c>
      <c r="D3724" t="s">
        <v>1206</v>
      </c>
      <c r="E3724" t="s">
        <v>97</v>
      </c>
      <c r="F3724" t="s">
        <v>1383</v>
      </c>
      <c r="G3724" t="s">
        <v>177</v>
      </c>
      <c r="H3724" t="s">
        <v>1222</v>
      </c>
      <c r="I3724" t="s">
        <v>467</v>
      </c>
      <c r="J3724" t="s">
        <v>1227</v>
      </c>
      <c r="K3724" t="s">
        <v>299</v>
      </c>
      <c r="L3724" t="s">
        <v>2008</v>
      </c>
      <c r="M3724" t="s">
        <v>2006</v>
      </c>
      <c r="N3724" t="s">
        <v>2007</v>
      </c>
      <c r="O3724" t="s">
        <v>869</v>
      </c>
      <c r="P3724" t="s">
        <v>870</v>
      </c>
      <c r="Q3724" s="11">
        <v>0</v>
      </c>
      <c r="R3724" s="11">
        <v>0</v>
      </c>
      <c r="S3724" s="11">
        <v>0</v>
      </c>
      <c r="T3724" s="11">
        <v>0</v>
      </c>
      <c r="U3724" s="11">
        <v>2476480000</v>
      </c>
      <c r="V3724" s="11">
        <v>0</v>
      </c>
      <c r="W3724" s="11">
        <v>0</v>
      </c>
      <c r="X3724" s="11">
        <v>2476480000</v>
      </c>
      <c r="Y3724" s="11">
        <v>0</v>
      </c>
      <c r="Z3724" s="11">
        <v>0</v>
      </c>
      <c r="AA3724" s="11">
        <v>0</v>
      </c>
      <c r="AB3724" s="11">
        <v>0</v>
      </c>
      <c r="AC3724" s="11">
        <v>0</v>
      </c>
      <c r="AD3724" s="11">
        <v>0</v>
      </c>
      <c r="AE3724" s="11">
        <v>0</v>
      </c>
      <c r="AF3724" s="11">
        <v>0</v>
      </c>
      <c r="AG3724" s="11">
        <v>0</v>
      </c>
      <c r="AH3724" s="11">
        <v>0</v>
      </c>
      <c r="AI3724" s="11">
        <v>0</v>
      </c>
      <c r="AJ3724" s="11">
        <v>0</v>
      </c>
      <c r="AK3724" s="11">
        <v>0</v>
      </c>
      <c r="AL3724" s="11">
        <v>0</v>
      </c>
      <c r="AM3724" s="11">
        <v>0</v>
      </c>
      <c r="AN3724" s="11">
        <v>0</v>
      </c>
      <c r="AO37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24" s="11">
        <f>Table_PBS_SQL_DB2_PBSSQL_PBS_NDP_Tina_CG_QtrlyPerformance_Final[[#This Row],[GOU REL]]+Table_PBS_SQL_DB2_PBSSQL_PBS_NDP_Tina_CG_QtrlyPerformance_Final[[#This Row],[EXT REL]]</f>
        <v>0</v>
      </c>
      <c r="AT3724" s="11">
        <f>Table_PBS_SQL_DB2_PBSSQL_PBS_NDP_Tina_CG_QtrlyPerformance_Final[[#This Row],[GOU EXP]]+Table_PBS_SQL_DB2_PBSSQL_PBS_NDP_Tina_CG_QtrlyPerformance_Final[[#This Row],[EXT EXP]]</f>
        <v>0</v>
      </c>
      <c r="AU3724" s="11" t="str">
        <f>IF(Table_PBS_SQL_DB2_PBSSQL_PBS_NDP_Tina_CG_QtrlyPerformance_Final[[#This Row],[Item_Code]]&gt;"300000", "Capital", "Recurrent")</f>
        <v>Capital</v>
      </c>
    </row>
    <row r="3725" spans="1:47" x14ac:dyDescent="0.25">
      <c r="A3725" t="s">
        <v>305</v>
      </c>
      <c r="B3725" t="s">
        <v>306</v>
      </c>
      <c r="C3725" t="s">
        <v>293</v>
      </c>
      <c r="D3725" t="s">
        <v>1206</v>
      </c>
      <c r="E3725" t="s">
        <v>75</v>
      </c>
      <c r="F3725" t="s">
        <v>1228</v>
      </c>
      <c r="G3725" t="s">
        <v>75</v>
      </c>
      <c r="H3725" t="s">
        <v>1229</v>
      </c>
      <c r="I3725" t="s">
        <v>896</v>
      </c>
      <c r="J3725" t="s">
        <v>897</v>
      </c>
      <c r="K3725" t="s">
        <v>1230</v>
      </c>
      <c r="L3725" t="s">
        <v>1231</v>
      </c>
      <c r="M3725" t="s">
        <v>866</v>
      </c>
      <c r="N3725" t="s">
        <v>867</v>
      </c>
      <c r="O3725" t="s">
        <v>1776</v>
      </c>
      <c r="P3725" t="s">
        <v>1777</v>
      </c>
      <c r="Q3725" s="11">
        <v>0</v>
      </c>
      <c r="R3725" s="11">
        <v>0</v>
      </c>
      <c r="S3725" s="11">
        <v>0</v>
      </c>
      <c r="T3725" s="11">
        <v>0</v>
      </c>
      <c r="U3725" s="11">
        <v>0</v>
      </c>
      <c r="V3725" s="11">
        <v>0</v>
      </c>
      <c r="W3725" s="11">
        <v>0</v>
      </c>
      <c r="X3725" s="11">
        <v>0</v>
      </c>
      <c r="Y3725" s="11">
        <v>0</v>
      </c>
      <c r="Z3725" s="11">
        <v>0</v>
      </c>
      <c r="AA3725" s="11">
        <v>0</v>
      </c>
      <c r="AB3725" s="11">
        <v>0</v>
      </c>
      <c r="AC3725" s="11">
        <v>0</v>
      </c>
      <c r="AD3725" s="11">
        <v>0</v>
      </c>
      <c r="AE3725" s="11">
        <v>28800939500</v>
      </c>
      <c r="AF3725" s="11">
        <v>15623432580</v>
      </c>
      <c r="AG3725" s="11">
        <v>0</v>
      </c>
      <c r="AH3725" s="11">
        <v>0</v>
      </c>
      <c r="AI3725" s="11">
        <v>0</v>
      </c>
      <c r="AJ3725" s="11">
        <v>2487562593</v>
      </c>
      <c r="AK3725" s="11">
        <v>0</v>
      </c>
      <c r="AL3725" s="11">
        <v>0</v>
      </c>
      <c r="AM3725" s="11">
        <v>0</v>
      </c>
      <c r="AN3725" s="11">
        <v>12201553021</v>
      </c>
      <c r="AO37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28800939500</v>
      </c>
      <c r="AQ37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30312548194</v>
      </c>
      <c r="AS3725" s="11">
        <f>Table_PBS_SQL_DB2_PBSSQL_PBS_NDP_Tina_CG_QtrlyPerformance_Final[[#This Row],[GOU REL]]+Table_PBS_SQL_DB2_PBSSQL_PBS_NDP_Tina_CG_QtrlyPerformance_Final[[#This Row],[EXT REL]]</f>
        <v>28800939500</v>
      </c>
      <c r="AT3725" s="11">
        <f>Table_PBS_SQL_DB2_PBSSQL_PBS_NDP_Tina_CG_QtrlyPerformance_Final[[#This Row],[GOU EXP]]+Table_PBS_SQL_DB2_PBSSQL_PBS_NDP_Tina_CG_QtrlyPerformance_Final[[#This Row],[EXT EXP]]</f>
        <v>30312548194</v>
      </c>
      <c r="AU3725" s="11" t="str">
        <f>IF(Table_PBS_SQL_DB2_PBSSQL_PBS_NDP_Tina_CG_QtrlyPerformance_Final[[#This Row],[Item_Code]]&gt;"300000", "Capital", "Recurrent")</f>
        <v>Capital</v>
      </c>
    </row>
    <row r="3726" spans="1:47" x14ac:dyDescent="0.25">
      <c r="A3726" t="s">
        <v>305</v>
      </c>
      <c r="B3726" t="s">
        <v>306</v>
      </c>
      <c r="C3726" t="s">
        <v>293</v>
      </c>
      <c r="D3726" t="s">
        <v>1206</v>
      </c>
      <c r="E3726" t="s">
        <v>75</v>
      </c>
      <c r="F3726" t="s">
        <v>1228</v>
      </c>
      <c r="G3726" t="s">
        <v>75</v>
      </c>
      <c r="H3726" t="s">
        <v>1229</v>
      </c>
      <c r="I3726" t="s">
        <v>896</v>
      </c>
      <c r="J3726" t="s">
        <v>897</v>
      </c>
      <c r="K3726" t="s">
        <v>1230</v>
      </c>
      <c r="L3726" t="s">
        <v>1231</v>
      </c>
      <c r="M3726" t="s">
        <v>866</v>
      </c>
      <c r="N3726" t="s">
        <v>867</v>
      </c>
      <c r="O3726" t="s">
        <v>1155</v>
      </c>
      <c r="P3726" t="s">
        <v>1156</v>
      </c>
      <c r="Q3726" s="11">
        <v>0</v>
      </c>
      <c r="R3726" s="11">
        <v>0</v>
      </c>
      <c r="S3726" s="11">
        <v>0</v>
      </c>
      <c r="T3726" s="11">
        <v>0</v>
      </c>
      <c r="U3726" s="11">
        <v>0</v>
      </c>
      <c r="V3726" s="11">
        <v>0</v>
      </c>
      <c r="W3726" s="11">
        <v>0</v>
      </c>
      <c r="X3726" s="11">
        <v>0</v>
      </c>
      <c r="Y3726" s="11">
        <v>0</v>
      </c>
      <c r="Z3726" s="11">
        <v>0</v>
      </c>
      <c r="AA3726" s="11">
        <v>0</v>
      </c>
      <c r="AB3726" s="11">
        <v>0</v>
      </c>
      <c r="AC3726" s="11">
        <v>0</v>
      </c>
      <c r="AD3726" s="11">
        <v>0</v>
      </c>
      <c r="AE3726" s="11">
        <v>51129060500</v>
      </c>
      <c r="AF3726" s="11">
        <v>11517772589</v>
      </c>
      <c r="AG3726" s="11">
        <v>0</v>
      </c>
      <c r="AH3726" s="11">
        <v>0</v>
      </c>
      <c r="AI3726" s="11">
        <v>0</v>
      </c>
      <c r="AJ3726" s="11">
        <v>5359506458</v>
      </c>
      <c r="AK3726" s="11">
        <v>0</v>
      </c>
      <c r="AL3726" s="11">
        <v>0</v>
      </c>
      <c r="AM3726" s="11">
        <v>0</v>
      </c>
      <c r="AN3726" s="11">
        <v>20402647519</v>
      </c>
      <c r="AO37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51129060500</v>
      </c>
      <c r="AQ37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37279926566</v>
      </c>
      <c r="AS3726" s="11">
        <f>Table_PBS_SQL_DB2_PBSSQL_PBS_NDP_Tina_CG_QtrlyPerformance_Final[[#This Row],[GOU REL]]+Table_PBS_SQL_DB2_PBSSQL_PBS_NDP_Tina_CG_QtrlyPerformance_Final[[#This Row],[EXT REL]]</f>
        <v>51129060500</v>
      </c>
      <c r="AT3726" s="11">
        <f>Table_PBS_SQL_DB2_PBSSQL_PBS_NDP_Tina_CG_QtrlyPerformance_Final[[#This Row],[GOU EXP]]+Table_PBS_SQL_DB2_PBSSQL_PBS_NDP_Tina_CG_QtrlyPerformance_Final[[#This Row],[EXT EXP]]</f>
        <v>37279926566</v>
      </c>
      <c r="AU3726" s="11" t="str">
        <f>IF(Table_PBS_SQL_DB2_PBSSQL_PBS_NDP_Tina_CG_QtrlyPerformance_Final[[#This Row],[Item_Code]]&gt;"300000", "Capital", "Recurrent")</f>
        <v>Capital</v>
      </c>
    </row>
    <row r="3727" spans="1:47" x14ac:dyDescent="0.25">
      <c r="A3727" t="s">
        <v>305</v>
      </c>
      <c r="B3727" t="s">
        <v>306</v>
      </c>
      <c r="C3727" t="s">
        <v>293</v>
      </c>
      <c r="D3727" t="s">
        <v>1206</v>
      </c>
      <c r="E3727" t="s">
        <v>75</v>
      </c>
      <c r="F3727" t="s">
        <v>1228</v>
      </c>
      <c r="G3727" t="s">
        <v>75</v>
      </c>
      <c r="H3727" t="s">
        <v>1229</v>
      </c>
      <c r="I3727" t="s">
        <v>493</v>
      </c>
      <c r="J3727" t="s">
        <v>1236</v>
      </c>
      <c r="K3727" t="s">
        <v>307</v>
      </c>
      <c r="L3727" t="s">
        <v>2122</v>
      </c>
      <c r="M3727" t="s">
        <v>1232</v>
      </c>
      <c r="N3727" t="s">
        <v>1233</v>
      </c>
      <c r="O3727" t="s">
        <v>922</v>
      </c>
      <c r="P3727" t="s">
        <v>923</v>
      </c>
      <c r="Q3727" s="11">
        <v>0</v>
      </c>
      <c r="R3727" s="11">
        <v>0</v>
      </c>
      <c r="S3727" s="11">
        <v>0</v>
      </c>
      <c r="T3727" s="11">
        <v>0</v>
      </c>
      <c r="U3727" s="11">
        <v>136000000</v>
      </c>
      <c r="V3727" s="11">
        <v>0</v>
      </c>
      <c r="W3727" s="11">
        <v>136000000</v>
      </c>
      <c r="X3727" s="11">
        <v>0</v>
      </c>
      <c r="Y3727" s="11">
        <v>0</v>
      </c>
      <c r="Z3727" s="11">
        <v>0</v>
      </c>
      <c r="AA3727" s="11">
        <v>0</v>
      </c>
      <c r="AB3727" s="11">
        <v>0</v>
      </c>
      <c r="AC3727" s="11">
        <v>50000000</v>
      </c>
      <c r="AD3727" s="11">
        <v>50000000</v>
      </c>
      <c r="AE3727" s="11">
        <v>0</v>
      </c>
      <c r="AF3727" s="11">
        <v>0</v>
      </c>
      <c r="AG3727" s="11">
        <v>37680000</v>
      </c>
      <c r="AH3727" s="11">
        <v>37680000</v>
      </c>
      <c r="AI3727" s="11">
        <v>0</v>
      </c>
      <c r="AJ3727" s="11">
        <v>0</v>
      </c>
      <c r="AK3727" s="11">
        <v>43280000</v>
      </c>
      <c r="AL3727" s="11">
        <v>43280000</v>
      </c>
      <c r="AM3727" s="11">
        <v>0</v>
      </c>
      <c r="AN3727" s="11">
        <v>0</v>
      </c>
      <c r="AO37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130960000</v>
      </c>
      <c r="AP37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130960000</v>
      </c>
      <c r="AR37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27" s="11">
        <f>Table_PBS_SQL_DB2_PBSSQL_PBS_NDP_Tina_CG_QtrlyPerformance_Final[[#This Row],[GOU REL]]+Table_PBS_SQL_DB2_PBSSQL_PBS_NDP_Tina_CG_QtrlyPerformance_Final[[#This Row],[EXT REL]]</f>
        <v>130960000</v>
      </c>
      <c r="AT3727" s="11">
        <f>Table_PBS_SQL_DB2_PBSSQL_PBS_NDP_Tina_CG_QtrlyPerformance_Final[[#This Row],[GOU EXP]]+Table_PBS_SQL_DB2_PBSSQL_PBS_NDP_Tina_CG_QtrlyPerformance_Final[[#This Row],[EXT EXP]]</f>
        <v>130960000</v>
      </c>
      <c r="AU3727" s="11" t="str">
        <f>IF(Table_PBS_SQL_DB2_PBSSQL_PBS_NDP_Tina_CG_QtrlyPerformance_Final[[#This Row],[Item_Code]]&gt;"300000", "Capital", "Recurrent")</f>
        <v>Recurrent</v>
      </c>
    </row>
    <row r="3728" spans="1:47" x14ac:dyDescent="0.25">
      <c r="A3728" t="s">
        <v>305</v>
      </c>
      <c r="B3728" t="s">
        <v>306</v>
      </c>
      <c r="C3728" t="s">
        <v>293</v>
      </c>
      <c r="D3728" t="s">
        <v>1206</v>
      </c>
      <c r="E3728" t="s">
        <v>75</v>
      </c>
      <c r="F3728" t="s">
        <v>1228</v>
      </c>
      <c r="G3728" t="s">
        <v>75</v>
      </c>
      <c r="H3728" t="s">
        <v>1229</v>
      </c>
      <c r="I3728" t="s">
        <v>493</v>
      </c>
      <c r="J3728" t="s">
        <v>1236</v>
      </c>
      <c r="K3728" t="s">
        <v>307</v>
      </c>
      <c r="L3728" t="s">
        <v>2122</v>
      </c>
      <c r="M3728" t="s">
        <v>1232</v>
      </c>
      <c r="N3728" t="s">
        <v>1233</v>
      </c>
      <c r="O3728" t="s">
        <v>1155</v>
      </c>
      <c r="P3728" t="s">
        <v>1156</v>
      </c>
      <c r="Q3728" s="11">
        <v>3600000000</v>
      </c>
      <c r="R3728" s="11">
        <v>0</v>
      </c>
      <c r="S3728" s="11">
        <v>0</v>
      </c>
      <c r="T3728" s="11">
        <v>0</v>
      </c>
      <c r="U3728" s="11">
        <v>45065117812</v>
      </c>
      <c r="V3728" s="11">
        <v>0</v>
      </c>
      <c r="W3728" s="11">
        <v>34483843884</v>
      </c>
      <c r="X3728" s="11">
        <v>6981273928</v>
      </c>
      <c r="Y3728" s="11">
        <v>0</v>
      </c>
      <c r="Z3728" s="11">
        <v>0</v>
      </c>
      <c r="AA3728" s="11">
        <v>0</v>
      </c>
      <c r="AB3728" s="11">
        <v>0</v>
      </c>
      <c r="AC3728" s="11">
        <v>2354098475</v>
      </c>
      <c r="AD3728" s="11">
        <v>2354098475</v>
      </c>
      <c r="AE3728" s="11">
        <v>0</v>
      </c>
      <c r="AF3728" s="11">
        <v>0</v>
      </c>
      <c r="AG3728" s="11">
        <v>4208325988</v>
      </c>
      <c r="AH3728" s="11">
        <v>0</v>
      </c>
      <c r="AI3728" s="11">
        <v>0</v>
      </c>
      <c r="AJ3728" s="11">
        <v>0</v>
      </c>
      <c r="AK3728" s="11">
        <v>4079520000</v>
      </c>
      <c r="AL3728" s="11">
        <v>8287845988</v>
      </c>
      <c r="AM3728" s="11">
        <v>0</v>
      </c>
      <c r="AN3728" s="11">
        <v>0</v>
      </c>
      <c r="AO37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10641944463</v>
      </c>
      <c r="AP37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10641944463</v>
      </c>
      <c r="AR37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28" s="11">
        <f>Table_PBS_SQL_DB2_PBSSQL_PBS_NDP_Tina_CG_QtrlyPerformance_Final[[#This Row],[GOU REL]]+Table_PBS_SQL_DB2_PBSSQL_PBS_NDP_Tina_CG_QtrlyPerformance_Final[[#This Row],[EXT REL]]</f>
        <v>10641944463</v>
      </c>
      <c r="AT3728" s="11">
        <f>Table_PBS_SQL_DB2_PBSSQL_PBS_NDP_Tina_CG_QtrlyPerformance_Final[[#This Row],[GOU EXP]]+Table_PBS_SQL_DB2_PBSSQL_PBS_NDP_Tina_CG_QtrlyPerformance_Final[[#This Row],[EXT EXP]]</f>
        <v>10641944463</v>
      </c>
      <c r="AU3728" s="11" t="str">
        <f>IF(Table_PBS_SQL_DB2_PBSSQL_PBS_NDP_Tina_CG_QtrlyPerformance_Final[[#This Row],[Item_Code]]&gt;"300000", "Capital", "Recurrent")</f>
        <v>Capital</v>
      </c>
    </row>
    <row r="3729" spans="1:47" x14ac:dyDescent="0.25">
      <c r="A3729" t="s">
        <v>305</v>
      </c>
      <c r="B3729" t="s">
        <v>306</v>
      </c>
      <c r="C3729" t="s">
        <v>293</v>
      </c>
      <c r="D3729" t="s">
        <v>1206</v>
      </c>
      <c r="E3729" t="s">
        <v>75</v>
      </c>
      <c r="F3729" t="s">
        <v>1228</v>
      </c>
      <c r="G3729" t="s">
        <v>75</v>
      </c>
      <c r="H3729" t="s">
        <v>1229</v>
      </c>
      <c r="I3729" t="s">
        <v>493</v>
      </c>
      <c r="J3729" t="s">
        <v>1236</v>
      </c>
      <c r="K3729" t="s">
        <v>307</v>
      </c>
      <c r="L3729" t="s">
        <v>2122</v>
      </c>
      <c r="M3729" t="s">
        <v>866</v>
      </c>
      <c r="N3729" t="s">
        <v>867</v>
      </c>
      <c r="O3729" t="s">
        <v>975</v>
      </c>
      <c r="P3729" t="s">
        <v>976</v>
      </c>
      <c r="Q3729" s="11">
        <v>0</v>
      </c>
      <c r="R3729" s="11">
        <v>0</v>
      </c>
      <c r="S3729" s="11">
        <v>0</v>
      </c>
      <c r="T3729" s="11">
        <v>0</v>
      </c>
      <c r="U3729" s="11">
        <v>20000000000</v>
      </c>
      <c r="V3729" s="11">
        <v>0</v>
      </c>
      <c r="W3729" s="11">
        <v>20000000000</v>
      </c>
      <c r="X3729" s="11">
        <v>0</v>
      </c>
      <c r="Y3729" s="11">
        <v>0</v>
      </c>
      <c r="Z3729" s="11">
        <v>0</v>
      </c>
      <c r="AA3729" s="11">
        <v>0</v>
      </c>
      <c r="AB3729" s="11">
        <v>0</v>
      </c>
      <c r="AC3729" s="11">
        <v>6594333333</v>
      </c>
      <c r="AD3729" s="11">
        <v>6593878373</v>
      </c>
      <c r="AE3729" s="11">
        <v>0</v>
      </c>
      <c r="AF3729" s="11">
        <v>0</v>
      </c>
      <c r="AG3729" s="11">
        <v>5491983333</v>
      </c>
      <c r="AH3729" s="11">
        <v>4619883293</v>
      </c>
      <c r="AI3729" s="11">
        <v>0</v>
      </c>
      <c r="AJ3729" s="11">
        <v>0</v>
      </c>
      <c r="AK3729" s="11">
        <v>1307052500</v>
      </c>
      <c r="AL3729" s="11">
        <v>2179607500</v>
      </c>
      <c r="AM3729" s="11">
        <v>0</v>
      </c>
      <c r="AN3729" s="11">
        <v>0</v>
      </c>
      <c r="AO37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13393369166</v>
      </c>
      <c r="AP37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13393369166</v>
      </c>
      <c r="AR37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29" s="11">
        <f>Table_PBS_SQL_DB2_PBSSQL_PBS_NDP_Tina_CG_QtrlyPerformance_Final[[#This Row],[GOU REL]]+Table_PBS_SQL_DB2_PBSSQL_PBS_NDP_Tina_CG_QtrlyPerformance_Final[[#This Row],[EXT REL]]</f>
        <v>13393369166</v>
      </c>
      <c r="AT3729" s="11">
        <f>Table_PBS_SQL_DB2_PBSSQL_PBS_NDP_Tina_CG_QtrlyPerformance_Final[[#This Row],[GOU EXP]]+Table_PBS_SQL_DB2_PBSSQL_PBS_NDP_Tina_CG_QtrlyPerformance_Final[[#This Row],[EXT EXP]]</f>
        <v>13393369166</v>
      </c>
      <c r="AU3729" s="11" t="str">
        <f>IF(Table_PBS_SQL_DB2_PBSSQL_PBS_NDP_Tina_CG_QtrlyPerformance_Final[[#This Row],[Item_Code]]&gt;"300000", "Capital", "Recurrent")</f>
        <v>Recurrent</v>
      </c>
    </row>
    <row r="3730" spans="1:47" x14ac:dyDescent="0.25">
      <c r="A3730" t="s">
        <v>305</v>
      </c>
      <c r="B3730" t="s">
        <v>306</v>
      </c>
      <c r="C3730" t="s">
        <v>293</v>
      </c>
      <c r="D3730" t="s">
        <v>1206</v>
      </c>
      <c r="E3730" t="s">
        <v>75</v>
      </c>
      <c r="F3730" t="s">
        <v>1228</v>
      </c>
      <c r="G3730" t="s">
        <v>75</v>
      </c>
      <c r="H3730" t="s">
        <v>1229</v>
      </c>
      <c r="I3730" t="s">
        <v>493</v>
      </c>
      <c r="J3730" t="s">
        <v>1236</v>
      </c>
      <c r="K3730" t="s">
        <v>1237</v>
      </c>
      <c r="L3730" t="s">
        <v>1238</v>
      </c>
      <c r="M3730" t="s">
        <v>1232</v>
      </c>
      <c r="N3730" t="s">
        <v>1233</v>
      </c>
      <c r="O3730" t="s">
        <v>1028</v>
      </c>
      <c r="P3730" t="s">
        <v>1029</v>
      </c>
      <c r="Q3730" s="11">
        <v>0</v>
      </c>
      <c r="R3730" s="11">
        <v>0</v>
      </c>
      <c r="S3730" s="11">
        <v>0</v>
      </c>
      <c r="T3730" s="11">
        <v>0</v>
      </c>
      <c r="U3730" s="11">
        <v>200000000</v>
      </c>
      <c r="V3730" s="11">
        <v>0</v>
      </c>
      <c r="W3730" s="11">
        <v>200000000</v>
      </c>
      <c r="X3730" s="11">
        <v>0</v>
      </c>
      <c r="Y3730" s="11">
        <v>0</v>
      </c>
      <c r="Z3730" s="11">
        <v>0</v>
      </c>
      <c r="AA3730" s="11">
        <v>0</v>
      </c>
      <c r="AB3730" s="11">
        <v>0</v>
      </c>
      <c r="AC3730" s="11">
        <v>30000000</v>
      </c>
      <c r="AD3730" s="11">
        <v>29984015</v>
      </c>
      <c r="AE3730" s="11">
        <v>0</v>
      </c>
      <c r="AF3730" s="11">
        <v>0</v>
      </c>
      <c r="AG3730" s="11">
        <v>30000000</v>
      </c>
      <c r="AH3730" s="11">
        <v>28065000</v>
      </c>
      <c r="AI3730" s="11">
        <v>0</v>
      </c>
      <c r="AJ3730" s="11">
        <v>0</v>
      </c>
      <c r="AK3730" s="11">
        <v>55000000</v>
      </c>
      <c r="AL3730" s="11">
        <v>56950985</v>
      </c>
      <c r="AM3730" s="11">
        <v>0</v>
      </c>
      <c r="AN3730" s="11">
        <v>0</v>
      </c>
      <c r="AO37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115000000</v>
      </c>
      <c r="AP37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115000000</v>
      </c>
      <c r="AR37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30" s="11">
        <f>Table_PBS_SQL_DB2_PBSSQL_PBS_NDP_Tina_CG_QtrlyPerformance_Final[[#This Row],[GOU REL]]+Table_PBS_SQL_DB2_PBSSQL_PBS_NDP_Tina_CG_QtrlyPerformance_Final[[#This Row],[EXT REL]]</f>
        <v>115000000</v>
      </c>
      <c r="AT3730" s="11">
        <f>Table_PBS_SQL_DB2_PBSSQL_PBS_NDP_Tina_CG_QtrlyPerformance_Final[[#This Row],[GOU EXP]]+Table_PBS_SQL_DB2_PBSSQL_PBS_NDP_Tina_CG_QtrlyPerformance_Final[[#This Row],[EXT EXP]]</f>
        <v>115000000</v>
      </c>
      <c r="AU3730" s="11" t="str">
        <f>IF(Table_PBS_SQL_DB2_PBSSQL_PBS_NDP_Tina_CG_QtrlyPerformance_Final[[#This Row],[Item_Code]]&gt;"300000", "Capital", "Recurrent")</f>
        <v>Recurrent</v>
      </c>
    </row>
    <row r="3731" spans="1:47" x14ac:dyDescent="0.25">
      <c r="A3731" t="s">
        <v>305</v>
      </c>
      <c r="B3731" t="s">
        <v>306</v>
      </c>
      <c r="C3731" t="s">
        <v>293</v>
      </c>
      <c r="D3731" t="s">
        <v>1206</v>
      </c>
      <c r="E3731" t="s">
        <v>75</v>
      </c>
      <c r="F3731" t="s">
        <v>1228</v>
      </c>
      <c r="G3731" t="s">
        <v>75</v>
      </c>
      <c r="H3731" t="s">
        <v>1229</v>
      </c>
      <c r="I3731" t="s">
        <v>493</v>
      </c>
      <c r="J3731" t="s">
        <v>1236</v>
      </c>
      <c r="K3731" t="s">
        <v>1237</v>
      </c>
      <c r="L3731" t="s">
        <v>1238</v>
      </c>
      <c r="M3731" t="s">
        <v>1232</v>
      </c>
      <c r="N3731" t="s">
        <v>1233</v>
      </c>
      <c r="O3731" t="s">
        <v>1083</v>
      </c>
      <c r="P3731" t="s">
        <v>1084</v>
      </c>
      <c r="Q3731" s="11">
        <v>0</v>
      </c>
      <c r="R3731" s="11">
        <v>0</v>
      </c>
      <c r="S3731" s="11">
        <v>0</v>
      </c>
      <c r="T3731" s="11">
        <v>0</v>
      </c>
      <c r="U3731" s="11">
        <v>630000000</v>
      </c>
      <c r="V3731" s="11">
        <v>0</v>
      </c>
      <c r="W3731" s="11">
        <v>0</v>
      </c>
      <c r="X3731" s="11">
        <v>630000000</v>
      </c>
      <c r="Y3731" s="11">
        <v>0</v>
      </c>
      <c r="Z3731" s="11">
        <v>0</v>
      </c>
      <c r="AA3731" s="11">
        <v>0</v>
      </c>
      <c r="AB3731" s="11">
        <v>0</v>
      </c>
      <c r="AC3731" s="11">
        <v>0</v>
      </c>
      <c r="AD3731" s="11">
        <v>0</v>
      </c>
      <c r="AE3731" s="11">
        <v>0</v>
      </c>
      <c r="AF3731" s="11">
        <v>0</v>
      </c>
      <c r="AG3731" s="11">
        <v>0</v>
      </c>
      <c r="AH3731" s="11">
        <v>0</v>
      </c>
      <c r="AI3731" s="11">
        <v>0</v>
      </c>
      <c r="AJ3731" s="11">
        <v>0</v>
      </c>
      <c r="AK3731" s="11">
        <v>0</v>
      </c>
      <c r="AL3731" s="11">
        <v>0</v>
      </c>
      <c r="AM3731" s="11">
        <v>0</v>
      </c>
      <c r="AN3731" s="11">
        <v>0</v>
      </c>
      <c r="AO37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31" s="11">
        <f>Table_PBS_SQL_DB2_PBSSQL_PBS_NDP_Tina_CG_QtrlyPerformance_Final[[#This Row],[GOU REL]]+Table_PBS_SQL_DB2_PBSSQL_PBS_NDP_Tina_CG_QtrlyPerformance_Final[[#This Row],[EXT REL]]</f>
        <v>0</v>
      </c>
      <c r="AT3731" s="11">
        <f>Table_PBS_SQL_DB2_PBSSQL_PBS_NDP_Tina_CG_QtrlyPerformance_Final[[#This Row],[GOU EXP]]+Table_PBS_SQL_DB2_PBSSQL_PBS_NDP_Tina_CG_QtrlyPerformance_Final[[#This Row],[EXT EXP]]</f>
        <v>0</v>
      </c>
      <c r="AU3731" s="11" t="str">
        <f>IF(Table_PBS_SQL_DB2_PBSSQL_PBS_NDP_Tina_CG_QtrlyPerformance_Final[[#This Row],[Item_Code]]&gt;"300000", "Capital", "Recurrent")</f>
        <v>Recurrent</v>
      </c>
    </row>
    <row r="3732" spans="1:47" x14ac:dyDescent="0.25">
      <c r="A3732" t="s">
        <v>305</v>
      </c>
      <c r="B3732" t="s">
        <v>306</v>
      </c>
      <c r="C3732" t="s">
        <v>293</v>
      </c>
      <c r="D3732" t="s">
        <v>1206</v>
      </c>
      <c r="E3732" t="s">
        <v>75</v>
      </c>
      <c r="F3732" t="s">
        <v>1228</v>
      </c>
      <c r="G3732" t="s">
        <v>75</v>
      </c>
      <c r="H3732" t="s">
        <v>1229</v>
      </c>
      <c r="I3732" t="s">
        <v>493</v>
      </c>
      <c r="J3732" t="s">
        <v>1236</v>
      </c>
      <c r="K3732" t="s">
        <v>1237</v>
      </c>
      <c r="L3732" t="s">
        <v>1238</v>
      </c>
      <c r="M3732" t="s">
        <v>1232</v>
      </c>
      <c r="N3732" t="s">
        <v>1233</v>
      </c>
      <c r="O3732" t="s">
        <v>1155</v>
      </c>
      <c r="P3732" t="s">
        <v>1156</v>
      </c>
      <c r="Q3732" s="11">
        <v>0</v>
      </c>
      <c r="R3732" s="11">
        <v>0</v>
      </c>
      <c r="S3732" s="11">
        <v>0</v>
      </c>
      <c r="T3732" s="11">
        <v>0</v>
      </c>
      <c r="U3732" s="11">
        <v>15366918576</v>
      </c>
      <c r="V3732" s="11">
        <v>0</v>
      </c>
      <c r="W3732" s="11">
        <v>1478000000</v>
      </c>
      <c r="X3732" s="11">
        <v>13888918576</v>
      </c>
      <c r="Y3732" s="11">
        <v>0</v>
      </c>
      <c r="Z3732" s="11">
        <v>0</v>
      </c>
      <c r="AA3732" s="11">
        <v>0</v>
      </c>
      <c r="AB3732" s="11">
        <v>0</v>
      </c>
      <c r="AC3732" s="11">
        <v>159000000</v>
      </c>
      <c r="AD3732" s="11">
        <v>0</v>
      </c>
      <c r="AE3732" s="11">
        <v>0</v>
      </c>
      <c r="AF3732" s="11">
        <v>0</v>
      </c>
      <c r="AG3732" s="11">
        <v>221700000</v>
      </c>
      <c r="AH3732" s="11">
        <v>0</v>
      </c>
      <c r="AI3732" s="11">
        <v>0</v>
      </c>
      <c r="AJ3732" s="11">
        <v>0</v>
      </c>
      <c r="AK3732" s="11">
        <v>120000000</v>
      </c>
      <c r="AL3732" s="11">
        <v>500700000</v>
      </c>
      <c r="AM3732" s="11">
        <v>0</v>
      </c>
      <c r="AN3732" s="11">
        <v>0</v>
      </c>
      <c r="AO37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500700000</v>
      </c>
      <c r="AP37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500700000</v>
      </c>
      <c r="AR37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32" s="11">
        <f>Table_PBS_SQL_DB2_PBSSQL_PBS_NDP_Tina_CG_QtrlyPerformance_Final[[#This Row],[GOU REL]]+Table_PBS_SQL_DB2_PBSSQL_PBS_NDP_Tina_CG_QtrlyPerformance_Final[[#This Row],[EXT REL]]</f>
        <v>500700000</v>
      </c>
      <c r="AT3732" s="11">
        <f>Table_PBS_SQL_DB2_PBSSQL_PBS_NDP_Tina_CG_QtrlyPerformance_Final[[#This Row],[GOU EXP]]+Table_PBS_SQL_DB2_PBSSQL_PBS_NDP_Tina_CG_QtrlyPerformance_Final[[#This Row],[EXT EXP]]</f>
        <v>500700000</v>
      </c>
      <c r="AU3732" s="11" t="str">
        <f>IF(Table_PBS_SQL_DB2_PBSSQL_PBS_NDP_Tina_CG_QtrlyPerformance_Final[[#This Row],[Item_Code]]&gt;"300000", "Capital", "Recurrent")</f>
        <v>Capital</v>
      </c>
    </row>
    <row r="3733" spans="1:47" x14ac:dyDescent="0.25">
      <c r="A3733" t="s">
        <v>305</v>
      </c>
      <c r="B3733" t="s">
        <v>306</v>
      </c>
      <c r="C3733" t="s">
        <v>293</v>
      </c>
      <c r="D3733" t="s">
        <v>1206</v>
      </c>
      <c r="E3733" t="s">
        <v>75</v>
      </c>
      <c r="F3733" t="s">
        <v>1228</v>
      </c>
      <c r="G3733" t="s">
        <v>75</v>
      </c>
      <c r="H3733" t="s">
        <v>1229</v>
      </c>
      <c r="I3733" t="s">
        <v>467</v>
      </c>
      <c r="J3733" t="s">
        <v>1239</v>
      </c>
      <c r="K3733" t="s">
        <v>1230</v>
      </c>
      <c r="L3733" t="s">
        <v>1231</v>
      </c>
      <c r="M3733" t="s">
        <v>1232</v>
      </c>
      <c r="N3733" t="s">
        <v>1233</v>
      </c>
      <c r="O3733" t="s">
        <v>1062</v>
      </c>
      <c r="P3733" t="s">
        <v>1063</v>
      </c>
      <c r="Q3733" s="11">
        <v>0</v>
      </c>
      <c r="R3733" s="11">
        <v>0</v>
      </c>
      <c r="S3733" s="11">
        <v>0</v>
      </c>
      <c r="T3733" s="11">
        <v>0</v>
      </c>
      <c r="U3733" s="11">
        <v>4362463495</v>
      </c>
      <c r="V3733" s="11">
        <v>0</v>
      </c>
      <c r="W3733" s="11">
        <v>0</v>
      </c>
      <c r="X3733" s="11">
        <v>4362463495</v>
      </c>
      <c r="Y3733" s="11">
        <v>0</v>
      </c>
      <c r="Z3733" s="11">
        <v>0</v>
      </c>
      <c r="AA3733" s="11">
        <v>0</v>
      </c>
      <c r="AB3733" s="11">
        <v>0</v>
      </c>
      <c r="AC3733" s="11">
        <v>0</v>
      </c>
      <c r="AD3733" s="11">
        <v>0</v>
      </c>
      <c r="AE3733" s="11">
        <v>0</v>
      </c>
      <c r="AF3733" s="11">
        <v>0</v>
      </c>
      <c r="AG3733" s="11">
        <v>0</v>
      </c>
      <c r="AH3733" s="11">
        <v>0</v>
      </c>
      <c r="AI3733" s="11">
        <v>0</v>
      </c>
      <c r="AJ3733" s="11">
        <v>0</v>
      </c>
      <c r="AK3733" s="11">
        <v>0</v>
      </c>
      <c r="AL3733" s="11">
        <v>0</v>
      </c>
      <c r="AM3733" s="11">
        <v>0</v>
      </c>
      <c r="AN3733" s="11">
        <v>0</v>
      </c>
      <c r="AO37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33" s="11">
        <f>Table_PBS_SQL_DB2_PBSSQL_PBS_NDP_Tina_CG_QtrlyPerformance_Final[[#This Row],[GOU REL]]+Table_PBS_SQL_DB2_PBSSQL_PBS_NDP_Tina_CG_QtrlyPerformance_Final[[#This Row],[EXT REL]]</f>
        <v>0</v>
      </c>
      <c r="AT3733" s="11">
        <f>Table_PBS_SQL_DB2_PBSSQL_PBS_NDP_Tina_CG_QtrlyPerformance_Final[[#This Row],[GOU EXP]]+Table_PBS_SQL_DB2_PBSSQL_PBS_NDP_Tina_CG_QtrlyPerformance_Final[[#This Row],[EXT EXP]]</f>
        <v>0</v>
      </c>
      <c r="AU3733" s="11" t="str">
        <f>IF(Table_PBS_SQL_DB2_PBSSQL_PBS_NDP_Tina_CG_QtrlyPerformance_Final[[#This Row],[Item_Code]]&gt;"300000", "Capital", "Recurrent")</f>
        <v>Recurrent</v>
      </c>
    </row>
    <row r="3734" spans="1:47" x14ac:dyDescent="0.25">
      <c r="A3734" t="s">
        <v>305</v>
      </c>
      <c r="B3734" t="s">
        <v>306</v>
      </c>
      <c r="C3734" t="s">
        <v>293</v>
      </c>
      <c r="D3734" t="s">
        <v>1206</v>
      </c>
      <c r="E3734" t="s">
        <v>75</v>
      </c>
      <c r="F3734" t="s">
        <v>1228</v>
      </c>
      <c r="G3734" t="s">
        <v>75</v>
      </c>
      <c r="H3734" t="s">
        <v>1229</v>
      </c>
      <c r="I3734" t="s">
        <v>467</v>
      </c>
      <c r="J3734" t="s">
        <v>1239</v>
      </c>
      <c r="K3734" t="s">
        <v>1230</v>
      </c>
      <c r="L3734" t="s">
        <v>1231</v>
      </c>
      <c r="M3734" t="s">
        <v>1232</v>
      </c>
      <c r="N3734" t="s">
        <v>1233</v>
      </c>
      <c r="O3734" t="s">
        <v>1085</v>
      </c>
      <c r="P3734" t="s">
        <v>1086</v>
      </c>
      <c r="Q3734" s="11">
        <v>0</v>
      </c>
      <c r="R3734" s="11">
        <v>0</v>
      </c>
      <c r="S3734" s="11">
        <v>0</v>
      </c>
      <c r="T3734" s="11">
        <v>0</v>
      </c>
      <c r="U3734" s="11">
        <v>481111000</v>
      </c>
      <c r="V3734" s="11">
        <v>0</v>
      </c>
      <c r="W3734" s="11">
        <v>0</v>
      </c>
      <c r="X3734" s="11">
        <v>481111000</v>
      </c>
      <c r="Y3734" s="11">
        <v>0</v>
      </c>
      <c r="Z3734" s="11">
        <v>0</v>
      </c>
      <c r="AA3734" s="11">
        <v>0</v>
      </c>
      <c r="AB3734" s="11">
        <v>0</v>
      </c>
      <c r="AC3734" s="11">
        <v>0</v>
      </c>
      <c r="AD3734" s="11">
        <v>0</v>
      </c>
      <c r="AE3734" s="11">
        <v>0</v>
      </c>
      <c r="AF3734" s="11">
        <v>0</v>
      </c>
      <c r="AG3734" s="11">
        <v>0</v>
      </c>
      <c r="AH3734" s="11">
        <v>0</v>
      </c>
      <c r="AI3734" s="11">
        <v>0</v>
      </c>
      <c r="AJ3734" s="11">
        <v>0</v>
      </c>
      <c r="AK3734" s="11">
        <v>0</v>
      </c>
      <c r="AL3734" s="11">
        <v>0</v>
      </c>
      <c r="AM3734" s="11">
        <v>0</v>
      </c>
      <c r="AN3734" s="11">
        <v>0</v>
      </c>
      <c r="AO37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34" s="11">
        <f>Table_PBS_SQL_DB2_PBSSQL_PBS_NDP_Tina_CG_QtrlyPerformance_Final[[#This Row],[GOU REL]]+Table_PBS_SQL_DB2_PBSSQL_PBS_NDP_Tina_CG_QtrlyPerformance_Final[[#This Row],[EXT REL]]</f>
        <v>0</v>
      </c>
      <c r="AT3734" s="11">
        <f>Table_PBS_SQL_DB2_PBSSQL_PBS_NDP_Tina_CG_QtrlyPerformance_Final[[#This Row],[GOU EXP]]+Table_PBS_SQL_DB2_PBSSQL_PBS_NDP_Tina_CG_QtrlyPerformance_Final[[#This Row],[EXT EXP]]</f>
        <v>0</v>
      </c>
      <c r="AU3734" s="11" t="str">
        <f>IF(Table_PBS_SQL_DB2_PBSSQL_PBS_NDP_Tina_CG_QtrlyPerformance_Final[[#This Row],[Item_Code]]&gt;"300000", "Capital", "Recurrent")</f>
        <v>Recurrent</v>
      </c>
    </row>
    <row r="3735" spans="1:47" x14ac:dyDescent="0.25">
      <c r="A3735" t="s">
        <v>305</v>
      </c>
      <c r="B3735" t="s">
        <v>306</v>
      </c>
      <c r="C3735" t="s">
        <v>293</v>
      </c>
      <c r="D3735" t="s">
        <v>1206</v>
      </c>
      <c r="E3735" t="s">
        <v>75</v>
      </c>
      <c r="F3735" t="s">
        <v>1228</v>
      </c>
      <c r="G3735" t="s">
        <v>103</v>
      </c>
      <c r="H3735" t="s">
        <v>1242</v>
      </c>
      <c r="I3735" t="s">
        <v>896</v>
      </c>
      <c r="J3735" t="s">
        <v>897</v>
      </c>
      <c r="K3735" t="s">
        <v>1243</v>
      </c>
      <c r="L3735" t="s">
        <v>1244</v>
      </c>
      <c r="M3735" t="s">
        <v>866</v>
      </c>
      <c r="N3735" t="s">
        <v>867</v>
      </c>
      <c r="O3735" t="s">
        <v>996</v>
      </c>
      <c r="P3735" t="s">
        <v>997</v>
      </c>
      <c r="Q3735" s="11">
        <v>0</v>
      </c>
      <c r="R3735" s="11">
        <v>0</v>
      </c>
      <c r="S3735" s="11">
        <v>0</v>
      </c>
      <c r="T3735" s="11">
        <v>0</v>
      </c>
      <c r="U3735" s="11">
        <v>0</v>
      </c>
      <c r="V3735" s="11">
        <v>0</v>
      </c>
      <c r="W3735" s="11">
        <v>0</v>
      </c>
      <c r="X3735" s="11">
        <v>0</v>
      </c>
      <c r="Y3735" s="11">
        <v>0</v>
      </c>
      <c r="Z3735" s="11">
        <v>0</v>
      </c>
      <c r="AA3735" s="11">
        <v>2887669111</v>
      </c>
      <c r="AB3735" s="11">
        <v>1642810142</v>
      </c>
      <c r="AC3735" s="11">
        <v>0</v>
      </c>
      <c r="AD3735" s="11">
        <v>0</v>
      </c>
      <c r="AE3735" s="11">
        <v>2887669111</v>
      </c>
      <c r="AF3735" s="11">
        <v>2978269765</v>
      </c>
      <c r="AG3735" s="11">
        <v>0</v>
      </c>
      <c r="AH3735" s="11">
        <v>0</v>
      </c>
      <c r="AI3735" s="11">
        <v>1279989036.1168137</v>
      </c>
      <c r="AJ3735" s="11">
        <v>2341801016</v>
      </c>
      <c r="AK3735" s="11">
        <v>0</v>
      </c>
      <c r="AL3735" s="11">
        <v>0</v>
      </c>
      <c r="AM3735" s="11">
        <v>0</v>
      </c>
      <c r="AN3735" s="11">
        <v>0</v>
      </c>
      <c r="AO37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7055327258.1168137</v>
      </c>
      <c r="AQ37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6962880923</v>
      </c>
      <c r="AS3735" s="11">
        <f>Table_PBS_SQL_DB2_PBSSQL_PBS_NDP_Tina_CG_QtrlyPerformance_Final[[#This Row],[GOU REL]]+Table_PBS_SQL_DB2_PBSSQL_PBS_NDP_Tina_CG_QtrlyPerformance_Final[[#This Row],[EXT REL]]</f>
        <v>7055327258.1168137</v>
      </c>
      <c r="AT3735" s="11">
        <f>Table_PBS_SQL_DB2_PBSSQL_PBS_NDP_Tina_CG_QtrlyPerformance_Final[[#This Row],[GOU EXP]]+Table_PBS_SQL_DB2_PBSSQL_PBS_NDP_Tina_CG_QtrlyPerformance_Final[[#This Row],[EXT EXP]]</f>
        <v>6962880923</v>
      </c>
      <c r="AU3735" s="11" t="str">
        <f>IF(Table_PBS_SQL_DB2_PBSSQL_PBS_NDP_Tina_CG_QtrlyPerformance_Final[[#This Row],[Item_Code]]&gt;"300000", "Capital", "Recurrent")</f>
        <v>Recurrent</v>
      </c>
    </row>
    <row r="3736" spans="1:47" x14ac:dyDescent="0.25">
      <c r="A3736" t="s">
        <v>305</v>
      </c>
      <c r="B3736" t="s">
        <v>306</v>
      </c>
      <c r="C3736" t="s">
        <v>293</v>
      </c>
      <c r="D3736" t="s">
        <v>1206</v>
      </c>
      <c r="E3736" t="s">
        <v>75</v>
      </c>
      <c r="F3736" t="s">
        <v>1228</v>
      </c>
      <c r="G3736" t="s">
        <v>103</v>
      </c>
      <c r="H3736" t="s">
        <v>1242</v>
      </c>
      <c r="I3736" t="s">
        <v>896</v>
      </c>
      <c r="J3736" t="s">
        <v>897</v>
      </c>
      <c r="K3736" t="s">
        <v>1243</v>
      </c>
      <c r="L3736" t="s">
        <v>1244</v>
      </c>
      <c r="M3736" t="s">
        <v>866</v>
      </c>
      <c r="N3736" t="s">
        <v>867</v>
      </c>
      <c r="O3736" t="s">
        <v>2125</v>
      </c>
      <c r="P3736" t="s">
        <v>2126</v>
      </c>
      <c r="Q3736" s="11">
        <v>0</v>
      </c>
      <c r="R3736" s="11">
        <v>0</v>
      </c>
      <c r="S3736" s="11">
        <v>0</v>
      </c>
      <c r="T3736" s="11">
        <v>0</v>
      </c>
      <c r="U3736" s="11">
        <v>0</v>
      </c>
      <c r="V3736" s="11">
        <v>0</v>
      </c>
      <c r="W3736" s="11">
        <v>0</v>
      </c>
      <c r="X3736" s="11">
        <v>0</v>
      </c>
      <c r="Y3736" s="11">
        <v>0</v>
      </c>
      <c r="Z3736" s="11">
        <v>0</v>
      </c>
      <c r="AA3736" s="11">
        <v>36911782169</v>
      </c>
      <c r="AB3736" s="11">
        <v>2756201755</v>
      </c>
      <c r="AC3736" s="11">
        <v>0</v>
      </c>
      <c r="AD3736" s="11">
        <v>0</v>
      </c>
      <c r="AE3736" s="11">
        <v>0</v>
      </c>
      <c r="AF3736" s="11">
        <v>11799836444</v>
      </c>
      <c r="AG3736" s="11">
        <v>0</v>
      </c>
      <c r="AH3736" s="11">
        <v>0</v>
      </c>
      <c r="AI3736" s="11">
        <v>20911782169</v>
      </c>
      <c r="AJ3736" s="11">
        <v>15510564494</v>
      </c>
      <c r="AK3736" s="11">
        <v>0</v>
      </c>
      <c r="AL3736" s="11">
        <v>0</v>
      </c>
      <c r="AM3736" s="11">
        <v>0</v>
      </c>
      <c r="AN3736" s="11">
        <v>0</v>
      </c>
      <c r="AO37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57823564338</v>
      </c>
      <c r="AQ37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30066602693</v>
      </c>
      <c r="AS3736" s="11">
        <f>Table_PBS_SQL_DB2_PBSSQL_PBS_NDP_Tina_CG_QtrlyPerformance_Final[[#This Row],[GOU REL]]+Table_PBS_SQL_DB2_PBSSQL_PBS_NDP_Tina_CG_QtrlyPerformance_Final[[#This Row],[EXT REL]]</f>
        <v>57823564338</v>
      </c>
      <c r="AT3736" s="11">
        <f>Table_PBS_SQL_DB2_PBSSQL_PBS_NDP_Tina_CG_QtrlyPerformance_Final[[#This Row],[GOU EXP]]+Table_PBS_SQL_DB2_PBSSQL_PBS_NDP_Tina_CG_QtrlyPerformance_Final[[#This Row],[EXT EXP]]</f>
        <v>30066602693</v>
      </c>
      <c r="AU3736" s="11" t="str">
        <f>IF(Table_PBS_SQL_DB2_PBSSQL_PBS_NDP_Tina_CG_QtrlyPerformance_Final[[#This Row],[Item_Code]]&gt;"300000", "Capital", "Recurrent")</f>
        <v>Recurrent</v>
      </c>
    </row>
    <row r="3737" spans="1:47" x14ac:dyDescent="0.25">
      <c r="A3737" t="s">
        <v>305</v>
      </c>
      <c r="B3737" t="s">
        <v>306</v>
      </c>
      <c r="C3737" t="s">
        <v>293</v>
      </c>
      <c r="D3737" t="s">
        <v>1206</v>
      </c>
      <c r="E3737" t="s">
        <v>75</v>
      </c>
      <c r="F3737" t="s">
        <v>1228</v>
      </c>
      <c r="G3737" t="s">
        <v>103</v>
      </c>
      <c r="H3737" t="s">
        <v>1242</v>
      </c>
      <c r="I3737" t="s">
        <v>896</v>
      </c>
      <c r="J3737" t="s">
        <v>897</v>
      </c>
      <c r="K3737" t="s">
        <v>1245</v>
      </c>
      <c r="L3737" t="s">
        <v>1246</v>
      </c>
      <c r="M3737" t="s">
        <v>1251</v>
      </c>
      <c r="N3737" t="s">
        <v>1252</v>
      </c>
      <c r="O3737" t="s">
        <v>1626</v>
      </c>
      <c r="P3737" t="s">
        <v>1627</v>
      </c>
      <c r="Q3737" s="11">
        <v>0</v>
      </c>
      <c r="R3737" s="11">
        <v>0</v>
      </c>
      <c r="S3737" s="11">
        <v>0</v>
      </c>
      <c r="T3737" s="11">
        <v>0</v>
      </c>
      <c r="U3737" s="11">
        <v>0</v>
      </c>
      <c r="V3737" s="11">
        <v>0</v>
      </c>
      <c r="W3737" s="11">
        <v>0</v>
      </c>
      <c r="X3737" s="11">
        <v>0</v>
      </c>
      <c r="Y3737" s="11">
        <v>0</v>
      </c>
      <c r="Z3737" s="11">
        <v>0</v>
      </c>
      <c r="AA3737" s="11">
        <v>0</v>
      </c>
      <c r="AB3737" s="11">
        <v>0</v>
      </c>
      <c r="AC3737" s="11">
        <v>0</v>
      </c>
      <c r="AD3737" s="11">
        <v>0</v>
      </c>
      <c r="AE3737" s="11">
        <v>0</v>
      </c>
      <c r="AF3737" s="11">
        <v>0</v>
      </c>
      <c r="AG3737" s="11">
        <v>0</v>
      </c>
      <c r="AH3737" s="11">
        <v>0</v>
      </c>
      <c r="AI3737" s="11">
        <v>0</v>
      </c>
      <c r="AJ3737" s="11">
        <v>0</v>
      </c>
      <c r="AK3737" s="11">
        <v>0</v>
      </c>
      <c r="AL3737" s="11">
        <v>0</v>
      </c>
      <c r="AM3737" s="11">
        <v>11063602001</v>
      </c>
      <c r="AN3737" s="11">
        <v>0</v>
      </c>
      <c r="AO37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11063602001</v>
      </c>
      <c r="AQ37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37" s="11">
        <f>Table_PBS_SQL_DB2_PBSSQL_PBS_NDP_Tina_CG_QtrlyPerformance_Final[[#This Row],[GOU REL]]+Table_PBS_SQL_DB2_PBSSQL_PBS_NDP_Tina_CG_QtrlyPerformance_Final[[#This Row],[EXT REL]]</f>
        <v>11063602001</v>
      </c>
      <c r="AT3737" s="11">
        <f>Table_PBS_SQL_DB2_PBSSQL_PBS_NDP_Tina_CG_QtrlyPerformance_Final[[#This Row],[GOU EXP]]+Table_PBS_SQL_DB2_PBSSQL_PBS_NDP_Tina_CG_QtrlyPerformance_Final[[#This Row],[EXT EXP]]</f>
        <v>0</v>
      </c>
      <c r="AU3737" s="11" t="str">
        <f>IF(Table_PBS_SQL_DB2_PBSSQL_PBS_NDP_Tina_CG_QtrlyPerformance_Final[[#This Row],[Item_Code]]&gt;"300000", "Capital", "Recurrent")</f>
        <v>Capital</v>
      </c>
    </row>
    <row r="3738" spans="1:47" x14ac:dyDescent="0.25">
      <c r="A3738" t="s">
        <v>305</v>
      </c>
      <c r="B3738" t="s">
        <v>306</v>
      </c>
      <c r="C3738" t="s">
        <v>293</v>
      </c>
      <c r="D3738" t="s">
        <v>1206</v>
      </c>
      <c r="E3738" t="s">
        <v>75</v>
      </c>
      <c r="F3738" t="s">
        <v>1228</v>
      </c>
      <c r="G3738" t="s">
        <v>103</v>
      </c>
      <c r="H3738" t="s">
        <v>1242</v>
      </c>
      <c r="I3738" t="s">
        <v>896</v>
      </c>
      <c r="J3738" t="s">
        <v>897</v>
      </c>
      <c r="K3738" t="s">
        <v>311</v>
      </c>
      <c r="L3738" t="s">
        <v>1247</v>
      </c>
      <c r="M3738" t="s">
        <v>866</v>
      </c>
      <c r="N3738" t="s">
        <v>867</v>
      </c>
      <c r="O3738" t="s">
        <v>878</v>
      </c>
      <c r="P3738" t="s">
        <v>879</v>
      </c>
      <c r="Q3738" s="11">
        <v>0</v>
      </c>
      <c r="R3738" s="11">
        <v>0</v>
      </c>
      <c r="S3738" s="11">
        <v>0</v>
      </c>
      <c r="T3738" s="11">
        <v>0</v>
      </c>
      <c r="U3738" s="11">
        <v>0</v>
      </c>
      <c r="V3738" s="11">
        <v>0</v>
      </c>
      <c r="W3738" s="11">
        <v>0</v>
      </c>
      <c r="X3738" s="11">
        <v>0</v>
      </c>
      <c r="Y3738" s="11">
        <v>0</v>
      </c>
      <c r="Z3738" s="11">
        <v>0</v>
      </c>
      <c r="AA3738" s="11">
        <v>0</v>
      </c>
      <c r="AB3738" s="11">
        <v>0</v>
      </c>
      <c r="AC3738" s="11">
        <v>0</v>
      </c>
      <c r="AD3738" s="11">
        <v>0</v>
      </c>
      <c r="AE3738" s="11">
        <v>529199998</v>
      </c>
      <c r="AF3738" s="11">
        <v>529199998</v>
      </c>
      <c r="AG3738" s="11">
        <v>0</v>
      </c>
      <c r="AH3738" s="11">
        <v>0</v>
      </c>
      <c r="AI3738" s="11">
        <v>391607998</v>
      </c>
      <c r="AJ3738" s="11">
        <v>331830000</v>
      </c>
      <c r="AK3738" s="11">
        <v>0</v>
      </c>
      <c r="AL3738" s="11">
        <v>0</v>
      </c>
      <c r="AM3738" s="11">
        <v>254015998</v>
      </c>
      <c r="AN3738" s="11">
        <v>0</v>
      </c>
      <c r="AO37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1174823994</v>
      </c>
      <c r="AQ37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861029998</v>
      </c>
      <c r="AS3738" s="11">
        <f>Table_PBS_SQL_DB2_PBSSQL_PBS_NDP_Tina_CG_QtrlyPerformance_Final[[#This Row],[GOU REL]]+Table_PBS_SQL_DB2_PBSSQL_PBS_NDP_Tina_CG_QtrlyPerformance_Final[[#This Row],[EXT REL]]</f>
        <v>1174823994</v>
      </c>
      <c r="AT3738" s="11">
        <f>Table_PBS_SQL_DB2_PBSSQL_PBS_NDP_Tina_CG_QtrlyPerformance_Final[[#This Row],[GOU EXP]]+Table_PBS_SQL_DB2_PBSSQL_PBS_NDP_Tina_CG_QtrlyPerformance_Final[[#This Row],[EXT EXP]]</f>
        <v>861029998</v>
      </c>
      <c r="AU3738" s="11" t="str">
        <f>IF(Table_PBS_SQL_DB2_PBSSQL_PBS_NDP_Tina_CG_QtrlyPerformance_Final[[#This Row],[Item_Code]]&gt;"300000", "Capital", "Recurrent")</f>
        <v>Recurrent</v>
      </c>
    </row>
    <row r="3739" spans="1:47" x14ac:dyDescent="0.25">
      <c r="A3739" t="s">
        <v>305</v>
      </c>
      <c r="B3739" t="s">
        <v>306</v>
      </c>
      <c r="C3739" t="s">
        <v>293</v>
      </c>
      <c r="D3739" t="s">
        <v>1206</v>
      </c>
      <c r="E3739" t="s">
        <v>75</v>
      </c>
      <c r="F3739" t="s">
        <v>1228</v>
      </c>
      <c r="G3739" t="s">
        <v>103</v>
      </c>
      <c r="H3739" t="s">
        <v>1242</v>
      </c>
      <c r="I3739" t="s">
        <v>896</v>
      </c>
      <c r="J3739" t="s">
        <v>897</v>
      </c>
      <c r="K3739" t="s">
        <v>311</v>
      </c>
      <c r="L3739" t="s">
        <v>1247</v>
      </c>
      <c r="M3739" t="s">
        <v>866</v>
      </c>
      <c r="N3739" t="s">
        <v>867</v>
      </c>
      <c r="O3739" t="s">
        <v>1215</v>
      </c>
      <c r="P3739" t="s">
        <v>1216</v>
      </c>
      <c r="Q3739" s="11">
        <v>0</v>
      </c>
      <c r="R3739" s="11">
        <v>0</v>
      </c>
      <c r="S3739" s="11">
        <v>0</v>
      </c>
      <c r="T3739" s="11">
        <v>0</v>
      </c>
      <c r="U3739" s="11">
        <v>0</v>
      </c>
      <c r="V3739" s="11">
        <v>0</v>
      </c>
      <c r="W3739" s="11">
        <v>0</v>
      </c>
      <c r="X3739" s="11">
        <v>0</v>
      </c>
      <c r="Y3739" s="11">
        <v>0</v>
      </c>
      <c r="Z3739" s="11">
        <v>0</v>
      </c>
      <c r="AA3739" s="11">
        <v>0</v>
      </c>
      <c r="AB3739" s="11">
        <v>0</v>
      </c>
      <c r="AC3739" s="11">
        <v>0</v>
      </c>
      <c r="AD3739" s="11">
        <v>0</v>
      </c>
      <c r="AE3739" s="11">
        <v>36000000</v>
      </c>
      <c r="AF3739" s="11">
        <v>20375234</v>
      </c>
      <c r="AG3739" s="11">
        <v>0</v>
      </c>
      <c r="AH3739" s="11">
        <v>0</v>
      </c>
      <c r="AI3739" s="11">
        <v>26640000</v>
      </c>
      <c r="AJ3739" s="11">
        <v>1741500</v>
      </c>
      <c r="AK3739" s="11">
        <v>0</v>
      </c>
      <c r="AL3739" s="11">
        <v>0</v>
      </c>
      <c r="AM3739" s="11">
        <v>17280000</v>
      </c>
      <c r="AN3739" s="11">
        <v>25847457</v>
      </c>
      <c r="AO37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79920000</v>
      </c>
      <c r="AQ37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47964191</v>
      </c>
      <c r="AS3739" s="11">
        <f>Table_PBS_SQL_DB2_PBSSQL_PBS_NDP_Tina_CG_QtrlyPerformance_Final[[#This Row],[GOU REL]]+Table_PBS_SQL_DB2_PBSSQL_PBS_NDP_Tina_CG_QtrlyPerformance_Final[[#This Row],[EXT REL]]</f>
        <v>79920000</v>
      </c>
      <c r="AT3739" s="11">
        <f>Table_PBS_SQL_DB2_PBSSQL_PBS_NDP_Tina_CG_QtrlyPerformance_Final[[#This Row],[GOU EXP]]+Table_PBS_SQL_DB2_PBSSQL_PBS_NDP_Tina_CG_QtrlyPerformance_Final[[#This Row],[EXT EXP]]</f>
        <v>47964191</v>
      </c>
      <c r="AU3739" s="11" t="str">
        <f>IF(Table_PBS_SQL_DB2_PBSSQL_PBS_NDP_Tina_CG_QtrlyPerformance_Final[[#This Row],[Item_Code]]&gt;"300000", "Capital", "Recurrent")</f>
        <v>Capital</v>
      </c>
    </row>
    <row r="3740" spans="1:47" x14ac:dyDescent="0.25">
      <c r="A3740" t="s">
        <v>305</v>
      </c>
      <c r="B3740" t="s">
        <v>306</v>
      </c>
      <c r="C3740" t="s">
        <v>293</v>
      </c>
      <c r="D3740" t="s">
        <v>1206</v>
      </c>
      <c r="E3740" t="s">
        <v>75</v>
      </c>
      <c r="F3740" t="s">
        <v>1228</v>
      </c>
      <c r="G3740" t="s">
        <v>103</v>
      </c>
      <c r="H3740" t="s">
        <v>1242</v>
      </c>
      <c r="I3740" t="s">
        <v>896</v>
      </c>
      <c r="J3740" t="s">
        <v>897</v>
      </c>
      <c r="K3740" t="s">
        <v>311</v>
      </c>
      <c r="L3740" t="s">
        <v>1247</v>
      </c>
      <c r="M3740" t="s">
        <v>866</v>
      </c>
      <c r="N3740" t="s">
        <v>867</v>
      </c>
      <c r="O3740" t="s">
        <v>1589</v>
      </c>
      <c r="P3740" t="s">
        <v>1590</v>
      </c>
      <c r="Q3740" s="11">
        <v>0</v>
      </c>
      <c r="R3740" s="11">
        <v>0</v>
      </c>
      <c r="S3740" s="11">
        <v>0</v>
      </c>
      <c r="T3740" s="11">
        <v>0</v>
      </c>
      <c r="U3740" s="11">
        <v>0</v>
      </c>
      <c r="V3740" s="11">
        <v>0</v>
      </c>
      <c r="W3740" s="11">
        <v>0</v>
      </c>
      <c r="X3740" s="11">
        <v>0</v>
      </c>
      <c r="Y3740" s="11">
        <v>0</v>
      </c>
      <c r="Z3740" s="11">
        <v>0</v>
      </c>
      <c r="AA3740" s="11">
        <v>0</v>
      </c>
      <c r="AB3740" s="11">
        <v>0</v>
      </c>
      <c r="AC3740" s="11">
        <v>0</v>
      </c>
      <c r="AD3740" s="11">
        <v>0</v>
      </c>
      <c r="AE3740" s="11">
        <v>5517000000</v>
      </c>
      <c r="AF3740" s="11">
        <v>5516999999.96</v>
      </c>
      <c r="AG3740" s="11">
        <v>0</v>
      </c>
      <c r="AH3740" s="11">
        <v>0</v>
      </c>
      <c r="AI3740" s="11">
        <v>4082580000</v>
      </c>
      <c r="AJ3740" s="11">
        <v>269973000</v>
      </c>
      <c r="AK3740" s="11">
        <v>0</v>
      </c>
      <c r="AL3740" s="11">
        <v>0</v>
      </c>
      <c r="AM3740" s="11">
        <v>2648160000</v>
      </c>
      <c r="AN3740" s="11">
        <v>0</v>
      </c>
      <c r="AO37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12247740000</v>
      </c>
      <c r="AQ37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5786972999.96</v>
      </c>
      <c r="AS3740" s="11">
        <f>Table_PBS_SQL_DB2_PBSSQL_PBS_NDP_Tina_CG_QtrlyPerformance_Final[[#This Row],[GOU REL]]+Table_PBS_SQL_DB2_PBSSQL_PBS_NDP_Tina_CG_QtrlyPerformance_Final[[#This Row],[EXT REL]]</f>
        <v>12247740000</v>
      </c>
      <c r="AT3740" s="11">
        <f>Table_PBS_SQL_DB2_PBSSQL_PBS_NDP_Tina_CG_QtrlyPerformance_Final[[#This Row],[GOU EXP]]+Table_PBS_SQL_DB2_PBSSQL_PBS_NDP_Tina_CG_QtrlyPerformance_Final[[#This Row],[EXT EXP]]</f>
        <v>5786972999.96</v>
      </c>
      <c r="AU3740" s="11" t="str">
        <f>IF(Table_PBS_SQL_DB2_PBSSQL_PBS_NDP_Tina_CG_QtrlyPerformance_Final[[#This Row],[Item_Code]]&gt;"300000", "Capital", "Recurrent")</f>
        <v>Capital</v>
      </c>
    </row>
    <row r="3741" spans="1:47" x14ac:dyDescent="0.25">
      <c r="A3741" t="s">
        <v>305</v>
      </c>
      <c r="B3741" t="s">
        <v>306</v>
      </c>
      <c r="C3741" t="s">
        <v>293</v>
      </c>
      <c r="D3741" t="s">
        <v>1206</v>
      </c>
      <c r="E3741" t="s">
        <v>75</v>
      </c>
      <c r="F3741" t="s">
        <v>1228</v>
      </c>
      <c r="G3741" t="s">
        <v>103</v>
      </c>
      <c r="H3741" t="s">
        <v>1242</v>
      </c>
      <c r="I3741" t="s">
        <v>896</v>
      </c>
      <c r="J3741" t="s">
        <v>897</v>
      </c>
      <c r="K3741" t="s">
        <v>311</v>
      </c>
      <c r="L3741" t="s">
        <v>1247</v>
      </c>
      <c r="M3741" t="s">
        <v>1168</v>
      </c>
      <c r="N3741" t="s">
        <v>1169</v>
      </c>
      <c r="O3741" t="s">
        <v>1028</v>
      </c>
      <c r="P3741" t="s">
        <v>1029</v>
      </c>
      <c r="Q3741" s="11">
        <v>0</v>
      </c>
      <c r="R3741" s="11">
        <v>0</v>
      </c>
      <c r="S3741" s="11">
        <v>0</v>
      </c>
      <c r="T3741" s="11">
        <v>0</v>
      </c>
      <c r="U3741" s="11">
        <v>0</v>
      </c>
      <c r="V3741" s="11">
        <v>0</v>
      </c>
      <c r="W3741" s="11">
        <v>0</v>
      </c>
      <c r="X3741" s="11">
        <v>0</v>
      </c>
      <c r="Y3741" s="11">
        <v>0</v>
      </c>
      <c r="Z3741" s="11">
        <v>0</v>
      </c>
      <c r="AA3741" s="11">
        <v>0</v>
      </c>
      <c r="AB3741" s="11">
        <v>0</v>
      </c>
      <c r="AC3741" s="11">
        <v>0</v>
      </c>
      <c r="AD3741" s="11">
        <v>0</v>
      </c>
      <c r="AE3741" s="11">
        <v>5286619980</v>
      </c>
      <c r="AF3741" s="11">
        <v>5286619980</v>
      </c>
      <c r="AG3741" s="11">
        <v>0</v>
      </c>
      <c r="AH3741" s="11">
        <v>0</v>
      </c>
      <c r="AI3741" s="11">
        <v>3912098785</v>
      </c>
      <c r="AJ3741" s="11">
        <v>1702925553</v>
      </c>
      <c r="AK3741" s="11">
        <v>0</v>
      </c>
      <c r="AL3741" s="11">
        <v>0</v>
      </c>
      <c r="AM3741" s="11">
        <v>2537577591</v>
      </c>
      <c r="AN3741" s="11">
        <v>2590350988</v>
      </c>
      <c r="AO37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11736296356</v>
      </c>
      <c r="AQ37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9579896521</v>
      </c>
      <c r="AS3741" s="11">
        <f>Table_PBS_SQL_DB2_PBSSQL_PBS_NDP_Tina_CG_QtrlyPerformance_Final[[#This Row],[GOU REL]]+Table_PBS_SQL_DB2_PBSSQL_PBS_NDP_Tina_CG_QtrlyPerformance_Final[[#This Row],[EXT REL]]</f>
        <v>11736296356</v>
      </c>
      <c r="AT3741" s="11">
        <f>Table_PBS_SQL_DB2_PBSSQL_PBS_NDP_Tina_CG_QtrlyPerformance_Final[[#This Row],[GOU EXP]]+Table_PBS_SQL_DB2_PBSSQL_PBS_NDP_Tina_CG_QtrlyPerformance_Final[[#This Row],[EXT EXP]]</f>
        <v>9579896521</v>
      </c>
      <c r="AU3741" s="11" t="str">
        <f>IF(Table_PBS_SQL_DB2_PBSSQL_PBS_NDP_Tina_CG_QtrlyPerformance_Final[[#This Row],[Item_Code]]&gt;"300000", "Capital", "Recurrent")</f>
        <v>Recurrent</v>
      </c>
    </row>
    <row r="3742" spans="1:47" x14ac:dyDescent="0.25">
      <c r="A3742" t="s">
        <v>305</v>
      </c>
      <c r="B3742" t="s">
        <v>306</v>
      </c>
      <c r="C3742" t="s">
        <v>293</v>
      </c>
      <c r="D3742" t="s">
        <v>1206</v>
      </c>
      <c r="E3742" t="s">
        <v>75</v>
      </c>
      <c r="F3742" t="s">
        <v>1228</v>
      </c>
      <c r="G3742" t="s">
        <v>103</v>
      </c>
      <c r="H3742" t="s">
        <v>1242</v>
      </c>
      <c r="I3742" t="s">
        <v>896</v>
      </c>
      <c r="J3742" t="s">
        <v>897</v>
      </c>
      <c r="K3742" t="s">
        <v>311</v>
      </c>
      <c r="L3742" t="s">
        <v>1247</v>
      </c>
      <c r="M3742" t="s">
        <v>1168</v>
      </c>
      <c r="N3742" t="s">
        <v>1169</v>
      </c>
      <c r="O3742" t="s">
        <v>996</v>
      </c>
      <c r="P3742" t="s">
        <v>997</v>
      </c>
      <c r="Q3742" s="11">
        <v>0</v>
      </c>
      <c r="R3742" s="11">
        <v>0</v>
      </c>
      <c r="S3742" s="11">
        <v>0</v>
      </c>
      <c r="T3742" s="11">
        <v>0</v>
      </c>
      <c r="U3742" s="11">
        <v>0</v>
      </c>
      <c r="V3742" s="11">
        <v>0</v>
      </c>
      <c r="W3742" s="11">
        <v>0</v>
      </c>
      <c r="X3742" s="11">
        <v>0</v>
      </c>
      <c r="Y3742" s="11">
        <v>0</v>
      </c>
      <c r="Z3742" s="11">
        <v>0</v>
      </c>
      <c r="AA3742" s="11">
        <v>0</v>
      </c>
      <c r="AB3742" s="11">
        <v>0</v>
      </c>
      <c r="AC3742" s="11">
        <v>0</v>
      </c>
      <c r="AD3742" s="11">
        <v>0</v>
      </c>
      <c r="AE3742" s="11">
        <v>3116108160</v>
      </c>
      <c r="AF3742" s="11">
        <v>3116108160</v>
      </c>
      <c r="AG3742" s="11">
        <v>0</v>
      </c>
      <c r="AH3742" s="11">
        <v>0</v>
      </c>
      <c r="AI3742" s="11">
        <v>2305920038</v>
      </c>
      <c r="AJ3742" s="11">
        <v>208690442</v>
      </c>
      <c r="AK3742" s="11">
        <v>0</v>
      </c>
      <c r="AL3742" s="11">
        <v>0</v>
      </c>
      <c r="AM3742" s="11">
        <v>1495731917</v>
      </c>
      <c r="AN3742" s="11">
        <v>254641147</v>
      </c>
      <c r="AO37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6917760115</v>
      </c>
      <c r="AQ37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3579439749</v>
      </c>
      <c r="AS3742" s="11">
        <f>Table_PBS_SQL_DB2_PBSSQL_PBS_NDP_Tina_CG_QtrlyPerformance_Final[[#This Row],[GOU REL]]+Table_PBS_SQL_DB2_PBSSQL_PBS_NDP_Tina_CG_QtrlyPerformance_Final[[#This Row],[EXT REL]]</f>
        <v>6917760115</v>
      </c>
      <c r="AT3742" s="11">
        <f>Table_PBS_SQL_DB2_PBSSQL_PBS_NDP_Tina_CG_QtrlyPerformance_Final[[#This Row],[GOU EXP]]+Table_PBS_SQL_DB2_PBSSQL_PBS_NDP_Tina_CG_QtrlyPerformance_Final[[#This Row],[EXT EXP]]</f>
        <v>3579439749</v>
      </c>
      <c r="AU3742" s="11" t="str">
        <f>IF(Table_PBS_SQL_DB2_PBSSQL_PBS_NDP_Tina_CG_QtrlyPerformance_Final[[#This Row],[Item_Code]]&gt;"300000", "Capital", "Recurrent")</f>
        <v>Recurrent</v>
      </c>
    </row>
    <row r="3743" spans="1:47" x14ac:dyDescent="0.25">
      <c r="A3743" t="s">
        <v>305</v>
      </c>
      <c r="B3743" t="s">
        <v>306</v>
      </c>
      <c r="C3743" t="s">
        <v>293</v>
      </c>
      <c r="D3743" t="s">
        <v>1206</v>
      </c>
      <c r="E3743" t="s">
        <v>75</v>
      </c>
      <c r="F3743" t="s">
        <v>1228</v>
      </c>
      <c r="G3743" t="s">
        <v>103</v>
      </c>
      <c r="H3743" t="s">
        <v>1242</v>
      </c>
      <c r="I3743" t="s">
        <v>896</v>
      </c>
      <c r="J3743" t="s">
        <v>897</v>
      </c>
      <c r="K3743" t="s">
        <v>311</v>
      </c>
      <c r="L3743" t="s">
        <v>1247</v>
      </c>
      <c r="M3743" t="s">
        <v>1168</v>
      </c>
      <c r="N3743" t="s">
        <v>1169</v>
      </c>
      <c r="O3743" t="s">
        <v>1002</v>
      </c>
      <c r="P3743" t="s">
        <v>1003</v>
      </c>
      <c r="Q3743" s="11">
        <v>0</v>
      </c>
      <c r="R3743" s="11">
        <v>0</v>
      </c>
      <c r="S3743" s="11">
        <v>0</v>
      </c>
      <c r="T3743" s="11">
        <v>0</v>
      </c>
      <c r="U3743" s="11">
        <v>0</v>
      </c>
      <c r="V3743" s="11">
        <v>0</v>
      </c>
      <c r="W3743" s="11">
        <v>0</v>
      </c>
      <c r="X3743" s="11">
        <v>0</v>
      </c>
      <c r="Y3743" s="11">
        <v>0</v>
      </c>
      <c r="Z3743" s="11">
        <v>0</v>
      </c>
      <c r="AA3743" s="11">
        <v>0</v>
      </c>
      <c r="AB3743" s="11">
        <v>0</v>
      </c>
      <c r="AC3743" s="11">
        <v>0</v>
      </c>
      <c r="AD3743" s="11">
        <v>0</v>
      </c>
      <c r="AE3743" s="11">
        <v>476082000</v>
      </c>
      <c r="AF3743" s="11">
        <v>84288513</v>
      </c>
      <c r="AG3743" s="11">
        <v>0</v>
      </c>
      <c r="AH3743" s="11">
        <v>0</v>
      </c>
      <c r="AI3743" s="11">
        <v>352300680</v>
      </c>
      <c r="AJ3743" s="11">
        <v>28850847</v>
      </c>
      <c r="AK3743" s="11">
        <v>0</v>
      </c>
      <c r="AL3743" s="11">
        <v>0</v>
      </c>
      <c r="AM3743" s="11">
        <v>228519360</v>
      </c>
      <c r="AN3743" s="11">
        <v>68883726</v>
      </c>
      <c r="AO37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1056902040</v>
      </c>
      <c r="AQ37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182023086</v>
      </c>
      <c r="AS3743" s="11">
        <f>Table_PBS_SQL_DB2_PBSSQL_PBS_NDP_Tina_CG_QtrlyPerformance_Final[[#This Row],[GOU REL]]+Table_PBS_SQL_DB2_PBSSQL_PBS_NDP_Tina_CG_QtrlyPerformance_Final[[#This Row],[EXT REL]]</f>
        <v>1056902040</v>
      </c>
      <c r="AT3743" s="11">
        <f>Table_PBS_SQL_DB2_PBSSQL_PBS_NDP_Tina_CG_QtrlyPerformance_Final[[#This Row],[GOU EXP]]+Table_PBS_SQL_DB2_PBSSQL_PBS_NDP_Tina_CG_QtrlyPerformance_Final[[#This Row],[EXT EXP]]</f>
        <v>182023086</v>
      </c>
      <c r="AU3743" s="11" t="str">
        <f>IF(Table_PBS_SQL_DB2_PBSSQL_PBS_NDP_Tina_CG_QtrlyPerformance_Final[[#This Row],[Item_Code]]&gt;"300000", "Capital", "Recurrent")</f>
        <v>Recurrent</v>
      </c>
    </row>
    <row r="3744" spans="1:47" x14ac:dyDescent="0.25">
      <c r="A3744" t="s">
        <v>305</v>
      </c>
      <c r="B3744" t="s">
        <v>306</v>
      </c>
      <c r="C3744" t="s">
        <v>293</v>
      </c>
      <c r="D3744" t="s">
        <v>1206</v>
      </c>
      <c r="E3744" t="s">
        <v>75</v>
      </c>
      <c r="F3744" t="s">
        <v>1228</v>
      </c>
      <c r="G3744" t="s">
        <v>103</v>
      </c>
      <c r="H3744" t="s">
        <v>1242</v>
      </c>
      <c r="I3744" t="s">
        <v>896</v>
      </c>
      <c r="J3744" t="s">
        <v>897</v>
      </c>
      <c r="K3744" t="s">
        <v>311</v>
      </c>
      <c r="L3744" t="s">
        <v>1247</v>
      </c>
      <c r="M3744" t="s">
        <v>1168</v>
      </c>
      <c r="N3744" t="s">
        <v>1169</v>
      </c>
      <c r="O3744" t="s">
        <v>922</v>
      </c>
      <c r="P3744" t="s">
        <v>923</v>
      </c>
      <c r="Q3744" s="11">
        <v>0</v>
      </c>
      <c r="R3744" s="11">
        <v>0</v>
      </c>
      <c r="S3744" s="11">
        <v>0</v>
      </c>
      <c r="T3744" s="11">
        <v>0</v>
      </c>
      <c r="U3744" s="11">
        <v>0</v>
      </c>
      <c r="V3744" s="11">
        <v>0</v>
      </c>
      <c r="W3744" s="11">
        <v>0</v>
      </c>
      <c r="X3744" s="11">
        <v>0</v>
      </c>
      <c r="Y3744" s="11">
        <v>0</v>
      </c>
      <c r="Z3744" s="11">
        <v>0</v>
      </c>
      <c r="AA3744" s="11">
        <v>0</v>
      </c>
      <c r="AB3744" s="11">
        <v>0</v>
      </c>
      <c r="AC3744" s="11">
        <v>0</v>
      </c>
      <c r="AD3744" s="11">
        <v>0</v>
      </c>
      <c r="AE3744" s="11">
        <v>1180174140</v>
      </c>
      <c r="AF3744" s="11">
        <v>196957337.20837504</v>
      </c>
      <c r="AG3744" s="11">
        <v>0</v>
      </c>
      <c r="AH3744" s="11">
        <v>0</v>
      </c>
      <c r="AI3744" s="11">
        <v>873328864</v>
      </c>
      <c r="AJ3744" s="11">
        <v>696795146</v>
      </c>
      <c r="AK3744" s="11">
        <v>0</v>
      </c>
      <c r="AL3744" s="11">
        <v>0</v>
      </c>
      <c r="AM3744" s="11">
        <v>566483587</v>
      </c>
      <c r="AN3744" s="11">
        <v>117491746</v>
      </c>
      <c r="AO37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2619986591</v>
      </c>
      <c r="AQ37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1011244229.208375</v>
      </c>
      <c r="AS3744" s="11">
        <f>Table_PBS_SQL_DB2_PBSSQL_PBS_NDP_Tina_CG_QtrlyPerformance_Final[[#This Row],[GOU REL]]+Table_PBS_SQL_DB2_PBSSQL_PBS_NDP_Tina_CG_QtrlyPerformance_Final[[#This Row],[EXT REL]]</f>
        <v>2619986591</v>
      </c>
      <c r="AT3744" s="11">
        <f>Table_PBS_SQL_DB2_PBSSQL_PBS_NDP_Tina_CG_QtrlyPerformance_Final[[#This Row],[GOU EXP]]+Table_PBS_SQL_DB2_PBSSQL_PBS_NDP_Tina_CG_QtrlyPerformance_Final[[#This Row],[EXT EXP]]</f>
        <v>1011244229.208375</v>
      </c>
      <c r="AU3744" s="11" t="str">
        <f>IF(Table_PBS_SQL_DB2_PBSSQL_PBS_NDP_Tina_CG_QtrlyPerformance_Final[[#This Row],[Item_Code]]&gt;"300000", "Capital", "Recurrent")</f>
        <v>Recurrent</v>
      </c>
    </row>
    <row r="3745" spans="1:47" x14ac:dyDescent="0.25">
      <c r="A3745" t="s">
        <v>305</v>
      </c>
      <c r="B3745" t="s">
        <v>306</v>
      </c>
      <c r="C3745" t="s">
        <v>293</v>
      </c>
      <c r="D3745" t="s">
        <v>1206</v>
      </c>
      <c r="E3745" t="s">
        <v>75</v>
      </c>
      <c r="F3745" t="s">
        <v>1228</v>
      </c>
      <c r="G3745" t="s">
        <v>103</v>
      </c>
      <c r="H3745" t="s">
        <v>1242</v>
      </c>
      <c r="I3745" t="s">
        <v>896</v>
      </c>
      <c r="J3745" t="s">
        <v>897</v>
      </c>
      <c r="K3745" t="s">
        <v>311</v>
      </c>
      <c r="L3745" t="s">
        <v>1247</v>
      </c>
      <c r="M3745" t="s">
        <v>1249</v>
      </c>
      <c r="N3745" t="s">
        <v>1253</v>
      </c>
      <c r="O3745" t="s">
        <v>2054</v>
      </c>
      <c r="P3745" t="s">
        <v>2055</v>
      </c>
      <c r="Q3745" s="11">
        <v>0</v>
      </c>
      <c r="R3745" s="11">
        <v>0</v>
      </c>
      <c r="S3745" s="11">
        <v>0</v>
      </c>
      <c r="T3745" s="11">
        <v>0</v>
      </c>
      <c r="U3745" s="11">
        <v>0</v>
      </c>
      <c r="V3745" s="11">
        <v>0</v>
      </c>
      <c r="W3745" s="11">
        <v>0</v>
      </c>
      <c r="X3745" s="11">
        <v>0</v>
      </c>
      <c r="Y3745" s="11">
        <v>0</v>
      </c>
      <c r="Z3745" s="11">
        <v>0</v>
      </c>
      <c r="AA3745" s="11">
        <v>0</v>
      </c>
      <c r="AB3745" s="11">
        <v>0</v>
      </c>
      <c r="AC3745" s="11">
        <v>0</v>
      </c>
      <c r="AD3745" s="11">
        <v>0</v>
      </c>
      <c r="AE3745" s="11">
        <v>14400000</v>
      </c>
      <c r="AF3745" s="11">
        <v>14400000</v>
      </c>
      <c r="AG3745" s="11">
        <v>0</v>
      </c>
      <c r="AH3745" s="11">
        <v>0</v>
      </c>
      <c r="AI3745" s="11">
        <v>10656000</v>
      </c>
      <c r="AJ3745" s="11">
        <v>0</v>
      </c>
      <c r="AK3745" s="11">
        <v>0</v>
      </c>
      <c r="AL3745" s="11">
        <v>0</v>
      </c>
      <c r="AM3745" s="11">
        <v>6912000</v>
      </c>
      <c r="AN3745" s="11">
        <v>0</v>
      </c>
      <c r="AO37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31968000</v>
      </c>
      <c r="AQ37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14400000</v>
      </c>
      <c r="AS3745" s="11">
        <f>Table_PBS_SQL_DB2_PBSSQL_PBS_NDP_Tina_CG_QtrlyPerformance_Final[[#This Row],[GOU REL]]+Table_PBS_SQL_DB2_PBSSQL_PBS_NDP_Tina_CG_QtrlyPerformance_Final[[#This Row],[EXT REL]]</f>
        <v>31968000</v>
      </c>
      <c r="AT3745" s="11">
        <f>Table_PBS_SQL_DB2_PBSSQL_PBS_NDP_Tina_CG_QtrlyPerformance_Final[[#This Row],[GOU EXP]]+Table_PBS_SQL_DB2_PBSSQL_PBS_NDP_Tina_CG_QtrlyPerformance_Final[[#This Row],[EXT EXP]]</f>
        <v>14400000</v>
      </c>
      <c r="AU3745" s="11" t="str">
        <f>IF(Table_PBS_SQL_DB2_PBSSQL_PBS_NDP_Tina_CG_QtrlyPerformance_Final[[#This Row],[Item_Code]]&gt;"300000", "Capital", "Recurrent")</f>
        <v>Recurrent</v>
      </c>
    </row>
    <row r="3746" spans="1:47" x14ac:dyDescent="0.25">
      <c r="A3746" t="s">
        <v>305</v>
      </c>
      <c r="B3746" t="s">
        <v>306</v>
      </c>
      <c r="C3746" t="s">
        <v>293</v>
      </c>
      <c r="D3746" t="s">
        <v>1206</v>
      </c>
      <c r="E3746" t="s">
        <v>75</v>
      </c>
      <c r="F3746" t="s">
        <v>1228</v>
      </c>
      <c r="G3746" t="s">
        <v>103</v>
      </c>
      <c r="H3746" t="s">
        <v>1242</v>
      </c>
      <c r="I3746" t="s">
        <v>493</v>
      </c>
      <c r="J3746" t="s">
        <v>1248</v>
      </c>
      <c r="K3746" t="s">
        <v>1243</v>
      </c>
      <c r="L3746" t="s">
        <v>1244</v>
      </c>
      <c r="M3746" t="s">
        <v>866</v>
      </c>
      <c r="N3746" t="s">
        <v>867</v>
      </c>
      <c r="O3746" t="s">
        <v>2076</v>
      </c>
      <c r="P3746" t="s">
        <v>2077</v>
      </c>
      <c r="Q3746" s="11">
        <v>0</v>
      </c>
      <c r="R3746" s="11">
        <v>0</v>
      </c>
      <c r="S3746" s="11">
        <v>0</v>
      </c>
      <c r="T3746" s="11">
        <v>0</v>
      </c>
      <c r="U3746" s="11">
        <v>1000000000</v>
      </c>
      <c r="V3746" s="11">
        <v>0</v>
      </c>
      <c r="W3746" s="11">
        <v>1000000000</v>
      </c>
      <c r="X3746" s="11">
        <v>0</v>
      </c>
      <c r="Y3746" s="11">
        <v>1000000000</v>
      </c>
      <c r="Z3746" s="11">
        <v>0</v>
      </c>
      <c r="AA3746" s="11">
        <v>0</v>
      </c>
      <c r="AB3746" s="11">
        <v>0</v>
      </c>
      <c r="AC3746" s="11">
        <v>0</v>
      </c>
      <c r="AD3746" s="11">
        <v>999996862</v>
      </c>
      <c r="AE3746" s="11">
        <v>0</v>
      </c>
      <c r="AF3746" s="11">
        <v>0</v>
      </c>
      <c r="AG3746" s="11">
        <v>0</v>
      </c>
      <c r="AH3746" s="11">
        <v>0</v>
      </c>
      <c r="AI3746" s="11">
        <v>0</v>
      </c>
      <c r="AJ3746" s="11">
        <v>0</v>
      </c>
      <c r="AK3746" s="11">
        <v>0</v>
      </c>
      <c r="AL3746" s="11">
        <v>0</v>
      </c>
      <c r="AM3746" s="11">
        <v>0</v>
      </c>
      <c r="AN3746" s="11">
        <v>0</v>
      </c>
      <c r="AO37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37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999996862</v>
      </c>
      <c r="AR37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46" s="11">
        <f>Table_PBS_SQL_DB2_PBSSQL_PBS_NDP_Tina_CG_QtrlyPerformance_Final[[#This Row],[GOU REL]]+Table_PBS_SQL_DB2_PBSSQL_PBS_NDP_Tina_CG_QtrlyPerformance_Final[[#This Row],[EXT REL]]</f>
        <v>1000000000</v>
      </c>
      <c r="AT3746" s="11">
        <f>Table_PBS_SQL_DB2_PBSSQL_PBS_NDP_Tina_CG_QtrlyPerformance_Final[[#This Row],[GOU EXP]]+Table_PBS_SQL_DB2_PBSSQL_PBS_NDP_Tina_CG_QtrlyPerformance_Final[[#This Row],[EXT EXP]]</f>
        <v>999996862</v>
      </c>
      <c r="AU3746" s="11" t="str">
        <f>IF(Table_PBS_SQL_DB2_PBSSQL_PBS_NDP_Tina_CG_QtrlyPerformance_Final[[#This Row],[Item_Code]]&gt;"300000", "Capital", "Recurrent")</f>
        <v>Recurrent</v>
      </c>
    </row>
    <row r="3747" spans="1:47" x14ac:dyDescent="0.25">
      <c r="A3747" t="s">
        <v>305</v>
      </c>
      <c r="B3747" t="s">
        <v>306</v>
      </c>
      <c r="C3747" t="s">
        <v>293</v>
      </c>
      <c r="D3747" t="s">
        <v>1206</v>
      </c>
      <c r="E3747" t="s">
        <v>75</v>
      </c>
      <c r="F3747" t="s">
        <v>1228</v>
      </c>
      <c r="G3747" t="s">
        <v>103</v>
      </c>
      <c r="H3747" t="s">
        <v>1242</v>
      </c>
      <c r="I3747" t="s">
        <v>493</v>
      </c>
      <c r="J3747" t="s">
        <v>1248</v>
      </c>
      <c r="K3747" t="s">
        <v>1245</v>
      </c>
      <c r="L3747" t="s">
        <v>1246</v>
      </c>
      <c r="M3747" t="s">
        <v>1168</v>
      </c>
      <c r="N3747" t="s">
        <v>1169</v>
      </c>
      <c r="O3747" t="s">
        <v>1028</v>
      </c>
      <c r="P3747" t="s">
        <v>1029</v>
      </c>
      <c r="Q3747" s="11">
        <v>0</v>
      </c>
      <c r="R3747" s="11">
        <v>0</v>
      </c>
      <c r="S3747" s="11">
        <v>0</v>
      </c>
      <c r="T3747" s="11">
        <v>0</v>
      </c>
      <c r="U3747" s="11">
        <v>206864000</v>
      </c>
      <c r="V3747" s="11">
        <v>0</v>
      </c>
      <c r="W3747" s="11">
        <v>4400000</v>
      </c>
      <c r="X3747" s="11">
        <v>202464000</v>
      </c>
      <c r="Y3747" s="11">
        <v>0</v>
      </c>
      <c r="Z3747" s="11">
        <v>0</v>
      </c>
      <c r="AA3747" s="11">
        <v>0</v>
      </c>
      <c r="AB3747" s="11">
        <v>0</v>
      </c>
      <c r="AC3747" s="11">
        <v>4400000</v>
      </c>
      <c r="AD3747" s="11">
        <v>3718392</v>
      </c>
      <c r="AE3747" s="11">
        <v>0</v>
      </c>
      <c r="AF3747" s="11">
        <v>0</v>
      </c>
      <c r="AG3747" s="11">
        <v>0</v>
      </c>
      <c r="AH3747" s="11">
        <v>-305104</v>
      </c>
      <c r="AI3747" s="11">
        <v>0</v>
      </c>
      <c r="AJ3747" s="11">
        <v>0</v>
      </c>
      <c r="AK3747" s="11">
        <v>0</v>
      </c>
      <c r="AL3747" s="11">
        <v>770000</v>
      </c>
      <c r="AM3747" s="11">
        <v>0</v>
      </c>
      <c r="AN3747" s="11">
        <v>0</v>
      </c>
      <c r="AO37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4400000</v>
      </c>
      <c r="AP37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4183288</v>
      </c>
      <c r="AR37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47" s="11">
        <f>Table_PBS_SQL_DB2_PBSSQL_PBS_NDP_Tina_CG_QtrlyPerformance_Final[[#This Row],[GOU REL]]+Table_PBS_SQL_DB2_PBSSQL_PBS_NDP_Tina_CG_QtrlyPerformance_Final[[#This Row],[EXT REL]]</f>
        <v>4400000</v>
      </c>
      <c r="AT3747" s="11">
        <f>Table_PBS_SQL_DB2_PBSSQL_PBS_NDP_Tina_CG_QtrlyPerformance_Final[[#This Row],[GOU EXP]]+Table_PBS_SQL_DB2_PBSSQL_PBS_NDP_Tina_CG_QtrlyPerformance_Final[[#This Row],[EXT EXP]]</f>
        <v>4183288</v>
      </c>
      <c r="AU3747" s="11" t="str">
        <f>IF(Table_PBS_SQL_DB2_PBSSQL_PBS_NDP_Tina_CG_QtrlyPerformance_Final[[#This Row],[Item_Code]]&gt;"300000", "Capital", "Recurrent")</f>
        <v>Recurrent</v>
      </c>
    </row>
    <row r="3748" spans="1:47" x14ac:dyDescent="0.25">
      <c r="A3748" t="s">
        <v>305</v>
      </c>
      <c r="B3748" t="s">
        <v>306</v>
      </c>
      <c r="C3748" t="s">
        <v>293</v>
      </c>
      <c r="D3748" t="s">
        <v>1206</v>
      </c>
      <c r="E3748" t="s">
        <v>75</v>
      </c>
      <c r="F3748" t="s">
        <v>1228</v>
      </c>
      <c r="G3748" t="s">
        <v>103</v>
      </c>
      <c r="H3748" t="s">
        <v>1242</v>
      </c>
      <c r="I3748" t="s">
        <v>493</v>
      </c>
      <c r="J3748" t="s">
        <v>1248</v>
      </c>
      <c r="K3748" t="s">
        <v>1245</v>
      </c>
      <c r="L3748" t="s">
        <v>1246</v>
      </c>
      <c r="M3748" t="s">
        <v>1168</v>
      </c>
      <c r="N3748" t="s">
        <v>1169</v>
      </c>
      <c r="O3748" t="s">
        <v>906</v>
      </c>
      <c r="P3748" t="s">
        <v>907</v>
      </c>
      <c r="Q3748" s="11">
        <v>0</v>
      </c>
      <c r="R3748" s="11">
        <v>0</v>
      </c>
      <c r="S3748" s="11">
        <v>0</v>
      </c>
      <c r="T3748" s="11">
        <v>0</v>
      </c>
      <c r="U3748" s="11">
        <v>20364200</v>
      </c>
      <c r="V3748" s="11">
        <v>0</v>
      </c>
      <c r="W3748" s="11">
        <v>0</v>
      </c>
      <c r="X3748" s="11">
        <v>20364200</v>
      </c>
      <c r="Y3748" s="11">
        <v>0</v>
      </c>
      <c r="Z3748" s="11">
        <v>0</v>
      </c>
      <c r="AA3748" s="11">
        <v>0</v>
      </c>
      <c r="AB3748" s="11">
        <v>0</v>
      </c>
      <c r="AC3748" s="11">
        <v>0</v>
      </c>
      <c r="AD3748" s="11">
        <v>0</v>
      </c>
      <c r="AE3748" s="11">
        <v>0</v>
      </c>
      <c r="AF3748" s="11">
        <v>0</v>
      </c>
      <c r="AG3748" s="11">
        <v>0</v>
      </c>
      <c r="AH3748" s="11">
        <v>0</v>
      </c>
      <c r="AI3748" s="11">
        <v>0</v>
      </c>
      <c r="AJ3748" s="11">
        <v>0</v>
      </c>
      <c r="AK3748" s="11">
        <v>0</v>
      </c>
      <c r="AL3748" s="11">
        <v>0</v>
      </c>
      <c r="AM3748" s="11">
        <v>0</v>
      </c>
      <c r="AN3748" s="11">
        <v>0</v>
      </c>
      <c r="AO37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48" s="11">
        <f>Table_PBS_SQL_DB2_PBSSQL_PBS_NDP_Tina_CG_QtrlyPerformance_Final[[#This Row],[GOU REL]]+Table_PBS_SQL_DB2_PBSSQL_PBS_NDP_Tina_CG_QtrlyPerformance_Final[[#This Row],[EXT REL]]</f>
        <v>0</v>
      </c>
      <c r="AT3748" s="11">
        <f>Table_PBS_SQL_DB2_PBSSQL_PBS_NDP_Tina_CG_QtrlyPerformance_Final[[#This Row],[GOU EXP]]+Table_PBS_SQL_DB2_PBSSQL_PBS_NDP_Tina_CG_QtrlyPerformance_Final[[#This Row],[EXT EXP]]</f>
        <v>0</v>
      </c>
      <c r="AU3748" s="11" t="str">
        <f>IF(Table_PBS_SQL_DB2_PBSSQL_PBS_NDP_Tina_CG_QtrlyPerformance_Final[[#This Row],[Item_Code]]&gt;"300000", "Capital", "Recurrent")</f>
        <v>Recurrent</v>
      </c>
    </row>
    <row r="3749" spans="1:47" x14ac:dyDescent="0.25">
      <c r="A3749" t="s">
        <v>305</v>
      </c>
      <c r="B3749" t="s">
        <v>306</v>
      </c>
      <c r="C3749" t="s">
        <v>293</v>
      </c>
      <c r="D3749" t="s">
        <v>1206</v>
      </c>
      <c r="E3749" t="s">
        <v>75</v>
      </c>
      <c r="F3749" t="s">
        <v>1228</v>
      </c>
      <c r="G3749" t="s">
        <v>103</v>
      </c>
      <c r="H3749" t="s">
        <v>1242</v>
      </c>
      <c r="I3749" t="s">
        <v>493</v>
      </c>
      <c r="J3749" t="s">
        <v>1248</v>
      </c>
      <c r="K3749" t="s">
        <v>1245</v>
      </c>
      <c r="L3749" t="s">
        <v>1246</v>
      </c>
      <c r="M3749" t="s">
        <v>1168</v>
      </c>
      <c r="N3749" t="s">
        <v>1169</v>
      </c>
      <c r="O3749" t="s">
        <v>967</v>
      </c>
      <c r="P3749" t="s">
        <v>968</v>
      </c>
      <c r="Q3749" s="11">
        <v>0</v>
      </c>
      <c r="R3749" s="11">
        <v>0</v>
      </c>
      <c r="S3749" s="11">
        <v>0</v>
      </c>
      <c r="T3749" s="11">
        <v>0</v>
      </c>
      <c r="U3749" s="11">
        <v>43578400</v>
      </c>
      <c r="V3749" s="11">
        <v>0</v>
      </c>
      <c r="W3749" s="11">
        <v>0</v>
      </c>
      <c r="X3749" s="11">
        <v>43578400</v>
      </c>
      <c r="Y3749" s="11">
        <v>0</v>
      </c>
      <c r="Z3749" s="11">
        <v>0</v>
      </c>
      <c r="AA3749" s="11">
        <v>0</v>
      </c>
      <c r="AB3749" s="11">
        <v>0</v>
      </c>
      <c r="AC3749" s="11">
        <v>0</v>
      </c>
      <c r="AD3749" s="11">
        <v>0</v>
      </c>
      <c r="AE3749" s="11">
        <v>0</v>
      </c>
      <c r="AF3749" s="11">
        <v>0</v>
      </c>
      <c r="AG3749" s="11">
        <v>0</v>
      </c>
      <c r="AH3749" s="11">
        <v>0</v>
      </c>
      <c r="AI3749" s="11">
        <v>0</v>
      </c>
      <c r="AJ3749" s="11">
        <v>0</v>
      </c>
      <c r="AK3749" s="11">
        <v>0</v>
      </c>
      <c r="AL3749" s="11">
        <v>0</v>
      </c>
      <c r="AM3749" s="11">
        <v>0</v>
      </c>
      <c r="AN3749" s="11">
        <v>0</v>
      </c>
      <c r="AO37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49" s="11">
        <f>Table_PBS_SQL_DB2_PBSSQL_PBS_NDP_Tina_CG_QtrlyPerformance_Final[[#This Row],[GOU REL]]+Table_PBS_SQL_DB2_PBSSQL_PBS_NDP_Tina_CG_QtrlyPerformance_Final[[#This Row],[EXT REL]]</f>
        <v>0</v>
      </c>
      <c r="AT3749" s="11">
        <f>Table_PBS_SQL_DB2_PBSSQL_PBS_NDP_Tina_CG_QtrlyPerformance_Final[[#This Row],[GOU EXP]]+Table_PBS_SQL_DB2_PBSSQL_PBS_NDP_Tina_CG_QtrlyPerformance_Final[[#This Row],[EXT EXP]]</f>
        <v>0</v>
      </c>
      <c r="AU3749" s="11" t="str">
        <f>IF(Table_PBS_SQL_DB2_PBSSQL_PBS_NDP_Tina_CG_QtrlyPerformance_Final[[#This Row],[Item_Code]]&gt;"300000", "Capital", "Recurrent")</f>
        <v>Recurrent</v>
      </c>
    </row>
    <row r="3750" spans="1:47" x14ac:dyDescent="0.25">
      <c r="A3750" t="s">
        <v>305</v>
      </c>
      <c r="B3750" t="s">
        <v>306</v>
      </c>
      <c r="C3750" t="s">
        <v>293</v>
      </c>
      <c r="D3750" t="s">
        <v>1206</v>
      </c>
      <c r="E3750" t="s">
        <v>75</v>
      </c>
      <c r="F3750" t="s">
        <v>1228</v>
      </c>
      <c r="G3750" t="s">
        <v>103</v>
      </c>
      <c r="H3750" t="s">
        <v>1242</v>
      </c>
      <c r="I3750" t="s">
        <v>493</v>
      </c>
      <c r="J3750" t="s">
        <v>1248</v>
      </c>
      <c r="K3750" t="s">
        <v>1245</v>
      </c>
      <c r="L3750" t="s">
        <v>1246</v>
      </c>
      <c r="M3750" t="s">
        <v>1168</v>
      </c>
      <c r="N3750" t="s">
        <v>1169</v>
      </c>
      <c r="O3750" t="s">
        <v>1005</v>
      </c>
      <c r="P3750" t="s">
        <v>1006</v>
      </c>
      <c r="Q3750" s="11">
        <v>0</v>
      </c>
      <c r="R3750" s="11">
        <v>0</v>
      </c>
      <c r="S3750" s="11">
        <v>0</v>
      </c>
      <c r="T3750" s="11">
        <v>0</v>
      </c>
      <c r="U3750" s="11">
        <v>13209110867</v>
      </c>
      <c r="V3750" s="11">
        <v>0</v>
      </c>
      <c r="W3750" s="11">
        <v>41084000</v>
      </c>
      <c r="X3750" s="11">
        <v>13168026867</v>
      </c>
      <c r="Y3750" s="11">
        <v>0</v>
      </c>
      <c r="Z3750" s="11">
        <v>0</v>
      </c>
      <c r="AA3750" s="11">
        <v>0</v>
      </c>
      <c r="AB3750" s="11">
        <v>0</v>
      </c>
      <c r="AC3750" s="11">
        <v>20542000</v>
      </c>
      <c r="AD3750" s="11">
        <v>19145714</v>
      </c>
      <c r="AE3750" s="11">
        <v>0</v>
      </c>
      <c r="AF3750" s="11">
        <v>0</v>
      </c>
      <c r="AG3750" s="11">
        <v>20542000</v>
      </c>
      <c r="AH3750" s="11">
        <v>0</v>
      </c>
      <c r="AI3750" s="11">
        <v>0</v>
      </c>
      <c r="AJ3750" s="11">
        <v>0</v>
      </c>
      <c r="AK3750" s="11">
        <v>0</v>
      </c>
      <c r="AL3750" s="11">
        <v>17147108</v>
      </c>
      <c r="AM3750" s="11">
        <v>0</v>
      </c>
      <c r="AN3750" s="11">
        <v>0</v>
      </c>
      <c r="AO37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41084000</v>
      </c>
      <c r="AP37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36292822</v>
      </c>
      <c r="AR37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0" s="11">
        <f>Table_PBS_SQL_DB2_PBSSQL_PBS_NDP_Tina_CG_QtrlyPerformance_Final[[#This Row],[GOU REL]]+Table_PBS_SQL_DB2_PBSSQL_PBS_NDP_Tina_CG_QtrlyPerformance_Final[[#This Row],[EXT REL]]</f>
        <v>41084000</v>
      </c>
      <c r="AT3750" s="11">
        <f>Table_PBS_SQL_DB2_PBSSQL_PBS_NDP_Tina_CG_QtrlyPerformance_Final[[#This Row],[GOU EXP]]+Table_PBS_SQL_DB2_PBSSQL_PBS_NDP_Tina_CG_QtrlyPerformance_Final[[#This Row],[EXT EXP]]</f>
        <v>36292822</v>
      </c>
      <c r="AU3750" s="11" t="str">
        <f>IF(Table_PBS_SQL_DB2_PBSSQL_PBS_NDP_Tina_CG_QtrlyPerformance_Final[[#This Row],[Item_Code]]&gt;"300000", "Capital", "Recurrent")</f>
        <v>Recurrent</v>
      </c>
    </row>
    <row r="3751" spans="1:47" x14ac:dyDescent="0.25">
      <c r="A3751" t="s">
        <v>305</v>
      </c>
      <c r="B3751" t="s">
        <v>306</v>
      </c>
      <c r="C3751" t="s">
        <v>293</v>
      </c>
      <c r="D3751" t="s">
        <v>1206</v>
      </c>
      <c r="E3751" t="s">
        <v>75</v>
      </c>
      <c r="F3751" t="s">
        <v>1228</v>
      </c>
      <c r="G3751" t="s">
        <v>103</v>
      </c>
      <c r="H3751" t="s">
        <v>1242</v>
      </c>
      <c r="I3751" t="s">
        <v>493</v>
      </c>
      <c r="J3751" t="s">
        <v>1248</v>
      </c>
      <c r="K3751" t="s">
        <v>1245</v>
      </c>
      <c r="L3751" t="s">
        <v>1246</v>
      </c>
      <c r="M3751" t="s">
        <v>1251</v>
      </c>
      <c r="N3751" t="s">
        <v>1252</v>
      </c>
      <c r="O3751" t="s">
        <v>1005</v>
      </c>
      <c r="P3751" t="s">
        <v>1006</v>
      </c>
      <c r="Q3751" s="11">
        <v>0</v>
      </c>
      <c r="R3751" s="11">
        <v>0</v>
      </c>
      <c r="S3751" s="11">
        <v>0</v>
      </c>
      <c r="T3751" s="11">
        <v>0</v>
      </c>
      <c r="U3751" s="11">
        <v>1282127727</v>
      </c>
      <c r="V3751" s="11">
        <v>0</v>
      </c>
      <c r="W3751" s="11">
        <v>0</v>
      </c>
      <c r="X3751" s="11">
        <v>1282127727</v>
      </c>
      <c r="Y3751" s="11">
        <v>0</v>
      </c>
      <c r="Z3751" s="11">
        <v>0</v>
      </c>
      <c r="AA3751" s="11">
        <v>0</v>
      </c>
      <c r="AB3751" s="11">
        <v>0</v>
      </c>
      <c r="AC3751" s="11">
        <v>0</v>
      </c>
      <c r="AD3751" s="11">
        <v>0</v>
      </c>
      <c r="AE3751" s="11">
        <v>0</v>
      </c>
      <c r="AF3751" s="11">
        <v>0</v>
      </c>
      <c r="AG3751" s="11">
        <v>0</v>
      </c>
      <c r="AH3751" s="11">
        <v>0</v>
      </c>
      <c r="AI3751" s="11">
        <v>0</v>
      </c>
      <c r="AJ3751" s="11">
        <v>0</v>
      </c>
      <c r="AK3751" s="11">
        <v>0</v>
      </c>
      <c r="AL3751" s="11">
        <v>0</v>
      </c>
      <c r="AM3751" s="11">
        <v>0</v>
      </c>
      <c r="AN3751" s="11">
        <v>0</v>
      </c>
      <c r="AO37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1" s="11">
        <f>Table_PBS_SQL_DB2_PBSSQL_PBS_NDP_Tina_CG_QtrlyPerformance_Final[[#This Row],[GOU REL]]+Table_PBS_SQL_DB2_PBSSQL_PBS_NDP_Tina_CG_QtrlyPerformance_Final[[#This Row],[EXT REL]]</f>
        <v>0</v>
      </c>
      <c r="AT3751" s="11">
        <f>Table_PBS_SQL_DB2_PBSSQL_PBS_NDP_Tina_CG_QtrlyPerformance_Final[[#This Row],[GOU EXP]]+Table_PBS_SQL_DB2_PBSSQL_PBS_NDP_Tina_CG_QtrlyPerformance_Final[[#This Row],[EXT EXP]]</f>
        <v>0</v>
      </c>
      <c r="AU3751" s="11" t="str">
        <f>IF(Table_PBS_SQL_DB2_PBSSQL_PBS_NDP_Tina_CG_QtrlyPerformance_Final[[#This Row],[Item_Code]]&gt;"300000", "Capital", "Recurrent")</f>
        <v>Recurrent</v>
      </c>
    </row>
    <row r="3752" spans="1:47" x14ac:dyDescent="0.25">
      <c r="A3752" t="s">
        <v>305</v>
      </c>
      <c r="B3752" t="s">
        <v>306</v>
      </c>
      <c r="C3752" t="s">
        <v>293</v>
      </c>
      <c r="D3752" t="s">
        <v>1206</v>
      </c>
      <c r="E3752" t="s">
        <v>75</v>
      </c>
      <c r="F3752" t="s">
        <v>1228</v>
      </c>
      <c r="G3752" t="s">
        <v>103</v>
      </c>
      <c r="H3752" t="s">
        <v>1242</v>
      </c>
      <c r="I3752" t="s">
        <v>493</v>
      </c>
      <c r="J3752" t="s">
        <v>1248</v>
      </c>
      <c r="K3752" t="s">
        <v>311</v>
      </c>
      <c r="L3752" t="s">
        <v>1247</v>
      </c>
      <c r="M3752" t="s">
        <v>866</v>
      </c>
      <c r="N3752" t="s">
        <v>867</v>
      </c>
      <c r="O3752" t="s">
        <v>1215</v>
      </c>
      <c r="P3752" t="s">
        <v>1216</v>
      </c>
      <c r="Q3752" s="11">
        <v>0</v>
      </c>
      <c r="R3752" s="11">
        <v>0</v>
      </c>
      <c r="S3752" s="11">
        <v>0</v>
      </c>
      <c r="T3752" s="11">
        <v>0</v>
      </c>
      <c r="U3752" s="11">
        <v>72000000</v>
      </c>
      <c r="V3752" s="11">
        <v>0</v>
      </c>
      <c r="W3752" s="11">
        <v>0</v>
      </c>
      <c r="X3752" s="11">
        <v>72000000</v>
      </c>
      <c r="Y3752" s="11">
        <v>0</v>
      </c>
      <c r="Z3752" s="11">
        <v>0</v>
      </c>
      <c r="AA3752" s="11">
        <v>0</v>
      </c>
      <c r="AB3752" s="11">
        <v>0</v>
      </c>
      <c r="AC3752" s="11">
        <v>0</v>
      </c>
      <c r="AD3752" s="11">
        <v>0</v>
      </c>
      <c r="AE3752" s="11">
        <v>0</v>
      </c>
      <c r="AF3752" s="11">
        <v>0</v>
      </c>
      <c r="AG3752" s="11">
        <v>0</v>
      </c>
      <c r="AH3752" s="11">
        <v>0</v>
      </c>
      <c r="AI3752" s="11">
        <v>0</v>
      </c>
      <c r="AJ3752" s="11">
        <v>0</v>
      </c>
      <c r="AK3752" s="11">
        <v>0</v>
      </c>
      <c r="AL3752" s="11">
        <v>0</v>
      </c>
      <c r="AM3752" s="11">
        <v>0</v>
      </c>
      <c r="AN3752" s="11">
        <v>0</v>
      </c>
      <c r="AO37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2" s="11">
        <f>Table_PBS_SQL_DB2_PBSSQL_PBS_NDP_Tina_CG_QtrlyPerformance_Final[[#This Row],[GOU REL]]+Table_PBS_SQL_DB2_PBSSQL_PBS_NDP_Tina_CG_QtrlyPerformance_Final[[#This Row],[EXT REL]]</f>
        <v>0</v>
      </c>
      <c r="AT3752" s="11">
        <f>Table_PBS_SQL_DB2_PBSSQL_PBS_NDP_Tina_CG_QtrlyPerformance_Final[[#This Row],[GOU EXP]]+Table_PBS_SQL_DB2_PBSSQL_PBS_NDP_Tina_CG_QtrlyPerformance_Final[[#This Row],[EXT EXP]]</f>
        <v>0</v>
      </c>
      <c r="AU3752" s="11" t="str">
        <f>IF(Table_PBS_SQL_DB2_PBSSQL_PBS_NDP_Tina_CG_QtrlyPerformance_Final[[#This Row],[Item_Code]]&gt;"300000", "Capital", "Recurrent")</f>
        <v>Capital</v>
      </c>
    </row>
    <row r="3753" spans="1:47" x14ac:dyDescent="0.25">
      <c r="A3753" t="s">
        <v>305</v>
      </c>
      <c r="B3753" t="s">
        <v>306</v>
      </c>
      <c r="C3753" t="s">
        <v>293</v>
      </c>
      <c r="D3753" t="s">
        <v>1206</v>
      </c>
      <c r="E3753" t="s">
        <v>75</v>
      </c>
      <c r="F3753" t="s">
        <v>1228</v>
      </c>
      <c r="G3753" t="s">
        <v>103</v>
      </c>
      <c r="H3753" t="s">
        <v>1242</v>
      </c>
      <c r="I3753" t="s">
        <v>493</v>
      </c>
      <c r="J3753" t="s">
        <v>1248</v>
      </c>
      <c r="K3753" t="s">
        <v>311</v>
      </c>
      <c r="L3753" t="s">
        <v>1247</v>
      </c>
      <c r="M3753" t="s">
        <v>1249</v>
      </c>
      <c r="N3753" t="s">
        <v>1253</v>
      </c>
      <c r="O3753" t="s">
        <v>1016</v>
      </c>
      <c r="P3753" t="s">
        <v>1017</v>
      </c>
      <c r="Q3753" s="11">
        <v>0</v>
      </c>
      <c r="R3753" s="11">
        <v>0</v>
      </c>
      <c r="S3753" s="11">
        <v>0</v>
      </c>
      <c r="T3753" s="11">
        <v>0</v>
      </c>
      <c r="U3753" s="11">
        <v>1926219600</v>
      </c>
      <c r="V3753" s="11">
        <v>0</v>
      </c>
      <c r="W3753" s="11">
        <v>0</v>
      </c>
      <c r="X3753" s="11">
        <v>1926219600</v>
      </c>
      <c r="Y3753" s="11">
        <v>0</v>
      </c>
      <c r="Z3753" s="11">
        <v>0</v>
      </c>
      <c r="AA3753" s="11">
        <v>0</v>
      </c>
      <c r="AB3753" s="11">
        <v>0</v>
      </c>
      <c r="AC3753" s="11">
        <v>0</v>
      </c>
      <c r="AD3753" s="11">
        <v>0</v>
      </c>
      <c r="AE3753" s="11">
        <v>0</v>
      </c>
      <c r="AF3753" s="11">
        <v>0</v>
      </c>
      <c r="AG3753" s="11">
        <v>0</v>
      </c>
      <c r="AH3753" s="11">
        <v>0</v>
      </c>
      <c r="AI3753" s="11">
        <v>0</v>
      </c>
      <c r="AJ3753" s="11">
        <v>0</v>
      </c>
      <c r="AK3753" s="11">
        <v>0</v>
      </c>
      <c r="AL3753" s="11">
        <v>0</v>
      </c>
      <c r="AM3753" s="11">
        <v>0</v>
      </c>
      <c r="AN3753" s="11">
        <v>0</v>
      </c>
      <c r="AO37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3" s="11">
        <f>Table_PBS_SQL_DB2_PBSSQL_PBS_NDP_Tina_CG_QtrlyPerformance_Final[[#This Row],[GOU REL]]+Table_PBS_SQL_DB2_PBSSQL_PBS_NDP_Tina_CG_QtrlyPerformance_Final[[#This Row],[EXT REL]]</f>
        <v>0</v>
      </c>
      <c r="AT3753" s="11">
        <f>Table_PBS_SQL_DB2_PBSSQL_PBS_NDP_Tina_CG_QtrlyPerformance_Final[[#This Row],[GOU EXP]]+Table_PBS_SQL_DB2_PBSSQL_PBS_NDP_Tina_CG_QtrlyPerformance_Final[[#This Row],[EXT EXP]]</f>
        <v>0</v>
      </c>
      <c r="AU3753" s="11" t="str">
        <f>IF(Table_PBS_SQL_DB2_PBSSQL_PBS_NDP_Tina_CG_QtrlyPerformance_Final[[#This Row],[Item_Code]]&gt;"300000", "Capital", "Recurrent")</f>
        <v>Recurrent</v>
      </c>
    </row>
    <row r="3754" spans="1:47" x14ac:dyDescent="0.25">
      <c r="A3754" t="s">
        <v>99</v>
      </c>
      <c r="B3754" t="s">
        <v>2009</v>
      </c>
      <c r="C3754" t="s">
        <v>97</v>
      </c>
      <c r="D3754" t="s">
        <v>1665</v>
      </c>
      <c r="E3754" t="s">
        <v>87</v>
      </c>
      <c r="F3754" t="s">
        <v>961</v>
      </c>
      <c r="G3754" t="s">
        <v>97</v>
      </c>
      <c r="H3754" t="s">
        <v>1666</v>
      </c>
      <c r="I3754" t="s">
        <v>493</v>
      </c>
      <c r="J3754" t="s">
        <v>2010</v>
      </c>
      <c r="K3754" t="s">
        <v>2011</v>
      </c>
      <c r="L3754" t="s">
        <v>2012</v>
      </c>
      <c r="M3754" t="s">
        <v>1377</v>
      </c>
      <c r="N3754" t="s">
        <v>1378</v>
      </c>
      <c r="O3754" t="s">
        <v>922</v>
      </c>
      <c r="P3754" t="s">
        <v>923</v>
      </c>
      <c r="Q3754" s="11">
        <v>0</v>
      </c>
      <c r="R3754" s="11">
        <v>0</v>
      </c>
      <c r="S3754" s="11">
        <v>0</v>
      </c>
      <c r="T3754" s="11">
        <v>0</v>
      </c>
      <c r="U3754" s="11">
        <v>177000000</v>
      </c>
      <c r="V3754" s="11">
        <v>0</v>
      </c>
      <c r="W3754" s="11">
        <v>177000000</v>
      </c>
      <c r="X3754" s="11">
        <v>0</v>
      </c>
      <c r="Y3754" s="11">
        <v>0</v>
      </c>
      <c r="Z3754" s="11">
        <v>0</v>
      </c>
      <c r="AA3754" s="11">
        <v>0</v>
      </c>
      <c r="AB3754" s="11">
        <v>0</v>
      </c>
      <c r="AC3754" s="11">
        <v>88500000</v>
      </c>
      <c r="AD3754" s="11">
        <v>80887000</v>
      </c>
      <c r="AE3754" s="11">
        <v>0</v>
      </c>
      <c r="AF3754" s="11">
        <v>0</v>
      </c>
      <c r="AG3754" s="11">
        <v>44250000</v>
      </c>
      <c r="AH3754" s="11">
        <v>0</v>
      </c>
      <c r="AI3754" s="11">
        <v>0</v>
      </c>
      <c r="AJ3754" s="11">
        <v>0</v>
      </c>
      <c r="AK3754" s="11">
        <v>44250000</v>
      </c>
      <c r="AL3754" s="11">
        <v>96113000</v>
      </c>
      <c r="AM3754" s="11">
        <v>0</v>
      </c>
      <c r="AN3754" s="11">
        <v>0</v>
      </c>
      <c r="AO37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177000000</v>
      </c>
      <c r="AP37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177000000</v>
      </c>
      <c r="AR37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4" s="11">
        <f>Table_PBS_SQL_DB2_PBSSQL_PBS_NDP_Tina_CG_QtrlyPerformance_Final[[#This Row],[GOU REL]]+Table_PBS_SQL_DB2_PBSSQL_PBS_NDP_Tina_CG_QtrlyPerformance_Final[[#This Row],[EXT REL]]</f>
        <v>177000000</v>
      </c>
      <c r="AT3754" s="11">
        <f>Table_PBS_SQL_DB2_PBSSQL_PBS_NDP_Tina_CG_QtrlyPerformance_Final[[#This Row],[GOU EXP]]+Table_PBS_SQL_DB2_PBSSQL_PBS_NDP_Tina_CG_QtrlyPerformance_Final[[#This Row],[EXT EXP]]</f>
        <v>177000000</v>
      </c>
      <c r="AU3754" s="11" t="str">
        <f>IF(Table_PBS_SQL_DB2_PBSSQL_PBS_NDP_Tina_CG_QtrlyPerformance_Final[[#This Row],[Item_Code]]&gt;"300000", "Capital", "Recurrent")</f>
        <v>Recurrent</v>
      </c>
    </row>
    <row r="3755" spans="1:47" x14ac:dyDescent="0.25">
      <c r="A3755" t="s">
        <v>220</v>
      </c>
      <c r="B3755" t="s">
        <v>221</v>
      </c>
      <c r="C3755" t="s">
        <v>218</v>
      </c>
      <c r="D3755" t="s">
        <v>1254</v>
      </c>
      <c r="E3755" t="s">
        <v>75</v>
      </c>
      <c r="F3755" t="s">
        <v>1261</v>
      </c>
      <c r="G3755" t="s">
        <v>97</v>
      </c>
      <c r="H3755" t="s">
        <v>881</v>
      </c>
      <c r="I3755" t="s">
        <v>467</v>
      </c>
      <c r="J3755" t="s">
        <v>1262</v>
      </c>
      <c r="K3755" t="s">
        <v>232</v>
      </c>
      <c r="L3755" t="s">
        <v>1263</v>
      </c>
      <c r="M3755" t="s">
        <v>1130</v>
      </c>
      <c r="N3755" t="s">
        <v>1131</v>
      </c>
      <c r="O3755" t="s">
        <v>996</v>
      </c>
      <c r="P3755" t="s">
        <v>997</v>
      </c>
      <c r="Q3755" s="11">
        <v>0</v>
      </c>
      <c r="R3755" s="11">
        <v>800000000</v>
      </c>
      <c r="S3755" s="11">
        <v>0</v>
      </c>
      <c r="T3755" s="11">
        <v>800000000</v>
      </c>
      <c r="U3755" s="11">
        <v>800000000</v>
      </c>
      <c r="V3755" s="11">
        <v>0</v>
      </c>
      <c r="W3755" s="11">
        <v>0</v>
      </c>
      <c r="X3755" s="11">
        <v>0</v>
      </c>
      <c r="Y3755" s="11">
        <v>0</v>
      </c>
      <c r="Z3755" s="11">
        <v>0</v>
      </c>
      <c r="AA3755" s="11">
        <v>0</v>
      </c>
      <c r="AB3755" s="11">
        <v>0</v>
      </c>
      <c r="AC3755" s="11">
        <v>0</v>
      </c>
      <c r="AD3755" s="11">
        <v>0</v>
      </c>
      <c r="AE3755" s="11">
        <v>0</v>
      </c>
      <c r="AF3755" s="11">
        <v>0</v>
      </c>
      <c r="AG3755" s="11">
        <v>0</v>
      </c>
      <c r="AH3755" s="11">
        <v>0</v>
      </c>
      <c r="AI3755" s="11">
        <v>0</v>
      </c>
      <c r="AJ3755" s="11">
        <v>0</v>
      </c>
      <c r="AK3755" s="11">
        <v>800000000</v>
      </c>
      <c r="AL3755" s="11">
        <v>800000000</v>
      </c>
      <c r="AM3755" s="11">
        <v>0</v>
      </c>
      <c r="AN3755" s="11">
        <v>0</v>
      </c>
      <c r="AO37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800000000</v>
      </c>
      <c r="AP37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800000000</v>
      </c>
      <c r="AR37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5" s="11">
        <f>Table_PBS_SQL_DB2_PBSSQL_PBS_NDP_Tina_CG_QtrlyPerformance_Final[[#This Row],[GOU REL]]+Table_PBS_SQL_DB2_PBSSQL_PBS_NDP_Tina_CG_QtrlyPerformance_Final[[#This Row],[EXT REL]]</f>
        <v>800000000</v>
      </c>
      <c r="AT3755" s="11">
        <f>Table_PBS_SQL_DB2_PBSSQL_PBS_NDP_Tina_CG_QtrlyPerformance_Final[[#This Row],[GOU EXP]]+Table_PBS_SQL_DB2_PBSSQL_PBS_NDP_Tina_CG_QtrlyPerformance_Final[[#This Row],[EXT EXP]]</f>
        <v>800000000</v>
      </c>
      <c r="AU3755" s="11" t="str">
        <f>IF(Table_PBS_SQL_DB2_PBSSQL_PBS_NDP_Tina_CG_QtrlyPerformance_Final[[#This Row],[Item_Code]]&gt;"300000", "Capital", "Recurrent")</f>
        <v>Recurrent</v>
      </c>
    </row>
    <row r="3756" spans="1:47" x14ac:dyDescent="0.25">
      <c r="A3756" t="s">
        <v>220</v>
      </c>
      <c r="B3756" t="s">
        <v>221</v>
      </c>
      <c r="C3756" t="s">
        <v>218</v>
      </c>
      <c r="D3756" t="s">
        <v>1254</v>
      </c>
      <c r="E3756" t="s">
        <v>87</v>
      </c>
      <c r="F3756" t="s">
        <v>1264</v>
      </c>
      <c r="G3756" t="s">
        <v>31</v>
      </c>
      <c r="H3756" t="s">
        <v>1265</v>
      </c>
      <c r="I3756" t="s">
        <v>493</v>
      </c>
      <c r="J3756" t="s">
        <v>1266</v>
      </c>
      <c r="K3756" t="s">
        <v>224</v>
      </c>
      <c r="L3756" t="s">
        <v>1267</v>
      </c>
      <c r="M3756" t="s">
        <v>1268</v>
      </c>
      <c r="N3756" t="s">
        <v>1269</v>
      </c>
      <c r="O3756" t="s">
        <v>1085</v>
      </c>
      <c r="P3756" t="s">
        <v>1086</v>
      </c>
      <c r="Q3756" s="11">
        <v>0</v>
      </c>
      <c r="R3756" s="11">
        <v>0</v>
      </c>
      <c r="S3756" s="11">
        <v>0</v>
      </c>
      <c r="T3756" s="11">
        <v>0</v>
      </c>
      <c r="U3756" s="11">
        <v>100000000</v>
      </c>
      <c r="V3756" s="11">
        <v>0</v>
      </c>
      <c r="W3756" s="11">
        <v>100000000</v>
      </c>
      <c r="X3756" s="11">
        <v>0</v>
      </c>
      <c r="Y3756" s="11">
        <v>0</v>
      </c>
      <c r="Z3756" s="11">
        <v>0</v>
      </c>
      <c r="AA3756" s="11">
        <v>0</v>
      </c>
      <c r="AB3756" s="11">
        <v>0</v>
      </c>
      <c r="AC3756" s="11">
        <v>33000000</v>
      </c>
      <c r="AD3756" s="11">
        <v>33000000</v>
      </c>
      <c r="AE3756" s="11">
        <v>0</v>
      </c>
      <c r="AF3756" s="11">
        <v>0</v>
      </c>
      <c r="AG3756" s="11">
        <v>67000000</v>
      </c>
      <c r="AH3756" s="11">
        <v>67000000</v>
      </c>
      <c r="AI3756" s="11">
        <v>0</v>
      </c>
      <c r="AJ3756" s="11">
        <v>0</v>
      </c>
      <c r="AK3756" s="11">
        <v>0</v>
      </c>
      <c r="AL3756" s="11">
        <v>0</v>
      </c>
      <c r="AM3756" s="11">
        <v>0</v>
      </c>
      <c r="AN3756" s="11">
        <v>0</v>
      </c>
      <c r="AO37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7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7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6" s="11">
        <f>Table_PBS_SQL_DB2_PBSSQL_PBS_NDP_Tina_CG_QtrlyPerformance_Final[[#This Row],[GOU REL]]+Table_PBS_SQL_DB2_PBSSQL_PBS_NDP_Tina_CG_QtrlyPerformance_Final[[#This Row],[EXT REL]]</f>
        <v>100000000</v>
      </c>
      <c r="AT3756" s="11">
        <f>Table_PBS_SQL_DB2_PBSSQL_PBS_NDP_Tina_CG_QtrlyPerformance_Final[[#This Row],[GOU EXP]]+Table_PBS_SQL_DB2_PBSSQL_PBS_NDP_Tina_CG_QtrlyPerformance_Final[[#This Row],[EXT EXP]]</f>
        <v>100000000</v>
      </c>
      <c r="AU3756" s="11" t="str">
        <f>IF(Table_PBS_SQL_DB2_PBSSQL_PBS_NDP_Tina_CG_QtrlyPerformance_Final[[#This Row],[Item_Code]]&gt;"300000", "Capital", "Recurrent")</f>
        <v>Recurrent</v>
      </c>
    </row>
    <row r="3757" spans="1:47" x14ac:dyDescent="0.25">
      <c r="A3757" t="s">
        <v>220</v>
      </c>
      <c r="B3757" t="s">
        <v>221</v>
      </c>
      <c r="C3757" t="s">
        <v>218</v>
      </c>
      <c r="D3757" t="s">
        <v>1254</v>
      </c>
      <c r="E3757" t="s">
        <v>87</v>
      </c>
      <c r="F3757" t="s">
        <v>1264</v>
      </c>
      <c r="G3757" t="s">
        <v>119</v>
      </c>
      <c r="H3757" t="s">
        <v>1279</v>
      </c>
      <c r="I3757" t="s">
        <v>493</v>
      </c>
      <c r="J3757" t="s">
        <v>1280</v>
      </c>
      <c r="K3757" t="s">
        <v>1281</v>
      </c>
      <c r="L3757" t="s">
        <v>1282</v>
      </c>
      <c r="M3757" t="s">
        <v>1044</v>
      </c>
      <c r="N3757" t="s">
        <v>1045</v>
      </c>
      <c r="O3757" t="s">
        <v>1004</v>
      </c>
      <c r="P3757" t="s">
        <v>868</v>
      </c>
      <c r="Q3757" s="11">
        <v>0</v>
      </c>
      <c r="R3757" s="11">
        <v>0</v>
      </c>
      <c r="S3757" s="11">
        <v>0</v>
      </c>
      <c r="T3757" s="11">
        <v>0</v>
      </c>
      <c r="U3757" s="11">
        <v>290000000</v>
      </c>
      <c r="V3757" s="11">
        <v>0</v>
      </c>
      <c r="W3757" s="11">
        <v>290000000</v>
      </c>
      <c r="X3757" s="11">
        <v>0</v>
      </c>
      <c r="Y3757" s="11">
        <v>0</v>
      </c>
      <c r="Z3757" s="11">
        <v>0</v>
      </c>
      <c r="AA3757" s="11">
        <v>0</v>
      </c>
      <c r="AB3757" s="11">
        <v>0</v>
      </c>
      <c r="AC3757" s="11">
        <v>95700000</v>
      </c>
      <c r="AD3757" s="11">
        <v>95700000</v>
      </c>
      <c r="AE3757" s="11">
        <v>0</v>
      </c>
      <c r="AF3757" s="11">
        <v>0</v>
      </c>
      <c r="AG3757" s="11">
        <v>121800000</v>
      </c>
      <c r="AH3757" s="11">
        <v>121800000</v>
      </c>
      <c r="AI3757" s="11">
        <v>0</v>
      </c>
      <c r="AJ3757" s="11">
        <v>0</v>
      </c>
      <c r="AK3757" s="11">
        <v>72500000</v>
      </c>
      <c r="AL3757" s="11">
        <v>72500000</v>
      </c>
      <c r="AM3757" s="11">
        <v>0</v>
      </c>
      <c r="AN3757" s="11">
        <v>0</v>
      </c>
      <c r="AO37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290000000</v>
      </c>
      <c r="AP37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290000000</v>
      </c>
      <c r="AR37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7" s="11">
        <f>Table_PBS_SQL_DB2_PBSSQL_PBS_NDP_Tina_CG_QtrlyPerformance_Final[[#This Row],[GOU REL]]+Table_PBS_SQL_DB2_PBSSQL_PBS_NDP_Tina_CG_QtrlyPerformance_Final[[#This Row],[EXT REL]]</f>
        <v>290000000</v>
      </c>
      <c r="AT3757" s="11">
        <f>Table_PBS_SQL_DB2_PBSSQL_PBS_NDP_Tina_CG_QtrlyPerformance_Final[[#This Row],[GOU EXP]]+Table_PBS_SQL_DB2_PBSSQL_PBS_NDP_Tina_CG_QtrlyPerformance_Final[[#This Row],[EXT EXP]]</f>
        <v>290000000</v>
      </c>
      <c r="AU3757" s="11" t="str">
        <f>IF(Table_PBS_SQL_DB2_PBSSQL_PBS_NDP_Tina_CG_QtrlyPerformance_Final[[#This Row],[Item_Code]]&gt;"300000", "Capital", "Recurrent")</f>
        <v>Recurrent</v>
      </c>
    </row>
    <row r="3758" spans="1:47" x14ac:dyDescent="0.25">
      <c r="A3758" t="s">
        <v>220</v>
      </c>
      <c r="B3758" t="s">
        <v>221</v>
      </c>
      <c r="C3758" t="s">
        <v>218</v>
      </c>
      <c r="D3758" t="s">
        <v>1254</v>
      </c>
      <c r="E3758" t="s">
        <v>87</v>
      </c>
      <c r="F3758" t="s">
        <v>1264</v>
      </c>
      <c r="G3758" t="s">
        <v>119</v>
      </c>
      <c r="H3758" t="s">
        <v>1279</v>
      </c>
      <c r="I3758" t="s">
        <v>493</v>
      </c>
      <c r="J3758" t="s">
        <v>1280</v>
      </c>
      <c r="K3758" t="s">
        <v>1981</v>
      </c>
      <c r="L3758" t="s">
        <v>1982</v>
      </c>
      <c r="M3758" t="s">
        <v>1044</v>
      </c>
      <c r="N3758" t="s">
        <v>1045</v>
      </c>
      <c r="O3758" t="s">
        <v>922</v>
      </c>
      <c r="P3758" t="s">
        <v>923</v>
      </c>
      <c r="Q3758" s="11">
        <v>0</v>
      </c>
      <c r="R3758" s="11">
        <v>0</v>
      </c>
      <c r="S3758" s="11">
        <v>0</v>
      </c>
      <c r="T3758" s="11">
        <v>0</v>
      </c>
      <c r="U3758" s="11">
        <v>300000000</v>
      </c>
      <c r="V3758" s="11">
        <v>0</v>
      </c>
      <c r="W3758" s="11">
        <v>300000000</v>
      </c>
      <c r="X3758" s="11">
        <v>0</v>
      </c>
      <c r="Y3758" s="11">
        <v>25000000</v>
      </c>
      <c r="Z3758" s="11">
        <v>25000000</v>
      </c>
      <c r="AA3758" s="11">
        <v>0</v>
      </c>
      <c r="AB3758" s="11">
        <v>0</v>
      </c>
      <c r="AC3758" s="11">
        <v>25000000</v>
      </c>
      <c r="AD3758" s="11">
        <v>17250000</v>
      </c>
      <c r="AE3758" s="11">
        <v>0</v>
      </c>
      <c r="AF3758" s="11">
        <v>0</v>
      </c>
      <c r="AG3758" s="11">
        <v>84000000</v>
      </c>
      <c r="AH3758" s="11">
        <v>79352000</v>
      </c>
      <c r="AI3758" s="11">
        <v>0</v>
      </c>
      <c r="AJ3758" s="11">
        <v>0</v>
      </c>
      <c r="AK3758" s="11">
        <v>166000000</v>
      </c>
      <c r="AL3758" s="11">
        <v>178398000</v>
      </c>
      <c r="AM3758" s="11">
        <v>0</v>
      </c>
      <c r="AN3758" s="11">
        <v>0</v>
      </c>
      <c r="AO37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37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37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8" s="11">
        <f>Table_PBS_SQL_DB2_PBSSQL_PBS_NDP_Tina_CG_QtrlyPerformance_Final[[#This Row],[GOU REL]]+Table_PBS_SQL_DB2_PBSSQL_PBS_NDP_Tina_CG_QtrlyPerformance_Final[[#This Row],[EXT REL]]</f>
        <v>300000000</v>
      </c>
      <c r="AT3758" s="11">
        <f>Table_PBS_SQL_DB2_PBSSQL_PBS_NDP_Tina_CG_QtrlyPerformance_Final[[#This Row],[GOU EXP]]+Table_PBS_SQL_DB2_PBSSQL_PBS_NDP_Tina_CG_QtrlyPerformance_Final[[#This Row],[EXT EXP]]</f>
        <v>300000000</v>
      </c>
      <c r="AU3758" s="11" t="str">
        <f>IF(Table_PBS_SQL_DB2_PBSSQL_PBS_NDP_Tina_CG_QtrlyPerformance_Final[[#This Row],[Item_Code]]&gt;"300000", "Capital", "Recurrent")</f>
        <v>Recurrent</v>
      </c>
    </row>
    <row r="3759" spans="1:47" x14ac:dyDescent="0.25">
      <c r="A3759" t="s">
        <v>220</v>
      </c>
      <c r="B3759" t="s">
        <v>221</v>
      </c>
      <c r="C3759" t="s">
        <v>218</v>
      </c>
      <c r="D3759" t="s">
        <v>1254</v>
      </c>
      <c r="E3759" t="s">
        <v>87</v>
      </c>
      <c r="F3759" t="s">
        <v>1264</v>
      </c>
      <c r="G3759" t="s">
        <v>119</v>
      </c>
      <c r="H3759" t="s">
        <v>1279</v>
      </c>
      <c r="I3759" t="s">
        <v>493</v>
      </c>
      <c r="J3759" t="s">
        <v>1280</v>
      </c>
      <c r="K3759" t="s">
        <v>228</v>
      </c>
      <c r="L3759" t="s">
        <v>2127</v>
      </c>
      <c r="M3759" t="s">
        <v>1288</v>
      </c>
      <c r="N3759" t="s">
        <v>1289</v>
      </c>
      <c r="O3759" t="s">
        <v>1002</v>
      </c>
      <c r="P3759" t="s">
        <v>1003</v>
      </c>
      <c r="Q3759" s="11">
        <v>0</v>
      </c>
      <c r="R3759" s="11">
        <v>0</v>
      </c>
      <c r="S3759" s="11">
        <v>0</v>
      </c>
      <c r="T3759" s="11">
        <v>0</v>
      </c>
      <c r="U3759" s="11">
        <v>6281897566</v>
      </c>
      <c r="V3759" s="11">
        <v>0</v>
      </c>
      <c r="W3759" s="11">
        <v>0</v>
      </c>
      <c r="X3759" s="11">
        <v>6281897566</v>
      </c>
      <c r="Y3759" s="11">
        <v>0</v>
      </c>
      <c r="Z3759" s="11">
        <v>0</v>
      </c>
      <c r="AA3759" s="11">
        <v>0</v>
      </c>
      <c r="AB3759" s="11">
        <v>0</v>
      </c>
      <c r="AC3759" s="11">
        <v>0</v>
      </c>
      <c r="AD3759" s="11">
        <v>0</v>
      </c>
      <c r="AE3759" s="11">
        <v>0</v>
      </c>
      <c r="AF3759" s="11">
        <v>0</v>
      </c>
      <c r="AG3759" s="11">
        <v>0</v>
      </c>
      <c r="AH3759" s="11">
        <v>0</v>
      </c>
      <c r="AI3759" s="11">
        <v>0</v>
      </c>
      <c r="AJ3759" s="11">
        <v>0</v>
      </c>
      <c r="AK3759" s="11">
        <v>0</v>
      </c>
      <c r="AL3759" s="11">
        <v>0</v>
      </c>
      <c r="AM3759" s="11">
        <v>0</v>
      </c>
      <c r="AN3759" s="11">
        <v>0</v>
      </c>
      <c r="AO37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59" s="11">
        <f>Table_PBS_SQL_DB2_PBSSQL_PBS_NDP_Tina_CG_QtrlyPerformance_Final[[#This Row],[GOU REL]]+Table_PBS_SQL_DB2_PBSSQL_PBS_NDP_Tina_CG_QtrlyPerformance_Final[[#This Row],[EXT REL]]</f>
        <v>0</v>
      </c>
      <c r="AT3759" s="11">
        <f>Table_PBS_SQL_DB2_PBSSQL_PBS_NDP_Tina_CG_QtrlyPerformance_Final[[#This Row],[GOU EXP]]+Table_PBS_SQL_DB2_PBSSQL_PBS_NDP_Tina_CG_QtrlyPerformance_Final[[#This Row],[EXT EXP]]</f>
        <v>0</v>
      </c>
      <c r="AU3759" s="11" t="str">
        <f>IF(Table_PBS_SQL_DB2_PBSSQL_PBS_NDP_Tina_CG_QtrlyPerformance_Final[[#This Row],[Item_Code]]&gt;"300000", "Capital", "Recurrent")</f>
        <v>Recurrent</v>
      </c>
    </row>
    <row r="3760" spans="1:47" x14ac:dyDescent="0.25">
      <c r="A3760" t="s">
        <v>220</v>
      </c>
      <c r="B3760" t="s">
        <v>221</v>
      </c>
      <c r="C3760" t="s">
        <v>218</v>
      </c>
      <c r="D3760" t="s">
        <v>1254</v>
      </c>
      <c r="E3760" t="s">
        <v>87</v>
      </c>
      <c r="F3760" t="s">
        <v>1264</v>
      </c>
      <c r="G3760" t="s">
        <v>119</v>
      </c>
      <c r="H3760" t="s">
        <v>1279</v>
      </c>
      <c r="I3760" t="s">
        <v>493</v>
      </c>
      <c r="J3760" t="s">
        <v>1280</v>
      </c>
      <c r="K3760" t="s">
        <v>228</v>
      </c>
      <c r="L3760" t="s">
        <v>2127</v>
      </c>
      <c r="M3760" t="s">
        <v>1288</v>
      </c>
      <c r="N3760" t="s">
        <v>1289</v>
      </c>
      <c r="O3760" t="s">
        <v>1192</v>
      </c>
      <c r="P3760" t="s">
        <v>1193</v>
      </c>
      <c r="Q3760" s="11">
        <v>0</v>
      </c>
      <c r="R3760" s="11">
        <v>0</v>
      </c>
      <c r="S3760" s="11">
        <v>0</v>
      </c>
      <c r="T3760" s="11">
        <v>0</v>
      </c>
      <c r="U3760" s="11">
        <v>459200000</v>
      </c>
      <c r="V3760" s="11">
        <v>0</v>
      </c>
      <c r="W3760" s="11">
        <v>459200000</v>
      </c>
      <c r="X3760" s="11">
        <v>0</v>
      </c>
      <c r="Y3760" s="11">
        <v>0</v>
      </c>
      <c r="Z3760" s="11">
        <v>0</v>
      </c>
      <c r="AA3760" s="11">
        <v>0</v>
      </c>
      <c r="AB3760" s="11">
        <v>0</v>
      </c>
      <c r="AC3760" s="11">
        <v>51536000</v>
      </c>
      <c r="AD3760" s="11">
        <v>0</v>
      </c>
      <c r="AE3760" s="11">
        <v>0</v>
      </c>
      <c r="AF3760" s="11">
        <v>0</v>
      </c>
      <c r="AG3760" s="11">
        <v>73472000</v>
      </c>
      <c r="AH3760" s="11">
        <v>73472000</v>
      </c>
      <c r="AI3760" s="11">
        <v>0</v>
      </c>
      <c r="AJ3760" s="11">
        <v>0</v>
      </c>
      <c r="AK3760" s="11">
        <v>0</v>
      </c>
      <c r="AL3760" s="11">
        <v>51536000</v>
      </c>
      <c r="AM3760" s="11">
        <v>0</v>
      </c>
      <c r="AN3760" s="11">
        <v>0</v>
      </c>
      <c r="AO37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125008000</v>
      </c>
      <c r="AP37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125008000</v>
      </c>
      <c r="AR37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0" s="11">
        <f>Table_PBS_SQL_DB2_PBSSQL_PBS_NDP_Tina_CG_QtrlyPerformance_Final[[#This Row],[GOU REL]]+Table_PBS_SQL_DB2_PBSSQL_PBS_NDP_Tina_CG_QtrlyPerformance_Final[[#This Row],[EXT REL]]</f>
        <v>125008000</v>
      </c>
      <c r="AT3760" s="11">
        <f>Table_PBS_SQL_DB2_PBSSQL_PBS_NDP_Tina_CG_QtrlyPerformance_Final[[#This Row],[GOU EXP]]+Table_PBS_SQL_DB2_PBSSQL_PBS_NDP_Tina_CG_QtrlyPerformance_Final[[#This Row],[EXT EXP]]</f>
        <v>125008000</v>
      </c>
      <c r="AU3760" s="11" t="str">
        <f>IF(Table_PBS_SQL_DB2_PBSSQL_PBS_NDP_Tina_CG_QtrlyPerformance_Final[[#This Row],[Item_Code]]&gt;"300000", "Capital", "Recurrent")</f>
        <v>Recurrent</v>
      </c>
    </row>
    <row r="3761" spans="1:47" x14ac:dyDescent="0.25">
      <c r="A3761" t="s">
        <v>220</v>
      </c>
      <c r="B3761" t="s">
        <v>221</v>
      </c>
      <c r="C3761" t="s">
        <v>218</v>
      </c>
      <c r="D3761" t="s">
        <v>1254</v>
      </c>
      <c r="E3761" t="s">
        <v>87</v>
      </c>
      <c r="F3761" t="s">
        <v>1264</v>
      </c>
      <c r="G3761" t="s">
        <v>119</v>
      </c>
      <c r="H3761" t="s">
        <v>1279</v>
      </c>
      <c r="I3761" t="s">
        <v>493</v>
      </c>
      <c r="J3761" t="s">
        <v>1280</v>
      </c>
      <c r="K3761" t="s">
        <v>234</v>
      </c>
      <c r="L3761" t="s">
        <v>1285</v>
      </c>
      <c r="M3761" t="s">
        <v>1286</v>
      </c>
      <c r="N3761" t="s">
        <v>1287</v>
      </c>
      <c r="O3761" t="s">
        <v>893</v>
      </c>
      <c r="P3761" t="s">
        <v>894</v>
      </c>
      <c r="Q3761" s="11">
        <v>0</v>
      </c>
      <c r="R3761" s="11">
        <v>0</v>
      </c>
      <c r="S3761" s="11">
        <v>0</v>
      </c>
      <c r="T3761" s="11">
        <v>0</v>
      </c>
      <c r="U3761" s="11">
        <v>1600000000</v>
      </c>
      <c r="V3761" s="11">
        <v>0</v>
      </c>
      <c r="W3761" s="11">
        <v>1600000000</v>
      </c>
      <c r="X3761" s="11">
        <v>0</v>
      </c>
      <c r="Y3761" s="11">
        <v>0</v>
      </c>
      <c r="Z3761" s="11">
        <v>0</v>
      </c>
      <c r="AA3761" s="11">
        <v>0</v>
      </c>
      <c r="AB3761" s="11">
        <v>0</v>
      </c>
      <c r="AC3761" s="11">
        <v>350000000</v>
      </c>
      <c r="AD3761" s="11">
        <v>0</v>
      </c>
      <c r="AE3761" s="11">
        <v>0</v>
      </c>
      <c r="AF3761" s="11">
        <v>0</v>
      </c>
      <c r="AG3761" s="11">
        <v>0</v>
      </c>
      <c r="AH3761" s="11">
        <v>312215831</v>
      </c>
      <c r="AI3761" s="11">
        <v>0</v>
      </c>
      <c r="AJ3761" s="11">
        <v>0</v>
      </c>
      <c r="AK3761" s="11">
        <v>70000000</v>
      </c>
      <c r="AL3761" s="11">
        <v>106193458</v>
      </c>
      <c r="AM3761" s="11">
        <v>0</v>
      </c>
      <c r="AN3761" s="11">
        <v>0</v>
      </c>
      <c r="AO37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420000000</v>
      </c>
      <c r="AP37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418409289</v>
      </c>
      <c r="AR37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1" s="11">
        <f>Table_PBS_SQL_DB2_PBSSQL_PBS_NDP_Tina_CG_QtrlyPerformance_Final[[#This Row],[GOU REL]]+Table_PBS_SQL_DB2_PBSSQL_PBS_NDP_Tina_CG_QtrlyPerformance_Final[[#This Row],[EXT REL]]</f>
        <v>420000000</v>
      </c>
      <c r="AT3761" s="11">
        <f>Table_PBS_SQL_DB2_PBSSQL_PBS_NDP_Tina_CG_QtrlyPerformance_Final[[#This Row],[GOU EXP]]+Table_PBS_SQL_DB2_PBSSQL_PBS_NDP_Tina_CG_QtrlyPerformance_Final[[#This Row],[EXT EXP]]</f>
        <v>418409289</v>
      </c>
      <c r="AU3761" s="11" t="str">
        <f>IF(Table_PBS_SQL_DB2_PBSSQL_PBS_NDP_Tina_CG_QtrlyPerformance_Final[[#This Row],[Item_Code]]&gt;"300000", "Capital", "Recurrent")</f>
        <v>Capital</v>
      </c>
    </row>
    <row r="3762" spans="1:47" x14ac:dyDescent="0.25">
      <c r="A3762" t="s">
        <v>220</v>
      </c>
      <c r="B3762" t="s">
        <v>221</v>
      </c>
      <c r="C3762" t="s">
        <v>218</v>
      </c>
      <c r="D3762" t="s">
        <v>1254</v>
      </c>
      <c r="E3762" t="s">
        <v>87</v>
      </c>
      <c r="F3762" t="s">
        <v>1264</v>
      </c>
      <c r="G3762" t="s">
        <v>119</v>
      </c>
      <c r="H3762" t="s">
        <v>1279</v>
      </c>
      <c r="I3762" t="s">
        <v>493</v>
      </c>
      <c r="J3762" t="s">
        <v>1280</v>
      </c>
      <c r="K3762" t="s">
        <v>234</v>
      </c>
      <c r="L3762" t="s">
        <v>1285</v>
      </c>
      <c r="M3762" t="s">
        <v>1288</v>
      </c>
      <c r="N3762" t="s">
        <v>1289</v>
      </c>
      <c r="O3762" t="s">
        <v>1062</v>
      </c>
      <c r="P3762" t="s">
        <v>1063</v>
      </c>
      <c r="Q3762" s="11">
        <v>0</v>
      </c>
      <c r="R3762" s="11">
        <v>0</v>
      </c>
      <c r="S3762" s="11">
        <v>0</v>
      </c>
      <c r="T3762" s="11">
        <v>0</v>
      </c>
      <c r="U3762" s="11">
        <v>180000000</v>
      </c>
      <c r="V3762" s="11">
        <v>0</v>
      </c>
      <c r="W3762" s="11">
        <v>180000000</v>
      </c>
      <c r="X3762" s="11">
        <v>0</v>
      </c>
      <c r="Y3762" s="11">
        <v>45000000</v>
      </c>
      <c r="Z3762" s="11">
        <v>34196200</v>
      </c>
      <c r="AA3762" s="11">
        <v>0</v>
      </c>
      <c r="AB3762" s="11">
        <v>0</v>
      </c>
      <c r="AC3762" s="11">
        <v>45000000</v>
      </c>
      <c r="AD3762" s="11">
        <v>55799600</v>
      </c>
      <c r="AE3762" s="11">
        <v>0</v>
      </c>
      <c r="AF3762" s="11">
        <v>0</v>
      </c>
      <c r="AG3762" s="11">
        <v>45000000</v>
      </c>
      <c r="AH3762" s="11">
        <v>38186950</v>
      </c>
      <c r="AI3762" s="11">
        <v>0</v>
      </c>
      <c r="AJ3762" s="11">
        <v>0</v>
      </c>
      <c r="AK3762" s="11">
        <v>45000000</v>
      </c>
      <c r="AL3762" s="11">
        <v>50885300</v>
      </c>
      <c r="AM3762" s="11">
        <v>0</v>
      </c>
      <c r="AN3762" s="11">
        <v>0</v>
      </c>
      <c r="AO37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37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179068050</v>
      </c>
      <c r="AR37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2" s="11">
        <f>Table_PBS_SQL_DB2_PBSSQL_PBS_NDP_Tina_CG_QtrlyPerformance_Final[[#This Row],[GOU REL]]+Table_PBS_SQL_DB2_PBSSQL_PBS_NDP_Tina_CG_QtrlyPerformance_Final[[#This Row],[EXT REL]]</f>
        <v>180000000</v>
      </c>
      <c r="AT3762" s="11">
        <f>Table_PBS_SQL_DB2_PBSSQL_PBS_NDP_Tina_CG_QtrlyPerformance_Final[[#This Row],[GOU EXP]]+Table_PBS_SQL_DB2_PBSSQL_PBS_NDP_Tina_CG_QtrlyPerformance_Final[[#This Row],[EXT EXP]]</f>
        <v>179068050</v>
      </c>
      <c r="AU3762" s="11" t="str">
        <f>IF(Table_PBS_SQL_DB2_PBSSQL_PBS_NDP_Tina_CG_QtrlyPerformance_Final[[#This Row],[Item_Code]]&gt;"300000", "Capital", "Recurrent")</f>
        <v>Recurrent</v>
      </c>
    </row>
    <row r="3763" spans="1:47" x14ac:dyDescent="0.25">
      <c r="A3763" t="s">
        <v>220</v>
      </c>
      <c r="B3763" t="s">
        <v>221</v>
      </c>
      <c r="C3763" t="s">
        <v>218</v>
      </c>
      <c r="D3763" t="s">
        <v>1254</v>
      </c>
      <c r="E3763" t="s">
        <v>97</v>
      </c>
      <c r="F3763" t="s">
        <v>1290</v>
      </c>
      <c r="G3763" t="s">
        <v>75</v>
      </c>
      <c r="H3763" t="s">
        <v>1291</v>
      </c>
      <c r="I3763" t="s">
        <v>493</v>
      </c>
      <c r="J3763" t="s">
        <v>1292</v>
      </c>
      <c r="K3763" t="s">
        <v>1293</v>
      </c>
      <c r="L3763" t="s">
        <v>1294</v>
      </c>
      <c r="M3763" t="s">
        <v>1044</v>
      </c>
      <c r="N3763" t="s">
        <v>1045</v>
      </c>
      <c r="O3763" t="s">
        <v>1028</v>
      </c>
      <c r="P3763" t="s">
        <v>1029</v>
      </c>
      <c r="Q3763" s="11">
        <v>0</v>
      </c>
      <c r="R3763" s="11">
        <v>0</v>
      </c>
      <c r="S3763" s="11">
        <v>0</v>
      </c>
      <c r="T3763" s="11">
        <v>0</v>
      </c>
      <c r="U3763" s="11">
        <v>120000000</v>
      </c>
      <c r="V3763" s="11">
        <v>0</v>
      </c>
      <c r="W3763" s="11">
        <v>120000000</v>
      </c>
      <c r="X3763" s="11">
        <v>0</v>
      </c>
      <c r="Y3763" s="11">
        <v>30000000</v>
      </c>
      <c r="Z3763" s="11">
        <v>30000000</v>
      </c>
      <c r="AA3763" s="11">
        <v>0</v>
      </c>
      <c r="AB3763" s="11">
        <v>0</v>
      </c>
      <c r="AC3763" s="11">
        <v>30000000</v>
      </c>
      <c r="AD3763" s="11">
        <v>30000000</v>
      </c>
      <c r="AE3763" s="11">
        <v>0</v>
      </c>
      <c r="AF3763" s="11">
        <v>0</v>
      </c>
      <c r="AG3763" s="11">
        <v>30000000</v>
      </c>
      <c r="AH3763" s="11">
        <v>30000000</v>
      </c>
      <c r="AI3763" s="11">
        <v>0</v>
      </c>
      <c r="AJ3763" s="11">
        <v>0</v>
      </c>
      <c r="AK3763" s="11">
        <v>30000000</v>
      </c>
      <c r="AL3763" s="11">
        <v>30000000</v>
      </c>
      <c r="AM3763" s="11">
        <v>0</v>
      </c>
      <c r="AN3763" s="11">
        <v>0</v>
      </c>
      <c r="AO37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120000000</v>
      </c>
      <c r="AP37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120000000</v>
      </c>
      <c r="AR37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3" s="11">
        <f>Table_PBS_SQL_DB2_PBSSQL_PBS_NDP_Tina_CG_QtrlyPerformance_Final[[#This Row],[GOU REL]]+Table_PBS_SQL_DB2_PBSSQL_PBS_NDP_Tina_CG_QtrlyPerformance_Final[[#This Row],[EXT REL]]</f>
        <v>120000000</v>
      </c>
      <c r="AT3763" s="11">
        <f>Table_PBS_SQL_DB2_PBSSQL_PBS_NDP_Tina_CG_QtrlyPerformance_Final[[#This Row],[GOU EXP]]+Table_PBS_SQL_DB2_PBSSQL_PBS_NDP_Tina_CG_QtrlyPerformance_Final[[#This Row],[EXT EXP]]</f>
        <v>120000000</v>
      </c>
      <c r="AU3763" s="11" t="str">
        <f>IF(Table_PBS_SQL_DB2_PBSSQL_PBS_NDP_Tina_CG_QtrlyPerformance_Final[[#This Row],[Item_Code]]&gt;"300000", "Capital", "Recurrent")</f>
        <v>Recurrent</v>
      </c>
    </row>
    <row r="3764" spans="1:47" x14ac:dyDescent="0.25">
      <c r="A3764" t="s">
        <v>220</v>
      </c>
      <c r="B3764" t="s">
        <v>221</v>
      </c>
      <c r="C3764" t="s">
        <v>218</v>
      </c>
      <c r="D3764" t="s">
        <v>1254</v>
      </c>
      <c r="E3764" t="s">
        <v>97</v>
      </c>
      <c r="F3764" t="s">
        <v>1290</v>
      </c>
      <c r="G3764" t="s">
        <v>75</v>
      </c>
      <c r="H3764" t="s">
        <v>1291</v>
      </c>
      <c r="I3764" t="s">
        <v>493</v>
      </c>
      <c r="J3764" t="s">
        <v>1292</v>
      </c>
      <c r="K3764" t="s">
        <v>1293</v>
      </c>
      <c r="L3764" t="s">
        <v>1294</v>
      </c>
      <c r="M3764" t="s">
        <v>1044</v>
      </c>
      <c r="N3764" t="s">
        <v>1045</v>
      </c>
      <c r="O3764" t="s">
        <v>1016</v>
      </c>
      <c r="P3764" t="s">
        <v>1017</v>
      </c>
      <c r="Q3764" s="11">
        <v>0</v>
      </c>
      <c r="R3764" s="11">
        <v>0</v>
      </c>
      <c r="S3764" s="11">
        <v>0</v>
      </c>
      <c r="T3764" s="11">
        <v>0</v>
      </c>
      <c r="U3764" s="11">
        <v>5000000</v>
      </c>
      <c r="V3764" s="11">
        <v>0</v>
      </c>
      <c r="W3764" s="11">
        <v>5000000</v>
      </c>
      <c r="X3764" s="11">
        <v>0</v>
      </c>
      <c r="Y3764" s="11">
        <v>0</v>
      </c>
      <c r="Z3764" s="11">
        <v>0</v>
      </c>
      <c r="AA3764" s="11">
        <v>0</v>
      </c>
      <c r="AB3764" s="11">
        <v>0</v>
      </c>
      <c r="AC3764" s="11">
        <v>1650000</v>
      </c>
      <c r="AD3764" s="11">
        <v>0</v>
      </c>
      <c r="AE3764" s="11">
        <v>0</v>
      </c>
      <c r="AF3764" s="11">
        <v>0</v>
      </c>
      <c r="AG3764" s="11">
        <v>2100000</v>
      </c>
      <c r="AH3764" s="11">
        <v>0</v>
      </c>
      <c r="AI3764" s="11">
        <v>0</v>
      </c>
      <c r="AJ3764" s="11">
        <v>0</v>
      </c>
      <c r="AK3764" s="11">
        <v>0</v>
      </c>
      <c r="AL3764" s="11">
        <v>3750000</v>
      </c>
      <c r="AM3764" s="11">
        <v>0</v>
      </c>
      <c r="AN3764" s="11">
        <v>0</v>
      </c>
      <c r="AO37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v>
      </c>
      <c r="AP37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v>
      </c>
      <c r="AR37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4" s="11">
        <f>Table_PBS_SQL_DB2_PBSSQL_PBS_NDP_Tina_CG_QtrlyPerformance_Final[[#This Row],[GOU REL]]+Table_PBS_SQL_DB2_PBSSQL_PBS_NDP_Tina_CG_QtrlyPerformance_Final[[#This Row],[EXT REL]]</f>
        <v>3750000</v>
      </c>
      <c r="AT3764" s="11">
        <f>Table_PBS_SQL_DB2_PBSSQL_PBS_NDP_Tina_CG_QtrlyPerformance_Final[[#This Row],[GOU EXP]]+Table_PBS_SQL_DB2_PBSSQL_PBS_NDP_Tina_CG_QtrlyPerformance_Final[[#This Row],[EXT EXP]]</f>
        <v>3750000</v>
      </c>
      <c r="AU3764" s="11" t="str">
        <f>IF(Table_PBS_SQL_DB2_PBSSQL_PBS_NDP_Tina_CG_QtrlyPerformance_Final[[#This Row],[Item_Code]]&gt;"300000", "Capital", "Recurrent")</f>
        <v>Recurrent</v>
      </c>
    </row>
    <row r="3765" spans="1:47" x14ac:dyDescent="0.25">
      <c r="A3765" t="s">
        <v>220</v>
      </c>
      <c r="B3765" t="s">
        <v>221</v>
      </c>
      <c r="C3765" t="s">
        <v>218</v>
      </c>
      <c r="D3765" t="s">
        <v>1254</v>
      </c>
      <c r="E3765" t="s">
        <v>97</v>
      </c>
      <c r="F3765" t="s">
        <v>1290</v>
      </c>
      <c r="G3765" t="s">
        <v>75</v>
      </c>
      <c r="H3765" t="s">
        <v>1291</v>
      </c>
      <c r="I3765" t="s">
        <v>493</v>
      </c>
      <c r="J3765" t="s">
        <v>1292</v>
      </c>
      <c r="K3765" t="s">
        <v>230</v>
      </c>
      <c r="L3765" t="s">
        <v>1299</v>
      </c>
      <c r="M3765" t="s">
        <v>1300</v>
      </c>
      <c r="N3765" t="s">
        <v>1301</v>
      </c>
      <c r="O3765" t="s">
        <v>1028</v>
      </c>
      <c r="P3765" t="s">
        <v>1029</v>
      </c>
      <c r="Q3765" s="11">
        <v>0</v>
      </c>
      <c r="R3765" s="11">
        <v>0</v>
      </c>
      <c r="S3765" s="11">
        <v>0</v>
      </c>
      <c r="T3765" s="11">
        <v>0</v>
      </c>
      <c r="U3765" s="11">
        <v>105000000</v>
      </c>
      <c r="V3765" s="11">
        <v>0</v>
      </c>
      <c r="W3765" s="11">
        <v>105000000</v>
      </c>
      <c r="X3765" s="11">
        <v>0</v>
      </c>
      <c r="Y3765" s="11">
        <v>25000000</v>
      </c>
      <c r="Z3765" s="11">
        <v>24950040</v>
      </c>
      <c r="AA3765" s="11">
        <v>0</v>
      </c>
      <c r="AB3765" s="11">
        <v>0</v>
      </c>
      <c r="AC3765" s="11">
        <v>26250000</v>
      </c>
      <c r="AD3765" s="11">
        <v>26299960</v>
      </c>
      <c r="AE3765" s="11">
        <v>0</v>
      </c>
      <c r="AF3765" s="11">
        <v>0</v>
      </c>
      <c r="AG3765" s="11">
        <v>27300000</v>
      </c>
      <c r="AH3765" s="11">
        <v>27300000</v>
      </c>
      <c r="AI3765" s="11">
        <v>0</v>
      </c>
      <c r="AJ3765" s="11">
        <v>0</v>
      </c>
      <c r="AK3765" s="11">
        <v>26450000</v>
      </c>
      <c r="AL3765" s="11">
        <v>26450000</v>
      </c>
      <c r="AM3765" s="11">
        <v>0</v>
      </c>
      <c r="AN3765" s="11">
        <v>0</v>
      </c>
      <c r="AO37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105000000</v>
      </c>
      <c r="AP37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105000000</v>
      </c>
      <c r="AR37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5" s="11">
        <f>Table_PBS_SQL_DB2_PBSSQL_PBS_NDP_Tina_CG_QtrlyPerformance_Final[[#This Row],[GOU REL]]+Table_PBS_SQL_DB2_PBSSQL_PBS_NDP_Tina_CG_QtrlyPerformance_Final[[#This Row],[EXT REL]]</f>
        <v>105000000</v>
      </c>
      <c r="AT3765" s="11">
        <f>Table_PBS_SQL_DB2_PBSSQL_PBS_NDP_Tina_CG_QtrlyPerformance_Final[[#This Row],[GOU EXP]]+Table_PBS_SQL_DB2_PBSSQL_PBS_NDP_Tina_CG_QtrlyPerformance_Final[[#This Row],[EXT EXP]]</f>
        <v>105000000</v>
      </c>
      <c r="AU3765" s="11" t="str">
        <f>IF(Table_PBS_SQL_DB2_PBSSQL_PBS_NDP_Tina_CG_QtrlyPerformance_Final[[#This Row],[Item_Code]]&gt;"300000", "Capital", "Recurrent")</f>
        <v>Recurrent</v>
      </c>
    </row>
    <row r="3766" spans="1:47" x14ac:dyDescent="0.25">
      <c r="A3766" t="s">
        <v>220</v>
      </c>
      <c r="B3766" t="s">
        <v>221</v>
      </c>
      <c r="C3766" t="s">
        <v>218</v>
      </c>
      <c r="D3766" t="s">
        <v>1254</v>
      </c>
      <c r="E3766" t="s">
        <v>97</v>
      </c>
      <c r="F3766" t="s">
        <v>1290</v>
      </c>
      <c r="G3766" t="s">
        <v>75</v>
      </c>
      <c r="H3766" t="s">
        <v>1291</v>
      </c>
      <c r="I3766" t="s">
        <v>493</v>
      </c>
      <c r="J3766" t="s">
        <v>1292</v>
      </c>
      <c r="K3766" t="s">
        <v>230</v>
      </c>
      <c r="L3766" t="s">
        <v>1299</v>
      </c>
      <c r="M3766" t="s">
        <v>1300</v>
      </c>
      <c r="N3766" t="s">
        <v>1301</v>
      </c>
      <c r="O3766" t="s">
        <v>978</v>
      </c>
      <c r="P3766" t="s">
        <v>979</v>
      </c>
      <c r="Q3766" s="11">
        <v>0</v>
      </c>
      <c r="R3766" s="11">
        <v>0</v>
      </c>
      <c r="S3766" s="11">
        <v>0</v>
      </c>
      <c r="T3766" s="11">
        <v>0</v>
      </c>
      <c r="U3766" s="11">
        <v>300000000</v>
      </c>
      <c r="V3766" s="11">
        <v>0</v>
      </c>
      <c r="W3766" s="11">
        <v>300000000</v>
      </c>
      <c r="X3766" s="11">
        <v>0</v>
      </c>
      <c r="Y3766" s="11">
        <v>0</v>
      </c>
      <c r="Z3766" s="11">
        <v>0</v>
      </c>
      <c r="AA3766" s="11">
        <v>0</v>
      </c>
      <c r="AB3766" s="11">
        <v>0</v>
      </c>
      <c r="AC3766" s="11">
        <v>99000000</v>
      </c>
      <c r="AD3766" s="11">
        <v>70240000</v>
      </c>
      <c r="AE3766" s="11">
        <v>0</v>
      </c>
      <c r="AF3766" s="11">
        <v>0</v>
      </c>
      <c r="AG3766" s="11">
        <v>81000000</v>
      </c>
      <c r="AH3766" s="11">
        <v>92755000</v>
      </c>
      <c r="AI3766" s="11">
        <v>0</v>
      </c>
      <c r="AJ3766" s="11">
        <v>0</v>
      </c>
      <c r="AK3766" s="11">
        <v>0</v>
      </c>
      <c r="AL3766" s="11">
        <v>17005000</v>
      </c>
      <c r="AM3766" s="11">
        <v>0</v>
      </c>
      <c r="AN3766" s="11">
        <v>0</v>
      </c>
      <c r="AO37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180000000</v>
      </c>
      <c r="AP37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180000000</v>
      </c>
      <c r="AR37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6" s="11">
        <f>Table_PBS_SQL_DB2_PBSSQL_PBS_NDP_Tina_CG_QtrlyPerformance_Final[[#This Row],[GOU REL]]+Table_PBS_SQL_DB2_PBSSQL_PBS_NDP_Tina_CG_QtrlyPerformance_Final[[#This Row],[EXT REL]]</f>
        <v>180000000</v>
      </c>
      <c r="AT3766" s="11">
        <f>Table_PBS_SQL_DB2_PBSSQL_PBS_NDP_Tina_CG_QtrlyPerformance_Final[[#This Row],[GOU EXP]]+Table_PBS_SQL_DB2_PBSSQL_PBS_NDP_Tina_CG_QtrlyPerformance_Final[[#This Row],[EXT EXP]]</f>
        <v>180000000</v>
      </c>
      <c r="AU3766" s="11" t="str">
        <f>IF(Table_PBS_SQL_DB2_PBSSQL_PBS_NDP_Tina_CG_QtrlyPerformance_Final[[#This Row],[Item_Code]]&gt;"300000", "Capital", "Recurrent")</f>
        <v>Recurrent</v>
      </c>
    </row>
    <row r="3767" spans="1:47" x14ac:dyDescent="0.25">
      <c r="A3767" t="s">
        <v>220</v>
      </c>
      <c r="B3767" t="s">
        <v>221</v>
      </c>
      <c r="C3767" t="s">
        <v>218</v>
      </c>
      <c r="D3767" t="s">
        <v>1254</v>
      </c>
      <c r="E3767" t="s">
        <v>97</v>
      </c>
      <c r="F3767" t="s">
        <v>1290</v>
      </c>
      <c r="G3767" t="s">
        <v>75</v>
      </c>
      <c r="H3767" t="s">
        <v>1291</v>
      </c>
      <c r="I3767" t="s">
        <v>493</v>
      </c>
      <c r="J3767" t="s">
        <v>1292</v>
      </c>
      <c r="K3767" t="s">
        <v>236</v>
      </c>
      <c r="L3767" t="s">
        <v>1304</v>
      </c>
      <c r="M3767" t="s">
        <v>1300</v>
      </c>
      <c r="N3767" t="s">
        <v>1301</v>
      </c>
      <c r="O3767" t="s">
        <v>1025</v>
      </c>
      <c r="P3767" t="s">
        <v>1026</v>
      </c>
      <c r="Q3767" s="11">
        <v>0</v>
      </c>
      <c r="R3767" s="11">
        <v>0</v>
      </c>
      <c r="S3767" s="11">
        <v>0</v>
      </c>
      <c r="T3767" s="11">
        <v>0</v>
      </c>
      <c r="U3767" s="11">
        <v>500000000</v>
      </c>
      <c r="V3767" s="11">
        <v>0</v>
      </c>
      <c r="W3767" s="11">
        <v>500000000</v>
      </c>
      <c r="X3767" s="11">
        <v>0</v>
      </c>
      <c r="Y3767" s="11">
        <v>80000000</v>
      </c>
      <c r="Z3767" s="11">
        <v>80000000</v>
      </c>
      <c r="AA3767" s="11">
        <v>0</v>
      </c>
      <c r="AB3767" s="11">
        <v>0</v>
      </c>
      <c r="AC3767" s="11">
        <v>125000000</v>
      </c>
      <c r="AD3767" s="11">
        <v>125000000</v>
      </c>
      <c r="AE3767" s="11">
        <v>0</v>
      </c>
      <c r="AF3767" s="11">
        <v>0</v>
      </c>
      <c r="AG3767" s="11">
        <v>170000000</v>
      </c>
      <c r="AH3767" s="11">
        <v>170000000</v>
      </c>
      <c r="AI3767" s="11">
        <v>0</v>
      </c>
      <c r="AJ3767" s="11">
        <v>0</v>
      </c>
      <c r="AK3767" s="11">
        <v>96000000</v>
      </c>
      <c r="AL3767" s="11">
        <v>96000000</v>
      </c>
      <c r="AM3767" s="11">
        <v>0</v>
      </c>
      <c r="AN3767" s="11">
        <v>0</v>
      </c>
      <c r="AO37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471000000</v>
      </c>
      <c r="AP37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471000000</v>
      </c>
      <c r="AR37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7" s="11">
        <f>Table_PBS_SQL_DB2_PBSSQL_PBS_NDP_Tina_CG_QtrlyPerformance_Final[[#This Row],[GOU REL]]+Table_PBS_SQL_DB2_PBSSQL_PBS_NDP_Tina_CG_QtrlyPerformance_Final[[#This Row],[EXT REL]]</f>
        <v>471000000</v>
      </c>
      <c r="AT3767" s="11">
        <f>Table_PBS_SQL_DB2_PBSSQL_PBS_NDP_Tina_CG_QtrlyPerformance_Final[[#This Row],[GOU EXP]]+Table_PBS_SQL_DB2_PBSSQL_PBS_NDP_Tina_CG_QtrlyPerformance_Final[[#This Row],[EXT EXP]]</f>
        <v>471000000</v>
      </c>
      <c r="AU3767" s="11" t="str">
        <f>IF(Table_PBS_SQL_DB2_PBSSQL_PBS_NDP_Tina_CG_QtrlyPerformance_Final[[#This Row],[Item_Code]]&gt;"300000", "Capital", "Recurrent")</f>
        <v>Recurrent</v>
      </c>
    </row>
    <row r="3768" spans="1:47" x14ac:dyDescent="0.25">
      <c r="A3768" t="s">
        <v>220</v>
      </c>
      <c r="B3768" t="s">
        <v>221</v>
      </c>
      <c r="C3768" t="s">
        <v>218</v>
      </c>
      <c r="D3768" t="s">
        <v>1254</v>
      </c>
      <c r="E3768" t="s">
        <v>97</v>
      </c>
      <c r="F3768" t="s">
        <v>1290</v>
      </c>
      <c r="G3768" t="s">
        <v>75</v>
      </c>
      <c r="H3768" t="s">
        <v>1291</v>
      </c>
      <c r="I3768" t="s">
        <v>493</v>
      </c>
      <c r="J3768" t="s">
        <v>1292</v>
      </c>
      <c r="K3768" t="s">
        <v>238</v>
      </c>
      <c r="L3768" t="s">
        <v>1983</v>
      </c>
      <c r="M3768" t="s">
        <v>1984</v>
      </c>
      <c r="N3768" t="s">
        <v>1985</v>
      </c>
      <c r="O3768" t="s">
        <v>1004</v>
      </c>
      <c r="P3768" t="s">
        <v>868</v>
      </c>
      <c r="Q3768" s="11">
        <v>0</v>
      </c>
      <c r="R3768" s="11">
        <v>0</v>
      </c>
      <c r="S3768" s="11">
        <v>0</v>
      </c>
      <c r="T3768" s="11">
        <v>0</v>
      </c>
      <c r="U3768" s="11">
        <v>24000000</v>
      </c>
      <c r="V3768" s="11">
        <v>0</v>
      </c>
      <c r="W3768" s="11">
        <v>24000000</v>
      </c>
      <c r="X3768" s="11">
        <v>0</v>
      </c>
      <c r="Y3768" s="11">
        <v>0</v>
      </c>
      <c r="Z3768" s="11">
        <v>0</v>
      </c>
      <c r="AA3768" s="11">
        <v>0</v>
      </c>
      <c r="AB3768" s="11">
        <v>0</v>
      </c>
      <c r="AC3768" s="11">
        <v>12000000</v>
      </c>
      <c r="AD3768" s="11">
        <v>0</v>
      </c>
      <c r="AE3768" s="11">
        <v>0</v>
      </c>
      <c r="AF3768" s="11">
        <v>0</v>
      </c>
      <c r="AG3768" s="11">
        <v>6000000</v>
      </c>
      <c r="AH3768" s="11">
        <v>1142000</v>
      </c>
      <c r="AI3768" s="11">
        <v>0</v>
      </c>
      <c r="AJ3768" s="11">
        <v>0</v>
      </c>
      <c r="AK3768" s="11">
        <v>0</v>
      </c>
      <c r="AL3768" s="11">
        <v>16858000</v>
      </c>
      <c r="AM3768" s="11">
        <v>0</v>
      </c>
      <c r="AN3768" s="11">
        <v>0</v>
      </c>
      <c r="AO37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37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37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8" s="11">
        <f>Table_PBS_SQL_DB2_PBSSQL_PBS_NDP_Tina_CG_QtrlyPerformance_Final[[#This Row],[GOU REL]]+Table_PBS_SQL_DB2_PBSSQL_PBS_NDP_Tina_CG_QtrlyPerformance_Final[[#This Row],[EXT REL]]</f>
        <v>18000000</v>
      </c>
      <c r="AT3768" s="11">
        <f>Table_PBS_SQL_DB2_PBSSQL_PBS_NDP_Tina_CG_QtrlyPerformance_Final[[#This Row],[GOU EXP]]+Table_PBS_SQL_DB2_PBSSQL_PBS_NDP_Tina_CG_QtrlyPerformance_Final[[#This Row],[EXT EXP]]</f>
        <v>18000000</v>
      </c>
      <c r="AU3768" s="11" t="str">
        <f>IF(Table_PBS_SQL_DB2_PBSSQL_PBS_NDP_Tina_CG_QtrlyPerformance_Final[[#This Row],[Item_Code]]&gt;"300000", "Capital", "Recurrent")</f>
        <v>Recurrent</v>
      </c>
    </row>
    <row r="3769" spans="1:47" x14ac:dyDescent="0.25">
      <c r="A3769" t="s">
        <v>77</v>
      </c>
      <c r="B3769" t="s">
        <v>78</v>
      </c>
      <c r="C3769" t="s">
        <v>75</v>
      </c>
      <c r="D3769" t="s">
        <v>1307</v>
      </c>
      <c r="E3769" t="s">
        <v>31</v>
      </c>
      <c r="F3769" t="s">
        <v>1308</v>
      </c>
      <c r="G3769" t="s">
        <v>31</v>
      </c>
      <c r="H3769" t="s">
        <v>1309</v>
      </c>
      <c r="I3769" t="s">
        <v>493</v>
      </c>
      <c r="J3769" t="s">
        <v>1310</v>
      </c>
      <c r="K3769" t="s">
        <v>1311</v>
      </c>
      <c r="L3769" t="s">
        <v>1312</v>
      </c>
      <c r="M3769" t="s">
        <v>1313</v>
      </c>
      <c r="N3769" t="s">
        <v>1314</v>
      </c>
      <c r="O3769" t="s">
        <v>1085</v>
      </c>
      <c r="P3769" t="s">
        <v>1086</v>
      </c>
      <c r="Q3769" s="11">
        <v>0</v>
      </c>
      <c r="R3769" s="11">
        <v>0</v>
      </c>
      <c r="S3769" s="11">
        <v>0</v>
      </c>
      <c r="T3769" s="11">
        <v>0</v>
      </c>
      <c r="U3769" s="11">
        <v>2400000000</v>
      </c>
      <c r="V3769" s="11">
        <v>0</v>
      </c>
      <c r="W3769" s="11">
        <v>2400000000</v>
      </c>
      <c r="X3769" s="11">
        <v>0</v>
      </c>
      <c r="Y3769" s="11">
        <v>0</v>
      </c>
      <c r="Z3769" s="11">
        <v>0</v>
      </c>
      <c r="AA3769" s="11">
        <v>0</v>
      </c>
      <c r="AB3769" s="11">
        <v>0</v>
      </c>
      <c r="AC3769" s="11">
        <v>900000000</v>
      </c>
      <c r="AD3769" s="11">
        <v>661774972</v>
      </c>
      <c r="AE3769" s="11">
        <v>0</v>
      </c>
      <c r="AF3769" s="11">
        <v>0</v>
      </c>
      <c r="AG3769" s="11">
        <v>150000000</v>
      </c>
      <c r="AH3769" s="11">
        <v>258494320</v>
      </c>
      <c r="AI3769" s="11">
        <v>0</v>
      </c>
      <c r="AJ3769" s="11">
        <v>0</v>
      </c>
      <c r="AK3769" s="11">
        <v>180900000</v>
      </c>
      <c r="AL3769" s="11">
        <v>310630708</v>
      </c>
      <c r="AM3769" s="11">
        <v>0</v>
      </c>
      <c r="AN3769" s="11">
        <v>0</v>
      </c>
      <c r="AO37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1230900000</v>
      </c>
      <c r="AP37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1230900000</v>
      </c>
      <c r="AR37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69" s="11">
        <f>Table_PBS_SQL_DB2_PBSSQL_PBS_NDP_Tina_CG_QtrlyPerformance_Final[[#This Row],[GOU REL]]+Table_PBS_SQL_DB2_PBSSQL_PBS_NDP_Tina_CG_QtrlyPerformance_Final[[#This Row],[EXT REL]]</f>
        <v>1230900000</v>
      </c>
      <c r="AT3769" s="11">
        <f>Table_PBS_SQL_DB2_PBSSQL_PBS_NDP_Tina_CG_QtrlyPerformance_Final[[#This Row],[GOU EXP]]+Table_PBS_SQL_DB2_PBSSQL_PBS_NDP_Tina_CG_QtrlyPerformance_Final[[#This Row],[EXT EXP]]</f>
        <v>1230900000</v>
      </c>
      <c r="AU3769" s="11" t="str">
        <f>IF(Table_PBS_SQL_DB2_PBSSQL_PBS_NDP_Tina_CG_QtrlyPerformance_Final[[#This Row],[Item_Code]]&gt;"300000", "Capital", "Recurrent")</f>
        <v>Recurrent</v>
      </c>
    </row>
    <row r="3770" spans="1:47" x14ac:dyDescent="0.25">
      <c r="A3770" t="s">
        <v>77</v>
      </c>
      <c r="B3770" t="s">
        <v>78</v>
      </c>
      <c r="C3770" t="s">
        <v>75</v>
      </c>
      <c r="D3770" t="s">
        <v>1307</v>
      </c>
      <c r="E3770" t="s">
        <v>31</v>
      </c>
      <c r="F3770" t="s">
        <v>1308</v>
      </c>
      <c r="G3770" t="s">
        <v>31</v>
      </c>
      <c r="H3770" t="s">
        <v>1309</v>
      </c>
      <c r="I3770" t="s">
        <v>493</v>
      </c>
      <c r="J3770" t="s">
        <v>1310</v>
      </c>
      <c r="K3770" t="s">
        <v>1311</v>
      </c>
      <c r="L3770" t="s">
        <v>1312</v>
      </c>
      <c r="M3770" t="s">
        <v>1313</v>
      </c>
      <c r="N3770" t="s">
        <v>1314</v>
      </c>
      <c r="O3770" t="s">
        <v>1004</v>
      </c>
      <c r="P3770" t="s">
        <v>868</v>
      </c>
      <c r="Q3770" s="11">
        <v>0</v>
      </c>
      <c r="R3770" s="11">
        <v>0</v>
      </c>
      <c r="S3770" s="11">
        <v>0</v>
      </c>
      <c r="T3770" s="11">
        <v>0</v>
      </c>
      <c r="U3770" s="11">
        <v>30000000</v>
      </c>
      <c r="V3770" s="11">
        <v>0</v>
      </c>
      <c r="W3770" s="11">
        <v>30000000</v>
      </c>
      <c r="X3770" s="11">
        <v>0</v>
      </c>
      <c r="Y3770" s="11">
        <v>0</v>
      </c>
      <c r="Z3770" s="11">
        <v>0</v>
      </c>
      <c r="AA3770" s="11">
        <v>0</v>
      </c>
      <c r="AB3770" s="11">
        <v>0</v>
      </c>
      <c r="AC3770" s="11">
        <v>20000000</v>
      </c>
      <c r="AD3770" s="11">
        <v>0</v>
      </c>
      <c r="AE3770" s="11">
        <v>0</v>
      </c>
      <c r="AF3770" s="11">
        <v>0</v>
      </c>
      <c r="AG3770" s="11">
        <v>1000000</v>
      </c>
      <c r="AH3770" s="11">
        <v>0</v>
      </c>
      <c r="AI3770" s="11">
        <v>0</v>
      </c>
      <c r="AJ3770" s="11">
        <v>0</v>
      </c>
      <c r="AK3770" s="11">
        <v>1206000</v>
      </c>
      <c r="AL3770" s="11">
        <v>22206000</v>
      </c>
      <c r="AM3770" s="11">
        <v>0</v>
      </c>
      <c r="AN3770" s="11">
        <v>0</v>
      </c>
      <c r="AO37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22206000</v>
      </c>
      <c r="AP37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22206000</v>
      </c>
      <c r="AR37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0" s="11">
        <f>Table_PBS_SQL_DB2_PBSSQL_PBS_NDP_Tina_CG_QtrlyPerformance_Final[[#This Row],[GOU REL]]+Table_PBS_SQL_DB2_PBSSQL_PBS_NDP_Tina_CG_QtrlyPerformance_Final[[#This Row],[EXT REL]]</f>
        <v>22206000</v>
      </c>
      <c r="AT3770" s="11">
        <f>Table_PBS_SQL_DB2_PBSSQL_PBS_NDP_Tina_CG_QtrlyPerformance_Final[[#This Row],[GOU EXP]]+Table_PBS_SQL_DB2_PBSSQL_PBS_NDP_Tina_CG_QtrlyPerformance_Final[[#This Row],[EXT EXP]]</f>
        <v>22206000</v>
      </c>
      <c r="AU3770" s="11" t="str">
        <f>IF(Table_PBS_SQL_DB2_PBSSQL_PBS_NDP_Tina_CG_QtrlyPerformance_Final[[#This Row],[Item_Code]]&gt;"300000", "Capital", "Recurrent")</f>
        <v>Recurrent</v>
      </c>
    </row>
    <row r="3771" spans="1:47" x14ac:dyDescent="0.25">
      <c r="A3771" t="s">
        <v>77</v>
      </c>
      <c r="B3771" t="s">
        <v>78</v>
      </c>
      <c r="C3771" t="s">
        <v>75</v>
      </c>
      <c r="D3771" t="s">
        <v>1307</v>
      </c>
      <c r="E3771" t="s">
        <v>31</v>
      </c>
      <c r="F3771" t="s">
        <v>1308</v>
      </c>
      <c r="G3771" t="s">
        <v>31</v>
      </c>
      <c r="H3771" t="s">
        <v>1309</v>
      </c>
      <c r="I3771" t="s">
        <v>666</v>
      </c>
      <c r="J3771" t="s">
        <v>1315</v>
      </c>
      <c r="K3771" t="s">
        <v>1316</v>
      </c>
      <c r="L3771" t="s">
        <v>1317</v>
      </c>
      <c r="M3771" t="s">
        <v>1313</v>
      </c>
      <c r="N3771" t="s">
        <v>1314</v>
      </c>
      <c r="O3771" t="s">
        <v>1083</v>
      </c>
      <c r="P3771" t="s">
        <v>1084</v>
      </c>
      <c r="Q3771" s="11">
        <v>0</v>
      </c>
      <c r="R3771" s="11">
        <v>0</v>
      </c>
      <c r="S3771" s="11">
        <v>0</v>
      </c>
      <c r="T3771" s="11">
        <v>0</v>
      </c>
      <c r="U3771" s="11">
        <v>100000000</v>
      </c>
      <c r="V3771" s="11">
        <v>0</v>
      </c>
      <c r="W3771" s="11">
        <v>100000000</v>
      </c>
      <c r="X3771" s="11">
        <v>0</v>
      </c>
      <c r="Y3771" s="11">
        <v>0</v>
      </c>
      <c r="Z3771" s="11">
        <v>0</v>
      </c>
      <c r="AA3771" s="11">
        <v>0</v>
      </c>
      <c r="AB3771" s="11">
        <v>0</v>
      </c>
      <c r="AC3771" s="11">
        <v>25000000</v>
      </c>
      <c r="AD3771" s="11">
        <v>0</v>
      </c>
      <c r="AE3771" s="11">
        <v>0</v>
      </c>
      <c r="AF3771" s="11">
        <v>0</v>
      </c>
      <c r="AG3771" s="11">
        <v>0</v>
      </c>
      <c r="AH3771" s="11">
        <v>24154650</v>
      </c>
      <c r="AI3771" s="11">
        <v>0</v>
      </c>
      <c r="AJ3771" s="11">
        <v>0</v>
      </c>
      <c r="AK3771" s="11">
        <v>0</v>
      </c>
      <c r="AL3771" s="11">
        <v>845350</v>
      </c>
      <c r="AM3771" s="11">
        <v>0</v>
      </c>
      <c r="AN3771" s="11">
        <v>0</v>
      </c>
      <c r="AO37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37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37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1" s="11">
        <f>Table_PBS_SQL_DB2_PBSSQL_PBS_NDP_Tina_CG_QtrlyPerformance_Final[[#This Row],[GOU REL]]+Table_PBS_SQL_DB2_PBSSQL_PBS_NDP_Tina_CG_QtrlyPerformance_Final[[#This Row],[EXT REL]]</f>
        <v>25000000</v>
      </c>
      <c r="AT3771" s="11">
        <f>Table_PBS_SQL_DB2_PBSSQL_PBS_NDP_Tina_CG_QtrlyPerformance_Final[[#This Row],[GOU EXP]]+Table_PBS_SQL_DB2_PBSSQL_PBS_NDP_Tina_CG_QtrlyPerformance_Final[[#This Row],[EXT EXP]]</f>
        <v>25000000</v>
      </c>
      <c r="AU3771" s="11" t="str">
        <f>IF(Table_PBS_SQL_DB2_PBSSQL_PBS_NDP_Tina_CG_QtrlyPerformance_Final[[#This Row],[Item_Code]]&gt;"300000", "Capital", "Recurrent")</f>
        <v>Recurrent</v>
      </c>
    </row>
    <row r="3772" spans="1:47" x14ac:dyDescent="0.25">
      <c r="A3772" t="s">
        <v>77</v>
      </c>
      <c r="B3772" t="s">
        <v>78</v>
      </c>
      <c r="C3772" t="s">
        <v>75</v>
      </c>
      <c r="D3772" t="s">
        <v>1307</v>
      </c>
      <c r="E3772" t="s">
        <v>31</v>
      </c>
      <c r="F3772" t="s">
        <v>1308</v>
      </c>
      <c r="G3772" t="s">
        <v>31</v>
      </c>
      <c r="H3772" t="s">
        <v>1309</v>
      </c>
      <c r="I3772" t="s">
        <v>666</v>
      </c>
      <c r="J3772" t="s">
        <v>1315</v>
      </c>
      <c r="K3772" t="s">
        <v>1316</v>
      </c>
      <c r="L3772" t="s">
        <v>1317</v>
      </c>
      <c r="M3772" t="s">
        <v>1318</v>
      </c>
      <c r="N3772" t="s">
        <v>1319</v>
      </c>
      <c r="O3772" t="s">
        <v>1011</v>
      </c>
      <c r="P3772" t="s">
        <v>1012</v>
      </c>
      <c r="Q3772" s="11">
        <v>0</v>
      </c>
      <c r="R3772" s="11">
        <v>0</v>
      </c>
      <c r="S3772" s="11">
        <v>0</v>
      </c>
      <c r="T3772" s="11">
        <v>0</v>
      </c>
      <c r="U3772" s="11">
        <v>140000000</v>
      </c>
      <c r="V3772" s="11">
        <v>0</v>
      </c>
      <c r="W3772" s="11">
        <v>140000000</v>
      </c>
      <c r="X3772" s="11">
        <v>0</v>
      </c>
      <c r="Y3772" s="11">
        <v>0</v>
      </c>
      <c r="Z3772" s="11">
        <v>0</v>
      </c>
      <c r="AA3772" s="11">
        <v>0</v>
      </c>
      <c r="AB3772" s="11">
        <v>0</v>
      </c>
      <c r="AC3772" s="11">
        <v>35000000</v>
      </c>
      <c r="AD3772" s="11">
        <v>0</v>
      </c>
      <c r="AE3772" s="11">
        <v>0</v>
      </c>
      <c r="AF3772" s="11">
        <v>0</v>
      </c>
      <c r="AG3772" s="11">
        <v>15000000</v>
      </c>
      <c r="AH3772" s="11">
        <v>0</v>
      </c>
      <c r="AI3772" s="11">
        <v>0</v>
      </c>
      <c r="AJ3772" s="11">
        <v>0</v>
      </c>
      <c r="AK3772" s="11">
        <v>0</v>
      </c>
      <c r="AL3772" s="11">
        <v>50000000</v>
      </c>
      <c r="AM3772" s="11">
        <v>0</v>
      </c>
      <c r="AN3772" s="11">
        <v>0</v>
      </c>
      <c r="AO37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7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7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2" s="11">
        <f>Table_PBS_SQL_DB2_PBSSQL_PBS_NDP_Tina_CG_QtrlyPerformance_Final[[#This Row],[GOU REL]]+Table_PBS_SQL_DB2_PBSSQL_PBS_NDP_Tina_CG_QtrlyPerformance_Final[[#This Row],[EXT REL]]</f>
        <v>50000000</v>
      </c>
      <c r="AT3772" s="11">
        <f>Table_PBS_SQL_DB2_PBSSQL_PBS_NDP_Tina_CG_QtrlyPerformance_Final[[#This Row],[GOU EXP]]+Table_PBS_SQL_DB2_PBSSQL_PBS_NDP_Tina_CG_QtrlyPerformance_Final[[#This Row],[EXT EXP]]</f>
        <v>50000000</v>
      </c>
      <c r="AU3772" s="11" t="str">
        <f>IF(Table_PBS_SQL_DB2_PBSSQL_PBS_NDP_Tina_CG_QtrlyPerformance_Final[[#This Row],[Item_Code]]&gt;"300000", "Capital", "Recurrent")</f>
        <v>Recurrent</v>
      </c>
    </row>
    <row r="3773" spans="1:47" x14ac:dyDescent="0.25">
      <c r="A3773" t="s">
        <v>77</v>
      </c>
      <c r="B3773" t="s">
        <v>78</v>
      </c>
      <c r="C3773" t="s">
        <v>87</v>
      </c>
      <c r="D3773" t="s">
        <v>1320</v>
      </c>
      <c r="E3773" t="s">
        <v>31</v>
      </c>
      <c r="F3773" t="s">
        <v>1321</v>
      </c>
      <c r="G3773" t="s">
        <v>97</v>
      </c>
      <c r="H3773" t="s">
        <v>1322</v>
      </c>
      <c r="I3773" t="s">
        <v>467</v>
      </c>
      <c r="J3773" t="s">
        <v>1323</v>
      </c>
      <c r="K3773" t="s">
        <v>89</v>
      </c>
      <c r="L3773" t="s">
        <v>1324</v>
      </c>
      <c r="M3773" t="s">
        <v>1325</v>
      </c>
      <c r="N3773" t="s">
        <v>1326</v>
      </c>
      <c r="O3773" t="s">
        <v>969</v>
      </c>
      <c r="P3773" t="s">
        <v>970</v>
      </c>
      <c r="Q3773" s="11">
        <v>0</v>
      </c>
      <c r="R3773" s="11">
        <v>0</v>
      </c>
      <c r="S3773" s="11">
        <v>0</v>
      </c>
      <c r="T3773" s="11">
        <v>0</v>
      </c>
      <c r="U3773" s="11">
        <v>300000000</v>
      </c>
      <c r="V3773" s="11">
        <v>0</v>
      </c>
      <c r="W3773" s="11">
        <v>300000000</v>
      </c>
      <c r="X3773" s="11">
        <v>0</v>
      </c>
      <c r="Y3773" s="11">
        <v>0</v>
      </c>
      <c r="Z3773" s="11">
        <v>0</v>
      </c>
      <c r="AA3773" s="11">
        <v>0</v>
      </c>
      <c r="AB3773" s="11">
        <v>0</v>
      </c>
      <c r="AC3773" s="11">
        <v>0</v>
      </c>
      <c r="AD3773" s="11">
        <v>0</v>
      </c>
      <c r="AE3773" s="11">
        <v>0</v>
      </c>
      <c r="AF3773" s="11">
        <v>0</v>
      </c>
      <c r="AG3773" s="11">
        <v>0</v>
      </c>
      <c r="AH3773" s="11">
        <v>0</v>
      </c>
      <c r="AI3773" s="11">
        <v>0</v>
      </c>
      <c r="AJ3773" s="11">
        <v>0</v>
      </c>
      <c r="AK3773" s="11">
        <v>0</v>
      </c>
      <c r="AL3773" s="11">
        <v>0</v>
      </c>
      <c r="AM3773" s="11">
        <v>0</v>
      </c>
      <c r="AN3773" s="11">
        <v>0</v>
      </c>
      <c r="AO37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3" s="11">
        <f>Table_PBS_SQL_DB2_PBSSQL_PBS_NDP_Tina_CG_QtrlyPerformance_Final[[#This Row],[GOU REL]]+Table_PBS_SQL_DB2_PBSSQL_PBS_NDP_Tina_CG_QtrlyPerformance_Final[[#This Row],[EXT REL]]</f>
        <v>0</v>
      </c>
      <c r="AT3773" s="11">
        <f>Table_PBS_SQL_DB2_PBSSQL_PBS_NDP_Tina_CG_QtrlyPerformance_Final[[#This Row],[GOU EXP]]+Table_PBS_SQL_DB2_PBSSQL_PBS_NDP_Tina_CG_QtrlyPerformance_Final[[#This Row],[EXT EXP]]</f>
        <v>0</v>
      </c>
      <c r="AU3773" s="11" t="str">
        <f>IF(Table_PBS_SQL_DB2_PBSSQL_PBS_NDP_Tina_CG_QtrlyPerformance_Final[[#This Row],[Item_Code]]&gt;"300000", "Capital", "Recurrent")</f>
        <v>Recurrent</v>
      </c>
    </row>
    <row r="3774" spans="1:47" x14ac:dyDescent="0.25">
      <c r="A3774" t="s">
        <v>77</v>
      </c>
      <c r="B3774" t="s">
        <v>78</v>
      </c>
      <c r="C3774" t="s">
        <v>87</v>
      </c>
      <c r="D3774" t="s">
        <v>1320</v>
      </c>
      <c r="E3774" t="s">
        <v>31</v>
      </c>
      <c r="F3774" t="s">
        <v>1321</v>
      </c>
      <c r="G3774" t="s">
        <v>97</v>
      </c>
      <c r="H3774" t="s">
        <v>1322</v>
      </c>
      <c r="I3774" t="s">
        <v>467</v>
      </c>
      <c r="J3774" t="s">
        <v>1323</v>
      </c>
      <c r="K3774" t="s">
        <v>89</v>
      </c>
      <c r="L3774" t="s">
        <v>1324</v>
      </c>
      <c r="M3774" t="s">
        <v>1327</v>
      </c>
      <c r="N3774" t="s">
        <v>1328</v>
      </c>
      <c r="O3774" t="s">
        <v>1028</v>
      </c>
      <c r="P3774" t="s">
        <v>1029</v>
      </c>
      <c r="Q3774" s="11">
        <v>0</v>
      </c>
      <c r="R3774" s="11">
        <v>0</v>
      </c>
      <c r="S3774" s="11">
        <v>0</v>
      </c>
      <c r="T3774" s="11">
        <v>0</v>
      </c>
      <c r="U3774" s="11">
        <v>800000000</v>
      </c>
      <c r="V3774" s="11">
        <v>0</v>
      </c>
      <c r="W3774" s="11">
        <v>800000000</v>
      </c>
      <c r="X3774" s="11">
        <v>0</v>
      </c>
      <c r="Y3774" s="11">
        <v>0</v>
      </c>
      <c r="Z3774" s="11">
        <v>0</v>
      </c>
      <c r="AA3774" s="11">
        <v>0</v>
      </c>
      <c r="AB3774" s="11">
        <v>0</v>
      </c>
      <c r="AC3774" s="11">
        <v>450000000</v>
      </c>
      <c r="AD3774" s="11">
        <v>450000000</v>
      </c>
      <c r="AE3774" s="11">
        <v>0</v>
      </c>
      <c r="AF3774" s="11">
        <v>0</v>
      </c>
      <c r="AG3774" s="11">
        <v>0</v>
      </c>
      <c r="AH3774" s="11">
        <v>-181857</v>
      </c>
      <c r="AI3774" s="11">
        <v>0</v>
      </c>
      <c r="AJ3774" s="11">
        <v>0</v>
      </c>
      <c r="AK3774" s="11">
        <v>200000000</v>
      </c>
      <c r="AL3774" s="11">
        <v>200363714</v>
      </c>
      <c r="AM3774" s="11">
        <v>0</v>
      </c>
      <c r="AN3774" s="11">
        <v>0</v>
      </c>
      <c r="AO37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650000000</v>
      </c>
      <c r="AP37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650181857</v>
      </c>
      <c r="AR37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4" s="11">
        <f>Table_PBS_SQL_DB2_PBSSQL_PBS_NDP_Tina_CG_QtrlyPerformance_Final[[#This Row],[GOU REL]]+Table_PBS_SQL_DB2_PBSSQL_PBS_NDP_Tina_CG_QtrlyPerformance_Final[[#This Row],[EXT REL]]</f>
        <v>650000000</v>
      </c>
      <c r="AT3774" s="11">
        <f>Table_PBS_SQL_DB2_PBSSQL_PBS_NDP_Tina_CG_QtrlyPerformance_Final[[#This Row],[GOU EXP]]+Table_PBS_SQL_DB2_PBSSQL_PBS_NDP_Tina_CG_QtrlyPerformance_Final[[#This Row],[EXT EXP]]</f>
        <v>650181857</v>
      </c>
      <c r="AU3774" s="11" t="str">
        <f>IF(Table_PBS_SQL_DB2_PBSSQL_PBS_NDP_Tina_CG_QtrlyPerformance_Final[[#This Row],[Item_Code]]&gt;"300000", "Capital", "Recurrent")</f>
        <v>Recurrent</v>
      </c>
    </row>
    <row r="3775" spans="1:47" x14ac:dyDescent="0.25">
      <c r="A3775" t="s">
        <v>77</v>
      </c>
      <c r="B3775" t="s">
        <v>78</v>
      </c>
      <c r="C3775" t="s">
        <v>87</v>
      </c>
      <c r="D3775" t="s">
        <v>1320</v>
      </c>
      <c r="E3775" t="s">
        <v>31</v>
      </c>
      <c r="F3775" t="s">
        <v>1321</v>
      </c>
      <c r="G3775" t="s">
        <v>97</v>
      </c>
      <c r="H3775" t="s">
        <v>1322</v>
      </c>
      <c r="I3775" t="s">
        <v>467</v>
      </c>
      <c r="J3775" t="s">
        <v>1323</v>
      </c>
      <c r="K3775" t="s">
        <v>89</v>
      </c>
      <c r="L3775" t="s">
        <v>1324</v>
      </c>
      <c r="M3775" t="s">
        <v>1327</v>
      </c>
      <c r="N3775" t="s">
        <v>1328</v>
      </c>
      <c r="O3775" t="s">
        <v>1124</v>
      </c>
      <c r="P3775" t="s">
        <v>1125</v>
      </c>
      <c r="Q3775" s="11">
        <v>0</v>
      </c>
      <c r="R3775" s="11">
        <v>0</v>
      </c>
      <c r="S3775" s="11">
        <v>0</v>
      </c>
      <c r="T3775" s="11">
        <v>0</v>
      </c>
      <c r="U3775" s="11">
        <v>30000000</v>
      </c>
      <c r="V3775" s="11">
        <v>0</v>
      </c>
      <c r="W3775" s="11">
        <v>30000000</v>
      </c>
      <c r="X3775" s="11">
        <v>0</v>
      </c>
      <c r="Y3775" s="11">
        <v>0</v>
      </c>
      <c r="Z3775" s="11">
        <v>0</v>
      </c>
      <c r="AA3775" s="11">
        <v>0</v>
      </c>
      <c r="AB3775" s="11">
        <v>0</v>
      </c>
      <c r="AC3775" s="11">
        <v>7500000</v>
      </c>
      <c r="AD3775" s="11">
        <v>7500000</v>
      </c>
      <c r="AE3775" s="11">
        <v>0</v>
      </c>
      <c r="AF3775" s="11">
        <v>0</v>
      </c>
      <c r="AG3775" s="11">
        <v>0</v>
      </c>
      <c r="AH3775" s="11">
        <v>0</v>
      </c>
      <c r="AI3775" s="11">
        <v>0</v>
      </c>
      <c r="AJ3775" s="11">
        <v>0</v>
      </c>
      <c r="AK3775" s="11">
        <v>22500000</v>
      </c>
      <c r="AL3775" s="11">
        <v>22500000</v>
      </c>
      <c r="AM3775" s="11">
        <v>0</v>
      </c>
      <c r="AN3775" s="11">
        <v>0</v>
      </c>
      <c r="AO37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7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7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5" s="11">
        <f>Table_PBS_SQL_DB2_PBSSQL_PBS_NDP_Tina_CG_QtrlyPerformance_Final[[#This Row],[GOU REL]]+Table_PBS_SQL_DB2_PBSSQL_PBS_NDP_Tina_CG_QtrlyPerformance_Final[[#This Row],[EXT REL]]</f>
        <v>30000000</v>
      </c>
      <c r="AT3775" s="11">
        <f>Table_PBS_SQL_DB2_PBSSQL_PBS_NDP_Tina_CG_QtrlyPerformance_Final[[#This Row],[GOU EXP]]+Table_PBS_SQL_DB2_PBSSQL_PBS_NDP_Tina_CG_QtrlyPerformance_Final[[#This Row],[EXT EXP]]</f>
        <v>30000000</v>
      </c>
      <c r="AU3775" s="11" t="str">
        <f>IF(Table_PBS_SQL_DB2_PBSSQL_PBS_NDP_Tina_CG_QtrlyPerformance_Final[[#This Row],[Item_Code]]&gt;"300000", "Capital", "Recurrent")</f>
        <v>Recurrent</v>
      </c>
    </row>
    <row r="3776" spans="1:47" x14ac:dyDescent="0.25">
      <c r="A3776" t="s">
        <v>77</v>
      </c>
      <c r="B3776" t="s">
        <v>78</v>
      </c>
      <c r="C3776" t="s">
        <v>87</v>
      </c>
      <c r="D3776" t="s">
        <v>1320</v>
      </c>
      <c r="E3776" t="s">
        <v>31</v>
      </c>
      <c r="F3776" t="s">
        <v>1321</v>
      </c>
      <c r="G3776" t="s">
        <v>97</v>
      </c>
      <c r="H3776" t="s">
        <v>1322</v>
      </c>
      <c r="I3776" t="s">
        <v>467</v>
      </c>
      <c r="J3776" t="s">
        <v>1323</v>
      </c>
      <c r="K3776" t="s">
        <v>89</v>
      </c>
      <c r="L3776" t="s">
        <v>1324</v>
      </c>
      <c r="M3776" t="s">
        <v>1334</v>
      </c>
      <c r="N3776" t="s">
        <v>1335</v>
      </c>
      <c r="O3776" t="s">
        <v>1002</v>
      </c>
      <c r="P3776" t="s">
        <v>1003</v>
      </c>
      <c r="Q3776" s="11">
        <v>0</v>
      </c>
      <c r="R3776" s="11">
        <v>0</v>
      </c>
      <c r="S3776" s="11">
        <v>0</v>
      </c>
      <c r="T3776" s="11">
        <v>0</v>
      </c>
      <c r="U3776" s="11">
        <v>100000000</v>
      </c>
      <c r="V3776" s="11">
        <v>0</v>
      </c>
      <c r="W3776" s="11">
        <v>100000000</v>
      </c>
      <c r="X3776" s="11">
        <v>0</v>
      </c>
      <c r="Y3776" s="11">
        <v>0</v>
      </c>
      <c r="Z3776" s="11">
        <v>0</v>
      </c>
      <c r="AA3776" s="11">
        <v>0</v>
      </c>
      <c r="AB3776" s="11">
        <v>0</v>
      </c>
      <c r="AC3776" s="11">
        <v>0</v>
      </c>
      <c r="AD3776" s="11">
        <v>0</v>
      </c>
      <c r="AE3776" s="11">
        <v>0</v>
      </c>
      <c r="AF3776" s="11">
        <v>0</v>
      </c>
      <c r="AG3776" s="11">
        <v>50000000</v>
      </c>
      <c r="AH3776" s="11">
        <v>50000000</v>
      </c>
      <c r="AI3776" s="11">
        <v>0</v>
      </c>
      <c r="AJ3776" s="11">
        <v>0</v>
      </c>
      <c r="AK3776" s="11">
        <v>50000000</v>
      </c>
      <c r="AL3776" s="11">
        <v>50000000</v>
      </c>
      <c r="AM3776" s="11">
        <v>0</v>
      </c>
      <c r="AN3776" s="11">
        <v>0</v>
      </c>
      <c r="AO37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7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7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6" s="11">
        <f>Table_PBS_SQL_DB2_PBSSQL_PBS_NDP_Tina_CG_QtrlyPerformance_Final[[#This Row],[GOU REL]]+Table_PBS_SQL_DB2_PBSSQL_PBS_NDP_Tina_CG_QtrlyPerformance_Final[[#This Row],[EXT REL]]</f>
        <v>100000000</v>
      </c>
      <c r="AT3776" s="11">
        <f>Table_PBS_SQL_DB2_PBSSQL_PBS_NDP_Tina_CG_QtrlyPerformance_Final[[#This Row],[GOU EXP]]+Table_PBS_SQL_DB2_PBSSQL_PBS_NDP_Tina_CG_QtrlyPerformance_Final[[#This Row],[EXT EXP]]</f>
        <v>100000000</v>
      </c>
      <c r="AU3776" s="11" t="str">
        <f>IF(Table_PBS_SQL_DB2_PBSSQL_PBS_NDP_Tina_CG_QtrlyPerformance_Final[[#This Row],[Item_Code]]&gt;"300000", "Capital", "Recurrent")</f>
        <v>Recurrent</v>
      </c>
    </row>
    <row r="3777" spans="1:47" x14ac:dyDescent="0.25">
      <c r="A3777" t="s">
        <v>77</v>
      </c>
      <c r="B3777" t="s">
        <v>78</v>
      </c>
      <c r="C3777" t="s">
        <v>87</v>
      </c>
      <c r="D3777" t="s">
        <v>1320</v>
      </c>
      <c r="E3777" t="s">
        <v>31</v>
      </c>
      <c r="F3777" t="s">
        <v>1321</v>
      </c>
      <c r="G3777" t="s">
        <v>97</v>
      </c>
      <c r="H3777" t="s">
        <v>1322</v>
      </c>
      <c r="I3777" t="s">
        <v>467</v>
      </c>
      <c r="J3777" t="s">
        <v>1323</v>
      </c>
      <c r="K3777" t="s">
        <v>89</v>
      </c>
      <c r="L3777" t="s">
        <v>1324</v>
      </c>
      <c r="M3777" t="s">
        <v>2110</v>
      </c>
      <c r="N3777" t="s">
        <v>2111</v>
      </c>
      <c r="O3777" t="s">
        <v>1011</v>
      </c>
      <c r="P3777" t="s">
        <v>1012</v>
      </c>
      <c r="Q3777" s="11">
        <v>0</v>
      </c>
      <c r="R3777" s="11">
        <v>0</v>
      </c>
      <c r="S3777" s="11">
        <v>0</v>
      </c>
      <c r="T3777" s="11">
        <v>0</v>
      </c>
      <c r="U3777" s="11">
        <v>1300000000</v>
      </c>
      <c r="V3777" s="11">
        <v>0</v>
      </c>
      <c r="W3777" s="11">
        <v>1300000000</v>
      </c>
      <c r="X3777" s="11">
        <v>0</v>
      </c>
      <c r="Y3777" s="11">
        <v>0</v>
      </c>
      <c r="Z3777" s="11">
        <v>0</v>
      </c>
      <c r="AA3777" s="11">
        <v>0</v>
      </c>
      <c r="AB3777" s="11">
        <v>0</v>
      </c>
      <c r="AC3777" s="11">
        <v>0</v>
      </c>
      <c r="AD3777" s="11">
        <v>0</v>
      </c>
      <c r="AE3777" s="11">
        <v>0</v>
      </c>
      <c r="AF3777" s="11">
        <v>0</v>
      </c>
      <c r="AG3777" s="11">
        <v>0</v>
      </c>
      <c r="AH3777" s="11">
        <v>0</v>
      </c>
      <c r="AI3777" s="11">
        <v>0</v>
      </c>
      <c r="AJ3777" s="11">
        <v>0</v>
      </c>
      <c r="AK3777" s="11">
        <v>200000000</v>
      </c>
      <c r="AL3777" s="11">
        <v>199999999</v>
      </c>
      <c r="AM3777" s="11">
        <v>0</v>
      </c>
      <c r="AN3777" s="11">
        <v>0</v>
      </c>
      <c r="AO37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7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199999999</v>
      </c>
      <c r="AR37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7" s="11">
        <f>Table_PBS_SQL_DB2_PBSSQL_PBS_NDP_Tina_CG_QtrlyPerformance_Final[[#This Row],[GOU REL]]+Table_PBS_SQL_DB2_PBSSQL_PBS_NDP_Tina_CG_QtrlyPerformance_Final[[#This Row],[EXT REL]]</f>
        <v>200000000</v>
      </c>
      <c r="AT3777" s="11">
        <f>Table_PBS_SQL_DB2_PBSSQL_PBS_NDP_Tina_CG_QtrlyPerformance_Final[[#This Row],[GOU EXP]]+Table_PBS_SQL_DB2_PBSSQL_PBS_NDP_Tina_CG_QtrlyPerformance_Final[[#This Row],[EXT EXP]]</f>
        <v>199999999</v>
      </c>
      <c r="AU3777" s="11" t="str">
        <f>IF(Table_PBS_SQL_DB2_PBSSQL_PBS_NDP_Tina_CG_QtrlyPerformance_Final[[#This Row],[Item_Code]]&gt;"300000", "Capital", "Recurrent")</f>
        <v>Recurrent</v>
      </c>
    </row>
    <row r="3778" spans="1:47" x14ac:dyDescent="0.25">
      <c r="A3778" t="s">
        <v>77</v>
      </c>
      <c r="B3778" t="s">
        <v>78</v>
      </c>
      <c r="C3778" t="s">
        <v>87</v>
      </c>
      <c r="D3778" t="s">
        <v>1320</v>
      </c>
      <c r="E3778" t="s">
        <v>75</v>
      </c>
      <c r="F3778" t="s">
        <v>1329</v>
      </c>
      <c r="G3778" t="s">
        <v>97</v>
      </c>
      <c r="H3778" t="s">
        <v>1322</v>
      </c>
      <c r="I3778" t="s">
        <v>499</v>
      </c>
      <c r="J3778" t="s">
        <v>1330</v>
      </c>
      <c r="K3778" t="s">
        <v>1331</v>
      </c>
      <c r="L3778" t="s">
        <v>1332</v>
      </c>
      <c r="M3778" t="s">
        <v>1327</v>
      </c>
      <c r="N3778" t="s">
        <v>1333</v>
      </c>
      <c r="O3778" t="s">
        <v>1120</v>
      </c>
      <c r="P3778" t="s">
        <v>1121</v>
      </c>
      <c r="Q3778" s="11">
        <v>0</v>
      </c>
      <c r="R3778" s="11">
        <v>0</v>
      </c>
      <c r="S3778" s="11">
        <v>0</v>
      </c>
      <c r="T3778" s="11">
        <v>0</v>
      </c>
      <c r="U3778" s="11">
        <v>100000000</v>
      </c>
      <c r="V3778" s="11">
        <v>0</v>
      </c>
      <c r="W3778" s="11">
        <v>100000000</v>
      </c>
      <c r="X3778" s="11">
        <v>0</v>
      </c>
      <c r="Y3778" s="11">
        <v>0</v>
      </c>
      <c r="Z3778" s="11">
        <v>0</v>
      </c>
      <c r="AA3778" s="11">
        <v>0</v>
      </c>
      <c r="AB3778" s="11">
        <v>0</v>
      </c>
      <c r="AC3778" s="11">
        <v>25000000</v>
      </c>
      <c r="AD3778" s="11">
        <v>0</v>
      </c>
      <c r="AE3778" s="11">
        <v>0</v>
      </c>
      <c r="AF3778" s="11">
        <v>0</v>
      </c>
      <c r="AG3778" s="11">
        <v>0</v>
      </c>
      <c r="AH3778" s="11">
        <v>0</v>
      </c>
      <c r="AI3778" s="11">
        <v>0</v>
      </c>
      <c r="AJ3778" s="11">
        <v>0</v>
      </c>
      <c r="AK3778" s="11">
        <v>0</v>
      </c>
      <c r="AL3778" s="11">
        <v>24999998</v>
      </c>
      <c r="AM3778" s="11">
        <v>0</v>
      </c>
      <c r="AN3778" s="11">
        <v>0</v>
      </c>
      <c r="AO37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37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24999998</v>
      </c>
      <c r="AR37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8" s="11">
        <f>Table_PBS_SQL_DB2_PBSSQL_PBS_NDP_Tina_CG_QtrlyPerformance_Final[[#This Row],[GOU REL]]+Table_PBS_SQL_DB2_PBSSQL_PBS_NDP_Tina_CG_QtrlyPerformance_Final[[#This Row],[EXT REL]]</f>
        <v>25000000</v>
      </c>
      <c r="AT3778" s="11">
        <f>Table_PBS_SQL_DB2_PBSSQL_PBS_NDP_Tina_CG_QtrlyPerformance_Final[[#This Row],[GOU EXP]]+Table_PBS_SQL_DB2_PBSSQL_PBS_NDP_Tina_CG_QtrlyPerformance_Final[[#This Row],[EXT EXP]]</f>
        <v>24999998</v>
      </c>
      <c r="AU3778" s="11" t="str">
        <f>IF(Table_PBS_SQL_DB2_PBSSQL_PBS_NDP_Tina_CG_QtrlyPerformance_Final[[#This Row],[Item_Code]]&gt;"300000", "Capital", "Recurrent")</f>
        <v>Recurrent</v>
      </c>
    </row>
    <row r="3779" spans="1:47" x14ac:dyDescent="0.25">
      <c r="A3779" t="s">
        <v>77</v>
      </c>
      <c r="B3779" t="s">
        <v>78</v>
      </c>
      <c r="C3779" t="s">
        <v>87</v>
      </c>
      <c r="D3779" t="s">
        <v>1320</v>
      </c>
      <c r="E3779" t="s">
        <v>75</v>
      </c>
      <c r="F3779" t="s">
        <v>1329</v>
      </c>
      <c r="G3779" t="s">
        <v>97</v>
      </c>
      <c r="H3779" t="s">
        <v>1322</v>
      </c>
      <c r="I3779" t="s">
        <v>499</v>
      </c>
      <c r="J3779" t="s">
        <v>1330</v>
      </c>
      <c r="K3779" t="s">
        <v>1331</v>
      </c>
      <c r="L3779" t="s">
        <v>1332</v>
      </c>
      <c r="M3779" t="s">
        <v>1334</v>
      </c>
      <c r="N3779" t="s">
        <v>1335</v>
      </c>
      <c r="O3779" t="s">
        <v>1083</v>
      </c>
      <c r="P3779" t="s">
        <v>1084</v>
      </c>
      <c r="Q3779" s="11">
        <v>0</v>
      </c>
      <c r="R3779" s="11">
        <v>0</v>
      </c>
      <c r="S3779" s="11">
        <v>0</v>
      </c>
      <c r="T3779" s="11">
        <v>0</v>
      </c>
      <c r="U3779" s="11">
        <v>500000000</v>
      </c>
      <c r="V3779" s="11">
        <v>0</v>
      </c>
      <c r="W3779" s="11">
        <v>500000000</v>
      </c>
      <c r="X3779" s="11">
        <v>0</v>
      </c>
      <c r="Y3779" s="11">
        <v>0</v>
      </c>
      <c r="Z3779" s="11">
        <v>0</v>
      </c>
      <c r="AA3779" s="11">
        <v>0</v>
      </c>
      <c r="AB3779" s="11">
        <v>0</v>
      </c>
      <c r="AC3779" s="11">
        <v>211000000</v>
      </c>
      <c r="AD3779" s="11">
        <v>25724000</v>
      </c>
      <c r="AE3779" s="11">
        <v>0</v>
      </c>
      <c r="AF3779" s="11">
        <v>0</v>
      </c>
      <c r="AG3779" s="11">
        <v>160000000</v>
      </c>
      <c r="AH3779" s="11">
        <v>0</v>
      </c>
      <c r="AI3779" s="11">
        <v>0</v>
      </c>
      <c r="AJ3779" s="11">
        <v>0</v>
      </c>
      <c r="AK3779" s="11">
        <v>0</v>
      </c>
      <c r="AL3779" s="11">
        <v>345276000</v>
      </c>
      <c r="AM3779" s="11">
        <v>0</v>
      </c>
      <c r="AN3779" s="11">
        <v>0</v>
      </c>
      <c r="AO37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371000000</v>
      </c>
      <c r="AP37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371000000</v>
      </c>
      <c r="AR37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79" s="11">
        <f>Table_PBS_SQL_DB2_PBSSQL_PBS_NDP_Tina_CG_QtrlyPerformance_Final[[#This Row],[GOU REL]]+Table_PBS_SQL_DB2_PBSSQL_PBS_NDP_Tina_CG_QtrlyPerformance_Final[[#This Row],[EXT REL]]</f>
        <v>371000000</v>
      </c>
      <c r="AT3779" s="11">
        <f>Table_PBS_SQL_DB2_PBSSQL_PBS_NDP_Tina_CG_QtrlyPerformance_Final[[#This Row],[GOU EXP]]+Table_PBS_SQL_DB2_PBSSQL_PBS_NDP_Tina_CG_QtrlyPerformance_Final[[#This Row],[EXT EXP]]</f>
        <v>371000000</v>
      </c>
      <c r="AU3779" s="11" t="str">
        <f>IF(Table_PBS_SQL_DB2_PBSSQL_PBS_NDP_Tina_CG_QtrlyPerformance_Final[[#This Row],[Item_Code]]&gt;"300000", "Capital", "Recurrent")</f>
        <v>Recurrent</v>
      </c>
    </row>
    <row r="3780" spans="1:47" x14ac:dyDescent="0.25">
      <c r="A3780" t="s">
        <v>77</v>
      </c>
      <c r="B3780" t="s">
        <v>78</v>
      </c>
      <c r="C3780" t="s">
        <v>87</v>
      </c>
      <c r="D3780" t="s">
        <v>1320</v>
      </c>
      <c r="E3780" t="s">
        <v>87</v>
      </c>
      <c r="F3780" t="s">
        <v>1988</v>
      </c>
      <c r="G3780" t="s">
        <v>97</v>
      </c>
      <c r="H3780" t="s">
        <v>1322</v>
      </c>
      <c r="I3780" t="s">
        <v>493</v>
      </c>
      <c r="J3780" t="s">
        <v>1989</v>
      </c>
      <c r="K3780" t="s">
        <v>210</v>
      </c>
      <c r="L3780" t="s">
        <v>1990</v>
      </c>
      <c r="M3780" t="s">
        <v>1044</v>
      </c>
      <c r="N3780" t="s">
        <v>1045</v>
      </c>
      <c r="O3780" t="s">
        <v>893</v>
      </c>
      <c r="P3780" t="s">
        <v>894</v>
      </c>
      <c r="Q3780" s="11">
        <v>0</v>
      </c>
      <c r="R3780" s="11">
        <v>0</v>
      </c>
      <c r="S3780" s="11">
        <v>0</v>
      </c>
      <c r="T3780" s="11">
        <v>0</v>
      </c>
      <c r="U3780" s="11">
        <v>4300000000</v>
      </c>
      <c r="V3780" s="11">
        <v>0</v>
      </c>
      <c r="W3780" s="11">
        <v>4300000000</v>
      </c>
      <c r="X3780" s="11">
        <v>0</v>
      </c>
      <c r="Y3780" s="11">
        <v>0</v>
      </c>
      <c r="Z3780" s="11">
        <v>0</v>
      </c>
      <c r="AA3780" s="11">
        <v>0</v>
      </c>
      <c r="AB3780" s="11">
        <v>0</v>
      </c>
      <c r="AC3780" s="11">
        <v>4300000000</v>
      </c>
      <c r="AD3780" s="11">
        <v>0</v>
      </c>
      <c r="AE3780" s="11">
        <v>0</v>
      </c>
      <c r="AF3780" s="11">
        <v>0</v>
      </c>
      <c r="AG3780" s="11">
        <v>0</v>
      </c>
      <c r="AH3780" s="11">
        <v>2310000000</v>
      </c>
      <c r="AI3780" s="11">
        <v>0</v>
      </c>
      <c r="AJ3780" s="11">
        <v>0</v>
      </c>
      <c r="AK3780" s="11">
        <v>0</v>
      </c>
      <c r="AL3780" s="11">
        <v>1989999991</v>
      </c>
      <c r="AM3780" s="11">
        <v>0</v>
      </c>
      <c r="AN3780" s="11">
        <v>0</v>
      </c>
      <c r="AO37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4300000000</v>
      </c>
      <c r="AP37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4299999991</v>
      </c>
      <c r="AR37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80" s="11">
        <f>Table_PBS_SQL_DB2_PBSSQL_PBS_NDP_Tina_CG_QtrlyPerformance_Final[[#This Row],[GOU REL]]+Table_PBS_SQL_DB2_PBSSQL_PBS_NDP_Tina_CG_QtrlyPerformance_Final[[#This Row],[EXT REL]]</f>
        <v>4300000000</v>
      </c>
      <c r="AT3780" s="11">
        <f>Table_PBS_SQL_DB2_PBSSQL_PBS_NDP_Tina_CG_QtrlyPerformance_Final[[#This Row],[GOU EXP]]+Table_PBS_SQL_DB2_PBSSQL_PBS_NDP_Tina_CG_QtrlyPerformance_Final[[#This Row],[EXT EXP]]</f>
        <v>4299999991</v>
      </c>
      <c r="AU3780" s="11" t="str">
        <f>IF(Table_PBS_SQL_DB2_PBSSQL_PBS_NDP_Tina_CG_QtrlyPerformance_Final[[#This Row],[Item_Code]]&gt;"300000", "Capital", "Recurrent")</f>
        <v>Capital</v>
      </c>
    </row>
    <row r="3781" spans="1:47" x14ac:dyDescent="0.25">
      <c r="A3781" t="s">
        <v>77</v>
      </c>
      <c r="B3781" t="s">
        <v>78</v>
      </c>
      <c r="C3781" t="s">
        <v>87</v>
      </c>
      <c r="D3781" t="s">
        <v>1320</v>
      </c>
      <c r="E3781" t="s">
        <v>87</v>
      </c>
      <c r="F3781" t="s">
        <v>1988</v>
      </c>
      <c r="G3781" t="s">
        <v>97</v>
      </c>
      <c r="H3781" t="s">
        <v>1322</v>
      </c>
      <c r="I3781" t="s">
        <v>493</v>
      </c>
      <c r="J3781" t="s">
        <v>1989</v>
      </c>
      <c r="K3781" t="s">
        <v>210</v>
      </c>
      <c r="L3781" t="s">
        <v>1990</v>
      </c>
      <c r="M3781" t="s">
        <v>2198</v>
      </c>
      <c r="N3781" t="s">
        <v>2199</v>
      </c>
      <c r="O3781" t="s">
        <v>996</v>
      </c>
      <c r="P3781" t="s">
        <v>997</v>
      </c>
      <c r="Q3781" s="11">
        <v>0</v>
      </c>
      <c r="R3781" s="11">
        <v>0</v>
      </c>
      <c r="S3781" s="11">
        <v>0</v>
      </c>
      <c r="T3781" s="11">
        <v>0</v>
      </c>
      <c r="U3781" s="11">
        <v>700000000</v>
      </c>
      <c r="V3781" s="11">
        <v>0</v>
      </c>
      <c r="W3781" s="11">
        <v>700000000</v>
      </c>
      <c r="X3781" s="11">
        <v>0</v>
      </c>
      <c r="Y3781" s="11">
        <v>0</v>
      </c>
      <c r="Z3781" s="11">
        <v>0</v>
      </c>
      <c r="AA3781" s="11">
        <v>0</v>
      </c>
      <c r="AB3781" s="11">
        <v>0</v>
      </c>
      <c r="AC3781" s="11">
        <v>0</v>
      </c>
      <c r="AD3781" s="11">
        <v>0</v>
      </c>
      <c r="AE3781" s="11">
        <v>0</v>
      </c>
      <c r="AF3781" s="11">
        <v>0</v>
      </c>
      <c r="AG3781" s="11">
        <v>240000000</v>
      </c>
      <c r="AH3781" s="11">
        <v>230407950</v>
      </c>
      <c r="AI3781" s="11">
        <v>0</v>
      </c>
      <c r="AJ3781" s="11">
        <v>0</v>
      </c>
      <c r="AK3781" s="11">
        <v>0</v>
      </c>
      <c r="AL3781" s="11">
        <v>31622732</v>
      </c>
      <c r="AM3781" s="11">
        <v>0</v>
      </c>
      <c r="AN3781" s="11">
        <v>0</v>
      </c>
      <c r="AO37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240000000</v>
      </c>
      <c r="AP37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262030682</v>
      </c>
      <c r="AR37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81" s="11">
        <f>Table_PBS_SQL_DB2_PBSSQL_PBS_NDP_Tina_CG_QtrlyPerformance_Final[[#This Row],[GOU REL]]+Table_PBS_SQL_DB2_PBSSQL_PBS_NDP_Tina_CG_QtrlyPerformance_Final[[#This Row],[EXT REL]]</f>
        <v>240000000</v>
      </c>
      <c r="AT3781" s="11">
        <f>Table_PBS_SQL_DB2_PBSSQL_PBS_NDP_Tina_CG_QtrlyPerformance_Final[[#This Row],[GOU EXP]]+Table_PBS_SQL_DB2_PBSSQL_PBS_NDP_Tina_CG_QtrlyPerformance_Final[[#This Row],[EXT EXP]]</f>
        <v>262030682</v>
      </c>
      <c r="AU3781" s="11" t="str">
        <f>IF(Table_PBS_SQL_DB2_PBSSQL_PBS_NDP_Tina_CG_QtrlyPerformance_Final[[#This Row],[Item_Code]]&gt;"300000", "Capital", "Recurrent")</f>
        <v>Recurrent</v>
      </c>
    </row>
    <row r="3782" spans="1:47" x14ac:dyDescent="0.25">
      <c r="A3782" t="s">
        <v>77</v>
      </c>
      <c r="B3782" t="s">
        <v>78</v>
      </c>
      <c r="C3782" t="s">
        <v>202</v>
      </c>
      <c r="D3782" t="s">
        <v>1336</v>
      </c>
      <c r="E3782" t="s">
        <v>31</v>
      </c>
      <c r="F3782" t="s">
        <v>1337</v>
      </c>
      <c r="G3782" t="s">
        <v>75</v>
      </c>
      <c r="H3782" t="s">
        <v>1338</v>
      </c>
      <c r="I3782" t="s">
        <v>493</v>
      </c>
      <c r="J3782" t="s">
        <v>1345</v>
      </c>
      <c r="K3782" t="s">
        <v>1339</v>
      </c>
      <c r="L3782" t="s">
        <v>1340</v>
      </c>
      <c r="M3782" t="s">
        <v>1341</v>
      </c>
      <c r="N3782" t="s">
        <v>1342</v>
      </c>
      <c r="O3782" t="s">
        <v>1192</v>
      </c>
      <c r="P3782" t="s">
        <v>1193</v>
      </c>
      <c r="Q3782" s="11">
        <v>0</v>
      </c>
      <c r="R3782" s="11">
        <v>0</v>
      </c>
      <c r="S3782" s="11">
        <v>0</v>
      </c>
      <c r="T3782" s="11">
        <v>0</v>
      </c>
      <c r="U3782" s="11">
        <v>950000000</v>
      </c>
      <c r="V3782" s="11">
        <v>0</v>
      </c>
      <c r="W3782" s="11">
        <v>950000000</v>
      </c>
      <c r="X3782" s="11">
        <v>0</v>
      </c>
      <c r="Y3782" s="11">
        <v>0</v>
      </c>
      <c r="Z3782" s="11">
        <v>0</v>
      </c>
      <c r="AA3782" s="11">
        <v>0</v>
      </c>
      <c r="AB3782" s="11">
        <v>0</v>
      </c>
      <c r="AC3782" s="11">
        <v>60000000</v>
      </c>
      <c r="AD3782" s="11">
        <v>60000000</v>
      </c>
      <c r="AE3782" s="11">
        <v>0</v>
      </c>
      <c r="AF3782" s="11">
        <v>0</v>
      </c>
      <c r="AG3782" s="11">
        <v>100000000</v>
      </c>
      <c r="AH3782" s="11">
        <v>100000000</v>
      </c>
      <c r="AI3782" s="11">
        <v>0</v>
      </c>
      <c r="AJ3782" s="11">
        <v>0</v>
      </c>
      <c r="AK3782" s="11">
        <v>320000000</v>
      </c>
      <c r="AL3782" s="11">
        <v>320000000</v>
      </c>
      <c r="AM3782" s="11">
        <v>0</v>
      </c>
      <c r="AN3782" s="11">
        <v>0</v>
      </c>
      <c r="AO37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480000000</v>
      </c>
      <c r="AP37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480000000</v>
      </c>
      <c r="AR37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82" s="11">
        <f>Table_PBS_SQL_DB2_PBSSQL_PBS_NDP_Tina_CG_QtrlyPerformance_Final[[#This Row],[GOU REL]]+Table_PBS_SQL_DB2_PBSSQL_PBS_NDP_Tina_CG_QtrlyPerformance_Final[[#This Row],[EXT REL]]</f>
        <v>480000000</v>
      </c>
      <c r="AT3782" s="11">
        <f>Table_PBS_SQL_DB2_PBSSQL_PBS_NDP_Tina_CG_QtrlyPerformance_Final[[#This Row],[GOU EXP]]+Table_PBS_SQL_DB2_PBSSQL_PBS_NDP_Tina_CG_QtrlyPerformance_Final[[#This Row],[EXT EXP]]</f>
        <v>480000000</v>
      </c>
      <c r="AU3782" s="11" t="str">
        <f>IF(Table_PBS_SQL_DB2_PBSSQL_PBS_NDP_Tina_CG_QtrlyPerformance_Final[[#This Row],[Item_Code]]&gt;"300000", "Capital", "Recurrent")</f>
        <v>Recurrent</v>
      </c>
    </row>
    <row r="3783" spans="1:47" x14ac:dyDescent="0.25">
      <c r="A3783" t="s">
        <v>77</v>
      </c>
      <c r="B3783" t="s">
        <v>78</v>
      </c>
      <c r="C3783" t="s">
        <v>202</v>
      </c>
      <c r="D3783" t="s">
        <v>1336</v>
      </c>
      <c r="E3783" t="s">
        <v>31</v>
      </c>
      <c r="F3783" t="s">
        <v>1337</v>
      </c>
      <c r="G3783" t="s">
        <v>75</v>
      </c>
      <c r="H3783" t="s">
        <v>1338</v>
      </c>
      <c r="I3783" t="s">
        <v>493</v>
      </c>
      <c r="J3783" t="s">
        <v>1345</v>
      </c>
      <c r="K3783" t="s">
        <v>1339</v>
      </c>
      <c r="L3783" t="s">
        <v>1340</v>
      </c>
      <c r="M3783" t="s">
        <v>1341</v>
      </c>
      <c r="N3783" t="s">
        <v>1342</v>
      </c>
      <c r="O3783" t="s">
        <v>1343</v>
      </c>
      <c r="P3783" t="s">
        <v>1344</v>
      </c>
      <c r="Q3783" s="11">
        <v>0</v>
      </c>
      <c r="R3783" s="11">
        <v>0</v>
      </c>
      <c r="S3783" s="11">
        <v>0</v>
      </c>
      <c r="T3783" s="11">
        <v>0</v>
      </c>
      <c r="U3783" s="11">
        <v>37280000000</v>
      </c>
      <c r="V3783" s="11">
        <v>0</v>
      </c>
      <c r="W3783" s="11">
        <v>400000000</v>
      </c>
      <c r="X3783" s="11">
        <v>36880000000</v>
      </c>
      <c r="Y3783" s="11">
        <v>0</v>
      </c>
      <c r="Z3783" s="11">
        <v>0</v>
      </c>
      <c r="AA3783" s="11">
        <v>0</v>
      </c>
      <c r="AB3783" s="11">
        <v>0</v>
      </c>
      <c r="AC3783" s="11">
        <v>0</v>
      </c>
      <c r="AD3783" s="11">
        <v>0</v>
      </c>
      <c r="AE3783" s="11">
        <v>0</v>
      </c>
      <c r="AF3783" s="11">
        <v>0</v>
      </c>
      <c r="AG3783" s="11">
        <v>0</v>
      </c>
      <c r="AH3783" s="11">
        <v>0</v>
      </c>
      <c r="AI3783" s="11">
        <v>0</v>
      </c>
      <c r="AJ3783" s="11">
        <v>0</v>
      </c>
      <c r="AK3783" s="11">
        <v>0</v>
      </c>
      <c r="AL3783" s="11">
        <v>0</v>
      </c>
      <c r="AM3783" s="11">
        <v>0</v>
      </c>
      <c r="AN3783" s="11">
        <v>0</v>
      </c>
      <c r="AO37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83" s="11">
        <f>Table_PBS_SQL_DB2_PBSSQL_PBS_NDP_Tina_CG_QtrlyPerformance_Final[[#This Row],[GOU REL]]+Table_PBS_SQL_DB2_PBSSQL_PBS_NDP_Tina_CG_QtrlyPerformance_Final[[#This Row],[EXT REL]]</f>
        <v>0</v>
      </c>
      <c r="AT3783" s="11">
        <f>Table_PBS_SQL_DB2_PBSSQL_PBS_NDP_Tina_CG_QtrlyPerformance_Final[[#This Row],[GOU EXP]]+Table_PBS_SQL_DB2_PBSSQL_PBS_NDP_Tina_CG_QtrlyPerformance_Final[[#This Row],[EXT EXP]]</f>
        <v>0</v>
      </c>
      <c r="AU3783" s="11" t="str">
        <f>IF(Table_PBS_SQL_DB2_PBSSQL_PBS_NDP_Tina_CG_QtrlyPerformance_Final[[#This Row],[Item_Code]]&gt;"300000", "Capital", "Recurrent")</f>
        <v>Capital</v>
      </c>
    </row>
    <row r="3784" spans="1:47" x14ac:dyDescent="0.25">
      <c r="A3784" t="s">
        <v>77</v>
      </c>
      <c r="B3784" t="s">
        <v>78</v>
      </c>
      <c r="C3784" t="s">
        <v>202</v>
      </c>
      <c r="D3784" t="s">
        <v>1336</v>
      </c>
      <c r="E3784" t="s">
        <v>31</v>
      </c>
      <c r="F3784" t="s">
        <v>1337</v>
      </c>
      <c r="G3784" t="s">
        <v>75</v>
      </c>
      <c r="H3784" t="s">
        <v>1338</v>
      </c>
      <c r="I3784" t="s">
        <v>493</v>
      </c>
      <c r="J3784" t="s">
        <v>1345</v>
      </c>
      <c r="K3784" t="s">
        <v>204</v>
      </c>
      <c r="L3784" t="s">
        <v>2112</v>
      </c>
      <c r="M3784" t="s">
        <v>1341</v>
      </c>
      <c r="N3784" t="s">
        <v>1348</v>
      </c>
      <c r="O3784" t="s">
        <v>1192</v>
      </c>
      <c r="P3784" t="s">
        <v>1193</v>
      </c>
      <c r="Q3784" s="11">
        <v>0</v>
      </c>
      <c r="R3784" s="11">
        <v>0</v>
      </c>
      <c r="S3784" s="11">
        <v>0</v>
      </c>
      <c r="T3784" s="11">
        <v>0</v>
      </c>
      <c r="U3784" s="11">
        <v>1000000000</v>
      </c>
      <c r="V3784" s="11">
        <v>0</v>
      </c>
      <c r="W3784" s="11">
        <v>1000000000</v>
      </c>
      <c r="X3784" s="11">
        <v>0</v>
      </c>
      <c r="Y3784" s="11">
        <v>0</v>
      </c>
      <c r="Z3784" s="11">
        <v>0</v>
      </c>
      <c r="AA3784" s="11">
        <v>0</v>
      </c>
      <c r="AB3784" s="11">
        <v>0</v>
      </c>
      <c r="AC3784" s="11">
        <v>204000000</v>
      </c>
      <c r="AD3784" s="11">
        <v>204000000</v>
      </c>
      <c r="AE3784" s="11">
        <v>0</v>
      </c>
      <c r="AF3784" s="11">
        <v>0</v>
      </c>
      <c r="AG3784" s="11">
        <v>398000000</v>
      </c>
      <c r="AH3784" s="11">
        <v>397972265</v>
      </c>
      <c r="AI3784" s="11">
        <v>0</v>
      </c>
      <c r="AJ3784" s="11">
        <v>0</v>
      </c>
      <c r="AK3784" s="11">
        <v>398000000</v>
      </c>
      <c r="AL3784" s="11">
        <v>397957114</v>
      </c>
      <c r="AM3784" s="11">
        <v>0</v>
      </c>
      <c r="AN3784" s="11">
        <v>0</v>
      </c>
      <c r="AO37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37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999929379</v>
      </c>
      <c r="AR37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84" s="11">
        <f>Table_PBS_SQL_DB2_PBSSQL_PBS_NDP_Tina_CG_QtrlyPerformance_Final[[#This Row],[GOU REL]]+Table_PBS_SQL_DB2_PBSSQL_PBS_NDP_Tina_CG_QtrlyPerformance_Final[[#This Row],[EXT REL]]</f>
        <v>1000000000</v>
      </c>
      <c r="AT3784" s="11">
        <f>Table_PBS_SQL_DB2_PBSSQL_PBS_NDP_Tina_CG_QtrlyPerformance_Final[[#This Row],[GOU EXP]]+Table_PBS_SQL_DB2_PBSSQL_PBS_NDP_Tina_CG_QtrlyPerformance_Final[[#This Row],[EXT EXP]]</f>
        <v>999929379</v>
      </c>
      <c r="AU3784" s="11" t="str">
        <f>IF(Table_PBS_SQL_DB2_PBSSQL_PBS_NDP_Tina_CG_QtrlyPerformance_Final[[#This Row],[Item_Code]]&gt;"300000", "Capital", "Recurrent")</f>
        <v>Recurrent</v>
      </c>
    </row>
    <row r="3785" spans="1:47" x14ac:dyDescent="0.25">
      <c r="A3785" t="s">
        <v>77</v>
      </c>
      <c r="B3785" t="s">
        <v>78</v>
      </c>
      <c r="C3785" t="s">
        <v>202</v>
      </c>
      <c r="D3785" t="s">
        <v>1336</v>
      </c>
      <c r="E3785" t="s">
        <v>31</v>
      </c>
      <c r="F3785" t="s">
        <v>1337</v>
      </c>
      <c r="G3785" t="s">
        <v>75</v>
      </c>
      <c r="H3785" t="s">
        <v>1338</v>
      </c>
      <c r="I3785" t="s">
        <v>493</v>
      </c>
      <c r="J3785" t="s">
        <v>1345</v>
      </c>
      <c r="K3785" t="s">
        <v>1346</v>
      </c>
      <c r="L3785" t="s">
        <v>1347</v>
      </c>
      <c r="M3785" t="s">
        <v>1341</v>
      </c>
      <c r="N3785" t="s">
        <v>1348</v>
      </c>
      <c r="O3785" t="s">
        <v>1002</v>
      </c>
      <c r="P3785" t="s">
        <v>1003</v>
      </c>
      <c r="Q3785" s="11">
        <v>0</v>
      </c>
      <c r="R3785" s="11">
        <v>0</v>
      </c>
      <c r="S3785" s="11">
        <v>0</v>
      </c>
      <c r="T3785" s="11">
        <v>0</v>
      </c>
      <c r="U3785" s="11">
        <v>200000000</v>
      </c>
      <c r="V3785" s="11">
        <v>0</v>
      </c>
      <c r="W3785" s="11">
        <v>200000000</v>
      </c>
      <c r="X3785" s="11">
        <v>0</v>
      </c>
      <c r="Y3785" s="11">
        <v>0</v>
      </c>
      <c r="Z3785" s="11">
        <v>0</v>
      </c>
      <c r="AA3785" s="11">
        <v>0</v>
      </c>
      <c r="AB3785" s="11">
        <v>0</v>
      </c>
      <c r="AC3785" s="11">
        <v>0</v>
      </c>
      <c r="AD3785" s="11">
        <v>0</v>
      </c>
      <c r="AE3785" s="11">
        <v>0</v>
      </c>
      <c r="AF3785" s="11">
        <v>0</v>
      </c>
      <c r="AG3785" s="11">
        <v>0</v>
      </c>
      <c r="AH3785" s="11">
        <v>0</v>
      </c>
      <c r="AI3785" s="11">
        <v>0</v>
      </c>
      <c r="AJ3785" s="11">
        <v>0</v>
      </c>
      <c r="AK3785" s="11">
        <v>0</v>
      </c>
      <c r="AL3785" s="11">
        <v>0</v>
      </c>
      <c r="AM3785" s="11">
        <v>0</v>
      </c>
      <c r="AN3785" s="11">
        <v>0</v>
      </c>
      <c r="AO37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85" s="11">
        <f>Table_PBS_SQL_DB2_PBSSQL_PBS_NDP_Tina_CG_QtrlyPerformance_Final[[#This Row],[GOU REL]]+Table_PBS_SQL_DB2_PBSSQL_PBS_NDP_Tina_CG_QtrlyPerformance_Final[[#This Row],[EXT REL]]</f>
        <v>0</v>
      </c>
      <c r="AT3785" s="11">
        <f>Table_PBS_SQL_DB2_PBSSQL_PBS_NDP_Tina_CG_QtrlyPerformance_Final[[#This Row],[GOU EXP]]+Table_PBS_SQL_DB2_PBSSQL_PBS_NDP_Tina_CG_QtrlyPerformance_Final[[#This Row],[EXT EXP]]</f>
        <v>0</v>
      </c>
      <c r="AU3785" s="11" t="str">
        <f>IF(Table_PBS_SQL_DB2_PBSSQL_PBS_NDP_Tina_CG_QtrlyPerformance_Final[[#This Row],[Item_Code]]&gt;"300000", "Capital", "Recurrent")</f>
        <v>Recurrent</v>
      </c>
    </row>
    <row r="3786" spans="1:47" x14ac:dyDescent="0.25">
      <c r="A3786" t="s">
        <v>77</v>
      </c>
      <c r="B3786" t="s">
        <v>78</v>
      </c>
      <c r="C3786" t="s">
        <v>202</v>
      </c>
      <c r="D3786" t="s">
        <v>1336</v>
      </c>
      <c r="E3786" t="s">
        <v>31</v>
      </c>
      <c r="F3786" t="s">
        <v>1337</v>
      </c>
      <c r="G3786" t="s">
        <v>75</v>
      </c>
      <c r="H3786" t="s">
        <v>1338</v>
      </c>
      <c r="I3786" t="s">
        <v>493</v>
      </c>
      <c r="J3786" t="s">
        <v>1345</v>
      </c>
      <c r="K3786" t="s">
        <v>1346</v>
      </c>
      <c r="L3786" t="s">
        <v>1347</v>
      </c>
      <c r="M3786" t="s">
        <v>1341</v>
      </c>
      <c r="N3786" t="s">
        <v>1348</v>
      </c>
      <c r="O3786" t="s">
        <v>1004</v>
      </c>
      <c r="P3786" t="s">
        <v>868</v>
      </c>
      <c r="Q3786" s="11">
        <v>0</v>
      </c>
      <c r="R3786" s="11">
        <v>0</v>
      </c>
      <c r="S3786" s="11">
        <v>0</v>
      </c>
      <c r="T3786" s="11">
        <v>0</v>
      </c>
      <c r="U3786" s="11">
        <v>100000000</v>
      </c>
      <c r="V3786" s="11">
        <v>0</v>
      </c>
      <c r="W3786" s="11">
        <v>100000000</v>
      </c>
      <c r="X3786" s="11">
        <v>0</v>
      </c>
      <c r="Y3786" s="11">
        <v>0</v>
      </c>
      <c r="Z3786" s="11">
        <v>0</v>
      </c>
      <c r="AA3786" s="11">
        <v>0</v>
      </c>
      <c r="AB3786" s="11">
        <v>0</v>
      </c>
      <c r="AC3786" s="11">
        <v>10000000</v>
      </c>
      <c r="AD3786" s="11">
        <v>0</v>
      </c>
      <c r="AE3786" s="11">
        <v>0</v>
      </c>
      <c r="AF3786" s="11">
        <v>0</v>
      </c>
      <c r="AG3786" s="11">
        <v>0</v>
      </c>
      <c r="AH3786" s="11">
        <v>0</v>
      </c>
      <c r="AI3786" s="11">
        <v>0</v>
      </c>
      <c r="AJ3786" s="11">
        <v>0</v>
      </c>
      <c r="AK3786" s="11">
        <v>5000000</v>
      </c>
      <c r="AL3786" s="11">
        <v>15000000</v>
      </c>
      <c r="AM3786" s="11">
        <v>0</v>
      </c>
      <c r="AN3786" s="11">
        <v>0</v>
      </c>
      <c r="AO37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37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37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86" s="11">
        <f>Table_PBS_SQL_DB2_PBSSQL_PBS_NDP_Tina_CG_QtrlyPerformance_Final[[#This Row],[GOU REL]]+Table_PBS_SQL_DB2_PBSSQL_PBS_NDP_Tina_CG_QtrlyPerformance_Final[[#This Row],[EXT REL]]</f>
        <v>15000000</v>
      </c>
      <c r="AT3786" s="11">
        <f>Table_PBS_SQL_DB2_PBSSQL_PBS_NDP_Tina_CG_QtrlyPerformance_Final[[#This Row],[GOU EXP]]+Table_PBS_SQL_DB2_PBSSQL_PBS_NDP_Tina_CG_QtrlyPerformance_Final[[#This Row],[EXT EXP]]</f>
        <v>15000000</v>
      </c>
      <c r="AU3786" s="11" t="str">
        <f>IF(Table_PBS_SQL_DB2_PBSSQL_PBS_NDP_Tina_CG_QtrlyPerformance_Final[[#This Row],[Item_Code]]&gt;"300000", "Capital", "Recurrent")</f>
        <v>Recurrent</v>
      </c>
    </row>
    <row r="3787" spans="1:47" x14ac:dyDescent="0.25">
      <c r="A3787" t="s">
        <v>77</v>
      </c>
      <c r="B3787" t="s">
        <v>78</v>
      </c>
      <c r="C3787" t="s">
        <v>202</v>
      </c>
      <c r="D3787" t="s">
        <v>1336</v>
      </c>
      <c r="E3787" t="s">
        <v>75</v>
      </c>
      <c r="F3787" t="s">
        <v>1349</v>
      </c>
      <c r="G3787" t="s">
        <v>75</v>
      </c>
      <c r="H3787" t="s">
        <v>1338</v>
      </c>
      <c r="I3787" t="s">
        <v>896</v>
      </c>
      <c r="J3787" t="s">
        <v>897</v>
      </c>
      <c r="K3787" t="s">
        <v>1991</v>
      </c>
      <c r="L3787" t="s">
        <v>1992</v>
      </c>
      <c r="M3787" t="s">
        <v>1352</v>
      </c>
      <c r="N3787" t="s">
        <v>1353</v>
      </c>
      <c r="O3787" t="s">
        <v>975</v>
      </c>
      <c r="P3787" t="s">
        <v>976</v>
      </c>
      <c r="Q3787" s="11">
        <v>0</v>
      </c>
      <c r="R3787" s="11">
        <v>0</v>
      </c>
      <c r="S3787" s="11">
        <v>0</v>
      </c>
      <c r="T3787" s="11">
        <v>0</v>
      </c>
      <c r="U3787" s="11">
        <v>0</v>
      </c>
      <c r="V3787" s="11">
        <v>0</v>
      </c>
      <c r="W3787" s="11">
        <v>0</v>
      </c>
      <c r="X3787" s="11">
        <v>0</v>
      </c>
      <c r="Y3787" s="11">
        <v>0</v>
      </c>
      <c r="Z3787" s="11">
        <v>0</v>
      </c>
      <c r="AA3787" s="11">
        <v>0</v>
      </c>
      <c r="AB3787" s="11">
        <v>0</v>
      </c>
      <c r="AC3787" s="11">
        <v>0</v>
      </c>
      <c r="AD3787" s="11">
        <v>0</v>
      </c>
      <c r="AE3787" s="11">
        <v>0</v>
      </c>
      <c r="AF3787" s="11">
        <v>0</v>
      </c>
      <c r="AG3787" s="11">
        <v>0</v>
      </c>
      <c r="AH3787" s="11">
        <v>0</v>
      </c>
      <c r="AI3787" s="11">
        <v>0</v>
      </c>
      <c r="AJ3787" s="11">
        <v>0</v>
      </c>
      <c r="AK3787" s="11">
        <v>0</v>
      </c>
      <c r="AL3787" s="11">
        <v>0</v>
      </c>
      <c r="AM3787" s="11">
        <v>7246429676</v>
      </c>
      <c r="AN3787" s="11">
        <v>7246429676</v>
      </c>
      <c r="AO37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7246429676</v>
      </c>
      <c r="AQ37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7246429676</v>
      </c>
      <c r="AS3787" s="11">
        <f>Table_PBS_SQL_DB2_PBSSQL_PBS_NDP_Tina_CG_QtrlyPerformance_Final[[#This Row],[GOU REL]]+Table_PBS_SQL_DB2_PBSSQL_PBS_NDP_Tina_CG_QtrlyPerformance_Final[[#This Row],[EXT REL]]</f>
        <v>7246429676</v>
      </c>
      <c r="AT3787" s="11">
        <f>Table_PBS_SQL_DB2_PBSSQL_PBS_NDP_Tina_CG_QtrlyPerformance_Final[[#This Row],[GOU EXP]]+Table_PBS_SQL_DB2_PBSSQL_PBS_NDP_Tina_CG_QtrlyPerformance_Final[[#This Row],[EXT EXP]]</f>
        <v>7246429676</v>
      </c>
      <c r="AU3787" s="11" t="str">
        <f>IF(Table_PBS_SQL_DB2_PBSSQL_PBS_NDP_Tina_CG_QtrlyPerformance_Final[[#This Row],[Item_Code]]&gt;"300000", "Capital", "Recurrent")</f>
        <v>Recurrent</v>
      </c>
    </row>
    <row r="3788" spans="1:47" x14ac:dyDescent="0.25">
      <c r="A3788" t="s">
        <v>47</v>
      </c>
      <c r="B3788" t="s">
        <v>48</v>
      </c>
      <c r="C3788" t="s">
        <v>31</v>
      </c>
      <c r="D3788" t="s">
        <v>1031</v>
      </c>
      <c r="E3788" t="s">
        <v>87</v>
      </c>
      <c r="F3788" t="s">
        <v>1138</v>
      </c>
      <c r="G3788" t="s">
        <v>31</v>
      </c>
      <c r="H3788" t="s">
        <v>1145</v>
      </c>
      <c r="I3788" t="s">
        <v>896</v>
      </c>
      <c r="J3788" t="s">
        <v>897</v>
      </c>
      <c r="K3788" t="s">
        <v>1146</v>
      </c>
      <c r="L3788" t="s">
        <v>1147</v>
      </c>
      <c r="M3788" t="s">
        <v>1148</v>
      </c>
      <c r="N3788" t="s">
        <v>1149</v>
      </c>
      <c r="O3788" t="s">
        <v>922</v>
      </c>
      <c r="P3788" t="s">
        <v>923</v>
      </c>
      <c r="Q3788" s="11">
        <v>0</v>
      </c>
      <c r="R3788" s="11">
        <v>0</v>
      </c>
      <c r="S3788" s="11">
        <v>0</v>
      </c>
      <c r="T3788" s="11">
        <v>0</v>
      </c>
      <c r="U3788" s="11">
        <v>0</v>
      </c>
      <c r="V3788" s="11">
        <v>0</v>
      </c>
      <c r="W3788" s="11">
        <v>0</v>
      </c>
      <c r="X3788" s="11">
        <v>0</v>
      </c>
      <c r="Y3788" s="11">
        <v>0</v>
      </c>
      <c r="Z3788" s="11">
        <v>0</v>
      </c>
      <c r="AA3788" s="11">
        <v>0</v>
      </c>
      <c r="AB3788" s="11">
        <v>0</v>
      </c>
      <c r="AC3788" s="11">
        <v>0</v>
      </c>
      <c r="AD3788" s="11">
        <v>0</v>
      </c>
      <c r="AE3788" s="11">
        <v>0</v>
      </c>
      <c r="AF3788" s="11">
        <v>0</v>
      </c>
      <c r="AG3788" s="11">
        <v>0</v>
      </c>
      <c r="AH3788" s="11">
        <v>0</v>
      </c>
      <c r="AI3788" s="11">
        <v>0</v>
      </c>
      <c r="AJ3788" s="11">
        <v>0</v>
      </c>
      <c r="AK3788" s="11">
        <v>0</v>
      </c>
      <c r="AL3788" s="11">
        <v>0</v>
      </c>
      <c r="AM3788" s="11">
        <v>91684000</v>
      </c>
      <c r="AN3788" s="11">
        <v>91684000</v>
      </c>
      <c r="AO37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91684000</v>
      </c>
      <c r="AQ37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91684000</v>
      </c>
      <c r="AS3788" s="11">
        <f>Table_PBS_SQL_DB2_PBSSQL_PBS_NDP_Tina_CG_QtrlyPerformance_Final[[#This Row],[GOU REL]]+Table_PBS_SQL_DB2_PBSSQL_PBS_NDP_Tina_CG_QtrlyPerformance_Final[[#This Row],[EXT REL]]</f>
        <v>91684000</v>
      </c>
      <c r="AT3788" s="11">
        <f>Table_PBS_SQL_DB2_PBSSQL_PBS_NDP_Tina_CG_QtrlyPerformance_Final[[#This Row],[GOU EXP]]+Table_PBS_SQL_DB2_PBSSQL_PBS_NDP_Tina_CG_QtrlyPerformance_Final[[#This Row],[EXT EXP]]</f>
        <v>91684000</v>
      </c>
      <c r="AU3788" s="11" t="str">
        <f>IF(Table_PBS_SQL_DB2_PBSSQL_PBS_NDP_Tina_CG_QtrlyPerformance_Final[[#This Row],[Item_Code]]&gt;"300000", "Capital", "Recurrent")</f>
        <v>Recurrent</v>
      </c>
    </row>
    <row r="3789" spans="1:47" x14ac:dyDescent="0.25">
      <c r="A3789" t="s">
        <v>47</v>
      </c>
      <c r="B3789" t="s">
        <v>48</v>
      </c>
      <c r="C3789" t="s">
        <v>31</v>
      </c>
      <c r="D3789" t="s">
        <v>1031</v>
      </c>
      <c r="E3789" t="s">
        <v>87</v>
      </c>
      <c r="F3789" t="s">
        <v>1138</v>
      </c>
      <c r="G3789" t="s">
        <v>31</v>
      </c>
      <c r="H3789" t="s">
        <v>1145</v>
      </c>
      <c r="I3789" t="s">
        <v>896</v>
      </c>
      <c r="J3789" t="s">
        <v>897</v>
      </c>
      <c r="K3789" t="s">
        <v>1146</v>
      </c>
      <c r="L3789" t="s">
        <v>1147</v>
      </c>
      <c r="M3789" t="s">
        <v>1148</v>
      </c>
      <c r="N3789" t="s">
        <v>1149</v>
      </c>
      <c r="O3789" t="s">
        <v>1004</v>
      </c>
      <c r="P3789" t="s">
        <v>868</v>
      </c>
      <c r="Q3789" s="11">
        <v>0</v>
      </c>
      <c r="R3789" s="11">
        <v>0</v>
      </c>
      <c r="S3789" s="11">
        <v>0</v>
      </c>
      <c r="T3789" s="11">
        <v>0</v>
      </c>
      <c r="U3789" s="11">
        <v>0</v>
      </c>
      <c r="V3789" s="11">
        <v>0</v>
      </c>
      <c r="W3789" s="11">
        <v>0</v>
      </c>
      <c r="X3789" s="11">
        <v>0</v>
      </c>
      <c r="Y3789" s="11">
        <v>0</v>
      </c>
      <c r="Z3789" s="11">
        <v>0</v>
      </c>
      <c r="AA3789" s="11">
        <v>0</v>
      </c>
      <c r="AB3789" s="11">
        <v>0</v>
      </c>
      <c r="AC3789" s="11">
        <v>0</v>
      </c>
      <c r="AD3789" s="11">
        <v>0</v>
      </c>
      <c r="AE3789" s="11">
        <v>12119392</v>
      </c>
      <c r="AF3789" s="11">
        <v>12119392</v>
      </c>
      <c r="AG3789" s="11">
        <v>0</v>
      </c>
      <c r="AH3789" s="11">
        <v>0</v>
      </c>
      <c r="AI3789" s="11">
        <v>0</v>
      </c>
      <c r="AJ3789" s="11">
        <v>0</v>
      </c>
      <c r="AK3789" s="11">
        <v>0</v>
      </c>
      <c r="AL3789" s="11">
        <v>0</v>
      </c>
      <c r="AM3789" s="11">
        <v>98677861</v>
      </c>
      <c r="AN3789" s="11">
        <v>98677861</v>
      </c>
      <c r="AO37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110797253</v>
      </c>
      <c r="AQ37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110797253</v>
      </c>
      <c r="AS3789" s="11">
        <f>Table_PBS_SQL_DB2_PBSSQL_PBS_NDP_Tina_CG_QtrlyPerformance_Final[[#This Row],[GOU REL]]+Table_PBS_SQL_DB2_PBSSQL_PBS_NDP_Tina_CG_QtrlyPerformance_Final[[#This Row],[EXT REL]]</f>
        <v>110797253</v>
      </c>
      <c r="AT3789" s="11">
        <f>Table_PBS_SQL_DB2_PBSSQL_PBS_NDP_Tina_CG_QtrlyPerformance_Final[[#This Row],[GOU EXP]]+Table_PBS_SQL_DB2_PBSSQL_PBS_NDP_Tina_CG_QtrlyPerformance_Final[[#This Row],[EXT EXP]]</f>
        <v>110797253</v>
      </c>
      <c r="AU3789" s="11" t="str">
        <f>IF(Table_PBS_SQL_DB2_PBSSQL_PBS_NDP_Tina_CG_QtrlyPerformance_Final[[#This Row],[Item_Code]]&gt;"300000", "Capital", "Recurrent")</f>
        <v>Recurrent</v>
      </c>
    </row>
    <row r="3790" spans="1:47" x14ac:dyDescent="0.25">
      <c r="A3790" t="s">
        <v>47</v>
      </c>
      <c r="B3790" t="s">
        <v>48</v>
      </c>
      <c r="C3790" t="s">
        <v>31</v>
      </c>
      <c r="D3790" t="s">
        <v>1031</v>
      </c>
      <c r="E3790" t="s">
        <v>87</v>
      </c>
      <c r="F3790" t="s">
        <v>1138</v>
      </c>
      <c r="G3790" t="s">
        <v>31</v>
      </c>
      <c r="H3790" t="s">
        <v>1145</v>
      </c>
      <c r="I3790" t="s">
        <v>467</v>
      </c>
      <c r="J3790" t="s">
        <v>1150</v>
      </c>
      <c r="K3790" t="s">
        <v>1146</v>
      </c>
      <c r="L3790" t="s">
        <v>1147</v>
      </c>
      <c r="M3790" t="s">
        <v>1148</v>
      </c>
      <c r="N3790" t="s">
        <v>1149</v>
      </c>
      <c r="O3790" t="s">
        <v>906</v>
      </c>
      <c r="P3790" t="s">
        <v>907</v>
      </c>
      <c r="Q3790" s="11">
        <v>0</v>
      </c>
      <c r="R3790" s="11">
        <v>0</v>
      </c>
      <c r="S3790" s="11">
        <v>0</v>
      </c>
      <c r="T3790" s="11">
        <v>0</v>
      </c>
      <c r="U3790" s="11">
        <v>200000000</v>
      </c>
      <c r="V3790" s="11">
        <v>0</v>
      </c>
      <c r="W3790" s="11">
        <v>50000000</v>
      </c>
      <c r="X3790" s="11">
        <v>150000000</v>
      </c>
      <c r="Y3790" s="11">
        <v>0</v>
      </c>
      <c r="Z3790" s="11">
        <v>0</v>
      </c>
      <c r="AA3790" s="11">
        <v>0</v>
      </c>
      <c r="AB3790" s="11">
        <v>0</v>
      </c>
      <c r="AC3790" s="11">
        <v>20000000</v>
      </c>
      <c r="AD3790" s="11">
        <v>0</v>
      </c>
      <c r="AE3790" s="11">
        <v>0</v>
      </c>
      <c r="AF3790" s="11">
        <v>0</v>
      </c>
      <c r="AG3790" s="11">
        <v>20000000</v>
      </c>
      <c r="AH3790" s="11">
        <v>0</v>
      </c>
      <c r="AI3790" s="11">
        <v>0</v>
      </c>
      <c r="AJ3790" s="11">
        <v>0</v>
      </c>
      <c r="AK3790" s="11">
        <v>0</v>
      </c>
      <c r="AL3790" s="11">
        <v>40000000</v>
      </c>
      <c r="AM3790" s="11">
        <v>0</v>
      </c>
      <c r="AN3790" s="11">
        <v>0</v>
      </c>
      <c r="AO37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7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37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90" s="11">
        <f>Table_PBS_SQL_DB2_PBSSQL_PBS_NDP_Tina_CG_QtrlyPerformance_Final[[#This Row],[GOU REL]]+Table_PBS_SQL_DB2_PBSSQL_PBS_NDP_Tina_CG_QtrlyPerformance_Final[[#This Row],[EXT REL]]</f>
        <v>40000000</v>
      </c>
      <c r="AT3790" s="11">
        <f>Table_PBS_SQL_DB2_PBSSQL_PBS_NDP_Tina_CG_QtrlyPerformance_Final[[#This Row],[GOU EXP]]+Table_PBS_SQL_DB2_PBSSQL_PBS_NDP_Tina_CG_QtrlyPerformance_Final[[#This Row],[EXT EXP]]</f>
        <v>40000000</v>
      </c>
      <c r="AU3790" s="11" t="str">
        <f>IF(Table_PBS_SQL_DB2_PBSSQL_PBS_NDP_Tina_CG_QtrlyPerformance_Final[[#This Row],[Item_Code]]&gt;"300000", "Capital", "Recurrent")</f>
        <v>Recurrent</v>
      </c>
    </row>
    <row r="3791" spans="1:47" x14ac:dyDescent="0.25">
      <c r="A3791" t="s">
        <v>47</v>
      </c>
      <c r="B3791" t="s">
        <v>48</v>
      </c>
      <c r="C3791" t="s">
        <v>31</v>
      </c>
      <c r="D3791" t="s">
        <v>1031</v>
      </c>
      <c r="E3791" t="s">
        <v>97</v>
      </c>
      <c r="F3791" t="s">
        <v>1141</v>
      </c>
      <c r="G3791" t="s">
        <v>31</v>
      </c>
      <c r="H3791" t="s">
        <v>1145</v>
      </c>
      <c r="I3791" t="s">
        <v>896</v>
      </c>
      <c r="J3791" t="s">
        <v>897</v>
      </c>
      <c r="K3791" t="s">
        <v>1151</v>
      </c>
      <c r="L3791" t="s">
        <v>1152</v>
      </c>
      <c r="M3791" t="s">
        <v>1153</v>
      </c>
      <c r="N3791" t="s">
        <v>1154</v>
      </c>
      <c r="O3791" t="s">
        <v>1025</v>
      </c>
      <c r="P3791" t="s">
        <v>1026</v>
      </c>
      <c r="Q3791" s="11">
        <v>0</v>
      </c>
      <c r="R3791" s="11">
        <v>0</v>
      </c>
      <c r="S3791" s="11">
        <v>0</v>
      </c>
      <c r="T3791" s="11">
        <v>0</v>
      </c>
      <c r="U3791" s="11">
        <v>0</v>
      </c>
      <c r="V3791" s="11">
        <v>0</v>
      </c>
      <c r="W3791" s="11">
        <v>0</v>
      </c>
      <c r="X3791" s="11">
        <v>0</v>
      </c>
      <c r="Y3791" s="11">
        <v>0</v>
      </c>
      <c r="Z3791" s="11">
        <v>0</v>
      </c>
      <c r="AA3791" s="11">
        <v>0</v>
      </c>
      <c r="AB3791" s="11">
        <v>0</v>
      </c>
      <c r="AC3791" s="11">
        <v>0</v>
      </c>
      <c r="AD3791" s="11">
        <v>0</v>
      </c>
      <c r="AE3791" s="11">
        <v>0</v>
      </c>
      <c r="AF3791" s="11">
        <v>0</v>
      </c>
      <c r="AG3791" s="11">
        <v>0</v>
      </c>
      <c r="AH3791" s="11">
        <v>0</v>
      </c>
      <c r="AI3791" s="11">
        <v>2305286887</v>
      </c>
      <c r="AJ3791" s="11">
        <v>2305286887</v>
      </c>
      <c r="AK3791" s="11">
        <v>0</v>
      </c>
      <c r="AL3791" s="11">
        <v>0</v>
      </c>
      <c r="AM3791" s="11">
        <v>3130000000</v>
      </c>
      <c r="AN3791" s="11">
        <v>3115406327</v>
      </c>
      <c r="AO37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5435286887</v>
      </c>
      <c r="AQ37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5420693214</v>
      </c>
      <c r="AS3791" s="11">
        <f>Table_PBS_SQL_DB2_PBSSQL_PBS_NDP_Tina_CG_QtrlyPerformance_Final[[#This Row],[GOU REL]]+Table_PBS_SQL_DB2_PBSSQL_PBS_NDP_Tina_CG_QtrlyPerformance_Final[[#This Row],[EXT REL]]</f>
        <v>5435286887</v>
      </c>
      <c r="AT3791" s="11">
        <f>Table_PBS_SQL_DB2_PBSSQL_PBS_NDP_Tina_CG_QtrlyPerformance_Final[[#This Row],[GOU EXP]]+Table_PBS_SQL_DB2_PBSSQL_PBS_NDP_Tina_CG_QtrlyPerformance_Final[[#This Row],[EXT EXP]]</f>
        <v>5420693214</v>
      </c>
      <c r="AU3791" s="11" t="str">
        <f>IF(Table_PBS_SQL_DB2_PBSSQL_PBS_NDP_Tina_CG_QtrlyPerformance_Final[[#This Row],[Item_Code]]&gt;"300000", "Capital", "Recurrent")</f>
        <v>Recurrent</v>
      </c>
    </row>
    <row r="3792" spans="1:47" x14ac:dyDescent="0.25">
      <c r="A3792" t="s">
        <v>47</v>
      </c>
      <c r="B3792" t="s">
        <v>48</v>
      </c>
      <c r="C3792" t="s">
        <v>31</v>
      </c>
      <c r="D3792" t="s">
        <v>1031</v>
      </c>
      <c r="E3792" t="s">
        <v>97</v>
      </c>
      <c r="F3792" t="s">
        <v>1141</v>
      </c>
      <c r="G3792" t="s">
        <v>31</v>
      </c>
      <c r="H3792" t="s">
        <v>1145</v>
      </c>
      <c r="I3792" t="s">
        <v>896</v>
      </c>
      <c r="J3792" t="s">
        <v>897</v>
      </c>
      <c r="K3792" t="s">
        <v>1151</v>
      </c>
      <c r="L3792" t="s">
        <v>1152</v>
      </c>
      <c r="M3792" t="s">
        <v>1153</v>
      </c>
      <c r="N3792" t="s">
        <v>1154</v>
      </c>
      <c r="O3792" t="s">
        <v>2324</v>
      </c>
      <c r="P3792" t="s">
        <v>2325</v>
      </c>
      <c r="Q3792" s="11">
        <v>0</v>
      </c>
      <c r="R3792" s="11">
        <v>0</v>
      </c>
      <c r="S3792" s="11">
        <v>0</v>
      </c>
      <c r="T3792" s="11">
        <v>0</v>
      </c>
      <c r="U3792" s="11">
        <v>0</v>
      </c>
      <c r="V3792" s="11">
        <v>0</v>
      </c>
      <c r="W3792" s="11">
        <v>0</v>
      </c>
      <c r="X3792" s="11">
        <v>0</v>
      </c>
      <c r="Y3792" s="11">
        <v>0</v>
      </c>
      <c r="Z3792" s="11">
        <v>0</v>
      </c>
      <c r="AA3792" s="11">
        <v>0</v>
      </c>
      <c r="AB3792" s="11">
        <v>0</v>
      </c>
      <c r="AC3792" s="11">
        <v>0</v>
      </c>
      <c r="AD3792" s="11">
        <v>0</v>
      </c>
      <c r="AE3792" s="11">
        <v>0</v>
      </c>
      <c r="AF3792" s="11">
        <v>0</v>
      </c>
      <c r="AG3792" s="11">
        <v>0</v>
      </c>
      <c r="AH3792" s="11">
        <v>0</v>
      </c>
      <c r="AI3792" s="11">
        <v>0</v>
      </c>
      <c r="AJ3792" s="11">
        <v>0</v>
      </c>
      <c r="AK3792" s="11">
        <v>0</v>
      </c>
      <c r="AL3792" s="11">
        <v>0</v>
      </c>
      <c r="AM3792" s="11">
        <v>466200000</v>
      </c>
      <c r="AN3792" s="11">
        <v>407996331</v>
      </c>
      <c r="AO37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466200000</v>
      </c>
      <c r="AQ37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407996331</v>
      </c>
      <c r="AS3792" s="11">
        <f>Table_PBS_SQL_DB2_PBSSQL_PBS_NDP_Tina_CG_QtrlyPerformance_Final[[#This Row],[GOU REL]]+Table_PBS_SQL_DB2_PBSSQL_PBS_NDP_Tina_CG_QtrlyPerformance_Final[[#This Row],[EXT REL]]</f>
        <v>466200000</v>
      </c>
      <c r="AT3792" s="11">
        <f>Table_PBS_SQL_DB2_PBSSQL_PBS_NDP_Tina_CG_QtrlyPerformance_Final[[#This Row],[GOU EXP]]+Table_PBS_SQL_DB2_PBSSQL_PBS_NDP_Tina_CG_QtrlyPerformance_Final[[#This Row],[EXT EXP]]</f>
        <v>407996331</v>
      </c>
      <c r="AU3792" s="11" t="str">
        <f>IF(Table_PBS_SQL_DB2_PBSSQL_PBS_NDP_Tina_CG_QtrlyPerformance_Final[[#This Row],[Item_Code]]&gt;"300000", "Capital", "Recurrent")</f>
        <v>Recurrent</v>
      </c>
    </row>
    <row r="3793" spans="1:47" x14ac:dyDescent="0.25">
      <c r="A3793" t="s">
        <v>47</v>
      </c>
      <c r="B3793" t="s">
        <v>48</v>
      </c>
      <c r="C3793" t="s">
        <v>31</v>
      </c>
      <c r="D3793" t="s">
        <v>1031</v>
      </c>
      <c r="E3793" t="s">
        <v>97</v>
      </c>
      <c r="F3793" t="s">
        <v>1141</v>
      </c>
      <c r="G3793" t="s">
        <v>31</v>
      </c>
      <c r="H3793" t="s">
        <v>1145</v>
      </c>
      <c r="I3793" t="s">
        <v>467</v>
      </c>
      <c r="J3793" t="s">
        <v>1150</v>
      </c>
      <c r="K3793" t="s">
        <v>1151</v>
      </c>
      <c r="L3793" t="s">
        <v>1152</v>
      </c>
      <c r="M3793" t="s">
        <v>1153</v>
      </c>
      <c r="N3793" t="s">
        <v>1154</v>
      </c>
      <c r="O3793" t="s">
        <v>902</v>
      </c>
      <c r="P3793" t="s">
        <v>903</v>
      </c>
      <c r="Q3793" s="11">
        <v>0</v>
      </c>
      <c r="R3793" s="11">
        <v>0</v>
      </c>
      <c r="S3793" s="11">
        <v>0</v>
      </c>
      <c r="T3793" s="11">
        <v>0</v>
      </c>
      <c r="U3793" s="11">
        <v>466200000</v>
      </c>
      <c r="V3793" s="11">
        <v>0</v>
      </c>
      <c r="W3793" s="11">
        <v>0</v>
      </c>
      <c r="X3793" s="11">
        <v>466200000</v>
      </c>
      <c r="Y3793" s="11">
        <v>0</v>
      </c>
      <c r="Z3793" s="11">
        <v>0</v>
      </c>
      <c r="AA3793" s="11">
        <v>0</v>
      </c>
      <c r="AB3793" s="11">
        <v>0</v>
      </c>
      <c r="AC3793" s="11">
        <v>0</v>
      </c>
      <c r="AD3793" s="11">
        <v>0</v>
      </c>
      <c r="AE3793" s="11">
        <v>0</v>
      </c>
      <c r="AF3793" s="11">
        <v>0</v>
      </c>
      <c r="AG3793" s="11">
        <v>0</v>
      </c>
      <c r="AH3793" s="11">
        <v>0</v>
      </c>
      <c r="AI3793" s="11">
        <v>0</v>
      </c>
      <c r="AJ3793" s="11">
        <v>0</v>
      </c>
      <c r="AK3793" s="11">
        <v>0</v>
      </c>
      <c r="AL3793" s="11">
        <v>0</v>
      </c>
      <c r="AM3793" s="11">
        <v>0</v>
      </c>
      <c r="AN3793" s="11">
        <v>0</v>
      </c>
      <c r="AO37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93" s="11">
        <f>Table_PBS_SQL_DB2_PBSSQL_PBS_NDP_Tina_CG_QtrlyPerformance_Final[[#This Row],[GOU REL]]+Table_PBS_SQL_DB2_PBSSQL_PBS_NDP_Tina_CG_QtrlyPerformance_Final[[#This Row],[EXT REL]]</f>
        <v>0</v>
      </c>
      <c r="AT3793" s="11">
        <f>Table_PBS_SQL_DB2_PBSSQL_PBS_NDP_Tina_CG_QtrlyPerformance_Final[[#This Row],[GOU EXP]]+Table_PBS_SQL_DB2_PBSSQL_PBS_NDP_Tina_CG_QtrlyPerformance_Final[[#This Row],[EXT EXP]]</f>
        <v>0</v>
      </c>
      <c r="AU3793" s="11" t="str">
        <f>IF(Table_PBS_SQL_DB2_PBSSQL_PBS_NDP_Tina_CG_QtrlyPerformance_Final[[#This Row],[Item_Code]]&gt;"300000", "Capital", "Recurrent")</f>
        <v>Recurrent</v>
      </c>
    </row>
    <row r="3794" spans="1:47" x14ac:dyDescent="0.25">
      <c r="A3794" t="s">
        <v>47</v>
      </c>
      <c r="B3794" t="s">
        <v>48</v>
      </c>
      <c r="C3794" t="s">
        <v>31</v>
      </c>
      <c r="D3794" t="s">
        <v>1031</v>
      </c>
      <c r="E3794" t="s">
        <v>97</v>
      </c>
      <c r="F3794" t="s">
        <v>1141</v>
      </c>
      <c r="G3794" t="s">
        <v>31</v>
      </c>
      <c r="H3794" t="s">
        <v>1145</v>
      </c>
      <c r="I3794" t="s">
        <v>467</v>
      </c>
      <c r="J3794" t="s">
        <v>1150</v>
      </c>
      <c r="K3794" t="s">
        <v>1151</v>
      </c>
      <c r="L3794" t="s">
        <v>1152</v>
      </c>
      <c r="M3794" t="s">
        <v>1153</v>
      </c>
      <c r="N3794" t="s">
        <v>1154</v>
      </c>
      <c r="O3794" t="s">
        <v>904</v>
      </c>
      <c r="P3794" t="s">
        <v>905</v>
      </c>
      <c r="Q3794" s="11">
        <v>0</v>
      </c>
      <c r="R3794" s="11">
        <v>0</v>
      </c>
      <c r="S3794" s="11">
        <v>0</v>
      </c>
      <c r="T3794" s="11">
        <v>0</v>
      </c>
      <c r="U3794" s="11">
        <v>10000000</v>
      </c>
      <c r="V3794" s="11">
        <v>0</v>
      </c>
      <c r="W3794" s="11">
        <v>0</v>
      </c>
      <c r="X3794" s="11">
        <v>10000000</v>
      </c>
      <c r="Y3794" s="11">
        <v>0</v>
      </c>
      <c r="Z3794" s="11">
        <v>0</v>
      </c>
      <c r="AA3794" s="11">
        <v>0</v>
      </c>
      <c r="AB3794" s="11">
        <v>0</v>
      </c>
      <c r="AC3794" s="11">
        <v>0</v>
      </c>
      <c r="AD3794" s="11">
        <v>0</v>
      </c>
      <c r="AE3794" s="11">
        <v>0</v>
      </c>
      <c r="AF3794" s="11">
        <v>0</v>
      </c>
      <c r="AG3794" s="11">
        <v>0</v>
      </c>
      <c r="AH3794" s="11">
        <v>0</v>
      </c>
      <c r="AI3794" s="11">
        <v>0</v>
      </c>
      <c r="AJ3794" s="11">
        <v>0</v>
      </c>
      <c r="AK3794" s="11">
        <v>0</v>
      </c>
      <c r="AL3794" s="11">
        <v>0</v>
      </c>
      <c r="AM3794" s="11">
        <v>0</v>
      </c>
      <c r="AN3794" s="11">
        <v>0</v>
      </c>
      <c r="AO37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94" s="11">
        <f>Table_PBS_SQL_DB2_PBSSQL_PBS_NDP_Tina_CG_QtrlyPerformance_Final[[#This Row],[GOU REL]]+Table_PBS_SQL_DB2_PBSSQL_PBS_NDP_Tina_CG_QtrlyPerformance_Final[[#This Row],[EXT REL]]</f>
        <v>0</v>
      </c>
      <c r="AT3794" s="11">
        <f>Table_PBS_SQL_DB2_PBSSQL_PBS_NDP_Tina_CG_QtrlyPerformance_Final[[#This Row],[GOU EXP]]+Table_PBS_SQL_DB2_PBSSQL_PBS_NDP_Tina_CG_QtrlyPerformance_Final[[#This Row],[EXT EXP]]</f>
        <v>0</v>
      </c>
      <c r="AU3794" s="11" t="str">
        <f>IF(Table_PBS_SQL_DB2_PBSSQL_PBS_NDP_Tina_CG_QtrlyPerformance_Final[[#This Row],[Item_Code]]&gt;"300000", "Capital", "Recurrent")</f>
        <v>Recurrent</v>
      </c>
    </row>
    <row r="3795" spans="1:47" x14ac:dyDescent="0.25">
      <c r="A3795" t="s">
        <v>47</v>
      </c>
      <c r="B3795" t="s">
        <v>48</v>
      </c>
      <c r="C3795" t="s">
        <v>31</v>
      </c>
      <c r="D3795" t="s">
        <v>1031</v>
      </c>
      <c r="E3795" t="s">
        <v>97</v>
      </c>
      <c r="F3795" t="s">
        <v>1141</v>
      </c>
      <c r="G3795" t="s">
        <v>31</v>
      </c>
      <c r="H3795" t="s">
        <v>1145</v>
      </c>
      <c r="I3795" t="s">
        <v>467</v>
      </c>
      <c r="J3795" t="s">
        <v>1150</v>
      </c>
      <c r="K3795" t="s">
        <v>1151</v>
      </c>
      <c r="L3795" t="s">
        <v>1152</v>
      </c>
      <c r="M3795" t="s">
        <v>1153</v>
      </c>
      <c r="N3795" t="s">
        <v>1154</v>
      </c>
      <c r="O3795" t="s">
        <v>906</v>
      </c>
      <c r="P3795" t="s">
        <v>907</v>
      </c>
      <c r="Q3795" s="11">
        <v>0</v>
      </c>
      <c r="R3795" s="11">
        <v>0</v>
      </c>
      <c r="S3795" s="11">
        <v>0</v>
      </c>
      <c r="T3795" s="11">
        <v>0</v>
      </c>
      <c r="U3795" s="11">
        <v>70000000</v>
      </c>
      <c r="V3795" s="11">
        <v>0</v>
      </c>
      <c r="W3795" s="11">
        <v>0</v>
      </c>
      <c r="X3795" s="11">
        <v>70000000</v>
      </c>
      <c r="Y3795" s="11">
        <v>0</v>
      </c>
      <c r="Z3795" s="11">
        <v>0</v>
      </c>
      <c r="AA3795" s="11">
        <v>0</v>
      </c>
      <c r="AB3795" s="11">
        <v>0</v>
      </c>
      <c r="AC3795" s="11">
        <v>0</v>
      </c>
      <c r="AD3795" s="11">
        <v>0</v>
      </c>
      <c r="AE3795" s="11">
        <v>0</v>
      </c>
      <c r="AF3795" s="11">
        <v>0</v>
      </c>
      <c r="AG3795" s="11">
        <v>0</v>
      </c>
      <c r="AH3795" s="11">
        <v>0</v>
      </c>
      <c r="AI3795" s="11">
        <v>0</v>
      </c>
      <c r="AJ3795" s="11">
        <v>0</v>
      </c>
      <c r="AK3795" s="11">
        <v>0</v>
      </c>
      <c r="AL3795" s="11">
        <v>0</v>
      </c>
      <c r="AM3795" s="11">
        <v>0</v>
      </c>
      <c r="AN3795" s="11">
        <v>0</v>
      </c>
      <c r="AO37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95" s="11">
        <f>Table_PBS_SQL_DB2_PBSSQL_PBS_NDP_Tina_CG_QtrlyPerformance_Final[[#This Row],[GOU REL]]+Table_PBS_SQL_DB2_PBSSQL_PBS_NDP_Tina_CG_QtrlyPerformance_Final[[#This Row],[EXT REL]]</f>
        <v>0</v>
      </c>
      <c r="AT3795" s="11">
        <f>Table_PBS_SQL_DB2_PBSSQL_PBS_NDP_Tina_CG_QtrlyPerformance_Final[[#This Row],[GOU EXP]]+Table_PBS_SQL_DB2_PBSSQL_PBS_NDP_Tina_CG_QtrlyPerformance_Final[[#This Row],[EXT EXP]]</f>
        <v>0</v>
      </c>
      <c r="AU3795" s="11" t="str">
        <f>IF(Table_PBS_SQL_DB2_PBSSQL_PBS_NDP_Tina_CG_QtrlyPerformance_Final[[#This Row],[Item_Code]]&gt;"300000", "Capital", "Recurrent")</f>
        <v>Recurrent</v>
      </c>
    </row>
    <row r="3796" spans="1:47" x14ac:dyDescent="0.25">
      <c r="A3796" t="s">
        <v>47</v>
      </c>
      <c r="B3796" t="s">
        <v>48</v>
      </c>
      <c r="C3796" t="s">
        <v>31</v>
      </c>
      <c r="D3796" t="s">
        <v>1031</v>
      </c>
      <c r="E3796" t="s">
        <v>97</v>
      </c>
      <c r="F3796" t="s">
        <v>1141</v>
      </c>
      <c r="G3796" t="s">
        <v>31</v>
      </c>
      <c r="H3796" t="s">
        <v>1145</v>
      </c>
      <c r="I3796" t="s">
        <v>467</v>
      </c>
      <c r="J3796" t="s">
        <v>1150</v>
      </c>
      <c r="K3796" t="s">
        <v>1161</v>
      </c>
      <c r="L3796" t="s">
        <v>1162</v>
      </c>
      <c r="M3796" t="s">
        <v>1886</v>
      </c>
      <c r="N3796" t="s">
        <v>1887</v>
      </c>
      <c r="O3796" t="s">
        <v>996</v>
      </c>
      <c r="P3796" t="s">
        <v>997</v>
      </c>
      <c r="Q3796" s="11">
        <v>0</v>
      </c>
      <c r="R3796" s="11">
        <v>0</v>
      </c>
      <c r="S3796" s="11">
        <v>0</v>
      </c>
      <c r="T3796" s="11">
        <v>0</v>
      </c>
      <c r="U3796" s="11">
        <v>137798000</v>
      </c>
      <c r="V3796" s="11">
        <v>0</v>
      </c>
      <c r="W3796" s="11">
        <v>137798000</v>
      </c>
      <c r="X3796" s="11">
        <v>0</v>
      </c>
      <c r="Y3796" s="11">
        <v>0</v>
      </c>
      <c r="Z3796" s="11">
        <v>0</v>
      </c>
      <c r="AA3796" s="11">
        <v>0</v>
      </c>
      <c r="AB3796" s="11">
        <v>0</v>
      </c>
      <c r="AC3796" s="11">
        <v>34449500</v>
      </c>
      <c r="AD3796" s="11">
        <v>21413000</v>
      </c>
      <c r="AE3796" s="11">
        <v>0</v>
      </c>
      <c r="AF3796" s="11">
        <v>0</v>
      </c>
      <c r="AG3796" s="11">
        <v>20000000</v>
      </c>
      <c r="AH3796" s="11">
        <v>26889793</v>
      </c>
      <c r="AI3796" s="11">
        <v>0</v>
      </c>
      <c r="AJ3796" s="11">
        <v>0</v>
      </c>
      <c r="AK3796" s="11">
        <v>0</v>
      </c>
      <c r="AL3796" s="11">
        <v>6146707</v>
      </c>
      <c r="AM3796" s="11">
        <v>0</v>
      </c>
      <c r="AN3796" s="11">
        <v>0</v>
      </c>
      <c r="AO37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54449500</v>
      </c>
      <c r="AP37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54449500</v>
      </c>
      <c r="AR37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96" s="11">
        <f>Table_PBS_SQL_DB2_PBSSQL_PBS_NDP_Tina_CG_QtrlyPerformance_Final[[#This Row],[GOU REL]]+Table_PBS_SQL_DB2_PBSSQL_PBS_NDP_Tina_CG_QtrlyPerformance_Final[[#This Row],[EXT REL]]</f>
        <v>54449500</v>
      </c>
      <c r="AT3796" s="11">
        <f>Table_PBS_SQL_DB2_PBSSQL_PBS_NDP_Tina_CG_QtrlyPerformance_Final[[#This Row],[GOU EXP]]+Table_PBS_SQL_DB2_PBSSQL_PBS_NDP_Tina_CG_QtrlyPerformance_Final[[#This Row],[EXT EXP]]</f>
        <v>54449500</v>
      </c>
      <c r="AU3796" s="11" t="str">
        <f>IF(Table_PBS_SQL_DB2_PBSSQL_PBS_NDP_Tina_CG_QtrlyPerformance_Final[[#This Row],[Item_Code]]&gt;"300000", "Capital", "Recurrent")</f>
        <v>Recurrent</v>
      </c>
    </row>
    <row r="3797" spans="1:47" x14ac:dyDescent="0.25">
      <c r="A3797" t="s">
        <v>47</v>
      </c>
      <c r="B3797" t="s">
        <v>48</v>
      </c>
      <c r="C3797" t="s">
        <v>119</v>
      </c>
      <c r="D3797" t="s">
        <v>885</v>
      </c>
      <c r="E3797" t="s">
        <v>87</v>
      </c>
      <c r="F3797" t="s">
        <v>1157</v>
      </c>
      <c r="G3797" t="s">
        <v>31</v>
      </c>
      <c r="H3797" t="s">
        <v>1145</v>
      </c>
      <c r="I3797" t="s">
        <v>499</v>
      </c>
      <c r="J3797" t="s">
        <v>1158</v>
      </c>
      <c r="K3797" t="s">
        <v>1146</v>
      </c>
      <c r="L3797" t="s">
        <v>1147</v>
      </c>
      <c r="M3797" t="s">
        <v>1148</v>
      </c>
      <c r="N3797" t="s">
        <v>1159</v>
      </c>
      <c r="O3797" t="s">
        <v>978</v>
      </c>
      <c r="P3797" t="s">
        <v>979</v>
      </c>
      <c r="Q3797" s="11">
        <v>0</v>
      </c>
      <c r="R3797" s="11">
        <v>0</v>
      </c>
      <c r="S3797" s="11">
        <v>0</v>
      </c>
      <c r="T3797" s="11">
        <v>0</v>
      </c>
      <c r="U3797" s="11">
        <v>2500000000</v>
      </c>
      <c r="V3797" s="11">
        <v>0</v>
      </c>
      <c r="W3797" s="11">
        <v>0</v>
      </c>
      <c r="X3797" s="11">
        <v>2500000000</v>
      </c>
      <c r="Y3797" s="11">
        <v>0</v>
      </c>
      <c r="Z3797" s="11">
        <v>0</v>
      </c>
      <c r="AA3797" s="11">
        <v>0</v>
      </c>
      <c r="AB3797" s="11">
        <v>0</v>
      </c>
      <c r="AC3797" s="11">
        <v>0</v>
      </c>
      <c r="AD3797" s="11">
        <v>0</v>
      </c>
      <c r="AE3797" s="11">
        <v>0</v>
      </c>
      <c r="AF3797" s="11">
        <v>0</v>
      </c>
      <c r="AG3797" s="11">
        <v>0</v>
      </c>
      <c r="AH3797" s="11">
        <v>0</v>
      </c>
      <c r="AI3797" s="11">
        <v>0</v>
      </c>
      <c r="AJ3797" s="11">
        <v>0</v>
      </c>
      <c r="AK3797" s="11">
        <v>0</v>
      </c>
      <c r="AL3797" s="11">
        <v>0</v>
      </c>
      <c r="AM3797" s="11">
        <v>0</v>
      </c>
      <c r="AN3797" s="11">
        <v>0</v>
      </c>
      <c r="AO37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97" s="11">
        <f>Table_PBS_SQL_DB2_PBSSQL_PBS_NDP_Tina_CG_QtrlyPerformance_Final[[#This Row],[GOU REL]]+Table_PBS_SQL_DB2_PBSSQL_PBS_NDP_Tina_CG_QtrlyPerformance_Final[[#This Row],[EXT REL]]</f>
        <v>0</v>
      </c>
      <c r="AT3797" s="11">
        <f>Table_PBS_SQL_DB2_PBSSQL_PBS_NDP_Tina_CG_QtrlyPerformance_Final[[#This Row],[GOU EXP]]+Table_PBS_SQL_DB2_PBSSQL_PBS_NDP_Tina_CG_QtrlyPerformance_Final[[#This Row],[EXT EXP]]</f>
        <v>0</v>
      </c>
      <c r="AU3797" s="11" t="str">
        <f>IF(Table_PBS_SQL_DB2_PBSSQL_PBS_NDP_Tina_CG_QtrlyPerformance_Final[[#This Row],[Item_Code]]&gt;"300000", "Capital", "Recurrent")</f>
        <v>Recurrent</v>
      </c>
    </row>
    <row r="3798" spans="1:47" x14ac:dyDescent="0.25">
      <c r="A3798" t="s">
        <v>47</v>
      </c>
      <c r="B3798" t="s">
        <v>48</v>
      </c>
      <c r="C3798" t="s">
        <v>475</v>
      </c>
      <c r="D3798" t="s">
        <v>951</v>
      </c>
      <c r="E3798" t="s">
        <v>31</v>
      </c>
      <c r="F3798" t="s">
        <v>1821</v>
      </c>
      <c r="G3798" t="s">
        <v>75</v>
      </c>
      <c r="H3798" t="s">
        <v>1163</v>
      </c>
      <c r="I3798" t="s">
        <v>499</v>
      </c>
      <c r="J3798" t="s">
        <v>1164</v>
      </c>
      <c r="K3798" t="s">
        <v>672</v>
      </c>
      <c r="L3798" t="s">
        <v>1822</v>
      </c>
      <c r="M3798" t="s">
        <v>1823</v>
      </c>
      <c r="N3798" t="s">
        <v>1824</v>
      </c>
      <c r="O3798" t="s">
        <v>1204</v>
      </c>
      <c r="P3798" t="s">
        <v>1205</v>
      </c>
      <c r="Q3798" s="11">
        <v>0</v>
      </c>
      <c r="R3798" s="11">
        <v>0</v>
      </c>
      <c r="S3798" s="11">
        <v>0</v>
      </c>
      <c r="T3798" s="11">
        <v>0</v>
      </c>
      <c r="U3798" s="11">
        <v>50000000</v>
      </c>
      <c r="V3798" s="11">
        <v>0</v>
      </c>
      <c r="W3798" s="11">
        <v>50000000</v>
      </c>
      <c r="X3798" s="11">
        <v>0</v>
      </c>
      <c r="Y3798" s="11">
        <v>0</v>
      </c>
      <c r="Z3798" s="11">
        <v>0</v>
      </c>
      <c r="AA3798" s="11">
        <v>0</v>
      </c>
      <c r="AB3798" s="11">
        <v>0</v>
      </c>
      <c r="AC3798" s="11">
        <v>20687972</v>
      </c>
      <c r="AD3798" s="11">
        <v>2800000</v>
      </c>
      <c r="AE3798" s="11">
        <v>0</v>
      </c>
      <c r="AF3798" s="11">
        <v>0</v>
      </c>
      <c r="AG3798" s="11">
        <v>29312028</v>
      </c>
      <c r="AH3798" s="11">
        <v>495600</v>
      </c>
      <c r="AI3798" s="11">
        <v>0</v>
      </c>
      <c r="AJ3798" s="11">
        <v>0</v>
      </c>
      <c r="AK3798" s="11">
        <v>0</v>
      </c>
      <c r="AL3798" s="11">
        <v>49998500</v>
      </c>
      <c r="AM3798" s="11">
        <v>0</v>
      </c>
      <c r="AN3798" s="11">
        <v>0</v>
      </c>
      <c r="AO37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7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7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53294100</v>
      </c>
      <c r="AR37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798" s="11">
        <f>Table_PBS_SQL_DB2_PBSSQL_PBS_NDP_Tina_CG_QtrlyPerformance_Final[[#This Row],[GOU REL]]+Table_PBS_SQL_DB2_PBSSQL_PBS_NDP_Tina_CG_QtrlyPerformance_Final[[#This Row],[EXT REL]]</f>
        <v>50000000</v>
      </c>
      <c r="AT3798" s="11">
        <f>Table_PBS_SQL_DB2_PBSSQL_PBS_NDP_Tina_CG_QtrlyPerformance_Final[[#This Row],[GOU EXP]]+Table_PBS_SQL_DB2_PBSSQL_PBS_NDP_Tina_CG_QtrlyPerformance_Final[[#This Row],[EXT EXP]]</f>
        <v>53294100</v>
      </c>
      <c r="AU3798" s="11" t="str">
        <f>IF(Table_PBS_SQL_DB2_PBSSQL_PBS_NDP_Tina_CG_QtrlyPerformance_Final[[#This Row],[Item_Code]]&gt;"300000", "Capital", "Recurrent")</f>
        <v>Capital</v>
      </c>
    </row>
    <row r="3799" spans="1:47" x14ac:dyDescent="0.25">
      <c r="A3799" t="s">
        <v>47</v>
      </c>
      <c r="B3799" t="s">
        <v>48</v>
      </c>
      <c r="C3799" t="s">
        <v>664</v>
      </c>
      <c r="D3799" t="s">
        <v>913</v>
      </c>
      <c r="E3799" t="s">
        <v>75</v>
      </c>
      <c r="F3799" t="s">
        <v>1160</v>
      </c>
      <c r="G3799" t="s">
        <v>31</v>
      </c>
      <c r="H3799" t="s">
        <v>1145</v>
      </c>
      <c r="I3799" t="s">
        <v>896</v>
      </c>
      <c r="J3799" t="s">
        <v>897</v>
      </c>
      <c r="K3799" t="s">
        <v>1161</v>
      </c>
      <c r="L3799" t="s">
        <v>1162</v>
      </c>
      <c r="M3799" t="s">
        <v>1044</v>
      </c>
      <c r="N3799" t="s">
        <v>1045</v>
      </c>
      <c r="O3799" t="s">
        <v>922</v>
      </c>
      <c r="P3799" t="s">
        <v>923</v>
      </c>
      <c r="Q3799" s="11">
        <v>0</v>
      </c>
      <c r="R3799" s="11">
        <v>0</v>
      </c>
      <c r="S3799" s="11">
        <v>0</v>
      </c>
      <c r="T3799" s="11">
        <v>0</v>
      </c>
      <c r="U3799" s="11">
        <v>0</v>
      </c>
      <c r="V3799" s="11">
        <v>0</v>
      </c>
      <c r="W3799" s="11">
        <v>0</v>
      </c>
      <c r="X3799" s="11">
        <v>0</v>
      </c>
      <c r="Y3799" s="11">
        <v>0</v>
      </c>
      <c r="Z3799" s="11">
        <v>0</v>
      </c>
      <c r="AA3799" s="11">
        <v>100000000</v>
      </c>
      <c r="AB3799" s="11">
        <v>82625343</v>
      </c>
      <c r="AC3799" s="11">
        <v>0</v>
      </c>
      <c r="AD3799" s="11">
        <v>0</v>
      </c>
      <c r="AE3799" s="11">
        <v>0</v>
      </c>
      <c r="AF3799" s="11">
        <v>0</v>
      </c>
      <c r="AG3799" s="11">
        <v>0</v>
      </c>
      <c r="AH3799" s="11">
        <v>0</v>
      </c>
      <c r="AI3799" s="11">
        <v>0</v>
      </c>
      <c r="AJ3799" s="11">
        <v>0</v>
      </c>
      <c r="AK3799" s="11">
        <v>0</v>
      </c>
      <c r="AL3799" s="11">
        <v>0</v>
      </c>
      <c r="AM3799" s="11">
        <v>130000000</v>
      </c>
      <c r="AN3799" s="11">
        <v>93546711</v>
      </c>
      <c r="AO37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7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230000000</v>
      </c>
      <c r="AQ37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7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176172054</v>
      </c>
      <c r="AS3799" s="11">
        <f>Table_PBS_SQL_DB2_PBSSQL_PBS_NDP_Tina_CG_QtrlyPerformance_Final[[#This Row],[GOU REL]]+Table_PBS_SQL_DB2_PBSSQL_PBS_NDP_Tina_CG_QtrlyPerformance_Final[[#This Row],[EXT REL]]</f>
        <v>230000000</v>
      </c>
      <c r="AT3799" s="11">
        <f>Table_PBS_SQL_DB2_PBSSQL_PBS_NDP_Tina_CG_QtrlyPerformance_Final[[#This Row],[GOU EXP]]+Table_PBS_SQL_DB2_PBSSQL_PBS_NDP_Tina_CG_QtrlyPerformance_Final[[#This Row],[EXT EXP]]</f>
        <v>176172054</v>
      </c>
      <c r="AU3799" s="11" t="str">
        <f>IF(Table_PBS_SQL_DB2_PBSSQL_PBS_NDP_Tina_CG_QtrlyPerformance_Final[[#This Row],[Item_Code]]&gt;"300000", "Capital", "Recurrent")</f>
        <v>Recurrent</v>
      </c>
    </row>
    <row r="3800" spans="1:47" x14ac:dyDescent="0.25">
      <c r="A3800" t="s">
        <v>47</v>
      </c>
      <c r="B3800" t="s">
        <v>48</v>
      </c>
      <c r="C3800" t="s">
        <v>664</v>
      </c>
      <c r="D3800" t="s">
        <v>913</v>
      </c>
      <c r="E3800" t="s">
        <v>75</v>
      </c>
      <c r="F3800" t="s">
        <v>1160</v>
      </c>
      <c r="G3800" t="s">
        <v>31</v>
      </c>
      <c r="H3800" t="s">
        <v>1145</v>
      </c>
      <c r="I3800" t="s">
        <v>467</v>
      </c>
      <c r="J3800" t="s">
        <v>1150</v>
      </c>
      <c r="K3800" t="s">
        <v>1161</v>
      </c>
      <c r="L3800" t="s">
        <v>1162</v>
      </c>
      <c r="M3800" t="s">
        <v>1044</v>
      </c>
      <c r="N3800" t="s">
        <v>1045</v>
      </c>
      <c r="O3800" t="s">
        <v>906</v>
      </c>
      <c r="P3800" t="s">
        <v>907</v>
      </c>
      <c r="Q3800" s="11">
        <v>0</v>
      </c>
      <c r="R3800" s="11">
        <v>0</v>
      </c>
      <c r="S3800" s="11">
        <v>0</v>
      </c>
      <c r="T3800" s="11">
        <v>0</v>
      </c>
      <c r="U3800" s="11">
        <v>92275000</v>
      </c>
      <c r="V3800" s="11">
        <v>0</v>
      </c>
      <c r="W3800" s="11">
        <v>0</v>
      </c>
      <c r="X3800" s="11">
        <v>92275000</v>
      </c>
      <c r="Y3800" s="11">
        <v>0</v>
      </c>
      <c r="Z3800" s="11">
        <v>0</v>
      </c>
      <c r="AA3800" s="11">
        <v>0</v>
      </c>
      <c r="AB3800" s="11">
        <v>0</v>
      </c>
      <c r="AC3800" s="11">
        <v>0</v>
      </c>
      <c r="AD3800" s="11">
        <v>0</v>
      </c>
      <c r="AE3800" s="11">
        <v>0</v>
      </c>
      <c r="AF3800" s="11">
        <v>0</v>
      </c>
      <c r="AG3800" s="11">
        <v>0</v>
      </c>
      <c r="AH3800" s="11">
        <v>0</v>
      </c>
      <c r="AI3800" s="11">
        <v>0</v>
      </c>
      <c r="AJ3800" s="11">
        <v>0</v>
      </c>
      <c r="AK3800" s="11">
        <v>0</v>
      </c>
      <c r="AL3800" s="11">
        <v>0</v>
      </c>
      <c r="AM3800" s="11">
        <v>0</v>
      </c>
      <c r="AN3800" s="11">
        <v>0</v>
      </c>
      <c r="AO38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00" s="11">
        <f>Table_PBS_SQL_DB2_PBSSQL_PBS_NDP_Tina_CG_QtrlyPerformance_Final[[#This Row],[GOU REL]]+Table_PBS_SQL_DB2_PBSSQL_PBS_NDP_Tina_CG_QtrlyPerformance_Final[[#This Row],[EXT REL]]</f>
        <v>0</v>
      </c>
      <c r="AT3800" s="11">
        <f>Table_PBS_SQL_DB2_PBSSQL_PBS_NDP_Tina_CG_QtrlyPerformance_Final[[#This Row],[GOU EXP]]+Table_PBS_SQL_DB2_PBSSQL_PBS_NDP_Tina_CG_QtrlyPerformance_Final[[#This Row],[EXT EXP]]</f>
        <v>0</v>
      </c>
      <c r="AU3800" s="11" t="str">
        <f>IF(Table_PBS_SQL_DB2_PBSSQL_PBS_NDP_Tina_CG_QtrlyPerformance_Final[[#This Row],[Item_Code]]&gt;"300000", "Capital", "Recurrent")</f>
        <v>Recurrent</v>
      </c>
    </row>
    <row r="3801" spans="1:47" x14ac:dyDescent="0.25">
      <c r="A3801" t="s">
        <v>47</v>
      </c>
      <c r="B3801" t="s">
        <v>48</v>
      </c>
      <c r="C3801" t="s">
        <v>664</v>
      </c>
      <c r="D3801" t="s">
        <v>913</v>
      </c>
      <c r="E3801" t="s">
        <v>75</v>
      </c>
      <c r="F3801" t="s">
        <v>1160</v>
      </c>
      <c r="G3801" t="s">
        <v>31</v>
      </c>
      <c r="H3801" t="s">
        <v>1145</v>
      </c>
      <c r="I3801" t="s">
        <v>467</v>
      </c>
      <c r="J3801" t="s">
        <v>1150</v>
      </c>
      <c r="K3801" t="s">
        <v>1161</v>
      </c>
      <c r="L3801" t="s">
        <v>1162</v>
      </c>
      <c r="M3801" t="s">
        <v>1044</v>
      </c>
      <c r="N3801" t="s">
        <v>1045</v>
      </c>
      <c r="O3801" t="s">
        <v>1004</v>
      </c>
      <c r="P3801" t="s">
        <v>868</v>
      </c>
      <c r="Q3801" s="11">
        <v>0</v>
      </c>
      <c r="R3801" s="11">
        <v>0</v>
      </c>
      <c r="S3801" s="11">
        <v>0</v>
      </c>
      <c r="T3801" s="11">
        <v>0</v>
      </c>
      <c r="U3801" s="11">
        <v>49000000</v>
      </c>
      <c r="V3801" s="11">
        <v>0</v>
      </c>
      <c r="W3801" s="11">
        <v>0</v>
      </c>
      <c r="X3801" s="11">
        <v>49000000</v>
      </c>
      <c r="Y3801" s="11">
        <v>0</v>
      </c>
      <c r="Z3801" s="11">
        <v>0</v>
      </c>
      <c r="AA3801" s="11">
        <v>0</v>
      </c>
      <c r="AB3801" s="11">
        <v>0</v>
      </c>
      <c r="AC3801" s="11">
        <v>0</v>
      </c>
      <c r="AD3801" s="11">
        <v>0</v>
      </c>
      <c r="AE3801" s="11">
        <v>0</v>
      </c>
      <c r="AF3801" s="11">
        <v>0</v>
      </c>
      <c r="AG3801" s="11">
        <v>0</v>
      </c>
      <c r="AH3801" s="11">
        <v>0</v>
      </c>
      <c r="AI3801" s="11">
        <v>0</v>
      </c>
      <c r="AJ3801" s="11">
        <v>0</v>
      </c>
      <c r="AK3801" s="11">
        <v>0</v>
      </c>
      <c r="AL3801" s="11">
        <v>0</v>
      </c>
      <c r="AM3801" s="11">
        <v>0</v>
      </c>
      <c r="AN3801" s="11">
        <v>0</v>
      </c>
      <c r="AO38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01" s="11">
        <f>Table_PBS_SQL_DB2_PBSSQL_PBS_NDP_Tina_CG_QtrlyPerformance_Final[[#This Row],[GOU REL]]+Table_PBS_SQL_DB2_PBSSQL_PBS_NDP_Tina_CG_QtrlyPerformance_Final[[#This Row],[EXT REL]]</f>
        <v>0</v>
      </c>
      <c r="AT3801" s="11">
        <f>Table_PBS_SQL_DB2_PBSSQL_PBS_NDP_Tina_CG_QtrlyPerformance_Final[[#This Row],[GOU EXP]]+Table_PBS_SQL_DB2_PBSSQL_PBS_NDP_Tina_CG_QtrlyPerformance_Final[[#This Row],[EXT EXP]]</f>
        <v>0</v>
      </c>
      <c r="AU3801" s="11" t="str">
        <f>IF(Table_PBS_SQL_DB2_PBSSQL_PBS_NDP_Tina_CG_QtrlyPerformance_Final[[#This Row],[Item_Code]]&gt;"300000", "Capital", "Recurrent")</f>
        <v>Recurrent</v>
      </c>
    </row>
    <row r="3802" spans="1:47" x14ac:dyDescent="0.25">
      <c r="A3802" t="s">
        <v>47</v>
      </c>
      <c r="B3802" t="s">
        <v>48</v>
      </c>
      <c r="C3802" t="s">
        <v>664</v>
      </c>
      <c r="D3802" t="s">
        <v>913</v>
      </c>
      <c r="E3802" t="s">
        <v>75</v>
      </c>
      <c r="F3802" t="s">
        <v>1160</v>
      </c>
      <c r="G3802" t="s">
        <v>75</v>
      </c>
      <c r="H3802" t="s">
        <v>1163</v>
      </c>
      <c r="I3802" t="s">
        <v>896</v>
      </c>
      <c r="J3802" t="s">
        <v>897</v>
      </c>
      <c r="K3802" t="s">
        <v>45</v>
      </c>
      <c r="L3802" t="s">
        <v>1165</v>
      </c>
      <c r="M3802" t="s">
        <v>1044</v>
      </c>
      <c r="N3802" t="s">
        <v>1045</v>
      </c>
      <c r="O3802" t="s">
        <v>1011</v>
      </c>
      <c r="P3802" t="s">
        <v>1012</v>
      </c>
      <c r="Q3802" s="11">
        <v>0</v>
      </c>
      <c r="R3802" s="11">
        <v>0</v>
      </c>
      <c r="S3802" s="11">
        <v>0</v>
      </c>
      <c r="T3802" s="11">
        <v>0</v>
      </c>
      <c r="U3802" s="11">
        <v>0</v>
      </c>
      <c r="V3802" s="11">
        <v>0</v>
      </c>
      <c r="W3802" s="11">
        <v>0</v>
      </c>
      <c r="X3802" s="11">
        <v>0</v>
      </c>
      <c r="Y3802" s="11">
        <v>0</v>
      </c>
      <c r="Z3802" s="11">
        <v>0</v>
      </c>
      <c r="AA3802" s="11">
        <v>25000000</v>
      </c>
      <c r="AB3802" s="11">
        <v>0</v>
      </c>
      <c r="AC3802" s="11">
        <v>0</v>
      </c>
      <c r="AD3802" s="11">
        <v>0</v>
      </c>
      <c r="AE3802" s="11">
        <v>5000000</v>
      </c>
      <c r="AF3802" s="11">
        <v>3770000</v>
      </c>
      <c r="AG3802" s="11">
        <v>0</v>
      </c>
      <c r="AH3802" s="11">
        <v>0</v>
      </c>
      <c r="AI3802" s="11">
        <v>5000000</v>
      </c>
      <c r="AJ3802" s="11">
        <v>3770000</v>
      </c>
      <c r="AK3802" s="11">
        <v>0</v>
      </c>
      <c r="AL3802" s="11">
        <v>0</v>
      </c>
      <c r="AM3802" s="11">
        <v>0</v>
      </c>
      <c r="AN3802" s="11">
        <v>0</v>
      </c>
      <c r="AO38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35000000</v>
      </c>
      <c r="AQ38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7540000</v>
      </c>
      <c r="AS3802" s="11">
        <f>Table_PBS_SQL_DB2_PBSSQL_PBS_NDP_Tina_CG_QtrlyPerformance_Final[[#This Row],[GOU REL]]+Table_PBS_SQL_DB2_PBSSQL_PBS_NDP_Tina_CG_QtrlyPerformance_Final[[#This Row],[EXT REL]]</f>
        <v>35000000</v>
      </c>
      <c r="AT3802" s="11">
        <f>Table_PBS_SQL_DB2_PBSSQL_PBS_NDP_Tina_CG_QtrlyPerformance_Final[[#This Row],[GOU EXP]]+Table_PBS_SQL_DB2_PBSSQL_PBS_NDP_Tina_CG_QtrlyPerformance_Final[[#This Row],[EXT EXP]]</f>
        <v>7540000</v>
      </c>
      <c r="AU3802" s="11" t="str">
        <f>IF(Table_PBS_SQL_DB2_PBSSQL_PBS_NDP_Tina_CG_QtrlyPerformance_Final[[#This Row],[Item_Code]]&gt;"300000", "Capital", "Recurrent")</f>
        <v>Recurrent</v>
      </c>
    </row>
    <row r="3803" spans="1:47" x14ac:dyDescent="0.25">
      <c r="A3803" t="s">
        <v>47</v>
      </c>
      <c r="B3803" t="s">
        <v>48</v>
      </c>
      <c r="C3803" t="s">
        <v>664</v>
      </c>
      <c r="D3803" t="s">
        <v>913</v>
      </c>
      <c r="E3803" t="s">
        <v>75</v>
      </c>
      <c r="F3803" t="s">
        <v>1160</v>
      </c>
      <c r="G3803" t="s">
        <v>75</v>
      </c>
      <c r="H3803" t="s">
        <v>1163</v>
      </c>
      <c r="I3803" t="s">
        <v>896</v>
      </c>
      <c r="J3803" t="s">
        <v>897</v>
      </c>
      <c r="K3803" t="s">
        <v>45</v>
      </c>
      <c r="L3803" t="s">
        <v>1165</v>
      </c>
      <c r="M3803" t="s">
        <v>1044</v>
      </c>
      <c r="N3803" t="s">
        <v>1045</v>
      </c>
      <c r="O3803" t="s">
        <v>904</v>
      </c>
      <c r="P3803" t="s">
        <v>905</v>
      </c>
      <c r="Q3803" s="11">
        <v>0</v>
      </c>
      <c r="R3803" s="11">
        <v>0</v>
      </c>
      <c r="S3803" s="11">
        <v>0</v>
      </c>
      <c r="T3803" s="11">
        <v>0</v>
      </c>
      <c r="U3803" s="11">
        <v>0</v>
      </c>
      <c r="V3803" s="11">
        <v>0</v>
      </c>
      <c r="W3803" s="11">
        <v>0</v>
      </c>
      <c r="X3803" s="11">
        <v>0</v>
      </c>
      <c r="Y3803" s="11">
        <v>0</v>
      </c>
      <c r="Z3803" s="11">
        <v>0</v>
      </c>
      <c r="AA3803" s="11">
        <v>10000000</v>
      </c>
      <c r="AB3803" s="11">
        <v>7690000</v>
      </c>
      <c r="AC3803" s="11">
        <v>0</v>
      </c>
      <c r="AD3803" s="11">
        <v>0</v>
      </c>
      <c r="AE3803" s="11">
        <v>0</v>
      </c>
      <c r="AF3803" s="11">
        <v>7690000</v>
      </c>
      <c r="AG3803" s="11">
        <v>0</v>
      </c>
      <c r="AH3803" s="11">
        <v>0</v>
      </c>
      <c r="AI3803" s="11">
        <v>15000000</v>
      </c>
      <c r="AJ3803" s="11">
        <v>12822000</v>
      </c>
      <c r="AK3803" s="11">
        <v>0</v>
      </c>
      <c r="AL3803" s="11">
        <v>0</v>
      </c>
      <c r="AM3803" s="11">
        <v>16356400</v>
      </c>
      <c r="AN3803" s="11">
        <v>16356400</v>
      </c>
      <c r="AO38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41356400</v>
      </c>
      <c r="AQ38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44558400</v>
      </c>
      <c r="AS3803" s="11">
        <f>Table_PBS_SQL_DB2_PBSSQL_PBS_NDP_Tina_CG_QtrlyPerformance_Final[[#This Row],[GOU REL]]+Table_PBS_SQL_DB2_PBSSQL_PBS_NDP_Tina_CG_QtrlyPerformance_Final[[#This Row],[EXT REL]]</f>
        <v>41356400</v>
      </c>
      <c r="AT3803" s="11">
        <f>Table_PBS_SQL_DB2_PBSSQL_PBS_NDP_Tina_CG_QtrlyPerformance_Final[[#This Row],[GOU EXP]]+Table_PBS_SQL_DB2_PBSSQL_PBS_NDP_Tina_CG_QtrlyPerformance_Final[[#This Row],[EXT EXP]]</f>
        <v>44558400</v>
      </c>
      <c r="AU3803" s="11" t="str">
        <f>IF(Table_PBS_SQL_DB2_PBSSQL_PBS_NDP_Tina_CG_QtrlyPerformance_Final[[#This Row],[Item_Code]]&gt;"300000", "Capital", "Recurrent")</f>
        <v>Recurrent</v>
      </c>
    </row>
    <row r="3804" spans="1:47" x14ac:dyDescent="0.25">
      <c r="A3804" t="s">
        <v>47</v>
      </c>
      <c r="B3804" t="s">
        <v>48</v>
      </c>
      <c r="C3804" t="s">
        <v>664</v>
      </c>
      <c r="D3804" t="s">
        <v>913</v>
      </c>
      <c r="E3804" t="s">
        <v>75</v>
      </c>
      <c r="F3804" t="s">
        <v>1160</v>
      </c>
      <c r="G3804" t="s">
        <v>75</v>
      </c>
      <c r="H3804" t="s">
        <v>1163</v>
      </c>
      <c r="I3804" t="s">
        <v>896</v>
      </c>
      <c r="J3804" t="s">
        <v>897</v>
      </c>
      <c r="K3804" t="s">
        <v>45</v>
      </c>
      <c r="L3804" t="s">
        <v>1165</v>
      </c>
      <c r="M3804" t="s">
        <v>1044</v>
      </c>
      <c r="N3804" t="s">
        <v>1045</v>
      </c>
      <c r="O3804" t="s">
        <v>1542</v>
      </c>
      <c r="P3804" t="s">
        <v>1543</v>
      </c>
      <c r="Q3804" s="11">
        <v>0</v>
      </c>
      <c r="R3804" s="11">
        <v>0</v>
      </c>
      <c r="S3804" s="11">
        <v>0</v>
      </c>
      <c r="T3804" s="11">
        <v>0</v>
      </c>
      <c r="U3804" s="11">
        <v>0</v>
      </c>
      <c r="V3804" s="11">
        <v>0</v>
      </c>
      <c r="W3804" s="11">
        <v>0</v>
      </c>
      <c r="X3804" s="11">
        <v>0</v>
      </c>
      <c r="Y3804" s="11">
        <v>0</v>
      </c>
      <c r="Z3804" s="11">
        <v>0</v>
      </c>
      <c r="AA3804" s="11">
        <v>0</v>
      </c>
      <c r="AB3804" s="11">
        <v>0</v>
      </c>
      <c r="AC3804" s="11">
        <v>0</v>
      </c>
      <c r="AD3804" s="11">
        <v>0</v>
      </c>
      <c r="AE3804" s="11">
        <v>0</v>
      </c>
      <c r="AF3804" s="11">
        <v>0</v>
      </c>
      <c r="AG3804" s="11">
        <v>0</v>
      </c>
      <c r="AH3804" s="11">
        <v>0</v>
      </c>
      <c r="AI3804" s="11">
        <v>0</v>
      </c>
      <c r="AJ3804" s="11">
        <v>0</v>
      </c>
      <c r="AK3804" s="11">
        <v>0</v>
      </c>
      <c r="AL3804" s="11">
        <v>0</v>
      </c>
      <c r="AM3804" s="11">
        <v>70000000</v>
      </c>
      <c r="AN3804" s="11">
        <v>70000000</v>
      </c>
      <c r="AO38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70000000</v>
      </c>
      <c r="AQ38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70000000</v>
      </c>
      <c r="AS3804" s="11">
        <f>Table_PBS_SQL_DB2_PBSSQL_PBS_NDP_Tina_CG_QtrlyPerformance_Final[[#This Row],[GOU REL]]+Table_PBS_SQL_DB2_PBSSQL_PBS_NDP_Tina_CG_QtrlyPerformance_Final[[#This Row],[EXT REL]]</f>
        <v>70000000</v>
      </c>
      <c r="AT3804" s="11">
        <f>Table_PBS_SQL_DB2_PBSSQL_PBS_NDP_Tina_CG_QtrlyPerformance_Final[[#This Row],[GOU EXP]]+Table_PBS_SQL_DB2_PBSSQL_PBS_NDP_Tina_CG_QtrlyPerformance_Final[[#This Row],[EXT EXP]]</f>
        <v>70000000</v>
      </c>
      <c r="AU3804" s="11" t="str">
        <f>IF(Table_PBS_SQL_DB2_PBSSQL_PBS_NDP_Tina_CG_QtrlyPerformance_Final[[#This Row],[Item_Code]]&gt;"300000", "Capital", "Recurrent")</f>
        <v>Capital</v>
      </c>
    </row>
    <row r="3805" spans="1:47" x14ac:dyDescent="0.25">
      <c r="A3805" t="s">
        <v>47</v>
      </c>
      <c r="B3805" t="s">
        <v>48</v>
      </c>
      <c r="C3805" t="s">
        <v>664</v>
      </c>
      <c r="D3805" t="s">
        <v>913</v>
      </c>
      <c r="E3805" t="s">
        <v>75</v>
      </c>
      <c r="F3805" t="s">
        <v>1160</v>
      </c>
      <c r="G3805" t="s">
        <v>75</v>
      </c>
      <c r="H3805" t="s">
        <v>1163</v>
      </c>
      <c r="I3805" t="s">
        <v>499</v>
      </c>
      <c r="J3805" t="s">
        <v>1164</v>
      </c>
      <c r="K3805" t="s">
        <v>45</v>
      </c>
      <c r="L3805" t="s">
        <v>1165</v>
      </c>
      <c r="M3805" t="s">
        <v>1044</v>
      </c>
      <c r="N3805" t="s">
        <v>1045</v>
      </c>
      <c r="O3805" t="s">
        <v>1062</v>
      </c>
      <c r="P3805" t="s">
        <v>1063</v>
      </c>
      <c r="Q3805" s="11">
        <v>0</v>
      </c>
      <c r="R3805" s="11">
        <v>0</v>
      </c>
      <c r="S3805" s="11">
        <v>0</v>
      </c>
      <c r="T3805" s="11">
        <v>0</v>
      </c>
      <c r="U3805" s="11">
        <v>1695930000</v>
      </c>
      <c r="V3805" s="11">
        <v>0</v>
      </c>
      <c r="W3805" s="11">
        <v>72000000</v>
      </c>
      <c r="X3805" s="11">
        <v>1623930000</v>
      </c>
      <c r="Y3805" s="11">
        <v>18000000</v>
      </c>
      <c r="Z3805" s="11">
        <v>0</v>
      </c>
      <c r="AA3805" s="11">
        <v>0</v>
      </c>
      <c r="AB3805" s="11">
        <v>0</v>
      </c>
      <c r="AC3805" s="11">
        <v>18000000</v>
      </c>
      <c r="AD3805" s="11">
        <v>0</v>
      </c>
      <c r="AE3805" s="11">
        <v>0</v>
      </c>
      <c r="AF3805" s="11">
        <v>0</v>
      </c>
      <c r="AG3805" s="11">
        <v>0</v>
      </c>
      <c r="AH3805" s="11">
        <v>5314000</v>
      </c>
      <c r="AI3805" s="11">
        <v>0</v>
      </c>
      <c r="AJ3805" s="11">
        <v>0</v>
      </c>
      <c r="AK3805" s="11">
        <v>36000000</v>
      </c>
      <c r="AL3805" s="11">
        <v>65082600</v>
      </c>
      <c r="AM3805" s="11">
        <v>0</v>
      </c>
      <c r="AN3805" s="11">
        <v>0</v>
      </c>
      <c r="AO38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72000000</v>
      </c>
      <c r="AP38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70396600</v>
      </c>
      <c r="AR38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05" s="11">
        <f>Table_PBS_SQL_DB2_PBSSQL_PBS_NDP_Tina_CG_QtrlyPerformance_Final[[#This Row],[GOU REL]]+Table_PBS_SQL_DB2_PBSSQL_PBS_NDP_Tina_CG_QtrlyPerformance_Final[[#This Row],[EXT REL]]</f>
        <v>72000000</v>
      </c>
      <c r="AT3805" s="11">
        <f>Table_PBS_SQL_DB2_PBSSQL_PBS_NDP_Tina_CG_QtrlyPerformance_Final[[#This Row],[GOU EXP]]+Table_PBS_SQL_DB2_PBSSQL_PBS_NDP_Tina_CG_QtrlyPerformance_Final[[#This Row],[EXT EXP]]</f>
        <v>70396600</v>
      </c>
      <c r="AU3805" s="11" t="str">
        <f>IF(Table_PBS_SQL_DB2_PBSSQL_PBS_NDP_Tina_CG_QtrlyPerformance_Final[[#This Row],[Item_Code]]&gt;"300000", "Capital", "Recurrent")</f>
        <v>Recurrent</v>
      </c>
    </row>
    <row r="3806" spans="1:47" x14ac:dyDescent="0.25">
      <c r="A3806" t="s">
        <v>47</v>
      </c>
      <c r="B3806" t="s">
        <v>48</v>
      </c>
      <c r="C3806" t="s">
        <v>664</v>
      </c>
      <c r="D3806" t="s">
        <v>913</v>
      </c>
      <c r="E3806" t="s">
        <v>75</v>
      </c>
      <c r="F3806" t="s">
        <v>1160</v>
      </c>
      <c r="G3806" t="s">
        <v>75</v>
      </c>
      <c r="H3806" t="s">
        <v>1163</v>
      </c>
      <c r="I3806" t="s">
        <v>499</v>
      </c>
      <c r="J3806" t="s">
        <v>1164</v>
      </c>
      <c r="K3806" t="s">
        <v>45</v>
      </c>
      <c r="L3806" t="s">
        <v>1165</v>
      </c>
      <c r="M3806" t="s">
        <v>1044</v>
      </c>
      <c r="N3806" t="s">
        <v>1045</v>
      </c>
      <c r="O3806" t="s">
        <v>1093</v>
      </c>
      <c r="P3806" t="s">
        <v>1094</v>
      </c>
      <c r="Q3806" s="11">
        <v>0</v>
      </c>
      <c r="R3806" s="11">
        <v>0</v>
      </c>
      <c r="S3806" s="11">
        <v>0</v>
      </c>
      <c r="T3806" s="11">
        <v>0</v>
      </c>
      <c r="U3806" s="11">
        <v>12000000</v>
      </c>
      <c r="V3806" s="11">
        <v>0</v>
      </c>
      <c r="W3806" s="11">
        <v>12000000</v>
      </c>
      <c r="X3806" s="11">
        <v>0</v>
      </c>
      <c r="Y3806" s="11">
        <v>0</v>
      </c>
      <c r="Z3806" s="11">
        <v>0</v>
      </c>
      <c r="AA3806" s="11">
        <v>0</v>
      </c>
      <c r="AB3806" s="11">
        <v>0</v>
      </c>
      <c r="AC3806" s="11">
        <v>0</v>
      </c>
      <c r="AD3806" s="11">
        <v>0</v>
      </c>
      <c r="AE3806" s="11">
        <v>0</v>
      </c>
      <c r="AF3806" s="11">
        <v>0</v>
      </c>
      <c r="AG3806" s="11">
        <v>0</v>
      </c>
      <c r="AH3806" s="11">
        <v>0</v>
      </c>
      <c r="AI3806" s="11">
        <v>0</v>
      </c>
      <c r="AJ3806" s="11">
        <v>0</v>
      </c>
      <c r="AK3806" s="11">
        <v>12000000</v>
      </c>
      <c r="AL3806" s="11">
        <v>11999222</v>
      </c>
      <c r="AM3806" s="11">
        <v>0</v>
      </c>
      <c r="AN3806" s="11">
        <v>0</v>
      </c>
      <c r="AO38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38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11999222</v>
      </c>
      <c r="AR38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06" s="11">
        <f>Table_PBS_SQL_DB2_PBSSQL_PBS_NDP_Tina_CG_QtrlyPerformance_Final[[#This Row],[GOU REL]]+Table_PBS_SQL_DB2_PBSSQL_PBS_NDP_Tina_CG_QtrlyPerformance_Final[[#This Row],[EXT REL]]</f>
        <v>12000000</v>
      </c>
      <c r="AT3806" s="11">
        <f>Table_PBS_SQL_DB2_PBSSQL_PBS_NDP_Tina_CG_QtrlyPerformance_Final[[#This Row],[GOU EXP]]+Table_PBS_SQL_DB2_PBSSQL_PBS_NDP_Tina_CG_QtrlyPerformance_Final[[#This Row],[EXT EXP]]</f>
        <v>11999222</v>
      </c>
      <c r="AU3806" s="11" t="str">
        <f>IF(Table_PBS_SQL_DB2_PBSSQL_PBS_NDP_Tina_CG_QtrlyPerformance_Final[[#This Row],[Item_Code]]&gt;"300000", "Capital", "Recurrent")</f>
        <v>Recurrent</v>
      </c>
    </row>
    <row r="3807" spans="1:47" x14ac:dyDescent="0.25">
      <c r="A3807" t="s">
        <v>47</v>
      </c>
      <c r="B3807" t="s">
        <v>48</v>
      </c>
      <c r="C3807" t="s">
        <v>664</v>
      </c>
      <c r="D3807" t="s">
        <v>913</v>
      </c>
      <c r="E3807" t="s">
        <v>75</v>
      </c>
      <c r="F3807" t="s">
        <v>1160</v>
      </c>
      <c r="G3807" t="s">
        <v>75</v>
      </c>
      <c r="H3807" t="s">
        <v>1163</v>
      </c>
      <c r="I3807" t="s">
        <v>499</v>
      </c>
      <c r="J3807" t="s">
        <v>1164</v>
      </c>
      <c r="K3807" t="s">
        <v>45</v>
      </c>
      <c r="L3807" t="s">
        <v>1165</v>
      </c>
      <c r="M3807" t="s">
        <v>1044</v>
      </c>
      <c r="N3807" t="s">
        <v>1045</v>
      </c>
      <c r="O3807" t="s">
        <v>1371</v>
      </c>
      <c r="P3807" t="s">
        <v>1372</v>
      </c>
      <c r="Q3807" s="11">
        <v>0</v>
      </c>
      <c r="R3807" s="11">
        <v>0</v>
      </c>
      <c r="S3807" s="11">
        <v>0</v>
      </c>
      <c r="T3807" s="11">
        <v>0</v>
      </c>
      <c r="U3807" s="11">
        <v>1000000</v>
      </c>
      <c r="V3807" s="11">
        <v>0</v>
      </c>
      <c r="W3807" s="11">
        <v>1000000</v>
      </c>
      <c r="X3807" s="11">
        <v>0</v>
      </c>
      <c r="Y3807" s="11">
        <v>0</v>
      </c>
      <c r="Z3807" s="11">
        <v>0</v>
      </c>
      <c r="AA3807" s="11">
        <v>0</v>
      </c>
      <c r="AB3807" s="11">
        <v>0</v>
      </c>
      <c r="AC3807" s="11">
        <v>500000</v>
      </c>
      <c r="AD3807" s="11">
        <v>500000</v>
      </c>
      <c r="AE3807" s="11">
        <v>0</v>
      </c>
      <c r="AF3807" s="11">
        <v>0</v>
      </c>
      <c r="AG3807" s="11">
        <v>0</v>
      </c>
      <c r="AH3807" s="11">
        <v>0</v>
      </c>
      <c r="AI3807" s="11">
        <v>0</v>
      </c>
      <c r="AJ3807" s="11">
        <v>0</v>
      </c>
      <c r="AK3807" s="11">
        <v>0</v>
      </c>
      <c r="AL3807" s="11">
        <v>0</v>
      </c>
      <c r="AM3807" s="11">
        <v>0</v>
      </c>
      <c r="AN3807" s="11">
        <v>0</v>
      </c>
      <c r="AO38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v>
      </c>
      <c r="AP38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v>
      </c>
      <c r="AR38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07" s="11">
        <f>Table_PBS_SQL_DB2_PBSSQL_PBS_NDP_Tina_CG_QtrlyPerformance_Final[[#This Row],[GOU REL]]+Table_PBS_SQL_DB2_PBSSQL_PBS_NDP_Tina_CG_QtrlyPerformance_Final[[#This Row],[EXT REL]]</f>
        <v>500000</v>
      </c>
      <c r="AT3807" s="11">
        <f>Table_PBS_SQL_DB2_PBSSQL_PBS_NDP_Tina_CG_QtrlyPerformance_Final[[#This Row],[GOU EXP]]+Table_PBS_SQL_DB2_PBSSQL_PBS_NDP_Tina_CG_QtrlyPerformance_Final[[#This Row],[EXT EXP]]</f>
        <v>500000</v>
      </c>
      <c r="AU3807" s="11" t="str">
        <f>IF(Table_PBS_SQL_DB2_PBSSQL_PBS_NDP_Tina_CG_QtrlyPerformance_Final[[#This Row],[Item_Code]]&gt;"300000", "Capital", "Recurrent")</f>
        <v>Recurrent</v>
      </c>
    </row>
    <row r="3808" spans="1:47" x14ac:dyDescent="0.25">
      <c r="A3808" t="s">
        <v>47</v>
      </c>
      <c r="B3808" t="s">
        <v>48</v>
      </c>
      <c r="C3808" t="s">
        <v>664</v>
      </c>
      <c r="D3808" t="s">
        <v>913</v>
      </c>
      <c r="E3808" t="s">
        <v>75</v>
      </c>
      <c r="F3808" t="s">
        <v>1160</v>
      </c>
      <c r="G3808" t="s">
        <v>75</v>
      </c>
      <c r="H3808" t="s">
        <v>1163</v>
      </c>
      <c r="I3808" t="s">
        <v>499</v>
      </c>
      <c r="J3808" t="s">
        <v>1164</v>
      </c>
      <c r="K3808" t="s">
        <v>45</v>
      </c>
      <c r="L3808" t="s">
        <v>1165</v>
      </c>
      <c r="M3808" t="s">
        <v>1044</v>
      </c>
      <c r="N3808" t="s">
        <v>1045</v>
      </c>
      <c r="O3808" t="s">
        <v>957</v>
      </c>
      <c r="P3808" t="s">
        <v>958</v>
      </c>
      <c r="Q3808" s="11">
        <v>0</v>
      </c>
      <c r="R3808" s="11">
        <v>0</v>
      </c>
      <c r="S3808" s="11">
        <v>0</v>
      </c>
      <c r="T3808" s="11">
        <v>0</v>
      </c>
      <c r="U3808" s="11">
        <v>268000000</v>
      </c>
      <c r="V3808" s="11">
        <v>0</v>
      </c>
      <c r="W3808" s="11">
        <v>0</v>
      </c>
      <c r="X3808" s="11">
        <v>268000000</v>
      </c>
      <c r="Y3808" s="11">
        <v>0</v>
      </c>
      <c r="Z3808" s="11">
        <v>0</v>
      </c>
      <c r="AA3808" s="11">
        <v>0</v>
      </c>
      <c r="AB3808" s="11">
        <v>0</v>
      </c>
      <c r="AC3808" s="11">
        <v>0</v>
      </c>
      <c r="AD3808" s="11">
        <v>0</v>
      </c>
      <c r="AE3808" s="11">
        <v>0</v>
      </c>
      <c r="AF3808" s="11">
        <v>0</v>
      </c>
      <c r="AG3808" s="11">
        <v>0</v>
      </c>
      <c r="AH3808" s="11">
        <v>0</v>
      </c>
      <c r="AI3808" s="11">
        <v>0</v>
      </c>
      <c r="AJ3808" s="11">
        <v>0</v>
      </c>
      <c r="AK3808" s="11">
        <v>0</v>
      </c>
      <c r="AL3808" s="11">
        <v>0</v>
      </c>
      <c r="AM3808" s="11">
        <v>0</v>
      </c>
      <c r="AN3808" s="11">
        <v>0</v>
      </c>
      <c r="AO38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08" s="11">
        <f>Table_PBS_SQL_DB2_PBSSQL_PBS_NDP_Tina_CG_QtrlyPerformance_Final[[#This Row],[GOU REL]]+Table_PBS_SQL_DB2_PBSSQL_PBS_NDP_Tina_CG_QtrlyPerformance_Final[[#This Row],[EXT REL]]</f>
        <v>0</v>
      </c>
      <c r="AT3808" s="11">
        <f>Table_PBS_SQL_DB2_PBSSQL_PBS_NDP_Tina_CG_QtrlyPerformance_Final[[#This Row],[GOU EXP]]+Table_PBS_SQL_DB2_PBSSQL_PBS_NDP_Tina_CG_QtrlyPerformance_Final[[#This Row],[EXT EXP]]</f>
        <v>0</v>
      </c>
      <c r="AU3808" s="11" t="str">
        <f>IF(Table_PBS_SQL_DB2_PBSSQL_PBS_NDP_Tina_CG_QtrlyPerformance_Final[[#This Row],[Item_Code]]&gt;"300000", "Capital", "Recurrent")</f>
        <v>Capital</v>
      </c>
    </row>
    <row r="3809" spans="1:47" x14ac:dyDescent="0.25">
      <c r="A3809" t="s">
        <v>47</v>
      </c>
      <c r="B3809" t="s">
        <v>48</v>
      </c>
      <c r="C3809" t="s">
        <v>664</v>
      </c>
      <c r="D3809" t="s">
        <v>913</v>
      </c>
      <c r="E3809" t="s">
        <v>75</v>
      </c>
      <c r="F3809" t="s">
        <v>1160</v>
      </c>
      <c r="G3809" t="s">
        <v>75</v>
      </c>
      <c r="H3809" t="s">
        <v>1163</v>
      </c>
      <c r="I3809" t="s">
        <v>499</v>
      </c>
      <c r="J3809" t="s">
        <v>1164</v>
      </c>
      <c r="K3809" t="s">
        <v>45</v>
      </c>
      <c r="L3809" t="s">
        <v>1165</v>
      </c>
      <c r="M3809" t="s">
        <v>1044</v>
      </c>
      <c r="N3809" t="s">
        <v>1045</v>
      </c>
      <c r="O3809" t="s">
        <v>1796</v>
      </c>
      <c r="P3809" t="s">
        <v>1797</v>
      </c>
      <c r="Q3809" s="11">
        <v>0</v>
      </c>
      <c r="R3809" s="11">
        <v>0</v>
      </c>
      <c r="S3809" s="11">
        <v>0</v>
      </c>
      <c r="T3809" s="11">
        <v>0</v>
      </c>
      <c r="U3809" s="11">
        <v>300000000</v>
      </c>
      <c r="V3809" s="11">
        <v>0</v>
      </c>
      <c r="W3809" s="11">
        <v>0</v>
      </c>
      <c r="X3809" s="11">
        <v>300000000</v>
      </c>
      <c r="Y3809" s="11">
        <v>0</v>
      </c>
      <c r="Z3809" s="11">
        <v>0</v>
      </c>
      <c r="AA3809" s="11">
        <v>0</v>
      </c>
      <c r="AB3809" s="11">
        <v>0</v>
      </c>
      <c r="AC3809" s="11">
        <v>0</v>
      </c>
      <c r="AD3809" s="11">
        <v>0</v>
      </c>
      <c r="AE3809" s="11">
        <v>0</v>
      </c>
      <c r="AF3809" s="11">
        <v>0</v>
      </c>
      <c r="AG3809" s="11">
        <v>0</v>
      </c>
      <c r="AH3809" s="11">
        <v>0</v>
      </c>
      <c r="AI3809" s="11">
        <v>0</v>
      </c>
      <c r="AJ3809" s="11">
        <v>0</v>
      </c>
      <c r="AK3809" s="11">
        <v>0</v>
      </c>
      <c r="AL3809" s="11">
        <v>0</v>
      </c>
      <c r="AM3809" s="11">
        <v>0</v>
      </c>
      <c r="AN3809" s="11">
        <v>0</v>
      </c>
      <c r="AO38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09" s="11">
        <f>Table_PBS_SQL_DB2_PBSSQL_PBS_NDP_Tina_CG_QtrlyPerformance_Final[[#This Row],[GOU REL]]+Table_PBS_SQL_DB2_PBSSQL_PBS_NDP_Tina_CG_QtrlyPerformance_Final[[#This Row],[EXT REL]]</f>
        <v>0</v>
      </c>
      <c r="AT3809" s="11">
        <f>Table_PBS_SQL_DB2_PBSSQL_PBS_NDP_Tina_CG_QtrlyPerformance_Final[[#This Row],[GOU EXP]]+Table_PBS_SQL_DB2_PBSSQL_PBS_NDP_Tina_CG_QtrlyPerformance_Final[[#This Row],[EXT EXP]]</f>
        <v>0</v>
      </c>
      <c r="AU3809" s="11" t="str">
        <f>IF(Table_PBS_SQL_DB2_PBSSQL_PBS_NDP_Tina_CG_QtrlyPerformance_Final[[#This Row],[Item_Code]]&gt;"300000", "Capital", "Recurrent")</f>
        <v>Capital</v>
      </c>
    </row>
    <row r="3810" spans="1:47" x14ac:dyDescent="0.25">
      <c r="A3810" t="s">
        <v>47</v>
      </c>
      <c r="B3810" t="s">
        <v>48</v>
      </c>
      <c r="C3810" t="s">
        <v>664</v>
      </c>
      <c r="D3810" t="s">
        <v>913</v>
      </c>
      <c r="E3810" t="s">
        <v>75</v>
      </c>
      <c r="F3810" t="s">
        <v>1160</v>
      </c>
      <c r="G3810" t="s">
        <v>87</v>
      </c>
      <c r="H3810" t="s">
        <v>881</v>
      </c>
      <c r="I3810" t="s">
        <v>493</v>
      </c>
      <c r="J3810" t="s">
        <v>953</v>
      </c>
      <c r="K3810" t="s">
        <v>670</v>
      </c>
      <c r="L3810" t="s">
        <v>1166</v>
      </c>
      <c r="M3810" t="s">
        <v>866</v>
      </c>
      <c r="N3810" t="s">
        <v>867</v>
      </c>
      <c r="O3810" t="s">
        <v>1626</v>
      </c>
      <c r="P3810" t="s">
        <v>1627</v>
      </c>
      <c r="Q3810" s="11">
        <v>0</v>
      </c>
      <c r="R3810" s="11">
        <v>0</v>
      </c>
      <c r="S3810" s="11">
        <v>0</v>
      </c>
      <c r="T3810" s="11">
        <v>0</v>
      </c>
      <c r="U3810" s="11">
        <v>1000000000</v>
      </c>
      <c r="V3810" s="11">
        <v>0</v>
      </c>
      <c r="W3810" s="11">
        <v>1000000000</v>
      </c>
      <c r="X3810" s="11">
        <v>0</v>
      </c>
      <c r="Y3810" s="11">
        <v>0</v>
      </c>
      <c r="Z3810" s="11">
        <v>0</v>
      </c>
      <c r="AA3810" s="11">
        <v>0</v>
      </c>
      <c r="AB3810" s="11">
        <v>0</v>
      </c>
      <c r="AC3810" s="11">
        <v>200000000</v>
      </c>
      <c r="AD3810" s="11">
        <v>0</v>
      </c>
      <c r="AE3810" s="11">
        <v>0</v>
      </c>
      <c r="AF3810" s="11">
        <v>0</v>
      </c>
      <c r="AG3810" s="11">
        <v>256666667</v>
      </c>
      <c r="AH3810" s="11">
        <v>0</v>
      </c>
      <c r="AI3810" s="11">
        <v>0</v>
      </c>
      <c r="AJ3810" s="11">
        <v>0</v>
      </c>
      <c r="AK3810" s="11">
        <v>0</v>
      </c>
      <c r="AL3810" s="11">
        <v>456666600</v>
      </c>
      <c r="AM3810" s="11">
        <v>0</v>
      </c>
      <c r="AN3810" s="11">
        <v>0</v>
      </c>
      <c r="AO38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456666667</v>
      </c>
      <c r="AP38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456666600</v>
      </c>
      <c r="AR38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10" s="11">
        <f>Table_PBS_SQL_DB2_PBSSQL_PBS_NDP_Tina_CG_QtrlyPerformance_Final[[#This Row],[GOU REL]]+Table_PBS_SQL_DB2_PBSSQL_PBS_NDP_Tina_CG_QtrlyPerformance_Final[[#This Row],[EXT REL]]</f>
        <v>456666667</v>
      </c>
      <c r="AT3810" s="11">
        <f>Table_PBS_SQL_DB2_PBSSQL_PBS_NDP_Tina_CG_QtrlyPerformance_Final[[#This Row],[GOU EXP]]+Table_PBS_SQL_DB2_PBSSQL_PBS_NDP_Tina_CG_QtrlyPerformance_Final[[#This Row],[EXT EXP]]</f>
        <v>456666600</v>
      </c>
      <c r="AU3810" s="11" t="str">
        <f>IF(Table_PBS_SQL_DB2_PBSSQL_PBS_NDP_Tina_CG_QtrlyPerformance_Final[[#This Row],[Item_Code]]&gt;"300000", "Capital", "Recurrent")</f>
        <v>Capital</v>
      </c>
    </row>
    <row r="3811" spans="1:47" x14ac:dyDescent="0.25">
      <c r="A3811" t="s">
        <v>47</v>
      </c>
      <c r="B3811" t="s">
        <v>48</v>
      </c>
      <c r="C3811" t="s">
        <v>664</v>
      </c>
      <c r="D3811" t="s">
        <v>913</v>
      </c>
      <c r="E3811" t="s">
        <v>75</v>
      </c>
      <c r="F3811" t="s">
        <v>1160</v>
      </c>
      <c r="G3811" t="s">
        <v>87</v>
      </c>
      <c r="H3811" t="s">
        <v>881</v>
      </c>
      <c r="I3811" t="s">
        <v>493</v>
      </c>
      <c r="J3811" t="s">
        <v>953</v>
      </c>
      <c r="K3811" t="s">
        <v>670</v>
      </c>
      <c r="L3811" t="s">
        <v>1166</v>
      </c>
      <c r="M3811" t="s">
        <v>866</v>
      </c>
      <c r="N3811" t="s">
        <v>867</v>
      </c>
      <c r="O3811" t="s">
        <v>1659</v>
      </c>
      <c r="P3811" t="s">
        <v>1660</v>
      </c>
      <c r="Q3811" s="11">
        <v>0</v>
      </c>
      <c r="R3811" s="11">
        <v>0</v>
      </c>
      <c r="S3811" s="11">
        <v>0</v>
      </c>
      <c r="T3811" s="11">
        <v>0</v>
      </c>
      <c r="U3811" s="11">
        <v>1000000000</v>
      </c>
      <c r="V3811" s="11">
        <v>0</v>
      </c>
      <c r="W3811" s="11">
        <v>1000000000</v>
      </c>
      <c r="X3811" s="11">
        <v>0</v>
      </c>
      <c r="Y3811" s="11">
        <v>0</v>
      </c>
      <c r="Z3811" s="11">
        <v>0</v>
      </c>
      <c r="AA3811" s="11">
        <v>0</v>
      </c>
      <c r="AB3811" s="11">
        <v>0</v>
      </c>
      <c r="AC3811" s="11">
        <v>600000000</v>
      </c>
      <c r="AD3811" s="11">
        <v>0</v>
      </c>
      <c r="AE3811" s="11">
        <v>0</v>
      </c>
      <c r="AF3811" s="11">
        <v>0</v>
      </c>
      <c r="AG3811" s="11">
        <v>222382037</v>
      </c>
      <c r="AH3811" s="11">
        <v>0</v>
      </c>
      <c r="AI3811" s="11">
        <v>0</v>
      </c>
      <c r="AJ3811" s="11">
        <v>0</v>
      </c>
      <c r="AK3811" s="11">
        <v>0</v>
      </c>
      <c r="AL3811" s="11">
        <v>822091507</v>
      </c>
      <c r="AM3811" s="11">
        <v>0</v>
      </c>
      <c r="AN3811" s="11">
        <v>0</v>
      </c>
      <c r="AO38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822382037</v>
      </c>
      <c r="AP38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822091507</v>
      </c>
      <c r="AR38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11" s="11">
        <f>Table_PBS_SQL_DB2_PBSSQL_PBS_NDP_Tina_CG_QtrlyPerformance_Final[[#This Row],[GOU REL]]+Table_PBS_SQL_DB2_PBSSQL_PBS_NDP_Tina_CG_QtrlyPerformance_Final[[#This Row],[EXT REL]]</f>
        <v>822382037</v>
      </c>
      <c r="AT3811" s="11">
        <f>Table_PBS_SQL_DB2_PBSSQL_PBS_NDP_Tina_CG_QtrlyPerformance_Final[[#This Row],[GOU EXP]]+Table_PBS_SQL_DB2_PBSSQL_PBS_NDP_Tina_CG_QtrlyPerformance_Final[[#This Row],[EXT EXP]]</f>
        <v>822091507</v>
      </c>
      <c r="AU3811" s="11" t="str">
        <f>IF(Table_PBS_SQL_DB2_PBSSQL_PBS_NDP_Tina_CG_QtrlyPerformance_Final[[#This Row],[Item_Code]]&gt;"300000", "Capital", "Recurrent")</f>
        <v>Capital</v>
      </c>
    </row>
    <row r="3812" spans="1:47" x14ac:dyDescent="0.25">
      <c r="A3812" t="s">
        <v>123</v>
      </c>
      <c r="B3812" t="s">
        <v>1170</v>
      </c>
      <c r="C3812" t="s">
        <v>119</v>
      </c>
      <c r="D3812" t="s">
        <v>885</v>
      </c>
      <c r="E3812" t="s">
        <v>75</v>
      </c>
      <c r="F3812" t="s">
        <v>1171</v>
      </c>
      <c r="G3812" t="s">
        <v>75</v>
      </c>
      <c r="H3812" t="s">
        <v>1172</v>
      </c>
      <c r="I3812" t="s">
        <v>467</v>
      </c>
      <c r="J3812" t="s">
        <v>1173</v>
      </c>
      <c r="K3812" t="s">
        <v>963</v>
      </c>
      <c r="L3812" t="s">
        <v>964</v>
      </c>
      <c r="M3812" t="s">
        <v>1174</v>
      </c>
      <c r="N3812" t="s">
        <v>1175</v>
      </c>
      <c r="O3812" t="s">
        <v>1085</v>
      </c>
      <c r="P3812" t="s">
        <v>1086</v>
      </c>
      <c r="Q3812" s="11">
        <v>0</v>
      </c>
      <c r="R3812" s="11">
        <v>0</v>
      </c>
      <c r="S3812" s="11">
        <v>0</v>
      </c>
      <c r="T3812" s="11">
        <v>0</v>
      </c>
      <c r="U3812" s="11">
        <v>3620000000</v>
      </c>
      <c r="V3812" s="11">
        <v>0</v>
      </c>
      <c r="W3812" s="11">
        <v>0</v>
      </c>
      <c r="X3812" s="11">
        <v>3620000000</v>
      </c>
      <c r="Y3812" s="11">
        <v>0</v>
      </c>
      <c r="Z3812" s="11">
        <v>0</v>
      </c>
      <c r="AA3812" s="11">
        <v>0</v>
      </c>
      <c r="AB3812" s="11">
        <v>0</v>
      </c>
      <c r="AC3812" s="11">
        <v>0</v>
      </c>
      <c r="AD3812" s="11">
        <v>0</v>
      </c>
      <c r="AE3812" s="11">
        <v>0</v>
      </c>
      <c r="AF3812" s="11">
        <v>0</v>
      </c>
      <c r="AG3812" s="11">
        <v>0</v>
      </c>
      <c r="AH3812" s="11">
        <v>0</v>
      </c>
      <c r="AI3812" s="11">
        <v>0</v>
      </c>
      <c r="AJ3812" s="11">
        <v>0</v>
      </c>
      <c r="AK3812" s="11">
        <v>0</v>
      </c>
      <c r="AL3812" s="11">
        <v>0</v>
      </c>
      <c r="AM3812" s="11">
        <v>0</v>
      </c>
      <c r="AN3812" s="11">
        <v>0</v>
      </c>
      <c r="AO38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12" s="11">
        <f>Table_PBS_SQL_DB2_PBSSQL_PBS_NDP_Tina_CG_QtrlyPerformance_Final[[#This Row],[GOU REL]]+Table_PBS_SQL_DB2_PBSSQL_PBS_NDP_Tina_CG_QtrlyPerformance_Final[[#This Row],[EXT REL]]</f>
        <v>0</v>
      </c>
      <c r="AT3812" s="11">
        <f>Table_PBS_SQL_DB2_PBSSQL_PBS_NDP_Tina_CG_QtrlyPerformance_Final[[#This Row],[GOU EXP]]+Table_PBS_SQL_DB2_PBSSQL_PBS_NDP_Tina_CG_QtrlyPerformance_Final[[#This Row],[EXT EXP]]</f>
        <v>0</v>
      </c>
      <c r="AU3812" s="11" t="str">
        <f>IF(Table_PBS_SQL_DB2_PBSSQL_PBS_NDP_Tina_CG_QtrlyPerformance_Final[[#This Row],[Item_Code]]&gt;"300000", "Capital", "Recurrent")</f>
        <v>Recurrent</v>
      </c>
    </row>
    <row r="3813" spans="1:47" x14ac:dyDescent="0.25">
      <c r="A3813" t="s">
        <v>123</v>
      </c>
      <c r="B3813" t="s">
        <v>1170</v>
      </c>
      <c r="C3813" t="s">
        <v>119</v>
      </c>
      <c r="D3813" t="s">
        <v>885</v>
      </c>
      <c r="E3813" t="s">
        <v>75</v>
      </c>
      <c r="F3813" t="s">
        <v>1171</v>
      </c>
      <c r="G3813" t="s">
        <v>75</v>
      </c>
      <c r="H3813" t="s">
        <v>1172</v>
      </c>
      <c r="I3813" t="s">
        <v>467</v>
      </c>
      <c r="J3813" t="s">
        <v>1173</v>
      </c>
      <c r="K3813" t="s">
        <v>963</v>
      </c>
      <c r="L3813" t="s">
        <v>964</v>
      </c>
      <c r="M3813" t="s">
        <v>1174</v>
      </c>
      <c r="N3813" t="s">
        <v>1175</v>
      </c>
      <c r="O3813" t="s">
        <v>1626</v>
      </c>
      <c r="P3813" t="s">
        <v>1627</v>
      </c>
      <c r="Q3813" s="11">
        <v>0</v>
      </c>
      <c r="R3813" s="11">
        <v>0</v>
      </c>
      <c r="S3813" s="11">
        <v>0</v>
      </c>
      <c r="T3813" s="11">
        <v>0</v>
      </c>
      <c r="U3813" s="11">
        <v>2232000000</v>
      </c>
      <c r="V3813" s="11">
        <v>0</v>
      </c>
      <c r="W3813" s="11">
        <v>0</v>
      </c>
      <c r="X3813" s="11">
        <v>2232000000</v>
      </c>
      <c r="Y3813" s="11">
        <v>0</v>
      </c>
      <c r="Z3813" s="11">
        <v>0</v>
      </c>
      <c r="AA3813" s="11">
        <v>0</v>
      </c>
      <c r="AB3813" s="11">
        <v>0</v>
      </c>
      <c r="AC3813" s="11">
        <v>0</v>
      </c>
      <c r="AD3813" s="11">
        <v>0</v>
      </c>
      <c r="AE3813" s="11">
        <v>0</v>
      </c>
      <c r="AF3813" s="11">
        <v>0</v>
      </c>
      <c r="AG3813" s="11">
        <v>0</v>
      </c>
      <c r="AH3813" s="11">
        <v>0</v>
      </c>
      <c r="AI3813" s="11">
        <v>0</v>
      </c>
      <c r="AJ3813" s="11">
        <v>0</v>
      </c>
      <c r="AK3813" s="11">
        <v>0</v>
      </c>
      <c r="AL3813" s="11">
        <v>0</v>
      </c>
      <c r="AM3813" s="11">
        <v>0</v>
      </c>
      <c r="AN3813" s="11">
        <v>0</v>
      </c>
      <c r="AO38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13" s="11">
        <f>Table_PBS_SQL_DB2_PBSSQL_PBS_NDP_Tina_CG_QtrlyPerformance_Final[[#This Row],[GOU REL]]+Table_PBS_SQL_DB2_PBSSQL_PBS_NDP_Tina_CG_QtrlyPerformance_Final[[#This Row],[EXT REL]]</f>
        <v>0</v>
      </c>
      <c r="AT3813" s="11">
        <f>Table_PBS_SQL_DB2_PBSSQL_PBS_NDP_Tina_CG_QtrlyPerformance_Final[[#This Row],[GOU EXP]]+Table_PBS_SQL_DB2_PBSSQL_PBS_NDP_Tina_CG_QtrlyPerformance_Final[[#This Row],[EXT EXP]]</f>
        <v>0</v>
      </c>
      <c r="AU3813" s="11" t="str">
        <f>IF(Table_PBS_SQL_DB2_PBSSQL_PBS_NDP_Tina_CG_QtrlyPerformance_Final[[#This Row],[Item_Code]]&gt;"300000", "Capital", "Recurrent")</f>
        <v>Capital</v>
      </c>
    </row>
    <row r="3814" spans="1:47" x14ac:dyDescent="0.25">
      <c r="A3814" t="s">
        <v>123</v>
      </c>
      <c r="B3814" t="s">
        <v>1170</v>
      </c>
      <c r="C3814" t="s">
        <v>119</v>
      </c>
      <c r="D3814" t="s">
        <v>885</v>
      </c>
      <c r="E3814" t="s">
        <v>75</v>
      </c>
      <c r="F3814" t="s">
        <v>1171</v>
      </c>
      <c r="G3814" t="s">
        <v>75</v>
      </c>
      <c r="H3814" t="s">
        <v>1172</v>
      </c>
      <c r="I3814" t="s">
        <v>477</v>
      </c>
      <c r="J3814" t="s">
        <v>1176</v>
      </c>
      <c r="K3814" t="s">
        <v>125</v>
      </c>
      <c r="L3814" t="s">
        <v>1177</v>
      </c>
      <c r="M3814" t="s">
        <v>1178</v>
      </c>
      <c r="N3814" t="s">
        <v>1179</v>
      </c>
      <c r="O3814" t="s">
        <v>1011</v>
      </c>
      <c r="P3814" t="s">
        <v>1012</v>
      </c>
      <c r="Q3814" s="11">
        <v>0</v>
      </c>
      <c r="R3814" s="11">
        <v>0</v>
      </c>
      <c r="S3814" s="11">
        <v>0</v>
      </c>
      <c r="T3814" s="11">
        <v>0</v>
      </c>
      <c r="U3814" s="11">
        <v>250000000</v>
      </c>
      <c r="V3814" s="11">
        <v>0</v>
      </c>
      <c r="W3814" s="11">
        <v>250000000</v>
      </c>
      <c r="X3814" s="11">
        <v>0</v>
      </c>
      <c r="Y3814" s="11">
        <v>0</v>
      </c>
      <c r="Z3814" s="11">
        <v>0</v>
      </c>
      <c r="AA3814" s="11">
        <v>0</v>
      </c>
      <c r="AB3814" s="11">
        <v>0</v>
      </c>
      <c r="AC3814" s="11">
        <v>62500000</v>
      </c>
      <c r="AD3814" s="11">
        <v>0</v>
      </c>
      <c r="AE3814" s="11">
        <v>0</v>
      </c>
      <c r="AF3814" s="11">
        <v>0</v>
      </c>
      <c r="AG3814" s="11">
        <v>20000000</v>
      </c>
      <c r="AH3814" s="11">
        <v>0</v>
      </c>
      <c r="AI3814" s="11">
        <v>0</v>
      </c>
      <c r="AJ3814" s="11">
        <v>0</v>
      </c>
      <c r="AK3814" s="11">
        <v>67000000</v>
      </c>
      <c r="AL3814" s="11">
        <v>149499999</v>
      </c>
      <c r="AM3814" s="11">
        <v>0</v>
      </c>
      <c r="AN3814" s="11">
        <v>0</v>
      </c>
      <c r="AO38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149500000</v>
      </c>
      <c r="AP38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149499999</v>
      </c>
      <c r="AR38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14" s="11">
        <f>Table_PBS_SQL_DB2_PBSSQL_PBS_NDP_Tina_CG_QtrlyPerformance_Final[[#This Row],[GOU REL]]+Table_PBS_SQL_DB2_PBSSQL_PBS_NDP_Tina_CG_QtrlyPerformance_Final[[#This Row],[EXT REL]]</f>
        <v>149500000</v>
      </c>
      <c r="AT3814" s="11">
        <f>Table_PBS_SQL_DB2_PBSSQL_PBS_NDP_Tina_CG_QtrlyPerformance_Final[[#This Row],[GOU EXP]]+Table_PBS_SQL_DB2_PBSSQL_PBS_NDP_Tina_CG_QtrlyPerformance_Final[[#This Row],[EXT EXP]]</f>
        <v>149499999</v>
      </c>
      <c r="AU3814" s="11" t="str">
        <f>IF(Table_PBS_SQL_DB2_PBSSQL_PBS_NDP_Tina_CG_QtrlyPerformance_Final[[#This Row],[Item_Code]]&gt;"300000", "Capital", "Recurrent")</f>
        <v>Recurrent</v>
      </c>
    </row>
    <row r="3815" spans="1:47" x14ac:dyDescent="0.25">
      <c r="A3815" t="s">
        <v>123</v>
      </c>
      <c r="B3815" t="s">
        <v>1170</v>
      </c>
      <c r="C3815" t="s">
        <v>119</v>
      </c>
      <c r="D3815" t="s">
        <v>885</v>
      </c>
      <c r="E3815" t="s">
        <v>75</v>
      </c>
      <c r="F3815" t="s">
        <v>1171</v>
      </c>
      <c r="G3815" t="s">
        <v>75</v>
      </c>
      <c r="H3815" t="s">
        <v>1172</v>
      </c>
      <c r="I3815" t="s">
        <v>477</v>
      </c>
      <c r="J3815" t="s">
        <v>1176</v>
      </c>
      <c r="K3815" t="s">
        <v>125</v>
      </c>
      <c r="L3815" t="s">
        <v>1177</v>
      </c>
      <c r="M3815" t="s">
        <v>1178</v>
      </c>
      <c r="N3815" t="s">
        <v>1179</v>
      </c>
      <c r="O3815" t="s">
        <v>922</v>
      </c>
      <c r="P3815" t="s">
        <v>923</v>
      </c>
      <c r="Q3815" s="11">
        <v>0</v>
      </c>
      <c r="R3815" s="11">
        <v>0</v>
      </c>
      <c r="S3815" s="11">
        <v>0</v>
      </c>
      <c r="T3815" s="11">
        <v>0</v>
      </c>
      <c r="U3815" s="11">
        <v>500000000</v>
      </c>
      <c r="V3815" s="11">
        <v>0</v>
      </c>
      <c r="W3815" s="11">
        <v>500000000</v>
      </c>
      <c r="X3815" s="11">
        <v>0</v>
      </c>
      <c r="Y3815" s="11">
        <v>0</v>
      </c>
      <c r="Z3815" s="11">
        <v>0</v>
      </c>
      <c r="AA3815" s="11">
        <v>0</v>
      </c>
      <c r="AB3815" s="11">
        <v>0</v>
      </c>
      <c r="AC3815" s="11">
        <v>272500000</v>
      </c>
      <c r="AD3815" s="11">
        <v>272500000</v>
      </c>
      <c r="AE3815" s="11">
        <v>0</v>
      </c>
      <c r="AF3815" s="11">
        <v>0</v>
      </c>
      <c r="AG3815" s="11">
        <v>150000000</v>
      </c>
      <c r="AH3815" s="11">
        <v>150000000</v>
      </c>
      <c r="AI3815" s="11">
        <v>0</v>
      </c>
      <c r="AJ3815" s="11">
        <v>0</v>
      </c>
      <c r="AK3815" s="11">
        <v>77500000</v>
      </c>
      <c r="AL3815" s="11">
        <v>77500000</v>
      </c>
      <c r="AM3815" s="11">
        <v>0</v>
      </c>
      <c r="AN3815" s="11">
        <v>0</v>
      </c>
      <c r="AO38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38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38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15" s="11">
        <f>Table_PBS_SQL_DB2_PBSSQL_PBS_NDP_Tina_CG_QtrlyPerformance_Final[[#This Row],[GOU REL]]+Table_PBS_SQL_DB2_PBSSQL_PBS_NDP_Tina_CG_QtrlyPerformance_Final[[#This Row],[EXT REL]]</f>
        <v>500000000</v>
      </c>
      <c r="AT3815" s="11">
        <f>Table_PBS_SQL_DB2_PBSSQL_PBS_NDP_Tina_CG_QtrlyPerformance_Final[[#This Row],[GOU EXP]]+Table_PBS_SQL_DB2_PBSSQL_PBS_NDP_Tina_CG_QtrlyPerformance_Final[[#This Row],[EXT EXP]]</f>
        <v>500000000</v>
      </c>
      <c r="AU3815" s="11" t="str">
        <f>IF(Table_PBS_SQL_DB2_PBSSQL_PBS_NDP_Tina_CG_QtrlyPerformance_Final[[#This Row],[Item_Code]]&gt;"300000", "Capital", "Recurrent")</f>
        <v>Recurrent</v>
      </c>
    </row>
    <row r="3816" spans="1:47" x14ac:dyDescent="0.25">
      <c r="A3816" t="s">
        <v>123</v>
      </c>
      <c r="B3816" t="s">
        <v>1170</v>
      </c>
      <c r="C3816" t="s">
        <v>275</v>
      </c>
      <c r="D3816" t="s">
        <v>1182</v>
      </c>
      <c r="E3816" t="s">
        <v>31</v>
      </c>
      <c r="F3816" t="s">
        <v>1183</v>
      </c>
      <c r="G3816" t="s">
        <v>87</v>
      </c>
      <c r="H3816" t="s">
        <v>1184</v>
      </c>
      <c r="I3816" t="s">
        <v>896</v>
      </c>
      <c r="J3816" t="s">
        <v>897</v>
      </c>
      <c r="K3816" t="s">
        <v>1190</v>
      </c>
      <c r="L3816" t="s">
        <v>1191</v>
      </c>
      <c r="M3816" t="s">
        <v>1044</v>
      </c>
      <c r="N3816" t="s">
        <v>1045</v>
      </c>
      <c r="O3816" t="s">
        <v>1052</v>
      </c>
      <c r="P3816" t="s">
        <v>1053</v>
      </c>
      <c r="Q3816" s="11">
        <v>0</v>
      </c>
      <c r="R3816" s="11">
        <v>0</v>
      </c>
      <c r="S3816" s="11">
        <v>0</v>
      </c>
      <c r="T3816" s="11">
        <v>0</v>
      </c>
      <c r="U3816" s="11">
        <v>0</v>
      </c>
      <c r="V3816" s="11">
        <v>0</v>
      </c>
      <c r="W3816" s="11">
        <v>0</v>
      </c>
      <c r="X3816" s="11">
        <v>0</v>
      </c>
      <c r="Y3816" s="11">
        <v>0</v>
      </c>
      <c r="Z3816" s="11">
        <v>0</v>
      </c>
      <c r="AA3816" s="11">
        <v>5255673779.704071</v>
      </c>
      <c r="AB3816" s="11">
        <v>0</v>
      </c>
      <c r="AC3816" s="11">
        <v>0</v>
      </c>
      <c r="AD3816" s="11">
        <v>0</v>
      </c>
      <c r="AE3816" s="11">
        <v>0</v>
      </c>
      <c r="AF3816" s="11">
        <v>100000000</v>
      </c>
      <c r="AG3816" s="11">
        <v>0</v>
      </c>
      <c r="AH3816" s="11">
        <v>0</v>
      </c>
      <c r="AI3816" s="11">
        <v>0</v>
      </c>
      <c r="AJ3816" s="11">
        <v>0</v>
      </c>
      <c r="AK3816" s="11">
        <v>0</v>
      </c>
      <c r="AL3816" s="11">
        <v>0</v>
      </c>
      <c r="AM3816" s="11">
        <v>0</v>
      </c>
      <c r="AN3816" s="11">
        <v>0</v>
      </c>
      <c r="AO38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5255673779.704071</v>
      </c>
      <c r="AQ38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100000000</v>
      </c>
      <c r="AS3816" s="11">
        <f>Table_PBS_SQL_DB2_PBSSQL_PBS_NDP_Tina_CG_QtrlyPerformance_Final[[#This Row],[GOU REL]]+Table_PBS_SQL_DB2_PBSSQL_PBS_NDP_Tina_CG_QtrlyPerformance_Final[[#This Row],[EXT REL]]</f>
        <v>5255673779.704071</v>
      </c>
      <c r="AT3816" s="11">
        <f>Table_PBS_SQL_DB2_PBSSQL_PBS_NDP_Tina_CG_QtrlyPerformance_Final[[#This Row],[GOU EXP]]+Table_PBS_SQL_DB2_PBSSQL_PBS_NDP_Tina_CG_QtrlyPerformance_Final[[#This Row],[EXT EXP]]</f>
        <v>100000000</v>
      </c>
      <c r="AU3816" s="11" t="str">
        <f>IF(Table_PBS_SQL_DB2_PBSSQL_PBS_NDP_Tina_CG_QtrlyPerformance_Final[[#This Row],[Item_Code]]&gt;"300000", "Capital", "Recurrent")</f>
        <v>Capital</v>
      </c>
    </row>
    <row r="3817" spans="1:47" x14ac:dyDescent="0.25">
      <c r="A3817" t="s">
        <v>123</v>
      </c>
      <c r="B3817" t="s">
        <v>1170</v>
      </c>
      <c r="C3817" t="s">
        <v>275</v>
      </c>
      <c r="D3817" t="s">
        <v>1182</v>
      </c>
      <c r="E3817" t="s">
        <v>31</v>
      </c>
      <c r="F3817" t="s">
        <v>1183</v>
      </c>
      <c r="G3817" t="s">
        <v>87</v>
      </c>
      <c r="H3817" t="s">
        <v>1184</v>
      </c>
      <c r="I3817" t="s">
        <v>896</v>
      </c>
      <c r="J3817" t="s">
        <v>897</v>
      </c>
      <c r="K3817" t="s">
        <v>1185</v>
      </c>
      <c r="L3817" t="s">
        <v>1186</v>
      </c>
      <c r="M3817" t="s">
        <v>1187</v>
      </c>
      <c r="N3817" t="s">
        <v>1188</v>
      </c>
      <c r="O3817" t="s">
        <v>906</v>
      </c>
      <c r="P3817" t="s">
        <v>907</v>
      </c>
      <c r="Q3817" s="11">
        <v>0</v>
      </c>
      <c r="R3817" s="11">
        <v>0</v>
      </c>
      <c r="S3817" s="11">
        <v>0</v>
      </c>
      <c r="T3817" s="11">
        <v>0</v>
      </c>
      <c r="U3817" s="11">
        <v>0</v>
      </c>
      <c r="V3817" s="11">
        <v>0</v>
      </c>
      <c r="W3817" s="11">
        <v>0</v>
      </c>
      <c r="X3817" s="11">
        <v>0</v>
      </c>
      <c r="Y3817" s="11">
        <v>0</v>
      </c>
      <c r="Z3817" s="11">
        <v>0</v>
      </c>
      <c r="AA3817" s="11">
        <v>20000000</v>
      </c>
      <c r="AB3817" s="11">
        <v>18500520</v>
      </c>
      <c r="AC3817" s="11">
        <v>0</v>
      </c>
      <c r="AD3817" s="11">
        <v>0</v>
      </c>
      <c r="AE3817" s="11">
        <v>0</v>
      </c>
      <c r="AF3817" s="11">
        <v>0</v>
      </c>
      <c r="AG3817" s="11">
        <v>0</v>
      </c>
      <c r="AH3817" s="11">
        <v>0</v>
      </c>
      <c r="AI3817" s="11">
        <v>0</v>
      </c>
      <c r="AJ3817" s="11">
        <v>0</v>
      </c>
      <c r="AK3817" s="11">
        <v>0</v>
      </c>
      <c r="AL3817" s="11">
        <v>0</v>
      </c>
      <c r="AM3817" s="11">
        <v>0</v>
      </c>
      <c r="AN3817" s="11">
        <v>0</v>
      </c>
      <c r="AO38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20000000</v>
      </c>
      <c r="AQ38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18500520</v>
      </c>
      <c r="AS3817" s="11">
        <f>Table_PBS_SQL_DB2_PBSSQL_PBS_NDP_Tina_CG_QtrlyPerformance_Final[[#This Row],[GOU REL]]+Table_PBS_SQL_DB2_PBSSQL_PBS_NDP_Tina_CG_QtrlyPerformance_Final[[#This Row],[EXT REL]]</f>
        <v>20000000</v>
      </c>
      <c r="AT3817" s="11">
        <f>Table_PBS_SQL_DB2_PBSSQL_PBS_NDP_Tina_CG_QtrlyPerformance_Final[[#This Row],[GOU EXP]]+Table_PBS_SQL_DB2_PBSSQL_PBS_NDP_Tina_CG_QtrlyPerformance_Final[[#This Row],[EXT EXP]]</f>
        <v>18500520</v>
      </c>
      <c r="AU3817" s="11" t="str">
        <f>IF(Table_PBS_SQL_DB2_PBSSQL_PBS_NDP_Tina_CG_QtrlyPerformance_Final[[#This Row],[Item_Code]]&gt;"300000", "Capital", "Recurrent")</f>
        <v>Recurrent</v>
      </c>
    </row>
    <row r="3818" spans="1:47" x14ac:dyDescent="0.25">
      <c r="A3818" t="s">
        <v>123</v>
      </c>
      <c r="B3818" t="s">
        <v>1170</v>
      </c>
      <c r="C3818" t="s">
        <v>275</v>
      </c>
      <c r="D3818" t="s">
        <v>1182</v>
      </c>
      <c r="E3818" t="s">
        <v>31</v>
      </c>
      <c r="F3818" t="s">
        <v>1183</v>
      </c>
      <c r="G3818" t="s">
        <v>87</v>
      </c>
      <c r="H3818" t="s">
        <v>1184</v>
      </c>
      <c r="I3818" t="s">
        <v>896</v>
      </c>
      <c r="J3818" t="s">
        <v>897</v>
      </c>
      <c r="K3818" t="s">
        <v>1185</v>
      </c>
      <c r="L3818" t="s">
        <v>1186</v>
      </c>
      <c r="M3818" t="s">
        <v>1198</v>
      </c>
      <c r="N3818" t="s">
        <v>1199</v>
      </c>
      <c r="O3818" t="s">
        <v>922</v>
      </c>
      <c r="P3818" t="s">
        <v>923</v>
      </c>
      <c r="Q3818" s="11">
        <v>0</v>
      </c>
      <c r="R3818" s="11">
        <v>0</v>
      </c>
      <c r="S3818" s="11">
        <v>0</v>
      </c>
      <c r="T3818" s="11">
        <v>0</v>
      </c>
      <c r="U3818" s="11">
        <v>0</v>
      </c>
      <c r="V3818" s="11">
        <v>0</v>
      </c>
      <c r="W3818" s="11">
        <v>0</v>
      </c>
      <c r="X3818" s="11">
        <v>0</v>
      </c>
      <c r="Y3818" s="11">
        <v>0</v>
      </c>
      <c r="Z3818" s="11">
        <v>0</v>
      </c>
      <c r="AA3818" s="11">
        <v>0</v>
      </c>
      <c r="AB3818" s="11">
        <v>0</v>
      </c>
      <c r="AC3818" s="11">
        <v>0</v>
      </c>
      <c r="AD3818" s="11">
        <v>0</v>
      </c>
      <c r="AE3818" s="11">
        <v>0</v>
      </c>
      <c r="AF3818" s="11">
        <v>0</v>
      </c>
      <c r="AG3818" s="11">
        <v>0</v>
      </c>
      <c r="AH3818" s="11">
        <v>0</v>
      </c>
      <c r="AI3818" s="11">
        <v>110000000</v>
      </c>
      <c r="AJ3818" s="11">
        <v>140138577.61580846</v>
      </c>
      <c r="AK3818" s="11">
        <v>0</v>
      </c>
      <c r="AL3818" s="11">
        <v>0</v>
      </c>
      <c r="AM3818" s="11">
        <v>53067457.401308961</v>
      </c>
      <c r="AN3818" s="11">
        <v>32759164.365090184</v>
      </c>
      <c r="AO38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163067457.40130895</v>
      </c>
      <c r="AQ38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172897741.98089865</v>
      </c>
      <c r="AS3818" s="11">
        <f>Table_PBS_SQL_DB2_PBSSQL_PBS_NDP_Tina_CG_QtrlyPerformance_Final[[#This Row],[GOU REL]]+Table_PBS_SQL_DB2_PBSSQL_PBS_NDP_Tina_CG_QtrlyPerformance_Final[[#This Row],[EXT REL]]</f>
        <v>163067457.40130895</v>
      </c>
      <c r="AT3818" s="11">
        <f>Table_PBS_SQL_DB2_PBSSQL_PBS_NDP_Tina_CG_QtrlyPerformance_Final[[#This Row],[GOU EXP]]+Table_PBS_SQL_DB2_PBSSQL_PBS_NDP_Tina_CG_QtrlyPerformance_Final[[#This Row],[EXT EXP]]</f>
        <v>172897741.98089865</v>
      </c>
      <c r="AU3818" s="11" t="str">
        <f>IF(Table_PBS_SQL_DB2_PBSSQL_PBS_NDP_Tina_CG_QtrlyPerformance_Final[[#This Row],[Item_Code]]&gt;"300000", "Capital", "Recurrent")</f>
        <v>Recurrent</v>
      </c>
    </row>
    <row r="3819" spans="1:47" x14ac:dyDescent="0.25">
      <c r="A3819" t="s">
        <v>123</v>
      </c>
      <c r="B3819" t="s">
        <v>1170</v>
      </c>
      <c r="C3819" t="s">
        <v>275</v>
      </c>
      <c r="D3819" t="s">
        <v>1182</v>
      </c>
      <c r="E3819" t="s">
        <v>31</v>
      </c>
      <c r="F3819" t="s">
        <v>1183</v>
      </c>
      <c r="G3819" t="s">
        <v>87</v>
      </c>
      <c r="H3819" t="s">
        <v>1184</v>
      </c>
      <c r="I3819" t="s">
        <v>896</v>
      </c>
      <c r="J3819" t="s">
        <v>897</v>
      </c>
      <c r="K3819" t="s">
        <v>1185</v>
      </c>
      <c r="L3819" t="s">
        <v>1186</v>
      </c>
      <c r="M3819" t="s">
        <v>1200</v>
      </c>
      <c r="N3819" t="s">
        <v>1201</v>
      </c>
      <c r="O3819" t="s">
        <v>1085</v>
      </c>
      <c r="P3819" t="s">
        <v>1086</v>
      </c>
      <c r="Q3819" s="11">
        <v>0</v>
      </c>
      <c r="R3819" s="11">
        <v>0</v>
      </c>
      <c r="S3819" s="11">
        <v>0</v>
      </c>
      <c r="T3819" s="11">
        <v>0</v>
      </c>
      <c r="U3819" s="11">
        <v>0</v>
      </c>
      <c r="V3819" s="11">
        <v>0</v>
      </c>
      <c r="W3819" s="11">
        <v>0</v>
      </c>
      <c r="X3819" s="11">
        <v>0</v>
      </c>
      <c r="Y3819" s="11">
        <v>0</v>
      </c>
      <c r="Z3819" s="11">
        <v>0</v>
      </c>
      <c r="AA3819" s="11">
        <v>12400000000</v>
      </c>
      <c r="AB3819" s="11">
        <v>2409156880</v>
      </c>
      <c r="AC3819" s="11">
        <v>0</v>
      </c>
      <c r="AD3819" s="11">
        <v>0</v>
      </c>
      <c r="AE3819" s="11">
        <v>11473589600</v>
      </c>
      <c r="AF3819" s="11">
        <v>10800204534.158739</v>
      </c>
      <c r="AG3819" s="11">
        <v>0</v>
      </c>
      <c r="AH3819" s="11">
        <v>0</v>
      </c>
      <c r="AI3819" s="11">
        <v>1855326820</v>
      </c>
      <c r="AJ3819" s="11">
        <v>2363662377.8841915</v>
      </c>
      <c r="AK3819" s="11">
        <v>0</v>
      </c>
      <c r="AL3819" s="11">
        <v>0</v>
      </c>
      <c r="AM3819" s="11">
        <v>895067972.59869099</v>
      </c>
      <c r="AN3819" s="11">
        <v>552535965.88490987</v>
      </c>
      <c r="AO38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26623984392.59869</v>
      </c>
      <c r="AQ38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16125559757.927841</v>
      </c>
      <c r="AS3819" s="11">
        <f>Table_PBS_SQL_DB2_PBSSQL_PBS_NDP_Tina_CG_QtrlyPerformance_Final[[#This Row],[GOU REL]]+Table_PBS_SQL_DB2_PBSSQL_PBS_NDP_Tina_CG_QtrlyPerformance_Final[[#This Row],[EXT REL]]</f>
        <v>26623984392.59869</v>
      </c>
      <c r="AT3819" s="11">
        <f>Table_PBS_SQL_DB2_PBSSQL_PBS_NDP_Tina_CG_QtrlyPerformance_Final[[#This Row],[GOU EXP]]+Table_PBS_SQL_DB2_PBSSQL_PBS_NDP_Tina_CG_QtrlyPerformance_Final[[#This Row],[EXT EXP]]</f>
        <v>16125559757.927841</v>
      </c>
      <c r="AU3819" s="11" t="str">
        <f>IF(Table_PBS_SQL_DB2_PBSSQL_PBS_NDP_Tina_CG_QtrlyPerformance_Final[[#This Row],[Item_Code]]&gt;"300000", "Capital", "Recurrent")</f>
        <v>Recurrent</v>
      </c>
    </row>
    <row r="3820" spans="1:47" x14ac:dyDescent="0.25">
      <c r="A3820" t="s">
        <v>123</v>
      </c>
      <c r="B3820" t="s">
        <v>1170</v>
      </c>
      <c r="C3820" t="s">
        <v>275</v>
      </c>
      <c r="D3820" t="s">
        <v>1182</v>
      </c>
      <c r="E3820" t="s">
        <v>31</v>
      </c>
      <c r="F3820" t="s">
        <v>1183</v>
      </c>
      <c r="G3820" t="s">
        <v>87</v>
      </c>
      <c r="H3820" t="s">
        <v>1184</v>
      </c>
      <c r="I3820" t="s">
        <v>896</v>
      </c>
      <c r="J3820" t="s">
        <v>897</v>
      </c>
      <c r="K3820" t="s">
        <v>1185</v>
      </c>
      <c r="L3820" t="s">
        <v>1186</v>
      </c>
      <c r="M3820" t="s">
        <v>1200</v>
      </c>
      <c r="N3820" t="s">
        <v>1201</v>
      </c>
      <c r="O3820" t="s">
        <v>922</v>
      </c>
      <c r="P3820" t="s">
        <v>923</v>
      </c>
      <c r="Q3820" s="11">
        <v>0</v>
      </c>
      <c r="R3820" s="11">
        <v>0</v>
      </c>
      <c r="S3820" s="11">
        <v>0</v>
      </c>
      <c r="T3820" s="11">
        <v>0</v>
      </c>
      <c r="U3820" s="11">
        <v>0</v>
      </c>
      <c r="V3820" s="11">
        <v>0</v>
      </c>
      <c r="W3820" s="11">
        <v>0</v>
      </c>
      <c r="X3820" s="11">
        <v>0</v>
      </c>
      <c r="Y3820" s="11">
        <v>0</v>
      </c>
      <c r="Z3820" s="11">
        <v>0</v>
      </c>
      <c r="AA3820" s="11">
        <v>100000000</v>
      </c>
      <c r="AB3820" s="11">
        <v>100000000</v>
      </c>
      <c r="AC3820" s="11">
        <v>0</v>
      </c>
      <c r="AD3820" s="11">
        <v>0</v>
      </c>
      <c r="AE3820" s="11">
        <v>0</v>
      </c>
      <c r="AF3820" s="11">
        <v>0</v>
      </c>
      <c r="AG3820" s="11">
        <v>0</v>
      </c>
      <c r="AH3820" s="11">
        <v>0</v>
      </c>
      <c r="AI3820" s="11">
        <v>80000000</v>
      </c>
      <c r="AJ3820" s="11">
        <v>101918965.53876978</v>
      </c>
      <c r="AK3820" s="11">
        <v>0</v>
      </c>
      <c r="AL3820" s="11">
        <v>0</v>
      </c>
      <c r="AM3820" s="11">
        <v>38594514.473679245</v>
      </c>
      <c r="AN3820" s="11">
        <v>23824846.810974676</v>
      </c>
      <c r="AO38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218594514.47367924</v>
      </c>
      <c r="AQ38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225743812.34974447</v>
      </c>
      <c r="AS3820" s="11">
        <f>Table_PBS_SQL_DB2_PBSSQL_PBS_NDP_Tina_CG_QtrlyPerformance_Final[[#This Row],[GOU REL]]+Table_PBS_SQL_DB2_PBSSQL_PBS_NDP_Tina_CG_QtrlyPerformance_Final[[#This Row],[EXT REL]]</f>
        <v>218594514.47367924</v>
      </c>
      <c r="AT3820" s="11">
        <f>Table_PBS_SQL_DB2_PBSSQL_PBS_NDP_Tina_CG_QtrlyPerformance_Final[[#This Row],[GOU EXP]]+Table_PBS_SQL_DB2_PBSSQL_PBS_NDP_Tina_CG_QtrlyPerformance_Final[[#This Row],[EXT EXP]]</f>
        <v>225743812.34974447</v>
      </c>
      <c r="AU3820" s="11" t="str">
        <f>IF(Table_PBS_SQL_DB2_PBSSQL_PBS_NDP_Tina_CG_QtrlyPerformance_Final[[#This Row],[Item_Code]]&gt;"300000", "Capital", "Recurrent")</f>
        <v>Recurrent</v>
      </c>
    </row>
    <row r="3821" spans="1:47" x14ac:dyDescent="0.25">
      <c r="A3821" t="s">
        <v>123</v>
      </c>
      <c r="B3821" t="s">
        <v>1170</v>
      </c>
      <c r="C3821" t="s">
        <v>275</v>
      </c>
      <c r="D3821" t="s">
        <v>1182</v>
      </c>
      <c r="E3821" t="s">
        <v>31</v>
      </c>
      <c r="F3821" t="s">
        <v>1183</v>
      </c>
      <c r="G3821" t="s">
        <v>87</v>
      </c>
      <c r="H3821" t="s">
        <v>1184</v>
      </c>
      <c r="I3821" t="s">
        <v>467</v>
      </c>
      <c r="J3821" t="s">
        <v>1189</v>
      </c>
      <c r="K3821" t="s">
        <v>277</v>
      </c>
      <c r="L3821" t="s">
        <v>1194</v>
      </c>
      <c r="M3821" t="s">
        <v>1195</v>
      </c>
      <c r="N3821" t="s">
        <v>1196</v>
      </c>
      <c r="O3821" t="s">
        <v>1004</v>
      </c>
      <c r="P3821" t="s">
        <v>868</v>
      </c>
      <c r="Q3821" s="11">
        <v>0</v>
      </c>
      <c r="R3821" s="11">
        <v>0</v>
      </c>
      <c r="S3821" s="11">
        <v>0</v>
      </c>
      <c r="T3821" s="11">
        <v>0</v>
      </c>
      <c r="U3821" s="11">
        <v>16000000</v>
      </c>
      <c r="V3821" s="11">
        <v>0</v>
      </c>
      <c r="W3821" s="11">
        <v>16000000</v>
      </c>
      <c r="X3821" s="11">
        <v>0</v>
      </c>
      <c r="Y3821" s="11">
        <v>0</v>
      </c>
      <c r="Z3821" s="11">
        <v>0</v>
      </c>
      <c r="AA3821" s="11">
        <v>0</v>
      </c>
      <c r="AB3821" s="11">
        <v>0</v>
      </c>
      <c r="AC3821" s="11">
        <v>3000000</v>
      </c>
      <c r="AD3821" s="11">
        <v>3000000</v>
      </c>
      <c r="AE3821" s="11">
        <v>0</v>
      </c>
      <c r="AF3821" s="11">
        <v>0</v>
      </c>
      <c r="AG3821" s="11">
        <v>5000000</v>
      </c>
      <c r="AH3821" s="11">
        <v>2600000</v>
      </c>
      <c r="AI3821" s="11">
        <v>0</v>
      </c>
      <c r="AJ3821" s="11">
        <v>0</v>
      </c>
      <c r="AK3821" s="11">
        <v>8000000</v>
      </c>
      <c r="AL3821" s="11">
        <v>10400000</v>
      </c>
      <c r="AM3821" s="11">
        <v>0</v>
      </c>
      <c r="AN3821" s="11">
        <v>0</v>
      </c>
      <c r="AO38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38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v>
      </c>
      <c r="AR38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1" s="11">
        <f>Table_PBS_SQL_DB2_PBSSQL_PBS_NDP_Tina_CG_QtrlyPerformance_Final[[#This Row],[GOU REL]]+Table_PBS_SQL_DB2_PBSSQL_PBS_NDP_Tina_CG_QtrlyPerformance_Final[[#This Row],[EXT REL]]</f>
        <v>16000000</v>
      </c>
      <c r="AT3821" s="11">
        <f>Table_PBS_SQL_DB2_PBSSQL_PBS_NDP_Tina_CG_QtrlyPerformance_Final[[#This Row],[GOU EXP]]+Table_PBS_SQL_DB2_PBSSQL_PBS_NDP_Tina_CG_QtrlyPerformance_Final[[#This Row],[EXT EXP]]</f>
        <v>16000000</v>
      </c>
      <c r="AU3821" s="11" t="str">
        <f>IF(Table_PBS_SQL_DB2_PBSSQL_PBS_NDP_Tina_CG_QtrlyPerformance_Final[[#This Row],[Item_Code]]&gt;"300000", "Capital", "Recurrent")</f>
        <v>Recurrent</v>
      </c>
    </row>
    <row r="3822" spans="1:47" x14ac:dyDescent="0.25">
      <c r="A3822" t="s">
        <v>123</v>
      </c>
      <c r="B3822" t="s">
        <v>1170</v>
      </c>
      <c r="C3822" t="s">
        <v>275</v>
      </c>
      <c r="D3822" t="s">
        <v>1182</v>
      </c>
      <c r="E3822" t="s">
        <v>31</v>
      </c>
      <c r="F3822" t="s">
        <v>1183</v>
      </c>
      <c r="G3822" t="s">
        <v>87</v>
      </c>
      <c r="H3822" t="s">
        <v>1184</v>
      </c>
      <c r="I3822" t="s">
        <v>666</v>
      </c>
      <c r="J3822" t="s">
        <v>1197</v>
      </c>
      <c r="K3822" t="s">
        <v>1185</v>
      </c>
      <c r="L3822" t="s">
        <v>1186</v>
      </c>
      <c r="M3822" t="s">
        <v>1198</v>
      </c>
      <c r="N3822" t="s">
        <v>1199</v>
      </c>
      <c r="O3822" t="s">
        <v>996</v>
      </c>
      <c r="P3822" t="s">
        <v>997</v>
      </c>
      <c r="Q3822" s="11">
        <v>0</v>
      </c>
      <c r="R3822" s="11">
        <v>0</v>
      </c>
      <c r="S3822" s="11">
        <v>0</v>
      </c>
      <c r="T3822" s="11">
        <v>0</v>
      </c>
      <c r="U3822" s="11">
        <v>328250000</v>
      </c>
      <c r="V3822" s="11">
        <v>0</v>
      </c>
      <c r="W3822" s="11">
        <v>0</v>
      </c>
      <c r="X3822" s="11">
        <v>328250000</v>
      </c>
      <c r="Y3822" s="11">
        <v>0</v>
      </c>
      <c r="Z3822" s="11">
        <v>0</v>
      </c>
      <c r="AA3822" s="11">
        <v>0</v>
      </c>
      <c r="AB3822" s="11">
        <v>0</v>
      </c>
      <c r="AC3822" s="11">
        <v>0</v>
      </c>
      <c r="AD3822" s="11">
        <v>0</v>
      </c>
      <c r="AE3822" s="11">
        <v>0</v>
      </c>
      <c r="AF3822" s="11">
        <v>0</v>
      </c>
      <c r="AG3822" s="11">
        <v>0</v>
      </c>
      <c r="AH3822" s="11">
        <v>0</v>
      </c>
      <c r="AI3822" s="11">
        <v>0</v>
      </c>
      <c r="AJ3822" s="11">
        <v>0</v>
      </c>
      <c r="AK3822" s="11">
        <v>0</v>
      </c>
      <c r="AL3822" s="11">
        <v>0</v>
      </c>
      <c r="AM3822" s="11">
        <v>0</v>
      </c>
      <c r="AN3822" s="11">
        <v>0</v>
      </c>
      <c r="AO38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2" s="11">
        <f>Table_PBS_SQL_DB2_PBSSQL_PBS_NDP_Tina_CG_QtrlyPerformance_Final[[#This Row],[GOU REL]]+Table_PBS_SQL_DB2_PBSSQL_PBS_NDP_Tina_CG_QtrlyPerformance_Final[[#This Row],[EXT REL]]</f>
        <v>0</v>
      </c>
      <c r="AT3822" s="11">
        <f>Table_PBS_SQL_DB2_PBSSQL_PBS_NDP_Tina_CG_QtrlyPerformance_Final[[#This Row],[GOU EXP]]+Table_PBS_SQL_DB2_PBSSQL_PBS_NDP_Tina_CG_QtrlyPerformance_Final[[#This Row],[EXT EXP]]</f>
        <v>0</v>
      </c>
      <c r="AU3822" s="11" t="str">
        <f>IF(Table_PBS_SQL_DB2_PBSSQL_PBS_NDP_Tina_CG_QtrlyPerformance_Final[[#This Row],[Item_Code]]&gt;"300000", "Capital", "Recurrent")</f>
        <v>Recurrent</v>
      </c>
    </row>
    <row r="3823" spans="1:47" x14ac:dyDescent="0.25">
      <c r="A3823" t="s">
        <v>123</v>
      </c>
      <c r="B3823" t="s">
        <v>1170</v>
      </c>
      <c r="C3823" t="s">
        <v>275</v>
      </c>
      <c r="D3823" t="s">
        <v>1182</v>
      </c>
      <c r="E3823" t="s">
        <v>31</v>
      </c>
      <c r="F3823" t="s">
        <v>1183</v>
      </c>
      <c r="G3823" t="s">
        <v>87</v>
      </c>
      <c r="H3823" t="s">
        <v>1184</v>
      </c>
      <c r="I3823" t="s">
        <v>666</v>
      </c>
      <c r="J3823" t="s">
        <v>1197</v>
      </c>
      <c r="K3823" t="s">
        <v>1185</v>
      </c>
      <c r="L3823" t="s">
        <v>1186</v>
      </c>
      <c r="M3823" t="s">
        <v>1198</v>
      </c>
      <c r="N3823" t="s">
        <v>1199</v>
      </c>
      <c r="O3823" t="s">
        <v>1011</v>
      </c>
      <c r="P3823" t="s">
        <v>1012</v>
      </c>
      <c r="Q3823" s="11">
        <v>0</v>
      </c>
      <c r="R3823" s="11">
        <v>0</v>
      </c>
      <c r="S3823" s="11">
        <v>0</v>
      </c>
      <c r="T3823" s="11">
        <v>0</v>
      </c>
      <c r="U3823" s="11">
        <v>300000000</v>
      </c>
      <c r="V3823" s="11">
        <v>0</v>
      </c>
      <c r="W3823" s="11">
        <v>0</v>
      </c>
      <c r="X3823" s="11">
        <v>300000000</v>
      </c>
      <c r="Y3823" s="11">
        <v>0</v>
      </c>
      <c r="Z3823" s="11">
        <v>0</v>
      </c>
      <c r="AA3823" s="11">
        <v>0</v>
      </c>
      <c r="AB3823" s="11">
        <v>0</v>
      </c>
      <c r="AC3823" s="11">
        <v>0</v>
      </c>
      <c r="AD3823" s="11">
        <v>0</v>
      </c>
      <c r="AE3823" s="11">
        <v>0</v>
      </c>
      <c r="AF3823" s="11">
        <v>0</v>
      </c>
      <c r="AG3823" s="11">
        <v>0</v>
      </c>
      <c r="AH3823" s="11">
        <v>0</v>
      </c>
      <c r="AI3823" s="11">
        <v>0</v>
      </c>
      <c r="AJ3823" s="11">
        <v>0</v>
      </c>
      <c r="AK3823" s="11">
        <v>0</v>
      </c>
      <c r="AL3823" s="11">
        <v>0</v>
      </c>
      <c r="AM3823" s="11">
        <v>0</v>
      </c>
      <c r="AN3823" s="11">
        <v>0</v>
      </c>
      <c r="AO38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3" s="11">
        <f>Table_PBS_SQL_DB2_PBSSQL_PBS_NDP_Tina_CG_QtrlyPerformance_Final[[#This Row],[GOU REL]]+Table_PBS_SQL_DB2_PBSSQL_PBS_NDP_Tina_CG_QtrlyPerformance_Final[[#This Row],[EXT REL]]</f>
        <v>0</v>
      </c>
      <c r="AT3823" s="11">
        <f>Table_PBS_SQL_DB2_PBSSQL_PBS_NDP_Tina_CG_QtrlyPerformance_Final[[#This Row],[GOU EXP]]+Table_PBS_SQL_DB2_PBSSQL_PBS_NDP_Tina_CG_QtrlyPerformance_Final[[#This Row],[EXT EXP]]</f>
        <v>0</v>
      </c>
      <c r="AU3823" s="11" t="str">
        <f>IF(Table_PBS_SQL_DB2_PBSSQL_PBS_NDP_Tina_CG_QtrlyPerformance_Final[[#This Row],[Item_Code]]&gt;"300000", "Capital", "Recurrent")</f>
        <v>Recurrent</v>
      </c>
    </row>
    <row r="3824" spans="1:47" x14ac:dyDescent="0.25">
      <c r="A3824" t="s">
        <v>123</v>
      </c>
      <c r="B3824" t="s">
        <v>1170</v>
      </c>
      <c r="C3824" t="s">
        <v>275</v>
      </c>
      <c r="D3824" t="s">
        <v>1182</v>
      </c>
      <c r="E3824" t="s">
        <v>31</v>
      </c>
      <c r="F3824" t="s">
        <v>1183</v>
      </c>
      <c r="G3824" t="s">
        <v>87</v>
      </c>
      <c r="H3824" t="s">
        <v>1184</v>
      </c>
      <c r="I3824" t="s">
        <v>666</v>
      </c>
      <c r="J3824" t="s">
        <v>1197</v>
      </c>
      <c r="K3824" t="s">
        <v>1185</v>
      </c>
      <c r="L3824" t="s">
        <v>1186</v>
      </c>
      <c r="M3824" t="s">
        <v>1200</v>
      </c>
      <c r="N3824" t="s">
        <v>1201</v>
      </c>
      <c r="O3824" t="s">
        <v>906</v>
      </c>
      <c r="P3824" t="s">
        <v>907</v>
      </c>
      <c r="Q3824" s="11">
        <v>0</v>
      </c>
      <c r="R3824" s="11">
        <v>0</v>
      </c>
      <c r="S3824" s="11">
        <v>0</v>
      </c>
      <c r="T3824" s="11">
        <v>0</v>
      </c>
      <c r="U3824" s="11">
        <v>1440588350</v>
      </c>
      <c r="V3824" s="11">
        <v>0</v>
      </c>
      <c r="W3824" s="11">
        <v>0</v>
      </c>
      <c r="X3824" s="11">
        <v>1440588350</v>
      </c>
      <c r="Y3824" s="11">
        <v>0</v>
      </c>
      <c r="Z3824" s="11">
        <v>0</v>
      </c>
      <c r="AA3824" s="11">
        <v>0</v>
      </c>
      <c r="AB3824" s="11">
        <v>0</v>
      </c>
      <c r="AC3824" s="11">
        <v>0</v>
      </c>
      <c r="AD3824" s="11">
        <v>0</v>
      </c>
      <c r="AE3824" s="11">
        <v>0</v>
      </c>
      <c r="AF3824" s="11">
        <v>0</v>
      </c>
      <c r="AG3824" s="11">
        <v>0</v>
      </c>
      <c r="AH3824" s="11">
        <v>0</v>
      </c>
      <c r="AI3824" s="11">
        <v>0</v>
      </c>
      <c r="AJ3824" s="11">
        <v>0</v>
      </c>
      <c r="AK3824" s="11">
        <v>0</v>
      </c>
      <c r="AL3824" s="11">
        <v>0</v>
      </c>
      <c r="AM3824" s="11">
        <v>0</v>
      </c>
      <c r="AN3824" s="11">
        <v>0</v>
      </c>
      <c r="AO38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4" s="11">
        <f>Table_PBS_SQL_DB2_PBSSQL_PBS_NDP_Tina_CG_QtrlyPerformance_Final[[#This Row],[GOU REL]]+Table_PBS_SQL_DB2_PBSSQL_PBS_NDP_Tina_CG_QtrlyPerformance_Final[[#This Row],[EXT REL]]</f>
        <v>0</v>
      </c>
      <c r="AT3824" s="11">
        <f>Table_PBS_SQL_DB2_PBSSQL_PBS_NDP_Tina_CG_QtrlyPerformance_Final[[#This Row],[GOU EXP]]+Table_PBS_SQL_DB2_PBSSQL_PBS_NDP_Tina_CG_QtrlyPerformance_Final[[#This Row],[EXT EXP]]</f>
        <v>0</v>
      </c>
      <c r="AU3824" s="11" t="str">
        <f>IF(Table_PBS_SQL_DB2_PBSSQL_PBS_NDP_Tina_CG_QtrlyPerformance_Final[[#This Row],[Item_Code]]&gt;"300000", "Capital", "Recurrent")</f>
        <v>Recurrent</v>
      </c>
    </row>
    <row r="3825" spans="1:47" x14ac:dyDescent="0.25">
      <c r="A3825" t="s">
        <v>123</v>
      </c>
      <c r="B3825" t="s">
        <v>1170</v>
      </c>
      <c r="C3825" t="s">
        <v>275</v>
      </c>
      <c r="D3825" t="s">
        <v>1182</v>
      </c>
      <c r="E3825" t="s">
        <v>31</v>
      </c>
      <c r="F3825" t="s">
        <v>1183</v>
      </c>
      <c r="G3825" t="s">
        <v>87</v>
      </c>
      <c r="H3825" t="s">
        <v>1184</v>
      </c>
      <c r="I3825" t="s">
        <v>666</v>
      </c>
      <c r="J3825" t="s">
        <v>1197</v>
      </c>
      <c r="K3825" t="s">
        <v>1185</v>
      </c>
      <c r="L3825" t="s">
        <v>1186</v>
      </c>
      <c r="M3825" t="s">
        <v>1200</v>
      </c>
      <c r="N3825" t="s">
        <v>1201</v>
      </c>
      <c r="O3825" t="s">
        <v>1025</v>
      </c>
      <c r="P3825" t="s">
        <v>1026</v>
      </c>
      <c r="Q3825" s="11">
        <v>0</v>
      </c>
      <c r="R3825" s="11">
        <v>0</v>
      </c>
      <c r="S3825" s="11">
        <v>0</v>
      </c>
      <c r="T3825" s="11">
        <v>0</v>
      </c>
      <c r="U3825" s="11">
        <v>2600000000</v>
      </c>
      <c r="V3825" s="11">
        <v>0</v>
      </c>
      <c r="W3825" s="11">
        <v>0</v>
      </c>
      <c r="X3825" s="11">
        <v>2600000000</v>
      </c>
      <c r="Y3825" s="11">
        <v>0</v>
      </c>
      <c r="Z3825" s="11">
        <v>0</v>
      </c>
      <c r="AA3825" s="11">
        <v>0</v>
      </c>
      <c r="AB3825" s="11">
        <v>0</v>
      </c>
      <c r="AC3825" s="11">
        <v>0</v>
      </c>
      <c r="AD3825" s="11">
        <v>0</v>
      </c>
      <c r="AE3825" s="11">
        <v>0</v>
      </c>
      <c r="AF3825" s="11">
        <v>0</v>
      </c>
      <c r="AG3825" s="11">
        <v>0</v>
      </c>
      <c r="AH3825" s="11">
        <v>0</v>
      </c>
      <c r="AI3825" s="11">
        <v>0</v>
      </c>
      <c r="AJ3825" s="11">
        <v>0</v>
      </c>
      <c r="AK3825" s="11">
        <v>0</v>
      </c>
      <c r="AL3825" s="11">
        <v>0</v>
      </c>
      <c r="AM3825" s="11">
        <v>0</v>
      </c>
      <c r="AN3825" s="11">
        <v>0</v>
      </c>
      <c r="AO38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5" s="11">
        <f>Table_PBS_SQL_DB2_PBSSQL_PBS_NDP_Tina_CG_QtrlyPerformance_Final[[#This Row],[GOU REL]]+Table_PBS_SQL_DB2_PBSSQL_PBS_NDP_Tina_CG_QtrlyPerformance_Final[[#This Row],[EXT REL]]</f>
        <v>0</v>
      </c>
      <c r="AT3825" s="11">
        <f>Table_PBS_SQL_DB2_PBSSQL_PBS_NDP_Tina_CG_QtrlyPerformance_Final[[#This Row],[GOU EXP]]+Table_PBS_SQL_DB2_PBSSQL_PBS_NDP_Tina_CG_QtrlyPerformance_Final[[#This Row],[EXT EXP]]</f>
        <v>0</v>
      </c>
      <c r="AU3825" s="11" t="str">
        <f>IF(Table_PBS_SQL_DB2_PBSSQL_PBS_NDP_Tina_CG_QtrlyPerformance_Final[[#This Row],[Item_Code]]&gt;"300000", "Capital", "Recurrent")</f>
        <v>Recurrent</v>
      </c>
    </row>
    <row r="3826" spans="1:47" x14ac:dyDescent="0.25">
      <c r="A3826" t="s">
        <v>123</v>
      </c>
      <c r="B3826" t="s">
        <v>1170</v>
      </c>
      <c r="C3826" t="s">
        <v>275</v>
      </c>
      <c r="D3826" t="s">
        <v>1182</v>
      </c>
      <c r="E3826" t="s">
        <v>31</v>
      </c>
      <c r="F3826" t="s">
        <v>1183</v>
      </c>
      <c r="G3826" t="s">
        <v>87</v>
      </c>
      <c r="H3826" t="s">
        <v>1184</v>
      </c>
      <c r="I3826" t="s">
        <v>666</v>
      </c>
      <c r="J3826" t="s">
        <v>1197</v>
      </c>
      <c r="K3826" t="s">
        <v>1185</v>
      </c>
      <c r="L3826" t="s">
        <v>1186</v>
      </c>
      <c r="M3826" t="s">
        <v>1200</v>
      </c>
      <c r="N3826" t="s">
        <v>1201</v>
      </c>
      <c r="O3826" t="s">
        <v>957</v>
      </c>
      <c r="P3826" t="s">
        <v>958</v>
      </c>
      <c r="Q3826" s="11">
        <v>0</v>
      </c>
      <c r="R3826" s="11">
        <v>0</v>
      </c>
      <c r="S3826" s="11">
        <v>0</v>
      </c>
      <c r="T3826" s="11">
        <v>0</v>
      </c>
      <c r="U3826" s="11">
        <v>2000000000</v>
      </c>
      <c r="V3826" s="11">
        <v>0</v>
      </c>
      <c r="W3826" s="11">
        <v>0</v>
      </c>
      <c r="X3826" s="11">
        <v>2000000000</v>
      </c>
      <c r="Y3826" s="11">
        <v>0</v>
      </c>
      <c r="Z3826" s="11">
        <v>0</v>
      </c>
      <c r="AA3826" s="11">
        <v>0</v>
      </c>
      <c r="AB3826" s="11">
        <v>0</v>
      </c>
      <c r="AC3826" s="11">
        <v>0</v>
      </c>
      <c r="AD3826" s="11">
        <v>0</v>
      </c>
      <c r="AE3826" s="11">
        <v>0</v>
      </c>
      <c r="AF3826" s="11">
        <v>0</v>
      </c>
      <c r="AG3826" s="11">
        <v>0</v>
      </c>
      <c r="AH3826" s="11">
        <v>0</v>
      </c>
      <c r="AI3826" s="11">
        <v>0</v>
      </c>
      <c r="AJ3826" s="11">
        <v>0</v>
      </c>
      <c r="AK3826" s="11">
        <v>0</v>
      </c>
      <c r="AL3826" s="11">
        <v>0</v>
      </c>
      <c r="AM3826" s="11">
        <v>0</v>
      </c>
      <c r="AN3826" s="11">
        <v>0</v>
      </c>
      <c r="AO38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6" s="11">
        <f>Table_PBS_SQL_DB2_PBSSQL_PBS_NDP_Tina_CG_QtrlyPerformance_Final[[#This Row],[GOU REL]]+Table_PBS_SQL_DB2_PBSSQL_PBS_NDP_Tina_CG_QtrlyPerformance_Final[[#This Row],[EXT REL]]</f>
        <v>0</v>
      </c>
      <c r="AT3826" s="11">
        <f>Table_PBS_SQL_DB2_PBSSQL_PBS_NDP_Tina_CG_QtrlyPerformance_Final[[#This Row],[GOU EXP]]+Table_PBS_SQL_DB2_PBSSQL_PBS_NDP_Tina_CG_QtrlyPerformance_Final[[#This Row],[EXT EXP]]</f>
        <v>0</v>
      </c>
      <c r="AU3826" s="11" t="str">
        <f>IF(Table_PBS_SQL_DB2_PBSSQL_PBS_NDP_Tina_CG_QtrlyPerformance_Final[[#This Row],[Item_Code]]&gt;"300000", "Capital", "Recurrent")</f>
        <v>Capital</v>
      </c>
    </row>
    <row r="3827" spans="1:47" x14ac:dyDescent="0.25">
      <c r="A3827" t="s">
        <v>295</v>
      </c>
      <c r="B3827" t="s">
        <v>296</v>
      </c>
      <c r="C3827" t="s">
        <v>293</v>
      </c>
      <c r="D3827" t="s">
        <v>1206</v>
      </c>
      <c r="E3827" t="s">
        <v>31</v>
      </c>
      <c r="F3827" t="s">
        <v>1207</v>
      </c>
      <c r="G3827" t="s">
        <v>75</v>
      </c>
      <c r="H3827" t="s">
        <v>1208</v>
      </c>
      <c r="I3827" t="s">
        <v>493</v>
      </c>
      <c r="J3827" t="s">
        <v>1209</v>
      </c>
      <c r="K3827" t="s">
        <v>1210</v>
      </c>
      <c r="L3827" t="s">
        <v>1211</v>
      </c>
      <c r="M3827" t="s">
        <v>1212</v>
      </c>
      <c r="N3827" t="s">
        <v>1213</v>
      </c>
      <c r="O3827" t="s">
        <v>1028</v>
      </c>
      <c r="P3827" t="s">
        <v>1029</v>
      </c>
      <c r="Q3827" s="11">
        <v>0</v>
      </c>
      <c r="R3827" s="11">
        <v>0</v>
      </c>
      <c r="S3827" s="11">
        <v>0</v>
      </c>
      <c r="T3827" s="11">
        <v>0</v>
      </c>
      <c r="U3827" s="11">
        <v>74236400</v>
      </c>
      <c r="V3827" s="11">
        <v>0</v>
      </c>
      <c r="W3827" s="11">
        <v>74236400</v>
      </c>
      <c r="X3827" s="11">
        <v>0</v>
      </c>
      <c r="Y3827" s="11">
        <v>0</v>
      </c>
      <c r="Z3827" s="11">
        <v>0</v>
      </c>
      <c r="AA3827" s="11">
        <v>0</v>
      </c>
      <c r="AB3827" s="11">
        <v>0</v>
      </c>
      <c r="AC3827" s="11">
        <v>18559100</v>
      </c>
      <c r="AD3827" s="11">
        <v>12165590</v>
      </c>
      <c r="AE3827" s="11">
        <v>0</v>
      </c>
      <c r="AF3827" s="11">
        <v>0</v>
      </c>
      <c r="AG3827" s="11">
        <v>18559100</v>
      </c>
      <c r="AH3827" s="11">
        <v>4862000</v>
      </c>
      <c r="AI3827" s="11">
        <v>0</v>
      </c>
      <c r="AJ3827" s="11">
        <v>0</v>
      </c>
      <c r="AK3827" s="11">
        <v>18559100</v>
      </c>
      <c r="AL3827" s="11">
        <v>38649710</v>
      </c>
      <c r="AM3827" s="11">
        <v>0</v>
      </c>
      <c r="AN3827" s="11">
        <v>0</v>
      </c>
      <c r="AO38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55677300</v>
      </c>
      <c r="AP38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55677300</v>
      </c>
      <c r="AR38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7" s="11">
        <f>Table_PBS_SQL_DB2_PBSSQL_PBS_NDP_Tina_CG_QtrlyPerformance_Final[[#This Row],[GOU REL]]+Table_PBS_SQL_DB2_PBSSQL_PBS_NDP_Tina_CG_QtrlyPerformance_Final[[#This Row],[EXT REL]]</f>
        <v>55677300</v>
      </c>
      <c r="AT3827" s="11">
        <f>Table_PBS_SQL_DB2_PBSSQL_PBS_NDP_Tina_CG_QtrlyPerformance_Final[[#This Row],[GOU EXP]]+Table_PBS_SQL_DB2_PBSSQL_PBS_NDP_Tina_CG_QtrlyPerformance_Final[[#This Row],[EXT EXP]]</f>
        <v>55677300</v>
      </c>
      <c r="AU3827" s="11" t="str">
        <f>IF(Table_PBS_SQL_DB2_PBSSQL_PBS_NDP_Tina_CG_QtrlyPerformance_Final[[#This Row],[Item_Code]]&gt;"300000", "Capital", "Recurrent")</f>
        <v>Recurrent</v>
      </c>
    </row>
    <row r="3828" spans="1:47" x14ac:dyDescent="0.25">
      <c r="A3828" t="s">
        <v>295</v>
      </c>
      <c r="B3828" t="s">
        <v>296</v>
      </c>
      <c r="C3828" t="s">
        <v>293</v>
      </c>
      <c r="D3828" t="s">
        <v>1206</v>
      </c>
      <c r="E3828" t="s">
        <v>31</v>
      </c>
      <c r="F3828" t="s">
        <v>1207</v>
      </c>
      <c r="G3828" t="s">
        <v>75</v>
      </c>
      <c r="H3828" t="s">
        <v>1208</v>
      </c>
      <c r="I3828" t="s">
        <v>493</v>
      </c>
      <c r="J3828" t="s">
        <v>1209</v>
      </c>
      <c r="K3828" t="s">
        <v>1210</v>
      </c>
      <c r="L3828" t="s">
        <v>1211</v>
      </c>
      <c r="M3828" t="s">
        <v>1212</v>
      </c>
      <c r="N3828" t="s">
        <v>1213</v>
      </c>
      <c r="O3828" t="s">
        <v>906</v>
      </c>
      <c r="P3828" t="s">
        <v>907</v>
      </c>
      <c r="Q3828" s="11">
        <v>0</v>
      </c>
      <c r="R3828" s="11">
        <v>0</v>
      </c>
      <c r="S3828" s="11">
        <v>0</v>
      </c>
      <c r="T3828" s="11">
        <v>0</v>
      </c>
      <c r="U3828" s="11">
        <v>3000000</v>
      </c>
      <c r="V3828" s="11">
        <v>0</v>
      </c>
      <c r="W3828" s="11">
        <v>3000000</v>
      </c>
      <c r="X3828" s="11">
        <v>0</v>
      </c>
      <c r="Y3828" s="11">
        <v>0</v>
      </c>
      <c r="Z3828" s="11">
        <v>0</v>
      </c>
      <c r="AA3828" s="11">
        <v>0</v>
      </c>
      <c r="AB3828" s="11">
        <v>0</v>
      </c>
      <c r="AC3828" s="11">
        <v>750000</v>
      </c>
      <c r="AD3828" s="11">
        <v>0</v>
      </c>
      <c r="AE3828" s="11">
        <v>0</v>
      </c>
      <c r="AF3828" s="11">
        <v>0</v>
      </c>
      <c r="AG3828" s="11">
        <v>750000</v>
      </c>
      <c r="AH3828" s="11">
        <v>0</v>
      </c>
      <c r="AI3828" s="11">
        <v>0</v>
      </c>
      <c r="AJ3828" s="11">
        <v>0</v>
      </c>
      <c r="AK3828" s="11">
        <v>750000</v>
      </c>
      <c r="AL3828" s="11">
        <v>2250000</v>
      </c>
      <c r="AM3828" s="11">
        <v>0</v>
      </c>
      <c r="AN3828" s="11">
        <v>0</v>
      </c>
      <c r="AO38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2250000</v>
      </c>
      <c r="AP38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2250000</v>
      </c>
      <c r="AR38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8" s="11">
        <f>Table_PBS_SQL_DB2_PBSSQL_PBS_NDP_Tina_CG_QtrlyPerformance_Final[[#This Row],[GOU REL]]+Table_PBS_SQL_DB2_PBSSQL_PBS_NDP_Tina_CG_QtrlyPerformance_Final[[#This Row],[EXT REL]]</f>
        <v>2250000</v>
      </c>
      <c r="AT3828" s="11">
        <f>Table_PBS_SQL_DB2_PBSSQL_PBS_NDP_Tina_CG_QtrlyPerformance_Final[[#This Row],[GOU EXP]]+Table_PBS_SQL_DB2_PBSSQL_PBS_NDP_Tina_CG_QtrlyPerformance_Final[[#This Row],[EXT EXP]]</f>
        <v>2250000</v>
      </c>
      <c r="AU3828" s="11" t="str">
        <f>IF(Table_PBS_SQL_DB2_PBSSQL_PBS_NDP_Tina_CG_QtrlyPerformance_Final[[#This Row],[Item_Code]]&gt;"300000", "Capital", "Recurrent")</f>
        <v>Recurrent</v>
      </c>
    </row>
    <row r="3829" spans="1:47" x14ac:dyDescent="0.25">
      <c r="A3829" t="s">
        <v>295</v>
      </c>
      <c r="B3829" t="s">
        <v>296</v>
      </c>
      <c r="C3829" t="s">
        <v>293</v>
      </c>
      <c r="D3829" t="s">
        <v>1206</v>
      </c>
      <c r="E3829" t="s">
        <v>31</v>
      </c>
      <c r="F3829" t="s">
        <v>1207</v>
      </c>
      <c r="G3829" t="s">
        <v>75</v>
      </c>
      <c r="H3829" t="s">
        <v>1208</v>
      </c>
      <c r="I3829" t="s">
        <v>493</v>
      </c>
      <c r="J3829" t="s">
        <v>1209</v>
      </c>
      <c r="K3829" t="s">
        <v>1210</v>
      </c>
      <c r="L3829" t="s">
        <v>1211</v>
      </c>
      <c r="M3829" t="s">
        <v>1212</v>
      </c>
      <c r="N3829" t="s">
        <v>1213</v>
      </c>
      <c r="O3829" t="s">
        <v>1005</v>
      </c>
      <c r="P3829" t="s">
        <v>1006</v>
      </c>
      <c r="Q3829" s="11">
        <v>0</v>
      </c>
      <c r="R3829" s="11">
        <v>0</v>
      </c>
      <c r="S3829" s="11">
        <v>0</v>
      </c>
      <c r="T3829" s="11">
        <v>0</v>
      </c>
      <c r="U3829" s="11">
        <v>25298648</v>
      </c>
      <c r="V3829" s="11">
        <v>0</v>
      </c>
      <c r="W3829" s="11">
        <v>25298648</v>
      </c>
      <c r="X3829" s="11">
        <v>0</v>
      </c>
      <c r="Y3829" s="11">
        <v>0</v>
      </c>
      <c r="Z3829" s="11">
        <v>0</v>
      </c>
      <c r="AA3829" s="11">
        <v>0</v>
      </c>
      <c r="AB3829" s="11">
        <v>0</v>
      </c>
      <c r="AC3829" s="11">
        <v>6324662</v>
      </c>
      <c r="AD3829" s="11">
        <v>5945000</v>
      </c>
      <c r="AE3829" s="11">
        <v>0</v>
      </c>
      <c r="AF3829" s="11">
        <v>0</v>
      </c>
      <c r="AG3829" s="11">
        <v>6324662</v>
      </c>
      <c r="AH3829" s="11">
        <v>0</v>
      </c>
      <c r="AI3829" s="11">
        <v>0</v>
      </c>
      <c r="AJ3829" s="11">
        <v>0</v>
      </c>
      <c r="AK3829" s="11">
        <v>6324662</v>
      </c>
      <c r="AL3829" s="11">
        <v>13028986</v>
      </c>
      <c r="AM3829" s="11">
        <v>0</v>
      </c>
      <c r="AN3829" s="11">
        <v>0</v>
      </c>
      <c r="AO38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18973986</v>
      </c>
      <c r="AP38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18973986</v>
      </c>
      <c r="AR38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29" s="11">
        <f>Table_PBS_SQL_DB2_PBSSQL_PBS_NDP_Tina_CG_QtrlyPerformance_Final[[#This Row],[GOU REL]]+Table_PBS_SQL_DB2_PBSSQL_PBS_NDP_Tina_CG_QtrlyPerformance_Final[[#This Row],[EXT REL]]</f>
        <v>18973986</v>
      </c>
      <c r="AT3829" s="11">
        <f>Table_PBS_SQL_DB2_PBSSQL_PBS_NDP_Tina_CG_QtrlyPerformance_Final[[#This Row],[GOU EXP]]+Table_PBS_SQL_DB2_PBSSQL_PBS_NDP_Tina_CG_QtrlyPerformance_Final[[#This Row],[EXT EXP]]</f>
        <v>18973986</v>
      </c>
      <c r="AU3829" s="11" t="str">
        <f>IF(Table_PBS_SQL_DB2_PBSSQL_PBS_NDP_Tina_CG_QtrlyPerformance_Final[[#This Row],[Item_Code]]&gt;"300000", "Capital", "Recurrent")</f>
        <v>Recurrent</v>
      </c>
    </row>
    <row r="3830" spans="1:47" x14ac:dyDescent="0.25">
      <c r="A3830" t="s">
        <v>295</v>
      </c>
      <c r="B3830" t="s">
        <v>296</v>
      </c>
      <c r="C3830" t="s">
        <v>293</v>
      </c>
      <c r="D3830" t="s">
        <v>1206</v>
      </c>
      <c r="E3830" t="s">
        <v>31</v>
      </c>
      <c r="F3830" t="s">
        <v>1207</v>
      </c>
      <c r="G3830" t="s">
        <v>97</v>
      </c>
      <c r="H3830" t="s">
        <v>881</v>
      </c>
      <c r="I3830" t="s">
        <v>493</v>
      </c>
      <c r="J3830" t="s">
        <v>864</v>
      </c>
      <c r="K3830" t="s">
        <v>301</v>
      </c>
      <c r="L3830" t="s">
        <v>1214</v>
      </c>
      <c r="M3830" t="s">
        <v>866</v>
      </c>
      <c r="N3830" t="s">
        <v>867</v>
      </c>
      <c r="O3830" t="s">
        <v>1062</v>
      </c>
      <c r="P3830" t="s">
        <v>1063</v>
      </c>
      <c r="Q3830" s="11">
        <v>0</v>
      </c>
      <c r="R3830" s="11">
        <v>0</v>
      </c>
      <c r="S3830" s="11">
        <v>0</v>
      </c>
      <c r="T3830" s="11">
        <v>0</v>
      </c>
      <c r="U3830" s="11">
        <v>18720000</v>
      </c>
      <c r="V3830" s="11">
        <v>0</v>
      </c>
      <c r="W3830" s="11">
        <v>18720000</v>
      </c>
      <c r="X3830" s="11">
        <v>0</v>
      </c>
      <c r="Y3830" s="11">
        <v>4680000</v>
      </c>
      <c r="Z3830" s="11">
        <v>0</v>
      </c>
      <c r="AA3830" s="11">
        <v>0</v>
      </c>
      <c r="AB3830" s="11">
        <v>0</v>
      </c>
      <c r="AC3830" s="11">
        <v>4680000</v>
      </c>
      <c r="AD3830" s="11">
        <v>6585920</v>
      </c>
      <c r="AE3830" s="11">
        <v>0</v>
      </c>
      <c r="AF3830" s="11">
        <v>0</v>
      </c>
      <c r="AG3830" s="11">
        <v>4680000</v>
      </c>
      <c r="AH3830" s="11">
        <v>0</v>
      </c>
      <c r="AI3830" s="11">
        <v>0</v>
      </c>
      <c r="AJ3830" s="11">
        <v>0</v>
      </c>
      <c r="AK3830" s="11">
        <v>4680000</v>
      </c>
      <c r="AL3830" s="11">
        <v>7021000</v>
      </c>
      <c r="AM3830" s="11">
        <v>0</v>
      </c>
      <c r="AN3830" s="11">
        <v>0</v>
      </c>
      <c r="AO38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18720000</v>
      </c>
      <c r="AP38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13606920</v>
      </c>
      <c r="AR38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0" s="11">
        <f>Table_PBS_SQL_DB2_PBSSQL_PBS_NDP_Tina_CG_QtrlyPerformance_Final[[#This Row],[GOU REL]]+Table_PBS_SQL_DB2_PBSSQL_PBS_NDP_Tina_CG_QtrlyPerformance_Final[[#This Row],[EXT REL]]</f>
        <v>18720000</v>
      </c>
      <c r="AT3830" s="11">
        <f>Table_PBS_SQL_DB2_PBSSQL_PBS_NDP_Tina_CG_QtrlyPerformance_Final[[#This Row],[GOU EXP]]+Table_PBS_SQL_DB2_PBSSQL_PBS_NDP_Tina_CG_QtrlyPerformance_Final[[#This Row],[EXT EXP]]</f>
        <v>13606920</v>
      </c>
      <c r="AU3830" s="11" t="str">
        <f>IF(Table_PBS_SQL_DB2_PBSSQL_PBS_NDP_Tina_CG_QtrlyPerformance_Final[[#This Row],[Item_Code]]&gt;"300000", "Capital", "Recurrent")</f>
        <v>Recurrent</v>
      </c>
    </row>
    <row r="3831" spans="1:47" x14ac:dyDescent="0.25">
      <c r="A3831" t="s">
        <v>295</v>
      </c>
      <c r="B3831" t="s">
        <v>296</v>
      </c>
      <c r="C3831" t="s">
        <v>293</v>
      </c>
      <c r="D3831" t="s">
        <v>1206</v>
      </c>
      <c r="E3831" t="s">
        <v>31</v>
      </c>
      <c r="F3831" t="s">
        <v>1207</v>
      </c>
      <c r="G3831" t="s">
        <v>97</v>
      </c>
      <c r="H3831" t="s">
        <v>881</v>
      </c>
      <c r="I3831" t="s">
        <v>493</v>
      </c>
      <c r="J3831" t="s">
        <v>864</v>
      </c>
      <c r="K3831" t="s">
        <v>301</v>
      </c>
      <c r="L3831" t="s">
        <v>1214</v>
      </c>
      <c r="M3831" t="s">
        <v>1044</v>
      </c>
      <c r="N3831" t="s">
        <v>1045</v>
      </c>
      <c r="O3831" t="s">
        <v>1485</v>
      </c>
      <c r="P3831" t="s">
        <v>1486</v>
      </c>
      <c r="Q3831" s="11">
        <v>0</v>
      </c>
      <c r="R3831" s="11">
        <v>0</v>
      </c>
      <c r="S3831" s="11">
        <v>541500000</v>
      </c>
      <c r="T3831" s="11">
        <v>-541500000</v>
      </c>
      <c r="U3831" s="11">
        <v>5016268906</v>
      </c>
      <c r="V3831" s="11">
        <v>0</v>
      </c>
      <c r="W3831" s="11">
        <v>5557768906</v>
      </c>
      <c r="X3831" s="11">
        <v>0</v>
      </c>
      <c r="Y3831" s="11">
        <v>0</v>
      </c>
      <c r="Z3831" s="11">
        <v>0</v>
      </c>
      <c r="AA3831" s="11">
        <v>0</v>
      </c>
      <c r="AB3831" s="11">
        <v>0</v>
      </c>
      <c r="AC3831" s="11">
        <v>1389442227</v>
      </c>
      <c r="AD3831" s="11">
        <v>0</v>
      </c>
      <c r="AE3831" s="11">
        <v>0</v>
      </c>
      <c r="AF3831" s="11">
        <v>0</v>
      </c>
      <c r="AG3831" s="11">
        <v>0</v>
      </c>
      <c r="AH3831" s="11">
        <v>65848600</v>
      </c>
      <c r="AI3831" s="11">
        <v>0</v>
      </c>
      <c r="AJ3831" s="11">
        <v>0</v>
      </c>
      <c r="AK3831" s="11">
        <v>0</v>
      </c>
      <c r="AL3831" s="11">
        <v>1374304296</v>
      </c>
      <c r="AM3831" s="11">
        <v>0</v>
      </c>
      <c r="AN3831" s="11">
        <v>0</v>
      </c>
      <c r="AO38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1389442227</v>
      </c>
      <c r="AP38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1440152896</v>
      </c>
      <c r="AR38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1" s="11">
        <f>Table_PBS_SQL_DB2_PBSSQL_PBS_NDP_Tina_CG_QtrlyPerformance_Final[[#This Row],[GOU REL]]+Table_PBS_SQL_DB2_PBSSQL_PBS_NDP_Tina_CG_QtrlyPerformance_Final[[#This Row],[EXT REL]]</f>
        <v>1389442227</v>
      </c>
      <c r="AT3831" s="11">
        <f>Table_PBS_SQL_DB2_PBSSQL_PBS_NDP_Tina_CG_QtrlyPerformance_Final[[#This Row],[GOU EXP]]+Table_PBS_SQL_DB2_PBSSQL_PBS_NDP_Tina_CG_QtrlyPerformance_Final[[#This Row],[EXT EXP]]</f>
        <v>1440152896</v>
      </c>
      <c r="AU3831" s="11" t="str">
        <f>IF(Table_PBS_SQL_DB2_PBSSQL_PBS_NDP_Tina_CG_QtrlyPerformance_Final[[#This Row],[Item_Code]]&gt;"300000", "Capital", "Recurrent")</f>
        <v>Capital</v>
      </c>
    </row>
    <row r="3832" spans="1:47" x14ac:dyDescent="0.25">
      <c r="A3832" t="s">
        <v>295</v>
      </c>
      <c r="B3832" t="s">
        <v>296</v>
      </c>
      <c r="C3832" t="s">
        <v>293</v>
      </c>
      <c r="D3832" t="s">
        <v>1206</v>
      </c>
      <c r="E3832" t="s">
        <v>31</v>
      </c>
      <c r="F3832" t="s">
        <v>1207</v>
      </c>
      <c r="G3832" t="s">
        <v>97</v>
      </c>
      <c r="H3832" t="s">
        <v>881</v>
      </c>
      <c r="I3832" t="s">
        <v>493</v>
      </c>
      <c r="J3832" t="s">
        <v>864</v>
      </c>
      <c r="K3832" t="s">
        <v>301</v>
      </c>
      <c r="L3832" t="s">
        <v>1214</v>
      </c>
      <c r="M3832" t="s">
        <v>876</v>
      </c>
      <c r="N3832" t="s">
        <v>1885</v>
      </c>
      <c r="O3832" t="s">
        <v>1002</v>
      </c>
      <c r="P3832" t="s">
        <v>1003</v>
      </c>
      <c r="Q3832" s="11">
        <v>0</v>
      </c>
      <c r="R3832" s="11">
        <v>0</v>
      </c>
      <c r="S3832" s="11">
        <v>0</v>
      </c>
      <c r="T3832" s="11">
        <v>0</v>
      </c>
      <c r="U3832" s="11">
        <v>475542000</v>
      </c>
      <c r="V3832" s="11">
        <v>0</v>
      </c>
      <c r="W3832" s="11">
        <v>475542000</v>
      </c>
      <c r="X3832" s="11">
        <v>0</v>
      </c>
      <c r="Y3832" s="11">
        <v>0</v>
      </c>
      <c r="Z3832" s="11">
        <v>0</v>
      </c>
      <c r="AA3832" s="11">
        <v>0</v>
      </c>
      <c r="AB3832" s="11">
        <v>0</v>
      </c>
      <c r="AC3832" s="11">
        <v>300000000</v>
      </c>
      <c r="AD3832" s="11">
        <v>300000000</v>
      </c>
      <c r="AE3832" s="11">
        <v>0</v>
      </c>
      <c r="AF3832" s="11">
        <v>0</v>
      </c>
      <c r="AG3832" s="11">
        <v>175542000</v>
      </c>
      <c r="AH3832" s="11">
        <v>174995000</v>
      </c>
      <c r="AI3832" s="11">
        <v>0</v>
      </c>
      <c r="AJ3832" s="11">
        <v>0</v>
      </c>
      <c r="AK3832" s="11">
        <v>0</v>
      </c>
      <c r="AL3832" s="11">
        <v>547000</v>
      </c>
      <c r="AM3832" s="11">
        <v>0</v>
      </c>
      <c r="AN3832" s="11">
        <v>0</v>
      </c>
      <c r="AO38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475542000</v>
      </c>
      <c r="AP38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475542000</v>
      </c>
      <c r="AR38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2" s="11">
        <f>Table_PBS_SQL_DB2_PBSSQL_PBS_NDP_Tina_CG_QtrlyPerformance_Final[[#This Row],[GOU REL]]+Table_PBS_SQL_DB2_PBSSQL_PBS_NDP_Tina_CG_QtrlyPerformance_Final[[#This Row],[EXT REL]]</f>
        <v>475542000</v>
      </c>
      <c r="AT3832" s="11">
        <f>Table_PBS_SQL_DB2_PBSSQL_PBS_NDP_Tina_CG_QtrlyPerformance_Final[[#This Row],[GOU EXP]]+Table_PBS_SQL_DB2_PBSSQL_PBS_NDP_Tina_CG_QtrlyPerformance_Final[[#This Row],[EXT EXP]]</f>
        <v>475542000</v>
      </c>
      <c r="AU3832" s="11" t="str">
        <f>IF(Table_PBS_SQL_DB2_PBSSQL_PBS_NDP_Tina_CG_QtrlyPerformance_Final[[#This Row],[Item_Code]]&gt;"300000", "Capital", "Recurrent")</f>
        <v>Recurrent</v>
      </c>
    </row>
    <row r="3833" spans="1:47" x14ac:dyDescent="0.25">
      <c r="A3833" t="s">
        <v>295</v>
      </c>
      <c r="B3833" t="s">
        <v>296</v>
      </c>
      <c r="C3833" t="s">
        <v>293</v>
      </c>
      <c r="D3833" t="s">
        <v>1206</v>
      </c>
      <c r="E3833" t="s">
        <v>31</v>
      </c>
      <c r="F3833" t="s">
        <v>1207</v>
      </c>
      <c r="G3833" t="s">
        <v>103</v>
      </c>
      <c r="H3833" t="s">
        <v>1217</v>
      </c>
      <c r="I3833" t="s">
        <v>896</v>
      </c>
      <c r="J3833" t="s">
        <v>897</v>
      </c>
      <c r="K3833" t="s">
        <v>303</v>
      </c>
      <c r="L3833" t="s">
        <v>1218</v>
      </c>
      <c r="M3833" t="s">
        <v>1044</v>
      </c>
      <c r="N3833" t="s">
        <v>1045</v>
      </c>
      <c r="O3833" t="s">
        <v>1011</v>
      </c>
      <c r="P3833" t="s">
        <v>1012</v>
      </c>
      <c r="Q3833" s="11">
        <v>0</v>
      </c>
      <c r="R3833" s="11">
        <v>0</v>
      </c>
      <c r="S3833" s="11">
        <v>0</v>
      </c>
      <c r="T3833" s="11">
        <v>0</v>
      </c>
      <c r="U3833" s="11">
        <v>0</v>
      </c>
      <c r="V3833" s="11">
        <v>0</v>
      </c>
      <c r="W3833" s="11">
        <v>0</v>
      </c>
      <c r="X3833" s="11">
        <v>0</v>
      </c>
      <c r="Y3833" s="11">
        <v>0</v>
      </c>
      <c r="Z3833" s="11">
        <v>0</v>
      </c>
      <c r="AA3833" s="11">
        <v>0</v>
      </c>
      <c r="AB3833" s="11">
        <v>0</v>
      </c>
      <c r="AC3833" s="11">
        <v>0</v>
      </c>
      <c r="AD3833" s="11">
        <v>0</v>
      </c>
      <c r="AE3833" s="11">
        <v>2019203410</v>
      </c>
      <c r="AF3833" s="11">
        <v>0</v>
      </c>
      <c r="AG3833" s="11">
        <v>0</v>
      </c>
      <c r="AH3833" s="11">
        <v>0</v>
      </c>
      <c r="AI3833" s="11">
        <v>295984328</v>
      </c>
      <c r="AJ3833" s="11">
        <v>0</v>
      </c>
      <c r="AK3833" s="11">
        <v>0</v>
      </c>
      <c r="AL3833" s="11">
        <v>0</v>
      </c>
      <c r="AM3833" s="11">
        <v>0</v>
      </c>
      <c r="AN3833" s="11">
        <v>0</v>
      </c>
      <c r="AO38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2315187738</v>
      </c>
      <c r="AQ38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3" s="11">
        <f>Table_PBS_SQL_DB2_PBSSQL_PBS_NDP_Tina_CG_QtrlyPerformance_Final[[#This Row],[GOU REL]]+Table_PBS_SQL_DB2_PBSSQL_PBS_NDP_Tina_CG_QtrlyPerformance_Final[[#This Row],[EXT REL]]</f>
        <v>2315187738</v>
      </c>
      <c r="AT3833" s="11">
        <f>Table_PBS_SQL_DB2_PBSSQL_PBS_NDP_Tina_CG_QtrlyPerformance_Final[[#This Row],[GOU EXP]]+Table_PBS_SQL_DB2_PBSSQL_PBS_NDP_Tina_CG_QtrlyPerformance_Final[[#This Row],[EXT EXP]]</f>
        <v>0</v>
      </c>
      <c r="AU3833" s="11" t="str">
        <f>IF(Table_PBS_SQL_DB2_PBSSQL_PBS_NDP_Tina_CG_QtrlyPerformance_Final[[#This Row],[Item_Code]]&gt;"300000", "Capital", "Recurrent")</f>
        <v>Recurrent</v>
      </c>
    </row>
    <row r="3834" spans="1:47" x14ac:dyDescent="0.25">
      <c r="A3834" t="s">
        <v>295</v>
      </c>
      <c r="B3834" t="s">
        <v>296</v>
      </c>
      <c r="C3834" t="s">
        <v>293</v>
      </c>
      <c r="D3834" t="s">
        <v>1206</v>
      </c>
      <c r="E3834" t="s">
        <v>31</v>
      </c>
      <c r="F3834" t="s">
        <v>1207</v>
      </c>
      <c r="G3834" t="s">
        <v>103</v>
      </c>
      <c r="H3834" t="s">
        <v>1217</v>
      </c>
      <c r="I3834" t="s">
        <v>467</v>
      </c>
      <c r="J3834" t="s">
        <v>1221</v>
      </c>
      <c r="K3834" t="s">
        <v>2001</v>
      </c>
      <c r="L3834" t="s">
        <v>2002</v>
      </c>
      <c r="M3834" t="s">
        <v>1918</v>
      </c>
      <c r="N3834" t="s">
        <v>2326</v>
      </c>
      <c r="O3834" t="s">
        <v>1011</v>
      </c>
      <c r="P3834" t="s">
        <v>1012</v>
      </c>
      <c r="Q3834" s="11">
        <v>0</v>
      </c>
      <c r="R3834" s="11">
        <v>0</v>
      </c>
      <c r="S3834" s="11">
        <v>0</v>
      </c>
      <c r="T3834" s="11">
        <v>0</v>
      </c>
      <c r="U3834" s="11">
        <v>1080000000</v>
      </c>
      <c r="V3834" s="11">
        <v>0</v>
      </c>
      <c r="W3834" s="11">
        <v>1080000000</v>
      </c>
      <c r="X3834" s="11">
        <v>0</v>
      </c>
      <c r="Y3834" s="11">
        <v>0</v>
      </c>
      <c r="Z3834" s="11">
        <v>0</v>
      </c>
      <c r="AA3834" s="11">
        <v>0</v>
      </c>
      <c r="AB3834" s="11">
        <v>0</v>
      </c>
      <c r="AC3834" s="11">
        <v>1080000000</v>
      </c>
      <c r="AD3834" s="11">
        <v>30186375</v>
      </c>
      <c r="AE3834" s="11">
        <v>0</v>
      </c>
      <c r="AF3834" s="11">
        <v>0</v>
      </c>
      <c r="AG3834" s="11">
        <v>0</v>
      </c>
      <c r="AH3834" s="11">
        <v>633396390</v>
      </c>
      <c r="AI3834" s="11">
        <v>0</v>
      </c>
      <c r="AJ3834" s="11">
        <v>0</v>
      </c>
      <c r="AK3834" s="11">
        <v>0</v>
      </c>
      <c r="AL3834" s="11">
        <v>416417234</v>
      </c>
      <c r="AM3834" s="11">
        <v>0</v>
      </c>
      <c r="AN3834" s="11">
        <v>0</v>
      </c>
      <c r="AO38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1080000000</v>
      </c>
      <c r="AP38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1079999999</v>
      </c>
      <c r="AR38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4" s="11">
        <f>Table_PBS_SQL_DB2_PBSSQL_PBS_NDP_Tina_CG_QtrlyPerformance_Final[[#This Row],[GOU REL]]+Table_PBS_SQL_DB2_PBSSQL_PBS_NDP_Tina_CG_QtrlyPerformance_Final[[#This Row],[EXT REL]]</f>
        <v>1080000000</v>
      </c>
      <c r="AT3834" s="11">
        <f>Table_PBS_SQL_DB2_PBSSQL_PBS_NDP_Tina_CG_QtrlyPerformance_Final[[#This Row],[GOU EXP]]+Table_PBS_SQL_DB2_PBSSQL_PBS_NDP_Tina_CG_QtrlyPerformance_Final[[#This Row],[EXT EXP]]</f>
        <v>1079999999</v>
      </c>
      <c r="AU3834" s="11" t="str">
        <f>IF(Table_PBS_SQL_DB2_PBSSQL_PBS_NDP_Tina_CG_QtrlyPerformance_Final[[#This Row],[Item_Code]]&gt;"300000", "Capital", "Recurrent")</f>
        <v>Recurrent</v>
      </c>
    </row>
    <row r="3835" spans="1:47" x14ac:dyDescent="0.25">
      <c r="A3835" t="s">
        <v>295</v>
      </c>
      <c r="B3835" t="s">
        <v>296</v>
      </c>
      <c r="C3835" t="s">
        <v>293</v>
      </c>
      <c r="D3835" t="s">
        <v>1206</v>
      </c>
      <c r="E3835" t="s">
        <v>31</v>
      </c>
      <c r="F3835" t="s">
        <v>1207</v>
      </c>
      <c r="G3835" t="s">
        <v>103</v>
      </c>
      <c r="H3835" t="s">
        <v>1217</v>
      </c>
      <c r="I3835" t="s">
        <v>467</v>
      </c>
      <c r="J3835" t="s">
        <v>1221</v>
      </c>
      <c r="K3835" t="s">
        <v>303</v>
      </c>
      <c r="L3835" t="s">
        <v>1218</v>
      </c>
      <c r="M3835" t="s">
        <v>1212</v>
      </c>
      <c r="N3835" t="s">
        <v>1213</v>
      </c>
      <c r="O3835" t="s">
        <v>1011</v>
      </c>
      <c r="P3835" t="s">
        <v>1012</v>
      </c>
      <c r="Q3835" s="11">
        <v>0</v>
      </c>
      <c r="R3835" s="11">
        <v>0</v>
      </c>
      <c r="S3835" s="11">
        <v>0</v>
      </c>
      <c r="T3835" s="11">
        <v>0</v>
      </c>
      <c r="U3835" s="11">
        <v>93600000</v>
      </c>
      <c r="V3835" s="11">
        <v>0</v>
      </c>
      <c r="W3835" s="11">
        <v>0</v>
      </c>
      <c r="X3835" s="11">
        <v>93600000</v>
      </c>
      <c r="Y3835" s="11">
        <v>0</v>
      </c>
      <c r="Z3835" s="11">
        <v>0</v>
      </c>
      <c r="AA3835" s="11">
        <v>0</v>
      </c>
      <c r="AB3835" s="11">
        <v>0</v>
      </c>
      <c r="AC3835" s="11">
        <v>0</v>
      </c>
      <c r="AD3835" s="11">
        <v>0</v>
      </c>
      <c r="AE3835" s="11">
        <v>0</v>
      </c>
      <c r="AF3835" s="11">
        <v>0</v>
      </c>
      <c r="AG3835" s="11">
        <v>0</v>
      </c>
      <c r="AH3835" s="11">
        <v>0</v>
      </c>
      <c r="AI3835" s="11">
        <v>0</v>
      </c>
      <c r="AJ3835" s="11">
        <v>0</v>
      </c>
      <c r="AK3835" s="11">
        <v>0</v>
      </c>
      <c r="AL3835" s="11">
        <v>0</v>
      </c>
      <c r="AM3835" s="11">
        <v>0</v>
      </c>
      <c r="AN3835" s="11">
        <v>0</v>
      </c>
      <c r="AO38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5" s="11">
        <f>Table_PBS_SQL_DB2_PBSSQL_PBS_NDP_Tina_CG_QtrlyPerformance_Final[[#This Row],[GOU REL]]+Table_PBS_SQL_DB2_PBSSQL_PBS_NDP_Tina_CG_QtrlyPerformance_Final[[#This Row],[EXT REL]]</f>
        <v>0</v>
      </c>
      <c r="AT3835" s="11">
        <f>Table_PBS_SQL_DB2_PBSSQL_PBS_NDP_Tina_CG_QtrlyPerformance_Final[[#This Row],[GOU EXP]]+Table_PBS_SQL_DB2_PBSSQL_PBS_NDP_Tina_CG_QtrlyPerformance_Final[[#This Row],[EXT EXP]]</f>
        <v>0</v>
      </c>
      <c r="AU3835" s="11" t="str">
        <f>IF(Table_PBS_SQL_DB2_PBSSQL_PBS_NDP_Tina_CG_QtrlyPerformance_Final[[#This Row],[Item_Code]]&gt;"300000", "Capital", "Recurrent")</f>
        <v>Recurrent</v>
      </c>
    </row>
    <row r="3836" spans="1:47" x14ac:dyDescent="0.25">
      <c r="A3836" t="s">
        <v>295</v>
      </c>
      <c r="B3836" t="s">
        <v>296</v>
      </c>
      <c r="C3836" t="s">
        <v>293</v>
      </c>
      <c r="D3836" t="s">
        <v>1206</v>
      </c>
      <c r="E3836" t="s">
        <v>31</v>
      </c>
      <c r="F3836" t="s">
        <v>1207</v>
      </c>
      <c r="G3836" t="s">
        <v>103</v>
      </c>
      <c r="H3836" t="s">
        <v>1217</v>
      </c>
      <c r="I3836" t="s">
        <v>467</v>
      </c>
      <c r="J3836" t="s">
        <v>1221</v>
      </c>
      <c r="K3836" t="s">
        <v>303</v>
      </c>
      <c r="L3836" t="s">
        <v>1218</v>
      </c>
      <c r="M3836" t="s">
        <v>1212</v>
      </c>
      <c r="N3836" t="s">
        <v>1213</v>
      </c>
      <c r="O3836" t="s">
        <v>1192</v>
      </c>
      <c r="P3836" t="s">
        <v>1193</v>
      </c>
      <c r="Q3836" s="11">
        <v>0</v>
      </c>
      <c r="R3836" s="11">
        <v>0</v>
      </c>
      <c r="S3836" s="11">
        <v>0</v>
      </c>
      <c r="T3836" s="11">
        <v>0</v>
      </c>
      <c r="U3836" s="11">
        <v>252000000</v>
      </c>
      <c r="V3836" s="11">
        <v>0</v>
      </c>
      <c r="W3836" s="11">
        <v>0</v>
      </c>
      <c r="X3836" s="11">
        <v>252000000</v>
      </c>
      <c r="Y3836" s="11">
        <v>0</v>
      </c>
      <c r="Z3836" s="11">
        <v>0</v>
      </c>
      <c r="AA3836" s="11">
        <v>0</v>
      </c>
      <c r="AB3836" s="11">
        <v>0</v>
      </c>
      <c r="AC3836" s="11">
        <v>0</v>
      </c>
      <c r="AD3836" s="11">
        <v>0</v>
      </c>
      <c r="AE3836" s="11">
        <v>0</v>
      </c>
      <c r="AF3836" s="11">
        <v>0</v>
      </c>
      <c r="AG3836" s="11">
        <v>0</v>
      </c>
      <c r="AH3836" s="11">
        <v>0</v>
      </c>
      <c r="AI3836" s="11">
        <v>0</v>
      </c>
      <c r="AJ3836" s="11">
        <v>0</v>
      </c>
      <c r="AK3836" s="11">
        <v>0</v>
      </c>
      <c r="AL3836" s="11">
        <v>0</v>
      </c>
      <c r="AM3836" s="11">
        <v>0</v>
      </c>
      <c r="AN3836" s="11">
        <v>0</v>
      </c>
      <c r="AO38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6" s="11">
        <f>Table_PBS_SQL_DB2_PBSSQL_PBS_NDP_Tina_CG_QtrlyPerformance_Final[[#This Row],[GOU REL]]+Table_PBS_SQL_DB2_PBSSQL_PBS_NDP_Tina_CG_QtrlyPerformance_Final[[#This Row],[EXT REL]]</f>
        <v>0</v>
      </c>
      <c r="AT3836" s="11">
        <f>Table_PBS_SQL_DB2_PBSSQL_PBS_NDP_Tina_CG_QtrlyPerformance_Final[[#This Row],[GOU EXP]]+Table_PBS_SQL_DB2_PBSSQL_PBS_NDP_Tina_CG_QtrlyPerformance_Final[[#This Row],[EXT EXP]]</f>
        <v>0</v>
      </c>
      <c r="AU3836" s="11" t="str">
        <f>IF(Table_PBS_SQL_DB2_PBSSQL_PBS_NDP_Tina_CG_QtrlyPerformance_Final[[#This Row],[Item_Code]]&gt;"300000", "Capital", "Recurrent")</f>
        <v>Recurrent</v>
      </c>
    </row>
    <row r="3837" spans="1:47" x14ac:dyDescent="0.25">
      <c r="A3837" t="s">
        <v>295</v>
      </c>
      <c r="B3837" t="s">
        <v>296</v>
      </c>
      <c r="C3837" t="s">
        <v>293</v>
      </c>
      <c r="D3837" t="s">
        <v>1206</v>
      </c>
      <c r="E3837" t="s">
        <v>31</v>
      </c>
      <c r="F3837" t="s">
        <v>1207</v>
      </c>
      <c r="G3837" t="s">
        <v>177</v>
      </c>
      <c r="H3837" t="s">
        <v>1222</v>
      </c>
      <c r="I3837" t="s">
        <v>896</v>
      </c>
      <c r="J3837" t="s">
        <v>897</v>
      </c>
      <c r="K3837" t="s">
        <v>1223</v>
      </c>
      <c r="L3837" t="s">
        <v>1224</v>
      </c>
      <c r="M3837" t="s">
        <v>1212</v>
      </c>
      <c r="N3837" t="s">
        <v>1213</v>
      </c>
      <c r="O3837" t="s">
        <v>940</v>
      </c>
      <c r="P3837" t="s">
        <v>941</v>
      </c>
      <c r="Q3837" s="11">
        <v>0</v>
      </c>
      <c r="R3837" s="11">
        <v>0</v>
      </c>
      <c r="S3837" s="11">
        <v>0</v>
      </c>
      <c r="T3837" s="11">
        <v>0</v>
      </c>
      <c r="U3837" s="11">
        <v>0</v>
      </c>
      <c r="V3837" s="11">
        <v>0</v>
      </c>
      <c r="W3837" s="11">
        <v>0</v>
      </c>
      <c r="X3837" s="11">
        <v>0</v>
      </c>
      <c r="Y3837" s="11">
        <v>0</v>
      </c>
      <c r="Z3837" s="11">
        <v>0</v>
      </c>
      <c r="AA3837" s="11">
        <v>3818750</v>
      </c>
      <c r="AB3837" s="11">
        <v>0</v>
      </c>
      <c r="AC3837" s="11">
        <v>0</v>
      </c>
      <c r="AD3837" s="11">
        <v>0</v>
      </c>
      <c r="AE3837" s="11">
        <v>13399425.16492461</v>
      </c>
      <c r="AF3837" s="11">
        <v>0</v>
      </c>
      <c r="AG3837" s="11">
        <v>0</v>
      </c>
      <c r="AH3837" s="11">
        <v>0</v>
      </c>
      <c r="AI3837" s="11">
        <v>1964151</v>
      </c>
      <c r="AJ3837" s="11">
        <v>0</v>
      </c>
      <c r="AK3837" s="11">
        <v>0</v>
      </c>
      <c r="AL3837" s="11">
        <v>0</v>
      </c>
      <c r="AM3837" s="11">
        <v>0</v>
      </c>
      <c r="AN3837" s="11">
        <v>0</v>
      </c>
      <c r="AO38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19182326.16492461</v>
      </c>
      <c r="AQ38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7" s="11">
        <f>Table_PBS_SQL_DB2_PBSSQL_PBS_NDP_Tina_CG_QtrlyPerformance_Final[[#This Row],[GOU REL]]+Table_PBS_SQL_DB2_PBSSQL_PBS_NDP_Tina_CG_QtrlyPerformance_Final[[#This Row],[EXT REL]]</f>
        <v>19182326.16492461</v>
      </c>
      <c r="AT3837" s="11">
        <f>Table_PBS_SQL_DB2_PBSSQL_PBS_NDP_Tina_CG_QtrlyPerformance_Final[[#This Row],[GOU EXP]]+Table_PBS_SQL_DB2_PBSSQL_PBS_NDP_Tina_CG_QtrlyPerformance_Final[[#This Row],[EXT EXP]]</f>
        <v>0</v>
      </c>
      <c r="AU3837" s="11" t="str">
        <f>IF(Table_PBS_SQL_DB2_PBSSQL_PBS_NDP_Tina_CG_QtrlyPerformance_Final[[#This Row],[Item_Code]]&gt;"300000", "Capital", "Recurrent")</f>
        <v>Recurrent</v>
      </c>
    </row>
    <row r="3838" spans="1:47" x14ac:dyDescent="0.25">
      <c r="A3838" t="s">
        <v>295</v>
      </c>
      <c r="B3838" t="s">
        <v>296</v>
      </c>
      <c r="C3838" t="s">
        <v>293</v>
      </c>
      <c r="D3838" t="s">
        <v>1206</v>
      </c>
      <c r="E3838" t="s">
        <v>31</v>
      </c>
      <c r="F3838" t="s">
        <v>1207</v>
      </c>
      <c r="G3838" t="s">
        <v>177</v>
      </c>
      <c r="H3838" t="s">
        <v>1222</v>
      </c>
      <c r="I3838" t="s">
        <v>896</v>
      </c>
      <c r="J3838" t="s">
        <v>897</v>
      </c>
      <c r="K3838" t="s">
        <v>1223</v>
      </c>
      <c r="L3838" t="s">
        <v>1224</v>
      </c>
      <c r="M3838" t="s">
        <v>1212</v>
      </c>
      <c r="N3838" t="s">
        <v>1213</v>
      </c>
      <c r="O3838" t="s">
        <v>922</v>
      </c>
      <c r="P3838" t="s">
        <v>923</v>
      </c>
      <c r="Q3838" s="11">
        <v>0</v>
      </c>
      <c r="R3838" s="11">
        <v>0</v>
      </c>
      <c r="S3838" s="11">
        <v>0</v>
      </c>
      <c r="T3838" s="11">
        <v>0</v>
      </c>
      <c r="U3838" s="11">
        <v>0</v>
      </c>
      <c r="V3838" s="11">
        <v>0</v>
      </c>
      <c r="W3838" s="11">
        <v>0</v>
      </c>
      <c r="X3838" s="11">
        <v>0</v>
      </c>
      <c r="Y3838" s="11">
        <v>0</v>
      </c>
      <c r="Z3838" s="11">
        <v>0</v>
      </c>
      <c r="AA3838" s="11">
        <v>202883728</v>
      </c>
      <c r="AB3838" s="11">
        <v>202883728</v>
      </c>
      <c r="AC3838" s="11">
        <v>0</v>
      </c>
      <c r="AD3838" s="11">
        <v>0</v>
      </c>
      <c r="AE3838" s="11">
        <v>254382926.83872259</v>
      </c>
      <c r="AF3838" s="11">
        <v>240172373</v>
      </c>
      <c r="AG3838" s="11">
        <v>0</v>
      </c>
      <c r="AH3838" s="11">
        <v>0</v>
      </c>
      <c r="AI3838" s="11">
        <v>37288645</v>
      </c>
      <c r="AJ3838" s="11">
        <v>37288645</v>
      </c>
      <c r="AK3838" s="11">
        <v>0</v>
      </c>
      <c r="AL3838" s="11">
        <v>0</v>
      </c>
      <c r="AM3838" s="11">
        <v>0</v>
      </c>
      <c r="AN3838" s="11">
        <v>0</v>
      </c>
      <c r="AO38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494555299.83872259</v>
      </c>
      <c r="AQ38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480344746</v>
      </c>
      <c r="AS3838" s="11">
        <f>Table_PBS_SQL_DB2_PBSSQL_PBS_NDP_Tina_CG_QtrlyPerformance_Final[[#This Row],[GOU REL]]+Table_PBS_SQL_DB2_PBSSQL_PBS_NDP_Tina_CG_QtrlyPerformance_Final[[#This Row],[EXT REL]]</f>
        <v>494555299.83872259</v>
      </c>
      <c r="AT3838" s="11">
        <f>Table_PBS_SQL_DB2_PBSSQL_PBS_NDP_Tina_CG_QtrlyPerformance_Final[[#This Row],[GOU EXP]]+Table_PBS_SQL_DB2_PBSSQL_PBS_NDP_Tina_CG_QtrlyPerformance_Final[[#This Row],[EXT EXP]]</f>
        <v>480344746</v>
      </c>
      <c r="AU3838" s="11" t="str">
        <f>IF(Table_PBS_SQL_DB2_PBSSQL_PBS_NDP_Tina_CG_QtrlyPerformance_Final[[#This Row],[Item_Code]]&gt;"300000", "Capital", "Recurrent")</f>
        <v>Recurrent</v>
      </c>
    </row>
    <row r="3839" spans="1:47" x14ac:dyDescent="0.25">
      <c r="A3839" t="s">
        <v>295</v>
      </c>
      <c r="B3839" t="s">
        <v>296</v>
      </c>
      <c r="C3839" t="s">
        <v>293</v>
      </c>
      <c r="D3839" t="s">
        <v>1206</v>
      </c>
      <c r="E3839" t="s">
        <v>31</v>
      </c>
      <c r="F3839" t="s">
        <v>1207</v>
      </c>
      <c r="G3839" t="s">
        <v>177</v>
      </c>
      <c r="H3839" t="s">
        <v>1222</v>
      </c>
      <c r="I3839" t="s">
        <v>896</v>
      </c>
      <c r="J3839" t="s">
        <v>897</v>
      </c>
      <c r="K3839" t="s">
        <v>299</v>
      </c>
      <c r="L3839" t="s">
        <v>1225</v>
      </c>
      <c r="M3839" t="s">
        <v>1212</v>
      </c>
      <c r="N3839" t="s">
        <v>1213</v>
      </c>
      <c r="O3839" t="s">
        <v>1016</v>
      </c>
      <c r="P3839" t="s">
        <v>1017</v>
      </c>
      <c r="Q3839" s="11">
        <v>0</v>
      </c>
      <c r="R3839" s="11">
        <v>0</v>
      </c>
      <c r="S3839" s="11">
        <v>0</v>
      </c>
      <c r="T3839" s="11">
        <v>0</v>
      </c>
      <c r="U3839" s="11">
        <v>0</v>
      </c>
      <c r="V3839" s="11">
        <v>0</v>
      </c>
      <c r="W3839" s="11">
        <v>0</v>
      </c>
      <c r="X3839" s="11">
        <v>0</v>
      </c>
      <c r="Y3839" s="11">
        <v>0</v>
      </c>
      <c r="Z3839" s="11">
        <v>0</v>
      </c>
      <c r="AA3839" s="11">
        <v>0</v>
      </c>
      <c r="AB3839" s="11">
        <v>0</v>
      </c>
      <c r="AC3839" s="11">
        <v>0</v>
      </c>
      <c r="AD3839" s="11">
        <v>0</v>
      </c>
      <c r="AE3839" s="11">
        <v>37895591</v>
      </c>
      <c r="AF3839" s="11">
        <v>0</v>
      </c>
      <c r="AG3839" s="11">
        <v>0</v>
      </c>
      <c r="AH3839" s="11">
        <v>0</v>
      </c>
      <c r="AI3839" s="11">
        <v>5554914</v>
      </c>
      <c r="AJ3839" s="11">
        <v>0</v>
      </c>
      <c r="AK3839" s="11">
        <v>0</v>
      </c>
      <c r="AL3839" s="11">
        <v>0</v>
      </c>
      <c r="AM3839" s="11">
        <v>5304409</v>
      </c>
      <c r="AN3839" s="11">
        <v>0</v>
      </c>
      <c r="AO38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48754914</v>
      </c>
      <c r="AQ38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39" s="11">
        <f>Table_PBS_SQL_DB2_PBSSQL_PBS_NDP_Tina_CG_QtrlyPerformance_Final[[#This Row],[GOU REL]]+Table_PBS_SQL_DB2_PBSSQL_PBS_NDP_Tina_CG_QtrlyPerformance_Final[[#This Row],[EXT REL]]</f>
        <v>48754914</v>
      </c>
      <c r="AT3839" s="11">
        <f>Table_PBS_SQL_DB2_PBSSQL_PBS_NDP_Tina_CG_QtrlyPerformance_Final[[#This Row],[GOU EXP]]+Table_PBS_SQL_DB2_PBSSQL_PBS_NDP_Tina_CG_QtrlyPerformance_Final[[#This Row],[EXT EXP]]</f>
        <v>0</v>
      </c>
      <c r="AU3839" s="11" t="str">
        <f>IF(Table_PBS_SQL_DB2_PBSSQL_PBS_NDP_Tina_CG_QtrlyPerformance_Final[[#This Row],[Item_Code]]&gt;"300000", "Capital", "Recurrent")</f>
        <v>Recurrent</v>
      </c>
    </row>
    <row r="3840" spans="1:47" x14ac:dyDescent="0.25">
      <c r="A3840" t="s">
        <v>295</v>
      </c>
      <c r="B3840" t="s">
        <v>296</v>
      </c>
      <c r="C3840" t="s">
        <v>293</v>
      </c>
      <c r="D3840" t="s">
        <v>1206</v>
      </c>
      <c r="E3840" t="s">
        <v>31</v>
      </c>
      <c r="F3840" t="s">
        <v>1207</v>
      </c>
      <c r="G3840" t="s">
        <v>177</v>
      </c>
      <c r="H3840" t="s">
        <v>1222</v>
      </c>
      <c r="I3840" t="s">
        <v>896</v>
      </c>
      <c r="J3840" t="s">
        <v>897</v>
      </c>
      <c r="K3840" t="s">
        <v>299</v>
      </c>
      <c r="L3840" t="s">
        <v>1225</v>
      </c>
      <c r="M3840" t="s">
        <v>1212</v>
      </c>
      <c r="N3840" t="s">
        <v>1213</v>
      </c>
      <c r="O3840" t="s">
        <v>922</v>
      </c>
      <c r="P3840" t="s">
        <v>923</v>
      </c>
      <c r="Q3840" s="11">
        <v>0</v>
      </c>
      <c r="R3840" s="11">
        <v>0</v>
      </c>
      <c r="S3840" s="11">
        <v>0</v>
      </c>
      <c r="T3840" s="11">
        <v>0</v>
      </c>
      <c r="U3840" s="11">
        <v>0</v>
      </c>
      <c r="V3840" s="11">
        <v>0</v>
      </c>
      <c r="W3840" s="11">
        <v>0</v>
      </c>
      <c r="X3840" s="11">
        <v>0</v>
      </c>
      <c r="Y3840" s="11">
        <v>0</v>
      </c>
      <c r="Z3840" s="11">
        <v>0</v>
      </c>
      <c r="AA3840" s="11">
        <v>20000000</v>
      </c>
      <c r="AB3840" s="11">
        <v>20000000</v>
      </c>
      <c r="AC3840" s="11">
        <v>0</v>
      </c>
      <c r="AD3840" s="11">
        <v>0</v>
      </c>
      <c r="AE3840" s="11">
        <v>0</v>
      </c>
      <c r="AF3840" s="11">
        <v>0</v>
      </c>
      <c r="AG3840" s="11">
        <v>0</v>
      </c>
      <c r="AH3840" s="11">
        <v>0</v>
      </c>
      <c r="AI3840" s="11">
        <v>0</v>
      </c>
      <c r="AJ3840" s="11">
        <v>0</v>
      </c>
      <c r="AK3840" s="11">
        <v>0</v>
      </c>
      <c r="AL3840" s="11">
        <v>0</v>
      </c>
      <c r="AM3840" s="11">
        <v>0</v>
      </c>
      <c r="AN3840" s="11">
        <v>0</v>
      </c>
      <c r="AO38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20000000</v>
      </c>
      <c r="AQ38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20000000</v>
      </c>
      <c r="AS3840" s="11">
        <f>Table_PBS_SQL_DB2_PBSSQL_PBS_NDP_Tina_CG_QtrlyPerformance_Final[[#This Row],[GOU REL]]+Table_PBS_SQL_DB2_PBSSQL_PBS_NDP_Tina_CG_QtrlyPerformance_Final[[#This Row],[EXT REL]]</f>
        <v>20000000</v>
      </c>
      <c r="AT3840" s="11">
        <f>Table_PBS_SQL_DB2_PBSSQL_PBS_NDP_Tina_CG_QtrlyPerformance_Final[[#This Row],[GOU EXP]]+Table_PBS_SQL_DB2_PBSSQL_PBS_NDP_Tina_CG_QtrlyPerformance_Final[[#This Row],[EXT EXP]]</f>
        <v>20000000</v>
      </c>
      <c r="AU3840" s="11" t="str">
        <f>IF(Table_PBS_SQL_DB2_PBSSQL_PBS_NDP_Tina_CG_QtrlyPerformance_Final[[#This Row],[Item_Code]]&gt;"300000", "Capital", "Recurrent")</f>
        <v>Recurrent</v>
      </c>
    </row>
    <row r="3841" spans="1:47" x14ac:dyDescent="0.25">
      <c r="A3841" t="s">
        <v>295</v>
      </c>
      <c r="B3841" t="s">
        <v>296</v>
      </c>
      <c r="C3841" t="s">
        <v>293</v>
      </c>
      <c r="D3841" t="s">
        <v>1206</v>
      </c>
      <c r="E3841" t="s">
        <v>31</v>
      </c>
      <c r="F3841" t="s">
        <v>1207</v>
      </c>
      <c r="G3841" t="s">
        <v>177</v>
      </c>
      <c r="H3841" t="s">
        <v>1222</v>
      </c>
      <c r="I3841" t="s">
        <v>493</v>
      </c>
      <c r="J3841" t="s">
        <v>1226</v>
      </c>
      <c r="K3841" t="s">
        <v>299</v>
      </c>
      <c r="L3841" t="s">
        <v>1225</v>
      </c>
      <c r="M3841" t="s">
        <v>1212</v>
      </c>
      <c r="N3841" t="s">
        <v>1213</v>
      </c>
      <c r="O3841" t="s">
        <v>1062</v>
      </c>
      <c r="P3841" t="s">
        <v>1063</v>
      </c>
      <c r="Q3841" s="11">
        <v>0</v>
      </c>
      <c r="R3841" s="11">
        <v>0</v>
      </c>
      <c r="S3841" s="11">
        <v>0</v>
      </c>
      <c r="T3841" s="11">
        <v>0</v>
      </c>
      <c r="U3841" s="11">
        <v>2291750420</v>
      </c>
      <c r="V3841" s="11">
        <v>0</v>
      </c>
      <c r="W3841" s="11">
        <v>977319644</v>
      </c>
      <c r="X3841" s="11">
        <v>1314430776</v>
      </c>
      <c r="Y3841" s="11">
        <v>244329911</v>
      </c>
      <c r="Z3841" s="11">
        <v>190231053</v>
      </c>
      <c r="AA3841" s="11">
        <v>0</v>
      </c>
      <c r="AB3841" s="11">
        <v>0</v>
      </c>
      <c r="AC3841" s="11">
        <v>244329911</v>
      </c>
      <c r="AD3841" s="11">
        <v>289100986</v>
      </c>
      <c r="AE3841" s="11">
        <v>0</v>
      </c>
      <c r="AF3841" s="11">
        <v>0</v>
      </c>
      <c r="AG3841" s="11">
        <v>244329911</v>
      </c>
      <c r="AH3841" s="11">
        <v>245347401</v>
      </c>
      <c r="AI3841" s="11">
        <v>0</v>
      </c>
      <c r="AJ3841" s="11">
        <v>0</v>
      </c>
      <c r="AK3841" s="11">
        <v>244329911</v>
      </c>
      <c r="AL3841" s="11">
        <v>251513839</v>
      </c>
      <c r="AM3841" s="11">
        <v>0</v>
      </c>
      <c r="AN3841" s="11">
        <v>0</v>
      </c>
      <c r="AO38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977319644</v>
      </c>
      <c r="AP38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976193279</v>
      </c>
      <c r="AR38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1" s="11">
        <f>Table_PBS_SQL_DB2_PBSSQL_PBS_NDP_Tina_CG_QtrlyPerformance_Final[[#This Row],[GOU REL]]+Table_PBS_SQL_DB2_PBSSQL_PBS_NDP_Tina_CG_QtrlyPerformance_Final[[#This Row],[EXT REL]]</f>
        <v>977319644</v>
      </c>
      <c r="AT3841" s="11">
        <f>Table_PBS_SQL_DB2_PBSSQL_PBS_NDP_Tina_CG_QtrlyPerformance_Final[[#This Row],[GOU EXP]]+Table_PBS_SQL_DB2_PBSSQL_PBS_NDP_Tina_CG_QtrlyPerformance_Final[[#This Row],[EXT EXP]]</f>
        <v>976193279</v>
      </c>
      <c r="AU3841" s="11" t="str">
        <f>IF(Table_PBS_SQL_DB2_PBSSQL_PBS_NDP_Tina_CG_QtrlyPerformance_Final[[#This Row],[Item_Code]]&gt;"300000", "Capital", "Recurrent")</f>
        <v>Recurrent</v>
      </c>
    </row>
    <row r="3842" spans="1:47" x14ac:dyDescent="0.25">
      <c r="A3842" t="s">
        <v>295</v>
      </c>
      <c r="B3842" t="s">
        <v>296</v>
      </c>
      <c r="C3842" t="s">
        <v>293</v>
      </c>
      <c r="D3842" t="s">
        <v>1206</v>
      </c>
      <c r="E3842" t="s">
        <v>31</v>
      </c>
      <c r="F3842" t="s">
        <v>1207</v>
      </c>
      <c r="G3842" t="s">
        <v>177</v>
      </c>
      <c r="H3842" t="s">
        <v>1222</v>
      </c>
      <c r="I3842" t="s">
        <v>493</v>
      </c>
      <c r="J3842" t="s">
        <v>1226</v>
      </c>
      <c r="K3842" t="s">
        <v>299</v>
      </c>
      <c r="L3842" t="s">
        <v>1225</v>
      </c>
      <c r="M3842" t="s">
        <v>1212</v>
      </c>
      <c r="N3842" t="s">
        <v>1213</v>
      </c>
      <c r="O3842" t="s">
        <v>904</v>
      </c>
      <c r="P3842" t="s">
        <v>905</v>
      </c>
      <c r="Q3842" s="11">
        <v>0</v>
      </c>
      <c r="R3842" s="11">
        <v>0</v>
      </c>
      <c r="S3842" s="11">
        <v>0</v>
      </c>
      <c r="T3842" s="11">
        <v>0</v>
      </c>
      <c r="U3842" s="11">
        <v>32000000</v>
      </c>
      <c r="V3842" s="11">
        <v>0</v>
      </c>
      <c r="W3842" s="11">
        <v>20000000</v>
      </c>
      <c r="X3842" s="11">
        <v>12000000</v>
      </c>
      <c r="Y3842" s="11">
        <v>0</v>
      </c>
      <c r="Z3842" s="11">
        <v>0</v>
      </c>
      <c r="AA3842" s="11">
        <v>0</v>
      </c>
      <c r="AB3842" s="11">
        <v>0</v>
      </c>
      <c r="AC3842" s="11">
        <v>5000000</v>
      </c>
      <c r="AD3842" s="11">
        <v>5000000</v>
      </c>
      <c r="AE3842" s="11">
        <v>0</v>
      </c>
      <c r="AF3842" s="11">
        <v>0</v>
      </c>
      <c r="AG3842" s="11">
        <v>5000000</v>
      </c>
      <c r="AH3842" s="11">
        <v>5000000</v>
      </c>
      <c r="AI3842" s="11">
        <v>0</v>
      </c>
      <c r="AJ3842" s="11">
        <v>0</v>
      </c>
      <c r="AK3842" s="11">
        <v>10000000</v>
      </c>
      <c r="AL3842" s="11">
        <v>10000000</v>
      </c>
      <c r="AM3842" s="11">
        <v>0</v>
      </c>
      <c r="AN3842" s="11">
        <v>0</v>
      </c>
      <c r="AO38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8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8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2" s="11">
        <f>Table_PBS_SQL_DB2_PBSSQL_PBS_NDP_Tina_CG_QtrlyPerformance_Final[[#This Row],[GOU REL]]+Table_PBS_SQL_DB2_PBSSQL_PBS_NDP_Tina_CG_QtrlyPerformance_Final[[#This Row],[EXT REL]]</f>
        <v>20000000</v>
      </c>
      <c r="AT3842" s="11">
        <f>Table_PBS_SQL_DB2_PBSSQL_PBS_NDP_Tina_CG_QtrlyPerformance_Final[[#This Row],[GOU EXP]]+Table_PBS_SQL_DB2_PBSSQL_PBS_NDP_Tina_CG_QtrlyPerformance_Final[[#This Row],[EXT EXP]]</f>
        <v>20000000</v>
      </c>
      <c r="AU3842" s="11" t="str">
        <f>IF(Table_PBS_SQL_DB2_PBSSQL_PBS_NDP_Tina_CG_QtrlyPerformance_Final[[#This Row],[Item_Code]]&gt;"300000", "Capital", "Recurrent")</f>
        <v>Recurrent</v>
      </c>
    </row>
    <row r="3843" spans="1:47" x14ac:dyDescent="0.25">
      <c r="A3843" t="s">
        <v>295</v>
      </c>
      <c r="B3843" t="s">
        <v>296</v>
      </c>
      <c r="C3843" t="s">
        <v>293</v>
      </c>
      <c r="D3843" t="s">
        <v>1206</v>
      </c>
      <c r="E3843" t="s">
        <v>31</v>
      </c>
      <c r="F3843" t="s">
        <v>1207</v>
      </c>
      <c r="G3843" t="s">
        <v>177</v>
      </c>
      <c r="H3843" t="s">
        <v>1222</v>
      </c>
      <c r="I3843" t="s">
        <v>493</v>
      </c>
      <c r="J3843" t="s">
        <v>1226</v>
      </c>
      <c r="K3843" t="s">
        <v>299</v>
      </c>
      <c r="L3843" t="s">
        <v>1225</v>
      </c>
      <c r="M3843" t="s">
        <v>1212</v>
      </c>
      <c r="N3843" t="s">
        <v>1213</v>
      </c>
      <c r="O3843" t="s">
        <v>1479</v>
      </c>
      <c r="P3843" t="s">
        <v>1480</v>
      </c>
      <c r="Q3843" s="11">
        <v>0</v>
      </c>
      <c r="R3843" s="11">
        <v>0</v>
      </c>
      <c r="S3843" s="11">
        <v>0</v>
      </c>
      <c r="T3843" s="11">
        <v>0</v>
      </c>
      <c r="U3843" s="11">
        <v>19918675</v>
      </c>
      <c r="V3843" s="11">
        <v>0</v>
      </c>
      <c r="W3843" s="11">
        <v>14000000</v>
      </c>
      <c r="X3843" s="11">
        <v>5918675</v>
      </c>
      <c r="Y3843" s="11">
        <v>0</v>
      </c>
      <c r="Z3843" s="11">
        <v>0</v>
      </c>
      <c r="AA3843" s="11">
        <v>0</v>
      </c>
      <c r="AB3843" s="11">
        <v>0</v>
      </c>
      <c r="AC3843" s="11">
        <v>3500000</v>
      </c>
      <c r="AD3843" s="11">
        <v>3500000</v>
      </c>
      <c r="AE3843" s="11">
        <v>0</v>
      </c>
      <c r="AF3843" s="11">
        <v>0</v>
      </c>
      <c r="AG3843" s="11">
        <v>3500000</v>
      </c>
      <c r="AH3843" s="11">
        <v>0</v>
      </c>
      <c r="AI3843" s="11">
        <v>0</v>
      </c>
      <c r="AJ3843" s="11">
        <v>0</v>
      </c>
      <c r="AK3843" s="11">
        <v>0</v>
      </c>
      <c r="AL3843" s="11">
        <v>3500000</v>
      </c>
      <c r="AM3843" s="11">
        <v>0</v>
      </c>
      <c r="AN3843" s="11">
        <v>0</v>
      </c>
      <c r="AO38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v>
      </c>
      <c r="AP38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v>
      </c>
      <c r="AR38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3" s="11">
        <f>Table_PBS_SQL_DB2_PBSSQL_PBS_NDP_Tina_CG_QtrlyPerformance_Final[[#This Row],[GOU REL]]+Table_PBS_SQL_DB2_PBSSQL_PBS_NDP_Tina_CG_QtrlyPerformance_Final[[#This Row],[EXT REL]]</f>
        <v>7000000</v>
      </c>
      <c r="AT3843" s="11">
        <f>Table_PBS_SQL_DB2_PBSSQL_PBS_NDP_Tina_CG_QtrlyPerformance_Final[[#This Row],[GOU EXP]]+Table_PBS_SQL_DB2_PBSSQL_PBS_NDP_Tina_CG_QtrlyPerformance_Final[[#This Row],[EXT EXP]]</f>
        <v>7000000</v>
      </c>
      <c r="AU3843" s="11" t="str">
        <f>IF(Table_PBS_SQL_DB2_PBSSQL_PBS_NDP_Tina_CG_QtrlyPerformance_Final[[#This Row],[Item_Code]]&gt;"300000", "Capital", "Recurrent")</f>
        <v>Recurrent</v>
      </c>
    </row>
    <row r="3844" spans="1:47" x14ac:dyDescent="0.25">
      <c r="A3844" t="s">
        <v>295</v>
      </c>
      <c r="B3844" t="s">
        <v>296</v>
      </c>
      <c r="C3844" t="s">
        <v>293</v>
      </c>
      <c r="D3844" t="s">
        <v>1206</v>
      </c>
      <c r="E3844" t="s">
        <v>31</v>
      </c>
      <c r="F3844" t="s">
        <v>1207</v>
      </c>
      <c r="G3844" t="s">
        <v>177</v>
      </c>
      <c r="H3844" t="s">
        <v>1222</v>
      </c>
      <c r="I3844" t="s">
        <v>493</v>
      </c>
      <c r="J3844" t="s">
        <v>1226</v>
      </c>
      <c r="K3844" t="s">
        <v>299</v>
      </c>
      <c r="L3844" t="s">
        <v>1225</v>
      </c>
      <c r="M3844" t="s">
        <v>1212</v>
      </c>
      <c r="N3844" t="s">
        <v>1213</v>
      </c>
      <c r="O3844" t="s">
        <v>1025</v>
      </c>
      <c r="P3844" t="s">
        <v>1026</v>
      </c>
      <c r="Q3844" s="11">
        <v>0</v>
      </c>
      <c r="R3844" s="11">
        <v>0</v>
      </c>
      <c r="S3844" s="11">
        <v>0</v>
      </c>
      <c r="T3844" s="11">
        <v>0</v>
      </c>
      <c r="U3844" s="11">
        <v>941709999</v>
      </c>
      <c r="V3844" s="11">
        <v>0</v>
      </c>
      <c r="W3844" s="11">
        <v>588880000</v>
      </c>
      <c r="X3844" s="11">
        <v>352829999</v>
      </c>
      <c r="Y3844" s="11">
        <v>0</v>
      </c>
      <c r="Z3844" s="11">
        <v>0</v>
      </c>
      <c r="AA3844" s="11">
        <v>0</v>
      </c>
      <c r="AB3844" s="11">
        <v>0</v>
      </c>
      <c r="AC3844" s="11">
        <v>147220000</v>
      </c>
      <c r="AD3844" s="11">
        <v>88360000</v>
      </c>
      <c r="AE3844" s="11">
        <v>0</v>
      </c>
      <c r="AF3844" s="11">
        <v>0</v>
      </c>
      <c r="AG3844" s="11">
        <v>441660000</v>
      </c>
      <c r="AH3844" s="11">
        <v>116085788</v>
      </c>
      <c r="AI3844" s="11">
        <v>0</v>
      </c>
      <c r="AJ3844" s="11">
        <v>0</v>
      </c>
      <c r="AK3844" s="11">
        <v>0</v>
      </c>
      <c r="AL3844" s="11">
        <v>383984212</v>
      </c>
      <c r="AM3844" s="11">
        <v>0</v>
      </c>
      <c r="AN3844" s="11">
        <v>0</v>
      </c>
      <c r="AO38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588880000</v>
      </c>
      <c r="AP38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588430000</v>
      </c>
      <c r="AR38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4" s="11">
        <f>Table_PBS_SQL_DB2_PBSSQL_PBS_NDP_Tina_CG_QtrlyPerformance_Final[[#This Row],[GOU REL]]+Table_PBS_SQL_DB2_PBSSQL_PBS_NDP_Tina_CG_QtrlyPerformance_Final[[#This Row],[EXT REL]]</f>
        <v>588880000</v>
      </c>
      <c r="AT3844" s="11">
        <f>Table_PBS_SQL_DB2_PBSSQL_PBS_NDP_Tina_CG_QtrlyPerformance_Final[[#This Row],[GOU EXP]]+Table_PBS_SQL_DB2_PBSSQL_PBS_NDP_Tina_CG_QtrlyPerformance_Final[[#This Row],[EXT EXP]]</f>
        <v>588430000</v>
      </c>
      <c r="AU3844" s="11" t="str">
        <f>IF(Table_PBS_SQL_DB2_PBSSQL_PBS_NDP_Tina_CG_QtrlyPerformance_Final[[#This Row],[Item_Code]]&gt;"300000", "Capital", "Recurrent")</f>
        <v>Recurrent</v>
      </c>
    </row>
    <row r="3845" spans="1:47" x14ac:dyDescent="0.25">
      <c r="A3845" t="s">
        <v>295</v>
      </c>
      <c r="B3845" t="s">
        <v>296</v>
      </c>
      <c r="C3845" t="s">
        <v>293</v>
      </c>
      <c r="D3845" t="s">
        <v>1206</v>
      </c>
      <c r="E3845" t="s">
        <v>31</v>
      </c>
      <c r="F3845" t="s">
        <v>1207</v>
      </c>
      <c r="G3845" t="s">
        <v>177</v>
      </c>
      <c r="H3845" t="s">
        <v>1222</v>
      </c>
      <c r="I3845" t="s">
        <v>493</v>
      </c>
      <c r="J3845" t="s">
        <v>1226</v>
      </c>
      <c r="K3845" t="s">
        <v>299</v>
      </c>
      <c r="L3845" t="s">
        <v>1225</v>
      </c>
      <c r="M3845" t="s">
        <v>1212</v>
      </c>
      <c r="N3845" t="s">
        <v>1213</v>
      </c>
      <c r="O3845" t="s">
        <v>1005</v>
      </c>
      <c r="P3845" t="s">
        <v>1006</v>
      </c>
      <c r="Q3845" s="11">
        <v>0</v>
      </c>
      <c r="R3845" s="11">
        <v>0</v>
      </c>
      <c r="S3845" s="11">
        <v>0</v>
      </c>
      <c r="T3845" s="11">
        <v>0</v>
      </c>
      <c r="U3845" s="11">
        <v>190000000</v>
      </c>
      <c r="V3845" s="11">
        <v>0</v>
      </c>
      <c r="W3845" s="11">
        <v>190000000</v>
      </c>
      <c r="X3845" s="11">
        <v>0</v>
      </c>
      <c r="Y3845" s="11">
        <v>0</v>
      </c>
      <c r="Z3845" s="11">
        <v>0</v>
      </c>
      <c r="AA3845" s="11">
        <v>0</v>
      </c>
      <c r="AB3845" s="11">
        <v>0</v>
      </c>
      <c r="AC3845" s="11">
        <v>47500000</v>
      </c>
      <c r="AD3845" s="11">
        <v>19995000</v>
      </c>
      <c r="AE3845" s="11">
        <v>0</v>
      </c>
      <c r="AF3845" s="11">
        <v>0</v>
      </c>
      <c r="AG3845" s="11">
        <v>142500000</v>
      </c>
      <c r="AH3845" s="11">
        <v>0</v>
      </c>
      <c r="AI3845" s="11">
        <v>0</v>
      </c>
      <c r="AJ3845" s="11">
        <v>0</v>
      </c>
      <c r="AK3845" s="11">
        <v>0</v>
      </c>
      <c r="AL3845" s="11">
        <v>168515000</v>
      </c>
      <c r="AM3845" s="11">
        <v>0</v>
      </c>
      <c r="AN3845" s="11">
        <v>0</v>
      </c>
      <c r="AO38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190000000</v>
      </c>
      <c r="AP38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188510000</v>
      </c>
      <c r="AR38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5" s="11">
        <f>Table_PBS_SQL_DB2_PBSSQL_PBS_NDP_Tina_CG_QtrlyPerformance_Final[[#This Row],[GOU REL]]+Table_PBS_SQL_DB2_PBSSQL_PBS_NDP_Tina_CG_QtrlyPerformance_Final[[#This Row],[EXT REL]]</f>
        <v>190000000</v>
      </c>
      <c r="AT3845" s="11">
        <f>Table_PBS_SQL_DB2_PBSSQL_PBS_NDP_Tina_CG_QtrlyPerformance_Final[[#This Row],[GOU EXP]]+Table_PBS_SQL_DB2_PBSSQL_PBS_NDP_Tina_CG_QtrlyPerformance_Final[[#This Row],[EXT EXP]]</f>
        <v>188510000</v>
      </c>
      <c r="AU3845" s="11" t="str">
        <f>IF(Table_PBS_SQL_DB2_PBSSQL_PBS_NDP_Tina_CG_QtrlyPerformance_Final[[#This Row],[Item_Code]]&gt;"300000", "Capital", "Recurrent")</f>
        <v>Recurrent</v>
      </c>
    </row>
    <row r="3846" spans="1:47" x14ac:dyDescent="0.25">
      <c r="A3846" t="s">
        <v>295</v>
      </c>
      <c r="B3846" t="s">
        <v>296</v>
      </c>
      <c r="C3846" t="s">
        <v>293</v>
      </c>
      <c r="D3846" t="s">
        <v>1206</v>
      </c>
      <c r="E3846" t="s">
        <v>31</v>
      </c>
      <c r="F3846" t="s">
        <v>1207</v>
      </c>
      <c r="G3846" t="s">
        <v>177</v>
      </c>
      <c r="H3846" t="s">
        <v>1222</v>
      </c>
      <c r="I3846" t="s">
        <v>467</v>
      </c>
      <c r="J3846" t="s">
        <v>1227</v>
      </c>
      <c r="K3846" t="s">
        <v>1223</v>
      </c>
      <c r="L3846" t="s">
        <v>1224</v>
      </c>
      <c r="M3846" t="s">
        <v>1044</v>
      </c>
      <c r="N3846" t="s">
        <v>1045</v>
      </c>
      <c r="O3846" t="s">
        <v>1025</v>
      </c>
      <c r="P3846" t="s">
        <v>1026</v>
      </c>
      <c r="Q3846" s="11">
        <v>0</v>
      </c>
      <c r="R3846" s="11">
        <v>0</v>
      </c>
      <c r="S3846" s="11">
        <v>0</v>
      </c>
      <c r="T3846" s="11">
        <v>0</v>
      </c>
      <c r="U3846" s="11">
        <v>700000000</v>
      </c>
      <c r="V3846" s="11">
        <v>0</v>
      </c>
      <c r="W3846" s="11">
        <v>0</v>
      </c>
      <c r="X3846" s="11">
        <v>700000000</v>
      </c>
      <c r="Y3846" s="11">
        <v>0</v>
      </c>
      <c r="Z3846" s="11">
        <v>0</v>
      </c>
      <c r="AA3846" s="11">
        <v>0</v>
      </c>
      <c r="AB3846" s="11">
        <v>0</v>
      </c>
      <c r="AC3846" s="11">
        <v>0</v>
      </c>
      <c r="AD3846" s="11">
        <v>0</v>
      </c>
      <c r="AE3846" s="11">
        <v>0</v>
      </c>
      <c r="AF3846" s="11">
        <v>0</v>
      </c>
      <c r="AG3846" s="11">
        <v>0</v>
      </c>
      <c r="AH3846" s="11">
        <v>0</v>
      </c>
      <c r="AI3846" s="11">
        <v>0</v>
      </c>
      <c r="AJ3846" s="11">
        <v>0</v>
      </c>
      <c r="AK3846" s="11">
        <v>0</v>
      </c>
      <c r="AL3846" s="11">
        <v>0</v>
      </c>
      <c r="AM3846" s="11">
        <v>0</v>
      </c>
      <c r="AN3846" s="11">
        <v>0</v>
      </c>
      <c r="AO38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6" s="11">
        <f>Table_PBS_SQL_DB2_PBSSQL_PBS_NDP_Tina_CG_QtrlyPerformance_Final[[#This Row],[GOU REL]]+Table_PBS_SQL_DB2_PBSSQL_PBS_NDP_Tina_CG_QtrlyPerformance_Final[[#This Row],[EXT REL]]</f>
        <v>0</v>
      </c>
      <c r="AT3846" s="11">
        <f>Table_PBS_SQL_DB2_PBSSQL_PBS_NDP_Tina_CG_QtrlyPerformance_Final[[#This Row],[GOU EXP]]+Table_PBS_SQL_DB2_PBSSQL_PBS_NDP_Tina_CG_QtrlyPerformance_Final[[#This Row],[EXT EXP]]</f>
        <v>0</v>
      </c>
      <c r="AU3846" s="11" t="str">
        <f>IF(Table_PBS_SQL_DB2_PBSSQL_PBS_NDP_Tina_CG_QtrlyPerformance_Final[[#This Row],[Item_Code]]&gt;"300000", "Capital", "Recurrent")</f>
        <v>Recurrent</v>
      </c>
    </row>
    <row r="3847" spans="1:47" x14ac:dyDescent="0.25">
      <c r="A3847" t="s">
        <v>295</v>
      </c>
      <c r="B3847" t="s">
        <v>296</v>
      </c>
      <c r="C3847" t="s">
        <v>293</v>
      </c>
      <c r="D3847" t="s">
        <v>1206</v>
      </c>
      <c r="E3847" t="s">
        <v>31</v>
      </c>
      <c r="F3847" t="s">
        <v>1207</v>
      </c>
      <c r="G3847" t="s">
        <v>177</v>
      </c>
      <c r="H3847" t="s">
        <v>1222</v>
      </c>
      <c r="I3847" t="s">
        <v>467</v>
      </c>
      <c r="J3847" t="s">
        <v>1227</v>
      </c>
      <c r="K3847" t="s">
        <v>1223</v>
      </c>
      <c r="L3847" t="s">
        <v>1224</v>
      </c>
      <c r="M3847" t="s">
        <v>1212</v>
      </c>
      <c r="N3847" t="s">
        <v>1213</v>
      </c>
      <c r="O3847" t="s">
        <v>1028</v>
      </c>
      <c r="P3847" t="s">
        <v>1029</v>
      </c>
      <c r="Q3847" s="11">
        <v>0</v>
      </c>
      <c r="R3847" s="11">
        <v>0</v>
      </c>
      <c r="S3847" s="11">
        <v>0</v>
      </c>
      <c r="T3847" s="11">
        <v>0</v>
      </c>
      <c r="U3847" s="11">
        <v>146116400</v>
      </c>
      <c r="V3847" s="11">
        <v>0</v>
      </c>
      <c r="W3847" s="11">
        <v>146116400</v>
      </c>
      <c r="X3847" s="11">
        <v>0</v>
      </c>
      <c r="Y3847" s="11">
        <v>0</v>
      </c>
      <c r="Z3847" s="11">
        <v>0</v>
      </c>
      <c r="AA3847" s="11">
        <v>0</v>
      </c>
      <c r="AB3847" s="11">
        <v>0</v>
      </c>
      <c r="AC3847" s="11">
        <v>36529100</v>
      </c>
      <c r="AD3847" s="11">
        <v>30719232</v>
      </c>
      <c r="AE3847" s="11">
        <v>0</v>
      </c>
      <c r="AF3847" s="11">
        <v>0</v>
      </c>
      <c r="AG3847" s="11">
        <v>109587300</v>
      </c>
      <c r="AH3847" s="11">
        <v>0</v>
      </c>
      <c r="AI3847" s="11">
        <v>0</v>
      </c>
      <c r="AJ3847" s="11">
        <v>0</v>
      </c>
      <c r="AK3847" s="11">
        <v>0</v>
      </c>
      <c r="AL3847" s="11">
        <v>146116400</v>
      </c>
      <c r="AM3847" s="11">
        <v>0</v>
      </c>
      <c r="AN3847" s="11">
        <v>0</v>
      </c>
      <c r="AO38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146116400</v>
      </c>
      <c r="AP38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176835632</v>
      </c>
      <c r="AR38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7" s="11">
        <f>Table_PBS_SQL_DB2_PBSSQL_PBS_NDP_Tina_CG_QtrlyPerformance_Final[[#This Row],[GOU REL]]+Table_PBS_SQL_DB2_PBSSQL_PBS_NDP_Tina_CG_QtrlyPerformance_Final[[#This Row],[EXT REL]]</f>
        <v>146116400</v>
      </c>
      <c r="AT3847" s="11">
        <f>Table_PBS_SQL_DB2_PBSSQL_PBS_NDP_Tina_CG_QtrlyPerformance_Final[[#This Row],[GOU EXP]]+Table_PBS_SQL_DB2_PBSSQL_PBS_NDP_Tina_CG_QtrlyPerformance_Final[[#This Row],[EXT EXP]]</f>
        <v>176835632</v>
      </c>
      <c r="AU3847" s="11" t="str">
        <f>IF(Table_PBS_SQL_DB2_PBSSQL_PBS_NDP_Tina_CG_QtrlyPerformance_Final[[#This Row],[Item_Code]]&gt;"300000", "Capital", "Recurrent")</f>
        <v>Recurrent</v>
      </c>
    </row>
    <row r="3848" spans="1:47" x14ac:dyDescent="0.25">
      <c r="A3848" t="s">
        <v>295</v>
      </c>
      <c r="B3848" t="s">
        <v>296</v>
      </c>
      <c r="C3848" t="s">
        <v>293</v>
      </c>
      <c r="D3848" t="s">
        <v>1206</v>
      </c>
      <c r="E3848" t="s">
        <v>31</v>
      </c>
      <c r="F3848" t="s">
        <v>1207</v>
      </c>
      <c r="G3848" t="s">
        <v>177</v>
      </c>
      <c r="H3848" t="s">
        <v>1222</v>
      </c>
      <c r="I3848" t="s">
        <v>467</v>
      </c>
      <c r="J3848" t="s">
        <v>1227</v>
      </c>
      <c r="K3848" t="s">
        <v>1223</v>
      </c>
      <c r="L3848" t="s">
        <v>1224</v>
      </c>
      <c r="M3848" t="s">
        <v>1212</v>
      </c>
      <c r="N3848" t="s">
        <v>1213</v>
      </c>
      <c r="O3848" t="s">
        <v>996</v>
      </c>
      <c r="P3848" t="s">
        <v>997</v>
      </c>
      <c r="Q3848" s="11">
        <v>0</v>
      </c>
      <c r="R3848" s="11">
        <v>0</v>
      </c>
      <c r="S3848" s="11">
        <v>0</v>
      </c>
      <c r="T3848" s="11">
        <v>0</v>
      </c>
      <c r="U3848" s="11">
        <v>214736000</v>
      </c>
      <c r="V3848" s="11">
        <v>0</v>
      </c>
      <c r="W3848" s="11">
        <v>0</v>
      </c>
      <c r="X3848" s="11">
        <v>214736000</v>
      </c>
      <c r="Y3848" s="11">
        <v>0</v>
      </c>
      <c r="Z3848" s="11">
        <v>0</v>
      </c>
      <c r="AA3848" s="11">
        <v>0</v>
      </c>
      <c r="AB3848" s="11">
        <v>0</v>
      </c>
      <c r="AC3848" s="11">
        <v>0</v>
      </c>
      <c r="AD3848" s="11">
        <v>0</v>
      </c>
      <c r="AE3848" s="11">
        <v>0</v>
      </c>
      <c r="AF3848" s="11">
        <v>0</v>
      </c>
      <c r="AG3848" s="11">
        <v>0</v>
      </c>
      <c r="AH3848" s="11">
        <v>0</v>
      </c>
      <c r="AI3848" s="11">
        <v>0</v>
      </c>
      <c r="AJ3848" s="11">
        <v>0</v>
      </c>
      <c r="AK3848" s="11">
        <v>0</v>
      </c>
      <c r="AL3848" s="11">
        <v>0</v>
      </c>
      <c r="AM3848" s="11">
        <v>0</v>
      </c>
      <c r="AN3848" s="11">
        <v>0</v>
      </c>
      <c r="AO38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8" s="11">
        <f>Table_PBS_SQL_DB2_PBSSQL_PBS_NDP_Tina_CG_QtrlyPerformance_Final[[#This Row],[GOU REL]]+Table_PBS_SQL_DB2_PBSSQL_PBS_NDP_Tina_CG_QtrlyPerformance_Final[[#This Row],[EXT REL]]</f>
        <v>0</v>
      </c>
      <c r="AT3848" s="11">
        <f>Table_PBS_SQL_DB2_PBSSQL_PBS_NDP_Tina_CG_QtrlyPerformance_Final[[#This Row],[GOU EXP]]+Table_PBS_SQL_DB2_PBSSQL_PBS_NDP_Tina_CG_QtrlyPerformance_Final[[#This Row],[EXT EXP]]</f>
        <v>0</v>
      </c>
      <c r="AU3848" s="11" t="str">
        <f>IF(Table_PBS_SQL_DB2_PBSSQL_PBS_NDP_Tina_CG_QtrlyPerformance_Final[[#This Row],[Item_Code]]&gt;"300000", "Capital", "Recurrent")</f>
        <v>Recurrent</v>
      </c>
    </row>
    <row r="3849" spans="1:47" x14ac:dyDescent="0.25">
      <c r="A3849" t="s">
        <v>295</v>
      </c>
      <c r="B3849" t="s">
        <v>296</v>
      </c>
      <c r="C3849" t="s">
        <v>293</v>
      </c>
      <c r="D3849" t="s">
        <v>1206</v>
      </c>
      <c r="E3849" t="s">
        <v>31</v>
      </c>
      <c r="F3849" t="s">
        <v>1207</v>
      </c>
      <c r="G3849" t="s">
        <v>177</v>
      </c>
      <c r="H3849" t="s">
        <v>1222</v>
      </c>
      <c r="I3849" t="s">
        <v>467</v>
      </c>
      <c r="J3849" t="s">
        <v>1227</v>
      </c>
      <c r="K3849" t="s">
        <v>1223</v>
      </c>
      <c r="L3849" t="s">
        <v>1224</v>
      </c>
      <c r="M3849" t="s">
        <v>1212</v>
      </c>
      <c r="N3849" t="s">
        <v>1213</v>
      </c>
      <c r="O3849" t="s">
        <v>1295</v>
      </c>
      <c r="P3849" t="s">
        <v>1296</v>
      </c>
      <c r="Q3849" s="11">
        <v>0</v>
      </c>
      <c r="R3849" s="11">
        <v>0</v>
      </c>
      <c r="S3849" s="11">
        <v>0</v>
      </c>
      <c r="T3849" s="11">
        <v>0</v>
      </c>
      <c r="U3849" s="11">
        <v>137404000</v>
      </c>
      <c r="V3849" s="11">
        <v>0</v>
      </c>
      <c r="W3849" s="11">
        <v>137404000</v>
      </c>
      <c r="X3849" s="11">
        <v>0</v>
      </c>
      <c r="Y3849" s="11">
        <v>0</v>
      </c>
      <c r="Z3849" s="11">
        <v>0</v>
      </c>
      <c r="AA3849" s="11">
        <v>0</v>
      </c>
      <c r="AB3849" s="11">
        <v>0</v>
      </c>
      <c r="AC3849" s="11">
        <v>34351000</v>
      </c>
      <c r="AD3849" s="11">
        <v>0</v>
      </c>
      <c r="AE3849" s="11">
        <v>0</v>
      </c>
      <c r="AF3849" s="11">
        <v>0</v>
      </c>
      <c r="AG3849" s="11">
        <v>103053000</v>
      </c>
      <c r="AH3849" s="11">
        <v>0</v>
      </c>
      <c r="AI3849" s="11">
        <v>0</v>
      </c>
      <c r="AJ3849" s="11">
        <v>0</v>
      </c>
      <c r="AK3849" s="11">
        <v>0</v>
      </c>
      <c r="AL3849" s="11">
        <v>137404000</v>
      </c>
      <c r="AM3849" s="11">
        <v>0</v>
      </c>
      <c r="AN3849" s="11">
        <v>0</v>
      </c>
      <c r="AO38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137404000</v>
      </c>
      <c r="AP38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137404000</v>
      </c>
      <c r="AR38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49" s="11">
        <f>Table_PBS_SQL_DB2_PBSSQL_PBS_NDP_Tina_CG_QtrlyPerformance_Final[[#This Row],[GOU REL]]+Table_PBS_SQL_DB2_PBSSQL_PBS_NDP_Tina_CG_QtrlyPerformance_Final[[#This Row],[EXT REL]]</f>
        <v>137404000</v>
      </c>
      <c r="AT3849" s="11">
        <f>Table_PBS_SQL_DB2_PBSSQL_PBS_NDP_Tina_CG_QtrlyPerformance_Final[[#This Row],[GOU EXP]]+Table_PBS_SQL_DB2_PBSSQL_PBS_NDP_Tina_CG_QtrlyPerformance_Final[[#This Row],[EXT EXP]]</f>
        <v>137404000</v>
      </c>
      <c r="AU3849" s="11" t="str">
        <f>IF(Table_PBS_SQL_DB2_PBSSQL_PBS_NDP_Tina_CG_QtrlyPerformance_Final[[#This Row],[Item_Code]]&gt;"300000", "Capital", "Recurrent")</f>
        <v>Recurrent</v>
      </c>
    </row>
    <row r="3850" spans="1:47" x14ac:dyDescent="0.25">
      <c r="A3850" t="s">
        <v>295</v>
      </c>
      <c r="B3850" t="s">
        <v>296</v>
      </c>
      <c r="C3850" t="s">
        <v>293</v>
      </c>
      <c r="D3850" t="s">
        <v>1206</v>
      </c>
      <c r="E3850" t="s">
        <v>31</v>
      </c>
      <c r="F3850" t="s">
        <v>1207</v>
      </c>
      <c r="G3850" t="s">
        <v>177</v>
      </c>
      <c r="H3850" t="s">
        <v>1222</v>
      </c>
      <c r="I3850" t="s">
        <v>467</v>
      </c>
      <c r="J3850" t="s">
        <v>1227</v>
      </c>
      <c r="K3850" t="s">
        <v>1223</v>
      </c>
      <c r="L3850" t="s">
        <v>1224</v>
      </c>
      <c r="M3850" t="s">
        <v>1212</v>
      </c>
      <c r="N3850" t="s">
        <v>1213</v>
      </c>
      <c r="O3850" t="s">
        <v>922</v>
      </c>
      <c r="P3850" t="s">
        <v>923</v>
      </c>
      <c r="Q3850" s="11">
        <v>0</v>
      </c>
      <c r="R3850" s="11">
        <v>0</v>
      </c>
      <c r="S3850" s="11">
        <v>0</v>
      </c>
      <c r="T3850" s="11">
        <v>0</v>
      </c>
      <c r="U3850" s="11">
        <v>384170000</v>
      </c>
      <c r="V3850" s="11">
        <v>0</v>
      </c>
      <c r="W3850" s="11">
        <v>94180000</v>
      </c>
      <c r="X3850" s="11">
        <v>289990000</v>
      </c>
      <c r="Y3850" s="11">
        <v>0</v>
      </c>
      <c r="Z3850" s="11">
        <v>0</v>
      </c>
      <c r="AA3850" s="11">
        <v>0</v>
      </c>
      <c r="AB3850" s="11">
        <v>0</v>
      </c>
      <c r="AC3850" s="11">
        <v>23545000</v>
      </c>
      <c r="AD3850" s="11">
        <v>0</v>
      </c>
      <c r="AE3850" s="11">
        <v>0</v>
      </c>
      <c r="AF3850" s="11">
        <v>0</v>
      </c>
      <c r="AG3850" s="11">
        <v>35017000</v>
      </c>
      <c r="AH3850" s="11">
        <v>0</v>
      </c>
      <c r="AI3850" s="11">
        <v>0</v>
      </c>
      <c r="AJ3850" s="11">
        <v>0</v>
      </c>
      <c r="AK3850" s="11">
        <v>0</v>
      </c>
      <c r="AL3850" s="11">
        <v>58562000</v>
      </c>
      <c r="AM3850" s="11">
        <v>0</v>
      </c>
      <c r="AN3850" s="11">
        <v>0</v>
      </c>
      <c r="AO38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58562000</v>
      </c>
      <c r="AP38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58562000</v>
      </c>
      <c r="AR38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0" s="11">
        <f>Table_PBS_SQL_DB2_PBSSQL_PBS_NDP_Tina_CG_QtrlyPerformance_Final[[#This Row],[GOU REL]]+Table_PBS_SQL_DB2_PBSSQL_PBS_NDP_Tina_CG_QtrlyPerformance_Final[[#This Row],[EXT REL]]</f>
        <v>58562000</v>
      </c>
      <c r="AT3850" s="11">
        <f>Table_PBS_SQL_DB2_PBSSQL_PBS_NDP_Tina_CG_QtrlyPerformance_Final[[#This Row],[GOU EXP]]+Table_PBS_SQL_DB2_PBSSQL_PBS_NDP_Tina_CG_QtrlyPerformance_Final[[#This Row],[EXT EXP]]</f>
        <v>58562000</v>
      </c>
      <c r="AU3850" s="11" t="str">
        <f>IF(Table_PBS_SQL_DB2_PBSSQL_PBS_NDP_Tina_CG_QtrlyPerformance_Final[[#This Row],[Item_Code]]&gt;"300000", "Capital", "Recurrent")</f>
        <v>Recurrent</v>
      </c>
    </row>
    <row r="3851" spans="1:47" x14ac:dyDescent="0.25">
      <c r="A3851" t="s">
        <v>295</v>
      </c>
      <c r="B3851" t="s">
        <v>296</v>
      </c>
      <c r="C3851" t="s">
        <v>293</v>
      </c>
      <c r="D3851" t="s">
        <v>1206</v>
      </c>
      <c r="E3851" t="s">
        <v>31</v>
      </c>
      <c r="F3851" t="s">
        <v>1207</v>
      </c>
      <c r="G3851" t="s">
        <v>177</v>
      </c>
      <c r="H3851" t="s">
        <v>1222</v>
      </c>
      <c r="I3851" t="s">
        <v>467</v>
      </c>
      <c r="J3851" t="s">
        <v>1227</v>
      </c>
      <c r="K3851" t="s">
        <v>1223</v>
      </c>
      <c r="L3851" t="s">
        <v>1224</v>
      </c>
      <c r="M3851" t="s">
        <v>1212</v>
      </c>
      <c r="N3851" t="s">
        <v>1213</v>
      </c>
      <c r="O3851" t="s">
        <v>924</v>
      </c>
      <c r="P3851" t="s">
        <v>925</v>
      </c>
      <c r="Q3851" s="11">
        <v>0</v>
      </c>
      <c r="R3851" s="11">
        <v>0</v>
      </c>
      <c r="S3851" s="11">
        <v>0</v>
      </c>
      <c r="T3851" s="11">
        <v>0</v>
      </c>
      <c r="U3851" s="11">
        <v>20560000</v>
      </c>
      <c r="V3851" s="11">
        <v>0</v>
      </c>
      <c r="W3851" s="11">
        <v>0</v>
      </c>
      <c r="X3851" s="11">
        <v>20560000</v>
      </c>
      <c r="Y3851" s="11">
        <v>0</v>
      </c>
      <c r="Z3851" s="11">
        <v>0</v>
      </c>
      <c r="AA3851" s="11">
        <v>0</v>
      </c>
      <c r="AB3851" s="11">
        <v>0</v>
      </c>
      <c r="AC3851" s="11">
        <v>0</v>
      </c>
      <c r="AD3851" s="11">
        <v>0</v>
      </c>
      <c r="AE3851" s="11">
        <v>0</v>
      </c>
      <c r="AF3851" s="11">
        <v>0</v>
      </c>
      <c r="AG3851" s="11">
        <v>0</v>
      </c>
      <c r="AH3851" s="11">
        <v>0</v>
      </c>
      <c r="AI3851" s="11">
        <v>0</v>
      </c>
      <c r="AJ3851" s="11">
        <v>0</v>
      </c>
      <c r="AK3851" s="11">
        <v>0</v>
      </c>
      <c r="AL3851" s="11">
        <v>0</v>
      </c>
      <c r="AM3851" s="11">
        <v>0</v>
      </c>
      <c r="AN3851" s="11">
        <v>0</v>
      </c>
      <c r="AO38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1" s="11">
        <f>Table_PBS_SQL_DB2_PBSSQL_PBS_NDP_Tina_CG_QtrlyPerformance_Final[[#This Row],[GOU REL]]+Table_PBS_SQL_DB2_PBSSQL_PBS_NDP_Tina_CG_QtrlyPerformance_Final[[#This Row],[EXT REL]]</f>
        <v>0</v>
      </c>
      <c r="AT3851" s="11">
        <f>Table_PBS_SQL_DB2_PBSSQL_PBS_NDP_Tina_CG_QtrlyPerformance_Final[[#This Row],[GOU EXP]]+Table_PBS_SQL_DB2_PBSSQL_PBS_NDP_Tina_CG_QtrlyPerformance_Final[[#This Row],[EXT EXP]]</f>
        <v>0</v>
      </c>
      <c r="AU3851" s="11" t="str">
        <f>IF(Table_PBS_SQL_DB2_PBSSQL_PBS_NDP_Tina_CG_QtrlyPerformance_Final[[#This Row],[Item_Code]]&gt;"300000", "Capital", "Recurrent")</f>
        <v>Recurrent</v>
      </c>
    </row>
    <row r="3852" spans="1:47" x14ac:dyDescent="0.25">
      <c r="A3852" t="s">
        <v>295</v>
      </c>
      <c r="B3852" t="s">
        <v>296</v>
      </c>
      <c r="C3852" t="s">
        <v>293</v>
      </c>
      <c r="D3852" t="s">
        <v>1206</v>
      </c>
      <c r="E3852" t="s">
        <v>97</v>
      </c>
      <c r="F3852" t="s">
        <v>1383</v>
      </c>
      <c r="G3852" t="s">
        <v>177</v>
      </c>
      <c r="H3852" t="s">
        <v>1222</v>
      </c>
      <c r="I3852" t="s">
        <v>467</v>
      </c>
      <c r="J3852" t="s">
        <v>1227</v>
      </c>
      <c r="K3852" t="s">
        <v>1223</v>
      </c>
      <c r="L3852" t="s">
        <v>1224</v>
      </c>
      <c r="M3852" t="s">
        <v>2006</v>
      </c>
      <c r="N3852" t="s">
        <v>2007</v>
      </c>
      <c r="O3852" t="s">
        <v>1485</v>
      </c>
      <c r="P3852" t="s">
        <v>1486</v>
      </c>
      <c r="Q3852" s="11">
        <v>0</v>
      </c>
      <c r="R3852" s="11">
        <v>0</v>
      </c>
      <c r="S3852" s="11">
        <v>0</v>
      </c>
      <c r="T3852" s="11">
        <v>0</v>
      </c>
      <c r="U3852" s="11">
        <v>40500083000</v>
      </c>
      <c r="V3852" s="11">
        <v>0</v>
      </c>
      <c r="W3852" s="11">
        <v>0</v>
      </c>
      <c r="X3852" s="11">
        <v>40500083000</v>
      </c>
      <c r="Y3852" s="11">
        <v>0</v>
      </c>
      <c r="Z3852" s="11">
        <v>0</v>
      </c>
      <c r="AA3852" s="11">
        <v>0</v>
      </c>
      <c r="AB3852" s="11">
        <v>0</v>
      </c>
      <c r="AC3852" s="11">
        <v>0</v>
      </c>
      <c r="AD3852" s="11">
        <v>0</v>
      </c>
      <c r="AE3852" s="11">
        <v>0</v>
      </c>
      <c r="AF3852" s="11">
        <v>0</v>
      </c>
      <c r="AG3852" s="11">
        <v>0</v>
      </c>
      <c r="AH3852" s="11">
        <v>0</v>
      </c>
      <c r="AI3852" s="11">
        <v>0</v>
      </c>
      <c r="AJ3852" s="11">
        <v>0</v>
      </c>
      <c r="AK3852" s="11">
        <v>0</v>
      </c>
      <c r="AL3852" s="11">
        <v>0</v>
      </c>
      <c r="AM3852" s="11">
        <v>0</v>
      </c>
      <c r="AN3852" s="11">
        <v>0</v>
      </c>
      <c r="AO38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2" s="11">
        <f>Table_PBS_SQL_DB2_PBSSQL_PBS_NDP_Tina_CG_QtrlyPerformance_Final[[#This Row],[GOU REL]]+Table_PBS_SQL_DB2_PBSSQL_PBS_NDP_Tina_CG_QtrlyPerformance_Final[[#This Row],[EXT REL]]</f>
        <v>0</v>
      </c>
      <c r="AT3852" s="11">
        <f>Table_PBS_SQL_DB2_PBSSQL_PBS_NDP_Tina_CG_QtrlyPerformance_Final[[#This Row],[GOU EXP]]+Table_PBS_SQL_DB2_PBSSQL_PBS_NDP_Tina_CG_QtrlyPerformance_Final[[#This Row],[EXT EXP]]</f>
        <v>0</v>
      </c>
      <c r="AU3852" s="11" t="str">
        <f>IF(Table_PBS_SQL_DB2_PBSSQL_PBS_NDP_Tina_CG_QtrlyPerformance_Final[[#This Row],[Item_Code]]&gt;"300000", "Capital", "Recurrent")</f>
        <v>Capital</v>
      </c>
    </row>
    <row r="3853" spans="1:47" x14ac:dyDescent="0.25">
      <c r="A3853" t="s">
        <v>33</v>
      </c>
      <c r="B3853" t="s">
        <v>34</v>
      </c>
      <c r="C3853" t="s">
        <v>31</v>
      </c>
      <c r="D3853" t="s">
        <v>1031</v>
      </c>
      <c r="E3853" t="s">
        <v>31</v>
      </c>
      <c r="F3853" t="s">
        <v>1032</v>
      </c>
      <c r="G3853" t="s">
        <v>119</v>
      </c>
      <c r="H3853" t="s">
        <v>881</v>
      </c>
      <c r="I3853" t="s">
        <v>467</v>
      </c>
      <c r="J3853" t="s">
        <v>864</v>
      </c>
      <c r="K3853" t="s">
        <v>37</v>
      </c>
      <c r="L3853" t="s">
        <v>1039</v>
      </c>
      <c r="M3853" t="s">
        <v>1040</v>
      </c>
      <c r="N3853" t="s">
        <v>1041</v>
      </c>
      <c r="O3853" t="s">
        <v>996</v>
      </c>
      <c r="P3853" t="s">
        <v>997</v>
      </c>
      <c r="Q3853" s="11">
        <v>0</v>
      </c>
      <c r="R3853" s="11">
        <v>0</v>
      </c>
      <c r="S3853" s="11">
        <v>0</v>
      </c>
      <c r="T3853" s="11">
        <v>0</v>
      </c>
      <c r="U3853" s="11">
        <v>100000000</v>
      </c>
      <c r="V3853" s="11">
        <v>0</v>
      </c>
      <c r="W3853" s="11">
        <v>100000000</v>
      </c>
      <c r="X3853" s="11">
        <v>0</v>
      </c>
      <c r="Y3853" s="11">
        <v>0</v>
      </c>
      <c r="Z3853" s="11">
        <v>0</v>
      </c>
      <c r="AA3853" s="11">
        <v>0</v>
      </c>
      <c r="AB3853" s="11">
        <v>0</v>
      </c>
      <c r="AC3853" s="11">
        <v>0</v>
      </c>
      <c r="AD3853" s="11">
        <v>0</v>
      </c>
      <c r="AE3853" s="11">
        <v>0</v>
      </c>
      <c r="AF3853" s="11">
        <v>0</v>
      </c>
      <c r="AG3853" s="11">
        <v>100000000</v>
      </c>
      <c r="AH3853" s="11">
        <v>97430000</v>
      </c>
      <c r="AI3853" s="11">
        <v>0</v>
      </c>
      <c r="AJ3853" s="11">
        <v>0</v>
      </c>
      <c r="AK3853" s="11">
        <v>0</v>
      </c>
      <c r="AL3853" s="11">
        <v>2570000</v>
      </c>
      <c r="AM3853" s="11">
        <v>0</v>
      </c>
      <c r="AN3853" s="11">
        <v>0</v>
      </c>
      <c r="AO38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8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8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3" s="11">
        <f>Table_PBS_SQL_DB2_PBSSQL_PBS_NDP_Tina_CG_QtrlyPerformance_Final[[#This Row],[GOU REL]]+Table_PBS_SQL_DB2_PBSSQL_PBS_NDP_Tina_CG_QtrlyPerformance_Final[[#This Row],[EXT REL]]</f>
        <v>100000000</v>
      </c>
      <c r="AT3853" s="11">
        <f>Table_PBS_SQL_DB2_PBSSQL_PBS_NDP_Tina_CG_QtrlyPerformance_Final[[#This Row],[GOU EXP]]+Table_PBS_SQL_DB2_PBSSQL_PBS_NDP_Tina_CG_QtrlyPerformance_Final[[#This Row],[EXT EXP]]</f>
        <v>100000000</v>
      </c>
      <c r="AU3853" s="11" t="str">
        <f>IF(Table_PBS_SQL_DB2_PBSSQL_PBS_NDP_Tina_CG_QtrlyPerformance_Final[[#This Row],[Item_Code]]&gt;"300000", "Capital", "Recurrent")</f>
        <v>Recurrent</v>
      </c>
    </row>
    <row r="3854" spans="1:47" x14ac:dyDescent="0.25">
      <c r="A3854" t="s">
        <v>33</v>
      </c>
      <c r="B3854" t="s">
        <v>34</v>
      </c>
      <c r="C3854" t="s">
        <v>31</v>
      </c>
      <c r="D3854" t="s">
        <v>1031</v>
      </c>
      <c r="E3854" t="s">
        <v>31</v>
      </c>
      <c r="F3854" t="s">
        <v>1032</v>
      </c>
      <c r="G3854" t="s">
        <v>119</v>
      </c>
      <c r="H3854" t="s">
        <v>881</v>
      </c>
      <c r="I3854" t="s">
        <v>467</v>
      </c>
      <c r="J3854" t="s">
        <v>864</v>
      </c>
      <c r="K3854" t="s">
        <v>37</v>
      </c>
      <c r="L3854" t="s">
        <v>1039</v>
      </c>
      <c r="M3854" t="s">
        <v>1040</v>
      </c>
      <c r="N3854" t="s">
        <v>1041</v>
      </c>
      <c r="O3854" t="s">
        <v>922</v>
      </c>
      <c r="P3854" t="s">
        <v>923</v>
      </c>
      <c r="Q3854" s="11">
        <v>0</v>
      </c>
      <c r="R3854" s="11">
        <v>0</v>
      </c>
      <c r="S3854" s="11">
        <v>0</v>
      </c>
      <c r="T3854" s="11">
        <v>0</v>
      </c>
      <c r="U3854" s="11">
        <v>150000000</v>
      </c>
      <c r="V3854" s="11">
        <v>0</v>
      </c>
      <c r="W3854" s="11">
        <v>150000000</v>
      </c>
      <c r="X3854" s="11">
        <v>0</v>
      </c>
      <c r="Y3854" s="11">
        <v>0</v>
      </c>
      <c r="Z3854" s="11">
        <v>0</v>
      </c>
      <c r="AA3854" s="11">
        <v>0</v>
      </c>
      <c r="AB3854" s="11">
        <v>0</v>
      </c>
      <c r="AC3854" s="11">
        <v>50000000</v>
      </c>
      <c r="AD3854" s="11">
        <v>35000000</v>
      </c>
      <c r="AE3854" s="11">
        <v>0</v>
      </c>
      <c r="AF3854" s="11">
        <v>0</v>
      </c>
      <c r="AG3854" s="11">
        <v>50000000</v>
      </c>
      <c r="AH3854" s="11">
        <v>58000000</v>
      </c>
      <c r="AI3854" s="11">
        <v>0</v>
      </c>
      <c r="AJ3854" s="11">
        <v>0</v>
      </c>
      <c r="AK3854" s="11">
        <v>50000000</v>
      </c>
      <c r="AL3854" s="11">
        <v>57000000</v>
      </c>
      <c r="AM3854" s="11">
        <v>0</v>
      </c>
      <c r="AN3854" s="11">
        <v>0</v>
      </c>
      <c r="AO38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38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38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4" s="11">
        <f>Table_PBS_SQL_DB2_PBSSQL_PBS_NDP_Tina_CG_QtrlyPerformance_Final[[#This Row],[GOU REL]]+Table_PBS_SQL_DB2_PBSSQL_PBS_NDP_Tina_CG_QtrlyPerformance_Final[[#This Row],[EXT REL]]</f>
        <v>150000000</v>
      </c>
      <c r="AT3854" s="11">
        <f>Table_PBS_SQL_DB2_PBSSQL_PBS_NDP_Tina_CG_QtrlyPerformance_Final[[#This Row],[GOU EXP]]+Table_PBS_SQL_DB2_PBSSQL_PBS_NDP_Tina_CG_QtrlyPerformance_Final[[#This Row],[EXT EXP]]</f>
        <v>150000000</v>
      </c>
      <c r="AU3854" s="11" t="str">
        <f>IF(Table_PBS_SQL_DB2_PBSSQL_PBS_NDP_Tina_CG_QtrlyPerformance_Final[[#This Row],[Item_Code]]&gt;"300000", "Capital", "Recurrent")</f>
        <v>Recurrent</v>
      </c>
    </row>
    <row r="3855" spans="1:47" x14ac:dyDescent="0.25">
      <c r="A3855" t="s">
        <v>33</v>
      </c>
      <c r="B3855" t="s">
        <v>34</v>
      </c>
      <c r="C3855" t="s">
        <v>31</v>
      </c>
      <c r="D3855" t="s">
        <v>1031</v>
      </c>
      <c r="E3855" t="s">
        <v>31</v>
      </c>
      <c r="F3855" t="s">
        <v>1032</v>
      </c>
      <c r="G3855" t="s">
        <v>119</v>
      </c>
      <c r="H3855" t="s">
        <v>881</v>
      </c>
      <c r="I3855" t="s">
        <v>467</v>
      </c>
      <c r="J3855" t="s">
        <v>864</v>
      </c>
      <c r="K3855" t="s">
        <v>37</v>
      </c>
      <c r="L3855" t="s">
        <v>1039</v>
      </c>
      <c r="M3855" t="s">
        <v>1130</v>
      </c>
      <c r="N3855" t="s">
        <v>1131</v>
      </c>
      <c r="O3855" t="s">
        <v>975</v>
      </c>
      <c r="P3855" t="s">
        <v>976</v>
      </c>
      <c r="Q3855" s="11">
        <v>0</v>
      </c>
      <c r="R3855" s="11">
        <v>0</v>
      </c>
      <c r="S3855" s="11">
        <v>0</v>
      </c>
      <c r="T3855" s="11">
        <v>0</v>
      </c>
      <c r="U3855" s="11">
        <v>1000000000</v>
      </c>
      <c r="V3855" s="11">
        <v>0</v>
      </c>
      <c r="W3855" s="11">
        <v>1000000000</v>
      </c>
      <c r="X3855" s="11">
        <v>0</v>
      </c>
      <c r="Y3855" s="11">
        <v>0</v>
      </c>
      <c r="Z3855" s="11">
        <v>0</v>
      </c>
      <c r="AA3855" s="11">
        <v>0</v>
      </c>
      <c r="AB3855" s="11">
        <v>0</v>
      </c>
      <c r="AC3855" s="11">
        <v>500000000</v>
      </c>
      <c r="AD3855" s="11">
        <v>0</v>
      </c>
      <c r="AE3855" s="11">
        <v>0</v>
      </c>
      <c r="AF3855" s="11">
        <v>0</v>
      </c>
      <c r="AG3855" s="11">
        <v>250000000</v>
      </c>
      <c r="AH3855" s="11">
        <v>500000000</v>
      </c>
      <c r="AI3855" s="11">
        <v>0</v>
      </c>
      <c r="AJ3855" s="11">
        <v>0</v>
      </c>
      <c r="AK3855" s="11">
        <v>250000000</v>
      </c>
      <c r="AL3855" s="11">
        <v>500000000</v>
      </c>
      <c r="AM3855" s="11">
        <v>0</v>
      </c>
      <c r="AN3855" s="11">
        <v>0</v>
      </c>
      <c r="AO38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38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38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5" s="11">
        <f>Table_PBS_SQL_DB2_PBSSQL_PBS_NDP_Tina_CG_QtrlyPerformance_Final[[#This Row],[GOU REL]]+Table_PBS_SQL_DB2_PBSSQL_PBS_NDP_Tina_CG_QtrlyPerformance_Final[[#This Row],[EXT REL]]</f>
        <v>1000000000</v>
      </c>
      <c r="AT3855" s="11">
        <f>Table_PBS_SQL_DB2_PBSSQL_PBS_NDP_Tina_CG_QtrlyPerformance_Final[[#This Row],[GOU EXP]]+Table_PBS_SQL_DB2_PBSSQL_PBS_NDP_Tina_CG_QtrlyPerformance_Final[[#This Row],[EXT EXP]]</f>
        <v>1000000000</v>
      </c>
      <c r="AU3855" s="11" t="str">
        <f>IF(Table_PBS_SQL_DB2_PBSSQL_PBS_NDP_Tina_CG_QtrlyPerformance_Final[[#This Row],[Item_Code]]&gt;"300000", "Capital", "Recurrent")</f>
        <v>Recurrent</v>
      </c>
    </row>
    <row r="3856" spans="1:47" x14ac:dyDescent="0.25">
      <c r="A3856" t="s">
        <v>33</v>
      </c>
      <c r="B3856" t="s">
        <v>34</v>
      </c>
      <c r="C3856" t="s">
        <v>31</v>
      </c>
      <c r="D3856" t="s">
        <v>1031</v>
      </c>
      <c r="E3856" t="s">
        <v>75</v>
      </c>
      <c r="F3856" t="s">
        <v>1042</v>
      </c>
      <c r="G3856" t="s">
        <v>31</v>
      </c>
      <c r="H3856" t="s">
        <v>2064</v>
      </c>
      <c r="I3856" t="s">
        <v>467</v>
      </c>
      <c r="J3856" t="s">
        <v>2065</v>
      </c>
      <c r="K3856" t="s">
        <v>2066</v>
      </c>
      <c r="L3856" t="s">
        <v>2067</v>
      </c>
      <c r="M3856" t="s">
        <v>1104</v>
      </c>
      <c r="N3856" t="s">
        <v>1105</v>
      </c>
      <c r="O3856" t="s">
        <v>1028</v>
      </c>
      <c r="P3856" t="s">
        <v>1029</v>
      </c>
      <c r="Q3856" s="11">
        <v>0</v>
      </c>
      <c r="R3856" s="11">
        <v>0</v>
      </c>
      <c r="S3856" s="11">
        <v>0</v>
      </c>
      <c r="T3856" s="11">
        <v>0</v>
      </c>
      <c r="U3856" s="11">
        <v>30000000</v>
      </c>
      <c r="V3856" s="11">
        <v>0</v>
      </c>
      <c r="W3856" s="11">
        <v>30000000</v>
      </c>
      <c r="X3856" s="11">
        <v>0</v>
      </c>
      <c r="Y3856" s="11">
        <v>0</v>
      </c>
      <c r="Z3856" s="11">
        <v>0</v>
      </c>
      <c r="AA3856" s="11">
        <v>0</v>
      </c>
      <c r="AB3856" s="11">
        <v>0</v>
      </c>
      <c r="AC3856" s="11">
        <v>20000000</v>
      </c>
      <c r="AD3856" s="11">
        <v>19270000</v>
      </c>
      <c r="AE3856" s="11">
        <v>0</v>
      </c>
      <c r="AF3856" s="11">
        <v>0</v>
      </c>
      <c r="AG3856" s="11">
        <v>5000000</v>
      </c>
      <c r="AH3856" s="11">
        <v>0</v>
      </c>
      <c r="AI3856" s="11">
        <v>0</v>
      </c>
      <c r="AJ3856" s="11">
        <v>0</v>
      </c>
      <c r="AK3856" s="11">
        <v>5000000</v>
      </c>
      <c r="AL3856" s="11">
        <v>10730000</v>
      </c>
      <c r="AM3856" s="11">
        <v>0</v>
      </c>
      <c r="AN3856" s="11">
        <v>0</v>
      </c>
      <c r="AO38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8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8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6" s="11">
        <f>Table_PBS_SQL_DB2_PBSSQL_PBS_NDP_Tina_CG_QtrlyPerformance_Final[[#This Row],[GOU REL]]+Table_PBS_SQL_DB2_PBSSQL_PBS_NDP_Tina_CG_QtrlyPerformance_Final[[#This Row],[EXT REL]]</f>
        <v>30000000</v>
      </c>
      <c r="AT3856" s="11">
        <f>Table_PBS_SQL_DB2_PBSSQL_PBS_NDP_Tina_CG_QtrlyPerformance_Final[[#This Row],[GOU EXP]]+Table_PBS_SQL_DB2_PBSSQL_PBS_NDP_Tina_CG_QtrlyPerformance_Final[[#This Row],[EXT EXP]]</f>
        <v>30000000</v>
      </c>
      <c r="AU3856" s="11" t="str">
        <f>IF(Table_PBS_SQL_DB2_PBSSQL_PBS_NDP_Tina_CG_QtrlyPerformance_Final[[#This Row],[Item_Code]]&gt;"300000", "Capital", "Recurrent")</f>
        <v>Recurrent</v>
      </c>
    </row>
    <row r="3857" spans="1:47" x14ac:dyDescent="0.25">
      <c r="A3857" t="s">
        <v>33</v>
      </c>
      <c r="B3857" t="s">
        <v>34</v>
      </c>
      <c r="C3857" t="s">
        <v>31</v>
      </c>
      <c r="D3857" t="s">
        <v>1031</v>
      </c>
      <c r="E3857" t="s">
        <v>75</v>
      </c>
      <c r="F3857" t="s">
        <v>1042</v>
      </c>
      <c r="G3857" t="s">
        <v>75</v>
      </c>
      <c r="H3857" t="s">
        <v>1043</v>
      </c>
      <c r="I3857" t="s">
        <v>493</v>
      </c>
      <c r="J3857" t="s">
        <v>1072</v>
      </c>
      <c r="K3857" t="s">
        <v>771</v>
      </c>
      <c r="L3857" t="s">
        <v>772</v>
      </c>
      <c r="M3857" t="s">
        <v>1044</v>
      </c>
      <c r="N3857" t="s">
        <v>1045</v>
      </c>
      <c r="O3857" t="s">
        <v>1028</v>
      </c>
      <c r="P3857" t="s">
        <v>1029</v>
      </c>
      <c r="Q3857" s="11">
        <v>0</v>
      </c>
      <c r="R3857" s="11">
        <v>0</v>
      </c>
      <c r="S3857" s="11">
        <v>0</v>
      </c>
      <c r="T3857" s="11">
        <v>0</v>
      </c>
      <c r="U3857" s="11">
        <v>0</v>
      </c>
      <c r="V3857" s="11">
        <v>0</v>
      </c>
      <c r="W3857" s="11">
        <v>100000000</v>
      </c>
      <c r="X3857" s="11">
        <v>0</v>
      </c>
      <c r="Y3857" s="11">
        <v>0</v>
      </c>
      <c r="Z3857" s="11">
        <v>0</v>
      </c>
      <c r="AA3857" s="11">
        <v>0</v>
      </c>
      <c r="AB3857" s="11">
        <v>0</v>
      </c>
      <c r="AC3857" s="11">
        <v>20000000</v>
      </c>
      <c r="AD3857" s="11">
        <v>0</v>
      </c>
      <c r="AE3857" s="11">
        <v>0</v>
      </c>
      <c r="AF3857" s="11">
        <v>0</v>
      </c>
      <c r="AG3857" s="11">
        <v>40000000</v>
      </c>
      <c r="AH3857" s="11">
        <v>0</v>
      </c>
      <c r="AI3857" s="11">
        <v>0</v>
      </c>
      <c r="AJ3857" s="11">
        <v>0</v>
      </c>
      <c r="AK3857" s="11">
        <v>10000000</v>
      </c>
      <c r="AL3857" s="11">
        <v>70000000</v>
      </c>
      <c r="AM3857" s="11">
        <v>0</v>
      </c>
      <c r="AN3857" s="11">
        <v>0</v>
      </c>
      <c r="AO38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38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38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7" s="11">
        <f>Table_PBS_SQL_DB2_PBSSQL_PBS_NDP_Tina_CG_QtrlyPerformance_Final[[#This Row],[GOU REL]]+Table_PBS_SQL_DB2_PBSSQL_PBS_NDP_Tina_CG_QtrlyPerformance_Final[[#This Row],[EXT REL]]</f>
        <v>70000000</v>
      </c>
      <c r="AT3857" s="11">
        <f>Table_PBS_SQL_DB2_PBSSQL_PBS_NDP_Tina_CG_QtrlyPerformance_Final[[#This Row],[GOU EXP]]+Table_PBS_SQL_DB2_PBSSQL_PBS_NDP_Tina_CG_QtrlyPerformance_Final[[#This Row],[EXT EXP]]</f>
        <v>70000000</v>
      </c>
      <c r="AU3857" s="11" t="str">
        <f>IF(Table_PBS_SQL_DB2_PBSSQL_PBS_NDP_Tina_CG_QtrlyPerformance_Final[[#This Row],[Item_Code]]&gt;"300000", "Capital", "Recurrent")</f>
        <v>Recurrent</v>
      </c>
    </row>
    <row r="3858" spans="1:47" x14ac:dyDescent="0.25">
      <c r="A3858" t="s">
        <v>33</v>
      </c>
      <c r="B3858" t="s">
        <v>34</v>
      </c>
      <c r="C3858" t="s">
        <v>31</v>
      </c>
      <c r="D3858" t="s">
        <v>1031</v>
      </c>
      <c r="E3858" t="s">
        <v>75</v>
      </c>
      <c r="F3858" t="s">
        <v>1042</v>
      </c>
      <c r="G3858" t="s">
        <v>75</v>
      </c>
      <c r="H3858" t="s">
        <v>1043</v>
      </c>
      <c r="I3858" t="s">
        <v>493</v>
      </c>
      <c r="J3858" t="s">
        <v>1072</v>
      </c>
      <c r="K3858" t="s">
        <v>1050</v>
      </c>
      <c r="L3858" t="s">
        <v>1051</v>
      </c>
      <c r="M3858" t="s">
        <v>1044</v>
      </c>
      <c r="N3858" t="s">
        <v>1045</v>
      </c>
      <c r="O3858" t="s">
        <v>969</v>
      </c>
      <c r="P3858" t="s">
        <v>970</v>
      </c>
      <c r="Q3858" s="11">
        <v>0</v>
      </c>
      <c r="R3858" s="11">
        <v>0</v>
      </c>
      <c r="S3858" s="11">
        <v>0</v>
      </c>
      <c r="T3858" s="11">
        <v>0</v>
      </c>
      <c r="U3858" s="11">
        <v>0</v>
      </c>
      <c r="V3858" s="11">
        <v>0</v>
      </c>
      <c r="W3858" s="11">
        <v>400000000</v>
      </c>
      <c r="X3858" s="11">
        <v>0</v>
      </c>
      <c r="Y3858" s="11">
        <v>0</v>
      </c>
      <c r="Z3858" s="11">
        <v>0</v>
      </c>
      <c r="AA3858" s="11">
        <v>0</v>
      </c>
      <c r="AB3858" s="11">
        <v>0</v>
      </c>
      <c r="AC3858" s="11">
        <v>100000000</v>
      </c>
      <c r="AD3858" s="11">
        <v>98750000</v>
      </c>
      <c r="AE3858" s="11">
        <v>0</v>
      </c>
      <c r="AF3858" s="11">
        <v>0</v>
      </c>
      <c r="AG3858" s="11">
        <v>200000000</v>
      </c>
      <c r="AH3858" s="11">
        <v>0</v>
      </c>
      <c r="AI3858" s="11">
        <v>0</v>
      </c>
      <c r="AJ3858" s="11">
        <v>0</v>
      </c>
      <c r="AK3858" s="11">
        <v>100000000</v>
      </c>
      <c r="AL3858" s="11">
        <v>301250000</v>
      </c>
      <c r="AM3858" s="11">
        <v>0</v>
      </c>
      <c r="AN3858" s="11">
        <v>0</v>
      </c>
      <c r="AO38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38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38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8" s="11">
        <f>Table_PBS_SQL_DB2_PBSSQL_PBS_NDP_Tina_CG_QtrlyPerformance_Final[[#This Row],[GOU REL]]+Table_PBS_SQL_DB2_PBSSQL_PBS_NDP_Tina_CG_QtrlyPerformance_Final[[#This Row],[EXT REL]]</f>
        <v>400000000</v>
      </c>
      <c r="AT3858" s="11">
        <f>Table_PBS_SQL_DB2_PBSSQL_PBS_NDP_Tina_CG_QtrlyPerformance_Final[[#This Row],[GOU EXP]]+Table_PBS_SQL_DB2_PBSSQL_PBS_NDP_Tina_CG_QtrlyPerformance_Final[[#This Row],[EXT EXP]]</f>
        <v>400000000</v>
      </c>
      <c r="AU3858" s="11" t="str">
        <f>IF(Table_PBS_SQL_DB2_PBSSQL_PBS_NDP_Tina_CG_QtrlyPerformance_Final[[#This Row],[Item_Code]]&gt;"300000", "Capital", "Recurrent")</f>
        <v>Recurrent</v>
      </c>
    </row>
    <row r="3859" spans="1:47" x14ac:dyDescent="0.25">
      <c r="A3859" t="s">
        <v>33</v>
      </c>
      <c r="B3859" t="s">
        <v>34</v>
      </c>
      <c r="C3859" t="s">
        <v>31</v>
      </c>
      <c r="D3859" t="s">
        <v>1031</v>
      </c>
      <c r="E3859" t="s">
        <v>75</v>
      </c>
      <c r="F3859" t="s">
        <v>1042</v>
      </c>
      <c r="G3859" t="s">
        <v>75</v>
      </c>
      <c r="H3859" t="s">
        <v>1043</v>
      </c>
      <c r="I3859" t="s">
        <v>493</v>
      </c>
      <c r="J3859" t="s">
        <v>1072</v>
      </c>
      <c r="K3859" t="s">
        <v>1050</v>
      </c>
      <c r="L3859" t="s">
        <v>1051</v>
      </c>
      <c r="M3859" t="s">
        <v>1054</v>
      </c>
      <c r="N3859" t="s">
        <v>1055</v>
      </c>
      <c r="O3859" t="s">
        <v>1002</v>
      </c>
      <c r="P3859" t="s">
        <v>1003</v>
      </c>
      <c r="Q3859" s="11">
        <v>0</v>
      </c>
      <c r="R3859" s="11">
        <v>0</v>
      </c>
      <c r="S3859" s="11">
        <v>0</v>
      </c>
      <c r="T3859" s="11">
        <v>0</v>
      </c>
      <c r="U3859" s="11">
        <v>0</v>
      </c>
      <c r="V3859" s="11">
        <v>0</v>
      </c>
      <c r="W3859" s="11">
        <v>200000000</v>
      </c>
      <c r="X3859" s="11">
        <v>0</v>
      </c>
      <c r="Y3859" s="11">
        <v>0</v>
      </c>
      <c r="Z3859" s="11">
        <v>0</v>
      </c>
      <c r="AA3859" s="11">
        <v>0</v>
      </c>
      <c r="AB3859" s="11">
        <v>0</v>
      </c>
      <c r="AC3859" s="11">
        <v>100000000</v>
      </c>
      <c r="AD3859" s="11">
        <v>7395000</v>
      </c>
      <c r="AE3859" s="11">
        <v>0</v>
      </c>
      <c r="AF3859" s="11">
        <v>0</v>
      </c>
      <c r="AG3859" s="11">
        <v>50000000</v>
      </c>
      <c r="AH3859" s="11">
        <v>56602000</v>
      </c>
      <c r="AI3859" s="11">
        <v>0</v>
      </c>
      <c r="AJ3859" s="11">
        <v>0</v>
      </c>
      <c r="AK3859" s="11">
        <v>50000000</v>
      </c>
      <c r="AL3859" s="11">
        <v>136003000</v>
      </c>
      <c r="AM3859" s="11">
        <v>0</v>
      </c>
      <c r="AN3859" s="11">
        <v>0</v>
      </c>
      <c r="AO38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8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38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59" s="11">
        <f>Table_PBS_SQL_DB2_PBSSQL_PBS_NDP_Tina_CG_QtrlyPerformance_Final[[#This Row],[GOU REL]]+Table_PBS_SQL_DB2_PBSSQL_PBS_NDP_Tina_CG_QtrlyPerformance_Final[[#This Row],[EXT REL]]</f>
        <v>200000000</v>
      </c>
      <c r="AT3859" s="11">
        <f>Table_PBS_SQL_DB2_PBSSQL_PBS_NDP_Tina_CG_QtrlyPerformance_Final[[#This Row],[GOU EXP]]+Table_PBS_SQL_DB2_PBSSQL_PBS_NDP_Tina_CG_QtrlyPerformance_Final[[#This Row],[EXT EXP]]</f>
        <v>200000000</v>
      </c>
      <c r="AU3859" s="11" t="str">
        <f>IF(Table_PBS_SQL_DB2_PBSSQL_PBS_NDP_Tina_CG_QtrlyPerformance_Final[[#This Row],[Item_Code]]&gt;"300000", "Capital", "Recurrent")</f>
        <v>Recurrent</v>
      </c>
    </row>
    <row r="3860" spans="1:47" x14ac:dyDescent="0.25">
      <c r="A3860" t="s">
        <v>33</v>
      </c>
      <c r="B3860" t="s">
        <v>34</v>
      </c>
      <c r="C3860" t="s">
        <v>31</v>
      </c>
      <c r="D3860" t="s">
        <v>1031</v>
      </c>
      <c r="E3860" t="s">
        <v>75</v>
      </c>
      <c r="F3860" t="s">
        <v>1042</v>
      </c>
      <c r="G3860" t="s">
        <v>87</v>
      </c>
      <c r="H3860" t="s">
        <v>1033</v>
      </c>
      <c r="I3860" t="s">
        <v>896</v>
      </c>
      <c r="J3860" t="s">
        <v>897</v>
      </c>
      <c r="K3860" t="s">
        <v>769</v>
      </c>
      <c r="L3860" t="s">
        <v>1073</v>
      </c>
      <c r="M3860" t="s">
        <v>1074</v>
      </c>
      <c r="N3860" t="s">
        <v>1075</v>
      </c>
      <c r="O3860" t="s">
        <v>922</v>
      </c>
      <c r="P3860" t="s">
        <v>923</v>
      </c>
      <c r="Q3860" s="11">
        <v>0</v>
      </c>
      <c r="R3860" s="11">
        <v>0</v>
      </c>
      <c r="S3860" s="11">
        <v>0</v>
      </c>
      <c r="T3860" s="11">
        <v>0</v>
      </c>
      <c r="U3860" s="11">
        <v>0</v>
      </c>
      <c r="V3860" s="11">
        <v>0</v>
      </c>
      <c r="W3860" s="11">
        <v>0</v>
      </c>
      <c r="X3860" s="11">
        <v>0</v>
      </c>
      <c r="Y3860" s="11">
        <v>0</v>
      </c>
      <c r="Z3860" s="11">
        <v>0</v>
      </c>
      <c r="AA3860" s="11">
        <v>48815000</v>
      </c>
      <c r="AB3860" s="11">
        <v>39052000</v>
      </c>
      <c r="AC3860" s="11">
        <v>0</v>
      </c>
      <c r="AD3860" s="11">
        <v>0</v>
      </c>
      <c r="AE3860" s="11">
        <v>48815000</v>
      </c>
      <c r="AF3860" s="11">
        <v>39052000</v>
      </c>
      <c r="AG3860" s="11">
        <v>0</v>
      </c>
      <c r="AH3860" s="11">
        <v>0</v>
      </c>
      <c r="AI3860" s="11">
        <v>48815000</v>
      </c>
      <c r="AJ3860" s="11">
        <v>39052000</v>
      </c>
      <c r="AK3860" s="11">
        <v>0</v>
      </c>
      <c r="AL3860" s="11">
        <v>0</v>
      </c>
      <c r="AM3860" s="11">
        <v>0</v>
      </c>
      <c r="AN3860" s="11">
        <v>0</v>
      </c>
      <c r="AO38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146445000</v>
      </c>
      <c r="AQ38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117156000</v>
      </c>
      <c r="AS3860" s="11">
        <f>Table_PBS_SQL_DB2_PBSSQL_PBS_NDP_Tina_CG_QtrlyPerformance_Final[[#This Row],[GOU REL]]+Table_PBS_SQL_DB2_PBSSQL_PBS_NDP_Tina_CG_QtrlyPerformance_Final[[#This Row],[EXT REL]]</f>
        <v>146445000</v>
      </c>
      <c r="AT3860" s="11">
        <f>Table_PBS_SQL_DB2_PBSSQL_PBS_NDP_Tina_CG_QtrlyPerformance_Final[[#This Row],[GOU EXP]]+Table_PBS_SQL_DB2_PBSSQL_PBS_NDP_Tina_CG_QtrlyPerformance_Final[[#This Row],[EXT EXP]]</f>
        <v>117156000</v>
      </c>
      <c r="AU3860" s="11" t="str">
        <f>IF(Table_PBS_SQL_DB2_PBSSQL_PBS_NDP_Tina_CG_QtrlyPerformance_Final[[#This Row],[Item_Code]]&gt;"300000", "Capital", "Recurrent")</f>
        <v>Recurrent</v>
      </c>
    </row>
    <row r="3861" spans="1:47" x14ac:dyDescent="0.25">
      <c r="A3861" t="s">
        <v>33</v>
      </c>
      <c r="B3861" t="s">
        <v>34</v>
      </c>
      <c r="C3861" t="s">
        <v>31</v>
      </c>
      <c r="D3861" t="s">
        <v>1031</v>
      </c>
      <c r="E3861" t="s">
        <v>75</v>
      </c>
      <c r="F3861" t="s">
        <v>1042</v>
      </c>
      <c r="G3861" t="s">
        <v>87</v>
      </c>
      <c r="H3861" t="s">
        <v>1033</v>
      </c>
      <c r="I3861" t="s">
        <v>493</v>
      </c>
      <c r="J3861" t="s">
        <v>1078</v>
      </c>
      <c r="K3861" t="s">
        <v>1079</v>
      </c>
      <c r="L3861" t="s">
        <v>1080</v>
      </c>
      <c r="M3861" t="s">
        <v>1081</v>
      </c>
      <c r="N3861" t="s">
        <v>1082</v>
      </c>
      <c r="O3861" t="s">
        <v>906</v>
      </c>
      <c r="P3861" t="s">
        <v>907</v>
      </c>
      <c r="Q3861" s="11">
        <v>0</v>
      </c>
      <c r="R3861" s="11">
        <v>0</v>
      </c>
      <c r="S3861" s="11">
        <v>0</v>
      </c>
      <c r="T3861" s="11">
        <v>0</v>
      </c>
      <c r="U3861" s="11">
        <v>15000000</v>
      </c>
      <c r="V3861" s="11">
        <v>0</v>
      </c>
      <c r="W3861" s="11">
        <v>15000000</v>
      </c>
      <c r="X3861" s="11">
        <v>0</v>
      </c>
      <c r="Y3861" s="11">
        <v>0</v>
      </c>
      <c r="Z3861" s="11">
        <v>0</v>
      </c>
      <c r="AA3861" s="11">
        <v>0</v>
      </c>
      <c r="AB3861" s="11">
        <v>0</v>
      </c>
      <c r="AC3861" s="11">
        <v>5000000</v>
      </c>
      <c r="AD3861" s="11">
        <v>0</v>
      </c>
      <c r="AE3861" s="11">
        <v>0</v>
      </c>
      <c r="AF3861" s="11">
        <v>0</v>
      </c>
      <c r="AG3861" s="11">
        <v>10000000</v>
      </c>
      <c r="AH3861" s="11">
        <v>0</v>
      </c>
      <c r="AI3861" s="11">
        <v>0</v>
      </c>
      <c r="AJ3861" s="11">
        <v>0</v>
      </c>
      <c r="AK3861" s="11">
        <v>0</v>
      </c>
      <c r="AL3861" s="11">
        <v>14999993</v>
      </c>
      <c r="AM3861" s="11">
        <v>0</v>
      </c>
      <c r="AN3861" s="11">
        <v>0</v>
      </c>
      <c r="AO38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38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14999993</v>
      </c>
      <c r="AR38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61" s="11">
        <f>Table_PBS_SQL_DB2_PBSSQL_PBS_NDP_Tina_CG_QtrlyPerformance_Final[[#This Row],[GOU REL]]+Table_PBS_SQL_DB2_PBSSQL_PBS_NDP_Tina_CG_QtrlyPerformance_Final[[#This Row],[EXT REL]]</f>
        <v>15000000</v>
      </c>
      <c r="AT3861" s="11">
        <f>Table_PBS_SQL_DB2_PBSSQL_PBS_NDP_Tina_CG_QtrlyPerformance_Final[[#This Row],[GOU EXP]]+Table_PBS_SQL_DB2_PBSSQL_PBS_NDP_Tina_CG_QtrlyPerformance_Final[[#This Row],[EXT EXP]]</f>
        <v>14999993</v>
      </c>
      <c r="AU3861" s="11" t="str">
        <f>IF(Table_PBS_SQL_DB2_PBSSQL_PBS_NDP_Tina_CG_QtrlyPerformance_Final[[#This Row],[Item_Code]]&gt;"300000", "Capital", "Recurrent")</f>
        <v>Recurrent</v>
      </c>
    </row>
    <row r="3862" spans="1:47" x14ac:dyDescent="0.25">
      <c r="A3862" t="s">
        <v>33</v>
      </c>
      <c r="B3862" t="s">
        <v>34</v>
      </c>
      <c r="C3862" t="s">
        <v>31</v>
      </c>
      <c r="D3862" t="s">
        <v>1031</v>
      </c>
      <c r="E3862" t="s">
        <v>75</v>
      </c>
      <c r="F3862" t="s">
        <v>1042</v>
      </c>
      <c r="G3862" t="s">
        <v>87</v>
      </c>
      <c r="H3862" t="s">
        <v>1033</v>
      </c>
      <c r="I3862" t="s">
        <v>467</v>
      </c>
      <c r="J3862" t="s">
        <v>1034</v>
      </c>
      <c r="K3862" t="s">
        <v>769</v>
      </c>
      <c r="L3862" t="s">
        <v>1073</v>
      </c>
      <c r="M3862" t="s">
        <v>1044</v>
      </c>
      <c r="N3862" t="s">
        <v>1045</v>
      </c>
      <c r="O3862" t="s">
        <v>1025</v>
      </c>
      <c r="P3862" t="s">
        <v>1026</v>
      </c>
      <c r="Q3862" s="11">
        <v>0</v>
      </c>
      <c r="R3862" s="11">
        <v>0</v>
      </c>
      <c r="S3862" s="11">
        <v>0</v>
      </c>
      <c r="T3862" s="11">
        <v>0</v>
      </c>
      <c r="U3862" s="11">
        <v>0</v>
      </c>
      <c r="V3862" s="11">
        <v>0</v>
      </c>
      <c r="W3862" s="11">
        <v>0</v>
      </c>
      <c r="X3862" s="11">
        <v>453494501</v>
      </c>
      <c r="Y3862" s="11">
        <v>0</v>
      </c>
      <c r="Z3862" s="11">
        <v>0</v>
      </c>
      <c r="AA3862" s="11">
        <v>0</v>
      </c>
      <c r="AB3862" s="11">
        <v>0</v>
      </c>
      <c r="AC3862" s="11">
        <v>0</v>
      </c>
      <c r="AD3862" s="11">
        <v>0</v>
      </c>
      <c r="AE3862" s="11">
        <v>0</v>
      </c>
      <c r="AF3862" s="11">
        <v>0</v>
      </c>
      <c r="AG3862" s="11">
        <v>0</v>
      </c>
      <c r="AH3862" s="11">
        <v>0</v>
      </c>
      <c r="AI3862" s="11">
        <v>0</v>
      </c>
      <c r="AJ3862" s="11">
        <v>0</v>
      </c>
      <c r="AK3862" s="11">
        <v>0</v>
      </c>
      <c r="AL3862" s="11">
        <v>0</v>
      </c>
      <c r="AM3862" s="11">
        <v>0</v>
      </c>
      <c r="AN3862" s="11">
        <v>0</v>
      </c>
      <c r="AO38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62" s="11">
        <f>Table_PBS_SQL_DB2_PBSSQL_PBS_NDP_Tina_CG_QtrlyPerformance_Final[[#This Row],[GOU REL]]+Table_PBS_SQL_DB2_PBSSQL_PBS_NDP_Tina_CG_QtrlyPerformance_Final[[#This Row],[EXT REL]]</f>
        <v>0</v>
      </c>
      <c r="AT3862" s="11">
        <f>Table_PBS_SQL_DB2_PBSSQL_PBS_NDP_Tina_CG_QtrlyPerformance_Final[[#This Row],[GOU EXP]]+Table_PBS_SQL_DB2_PBSSQL_PBS_NDP_Tina_CG_QtrlyPerformance_Final[[#This Row],[EXT EXP]]</f>
        <v>0</v>
      </c>
      <c r="AU3862" s="11" t="str">
        <f>IF(Table_PBS_SQL_DB2_PBSSQL_PBS_NDP_Tina_CG_QtrlyPerformance_Final[[#This Row],[Item_Code]]&gt;"300000", "Capital", "Recurrent")</f>
        <v>Recurrent</v>
      </c>
    </row>
    <row r="3863" spans="1:47" x14ac:dyDescent="0.25">
      <c r="A3863" t="s">
        <v>33</v>
      </c>
      <c r="B3863" t="s">
        <v>34</v>
      </c>
      <c r="C3863" t="s">
        <v>31</v>
      </c>
      <c r="D3863" t="s">
        <v>1031</v>
      </c>
      <c r="E3863" t="s">
        <v>75</v>
      </c>
      <c r="F3863" t="s">
        <v>1042</v>
      </c>
      <c r="G3863" t="s">
        <v>87</v>
      </c>
      <c r="H3863" t="s">
        <v>1033</v>
      </c>
      <c r="I3863" t="s">
        <v>467</v>
      </c>
      <c r="J3863" t="s">
        <v>1034</v>
      </c>
      <c r="K3863" t="s">
        <v>769</v>
      </c>
      <c r="L3863" t="s">
        <v>1073</v>
      </c>
      <c r="M3863" t="s">
        <v>1074</v>
      </c>
      <c r="N3863" t="s">
        <v>1075</v>
      </c>
      <c r="O3863" t="s">
        <v>1062</v>
      </c>
      <c r="P3863" t="s">
        <v>1063</v>
      </c>
      <c r="Q3863" s="11">
        <v>0</v>
      </c>
      <c r="R3863" s="11">
        <v>0</v>
      </c>
      <c r="S3863" s="11">
        <v>0</v>
      </c>
      <c r="T3863" s="11">
        <v>0</v>
      </c>
      <c r="U3863" s="11">
        <v>0</v>
      </c>
      <c r="V3863" s="11">
        <v>0</v>
      </c>
      <c r="W3863" s="11">
        <v>270000000</v>
      </c>
      <c r="X3863" s="11">
        <v>405073746</v>
      </c>
      <c r="Y3863" s="11">
        <v>67500000</v>
      </c>
      <c r="Z3863" s="11">
        <v>47829212</v>
      </c>
      <c r="AA3863" s="11">
        <v>0</v>
      </c>
      <c r="AB3863" s="11">
        <v>0</v>
      </c>
      <c r="AC3863" s="11">
        <v>69361405</v>
      </c>
      <c r="AD3863" s="11">
        <v>44170630</v>
      </c>
      <c r="AE3863" s="11">
        <v>0</v>
      </c>
      <c r="AF3863" s="11">
        <v>0</v>
      </c>
      <c r="AG3863" s="11">
        <v>65638595</v>
      </c>
      <c r="AH3863" s="11">
        <v>90643621</v>
      </c>
      <c r="AI3863" s="11">
        <v>0</v>
      </c>
      <c r="AJ3863" s="11">
        <v>0</v>
      </c>
      <c r="AK3863" s="11">
        <v>67500000</v>
      </c>
      <c r="AL3863" s="11">
        <v>63071893</v>
      </c>
      <c r="AM3863" s="11">
        <v>0</v>
      </c>
      <c r="AN3863" s="11">
        <v>0</v>
      </c>
      <c r="AO38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270000000</v>
      </c>
      <c r="AP38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245715356</v>
      </c>
      <c r="AR38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63" s="11">
        <f>Table_PBS_SQL_DB2_PBSSQL_PBS_NDP_Tina_CG_QtrlyPerformance_Final[[#This Row],[GOU REL]]+Table_PBS_SQL_DB2_PBSSQL_PBS_NDP_Tina_CG_QtrlyPerformance_Final[[#This Row],[EXT REL]]</f>
        <v>270000000</v>
      </c>
      <c r="AT3863" s="11">
        <f>Table_PBS_SQL_DB2_PBSSQL_PBS_NDP_Tina_CG_QtrlyPerformance_Final[[#This Row],[GOU EXP]]+Table_PBS_SQL_DB2_PBSSQL_PBS_NDP_Tina_CG_QtrlyPerformance_Final[[#This Row],[EXT EXP]]</f>
        <v>245715356</v>
      </c>
      <c r="AU3863" s="11" t="str">
        <f>IF(Table_PBS_SQL_DB2_PBSSQL_PBS_NDP_Tina_CG_QtrlyPerformance_Final[[#This Row],[Item_Code]]&gt;"300000", "Capital", "Recurrent")</f>
        <v>Recurrent</v>
      </c>
    </row>
    <row r="3864" spans="1:47" x14ac:dyDescent="0.25">
      <c r="A3864" t="s">
        <v>33</v>
      </c>
      <c r="B3864" t="s">
        <v>34</v>
      </c>
      <c r="C3864" t="s">
        <v>31</v>
      </c>
      <c r="D3864" t="s">
        <v>1031</v>
      </c>
      <c r="E3864" t="s">
        <v>75</v>
      </c>
      <c r="F3864" t="s">
        <v>1042</v>
      </c>
      <c r="G3864" t="s">
        <v>87</v>
      </c>
      <c r="H3864" t="s">
        <v>1033</v>
      </c>
      <c r="I3864" t="s">
        <v>467</v>
      </c>
      <c r="J3864" t="s">
        <v>1034</v>
      </c>
      <c r="K3864" t="s">
        <v>769</v>
      </c>
      <c r="L3864" t="s">
        <v>1073</v>
      </c>
      <c r="M3864" t="s">
        <v>1074</v>
      </c>
      <c r="N3864" t="s">
        <v>1075</v>
      </c>
      <c r="O3864" t="s">
        <v>906</v>
      </c>
      <c r="P3864" t="s">
        <v>907</v>
      </c>
      <c r="Q3864" s="11">
        <v>0</v>
      </c>
      <c r="R3864" s="11">
        <v>0</v>
      </c>
      <c r="S3864" s="11">
        <v>0</v>
      </c>
      <c r="T3864" s="11">
        <v>0</v>
      </c>
      <c r="U3864" s="11">
        <v>0</v>
      </c>
      <c r="V3864" s="11">
        <v>0</v>
      </c>
      <c r="W3864" s="11">
        <v>0</v>
      </c>
      <c r="X3864" s="11">
        <v>282086802</v>
      </c>
      <c r="Y3864" s="11">
        <v>0</v>
      </c>
      <c r="Z3864" s="11">
        <v>0</v>
      </c>
      <c r="AA3864" s="11">
        <v>0</v>
      </c>
      <c r="AB3864" s="11">
        <v>0</v>
      </c>
      <c r="AC3864" s="11">
        <v>0</v>
      </c>
      <c r="AD3864" s="11">
        <v>0</v>
      </c>
      <c r="AE3864" s="11">
        <v>0</v>
      </c>
      <c r="AF3864" s="11">
        <v>0</v>
      </c>
      <c r="AG3864" s="11">
        <v>0</v>
      </c>
      <c r="AH3864" s="11">
        <v>0</v>
      </c>
      <c r="AI3864" s="11">
        <v>0</v>
      </c>
      <c r="AJ3864" s="11">
        <v>0</v>
      </c>
      <c r="AK3864" s="11">
        <v>0</v>
      </c>
      <c r="AL3864" s="11">
        <v>0</v>
      </c>
      <c r="AM3864" s="11">
        <v>0</v>
      </c>
      <c r="AN3864" s="11">
        <v>0</v>
      </c>
      <c r="AO38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64" s="11">
        <f>Table_PBS_SQL_DB2_PBSSQL_PBS_NDP_Tina_CG_QtrlyPerformance_Final[[#This Row],[GOU REL]]+Table_PBS_SQL_DB2_PBSSQL_PBS_NDP_Tina_CG_QtrlyPerformance_Final[[#This Row],[EXT REL]]</f>
        <v>0</v>
      </c>
      <c r="AT3864" s="11">
        <f>Table_PBS_SQL_DB2_PBSSQL_PBS_NDP_Tina_CG_QtrlyPerformance_Final[[#This Row],[GOU EXP]]+Table_PBS_SQL_DB2_PBSSQL_PBS_NDP_Tina_CG_QtrlyPerformance_Final[[#This Row],[EXT EXP]]</f>
        <v>0</v>
      </c>
      <c r="AU3864" s="11" t="str">
        <f>IF(Table_PBS_SQL_DB2_PBSSQL_PBS_NDP_Tina_CG_QtrlyPerformance_Final[[#This Row],[Item_Code]]&gt;"300000", "Capital", "Recurrent")</f>
        <v>Recurrent</v>
      </c>
    </row>
    <row r="3865" spans="1:47" x14ac:dyDescent="0.25">
      <c r="A3865" t="s">
        <v>33</v>
      </c>
      <c r="B3865" t="s">
        <v>34</v>
      </c>
      <c r="C3865" t="s">
        <v>31</v>
      </c>
      <c r="D3865" t="s">
        <v>1031</v>
      </c>
      <c r="E3865" t="s">
        <v>75</v>
      </c>
      <c r="F3865" t="s">
        <v>1042</v>
      </c>
      <c r="G3865" t="s">
        <v>87</v>
      </c>
      <c r="H3865" t="s">
        <v>1033</v>
      </c>
      <c r="I3865" t="s">
        <v>467</v>
      </c>
      <c r="J3865" t="s">
        <v>1034</v>
      </c>
      <c r="K3865" t="s">
        <v>769</v>
      </c>
      <c r="L3865" t="s">
        <v>1073</v>
      </c>
      <c r="M3865" t="s">
        <v>1074</v>
      </c>
      <c r="N3865" t="s">
        <v>1075</v>
      </c>
      <c r="O3865" t="s">
        <v>1085</v>
      </c>
      <c r="P3865" t="s">
        <v>1086</v>
      </c>
      <c r="Q3865" s="11">
        <v>0</v>
      </c>
      <c r="R3865" s="11">
        <v>0</v>
      </c>
      <c r="S3865" s="11">
        <v>0</v>
      </c>
      <c r="T3865" s="11">
        <v>0</v>
      </c>
      <c r="U3865" s="11">
        <v>0</v>
      </c>
      <c r="V3865" s="11">
        <v>0</v>
      </c>
      <c r="W3865" s="11">
        <v>0</v>
      </c>
      <c r="X3865" s="11">
        <v>2696000000</v>
      </c>
      <c r="Y3865" s="11">
        <v>0</v>
      </c>
      <c r="Z3865" s="11">
        <v>0</v>
      </c>
      <c r="AA3865" s="11">
        <v>0</v>
      </c>
      <c r="AB3865" s="11">
        <v>0</v>
      </c>
      <c r="AC3865" s="11">
        <v>0</v>
      </c>
      <c r="AD3865" s="11">
        <v>0</v>
      </c>
      <c r="AE3865" s="11">
        <v>0</v>
      </c>
      <c r="AF3865" s="11">
        <v>0</v>
      </c>
      <c r="AG3865" s="11">
        <v>0</v>
      </c>
      <c r="AH3865" s="11">
        <v>0</v>
      </c>
      <c r="AI3865" s="11">
        <v>0</v>
      </c>
      <c r="AJ3865" s="11">
        <v>0</v>
      </c>
      <c r="AK3865" s="11">
        <v>0</v>
      </c>
      <c r="AL3865" s="11">
        <v>0</v>
      </c>
      <c r="AM3865" s="11">
        <v>0</v>
      </c>
      <c r="AN3865" s="11">
        <v>0</v>
      </c>
      <c r="AO38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65" s="11">
        <f>Table_PBS_SQL_DB2_PBSSQL_PBS_NDP_Tina_CG_QtrlyPerformance_Final[[#This Row],[GOU REL]]+Table_PBS_SQL_DB2_PBSSQL_PBS_NDP_Tina_CG_QtrlyPerformance_Final[[#This Row],[EXT REL]]</f>
        <v>0</v>
      </c>
      <c r="AT3865" s="11">
        <f>Table_PBS_SQL_DB2_PBSSQL_PBS_NDP_Tina_CG_QtrlyPerformance_Final[[#This Row],[GOU EXP]]+Table_PBS_SQL_DB2_PBSSQL_PBS_NDP_Tina_CG_QtrlyPerformance_Final[[#This Row],[EXT EXP]]</f>
        <v>0</v>
      </c>
      <c r="AU3865" s="11" t="str">
        <f>IF(Table_PBS_SQL_DB2_PBSSQL_PBS_NDP_Tina_CG_QtrlyPerformance_Final[[#This Row],[Item_Code]]&gt;"300000", "Capital", "Recurrent")</f>
        <v>Recurrent</v>
      </c>
    </row>
    <row r="3866" spans="1:47" x14ac:dyDescent="0.25">
      <c r="A3866" t="s">
        <v>33</v>
      </c>
      <c r="B3866" t="s">
        <v>34</v>
      </c>
      <c r="C3866" t="s">
        <v>31</v>
      </c>
      <c r="D3866" t="s">
        <v>1031</v>
      </c>
      <c r="E3866" t="s">
        <v>75</v>
      </c>
      <c r="F3866" t="s">
        <v>1042</v>
      </c>
      <c r="G3866" t="s">
        <v>97</v>
      </c>
      <c r="H3866" t="s">
        <v>1089</v>
      </c>
      <c r="I3866" t="s">
        <v>896</v>
      </c>
      <c r="J3866" t="s">
        <v>897</v>
      </c>
      <c r="K3866" t="s">
        <v>35</v>
      </c>
      <c r="L3866" t="s">
        <v>1090</v>
      </c>
      <c r="M3866" t="s">
        <v>1091</v>
      </c>
      <c r="N3866" t="s">
        <v>1092</v>
      </c>
      <c r="O3866" t="s">
        <v>902</v>
      </c>
      <c r="P3866" t="s">
        <v>903</v>
      </c>
      <c r="Q3866" s="11">
        <v>0</v>
      </c>
      <c r="R3866" s="11">
        <v>0</v>
      </c>
      <c r="S3866" s="11">
        <v>0</v>
      </c>
      <c r="T3866" s="11">
        <v>0</v>
      </c>
      <c r="U3866" s="11">
        <v>0</v>
      </c>
      <c r="V3866" s="11">
        <v>0</v>
      </c>
      <c r="W3866" s="11">
        <v>0</v>
      </c>
      <c r="X3866" s="11">
        <v>0</v>
      </c>
      <c r="Y3866" s="11">
        <v>0</v>
      </c>
      <c r="Z3866" s="11">
        <v>0</v>
      </c>
      <c r="AA3866" s="11">
        <v>267500000</v>
      </c>
      <c r="AB3866" s="11">
        <v>214000000</v>
      </c>
      <c r="AC3866" s="11">
        <v>0</v>
      </c>
      <c r="AD3866" s="11">
        <v>0</v>
      </c>
      <c r="AE3866" s="11">
        <v>26750000</v>
      </c>
      <c r="AF3866" s="11">
        <v>21400000</v>
      </c>
      <c r="AG3866" s="11">
        <v>0</v>
      </c>
      <c r="AH3866" s="11">
        <v>0</v>
      </c>
      <c r="AI3866" s="11">
        <v>467500000</v>
      </c>
      <c r="AJ3866" s="11">
        <v>374000000</v>
      </c>
      <c r="AK3866" s="11">
        <v>0</v>
      </c>
      <c r="AL3866" s="11">
        <v>0</v>
      </c>
      <c r="AM3866" s="11">
        <v>0</v>
      </c>
      <c r="AN3866" s="11">
        <v>0</v>
      </c>
      <c r="AO38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761750000</v>
      </c>
      <c r="AQ38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609400000</v>
      </c>
      <c r="AS3866" s="11">
        <f>Table_PBS_SQL_DB2_PBSSQL_PBS_NDP_Tina_CG_QtrlyPerformance_Final[[#This Row],[GOU REL]]+Table_PBS_SQL_DB2_PBSSQL_PBS_NDP_Tina_CG_QtrlyPerformance_Final[[#This Row],[EXT REL]]</f>
        <v>761750000</v>
      </c>
      <c r="AT3866" s="11">
        <f>Table_PBS_SQL_DB2_PBSSQL_PBS_NDP_Tina_CG_QtrlyPerformance_Final[[#This Row],[GOU EXP]]+Table_PBS_SQL_DB2_PBSSQL_PBS_NDP_Tina_CG_QtrlyPerformance_Final[[#This Row],[EXT EXP]]</f>
        <v>609400000</v>
      </c>
      <c r="AU3866" s="11" t="str">
        <f>IF(Table_PBS_SQL_DB2_PBSSQL_PBS_NDP_Tina_CG_QtrlyPerformance_Final[[#This Row],[Item_Code]]&gt;"300000", "Capital", "Recurrent")</f>
        <v>Recurrent</v>
      </c>
    </row>
    <row r="3867" spans="1:47" x14ac:dyDescent="0.25">
      <c r="A3867" t="s">
        <v>33</v>
      </c>
      <c r="B3867" t="s">
        <v>34</v>
      </c>
      <c r="C3867" t="s">
        <v>31</v>
      </c>
      <c r="D3867" t="s">
        <v>1031</v>
      </c>
      <c r="E3867" t="s">
        <v>75</v>
      </c>
      <c r="F3867" t="s">
        <v>1042</v>
      </c>
      <c r="G3867" t="s">
        <v>97</v>
      </c>
      <c r="H3867" t="s">
        <v>1089</v>
      </c>
      <c r="I3867" t="s">
        <v>896</v>
      </c>
      <c r="J3867" t="s">
        <v>897</v>
      </c>
      <c r="K3867" t="s">
        <v>35</v>
      </c>
      <c r="L3867" t="s">
        <v>1090</v>
      </c>
      <c r="M3867" t="s">
        <v>1091</v>
      </c>
      <c r="N3867" t="s">
        <v>1092</v>
      </c>
      <c r="O3867" t="s">
        <v>1016</v>
      </c>
      <c r="P3867" t="s">
        <v>1017</v>
      </c>
      <c r="Q3867" s="11">
        <v>0</v>
      </c>
      <c r="R3867" s="11">
        <v>0</v>
      </c>
      <c r="S3867" s="11">
        <v>0</v>
      </c>
      <c r="T3867" s="11">
        <v>0</v>
      </c>
      <c r="U3867" s="11">
        <v>0</v>
      </c>
      <c r="V3867" s="11">
        <v>0</v>
      </c>
      <c r="W3867" s="11">
        <v>0</v>
      </c>
      <c r="X3867" s="11">
        <v>0</v>
      </c>
      <c r="Y3867" s="11">
        <v>0</v>
      </c>
      <c r="Z3867" s="11">
        <v>0</v>
      </c>
      <c r="AA3867" s="11">
        <v>50000000</v>
      </c>
      <c r="AB3867" s="11">
        <v>40000000</v>
      </c>
      <c r="AC3867" s="11">
        <v>0</v>
      </c>
      <c r="AD3867" s="11">
        <v>0</v>
      </c>
      <c r="AE3867" s="11">
        <v>50000000</v>
      </c>
      <c r="AF3867" s="11">
        <v>40000000</v>
      </c>
      <c r="AG3867" s="11">
        <v>0</v>
      </c>
      <c r="AH3867" s="11">
        <v>0</v>
      </c>
      <c r="AI3867" s="11">
        <v>50000000</v>
      </c>
      <c r="AJ3867" s="11">
        <v>40000000</v>
      </c>
      <c r="AK3867" s="11">
        <v>0</v>
      </c>
      <c r="AL3867" s="11">
        <v>0</v>
      </c>
      <c r="AM3867" s="11">
        <v>0</v>
      </c>
      <c r="AN3867" s="11">
        <v>0</v>
      </c>
      <c r="AO38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150000000</v>
      </c>
      <c r="AQ38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120000000</v>
      </c>
      <c r="AS3867" s="11">
        <f>Table_PBS_SQL_DB2_PBSSQL_PBS_NDP_Tina_CG_QtrlyPerformance_Final[[#This Row],[GOU REL]]+Table_PBS_SQL_DB2_PBSSQL_PBS_NDP_Tina_CG_QtrlyPerformance_Final[[#This Row],[EXT REL]]</f>
        <v>150000000</v>
      </c>
      <c r="AT3867" s="11">
        <f>Table_PBS_SQL_DB2_PBSSQL_PBS_NDP_Tina_CG_QtrlyPerformance_Final[[#This Row],[GOU EXP]]+Table_PBS_SQL_DB2_PBSSQL_PBS_NDP_Tina_CG_QtrlyPerformance_Final[[#This Row],[EXT EXP]]</f>
        <v>120000000</v>
      </c>
      <c r="AU3867" s="11" t="str">
        <f>IF(Table_PBS_SQL_DB2_PBSSQL_PBS_NDP_Tina_CG_QtrlyPerformance_Final[[#This Row],[Item_Code]]&gt;"300000", "Capital", "Recurrent")</f>
        <v>Recurrent</v>
      </c>
    </row>
    <row r="3868" spans="1:47" x14ac:dyDescent="0.25">
      <c r="A3868" t="s">
        <v>33</v>
      </c>
      <c r="B3868" t="s">
        <v>34</v>
      </c>
      <c r="C3868" t="s">
        <v>31</v>
      </c>
      <c r="D3868" t="s">
        <v>1031</v>
      </c>
      <c r="E3868" t="s">
        <v>75</v>
      </c>
      <c r="F3868" t="s">
        <v>1042</v>
      </c>
      <c r="G3868" t="s">
        <v>97</v>
      </c>
      <c r="H3868" t="s">
        <v>1089</v>
      </c>
      <c r="I3868" t="s">
        <v>896</v>
      </c>
      <c r="J3868" t="s">
        <v>897</v>
      </c>
      <c r="K3868" t="s">
        <v>35</v>
      </c>
      <c r="L3868" t="s">
        <v>1090</v>
      </c>
      <c r="M3868" t="s">
        <v>1091</v>
      </c>
      <c r="N3868" t="s">
        <v>1092</v>
      </c>
      <c r="O3868" t="s">
        <v>904</v>
      </c>
      <c r="P3868" t="s">
        <v>905</v>
      </c>
      <c r="Q3868" s="11">
        <v>0</v>
      </c>
      <c r="R3868" s="11">
        <v>0</v>
      </c>
      <c r="S3868" s="11">
        <v>0</v>
      </c>
      <c r="T3868" s="11">
        <v>0</v>
      </c>
      <c r="U3868" s="11">
        <v>0</v>
      </c>
      <c r="V3868" s="11">
        <v>0</v>
      </c>
      <c r="W3868" s="11">
        <v>0</v>
      </c>
      <c r="X3868" s="11">
        <v>0</v>
      </c>
      <c r="Y3868" s="11">
        <v>0</v>
      </c>
      <c r="Z3868" s="11">
        <v>0</v>
      </c>
      <c r="AA3868" s="11">
        <v>38250000</v>
      </c>
      <c r="AB3868" s="11">
        <v>30600000</v>
      </c>
      <c r="AC3868" s="11">
        <v>0</v>
      </c>
      <c r="AD3868" s="11">
        <v>0</v>
      </c>
      <c r="AE3868" s="11">
        <v>38250000</v>
      </c>
      <c r="AF3868" s="11">
        <v>30600000</v>
      </c>
      <c r="AG3868" s="11">
        <v>0</v>
      </c>
      <c r="AH3868" s="11">
        <v>0</v>
      </c>
      <c r="AI3868" s="11">
        <v>38250000</v>
      </c>
      <c r="AJ3868" s="11">
        <v>30600000</v>
      </c>
      <c r="AK3868" s="11">
        <v>0</v>
      </c>
      <c r="AL3868" s="11">
        <v>0</v>
      </c>
      <c r="AM3868" s="11">
        <v>0</v>
      </c>
      <c r="AN3868" s="11">
        <v>0</v>
      </c>
      <c r="AO38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114750000</v>
      </c>
      <c r="AQ38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91800000</v>
      </c>
      <c r="AS3868" s="11">
        <f>Table_PBS_SQL_DB2_PBSSQL_PBS_NDP_Tina_CG_QtrlyPerformance_Final[[#This Row],[GOU REL]]+Table_PBS_SQL_DB2_PBSSQL_PBS_NDP_Tina_CG_QtrlyPerformance_Final[[#This Row],[EXT REL]]</f>
        <v>114750000</v>
      </c>
      <c r="AT3868" s="11">
        <f>Table_PBS_SQL_DB2_PBSSQL_PBS_NDP_Tina_CG_QtrlyPerformance_Final[[#This Row],[GOU EXP]]+Table_PBS_SQL_DB2_PBSSQL_PBS_NDP_Tina_CG_QtrlyPerformance_Final[[#This Row],[EXT EXP]]</f>
        <v>91800000</v>
      </c>
      <c r="AU3868" s="11" t="str">
        <f>IF(Table_PBS_SQL_DB2_PBSSQL_PBS_NDP_Tina_CG_QtrlyPerformance_Final[[#This Row],[Item_Code]]&gt;"300000", "Capital", "Recurrent")</f>
        <v>Recurrent</v>
      </c>
    </row>
    <row r="3869" spans="1:47" x14ac:dyDescent="0.25">
      <c r="A3869" t="s">
        <v>33</v>
      </c>
      <c r="B3869" t="s">
        <v>34</v>
      </c>
      <c r="C3869" t="s">
        <v>31</v>
      </c>
      <c r="D3869" t="s">
        <v>1031</v>
      </c>
      <c r="E3869" t="s">
        <v>75</v>
      </c>
      <c r="F3869" t="s">
        <v>1042</v>
      </c>
      <c r="G3869" t="s">
        <v>97</v>
      </c>
      <c r="H3869" t="s">
        <v>1089</v>
      </c>
      <c r="I3869" t="s">
        <v>896</v>
      </c>
      <c r="J3869" t="s">
        <v>897</v>
      </c>
      <c r="K3869" t="s">
        <v>35</v>
      </c>
      <c r="L3869" t="s">
        <v>1090</v>
      </c>
      <c r="M3869" t="s">
        <v>1091</v>
      </c>
      <c r="N3869" t="s">
        <v>1092</v>
      </c>
      <c r="O3869" t="s">
        <v>1124</v>
      </c>
      <c r="P3869" t="s">
        <v>1125</v>
      </c>
      <c r="Q3869" s="11">
        <v>0</v>
      </c>
      <c r="R3869" s="11">
        <v>0</v>
      </c>
      <c r="S3869" s="11">
        <v>0</v>
      </c>
      <c r="T3869" s="11">
        <v>0</v>
      </c>
      <c r="U3869" s="11">
        <v>0</v>
      </c>
      <c r="V3869" s="11">
        <v>0</v>
      </c>
      <c r="W3869" s="11">
        <v>0</v>
      </c>
      <c r="X3869" s="11">
        <v>0</v>
      </c>
      <c r="Y3869" s="11">
        <v>0</v>
      </c>
      <c r="Z3869" s="11">
        <v>0</v>
      </c>
      <c r="AA3869" s="11">
        <v>3250000</v>
      </c>
      <c r="AB3869" s="11">
        <v>2600000</v>
      </c>
      <c r="AC3869" s="11">
        <v>0</v>
      </c>
      <c r="AD3869" s="11">
        <v>0</v>
      </c>
      <c r="AE3869" s="11">
        <v>3250000</v>
      </c>
      <c r="AF3869" s="11">
        <v>2600000</v>
      </c>
      <c r="AG3869" s="11">
        <v>0</v>
      </c>
      <c r="AH3869" s="11">
        <v>0</v>
      </c>
      <c r="AI3869" s="11">
        <v>3250000</v>
      </c>
      <c r="AJ3869" s="11">
        <v>2600000</v>
      </c>
      <c r="AK3869" s="11">
        <v>0</v>
      </c>
      <c r="AL3869" s="11">
        <v>0</v>
      </c>
      <c r="AM3869" s="11">
        <v>0</v>
      </c>
      <c r="AN3869" s="11">
        <v>0</v>
      </c>
      <c r="AO38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9750000</v>
      </c>
      <c r="AQ38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7800000</v>
      </c>
      <c r="AS3869" s="11">
        <f>Table_PBS_SQL_DB2_PBSSQL_PBS_NDP_Tina_CG_QtrlyPerformance_Final[[#This Row],[GOU REL]]+Table_PBS_SQL_DB2_PBSSQL_PBS_NDP_Tina_CG_QtrlyPerformance_Final[[#This Row],[EXT REL]]</f>
        <v>9750000</v>
      </c>
      <c r="AT3869" s="11">
        <f>Table_PBS_SQL_DB2_PBSSQL_PBS_NDP_Tina_CG_QtrlyPerformance_Final[[#This Row],[GOU EXP]]+Table_PBS_SQL_DB2_PBSSQL_PBS_NDP_Tina_CG_QtrlyPerformance_Final[[#This Row],[EXT EXP]]</f>
        <v>7800000</v>
      </c>
      <c r="AU3869" s="11" t="str">
        <f>IF(Table_PBS_SQL_DB2_PBSSQL_PBS_NDP_Tina_CG_QtrlyPerformance_Final[[#This Row],[Item_Code]]&gt;"300000", "Capital", "Recurrent")</f>
        <v>Recurrent</v>
      </c>
    </row>
    <row r="3870" spans="1:47" x14ac:dyDescent="0.25">
      <c r="A3870" t="s">
        <v>33</v>
      </c>
      <c r="B3870" t="s">
        <v>34</v>
      </c>
      <c r="C3870" t="s">
        <v>31</v>
      </c>
      <c r="D3870" t="s">
        <v>1031</v>
      </c>
      <c r="E3870" t="s">
        <v>75</v>
      </c>
      <c r="F3870" t="s">
        <v>1042</v>
      </c>
      <c r="G3870" t="s">
        <v>97</v>
      </c>
      <c r="H3870" t="s">
        <v>1089</v>
      </c>
      <c r="I3870" t="s">
        <v>896</v>
      </c>
      <c r="J3870" t="s">
        <v>897</v>
      </c>
      <c r="K3870" t="s">
        <v>1095</v>
      </c>
      <c r="L3870" t="s">
        <v>1096</v>
      </c>
      <c r="M3870" t="s">
        <v>1097</v>
      </c>
      <c r="N3870" t="s">
        <v>1098</v>
      </c>
      <c r="O3870" t="s">
        <v>1062</v>
      </c>
      <c r="P3870" t="s">
        <v>1063</v>
      </c>
      <c r="Q3870" s="11">
        <v>0</v>
      </c>
      <c r="R3870" s="11">
        <v>0</v>
      </c>
      <c r="S3870" s="11">
        <v>0</v>
      </c>
      <c r="T3870" s="11">
        <v>0</v>
      </c>
      <c r="U3870" s="11">
        <v>0</v>
      </c>
      <c r="V3870" s="11">
        <v>0</v>
      </c>
      <c r="W3870" s="11">
        <v>0</v>
      </c>
      <c r="X3870" s="11">
        <v>0</v>
      </c>
      <c r="Y3870" s="11">
        <v>0</v>
      </c>
      <c r="Z3870" s="11">
        <v>0</v>
      </c>
      <c r="AA3870" s="11">
        <v>631250000</v>
      </c>
      <c r="AB3870" s="11">
        <v>505000000</v>
      </c>
      <c r="AC3870" s="11">
        <v>0</v>
      </c>
      <c r="AD3870" s="11">
        <v>0</v>
      </c>
      <c r="AE3870" s="11">
        <v>1106822902.9383984</v>
      </c>
      <c r="AF3870" s="11">
        <v>970342129.48038292</v>
      </c>
      <c r="AG3870" s="11">
        <v>0</v>
      </c>
      <c r="AH3870" s="11">
        <v>0</v>
      </c>
      <c r="AI3870" s="11">
        <v>1014196161.2201374</v>
      </c>
      <c r="AJ3870" s="11">
        <v>279539432.5843907</v>
      </c>
      <c r="AK3870" s="11">
        <v>0</v>
      </c>
      <c r="AL3870" s="11">
        <v>0</v>
      </c>
      <c r="AM3870" s="11">
        <v>0</v>
      </c>
      <c r="AN3870" s="11">
        <v>0</v>
      </c>
      <c r="AO38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2752269064.158536</v>
      </c>
      <c r="AQ38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1754881562.0647736</v>
      </c>
      <c r="AS3870" s="11">
        <f>Table_PBS_SQL_DB2_PBSSQL_PBS_NDP_Tina_CG_QtrlyPerformance_Final[[#This Row],[GOU REL]]+Table_PBS_SQL_DB2_PBSSQL_PBS_NDP_Tina_CG_QtrlyPerformance_Final[[#This Row],[EXT REL]]</f>
        <v>2752269064.158536</v>
      </c>
      <c r="AT3870" s="11">
        <f>Table_PBS_SQL_DB2_PBSSQL_PBS_NDP_Tina_CG_QtrlyPerformance_Final[[#This Row],[GOU EXP]]+Table_PBS_SQL_DB2_PBSSQL_PBS_NDP_Tina_CG_QtrlyPerformance_Final[[#This Row],[EXT EXP]]</f>
        <v>1754881562.0647736</v>
      </c>
      <c r="AU3870" s="11" t="str">
        <f>IF(Table_PBS_SQL_DB2_PBSSQL_PBS_NDP_Tina_CG_QtrlyPerformance_Final[[#This Row],[Item_Code]]&gt;"300000", "Capital", "Recurrent")</f>
        <v>Recurrent</v>
      </c>
    </row>
    <row r="3871" spans="1:47" x14ac:dyDescent="0.25">
      <c r="A3871" t="s">
        <v>33</v>
      </c>
      <c r="B3871" t="s">
        <v>34</v>
      </c>
      <c r="C3871" t="s">
        <v>31</v>
      </c>
      <c r="D3871" t="s">
        <v>1031</v>
      </c>
      <c r="E3871" t="s">
        <v>75</v>
      </c>
      <c r="F3871" t="s">
        <v>1042</v>
      </c>
      <c r="G3871" t="s">
        <v>97</v>
      </c>
      <c r="H3871" t="s">
        <v>1089</v>
      </c>
      <c r="I3871" t="s">
        <v>896</v>
      </c>
      <c r="J3871" t="s">
        <v>897</v>
      </c>
      <c r="K3871" t="s">
        <v>1095</v>
      </c>
      <c r="L3871" t="s">
        <v>1096</v>
      </c>
      <c r="M3871" t="s">
        <v>1097</v>
      </c>
      <c r="N3871" t="s">
        <v>1098</v>
      </c>
      <c r="O3871" t="s">
        <v>1028</v>
      </c>
      <c r="P3871" t="s">
        <v>1029</v>
      </c>
      <c r="Q3871" s="11">
        <v>0</v>
      </c>
      <c r="R3871" s="11">
        <v>0</v>
      </c>
      <c r="S3871" s="11">
        <v>0</v>
      </c>
      <c r="T3871" s="11">
        <v>0</v>
      </c>
      <c r="U3871" s="11">
        <v>0</v>
      </c>
      <c r="V3871" s="11">
        <v>0</v>
      </c>
      <c r="W3871" s="11">
        <v>0</v>
      </c>
      <c r="X3871" s="11">
        <v>0</v>
      </c>
      <c r="Y3871" s="11">
        <v>0</v>
      </c>
      <c r="Z3871" s="11">
        <v>0</v>
      </c>
      <c r="AA3871" s="11">
        <v>2625000</v>
      </c>
      <c r="AB3871" s="11">
        <v>2100000</v>
      </c>
      <c r="AC3871" s="11">
        <v>0</v>
      </c>
      <c r="AD3871" s="11">
        <v>0</v>
      </c>
      <c r="AE3871" s="11">
        <v>4602629.8934072014</v>
      </c>
      <c r="AF3871" s="11">
        <v>4035086.0829877309</v>
      </c>
      <c r="AG3871" s="11">
        <v>0</v>
      </c>
      <c r="AH3871" s="11">
        <v>0</v>
      </c>
      <c r="AI3871" s="11">
        <v>3534230.1975399065</v>
      </c>
      <c r="AJ3871" s="11">
        <v>2827384.1580319251</v>
      </c>
      <c r="AK3871" s="11">
        <v>0</v>
      </c>
      <c r="AL3871" s="11">
        <v>0</v>
      </c>
      <c r="AM3871" s="11">
        <v>0</v>
      </c>
      <c r="AN3871" s="11">
        <v>0</v>
      </c>
      <c r="AO38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10761860.090947108</v>
      </c>
      <c r="AQ38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8962470.2410196569</v>
      </c>
      <c r="AS3871" s="11">
        <f>Table_PBS_SQL_DB2_PBSSQL_PBS_NDP_Tina_CG_QtrlyPerformance_Final[[#This Row],[GOU REL]]+Table_PBS_SQL_DB2_PBSSQL_PBS_NDP_Tina_CG_QtrlyPerformance_Final[[#This Row],[EXT REL]]</f>
        <v>10761860.090947108</v>
      </c>
      <c r="AT3871" s="11">
        <f>Table_PBS_SQL_DB2_PBSSQL_PBS_NDP_Tina_CG_QtrlyPerformance_Final[[#This Row],[GOU EXP]]+Table_PBS_SQL_DB2_PBSSQL_PBS_NDP_Tina_CG_QtrlyPerformance_Final[[#This Row],[EXT EXP]]</f>
        <v>8962470.2410196569</v>
      </c>
      <c r="AU3871" s="11" t="str">
        <f>IF(Table_PBS_SQL_DB2_PBSSQL_PBS_NDP_Tina_CG_QtrlyPerformance_Final[[#This Row],[Item_Code]]&gt;"300000", "Capital", "Recurrent")</f>
        <v>Recurrent</v>
      </c>
    </row>
    <row r="3872" spans="1:47" x14ac:dyDescent="0.25">
      <c r="A3872" t="s">
        <v>33</v>
      </c>
      <c r="B3872" t="s">
        <v>34</v>
      </c>
      <c r="C3872" t="s">
        <v>31</v>
      </c>
      <c r="D3872" t="s">
        <v>1031</v>
      </c>
      <c r="E3872" t="s">
        <v>75</v>
      </c>
      <c r="F3872" t="s">
        <v>1042</v>
      </c>
      <c r="G3872" t="s">
        <v>97</v>
      </c>
      <c r="H3872" t="s">
        <v>1089</v>
      </c>
      <c r="I3872" t="s">
        <v>896</v>
      </c>
      <c r="J3872" t="s">
        <v>897</v>
      </c>
      <c r="K3872" t="s">
        <v>1095</v>
      </c>
      <c r="L3872" t="s">
        <v>1096</v>
      </c>
      <c r="M3872" t="s">
        <v>1097</v>
      </c>
      <c r="N3872" t="s">
        <v>1098</v>
      </c>
      <c r="O3872" t="s">
        <v>1118</v>
      </c>
      <c r="P3872" t="s">
        <v>1119</v>
      </c>
      <c r="Q3872" s="11">
        <v>0</v>
      </c>
      <c r="R3872" s="11">
        <v>0</v>
      </c>
      <c r="S3872" s="11">
        <v>0</v>
      </c>
      <c r="T3872" s="11">
        <v>0</v>
      </c>
      <c r="U3872" s="11">
        <v>0</v>
      </c>
      <c r="V3872" s="11">
        <v>0</v>
      </c>
      <c r="W3872" s="11">
        <v>0</v>
      </c>
      <c r="X3872" s="11">
        <v>0</v>
      </c>
      <c r="Y3872" s="11">
        <v>0</v>
      </c>
      <c r="Z3872" s="11">
        <v>0</v>
      </c>
      <c r="AA3872" s="11">
        <v>1250000</v>
      </c>
      <c r="AB3872" s="11">
        <v>1000000</v>
      </c>
      <c r="AC3872" s="11">
        <v>0</v>
      </c>
      <c r="AD3872" s="11">
        <v>0</v>
      </c>
      <c r="AE3872" s="11">
        <v>2191728.5206700959</v>
      </c>
      <c r="AF3872" s="11">
        <v>1921469.5633274908</v>
      </c>
      <c r="AG3872" s="11">
        <v>0</v>
      </c>
      <c r="AH3872" s="11">
        <v>0</v>
      </c>
      <c r="AI3872" s="11">
        <v>6731867.0429331549</v>
      </c>
      <c r="AJ3872" s="11">
        <v>5385493.6343465243</v>
      </c>
      <c r="AK3872" s="11">
        <v>0</v>
      </c>
      <c r="AL3872" s="11">
        <v>0</v>
      </c>
      <c r="AM3872" s="11">
        <v>0</v>
      </c>
      <c r="AN3872" s="11">
        <v>0</v>
      </c>
      <c r="AO38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10173595.56360325</v>
      </c>
      <c r="AQ38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8306963.1976740155</v>
      </c>
      <c r="AS3872" s="11">
        <f>Table_PBS_SQL_DB2_PBSSQL_PBS_NDP_Tina_CG_QtrlyPerformance_Final[[#This Row],[GOU REL]]+Table_PBS_SQL_DB2_PBSSQL_PBS_NDP_Tina_CG_QtrlyPerformance_Final[[#This Row],[EXT REL]]</f>
        <v>10173595.56360325</v>
      </c>
      <c r="AT3872" s="11">
        <f>Table_PBS_SQL_DB2_PBSSQL_PBS_NDP_Tina_CG_QtrlyPerformance_Final[[#This Row],[GOU EXP]]+Table_PBS_SQL_DB2_PBSSQL_PBS_NDP_Tina_CG_QtrlyPerformance_Final[[#This Row],[EXT EXP]]</f>
        <v>8306963.1976740155</v>
      </c>
      <c r="AU3872" s="11" t="str">
        <f>IF(Table_PBS_SQL_DB2_PBSSQL_PBS_NDP_Tina_CG_QtrlyPerformance_Final[[#This Row],[Item_Code]]&gt;"300000", "Capital", "Recurrent")</f>
        <v>Recurrent</v>
      </c>
    </row>
    <row r="3873" spans="1:47" x14ac:dyDescent="0.25">
      <c r="A3873" t="s">
        <v>33</v>
      </c>
      <c r="B3873" t="s">
        <v>34</v>
      </c>
      <c r="C3873" t="s">
        <v>31</v>
      </c>
      <c r="D3873" t="s">
        <v>1031</v>
      </c>
      <c r="E3873" t="s">
        <v>75</v>
      </c>
      <c r="F3873" t="s">
        <v>1042</v>
      </c>
      <c r="G3873" t="s">
        <v>97</v>
      </c>
      <c r="H3873" t="s">
        <v>1089</v>
      </c>
      <c r="I3873" t="s">
        <v>896</v>
      </c>
      <c r="J3873" t="s">
        <v>897</v>
      </c>
      <c r="K3873" t="s">
        <v>1095</v>
      </c>
      <c r="L3873" t="s">
        <v>1096</v>
      </c>
      <c r="M3873" t="s">
        <v>1097</v>
      </c>
      <c r="N3873" t="s">
        <v>1098</v>
      </c>
      <c r="O3873" t="s">
        <v>1021</v>
      </c>
      <c r="P3873" t="s">
        <v>1022</v>
      </c>
      <c r="Q3873" s="11">
        <v>0</v>
      </c>
      <c r="R3873" s="11">
        <v>0</v>
      </c>
      <c r="S3873" s="11">
        <v>0</v>
      </c>
      <c r="T3873" s="11">
        <v>0</v>
      </c>
      <c r="U3873" s="11">
        <v>0</v>
      </c>
      <c r="V3873" s="11">
        <v>0</v>
      </c>
      <c r="W3873" s="11">
        <v>0</v>
      </c>
      <c r="X3873" s="11">
        <v>0</v>
      </c>
      <c r="Y3873" s="11">
        <v>0</v>
      </c>
      <c r="Z3873" s="11">
        <v>0</v>
      </c>
      <c r="AA3873" s="11">
        <v>37500000</v>
      </c>
      <c r="AB3873" s="11">
        <v>30000000</v>
      </c>
      <c r="AC3873" s="11">
        <v>0</v>
      </c>
      <c r="AD3873" s="11">
        <v>0</v>
      </c>
      <c r="AE3873" s="11">
        <v>0</v>
      </c>
      <c r="AF3873" s="11">
        <v>0</v>
      </c>
      <c r="AG3873" s="11">
        <v>0</v>
      </c>
      <c r="AH3873" s="11">
        <v>0</v>
      </c>
      <c r="AI3873" s="11">
        <v>0</v>
      </c>
      <c r="AJ3873" s="11">
        <v>0</v>
      </c>
      <c r="AK3873" s="11">
        <v>0</v>
      </c>
      <c r="AL3873" s="11">
        <v>0</v>
      </c>
      <c r="AM3873" s="11">
        <v>0</v>
      </c>
      <c r="AN3873" s="11">
        <v>0</v>
      </c>
      <c r="AO38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37500000</v>
      </c>
      <c r="AQ38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30000000</v>
      </c>
      <c r="AS3873" s="11">
        <f>Table_PBS_SQL_DB2_PBSSQL_PBS_NDP_Tina_CG_QtrlyPerformance_Final[[#This Row],[GOU REL]]+Table_PBS_SQL_DB2_PBSSQL_PBS_NDP_Tina_CG_QtrlyPerformance_Final[[#This Row],[EXT REL]]</f>
        <v>37500000</v>
      </c>
      <c r="AT3873" s="11">
        <f>Table_PBS_SQL_DB2_PBSSQL_PBS_NDP_Tina_CG_QtrlyPerformance_Final[[#This Row],[GOU EXP]]+Table_PBS_SQL_DB2_PBSSQL_PBS_NDP_Tina_CG_QtrlyPerformance_Final[[#This Row],[EXT EXP]]</f>
        <v>30000000</v>
      </c>
      <c r="AU3873" s="11" t="str">
        <f>IF(Table_PBS_SQL_DB2_PBSSQL_PBS_NDP_Tina_CG_QtrlyPerformance_Final[[#This Row],[Item_Code]]&gt;"300000", "Capital", "Recurrent")</f>
        <v>Recurrent</v>
      </c>
    </row>
    <row r="3874" spans="1:47" x14ac:dyDescent="0.25">
      <c r="A3874" t="s">
        <v>33</v>
      </c>
      <c r="B3874" t="s">
        <v>34</v>
      </c>
      <c r="C3874" t="s">
        <v>31</v>
      </c>
      <c r="D3874" t="s">
        <v>1031</v>
      </c>
      <c r="E3874" t="s">
        <v>75</v>
      </c>
      <c r="F3874" t="s">
        <v>1042</v>
      </c>
      <c r="G3874" t="s">
        <v>97</v>
      </c>
      <c r="H3874" t="s">
        <v>1089</v>
      </c>
      <c r="I3874" t="s">
        <v>896</v>
      </c>
      <c r="J3874" t="s">
        <v>897</v>
      </c>
      <c r="K3874" t="s">
        <v>1095</v>
      </c>
      <c r="L3874" t="s">
        <v>1096</v>
      </c>
      <c r="M3874" t="s">
        <v>1097</v>
      </c>
      <c r="N3874" t="s">
        <v>1098</v>
      </c>
      <c r="O3874" t="s">
        <v>967</v>
      </c>
      <c r="P3874" t="s">
        <v>968</v>
      </c>
      <c r="Q3874" s="11">
        <v>0</v>
      </c>
      <c r="R3874" s="11">
        <v>0</v>
      </c>
      <c r="S3874" s="11">
        <v>0</v>
      </c>
      <c r="T3874" s="11">
        <v>0</v>
      </c>
      <c r="U3874" s="11">
        <v>0</v>
      </c>
      <c r="V3874" s="11">
        <v>0</v>
      </c>
      <c r="W3874" s="11">
        <v>0</v>
      </c>
      <c r="X3874" s="11">
        <v>0</v>
      </c>
      <c r="Y3874" s="11">
        <v>0</v>
      </c>
      <c r="Z3874" s="11">
        <v>0</v>
      </c>
      <c r="AA3874" s="11">
        <v>37750000</v>
      </c>
      <c r="AB3874" s="11">
        <v>30200000</v>
      </c>
      <c r="AC3874" s="11">
        <v>0</v>
      </c>
      <c r="AD3874" s="11">
        <v>0</v>
      </c>
      <c r="AE3874" s="11">
        <v>66190201.3242369</v>
      </c>
      <c r="AF3874" s="11">
        <v>58028380.812490225</v>
      </c>
      <c r="AG3874" s="11">
        <v>0</v>
      </c>
      <c r="AH3874" s="11">
        <v>0</v>
      </c>
      <c r="AI3874" s="11">
        <v>16829667.607332889</v>
      </c>
      <c r="AJ3874" s="11">
        <v>13463734.08586631</v>
      </c>
      <c r="AK3874" s="11">
        <v>0</v>
      </c>
      <c r="AL3874" s="11">
        <v>0</v>
      </c>
      <c r="AM3874" s="11">
        <v>0</v>
      </c>
      <c r="AN3874" s="11">
        <v>0</v>
      </c>
      <c r="AO38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120769868.93156978</v>
      </c>
      <c r="AQ38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101692114.89835653</v>
      </c>
      <c r="AS3874" s="11">
        <f>Table_PBS_SQL_DB2_PBSSQL_PBS_NDP_Tina_CG_QtrlyPerformance_Final[[#This Row],[GOU REL]]+Table_PBS_SQL_DB2_PBSSQL_PBS_NDP_Tina_CG_QtrlyPerformance_Final[[#This Row],[EXT REL]]</f>
        <v>120769868.93156978</v>
      </c>
      <c r="AT3874" s="11">
        <f>Table_PBS_SQL_DB2_PBSSQL_PBS_NDP_Tina_CG_QtrlyPerformance_Final[[#This Row],[GOU EXP]]+Table_PBS_SQL_DB2_PBSSQL_PBS_NDP_Tina_CG_QtrlyPerformance_Final[[#This Row],[EXT EXP]]</f>
        <v>101692114.89835653</v>
      </c>
      <c r="AU3874" s="11" t="str">
        <f>IF(Table_PBS_SQL_DB2_PBSSQL_PBS_NDP_Tina_CG_QtrlyPerformance_Final[[#This Row],[Item_Code]]&gt;"300000", "Capital", "Recurrent")</f>
        <v>Recurrent</v>
      </c>
    </row>
    <row r="3875" spans="1:47" x14ac:dyDescent="0.25">
      <c r="A3875" t="s">
        <v>33</v>
      </c>
      <c r="B3875" t="s">
        <v>34</v>
      </c>
      <c r="C3875" t="s">
        <v>31</v>
      </c>
      <c r="D3875" t="s">
        <v>1031</v>
      </c>
      <c r="E3875" t="s">
        <v>75</v>
      </c>
      <c r="F3875" t="s">
        <v>1042</v>
      </c>
      <c r="G3875" t="s">
        <v>97</v>
      </c>
      <c r="H3875" t="s">
        <v>1089</v>
      </c>
      <c r="I3875" t="s">
        <v>896</v>
      </c>
      <c r="J3875" t="s">
        <v>897</v>
      </c>
      <c r="K3875" t="s">
        <v>1095</v>
      </c>
      <c r="L3875" t="s">
        <v>1096</v>
      </c>
      <c r="M3875" t="s">
        <v>1097</v>
      </c>
      <c r="N3875" t="s">
        <v>1098</v>
      </c>
      <c r="O3875" t="s">
        <v>1124</v>
      </c>
      <c r="P3875" t="s">
        <v>1125</v>
      </c>
      <c r="Q3875" s="11">
        <v>0</v>
      </c>
      <c r="R3875" s="11">
        <v>0</v>
      </c>
      <c r="S3875" s="11">
        <v>0</v>
      </c>
      <c r="T3875" s="11">
        <v>0</v>
      </c>
      <c r="U3875" s="11">
        <v>0</v>
      </c>
      <c r="V3875" s="11">
        <v>0</v>
      </c>
      <c r="W3875" s="11">
        <v>0</v>
      </c>
      <c r="X3875" s="11">
        <v>0</v>
      </c>
      <c r="Y3875" s="11">
        <v>0</v>
      </c>
      <c r="Z3875" s="11">
        <v>0</v>
      </c>
      <c r="AA3875" s="11">
        <v>1625000</v>
      </c>
      <c r="AB3875" s="11">
        <v>1300000</v>
      </c>
      <c r="AC3875" s="11">
        <v>0</v>
      </c>
      <c r="AD3875" s="11">
        <v>0</v>
      </c>
      <c r="AE3875" s="11">
        <v>0</v>
      </c>
      <c r="AF3875" s="11">
        <v>0</v>
      </c>
      <c r="AG3875" s="11">
        <v>0</v>
      </c>
      <c r="AH3875" s="11">
        <v>0</v>
      </c>
      <c r="AI3875" s="11">
        <v>0</v>
      </c>
      <c r="AJ3875" s="11">
        <v>0</v>
      </c>
      <c r="AK3875" s="11">
        <v>0</v>
      </c>
      <c r="AL3875" s="11">
        <v>0</v>
      </c>
      <c r="AM3875" s="11">
        <v>0</v>
      </c>
      <c r="AN3875" s="11">
        <v>0</v>
      </c>
      <c r="AO38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1625000</v>
      </c>
      <c r="AQ38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1300000</v>
      </c>
      <c r="AS3875" s="11">
        <f>Table_PBS_SQL_DB2_PBSSQL_PBS_NDP_Tina_CG_QtrlyPerformance_Final[[#This Row],[GOU REL]]+Table_PBS_SQL_DB2_PBSSQL_PBS_NDP_Tina_CG_QtrlyPerformance_Final[[#This Row],[EXT REL]]</f>
        <v>1625000</v>
      </c>
      <c r="AT3875" s="11">
        <f>Table_PBS_SQL_DB2_PBSSQL_PBS_NDP_Tina_CG_QtrlyPerformance_Final[[#This Row],[GOU EXP]]+Table_PBS_SQL_DB2_PBSSQL_PBS_NDP_Tina_CG_QtrlyPerformance_Final[[#This Row],[EXT EXP]]</f>
        <v>1300000</v>
      </c>
      <c r="AU3875" s="11" t="str">
        <f>IF(Table_PBS_SQL_DB2_PBSSQL_PBS_NDP_Tina_CG_QtrlyPerformance_Final[[#This Row],[Item_Code]]&gt;"300000", "Capital", "Recurrent")</f>
        <v>Recurrent</v>
      </c>
    </row>
    <row r="3876" spans="1:47" x14ac:dyDescent="0.25">
      <c r="A3876" t="s">
        <v>33</v>
      </c>
      <c r="B3876" t="s">
        <v>34</v>
      </c>
      <c r="C3876" t="s">
        <v>31</v>
      </c>
      <c r="D3876" t="s">
        <v>1031</v>
      </c>
      <c r="E3876" t="s">
        <v>75</v>
      </c>
      <c r="F3876" t="s">
        <v>1042</v>
      </c>
      <c r="G3876" t="s">
        <v>97</v>
      </c>
      <c r="H3876" t="s">
        <v>1089</v>
      </c>
      <c r="I3876" t="s">
        <v>896</v>
      </c>
      <c r="J3876" t="s">
        <v>897</v>
      </c>
      <c r="K3876" t="s">
        <v>1095</v>
      </c>
      <c r="L3876" t="s">
        <v>1096</v>
      </c>
      <c r="M3876" t="s">
        <v>1097</v>
      </c>
      <c r="N3876" t="s">
        <v>1098</v>
      </c>
      <c r="O3876" t="s">
        <v>1056</v>
      </c>
      <c r="P3876" t="s">
        <v>1057</v>
      </c>
      <c r="Q3876" s="11">
        <v>0</v>
      </c>
      <c r="R3876" s="11">
        <v>0</v>
      </c>
      <c r="S3876" s="11">
        <v>0</v>
      </c>
      <c r="T3876" s="11">
        <v>0</v>
      </c>
      <c r="U3876" s="11">
        <v>0</v>
      </c>
      <c r="V3876" s="11">
        <v>0</v>
      </c>
      <c r="W3876" s="11">
        <v>0</v>
      </c>
      <c r="X3876" s="11">
        <v>0</v>
      </c>
      <c r="Y3876" s="11">
        <v>0</v>
      </c>
      <c r="Z3876" s="11">
        <v>0</v>
      </c>
      <c r="AA3876" s="11">
        <v>10000000</v>
      </c>
      <c r="AB3876" s="11">
        <v>8000000</v>
      </c>
      <c r="AC3876" s="11">
        <v>0</v>
      </c>
      <c r="AD3876" s="11">
        <v>0</v>
      </c>
      <c r="AE3876" s="11">
        <v>17533828.165360767</v>
      </c>
      <c r="AF3876" s="11">
        <v>15371756.506619927</v>
      </c>
      <c r="AG3876" s="11">
        <v>0</v>
      </c>
      <c r="AH3876" s="11">
        <v>0</v>
      </c>
      <c r="AI3876" s="11">
        <v>13463734.08586631</v>
      </c>
      <c r="AJ3876" s="11">
        <v>10770987.268693049</v>
      </c>
      <c r="AK3876" s="11">
        <v>0</v>
      </c>
      <c r="AL3876" s="11">
        <v>0</v>
      </c>
      <c r="AM3876" s="11">
        <v>0</v>
      </c>
      <c r="AN3876" s="11">
        <v>0</v>
      </c>
      <c r="AO38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40997562.251227081</v>
      </c>
      <c r="AQ38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34142743.775312975</v>
      </c>
      <c r="AS3876" s="11">
        <f>Table_PBS_SQL_DB2_PBSSQL_PBS_NDP_Tina_CG_QtrlyPerformance_Final[[#This Row],[GOU REL]]+Table_PBS_SQL_DB2_PBSSQL_PBS_NDP_Tina_CG_QtrlyPerformance_Final[[#This Row],[EXT REL]]</f>
        <v>40997562.251227081</v>
      </c>
      <c r="AT3876" s="11">
        <f>Table_PBS_SQL_DB2_PBSSQL_PBS_NDP_Tina_CG_QtrlyPerformance_Final[[#This Row],[GOU EXP]]+Table_PBS_SQL_DB2_PBSSQL_PBS_NDP_Tina_CG_QtrlyPerformance_Final[[#This Row],[EXT EXP]]</f>
        <v>34142743.775312975</v>
      </c>
      <c r="AU3876" s="11" t="str">
        <f>IF(Table_PBS_SQL_DB2_PBSSQL_PBS_NDP_Tina_CG_QtrlyPerformance_Final[[#This Row],[Item_Code]]&gt;"300000", "Capital", "Recurrent")</f>
        <v>Recurrent</v>
      </c>
    </row>
    <row r="3877" spans="1:47" x14ac:dyDescent="0.25">
      <c r="A3877" t="s">
        <v>33</v>
      </c>
      <c r="B3877" t="s">
        <v>34</v>
      </c>
      <c r="C3877" t="s">
        <v>31</v>
      </c>
      <c r="D3877" t="s">
        <v>1031</v>
      </c>
      <c r="E3877" t="s">
        <v>75</v>
      </c>
      <c r="F3877" t="s">
        <v>1042</v>
      </c>
      <c r="G3877" t="s">
        <v>97</v>
      </c>
      <c r="H3877" t="s">
        <v>1089</v>
      </c>
      <c r="I3877" t="s">
        <v>896</v>
      </c>
      <c r="J3877" t="s">
        <v>897</v>
      </c>
      <c r="K3877" t="s">
        <v>1095</v>
      </c>
      <c r="L3877" t="s">
        <v>1096</v>
      </c>
      <c r="M3877" t="s">
        <v>1097</v>
      </c>
      <c r="N3877" t="s">
        <v>1098</v>
      </c>
      <c r="O3877" t="s">
        <v>922</v>
      </c>
      <c r="P3877" t="s">
        <v>923</v>
      </c>
      <c r="Q3877" s="11">
        <v>0</v>
      </c>
      <c r="R3877" s="11">
        <v>0</v>
      </c>
      <c r="S3877" s="11">
        <v>0</v>
      </c>
      <c r="T3877" s="11">
        <v>0</v>
      </c>
      <c r="U3877" s="11">
        <v>0</v>
      </c>
      <c r="V3877" s="11">
        <v>0</v>
      </c>
      <c r="W3877" s="11">
        <v>0</v>
      </c>
      <c r="X3877" s="11">
        <v>0</v>
      </c>
      <c r="Y3877" s="11">
        <v>0</v>
      </c>
      <c r="Z3877" s="11">
        <v>0</v>
      </c>
      <c r="AA3877" s="11">
        <v>153500000</v>
      </c>
      <c r="AB3877" s="11">
        <v>122800000</v>
      </c>
      <c r="AC3877" s="11">
        <v>0</v>
      </c>
      <c r="AD3877" s="11">
        <v>0</v>
      </c>
      <c r="AE3877" s="11">
        <v>49971410.271278188</v>
      </c>
      <c r="AF3877" s="11">
        <v>43809506.043866791</v>
      </c>
      <c r="AG3877" s="11">
        <v>0</v>
      </c>
      <c r="AH3877" s="11">
        <v>0</v>
      </c>
      <c r="AI3877" s="11">
        <v>39044828.8490123</v>
      </c>
      <c r="AJ3877" s="11">
        <v>31235863.079209838</v>
      </c>
      <c r="AK3877" s="11">
        <v>0</v>
      </c>
      <c r="AL3877" s="11">
        <v>0</v>
      </c>
      <c r="AM3877" s="11">
        <v>0</v>
      </c>
      <c r="AN3877" s="11">
        <v>0</v>
      </c>
      <c r="AO38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242516239.12029052</v>
      </c>
      <c r="AQ38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197845369.12307662</v>
      </c>
      <c r="AS3877" s="11">
        <f>Table_PBS_SQL_DB2_PBSSQL_PBS_NDP_Tina_CG_QtrlyPerformance_Final[[#This Row],[GOU REL]]+Table_PBS_SQL_DB2_PBSSQL_PBS_NDP_Tina_CG_QtrlyPerformance_Final[[#This Row],[EXT REL]]</f>
        <v>242516239.12029052</v>
      </c>
      <c r="AT3877" s="11">
        <f>Table_PBS_SQL_DB2_PBSSQL_PBS_NDP_Tina_CG_QtrlyPerformance_Final[[#This Row],[GOU EXP]]+Table_PBS_SQL_DB2_PBSSQL_PBS_NDP_Tina_CG_QtrlyPerformance_Final[[#This Row],[EXT EXP]]</f>
        <v>197845369.12307662</v>
      </c>
      <c r="AU3877" s="11" t="str">
        <f>IF(Table_PBS_SQL_DB2_PBSSQL_PBS_NDP_Tina_CG_QtrlyPerformance_Final[[#This Row],[Item_Code]]&gt;"300000", "Capital", "Recurrent")</f>
        <v>Recurrent</v>
      </c>
    </row>
    <row r="3878" spans="1:47" x14ac:dyDescent="0.25">
      <c r="A3878" t="s">
        <v>33</v>
      </c>
      <c r="B3878" t="s">
        <v>34</v>
      </c>
      <c r="C3878" t="s">
        <v>31</v>
      </c>
      <c r="D3878" t="s">
        <v>1031</v>
      </c>
      <c r="E3878" t="s">
        <v>75</v>
      </c>
      <c r="F3878" t="s">
        <v>1042</v>
      </c>
      <c r="G3878" t="s">
        <v>97</v>
      </c>
      <c r="H3878" t="s">
        <v>1089</v>
      </c>
      <c r="I3878" t="s">
        <v>896</v>
      </c>
      <c r="J3878" t="s">
        <v>897</v>
      </c>
      <c r="K3878" t="s">
        <v>45</v>
      </c>
      <c r="L3878" t="s">
        <v>1103</v>
      </c>
      <c r="M3878" t="s">
        <v>1104</v>
      </c>
      <c r="N3878" t="s">
        <v>1105</v>
      </c>
      <c r="O3878" t="s">
        <v>1016</v>
      </c>
      <c r="P3878" t="s">
        <v>1017</v>
      </c>
      <c r="Q3878" s="11">
        <v>0</v>
      </c>
      <c r="R3878" s="11">
        <v>0</v>
      </c>
      <c r="S3878" s="11">
        <v>0</v>
      </c>
      <c r="T3878" s="11">
        <v>0</v>
      </c>
      <c r="U3878" s="11">
        <v>0</v>
      </c>
      <c r="V3878" s="11">
        <v>0</v>
      </c>
      <c r="W3878" s="11">
        <v>0</v>
      </c>
      <c r="X3878" s="11">
        <v>0</v>
      </c>
      <c r="Y3878" s="11">
        <v>0</v>
      </c>
      <c r="Z3878" s="11">
        <v>0</v>
      </c>
      <c r="AA3878" s="11">
        <v>350000000</v>
      </c>
      <c r="AB3878" s="11">
        <v>0</v>
      </c>
      <c r="AC3878" s="11">
        <v>0</v>
      </c>
      <c r="AD3878" s="11">
        <v>0</v>
      </c>
      <c r="AE3878" s="11">
        <v>20000000</v>
      </c>
      <c r="AF3878" s="11">
        <v>8000000</v>
      </c>
      <c r="AG3878" s="11">
        <v>0</v>
      </c>
      <c r="AH3878" s="11">
        <v>0</v>
      </c>
      <c r="AI3878" s="11">
        <v>350000000</v>
      </c>
      <c r="AJ3878" s="11">
        <v>35000000</v>
      </c>
      <c r="AK3878" s="11">
        <v>0</v>
      </c>
      <c r="AL3878" s="11">
        <v>0</v>
      </c>
      <c r="AM3878" s="11">
        <v>0</v>
      </c>
      <c r="AN3878" s="11">
        <v>0</v>
      </c>
      <c r="AO38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720000000</v>
      </c>
      <c r="AQ38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43000000</v>
      </c>
      <c r="AS3878" s="11">
        <f>Table_PBS_SQL_DB2_PBSSQL_PBS_NDP_Tina_CG_QtrlyPerformance_Final[[#This Row],[GOU REL]]+Table_PBS_SQL_DB2_PBSSQL_PBS_NDP_Tina_CG_QtrlyPerformance_Final[[#This Row],[EXT REL]]</f>
        <v>720000000</v>
      </c>
      <c r="AT3878" s="11">
        <f>Table_PBS_SQL_DB2_PBSSQL_PBS_NDP_Tina_CG_QtrlyPerformance_Final[[#This Row],[GOU EXP]]+Table_PBS_SQL_DB2_PBSSQL_PBS_NDP_Tina_CG_QtrlyPerformance_Final[[#This Row],[EXT EXP]]</f>
        <v>43000000</v>
      </c>
      <c r="AU3878" s="11" t="str">
        <f>IF(Table_PBS_SQL_DB2_PBSSQL_PBS_NDP_Tina_CG_QtrlyPerformance_Final[[#This Row],[Item_Code]]&gt;"300000", "Capital", "Recurrent")</f>
        <v>Recurrent</v>
      </c>
    </row>
    <row r="3879" spans="1:47" x14ac:dyDescent="0.25">
      <c r="A3879" t="s">
        <v>33</v>
      </c>
      <c r="B3879" t="s">
        <v>34</v>
      </c>
      <c r="C3879" t="s">
        <v>31</v>
      </c>
      <c r="D3879" t="s">
        <v>1031</v>
      </c>
      <c r="E3879" t="s">
        <v>75</v>
      </c>
      <c r="F3879" t="s">
        <v>1042</v>
      </c>
      <c r="G3879" t="s">
        <v>97</v>
      </c>
      <c r="H3879" t="s">
        <v>1089</v>
      </c>
      <c r="I3879" t="s">
        <v>896</v>
      </c>
      <c r="J3879" t="s">
        <v>897</v>
      </c>
      <c r="K3879" t="s">
        <v>45</v>
      </c>
      <c r="L3879" t="s">
        <v>1103</v>
      </c>
      <c r="M3879" t="s">
        <v>1104</v>
      </c>
      <c r="N3879" t="s">
        <v>1105</v>
      </c>
      <c r="O3879" t="s">
        <v>1004</v>
      </c>
      <c r="P3879" t="s">
        <v>868</v>
      </c>
      <c r="Q3879" s="11">
        <v>0</v>
      </c>
      <c r="R3879" s="11">
        <v>0</v>
      </c>
      <c r="S3879" s="11">
        <v>0</v>
      </c>
      <c r="T3879" s="11">
        <v>0</v>
      </c>
      <c r="U3879" s="11">
        <v>0</v>
      </c>
      <c r="V3879" s="11">
        <v>0</v>
      </c>
      <c r="W3879" s="11">
        <v>0</v>
      </c>
      <c r="X3879" s="11">
        <v>0</v>
      </c>
      <c r="Y3879" s="11">
        <v>0</v>
      </c>
      <c r="Z3879" s="11">
        <v>0</v>
      </c>
      <c r="AA3879" s="11">
        <v>50000000</v>
      </c>
      <c r="AB3879" s="11">
        <v>0</v>
      </c>
      <c r="AC3879" s="11">
        <v>0</v>
      </c>
      <c r="AD3879" s="11">
        <v>0</v>
      </c>
      <c r="AE3879" s="11">
        <v>50000000</v>
      </c>
      <c r="AF3879" s="11">
        <v>20000000</v>
      </c>
      <c r="AG3879" s="11">
        <v>0</v>
      </c>
      <c r="AH3879" s="11">
        <v>0</v>
      </c>
      <c r="AI3879" s="11">
        <v>50000000</v>
      </c>
      <c r="AJ3879" s="11">
        <v>5000000</v>
      </c>
      <c r="AK3879" s="11">
        <v>0</v>
      </c>
      <c r="AL3879" s="11">
        <v>0</v>
      </c>
      <c r="AM3879" s="11">
        <v>0</v>
      </c>
      <c r="AN3879" s="11">
        <v>0</v>
      </c>
      <c r="AO38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150000000</v>
      </c>
      <c r="AQ38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25000000</v>
      </c>
      <c r="AS3879" s="11">
        <f>Table_PBS_SQL_DB2_PBSSQL_PBS_NDP_Tina_CG_QtrlyPerformance_Final[[#This Row],[GOU REL]]+Table_PBS_SQL_DB2_PBSSQL_PBS_NDP_Tina_CG_QtrlyPerformance_Final[[#This Row],[EXT REL]]</f>
        <v>150000000</v>
      </c>
      <c r="AT3879" s="11">
        <f>Table_PBS_SQL_DB2_PBSSQL_PBS_NDP_Tina_CG_QtrlyPerformance_Final[[#This Row],[GOU EXP]]+Table_PBS_SQL_DB2_PBSSQL_PBS_NDP_Tina_CG_QtrlyPerformance_Final[[#This Row],[EXT EXP]]</f>
        <v>25000000</v>
      </c>
      <c r="AU3879" s="11" t="str">
        <f>IF(Table_PBS_SQL_DB2_PBSSQL_PBS_NDP_Tina_CG_QtrlyPerformance_Final[[#This Row],[Item_Code]]&gt;"300000", "Capital", "Recurrent")</f>
        <v>Recurrent</v>
      </c>
    </row>
    <row r="3880" spans="1:47" x14ac:dyDescent="0.25">
      <c r="A3880" t="s">
        <v>33</v>
      </c>
      <c r="B3880" t="s">
        <v>34</v>
      </c>
      <c r="C3880" t="s">
        <v>31</v>
      </c>
      <c r="D3880" t="s">
        <v>1031</v>
      </c>
      <c r="E3880" t="s">
        <v>75</v>
      </c>
      <c r="F3880" t="s">
        <v>1042</v>
      </c>
      <c r="G3880" t="s">
        <v>97</v>
      </c>
      <c r="H3880" t="s">
        <v>1089</v>
      </c>
      <c r="I3880" t="s">
        <v>493</v>
      </c>
      <c r="J3880" t="s">
        <v>1106</v>
      </c>
      <c r="K3880" t="s">
        <v>35</v>
      </c>
      <c r="L3880" t="s">
        <v>1090</v>
      </c>
      <c r="M3880" t="s">
        <v>1091</v>
      </c>
      <c r="N3880" t="s">
        <v>1092</v>
      </c>
      <c r="O3880" t="s">
        <v>1016</v>
      </c>
      <c r="P3880" t="s">
        <v>1017</v>
      </c>
      <c r="Q3880" s="11">
        <v>0</v>
      </c>
      <c r="R3880" s="11">
        <v>0</v>
      </c>
      <c r="S3880" s="11">
        <v>0</v>
      </c>
      <c r="T3880" s="11">
        <v>0</v>
      </c>
      <c r="U3880" s="11">
        <v>200000000</v>
      </c>
      <c r="V3880" s="11">
        <v>0</v>
      </c>
      <c r="W3880" s="11">
        <v>0</v>
      </c>
      <c r="X3880" s="11">
        <v>200000000</v>
      </c>
      <c r="Y3880" s="11">
        <v>0</v>
      </c>
      <c r="Z3880" s="11">
        <v>0</v>
      </c>
      <c r="AA3880" s="11">
        <v>0</v>
      </c>
      <c r="AB3880" s="11">
        <v>0</v>
      </c>
      <c r="AC3880" s="11">
        <v>0</v>
      </c>
      <c r="AD3880" s="11">
        <v>0</v>
      </c>
      <c r="AE3880" s="11">
        <v>0</v>
      </c>
      <c r="AF3880" s="11">
        <v>0</v>
      </c>
      <c r="AG3880" s="11">
        <v>0</v>
      </c>
      <c r="AH3880" s="11">
        <v>0</v>
      </c>
      <c r="AI3880" s="11">
        <v>0</v>
      </c>
      <c r="AJ3880" s="11">
        <v>0</v>
      </c>
      <c r="AK3880" s="11">
        <v>0</v>
      </c>
      <c r="AL3880" s="11">
        <v>0</v>
      </c>
      <c r="AM3880" s="11">
        <v>0</v>
      </c>
      <c r="AN3880" s="11">
        <v>0</v>
      </c>
      <c r="AO38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0" s="11">
        <f>Table_PBS_SQL_DB2_PBSSQL_PBS_NDP_Tina_CG_QtrlyPerformance_Final[[#This Row],[GOU REL]]+Table_PBS_SQL_DB2_PBSSQL_PBS_NDP_Tina_CG_QtrlyPerformance_Final[[#This Row],[EXT REL]]</f>
        <v>0</v>
      </c>
      <c r="AT3880" s="11">
        <f>Table_PBS_SQL_DB2_PBSSQL_PBS_NDP_Tina_CG_QtrlyPerformance_Final[[#This Row],[GOU EXP]]+Table_PBS_SQL_DB2_PBSSQL_PBS_NDP_Tina_CG_QtrlyPerformance_Final[[#This Row],[EXT EXP]]</f>
        <v>0</v>
      </c>
      <c r="AU3880" s="11" t="str">
        <f>IF(Table_PBS_SQL_DB2_PBSSQL_PBS_NDP_Tina_CG_QtrlyPerformance_Final[[#This Row],[Item_Code]]&gt;"300000", "Capital", "Recurrent")</f>
        <v>Recurrent</v>
      </c>
    </row>
    <row r="3881" spans="1:47" x14ac:dyDescent="0.25">
      <c r="A3881" t="s">
        <v>33</v>
      </c>
      <c r="B3881" t="s">
        <v>34</v>
      </c>
      <c r="C3881" t="s">
        <v>31</v>
      </c>
      <c r="D3881" t="s">
        <v>1031</v>
      </c>
      <c r="E3881" t="s">
        <v>75</v>
      </c>
      <c r="F3881" t="s">
        <v>1042</v>
      </c>
      <c r="G3881" t="s">
        <v>97</v>
      </c>
      <c r="H3881" t="s">
        <v>1089</v>
      </c>
      <c r="I3881" t="s">
        <v>493</v>
      </c>
      <c r="J3881" t="s">
        <v>1106</v>
      </c>
      <c r="K3881" t="s">
        <v>35</v>
      </c>
      <c r="L3881" t="s">
        <v>1090</v>
      </c>
      <c r="M3881" t="s">
        <v>1091</v>
      </c>
      <c r="N3881" t="s">
        <v>1092</v>
      </c>
      <c r="O3881" t="s">
        <v>1122</v>
      </c>
      <c r="P3881" t="s">
        <v>1123</v>
      </c>
      <c r="Q3881" s="11">
        <v>0</v>
      </c>
      <c r="R3881" s="11">
        <v>0</v>
      </c>
      <c r="S3881" s="11">
        <v>0</v>
      </c>
      <c r="T3881" s="11">
        <v>0</v>
      </c>
      <c r="U3881" s="11">
        <v>8000000</v>
      </c>
      <c r="V3881" s="11">
        <v>0</v>
      </c>
      <c r="W3881" s="11">
        <v>0</v>
      </c>
      <c r="X3881" s="11">
        <v>8000000</v>
      </c>
      <c r="Y3881" s="11">
        <v>0</v>
      </c>
      <c r="Z3881" s="11">
        <v>0</v>
      </c>
      <c r="AA3881" s="11">
        <v>0</v>
      </c>
      <c r="AB3881" s="11">
        <v>0</v>
      </c>
      <c r="AC3881" s="11">
        <v>0</v>
      </c>
      <c r="AD3881" s="11">
        <v>0</v>
      </c>
      <c r="AE3881" s="11">
        <v>0</v>
      </c>
      <c r="AF3881" s="11">
        <v>0</v>
      </c>
      <c r="AG3881" s="11">
        <v>0</v>
      </c>
      <c r="AH3881" s="11">
        <v>0</v>
      </c>
      <c r="AI3881" s="11">
        <v>0</v>
      </c>
      <c r="AJ3881" s="11">
        <v>0</v>
      </c>
      <c r="AK3881" s="11">
        <v>0</v>
      </c>
      <c r="AL3881" s="11">
        <v>0</v>
      </c>
      <c r="AM3881" s="11">
        <v>0</v>
      </c>
      <c r="AN3881" s="11">
        <v>0</v>
      </c>
      <c r="AO38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1" s="11">
        <f>Table_PBS_SQL_DB2_PBSSQL_PBS_NDP_Tina_CG_QtrlyPerformance_Final[[#This Row],[GOU REL]]+Table_PBS_SQL_DB2_PBSSQL_PBS_NDP_Tina_CG_QtrlyPerformance_Final[[#This Row],[EXT REL]]</f>
        <v>0</v>
      </c>
      <c r="AT3881" s="11">
        <f>Table_PBS_SQL_DB2_PBSSQL_PBS_NDP_Tina_CG_QtrlyPerformance_Final[[#This Row],[GOU EXP]]+Table_PBS_SQL_DB2_PBSSQL_PBS_NDP_Tina_CG_QtrlyPerformance_Final[[#This Row],[EXT EXP]]</f>
        <v>0</v>
      </c>
      <c r="AU3881" s="11" t="str">
        <f>IF(Table_PBS_SQL_DB2_PBSSQL_PBS_NDP_Tina_CG_QtrlyPerformance_Final[[#This Row],[Item_Code]]&gt;"300000", "Capital", "Recurrent")</f>
        <v>Recurrent</v>
      </c>
    </row>
    <row r="3882" spans="1:47" x14ac:dyDescent="0.25">
      <c r="A3882" t="s">
        <v>33</v>
      </c>
      <c r="B3882" t="s">
        <v>34</v>
      </c>
      <c r="C3882" t="s">
        <v>31</v>
      </c>
      <c r="D3882" t="s">
        <v>1031</v>
      </c>
      <c r="E3882" t="s">
        <v>75</v>
      </c>
      <c r="F3882" t="s">
        <v>1042</v>
      </c>
      <c r="G3882" t="s">
        <v>97</v>
      </c>
      <c r="H3882" t="s">
        <v>1089</v>
      </c>
      <c r="I3882" t="s">
        <v>493</v>
      </c>
      <c r="J3882" t="s">
        <v>1106</v>
      </c>
      <c r="K3882" t="s">
        <v>35</v>
      </c>
      <c r="L3882" t="s">
        <v>1090</v>
      </c>
      <c r="M3882" t="s">
        <v>1091</v>
      </c>
      <c r="N3882" t="s">
        <v>1092</v>
      </c>
      <c r="O3882" t="s">
        <v>1124</v>
      </c>
      <c r="P3882" t="s">
        <v>1125</v>
      </c>
      <c r="Q3882" s="11">
        <v>0</v>
      </c>
      <c r="R3882" s="11">
        <v>0</v>
      </c>
      <c r="S3882" s="11">
        <v>0</v>
      </c>
      <c r="T3882" s="11">
        <v>0</v>
      </c>
      <c r="U3882" s="11">
        <v>13000000</v>
      </c>
      <c r="V3882" s="11">
        <v>0</v>
      </c>
      <c r="W3882" s="11">
        <v>0</v>
      </c>
      <c r="X3882" s="11">
        <v>13000000</v>
      </c>
      <c r="Y3882" s="11">
        <v>0</v>
      </c>
      <c r="Z3882" s="11">
        <v>0</v>
      </c>
      <c r="AA3882" s="11">
        <v>0</v>
      </c>
      <c r="AB3882" s="11">
        <v>0</v>
      </c>
      <c r="AC3882" s="11">
        <v>0</v>
      </c>
      <c r="AD3882" s="11">
        <v>0</v>
      </c>
      <c r="AE3882" s="11">
        <v>0</v>
      </c>
      <c r="AF3882" s="11">
        <v>0</v>
      </c>
      <c r="AG3882" s="11">
        <v>0</v>
      </c>
      <c r="AH3882" s="11">
        <v>0</v>
      </c>
      <c r="AI3882" s="11">
        <v>0</v>
      </c>
      <c r="AJ3882" s="11">
        <v>0</v>
      </c>
      <c r="AK3882" s="11">
        <v>0</v>
      </c>
      <c r="AL3882" s="11">
        <v>0</v>
      </c>
      <c r="AM3882" s="11">
        <v>0</v>
      </c>
      <c r="AN3882" s="11">
        <v>0</v>
      </c>
      <c r="AO38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2" s="11">
        <f>Table_PBS_SQL_DB2_PBSSQL_PBS_NDP_Tina_CG_QtrlyPerformance_Final[[#This Row],[GOU REL]]+Table_PBS_SQL_DB2_PBSSQL_PBS_NDP_Tina_CG_QtrlyPerformance_Final[[#This Row],[EXT REL]]</f>
        <v>0</v>
      </c>
      <c r="AT3882" s="11">
        <f>Table_PBS_SQL_DB2_PBSSQL_PBS_NDP_Tina_CG_QtrlyPerformance_Final[[#This Row],[GOU EXP]]+Table_PBS_SQL_DB2_PBSSQL_PBS_NDP_Tina_CG_QtrlyPerformance_Final[[#This Row],[EXT EXP]]</f>
        <v>0</v>
      </c>
      <c r="AU3882" s="11" t="str">
        <f>IF(Table_PBS_SQL_DB2_PBSSQL_PBS_NDP_Tina_CG_QtrlyPerformance_Final[[#This Row],[Item_Code]]&gt;"300000", "Capital", "Recurrent")</f>
        <v>Recurrent</v>
      </c>
    </row>
    <row r="3883" spans="1:47" x14ac:dyDescent="0.25">
      <c r="A3883" t="s">
        <v>33</v>
      </c>
      <c r="B3883" t="s">
        <v>34</v>
      </c>
      <c r="C3883" t="s">
        <v>31</v>
      </c>
      <c r="D3883" t="s">
        <v>1031</v>
      </c>
      <c r="E3883" t="s">
        <v>75</v>
      </c>
      <c r="F3883" t="s">
        <v>1042</v>
      </c>
      <c r="G3883" t="s">
        <v>97</v>
      </c>
      <c r="H3883" t="s">
        <v>1089</v>
      </c>
      <c r="I3883" t="s">
        <v>493</v>
      </c>
      <c r="J3883" t="s">
        <v>1106</v>
      </c>
      <c r="K3883" t="s">
        <v>35</v>
      </c>
      <c r="L3883" t="s">
        <v>1090</v>
      </c>
      <c r="M3883" t="s">
        <v>1109</v>
      </c>
      <c r="N3883" t="s">
        <v>1110</v>
      </c>
      <c r="O3883" t="s">
        <v>996</v>
      </c>
      <c r="P3883" t="s">
        <v>997</v>
      </c>
      <c r="Q3883" s="11">
        <v>0</v>
      </c>
      <c r="R3883" s="11">
        <v>0</v>
      </c>
      <c r="S3883" s="11">
        <v>0</v>
      </c>
      <c r="T3883" s="11">
        <v>0</v>
      </c>
      <c r="U3883" s="11">
        <v>800000000</v>
      </c>
      <c r="V3883" s="11">
        <v>0</v>
      </c>
      <c r="W3883" s="11">
        <v>0</v>
      </c>
      <c r="X3883" s="11">
        <v>800000000</v>
      </c>
      <c r="Y3883" s="11">
        <v>0</v>
      </c>
      <c r="Z3883" s="11">
        <v>0</v>
      </c>
      <c r="AA3883" s="11">
        <v>0</v>
      </c>
      <c r="AB3883" s="11">
        <v>0</v>
      </c>
      <c r="AC3883" s="11">
        <v>0</v>
      </c>
      <c r="AD3883" s="11">
        <v>0</v>
      </c>
      <c r="AE3883" s="11">
        <v>0</v>
      </c>
      <c r="AF3883" s="11">
        <v>0</v>
      </c>
      <c r="AG3883" s="11">
        <v>0</v>
      </c>
      <c r="AH3883" s="11">
        <v>0</v>
      </c>
      <c r="AI3883" s="11">
        <v>0</v>
      </c>
      <c r="AJ3883" s="11">
        <v>0</v>
      </c>
      <c r="AK3883" s="11">
        <v>0</v>
      </c>
      <c r="AL3883" s="11">
        <v>0</v>
      </c>
      <c r="AM3883" s="11">
        <v>0</v>
      </c>
      <c r="AN3883" s="11">
        <v>0</v>
      </c>
      <c r="AO38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3" s="11">
        <f>Table_PBS_SQL_DB2_PBSSQL_PBS_NDP_Tina_CG_QtrlyPerformance_Final[[#This Row],[GOU REL]]+Table_PBS_SQL_DB2_PBSSQL_PBS_NDP_Tina_CG_QtrlyPerformance_Final[[#This Row],[EXT REL]]</f>
        <v>0</v>
      </c>
      <c r="AT3883" s="11">
        <f>Table_PBS_SQL_DB2_PBSSQL_PBS_NDP_Tina_CG_QtrlyPerformance_Final[[#This Row],[GOU EXP]]+Table_PBS_SQL_DB2_PBSSQL_PBS_NDP_Tina_CG_QtrlyPerformance_Final[[#This Row],[EXT EXP]]</f>
        <v>0</v>
      </c>
      <c r="AU3883" s="11" t="str">
        <f>IF(Table_PBS_SQL_DB2_PBSSQL_PBS_NDP_Tina_CG_QtrlyPerformance_Final[[#This Row],[Item_Code]]&gt;"300000", "Capital", "Recurrent")</f>
        <v>Recurrent</v>
      </c>
    </row>
    <row r="3884" spans="1:47" x14ac:dyDescent="0.25">
      <c r="A3884" t="s">
        <v>33</v>
      </c>
      <c r="B3884" t="s">
        <v>34</v>
      </c>
      <c r="C3884" t="s">
        <v>31</v>
      </c>
      <c r="D3884" t="s">
        <v>1031</v>
      </c>
      <c r="E3884" t="s">
        <v>75</v>
      </c>
      <c r="F3884" t="s">
        <v>1042</v>
      </c>
      <c r="G3884" t="s">
        <v>97</v>
      </c>
      <c r="H3884" t="s">
        <v>1089</v>
      </c>
      <c r="I3884" t="s">
        <v>467</v>
      </c>
      <c r="J3884" t="s">
        <v>1111</v>
      </c>
      <c r="K3884" t="s">
        <v>1112</v>
      </c>
      <c r="L3884" t="s">
        <v>1113</v>
      </c>
      <c r="M3884" t="s">
        <v>1044</v>
      </c>
      <c r="N3884" t="s">
        <v>1045</v>
      </c>
      <c r="O3884" t="s">
        <v>1064</v>
      </c>
      <c r="P3884" t="s">
        <v>1065</v>
      </c>
      <c r="Q3884" s="11">
        <v>0</v>
      </c>
      <c r="R3884" s="11">
        <v>0</v>
      </c>
      <c r="S3884" s="11">
        <v>0</v>
      </c>
      <c r="T3884" s="11">
        <v>0</v>
      </c>
      <c r="U3884" s="11">
        <v>235410544</v>
      </c>
      <c r="V3884" s="11">
        <v>0</v>
      </c>
      <c r="W3884" s="11">
        <v>40000000</v>
      </c>
      <c r="X3884" s="11">
        <v>195410544</v>
      </c>
      <c r="Y3884" s="11">
        <v>0</v>
      </c>
      <c r="Z3884" s="11">
        <v>0</v>
      </c>
      <c r="AA3884" s="11">
        <v>0</v>
      </c>
      <c r="AB3884" s="11">
        <v>0</v>
      </c>
      <c r="AC3884" s="11">
        <v>20000000</v>
      </c>
      <c r="AD3884" s="11">
        <v>0</v>
      </c>
      <c r="AE3884" s="11">
        <v>0</v>
      </c>
      <c r="AF3884" s="11">
        <v>0</v>
      </c>
      <c r="AG3884" s="11">
        <v>10000000</v>
      </c>
      <c r="AH3884" s="11">
        <v>0</v>
      </c>
      <c r="AI3884" s="11">
        <v>0</v>
      </c>
      <c r="AJ3884" s="11">
        <v>0</v>
      </c>
      <c r="AK3884" s="11">
        <v>10000000</v>
      </c>
      <c r="AL3884" s="11">
        <v>20885510</v>
      </c>
      <c r="AM3884" s="11">
        <v>0</v>
      </c>
      <c r="AN3884" s="11">
        <v>0</v>
      </c>
      <c r="AO38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8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20885510</v>
      </c>
      <c r="AR38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4" s="11">
        <f>Table_PBS_SQL_DB2_PBSSQL_PBS_NDP_Tina_CG_QtrlyPerformance_Final[[#This Row],[GOU REL]]+Table_PBS_SQL_DB2_PBSSQL_PBS_NDP_Tina_CG_QtrlyPerformance_Final[[#This Row],[EXT REL]]</f>
        <v>40000000</v>
      </c>
      <c r="AT3884" s="11">
        <f>Table_PBS_SQL_DB2_PBSSQL_PBS_NDP_Tina_CG_QtrlyPerformance_Final[[#This Row],[GOU EXP]]+Table_PBS_SQL_DB2_PBSSQL_PBS_NDP_Tina_CG_QtrlyPerformance_Final[[#This Row],[EXT EXP]]</f>
        <v>20885510</v>
      </c>
      <c r="AU3884" s="11" t="str">
        <f>IF(Table_PBS_SQL_DB2_PBSSQL_PBS_NDP_Tina_CG_QtrlyPerformance_Final[[#This Row],[Item_Code]]&gt;"300000", "Capital", "Recurrent")</f>
        <v>Recurrent</v>
      </c>
    </row>
    <row r="3885" spans="1:47" x14ac:dyDescent="0.25">
      <c r="A3885" t="s">
        <v>33</v>
      </c>
      <c r="B3885" t="s">
        <v>34</v>
      </c>
      <c r="C3885" t="s">
        <v>31</v>
      </c>
      <c r="D3885" t="s">
        <v>1031</v>
      </c>
      <c r="E3885" t="s">
        <v>75</v>
      </c>
      <c r="F3885" t="s">
        <v>1042</v>
      </c>
      <c r="G3885" t="s">
        <v>97</v>
      </c>
      <c r="H3885" t="s">
        <v>1089</v>
      </c>
      <c r="I3885" t="s">
        <v>467</v>
      </c>
      <c r="J3885" t="s">
        <v>1111</v>
      </c>
      <c r="K3885" t="s">
        <v>1112</v>
      </c>
      <c r="L3885" t="s">
        <v>1113</v>
      </c>
      <c r="M3885" t="s">
        <v>1044</v>
      </c>
      <c r="N3885" t="s">
        <v>1045</v>
      </c>
      <c r="O3885" t="s">
        <v>1005</v>
      </c>
      <c r="P3885" t="s">
        <v>1006</v>
      </c>
      <c r="Q3885" s="11">
        <v>0</v>
      </c>
      <c r="R3885" s="11">
        <v>0</v>
      </c>
      <c r="S3885" s="11">
        <v>0</v>
      </c>
      <c r="T3885" s="11">
        <v>0</v>
      </c>
      <c r="U3885" s="11">
        <v>449600010</v>
      </c>
      <c r="V3885" s="11">
        <v>0</v>
      </c>
      <c r="W3885" s="11">
        <v>0</v>
      </c>
      <c r="X3885" s="11">
        <v>449600010</v>
      </c>
      <c r="Y3885" s="11">
        <v>0</v>
      </c>
      <c r="Z3885" s="11">
        <v>0</v>
      </c>
      <c r="AA3885" s="11">
        <v>0</v>
      </c>
      <c r="AB3885" s="11">
        <v>0</v>
      </c>
      <c r="AC3885" s="11">
        <v>0</v>
      </c>
      <c r="AD3885" s="11">
        <v>0</v>
      </c>
      <c r="AE3885" s="11">
        <v>0</v>
      </c>
      <c r="AF3885" s="11">
        <v>0</v>
      </c>
      <c r="AG3885" s="11">
        <v>0</v>
      </c>
      <c r="AH3885" s="11">
        <v>0</v>
      </c>
      <c r="AI3885" s="11">
        <v>0</v>
      </c>
      <c r="AJ3885" s="11">
        <v>0</v>
      </c>
      <c r="AK3885" s="11">
        <v>0</v>
      </c>
      <c r="AL3885" s="11">
        <v>0</v>
      </c>
      <c r="AM3885" s="11">
        <v>0</v>
      </c>
      <c r="AN3885" s="11">
        <v>0</v>
      </c>
      <c r="AO38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5" s="11">
        <f>Table_PBS_SQL_DB2_PBSSQL_PBS_NDP_Tina_CG_QtrlyPerformance_Final[[#This Row],[GOU REL]]+Table_PBS_SQL_DB2_PBSSQL_PBS_NDP_Tina_CG_QtrlyPerformance_Final[[#This Row],[EXT REL]]</f>
        <v>0</v>
      </c>
      <c r="AT3885" s="11">
        <f>Table_PBS_SQL_DB2_PBSSQL_PBS_NDP_Tina_CG_QtrlyPerformance_Final[[#This Row],[GOU EXP]]+Table_PBS_SQL_DB2_PBSSQL_PBS_NDP_Tina_CG_QtrlyPerformance_Final[[#This Row],[EXT EXP]]</f>
        <v>0</v>
      </c>
      <c r="AU3885" s="11" t="str">
        <f>IF(Table_PBS_SQL_DB2_PBSSQL_PBS_NDP_Tina_CG_QtrlyPerformance_Final[[#This Row],[Item_Code]]&gt;"300000", "Capital", "Recurrent")</f>
        <v>Recurrent</v>
      </c>
    </row>
    <row r="3886" spans="1:47" x14ac:dyDescent="0.25">
      <c r="A3886" t="s">
        <v>33</v>
      </c>
      <c r="B3886" t="s">
        <v>34</v>
      </c>
      <c r="C3886" t="s">
        <v>31</v>
      </c>
      <c r="D3886" t="s">
        <v>1031</v>
      </c>
      <c r="E3886" t="s">
        <v>75</v>
      </c>
      <c r="F3886" t="s">
        <v>1042</v>
      </c>
      <c r="G3886" t="s">
        <v>97</v>
      </c>
      <c r="H3886" t="s">
        <v>1089</v>
      </c>
      <c r="I3886" t="s">
        <v>467</v>
      </c>
      <c r="J3886" t="s">
        <v>1111</v>
      </c>
      <c r="K3886" t="s">
        <v>1112</v>
      </c>
      <c r="L3886" t="s">
        <v>1113</v>
      </c>
      <c r="M3886" t="s">
        <v>1044</v>
      </c>
      <c r="N3886" t="s">
        <v>1045</v>
      </c>
      <c r="O3886" t="s">
        <v>1107</v>
      </c>
      <c r="P3886" t="s">
        <v>1108</v>
      </c>
      <c r="Q3886" s="11">
        <v>0</v>
      </c>
      <c r="R3886" s="11">
        <v>0</v>
      </c>
      <c r="S3886" s="11">
        <v>0</v>
      </c>
      <c r="T3886" s="11">
        <v>0</v>
      </c>
      <c r="U3886" s="11">
        <v>158000000</v>
      </c>
      <c r="V3886" s="11">
        <v>0</v>
      </c>
      <c r="W3886" s="11">
        <v>0</v>
      </c>
      <c r="X3886" s="11">
        <v>158000000</v>
      </c>
      <c r="Y3886" s="11">
        <v>0</v>
      </c>
      <c r="Z3886" s="11">
        <v>0</v>
      </c>
      <c r="AA3886" s="11">
        <v>0</v>
      </c>
      <c r="AB3886" s="11">
        <v>0</v>
      </c>
      <c r="AC3886" s="11">
        <v>0</v>
      </c>
      <c r="AD3886" s="11">
        <v>0</v>
      </c>
      <c r="AE3886" s="11">
        <v>0</v>
      </c>
      <c r="AF3886" s="11">
        <v>0</v>
      </c>
      <c r="AG3886" s="11">
        <v>0</v>
      </c>
      <c r="AH3886" s="11">
        <v>0</v>
      </c>
      <c r="AI3886" s="11">
        <v>0</v>
      </c>
      <c r="AJ3886" s="11">
        <v>0</v>
      </c>
      <c r="AK3886" s="11">
        <v>0</v>
      </c>
      <c r="AL3886" s="11">
        <v>0</v>
      </c>
      <c r="AM3886" s="11">
        <v>0</v>
      </c>
      <c r="AN3886" s="11">
        <v>0</v>
      </c>
      <c r="AO38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6" s="11">
        <f>Table_PBS_SQL_DB2_PBSSQL_PBS_NDP_Tina_CG_QtrlyPerformance_Final[[#This Row],[GOU REL]]+Table_PBS_SQL_DB2_PBSSQL_PBS_NDP_Tina_CG_QtrlyPerformance_Final[[#This Row],[EXT REL]]</f>
        <v>0</v>
      </c>
      <c r="AT3886" s="11">
        <f>Table_PBS_SQL_DB2_PBSSQL_PBS_NDP_Tina_CG_QtrlyPerformance_Final[[#This Row],[GOU EXP]]+Table_PBS_SQL_DB2_PBSSQL_PBS_NDP_Tina_CG_QtrlyPerformance_Final[[#This Row],[EXT EXP]]</f>
        <v>0</v>
      </c>
      <c r="AU3886" s="11" t="str">
        <f>IF(Table_PBS_SQL_DB2_PBSSQL_PBS_NDP_Tina_CG_QtrlyPerformance_Final[[#This Row],[Item_Code]]&gt;"300000", "Capital", "Recurrent")</f>
        <v>Recurrent</v>
      </c>
    </row>
    <row r="3887" spans="1:47" x14ac:dyDescent="0.25">
      <c r="A3887" t="s">
        <v>33</v>
      </c>
      <c r="B3887" t="s">
        <v>34</v>
      </c>
      <c r="C3887" t="s">
        <v>31</v>
      </c>
      <c r="D3887" t="s">
        <v>1031</v>
      </c>
      <c r="E3887" t="s">
        <v>75</v>
      </c>
      <c r="F3887" t="s">
        <v>1042</v>
      </c>
      <c r="G3887" t="s">
        <v>97</v>
      </c>
      <c r="H3887" t="s">
        <v>1089</v>
      </c>
      <c r="I3887" t="s">
        <v>467</v>
      </c>
      <c r="J3887" t="s">
        <v>1111</v>
      </c>
      <c r="K3887" t="s">
        <v>1114</v>
      </c>
      <c r="L3887" t="s">
        <v>1115</v>
      </c>
      <c r="M3887" t="s">
        <v>1091</v>
      </c>
      <c r="N3887" t="s">
        <v>1092</v>
      </c>
      <c r="O3887" t="s">
        <v>1004</v>
      </c>
      <c r="P3887" t="s">
        <v>868</v>
      </c>
      <c r="Q3887" s="11">
        <v>0</v>
      </c>
      <c r="R3887" s="11">
        <v>0</v>
      </c>
      <c r="S3887" s="11">
        <v>0</v>
      </c>
      <c r="T3887" s="11">
        <v>0</v>
      </c>
      <c r="U3887" s="11">
        <v>20000000</v>
      </c>
      <c r="V3887" s="11">
        <v>0</v>
      </c>
      <c r="W3887" s="11">
        <v>20000000</v>
      </c>
      <c r="X3887" s="11">
        <v>0</v>
      </c>
      <c r="Y3887" s="11">
        <v>0</v>
      </c>
      <c r="Z3887" s="11">
        <v>0</v>
      </c>
      <c r="AA3887" s="11">
        <v>0</v>
      </c>
      <c r="AB3887" s="11">
        <v>0</v>
      </c>
      <c r="AC3887" s="11">
        <v>10000000</v>
      </c>
      <c r="AD3887" s="11">
        <v>10000000</v>
      </c>
      <c r="AE3887" s="11">
        <v>0</v>
      </c>
      <c r="AF3887" s="11">
        <v>0</v>
      </c>
      <c r="AG3887" s="11">
        <v>5000000</v>
      </c>
      <c r="AH3887" s="11">
        <v>1015000</v>
      </c>
      <c r="AI3887" s="11">
        <v>0</v>
      </c>
      <c r="AJ3887" s="11">
        <v>0</v>
      </c>
      <c r="AK3887" s="11">
        <v>5000000</v>
      </c>
      <c r="AL3887" s="11">
        <v>8985000</v>
      </c>
      <c r="AM3887" s="11">
        <v>0</v>
      </c>
      <c r="AN3887" s="11">
        <v>0</v>
      </c>
      <c r="AO38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8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8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7" s="11">
        <f>Table_PBS_SQL_DB2_PBSSQL_PBS_NDP_Tina_CG_QtrlyPerformance_Final[[#This Row],[GOU REL]]+Table_PBS_SQL_DB2_PBSSQL_PBS_NDP_Tina_CG_QtrlyPerformance_Final[[#This Row],[EXT REL]]</f>
        <v>20000000</v>
      </c>
      <c r="AT3887" s="11">
        <f>Table_PBS_SQL_DB2_PBSSQL_PBS_NDP_Tina_CG_QtrlyPerformance_Final[[#This Row],[GOU EXP]]+Table_PBS_SQL_DB2_PBSSQL_PBS_NDP_Tina_CG_QtrlyPerformance_Final[[#This Row],[EXT EXP]]</f>
        <v>20000000</v>
      </c>
      <c r="AU3887" s="11" t="str">
        <f>IF(Table_PBS_SQL_DB2_PBSSQL_PBS_NDP_Tina_CG_QtrlyPerformance_Final[[#This Row],[Item_Code]]&gt;"300000", "Capital", "Recurrent")</f>
        <v>Recurrent</v>
      </c>
    </row>
    <row r="3888" spans="1:47" x14ac:dyDescent="0.25">
      <c r="A3888" t="s">
        <v>33</v>
      </c>
      <c r="B3888" t="s">
        <v>34</v>
      </c>
      <c r="C3888" t="s">
        <v>31</v>
      </c>
      <c r="D3888" t="s">
        <v>1031</v>
      </c>
      <c r="E3888" t="s">
        <v>75</v>
      </c>
      <c r="F3888" t="s">
        <v>1042</v>
      </c>
      <c r="G3888" t="s">
        <v>97</v>
      </c>
      <c r="H3888" t="s">
        <v>1089</v>
      </c>
      <c r="I3888" t="s">
        <v>467</v>
      </c>
      <c r="J3888" t="s">
        <v>1111</v>
      </c>
      <c r="K3888" t="s">
        <v>1114</v>
      </c>
      <c r="L3888" t="s">
        <v>1115</v>
      </c>
      <c r="M3888" t="s">
        <v>1878</v>
      </c>
      <c r="N3888" t="s">
        <v>1879</v>
      </c>
      <c r="O3888" t="s">
        <v>922</v>
      </c>
      <c r="P3888" t="s">
        <v>923</v>
      </c>
      <c r="Q3888" s="11">
        <v>0</v>
      </c>
      <c r="R3888" s="11">
        <v>0</v>
      </c>
      <c r="S3888" s="11">
        <v>0</v>
      </c>
      <c r="T3888" s="11">
        <v>0</v>
      </c>
      <c r="U3888" s="11">
        <v>260000000</v>
      </c>
      <c r="V3888" s="11">
        <v>0</v>
      </c>
      <c r="W3888" s="11">
        <v>260000000</v>
      </c>
      <c r="X3888" s="11">
        <v>0</v>
      </c>
      <c r="Y3888" s="11">
        <v>50000000</v>
      </c>
      <c r="Z3888" s="11">
        <v>50000000</v>
      </c>
      <c r="AA3888" s="11">
        <v>0</v>
      </c>
      <c r="AB3888" s="11">
        <v>0</v>
      </c>
      <c r="AC3888" s="11">
        <v>40000000</v>
      </c>
      <c r="AD3888" s="11">
        <v>40000000</v>
      </c>
      <c r="AE3888" s="11">
        <v>0</v>
      </c>
      <c r="AF3888" s="11">
        <v>0</v>
      </c>
      <c r="AG3888" s="11">
        <v>50000000</v>
      </c>
      <c r="AH3888" s="11">
        <v>40000000</v>
      </c>
      <c r="AI3888" s="11">
        <v>0</v>
      </c>
      <c r="AJ3888" s="11">
        <v>0</v>
      </c>
      <c r="AK3888" s="11">
        <v>105000000</v>
      </c>
      <c r="AL3888" s="11">
        <v>114999980</v>
      </c>
      <c r="AM3888" s="11">
        <v>0</v>
      </c>
      <c r="AN3888" s="11">
        <v>0</v>
      </c>
      <c r="AO38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245000000</v>
      </c>
      <c r="AP38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244999980</v>
      </c>
      <c r="AR38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8" s="11">
        <f>Table_PBS_SQL_DB2_PBSSQL_PBS_NDP_Tina_CG_QtrlyPerformance_Final[[#This Row],[GOU REL]]+Table_PBS_SQL_DB2_PBSSQL_PBS_NDP_Tina_CG_QtrlyPerformance_Final[[#This Row],[EXT REL]]</f>
        <v>245000000</v>
      </c>
      <c r="AT3888" s="11">
        <f>Table_PBS_SQL_DB2_PBSSQL_PBS_NDP_Tina_CG_QtrlyPerformance_Final[[#This Row],[GOU EXP]]+Table_PBS_SQL_DB2_PBSSQL_PBS_NDP_Tina_CG_QtrlyPerformance_Final[[#This Row],[EXT EXP]]</f>
        <v>244999980</v>
      </c>
      <c r="AU3888" s="11" t="str">
        <f>IF(Table_PBS_SQL_DB2_PBSSQL_PBS_NDP_Tina_CG_QtrlyPerformance_Final[[#This Row],[Item_Code]]&gt;"300000", "Capital", "Recurrent")</f>
        <v>Recurrent</v>
      </c>
    </row>
    <row r="3889" spans="1:47" x14ac:dyDescent="0.25">
      <c r="A3889" t="s">
        <v>33</v>
      </c>
      <c r="B3889" t="s">
        <v>34</v>
      </c>
      <c r="C3889" t="s">
        <v>31</v>
      </c>
      <c r="D3889" t="s">
        <v>1031</v>
      </c>
      <c r="E3889" t="s">
        <v>75</v>
      </c>
      <c r="F3889" t="s">
        <v>1042</v>
      </c>
      <c r="G3889" t="s">
        <v>97</v>
      </c>
      <c r="H3889" t="s">
        <v>1089</v>
      </c>
      <c r="I3889" t="s">
        <v>467</v>
      </c>
      <c r="J3889" t="s">
        <v>1111</v>
      </c>
      <c r="K3889" t="s">
        <v>1095</v>
      </c>
      <c r="L3889" t="s">
        <v>1096</v>
      </c>
      <c r="M3889" t="s">
        <v>1097</v>
      </c>
      <c r="N3889" t="s">
        <v>1098</v>
      </c>
      <c r="O3889" t="s">
        <v>920</v>
      </c>
      <c r="P3889" t="s">
        <v>921</v>
      </c>
      <c r="Q3889" s="11">
        <v>12094733622</v>
      </c>
      <c r="R3889" s="11">
        <v>0</v>
      </c>
      <c r="S3889" s="11">
        <v>0</v>
      </c>
      <c r="T3889" s="11">
        <v>0</v>
      </c>
      <c r="U3889" s="11">
        <v>16724733622</v>
      </c>
      <c r="V3889" s="11">
        <v>0</v>
      </c>
      <c r="W3889" s="11">
        <v>0</v>
      </c>
      <c r="X3889" s="11">
        <v>4630000000</v>
      </c>
      <c r="Y3889" s="11">
        <v>0</v>
      </c>
      <c r="Z3889" s="11">
        <v>0</v>
      </c>
      <c r="AA3889" s="11">
        <v>0</v>
      </c>
      <c r="AB3889" s="11">
        <v>0</v>
      </c>
      <c r="AC3889" s="11">
        <v>0</v>
      </c>
      <c r="AD3889" s="11">
        <v>0</v>
      </c>
      <c r="AE3889" s="11">
        <v>0</v>
      </c>
      <c r="AF3889" s="11">
        <v>0</v>
      </c>
      <c r="AG3889" s="11">
        <v>0</v>
      </c>
      <c r="AH3889" s="11">
        <v>0</v>
      </c>
      <c r="AI3889" s="11">
        <v>0</v>
      </c>
      <c r="AJ3889" s="11">
        <v>0</v>
      </c>
      <c r="AK3889" s="11">
        <v>0</v>
      </c>
      <c r="AL3889" s="11">
        <v>0</v>
      </c>
      <c r="AM3889" s="11">
        <v>0</v>
      </c>
      <c r="AN3889" s="11">
        <v>0</v>
      </c>
      <c r="AO38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89" s="11">
        <f>Table_PBS_SQL_DB2_PBSSQL_PBS_NDP_Tina_CG_QtrlyPerformance_Final[[#This Row],[GOU REL]]+Table_PBS_SQL_DB2_PBSSQL_PBS_NDP_Tina_CG_QtrlyPerformance_Final[[#This Row],[EXT REL]]</f>
        <v>0</v>
      </c>
      <c r="AT3889" s="11">
        <f>Table_PBS_SQL_DB2_PBSSQL_PBS_NDP_Tina_CG_QtrlyPerformance_Final[[#This Row],[GOU EXP]]+Table_PBS_SQL_DB2_PBSSQL_PBS_NDP_Tina_CG_QtrlyPerformance_Final[[#This Row],[EXT EXP]]</f>
        <v>0</v>
      </c>
      <c r="AU3889" s="11" t="str">
        <f>IF(Table_PBS_SQL_DB2_PBSSQL_PBS_NDP_Tina_CG_QtrlyPerformance_Final[[#This Row],[Item_Code]]&gt;"300000", "Capital", "Recurrent")</f>
        <v>Recurrent</v>
      </c>
    </row>
    <row r="3890" spans="1:47" x14ac:dyDescent="0.25">
      <c r="A3890" t="s">
        <v>33</v>
      </c>
      <c r="B3890" t="s">
        <v>34</v>
      </c>
      <c r="C3890" t="s">
        <v>31</v>
      </c>
      <c r="D3890" t="s">
        <v>1031</v>
      </c>
      <c r="E3890" t="s">
        <v>75</v>
      </c>
      <c r="F3890" t="s">
        <v>1042</v>
      </c>
      <c r="G3890" t="s">
        <v>97</v>
      </c>
      <c r="H3890" t="s">
        <v>1089</v>
      </c>
      <c r="I3890" t="s">
        <v>467</v>
      </c>
      <c r="J3890" t="s">
        <v>1111</v>
      </c>
      <c r="K3890" t="s">
        <v>1099</v>
      </c>
      <c r="L3890" t="s">
        <v>1100</v>
      </c>
      <c r="M3890" t="s">
        <v>1101</v>
      </c>
      <c r="N3890" t="s">
        <v>1102</v>
      </c>
      <c r="O3890" t="s">
        <v>1028</v>
      </c>
      <c r="P3890" t="s">
        <v>1029</v>
      </c>
      <c r="Q3890" s="11">
        <v>0</v>
      </c>
      <c r="R3890" s="11">
        <v>0</v>
      </c>
      <c r="S3890" s="11">
        <v>0</v>
      </c>
      <c r="T3890" s="11">
        <v>0</v>
      </c>
      <c r="U3890" s="11">
        <v>1500000000</v>
      </c>
      <c r="V3890" s="11">
        <v>0</v>
      </c>
      <c r="W3890" s="11">
        <v>0</v>
      </c>
      <c r="X3890" s="11">
        <v>1500000000</v>
      </c>
      <c r="Y3890" s="11">
        <v>0</v>
      </c>
      <c r="Z3890" s="11">
        <v>0</v>
      </c>
      <c r="AA3890" s="11">
        <v>0</v>
      </c>
      <c r="AB3890" s="11">
        <v>0</v>
      </c>
      <c r="AC3890" s="11">
        <v>0</v>
      </c>
      <c r="AD3890" s="11">
        <v>0</v>
      </c>
      <c r="AE3890" s="11">
        <v>0</v>
      </c>
      <c r="AF3890" s="11">
        <v>0</v>
      </c>
      <c r="AG3890" s="11">
        <v>0</v>
      </c>
      <c r="AH3890" s="11">
        <v>0</v>
      </c>
      <c r="AI3890" s="11">
        <v>0</v>
      </c>
      <c r="AJ3890" s="11">
        <v>0</v>
      </c>
      <c r="AK3890" s="11">
        <v>0</v>
      </c>
      <c r="AL3890" s="11">
        <v>0</v>
      </c>
      <c r="AM3890" s="11">
        <v>0</v>
      </c>
      <c r="AN3890" s="11">
        <v>0</v>
      </c>
      <c r="AO38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0" s="11">
        <f>Table_PBS_SQL_DB2_PBSSQL_PBS_NDP_Tina_CG_QtrlyPerformance_Final[[#This Row],[GOU REL]]+Table_PBS_SQL_DB2_PBSSQL_PBS_NDP_Tina_CG_QtrlyPerformance_Final[[#This Row],[EXT REL]]</f>
        <v>0</v>
      </c>
      <c r="AT3890" s="11">
        <f>Table_PBS_SQL_DB2_PBSSQL_PBS_NDP_Tina_CG_QtrlyPerformance_Final[[#This Row],[GOU EXP]]+Table_PBS_SQL_DB2_PBSSQL_PBS_NDP_Tina_CG_QtrlyPerformance_Final[[#This Row],[EXT EXP]]</f>
        <v>0</v>
      </c>
      <c r="AU3890" s="11" t="str">
        <f>IF(Table_PBS_SQL_DB2_PBSSQL_PBS_NDP_Tina_CG_QtrlyPerformance_Final[[#This Row],[Item_Code]]&gt;"300000", "Capital", "Recurrent")</f>
        <v>Recurrent</v>
      </c>
    </row>
    <row r="3891" spans="1:47" x14ac:dyDescent="0.25">
      <c r="A3891" t="s">
        <v>33</v>
      </c>
      <c r="B3891" t="s">
        <v>34</v>
      </c>
      <c r="C3891" t="s">
        <v>31</v>
      </c>
      <c r="D3891" t="s">
        <v>1031</v>
      </c>
      <c r="E3891" t="s">
        <v>75</v>
      </c>
      <c r="F3891" t="s">
        <v>1042</v>
      </c>
      <c r="G3891" t="s">
        <v>97</v>
      </c>
      <c r="H3891" t="s">
        <v>1089</v>
      </c>
      <c r="I3891" t="s">
        <v>467</v>
      </c>
      <c r="J3891" t="s">
        <v>1111</v>
      </c>
      <c r="K3891" t="s">
        <v>1099</v>
      </c>
      <c r="L3891" t="s">
        <v>1100</v>
      </c>
      <c r="M3891" t="s">
        <v>1101</v>
      </c>
      <c r="N3891" t="s">
        <v>1102</v>
      </c>
      <c r="O3891" t="s">
        <v>909</v>
      </c>
      <c r="P3891" t="s">
        <v>910</v>
      </c>
      <c r="Q3891" s="11">
        <v>0</v>
      </c>
      <c r="R3891" s="11">
        <v>0</v>
      </c>
      <c r="S3891" s="11">
        <v>0</v>
      </c>
      <c r="T3891" s="11">
        <v>0</v>
      </c>
      <c r="U3891" s="11">
        <v>169000000</v>
      </c>
      <c r="V3891" s="11">
        <v>0</v>
      </c>
      <c r="W3891" s="11">
        <v>0</v>
      </c>
      <c r="X3891" s="11">
        <v>169000000</v>
      </c>
      <c r="Y3891" s="11">
        <v>0</v>
      </c>
      <c r="Z3891" s="11">
        <v>0</v>
      </c>
      <c r="AA3891" s="11">
        <v>0</v>
      </c>
      <c r="AB3891" s="11">
        <v>0</v>
      </c>
      <c r="AC3891" s="11">
        <v>0</v>
      </c>
      <c r="AD3891" s="11">
        <v>0</v>
      </c>
      <c r="AE3891" s="11">
        <v>0</v>
      </c>
      <c r="AF3891" s="11">
        <v>0</v>
      </c>
      <c r="AG3891" s="11">
        <v>0</v>
      </c>
      <c r="AH3891" s="11">
        <v>0</v>
      </c>
      <c r="AI3891" s="11">
        <v>0</v>
      </c>
      <c r="AJ3891" s="11">
        <v>0</v>
      </c>
      <c r="AK3891" s="11">
        <v>0</v>
      </c>
      <c r="AL3891" s="11">
        <v>0</v>
      </c>
      <c r="AM3891" s="11">
        <v>0</v>
      </c>
      <c r="AN3891" s="11">
        <v>0</v>
      </c>
      <c r="AO38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1" s="11">
        <f>Table_PBS_SQL_DB2_PBSSQL_PBS_NDP_Tina_CG_QtrlyPerformance_Final[[#This Row],[GOU REL]]+Table_PBS_SQL_DB2_PBSSQL_PBS_NDP_Tina_CG_QtrlyPerformance_Final[[#This Row],[EXT REL]]</f>
        <v>0</v>
      </c>
      <c r="AT3891" s="11">
        <f>Table_PBS_SQL_DB2_PBSSQL_PBS_NDP_Tina_CG_QtrlyPerformance_Final[[#This Row],[GOU EXP]]+Table_PBS_SQL_DB2_PBSSQL_PBS_NDP_Tina_CG_QtrlyPerformance_Final[[#This Row],[EXT EXP]]</f>
        <v>0</v>
      </c>
      <c r="AU3891" s="11" t="str">
        <f>IF(Table_PBS_SQL_DB2_PBSSQL_PBS_NDP_Tina_CG_QtrlyPerformance_Final[[#This Row],[Item_Code]]&gt;"300000", "Capital", "Recurrent")</f>
        <v>Recurrent</v>
      </c>
    </row>
    <row r="3892" spans="1:47" x14ac:dyDescent="0.25">
      <c r="A3892" t="s">
        <v>33</v>
      </c>
      <c r="B3892" t="s">
        <v>34</v>
      </c>
      <c r="C3892" t="s">
        <v>31</v>
      </c>
      <c r="D3892" t="s">
        <v>1031</v>
      </c>
      <c r="E3892" t="s">
        <v>75</v>
      </c>
      <c r="F3892" t="s">
        <v>1042</v>
      </c>
      <c r="G3892" t="s">
        <v>97</v>
      </c>
      <c r="H3892" t="s">
        <v>1089</v>
      </c>
      <c r="I3892" t="s">
        <v>467</v>
      </c>
      <c r="J3892" t="s">
        <v>1111</v>
      </c>
      <c r="K3892" t="s">
        <v>1099</v>
      </c>
      <c r="L3892" t="s">
        <v>1100</v>
      </c>
      <c r="M3892" t="s">
        <v>1101</v>
      </c>
      <c r="N3892" t="s">
        <v>1102</v>
      </c>
      <c r="O3892" t="s">
        <v>904</v>
      </c>
      <c r="P3892" t="s">
        <v>905</v>
      </c>
      <c r="Q3892" s="11">
        <v>0</v>
      </c>
      <c r="R3892" s="11">
        <v>0</v>
      </c>
      <c r="S3892" s="11">
        <v>0</v>
      </c>
      <c r="T3892" s="11">
        <v>0</v>
      </c>
      <c r="U3892" s="11">
        <v>200000000</v>
      </c>
      <c r="V3892" s="11">
        <v>0</v>
      </c>
      <c r="W3892" s="11">
        <v>0</v>
      </c>
      <c r="X3892" s="11">
        <v>200000000</v>
      </c>
      <c r="Y3892" s="11">
        <v>0</v>
      </c>
      <c r="Z3892" s="11">
        <v>0</v>
      </c>
      <c r="AA3892" s="11">
        <v>0</v>
      </c>
      <c r="AB3892" s="11">
        <v>0</v>
      </c>
      <c r="AC3892" s="11">
        <v>0</v>
      </c>
      <c r="AD3892" s="11">
        <v>0</v>
      </c>
      <c r="AE3892" s="11">
        <v>0</v>
      </c>
      <c r="AF3892" s="11">
        <v>0</v>
      </c>
      <c r="AG3892" s="11">
        <v>0</v>
      </c>
      <c r="AH3892" s="11">
        <v>0</v>
      </c>
      <c r="AI3892" s="11">
        <v>0</v>
      </c>
      <c r="AJ3892" s="11">
        <v>0</v>
      </c>
      <c r="AK3892" s="11">
        <v>0</v>
      </c>
      <c r="AL3892" s="11">
        <v>0</v>
      </c>
      <c r="AM3892" s="11">
        <v>0</v>
      </c>
      <c r="AN3892" s="11">
        <v>0</v>
      </c>
      <c r="AO38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2" s="11">
        <f>Table_PBS_SQL_DB2_PBSSQL_PBS_NDP_Tina_CG_QtrlyPerformance_Final[[#This Row],[GOU REL]]+Table_PBS_SQL_DB2_PBSSQL_PBS_NDP_Tina_CG_QtrlyPerformance_Final[[#This Row],[EXT REL]]</f>
        <v>0</v>
      </c>
      <c r="AT3892" s="11">
        <f>Table_PBS_SQL_DB2_PBSSQL_PBS_NDP_Tina_CG_QtrlyPerformance_Final[[#This Row],[GOU EXP]]+Table_PBS_SQL_DB2_PBSSQL_PBS_NDP_Tina_CG_QtrlyPerformance_Final[[#This Row],[EXT EXP]]</f>
        <v>0</v>
      </c>
      <c r="AU3892" s="11" t="str">
        <f>IF(Table_PBS_SQL_DB2_PBSSQL_PBS_NDP_Tina_CG_QtrlyPerformance_Final[[#This Row],[Item_Code]]&gt;"300000", "Capital", "Recurrent")</f>
        <v>Recurrent</v>
      </c>
    </row>
    <row r="3893" spans="1:47" x14ac:dyDescent="0.25">
      <c r="A3893" t="s">
        <v>33</v>
      </c>
      <c r="B3893" t="s">
        <v>34</v>
      </c>
      <c r="C3893" t="s">
        <v>31</v>
      </c>
      <c r="D3893" t="s">
        <v>1031</v>
      </c>
      <c r="E3893" t="s">
        <v>75</v>
      </c>
      <c r="F3893" t="s">
        <v>1042</v>
      </c>
      <c r="G3893" t="s">
        <v>97</v>
      </c>
      <c r="H3893" t="s">
        <v>1089</v>
      </c>
      <c r="I3893" t="s">
        <v>467</v>
      </c>
      <c r="J3893" t="s">
        <v>1111</v>
      </c>
      <c r="K3893" t="s">
        <v>1099</v>
      </c>
      <c r="L3893" t="s">
        <v>1100</v>
      </c>
      <c r="M3893" t="s">
        <v>1101</v>
      </c>
      <c r="N3893" t="s">
        <v>1102</v>
      </c>
      <c r="O3893" t="s">
        <v>893</v>
      </c>
      <c r="P3893" t="s">
        <v>894</v>
      </c>
      <c r="Q3893" s="11">
        <v>0</v>
      </c>
      <c r="R3893" s="11">
        <v>0</v>
      </c>
      <c r="S3893" s="11">
        <v>0</v>
      </c>
      <c r="T3893" s="11">
        <v>0</v>
      </c>
      <c r="U3893" s="11">
        <v>5000000000</v>
      </c>
      <c r="V3893" s="11">
        <v>0</v>
      </c>
      <c r="W3893" s="11">
        <v>5000000000</v>
      </c>
      <c r="X3893" s="11">
        <v>0</v>
      </c>
      <c r="Y3893" s="11">
        <v>0</v>
      </c>
      <c r="Z3893" s="11">
        <v>0</v>
      </c>
      <c r="AA3893" s="11">
        <v>0</v>
      </c>
      <c r="AB3893" s="11">
        <v>0</v>
      </c>
      <c r="AC3893" s="11">
        <v>2100000000</v>
      </c>
      <c r="AD3893" s="11">
        <v>0</v>
      </c>
      <c r="AE3893" s="11">
        <v>0</v>
      </c>
      <c r="AF3893" s="11">
        <v>0</v>
      </c>
      <c r="AG3893" s="11">
        <v>2000000000</v>
      </c>
      <c r="AH3893" s="11">
        <v>759181000</v>
      </c>
      <c r="AI3893" s="11">
        <v>0</v>
      </c>
      <c r="AJ3893" s="11">
        <v>0</v>
      </c>
      <c r="AK3893" s="11">
        <v>900000000</v>
      </c>
      <c r="AL3893" s="11">
        <v>4235158500</v>
      </c>
      <c r="AM3893" s="11">
        <v>0</v>
      </c>
      <c r="AN3893" s="11">
        <v>0</v>
      </c>
      <c r="AO38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5000000000</v>
      </c>
      <c r="AP38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4994339500</v>
      </c>
      <c r="AR38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3" s="11">
        <f>Table_PBS_SQL_DB2_PBSSQL_PBS_NDP_Tina_CG_QtrlyPerformance_Final[[#This Row],[GOU REL]]+Table_PBS_SQL_DB2_PBSSQL_PBS_NDP_Tina_CG_QtrlyPerformance_Final[[#This Row],[EXT REL]]</f>
        <v>5000000000</v>
      </c>
      <c r="AT3893" s="11">
        <f>Table_PBS_SQL_DB2_PBSSQL_PBS_NDP_Tina_CG_QtrlyPerformance_Final[[#This Row],[GOU EXP]]+Table_PBS_SQL_DB2_PBSSQL_PBS_NDP_Tina_CG_QtrlyPerformance_Final[[#This Row],[EXT EXP]]</f>
        <v>4994339500</v>
      </c>
      <c r="AU3893" s="11" t="str">
        <f>IF(Table_PBS_SQL_DB2_PBSSQL_PBS_NDP_Tina_CG_QtrlyPerformance_Final[[#This Row],[Item_Code]]&gt;"300000", "Capital", "Recurrent")</f>
        <v>Capital</v>
      </c>
    </row>
    <row r="3894" spans="1:47" x14ac:dyDescent="0.25">
      <c r="A3894" t="s">
        <v>33</v>
      </c>
      <c r="B3894" t="s">
        <v>34</v>
      </c>
      <c r="C3894" t="s">
        <v>31</v>
      </c>
      <c r="D3894" t="s">
        <v>1031</v>
      </c>
      <c r="E3894" t="s">
        <v>75</v>
      </c>
      <c r="F3894" t="s">
        <v>1042</v>
      </c>
      <c r="G3894" t="s">
        <v>97</v>
      </c>
      <c r="H3894" t="s">
        <v>1089</v>
      </c>
      <c r="I3894" t="s">
        <v>467</v>
      </c>
      <c r="J3894" t="s">
        <v>1111</v>
      </c>
      <c r="K3894" t="s">
        <v>42</v>
      </c>
      <c r="L3894" t="s">
        <v>1880</v>
      </c>
      <c r="M3894" t="s">
        <v>1070</v>
      </c>
      <c r="N3894" t="s">
        <v>1071</v>
      </c>
      <c r="O3894" t="s">
        <v>1052</v>
      </c>
      <c r="P3894" t="s">
        <v>1053</v>
      </c>
      <c r="Q3894" s="11">
        <v>0</v>
      </c>
      <c r="R3894" s="11">
        <v>0</v>
      </c>
      <c r="S3894" s="11">
        <v>0</v>
      </c>
      <c r="T3894" s="11">
        <v>0</v>
      </c>
      <c r="U3894" s="11">
        <v>7972000000</v>
      </c>
      <c r="V3894" s="11">
        <v>0</v>
      </c>
      <c r="W3894" s="11">
        <v>0</v>
      </c>
      <c r="X3894" s="11">
        <v>7972000000</v>
      </c>
      <c r="Y3894" s="11">
        <v>0</v>
      </c>
      <c r="Z3894" s="11">
        <v>0</v>
      </c>
      <c r="AA3894" s="11">
        <v>0</v>
      </c>
      <c r="AB3894" s="11">
        <v>0</v>
      </c>
      <c r="AC3894" s="11">
        <v>0</v>
      </c>
      <c r="AD3894" s="11">
        <v>0</v>
      </c>
      <c r="AE3894" s="11">
        <v>0</v>
      </c>
      <c r="AF3894" s="11">
        <v>0</v>
      </c>
      <c r="AG3894" s="11">
        <v>0</v>
      </c>
      <c r="AH3894" s="11">
        <v>0</v>
      </c>
      <c r="AI3894" s="11">
        <v>0</v>
      </c>
      <c r="AJ3894" s="11">
        <v>0</v>
      </c>
      <c r="AK3894" s="11">
        <v>0</v>
      </c>
      <c r="AL3894" s="11">
        <v>0</v>
      </c>
      <c r="AM3894" s="11">
        <v>0</v>
      </c>
      <c r="AN3894" s="11">
        <v>0</v>
      </c>
      <c r="AO38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8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4" s="11">
        <f>Table_PBS_SQL_DB2_PBSSQL_PBS_NDP_Tina_CG_QtrlyPerformance_Final[[#This Row],[GOU REL]]+Table_PBS_SQL_DB2_PBSSQL_PBS_NDP_Tina_CG_QtrlyPerformance_Final[[#This Row],[EXT REL]]</f>
        <v>0</v>
      </c>
      <c r="AT3894" s="11">
        <f>Table_PBS_SQL_DB2_PBSSQL_PBS_NDP_Tina_CG_QtrlyPerformance_Final[[#This Row],[GOU EXP]]+Table_PBS_SQL_DB2_PBSSQL_PBS_NDP_Tina_CG_QtrlyPerformance_Final[[#This Row],[EXT EXP]]</f>
        <v>0</v>
      </c>
      <c r="AU3894" s="11" t="str">
        <f>IF(Table_PBS_SQL_DB2_PBSSQL_PBS_NDP_Tina_CG_QtrlyPerformance_Final[[#This Row],[Item_Code]]&gt;"300000", "Capital", "Recurrent")</f>
        <v>Capital</v>
      </c>
    </row>
    <row r="3895" spans="1:47" x14ac:dyDescent="0.25">
      <c r="A3895" t="s">
        <v>33</v>
      </c>
      <c r="B3895" t="s">
        <v>34</v>
      </c>
      <c r="C3895" t="s">
        <v>31</v>
      </c>
      <c r="D3895" t="s">
        <v>1031</v>
      </c>
      <c r="E3895" t="s">
        <v>75</v>
      </c>
      <c r="F3895" t="s">
        <v>1042</v>
      </c>
      <c r="G3895" t="s">
        <v>97</v>
      </c>
      <c r="H3895" t="s">
        <v>1089</v>
      </c>
      <c r="I3895" t="s">
        <v>467</v>
      </c>
      <c r="J3895" t="s">
        <v>1111</v>
      </c>
      <c r="K3895" t="s">
        <v>45</v>
      </c>
      <c r="L3895" t="s">
        <v>1103</v>
      </c>
      <c r="M3895" t="s">
        <v>1104</v>
      </c>
      <c r="N3895" t="s">
        <v>1105</v>
      </c>
      <c r="O3895" t="s">
        <v>1064</v>
      </c>
      <c r="P3895" t="s">
        <v>1065</v>
      </c>
      <c r="Q3895" s="11">
        <v>0</v>
      </c>
      <c r="R3895" s="11">
        <v>0</v>
      </c>
      <c r="S3895" s="11">
        <v>0</v>
      </c>
      <c r="T3895" s="11">
        <v>0</v>
      </c>
      <c r="U3895" s="11">
        <v>770800000</v>
      </c>
      <c r="V3895" s="11">
        <v>0</v>
      </c>
      <c r="W3895" s="11">
        <v>20800000</v>
      </c>
      <c r="X3895" s="11">
        <v>750000000</v>
      </c>
      <c r="Y3895" s="11">
        <v>0</v>
      </c>
      <c r="Z3895" s="11">
        <v>0</v>
      </c>
      <c r="AA3895" s="11">
        <v>0</v>
      </c>
      <c r="AB3895" s="11">
        <v>0</v>
      </c>
      <c r="AC3895" s="11">
        <v>0</v>
      </c>
      <c r="AD3895" s="11">
        <v>0</v>
      </c>
      <c r="AE3895" s="11">
        <v>0</v>
      </c>
      <c r="AF3895" s="11">
        <v>0</v>
      </c>
      <c r="AG3895" s="11">
        <v>10000000</v>
      </c>
      <c r="AH3895" s="11">
        <v>0</v>
      </c>
      <c r="AI3895" s="11">
        <v>0</v>
      </c>
      <c r="AJ3895" s="11">
        <v>0</v>
      </c>
      <c r="AK3895" s="11">
        <v>0</v>
      </c>
      <c r="AL3895" s="11">
        <v>0</v>
      </c>
      <c r="AM3895" s="11">
        <v>0</v>
      </c>
      <c r="AN3895" s="11">
        <v>0</v>
      </c>
      <c r="AO38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38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8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5" s="11">
        <f>Table_PBS_SQL_DB2_PBSSQL_PBS_NDP_Tina_CG_QtrlyPerformance_Final[[#This Row],[GOU REL]]+Table_PBS_SQL_DB2_PBSSQL_PBS_NDP_Tina_CG_QtrlyPerformance_Final[[#This Row],[EXT REL]]</f>
        <v>10000000</v>
      </c>
      <c r="AT3895" s="11">
        <f>Table_PBS_SQL_DB2_PBSSQL_PBS_NDP_Tina_CG_QtrlyPerformance_Final[[#This Row],[GOU EXP]]+Table_PBS_SQL_DB2_PBSSQL_PBS_NDP_Tina_CG_QtrlyPerformance_Final[[#This Row],[EXT EXP]]</f>
        <v>0</v>
      </c>
      <c r="AU3895" s="11" t="str">
        <f>IF(Table_PBS_SQL_DB2_PBSSQL_PBS_NDP_Tina_CG_QtrlyPerformance_Final[[#This Row],[Item_Code]]&gt;"300000", "Capital", "Recurrent")</f>
        <v>Recurrent</v>
      </c>
    </row>
    <row r="3896" spans="1:47" x14ac:dyDescent="0.25">
      <c r="A3896" t="s">
        <v>33</v>
      </c>
      <c r="B3896" t="s">
        <v>34</v>
      </c>
      <c r="C3896" t="s">
        <v>31</v>
      </c>
      <c r="D3896" t="s">
        <v>1031</v>
      </c>
      <c r="E3896" t="s">
        <v>75</v>
      </c>
      <c r="F3896" t="s">
        <v>1042</v>
      </c>
      <c r="G3896" t="s">
        <v>103</v>
      </c>
      <c r="H3896" t="s">
        <v>1126</v>
      </c>
      <c r="I3896" t="s">
        <v>493</v>
      </c>
      <c r="J3896" t="s">
        <v>1127</v>
      </c>
      <c r="K3896" t="s">
        <v>1128</v>
      </c>
      <c r="L3896" t="s">
        <v>1129</v>
      </c>
      <c r="M3896" t="s">
        <v>1044</v>
      </c>
      <c r="N3896" t="s">
        <v>1045</v>
      </c>
      <c r="O3896" t="s">
        <v>922</v>
      </c>
      <c r="P3896" t="s">
        <v>923</v>
      </c>
      <c r="Q3896" s="11">
        <v>0</v>
      </c>
      <c r="R3896" s="11">
        <v>0</v>
      </c>
      <c r="S3896" s="11">
        <v>0</v>
      </c>
      <c r="T3896" s="11">
        <v>0</v>
      </c>
      <c r="U3896" s="11">
        <v>80000000</v>
      </c>
      <c r="V3896" s="11">
        <v>0</v>
      </c>
      <c r="W3896" s="11">
        <v>80000000</v>
      </c>
      <c r="X3896" s="11">
        <v>0</v>
      </c>
      <c r="Y3896" s="11">
        <v>0</v>
      </c>
      <c r="Z3896" s="11">
        <v>0</v>
      </c>
      <c r="AA3896" s="11">
        <v>0</v>
      </c>
      <c r="AB3896" s="11">
        <v>0</v>
      </c>
      <c r="AC3896" s="11">
        <v>20000000</v>
      </c>
      <c r="AD3896" s="11">
        <v>48746100</v>
      </c>
      <c r="AE3896" s="11">
        <v>0</v>
      </c>
      <c r="AF3896" s="11">
        <v>0</v>
      </c>
      <c r="AG3896" s="11">
        <v>30000000</v>
      </c>
      <c r="AH3896" s="11">
        <v>0</v>
      </c>
      <c r="AI3896" s="11">
        <v>0</v>
      </c>
      <c r="AJ3896" s="11">
        <v>0</v>
      </c>
      <c r="AK3896" s="11">
        <v>30000000</v>
      </c>
      <c r="AL3896" s="11">
        <v>31253900</v>
      </c>
      <c r="AM3896" s="11">
        <v>0</v>
      </c>
      <c r="AN3896" s="11">
        <v>0</v>
      </c>
      <c r="AO38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38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38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6" s="11">
        <f>Table_PBS_SQL_DB2_PBSSQL_PBS_NDP_Tina_CG_QtrlyPerformance_Final[[#This Row],[GOU REL]]+Table_PBS_SQL_DB2_PBSSQL_PBS_NDP_Tina_CG_QtrlyPerformance_Final[[#This Row],[EXT REL]]</f>
        <v>80000000</v>
      </c>
      <c r="AT3896" s="11">
        <f>Table_PBS_SQL_DB2_PBSSQL_PBS_NDP_Tina_CG_QtrlyPerformance_Final[[#This Row],[GOU EXP]]+Table_PBS_SQL_DB2_PBSSQL_PBS_NDP_Tina_CG_QtrlyPerformance_Final[[#This Row],[EXT EXP]]</f>
        <v>80000000</v>
      </c>
      <c r="AU3896" s="11" t="str">
        <f>IF(Table_PBS_SQL_DB2_PBSSQL_PBS_NDP_Tina_CG_QtrlyPerformance_Final[[#This Row],[Item_Code]]&gt;"300000", "Capital", "Recurrent")</f>
        <v>Recurrent</v>
      </c>
    </row>
    <row r="3897" spans="1:47" x14ac:dyDescent="0.25">
      <c r="A3897" t="s">
        <v>33</v>
      </c>
      <c r="B3897" t="s">
        <v>34</v>
      </c>
      <c r="C3897" t="s">
        <v>31</v>
      </c>
      <c r="D3897" t="s">
        <v>1031</v>
      </c>
      <c r="E3897" t="s">
        <v>75</v>
      </c>
      <c r="F3897" t="s">
        <v>1042</v>
      </c>
      <c r="G3897" t="s">
        <v>103</v>
      </c>
      <c r="H3897" t="s">
        <v>1126</v>
      </c>
      <c r="I3897" t="s">
        <v>493</v>
      </c>
      <c r="J3897" t="s">
        <v>1127</v>
      </c>
      <c r="K3897" t="s">
        <v>1128</v>
      </c>
      <c r="L3897" t="s">
        <v>1129</v>
      </c>
      <c r="M3897" t="s">
        <v>1133</v>
      </c>
      <c r="N3897" t="s">
        <v>1134</v>
      </c>
      <c r="O3897" t="s">
        <v>1028</v>
      </c>
      <c r="P3897" t="s">
        <v>1029</v>
      </c>
      <c r="Q3897" s="11">
        <v>0</v>
      </c>
      <c r="R3897" s="11">
        <v>0</v>
      </c>
      <c r="S3897" s="11">
        <v>0</v>
      </c>
      <c r="T3897" s="11">
        <v>0</v>
      </c>
      <c r="U3897" s="11">
        <v>600000000</v>
      </c>
      <c r="V3897" s="11">
        <v>0</v>
      </c>
      <c r="W3897" s="11">
        <v>600000000</v>
      </c>
      <c r="X3897" s="11">
        <v>0</v>
      </c>
      <c r="Y3897" s="11">
        <v>0</v>
      </c>
      <c r="Z3897" s="11">
        <v>0</v>
      </c>
      <c r="AA3897" s="11">
        <v>0</v>
      </c>
      <c r="AB3897" s="11">
        <v>0</v>
      </c>
      <c r="AC3897" s="11">
        <v>200000000</v>
      </c>
      <c r="AD3897" s="11">
        <v>25047570</v>
      </c>
      <c r="AE3897" s="11">
        <v>0</v>
      </c>
      <c r="AF3897" s="11">
        <v>0</v>
      </c>
      <c r="AG3897" s="11">
        <v>0</v>
      </c>
      <c r="AH3897" s="11">
        <v>146695500</v>
      </c>
      <c r="AI3897" s="11">
        <v>0</v>
      </c>
      <c r="AJ3897" s="11">
        <v>0</v>
      </c>
      <c r="AK3897" s="11">
        <v>400000000</v>
      </c>
      <c r="AL3897" s="11">
        <v>428039398</v>
      </c>
      <c r="AM3897" s="11">
        <v>0</v>
      </c>
      <c r="AN3897" s="11">
        <v>0</v>
      </c>
      <c r="AO38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38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599782468</v>
      </c>
      <c r="AR38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7" s="11">
        <f>Table_PBS_SQL_DB2_PBSSQL_PBS_NDP_Tina_CG_QtrlyPerformance_Final[[#This Row],[GOU REL]]+Table_PBS_SQL_DB2_PBSSQL_PBS_NDP_Tina_CG_QtrlyPerformance_Final[[#This Row],[EXT REL]]</f>
        <v>600000000</v>
      </c>
      <c r="AT3897" s="11">
        <f>Table_PBS_SQL_DB2_PBSSQL_PBS_NDP_Tina_CG_QtrlyPerformance_Final[[#This Row],[GOU EXP]]+Table_PBS_SQL_DB2_PBSSQL_PBS_NDP_Tina_CG_QtrlyPerformance_Final[[#This Row],[EXT EXP]]</f>
        <v>599782468</v>
      </c>
      <c r="AU3897" s="11" t="str">
        <f>IF(Table_PBS_SQL_DB2_PBSSQL_PBS_NDP_Tina_CG_QtrlyPerformance_Final[[#This Row],[Item_Code]]&gt;"300000", "Capital", "Recurrent")</f>
        <v>Recurrent</v>
      </c>
    </row>
    <row r="3898" spans="1:47" x14ac:dyDescent="0.25">
      <c r="A3898" t="s">
        <v>33</v>
      </c>
      <c r="B3898" t="s">
        <v>34</v>
      </c>
      <c r="C3898" t="s">
        <v>31</v>
      </c>
      <c r="D3898" t="s">
        <v>1031</v>
      </c>
      <c r="E3898" t="s">
        <v>75</v>
      </c>
      <c r="F3898" t="s">
        <v>1042</v>
      </c>
      <c r="G3898" t="s">
        <v>103</v>
      </c>
      <c r="H3898" t="s">
        <v>1126</v>
      </c>
      <c r="I3898" t="s">
        <v>666</v>
      </c>
      <c r="J3898" t="s">
        <v>1132</v>
      </c>
      <c r="K3898" t="s">
        <v>1128</v>
      </c>
      <c r="L3898" t="s">
        <v>1129</v>
      </c>
      <c r="M3898" t="s">
        <v>1044</v>
      </c>
      <c r="N3898" t="s">
        <v>1045</v>
      </c>
      <c r="O3898" t="s">
        <v>1052</v>
      </c>
      <c r="P3898" t="s">
        <v>1053</v>
      </c>
      <c r="Q3898" s="11">
        <v>0</v>
      </c>
      <c r="R3898" s="11">
        <v>0</v>
      </c>
      <c r="S3898" s="11">
        <v>0</v>
      </c>
      <c r="T3898" s="11">
        <v>0</v>
      </c>
      <c r="U3898" s="11">
        <v>700000000</v>
      </c>
      <c r="V3898" s="11">
        <v>0</v>
      </c>
      <c r="W3898" s="11">
        <v>700000000</v>
      </c>
      <c r="X3898" s="11">
        <v>0</v>
      </c>
      <c r="Y3898" s="11">
        <v>0</v>
      </c>
      <c r="Z3898" s="11">
        <v>0</v>
      </c>
      <c r="AA3898" s="11">
        <v>0</v>
      </c>
      <c r="AB3898" s="11">
        <v>0</v>
      </c>
      <c r="AC3898" s="11">
        <v>0</v>
      </c>
      <c r="AD3898" s="11">
        <v>0</v>
      </c>
      <c r="AE3898" s="11">
        <v>0</v>
      </c>
      <c r="AF3898" s="11">
        <v>0</v>
      </c>
      <c r="AG3898" s="11">
        <v>450000000</v>
      </c>
      <c r="AH3898" s="11">
        <v>0</v>
      </c>
      <c r="AI3898" s="11">
        <v>0</v>
      </c>
      <c r="AJ3898" s="11">
        <v>0</v>
      </c>
      <c r="AK3898" s="11">
        <v>250000000</v>
      </c>
      <c r="AL3898" s="11">
        <v>700000000</v>
      </c>
      <c r="AM3898" s="11">
        <v>0</v>
      </c>
      <c r="AN3898" s="11">
        <v>0</v>
      </c>
      <c r="AO38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38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700000000</v>
      </c>
      <c r="AR38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8" s="11">
        <f>Table_PBS_SQL_DB2_PBSSQL_PBS_NDP_Tina_CG_QtrlyPerformance_Final[[#This Row],[GOU REL]]+Table_PBS_SQL_DB2_PBSSQL_PBS_NDP_Tina_CG_QtrlyPerformance_Final[[#This Row],[EXT REL]]</f>
        <v>700000000</v>
      </c>
      <c r="AT3898" s="11">
        <f>Table_PBS_SQL_DB2_PBSSQL_PBS_NDP_Tina_CG_QtrlyPerformance_Final[[#This Row],[GOU EXP]]+Table_PBS_SQL_DB2_PBSSQL_PBS_NDP_Tina_CG_QtrlyPerformance_Final[[#This Row],[EXT EXP]]</f>
        <v>700000000</v>
      </c>
      <c r="AU3898" s="11" t="str">
        <f>IF(Table_PBS_SQL_DB2_PBSSQL_PBS_NDP_Tina_CG_QtrlyPerformance_Final[[#This Row],[Item_Code]]&gt;"300000", "Capital", "Recurrent")</f>
        <v>Capital</v>
      </c>
    </row>
    <row r="3899" spans="1:47" x14ac:dyDescent="0.25">
      <c r="A3899" t="s">
        <v>33</v>
      </c>
      <c r="B3899" t="s">
        <v>34</v>
      </c>
      <c r="C3899" t="s">
        <v>31</v>
      </c>
      <c r="D3899" t="s">
        <v>1031</v>
      </c>
      <c r="E3899" t="s">
        <v>75</v>
      </c>
      <c r="F3899" t="s">
        <v>1042</v>
      </c>
      <c r="G3899" t="s">
        <v>103</v>
      </c>
      <c r="H3899" t="s">
        <v>1126</v>
      </c>
      <c r="I3899" t="s">
        <v>666</v>
      </c>
      <c r="J3899" t="s">
        <v>1132</v>
      </c>
      <c r="K3899" t="s">
        <v>1128</v>
      </c>
      <c r="L3899" t="s">
        <v>1129</v>
      </c>
      <c r="M3899" t="s">
        <v>1883</v>
      </c>
      <c r="N3899" t="s">
        <v>1884</v>
      </c>
      <c r="O3899" t="s">
        <v>922</v>
      </c>
      <c r="P3899" t="s">
        <v>923</v>
      </c>
      <c r="Q3899" s="11">
        <v>0</v>
      </c>
      <c r="R3899" s="11">
        <v>0</v>
      </c>
      <c r="S3899" s="11">
        <v>0</v>
      </c>
      <c r="T3899" s="11">
        <v>0</v>
      </c>
      <c r="U3899" s="11">
        <v>100000000</v>
      </c>
      <c r="V3899" s="11">
        <v>0</v>
      </c>
      <c r="W3899" s="11">
        <v>100000000</v>
      </c>
      <c r="X3899" s="11">
        <v>0</v>
      </c>
      <c r="Y3899" s="11">
        <v>0</v>
      </c>
      <c r="Z3899" s="11">
        <v>0</v>
      </c>
      <c r="AA3899" s="11">
        <v>0</v>
      </c>
      <c r="AB3899" s="11">
        <v>0</v>
      </c>
      <c r="AC3899" s="11">
        <v>20000000</v>
      </c>
      <c r="AD3899" s="11">
        <v>0</v>
      </c>
      <c r="AE3899" s="11">
        <v>0</v>
      </c>
      <c r="AF3899" s="11">
        <v>0</v>
      </c>
      <c r="AG3899" s="11">
        <v>30000000</v>
      </c>
      <c r="AH3899" s="11">
        <v>0</v>
      </c>
      <c r="AI3899" s="11">
        <v>0</v>
      </c>
      <c r="AJ3899" s="11">
        <v>0</v>
      </c>
      <c r="AK3899" s="11">
        <v>50000000</v>
      </c>
      <c r="AL3899" s="11">
        <v>100000000</v>
      </c>
      <c r="AM3899" s="11">
        <v>0</v>
      </c>
      <c r="AN3899" s="11">
        <v>0</v>
      </c>
      <c r="AO38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8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8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8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899" s="11">
        <f>Table_PBS_SQL_DB2_PBSSQL_PBS_NDP_Tina_CG_QtrlyPerformance_Final[[#This Row],[GOU REL]]+Table_PBS_SQL_DB2_PBSSQL_PBS_NDP_Tina_CG_QtrlyPerformance_Final[[#This Row],[EXT REL]]</f>
        <v>100000000</v>
      </c>
      <c r="AT3899" s="11">
        <f>Table_PBS_SQL_DB2_PBSSQL_PBS_NDP_Tina_CG_QtrlyPerformance_Final[[#This Row],[GOU EXP]]+Table_PBS_SQL_DB2_PBSSQL_PBS_NDP_Tina_CG_QtrlyPerformance_Final[[#This Row],[EXT EXP]]</f>
        <v>100000000</v>
      </c>
      <c r="AU3899" s="11" t="str">
        <f>IF(Table_PBS_SQL_DB2_PBSSQL_PBS_NDP_Tina_CG_QtrlyPerformance_Final[[#This Row],[Item_Code]]&gt;"300000", "Capital", "Recurrent")</f>
        <v>Recurrent</v>
      </c>
    </row>
    <row r="3900" spans="1:47" x14ac:dyDescent="0.25">
      <c r="A3900" t="s">
        <v>33</v>
      </c>
      <c r="B3900" t="s">
        <v>34</v>
      </c>
      <c r="C3900" t="s">
        <v>31</v>
      </c>
      <c r="D3900" t="s">
        <v>1031</v>
      </c>
      <c r="E3900" t="s">
        <v>75</v>
      </c>
      <c r="F3900" t="s">
        <v>1042</v>
      </c>
      <c r="G3900" t="s">
        <v>119</v>
      </c>
      <c r="H3900" t="s">
        <v>881</v>
      </c>
      <c r="I3900" t="s">
        <v>896</v>
      </c>
      <c r="J3900" t="s">
        <v>897</v>
      </c>
      <c r="K3900" t="s">
        <v>1135</v>
      </c>
      <c r="L3900" t="s">
        <v>1136</v>
      </c>
      <c r="M3900" t="s">
        <v>1044</v>
      </c>
      <c r="N3900" t="s">
        <v>1045</v>
      </c>
      <c r="O3900" t="s">
        <v>1052</v>
      </c>
      <c r="P3900" t="s">
        <v>1053</v>
      </c>
      <c r="Q3900" s="11">
        <v>0</v>
      </c>
      <c r="R3900" s="11">
        <v>0</v>
      </c>
      <c r="S3900" s="11">
        <v>0</v>
      </c>
      <c r="T3900" s="11">
        <v>0</v>
      </c>
      <c r="U3900" s="11">
        <v>0</v>
      </c>
      <c r="V3900" s="11">
        <v>0</v>
      </c>
      <c r="W3900" s="11">
        <v>0</v>
      </c>
      <c r="X3900" s="11">
        <v>0</v>
      </c>
      <c r="Y3900" s="11">
        <v>0</v>
      </c>
      <c r="Z3900" s="11">
        <v>0</v>
      </c>
      <c r="AA3900" s="11">
        <v>6000000000</v>
      </c>
      <c r="AB3900" s="11">
        <v>4800000000</v>
      </c>
      <c r="AC3900" s="11">
        <v>0</v>
      </c>
      <c r="AD3900" s="11">
        <v>0</v>
      </c>
      <c r="AE3900" s="11">
        <v>70000000</v>
      </c>
      <c r="AF3900" s="11">
        <v>56000000</v>
      </c>
      <c r="AG3900" s="11">
        <v>0</v>
      </c>
      <c r="AH3900" s="11">
        <v>0</v>
      </c>
      <c r="AI3900" s="11">
        <v>6000000000</v>
      </c>
      <c r="AJ3900" s="11">
        <v>4800000000</v>
      </c>
      <c r="AK3900" s="11">
        <v>0</v>
      </c>
      <c r="AL3900" s="11">
        <v>0</v>
      </c>
      <c r="AM3900" s="11">
        <v>0</v>
      </c>
      <c r="AN3900" s="11">
        <v>0</v>
      </c>
      <c r="AO39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12070000000</v>
      </c>
      <c r="AQ39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9656000000</v>
      </c>
      <c r="AS3900" s="11">
        <f>Table_PBS_SQL_DB2_PBSSQL_PBS_NDP_Tina_CG_QtrlyPerformance_Final[[#This Row],[GOU REL]]+Table_PBS_SQL_DB2_PBSSQL_PBS_NDP_Tina_CG_QtrlyPerformance_Final[[#This Row],[EXT REL]]</f>
        <v>12070000000</v>
      </c>
      <c r="AT3900" s="11">
        <f>Table_PBS_SQL_DB2_PBSSQL_PBS_NDP_Tina_CG_QtrlyPerformance_Final[[#This Row],[GOU EXP]]+Table_PBS_SQL_DB2_PBSSQL_PBS_NDP_Tina_CG_QtrlyPerformance_Final[[#This Row],[EXT EXP]]</f>
        <v>9656000000</v>
      </c>
      <c r="AU3900" s="11" t="str">
        <f>IF(Table_PBS_SQL_DB2_PBSSQL_PBS_NDP_Tina_CG_QtrlyPerformance_Final[[#This Row],[Item_Code]]&gt;"300000", "Capital", "Recurrent")</f>
        <v>Capital</v>
      </c>
    </row>
    <row r="3901" spans="1:47" x14ac:dyDescent="0.25">
      <c r="A3901" t="s">
        <v>33</v>
      </c>
      <c r="B3901" t="s">
        <v>34</v>
      </c>
      <c r="C3901" t="s">
        <v>31</v>
      </c>
      <c r="D3901" t="s">
        <v>1031</v>
      </c>
      <c r="E3901" t="s">
        <v>75</v>
      </c>
      <c r="F3901" t="s">
        <v>1042</v>
      </c>
      <c r="G3901" t="s">
        <v>119</v>
      </c>
      <c r="H3901" t="s">
        <v>881</v>
      </c>
      <c r="I3901" t="s">
        <v>896</v>
      </c>
      <c r="J3901" t="s">
        <v>897</v>
      </c>
      <c r="K3901" t="s">
        <v>1135</v>
      </c>
      <c r="L3901" t="s">
        <v>1136</v>
      </c>
      <c r="M3901" t="s">
        <v>1044</v>
      </c>
      <c r="N3901" t="s">
        <v>1045</v>
      </c>
      <c r="O3901" t="s">
        <v>1058</v>
      </c>
      <c r="P3901" t="s">
        <v>1059</v>
      </c>
      <c r="Q3901" s="11">
        <v>0</v>
      </c>
      <c r="R3901" s="11">
        <v>0</v>
      </c>
      <c r="S3901" s="11">
        <v>0</v>
      </c>
      <c r="T3901" s="11">
        <v>0</v>
      </c>
      <c r="U3901" s="11">
        <v>0</v>
      </c>
      <c r="V3901" s="11">
        <v>0</v>
      </c>
      <c r="W3901" s="11">
        <v>0</v>
      </c>
      <c r="X3901" s="11">
        <v>0</v>
      </c>
      <c r="Y3901" s="11">
        <v>0</v>
      </c>
      <c r="Z3901" s="11">
        <v>0</v>
      </c>
      <c r="AA3901" s="11">
        <v>2263302500</v>
      </c>
      <c r="AB3901" s="11">
        <v>1810642000</v>
      </c>
      <c r="AC3901" s="11">
        <v>0</v>
      </c>
      <c r="AD3901" s="11">
        <v>0</v>
      </c>
      <c r="AE3901" s="11">
        <v>75302500</v>
      </c>
      <c r="AF3901" s="11">
        <v>60242000</v>
      </c>
      <c r="AG3901" s="11">
        <v>0</v>
      </c>
      <c r="AH3901" s="11">
        <v>0</v>
      </c>
      <c r="AI3901" s="11">
        <v>2263302500</v>
      </c>
      <c r="AJ3901" s="11">
        <v>1810642000</v>
      </c>
      <c r="AK3901" s="11">
        <v>0</v>
      </c>
      <c r="AL3901" s="11">
        <v>0</v>
      </c>
      <c r="AM3901" s="11">
        <v>0</v>
      </c>
      <c r="AN3901" s="11">
        <v>0</v>
      </c>
      <c r="AO39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4601907500</v>
      </c>
      <c r="AQ39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3681526000</v>
      </c>
      <c r="AS3901" s="11">
        <f>Table_PBS_SQL_DB2_PBSSQL_PBS_NDP_Tina_CG_QtrlyPerformance_Final[[#This Row],[GOU REL]]+Table_PBS_SQL_DB2_PBSSQL_PBS_NDP_Tina_CG_QtrlyPerformance_Final[[#This Row],[EXT REL]]</f>
        <v>4601907500</v>
      </c>
      <c r="AT3901" s="11">
        <f>Table_PBS_SQL_DB2_PBSSQL_PBS_NDP_Tina_CG_QtrlyPerformance_Final[[#This Row],[GOU EXP]]+Table_PBS_SQL_DB2_PBSSQL_PBS_NDP_Tina_CG_QtrlyPerformance_Final[[#This Row],[EXT EXP]]</f>
        <v>3681526000</v>
      </c>
      <c r="AU3901" s="11" t="str">
        <f>IF(Table_PBS_SQL_DB2_PBSSQL_PBS_NDP_Tina_CG_QtrlyPerformance_Final[[#This Row],[Item_Code]]&gt;"300000", "Capital", "Recurrent")</f>
        <v>Capital</v>
      </c>
    </row>
    <row r="3902" spans="1:47" x14ac:dyDescent="0.25">
      <c r="A3902" t="s">
        <v>33</v>
      </c>
      <c r="B3902" t="s">
        <v>34</v>
      </c>
      <c r="C3902" t="s">
        <v>31</v>
      </c>
      <c r="D3902" t="s">
        <v>1031</v>
      </c>
      <c r="E3902" t="s">
        <v>75</v>
      </c>
      <c r="F3902" t="s">
        <v>1042</v>
      </c>
      <c r="G3902" t="s">
        <v>119</v>
      </c>
      <c r="H3902" t="s">
        <v>881</v>
      </c>
      <c r="I3902" t="s">
        <v>896</v>
      </c>
      <c r="J3902" t="s">
        <v>897</v>
      </c>
      <c r="K3902" t="s">
        <v>1135</v>
      </c>
      <c r="L3902" t="s">
        <v>1136</v>
      </c>
      <c r="M3902" t="s">
        <v>1104</v>
      </c>
      <c r="N3902" t="s">
        <v>1105</v>
      </c>
      <c r="O3902" t="s">
        <v>902</v>
      </c>
      <c r="P3902" t="s">
        <v>903</v>
      </c>
      <c r="Q3902" s="11">
        <v>0</v>
      </c>
      <c r="R3902" s="11">
        <v>0</v>
      </c>
      <c r="S3902" s="11">
        <v>0</v>
      </c>
      <c r="T3902" s="11">
        <v>0</v>
      </c>
      <c r="U3902" s="11">
        <v>0</v>
      </c>
      <c r="V3902" s="11">
        <v>0</v>
      </c>
      <c r="W3902" s="11">
        <v>0</v>
      </c>
      <c r="X3902" s="11">
        <v>0</v>
      </c>
      <c r="Y3902" s="11">
        <v>0</v>
      </c>
      <c r="Z3902" s="11">
        <v>0</v>
      </c>
      <c r="AA3902" s="11">
        <v>253470000</v>
      </c>
      <c r="AB3902" s="11">
        <v>202776000</v>
      </c>
      <c r="AC3902" s="11">
        <v>0</v>
      </c>
      <c r="AD3902" s="11">
        <v>0</v>
      </c>
      <c r="AE3902" s="11">
        <v>73470000</v>
      </c>
      <c r="AF3902" s="11">
        <v>58776000</v>
      </c>
      <c r="AG3902" s="11">
        <v>0</v>
      </c>
      <c r="AH3902" s="11">
        <v>0</v>
      </c>
      <c r="AI3902" s="11">
        <v>253470000</v>
      </c>
      <c r="AJ3902" s="11">
        <v>202776000</v>
      </c>
      <c r="AK3902" s="11">
        <v>0</v>
      </c>
      <c r="AL3902" s="11">
        <v>0</v>
      </c>
      <c r="AM3902" s="11">
        <v>0</v>
      </c>
      <c r="AN3902" s="11">
        <v>0</v>
      </c>
      <c r="AO39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580410000</v>
      </c>
      <c r="AQ39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464328000</v>
      </c>
      <c r="AS3902" s="11">
        <f>Table_PBS_SQL_DB2_PBSSQL_PBS_NDP_Tina_CG_QtrlyPerformance_Final[[#This Row],[GOU REL]]+Table_PBS_SQL_DB2_PBSSQL_PBS_NDP_Tina_CG_QtrlyPerformance_Final[[#This Row],[EXT REL]]</f>
        <v>580410000</v>
      </c>
      <c r="AT3902" s="11">
        <f>Table_PBS_SQL_DB2_PBSSQL_PBS_NDP_Tina_CG_QtrlyPerformance_Final[[#This Row],[GOU EXP]]+Table_PBS_SQL_DB2_PBSSQL_PBS_NDP_Tina_CG_QtrlyPerformance_Final[[#This Row],[EXT EXP]]</f>
        <v>464328000</v>
      </c>
      <c r="AU3902" s="11" t="str">
        <f>IF(Table_PBS_SQL_DB2_PBSSQL_PBS_NDP_Tina_CG_QtrlyPerformance_Final[[#This Row],[Item_Code]]&gt;"300000", "Capital", "Recurrent")</f>
        <v>Recurrent</v>
      </c>
    </row>
    <row r="3903" spans="1:47" x14ac:dyDescent="0.25">
      <c r="A3903" t="s">
        <v>33</v>
      </c>
      <c r="B3903" t="s">
        <v>34</v>
      </c>
      <c r="C3903" t="s">
        <v>31</v>
      </c>
      <c r="D3903" t="s">
        <v>1031</v>
      </c>
      <c r="E3903" t="s">
        <v>75</v>
      </c>
      <c r="F3903" t="s">
        <v>1042</v>
      </c>
      <c r="G3903" t="s">
        <v>119</v>
      </c>
      <c r="H3903" t="s">
        <v>881</v>
      </c>
      <c r="I3903" t="s">
        <v>896</v>
      </c>
      <c r="J3903" t="s">
        <v>897</v>
      </c>
      <c r="K3903" t="s">
        <v>1135</v>
      </c>
      <c r="L3903" t="s">
        <v>1136</v>
      </c>
      <c r="M3903" t="s">
        <v>1104</v>
      </c>
      <c r="N3903" t="s">
        <v>1105</v>
      </c>
      <c r="O3903" t="s">
        <v>1085</v>
      </c>
      <c r="P3903" t="s">
        <v>1086</v>
      </c>
      <c r="Q3903" s="11">
        <v>0</v>
      </c>
      <c r="R3903" s="11">
        <v>0</v>
      </c>
      <c r="S3903" s="11">
        <v>0</v>
      </c>
      <c r="T3903" s="11">
        <v>0</v>
      </c>
      <c r="U3903" s="11">
        <v>0</v>
      </c>
      <c r="V3903" s="11">
        <v>0</v>
      </c>
      <c r="W3903" s="11">
        <v>0</v>
      </c>
      <c r="X3903" s="11">
        <v>0</v>
      </c>
      <c r="Y3903" s="11">
        <v>0</v>
      </c>
      <c r="Z3903" s="11">
        <v>0</v>
      </c>
      <c r="AA3903" s="11">
        <v>2987812500</v>
      </c>
      <c r="AB3903" s="11">
        <v>2390250000</v>
      </c>
      <c r="AC3903" s="11">
        <v>0</v>
      </c>
      <c r="AD3903" s="11">
        <v>0</v>
      </c>
      <c r="AE3903" s="11">
        <v>87812500</v>
      </c>
      <c r="AF3903" s="11">
        <v>70250000</v>
      </c>
      <c r="AG3903" s="11">
        <v>0</v>
      </c>
      <c r="AH3903" s="11">
        <v>0</v>
      </c>
      <c r="AI3903" s="11">
        <v>2987812500</v>
      </c>
      <c r="AJ3903" s="11">
        <v>2390250000</v>
      </c>
      <c r="AK3903" s="11">
        <v>0</v>
      </c>
      <c r="AL3903" s="11">
        <v>0</v>
      </c>
      <c r="AM3903" s="11">
        <v>0</v>
      </c>
      <c r="AN3903" s="11">
        <v>0</v>
      </c>
      <c r="AO39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6063437500</v>
      </c>
      <c r="AQ39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4850750000</v>
      </c>
      <c r="AS3903" s="11">
        <f>Table_PBS_SQL_DB2_PBSSQL_PBS_NDP_Tina_CG_QtrlyPerformance_Final[[#This Row],[GOU REL]]+Table_PBS_SQL_DB2_PBSSQL_PBS_NDP_Tina_CG_QtrlyPerformance_Final[[#This Row],[EXT REL]]</f>
        <v>6063437500</v>
      </c>
      <c r="AT3903" s="11">
        <f>Table_PBS_SQL_DB2_PBSSQL_PBS_NDP_Tina_CG_QtrlyPerformance_Final[[#This Row],[GOU EXP]]+Table_PBS_SQL_DB2_PBSSQL_PBS_NDP_Tina_CG_QtrlyPerformance_Final[[#This Row],[EXT EXP]]</f>
        <v>4850750000</v>
      </c>
      <c r="AU3903" s="11" t="str">
        <f>IF(Table_PBS_SQL_DB2_PBSSQL_PBS_NDP_Tina_CG_QtrlyPerformance_Final[[#This Row],[Item_Code]]&gt;"300000", "Capital", "Recurrent")</f>
        <v>Recurrent</v>
      </c>
    </row>
    <row r="3904" spans="1:47" x14ac:dyDescent="0.25">
      <c r="A3904" t="s">
        <v>33</v>
      </c>
      <c r="B3904" t="s">
        <v>34</v>
      </c>
      <c r="C3904" t="s">
        <v>31</v>
      </c>
      <c r="D3904" t="s">
        <v>1031</v>
      </c>
      <c r="E3904" t="s">
        <v>75</v>
      </c>
      <c r="F3904" t="s">
        <v>1042</v>
      </c>
      <c r="G3904" t="s">
        <v>119</v>
      </c>
      <c r="H3904" t="s">
        <v>881</v>
      </c>
      <c r="I3904" t="s">
        <v>493</v>
      </c>
      <c r="J3904" t="s">
        <v>1137</v>
      </c>
      <c r="K3904" t="s">
        <v>1135</v>
      </c>
      <c r="L3904" t="s">
        <v>1136</v>
      </c>
      <c r="M3904" t="s">
        <v>1044</v>
      </c>
      <c r="N3904" t="s">
        <v>1045</v>
      </c>
      <c r="O3904" t="s">
        <v>1626</v>
      </c>
      <c r="P3904" t="s">
        <v>1627</v>
      </c>
      <c r="Q3904" s="11">
        <v>0</v>
      </c>
      <c r="R3904" s="11">
        <v>0</v>
      </c>
      <c r="S3904" s="11">
        <v>0</v>
      </c>
      <c r="T3904" s="11">
        <v>0</v>
      </c>
      <c r="U3904" s="11">
        <v>9843925191</v>
      </c>
      <c r="V3904" s="11">
        <v>0</v>
      </c>
      <c r="W3904" s="11">
        <v>0</v>
      </c>
      <c r="X3904" s="11">
        <v>9843925191</v>
      </c>
      <c r="Y3904" s="11">
        <v>0</v>
      </c>
      <c r="Z3904" s="11">
        <v>0</v>
      </c>
      <c r="AA3904" s="11">
        <v>0</v>
      </c>
      <c r="AB3904" s="11">
        <v>0</v>
      </c>
      <c r="AC3904" s="11">
        <v>0</v>
      </c>
      <c r="AD3904" s="11">
        <v>0</v>
      </c>
      <c r="AE3904" s="11">
        <v>0</v>
      </c>
      <c r="AF3904" s="11">
        <v>0</v>
      </c>
      <c r="AG3904" s="11">
        <v>0</v>
      </c>
      <c r="AH3904" s="11">
        <v>0</v>
      </c>
      <c r="AI3904" s="11">
        <v>0</v>
      </c>
      <c r="AJ3904" s="11">
        <v>0</v>
      </c>
      <c r="AK3904" s="11">
        <v>0</v>
      </c>
      <c r="AL3904" s="11">
        <v>0</v>
      </c>
      <c r="AM3904" s="11">
        <v>0</v>
      </c>
      <c r="AN3904" s="11">
        <v>0</v>
      </c>
      <c r="AO39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04" s="11">
        <f>Table_PBS_SQL_DB2_PBSSQL_PBS_NDP_Tina_CG_QtrlyPerformance_Final[[#This Row],[GOU REL]]+Table_PBS_SQL_DB2_PBSSQL_PBS_NDP_Tina_CG_QtrlyPerformance_Final[[#This Row],[EXT REL]]</f>
        <v>0</v>
      </c>
      <c r="AT3904" s="11">
        <f>Table_PBS_SQL_DB2_PBSSQL_PBS_NDP_Tina_CG_QtrlyPerformance_Final[[#This Row],[GOU EXP]]+Table_PBS_SQL_DB2_PBSSQL_PBS_NDP_Tina_CG_QtrlyPerformance_Final[[#This Row],[EXT EXP]]</f>
        <v>0</v>
      </c>
      <c r="AU3904" s="11" t="str">
        <f>IF(Table_PBS_SQL_DB2_PBSSQL_PBS_NDP_Tina_CG_QtrlyPerformance_Final[[#This Row],[Item_Code]]&gt;"300000", "Capital", "Recurrent")</f>
        <v>Capital</v>
      </c>
    </row>
    <row r="3905" spans="1:47" x14ac:dyDescent="0.25">
      <c r="A3905" t="s">
        <v>33</v>
      </c>
      <c r="B3905" t="s">
        <v>34</v>
      </c>
      <c r="C3905" t="s">
        <v>31</v>
      </c>
      <c r="D3905" t="s">
        <v>1031</v>
      </c>
      <c r="E3905" t="s">
        <v>75</v>
      </c>
      <c r="F3905" t="s">
        <v>1042</v>
      </c>
      <c r="G3905" t="s">
        <v>119</v>
      </c>
      <c r="H3905" t="s">
        <v>881</v>
      </c>
      <c r="I3905" t="s">
        <v>493</v>
      </c>
      <c r="J3905" t="s">
        <v>1137</v>
      </c>
      <c r="K3905" t="s">
        <v>1135</v>
      </c>
      <c r="L3905" t="s">
        <v>1136</v>
      </c>
      <c r="M3905" t="s">
        <v>1104</v>
      </c>
      <c r="N3905" t="s">
        <v>1105</v>
      </c>
      <c r="O3905" t="s">
        <v>1083</v>
      </c>
      <c r="P3905" t="s">
        <v>1084</v>
      </c>
      <c r="Q3905" s="11">
        <v>0</v>
      </c>
      <c r="R3905" s="11">
        <v>0</v>
      </c>
      <c r="S3905" s="11">
        <v>0</v>
      </c>
      <c r="T3905" s="11">
        <v>0</v>
      </c>
      <c r="U3905" s="11">
        <v>10846800000</v>
      </c>
      <c r="V3905" s="11">
        <v>0</v>
      </c>
      <c r="W3905" s="11">
        <v>80000000</v>
      </c>
      <c r="X3905" s="11">
        <v>10766800000</v>
      </c>
      <c r="Y3905" s="11">
        <v>0</v>
      </c>
      <c r="Z3905" s="11">
        <v>0</v>
      </c>
      <c r="AA3905" s="11">
        <v>0</v>
      </c>
      <c r="AB3905" s="11">
        <v>0</v>
      </c>
      <c r="AC3905" s="11">
        <v>0</v>
      </c>
      <c r="AD3905" s="11">
        <v>0</v>
      </c>
      <c r="AE3905" s="11">
        <v>0</v>
      </c>
      <c r="AF3905" s="11">
        <v>0</v>
      </c>
      <c r="AG3905" s="11">
        <v>0</v>
      </c>
      <c r="AH3905" s="11">
        <v>0</v>
      </c>
      <c r="AI3905" s="11">
        <v>0</v>
      </c>
      <c r="AJ3905" s="11">
        <v>0</v>
      </c>
      <c r="AK3905" s="11">
        <v>0</v>
      </c>
      <c r="AL3905" s="11">
        <v>0</v>
      </c>
      <c r="AM3905" s="11">
        <v>0</v>
      </c>
      <c r="AN3905" s="11">
        <v>0</v>
      </c>
      <c r="AO39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05" s="11">
        <f>Table_PBS_SQL_DB2_PBSSQL_PBS_NDP_Tina_CG_QtrlyPerformance_Final[[#This Row],[GOU REL]]+Table_PBS_SQL_DB2_PBSSQL_PBS_NDP_Tina_CG_QtrlyPerformance_Final[[#This Row],[EXT REL]]</f>
        <v>0</v>
      </c>
      <c r="AT3905" s="11">
        <f>Table_PBS_SQL_DB2_PBSSQL_PBS_NDP_Tina_CG_QtrlyPerformance_Final[[#This Row],[GOU EXP]]+Table_PBS_SQL_DB2_PBSSQL_PBS_NDP_Tina_CG_QtrlyPerformance_Final[[#This Row],[EXT EXP]]</f>
        <v>0</v>
      </c>
      <c r="AU3905" s="11" t="str">
        <f>IF(Table_PBS_SQL_DB2_PBSSQL_PBS_NDP_Tina_CG_QtrlyPerformance_Final[[#This Row],[Item_Code]]&gt;"300000", "Capital", "Recurrent")</f>
        <v>Recurrent</v>
      </c>
    </row>
    <row r="3906" spans="1:47" x14ac:dyDescent="0.25">
      <c r="A3906" t="s">
        <v>33</v>
      </c>
      <c r="B3906" t="s">
        <v>34</v>
      </c>
      <c r="C3906" t="s">
        <v>31</v>
      </c>
      <c r="D3906" t="s">
        <v>1031</v>
      </c>
      <c r="E3906" t="s">
        <v>87</v>
      </c>
      <c r="F3906" t="s">
        <v>1138</v>
      </c>
      <c r="G3906" t="s">
        <v>31</v>
      </c>
      <c r="H3906" t="s">
        <v>2064</v>
      </c>
      <c r="I3906" t="s">
        <v>493</v>
      </c>
      <c r="J3906" t="s">
        <v>2200</v>
      </c>
      <c r="K3906" t="s">
        <v>785</v>
      </c>
      <c r="L3906" t="s">
        <v>787</v>
      </c>
      <c r="M3906" t="s">
        <v>1139</v>
      </c>
      <c r="N3906" t="s">
        <v>1140</v>
      </c>
      <c r="O3906" t="s">
        <v>1085</v>
      </c>
      <c r="P3906" t="s">
        <v>1086</v>
      </c>
      <c r="Q3906" s="11">
        <v>0</v>
      </c>
      <c r="R3906" s="11">
        <v>0</v>
      </c>
      <c r="S3906" s="11">
        <v>0</v>
      </c>
      <c r="T3906" s="11">
        <v>0</v>
      </c>
      <c r="U3906" s="11">
        <v>600000000</v>
      </c>
      <c r="V3906" s="11">
        <v>0</v>
      </c>
      <c r="W3906" s="11">
        <v>600000000</v>
      </c>
      <c r="X3906" s="11">
        <v>0</v>
      </c>
      <c r="Y3906" s="11">
        <v>0</v>
      </c>
      <c r="Z3906" s="11">
        <v>0</v>
      </c>
      <c r="AA3906" s="11">
        <v>0</v>
      </c>
      <c r="AB3906" s="11">
        <v>0</v>
      </c>
      <c r="AC3906" s="11">
        <v>0</v>
      </c>
      <c r="AD3906" s="11">
        <v>0</v>
      </c>
      <c r="AE3906" s="11">
        <v>0</v>
      </c>
      <c r="AF3906" s="11">
        <v>0</v>
      </c>
      <c r="AG3906" s="11">
        <v>600000000</v>
      </c>
      <c r="AH3906" s="11">
        <v>0</v>
      </c>
      <c r="AI3906" s="11">
        <v>0</v>
      </c>
      <c r="AJ3906" s="11">
        <v>0</v>
      </c>
      <c r="AK3906" s="11">
        <v>0</v>
      </c>
      <c r="AL3906" s="11">
        <v>591355000</v>
      </c>
      <c r="AM3906" s="11">
        <v>0</v>
      </c>
      <c r="AN3906" s="11">
        <v>0</v>
      </c>
      <c r="AO39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39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591355000</v>
      </c>
      <c r="AR39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06" s="11">
        <f>Table_PBS_SQL_DB2_PBSSQL_PBS_NDP_Tina_CG_QtrlyPerformance_Final[[#This Row],[GOU REL]]+Table_PBS_SQL_DB2_PBSSQL_PBS_NDP_Tina_CG_QtrlyPerformance_Final[[#This Row],[EXT REL]]</f>
        <v>600000000</v>
      </c>
      <c r="AT3906" s="11">
        <f>Table_PBS_SQL_DB2_PBSSQL_PBS_NDP_Tina_CG_QtrlyPerformance_Final[[#This Row],[GOU EXP]]+Table_PBS_SQL_DB2_PBSSQL_PBS_NDP_Tina_CG_QtrlyPerformance_Final[[#This Row],[EXT EXP]]</f>
        <v>591355000</v>
      </c>
      <c r="AU3906" s="11" t="str">
        <f>IF(Table_PBS_SQL_DB2_PBSSQL_PBS_NDP_Tina_CG_QtrlyPerformance_Final[[#This Row],[Item_Code]]&gt;"300000", "Capital", "Recurrent")</f>
        <v>Recurrent</v>
      </c>
    </row>
    <row r="3907" spans="1:47" x14ac:dyDescent="0.25">
      <c r="A3907" t="s">
        <v>33</v>
      </c>
      <c r="B3907" t="s">
        <v>34</v>
      </c>
      <c r="C3907" t="s">
        <v>31</v>
      </c>
      <c r="D3907" t="s">
        <v>1031</v>
      </c>
      <c r="E3907" t="s">
        <v>87</v>
      </c>
      <c r="F3907" t="s">
        <v>1138</v>
      </c>
      <c r="G3907" t="s">
        <v>87</v>
      </c>
      <c r="H3907" t="s">
        <v>1033</v>
      </c>
      <c r="I3907" t="s">
        <v>896</v>
      </c>
      <c r="J3907" t="s">
        <v>897</v>
      </c>
      <c r="K3907" t="s">
        <v>769</v>
      </c>
      <c r="L3907" t="s">
        <v>1073</v>
      </c>
      <c r="M3907" t="s">
        <v>1139</v>
      </c>
      <c r="N3907" t="s">
        <v>1140</v>
      </c>
      <c r="O3907" t="s">
        <v>934</v>
      </c>
      <c r="P3907" t="s">
        <v>935</v>
      </c>
      <c r="Q3907" s="11">
        <v>0</v>
      </c>
      <c r="R3907" s="11">
        <v>0</v>
      </c>
      <c r="S3907" s="11">
        <v>0</v>
      </c>
      <c r="T3907" s="11">
        <v>0</v>
      </c>
      <c r="U3907" s="11">
        <v>0</v>
      </c>
      <c r="V3907" s="11">
        <v>0</v>
      </c>
      <c r="W3907" s="11">
        <v>0</v>
      </c>
      <c r="X3907" s="11">
        <v>0</v>
      </c>
      <c r="Y3907" s="11">
        <v>0</v>
      </c>
      <c r="Z3907" s="11">
        <v>0</v>
      </c>
      <c r="AA3907" s="11">
        <v>868259830.25</v>
      </c>
      <c r="AB3907" s="11">
        <v>694607864.20000005</v>
      </c>
      <c r="AC3907" s="11">
        <v>0</v>
      </c>
      <c r="AD3907" s="11">
        <v>0</v>
      </c>
      <c r="AE3907" s="11">
        <v>68259830.25</v>
      </c>
      <c r="AF3907" s="11">
        <v>54607864.200000003</v>
      </c>
      <c r="AG3907" s="11">
        <v>0</v>
      </c>
      <c r="AH3907" s="11">
        <v>0</v>
      </c>
      <c r="AI3907" s="11">
        <v>868259830.25</v>
      </c>
      <c r="AJ3907" s="11">
        <v>694607864.20000005</v>
      </c>
      <c r="AK3907" s="11">
        <v>0</v>
      </c>
      <c r="AL3907" s="11">
        <v>0</v>
      </c>
      <c r="AM3907" s="11">
        <v>0</v>
      </c>
      <c r="AN3907" s="11">
        <v>0</v>
      </c>
      <c r="AO39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1804779490.75</v>
      </c>
      <c r="AQ39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1443823592.6000001</v>
      </c>
      <c r="AS3907" s="11">
        <f>Table_PBS_SQL_DB2_PBSSQL_PBS_NDP_Tina_CG_QtrlyPerformance_Final[[#This Row],[GOU REL]]+Table_PBS_SQL_DB2_PBSSQL_PBS_NDP_Tina_CG_QtrlyPerformance_Final[[#This Row],[EXT REL]]</f>
        <v>1804779490.75</v>
      </c>
      <c r="AT3907" s="11">
        <f>Table_PBS_SQL_DB2_PBSSQL_PBS_NDP_Tina_CG_QtrlyPerformance_Final[[#This Row],[GOU EXP]]+Table_PBS_SQL_DB2_PBSSQL_PBS_NDP_Tina_CG_QtrlyPerformance_Final[[#This Row],[EXT EXP]]</f>
        <v>1443823592.6000001</v>
      </c>
      <c r="AU3907" s="11" t="str">
        <f>IF(Table_PBS_SQL_DB2_PBSSQL_PBS_NDP_Tina_CG_QtrlyPerformance_Final[[#This Row],[Item_Code]]&gt;"300000", "Capital", "Recurrent")</f>
        <v>Capital</v>
      </c>
    </row>
    <row r="3908" spans="1:47" x14ac:dyDescent="0.25">
      <c r="A3908" t="s">
        <v>33</v>
      </c>
      <c r="B3908" t="s">
        <v>34</v>
      </c>
      <c r="C3908" t="s">
        <v>31</v>
      </c>
      <c r="D3908" t="s">
        <v>1031</v>
      </c>
      <c r="E3908" t="s">
        <v>87</v>
      </c>
      <c r="F3908" t="s">
        <v>1138</v>
      </c>
      <c r="G3908" t="s">
        <v>87</v>
      </c>
      <c r="H3908" t="s">
        <v>1033</v>
      </c>
      <c r="I3908" t="s">
        <v>467</v>
      </c>
      <c r="J3908" t="s">
        <v>1034</v>
      </c>
      <c r="K3908" t="s">
        <v>769</v>
      </c>
      <c r="L3908" t="s">
        <v>1073</v>
      </c>
      <c r="M3908" t="s">
        <v>1139</v>
      </c>
      <c r="N3908" t="s">
        <v>1140</v>
      </c>
      <c r="O3908" t="s">
        <v>1056</v>
      </c>
      <c r="P3908" t="s">
        <v>1057</v>
      </c>
      <c r="Q3908" s="11">
        <v>0</v>
      </c>
      <c r="R3908" s="11">
        <v>0</v>
      </c>
      <c r="S3908" s="11">
        <v>0</v>
      </c>
      <c r="T3908" s="11">
        <v>0</v>
      </c>
      <c r="U3908" s="11">
        <v>0</v>
      </c>
      <c r="V3908" s="11">
        <v>0</v>
      </c>
      <c r="W3908" s="11">
        <v>50000000</v>
      </c>
      <c r="X3908" s="11">
        <v>0</v>
      </c>
      <c r="Y3908" s="11">
        <v>0</v>
      </c>
      <c r="Z3908" s="11">
        <v>0</v>
      </c>
      <c r="AA3908" s="11">
        <v>0</v>
      </c>
      <c r="AB3908" s="11">
        <v>0</v>
      </c>
      <c r="AC3908" s="11">
        <v>50000000</v>
      </c>
      <c r="AD3908" s="11">
        <v>35072580</v>
      </c>
      <c r="AE3908" s="11">
        <v>0</v>
      </c>
      <c r="AF3908" s="11">
        <v>0</v>
      </c>
      <c r="AG3908" s="11">
        <v>0</v>
      </c>
      <c r="AH3908" s="11">
        <v>13713137</v>
      </c>
      <c r="AI3908" s="11">
        <v>0</v>
      </c>
      <c r="AJ3908" s="11">
        <v>0</v>
      </c>
      <c r="AK3908" s="11">
        <v>0</v>
      </c>
      <c r="AL3908" s="11">
        <v>1214283</v>
      </c>
      <c r="AM3908" s="11">
        <v>0</v>
      </c>
      <c r="AN3908" s="11">
        <v>0</v>
      </c>
      <c r="AO39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9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9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08" s="11">
        <f>Table_PBS_SQL_DB2_PBSSQL_PBS_NDP_Tina_CG_QtrlyPerformance_Final[[#This Row],[GOU REL]]+Table_PBS_SQL_DB2_PBSSQL_PBS_NDP_Tina_CG_QtrlyPerformance_Final[[#This Row],[EXT REL]]</f>
        <v>50000000</v>
      </c>
      <c r="AT3908" s="11">
        <f>Table_PBS_SQL_DB2_PBSSQL_PBS_NDP_Tina_CG_QtrlyPerformance_Final[[#This Row],[GOU EXP]]+Table_PBS_SQL_DB2_PBSSQL_PBS_NDP_Tina_CG_QtrlyPerformance_Final[[#This Row],[EXT EXP]]</f>
        <v>50000000</v>
      </c>
      <c r="AU3908" s="11" t="str">
        <f>IF(Table_PBS_SQL_DB2_PBSSQL_PBS_NDP_Tina_CG_QtrlyPerformance_Final[[#This Row],[Item_Code]]&gt;"300000", "Capital", "Recurrent")</f>
        <v>Recurrent</v>
      </c>
    </row>
    <row r="3909" spans="1:47" x14ac:dyDescent="0.25">
      <c r="A3909" t="s">
        <v>33</v>
      </c>
      <c r="B3909" t="s">
        <v>34</v>
      </c>
      <c r="C3909" t="s">
        <v>31</v>
      </c>
      <c r="D3909" t="s">
        <v>1031</v>
      </c>
      <c r="E3909" t="s">
        <v>87</v>
      </c>
      <c r="F3909" t="s">
        <v>1138</v>
      </c>
      <c r="G3909" t="s">
        <v>97</v>
      </c>
      <c r="H3909" t="s">
        <v>1089</v>
      </c>
      <c r="I3909" t="s">
        <v>896</v>
      </c>
      <c r="J3909" t="s">
        <v>897</v>
      </c>
      <c r="K3909" t="s">
        <v>35</v>
      </c>
      <c r="L3909" t="s">
        <v>1090</v>
      </c>
      <c r="M3909" t="s">
        <v>1139</v>
      </c>
      <c r="N3909" t="s">
        <v>1140</v>
      </c>
      <c r="O3909" t="s">
        <v>1025</v>
      </c>
      <c r="P3909" t="s">
        <v>1026</v>
      </c>
      <c r="Q3909" s="11">
        <v>0</v>
      </c>
      <c r="R3909" s="11">
        <v>0</v>
      </c>
      <c r="S3909" s="11">
        <v>0</v>
      </c>
      <c r="T3909" s="11">
        <v>0</v>
      </c>
      <c r="U3909" s="11">
        <v>0</v>
      </c>
      <c r="V3909" s="11">
        <v>0</v>
      </c>
      <c r="W3909" s="11">
        <v>0</v>
      </c>
      <c r="X3909" s="11">
        <v>0</v>
      </c>
      <c r="Y3909" s="11">
        <v>0</v>
      </c>
      <c r="Z3909" s="11">
        <v>0</v>
      </c>
      <c r="AA3909" s="11">
        <v>0</v>
      </c>
      <c r="AB3909" s="11">
        <v>0</v>
      </c>
      <c r="AC3909" s="11">
        <v>0</v>
      </c>
      <c r="AD3909" s="11">
        <v>0</v>
      </c>
      <c r="AE3909" s="11">
        <v>0</v>
      </c>
      <c r="AF3909" s="11">
        <v>0</v>
      </c>
      <c r="AG3909" s="11">
        <v>0</v>
      </c>
      <c r="AH3909" s="11">
        <v>0</v>
      </c>
      <c r="AI3909" s="11">
        <v>550000000</v>
      </c>
      <c r="AJ3909" s="11">
        <v>330000000</v>
      </c>
      <c r="AK3909" s="11">
        <v>0</v>
      </c>
      <c r="AL3909" s="11">
        <v>0</v>
      </c>
      <c r="AM3909" s="11">
        <v>0</v>
      </c>
      <c r="AN3909" s="11">
        <v>0</v>
      </c>
      <c r="AO39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550000000</v>
      </c>
      <c r="AQ39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330000000</v>
      </c>
      <c r="AS3909" s="11">
        <f>Table_PBS_SQL_DB2_PBSSQL_PBS_NDP_Tina_CG_QtrlyPerformance_Final[[#This Row],[GOU REL]]+Table_PBS_SQL_DB2_PBSSQL_PBS_NDP_Tina_CG_QtrlyPerformance_Final[[#This Row],[EXT REL]]</f>
        <v>550000000</v>
      </c>
      <c r="AT3909" s="11">
        <f>Table_PBS_SQL_DB2_PBSSQL_PBS_NDP_Tina_CG_QtrlyPerformance_Final[[#This Row],[GOU EXP]]+Table_PBS_SQL_DB2_PBSSQL_PBS_NDP_Tina_CG_QtrlyPerformance_Final[[#This Row],[EXT EXP]]</f>
        <v>330000000</v>
      </c>
      <c r="AU3909" s="11" t="str">
        <f>IF(Table_PBS_SQL_DB2_PBSSQL_PBS_NDP_Tina_CG_QtrlyPerformance_Final[[#This Row],[Item_Code]]&gt;"300000", "Capital", "Recurrent")</f>
        <v>Recurrent</v>
      </c>
    </row>
    <row r="3910" spans="1:47" x14ac:dyDescent="0.25">
      <c r="A3910" t="s">
        <v>33</v>
      </c>
      <c r="B3910" t="s">
        <v>34</v>
      </c>
      <c r="C3910" t="s">
        <v>31</v>
      </c>
      <c r="D3910" t="s">
        <v>1031</v>
      </c>
      <c r="E3910" t="s">
        <v>87</v>
      </c>
      <c r="F3910" t="s">
        <v>1138</v>
      </c>
      <c r="G3910" t="s">
        <v>97</v>
      </c>
      <c r="H3910" t="s">
        <v>1089</v>
      </c>
      <c r="I3910" t="s">
        <v>493</v>
      </c>
      <c r="J3910" t="s">
        <v>1106</v>
      </c>
      <c r="K3910" t="s">
        <v>35</v>
      </c>
      <c r="L3910" t="s">
        <v>1090</v>
      </c>
      <c r="M3910" t="s">
        <v>1139</v>
      </c>
      <c r="N3910" t="s">
        <v>1140</v>
      </c>
      <c r="O3910" t="s">
        <v>1052</v>
      </c>
      <c r="P3910" t="s">
        <v>1053</v>
      </c>
      <c r="Q3910" s="11">
        <v>0</v>
      </c>
      <c r="R3910" s="11">
        <v>0</v>
      </c>
      <c r="S3910" s="11">
        <v>0</v>
      </c>
      <c r="T3910" s="11">
        <v>0</v>
      </c>
      <c r="U3910" s="11">
        <v>4000000000</v>
      </c>
      <c r="V3910" s="11">
        <v>0</v>
      </c>
      <c r="W3910" s="11">
        <v>0</v>
      </c>
      <c r="X3910" s="11">
        <v>4000000000</v>
      </c>
      <c r="Y3910" s="11">
        <v>0</v>
      </c>
      <c r="Z3910" s="11">
        <v>0</v>
      </c>
      <c r="AA3910" s="11">
        <v>0</v>
      </c>
      <c r="AB3910" s="11">
        <v>0</v>
      </c>
      <c r="AC3910" s="11">
        <v>0</v>
      </c>
      <c r="AD3910" s="11">
        <v>0</v>
      </c>
      <c r="AE3910" s="11">
        <v>0</v>
      </c>
      <c r="AF3910" s="11">
        <v>0</v>
      </c>
      <c r="AG3910" s="11">
        <v>0</v>
      </c>
      <c r="AH3910" s="11">
        <v>0</v>
      </c>
      <c r="AI3910" s="11">
        <v>0</v>
      </c>
      <c r="AJ3910" s="11">
        <v>0</v>
      </c>
      <c r="AK3910" s="11">
        <v>0</v>
      </c>
      <c r="AL3910" s="11">
        <v>0</v>
      </c>
      <c r="AM3910" s="11">
        <v>0</v>
      </c>
      <c r="AN3910" s="11">
        <v>0</v>
      </c>
      <c r="AO39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10" s="11">
        <f>Table_PBS_SQL_DB2_PBSSQL_PBS_NDP_Tina_CG_QtrlyPerformance_Final[[#This Row],[GOU REL]]+Table_PBS_SQL_DB2_PBSSQL_PBS_NDP_Tina_CG_QtrlyPerformance_Final[[#This Row],[EXT REL]]</f>
        <v>0</v>
      </c>
      <c r="AT3910" s="11">
        <f>Table_PBS_SQL_DB2_PBSSQL_PBS_NDP_Tina_CG_QtrlyPerformance_Final[[#This Row],[GOU EXP]]+Table_PBS_SQL_DB2_PBSSQL_PBS_NDP_Tina_CG_QtrlyPerformance_Final[[#This Row],[EXT EXP]]</f>
        <v>0</v>
      </c>
      <c r="AU3910" s="11" t="str">
        <f>IF(Table_PBS_SQL_DB2_PBSSQL_PBS_NDP_Tina_CG_QtrlyPerformance_Final[[#This Row],[Item_Code]]&gt;"300000", "Capital", "Recurrent")</f>
        <v>Capital</v>
      </c>
    </row>
    <row r="3911" spans="1:47" x14ac:dyDescent="0.25">
      <c r="A3911" t="s">
        <v>33</v>
      </c>
      <c r="B3911" t="s">
        <v>34</v>
      </c>
      <c r="C3911" t="s">
        <v>31</v>
      </c>
      <c r="D3911" t="s">
        <v>1031</v>
      </c>
      <c r="E3911" t="s">
        <v>97</v>
      </c>
      <c r="F3911" t="s">
        <v>1141</v>
      </c>
      <c r="G3911" t="s">
        <v>87</v>
      </c>
      <c r="H3911" t="s">
        <v>1033</v>
      </c>
      <c r="I3911" t="s">
        <v>493</v>
      </c>
      <c r="J3911" t="s">
        <v>1078</v>
      </c>
      <c r="K3911" t="s">
        <v>1079</v>
      </c>
      <c r="L3911" t="s">
        <v>1080</v>
      </c>
      <c r="M3911" t="s">
        <v>1142</v>
      </c>
      <c r="N3911" t="s">
        <v>1143</v>
      </c>
      <c r="O3911" t="s">
        <v>922</v>
      </c>
      <c r="P3911" t="s">
        <v>923</v>
      </c>
      <c r="Q3911" s="11">
        <v>0</v>
      </c>
      <c r="R3911" s="11">
        <v>0</v>
      </c>
      <c r="S3911" s="11">
        <v>0</v>
      </c>
      <c r="T3911" s="11">
        <v>0</v>
      </c>
      <c r="U3911" s="11">
        <v>20000000</v>
      </c>
      <c r="V3911" s="11">
        <v>0</v>
      </c>
      <c r="W3911" s="11">
        <v>20000000</v>
      </c>
      <c r="X3911" s="11">
        <v>0</v>
      </c>
      <c r="Y3911" s="11">
        <v>0</v>
      </c>
      <c r="Z3911" s="11">
        <v>0</v>
      </c>
      <c r="AA3911" s="11">
        <v>0</v>
      </c>
      <c r="AB3911" s="11">
        <v>0</v>
      </c>
      <c r="AC3911" s="11">
        <v>10000000</v>
      </c>
      <c r="AD3911" s="11">
        <v>8000000</v>
      </c>
      <c r="AE3911" s="11">
        <v>0</v>
      </c>
      <c r="AF3911" s="11">
        <v>0</v>
      </c>
      <c r="AG3911" s="11">
        <v>10000000</v>
      </c>
      <c r="AH3911" s="11">
        <v>10000000</v>
      </c>
      <c r="AI3911" s="11">
        <v>0</v>
      </c>
      <c r="AJ3911" s="11">
        <v>0</v>
      </c>
      <c r="AK3911" s="11">
        <v>0</v>
      </c>
      <c r="AL3911" s="11">
        <v>2000000</v>
      </c>
      <c r="AM3911" s="11">
        <v>0</v>
      </c>
      <c r="AN3911" s="11">
        <v>0</v>
      </c>
      <c r="AO39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39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39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11" s="11">
        <f>Table_PBS_SQL_DB2_PBSSQL_PBS_NDP_Tina_CG_QtrlyPerformance_Final[[#This Row],[GOU REL]]+Table_PBS_SQL_DB2_PBSSQL_PBS_NDP_Tina_CG_QtrlyPerformance_Final[[#This Row],[EXT REL]]</f>
        <v>20000000</v>
      </c>
      <c r="AT3911" s="11">
        <f>Table_PBS_SQL_DB2_PBSSQL_PBS_NDP_Tina_CG_QtrlyPerformance_Final[[#This Row],[GOU EXP]]+Table_PBS_SQL_DB2_PBSSQL_PBS_NDP_Tina_CG_QtrlyPerformance_Final[[#This Row],[EXT EXP]]</f>
        <v>20000000</v>
      </c>
      <c r="AU3911" s="11" t="str">
        <f>IF(Table_PBS_SQL_DB2_PBSSQL_PBS_NDP_Tina_CG_QtrlyPerformance_Final[[#This Row],[Item_Code]]&gt;"300000", "Capital", "Recurrent")</f>
        <v>Recurrent</v>
      </c>
    </row>
    <row r="3912" spans="1:47" x14ac:dyDescent="0.25">
      <c r="A3912" t="s">
        <v>33</v>
      </c>
      <c r="B3912" t="s">
        <v>34</v>
      </c>
      <c r="C3912" t="s">
        <v>31</v>
      </c>
      <c r="D3912" t="s">
        <v>1031</v>
      </c>
      <c r="E3912" t="s">
        <v>97</v>
      </c>
      <c r="F3912" t="s">
        <v>1141</v>
      </c>
      <c r="G3912" t="s">
        <v>119</v>
      </c>
      <c r="H3912" t="s">
        <v>881</v>
      </c>
      <c r="I3912" t="s">
        <v>493</v>
      </c>
      <c r="J3912" t="s">
        <v>1137</v>
      </c>
      <c r="K3912" t="s">
        <v>1135</v>
      </c>
      <c r="L3912" t="s">
        <v>1136</v>
      </c>
      <c r="M3912" t="s">
        <v>1142</v>
      </c>
      <c r="N3912" t="s">
        <v>1143</v>
      </c>
      <c r="O3912" t="s">
        <v>1028</v>
      </c>
      <c r="P3912" t="s">
        <v>1029</v>
      </c>
      <c r="Q3912" s="11">
        <v>0</v>
      </c>
      <c r="R3912" s="11">
        <v>0</v>
      </c>
      <c r="S3912" s="11">
        <v>0</v>
      </c>
      <c r="T3912" s="11">
        <v>0</v>
      </c>
      <c r="U3912" s="11">
        <v>496564960</v>
      </c>
      <c r="V3912" s="11">
        <v>0</v>
      </c>
      <c r="W3912" s="11">
        <v>400000000</v>
      </c>
      <c r="X3912" s="11">
        <v>96564960</v>
      </c>
      <c r="Y3912" s="11">
        <v>0</v>
      </c>
      <c r="Z3912" s="11">
        <v>0</v>
      </c>
      <c r="AA3912" s="11">
        <v>0</v>
      </c>
      <c r="AB3912" s="11">
        <v>0</v>
      </c>
      <c r="AC3912" s="11">
        <v>100000000</v>
      </c>
      <c r="AD3912" s="11">
        <v>99438150</v>
      </c>
      <c r="AE3912" s="11">
        <v>0</v>
      </c>
      <c r="AF3912" s="11">
        <v>0</v>
      </c>
      <c r="AG3912" s="11">
        <v>150000000</v>
      </c>
      <c r="AH3912" s="11">
        <v>0</v>
      </c>
      <c r="AI3912" s="11">
        <v>0</v>
      </c>
      <c r="AJ3912" s="11">
        <v>0</v>
      </c>
      <c r="AK3912" s="11">
        <v>150000000</v>
      </c>
      <c r="AL3912" s="11">
        <v>300561850</v>
      </c>
      <c r="AM3912" s="11">
        <v>0</v>
      </c>
      <c r="AN3912" s="11">
        <v>0</v>
      </c>
      <c r="AO39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39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39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12" s="11">
        <f>Table_PBS_SQL_DB2_PBSSQL_PBS_NDP_Tina_CG_QtrlyPerformance_Final[[#This Row],[GOU REL]]+Table_PBS_SQL_DB2_PBSSQL_PBS_NDP_Tina_CG_QtrlyPerformance_Final[[#This Row],[EXT REL]]</f>
        <v>400000000</v>
      </c>
      <c r="AT3912" s="11">
        <f>Table_PBS_SQL_DB2_PBSSQL_PBS_NDP_Tina_CG_QtrlyPerformance_Final[[#This Row],[GOU EXP]]+Table_PBS_SQL_DB2_PBSSQL_PBS_NDP_Tina_CG_QtrlyPerformance_Final[[#This Row],[EXT EXP]]</f>
        <v>400000000</v>
      </c>
      <c r="AU3912" s="11" t="str">
        <f>IF(Table_PBS_SQL_DB2_PBSSQL_PBS_NDP_Tina_CG_QtrlyPerformance_Final[[#This Row],[Item_Code]]&gt;"300000", "Capital", "Recurrent")</f>
        <v>Recurrent</v>
      </c>
    </row>
    <row r="3913" spans="1:47" x14ac:dyDescent="0.25">
      <c r="A3913" t="s">
        <v>33</v>
      </c>
      <c r="B3913" t="s">
        <v>34</v>
      </c>
      <c r="C3913" t="s">
        <v>31</v>
      </c>
      <c r="D3913" t="s">
        <v>1031</v>
      </c>
      <c r="E3913" t="s">
        <v>97</v>
      </c>
      <c r="F3913" t="s">
        <v>1141</v>
      </c>
      <c r="G3913" t="s">
        <v>119</v>
      </c>
      <c r="H3913" t="s">
        <v>881</v>
      </c>
      <c r="I3913" t="s">
        <v>493</v>
      </c>
      <c r="J3913" t="s">
        <v>1137</v>
      </c>
      <c r="K3913" t="s">
        <v>1135</v>
      </c>
      <c r="L3913" t="s">
        <v>1136</v>
      </c>
      <c r="M3913" t="s">
        <v>1142</v>
      </c>
      <c r="N3913" t="s">
        <v>1143</v>
      </c>
      <c r="O3913" t="s">
        <v>1083</v>
      </c>
      <c r="P3913" t="s">
        <v>1084</v>
      </c>
      <c r="Q3913" s="11">
        <v>0</v>
      </c>
      <c r="R3913" s="11">
        <v>0</v>
      </c>
      <c r="S3913" s="11">
        <v>0</v>
      </c>
      <c r="T3913" s="11">
        <v>0</v>
      </c>
      <c r="U3913" s="11">
        <v>341000000</v>
      </c>
      <c r="V3913" s="11">
        <v>0</v>
      </c>
      <c r="W3913" s="11">
        <v>341000000</v>
      </c>
      <c r="X3913" s="11">
        <v>0</v>
      </c>
      <c r="Y3913" s="11">
        <v>0</v>
      </c>
      <c r="Z3913" s="11">
        <v>0</v>
      </c>
      <c r="AA3913" s="11">
        <v>0</v>
      </c>
      <c r="AB3913" s="11">
        <v>0</v>
      </c>
      <c r="AC3913" s="11">
        <v>100000000</v>
      </c>
      <c r="AD3913" s="11">
        <v>0</v>
      </c>
      <c r="AE3913" s="11">
        <v>0</v>
      </c>
      <c r="AF3913" s="11">
        <v>0</v>
      </c>
      <c r="AG3913" s="11">
        <v>100000000</v>
      </c>
      <c r="AH3913" s="11">
        <v>99469000</v>
      </c>
      <c r="AI3913" s="11">
        <v>0</v>
      </c>
      <c r="AJ3913" s="11">
        <v>0</v>
      </c>
      <c r="AK3913" s="11">
        <v>59154844</v>
      </c>
      <c r="AL3913" s="11">
        <v>159685844</v>
      </c>
      <c r="AM3913" s="11">
        <v>0</v>
      </c>
      <c r="AN3913" s="11">
        <v>0</v>
      </c>
      <c r="AO39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259154844</v>
      </c>
      <c r="AP39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259154844</v>
      </c>
      <c r="AR39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13" s="11">
        <f>Table_PBS_SQL_DB2_PBSSQL_PBS_NDP_Tina_CG_QtrlyPerformance_Final[[#This Row],[GOU REL]]+Table_PBS_SQL_DB2_PBSSQL_PBS_NDP_Tina_CG_QtrlyPerformance_Final[[#This Row],[EXT REL]]</f>
        <v>259154844</v>
      </c>
      <c r="AT3913" s="11">
        <f>Table_PBS_SQL_DB2_PBSSQL_PBS_NDP_Tina_CG_QtrlyPerformance_Final[[#This Row],[GOU EXP]]+Table_PBS_SQL_DB2_PBSSQL_PBS_NDP_Tina_CG_QtrlyPerformance_Final[[#This Row],[EXT EXP]]</f>
        <v>259154844</v>
      </c>
      <c r="AU3913" s="11" t="str">
        <f>IF(Table_PBS_SQL_DB2_PBSSQL_PBS_NDP_Tina_CG_QtrlyPerformance_Final[[#This Row],[Item_Code]]&gt;"300000", "Capital", "Recurrent")</f>
        <v>Recurrent</v>
      </c>
    </row>
    <row r="3914" spans="1:47" x14ac:dyDescent="0.25">
      <c r="A3914" t="s">
        <v>47</v>
      </c>
      <c r="B3914" t="s">
        <v>48</v>
      </c>
      <c r="C3914" t="s">
        <v>31</v>
      </c>
      <c r="D3914" t="s">
        <v>1031</v>
      </c>
      <c r="E3914" t="s">
        <v>87</v>
      </c>
      <c r="F3914" t="s">
        <v>1138</v>
      </c>
      <c r="G3914" t="s">
        <v>31</v>
      </c>
      <c r="H3914" t="s">
        <v>1145</v>
      </c>
      <c r="I3914" t="s">
        <v>896</v>
      </c>
      <c r="J3914" t="s">
        <v>897</v>
      </c>
      <c r="K3914" t="s">
        <v>1146</v>
      </c>
      <c r="L3914" t="s">
        <v>1147</v>
      </c>
      <c r="M3914" t="s">
        <v>1148</v>
      </c>
      <c r="N3914" t="s">
        <v>1149</v>
      </c>
      <c r="O3914" t="s">
        <v>996</v>
      </c>
      <c r="P3914" t="s">
        <v>997</v>
      </c>
      <c r="Q3914" s="11">
        <v>0</v>
      </c>
      <c r="R3914" s="11">
        <v>0</v>
      </c>
      <c r="S3914" s="11">
        <v>0</v>
      </c>
      <c r="T3914" s="11">
        <v>0</v>
      </c>
      <c r="U3914" s="11">
        <v>0</v>
      </c>
      <c r="V3914" s="11">
        <v>0</v>
      </c>
      <c r="W3914" s="11">
        <v>0</v>
      </c>
      <c r="X3914" s="11">
        <v>0</v>
      </c>
      <c r="Y3914" s="11">
        <v>0</v>
      </c>
      <c r="Z3914" s="11">
        <v>0</v>
      </c>
      <c r="AA3914" s="11">
        <v>22500000</v>
      </c>
      <c r="AB3914" s="11">
        <v>19125000</v>
      </c>
      <c r="AC3914" s="11">
        <v>0</v>
      </c>
      <c r="AD3914" s="11">
        <v>0</v>
      </c>
      <c r="AE3914" s="11">
        <v>51031000</v>
      </c>
      <c r="AF3914" s="11">
        <v>51031000</v>
      </c>
      <c r="AG3914" s="11">
        <v>0</v>
      </c>
      <c r="AH3914" s="11">
        <v>0</v>
      </c>
      <c r="AI3914" s="11">
        <v>0</v>
      </c>
      <c r="AJ3914" s="11">
        <v>0</v>
      </c>
      <c r="AK3914" s="11">
        <v>0</v>
      </c>
      <c r="AL3914" s="11">
        <v>0</v>
      </c>
      <c r="AM3914" s="11">
        <v>153445500</v>
      </c>
      <c r="AN3914" s="11">
        <v>153445500</v>
      </c>
      <c r="AO39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226976500</v>
      </c>
      <c r="AQ39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223601500</v>
      </c>
      <c r="AS3914" s="11">
        <f>Table_PBS_SQL_DB2_PBSSQL_PBS_NDP_Tina_CG_QtrlyPerformance_Final[[#This Row],[GOU REL]]+Table_PBS_SQL_DB2_PBSSQL_PBS_NDP_Tina_CG_QtrlyPerformance_Final[[#This Row],[EXT REL]]</f>
        <v>226976500</v>
      </c>
      <c r="AT3914" s="11">
        <f>Table_PBS_SQL_DB2_PBSSQL_PBS_NDP_Tina_CG_QtrlyPerformance_Final[[#This Row],[GOU EXP]]+Table_PBS_SQL_DB2_PBSSQL_PBS_NDP_Tina_CG_QtrlyPerformance_Final[[#This Row],[EXT EXP]]</f>
        <v>223601500</v>
      </c>
      <c r="AU3914" s="11" t="str">
        <f>IF(Table_PBS_SQL_DB2_PBSSQL_PBS_NDP_Tina_CG_QtrlyPerformance_Final[[#This Row],[Item_Code]]&gt;"300000", "Capital", "Recurrent")</f>
        <v>Recurrent</v>
      </c>
    </row>
    <row r="3915" spans="1:47" x14ac:dyDescent="0.25">
      <c r="A3915" t="s">
        <v>47</v>
      </c>
      <c r="B3915" t="s">
        <v>48</v>
      </c>
      <c r="C3915" t="s">
        <v>31</v>
      </c>
      <c r="D3915" t="s">
        <v>1031</v>
      </c>
      <c r="E3915" t="s">
        <v>87</v>
      </c>
      <c r="F3915" t="s">
        <v>1138</v>
      </c>
      <c r="G3915" t="s">
        <v>31</v>
      </c>
      <c r="H3915" t="s">
        <v>1145</v>
      </c>
      <c r="I3915" t="s">
        <v>896</v>
      </c>
      <c r="J3915" t="s">
        <v>897</v>
      </c>
      <c r="K3915" t="s">
        <v>1146</v>
      </c>
      <c r="L3915" t="s">
        <v>1147</v>
      </c>
      <c r="M3915" t="s">
        <v>1148</v>
      </c>
      <c r="N3915" t="s">
        <v>1149</v>
      </c>
      <c r="O3915" t="s">
        <v>1011</v>
      </c>
      <c r="P3915" t="s">
        <v>1012</v>
      </c>
      <c r="Q3915" s="11">
        <v>0</v>
      </c>
      <c r="R3915" s="11">
        <v>0</v>
      </c>
      <c r="S3915" s="11">
        <v>0</v>
      </c>
      <c r="T3915" s="11">
        <v>0</v>
      </c>
      <c r="U3915" s="11">
        <v>0</v>
      </c>
      <c r="V3915" s="11">
        <v>0</v>
      </c>
      <c r="W3915" s="11">
        <v>0</v>
      </c>
      <c r="X3915" s="11">
        <v>0</v>
      </c>
      <c r="Y3915" s="11">
        <v>0</v>
      </c>
      <c r="Z3915" s="11">
        <v>0</v>
      </c>
      <c r="AA3915" s="11">
        <v>300000000</v>
      </c>
      <c r="AB3915" s="11">
        <v>255000000</v>
      </c>
      <c r="AC3915" s="11">
        <v>0</v>
      </c>
      <c r="AD3915" s="11">
        <v>0</v>
      </c>
      <c r="AE3915" s="11">
        <v>0</v>
      </c>
      <c r="AF3915" s="11">
        <v>0</v>
      </c>
      <c r="AG3915" s="11">
        <v>0</v>
      </c>
      <c r="AH3915" s="11">
        <v>0</v>
      </c>
      <c r="AI3915" s="11">
        <v>0</v>
      </c>
      <c r="AJ3915" s="11">
        <v>0</v>
      </c>
      <c r="AK3915" s="11">
        <v>0</v>
      </c>
      <c r="AL3915" s="11">
        <v>0</v>
      </c>
      <c r="AM3915" s="11">
        <v>8627000</v>
      </c>
      <c r="AN3915" s="11">
        <v>8627000</v>
      </c>
      <c r="AO39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308627000</v>
      </c>
      <c r="AQ39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263627000</v>
      </c>
      <c r="AS3915" s="11">
        <f>Table_PBS_SQL_DB2_PBSSQL_PBS_NDP_Tina_CG_QtrlyPerformance_Final[[#This Row],[GOU REL]]+Table_PBS_SQL_DB2_PBSSQL_PBS_NDP_Tina_CG_QtrlyPerformance_Final[[#This Row],[EXT REL]]</f>
        <v>308627000</v>
      </c>
      <c r="AT3915" s="11">
        <f>Table_PBS_SQL_DB2_PBSSQL_PBS_NDP_Tina_CG_QtrlyPerformance_Final[[#This Row],[GOU EXP]]+Table_PBS_SQL_DB2_PBSSQL_PBS_NDP_Tina_CG_QtrlyPerformance_Final[[#This Row],[EXT EXP]]</f>
        <v>263627000</v>
      </c>
      <c r="AU3915" s="11" t="str">
        <f>IF(Table_PBS_SQL_DB2_PBSSQL_PBS_NDP_Tina_CG_QtrlyPerformance_Final[[#This Row],[Item_Code]]&gt;"300000", "Capital", "Recurrent")</f>
        <v>Recurrent</v>
      </c>
    </row>
    <row r="3916" spans="1:47" x14ac:dyDescent="0.25">
      <c r="A3916" t="s">
        <v>47</v>
      </c>
      <c r="B3916" t="s">
        <v>48</v>
      </c>
      <c r="C3916" t="s">
        <v>31</v>
      </c>
      <c r="D3916" t="s">
        <v>1031</v>
      </c>
      <c r="E3916" t="s">
        <v>87</v>
      </c>
      <c r="F3916" t="s">
        <v>1138</v>
      </c>
      <c r="G3916" t="s">
        <v>31</v>
      </c>
      <c r="H3916" t="s">
        <v>1145</v>
      </c>
      <c r="I3916" t="s">
        <v>896</v>
      </c>
      <c r="J3916" t="s">
        <v>897</v>
      </c>
      <c r="K3916" t="s">
        <v>1146</v>
      </c>
      <c r="L3916" t="s">
        <v>1147</v>
      </c>
      <c r="M3916" t="s">
        <v>1148</v>
      </c>
      <c r="N3916" t="s">
        <v>1149</v>
      </c>
      <c r="O3916" t="s">
        <v>920</v>
      </c>
      <c r="P3916" t="s">
        <v>921</v>
      </c>
      <c r="Q3916" s="11">
        <v>0</v>
      </c>
      <c r="R3916" s="11">
        <v>0</v>
      </c>
      <c r="S3916" s="11">
        <v>0</v>
      </c>
      <c r="T3916" s="11">
        <v>0</v>
      </c>
      <c r="U3916" s="11">
        <v>0</v>
      </c>
      <c r="V3916" s="11">
        <v>0</v>
      </c>
      <c r="W3916" s="11">
        <v>0</v>
      </c>
      <c r="X3916" s="11">
        <v>0</v>
      </c>
      <c r="Y3916" s="11">
        <v>0</v>
      </c>
      <c r="Z3916" s="11">
        <v>0</v>
      </c>
      <c r="AA3916" s="11">
        <v>1334475000</v>
      </c>
      <c r="AB3916" s="11">
        <v>1134303750</v>
      </c>
      <c r="AC3916" s="11">
        <v>0</v>
      </c>
      <c r="AD3916" s="11">
        <v>0</v>
      </c>
      <c r="AE3916" s="11">
        <v>0</v>
      </c>
      <c r="AF3916" s="11">
        <v>0</v>
      </c>
      <c r="AG3916" s="11">
        <v>0</v>
      </c>
      <c r="AH3916" s="11">
        <v>0</v>
      </c>
      <c r="AI3916" s="11">
        <v>0</v>
      </c>
      <c r="AJ3916" s="11">
        <v>0</v>
      </c>
      <c r="AK3916" s="11">
        <v>0</v>
      </c>
      <c r="AL3916" s="11">
        <v>0</v>
      </c>
      <c r="AM3916" s="11">
        <v>0</v>
      </c>
      <c r="AN3916" s="11">
        <v>0</v>
      </c>
      <c r="AO39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1334475000</v>
      </c>
      <c r="AQ39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1134303750</v>
      </c>
      <c r="AS3916" s="11">
        <f>Table_PBS_SQL_DB2_PBSSQL_PBS_NDP_Tina_CG_QtrlyPerformance_Final[[#This Row],[GOU REL]]+Table_PBS_SQL_DB2_PBSSQL_PBS_NDP_Tina_CG_QtrlyPerformance_Final[[#This Row],[EXT REL]]</f>
        <v>1334475000</v>
      </c>
      <c r="AT3916" s="11">
        <f>Table_PBS_SQL_DB2_PBSSQL_PBS_NDP_Tina_CG_QtrlyPerformance_Final[[#This Row],[GOU EXP]]+Table_PBS_SQL_DB2_PBSSQL_PBS_NDP_Tina_CG_QtrlyPerformance_Final[[#This Row],[EXT EXP]]</f>
        <v>1134303750</v>
      </c>
      <c r="AU3916" s="11" t="str">
        <f>IF(Table_PBS_SQL_DB2_PBSSQL_PBS_NDP_Tina_CG_QtrlyPerformance_Final[[#This Row],[Item_Code]]&gt;"300000", "Capital", "Recurrent")</f>
        <v>Recurrent</v>
      </c>
    </row>
    <row r="3917" spans="1:47" x14ac:dyDescent="0.25">
      <c r="A3917" t="s">
        <v>47</v>
      </c>
      <c r="B3917" t="s">
        <v>48</v>
      </c>
      <c r="C3917" t="s">
        <v>31</v>
      </c>
      <c r="D3917" t="s">
        <v>1031</v>
      </c>
      <c r="E3917" t="s">
        <v>87</v>
      </c>
      <c r="F3917" t="s">
        <v>1138</v>
      </c>
      <c r="G3917" t="s">
        <v>31</v>
      </c>
      <c r="H3917" t="s">
        <v>1145</v>
      </c>
      <c r="I3917" t="s">
        <v>896</v>
      </c>
      <c r="J3917" t="s">
        <v>897</v>
      </c>
      <c r="K3917" t="s">
        <v>1146</v>
      </c>
      <c r="L3917" t="s">
        <v>1147</v>
      </c>
      <c r="M3917" t="s">
        <v>1148</v>
      </c>
      <c r="N3917" t="s">
        <v>1149</v>
      </c>
      <c r="O3917" t="s">
        <v>1085</v>
      </c>
      <c r="P3917" t="s">
        <v>1086</v>
      </c>
      <c r="Q3917" s="11">
        <v>0</v>
      </c>
      <c r="R3917" s="11">
        <v>0</v>
      </c>
      <c r="S3917" s="11">
        <v>0</v>
      </c>
      <c r="T3917" s="11">
        <v>0</v>
      </c>
      <c r="U3917" s="11">
        <v>0</v>
      </c>
      <c r="V3917" s="11">
        <v>0</v>
      </c>
      <c r="W3917" s="11">
        <v>0</v>
      </c>
      <c r="X3917" s="11">
        <v>0</v>
      </c>
      <c r="Y3917" s="11">
        <v>0</v>
      </c>
      <c r="Z3917" s="11">
        <v>0</v>
      </c>
      <c r="AA3917" s="11">
        <v>0</v>
      </c>
      <c r="AB3917" s="11">
        <v>0</v>
      </c>
      <c r="AC3917" s="11">
        <v>0</v>
      </c>
      <c r="AD3917" s="11">
        <v>0</v>
      </c>
      <c r="AE3917" s="11">
        <v>0</v>
      </c>
      <c r="AF3917" s="11">
        <v>0</v>
      </c>
      <c r="AG3917" s="11">
        <v>0</v>
      </c>
      <c r="AH3917" s="11">
        <v>0</v>
      </c>
      <c r="AI3917" s="11">
        <v>0</v>
      </c>
      <c r="AJ3917" s="11">
        <v>0</v>
      </c>
      <c r="AK3917" s="11">
        <v>0</v>
      </c>
      <c r="AL3917" s="11">
        <v>0</v>
      </c>
      <c r="AM3917" s="11">
        <v>821326192</v>
      </c>
      <c r="AN3917" s="11">
        <v>821326192</v>
      </c>
      <c r="AO39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821326192</v>
      </c>
      <c r="AQ39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821326192</v>
      </c>
      <c r="AS3917" s="11">
        <f>Table_PBS_SQL_DB2_PBSSQL_PBS_NDP_Tina_CG_QtrlyPerformance_Final[[#This Row],[GOU REL]]+Table_PBS_SQL_DB2_PBSSQL_PBS_NDP_Tina_CG_QtrlyPerformance_Final[[#This Row],[EXT REL]]</f>
        <v>821326192</v>
      </c>
      <c r="AT3917" s="11">
        <f>Table_PBS_SQL_DB2_PBSSQL_PBS_NDP_Tina_CG_QtrlyPerformance_Final[[#This Row],[GOU EXP]]+Table_PBS_SQL_DB2_PBSSQL_PBS_NDP_Tina_CG_QtrlyPerformance_Final[[#This Row],[EXT EXP]]</f>
        <v>821326192</v>
      </c>
      <c r="AU3917" s="11" t="str">
        <f>IF(Table_PBS_SQL_DB2_PBSSQL_PBS_NDP_Tina_CG_QtrlyPerformance_Final[[#This Row],[Item_Code]]&gt;"300000", "Capital", "Recurrent")</f>
        <v>Recurrent</v>
      </c>
    </row>
    <row r="3918" spans="1:47" x14ac:dyDescent="0.25">
      <c r="A3918" t="s">
        <v>493</v>
      </c>
      <c r="B3918" t="s">
        <v>494</v>
      </c>
      <c r="C3918" t="s">
        <v>491</v>
      </c>
      <c r="D3918" t="s">
        <v>861</v>
      </c>
      <c r="E3918" t="s">
        <v>31</v>
      </c>
      <c r="F3918" t="s">
        <v>862</v>
      </c>
      <c r="G3918" t="s">
        <v>75</v>
      </c>
      <c r="H3918" t="s">
        <v>863</v>
      </c>
      <c r="I3918" t="s">
        <v>493</v>
      </c>
      <c r="J3918" t="s">
        <v>864</v>
      </c>
      <c r="K3918" t="s">
        <v>495</v>
      </c>
      <c r="L3918" t="s">
        <v>865</v>
      </c>
      <c r="M3918" t="s">
        <v>866</v>
      </c>
      <c r="N3918" t="s">
        <v>867</v>
      </c>
      <c r="O3918" t="s">
        <v>924</v>
      </c>
      <c r="P3918" t="s">
        <v>925</v>
      </c>
      <c r="Q3918" s="11">
        <v>0</v>
      </c>
      <c r="R3918" s="11">
        <v>0</v>
      </c>
      <c r="S3918" s="11">
        <v>0</v>
      </c>
      <c r="T3918" s="11">
        <v>0</v>
      </c>
      <c r="U3918" s="11">
        <v>518800000</v>
      </c>
      <c r="V3918" s="11">
        <v>0</v>
      </c>
      <c r="W3918" s="11">
        <v>518800000</v>
      </c>
      <c r="X3918" s="11">
        <v>0</v>
      </c>
      <c r="Y3918" s="11">
        <v>0</v>
      </c>
      <c r="Z3918" s="11">
        <v>0</v>
      </c>
      <c r="AA3918" s="11">
        <v>0</v>
      </c>
      <c r="AB3918" s="11">
        <v>0</v>
      </c>
      <c r="AC3918" s="11">
        <v>518000000</v>
      </c>
      <c r="AD3918" s="11">
        <v>408920162</v>
      </c>
      <c r="AE3918" s="11">
        <v>0</v>
      </c>
      <c r="AF3918" s="11">
        <v>0</v>
      </c>
      <c r="AG3918" s="11">
        <v>0</v>
      </c>
      <c r="AH3918" s="11">
        <v>0</v>
      </c>
      <c r="AI3918" s="11">
        <v>0</v>
      </c>
      <c r="AJ3918" s="11">
        <v>0</v>
      </c>
      <c r="AK3918" s="11">
        <v>800000</v>
      </c>
      <c r="AL3918" s="11">
        <v>109222043</v>
      </c>
      <c r="AM3918" s="11">
        <v>0</v>
      </c>
      <c r="AN3918" s="11">
        <v>0</v>
      </c>
      <c r="AO39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518800000</v>
      </c>
      <c r="AP39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518142205</v>
      </c>
      <c r="AR39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18" s="11">
        <f>Table_PBS_SQL_DB2_PBSSQL_PBS_NDP_Tina_CG_QtrlyPerformance_Final[[#This Row],[GOU REL]]+Table_PBS_SQL_DB2_PBSSQL_PBS_NDP_Tina_CG_QtrlyPerformance_Final[[#This Row],[EXT REL]]</f>
        <v>518800000</v>
      </c>
      <c r="AT3918" s="11">
        <f>Table_PBS_SQL_DB2_PBSSQL_PBS_NDP_Tina_CG_QtrlyPerformance_Final[[#This Row],[GOU EXP]]+Table_PBS_SQL_DB2_PBSSQL_PBS_NDP_Tina_CG_QtrlyPerformance_Final[[#This Row],[EXT EXP]]</f>
        <v>518142205</v>
      </c>
      <c r="AU3918" s="11" t="str">
        <f>IF(Table_PBS_SQL_DB2_PBSSQL_PBS_NDP_Tina_CG_QtrlyPerformance_Final[[#This Row],[Item_Code]]&gt;"300000", "Capital", "Recurrent")</f>
        <v>Recurrent</v>
      </c>
    </row>
    <row r="3919" spans="1:47" x14ac:dyDescent="0.25">
      <c r="A3919" t="s">
        <v>467</v>
      </c>
      <c r="B3919" t="s">
        <v>468</v>
      </c>
      <c r="C3919" t="s">
        <v>465</v>
      </c>
      <c r="D3919" t="s">
        <v>871</v>
      </c>
      <c r="E3919" t="s">
        <v>87</v>
      </c>
      <c r="F3919" t="s">
        <v>872</v>
      </c>
      <c r="G3919" t="s">
        <v>97</v>
      </c>
      <c r="H3919" t="s">
        <v>873</v>
      </c>
      <c r="I3919" t="s">
        <v>467</v>
      </c>
      <c r="J3919" t="s">
        <v>874</v>
      </c>
      <c r="K3919" t="s">
        <v>469</v>
      </c>
      <c r="L3919" t="s">
        <v>875</v>
      </c>
      <c r="M3919" t="s">
        <v>1305</v>
      </c>
      <c r="N3919" t="s">
        <v>1306</v>
      </c>
      <c r="O3919" t="s">
        <v>878</v>
      </c>
      <c r="P3919" t="s">
        <v>879</v>
      </c>
      <c r="Q3919" s="11">
        <v>0</v>
      </c>
      <c r="R3919" s="11">
        <v>0</v>
      </c>
      <c r="S3919" s="11">
        <v>0</v>
      </c>
      <c r="T3919" s="11">
        <v>0</v>
      </c>
      <c r="U3919" s="11">
        <v>122393339000</v>
      </c>
      <c r="V3919" s="11">
        <v>0</v>
      </c>
      <c r="W3919" s="11">
        <v>122393339000</v>
      </c>
      <c r="X3919" s="11">
        <v>0</v>
      </c>
      <c r="Y3919" s="11">
        <v>30598334750</v>
      </c>
      <c r="Z3919" s="11">
        <v>30598334750</v>
      </c>
      <c r="AA3919" s="11">
        <v>0</v>
      </c>
      <c r="AB3919" s="11">
        <v>0</v>
      </c>
      <c r="AC3919" s="11">
        <v>0</v>
      </c>
      <c r="AD3919" s="11">
        <v>0</v>
      </c>
      <c r="AE3919" s="11">
        <v>0</v>
      </c>
      <c r="AF3919" s="11">
        <v>0</v>
      </c>
      <c r="AG3919" s="11">
        <v>0</v>
      </c>
      <c r="AH3919" s="11">
        <v>0</v>
      </c>
      <c r="AI3919" s="11">
        <v>0</v>
      </c>
      <c r="AJ3919" s="11">
        <v>0</v>
      </c>
      <c r="AK3919" s="11">
        <v>58126253060</v>
      </c>
      <c r="AL3919" s="11">
        <v>58126253060</v>
      </c>
      <c r="AM3919" s="11">
        <v>0</v>
      </c>
      <c r="AN3919" s="11">
        <v>0</v>
      </c>
      <c r="AO39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88724587810</v>
      </c>
      <c r="AP39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88724587810</v>
      </c>
      <c r="AR39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19" s="11">
        <f>Table_PBS_SQL_DB2_PBSSQL_PBS_NDP_Tina_CG_QtrlyPerformance_Final[[#This Row],[GOU REL]]+Table_PBS_SQL_DB2_PBSSQL_PBS_NDP_Tina_CG_QtrlyPerformance_Final[[#This Row],[EXT REL]]</f>
        <v>88724587810</v>
      </c>
      <c r="AT3919" s="11">
        <f>Table_PBS_SQL_DB2_PBSSQL_PBS_NDP_Tina_CG_QtrlyPerformance_Final[[#This Row],[GOU EXP]]+Table_PBS_SQL_DB2_PBSSQL_PBS_NDP_Tina_CG_QtrlyPerformance_Final[[#This Row],[EXT EXP]]</f>
        <v>88724587810</v>
      </c>
      <c r="AU3919" s="11" t="str">
        <f>IF(Table_PBS_SQL_DB2_PBSSQL_PBS_NDP_Tina_CG_QtrlyPerformance_Final[[#This Row],[Item_Code]]&gt;"300000", "Capital", "Recurrent")</f>
        <v>Recurrent</v>
      </c>
    </row>
    <row r="3920" spans="1:47" x14ac:dyDescent="0.25">
      <c r="A3920" t="s">
        <v>467</v>
      </c>
      <c r="B3920" t="s">
        <v>468</v>
      </c>
      <c r="C3920" t="s">
        <v>491</v>
      </c>
      <c r="D3920" t="s">
        <v>861</v>
      </c>
      <c r="E3920" t="s">
        <v>87</v>
      </c>
      <c r="F3920" t="s">
        <v>880</v>
      </c>
      <c r="G3920" t="s">
        <v>75</v>
      </c>
      <c r="H3920" t="s">
        <v>881</v>
      </c>
      <c r="I3920" t="s">
        <v>493</v>
      </c>
      <c r="J3920" t="s">
        <v>864</v>
      </c>
      <c r="K3920" t="s">
        <v>497</v>
      </c>
      <c r="L3920" t="s">
        <v>882</v>
      </c>
      <c r="M3920" t="s">
        <v>866</v>
      </c>
      <c r="N3920" t="s">
        <v>867</v>
      </c>
      <c r="O3920" t="s">
        <v>934</v>
      </c>
      <c r="P3920" t="s">
        <v>935</v>
      </c>
      <c r="Q3920" s="11">
        <v>0</v>
      </c>
      <c r="R3920" s="11">
        <v>0</v>
      </c>
      <c r="S3920" s="11">
        <v>0</v>
      </c>
      <c r="T3920" s="11">
        <v>0</v>
      </c>
      <c r="U3920" s="11">
        <v>2700000000</v>
      </c>
      <c r="V3920" s="11">
        <v>0</v>
      </c>
      <c r="W3920" s="11">
        <v>2700000000</v>
      </c>
      <c r="X3920" s="11">
        <v>0</v>
      </c>
      <c r="Y3920" s="11">
        <v>675000000</v>
      </c>
      <c r="Z3920" s="11">
        <v>0</v>
      </c>
      <c r="AA3920" s="11">
        <v>0</v>
      </c>
      <c r="AB3920" s="11">
        <v>0</v>
      </c>
      <c r="AC3920" s="11">
        <v>2025000000</v>
      </c>
      <c r="AD3920" s="11">
        <v>0</v>
      </c>
      <c r="AE3920" s="11">
        <v>0</v>
      </c>
      <c r="AF3920" s="11">
        <v>0</v>
      </c>
      <c r="AG3920" s="11">
        <v>0</v>
      </c>
      <c r="AH3920" s="11">
        <v>1383998400</v>
      </c>
      <c r="AI3920" s="11">
        <v>0</v>
      </c>
      <c r="AJ3920" s="11">
        <v>0</v>
      </c>
      <c r="AK3920" s="11">
        <v>0</v>
      </c>
      <c r="AL3920" s="11">
        <v>1316001597</v>
      </c>
      <c r="AM3920" s="11">
        <v>0</v>
      </c>
      <c r="AN3920" s="11">
        <v>0</v>
      </c>
      <c r="AO39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2700000000</v>
      </c>
      <c r="AP39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2699999997</v>
      </c>
      <c r="AR39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20" s="11">
        <f>Table_PBS_SQL_DB2_PBSSQL_PBS_NDP_Tina_CG_QtrlyPerformance_Final[[#This Row],[GOU REL]]+Table_PBS_SQL_DB2_PBSSQL_PBS_NDP_Tina_CG_QtrlyPerformance_Final[[#This Row],[EXT REL]]</f>
        <v>2700000000</v>
      </c>
      <c r="AT3920" s="11">
        <f>Table_PBS_SQL_DB2_PBSSQL_PBS_NDP_Tina_CG_QtrlyPerformance_Final[[#This Row],[GOU EXP]]+Table_PBS_SQL_DB2_PBSSQL_PBS_NDP_Tina_CG_QtrlyPerformance_Final[[#This Row],[EXT EXP]]</f>
        <v>2699999997</v>
      </c>
      <c r="AU3920" s="11" t="str">
        <f>IF(Table_PBS_SQL_DB2_PBSSQL_PBS_NDP_Tina_CG_QtrlyPerformance_Final[[#This Row],[Item_Code]]&gt;"300000", "Capital", "Recurrent")</f>
        <v>Capital</v>
      </c>
    </row>
    <row r="3921" spans="1:47" x14ac:dyDescent="0.25">
      <c r="A3921" t="s">
        <v>467</v>
      </c>
      <c r="B3921" t="s">
        <v>468</v>
      </c>
      <c r="C3921" t="s">
        <v>491</v>
      </c>
      <c r="D3921" t="s">
        <v>861</v>
      </c>
      <c r="E3921" t="s">
        <v>87</v>
      </c>
      <c r="F3921" t="s">
        <v>880</v>
      </c>
      <c r="G3921" t="s">
        <v>75</v>
      </c>
      <c r="H3921" t="s">
        <v>881</v>
      </c>
      <c r="I3921" t="s">
        <v>493</v>
      </c>
      <c r="J3921" t="s">
        <v>864</v>
      </c>
      <c r="K3921" t="s">
        <v>497</v>
      </c>
      <c r="L3921" t="s">
        <v>882</v>
      </c>
      <c r="M3921" t="s">
        <v>866</v>
      </c>
      <c r="N3921" t="s">
        <v>867</v>
      </c>
      <c r="O3921" t="s">
        <v>2327</v>
      </c>
      <c r="P3921" t="s">
        <v>2328</v>
      </c>
      <c r="Q3921" s="11">
        <v>0</v>
      </c>
      <c r="R3921" s="11">
        <v>0</v>
      </c>
      <c r="S3921" s="11">
        <v>0</v>
      </c>
      <c r="T3921" s="11">
        <v>0</v>
      </c>
      <c r="U3921" s="11">
        <v>2000000000</v>
      </c>
      <c r="V3921" s="11">
        <v>0</v>
      </c>
      <c r="W3921" s="11">
        <v>2000000000</v>
      </c>
      <c r="X3921" s="11">
        <v>0</v>
      </c>
      <c r="Y3921" s="11">
        <v>500000000</v>
      </c>
      <c r="Z3921" s="11">
        <v>0</v>
      </c>
      <c r="AA3921" s="11">
        <v>0</v>
      </c>
      <c r="AB3921" s="11">
        <v>0</v>
      </c>
      <c r="AC3921" s="11">
        <v>1500000000</v>
      </c>
      <c r="AD3921" s="11">
        <v>0</v>
      </c>
      <c r="AE3921" s="11">
        <v>0</v>
      </c>
      <c r="AF3921" s="11">
        <v>0</v>
      </c>
      <c r="AG3921" s="11">
        <v>0</v>
      </c>
      <c r="AH3921" s="11">
        <v>0</v>
      </c>
      <c r="AI3921" s="11">
        <v>0</v>
      </c>
      <c r="AJ3921" s="11">
        <v>0</v>
      </c>
      <c r="AK3921" s="11">
        <v>0</v>
      </c>
      <c r="AL3921" s="11">
        <v>2000000000</v>
      </c>
      <c r="AM3921" s="11">
        <v>0</v>
      </c>
      <c r="AN3921" s="11">
        <v>0</v>
      </c>
      <c r="AO39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39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2000000000</v>
      </c>
      <c r="AR39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21" s="11">
        <f>Table_PBS_SQL_DB2_PBSSQL_PBS_NDP_Tina_CG_QtrlyPerformance_Final[[#This Row],[GOU REL]]+Table_PBS_SQL_DB2_PBSSQL_PBS_NDP_Tina_CG_QtrlyPerformance_Final[[#This Row],[EXT REL]]</f>
        <v>2000000000</v>
      </c>
      <c r="AT3921" s="11">
        <f>Table_PBS_SQL_DB2_PBSSQL_PBS_NDP_Tina_CG_QtrlyPerformance_Final[[#This Row],[GOU EXP]]+Table_PBS_SQL_DB2_PBSSQL_PBS_NDP_Tina_CG_QtrlyPerformance_Final[[#This Row],[EXT EXP]]</f>
        <v>2000000000</v>
      </c>
      <c r="AU3921" s="11" t="str">
        <f>IF(Table_PBS_SQL_DB2_PBSSQL_PBS_NDP_Tina_CG_QtrlyPerformance_Final[[#This Row],[Item_Code]]&gt;"300000", "Capital", "Recurrent")</f>
        <v>Capital</v>
      </c>
    </row>
    <row r="3922" spans="1:47" x14ac:dyDescent="0.25">
      <c r="A3922" t="s">
        <v>666</v>
      </c>
      <c r="B3922" t="s">
        <v>667</v>
      </c>
      <c r="C3922" t="s">
        <v>119</v>
      </c>
      <c r="D3922" t="s">
        <v>885</v>
      </c>
      <c r="E3922" t="s">
        <v>31</v>
      </c>
      <c r="F3922" t="s">
        <v>886</v>
      </c>
      <c r="G3922" t="s">
        <v>87</v>
      </c>
      <c r="H3922" t="s">
        <v>887</v>
      </c>
      <c r="I3922" t="s">
        <v>493</v>
      </c>
      <c r="J3922" t="s">
        <v>888</v>
      </c>
      <c r="K3922" t="s">
        <v>889</v>
      </c>
      <c r="L3922" t="s">
        <v>890</v>
      </c>
      <c r="M3922" t="s">
        <v>866</v>
      </c>
      <c r="N3922" t="s">
        <v>867</v>
      </c>
      <c r="O3922" t="s">
        <v>1626</v>
      </c>
      <c r="P3922" t="s">
        <v>1627</v>
      </c>
      <c r="Q3922" s="11">
        <v>0</v>
      </c>
      <c r="R3922" s="11">
        <v>0</v>
      </c>
      <c r="S3922" s="11">
        <v>100000000</v>
      </c>
      <c r="T3922" s="11">
        <v>-100000000</v>
      </c>
      <c r="U3922" s="11">
        <v>900000000</v>
      </c>
      <c r="V3922" s="11">
        <v>0</v>
      </c>
      <c r="W3922" s="11">
        <v>1000000000</v>
      </c>
      <c r="X3922" s="11">
        <v>0</v>
      </c>
      <c r="Y3922" s="11">
        <v>0</v>
      </c>
      <c r="Z3922" s="11">
        <v>0</v>
      </c>
      <c r="AA3922" s="11">
        <v>0</v>
      </c>
      <c r="AB3922" s="11">
        <v>0</v>
      </c>
      <c r="AC3922" s="11">
        <v>60000000</v>
      </c>
      <c r="AD3922" s="11">
        <v>0</v>
      </c>
      <c r="AE3922" s="11">
        <v>0</v>
      </c>
      <c r="AF3922" s="11">
        <v>0</v>
      </c>
      <c r="AG3922" s="11">
        <v>0</v>
      </c>
      <c r="AH3922" s="11">
        <v>0</v>
      </c>
      <c r="AI3922" s="11">
        <v>0</v>
      </c>
      <c r="AJ3922" s="11">
        <v>0</v>
      </c>
      <c r="AK3922" s="11">
        <v>0</v>
      </c>
      <c r="AL3922" s="11">
        <v>0</v>
      </c>
      <c r="AM3922" s="11">
        <v>0</v>
      </c>
      <c r="AN3922" s="11">
        <v>0</v>
      </c>
      <c r="AO39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39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22" s="11">
        <f>Table_PBS_SQL_DB2_PBSSQL_PBS_NDP_Tina_CG_QtrlyPerformance_Final[[#This Row],[GOU REL]]+Table_PBS_SQL_DB2_PBSSQL_PBS_NDP_Tina_CG_QtrlyPerformance_Final[[#This Row],[EXT REL]]</f>
        <v>60000000</v>
      </c>
      <c r="AT3922" s="11">
        <f>Table_PBS_SQL_DB2_PBSSQL_PBS_NDP_Tina_CG_QtrlyPerformance_Final[[#This Row],[GOU EXP]]+Table_PBS_SQL_DB2_PBSSQL_PBS_NDP_Tina_CG_QtrlyPerformance_Final[[#This Row],[EXT EXP]]</f>
        <v>0</v>
      </c>
      <c r="AU3922" s="11" t="str">
        <f>IF(Table_PBS_SQL_DB2_PBSSQL_PBS_NDP_Tina_CG_QtrlyPerformance_Final[[#This Row],[Item_Code]]&gt;"300000", "Capital", "Recurrent")</f>
        <v>Capital</v>
      </c>
    </row>
    <row r="3923" spans="1:47" x14ac:dyDescent="0.25">
      <c r="A3923" t="s">
        <v>666</v>
      </c>
      <c r="B3923" t="s">
        <v>667</v>
      </c>
      <c r="C3923" t="s">
        <v>119</v>
      </c>
      <c r="D3923" t="s">
        <v>885</v>
      </c>
      <c r="E3923" t="s">
        <v>31</v>
      </c>
      <c r="F3923" t="s">
        <v>886</v>
      </c>
      <c r="G3923" t="s">
        <v>87</v>
      </c>
      <c r="H3923" t="s">
        <v>887</v>
      </c>
      <c r="I3923" t="s">
        <v>493</v>
      </c>
      <c r="J3923" t="s">
        <v>888</v>
      </c>
      <c r="K3923" t="s">
        <v>889</v>
      </c>
      <c r="L3923" t="s">
        <v>890</v>
      </c>
      <c r="M3923" t="s">
        <v>891</v>
      </c>
      <c r="N3923" t="s">
        <v>892</v>
      </c>
      <c r="O3923" t="s">
        <v>1004</v>
      </c>
      <c r="P3923" t="s">
        <v>868</v>
      </c>
      <c r="Q3923" s="11">
        <v>0</v>
      </c>
      <c r="R3923" s="11">
        <v>0</v>
      </c>
      <c r="S3923" s="11">
        <v>0</v>
      </c>
      <c r="T3923" s="11">
        <v>0</v>
      </c>
      <c r="U3923" s="11">
        <v>100000000</v>
      </c>
      <c r="V3923" s="11">
        <v>0</v>
      </c>
      <c r="W3923" s="11">
        <v>100000000</v>
      </c>
      <c r="X3923" s="11">
        <v>0</v>
      </c>
      <c r="Y3923" s="11">
        <v>0</v>
      </c>
      <c r="Z3923" s="11">
        <v>0</v>
      </c>
      <c r="AA3923" s="11">
        <v>0</v>
      </c>
      <c r="AB3923" s="11">
        <v>0</v>
      </c>
      <c r="AC3923" s="11">
        <v>0</v>
      </c>
      <c r="AD3923" s="11">
        <v>0</v>
      </c>
      <c r="AE3923" s="11">
        <v>0</v>
      </c>
      <c r="AF3923" s="11">
        <v>0</v>
      </c>
      <c r="AG3923" s="11">
        <v>50000000</v>
      </c>
      <c r="AH3923" s="11">
        <v>4480000</v>
      </c>
      <c r="AI3923" s="11">
        <v>0</v>
      </c>
      <c r="AJ3923" s="11">
        <v>0</v>
      </c>
      <c r="AK3923" s="11">
        <v>30000000</v>
      </c>
      <c r="AL3923" s="11">
        <v>66628111</v>
      </c>
      <c r="AM3923" s="11">
        <v>0</v>
      </c>
      <c r="AN3923" s="11">
        <v>0</v>
      </c>
      <c r="AO39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39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71108111</v>
      </c>
      <c r="AR39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23" s="11">
        <f>Table_PBS_SQL_DB2_PBSSQL_PBS_NDP_Tina_CG_QtrlyPerformance_Final[[#This Row],[GOU REL]]+Table_PBS_SQL_DB2_PBSSQL_PBS_NDP_Tina_CG_QtrlyPerformance_Final[[#This Row],[EXT REL]]</f>
        <v>80000000</v>
      </c>
      <c r="AT3923" s="11">
        <f>Table_PBS_SQL_DB2_PBSSQL_PBS_NDP_Tina_CG_QtrlyPerformance_Final[[#This Row],[GOU EXP]]+Table_PBS_SQL_DB2_PBSSQL_PBS_NDP_Tina_CG_QtrlyPerformance_Final[[#This Row],[EXT EXP]]</f>
        <v>71108111</v>
      </c>
      <c r="AU3923" s="11" t="str">
        <f>IF(Table_PBS_SQL_DB2_PBSSQL_PBS_NDP_Tina_CG_QtrlyPerformance_Final[[#This Row],[Item_Code]]&gt;"300000", "Capital", "Recurrent")</f>
        <v>Recurrent</v>
      </c>
    </row>
    <row r="3924" spans="1:47" x14ac:dyDescent="0.25">
      <c r="A3924" t="s">
        <v>666</v>
      </c>
      <c r="B3924" t="s">
        <v>667</v>
      </c>
      <c r="C3924" t="s">
        <v>491</v>
      </c>
      <c r="D3924" t="s">
        <v>861</v>
      </c>
      <c r="E3924" t="s">
        <v>177</v>
      </c>
      <c r="F3924" t="s">
        <v>895</v>
      </c>
      <c r="G3924" t="s">
        <v>87</v>
      </c>
      <c r="H3924" t="s">
        <v>887</v>
      </c>
      <c r="I3924" t="s">
        <v>896</v>
      </c>
      <c r="J3924" t="s">
        <v>897</v>
      </c>
      <c r="K3924" t="s">
        <v>898</v>
      </c>
      <c r="L3924" t="s">
        <v>899</v>
      </c>
      <c r="M3924" t="s">
        <v>900</v>
      </c>
      <c r="N3924" t="s">
        <v>901</v>
      </c>
      <c r="O3924" t="s">
        <v>996</v>
      </c>
      <c r="P3924" t="s">
        <v>997</v>
      </c>
      <c r="Q3924" s="11">
        <v>0</v>
      </c>
      <c r="R3924" s="11">
        <v>0</v>
      </c>
      <c r="S3924" s="11">
        <v>0</v>
      </c>
      <c r="T3924" s="11">
        <v>0</v>
      </c>
      <c r="U3924" s="11">
        <v>0</v>
      </c>
      <c r="V3924" s="11">
        <v>0</v>
      </c>
      <c r="W3924" s="11">
        <v>0</v>
      </c>
      <c r="X3924" s="11">
        <v>0</v>
      </c>
      <c r="Y3924" s="11">
        <v>0</v>
      </c>
      <c r="Z3924" s="11">
        <v>0</v>
      </c>
      <c r="AA3924" s="11">
        <v>72728813</v>
      </c>
      <c r="AB3924" s="11">
        <v>72728813</v>
      </c>
      <c r="AC3924" s="11">
        <v>0</v>
      </c>
      <c r="AD3924" s="11">
        <v>0</v>
      </c>
      <c r="AE3924" s="11">
        <v>18053000</v>
      </c>
      <c r="AF3924" s="11">
        <v>18053000</v>
      </c>
      <c r="AG3924" s="11">
        <v>0</v>
      </c>
      <c r="AH3924" s="11">
        <v>0</v>
      </c>
      <c r="AI3924" s="11">
        <v>13440000</v>
      </c>
      <c r="AJ3924" s="11">
        <v>13440000</v>
      </c>
      <c r="AK3924" s="11">
        <v>0</v>
      </c>
      <c r="AL3924" s="11">
        <v>0</v>
      </c>
      <c r="AM3924" s="11">
        <v>16249999</v>
      </c>
      <c r="AN3924" s="11">
        <v>16249999</v>
      </c>
      <c r="AO39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120471812</v>
      </c>
      <c r="AQ39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120471812</v>
      </c>
      <c r="AS3924" s="11">
        <f>Table_PBS_SQL_DB2_PBSSQL_PBS_NDP_Tina_CG_QtrlyPerformance_Final[[#This Row],[GOU REL]]+Table_PBS_SQL_DB2_PBSSQL_PBS_NDP_Tina_CG_QtrlyPerformance_Final[[#This Row],[EXT REL]]</f>
        <v>120471812</v>
      </c>
      <c r="AT3924" s="11">
        <f>Table_PBS_SQL_DB2_PBSSQL_PBS_NDP_Tina_CG_QtrlyPerformance_Final[[#This Row],[GOU EXP]]+Table_PBS_SQL_DB2_PBSSQL_PBS_NDP_Tina_CG_QtrlyPerformance_Final[[#This Row],[EXT EXP]]</f>
        <v>120471812</v>
      </c>
      <c r="AU3924" s="11" t="str">
        <f>IF(Table_PBS_SQL_DB2_PBSSQL_PBS_NDP_Tina_CG_QtrlyPerformance_Final[[#This Row],[Item_Code]]&gt;"300000", "Capital", "Recurrent")</f>
        <v>Recurrent</v>
      </c>
    </row>
    <row r="3925" spans="1:47" x14ac:dyDescent="0.25">
      <c r="A3925" t="s">
        <v>666</v>
      </c>
      <c r="B3925" t="s">
        <v>667</v>
      </c>
      <c r="C3925" t="s">
        <v>491</v>
      </c>
      <c r="D3925" t="s">
        <v>861</v>
      </c>
      <c r="E3925" t="s">
        <v>177</v>
      </c>
      <c r="F3925" t="s">
        <v>895</v>
      </c>
      <c r="G3925" t="s">
        <v>87</v>
      </c>
      <c r="H3925" t="s">
        <v>887</v>
      </c>
      <c r="I3925" t="s">
        <v>896</v>
      </c>
      <c r="J3925" t="s">
        <v>897</v>
      </c>
      <c r="K3925" t="s">
        <v>898</v>
      </c>
      <c r="L3925" t="s">
        <v>899</v>
      </c>
      <c r="M3925" t="s">
        <v>900</v>
      </c>
      <c r="N3925" t="s">
        <v>901</v>
      </c>
      <c r="O3925" t="s">
        <v>1021</v>
      </c>
      <c r="P3925" t="s">
        <v>1022</v>
      </c>
      <c r="Q3925" s="11">
        <v>0</v>
      </c>
      <c r="R3925" s="11">
        <v>0</v>
      </c>
      <c r="S3925" s="11">
        <v>0</v>
      </c>
      <c r="T3925" s="11">
        <v>0</v>
      </c>
      <c r="U3925" s="11">
        <v>0</v>
      </c>
      <c r="V3925" s="11">
        <v>0</v>
      </c>
      <c r="W3925" s="11">
        <v>0</v>
      </c>
      <c r="X3925" s="11">
        <v>0</v>
      </c>
      <c r="Y3925" s="11">
        <v>0</v>
      </c>
      <c r="Z3925" s="11">
        <v>0</v>
      </c>
      <c r="AA3925" s="11">
        <v>0</v>
      </c>
      <c r="AB3925" s="11">
        <v>0</v>
      </c>
      <c r="AC3925" s="11">
        <v>0</v>
      </c>
      <c r="AD3925" s="11">
        <v>0</v>
      </c>
      <c r="AE3925" s="11">
        <v>0</v>
      </c>
      <c r="AF3925" s="11">
        <v>0</v>
      </c>
      <c r="AG3925" s="11">
        <v>0</v>
      </c>
      <c r="AH3925" s="11">
        <v>0</v>
      </c>
      <c r="AI3925" s="11">
        <v>9558400</v>
      </c>
      <c r="AJ3925" s="11">
        <v>9558400</v>
      </c>
      <c r="AK3925" s="11">
        <v>0</v>
      </c>
      <c r="AL3925" s="11">
        <v>0</v>
      </c>
      <c r="AM3925" s="11">
        <v>0</v>
      </c>
      <c r="AN3925" s="11">
        <v>0</v>
      </c>
      <c r="AO39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9558400</v>
      </c>
      <c r="AQ39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9558400</v>
      </c>
      <c r="AS3925" s="11">
        <f>Table_PBS_SQL_DB2_PBSSQL_PBS_NDP_Tina_CG_QtrlyPerformance_Final[[#This Row],[GOU REL]]+Table_PBS_SQL_DB2_PBSSQL_PBS_NDP_Tina_CG_QtrlyPerformance_Final[[#This Row],[EXT REL]]</f>
        <v>9558400</v>
      </c>
      <c r="AT3925" s="11">
        <f>Table_PBS_SQL_DB2_PBSSQL_PBS_NDP_Tina_CG_QtrlyPerformance_Final[[#This Row],[GOU EXP]]+Table_PBS_SQL_DB2_PBSSQL_PBS_NDP_Tina_CG_QtrlyPerformance_Final[[#This Row],[EXT EXP]]</f>
        <v>9558400</v>
      </c>
      <c r="AU3925" s="11" t="str">
        <f>IF(Table_PBS_SQL_DB2_PBSSQL_PBS_NDP_Tina_CG_QtrlyPerformance_Final[[#This Row],[Item_Code]]&gt;"300000", "Capital", "Recurrent")</f>
        <v>Recurrent</v>
      </c>
    </row>
    <row r="3926" spans="1:47" x14ac:dyDescent="0.25">
      <c r="A3926" t="s">
        <v>666</v>
      </c>
      <c r="B3926" t="s">
        <v>667</v>
      </c>
      <c r="C3926" t="s">
        <v>491</v>
      </c>
      <c r="D3926" t="s">
        <v>861</v>
      </c>
      <c r="E3926" t="s">
        <v>177</v>
      </c>
      <c r="F3926" t="s">
        <v>895</v>
      </c>
      <c r="G3926" t="s">
        <v>87</v>
      </c>
      <c r="H3926" t="s">
        <v>887</v>
      </c>
      <c r="I3926" t="s">
        <v>896</v>
      </c>
      <c r="J3926" t="s">
        <v>897</v>
      </c>
      <c r="K3926" t="s">
        <v>898</v>
      </c>
      <c r="L3926" t="s">
        <v>899</v>
      </c>
      <c r="M3926" t="s">
        <v>900</v>
      </c>
      <c r="N3926" t="s">
        <v>901</v>
      </c>
      <c r="O3926" t="s">
        <v>1005</v>
      </c>
      <c r="P3926" t="s">
        <v>1006</v>
      </c>
      <c r="Q3926" s="11">
        <v>0</v>
      </c>
      <c r="R3926" s="11">
        <v>0</v>
      </c>
      <c r="S3926" s="11">
        <v>0</v>
      </c>
      <c r="T3926" s="11">
        <v>0</v>
      </c>
      <c r="U3926" s="11">
        <v>0</v>
      </c>
      <c r="V3926" s="11">
        <v>0</v>
      </c>
      <c r="W3926" s="11">
        <v>0</v>
      </c>
      <c r="X3926" s="11">
        <v>0</v>
      </c>
      <c r="Y3926" s="11">
        <v>0</v>
      </c>
      <c r="Z3926" s="11">
        <v>0</v>
      </c>
      <c r="AA3926" s="11">
        <v>799155025</v>
      </c>
      <c r="AB3926" s="11">
        <v>799155025</v>
      </c>
      <c r="AC3926" s="11">
        <v>0</v>
      </c>
      <c r="AD3926" s="11">
        <v>0</v>
      </c>
      <c r="AE3926" s="11">
        <v>455086363</v>
      </c>
      <c r="AF3926" s="11">
        <v>455086363</v>
      </c>
      <c r="AG3926" s="11">
        <v>0</v>
      </c>
      <c r="AH3926" s="11">
        <v>0</v>
      </c>
      <c r="AI3926" s="11">
        <v>513235912</v>
      </c>
      <c r="AJ3926" s="11">
        <v>513235912</v>
      </c>
      <c r="AK3926" s="11">
        <v>0</v>
      </c>
      <c r="AL3926" s="11">
        <v>0</v>
      </c>
      <c r="AM3926" s="11">
        <v>146016395</v>
      </c>
      <c r="AN3926" s="11">
        <v>146016395</v>
      </c>
      <c r="AO39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1913493695</v>
      </c>
      <c r="AQ39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1913493695</v>
      </c>
      <c r="AS3926" s="11">
        <f>Table_PBS_SQL_DB2_PBSSQL_PBS_NDP_Tina_CG_QtrlyPerformance_Final[[#This Row],[GOU REL]]+Table_PBS_SQL_DB2_PBSSQL_PBS_NDP_Tina_CG_QtrlyPerformance_Final[[#This Row],[EXT REL]]</f>
        <v>1913493695</v>
      </c>
      <c r="AT3926" s="11">
        <f>Table_PBS_SQL_DB2_PBSSQL_PBS_NDP_Tina_CG_QtrlyPerformance_Final[[#This Row],[GOU EXP]]+Table_PBS_SQL_DB2_PBSSQL_PBS_NDP_Tina_CG_QtrlyPerformance_Final[[#This Row],[EXT EXP]]</f>
        <v>1913493695</v>
      </c>
      <c r="AU3926" s="11" t="str">
        <f>IF(Table_PBS_SQL_DB2_PBSSQL_PBS_NDP_Tina_CG_QtrlyPerformance_Final[[#This Row],[Item_Code]]&gt;"300000", "Capital", "Recurrent")</f>
        <v>Recurrent</v>
      </c>
    </row>
    <row r="3927" spans="1:47" x14ac:dyDescent="0.25">
      <c r="A3927" t="s">
        <v>666</v>
      </c>
      <c r="B3927" t="s">
        <v>667</v>
      </c>
      <c r="C3927" t="s">
        <v>491</v>
      </c>
      <c r="D3927" t="s">
        <v>861</v>
      </c>
      <c r="E3927" t="s">
        <v>177</v>
      </c>
      <c r="F3927" t="s">
        <v>895</v>
      </c>
      <c r="G3927" t="s">
        <v>87</v>
      </c>
      <c r="H3927" t="s">
        <v>887</v>
      </c>
      <c r="I3927" t="s">
        <v>896</v>
      </c>
      <c r="J3927" t="s">
        <v>897</v>
      </c>
      <c r="K3927" t="s">
        <v>898</v>
      </c>
      <c r="L3927" t="s">
        <v>899</v>
      </c>
      <c r="M3927" t="s">
        <v>900</v>
      </c>
      <c r="N3927" t="s">
        <v>901</v>
      </c>
      <c r="O3927" t="s">
        <v>922</v>
      </c>
      <c r="P3927" t="s">
        <v>923</v>
      </c>
      <c r="Q3927" s="11">
        <v>0</v>
      </c>
      <c r="R3927" s="11">
        <v>0</v>
      </c>
      <c r="S3927" s="11">
        <v>0</v>
      </c>
      <c r="T3927" s="11">
        <v>0</v>
      </c>
      <c r="U3927" s="11">
        <v>0</v>
      </c>
      <c r="V3927" s="11">
        <v>0</v>
      </c>
      <c r="W3927" s="11">
        <v>0</v>
      </c>
      <c r="X3927" s="11">
        <v>0</v>
      </c>
      <c r="Y3927" s="11">
        <v>0</v>
      </c>
      <c r="Z3927" s="11">
        <v>0</v>
      </c>
      <c r="AA3927" s="11">
        <v>25000000</v>
      </c>
      <c r="AB3927" s="11">
        <v>25000000</v>
      </c>
      <c r="AC3927" s="11">
        <v>0</v>
      </c>
      <c r="AD3927" s="11">
        <v>0</v>
      </c>
      <c r="AE3927" s="11">
        <v>41000000</v>
      </c>
      <c r="AF3927" s="11">
        <v>41000000</v>
      </c>
      <c r="AG3927" s="11">
        <v>0</v>
      </c>
      <c r="AH3927" s="11">
        <v>0</v>
      </c>
      <c r="AI3927" s="11">
        <v>36000000</v>
      </c>
      <c r="AJ3927" s="11">
        <v>36000000</v>
      </c>
      <c r="AK3927" s="11">
        <v>0</v>
      </c>
      <c r="AL3927" s="11">
        <v>0</v>
      </c>
      <c r="AM3927" s="11">
        <v>0</v>
      </c>
      <c r="AN3927" s="11">
        <v>0</v>
      </c>
      <c r="AO39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102000000</v>
      </c>
      <c r="AQ39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102000000</v>
      </c>
      <c r="AS3927" s="11">
        <f>Table_PBS_SQL_DB2_PBSSQL_PBS_NDP_Tina_CG_QtrlyPerformance_Final[[#This Row],[GOU REL]]+Table_PBS_SQL_DB2_PBSSQL_PBS_NDP_Tina_CG_QtrlyPerformance_Final[[#This Row],[EXT REL]]</f>
        <v>102000000</v>
      </c>
      <c r="AT3927" s="11">
        <f>Table_PBS_SQL_DB2_PBSSQL_PBS_NDP_Tina_CG_QtrlyPerformance_Final[[#This Row],[GOU EXP]]+Table_PBS_SQL_DB2_PBSSQL_PBS_NDP_Tina_CG_QtrlyPerformance_Final[[#This Row],[EXT EXP]]</f>
        <v>102000000</v>
      </c>
      <c r="AU3927" s="11" t="str">
        <f>IF(Table_PBS_SQL_DB2_PBSSQL_PBS_NDP_Tina_CG_QtrlyPerformance_Final[[#This Row],[Item_Code]]&gt;"300000", "Capital", "Recurrent")</f>
        <v>Recurrent</v>
      </c>
    </row>
    <row r="3928" spans="1:47" x14ac:dyDescent="0.25">
      <c r="A3928" t="s">
        <v>666</v>
      </c>
      <c r="B3928" t="s">
        <v>667</v>
      </c>
      <c r="C3928" t="s">
        <v>491</v>
      </c>
      <c r="D3928" t="s">
        <v>861</v>
      </c>
      <c r="E3928" t="s">
        <v>177</v>
      </c>
      <c r="F3928" t="s">
        <v>895</v>
      </c>
      <c r="G3928" t="s">
        <v>87</v>
      </c>
      <c r="H3928" t="s">
        <v>887</v>
      </c>
      <c r="I3928" t="s">
        <v>896</v>
      </c>
      <c r="J3928" t="s">
        <v>897</v>
      </c>
      <c r="K3928" t="s">
        <v>898</v>
      </c>
      <c r="L3928" t="s">
        <v>899</v>
      </c>
      <c r="M3928" t="s">
        <v>900</v>
      </c>
      <c r="N3928" t="s">
        <v>901</v>
      </c>
      <c r="O3928" t="s">
        <v>1606</v>
      </c>
      <c r="P3928" t="s">
        <v>1607</v>
      </c>
      <c r="Q3928" s="11">
        <v>0</v>
      </c>
      <c r="R3928" s="11">
        <v>0</v>
      </c>
      <c r="S3928" s="11">
        <v>0</v>
      </c>
      <c r="T3928" s="11">
        <v>0</v>
      </c>
      <c r="U3928" s="11">
        <v>0</v>
      </c>
      <c r="V3928" s="11">
        <v>0</v>
      </c>
      <c r="W3928" s="11">
        <v>0</v>
      </c>
      <c r="X3928" s="11">
        <v>0</v>
      </c>
      <c r="Y3928" s="11">
        <v>0</v>
      </c>
      <c r="Z3928" s="11">
        <v>0</v>
      </c>
      <c r="AA3928" s="11">
        <v>0</v>
      </c>
      <c r="AB3928" s="11">
        <v>0</v>
      </c>
      <c r="AC3928" s="11">
        <v>0</v>
      </c>
      <c r="AD3928" s="11">
        <v>0</v>
      </c>
      <c r="AE3928" s="11">
        <v>0</v>
      </c>
      <c r="AF3928" s="11">
        <v>0</v>
      </c>
      <c r="AG3928" s="11">
        <v>0</v>
      </c>
      <c r="AH3928" s="11">
        <v>0</v>
      </c>
      <c r="AI3928" s="11">
        <v>3740000</v>
      </c>
      <c r="AJ3928" s="11">
        <v>3740000</v>
      </c>
      <c r="AK3928" s="11">
        <v>0</v>
      </c>
      <c r="AL3928" s="11">
        <v>0</v>
      </c>
      <c r="AM3928" s="11">
        <v>11600000</v>
      </c>
      <c r="AN3928" s="11">
        <v>11600000</v>
      </c>
      <c r="AO39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15340000</v>
      </c>
      <c r="AQ39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15340000</v>
      </c>
      <c r="AS3928" s="11">
        <f>Table_PBS_SQL_DB2_PBSSQL_PBS_NDP_Tina_CG_QtrlyPerformance_Final[[#This Row],[GOU REL]]+Table_PBS_SQL_DB2_PBSSQL_PBS_NDP_Tina_CG_QtrlyPerformance_Final[[#This Row],[EXT REL]]</f>
        <v>15340000</v>
      </c>
      <c r="AT3928" s="11">
        <f>Table_PBS_SQL_DB2_PBSSQL_PBS_NDP_Tina_CG_QtrlyPerformance_Final[[#This Row],[GOU EXP]]+Table_PBS_SQL_DB2_PBSSQL_PBS_NDP_Tina_CG_QtrlyPerformance_Final[[#This Row],[EXT EXP]]</f>
        <v>15340000</v>
      </c>
      <c r="AU3928" s="11" t="str">
        <f>IF(Table_PBS_SQL_DB2_PBSSQL_PBS_NDP_Tina_CG_QtrlyPerformance_Final[[#This Row],[Item_Code]]&gt;"300000", "Capital", "Recurrent")</f>
        <v>Recurrent</v>
      </c>
    </row>
    <row r="3929" spans="1:47" x14ac:dyDescent="0.25">
      <c r="A3929" t="s">
        <v>666</v>
      </c>
      <c r="B3929" t="s">
        <v>667</v>
      </c>
      <c r="C3929" t="s">
        <v>491</v>
      </c>
      <c r="D3929" t="s">
        <v>861</v>
      </c>
      <c r="E3929" t="s">
        <v>177</v>
      </c>
      <c r="F3929" t="s">
        <v>895</v>
      </c>
      <c r="G3929" t="s">
        <v>87</v>
      </c>
      <c r="H3929" t="s">
        <v>887</v>
      </c>
      <c r="I3929" t="s">
        <v>467</v>
      </c>
      <c r="J3929" t="s">
        <v>908</v>
      </c>
      <c r="K3929" t="s">
        <v>898</v>
      </c>
      <c r="L3929" t="s">
        <v>899</v>
      </c>
      <c r="M3929" t="s">
        <v>900</v>
      </c>
      <c r="N3929" t="s">
        <v>901</v>
      </c>
      <c r="O3929" t="s">
        <v>1021</v>
      </c>
      <c r="P3929" t="s">
        <v>1022</v>
      </c>
      <c r="Q3929" s="11">
        <v>0</v>
      </c>
      <c r="R3929" s="11">
        <v>0</v>
      </c>
      <c r="S3929" s="11">
        <v>0</v>
      </c>
      <c r="T3929" s="11">
        <v>0</v>
      </c>
      <c r="U3929" s="11">
        <v>10000000</v>
      </c>
      <c r="V3929" s="11">
        <v>0</v>
      </c>
      <c r="W3929" s="11">
        <v>0</v>
      </c>
      <c r="X3929" s="11">
        <v>10000000</v>
      </c>
      <c r="Y3929" s="11">
        <v>0</v>
      </c>
      <c r="Z3929" s="11">
        <v>0</v>
      </c>
      <c r="AA3929" s="11">
        <v>0</v>
      </c>
      <c r="AB3929" s="11">
        <v>0</v>
      </c>
      <c r="AC3929" s="11">
        <v>0</v>
      </c>
      <c r="AD3929" s="11">
        <v>0</v>
      </c>
      <c r="AE3929" s="11">
        <v>0</v>
      </c>
      <c r="AF3929" s="11">
        <v>0</v>
      </c>
      <c r="AG3929" s="11">
        <v>0</v>
      </c>
      <c r="AH3929" s="11">
        <v>0</v>
      </c>
      <c r="AI3929" s="11">
        <v>0</v>
      </c>
      <c r="AJ3929" s="11">
        <v>0</v>
      </c>
      <c r="AK3929" s="11">
        <v>0</v>
      </c>
      <c r="AL3929" s="11">
        <v>0</v>
      </c>
      <c r="AM3929" s="11">
        <v>0</v>
      </c>
      <c r="AN3929" s="11">
        <v>0</v>
      </c>
      <c r="AO39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29" s="11">
        <f>Table_PBS_SQL_DB2_PBSSQL_PBS_NDP_Tina_CG_QtrlyPerformance_Final[[#This Row],[GOU REL]]+Table_PBS_SQL_DB2_PBSSQL_PBS_NDP_Tina_CG_QtrlyPerformance_Final[[#This Row],[EXT REL]]</f>
        <v>0</v>
      </c>
      <c r="AT3929" s="11">
        <f>Table_PBS_SQL_DB2_PBSSQL_PBS_NDP_Tina_CG_QtrlyPerformance_Final[[#This Row],[GOU EXP]]+Table_PBS_SQL_DB2_PBSSQL_PBS_NDP_Tina_CG_QtrlyPerformance_Final[[#This Row],[EXT EXP]]</f>
        <v>0</v>
      </c>
      <c r="AU3929" s="11" t="str">
        <f>IF(Table_PBS_SQL_DB2_PBSSQL_PBS_NDP_Tina_CG_QtrlyPerformance_Final[[#This Row],[Item_Code]]&gt;"300000", "Capital", "Recurrent")</f>
        <v>Recurrent</v>
      </c>
    </row>
    <row r="3930" spans="1:47" x14ac:dyDescent="0.25">
      <c r="A3930" t="s">
        <v>666</v>
      </c>
      <c r="B3930" t="s">
        <v>667</v>
      </c>
      <c r="C3930" t="s">
        <v>491</v>
      </c>
      <c r="D3930" t="s">
        <v>861</v>
      </c>
      <c r="E3930" t="s">
        <v>177</v>
      </c>
      <c r="F3930" t="s">
        <v>895</v>
      </c>
      <c r="G3930" t="s">
        <v>87</v>
      </c>
      <c r="H3930" t="s">
        <v>887</v>
      </c>
      <c r="I3930" t="s">
        <v>467</v>
      </c>
      <c r="J3930" t="s">
        <v>908</v>
      </c>
      <c r="K3930" t="s">
        <v>898</v>
      </c>
      <c r="L3930" t="s">
        <v>899</v>
      </c>
      <c r="M3930" t="s">
        <v>900</v>
      </c>
      <c r="N3930" t="s">
        <v>901</v>
      </c>
      <c r="O3930" t="s">
        <v>940</v>
      </c>
      <c r="P3930" t="s">
        <v>941</v>
      </c>
      <c r="Q3930" s="11">
        <v>0</v>
      </c>
      <c r="R3930" s="11">
        <v>0</v>
      </c>
      <c r="S3930" s="11">
        <v>0</v>
      </c>
      <c r="T3930" s="11">
        <v>0</v>
      </c>
      <c r="U3930" s="11">
        <v>6000000</v>
      </c>
      <c r="V3930" s="11">
        <v>0</v>
      </c>
      <c r="W3930" s="11">
        <v>0</v>
      </c>
      <c r="X3930" s="11">
        <v>6000000</v>
      </c>
      <c r="Y3930" s="11">
        <v>0</v>
      </c>
      <c r="Z3930" s="11">
        <v>0</v>
      </c>
      <c r="AA3930" s="11">
        <v>0</v>
      </c>
      <c r="AB3930" s="11">
        <v>0</v>
      </c>
      <c r="AC3930" s="11">
        <v>0</v>
      </c>
      <c r="AD3930" s="11">
        <v>0</v>
      </c>
      <c r="AE3930" s="11">
        <v>0</v>
      </c>
      <c r="AF3930" s="11">
        <v>0</v>
      </c>
      <c r="AG3930" s="11">
        <v>0</v>
      </c>
      <c r="AH3930" s="11">
        <v>0</v>
      </c>
      <c r="AI3930" s="11">
        <v>0</v>
      </c>
      <c r="AJ3930" s="11">
        <v>0</v>
      </c>
      <c r="AK3930" s="11">
        <v>0</v>
      </c>
      <c r="AL3930" s="11">
        <v>0</v>
      </c>
      <c r="AM3930" s="11">
        <v>0</v>
      </c>
      <c r="AN3930" s="11">
        <v>0</v>
      </c>
      <c r="AO39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0" s="11">
        <f>Table_PBS_SQL_DB2_PBSSQL_PBS_NDP_Tina_CG_QtrlyPerformance_Final[[#This Row],[GOU REL]]+Table_PBS_SQL_DB2_PBSSQL_PBS_NDP_Tina_CG_QtrlyPerformance_Final[[#This Row],[EXT REL]]</f>
        <v>0</v>
      </c>
      <c r="AT3930" s="11">
        <f>Table_PBS_SQL_DB2_PBSSQL_PBS_NDP_Tina_CG_QtrlyPerformance_Final[[#This Row],[GOU EXP]]+Table_PBS_SQL_DB2_PBSSQL_PBS_NDP_Tina_CG_QtrlyPerformance_Final[[#This Row],[EXT EXP]]</f>
        <v>0</v>
      </c>
      <c r="AU3930" s="11" t="str">
        <f>IF(Table_PBS_SQL_DB2_PBSSQL_PBS_NDP_Tina_CG_QtrlyPerformance_Final[[#This Row],[Item_Code]]&gt;"300000", "Capital", "Recurrent")</f>
        <v>Recurrent</v>
      </c>
    </row>
    <row r="3931" spans="1:47" x14ac:dyDescent="0.25">
      <c r="A3931" t="s">
        <v>666</v>
      </c>
      <c r="B3931" t="s">
        <v>667</v>
      </c>
      <c r="C3931" t="s">
        <v>491</v>
      </c>
      <c r="D3931" t="s">
        <v>861</v>
      </c>
      <c r="E3931" t="s">
        <v>177</v>
      </c>
      <c r="F3931" t="s">
        <v>895</v>
      </c>
      <c r="G3931" t="s">
        <v>87</v>
      </c>
      <c r="H3931" t="s">
        <v>887</v>
      </c>
      <c r="I3931" t="s">
        <v>467</v>
      </c>
      <c r="J3931" t="s">
        <v>908</v>
      </c>
      <c r="K3931" t="s">
        <v>898</v>
      </c>
      <c r="L3931" t="s">
        <v>899</v>
      </c>
      <c r="M3931" t="s">
        <v>900</v>
      </c>
      <c r="N3931" t="s">
        <v>901</v>
      </c>
      <c r="O3931" t="s">
        <v>1085</v>
      </c>
      <c r="P3931" t="s">
        <v>1086</v>
      </c>
      <c r="Q3931" s="11">
        <v>0</v>
      </c>
      <c r="R3931" s="11">
        <v>0</v>
      </c>
      <c r="S3931" s="11">
        <v>0</v>
      </c>
      <c r="T3931" s="11">
        <v>0</v>
      </c>
      <c r="U3931" s="11">
        <v>1200000000</v>
      </c>
      <c r="V3931" s="11">
        <v>0</v>
      </c>
      <c r="W3931" s="11">
        <v>0</v>
      </c>
      <c r="X3931" s="11">
        <v>1200000000</v>
      </c>
      <c r="Y3931" s="11">
        <v>0</v>
      </c>
      <c r="Z3931" s="11">
        <v>0</v>
      </c>
      <c r="AA3931" s="11">
        <v>0</v>
      </c>
      <c r="AB3931" s="11">
        <v>0</v>
      </c>
      <c r="AC3931" s="11">
        <v>0</v>
      </c>
      <c r="AD3931" s="11">
        <v>0</v>
      </c>
      <c r="AE3931" s="11">
        <v>0</v>
      </c>
      <c r="AF3931" s="11">
        <v>0</v>
      </c>
      <c r="AG3931" s="11">
        <v>0</v>
      </c>
      <c r="AH3931" s="11">
        <v>0</v>
      </c>
      <c r="AI3931" s="11">
        <v>0</v>
      </c>
      <c r="AJ3931" s="11">
        <v>0</v>
      </c>
      <c r="AK3931" s="11">
        <v>0</v>
      </c>
      <c r="AL3931" s="11">
        <v>0</v>
      </c>
      <c r="AM3931" s="11">
        <v>0</v>
      </c>
      <c r="AN3931" s="11">
        <v>0</v>
      </c>
      <c r="AO39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1" s="11">
        <f>Table_PBS_SQL_DB2_PBSSQL_PBS_NDP_Tina_CG_QtrlyPerformance_Final[[#This Row],[GOU REL]]+Table_PBS_SQL_DB2_PBSSQL_PBS_NDP_Tina_CG_QtrlyPerformance_Final[[#This Row],[EXT REL]]</f>
        <v>0</v>
      </c>
      <c r="AT3931" s="11">
        <f>Table_PBS_SQL_DB2_PBSSQL_PBS_NDP_Tina_CG_QtrlyPerformance_Final[[#This Row],[GOU EXP]]+Table_PBS_SQL_DB2_PBSSQL_PBS_NDP_Tina_CG_QtrlyPerformance_Final[[#This Row],[EXT EXP]]</f>
        <v>0</v>
      </c>
      <c r="AU3931" s="11" t="str">
        <f>IF(Table_PBS_SQL_DB2_PBSSQL_PBS_NDP_Tina_CG_QtrlyPerformance_Final[[#This Row],[Item_Code]]&gt;"300000", "Capital", "Recurrent")</f>
        <v>Recurrent</v>
      </c>
    </row>
    <row r="3932" spans="1:47" x14ac:dyDescent="0.25">
      <c r="A3932" t="s">
        <v>666</v>
      </c>
      <c r="B3932" t="s">
        <v>667</v>
      </c>
      <c r="C3932" t="s">
        <v>491</v>
      </c>
      <c r="D3932" t="s">
        <v>861</v>
      </c>
      <c r="E3932" t="s">
        <v>177</v>
      </c>
      <c r="F3932" t="s">
        <v>895</v>
      </c>
      <c r="G3932" t="s">
        <v>87</v>
      </c>
      <c r="H3932" t="s">
        <v>887</v>
      </c>
      <c r="I3932" t="s">
        <v>467</v>
      </c>
      <c r="J3932" t="s">
        <v>908</v>
      </c>
      <c r="K3932" t="s">
        <v>898</v>
      </c>
      <c r="L3932" t="s">
        <v>899</v>
      </c>
      <c r="M3932" t="s">
        <v>900</v>
      </c>
      <c r="N3932" t="s">
        <v>901</v>
      </c>
      <c r="O3932" t="s">
        <v>1005</v>
      </c>
      <c r="P3932" t="s">
        <v>1006</v>
      </c>
      <c r="Q3932" s="11">
        <v>0</v>
      </c>
      <c r="R3932" s="11">
        <v>0</v>
      </c>
      <c r="S3932" s="11">
        <v>0</v>
      </c>
      <c r="T3932" s="11">
        <v>0</v>
      </c>
      <c r="U3932" s="11">
        <v>1914000000</v>
      </c>
      <c r="V3932" s="11">
        <v>0</v>
      </c>
      <c r="W3932" s="11">
        <v>0</v>
      </c>
      <c r="X3932" s="11">
        <v>1914000000</v>
      </c>
      <c r="Y3932" s="11">
        <v>0</v>
      </c>
      <c r="Z3932" s="11">
        <v>0</v>
      </c>
      <c r="AA3932" s="11">
        <v>0</v>
      </c>
      <c r="AB3932" s="11">
        <v>0</v>
      </c>
      <c r="AC3932" s="11">
        <v>0</v>
      </c>
      <c r="AD3932" s="11">
        <v>0</v>
      </c>
      <c r="AE3932" s="11">
        <v>0</v>
      </c>
      <c r="AF3932" s="11">
        <v>0</v>
      </c>
      <c r="AG3932" s="11">
        <v>0</v>
      </c>
      <c r="AH3932" s="11">
        <v>0</v>
      </c>
      <c r="AI3932" s="11">
        <v>0</v>
      </c>
      <c r="AJ3932" s="11">
        <v>0</v>
      </c>
      <c r="AK3932" s="11">
        <v>0</v>
      </c>
      <c r="AL3932" s="11">
        <v>0</v>
      </c>
      <c r="AM3932" s="11">
        <v>0</v>
      </c>
      <c r="AN3932" s="11">
        <v>0</v>
      </c>
      <c r="AO39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2" s="11">
        <f>Table_PBS_SQL_DB2_PBSSQL_PBS_NDP_Tina_CG_QtrlyPerformance_Final[[#This Row],[GOU REL]]+Table_PBS_SQL_DB2_PBSSQL_PBS_NDP_Tina_CG_QtrlyPerformance_Final[[#This Row],[EXT REL]]</f>
        <v>0</v>
      </c>
      <c r="AT3932" s="11">
        <f>Table_PBS_SQL_DB2_PBSSQL_PBS_NDP_Tina_CG_QtrlyPerformance_Final[[#This Row],[GOU EXP]]+Table_PBS_SQL_DB2_PBSSQL_PBS_NDP_Tina_CG_QtrlyPerformance_Final[[#This Row],[EXT EXP]]</f>
        <v>0</v>
      </c>
      <c r="AU3932" s="11" t="str">
        <f>IF(Table_PBS_SQL_DB2_PBSSQL_PBS_NDP_Tina_CG_QtrlyPerformance_Final[[#This Row],[Item_Code]]&gt;"300000", "Capital", "Recurrent")</f>
        <v>Recurrent</v>
      </c>
    </row>
    <row r="3933" spans="1:47" x14ac:dyDescent="0.25">
      <c r="A3933" t="s">
        <v>666</v>
      </c>
      <c r="B3933" t="s">
        <v>667</v>
      </c>
      <c r="C3933" t="s">
        <v>491</v>
      </c>
      <c r="D3933" t="s">
        <v>861</v>
      </c>
      <c r="E3933" t="s">
        <v>177</v>
      </c>
      <c r="F3933" t="s">
        <v>895</v>
      </c>
      <c r="G3933" t="s">
        <v>87</v>
      </c>
      <c r="H3933" t="s">
        <v>887</v>
      </c>
      <c r="I3933" t="s">
        <v>467</v>
      </c>
      <c r="J3933" t="s">
        <v>908</v>
      </c>
      <c r="K3933" t="s">
        <v>898</v>
      </c>
      <c r="L3933" t="s">
        <v>899</v>
      </c>
      <c r="M3933" t="s">
        <v>900</v>
      </c>
      <c r="N3933" t="s">
        <v>901</v>
      </c>
      <c r="O3933" t="s">
        <v>1004</v>
      </c>
      <c r="P3933" t="s">
        <v>868</v>
      </c>
      <c r="Q3933" s="11">
        <v>0</v>
      </c>
      <c r="R3933" s="11">
        <v>0</v>
      </c>
      <c r="S3933" s="11">
        <v>0</v>
      </c>
      <c r="T3933" s="11">
        <v>0</v>
      </c>
      <c r="U3933" s="11">
        <v>293280000</v>
      </c>
      <c r="V3933" s="11">
        <v>0</v>
      </c>
      <c r="W3933" s="11">
        <v>0</v>
      </c>
      <c r="X3933" s="11">
        <v>293280000</v>
      </c>
      <c r="Y3933" s="11">
        <v>0</v>
      </c>
      <c r="Z3933" s="11">
        <v>0</v>
      </c>
      <c r="AA3933" s="11">
        <v>0</v>
      </c>
      <c r="AB3933" s="11">
        <v>0</v>
      </c>
      <c r="AC3933" s="11">
        <v>0</v>
      </c>
      <c r="AD3933" s="11">
        <v>0</v>
      </c>
      <c r="AE3933" s="11">
        <v>0</v>
      </c>
      <c r="AF3933" s="11">
        <v>0</v>
      </c>
      <c r="AG3933" s="11">
        <v>0</v>
      </c>
      <c r="AH3933" s="11">
        <v>0</v>
      </c>
      <c r="AI3933" s="11">
        <v>0</v>
      </c>
      <c r="AJ3933" s="11">
        <v>0</v>
      </c>
      <c r="AK3933" s="11">
        <v>0</v>
      </c>
      <c r="AL3933" s="11">
        <v>0</v>
      </c>
      <c r="AM3933" s="11">
        <v>0</v>
      </c>
      <c r="AN3933" s="11">
        <v>0</v>
      </c>
      <c r="AO39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3" s="11">
        <f>Table_PBS_SQL_DB2_PBSSQL_PBS_NDP_Tina_CG_QtrlyPerformance_Final[[#This Row],[GOU REL]]+Table_PBS_SQL_DB2_PBSSQL_PBS_NDP_Tina_CG_QtrlyPerformance_Final[[#This Row],[EXT REL]]</f>
        <v>0</v>
      </c>
      <c r="AT3933" s="11">
        <f>Table_PBS_SQL_DB2_PBSSQL_PBS_NDP_Tina_CG_QtrlyPerformance_Final[[#This Row],[GOU EXP]]+Table_PBS_SQL_DB2_PBSSQL_PBS_NDP_Tina_CG_QtrlyPerformance_Final[[#This Row],[EXT EXP]]</f>
        <v>0</v>
      </c>
      <c r="AU3933" s="11" t="str">
        <f>IF(Table_PBS_SQL_DB2_PBSSQL_PBS_NDP_Tina_CG_QtrlyPerformance_Final[[#This Row],[Item_Code]]&gt;"300000", "Capital", "Recurrent")</f>
        <v>Recurrent</v>
      </c>
    </row>
    <row r="3934" spans="1:47" x14ac:dyDescent="0.25">
      <c r="A3934" t="s">
        <v>666</v>
      </c>
      <c r="B3934" t="s">
        <v>667</v>
      </c>
      <c r="C3934" t="s">
        <v>664</v>
      </c>
      <c r="D3934" t="s">
        <v>913</v>
      </c>
      <c r="E3934" t="s">
        <v>31</v>
      </c>
      <c r="F3934" t="s">
        <v>914</v>
      </c>
      <c r="G3934" t="s">
        <v>75</v>
      </c>
      <c r="H3934" t="s">
        <v>915</v>
      </c>
      <c r="I3934" t="s">
        <v>896</v>
      </c>
      <c r="J3934" t="s">
        <v>897</v>
      </c>
      <c r="K3934" t="s">
        <v>916</v>
      </c>
      <c r="L3934" t="s">
        <v>917</v>
      </c>
      <c r="M3934" t="s">
        <v>918</v>
      </c>
      <c r="N3934" t="s">
        <v>919</v>
      </c>
      <c r="O3934" t="s">
        <v>911</v>
      </c>
      <c r="P3934" t="s">
        <v>912</v>
      </c>
      <c r="Q3934" s="11">
        <v>0</v>
      </c>
      <c r="R3934" s="11">
        <v>0</v>
      </c>
      <c r="S3934" s="11">
        <v>0</v>
      </c>
      <c r="T3934" s="11">
        <v>0</v>
      </c>
      <c r="U3934" s="11">
        <v>0</v>
      </c>
      <c r="V3934" s="11">
        <v>0</v>
      </c>
      <c r="W3934" s="11">
        <v>0</v>
      </c>
      <c r="X3934" s="11">
        <v>0</v>
      </c>
      <c r="Y3934" s="11">
        <v>0</v>
      </c>
      <c r="Z3934" s="11">
        <v>0</v>
      </c>
      <c r="AA3934" s="11">
        <v>42000000</v>
      </c>
      <c r="AB3934" s="11">
        <v>0</v>
      </c>
      <c r="AC3934" s="11">
        <v>0</v>
      </c>
      <c r="AD3934" s="11">
        <v>0</v>
      </c>
      <c r="AE3934" s="11">
        <v>0</v>
      </c>
      <c r="AF3934" s="11">
        <v>0</v>
      </c>
      <c r="AG3934" s="11">
        <v>0</v>
      </c>
      <c r="AH3934" s="11">
        <v>0</v>
      </c>
      <c r="AI3934" s="11">
        <v>0</v>
      </c>
      <c r="AJ3934" s="11">
        <v>0</v>
      </c>
      <c r="AK3934" s="11">
        <v>0</v>
      </c>
      <c r="AL3934" s="11">
        <v>0</v>
      </c>
      <c r="AM3934" s="11">
        <v>0</v>
      </c>
      <c r="AN3934" s="11">
        <v>0</v>
      </c>
      <c r="AO39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42000000</v>
      </c>
      <c r="AQ39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4" s="11">
        <f>Table_PBS_SQL_DB2_PBSSQL_PBS_NDP_Tina_CG_QtrlyPerformance_Final[[#This Row],[GOU REL]]+Table_PBS_SQL_DB2_PBSSQL_PBS_NDP_Tina_CG_QtrlyPerformance_Final[[#This Row],[EXT REL]]</f>
        <v>42000000</v>
      </c>
      <c r="AT3934" s="11">
        <f>Table_PBS_SQL_DB2_PBSSQL_PBS_NDP_Tina_CG_QtrlyPerformance_Final[[#This Row],[GOU EXP]]+Table_PBS_SQL_DB2_PBSSQL_PBS_NDP_Tina_CG_QtrlyPerformance_Final[[#This Row],[EXT EXP]]</f>
        <v>0</v>
      </c>
      <c r="AU3934" s="11" t="str">
        <f>IF(Table_PBS_SQL_DB2_PBSSQL_PBS_NDP_Tina_CG_QtrlyPerformance_Final[[#This Row],[Item_Code]]&gt;"300000", "Capital", "Recurrent")</f>
        <v>Recurrent</v>
      </c>
    </row>
    <row r="3935" spans="1:47" x14ac:dyDescent="0.25">
      <c r="A3935" t="s">
        <v>666</v>
      </c>
      <c r="B3935" t="s">
        <v>667</v>
      </c>
      <c r="C3935" t="s">
        <v>664</v>
      </c>
      <c r="D3935" t="s">
        <v>913</v>
      </c>
      <c r="E3935" t="s">
        <v>31</v>
      </c>
      <c r="F3935" t="s">
        <v>914</v>
      </c>
      <c r="G3935" t="s">
        <v>75</v>
      </c>
      <c r="H3935" t="s">
        <v>915</v>
      </c>
      <c r="I3935" t="s">
        <v>493</v>
      </c>
      <c r="J3935" t="s">
        <v>915</v>
      </c>
      <c r="K3935" t="s">
        <v>1833</v>
      </c>
      <c r="L3935" t="s">
        <v>1834</v>
      </c>
      <c r="M3935" t="s">
        <v>1835</v>
      </c>
      <c r="N3935" t="s">
        <v>1836</v>
      </c>
      <c r="O3935" t="s">
        <v>1085</v>
      </c>
      <c r="P3935" t="s">
        <v>1086</v>
      </c>
      <c r="Q3935" s="11">
        <v>0</v>
      </c>
      <c r="R3935" s="11">
        <v>0</v>
      </c>
      <c r="S3935" s="11">
        <v>24900000</v>
      </c>
      <c r="T3935" s="11">
        <v>-24900000</v>
      </c>
      <c r="U3935" s="11">
        <v>224100000</v>
      </c>
      <c r="V3935" s="11">
        <v>0</v>
      </c>
      <c r="W3935" s="11">
        <v>249000000</v>
      </c>
      <c r="X3935" s="11">
        <v>0</v>
      </c>
      <c r="Y3935" s="11">
        <v>0</v>
      </c>
      <c r="Z3935" s="11">
        <v>0</v>
      </c>
      <c r="AA3935" s="11">
        <v>0</v>
      </c>
      <c r="AB3935" s="11">
        <v>0</v>
      </c>
      <c r="AC3935" s="11">
        <v>0</v>
      </c>
      <c r="AD3935" s="11">
        <v>0</v>
      </c>
      <c r="AE3935" s="11">
        <v>0</v>
      </c>
      <c r="AF3935" s="11">
        <v>0</v>
      </c>
      <c r="AG3935" s="11">
        <v>120000000</v>
      </c>
      <c r="AH3935" s="11">
        <v>0</v>
      </c>
      <c r="AI3935" s="11">
        <v>0</v>
      </c>
      <c r="AJ3935" s="11">
        <v>0</v>
      </c>
      <c r="AK3935" s="11">
        <v>104100000</v>
      </c>
      <c r="AL3935" s="11">
        <v>100000000</v>
      </c>
      <c r="AM3935" s="11">
        <v>0</v>
      </c>
      <c r="AN3935" s="11">
        <v>0</v>
      </c>
      <c r="AO39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224100000</v>
      </c>
      <c r="AP39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39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5" s="11">
        <f>Table_PBS_SQL_DB2_PBSSQL_PBS_NDP_Tina_CG_QtrlyPerformance_Final[[#This Row],[GOU REL]]+Table_PBS_SQL_DB2_PBSSQL_PBS_NDP_Tina_CG_QtrlyPerformance_Final[[#This Row],[EXT REL]]</f>
        <v>224100000</v>
      </c>
      <c r="AT3935" s="11">
        <f>Table_PBS_SQL_DB2_PBSSQL_PBS_NDP_Tina_CG_QtrlyPerformance_Final[[#This Row],[GOU EXP]]+Table_PBS_SQL_DB2_PBSSQL_PBS_NDP_Tina_CG_QtrlyPerformance_Final[[#This Row],[EXT EXP]]</f>
        <v>100000000</v>
      </c>
      <c r="AU3935" s="11" t="str">
        <f>IF(Table_PBS_SQL_DB2_PBSSQL_PBS_NDP_Tina_CG_QtrlyPerformance_Final[[#This Row],[Item_Code]]&gt;"300000", "Capital", "Recurrent")</f>
        <v>Recurrent</v>
      </c>
    </row>
    <row r="3936" spans="1:47" x14ac:dyDescent="0.25">
      <c r="A3936" t="s">
        <v>666</v>
      </c>
      <c r="B3936" t="s">
        <v>667</v>
      </c>
      <c r="C3936" t="s">
        <v>664</v>
      </c>
      <c r="D3936" t="s">
        <v>913</v>
      </c>
      <c r="E3936" t="s">
        <v>31</v>
      </c>
      <c r="F3936" t="s">
        <v>914</v>
      </c>
      <c r="G3936" t="s">
        <v>75</v>
      </c>
      <c r="H3936" t="s">
        <v>915</v>
      </c>
      <c r="I3936" t="s">
        <v>493</v>
      </c>
      <c r="J3936" t="s">
        <v>915</v>
      </c>
      <c r="K3936" t="s">
        <v>930</v>
      </c>
      <c r="L3936" t="s">
        <v>931</v>
      </c>
      <c r="M3936" t="s">
        <v>932</v>
      </c>
      <c r="N3936" t="s">
        <v>933</v>
      </c>
      <c r="O3936" t="s">
        <v>1626</v>
      </c>
      <c r="P3936" t="s">
        <v>1627</v>
      </c>
      <c r="Q3936" s="11">
        <v>0</v>
      </c>
      <c r="R3936" s="11">
        <v>0</v>
      </c>
      <c r="S3936" s="11">
        <v>0</v>
      </c>
      <c r="T3936" s="11">
        <v>0</v>
      </c>
      <c r="U3936" s="11">
        <v>41000000</v>
      </c>
      <c r="V3936" s="11">
        <v>0</v>
      </c>
      <c r="W3936" s="11">
        <v>41000000</v>
      </c>
      <c r="X3936" s="11">
        <v>0</v>
      </c>
      <c r="Y3936" s="11">
        <v>0</v>
      </c>
      <c r="Z3936" s="11">
        <v>0</v>
      </c>
      <c r="AA3936" s="11">
        <v>0</v>
      </c>
      <c r="AB3936" s="11">
        <v>0</v>
      </c>
      <c r="AC3936" s="11">
        <v>41000000</v>
      </c>
      <c r="AD3936" s="11">
        <v>1970000</v>
      </c>
      <c r="AE3936" s="11">
        <v>0</v>
      </c>
      <c r="AF3936" s="11">
        <v>0</v>
      </c>
      <c r="AG3936" s="11">
        <v>0</v>
      </c>
      <c r="AH3936" s="11">
        <v>0</v>
      </c>
      <c r="AI3936" s="11">
        <v>0</v>
      </c>
      <c r="AJ3936" s="11">
        <v>0</v>
      </c>
      <c r="AK3936" s="11">
        <v>0</v>
      </c>
      <c r="AL3936" s="11">
        <v>40636542</v>
      </c>
      <c r="AM3936" s="11">
        <v>0</v>
      </c>
      <c r="AN3936" s="11">
        <v>0</v>
      </c>
      <c r="AO39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41000000</v>
      </c>
      <c r="AP39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42606542</v>
      </c>
      <c r="AR39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6" s="11">
        <f>Table_PBS_SQL_DB2_PBSSQL_PBS_NDP_Tina_CG_QtrlyPerformance_Final[[#This Row],[GOU REL]]+Table_PBS_SQL_DB2_PBSSQL_PBS_NDP_Tina_CG_QtrlyPerformance_Final[[#This Row],[EXT REL]]</f>
        <v>41000000</v>
      </c>
      <c r="AT3936" s="11">
        <f>Table_PBS_SQL_DB2_PBSSQL_PBS_NDP_Tina_CG_QtrlyPerformance_Final[[#This Row],[GOU EXP]]+Table_PBS_SQL_DB2_PBSSQL_PBS_NDP_Tina_CG_QtrlyPerformance_Final[[#This Row],[EXT EXP]]</f>
        <v>42606542</v>
      </c>
      <c r="AU3936" s="11" t="str">
        <f>IF(Table_PBS_SQL_DB2_PBSSQL_PBS_NDP_Tina_CG_QtrlyPerformance_Final[[#This Row],[Item_Code]]&gt;"300000", "Capital", "Recurrent")</f>
        <v>Capital</v>
      </c>
    </row>
    <row r="3937" spans="1:47" x14ac:dyDescent="0.25">
      <c r="A3937" t="s">
        <v>666</v>
      </c>
      <c r="B3937" t="s">
        <v>667</v>
      </c>
      <c r="C3937" t="s">
        <v>664</v>
      </c>
      <c r="D3937" t="s">
        <v>913</v>
      </c>
      <c r="E3937" t="s">
        <v>31</v>
      </c>
      <c r="F3937" t="s">
        <v>914</v>
      </c>
      <c r="G3937" t="s">
        <v>75</v>
      </c>
      <c r="H3937" t="s">
        <v>915</v>
      </c>
      <c r="I3937" t="s">
        <v>493</v>
      </c>
      <c r="J3937" t="s">
        <v>915</v>
      </c>
      <c r="K3937" t="s">
        <v>936</v>
      </c>
      <c r="L3937" t="s">
        <v>937</v>
      </c>
      <c r="M3937" t="s">
        <v>938</v>
      </c>
      <c r="N3937" t="s">
        <v>939</v>
      </c>
      <c r="O3937" t="s">
        <v>869</v>
      </c>
      <c r="P3937" t="s">
        <v>870</v>
      </c>
      <c r="Q3937" s="11">
        <v>0</v>
      </c>
      <c r="R3937" s="11">
        <v>0</v>
      </c>
      <c r="S3937" s="11">
        <v>0</v>
      </c>
      <c r="T3937" s="11">
        <v>0</v>
      </c>
      <c r="U3937" s="11">
        <v>90000000</v>
      </c>
      <c r="V3937" s="11">
        <v>0</v>
      </c>
      <c r="W3937" s="11">
        <v>90000000</v>
      </c>
      <c r="X3937" s="11">
        <v>0</v>
      </c>
      <c r="Y3937" s="11">
        <v>0</v>
      </c>
      <c r="Z3937" s="11">
        <v>0</v>
      </c>
      <c r="AA3937" s="11">
        <v>0</v>
      </c>
      <c r="AB3937" s="11">
        <v>0</v>
      </c>
      <c r="AC3937" s="11">
        <v>0</v>
      </c>
      <c r="AD3937" s="11">
        <v>0</v>
      </c>
      <c r="AE3937" s="11">
        <v>0</v>
      </c>
      <c r="AF3937" s="11">
        <v>0</v>
      </c>
      <c r="AG3937" s="11">
        <v>0</v>
      </c>
      <c r="AH3937" s="11">
        <v>0</v>
      </c>
      <c r="AI3937" s="11">
        <v>0</v>
      </c>
      <c r="AJ3937" s="11">
        <v>0</v>
      </c>
      <c r="AK3937" s="11">
        <v>90000000</v>
      </c>
      <c r="AL3937" s="11">
        <v>0</v>
      </c>
      <c r="AM3937" s="11">
        <v>0</v>
      </c>
      <c r="AN3937" s="11">
        <v>0</v>
      </c>
      <c r="AO39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39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7" s="11">
        <f>Table_PBS_SQL_DB2_PBSSQL_PBS_NDP_Tina_CG_QtrlyPerformance_Final[[#This Row],[GOU REL]]+Table_PBS_SQL_DB2_PBSSQL_PBS_NDP_Tina_CG_QtrlyPerformance_Final[[#This Row],[EXT REL]]</f>
        <v>90000000</v>
      </c>
      <c r="AT3937" s="11">
        <f>Table_PBS_SQL_DB2_PBSSQL_PBS_NDP_Tina_CG_QtrlyPerformance_Final[[#This Row],[GOU EXP]]+Table_PBS_SQL_DB2_PBSSQL_PBS_NDP_Tina_CG_QtrlyPerformance_Final[[#This Row],[EXT EXP]]</f>
        <v>0</v>
      </c>
      <c r="AU3937" s="11" t="str">
        <f>IF(Table_PBS_SQL_DB2_PBSSQL_PBS_NDP_Tina_CG_QtrlyPerformance_Final[[#This Row],[Item_Code]]&gt;"300000", "Capital", "Recurrent")</f>
        <v>Capital</v>
      </c>
    </row>
    <row r="3938" spans="1:47" x14ac:dyDescent="0.25">
      <c r="A3938" t="s">
        <v>666</v>
      </c>
      <c r="B3938" t="s">
        <v>667</v>
      </c>
      <c r="C3938" t="s">
        <v>664</v>
      </c>
      <c r="D3938" t="s">
        <v>913</v>
      </c>
      <c r="E3938" t="s">
        <v>31</v>
      </c>
      <c r="F3938" t="s">
        <v>914</v>
      </c>
      <c r="G3938" t="s">
        <v>75</v>
      </c>
      <c r="H3938" t="s">
        <v>915</v>
      </c>
      <c r="I3938" t="s">
        <v>493</v>
      </c>
      <c r="J3938" t="s">
        <v>915</v>
      </c>
      <c r="K3938" t="s">
        <v>916</v>
      </c>
      <c r="L3938" t="s">
        <v>917</v>
      </c>
      <c r="M3938" t="s">
        <v>918</v>
      </c>
      <c r="N3938" t="s">
        <v>919</v>
      </c>
      <c r="O3938" t="s">
        <v>1062</v>
      </c>
      <c r="P3938" t="s">
        <v>1063</v>
      </c>
      <c r="Q3938" s="11">
        <v>0</v>
      </c>
      <c r="R3938" s="11">
        <v>0</v>
      </c>
      <c r="S3938" s="11">
        <v>0</v>
      </c>
      <c r="T3938" s="11">
        <v>0</v>
      </c>
      <c r="U3938" s="11">
        <v>1911490000</v>
      </c>
      <c r="V3938" s="11">
        <v>0</v>
      </c>
      <c r="W3938" s="11">
        <v>0</v>
      </c>
      <c r="X3938" s="11">
        <v>1911490000</v>
      </c>
      <c r="Y3938" s="11">
        <v>0</v>
      </c>
      <c r="Z3938" s="11">
        <v>0</v>
      </c>
      <c r="AA3938" s="11">
        <v>0</v>
      </c>
      <c r="AB3938" s="11">
        <v>0</v>
      </c>
      <c r="AC3938" s="11">
        <v>0</v>
      </c>
      <c r="AD3938" s="11">
        <v>0</v>
      </c>
      <c r="AE3938" s="11">
        <v>0</v>
      </c>
      <c r="AF3938" s="11">
        <v>0</v>
      </c>
      <c r="AG3938" s="11">
        <v>0</v>
      </c>
      <c r="AH3938" s="11">
        <v>0</v>
      </c>
      <c r="AI3938" s="11">
        <v>0</v>
      </c>
      <c r="AJ3938" s="11">
        <v>0</v>
      </c>
      <c r="AK3938" s="11">
        <v>0</v>
      </c>
      <c r="AL3938" s="11">
        <v>0</v>
      </c>
      <c r="AM3938" s="11">
        <v>0</v>
      </c>
      <c r="AN3938" s="11">
        <v>0</v>
      </c>
      <c r="AO39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8" s="11">
        <f>Table_PBS_SQL_DB2_PBSSQL_PBS_NDP_Tina_CG_QtrlyPerformance_Final[[#This Row],[GOU REL]]+Table_PBS_SQL_DB2_PBSSQL_PBS_NDP_Tina_CG_QtrlyPerformance_Final[[#This Row],[EXT REL]]</f>
        <v>0</v>
      </c>
      <c r="AT3938" s="11">
        <f>Table_PBS_SQL_DB2_PBSSQL_PBS_NDP_Tina_CG_QtrlyPerformance_Final[[#This Row],[GOU EXP]]+Table_PBS_SQL_DB2_PBSSQL_PBS_NDP_Tina_CG_QtrlyPerformance_Final[[#This Row],[EXT EXP]]</f>
        <v>0</v>
      </c>
      <c r="AU3938" s="11" t="str">
        <f>IF(Table_PBS_SQL_DB2_PBSSQL_PBS_NDP_Tina_CG_QtrlyPerformance_Final[[#This Row],[Item_Code]]&gt;"300000", "Capital", "Recurrent")</f>
        <v>Recurrent</v>
      </c>
    </row>
    <row r="3939" spans="1:47" x14ac:dyDescent="0.25">
      <c r="A3939" t="s">
        <v>666</v>
      </c>
      <c r="B3939" t="s">
        <v>667</v>
      </c>
      <c r="C3939" t="s">
        <v>664</v>
      </c>
      <c r="D3939" t="s">
        <v>913</v>
      </c>
      <c r="E3939" t="s">
        <v>31</v>
      </c>
      <c r="F3939" t="s">
        <v>914</v>
      </c>
      <c r="G3939" t="s">
        <v>75</v>
      </c>
      <c r="H3939" t="s">
        <v>915</v>
      </c>
      <c r="I3939" t="s">
        <v>493</v>
      </c>
      <c r="J3939" t="s">
        <v>915</v>
      </c>
      <c r="K3939" t="s">
        <v>916</v>
      </c>
      <c r="L3939" t="s">
        <v>917</v>
      </c>
      <c r="M3939" t="s">
        <v>918</v>
      </c>
      <c r="N3939" t="s">
        <v>919</v>
      </c>
      <c r="O3939" t="s">
        <v>1016</v>
      </c>
      <c r="P3939" t="s">
        <v>1017</v>
      </c>
      <c r="Q3939" s="11">
        <v>0</v>
      </c>
      <c r="R3939" s="11">
        <v>0</v>
      </c>
      <c r="S3939" s="11">
        <v>0</v>
      </c>
      <c r="T3939" s="11">
        <v>0</v>
      </c>
      <c r="U3939" s="11">
        <v>296139344</v>
      </c>
      <c r="V3939" s="11">
        <v>0</v>
      </c>
      <c r="W3939" s="11">
        <v>0</v>
      </c>
      <c r="X3939" s="11">
        <v>296139344</v>
      </c>
      <c r="Y3939" s="11">
        <v>0</v>
      </c>
      <c r="Z3939" s="11">
        <v>0</v>
      </c>
      <c r="AA3939" s="11">
        <v>0</v>
      </c>
      <c r="AB3939" s="11">
        <v>0</v>
      </c>
      <c r="AC3939" s="11">
        <v>0</v>
      </c>
      <c r="AD3939" s="11">
        <v>0</v>
      </c>
      <c r="AE3939" s="11">
        <v>0</v>
      </c>
      <c r="AF3939" s="11">
        <v>0</v>
      </c>
      <c r="AG3939" s="11">
        <v>0</v>
      </c>
      <c r="AH3939" s="11">
        <v>0</v>
      </c>
      <c r="AI3939" s="11">
        <v>0</v>
      </c>
      <c r="AJ3939" s="11">
        <v>0</v>
      </c>
      <c r="AK3939" s="11">
        <v>0</v>
      </c>
      <c r="AL3939" s="11">
        <v>0</v>
      </c>
      <c r="AM3939" s="11">
        <v>0</v>
      </c>
      <c r="AN3939" s="11">
        <v>0</v>
      </c>
      <c r="AO39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39" s="11">
        <f>Table_PBS_SQL_DB2_PBSSQL_PBS_NDP_Tina_CG_QtrlyPerformance_Final[[#This Row],[GOU REL]]+Table_PBS_SQL_DB2_PBSSQL_PBS_NDP_Tina_CG_QtrlyPerformance_Final[[#This Row],[EXT REL]]</f>
        <v>0</v>
      </c>
      <c r="AT3939" s="11">
        <f>Table_PBS_SQL_DB2_PBSSQL_PBS_NDP_Tina_CG_QtrlyPerformance_Final[[#This Row],[GOU EXP]]+Table_PBS_SQL_DB2_PBSSQL_PBS_NDP_Tina_CG_QtrlyPerformance_Final[[#This Row],[EXT EXP]]</f>
        <v>0</v>
      </c>
      <c r="AU3939" s="11" t="str">
        <f>IF(Table_PBS_SQL_DB2_PBSSQL_PBS_NDP_Tina_CG_QtrlyPerformance_Final[[#This Row],[Item_Code]]&gt;"300000", "Capital", "Recurrent")</f>
        <v>Recurrent</v>
      </c>
    </row>
    <row r="3940" spans="1:47" x14ac:dyDescent="0.25">
      <c r="A3940" t="s">
        <v>666</v>
      </c>
      <c r="B3940" t="s">
        <v>667</v>
      </c>
      <c r="C3940" t="s">
        <v>676</v>
      </c>
      <c r="D3940" t="s">
        <v>990</v>
      </c>
      <c r="E3940" t="s">
        <v>97</v>
      </c>
      <c r="F3940" t="s">
        <v>1013</v>
      </c>
      <c r="G3940" t="s">
        <v>31</v>
      </c>
      <c r="H3940" t="s">
        <v>1441</v>
      </c>
      <c r="I3940" t="s">
        <v>493</v>
      </c>
      <c r="J3940" t="s">
        <v>864</v>
      </c>
      <c r="K3940" t="s">
        <v>668</v>
      </c>
      <c r="L3940" t="s">
        <v>2015</v>
      </c>
      <c r="M3940" t="s">
        <v>866</v>
      </c>
      <c r="N3940" t="s">
        <v>867</v>
      </c>
      <c r="O3940" t="s">
        <v>934</v>
      </c>
      <c r="P3940" t="s">
        <v>935</v>
      </c>
      <c r="Q3940" s="11">
        <v>0</v>
      </c>
      <c r="R3940" s="11">
        <v>150000000</v>
      </c>
      <c r="S3940" s="11">
        <v>0</v>
      </c>
      <c r="T3940" s="11">
        <v>150000000</v>
      </c>
      <c r="U3940" s="11">
        <v>2375000000</v>
      </c>
      <c r="V3940" s="11">
        <v>0</v>
      </c>
      <c r="W3940" s="11">
        <v>2225000000</v>
      </c>
      <c r="X3940" s="11">
        <v>0</v>
      </c>
      <c r="Y3940" s="11">
        <v>0</v>
      </c>
      <c r="Z3940" s="11">
        <v>0</v>
      </c>
      <c r="AA3940" s="11">
        <v>0</v>
      </c>
      <c r="AB3940" s="11">
        <v>0</v>
      </c>
      <c r="AC3940" s="11">
        <v>2275000000</v>
      </c>
      <c r="AD3940" s="11">
        <v>0</v>
      </c>
      <c r="AE3940" s="11">
        <v>0</v>
      </c>
      <c r="AF3940" s="11">
        <v>0</v>
      </c>
      <c r="AG3940" s="11">
        <v>100000000</v>
      </c>
      <c r="AH3940" s="11">
        <v>13375493</v>
      </c>
      <c r="AI3940" s="11">
        <v>0</v>
      </c>
      <c r="AJ3940" s="11">
        <v>0</v>
      </c>
      <c r="AK3940" s="11">
        <v>0</v>
      </c>
      <c r="AL3940" s="11">
        <v>2361624507</v>
      </c>
      <c r="AM3940" s="11">
        <v>0</v>
      </c>
      <c r="AN3940" s="11">
        <v>0</v>
      </c>
      <c r="AO39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2375000000</v>
      </c>
      <c r="AP39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2375000000</v>
      </c>
      <c r="AR39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0" s="11">
        <f>Table_PBS_SQL_DB2_PBSSQL_PBS_NDP_Tina_CG_QtrlyPerformance_Final[[#This Row],[GOU REL]]+Table_PBS_SQL_DB2_PBSSQL_PBS_NDP_Tina_CG_QtrlyPerformance_Final[[#This Row],[EXT REL]]</f>
        <v>2375000000</v>
      </c>
      <c r="AT3940" s="11">
        <f>Table_PBS_SQL_DB2_PBSSQL_PBS_NDP_Tina_CG_QtrlyPerformance_Final[[#This Row],[GOU EXP]]+Table_PBS_SQL_DB2_PBSSQL_PBS_NDP_Tina_CG_QtrlyPerformance_Final[[#This Row],[EXT EXP]]</f>
        <v>2375000000</v>
      </c>
      <c r="AU3940" s="11" t="str">
        <f>IF(Table_PBS_SQL_DB2_PBSSQL_PBS_NDP_Tina_CG_QtrlyPerformance_Final[[#This Row],[Item_Code]]&gt;"300000", "Capital", "Recurrent")</f>
        <v>Capital</v>
      </c>
    </row>
    <row r="3941" spans="1:47" x14ac:dyDescent="0.25">
      <c r="A3941" t="s">
        <v>499</v>
      </c>
      <c r="B3941" t="s">
        <v>942</v>
      </c>
      <c r="C3941" t="s">
        <v>491</v>
      </c>
      <c r="D3941" t="s">
        <v>861</v>
      </c>
      <c r="E3941" t="s">
        <v>75</v>
      </c>
      <c r="F3941" t="s">
        <v>943</v>
      </c>
      <c r="G3941" t="s">
        <v>31</v>
      </c>
      <c r="H3941" t="s">
        <v>944</v>
      </c>
      <c r="I3941" t="s">
        <v>493</v>
      </c>
      <c r="J3941" t="s">
        <v>2016</v>
      </c>
      <c r="K3941" t="s">
        <v>2017</v>
      </c>
      <c r="L3941" t="s">
        <v>2018</v>
      </c>
      <c r="M3941" t="s">
        <v>2019</v>
      </c>
      <c r="N3941" t="s">
        <v>2020</v>
      </c>
      <c r="O3941" t="s">
        <v>1516</v>
      </c>
      <c r="P3941" t="s">
        <v>1517</v>
      </c>
      <c r="Q3941" s="11">
        <v>0</v>
      </c>
      <c r="R3941" s="11">
        <v>0</v>
      </c>
      <c r="S3941" s="11">
        <v>0</v>
      </c>
      <c r="T3941" s="11">
        <v>0</v>
      </c>
      <c r="U3941" s="11">
        <v>8210087088</v>
      </c>
      <c r="V3941" s="11">
        <v>0</v>
      </c>
      <c r="W3941" s="11">
        <v>8210087088</v>
      </c>
      <c r="X3941" s="11">
        <v>0</v>
      </c>
      <c r="Y3941" s="11">
        <v>2052521772</v>
      </c>
      <c r="Z3941" s="11">
        <v>0</v>
      </c>
      <c r="AA3941" s="11">
        <v>0</v>
      </c>
      <c r="AB3941" s="11">
        <v>0</v>
      </c>
      <c r="AC3941" s="11">
        <v>2052521772</v>
      </c>
      <c r="AD3941" s="11">
        <v>2096096128</v>
      </c>
      <c r="AE3941" s="11">
        <v>0</v>
      </c>
      <c r="AF3941" s="11">
        <v>0</v>
      </c>
      <c r="AG3941" s="11">
        <v>2052521772</v>
      </c>
      <c r="AH3941" s="11">
        <v>1396624798</v>
      </c>
      <c r="AI3941" s="11">
        <v>0</v>
      </c>
      <c r="AJ3941" s="11">
        <v>0</v>
      </c>
      <c r="AK3941" s="11">
        <v>2052521772</v>
      </c>
      <c r="AL3941" s="11">
        <v>4717366162</v>
      </c>
      <c r="AM3941" s="11">
        <v>0</v>
      </c>
      <c r="AN3941" s="11">
        <v>0</v>
      </c>
      <c r="AO39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8210087088</v>
      </c>
      <c r="AP39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8210087088</v>
      </c>
      <c r="AR39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1" s="11">
        <f>Table_PBS_SQL_DB2_PBSSQL_PBS_NDP_Tina_CG_QtrlyPerformance_Final[[#This Row],[GOU REL]]+Table_PBS_SQL_DB2_PBSSQL_PBS_NDP_Tina_CG_QtrlyPerformance_Final[[#This Row],[EXT REL]]</f>
        <v>8210087088</v>
      </c>
      <c r="AT3941" s="11">
        <f>Table_PBS_SQL_DB2_PBSSQL_PBS_NDP_Tina_CG_QtrlyPerformance_Final[[#This Row],[GOU EXP]]+Table_PBS_SQL_DB2_PBSSQL_PBS_NDP_Tina_CG_QtrlyPerformance_Final[[#This Row],[EXT EXP]]</f>
        <v>8210087088</v>
      </c>
      <c r="AU3941" s="11" t="str">
        <f>IF(Table_PBS_SQL_DB2_PBSSQL_PBS_NDP_Tina_CG_QtrlyPerformance_Final[[#This Row],[Item_Code]]&gt;"300000", "Capital", "Recurrent")</f>
        <v>Capital</v>
      </c>
    </row>
    <row r="3942" spans="1:47" x14ac:dyDescent="0.25">
      <c r="A3942" t="s">
        <v>499</v>
      </c>
      <c r="B3942" t="s">
        <v>942</v>
      </c>
      <c r="C3942" t="s">
        <v>491</v>
      </c>
      <c r="D3942" t="s">
        <v>861</v>
      </c>
      <c r="E3942" t="s">
        <v>75</v>
      </c>
      <c r="F3942" t="s">
        <v>943</v>
      </c>
      <c r="G3942" t="s">
        <v>31</v>
      </c>
      <c r="H3942" t="s">
        <v>944</v>
      </c>
      <c r="I3942" t="s">
        <v>499</v>
      </c>
      <c r="J3942" t="s">
        <v>864</v>
      </c>
      <c r="K3942" t="s">
        <v>501</v>
      </c>
      <c r="L3942" t="s">
        <v>945</v>
      </c>
      <c r="M3942" t="s">
        <v>946</v>
      </c>
      <c r="N3942" t="s">
        <v>947</v>
      </c>
      <c r="O3942" t="s">
        <v>904</v>
      </c>
      <c r="P3942" t="s">
        <v>905</v>
      </c>
      <c r="Q3942" s="11">
        <v>0</v>
      </c>
      <c r="R3942" s="11">
        <v>0</v>
      </c>
      <c r="S3942" s="11">
        <v>0</v>
      </c>
      <c r="T3942" s="11">
        <v>0</v>
      </c>
      <c r="U3942" s="11">
        <v>400000000</v>
      </c>
      <c r="V3942" s="11">
        <v>0</v>
      </c>
      <c r="W3942" s="11">
        <v>0</v>
      </c>
      <c r="X3942" s="11">
        <v>400000000</v>
      </c>
      <c r="Y3942" s="11">
        <v>0</v>
      </c>
      <c r="Z3942" s="11">
        <v>0</v>
      </c>
      <c r="AA3942" s="11">
        <v>0</v>
      </c>
      <c r="AB3942" s="11">
        <v>0</v>
      </c>
      <c r="AC3942" s="11">
        <v>0</v>
      </c>
      <c r="AD3942" s="11">
        <v>0</v>
      </c>
      <c r="AE3942" s="11">
        <v>0</v>
      </c>
      <c r="AF3942" s="11">
        <v>0</v>
      </c>
      <c r="AG3942" s="11">
        <v>0</v>
      </c>
      <c r="AH3942" s="11">
        <v>0</v>
      </c>
      <c r="AI3942" s="11">
        <v>0</v>
      </c>
      <c r="AJ3942" s="11">
        <v>0</v>
      </c>
      <c r="AK3942" s="11">
        <v>0</v>
      </c>
      <c r="AL3942" s="11">
        <v>0</v>
      </c>
      <c r="AM3942" s="11">
        <v>0</v>
      </c>
      <c r="AN3942" s="11">
        <v>0</v>
      </c>
      <c r="AO39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2" s="11">
        <f>Table_PBS_SQL_DB2_PBSSQL_PBS_NDP_Tina_CG_QtrlyPerformance_Final[[#This Row],[GOU REL]]+Table_PBS_SQL_DB2_PBSSQL_PBS_NDP_Tina_CG_QtrlyPerformance_Final[[#This Row],[EXT REL]]</f>
        <v>0</v>
      </c>
      <c r="AT3942" s="11">
        <f>Table_PBS_SQL_DB2_PBSSQL_PBS_NDP_Tina_CG_QtrlyPerformance_Final[[#This Row],[GOU EXP]]+Table_PBS_SQL_DB2_PBSSQL_PBS_NDP_Tina_CG_QtrlyPerformance_Final[[#This Row],[EXT EXP]]</f>
        <v>0</v>
      </c>
      <c r="AU3942" s="11" t="str">
        <f>IF(Table_PBS_SQL_DB2_PBSSQL_PBS_NDP_Tina_CG_QtrlyPerformance_Final[[#This Row],[Item_Code]]&gt;"300000", "Capital", "Recurrent")</f>
        <v>Recurrent</v>
      </c>
    </row>
    <row r="3943" spans="1:47" x14ac:dyDescent="0.25">
      <c r="A3943" t="s">
        <v>499</v>
      </c>
      <c r="B3943" t="s">
        <v>942</v>
      </c>
      <c r="C3943" t="s">
        <v>491</v>
      </c>
      <c r="D3943" t="s">
        <v>861</v>
      </c>
      <c r="E3943" t="s">
        <v>75</v>
      </c>
      <c r="F3943" t="s">
        <v>943</v>
      </c>
      <c r="G3943" t="s">
        <v>31</v>
      </c>
      <c r="H3943" t="s">
        <v>944</v>
      </c>
      <c r="I3943" t="s">
        <v>499</v>
      </c>
      <c r="J3943" t="s">
        <v>864</v>
      </c>
      <c r="K3943" t="s">
        <v>501</v>
      </c>
      <c r="L3943" t="s">
        <v>945</v>
      </c>
      <c r="M3943" t="s">
        <v>946</v>
      </c>
      <c r="N3943" t="s">
        <v>947</v>
      </c>
      <c r="O3943" t="s">
        <v>2151</v>
      </c>
      <c r="P3943" t="s">
        <v>2152</v>
      </c>
      <c r="Q3943" s="11">
        <v>0</v>
      </c>
      <c r="R3943" s="11">
        <v>0</v>
      </c>
      <c r="S3943" s="11">
        <v>0</v>
      </c>
      <c r="T3943" s="11">
        <v>0</v>
      </c>
      <c r="U3943" s="11">
        <v>4249220000</v>
      </c>
      <c r="V3943" s="11">
        <v>0</v>
      </c>
      <c r="W3943" s="11">
        <v>0</v>
      </c>
      <c r="X3943" s="11">
        <v>4249220000</v>
      </c>
      <c r="Y3943" s="11">
        <v>0</v>
      </c>
      <c r="Z3943" s="11">
        <v>0</v>
      </c>
      <c r="AA3943" s="11">
        <v>0</v>
      </c>
      <c r="AB3943" s="11">
        <v>0</v>
      </c>
      <c r="AC3943" s="11">
        <v>0</v>
      </c>
      <c r="AD3943" s="11">
        <v>0</v>
      </c>
      <c r="AE3943" s="11">
        <v>0</v>
      </c>
      <c r="AF3943" s="11">
        <v>0</v>
      </c>
      <c r="AG3943" s="11">
        <v>0</v>
      </c>
      <c r="AH3943" s="11">
        <v>0</v>
      </c>
      <c r="AI3943" s="11">
        <v>0</v>
      </c>
      <c r="AJ3943" s="11">
        <v>0</v>
      </c>
      <c r="AK3943" s="11">
        <v>0</v>
      </c>
      <c r="AL3943" s="11">
        <v>0</v>
      </c>
      <c r="AM3943" s="11">
        <v>0</v>
      </c>
      <c r="AN3943" s="11">
        <v>0</v>
      </c>
      <c r="AO39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3" s="11">
        <f>Table_PBS_SQL_DB2_PBSSQL_PBS_NDP_Tina_CG_QtrlyPerformance_Final[[#This Row],[GOU REL]]+Table_PBS_SQL_DB2_PBSSQL_PBS_NDP_Tina_CG_QtrlyPerformance_Final[[#This Row],[EXT REL]]</f>
        <v>0</v>
      </c>
      <c r="AT3943" s="11">
        <f>Table_PBS_SQL_DB2_PBSSQL_PBS_NDP_Tina_CG_QtrlyPerformance_Final[[#This Row],[GOU EXP]]+Table_PBS_SQL_DB2_PBSSQL_PBS_NDP_Tina_CG_QtrlyPerformance_Final[[#This Row],[EXT EXP]]</f>
        <v>0</v>
      </c>
      <c r="AU3943" s="11" t="str">
        <f>IF(Table_PBS_SQL_DB2_PBSSQL_PBS_NDP_Tina_CG_QtrlyPerformance_Final[[#This Row],[Item_Code]]&gt;"300000", "Capital", "Recurrent")</f>
        <v>Recurrent</v>
      </c>
    </row>
    <row r="3944" spans="1:47" x14ac:dyDescent="0.25">
      <c r="A3944" t="s">
        <v>499</v>
      </c>
      <c r="B3944" t="s">
        <v>942</v>
      </c>
      <c r="C3944" t="s">
        <v>491</v>
      </c>
      <c r="D3944" t="s">
        <v>861</v>
      </c>
      <c r="E3944" t="s">
        <v>75</v>
      </c>
      <c r="F3944" t="s">
        <v>943</v>
      </c>
      <c r="G3944" t="s">
        <v>31</v>
      </c>
      <c r="H3944" t="s">
        <v>944</v>
      </c>
      <c r="I3944" t="s">
        <v>499</v>
      </c>
      <c r="J3944" t="s">
        <v>864</v>
      </c>
      <c r="K3944" t="s">
        <v>501</v>
      </c>
      <c r="L3944" t="s">
        <v>945</v>
      </c>
      <c r="M3944" t="s">
        <v>946</v>
      </c>
      <c r="N3944" t="s">
        <v>947</v>
      </c>
      <c r="O3944" t="s">
        <v>1974</v>
      </c>
      <c r="P3944" t="s">
        <v>1975</v>
      </c>
      <c r="Q3944" s="11">
        <v>0</v>
      </c>
      <c r="R3944" s="11">
        <v>0</v>
      </c>
      <c r="S3944" s="11">
        <v>0</v>
      </c>
      <c r="T3944" s="11">
        <v>0</v>
      </c>
      <c r="U3944" s="11">
        <v>7672300522.3100004</v>
      </c>
      <c r="V3944" s="11">
        <v>0</v>
      </c>
      <c r="W3944" s="11">
        <v>0</v>
      </c>
      <c r="X3944" s="11">
        <v>7672300522.3100004</v>
      </c>
      <c r="Y3944" s="11">
        <v>0</v>
      </c>
      <c r="Z3944" s="11">
        <v>0</v>
      </c>
      <c r="AA3944" s="11">
        <v>0</v>
      </c>
      <c r="AB3944" s="11">
        <v>0</v>
      </c>
      <c r="AC3944" s="11">
        <v>0</v>
      </c>
      <c r="AD3944" s="11">
        <v>0</v>
      </c>
      <c r="AE3944" s="11">
        <v>0</v>
      </c>
      <c r="AF3944" s="11">
        <v>0</v>
      </c>
      <c r="AG3944" s="11">
        <v>0</v>
      </c>
      <c r="AH3944" s="11">
        <v>0</v>
      </c>
      <c r="AI3944" s="11">
        <v>0</v>
      </c>
      <c r="AJ3944" s="11">
        <v>0</v>
      </c>
      <c r="AK3944" s="11">
        <v>0</v>
      </c>
      <c r="AL3944" s="11">
        <v>0</v>
      </c>
      <c r="AM3944" s="11">
        <v>0</v>
      </c>
      <c r="AN3944" s="11">
        <v>0</v>
      </c>
      <c r="AO39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4" s="11">
        <f>Table_PBS_SQL_DB2_PBSSQL_PBS_NDP_Tina_CG_QtrlyPerformance_Final[[#This Row],[GOU REL]]+Table_PBS_SQL_DB2_PBSSQL_PBS_NDP_Tina_CG_QtrlyPerformance_Final[[#This Row],[EXT REL]]</f>
        <v>0</v>
      </c>
      <c r="AT3944" s="11">
        <f>Table_PBS_SQL_DB2_PBSSQL_PBS_NDP_Tina_CG_QtrlyPerformance_Final[[#This Row],[GOU EXP]]+Table_PBS_SQL_DB2_PBSSQL_PBS_NDP_Tina_CG_QtrlyPerformance_Final[[#This Row],[EXT EXP]]</f>
        <v>0</v>
      </c>
      <c r="AU3944" s="11" t="str">
        <f>IF(Table_PBS_SQL_DB2_PBSSQL_PBS_NDP_Tina_CG_QtrlyPerformance_Final[[#This Row],[Item_Code]]&gt;"300000", "Capital", "Recurrent")</f>
        <v>Recurrent</v>
      </c>
    </row>
    <row r="3945" spans="1:47" x14ac:dyDescent="0.25">
      <c r="A3945" t="s">
        <v>477</v>
      </c>
      <c r="B3945" t="s">
        <v>478</v>
      </c>
      <c r="C3945" t="s">
        <v>475</v>
      </c>
      <c r="D3945" t="s">
        <v>951</v>
      </c>
      <c r="E3945" t="s">
        <v>87</v>
      </c>
      <c r="F3945" t="s">
        <v>952</v>
      </c>
      <c r="G3945" t="s">
        <v>97</v>
      </c>
      <c r="H3945" t="s">
        <v>881</v>
      </c>
      <c r="I3945" t="s">
        <v>467</v>
      </c>
      <c r="J3945" t="s">
        <v>953</v>
      </c>
      <c r="K3945" t="s">
        <v>479</v>
      </c>
      <c r="L3945" t="s">
        <v>954</v>
      </c>
      <c r="M3945" t="s">
        <v>955</v>
      </c>
      <c r="N3945" t="s">
        <v>956</v>
      </c>
      <c r="O3945" t="s">
        <v>1005</v>
      </c>
      <c r="P3945" t="s">
        <v>1006</v>
      </c>
      <c r="Q3945" s="11">
        <v>0</v>
      </c>
      <c r="R3945" s="11">
        <v>0</v>
      </c>
      <c r="S3945" s="11">
        <v>0</v>
      </c>
      <c r="T3945" s="11">
        <v>0</v>
      </c>
      <c r="U3945" s="11">
        <v>100000000</v>
      </c>
      <c r="V3945" s="11">
        <v>0</v>
      </c>
      <c r="W3945" s="11">
        <v>100000000</v>
      </c>
      <c r="X3945" s="11">
        <v>0</v>
      </c>
      <c r="Y3945" s="11">
        <v>0</v>
      </c>
      <c r="Z3945" s="11">
        <v>0</v>
      </c>
      <c r="AA3945" s="11">
        <v>0</v>
      </c>
      <c r="AB3945" s="11">
        <v>0</v>
      </c>
      <c r="AC3945" s="11">
        <v>50000000</v>
      </c>
      <c r="AD3945" s="11">
        <v>44214195</v>
      </c>
      <c r="AE3945" s="11">
        <v>0</v>
      </c>
      <c r="AF3945" s="11">
        <v>0</v>
      </c>
      <c r="AG3945" s="11">
        <v>25000000</v>
      </c>
      <c r="AH3945" s="11">
        <v>30785505</v>
      </c>
      <c r="AI3945" s="11">
        <v>0</v>
      </c>
      <c r="AJ3945" s="11">
        <v>0</v>
      </c>
      <c r="AK3945" s="11">
        <v>0</v>
      </c>
      <c r="AL3945" s="11">
        <v>0</v>
      </c>
      <c r="AM3945" s="11">
        <v>0</v>
      </c>
      <c r="AN3945" s="11">
        <v>0</v>
      </c>
      <c r="AO39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75000000</v>
      </c>
      <c r="AP39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74999700</v>
      </c>
      <c r="AR39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5" s="11">
        <f>Table_PBS_SQL_DB2_PBSSQL_PBS_NDP_Tina_CG_QtrlyPerformance_Final[[#This Row],[GOU REL]]+Table_PBS_SQL_DB2_PBSSQL_PBS_NDP_Tina_CG_QtrlyPerformance_Final[[#This Row],[EXT REL]]</f>
        <v>75000000</v>
      </c>
      <c r="AT3945" s="11">
        <f>Table_PBS_SQL_DB2_PBSSQL_PBS_NDP_Tina_CG_QtrlyPerformance_Final[[#This Row],[GOU EXP]]+Table_PBS_SQL_DB2_PBSSQL_PBS_NDP_Tina_CG_QtrlyPerformance_Final[[#This Row],[EXT EXP]]</f>
        <v>74999700</v>
      </c>
      <c r="AU3945" s="11" t="str">
        <f>IF(Table_PBS_SQL_DB2_PBSSQL_PBS_NDP_Tina_CG_QtrlyPerformance_Final[[#This Row],[Item_Code]]&gt;"300000", "Capital", "Recurrent")</f>
        <v>Recurrent</v>
      </c>
    </row>
    <row r="3946" spans="1:47" x14ac:dyDescent="0.25">
      <c r="A3946" t="s">
        <v>477</v>
      </c>
      <c r="B3946" t="s">
        <v>478</v>
      </c>
      <c r="C3946" t="s">
        <v>475</v>
      </c>
      <c r="D3946" t="s">
        <v>951</v>
      </c>
      <c r="E3946" t="s">
        <v>87</v>
      </c>
      <c r="F3946" t="s">
        <v>952</v>
      </c>
      <c r="G3946" t="s">
        <v>97</v>
      </c>
      <c r="H3946" t="s">
        <v>881</v>
      </c>
      <c r="I3946" t="s">
        <v>467</v>
      </c>
      <c r="J3946" t="s">
        <v>953</v>
      </c>
      <c r="K3946" t="s">
        <v>479</v>
      </c>
      <c r="L3946" t="s">
        <v>954</v>
      </c>
      <c r="M3946" t="s">
        <v>955</v>
      </c>
      <c r="N3946" t="s">
        <v>956</v>
      </c>
      <c r="O3946" t="s">
        <v>969</v>
      </c>
      <c r="P3946" t="s">
        <v>970</v>
      </c>
      <c r="Q3946" s="11">
        <v>0</v>
      </c>
      <c r="R3946" s="11">
        <v>0</v>
      </c>
      <c r="S3946" s="11">
        <v>0</v>
      </c>
      <c r="T3946" s="11">
        <v>0</v>
      </c>
      <c r="U3946" s="11">
        <v>90000000</v>
      </c>
      <c r="V3946" s="11">
        <v>0</v>
      </c>
      <c r="W3946" s="11">
        <v>90000000</v>
      </c>
      <c r="X3946" s="11">
        <v>0</v>
      </c>
      <c r="Y3946" s="11">
        <v>0</v>
      </c>
      <c r="Z3946" s="11">
        <v>0</v>
      </c>
      <c r="AA3946" s="11">
        <v>0</v>
      </c>
      <c r="AB3946" s="11">
        <v>0</v>
      </c>
      <c r="AC3946" s="11">
        <v>0</v>
      </c>
      <c r="AD3946" s="11">
        <v>0</v>
      </c>
      <c r="AE3946" s="11">
        <v>0</v>
      </c>
      <c r="AF3946" s="11">
        <v>0</v>
      </c>
      <c r="AG3946" s="11">
        <v>0</v>
      </c>
      <c r="AH3946" s="11">
        <v>0</v>
      </c>
      <c r="AI3946" s="11">
        <v>0</v>
      </c>
      <c r="AJ3946" s="11">
        <v>0</v>
      </c>
      <c r="AK3946" s="11">
        <v>90000000</v>
      </c>
      <c r="AL3946" s="11">
        <v>89999600</v>
      </c>
      <c r="AM3946" s="11">
        <v>0</v>
      </c>
      <c r="AN3946" s="11">
        <v>0</v>
      </c>
      <c r="AO39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39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89999600</v>
      </c>
      <c r="AR39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6" s="11">
        <f>Table_PBS_SQL_DB2_PBSSQL_PBS_NDP_Tina_CG_QtrlyPerformance_Final[[#This Row],[GOU REL]]+Table_PBS_SQL_DB2_PBSSQL_PBS_NDP_Tina_CG_QtrlyPerformance_Final[[#This Row],[EXT REL]]</f>
        <v>90000000</v>
      </c>
      <c r="AT3946" s="11">
        <f>Table_PBS_SQL_DB2_PBSSQL_PBS_NDP_Tina_CG_QtrlyPerformance_Final[[#This Row],[GOU EXP]]+Table_PBS_SQL_DB2_PBSSQL_PBS_NDP_Tina_CG_QtrlyPerformance_Final[[#This Row],[EXT EXP]]</f>
        <v>89999600</v>
      </c>
      <c r="AU3946" s="11" t="str">
        <f>IF(Table_PBS_SQL_DB2_PBSSQL_PBS_NDP_Tina_CG_QtrlyPerformance_Final[[#This Row],[Item_Code]]&gt;"300000", "Capital", "Recurrent")</f>
        <v>Recurrent</v>
      </c>
    </row>
    <row r="3947" spans="1:47" x14ac:dyDescent="0.25">
      <c r="A3947" t="s">
        <v>477</v>
      </c>
      <c r="B3947" t="s">
        <v>478</v>
      </c>
      <c r="C3947" t="s">
        <v>475</v>
      </c>
      <c r="D3947" t="s">
        <v>951</v>
      </c>
      <c r="E3947" t="s">
        <v>87</v>
      </c>
      <c r="F3947" t="s">
        <v>952</v>
      </c>
      <c r="G3947" t="s">
        <v>97</v>
      </c>
      <c r="H3947" t="s">
        <v>881</v>
      </c>
      <c r="I3947" t="s">
        <v>467</v>
      </c>
      <c r="J3947" t="s">
        <v>953</v>
      </c>
      <c r="K3947" t="s">
        <v>479</v>
      </c>
      <c r="L3947" t="s">
        <v>954</v>
      </c>
      <c r="M3947" t="s">
        <v>955</v>
      </c>
      <c r="N3947" t="s">
        <v>956</v>
      </c>
      <c r="O3947" t="s">
        <v>934</v>
      </c>
      <c r="P3947" t="s">
        <v>935</v>
      </c>
      <c r="Q3947" s="11">
        <v>0</v>
      </c>
      <c r="R3947" s="11">
        <v>0</v>
      </c>
      <c r="S3947" s="11">
        <v>0</v>
      </c>
      <c r="T3947" s="11">
        <v>0</v>
      </c>
      <c r="U3947" s="11">
        <v>812655385</v>
      </c>
      <c r="V3947" s="11">
        <v>0</v>
      </c>
      <c r="W3947" s="11">
        <v>812655385</v>
      </c>
      <c r="X3947" s="11">
        <v>0</v>
      </c>
      <c r="Y3947" s="11">
        <v>0</v>
      </c>
      <c r="Z3947" s="11">
        <v>0</v>
      </c>
      <c r="AA3947" s="11">
        <v>0</v>
      </c>
      <c r="AB3947" s="11">
        <v>0</v>
      </c>
      <c r="AC3947" s="11">
        <v>400000000</v>
      </c>
      <c r="AD3947" s="11">
        <v>0</v>
      </c>
      <c r="AE3947" s="11">
        <v>0</v>
      </c>
      <c r="AF3947" s="11">
        <v>0</v>
      </c>
      <c r="AG3947" s="11">
        <v>412655385</v>
      </c>
      <c r="AH3947" s="11">
        <v>0</v>
      </c>
      <c r="AI3947" s="11">
        <v>0</v>
      </c>
      <c r="AJ3947" s="11">
        <v>0</v>
      </c>
      <c r="AK3947" s="11">
        <v>0</v>
      </c>
      <c r="AL3947" s="11">
        <v>812655385</v>
      </c>
      <c r="AM3947" s="11">
        <v>0</v>
      </c>
      <c r="AN3947" s="11">
        <v>0</v>
      </c>
      <c r="AO39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812655385</v>
      </c>
      <c r="AP39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812655385</v>
      </c>
      <c r="AR39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7" s="11">
        <f>Table_PBS_SQL_DB2_PBSSQL_PBS_NDP_Tina_CG_QtrlyPerformance_Final[[#This Row],[GOU REL]]+Table_PBS_SQL_DB2_PBSSQL_PBS_NDP_Tina_CG_QtrlyPerformance_Final[[#This Row],[EXT REL]]</f>
        <v>812655385</v>
      </c>
      <c r="AT3947" s="11">
        <f>Table_PBS_SQL_DB2_PBSSQL_PBS_NDP_Tina_CG_QtrlyPerformance_Final[[#This Row],[GOU EXP]]+Table_PBS_SQL_DB2_PBSSQL_PBS_NDP_Tina_CG_QtrlyPerformance_Final[[#This Row],[EXT EXP]]</f>
        <v>812655385</v>
      </c>
      <c r="AU3947" s="11" t="str">
        <f>IF(Table_PBS_SQL_DB2_PBSSQL_PBS_NDP_Tina_CG_QtrlyPerformance_Final[[#This Row],[Item_Code]]&gt;"300000", "Capital", "Recurrent")</f>
        <v>Capital</v>
      </c>
    </row>
    <row r="3948" spans="1:47" x14ac:dyDescent="0.25">
      <c r="A3948" t="s">
        <v>511</v>
      </c>
      <c r="B3948" t="s">
        <v>2023</v>
      </c>
      <c r="C3948" t="s">
        <v>491</v>
      </c>
      <c r="D3948" t="s">
        <v>861</v>
      </c>
      <c r="E3948" t="s">
        <v>97</v>
      </c>
      <c r="F3948" t="s">
        <v>1525</v>
      </c>
      <c r="G3948" t="s">
        <v>103</v>
      </c>
      <c r="H3948" t="s">
        <v>881</v>
      </c>
      <c r="I3948" t="s">
        <v>493</v>
      </c>
      <c r="J3948" t="s">
        <v>864</v>
      </c>
      <c r="K3948" t="s">
        <v>515</v>
      </c>
      <c r="L3948" t="s">
        <v>2024</v>
      </c>
      <c r="M3948" t="s">
        <v>2286</v>
      </c>
      <c r="N3948" t="s">
        <v>2287</v>
      </c>
      <c r="O3948" t="s">
        <v>1215</v>
      </c>
      <c r="P3948" t="s">
        <v>1216</v>
      </c>
      <c r="Q3948" s="11">
        <v>0</v>
      </c>
      <c r="R3948" s="11">
        <v>0</v>
      </c>
      <c r="S3948" s="11">
        <v>0</v>
      </c>
      <c r="T3948" s="11">
        <v>0</v>
      </c>
      <c r="U3948" s="11">
        <v>300000000</v>
      </c>
      <c r="V3948" s="11">
        <v>0</v>
      </c>
      <c r="W3948" s="11">
        <v>300000000</v>
      </c>
      <c r="X3948" s="11">
        <v>0</v>
      </c>
      <c r="Y3948" s="11">
        <v>0</v>
      </c>
      <c r="Z3948" s="11">
        <v>0</v>
      </c>
      <c r="AA3948" s="11">
        <v>0</v>
      </c>
      <c r="AB3948" s="11">
        <v>0</v>
      </c>
      <c r="AC3948" s="11">
        <v>0</v>
      </c>
      <c r="AD3948" s="11">
        <v>0</v>
      </c>
      <c r="AE3948" s="11">
        <v>0</v>
      </c>
      <c r="AF3948" s="11">
        <v>0</v>
      </c>
      <c r="AG3948" s="11">
        <v>0</v>
      </c>
      <c r="AH3948" s="11">
        <v>0</v>
      </c>
      <c r="AI3948" s="11">
        <v>0</v>
      </c>
      <c r="AJ3948" s="11">
        <v>0</v>
      </c>
      <c r="AK3948" s="11">
        <v>300000000</v>
      </c>
      <c r="AL3948" s="11">
        <v>0</v>
      </c>
      <c r="AM3948" s="11">
        <v>0</v>
      </c>
      <c r="AN3948" s="11">
        <v>0</v>
      </c>
      <c r="AO39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39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48" s="11">
        <f>Table_PBS_SQL_DB2_PBSSQL_PBS_NDP_Tina_CG_QtrlyPerformance_Final[[#This Row],[GOU REL]]+Table_PBS_SQL_DB2_PBSSQL_PBS_NDP_Tina_CG_QtrlyPerformance_Final[[#This Row],[EXT REL]]</f>
        <v>300000000</v>
      </c>
      <c r="AT3948" s="11">
        <f>Table_PBS_SQL_DB2_PBSSQL_PBS_NDP_Tina_CG_QtrlyPerformance_Final[[#This Row],[GOU EXP]]+Table_PBS_SQL_DB2_PBSSQL_PBS_NDP_Tina_CG_QtrlyPerformance_Final[[#This Row],[EXT EXP]]</f>
        <v>0</v>
      </c>
      <c r="AU3948" s="11" t="str">
        <f>IF(Table_PBS_SQL_DB2_PBSSQL_PBS_NDP_Tina_CG_QtrlyPerformance_Final[[#This Row],[Item_Code]]&gt;"300000", "Capital", "Recurrent")</f>
        <v>Capital</v>
      </c>
    </row>
    <row r="3949" spans="1:47" x14ac:dyDescent="0.25">
      <c r="A3949" t="s">
        <v>179</v>
      </c>
      <c r="B3949" t="s">
        <v>959</v>
      </c>
      <c r="C3949" t="s">
        <v>177</v>
      </c>
      <c r="D3949" t="s">
        <v>960</v>
      </c>
      <c r="E3949" t="s">
        <v>31</v>
      </c>
      <c r="F3949" t="s">
        <v>961</v>
      </c>
      <c r="G3949" t="s">
        <v>87</v>
      </c>
      <c r="H3949" t="s">
        <v>962</v>
      </c>
      <c r="I3949" t="s">
        <v>896</v>
      </c>
      <c r="J3949" t="s">
        <v>897</v>
      </c>
      <c r="K3949" t="s">
        <v>963</v>
      </c>
      <c r="L3949" t="s">
        <v>964</v>
      </c>
      <c r="M3949" t="s">
        <v>965</v>
      </c>
      <c r="N3949" t="s">
        <v>966</v>
      </c>
      <c r="O3949" t="s">
        <v>940</v>
      </c>
      <c r="P3949" t="s">
        <v>941</v>
      </c>
      <c r="Q3949" s="11">
        <v>0</v>
      </c>
      <c r="R3949" s="11">
        <v>0</v>
      </c>
      <c r="S3949" s="11">
        <v>0</v>
      </c>
      <c r="T3949" s="11">
        <v>0</v>
      </c>
      <c r="U3949" s="11">
        <v>0</v>
      </c>
      <c r="V3949" s="11">
        <v>0</v>
      </c>
      <c r="W3949" s="11">
        <v>0</v>
      </c>
      <c r="X3949" s="11">
        <v>0</v>
      </c>
      <c r="Y3949" s="11">
        <v>0</v>
      </c>
      <c r="Z3949" s="11">
        <v>0</v>
      </c>
      <c r="AA3949" s="11">
        <v>2160000</v>
      </c>
      <c r="AB3949" s="11">
        <v>0</v>
      </c>
      <c r="AC3949" s="11">
        <v>0</v>
      </c>
      <c r="AD3949" s="11">
        <v>0</v>
      </c>
      <c r="AE3949" s="11">
        <v>6480000</v>
      </c>
      <c r="AF3949" s="11">
        <v>0</v>
      </c>
      <c r="AG3949" s="11">
        <v>0</v>
      </c>
      <c r="AH3949" s="11">
        <v>0</v>
      </c>
      <c r="AI3949" s="11">
        <v>0</v>
      </c>
      <c r="AJ3949" s="11">
        <v>0</v>
      </c>
      <c r="AK3949" s="11">
        <v>0</v>
      </c>
      <c r="AL3949" s="11">
        <v>0</v>
      </c>
      <c r="AM3949" s="11">
        <v>6480000</v>
      </c>
      <c r="AN3949" s="11">
        <v>7914718</v>
      </c>
      <c r="AO39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15120000</v>
      </c>
      <c r="AQ39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7914718</v>
      </c>
      <c r="AS3949" s="11">
        <f>Table_PBS_SQL_DB2_PBSSQL_PBS_NDP_Tina_CG_QtrlyPerformance_Final[[#This Row],[GOU REL]]+Table_PBS_SQL_DB2_PBSSQL_PBS_NDP_Tina_CG_QtrlyPerformance_Final[[#This Row],[EXT REL]]</f>
        <v>15120000</v>
      </c>
      <c r="AT3949" s="11">
        <f>Table_PBS_SQL_DB2_PBSSQL_PBS_NDP_Tina_CG_QtrlyPerformance_Final[[#This Row],[GOU EXP]]+Table_PBS_SQL_DB2_PBSSQL_PBS_NDP_Tina_CG_QtrlyPerformance_Final[[#This Row],[EXT EXP]]</f>
        <v>7914718</v>
      </c>
      <c r="AU3949" s="11" t="str">
        <f>IF(Table_PBS_SQL_DB2_PBSSQL_PBS_NDP_Tina_CG_QtrlyPerformance_Final[[#This Row],[Item_Code]]&gt;"300000", "Capital", "Recurrent")</f>
        <v>Recurrent</v>
      </c>
    </row>
    <row r="3950" spans="1:47" x14ac:dyDescent="0.25">
      <c r="A3950" t="s">
        <v>179</v>
      </c>
      <c r="B3950" t="s">
        <v>959</v>
      </c>
      <c r="C3950" t="s">
        <v>177</v>
      </c>
      <c r="D3950" t="s">
        <v>960</v>
      </c>
      <c r="E3950" t="s">
        <v>31</v>
      </c>
      <c r="F3950" t="s">
        <v>961</v>
      </c>
      <c r="G3950" t="s">
        <v>87</v>
      </c>
      <c r="H3950" t="s">
        <v>962</v>
      </c>
      <c r="I3950" t="s">
        <v>896</v>
      </c>
      <c r="J3950" t="s">
        <v>897</v>
      </c>
      <c r="K3950" t="s">
        <v>963</v>
      </c>
      <c r="L3950" t="s">
        <v>964</v>
      </c>
      <c r="M3950" t="s">
        <v>980</v>
      </c>
      <c r="N3950" t="s">
        <v>981</v>
      </c>
      <c r="O3950" t="s">
        <v>1626</v>
      </c>
      <c r="P3950" t="s">
        <v>1627</v>
      </c>
      <c r="Q3950" s="11">
        <v>0</v>
      </c>
      <c r="R3950" s="11">
        <v>0</v>
      </c>
      <c r="S3950" s="11">
        <v>0</v>
      </c>
      <c r="T3950" s="11">
        <v>0</v>
      </c>
      <c r="U3950" s="11">
        <v>0</v>
      </c>
      <c r="V3950" s="11">
        <v>0</v>
      </c>
      <c r="W3950" s="11">
        <v>0</v>
      </c>
      <c r="X3950" s="11">
        <v>0</v>
      </c>
      <c r="Y3950" s="11">
        <v>0</v>
      </c>
      <c r="Z3950" s="11">
        <v>0</v>
      </c>
      <c r="AA3950" s="11">
        <v>4178982000</v>
      </c>
      <c r="AB3950" s="11">
        <v>3661536686</v>
      </c>
      <c r="AC3950" s="11">
        <v>0</v>
      </c>
      <c r="AD3950" s="11">
        <v>0</v>
      </c>
      <c r="AE3950" s="11">
        <v>4178982000</v>
      </c>
      <c r="AF3950" s="11">
        <v>602654058</v>
      </c>
      <c r="AG3950" s="11">
        <v>0</v>
      </c>
      <c r="AH3950" s="11">
        <v>0</v>
      </c>
      <c r="AI3950" s="11">
        <v>0</v>
      </c>
      <c r="AJ3950" s="11">
        <v>0</v>
      </c>
      <c r="AK3950" s="11">
        <v>0</v>
      </c>
      <c r="AL3950" s="11">
        <v>0</v>
      </c>
      <c r="AM3950" s="11">
        <v>10865353200</v>
      </c>
      <c r="AN3950" s="11">
        <v>7224698392</v>
      </c>
      <c r="AO39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19223317200</v>
      </c>
      <c r="AQ39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11488889136</v>
      </c>
      <c r="AS3950" s="11">
        <f>Table_PBS_SQL_DB2_PBSSQL_PBS_NDP_Tina_CG_QtrlyPerformance_Final[[#This Row],[GOU REL]]+Table_PBS_SQL_DB2_PBSSQL_PBS_NDP_Tina_CG_QtrlyPerformance_Final[[#This Row],[EXT REL]]</f>
        <v>19223317200</v>
      </c>
      <c r="AT3950" s="11">
        <f>Table_PBS_SQL_DB2_PBSSQL_PBS_NDP_Tina_CG_QtrlyPerformance_Final[[#This Row],[GOU EXP]]+Table_PBS_SQL_DB2_PBSSQL_PBS_NDP_Tina_CG_QtrlyPerformance_Final[[#This Row],[EXT EXP]]</f>
        <v>11488889136</v>
      </c>
      <c r="AU3950" s="11" t="str">
        <f>IF(Table_PBS_SQL_DB2_PBSSQL_PBS_NDP_Tina_CG_QtrlyPerformance_Final[[#This Row],[Item_Code]]&gt;"300000", "Capital", "Recurrent")</f>
        <v>Capital</v>
      </c>
    </row>
    <row r="3951" spans="1:47" x14ac:dyDescent="0.25">
      <c r="A3951" t="s">
        <v>179</v>
      </c>
      <c r="B3951" t="s">
        <v>959</v>
      </c>
      <c r="C3951" t="s">
        <v>177</v>
      </c>
      <c r="D3951" t="s">
        <v>960</v>
      </c>
      <c r="E3951" t="s">
        <v>31</v>
      </c>
      <c r="F3951" t="s">
        <v>961</v>
      </c>
      <c r="G3951" t="s">
        <v>87</v>
      </c>
      <c r="H3951" t="s">
        <v>962</v>
      </c>
      <c r="I3951" t="s">
        <v>896</v>
      </c>
      <c r="J3951" t="s">
        <v>897</v>
      </c>
      <c r="K3951" t="s">
        <v>963</v>
      </c>
      <c r="L3951" t="s">
        <v>964</v>
      </c>
      <c r="M3951" t="s">
        <v>980</v>
      </c>
      <c r="N3951" t="s">
        <v>981</v>
      </c>
      <c r="O3951" t="s">
        <v>1087</v>
      </c>
      <c r="P3951" t="s">
        <v>1088</v>
      </c>
      <c r="Q3951" s="11">
        <v>0</v>
      </c>
      <c r="R3951" s="11">
        <v>0</v>
      </c>
      <c r="S3951" s="11">
        <v>0</v>
      </c>
      <c r="T3951" s="11">
        <v>0</v>
      </c>
      <c r="U3951" s="11">
        <v>0</v>
      </c>
      <c r="V3951" s="11">
        <v>0</v>
      </c>
      <c r="W3951" s="11">
        <v>0</v>
      </c>
      <c r="X3951" s="11">
        <v>0</v>
      </c>
      <c r="Y3951" s="11">
        <v>0</v>
      </c>
      <c r="Z3951" s="11">
        <v>0</v>
      </c>
      <c r="AA3951" s="11">
        <v>74250000</v>
      </c>
      <c r="AB3951" s="11">
        <v>0</v>
      </c>
      <c r="AC3951" s="11">
        <v>0</v>
      </c>
      <c r="AD3951" s="11">
        <v>0</v>
      </c>
      <c r="AE3951" s="11">
        <v>74250000</v>
      </c>
      <c r="AF3951" s="11">
        <v>0</v>
      </c>
      <c r="AG3951" s="11">
        <v>0</v>
      </c>
      <c r="AH3951" s="11">
        <v>0</v>
      </c>
      <c r="AI3951" s="11">
        <v>0</v>
      </c>
      <c r="AJ3951" s="11">
        <v>0</v>
      </c>
      <c r="AK3951" s="11">
        <v>0</v>
      </c>
      <c r="AL3951" s="11">
        <v>0</v>
      </c>
      <c r="AM3951" s="11">
        <v>222750000</v>
      </c>
      <c r="AN3951" s="11">
        <v>0</v>
      </c>
      <c r="AO39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371250000</v>
      </c>
      <c r="AQ39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51" s="11">
        <f>Table_PBS_SQL_DB2_PBSSQL_PBS_NDP_Tina_CG_QtrlyPerformance_Final[[#This Row],[GOU REL]]+Table_PBS_SQL_DB2_PBSSQL_PBS_NDP_Tina_CG_QtrlyPerformance_Final[[#This Row],[EXT REL]]</f>
        <v>371250000</v>
      </c>
      <c r="AT3951" s="11">
        <f>Table_PBS_SQL_DB2_PBSSQL_PBS_NDP_Tina_CG_QtrlyPerformance_Final[[#This Row],[GOU EXP]]+Table_PBS_SQL_DB2_PBSSQL_PBS_NDP_Tina_CG_QtrlyPerformance_Final[[#This Row],[EXT EXP]]</f>
        <v>0</v>
      </c>
      <c r="AU3951" s="11" t="str">
        <f>IF(Table_PBS_SQL_DB2_PBSSQL_PBS_NDP_Tina_CG_QtrlyPerformance_Final[[#This Row],[Item_Code]]&gt;"300000", "Capital", "Recurrent")</f>
        <v>Capital</v>
      </c>
    </row>
    <row r="3952" spans="1:47" x14ac:dyDescent="0.25">
      <c r="A3952" t="s">
        <v>179</v>
      </c>
      <c r="B3952" t="s">
        <v>959</v>
      </c>
      <c r="C3952" t="s">
        <v>177</v>
      </c>
      <c r="D3952" t="s">
        <v>960</v>
      </c>
      <c r="E3952" t="s">
        <v>31</v>
      </c>
      <c r="F3952" t="s">
        <v>961</v>
      </c>
      <c r="G3952" t="s">
        <v>87</v>
      </c>
      <c r="H3952" t="s">
        <v>962</v>
      </c>
      <c r="I3952" t="s">
        <v>493</v>
      </c>
      <c r="J3952" t="s">
        <v>977</v>
      </c>
      <c r="K3952" t="s">
        <v>963</v>
      </c>
      <c r="L3952" t="s">
        <v>964</v>
      </c>
      <c r="M3952" t="s">
        <v>965</v>
      </c>
      <c r="N3952" t="s">
        <v>966</v>
      </c>
      <c r="O3952" t="s">
        <v>1016</v>
      </c>
      <c r="P3952" t="s">
        <v>1017</v>
      </c>
      <c r="Q3952" s="11">
        <v>0</v>
      </c>
      <c r="R3952" s="11">
        <v>100000000</v>
      </c>
      <c r="S3952" s="11">
        <v>0</v>
      </c>
      <c r="T3952" s="11">
        <v>100000000</v>
      </c>
      <c r="U3952" s="11">
        <v>208000000</v>
      </c>
      <c r="V3952" s="11">
        <v>0</v>
      </c>
      <c r="W3952" s="11">
        <v>0</v>
      </c>
      <c r="X3952" s="11">
        <v>108000000</v>
      </c>
      <c r="Y3952" s="11">
        <v>0</v>
      </c>
      <c r="Z3952" s="11">
        <v>0</v>
      </c>
      <c r="AA3952" s="11">
        <v>0</v>
      </c>
      <c r="AB3952" s="11">
        <v>0</v>
      </c>
      <c r="AC3952" s="11">
        <v>0</v>
      </c>
      <c r="AD3952" s="11">
        <v>0</v>
      </c>
      <c r="AE3952" s="11">
        <v>0</v>
      </c>
      <c r="AF3952" s="11">
        <v>0</v>
      </c>
      <c r="AG3952" s="11">
        <v>0</v>
      </c>
      <c r="AH3952" s="11">
        <v>0</v>
      </c>
      <c r="AI3952" s="11">
        <v>0</v>
      </c>
      <c r="AJ3952" s="11">
        <v>0</v>
      </c>
      <c r="AK3952" s="11">
        <v>0</v>
      </c>
      <c r="AL3952" s="11">
        <v>0</v>
      </c>
      <c r="AM3952" s="11">
        <v>0</v>
      </c>
      <c r="AN3952" s="11">
        <v>0</v>
      </c>
      <c r="AO39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52" s="11">
        <f>Table_PBS_SQL_DB2_PBSSQL_PBS_NDP_Tina_CG_QtrlyPerformance_Final[[#This Row],[GOU REL]]+Table_PBS_SQL_DB2_PBSSQL_PBS_NDP_Tina_CG_QtrlyPerformance_Final[[#This Row],[EXT REL]]</f>
        <v>0</v>
      </c>
      <c r="AT3952" s="11">
        <f>Table_PBS_SQL_DB2_PBSSQL_PBS_NDP_Tina_CG_QtrlyPerformance_Final[[#This Row],[GOU EXP]]+Table_PBS_SQL_DB2_PBSSQL_PBS_NDP_Tina_CG_QtrlyPerformance_Final[[#This Row],[EXT EXP]]</f>
        <v>0</v>
      </c>
      <c r="AU3952" s="11" t="str">
        <f>IF(Table_PBS_SQL_DB2_PBSSQL_PBS_NDP_Tina_CG_QtrlyPerformance_Final[[#This Row],[Item_Code]]&gt;"300000", "Capital", "Recurrent")</f>
        <v>Recurrent</v>
      </c>
    </row>
    <row r="3953" spans="1:47" x14ac:dyDescent="0.25">
      <c r="A3953" t="s">
        <v>179</v>
      </c>
      <c r="B3953" t="s">
        <v>959</v>
      </c>
      <c r="C3953" t="s">
        <v>177</v>
      </c>
      <c r="D3953" t="s">
        <v>960</v>
      </c>
      <c r="E3953" t="s">
        <v>31</v>
      </c>
      <c r="F3953" t="s">
        <v>961</v>
      </c>
      <c r="G3953" t="s">
        <v>87</v>
      </c>
      <c r="H3953" t="s">
        <v>962</v>
      </c>
      <c r="I3953" t="s">
        <v>493</v>
      </c>
      <c r="J3953" t="s">
        <v>977</v>
      </c>
      <c r="K3953" t="s">
        <v>963</v>
      </c>
      <c r="L3953" t="s">
        <v>964</v>
      </c>
      <c r="M3953" t="s">
        <v>965</v>
      </c>
      <c r="N3953" t="s">
        <v>966</v>
      </c>
      <c r="O3953" t="s">
        <v>940</v>
      </c>
      <c r="P3953" t="s">
        <v>941</v>
      </c>
      <c r="Q3953" s="11">
        <v>0</v>
      </c>
      <c r="R3953" s="11">
        <v>0</v>
      </c>
      <c r="S3953" s="11">
        <v>0</v>
      </c>
      <c r="T3953" s="11">
        <v>0</v>
      </c>
      <c r="U3953" s="11">
        <v>8640000</v>
      </c>
      <c r="V3953" s="11">
        <v>0</v>
      </c>
      <c r="W3953" s="11">
        <v>0</v>
      </c>
      <c r="X3953" s="11">
        <v>8640000</v>
      </c>
      <c r="Y3953" s="11">
        <v>0</v>
      </c>
      <c r="Z3953" s="11">
        <v>0</v>
      </c>
      <c r="AA3953" s="11">
        <v>0</v>
      </c>
      <c r="AB3953" s="11">
        <v>0</v>
      </c>
      <c r="AC3953" s="11">
        <v>0</v>
      </c>
      <c r="AD3953" s="11">
        <v>0</v>
      </c>
      <c r="AE3953" s="11">
        <v>0</v>
      </c>
      <c r="AF3953" s="11">
        <v>0</v>
      </c>
      <c r="AG3953" s="11">
        <v>0</v>
      </c>
      <c r="AH3953" s="11">
        <v>0</v>
      </c>
      <c r="AI3953" s="11">
        <v>0</v>
      </c>
      <c r="AJ3953" s="11">
        <v>0</v>
      </c>
      <c r="AK3953" s="11">
        <v>0</v>
      </c>
      <c r="AL3953" s="11">
        <v>0</v>
      </c>
      <c r="AM3953" s="11">
        <v>0</v>
      </c>
      <c r="AN3953" s="11">
        <v>0</v>
      </c>
      <c r="AO39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53" s="11">
        <f>Table_PBS_SQL_DB2_PBSSQL_PBS_NDP_Tina_CG_QtrlyPerformance_Final[[#This Row],[GOU REL]]+Table_PBS_SQL_DB2_PBSSQL_PBS_NDP_Tina_CG_QtrlyPerformance_Final[[#This Row],[EXT REL]]</f>
        <v>0</v>
      </c>
      <c r="AT3953" s="11">
        <f>Table_PBS_SQL_DB2_PBSSQL_PBS_NDP_Tina_CG_QtrlyPerformance_Final[[#This Row],[GOU EXP]]+Table_PBS_SQL_DB2_PBSSQL_PBS_NDP_Tina_CG_QtrlyPerformance_Final[[#This Row],[EXT EXP]]</f>
        <v>0</v>
      </c>
      <c r="AU3953" s="11" t="str">
        <f>IF(Table_PBS_SQL_DB2_PBSSQL_PBS_NDP_Tina_CG_QtrlyPerformance_Final[[#This Row],[Item_Code]]&gt;"300000", "Capital", "Recurrent")</f>
        <v>Recurrent</v>
      </c>
    </row>
    <row r="3954" spans="1:47" x14ac:dyDescent="0.25">
      <c r="A3954" t="s">
        <v>179</v>
      </c>
      <c r="B3954" t="s">
        <v>959</v>
      </c>
      <c r="C3954" t="s">
        <v>177</v>
      </c>
      <c r="D3954" t="s">
        <v>960</v>
      </c>
      <c r="E3954" t="s">
        <v>31</v>
      </c>
      <c r="F3954" t="s">
        <v>961</v>
      </c>
      <c r="G3954" t="s">
        <v>87</v>
      </c>
      <c r="H3954" t="s">
        <v>962</v>
      </c>
      <c r="I3954" t="s">
        <v>493</v>
      </c>
      <c r="J3954" t="s">
        <v>977</v>
      </c>
      <c r="K3954" t="s">
        <v>963</v>
      </c>
      <c r="L3954" t="s">
        <v>964</v>
      </c>
      <c r="M3954" t="s">
        <v>965</v>
      </c>
      <c r="N3954" t="s">
        <v>966</v>
      </c>
      <c r="O3954" t="s">
        <v>1192</v>
      </c>
      <c r="P3954" t="s">
        <v>1193</v>
      </c>
      <c r="Q3954" s="11">
        <v>0</v>
      </c>
      <c r="R3954" s="11">
        <v>0</v>
      </c>
      <c r="S3954" s="11">
        <v>0</v>
      </c>
      <c r="T3954" s="11">
        <v>0</v>
      </c>
      <c r="U3954" s="11">
        <v>234000000</v>
      </c>
      <c r="V3954" s="11">
        <v>0</v>
      </c>
      <c r="W3954" s="11">
        <v>0</v>
      </c>
      <c r="X3954" s="11">
        <v>234000000</v>
      </c>
      <c r="Y3954" s="11">
        <v>0</v>
      </c>
      <c r="Z3954" s="11">
        <v>0</v>
      </c>
      <c r="AA3954" s="11">
        <v>0</v>
      </c>
      <c r="AB3954" s="11">
        <v>0</v>
      </c>
      <c r="AC3954" s="11">
        <v>0</v>
      </c>
      <c r="AD3954" s="11">
        <v>0</v>
      </c>
      <c r="AE3954" s="11">
        <v>0</v>
      </c>
      <c r="AF3954" s="11">
        <v>0</v>
      </c>
      <c r="AG3954" s="11">
        <v>0</v>
      </c>
      <c r="AH3954" s="11">
        <v>0</v>
      </c>
      <c r="AI3954" s="11">
        <v>0</v>
      </c>
      <c r="AJ3954" s="11">
        <v>0</v>
      </c>
      <c r="AK3954" s="11">
        <v>0</v>
      </c>
      <c r="AL3954" s="11">
        <v>0</v>
      </c>
      <c r="AM3954" s="11">
        <v>0</v>
      </c>
      <c r="AN3954" s="11">
        <v>0</v>
      </c>
      <c r="AO39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54" s="11">
        <f>Table_PBS_SQL_DB2_PBSSQL_PBS_NDP_Tina_CG_QtrlyPerformance_Final[[#This Row],[GOU REL]]+Table_PBS_SQL_DB2_PBSSQL_PBS_NDP_Tina_CG_QtrlyPerformance_Final[[#This Row],[EXT REL]]</f>
        <v>0</v>
      </c>
      <c r="AT3954" s="11">
        <f>Table_PBS_SQL_DB2_PBSSQL_PBS_NDP_Tina_CG_QtrlyPerformance_Final[[#This Row],[GOU EXP]]+Table_PBS_SQL_DB2_PBSSQL_PBS_NDP_Tina_CG_QtrlyPerformance_Final[[#This Row],[EXT EXP]]</f>
        <v>0</v>
      </c>
      <c r="AU3954" s="11" t="str">
        <f>IF(Table_PBS_SQL_DB2_PBSSQL_PBS_NDP_Tina_CG_QtrlyPerformance_Final[[#This Row],[Item_Code]]&gt;"300000", "Capital", "Recurrent")</f>
        <v>Recurrent</v>
      </c>
    </row>
    <row r="3955" spans="1:47" x14ac:dyDescent="0.25">
      <c r="A3955" t="s">
        <v>179</v>
      </c>
      <c r="B3955" t="s">
        <v>959</v>
      </c>
      <c r="C3955" t="s">
        <v>177</v>
      </c>
      <c r="D3955" t="s">
        <v>960</v>
      </c>
      <c r="E3955" t="s">
        <v>31</v>
      </c>
      <c r="F3955" t="s">
        <v>961</v>
      </c>
      <c r="G3955" t="s">
        <v>87</v>
      </c>
      <c r="H3955" t="s">
        <v>962</v>
      </c>
      <c r="I3955" t="s">
        <v>493</v>
      </c>
      <c r="J3955" t="s">
        <v>977</v>
      </c>
      <c r="K3955" t="s">
        <v>963</v>
      </c>
      <c r="L3955" t="s">
        <v>964</v>
      </c>
      <c r="M3955" t="s">
        <v>965</v>
      </c>
      <c r="N3955" t="s">
        <v>966</v>
      </c>
      <c r="O3955" t="s">
        <v>922</v>
      </c>
      <c r="P3955" t="s">
        <v>923</v>
      </c>
      <c r="Q3955" s="11">
        <v>0</v>
      </c>
      <c r="R3955" s="11">
        <v>0</v>
      </c>
      <c r="S3955" s="11">
        <v>0</v>
      </c>
      <c r="T3955" s="11">
        <v>0</v>
      </c>
      <c r="U3955" s="11">
        <v>18000000</v>
      </c>
      <c r="V3955" s="11">
        <v>0</v>
      </c>
      <c r="W3955" s="11">
        <v>0</v>
      </c>
      <c r="X3955" s="11">
        <v>18000000</v>
      </c>
      <c r="Y3955" s="11">
        <v>0</v>
      </c>
      <c r="Z3955" s="11">
        <v>0</v>
      </c>
      <c r="AA3955" s="11">
        <v>0</v>
      </c>
      <c r="AB3955" s="11">
        <v>0</v>
      </c>
      <c r="AC3955" s="11">
        <v>0</v>
      </c>
      <c r="AD3955" s="11">
        <v>0</v>
      </c>
      <c r="AE3955" s="11">
        <v>0</v>
      </c>
      <c r="AF3955" s="11">
        <v>0</v>
      </c>
      <c r="AG3955" s="11">
        <v>0</v>
      </c>
      <c r="AH3955" s="11">
        <v>0</v>
      </c>
      <c r="AI3955" s="11">
        <v>0</v>
      </c>
      <c r="AJ3955" s="11">
        <v>0</v>
      </c>
      <c r="AK3955" s="11">
        <v>0</v>
      </c>
      <c r="AL3955" s="11">
        <v>0</v>
      </c>
      <c r="AM3955" s="11">
        <v>0</v>
      </c>
      <c r="AN3955" s="11">
        <v>0</v>
      </c>
      <c r="AO39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55" s="11">
        <f>Table_PBS_SQL_DB2_PBSSQL_PBS_NDP_Tina_CG_QtrlyPerformance_Final[[#This Row],[GOU REL]]+Table_PBS_SQL_DB2_PBSSQL_PBS_NDP_Tina_CG_QtrlyPerformance_Final[[#This Row],[EXT REL]]</f>
        <v>0</v>
      </c>
      <c r="AT3955" s="11">
        <f>Table_PBS_SQL_DB2_PBSSQL_PBS_NDP_Tina_CG_QtrlyPerformance_Final[[#This Row],[GOU EXP]]+Table_PBS_SQL_DB2_PBSSQL_PBS_NDP_Tina_CG_QtrlyPerformance_Final[[#This Row],[EXT EXP]]</f>
        <v>0</v>
      </c>
      <c r="AU3955" s="11" t="str">
        <f>IF(Table_PBS_SQL_DB2_PBSSQL_PBS_NDP_Tina_CG_QtrlyPerformance_Final[[#This Row],[Item_Code]]&gt;"300000", "Capital", "Recurrent")</f>
        <v>Recurrent</v>
      </c>
    </row>
    <row r="3956" spans="1:47" x14ac:dyDescent="0.25">
      <c r="A3956" t="s">
        <v>179</v>
      </c>
      <c r="B3956" t="s">
        <v>959</v>
      </c>
      <c r="C3956" t="s">
        <v>177</v>
      </c>
      <c r="D3956" t="s">
        <v>960</v>
      </c>
      <c r="E3956" t="s">
        <v>31</v>
      </c>
      <c r="F3956" t="s">
        <v>961</v>
      </c>
      <c r="G3956" t="s">
        <v>87</v>
      </c>
      <c r="H3956" t="s">
        <v>962</v>
      </c>
      <c r="I3956" t="s">
        <v>493</v>
      </c>
      <c r="J3956" t="s">
        <v>977</v>
      </c>
      <c r="K3956" t="s">
        <v>1223</v>
      </c>
      <c r="L3956" t="s">
        <v>1224</v>
      </c>
      <c r="M3956" t="s">
        <v>2056</v>
      </c>
      <c r="N3956" t="s">
        <v>2057</v>
      </c>
      <c r="O3956" t="s">
        <v>975</v>
      </c>
      <c r="P3956" t="s">
        <v>976</v>
      </c>
      <c r="Q3956" s="11">
        <v>0</v>
      </c>
      <c r="R3956" s="11">
        <v>0</v>
      </c>
      <c r="S3956" s="11">
        <v>0</v>
      </c>
      <c r="T3956" s="11">
        <v>0</v>
      </c>
      <c r="U3956" s="11">
        <v>553126560</v>
      </c>
      <c r="V3956" s="11">
        <v>0</v>
      </c>
      <c r="W3956" s="11">
        <v>0</v>
      </c>
      <c r="X3956" s="11">
        <v>553126560</v>
      </c>
      <c r="Y3956" s="11">
        <v>0</v>
      </c>
      <c r="Z3956" s="11">
        <v>0</v>
      </c>
      <c r="AA3956" s="11">
        <v>0</v>
      </c>
      <c r="AB3956" s="11">
        <v>0</v>
      </c>
      <c r="AC3956" s="11">
        <v>0</v>
      </c>
      <c r="AD3956" s="11">
        <v>0</v>
      </c>
      <c r="AE3956" s="11">
        <v>0</v>
      </c>
      <c r="AF3956" s="11">
        <v>0</v>
      </c>
      <c r="AG3956" s="11">
        <v>0</v>
      </c>
      <c r="AH3956" s="11">
        <v>0</v>
      </c>
      <c r="AI3956" s="11">
        <v>0</v>
      </c>
      <c r="AJ3956" s="11">
        <v>0</v>
      </c>
      <c r="AK3956" s="11">
        <v>0</v>
      </c>
      <c r="AL3956" s="11">
        <v>0</v>
      </c>
      <c r="AM3956" s="11">
        <v>0</v>
      </c>
      <c r="AN3956" s="11">
        <v>0</v>
      </c>
      <c r="AO39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56" s="11">
        <f>Table_PBS_SQL_DB2_PBSSQL_PBS_NDP_Tina_CG_QtrlyPerformance_Final[[#This Row],[GOU REL]]+Table_PBS_SQL_DB2_PBSSQL_PBS_NDP_Tina_CG_QtrlyPerformance_Final[[#This Row],[EXT REL]]</f>
        <v>0</v>
      </c>
      <c r="AT3956" s="11">
        <f>Table_PBS_SQL_DB2_PBSSQL_PBS_NDP_Tina_CG_QtrlyPerformance_Final[[#This Row],[GOU EXP]]+Table_PBS_SQL_DB2_PBSSQL_PBS_NDP_Tina_CG_QtrlyPerformance_Final[[#This Row],[EXT EXP]]</f>
        <v>0</v>
      </c>
      <c r="AU3956" s="11" t="str">
        <f>IF(Table_PBS_SQL_DB2_PBSSQL_PBS_NDP_Tina_CG_QtrlyPerformance_Final[[#This Row],[Item_Code]]&gt;"300000", "Capital", "Recurrent")</f>
        <v>Recurrent</v>
      </c>
    </row>
    <row r="3957" spans="1:47" x14ac:dyDescent="0.25">
      <c r="A3957" t="s">
        <v>179</v>
      </c>
      <c r="B3957" t="s">
        <v>959</v>
      </c>
      <c r="C3957" t="s">
        <v>177</v>
      </c>
      <c r="D3957" t="s">
        <v>960</v>
      </c>
      <c r="E3957" t="s">
        <v>31</v>
      </c>
      <c r="F3957" t="s">
        <v>961</v>
      </c>
      <c r="G3957" t="s">
        <v>97</v>
      </c>
      <c r="H3957" t="s">
        <v>984</v>
      </c>
      <c r="I3957" t="s">
        <v>896</v>
      </c>
      <c r="J3957" t="s">
        <v>897</v>
      </c>
      <c r="K3957" t="s">
        <v>985</v>
      </c>
      <c r="L3957" t="s">
        <v>986</v>
      </c>
      <c r="M3957" t="s">
        <v>987</v>
      </c>
      <c r="N3957" t="s">
        <v>988</v>
      </c>
      <c r="O3957" t="s">
        <v>1085</v>
      </c>
      <c r="P3957" t="s">
        <v>1086</v>
      </c>
      <c r="Q3957" s="11">
        <v>0</v>
      </c>
      <c r="R3957" s="11">
        <v>0</v>
      </c>
      <c r="S3957" s="11">
        <v>0</v>
      </c>
      <c r="T3957" s="11">
        <v>0</v>
      </c>
      <c r="U3957" s="11">
        <v>0</v>
      </c>
      <c r="V3957" s="11">
        <v>0</v>
      </c>
      <c r="W3957" s="11">
        <v>0</v>
      </c>
      <c r="X3957" s="11">
        <v>0</v>
      </c>
      <c r="Y3957" s="11">
        <v>0</v>
      </c>
      <c r="Z3957" s="11">
        <v>0</v>
      </c>
      <c r="AA3957" s="11">
        <v>1824087227</v>
      </c>
      <c r="AB3957" s="11">
        <v>1254512587</v>
      </c>
      <c r="AC3957" s="11">
        <v>0</v>
      </c>
      <c r="AD3957" s="11">
        <v>0</v>
      </c>
      <c r="AE3957" s="11">
        <v>1824087226</v>
      </c>
      <c r="AF3957" s="11">
        <v>1244715729</v>
      </c>
      <c r="AG3957" s="11">
        <v>0</v>
      </c>
      <c r="AH3957" s="11">
        <v>0</v>
      </c>
      <c r="AI3957" s="11">
        <v>0</v>
      </c>
      <c r="AJ3957" s="11">
        <v>0</v>
      </c>
      <c r="AK3957" s="11">
        <v>0</v>
      </c>
      <c r="AL3957" s="11">
        <v>0</v>
      </c>
      <c r="AM3957" s="11">
        <v>1824087226</v>
      </c>
      <c r="AN3957" s="11">
        <v>1584045555</v>
      </c>
      <c r="AO39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5472261679</v>
      </c>
      <c r="AQ39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4083273871</v>
      </c>
      <c r="AS3957" s="11">
        <f>Table_PBS_SQL_DB2_PBSSQL_PBS_NDP_Tina_CG_QtrlyPerformance_Final[[#This Row],[GOU REL]]+Table_PBS_SQL_DB2_PBSSQL_PBS_NDP_Tina_CG_QtrlyPerformance_Final[[#This Row],[EXT REL]]</f>
        <v>5472261679</v>
      </c>
      <c r="AT3957" s="11">
        <f>Table_PBS_SQL_DB2_PBSSQL_PBS_NDP_Tina_CG_QtrlyPerformance_Final[[#This Row],[GOU EXP]]+Table_PBS_SQL_DB2_PBSSQL_PBS_NDP_Tina_CG_QtrlyPerformance_Final[[#This Row],[EXT EXP]]</f>
        <v>4083273871</v>
      </c>
      <c r="AU3957" s="11" t="str">
        <f>IF(Table_PBS_SQL_DB2_PBSSQL_PBS_NDP_Tina_CG_QtrlyPerformance_Final[[#This Row],[Item_Code]]&gt;"300000", "Capital", "Recurrent")</f>
        <v>Recurrent</v>
      </c>
    </row>
    <row r="3958" spans="1:47" x14ac:dyDescent="0.25">
      <c r="A3958" t="s">
        <v>179</v>
      </c>
      <c r="B3958" t="s">
        <v>959</v>
      </c>
      <c r="C3958" t="s">
        <v>676</v>
      </c>
      <c r="D3958" t="s">
        <v>990</v>
      </c>
      <c r="E3958" t="s">
        <v>31</v>
      </c>
      <c r="F3958" t="s">
        <v>991</v>
      </c>
      <c r="G3958" t="s">
        <v>119</v>
      </c>
      <c r="H3958" t="s">
        <v>992</v>
      </c>
      <c r="I3958" t="s">
        <v>493</v>
      </c>
      <c r="J3958" t="s">
        <v>2025</v>
      </c>
      <c r="K3958" t="s">
        <v>678</v>
      </c>
      <c r="L3958" t="s">
        <v>993</v>
      </c>
      <c r="M3958" t="s">
        <v>994</v>
      </c>
      <c r="N3958" t="s">
        <v>995</v>
      </c>
      <c r="O3958" t="s">
        <v>902</v>
      </c>
      <c r="P3958" t="s">
        <v>903</v>
      </c>
      <c r="Q3958" s="11">
        <v>0</v>
      </c>
      <c r="R3958" s="11">
        <v>0</v>
      </c>
      <c r="S3958" s="11">
        <v>0</v>
      </c>
      <c r="T3958" s="11">
        <v>0</v>
      </c>
      <c r="U3958" s="11">
        <v>199944065</v>
      </c>
      <c r="V3958" s="11">
        <v>0</v>
      </c>
      <c r="W3958" s="11">
        <v>22144065</v>
      </c>
      <c r="X3958" s="11">
        <v>177800000</v>
      </c>
      <c r="Y3958" s="11">
        <v>0</v>
      </c>
      <c r="Z3958" s="11">
        <v>0</v>
      </c>
      <c r="AA3958" s="11">
        <v>0</v>
      </c>
      <c r="AB3958" s="11">
        <v>0</v>
      </c>
      <c r="AC3958" s="11">
        <v>16608048</v>
      </c>
      <c r="AD3958" s="11">
        <v>0</v>
      </c>
      <c r="AE3958" s="11">
        <v>0</v>
      </c>
      <c r="AF3958" s="11">
        <v>0</v>
      </c>
      <c r="AG3958" s="11">
        <v>0</v>
      </c>
      <c r="AH3958" s="11">
        <v>0</v>
      </c>
      <c r="AI3958" s="11">
        <v>0</v>
      </c>
      <c r="AJ3958" s="11">
        <v>0</v>
      </c>
      <c r="AK3958" s="11">
        <v>5536017</v>
      </c>
      <c r="AL3958" s="11">
        <v>22144065</v>
      </c>
      <c r="AM3958" s="11">
        <v>0</v>
      </c>
      <c r="AN3958" s="11">
        <v>0</v>
      </c>
      <c r="AO39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22144065</v>
      </c>
      <c r="AP39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22144065</v>
      </c>
      <c r="AR39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58" s="11">
        <f>Table_PBS_SQL_DB2_PBSSQL_PBS_NDP_Tina_CG_QtrlyPerformance_Final[[#This Row],[GOU REL]]+Table_PBS_SQL_DB2_PBSSQL_PBS_NDP_Tina_CG_QtrlyPerformance_Final[[#This Row],[EXT REL]]</f>
        <v>22144065</v>
      </c>
      <c r="AT3958" s="11">
        <f>Table_PBS_SQL_DB2_PBSSQL_PBS_NDP_Tina_CG_QtrlyPerformance_Final[[#This Row],[GOU EXP]]+Table_PBS_SQL_DB2_PBSSQL_PBS_NDP_Tina_CG_QtrlyPerformance_Final[[#This Row],[EXT EXP]]</f>
        <v>22144065</v>
      </c>
      <c r="AU3958" s="11" t="str">
        <f>IF(Table_PBS_SQL_DB2_PBSSQL_PBS_NDP_Tina_CG_QtrlyPerformance_Final[[#This Row],[Item_Code]]&gt;"300000", "Capital", "Recurrent")</f>
        <v>Recurrent</v>
      </c>
    </row>
    <row r="3959" spans="1:47" x14ac:dyDescent="0.25">
      <c r="A3959" t="s">
        <v>179</v>
      </c>
      <c r="B3959" t="s">
        <v>959</v>
      </c>
      <c r="C3959" t="s">
        <v>676</v>
      </c>
      <c r="D3959" t="s">
        <v>990</v>
      </c>
      <c r="E3959" t="s">
        <v>31</v>
      </c>
      <c r="F3959" t="s">
        <v>991</v>
      </c>
      <c r="G3959" t="s">
        <v>119</v>
      </c>
      <c r="H3959" t="s">
        <v>992</v>
      </c>
      <c r="I3959" t="s">
        <v>493</v>
      </c>
      <c r="J3959" t="s">
        <v>2025</v>
      </c>
      <c r="K3959" t="s">
        <v>678</v>
      </c>
      <c r="L3959" t="s">
        <v>993</v>
      </c>
      <c r="M3959" t="s">
        <v>994</v>
      </c>
      <c r="N3959" t="s">
        <v>995</v>
      </c>
      <c r="O3959" t="s">
        <v>1028</v>
      </c>
      <c r="P3959" t="s">
        <v>1029</v>
      </c>
      <c r="Q3959" s="11">
        <v>0</v>
      </c>
      <c r="R3959" s="11">
        <v>0</v>
      </c>
      <c r="S3959" s="11">
        <v>0</v>
      </c>
      <c r="T3959" s="11">
        <v>0</v>
      </c>
      <c r="U3959" s="11">
        <v>194400000</v>
      </c>
      <c r="V3959" s="11">
        <v>0</v>
      </c>
      <c r="W3959" s="11">
        <v>0</v>
      </c>
      <c r="X3959" s="11">
        <v>194400000</v>
      </c>
      <c r="Y3959" s="11">
        <v>0</v>
      </c>
      <c r="Z3959" s="11">
        <v>0</v>
      </c>
      <c r="AA3959" s="11">
        <v>0</v>
      </c>
      <c r="AB3959" s="11">
        <v>0</v>
      </c>
      <c r="AC3959" s="11">
        <v>0</v>
      </c>
      <c r="AD3959" s="11">
        <v>0</v>
      </c>
      <c r="AE3959" s="11">
        <v>0</v>
      </c>
      <c r="AF3959" s="11">
        <v>0</v>
      </c>
      <c r="AG3959" s="11">
        <v>0</v>
      </c>
      <c r="AH3959" s="11">
        <v>0</v>
      </c>
      <c r="AI3959" s="11">
        <v>0</v>
      </c>
      <c r="AJ3959" s="11">
        <v>0</v>
      </c>
      <c r="AK3959" s="11">
        <v>0</v>
      </c>
      <c r="AL3959" s="11">
        <v>0</v>
      </c>
      <c r="AM3959" s="11">
        <v>0</v>
      </c>
      <c r="AN3959" s="11">
        <v>0</v>
      </c>
      <c r="AO39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59" s="11">
        <f>Table_PBS_SQL_DB2_PBSSQL_PBS_NDP_Tina_CG_QtrlyPerformance_Final[[#This Row],[GOU REL]]+Table_PBS_SQL_DB2_PBSSQL_PBS_NDP_Tina_CG_QtrlyPerformance_Final[[#This Row],[EXT REL]]</f>
        <v>0</v>
      </c>
      <c r="AT3959" s="11">
        <f>Table_PBS_SQL_DB2_PBSSQL_PBS_NDP_Tina_CG_QtrlyPerformance_Final[[#This Row],[GOU EXP]]+Table_PBS_SQL_DB2_PBSSQL_PBS_NDP_Tina_CG_QtrlyPerformance_Final[[#This Row],[EXT EXP]]</f>
        <v>0</v>
      </c>
      <c r="AU3959" s="11" t="str">
        <f>IF(Table_PBS_SQL_DB2_PBSSQL_PBS_NDP_Tina_CG_QtrlyPerformance_Final[[#This Row],[Item_Code]]&gt;"300000", "Capital", "Recurrent")</f>
        <v>Recurrent</v>
      </c>
    </row>
    <row r="3960" spans="1:47" x14ac:dyDescent="0.25">
      <c r="A3960" t="s">
        <v>179</v>
      </c>
      <c r="B3960" t="s">
        <v>959</v>
      </c>
      <c r="C3960" t="s">
        <v>676</v>
      </c>
      <c r="D3960" t="s">
        <v>990</v>
      </c>
      <c r="E3960" t="s">
        <v>31</v>
      </c>
      <c r="F3960" t="s">
        <v>991</v>
      </c>
      <c r="G3960" t="s">
        <v>119</v>
      </c>
      <c r="H3960" t="s">
        <v>992</v>
      </c>
      <c r="I3960" t="s">
        <v>493</v>
      </c>
      <c r="J3960" t="s">
        <v>2025</v>
      </c>
      <c r="K3960" t="s">
        <v>678</v>
      </c>
      <c r="L3960" t="s">
        <v>993</v>
      </c>
      <c r="M3960" t="s">
        <v>994</v>
      </c>
      <c r="N3960" t="s">
        <v>995</v>
      </c>
      <c r="O3960" t="s">
        <v>1085</v>
      </c>
      <c r="P3960" t="s">
        <v>1086</v>
      </c>
      <c r="Q3960" s="11">
        <v>0</v>
      </c>
      <c r="R3960" s="11">
        <v>0</v>
      </c>
      <c r="S3960" s="11">
        <v>0</v>
      </c>
      <c r="T3960" s="11">
        <v>0</v>
      </c>
      <c r="U3960" s="11">
        <v>160000000</v>
      </c>
      <c r="V3960" s="11">
        <v>0</v>
      </c>
      <c r="W3960" s="11">
        <v>0</v>
      </c>
      <c r="X3960" s="11">
        <v>160000000</v>
      </c>
      <c r="Y3960" s="11">
        <v>0</v>
      </c>
      <c r="Z3960" s="11">
        <v>0</v>
      </c>
      <c r="AA3960" s="11">
        <v>0</v>
      </c>
      <c r="AB3960" s="11">
        <v>0</v>
      </c>
      <c r="AC3960" s="11">
        <v>0</v>
      </c>
      <c r="AD3960" s="11">
        <v>0</v>
      </c>
      <c r="AE3960" s="11">
        <v>0</v>
      </c>
      <c r="AF3960" s="11">
        <v>0</v>
      </c>
      <c r="AG3960" s="11">
        <v>0</v>
      </c>
      <c r="AH3960" s="11">
        <v>0</v>
      </c>
      <c r="AI3960" s="11">
        <v>0</v>
      </c>
      <c r="AJ3960" s="11">
        <v>0</v>
      </c>
      <c r="AK3960" s="11">
        <v>0</v>
      </c>
      <c r="AL3960" s="11">
        <v>0</v>
      </c>
      <c r="AM3960" s="11">
        <v>0</v>
      </c>
      <c r="AN3960" s="11">
        <v>0</v>
      </c>
      <c r="AO39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60" s="11">
        <f>Table_PBS_SQL_DB2_PBSSQL_PBS_NDP_Tina_CG_QtrlyPerformance_Final[[#This Row],[GOU REL]]+Table_PBS_SQL_DB2_PBSSQL_PBS_NDP_Tina_CG_QtrlyPerformance_Final[[#This Row],[EXT REL]]</f>
        <v>0</v>
      </c>
      <c r="AT3960" s="11">
        <f>Table_PBS_SQL_DB2_PBSSQL_PBS_NDP_Tina_CG_QtrlyPerformance_Final[[#This Row],[GOU EXP]]+Table_PBS_SQL_DB2_PBSSQL_PBS_NDP_Tina_CG_QtrlyPerformance_Final[[#This Row],[EXT EXP]]</f>
        <v>0</v>
      </c>
      <c r="AU3960" s="11" t="str">
        <f>IF(Table_PBS_SQL_DB2_PBSSQL_PBS_NDP_Tina_CG_QtrlyPerformance_Final[[#This Row],[Item_Code]]&gt;"300000", "Capital", "Recurrent")</f>
        <v>Recurrent</v>
      </c>
    </row>
    <row r="3961" spans="1:47" x14ac:dyDescent="0.25">
      <c r="A3961" t="s">
        <v>179</v>
      </c>
      <c r="B3961" t="s">
        <v>959</v>
      </c>
      <c r="C3961" t="s">
        <v>676</v>
      </c>
      <c r="D3961" t="s">
        <v>990</v>
      </c>
      <c r="E3961" t="s">
        <v>75</v>
      </c>
      <c r="F3961" t="s">
        <v>998</v>
      </c>
      <c r="G3961" t="s">
        <v>31</v>
      </c>
      <c r="H3961" t="s">
        <v>999</v>
      </c>
      <c r="I3961" t="s">
        <v>896</v>
      </c>
      <c r="J3961" t="s">
        <v>897</v>
      </c>
      <c r="K3961" t="s">
        <v>678</v>
      </c>
      <c r="L3961" t="s">
        <v>993</v>
      </c>
      <c r="M3961" t="s">
        <v>1008</v>
      </c>
      <c r="N3961" t="s">
        <v>1009</v>
      </c>
      <c r="O3961" t="s">
        <v>1011</v>
      </c>
      <c r="P3961" t="s">
        <v>1012</v>
      </c>
      <c r="Q3961" s="11">
        <v>0</v>
      </c>
      <c r="R3961" s="11">
        <v>0</v>
      </c>
      <c r="S3961" s="11">
        <v>0</v>
      </c>
      <c r="T3961" s="11">
        <v>0</v>
      </c>
      <c r="U3961" s="11">
        <v>0</v>
      </c>
      <c r="V3961" s="11">
        <v>0</v>
      </c>
      <c r="W3961" s="11">
        <v>0</v>
      </c>
      <c r="X3961" s="11">
        <v>0</v>
      </c>
      <c r="Y3961" s="11">
        <v>0</v>
      </c>
      <c r="Z3961" s="11">
        <v>0</v>
      </c>
      <c r="AA3961" s="11">
        <v>0</v>
      </c>
      <c r="AB3961" s="11">
        <v>0</v>
      </c>
      <c r="AC3961" s="11">
        <v>0</v>
      </c>
      <c r="AD3961" s="11">
        <v>0</v>
      </c>
      <c r="AE3961" s="11">
        <v>20000000</v>
      </c>
      <c r="AF3961" s="11">
        <v>0</v>
      </c>
      <c r="AG3961" s="11">
        <v>0</v>
      </c>
      <c r="AH3961" s="11">
        <v>0</v>
      </c>
      <c r="AI3961" s="11">
        <v>0</v>
      </c>
      <c r="AJ3961" s="11">
        <v>0</v>
      </c>
      <c r="AK3961" s="11">
        <v>0</v>
      </c>
      <c r="AL3961" s="11">
        <v>0</v>
      </c>
      <c r="AM3961" s="11">
        <v>40000000</v>
      </c>
      <c r="AN3961" s="11">
        <v>35934138</v>
      </c>
      <c r="AO39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60000000</v>
      </c>
      <c r="AQ39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35934138</v>
      </c>
      <c r="AS3961" s="11">
        <f>Table_PBS_SQL_DB2_PBSSQL_PBS_NDP_Tina_CG_QtrlyPerformance_Final[[#This Row],[GOU REL]]+Table_PBS_SQL_DB2_PBSSQL_PBS_NDP_Tina_CG_QtrlyPerformance_Final[[#This Row],[EXT REL]]</f>
        <v>60000000</v>
      </c>
      <c r="AT3961" s="11">
        <f>Table_PBS_SQL_DB2_PBSSQL_PBS_NDP_Tina_CG_QtrlyPerformance_Final[[#This Row],[GOU EXP]]+Table_PBS_SQL_DB2_PBSSQL_PBS_NDP_Tina_CG_QtrlyPerformance_Final[[#This Row],[EXT EXP]]</f>
        <v>35934138</v>
      </c>
      <c r="AU3961" s="11" t="str">
        <f>IF(Table_PBS_SQL_DB2_PBSSQL_PBS_NDP_Tina_CG_QtrlyPerformance_Final[[#This Row],[Item_Code]]&gt;"300000", "Capital", "Recurrent")</f>
        <v>Recurrent</v>
      </c>
    </row>
    <row r="3962" spans="1:47" x14ac:dyDescent="0.25">
      <c r="A3962" t="s">
        <v>179</v>
      </c>
      <c r="B3962" t="s">
        <v>959</v>
      </c>
      <c r="C3962" t="s">
        <v>676</v>
      </c>
      <c r="D3962" t="s">
        <v>990</v>
      </c>
      <c r="E3962" t="s">
        <v>75</v>
      </c>
      <c r="F3962" t="s">
        <v>998</v>
      </c>
      <c r="G3962" t="s">
        <v>31</v>
      </c>
      <c r="H3962" t="s">
        <v>999</v>
      </c>
      <c r="I3962" t="s">
        <v>896</v>
      </c>
      <c r="J3962" t="s">
        <v>897</v>
      </c>
      <c r="K3962" t="s">
        <v>678</v>
      </c>
      <c r="L3962" t="s">
        <v>993</v>
      </c>
      <c r="M3962" t="s">
        <v>1008</v>
      </c>
      <c r="N3962" t="s">
        <v>1009</v>
      </c>
      <c r="O3962" t="s">
        <v>1085</v>
      </c>
      <c r="P3962" t="s">
        <v>1086</v>
      </c>
      <c r="Q3962" s="11">
        <v>0</v>
      </c>
      <c r="R3962" s="11">
        <v>0</v>
      </c>
      <c r="S3962" s="11">
        <v>0</v>
      </c>
      <c r="T3962" s="11">
        <v>0</v>
      </c>
      <c r="U3962" s="11">
        <v>0</v>
      </c>
      <c r="V3962" s="11">
        <v>0</v>
      </c>
      <c r="W3962" s="11">
        <v>0</v>
      </c>
      <c r="X3962" s="11">
        <v>0</v>
      </c>
      <c r="Y3962" s="11">
        <v>0</v>
      </c>
      <c r="Z3962" s="11">
        <v>0</v>
      </c>
      <c r="AA3962" s="11">
        <v>0</v>
      </c>
      <c r="AB3962" s="11">
        <v>0</v>
      </c>
      <c r="AC3962" s="11">
        <v>0</v>
      </c>
      <c r="AD3962" s="11">
        <v>0</v>
      </c>
      <c r="AE3962" s="11">
        <v>413479653</v>
      </c>
      <c r="AF3962" s="11">
        <v>240032968</v>
      </c>
      <c r="AG3962" s="11">
        <v>0</v>
      </c>
      <c r="AH3962" s="11">
        <v>0</v>
      </c>
      <c r="AI3962" s="11">
        <v>0</v>
      </c>
      <c r="AJ3962" s="11">
        <v>0</v>
      </c>
      <c r="AK3962" s="11">
        <v>0</v>
      </c>
      <c r="AL3962" s="11">
        <v>0</v>
      </c>
      <c r="AM3962" s="11">
        <v>826959306</v>
      </c>
      <c r="AN3962" s="11">
        <v>312236934</v>
      </c>
      <c r="AO39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1240438959</v>
      </c>
      <c r="AQ39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552269902</v>
      </c>
      <c r="AS3962" s="11">
        <f>Table_PBS_SQL_DB2_PBSSQL_PBS_NDP_Tina_CG_QtrlyPerformance_Final[[#This Row],[GOU REL]]+Table_PBS_SQL_DB2_PBSSQL_PBS_NDP_Tina_CG_QtrlyPerformance_Final[[#This Row],[EXT REL]]</f>
        <v>1240438959</v>
      </c>
      <c r="AT3962" s="11">
        <f>Table_PBS_SQL_DB2_PBSSQL_PBS_NDP_Tina_CG_QtrlyPerformance_Final[[#This Row],[GOU EXP]]+Table_PBS_SQL_DB2_PBSSQL_PBS_NDP_Tina_CG_QtrlyPerformance_Final[[#This Row],[EXT EXP]]</f>
        <v>552269902</v>
      </c>
      <c r="AU3962" s="11" t="str">
        <f>IF(Table_PBS_SQL_DB2_PBSSQL_PBS_NDP_Tina_CG_QtrlyPerformance_Final[[#This Row],[Item_Code]]&gt;"300000", "Capital", "Recurrent")</f>
        <v>Recurrent</v>
      </c>
    </row>
    <row r="3963" spans="1:47" x14ac:dyDescent="0.25">
      <c r="A3963" t="s">
        <v>179</v>
      </c>
      <c r="B3963" t="s">
        <v>959</v>
      </c>
      <c r="C3963" t="s">
        <v>676</v>
      </c>
      <c r="D3963" t="s">
        <v>990</v>
      </c>
      <c r="E3963" t="s">
        <v>75</v>
      </c>
      <c r="F3963" t="s">
        <v>998</v>
      </c>
      <c r="G3963" t="s">
        <v>31</v>
      </c>
      <c r="H3963" t="s">
        <v>999</v>
      </c>
      <c r="I3963" t="s">
        <v>896</v>
      </c>
      <c r="J3963" t="s">
        <v>897</v>
      </c>
      <c r="K3963" t="s">
        <v>678</v>
      </c>
      <c r="L3963" t="s">
        <v>993</v>
      </c>
      <c r="M3963" t="s">
        <v>980</v>
      </c>
      <c r="N3963" t="s">
        <v>981</v>
      </c>
      <c r="O3963" t="s">
        <v>1028</v>
      </c>
      <c r="P3963" t="s">
        <v>1029</v>
      </c>
      <c r="Q3963" s="11">
        <v>0</v>
      </c>
      <c r="R3963" s="11">
        <v>0</v>
      </c>
      <c r="S3963" s="11">
        <v>0</v>
      </c>
      <c r="T3963" s="11">
        <v>0</v>
      </c>
      <c r="U3963" s="11">
        <v>0</v>
      </c>
      <c r="V3963" s="11">
        <v>0</v>
      </c>
      <c r="W3963" s="11">
        <v>0</v>
      </c>
      <c r="X3963" s="11">
        <v>0</v>
      </c>
      <c r="Y3963" s="11">
        <v>0</v>
      </c>
      <c r="Z3963" s="11">
        <v>0</v>
      </c>
      <c r="AA3963" s="11">
        <v>0</v>
      </c>
      <c r="AB3963" s="11">
        <v>0</v>
      </c>
      <c r="AC3963" s="11">
        <v>0</v>
      </c>
      <c r="AD3963" s="11">
        <v>0</v>
      </c>
      <c r="AE3963" s="11">
        <v>102500000</v>
      </c>
      <c r="AF3963" s="11">
        <v>5250000</v>
      </c>
      <c r="AG3963" s="11">
        <v>0</v>
      </c>
      <c r="AH3963" s="11">
        <v>0</v>
      </c>
      <c r="AI3963" s="11">
        <v>0</v>
      </c>
      <c r="AJ3963" s="11">
        <v>0</v>
      </c>
      <c r="AK3963" s="11">
        <v>0</v>
      </c>
      <c r="AL3963" s="11">
        <v>0</v>
      </c>
      <c r="AM3963" s="11">
        <v>205000000</v>
      </c>
      <c r="AN3963" s="11">
        <v>117701847</v>
      </c>
      <c r="AO39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307500000</v>
      </c>
      <c r="AQ39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122951847</v>
      </c>
      <c r="AS3963" s="11">
        <f>Table_PBS_SQL_DB2_PBSSQL_PBS_NDP_Tina_CG_QtrlyPerformance_Final[[#This Row],[GOU REL]]+Table_PBS_SQL_DB2_PBSSQL_PBS_NDP_Tina_CG_QtrlyPerformance_Final[[#This Row],[EXT REL]]</f>
        <v>307500000</v>
      </c>
      <c r="AT3963" s="11">
        <f>Table_PBS_SQL_DB2_PBSSQL_PBS_NDP_Tina_CG_QtrlyPerformance_Final[[#This Row],[GOU EXP]]+Table_PBS_SQL_DB2_PBSSQL_PBS_NDP_Tina_CG_QtrlyPerformance_Final[[#This Row],[EXT EXP]]</f>
        <v>122951847</v>
      </c>
      <c r="AU3963" s="11" t="str">
        <f>IF(Table_PBS_SQL_DB2_PBSSQL_PBS_NDP_Tina_CG_QtrlyPerformance_Final[[#This Row],[Item_Code]]&gt;"300000", "Capital", "Recurrent")</f>
        <v>Recurrent</v>
      </c>
    </row>
    <row r="3964" spans="1:47" x14ac:dyDescent="0.25">
      <c r="A3964" t="s">
        <v>179</v>
      </c>
      <c r="B3964" t="s">
        <v>959</v>
      </c>
      <c r="C3964" t="s">
        <v>676</v>
      </c>
      <c r="D3964" t="s">
        <v>990</v>
      </c>
      <c r="E3964" t="s">
        <v>75</v>
      </c>
      <c r="F3964" t="s">
        <v>998</v>
      </c>
      <c r="G3964" t="s">
        <v>31</v>
      </c>
      <c r="H3964" t="s">
        <v>999</v>
      </c>
      <c r="I3964" t="s">
        <v>493</v>
      </c>
      <c r="J3964" t="s">
        <v>1007</v>
      </c>
      <c r="K3964" t="s">
        <v>678</v>
      </c>
      <c r="L3964" t="s">
        <v>993</v>
      </c>
      <c r="M3964" t="s">
        <v>1000</v>
      </c>
      <c r="N3964" t="s">
        <v>1001</v>
      </c>
      <c r="O3964" t="s">
        <v>902</v>
      </c>
      <c r="P3964" t="s">
        <v>903</v>
      </c>
      <c r="Q3964" s="11">
        <v>0</v>
      </c>
      <c r="R3964" s="11">
        <v>0</v>
      </c>
      <c r="S3964" s="11">
        <v>0</v>
      </c>
      <c r="T3964" s="11">
        <v>0</v>
      </c>
      <c r="U3964" s="11">
        <v>286340083</v>
      </c>
      <c r="V3964" s="11">
        <v>0</v>
      </c>
      <c r="W3964" s="11">
        <v>286340083</v>
      </c>
      <c r="X3964" s="11">
        <v>0</v>
      </c>
      <c r="Y3964" s="11">
        <v>0</v>
      </c>
      <c r="Z3964" s="11">
        <v>0</v>
      </c>
      <c r="AA3964" s="11">
        <v>0</v>
      </c>
      <c r="AB3964" s="11">
        <v>0</v>
      </c>
      <c r="AC3964" s="11">
        <v>214755062</v>
      </c>
      <c r="AD3964" s="11">
        <v>0</v>
      </c>
      <c r="AE3964" s="11">
        <v>0</v>
      </c>
      <c r="AF3964" s="11">
        <v>0</v>
      </c>
      <c r="AG3964" s="11">
        <v>0</v>
      </c>
      <c r="AH3964" s="11">
        <v>29160000</v>
      </c>
      <c r="AI3964" s="11">
        <v>0</v>
      </c>
      <c r="AJ3964" s="11">
        <v>0</v>
      </c>
      <c r="AK3964" s="11">
        <v>71585021</v>
      </c>
      <c r="AL3964" s="11">
        <v>257180083</v>
      </c>
      <c r="AM3964" s="11">
        <v>0</v>
      </c>
      <c r="AN3964" s="11">
        <v>0</v>
      </c>
      <c r="AO39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286340083</v>
      </c>
      <c r="AP39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286340083</v>
      </c>
      <c r="AR39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64" s="11">
        <f>Table_PBS_SQL_DB2_PBSSQL_PBS_NDP_Tina_CG_QtrlyPerformance_Final[[#This Row],[GOU REL]]+Table_PBS_SQL_DB2_PBSSQL_PBS_NDP_Tina_CG_QtrlyPerformance_Final[[#This Row],[EXT REL]]</f>
        <v>286340083</v>
      </c>
      <c r="AT3964" s="11">
        <f>Table_PBS_SQL_DB2_PBSSQL_PBS_NDP_Tina_CG_QtrlyPerformance_Final[[#This Row],[GOU EXP]]+Table_PBS_SQL_DB2_PBSSQL_PBS_NDP_Tina_CG_QtrlyPerformance_Final[[#This Row],[EXT EXP]]</f>
        <v>286340083</v>
      </c>
      <c r="AU3964" s="11" t="str">
        <f>IF(Table_PBS_SQL_DB2_PBSSQL_PBS_NDP_Tina_CG_QtrlyPerformance_Final[[#This Row],[Item_Code]]&gt;"300000", "Capital", "Recurrent")</f>
        <v>Recurrent</v>
      </c>
    </row>
    <row r="3965" spans="1:47" x14ac:dyDescent="0.25">
      <c r="A3965" t="s">
        <v>179</v>
      </c>
      <c r="B3965" t="s">
        <v>959</v>
      </c>
      <c r="C3965" t="s">
        <v>676</v>
      </c>
      <c r="D3965" t="s">
        <v>990</v>
      </c>
      <c r="E3965" t="s">
        <v>75</v>
      </c>
      <c r="F3965" t="s">
        <v>998</v>
      </c>
      <c r="G3965" t="s">
        <v>31</v>
      </c>
      <c r="H3965" t="s">
        <v>999</v>
      </c>
      <c r="I3965" t="s">
        <v>493</v>
      </c>
      <c r="J3965" t="s">
        <v>1007</v>
      </c>
      <c r="K3965" t="s">
        <v>678</v>
      </c>
      <c r="L3965" t="s">
        <v>993</v>
      </c>
      <c r="M3965" t="s">
        <v>1000</v>
      </c>
      <c r="N3965" t="s">
        <v>1001</v>
      </c>
      <c r="O3965" t="s">
        <v>1028</v>
      </c>
      <c r="P3965" t="s">
        <v>1029</v>
      </c>
      <c r="Q3965" s="11">
        <v>0</v>
      </c>
      <c r="R3965" s="11">
        <v>0</v>
      </c>
      <c r="S3965" s="11">
        <v>0</v>
      </c>
      <c r="T3965" s="11">
        <v>0</v>
      </c>
      <c r="U3965" s="11">
        <v>659380370</v>
      </c>
      <c r="V3965" s="11">
        <v>0</v>
      </c>
      <c r="W3965" s="11">
        <v>659380370</v>
      </c>
      <c r="X3965" s="11">
        <v>0</v>
      </c>
      <c r="Y3965" s="11">
        <v>0</v>
      </c>
      <c r="Z3965" s="11">
        <v>0</v>
      </c>
      <c r="AA3965" s="11">
        <v>0</v>
      </c>
      <c r="AB3965" s="11">
        <v>0</v>
      </c>
      <c r="AC3965" s="11">
        <v>329690185</v>
      </c>
      <c r="AD3965" s="11">
        <v>273846683</v>
      </c>
      <c r="AE3965" s="11">
        <v>0</v>
      </c>
      <c r="AF3965" s="11">
        <v>0</v>
      </c>
      <c r="AG3965" s="11">
        <v>164845093</v>
      </c>
      <c r="AH3965" s="11">
        <v>220397880</v>
      </c>
      <c r="AI3965" s="11">
        <v>0</v>
      </c>
      <c r="AJ3965" s="11">
        <v>0</v>
      </c>
      <c r="AK3965" s="11">
        <v>164845092</v>
      </c>
      <c r="AL3965" s="11">
        <v>165047907</v>
      </c>
      <c r="AM3965" s="11">
        <v>0</v>
      </c>
      <c r="AN3965" s="11">
        <v>0</v>
      </c>
      <c r="AO39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659380370</v>
      </c>
      <c r="AP39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659292470</v>
      </c>
      <c r="AR39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65" s="11">
        <f>Table_PBS_SQL_DB2_PBSSQL_PBS_NDP_Tina_CG_QtrlyPerformance_Final[[#This Row],[GOU REL]]+Table_PBS_SQL_DB2_PBSSQL_PBS_NDP_Tina_CG_QtrlyPerformance_Final[[#This Row],[EXT REL]]</f>
        <v>659380370</v>
      </c>
      <c r="AT3965" s="11">
        <f>Table_PBS_SQL_DB2_PBSSQL_PBS_NDP_Tina_CG_QtrlyPerformance_Final[[#This Row],[GOU EXP]]+Table_PBS_SQL_DB2_PBSSQL_PBS_NDP_Tina_CG_QtrlyPerformance_Final[[#This Row],[EXT EXP]]</f>
        <v>659292470</v>
      </c>
      <c r="AU3965" s="11" t="str">
        <f>IF(Table_PBS_SQL_DB2_PBSSQL_PBS_NDP_Tina_CG_QtrlyPerformance_Final[[#This Row],[Item_Code]]&gt;"300000", "Capital", "Recurrent")</f>
        <v>Recurrent</v>
      </c>
    </row>
    <row r="3966" spans="1:47" x14ac:dyDescent="0.25">
      <c r="A3966" t="s">
        <v>179</v>
      </c>
      <c r="B3966" t="s">
        <v>959</v>
      </c>
      <c r="C3966" t="s">
        <v>676</v>
      </c>
      <c r="D3966" t="s">
        <v>990</v>
      </c>
      <c r="E3966" t="s">
        <v>75</v>
      </c>
      <c r="F3966" t="s">
        <v>998</v>
      </c>
      <c r="G3966" t="s">
        <v>31</v>
      </c>
      <c r="H3966" t="s">
        <v>999</v>
      </c>
      <c r="I3966" t="s">
        <v>493</v>
      </c>
      <c r="J3966" t="s">
        <v>1007</v>
      </c>
      <c r="K3966" t="s">
        <v>678</v>
      </c>
      <c r="L3966" t="s">
        <v>993</v>
      </c>
      <c r="M3966" t="s">
        <v>1000</v>
      </c>
      <c r="N3966" t="s">
        <v>1001</v>
      </c>
      <c r="O3966" t="s">
        <v>1392</v>
      </c>
      <c r="P3966" t="s">
        <v>1393</v>
      </c>
      <c r="Q3966" s="11">
        <v>0</v>
      </c>
      <c r="R3966" s="11">
        <v>0</v>
      </c>
      <c r="S3966" s="11">
        <v>0</v>
      </c>
      <c r="T3966" s="11">
        <v>0</v>
      </c>
      <c r="U3966" s="11">
        <v>14080000</v>
      </c>
      <c r="V3966" s="11">
        <v>0</v>
      </c>
      <c r="W3966" s="11">
        <v>14080000</v>
      </c>
      <c r="X3966" s="11">
        <v>0</v>
      </c>
      <c r="Y3966" s="11">
        <v>3520000</v>
      </c>
      <c r="Z3966" s="11">
        <v>0</v>
      </c>
      <c r="AA3966" s="11">
        <v>0</v>
      </c>
      <c r="AB3966" s="11">
        <v>0</v>
      </c>
      <c r="AC3966" s="11">
        <v>3520000</v>
      </c>
      <c r="AD3966" s="11">
        <v>0</v>
      </c>
      <c r="AE3966" s="11">
        <v>0</v>
      </c>
      <c r="AF3966" s="11">
        <v>0</v>
      </c>
      <c r="AG3966" s="11">
        <v>3520000</v>
      </c>
      <c r="AH3966" s="11">
        <v>0</v>
      </c>
      <c r="AI3966" s="11">
        <v>0</v>
      </c>
      <c r="AJ3966" s="11">
        <v>0</v>
      </c>
      <c r="AK3966" s="11">
        <v>3520000</v>
      </c>
      <c r="AL3966" s="11">
        <v>14000000</v>
      </c>
      <c r="AM3966" s="11">
        <v>0</v>
      </c>
      <c r="AN3966" s="11">
        <v>0</v>
      </c>
      <c r="AO39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14080000</v>
      </c>
      <c r="AP39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14000000</v>
      </c>
      <c r="AR39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66" s="11">
        <f>Table_PBS_SQL_DB2_PBSSQL_PBS_NDP_Tina_CG_QtrlyPerformance_Final[[#This Row],[GOU REL]]+Table_PBS_SQL_DB2_PBSSQL_PBS_NDP_Tina_CG_QtrlyPerformance_Final[[#This Row],[EXT REL]]</f>
        <v>14080000</v>
      </c>
      <c r="AT3966" s="11">
        <f>Table_PBS_SQL_DB2_PBSSQL_PBS_NDP_Tina_CG_QtrlyPerformance_Final[[#This Row],[GOU EXP]]+Table_PBS_SQL_DB2_PBSSQL_PBS_NDP_Tina_CG_QtrlyPerformance_Final[[#This Row],[EXT EXP]]</f>
        <v>14000000</v>
      </c>
      <c r="AU3966" s="11" t="str">
        <f>IF(Table_PBS_SQL_DB2_PBSSQL_PBS_NDP_Tina_CG_QtrlyPerformance_Final[[#This Row],[Item_Code]]&gt;"300000", "Capital", "Recurrent")</f>
        <v>Recurrent</v>
      </c>
    </row>
    <row r="3967" spans="1:47" x14ac:dyDescent="0.25">
      <c r="A3967" t="s">
        <v>179</v>
      </c>
      <c r="B3967" t="s">
        <v>959</v>
      </c>
      <c r="C3967" t="s">
        <v>676</v>
      </c>
      <c r="D3967" t="s">
        <v>990</v>
      </c>
      <c r="E3967" t="s">
        <v>75</v>
      </c>
      <c r="F3967" t="s">
        <v>998</v>
      </c>
      <c r="G3967" t="s">
        <v>31</v>
      </c>
      <c r="H3967" t="s">
        <v>999</v>
      </c>
      <c r="I3967" t="s">
        <v>493</v>
      </c>
      <c r="J3967" t="s">
        <v>1007</v>
      </c>
      <c r="K3967" t="s">
        <v>678</v>
      </c>
      <c r="L3967" t="s">
        <v>993</v>
      </c>
      <c r="M3967" t="s">
        <v>1000</v>
      </c>
      <c r="N3967" t="s">
        <v>1001</v>
      </c>
      <c r="O3967" t="s">
        <v>1005</v>
      </c>
      <c r="P3967" t="s">
        <v>1006</v>
      </c>
      <c r="Q3967" s="11">
        <v>0</v>
      </c>
      <c r="R3967" s="11">
        <v>0</v>
      </c>
      <c r="S3967" s="11">
        <v>0</v>
      </c>
      <c r="T3967" s="11">
        <v>0</v>
      </c>
      <c r="U3967" s="11">
        <v>11324763406</v>
      </c>
      <c r="V3967" s="11">
        <v>0</v>
      </c>
      <c r="W3967" s="11">
        <v>11324763406</v>
      </c>
      <c r="X3967" s="11">
        <v>0</v>
      </c>
      <c r="Y3967" s="11">
        <v>1500000000</v>
      </c>
      <c r="Z3967" s="11">
        <v>524799638</v>
      </c>
      <c r="AA3967" s="11">
        <v>0</v>
      </c>
      <c r="AB3967" s="11">
        <v>0</v>
      </c>
      <c r="AC3967" s="11">
        <v>4162381703</v>
      </c>
      <c r="AD3967" s="11">
        <v>4891084784</v>
      </c>
      <c r="AE3967" s="11">
        <v>0</v>
      </c>
      <c r="AF3967" s="11">
        <v>0</v>
      </c>
      <c r="AG3967" s="11">
        <v>2831190852</v>
      </c>
      <c r="AH3967" s="11">
        <v>2651997728</v>
      </c>
      <c r="AI3967" s="11">
        <v>0</v>
      </c>
      <c r="AJ3967" s="11">
        <v>0</v>
      </c>
      <c r="AK3967" s="11">
        <v>2831190851</v>
      </c>
      <c r="AL3967" s="11">
        <v>3225119357</v>
      </c>
      <c r="AM3967" s="11">
        <v>0</v>
      </c>
      <c r="AN3967" s="11">
        <v>0</v>
      </c>
      <c r="AO39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11324763406</v>
      </c>
      <c r="AP39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11293001507</v>
      </c>
      <c r="AR39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67" s="11">
        <f>Table_PBS_SQL_DB2_PBSSQL_PBS_NDP_Tina_CG_QtrlyPerformance_Final[[#This Row],[GOU REL]]+Table_PBS_SQL_DB2_PBSSQL_PBS_NDP_Tina_CG_QtrlyPerformance_Final[[#This Row],[EXT REL]]</f>
        <v>11324763406</v>
      </c>
      <c r="AT3967" s="11">
        <f>Table_PBS_SQL_DB2_PBSSQL_PBS_NDP_Tina_CG_QtrlyPerformance_Final[[#This Row],[GOU EXP]]+Table_PBS_SQL_DB2_PBSSQL_PBS_NDP_Tina_CG_QtrlyPerformance_Final[[#This Row],[EXT EXP]]</f>
        <v>11293001507</v>
      </c>
      <c r="AU3967" s="11" t="str">
        <f>IF(Table_PBS_SQL_DB2_PBSSQL_PBS_NDP_Tina_CG_QtrlyPerformance_Final[[#This Row],[Item_Code]]&gt;"300000", "Capital", "Recurrent")</f>
        <v>Recurrent</v>
      </c>
    </row>
    <row r="3968" spans="1:47" x14ac:dyDescent="0.25">
      <c r="A3968" t="s">
        <v>179</v>
      </c>
      <c r="B3968" t="s">
        <v>959</v>
      </c>
      <c r="C3968" t="s">
        <v>676</v>
      </c>
      <c r="D3968" t="s">
        <v>990</v>
      </c>
      <c r="E3968" t="s">
        <v>75</v>
      </c>
      <c r="F3968" t="s">
        <v>998</v>
      </c>
      <c r="G3968" t="s">
        <v>75</v>
      </c>
      <c r="H3968" t="s">
        <v>1010</v>
      </c>
      <c r="I3968" t="s">
        <v>666</v>
      </c>
      <c r="J3968" t="s">
        <v>1837</v>
      </c>
      <c r="K3968" t="s">
        <v>776</v>
      </c>
      <c r="L3968" t="s">
        <v>777</v>
      </c>
      <c r="M3968" t="s">
        <v>2110</v>
      </c>
      <c r="N3968" t="s">
        <v>2111</v>
      </c>
      <c r="O3968" t="s">
        <v>969</v>
      </c>
      <c r="P3968" t="s">
        <v>970</v>
      </c>
      <c r="Q3968" s="11">
        <v>0</v>
      </c>
      <c r="R3968" s="11">
        <v>0</v>
      </c>
      <c r="S3968" s="11">
        <v>0</v>
      </c>
      <c r="T3968" s="11">
        <v>0</v>
      </c>
      <c r="U3968" s="11">
        <v>13500000</v>
      </c>
      <c r="V3968" s="11">
        <v>0</v>
      </c>
      <c r="W3968" s="11">
        <v>0</v>
      </c>
      <c r="X3968" s="11">
        <v>13500000</v>
      </c>
      <c r="Y3968" s="11">
        <v>0</v>
      </c>
      <c r="Z3968" s="11">
        <v>0</v>
      </c>
      <c r="AA3968" s="11">
        <v>0</v>
      </c>
      <c r="AB3968" s="11">
        <v>0</v>
      </c>
      <c r="AC3968" s="11">
        <v>0</v>
      </c>
      <c r="AD3968" s="11">
        <v>0</v>
      </c>
      <c r="AE3968" s="11">
        <v>0</v>
      </c>
      <c r="AF3968" s="11">
        <v>0</v>
      </c>
      <c r="AG3968" s="11">
        <v>0</v>
      </c>
      <c r="AH3968" s="11">
        <v>0</v>
      </c>
      <c r="AI3968" s="11">
        <v>0</v>
      </c>
      <c r="AJ3968" s="11">
        <v>0</v>
      </c>
      <c r="AK3968" s="11">
        <v>0</v>
      </c>
      <c r="AL3968" s="11">
        <v>0</v>
      </c>
      <c r="AM3968" s="11">
        <v>0</v>
      </c>
      <c r="AN3968" s="11">
        <v>0</v>
      </c>
      <c r="AO39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68" s="11">
        <f>Table_PBS_SQL_DB2_PBSSQL_PBS_NDP_Tina_CG_QtrlyPerformance_Final[[#This Row],[GOU REL]]+Table_PBS_SQL_DB2_PBSSQL_PBS_NDP_Tina_CG_QtrlyPerformance_Final[[#This Row],[EXT REL]]</f>
        <v>0</v>
      </c>
      <c r="AT3968" s="11">
        <f>Table_PBS_SQL_DB2_PBSSQL_PBS_NDP_Tina_CG_QtrlyPerformance_Final[[#This Row],[GOU EXP]]+Table_PBS_SQL_DB2_PBSSQL_PBS_NDP_Tina_CG_QtrlyPerformance_Final[[#This Row],[EXT EXP]]</f>
        <v>0</v>
      </c>
      <c r="AU3968" s="11" t="str">
        <f>IF(Table_PBS_SQL_DB2_PBSSQL_PBS_NDP_Tina_CG_QtrlyPerformance_Final[[#This Row],[Item_Code]]&gt;"300000", "Capital", "Recurrent")</f>
        <v>Recurrent</v>
      </c>
    </row>
    <row r="3969" spans="1:47" x14ac:dyDescent="0.25">
      <c r="A3969" t="s">
        <v>179</v>
      </c>
      <c r="B3969" t="s">
        <v>959</v>
      </c>
      <c r="C3969" t="s">
        <v>676</v>
      </c>
      <c r="D3969" t="s">
        <v>990</v>
      </c>
      <c r="E3969" t="s">
        <v>97</v>
      </c>
      <c r="F3969" t="s">
        <v>1013</v>
      </c>
      <c r="G3969" t="s">
        <v>177</v>
      </c>
      <c r="H3969" t="s">
        <v>881</v>
      </c>
      <c r="I3969" t="s">
        <v>896</v>
      </c>
      <c r="J3969" t="s">
        <v>897</v>
      </c>
      <c r="K3969" t="s">
        <v>678</v>
      </c>
      <c r="L3969" t="s">
        <v>993</v>
      </c>
      <c r="M3969" t="s">
        <v>1014</v>
      </c>
      <c r="N3969" t="s">
        <v>1015</v>
      </c>
      <c r="O3969" t="s">
        <v>996</v>
      </c>
      <c r="P3969" t="s">
        <v>997</v>
      </c>
      <c r="Q3969" s="11">
        <v>0</v>
      </c>
      <c r="R3969" s="11">
        <v>0</v>
      </c>
      <c r="S3969" s="11">
        <v>0</v>
      </c>
      <c r="T3969" s="11">
        <v>0</v>
      </c>
      <c r="U3969" s="11">
        <v>0</v>
      </c>
      <c r="V3969" s="11">
        <v>0</v>
      </c>
      <c r="W3969" s="11">
        <v>0</v>
      </c>
      <c r="X3969" s="11">
        <v>0</v>
      </c>
      <c r="Y3969" s="11">
        <v>0</v>
      </c>
      <c r="Z3969" s="11">
        <v>0</v>
      </c>
      <c r="AA3969" s="11">
        <v>0</v>
      </c>
      <c r="AB3969" s="11">
        <v>0</v>
      </c>
      <c r="AC3969" s="11">
        <v>0</v>
      </c>
      <c r="AD3969" s="11">
        <v>0</v>
      </c>
      <c r="AE3969" s="11">
        <v>109472926</v>
      </c>
      <c r="AF3969" s="11">
        <v>18963544</v>
      </c>
      <c r="AG3969" s="11">
        <v>0</v>
      </c>
      <c r="AH3969" s="11">
        <v>0</v>
      </c>
      <c r="AI3969" s="11">
        <v>0</v>
      </c>
      <c r="AJ3969" s="11">
        <v>0</v>
      </c>
      <c r="AK3969" s="11">
        <v>0</v>
      </c>
      <c r="AL3969" s="11">
        <v>0</v>
      </c>
      <c r="AM3969" s="11">
        <v>218945851</v>
      </c>
      <c r="AN3969" s="11">
        <v>97703730</v>
      </c>
      <c r="AO39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328418777</v>
      </c>
      <c r="AQ39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116667274</v>
      </c>
      <c r="AS3969" s="11">
        <f>Table_PBS_SQL_DB2_PBSSQL_PBS_NDP_Tina_CG_QtrlyPerformance_Final[[#This Row],[GOU REL]]+Table_PBS_SQL_DB2_PBSSQL_PBS_NDP_Tina_CG_QtrlyPerformance_Final[[#This Row],[EXT REL]]</f>
        <v>328418777</v>
      </c>
      <c r="AT3969" s="11">
        <f>Table_PBS_SQL_DB2_PBSSQL_PBS_NDP_Tina_CG_QtrlyPerformance_Final[[#This Row],[GOU EXP]]+Table_PBS_SQL_DB2_PBSSQL_PBS_NDP_Tina_CG_QtrlyPerformance_Final[[#This Row],[EXT EXP]]</f>
        <v>116667274</v>
      </c>
      <c r="AU3969" s="11" t="str">
        <f>IF(Table_PBS_SQL_DB2_PBSSQL_PBS_NDP_Tina_CG_QtrlyPerformance_Final[[#This Row],[Item_Code]]&gt;"300000", "Capital", "Recurrent")</f>
        <v>Recurrent</v>
      </c>
    </row>
    <row r="3970" spans="1:47" x14ac:dyDescent="0.25">
      <c r="A3970" t="s">
        <v>179</v>
      </c>
      <c r="B3970" t="s">
        <v>959</v>
      </c>
      <c r="C3970" t="s">
        <v>676</v>
      </c>
      <c r="D3970" t="s">
        <v>990</v>
      </c>
      <c r="E3970" t="s">
        <v>97</v>
      </c>
      <c r="F3970" t="s">
        <v>1013</v>
      </c>
      <c r="G3970" t="s">
        <v>177</v>
      </c>
      <c r="H3970" t="s">
        <v>881</v>
      </c>
      <c r="I3970" t="s">
        <v>896</v>
      </c>
      <c r="J3970" t="s">
        <v>897</v>
      </c>
      <c r="K3970" t="s">
        <v>678</v>
      </c>
      <c r="L3970" t="s">
        <v>993</v>
      </c>
      <c r="M3970" t="s">
        <v>1014</v>
      </c>
      <c r="N3970" t="s">
        <v>1015</v>
      </c>
      <c r="O3970" t="s">
        <v>1002</v>
      </c>
      <c r="P3970" t="s">
        <v>1003</v>
      </c>
      <c r="Q3970" s="11">
        <v>0</v>
      </c>
      <c r="R3970" s="11">
        <v>0</v>
      </c>
      <c r="S3970" s="11">
        <v>0</v>
      </c>
      <c r="T3970" s="11">
        <v>0</v>
      </c>
      <c r="U3970" s="11">
        <v>0</v>
      </c>
      <c r="V3970" s="11">
        <v>0</v>
      </c>
      <c r="W3970" s="11">
        <v>0</v>
      </c>
      <c r="X3970" s="11">
        <v>0</v>
      </c>
      <c r="Y3970" s="11">
        <v>0</v>
      </c>
      <c r="Z3970" s="11">
        <v>0</v>
      </c>
      <c r="AA3970" s="11">
        <v>0</v>
      </c>
      <c r="AB3970" s="11">
        <v>0</v>
      </c>
      <c r="AC3970" s="11">
        <v>0</v>
      </c>
      <c r="AD3970" s="11">
        <v>0</v>
      </c>
      <c r="AE3970" s="11">
        <v>3500000</v>
      </c>
      <c r="AF3970" s="11">
        <v>3500000</v>
      </c>
      <c r="AG3970" s="11">
        <v>0</v>
      </c>
      <c r="AH3970" s="11">
        <v>0</v>
      </c>
      <c r="AI3970" s="11">
        <v>0</v>
      </c>
      <c r="AJ3970" s="11">
        <v>0</v>
      </c>
      <c r="AK3970" s="11">
        <v>0</v>
      </c>
      <c r="AL3970" s="11">
        <v>0</v>
      </c>
      <c r="AM3970" s="11">
        <v>7000000</v>
      </c>
      <c r="AN3970" s="11">
        <v>3500000</v>
      </c>
      <c r="AO39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10500000</v>
      </c>
      <c r="AQ39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7000000</v>
      </c>
      <c r="AS3970" s="11">
        <f>Table_PBS_SQL_DB2_PBSSQL_PBS_NDP_Tina_CG_QtrlyPerformance_Final[[#This Row],[GOU REL]]+Table_PBS_SQL_DB2_PBSSQL_PBS_NDP_Tina_CG_QtrlyPerformance_Final[[#This Row],[EXT REL]]</f>
        <v>10500000</v>
      </c>
      <c r="AT3970" s="11">
        <f>Table_PBS_SQL_DB2_PBSSQL_PBS_NDP_Tina_CG_QtrlyPerformance_Final[[#This Row],[GOU EXP]]+Table_PBS_SQL_DB2_PBSSQL_PBS_NDP_Tina_CG_QtrlyPerformance_Final[[#This Row],[EXT EXP]]</f>
        <v>7000000</v>
      </c>
      <c r="AU3970" s="11" t="str">
        <f>IF(Table_PBS_SQL_DB2_PBSSQL_PBS_NDP_Tina_CG_QtrlyPerformance_Final[[#This Row],[Item_Code]]&gt;"300000", "Capital", "Recurrent")</f>
        <v>Recurrent</v>
      </c>
    </row>
    <row r="3971" spans="1:47" x14ac:dyDescent="0.25">
      <c r="A3971" t="s">
        <v>179</v>
      </c>
      <c r="B3971" t="s">
        <v>959</v>
      </c>
      <c r="C3971" t="s">
        <v>676</v>
      </c>
      <c r="D3971" t="s">
        <v>990</v>
      </c>
      <c r="E3971" t="s">
        <v>97</v>
      </c>
      <c r="F3971" t="s">
        <v>1013</v>
      </c>
      <c r="G3971" t="s">
        <v>177</v>
      </c>
      <c r="H3971" t="s">
        <v>881</v>
      </c>
      <c r="I3971" t="s">
        <v>896</v>
      </c>
      <c r="J3971" t="s">
        <v>897</v>
      </c>
      <c r="K3971" t="s">
        <v>678</v>
      </c>
      <c r="L3971" t="s">
        <v>993</v>
      </c>
      <c r="M3971" t="s">
        <v>1014</v>
      </c>
      <c r="N3971" t="s">
        <v>1015</v>
      </c>
      <c r="O3971" t="s">
        <v>1085</v>
      </c>
      <c r="P3971" t="s">
        <v>1086</v>
      </c>
      <c r="Q3971" s="11">
        <v>0</v>
      </c>
      <c r="R3971" s="11">
        <v>0</v>
      </c>
      <c r="S3971" s="11">
        <v>0</v>
      </c>
      <c r="T3971" s="11">
        <v>0</v>
      </c>
      <c r="U3971" s="11">
        <v>0</v>
      </c>
      <c r="V3971" s="11">
        <v>0</v>
      </c>
      <c r="W3971" s="11">
        <v>0</v>
      </c>
      <c r="X3971" s="11">
        <v>0</v>
      </c>
      <c r="Y3971" s="11">
        <v>0</v>
      </c>
      <c r="Z3971" s="11">
        <v>0</v>
      </c>
      <c r="AA3971" s="11">
        <v>0</v>
      </c>
      <c r="AB3971" s="11">
        <v>0</v>
      </c>
      <c r="AC3971" s="11">
        <v>0</v>
      </c>
      <c r="AD3971" s="11">
        <v>0</v>
      </c>
      <c r="AE3971" s="11">
        <v>28892075</v>
      </c>
      <c r="AF3971" s="11">
        <v>1988878</v>
      </c>
      <c r="AG3971" s="11">
        <v>0</v>
      </c>
      <c r="AH3971" s="11">
        <v>0</v>
      </c>
      <c r="AI3971" s="11">
        <v>0</v>
      </c>
      <c r="AJ3971" s="11">
        <v>0</v>
      </c>
      <c r="AK3971" s="11">
        <v>0</v>
      </c>
      <c r="AL3971" s="11">
        <v>0</v>
      </c>
      <c r="AM3971" s="11">
        <v>344277155</v>
      </c>
      <c r="AN3971" s="11">
        <v>326758046</v>
      </c>
      <c r="AO39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373169230</v>
      </c>
      <c r="AQ39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328746924</v>
      </c>
      <c r="AS3971" s="11">
        <f>Table_PBS_SQL_DB2_PBSSQL_PBS_NDP_Tina_CG_QtrlyPerformance_Final[[#This Row],[GOU REL]]+Table_PBS_SQL_DB2_PBSSQL_PBS_NDP_Tina_CG_QtrlyPerformance_Final[[#This Row],[EXT REL]]</f>
        <v>373169230</v>
      </c>
      <c r="AT3971" s="11">
        <f>Table_PBS_SQL_DB2_PBSSQL_PBS_NDP_Tina_CG_QtrlyPerformance_Final[[#This Row],[GOU EXP]]+Table_PBS_SQL_DB2_PBSSQL_PBS_NDP_Tina_CG_QtrlyPerformance_Final[[#This Row],[EXT EXP]]</f>
        <v>328746924</v>
      </c>
      <c r="AU3971" s="11" t="str">
        <f>IF(Table_PBS_SQL_DB2_PBSSQL_PBS_NDP_Tina_CG_QtrlyPerformance_Final[[#This Row],[Item_Code]]&gt;"300000", "Capital", "Recurrent")</f>
        <v>Recurrent</v>
      </c>
    </row>
    <row r="3972" spans="1:47" x14ac:dyDescent="0.25">
      <c r="A3972" t="s">
        <v>179</v>
      </c>
      <c r="B3972" t="s">
        <v>959</v>
      </c>
      <c r="C3972" t="s">
        <v>676</v>
      </c>
      <c r="D3972" t="s">
        <v>990</v>
      </c>
      <c r="E3972" t="s">
        <v>97</v>
      </c>
      <c r="F3972" t="s">
        <v>1013</v>
      </c>
      <c r="G3972" t="s">
        <v>177</v>
      </c>
      <c r="H3972" t="s">
        <v>881</v>
      </c>
      <c r="I3972" t="s">
        <v>493</v>
      </c>
      <c r="J3972" t="s">
        <v>953</v>
      </c>
      <c r="K3972" t="s">
        <v>678</v>
      </c>
      <c r="L3972" t="s">
        <v>993</v>
      </c>
      <c r="M3972" t="s">
        <v>1014</v>
      </c>
      <c r="N3972" t="s">
        <v>1015</v>
      </c>
      <c r="O3972" t="s">
        <v>1011</v>
      </c>
      <c r="P3972" t="s">
        <v>1012</v>
      </c>
      <c r="Q3972" s="11">
        <v>0</v>
      </c>
      <c r="R3972" s="11">
        <v>0</v>
      </c>
      <c r="S3972" s="11">
        <v>0</v>
      </c>
      <c r="T3972" s="11">
        <v>0</v>
      </c>
      <c r="U3972" s="11">
        <v>15000000</v>
      </c>
      <c r="V3972" s="11">
        <v>0</v>
      </c>
      <c r="W3972" s="11">
        <v>15000000</v>
      </c>
      <c r="X3972" s="11">
        <v>0</v>
      </c>
      <c r="Y3972" s="11">
        <v>6250000</v>
      </c>
      <c r="Z3972" s="11">
        <v>6172250</v>
      </c>
      <c r="AA3972" s="11">
        <v>0</v>
      </c>
      <c r="AB3972" s="11">
        <v>0</v>
      </c>
      <c r="AC3972" s="11">
        <v>3750000</v>
      </c>
      <c r="AD3972" s="11">
        <v>0</v>
      </c>
      <c r="AE3972" s="11">
        <v>0</v>
      </c>
      <c r="AF3972" s="11">
        <v>0</v>
      </c>
      <c r="AG3972" s="11">
        <v>2500000</v>
      </c>
      <c r="AH3972" s="11">
        <v>4530373</v>
      </c>
      <c r="AI3972" s="11">
        <v>0</v>
      </c>
      <c r="AJ3972" s="11">
        <v>0</v>
      </c>
      <c r="AK3972" s="11">
        <v>2500000</v>
      </c>
      <c r="AL3972" s="11">
        <v>4297377</v>
      </c>
      <c r="AM3972" s="11">
        <v>0</v>
      </c>
      <c r="AN3972" s="11">
        <v>0</v>
      </c>
      <c r="AO39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39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39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72" s="11">
        <f>Table_PBS_SQL_DB2_PBSSQL_PBS_NDP_Tina_CG_QtrlyPerformance_Final[[#This Row],[GOU REL]]+Table_PBS_SQL_DB2_PBSSQL_PBS_NDP_Tina_CG_QtrlyPerformance_Final[[#This Row],[EXT REL]]</f>
        <v>15000000</v>
      </c>
      <c r="AT3972" s="11">
        <f>Table_PBS_SQL_DB2_PBSSQL_PBS_NDP_Tina_CG_QtrlyPerformance_Final[[#This Row],[GOU EXP]]+Table_PBS_SQL_DB2_PBSSQL_PBS_NDP_Tina_CG_QtrlyPerformance_Final[[#This Row],[EXT EXP]]</f>
        <v>15000000</v>
      </c>
      <c r="AU3972" s="11" t="str">
        <f>IF(Table_PBS_SQL_DB2_PBSSQL_PBS_NDP_Tina_CG_QtrlyPerformance_Final[[#This Row],[Item_Code]]&gt;"300000", "Capital", "Recurrent")</f>
        <v>Recurrent</v>
      </c>
    </row>
    <row r="3973" spans="1:47" x14ac:dyDescent="0.25">
      <c r="A3973" t="s">
        <v>179</v>
      </c>
      <c r="B3973" t="s">
        <v>959</v>
      </c>
      <c r="C3973" t="s">
        <v>676</v>
      </c>
      <c r="D3973" t="s">
        <v>990</v>
      </c>
      <c r="E3973" t="s">
        <v>97</v>
      </c>
      <c r="F3973" t="s">
        <v>1013</v>
      </c>
      <c r="G3973" t="s">
        <v>177</v>
      </c>
      <c r="H3973" t="s">
        <v>881</v>
      </c>
      <c r="I3973" t="s">
        <v>493</v>
      </c>
      <c r="J3973" t="s">
        <v>953</v>
      </c>
      <c r="K3973" t="s">
        <v>678</v>
      </c>
      <c r="L3973" t="s">
        <v>993</v>
      </c>
      <c r="M3973" t="s">
        <v>1014</v>
      </c>
      <c r="N3973" t="s">
        <v>1015</v>
      </c>
      <c r="O3973" t="s">
        <v>967</v>
      </c>
      <c r="P3973" t="s">
        <v>968</v>
      </c>
      <c r="Q3973" s="11">
        <v>0</v>
      </c>
      <c r="R3973" s="11">
        <v>0</v>
      </c>
      <c r="S3973" s="11">
        <v>0</v>
      </c>
      <c r="T3973" s="11">
        <v>0</v>
      </c>
      <c r="U3973" s="11">
        <v>116040000</v>
      </c>
      <c r="V3973" s="11">
        <v>0</v>
      </c>
      <c r="W3973" s="11">
        <v>116040000</v>
      </c>
      <c r="X3973" s="11">
        <v>0</v>
      </c>
      <c r="Y3973" s="11">
        <v>30000000</v>
      </c>
      <c r="Z3973" s="11">
        <v>29050000</v>
      </c>
      <c r="AA3973" s="11">
        <v>0</v>
      </c>
      <c r="AB3973" s="11">
        <v>0</v>
      </c>
      <c r="AC3973" s="11">
        <v>29010000</v>
      </c>
      <c r="AD3973" s="11">
        <v>27115000</v>
      </c>
      <c r="AE3973" s="11">
        <v>0</v>
      </c>
      <c r="AF3973" s="11">
        <v>0</v>
      </c>
      <c r="AG3973" s="11">
        <v>28515000</v>
      </c>
      <c r="AH3973" s="11">
        <v>30058305</v>
      </c>
      <c r="AI3973" s="11">
        <v>0</v>
      </c>
      <c r="AJ3973" s="11">
        <v>0</v>
      </c>
      <c r="AK3973" s="11">
        <v>28515000</v>
      </c>
      <c r="AL3973" s="11">
        <v>29815707</v>
      </c>
      <c r="AM3973" s="11">
        <v>0</v>
      </c>
      <c r="AN3973" s="11">
        <v>0</v>
      </c>
      <c r="AO39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116040000</v>
      </c>
      <c r="AP39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116039012</v>
      </c>
      <c r="AR39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73" s="11">
        <f>Table_PBS_SQL_DB2_PBSSQL_PBS_NDP_Tina_CG_QtrlyPerformance_Final[[#This Row],[GOU REL]]+Table_PBS_SQL_DB2_PBSSQL_PBS_NDP_Tina_CG_QtrlyPerformance_Final[[#This Row],[EXT REL]]</f>
        <v>116040000</v>
      </c>
      <c r="AT3973" s="11">
        <f>Table_PBS_SQL_DB2_PBSSQL_PBS_NDP_Tina_CG_QtrlyPerformance_Final[[#This Row],[GOU EXP]]+Table_PBS_SQL_DB2_PBSSQL_PBS_NDP_Tina_CG_QtrlyPerformance_Final[[#This Row],[EXT EXP]]</f>
        <v>116039012</v>
      </c>
      <c r="AU3973" s="11" t="str">
        <f>IF(Table_PBS_SQL_DB2_PBSSQL_PBS_NDP_Tina_CG_QtrlyPerformance_Final[[#This Row],[Item_Code]]&gt;"300000", "Capital", "Recurrent")</f>
        <v>Recurrent</v>
      </c>
    </row>
    <row r="3974" spans="1:47" x14ac:dyDescent="0.25">
      <c r="A3974" t="s">
        <v>179</v>
      </c>
      <c r="B3974" t="s">
        <v>959</v>
      </c>
      <c r="C3974" t="s">
        <v>676</v>
      </c>
      <c r="D3974" t="s">
        <v>990</v>
      </c>
      <c r="E3974" t="s">
        <v>97</v>
      </c>
      <c r="F3974" t="s">
        <v>1013</v>
      </c>
      <c r="G3974" t="s">
        <v>177</v>
      </c>
      <c r="H3974" t="s">
        <v>881</v>
      </c>
      <c r="I3974" t="s">
        <v>493</v>
      </c>
      <c r="J3974" t="s">
        <v>953</v>
      </c>
      <c r="K3974" t="s">
        <v>680</v>
      </c>
      <c r="L3974" t="s">
        <v>1018</v>
      </c>
      <c r="M3974" t="s">
        <v>980</v>
      </c>
      <c r="N3974" t="s">
        <v>981</v>
      </c>
      <c r="O3974" t="s">
        <v>1005</v>
      </c>
      <c r="P3974" t="s">
        <v>1006</v>
      </c>
      <c r="Q3974" s="11">
        <v>100000000</v>
      </c>
      <c r="R3974" s="11">
        <v>0</v>
      </c>
      <c r="S3974" s="11">
        <v>0</v>
      </c>
      <c r="T3974" s="11">
        <v>0</v>
      </c>
      <c r="U3974" s="11">
        <v>100000000</v>
      </c>
      <c r="V3974" s="11">
        <v>0</v>
      </c>
      <c r="W3974" s="11">
        <v>0</v>
      </c>
      <c r="X3974" s="11">
        <v>0</v>
      </c>
      <c r="Y3974" s="11">
        <v>0</v>
      </c>
      <c r="Z3974" s="11">
        <v>0</v>
      </c>
      <c r="AA3974" s="11">
        <v>0</v>
      </c>
      <c r="AB3974" s="11">
        <v>0</v>
      </c>
      <c r="AC3974" s="11">
        <v>0</v>
      </c>
      <c r="AD3974" s="11">
        <v>0</v>
      </c>
      <c r="AE3974" s="11">
        <v>0</v>
      </c>
      <c r="AF3974" s="11">
        <v>0</v>
      </c>
      <c r="AG3974" s="11">
        <v>0</v>
      </c>
      <c r="AH3974" s="11">
        <v>0</v>
      </c>
      <c r="AI3974" s="11">
        <v>0</v>
      </c>
      <c r="AJ3974" s="11">
        <v>0</v>
      </c>
      <c r="AK3974" s="11">
        <v>100000000</v>
      </c>
      <c r="AL3974" s="11">
        <v>99977127</v>
      </c>
      <c r="AM3974" s="11">
        <v>0</v>
      </c>
      <c r="AN3974" s="11">
        <v>0</v>
      </c>
      <c r="AO39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39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99977127</v>
      </c>
      <c r="AR39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74" s="11">
        <f>Table_PBS_SQL_DB2_PBSSQL_PBS_NDP_Tina_CG_QtrlyPerformance_Final[[#This Row],[GOU REL]]+Table_PBS_SQL_DB2_PBSSQL_PBS_NDP_Tina_CG_QtrlyPerformance_Final[[#This Row],[EXT REL]]</f>
        <v>100000000</v>
      </c>
      <c r="AT3974" s="11">
        <f>Table_PBS_SQL_DB2_PBSSQL_PBS_NDP_Tina_CG_QtrlyPerformance_Final[[#This Row],[GOU EXP]]+Table_PBS_SQL_DB2_PBSSQL_PBS_NDP_Tina_CG_QtrlyPerformance_Final[[#This Row],[EXT EXP]]</f>
        <v>99977127</v>
      </c>
      <c r="AU3974" s="11" t="str">
        <f>IF(Table_PBS_SQL_DB2_PBSSQL_PBS_NDP_Tina_CG_QtrlyPerformance_Final[[#This Row],[Item_Code]]&gt;"300000", "Capital", "Recurrent")</f>
        <v>Recurrent</v>
      </c>
    </row>
    <row r="3975" spans="1:47" x14ac:dyDescent="0.25">
      <c r="A3975" t="s">
        <v>179</v>
      </c>
      <c r="B3975" t="s">
        <v>959</v>
      </c>
      <c r="C3975" t="s">
        <v>676</v>
      </c>
      <c r="D3975" t="s">
        <v>990</v>
      </c>
      <c r="E3975" t="s">
        <v>97</v>
      </c>
      <c r="F3975" t="s">
        <v>1013</v>
      </c>
      <c r="G3975" t="s">
        <v>177</v>
      </c>
      <c r="H3975" t="s">
        <v>881</v>
      </c>
      <c r="I3975" t="s">
        <v>493</v>
      </c>
      <c r="J3975" t="s">
        <v>953</v>
      </c>
      <c r="K3975" t="s">
        <v>680</v>
      </c>
      <c r="L3975" t="s">
        <v>1018</v>
      </c>
      <c r="M3975" t="s">
        <v>980</v>
      </c>
      <c r="N3975" t="s">
        <v>981</v>
      </c>
      <c r="O3975" t="s">
        <v>1215</v>
      </c>
      <c r="P3975" t="s">
        <v>1216</v>
      </c>
      <c r="Q3975" s="11">
        <v>0</v>
      </c>
      <c r="R3975" s="11">
        <v>0</v>
      </c>
      <c r="S3975" s="11">
        <v>80000000</v>
      </c>
      <c r="T3975" s="11">
        <v>-80000000</v>
      </c>
      <c r="U3975" s="11">
        <v>720000000</v>
      </c>
      <c r="V3975" s="11">
        <v>0</v>
      </c>
      <c r="W3975" s="11">
        <v>800000000</v>
      </c>
      <c r="X3975" s="11">
        <v>0</v>
      </c>
      <c r="Y3975" s="11">
        <v>0</v>
      </c>
      <c r="Z3975" s="11">
        <v>0</v>
      </c>
      <c r="AA3975" s="11">
        <v>0</v>
      </c>
      <c r="AB3975" s="11">
        <v>0</v>
      </c>
      <c r="AC3975" s="11">
        <v>360000000</v>
      </c>
      <c r="AD3975" s="11">
        <v>0</v>
      </c>
      <c r="AE3975" s="11">
        <v>0</v>
      </c>
      <c r="AF3975" s="11">
        <v>0</v>
      </c>
      <c r="AG3975" s="11">
        <v>97600823</v>
      </c>
      <c r="AH3975" s="11">
        <v>199622960</v>
      </c>
      <c r="AI3975" s="11">
        <v>0</v>
      </c>
      <c r="AJ3975" s="11">
        <v>0</v>
      </c>
      <c r="AK3975" s="11">
        <v>262399177</v>
      </c>
      <c r="AL3975" s="11">
        <v>519383063</v>
      </c>
      <c r="AM3975" s="11">
        <v>0</v>
      </c>
      <c r="AN3975" s="11">
        <v>0</v>
      </c>
      <c r="AO39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720000000</v>
      </c>
      <c r="AP39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719006023</v>
      </c>
      <c r="AR39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75" s="11">
        <f>Table_PBS_SQL_DB2_PBSSQL_PBS_NDP_Tina_CG_QtrlyPerformance_Final[[#This Row],[GOU REL]]+Table_PBS_SQL_DB2_PBSSQL_PBS_NDP_Tina_CG_QtrlyPerformance_Final[[#This Row],[EXT REL]]</f>
        <v>720000000</v>
      </c>
      <c r="AT3975" s="11">
        <f>Table_PBS_SQL_DB2_PBSSQL_PBS_NDP_Tina_CG_QtrlyPerformance_Final[[#This Row],[GOU EXP]]+Table_PBS_SQL_DB2_PBSSQL_PBS_NDP_Tina_CG_QtrlyPerformance_Final[[#This Row],[EXT EXP]]</f>
        <v>719006023</v>
      </c>
      <c r="AU3975" s="11" t="str">
        <f>IF(Table_PBS_SQL_DB2_PBSSQL_PBS_NDP_Tina_CG_QtrlyPerformance_Final[[#This Row],[Item_Code]]&gt;"300000", "Capital", "Recurrent")</f>
        <v>Capital</v>
      </c>
    </row>
    <row r="3976" spans="1:47" x14ac:dyDescent="0.25">
      <c r="A3976" t="s">
        <v>179</v>
      </c>
      <c r="B3976" t="s">
        <v>959</v>
      </c>
      <c r="C3976" t="s">
        <v>676</v>
      </c>
      <c r="D3976" t="s">
        <v>990</v>
      </c>
      <c r="E3976" t="s">
        <v>97</v>
      </c>
      <c r="F3976" t="s">
        <v>1013</v>
      </c>
      <c r="G3976" t="s">
        <v>177</v>
      </c>
      <c r="H3976" t="s">
        <v>881</v>
      </c>
      <c r="I3976" t="s">
        <v>467</v>
      </c>
      <c r="J3976" t="s">
        <v>2030</v>
      </c>
      <c r="K3976" t="s">
        <v>678</v>
      </c>
      <c r="L3976" t="s">
        <v>993</v>
      </c>
      <c r="M3976" t="s">
        <v>1014</v>
      </c>
      <c r="N3976" t="s">
        <v>1015</v>
      </c>
      <c r="O3976" t="s">
        <v>1005</v>
      </c>
      <c r="P3976" t="s">
        <v>1006</v>
      </c>
      <c r="Q3976" s="11">
        <v>0</v>
      </c>
      <c r="R3976" s="11">
        <v>0</v>
      </c>
      <c r="S3976" s="11">
        <v>0</v>
      </c>
      <c r="T3976" s="11">
        <v>0</v>
      </c>
      <c r="U3976" s="11">
        <v>177000000</v>
      </c>
      <c r="V3976" s="11">
        <v>0</v>
      </c>
      <c r="W3976" s="11">
        <v>30000000</v>
      </c>
      <c r="X3976" s="11">
        <v>147000000</v>
      </c>
      <c r="Y3976" s="11">
        <v>10000000</v>
      </c>
      <c r="Z3976" s="11">
        <v>0</v>
      </c>
      <c r="AA3976" s="11">
        <v>0</v>
      </c>
      <c r="AB3976" s="11">
        <v>0</v>
      </c>
      <c r="AC3976" s="11">
        <v>7500000</v>
      </c>
      <c r="AD3976" s="11">
        <v>17360443</v>
      </c>
      <c r="AE3976" s="11">
        <v>0</v>
      </c>
      <c r="AF3976" s="11">
        <v>0</v>
      </c>
      <c r="AG3976" s="11">
        <v>6250000</v>
      </c>
      <c r="AH3976" s="11">
        <v>6389464</v>
      </c>
      <c r="AI3976" s="11">
        <v>0</v>
      </c>
      <c r="AJ3976" s="11">
        <v>0</v>
      </c>
      <c r="AK3976" s="11">
        <v>6250000</v>
      </c>
      <c r="AL3976" s="11">
        <v>6250093</v>
      </c>
      <c r="AM3976" s="11">
        <v>0</v>
      </c>
      <c r="AN3976" s="11">
        <v>0</v>
      </c>
      <c r="AO39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9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9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76" s="11">
        <f>Table_PBS_SQL_DB2_PBSSQL_PBS_NDP_Tina_CG_QtrlyPerformance_Final[[#This Row],[GOU REL]]+Table_PBS_SQL_DB2_PBSSQL_PBS_NDP_Tina_CG_QtrlyPerformance_Final[[#This Row],[EXT REL]]</f>
        <v>30000000</v>
      </c>
      <c r="AT3976" s="11">
        <f>Table_PBS_SQL_DB2_PBSSQL_PBS_NDP_Tina_CG_QtrlyPerformance_Final[[#This Row],[GOU EXP]]+Table_PBS_SQL_DB2_PBSSQL_PBS_NDP_Tina_CG_QtrlyPerformance_Final[[#This Row],[EXT EXP]]</f>
        <v>30000000</v>
      </c>
      <c r="AU3976" s="11" t="str">
        <f>IF(Table_PBS_SQL_DB2_PBSSQL_PBS_NDP_Tina_CG_QtrlyPerformance_Final[[#This Row],[Item_Code]]&gt;"300000", "Capital", "Recurrent")</f>
        <v>Recurrent</v>
      </c>
    </row>
    <row r="3977" spans="1:47" x14ac:dyDescent="0.25">
      <c r="A3977" t="s">
        <v>179</v>
      </c>
      <c r="B3977" t="s">
        <v>959</v>
      </c>
      <c r="C3977" t="s">
        <v>676</v>
      </c>
      <c r="D3977" t="s">
        <v>990</v>
      </c>
      <c r="E3977" t="s">
        <v>97</v>
      </c>
      <c r="F3977" t="s">
        <v>1013</v>
      </c>
      <c r="G3977" t="s">
        <v>177</v>
      </c>
      <c r="H3977" t="s">
        <v>881</v>
      </c>
      <c r="I3977" t="s">
        <v>467</v>
      </c>
      <c r="J3977" t="s">
        <v>2030</v>
      </c>
      <c r="K3977" t="s">
        <v>678</v>
      </c>
      <c r="L3977" t="s">
        <v>993</v>
      </c>
      <c r="M3977" t="s">
        <v>1014</v>
      </c>
      <c r="N3977" t="s">
        <v>1015</v>
      </c>
      <c r="O3977" t="s">
        <v>1004</v>
      </c>
      <c r="P3977" t="s">
        <v>868</v>
      </c>
      <c r="Q3977" s="11">
        <v>0</v>
      </c>
      <c r="R3977" s="11">
        <v>0</v>
      </c>
      <c r="S3977" s="11">
        <v>0</v>
      </c>
      <c r="T3977" s="11">
        <v>0</v>
      </c>
      <c r="U3977" s="11">
        <v>171579805</v>
      </c>
      <c r="V3977" s="11">
        <v>0</v>
      </c>
      <c r="W3977" s="11">
        <v>171579805</v>
      </c>
      <c r="X3977" s="11">
        <v>0</v>
      </c>
      <c r="Y3977" s="11">
        <v>50123500</v>
      </c>
      <c r="Z3977" s="11">
        <v>30501000</v>
      </c>
      <c r="AA3977" s="11">
        <v>0</v>
      </c>
      <c r="AB3977" s="11">
        <v>0</v>
      </c>
      <c r="AC3977" s="11">
        <v>42894951</v>
      </c>
      <c r="AD3977" s="11">
        <v>56387190</v>
      </c>
      <c r="AE3977" s="11">
        <v>0</v>
      </c>
      <c r="AF3977" s="11">
        <v>0</v>
      </c>
      <c r="AG3977" s="11">
        <v>39280677</v>
      </c>
      <c r="AH3977" s="11">
        <v>30952681</v>
      </c>
      <c r="AI3977" s="11">
        <v>0</v>
      </c>
      <c r="AJ3977" s="11">
        <v>0</v>
      </c>
      <c r="AK3977" s="11">
        <v>39280677</v>
      </c>
      <c r="AL3977" s="11">
        <v>53335934</v>
      </c>
      <c r="AM3977" s="11">
        <v>0</v>
      </c>
      <c r="AN3977" s="11">
        <v>0</v>
      </c>
      <c r="AO39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171579805</v>
      </c>
      <c r="AP39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171176805</v>
      </c>
      <c r="AR39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77" s="11">
        <f>Table_PBS_SQL_DB2_PBSSQL_PBS_NDP_Tina_CG_QtrlyPerformance_Final[[#This Row],[GOU REL]]+Table_PBS_SQL_DB2_PBSSQL_PBS_NDP_Tina_CG_QtrlyPerformance_Final[[#This Row],[EXT REL]]</f>
        <v>171579805</v>
      </c>
      <c r="AT3977" s="11">
        <f>Table_PBS_SQL_DB2_PBSSQL_PBS_NDP_Tina_CG_QtrlyPerformance_Final[[#This Row],[GOU EXP]]+Table_PBS_SQL_DB2_PBSSQL_PBS_NDP_Tina_CG_QtrlyPerformance_Final[[#This Row],[EXT EXP]]</f>
        <v>171176805</v>
      </c>
      <c r="AU3977" s="11" t="str">
        <f>IF(Table_PBS_SQL_DB2_PBSSQL_PBS_NDP_Tina_CG_QtrlyPerformance_Final[[#This Row],[Item_Code]]&gt;"300000", "Capital", "Recurrent")</f>
        <v>Recurrent</v>
      </c>
    </row>
    <row r="3978" spans="1:47" x14ac:dyDescent="0.25">
      <c r="A3978" t="s">
        <v>179</v>
      </c>
      <c r="B3978" t="s">
        <v>959</v>
      </c>
      <c r="C3978" t="s">
        <v>676</v>
      </c>
      <c r="D3978" t="s">
        <v>990</v>
      </c>
      <c r="E3978" t="s">
        <v>97</v>
      </c>
      <c r="F3978" t="s">
        <v>1013</v>
      </c>
      <c r="G3978" t="s">
        <v>202</v>
      </c>
      <c r="H3978" t="s">
        <v>1027</v>
      </c>
      <c r="I3978" t="s">
        <v>896</v>
      </c>
      <c r="J3978" t="s">
        <v>897</v>
      </c>
      <c r="K3978" t="s">
        <v>678</v>
      </c>
      <c r="L3978" t="s">
        <v>993</v>
      </c>
      <c r="M3978" t="s">
        <v>980</v>
      </c>
      <c r="N3978" t="s">
        <v>981</v>
      </c>
      <c r="O3978" t="s">
        <v>1005</v>
      </c>
      <c r="P3978" t="s">
        <v>1006</v>
      </c>
      <c r="Q3978" s="11">
        <v>0</v>
      </c>
      <c r="R3978" s="11">
        <v>0</v>
      </c>
      <c r="S3978" s="11">
        <v>0</v>
      </c>
      <c r="T3978" s="11">
        <v>0</v>
      </c>
      <c r="U3978" s="11">
        <v>0</v>
      </c>
      <c r="V3978" s="11">
        <v>0</v>
      </c>
      <c r="W3978" s="11">
        <v>0</v>
      </c>
      <c r="X3978" s="11">
        <v>0</v>
      </c>
      <c r="Y3978" s="11">
        <v>0</v>
      </c>
      <c r="Z3978" s="11">
        <v>0</v>
      </c>
      <c r="AA3978" s="11">
        <v>0</v>
      </c>
      <c r="AB3978" s="11">
        <v>0</v>
      </c>
      <c r="AC3978" s="11">
        <v>0</v>
      </c>
      <c r="AD3978" s="11">
        <v>0</v>
      </c>
      <c r="AE3978" s="11">
        <v>191350000</v>
      </c>
      <c r="AF3978" s="11">
        <v>90759176</v>
      </c>
      <c r="AG3978" s="11">
        <v>0</v>
      </c>
      <c r="AH3978" s="11">
        <v>0</v>
      </c>
      <c r="AI3978" s="11">
        <v>0</v>
      </c>
      <c r="AJ3978" s="11">
        <v>0</v>
      </c>
      <c r="AK3978" s="11">
        <v>0</v>
      </c>
      <c r="AL3978" s="11">
        <v>0</v>
      </c>
      <c r="AM3978" s="11">
        <v>382700000</v>
      </c>
      <c r="AN3978" s="11">
        <v>365703604</v>
      </c>
      <c r="AO39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574050000</v>
      </c>
      <c r="AQ39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456462780</v>
      </c>
      <c r="AS3978" s="11">
        <f>Table_PBS_SQL_DB2_PBSSQL_PBS_NDP_Tina_CG_QtrlyPerformance_Final[[#This Row],[GOU REL]]+Table_PBS_SQL_DB2_PBSSQL_PBS_NDP_Tina_CG_QtrlyPerformance_Final[[#This Row],[EXT REL]]</f>
        <v>574050000</v>
      </c>
      <c r="AT3978" s="11">
        <f>Table_PBS_SQL_DB2_PBSSQL_PBS_NDP_Tina_CG_QtrlyPerformance_Final[[#This Row],[GOU EXP]]+Table_PBS_SQL_DB2_PBSSQL_PBS_NDP_Tina_CG_QtrlyPerformance_Final[[#This Row],[EXT EXP]]</f>
        <v>456462780</v>
      </c>
      <c r="AU3978" s="11" t="str">
        <f>IF(Table_PBS_SQL_DB2_PBSSQL_PBS_NDP_Tina_CG_QtrlyPerformance_Final[[#This Row],[Item_Code]]&gt;"300000", "Capital", "Recurrent")</f>
        <v>Recurrent</v>
      </c>
    </row>
    <row r="3979" spans="1:47" x14ac:dyDescent="0.25">
      <c r="A3979" t="s">
        <v>179</v>
      </c>
      <c r="B3979" t="s">
        <v>959</v>
      </c>
      <c r="C3979" t="s">
        <v>676</v>
      </c>
      <c r="D3979" t="s">
        <v>990</v>
      </c>
      <c r="E3979" t="s">
        <v>97</v>
      </c>
      <c r="F3979" t="s">
        <v>1013</v>
      </c>
      <c r="G3979" t="s">
        <v>202</v>
      </c>
      <c r="H3979" t="s">
        <v>1027</v>
      </c>
      <c r="I3979" t="s">
        <v>493</v>
      </c>
      <c r="J3979" t="s">
        <v>1030</v>
      </c>
      <c r="K3979" t="s">
        <v>678</v>
      </c>
      <c r="L3979" t="s">
        <v>993</v>
      </c>
      <c r="M3979" t="s">
        <v>980</v>
      </c>
      <c r="N3979" t="s">
        <v>981</v>
      </c>
      <c r="O3979" t="s">
        <v>1011</v>
      </c>
      <c r="P3979" t="s">
        <v>1012</v>
      </c>
      <c r="Q3979" s="11">
        <v>0</v>
      </c>
      <c r="R3979" s="11">
        <v>0</v>
      </c>
      <c r="S3979" s="11">
        <v>0</v>
      </c>
      <c r="T3979" s="11">
        <v>0</v>
      </c>
      <c r="U3979" s="11">
        <v>385000000</v>
      </c>
      <c r="V3979" s="11">
        <v>0</v>
      </c>
      <c r="W3979" s="11">
        <v>0</v>
      </c>
      <c r="X3979" s="11">
        <v>385000000</v>
      </c>
      <c r="Y3979" s="11">
        <v>0</v>
      </c>
      <c r="Z3979" s="11">
        <v>0</v>
      </c>
      <c r="AA3979" s="11">
        <v>0</v>
      </c>
      <c r="AB3979" s="11">
        <v>0</v>
      </c>
      <c r="AC3979" s="11">
        <v>0</v>
      </c>
      <c r="AD3979" s="11">
        <v>0</v>
      </c>
      <c r="AE3979" s="11">
        <v>0</v>
      </c>
      <c r="AF3979" s="11">
        <v>0</v>
      </c>
      <c r="AG3979" s="11">
        <v>0</v>
      </c>
      <c r="AH3979" s="11">
        <v>0</v>
      </c>
      <c r="AI3979" s="11">
        <v>0</v>
      </c>
      <c r="AJ3979" s="11">
        <v>0</v>
      </c>
      <c r="AK3979" s="11">
        <v>0</v>
      </c>
      <c r="AL3979" s="11">
        <v>0</v>
      </c>
      <c r="AM3979" s="11">
        <v>0</v>
      </c>
      <c r="AN3979" s="11">
        <v>0</v>
      </c>
      <c r="AO39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79" s="11">
        <f>Table_PBS_SQL_DB2_PBSSQL_PBS_NDP_Tina_CG_QtrlyPerformance_Final[[#This Row],[GOU REL]]+Table_PBS_SQL_DB2_PBSSQL_PBS_NDP_Tina_CG_QtrlyPerformance_Final[[#This Row],[EXT REL]]</f>
        <v>0</v>
      </c>
      <c r="AT3979" s="11">
        <f>Table_PBS_SQL_DB2_PBSSQL_PBS_NDP_Tina_CG_QtrlyPerformance_Final[[#This Row],[GOU EXP]]+Table_PBS_SQL_DB2_PBSSQL_PBS_NDP_Tina_CG_QtrlyPerformance_Final[[#This Row],[EXT EXP]]</f>
        <v>0</v>
      </c>
      <c r="AU3979" s="11" t="str">
        <f>IF(Table_PBS_SQL_DB2_PBSSQL_PBS_NDP_Tina_CG_QtrlyPerformance_Final[[#This Row],[Item_Code]]&gt;"300000", "Capital", "Recurrent")</f>
        <v>Recurrent</v>
      </c>
    </row>
    <row r="3980" spans="1:47" x14ac:dyDescent="0.25">
      <c r="A3980" t="s">
        <v>179</v>
      </c>
      <c r="B3980" t="s">
        <v>959</v>
      </c>
      <c r="C3980" t="s">
        <v>676</v>
      </c>
      <c r="D3980" t="s">
        <v>990</v>
      </c>
      <c r="E3980" t="s">
        <v>97</v>
      </c>
      <c r="F3980" t="s">
        <v>1013</v>
      </c>
      <c r="G3980" t="s">
        <v>202</v>
      </c>
      <c r="H3980" t="s">
        <v>1027</v>
      </c>
      <c r="I3980" t="s">
        <v>493</v>
      </c>
      <c r="J3980" t="s">
        <v>1030</v>
      </c>
      <c r="K3980" t="s">
        <v>678</v>
      </c>
      <c r="L3980" t="s">
        <v>993</v>
      </c>
      <c r="M3980" t="s">
        <v>980</v>
      </c>
      <c r="N3980" t="s">
        <v>981</v>
      </c>
      <c r="O3980" t="s">
        <v>1004</v>
      </c>
      <c r="P3980" t="s">
        <v>868</v>
      </c>
      <c r="Q3980" s="11">
        <v>0</v>
      </c>
      <c r="R3980" s="11">
        <v>0</v>
      </c>
      <c r="S3980" s="11">
        <v>0</v>
      </c>
      <c r="T3980" s="11">
        <v>0</v>
      </c>
      <c r="U3980" s="11">
        <v>380306000</v>
      </c>
      <c r="V3980" s="11">
        <v>0</v>
      </c>
      <c r="W3980" s="11">
        <v>380306000</v>
      </c>
      <c r="X3980" s="11">
        <v>0</v>
      </c>
      <c r="Y3980" s="11">
        <v>49876500</v>
      </c>
      <c r="Z3980" s="11">
        <v>29571567</v>
      </c>
      <c r="AA3980" s="11">
        <v>0</v>
      </c>
      <c r="AB3980" s="11">
        <v>0</v>
      </c>
      <c r="AC3980" s="11">
        <v>140276500</v>
      </c>
      <c r="AD3980" s="11">
        <v>45726297</v>
      </c>
      <c r="AE3980" s="11">
        <v>0</v>
      </c>
      <c r="AF3980" s="11">
        <v>0</v>
      </c>
      <c r="AG3980" s="11">
        <v>95076500</v>
      </c>
      <c r="AH3980" s="11">
        <v>165713727</v>
      </c>
      <c r="AI3980" s="11">
        <v>0</v>
      </c>
      <c r="AJ3980" s="11">
        <v>0</v>
      </c>
      <c r="AK3980" s="11">
        <v>95076500</v>
      </c>
      <c r="AL3980" s="11">
        <v>138556410</v>
      </c>
      <c r="AM3980" s="11">
        <v>0</v>
      </c>
      <c r="AN3980" s="11">
        <v>0</v>
      </c>
      <c r="AO39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380306000</v>
      </c>
      <c r="AP39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379568001</v>
      </c>
      <c r="AR39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0" s="11">
        <f>Table_PBS_SQL_DB2_PBSSQL_PBS_NDP_Tina_CG_QtrlyPerformance_Final[[#This Row],[GOU REL]]+Table_PBS_SQL_DB2_PBSSQL_PBS_NDP_Tina_CG_QtrlyPerformance_Final[[#This Row],[EXT REL]]</f>
        <v>380306000</v>
      </c>
      <c r="AT3980" s="11">
        <f>Table_PBS_SQL_DB2_PBSSQL_PBS_NDP_Tina_CG_QtrlyPerformance_Final[[#This Row],[GOU EXP]]+Table_PBS_SQL_DB2_PBSSQL_PBS_NDP_Tina_CG_QtrlyPerformance_Final[[#This Row],[EXT EXP]]</f>
        <v>379568001</v>
      </c>
      <c r="AU3980" s="11" t="str">
        <f>IF(Table_PBS_SQL_DB2_PBSSQL_PBS_NDP_Tina_CG_QtrlyPerformance_Final[[#This Row],[Item_Code]]&gt;"300000", "Capital", "Recurrent")</f>
        <v>Recurrent</v>
      </c>
    </row>
    <row r="3981" spans="1:47" x14ac:dyDescent="0.25">
      <c r="A3981" t="s">
        <v>517</v>
      </c>
      <c r="B3981" t="s">
        <v>2060</v>
      </c>
      <c r="C3981" t="s">
        <v>491</v>
      </c>
      <c r="D3981" t="s">
        <v>861</v>
      </c>
      <c r="E3981" t="s">
        <v>31</v>
      </c>
      <c r="F3981" t="s">
        <v>862</v>
      </c>
      <c r="G3981" t="s">
        <v>97</v>
      </c>
      <c r="H3981" t="s">
        <v>881</v>
      </c>
      <c r="I3981" t="s">
        <v>493</v>
      </c>
      <c r="J3981" t="s">
        <v>953</v>
      </c>
      <c r="K3981" t="s">
        <v>519</v>
      </c>
      <c r="L3981" t="s">
        <v>2061</v>
      </c>
      <c r="M3981" t="s">
        <v>866</v>
      </c>
      <c r="N3981" t="s">
        <v>867</v>
      </c>
      <c r="O3981" t="s">
        <v>1155</v>
      </c>
      <c r="P3981" t="s">
        <v>1156</v>
      </c>
      <c r="Q3981" s="11">
        <v>0</v>
      </c>
      <c r="R3981" s="11">
        <v>0</v>
      </c>
      <c r="S3981" s="11">
        <v>0</v>
      </c>
      <c r="T3981" s="11">
        <v>0</v>
      </c>
      <c r="U3981" s="11">
        <v>1000000000</v>
      </c>
      <c r="V3981" s="11">
        <v>0</v>
      </c>
      <c r="W3981" s="11">
        <v>1000000000</v>
      </c>
      <c r="X3981" s="11">
        <v>0</v>
      </c>
      <c r="Y3981" s="11">
        <v>0</v>
      </c>
      <c r="Z3981" s="11">
        <v>0</v>
      </c>
      <c r="AA3981" s="11">
        <v>0</v>
      </c>
      <c r="AB3981" s="11">
        <v>0</v>
      </c>
      <c r="AC3981" s="11">
        <v>415740343</v>
      </c>
      <c r="AD3981" s="11">
        <v>0</v>
      </c>
      <c r="AE3981" s="11">
        <v>0</v>
      </c>
      <c r="AF3981" s="11">
        <v>0</v>
      </c>
      <c r="AG3981" s="11">
        <v>0</v>
      </c>
      <c r="AH3981" s="11">
        <v>33455676</v>
      </c>
      <c r="AI3981" s="11">
        <v>0</v>
      </c>
      <c r="AJ3981" s="11">
        <v>0</v>
      </c>
      <c r="AK3981" s="11">
        <v>100000000</v>
      </c>
      <c r="AL3981" s="11">
        <v>515740343</v>
      </c>
      <c r="AM3981" s="11">
        <v>0</v>
      </c>
      <c r="AN3981" s="11">
        <v>0</v>
      </c>
      <c r="AO39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515740343</v>
      </c>
      <c r="AP39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549196019</v>
      </c>
      <c r="AR39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1" s="11">
        <f>Table_PBS_SQL_DB2_PBSSQL_PBS_NDP_Tina_CG_QtrlyPerformance_Final[[#This Row],[GOU REL]]+Table_PBS_SQL_DB2_PBSSQL_PBS_NDP_Tina_CG_QtrlyPerformance_Final[[#This Row],[EXT REL]]</f>
        <v>515740343</v>
      </c>
      <c r="AT3981" s="11">
        <f>Table_PBS_SQL_DB2_PBSSQL_PBS_NDP_Tina_CG_QtrlyPerformance_Final[[#This Row],[GOU EXP]]+Table_PBS_SQL_DB2_PBSSQL_PBS_NDP_Tina_CG_QtrlyPerformance_Final[[#This Row],[EXT EXP]]</f>
        <v>549196019</v>
      </c>
      <c r="AU3981" s="11" t="str">
        <f>IF(Table_PBS_SQL_DB2_PBSSQL_PBS_NDP_Tina_CG_QtrlyPerformance_Final[[#This Row],[Item_Code]]&gt;"300000", "Capital", "Recurrent")</f>
        <v>Capital</v>
      </c>
    </row>
    <row r="3982" spans="1:47" x14ac:dyDescent="0.25">
      <c r="A3982" t="s">
        <v>33</v>
      </c>
      <c r="B3982" t="s">
        <v>34</v>
      </c>
      <c r="C3982" t="s">
        <v>31</v>
      </c>
      <c r="D3982" t="s">
        <v>1031</v>
      </c>
      <c r="E3982" t="s">
        <v>31</v>
      </c>
      <c r="F3982" t="s">
        <v>1032</v>
      </c>
      <c r="G3982" t="s">
        <v>119</v>
      </c>
      <c r="H3982" t="s">
        <v>881</v>
      </c>
      <c r="I3982" t="s">
        <v>467</v>
      </c>
      <c r="J3982" t="s">
        <v>864</v>
      </c>
      <c r="K3982" t="s">
        <v>37</v>
      </c>
      <c r="L3982" t="s">
        <v>1039</v>
      </c>
      <c r="M3982" t="s">
        <v>866</v>
      </c>
      <c r="N3982" t="s">
        <v>867</v>
      </c>
      <c r="O3982" t="s">
        <v>906</v>
      </c>
      <c r="P3982" t="s">
        <v>907</v>
      </c>
      <c r="Q3982" s="11">
        <v>0</v>
      </c>
      <c r="R3982" s="11">
        <v>0</v>
      </c>
      <c r="S3982" s="11">
        <v>0</v>
      </c>
      <c r="T3982" s="11">
        <v>0</v>
      </c>
      <c r="U3982" s="11">
        <v>40000000</v>
      </c>
      <c r="V3982" s="11">
        <v>0</v>
      </c>
      <c r="W3982" s="11">
        <v>40000000</v>
      </c>
      <c r="X3982" s="11">
        <v>0</v>
      </c>
      <c r="Y3982" s="11">
        <v>0</v>
      </c>
      <c r="Z3982" s="11">
        <v>0</v>
      </c>
      <c r="AA3982" s="11">
        <v>0</v>
      </c>
      <c r="AB3982" s="11">
        <v>0</v>
      </c>
      <c r="AC3982" s="11">
        <v>20000000</v>
      </c>
      <c r="AD3982" s="11">
        <v>0</v>
      </c>
      <c r="AE3982" s="11">
        <v>0</v>
      </c>
      <c r="AF3982" s="11">
        <v>0</v>
      </c>
      <c r="AG3982" s="11">
        <v>10000000</v>
      </c>
      <c r="AH3982" s="11">
        <v>27335160</v>
      </c>
      <c r="AI3982" s="11">
        <v>0</v>
      </c>
      <c r="AJ3982" s="11">
        <v>0</v>
      </c>
      <c r="AK3982" s="11">
        <v>10000000</v>
      </c>
      <c r="AL3982" s="11">
        <v>12664829</v>
      </c>
      <c r="AM3982" s="11">
        <v>0</v>
      </c>
      <c r="AN3982" s="11">
        <v>0</v>
      </c>
      <c r="AO39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39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39999989</v>
      </c>
      <c r="AR39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2" s="11">
        <f>Table_PBS_SQL_DB2_PBSSQL_PBS_NDP_Tina_CG_QtrlyPerformance_Final[[#This Row],[GOU REL]]+Table_PBS_SQL_DB2_PBSSQL_PBS_NDP_Tina_CG_QtrlyPerformance_Final[[#This Row],[EXT REL]]</f>
        <v>40000000</v>
      </c>
      <c r="AT3982" s="11">
        <f>Table_PBS_SQL_DB2_PBSSQL_PBS_NDP_Tina_CG_QtrlyPerformance_Final[[#This Row],[GOU EXP]]+Table_PBS_SQL_DB2_PBSSQL_PBS_NDP_Tina_CG_QtrlyPerformance_Final[[#This Row],[EXT EXP]]</f>
        <v>39999989</v>
      </c>
      <c r="AU3982" s="11" t="str">
        <f>IF(Table_PBS_SQL_DB2_PBSSQL_PBS_NDP_Tina_CG_QtrlyPerformance_Final[[#This Row],[Item_Code]]&gt;"300000", "Capital", "Recurrent")</f>
        <v>Recurrent</v>
      </c>
    </row>
    <row r="3983" spans="1:47" x14ac:dyDescent="0.25">
      <c r="A3983" t="s">
        <v>33</v>
      </c>
      <c r="B3983" t="s">
        <v>34</v>
      </c>
      <c r="C3983" t="s">
        <v>31</v>
      </c>
      <c r="D3983" t="s">
        <v>1031</v>
      </c>
      <c r="E3983" t="s">
        <v>31</v>
      </c>
      <c r="F3983" t="s">
        <v>1032</v>
      </c>
      <c r="G3983" t="s">
        <v>119</v>
      </c>
      <c r="H3983" t="s">
        <v>881</v>
      </c>
      <c r="I3983" t="s">
        <v>467</v>
      </c>
      <c r="J3983" t="s">
        <v>864</v>
      </c>
      <c r="K3983" t="s">
        <v>37</v>
      </c>
      <c r="L3983" t="s">
        <v>1039</v>
      </c>
      <c r="M3983" t="s">
        <v>866</v>
      </c>
      <c r="N3983" t="s">
        <v>867</v>
      </c>
      <c r="O3983" t="s">
        <v>1005</v>
      </c>
      <c r="P3983" t="s">
        <v>1006</v>
      </c>
      <c r="Q3983" s="11">
        <v>0</v>
      </c>
      <c r="R3983" s="11">
        <v>0</v>
      </c>
      <c r="S3983" s="11">
        <v>0</v>
      </c>
      <c r="T3983" s="11">
        <v>0</v>
      </c>
      <c r="U3983" s="11">
        <v>200000000</v>
      </c>
      <c r="V3983" s="11">
        <v>0</v>
      </c>
      <c r="W3983" s="11">
        <v>200000000</v>
      </c>
      <c r="X3983" s="11">
        <v>0</v>
      </c>
      <c r="Y3983" s="11">
        <v>100000000</v>
      </c>
      <c r="Z3983" s="11">
        <v>27183645</v>
      </c>
      <c r="AA3983" s="11">
        <v>0</v>
      </c>
      <c r="AB3983" s="11">
        <v>0</v>
      </c>
      <c r="AC3983" s="11">
        <v>30000000</v>
      </c>
      <c r="AD3983" s="11">
        <v>88791730</v>
      </c>
      <c r="AE3983" s="11">
        <v>0</v>
      </c>
      <c r="AF3983" s="11">
        <v>0</v>
      </c>
      <c r="AG3983" s="11">
        <v>35000000</v>
      </c>
      <c r="AH3983" s="11">
        <v>6930000</v>
      </c>
      <c r="AI3983" s="11">
        <v>0</v>
      </c>
      <c r="AJ3983" s="11">
        <v>0</v>
      </c>
      <c r="AK3983" s="11">
        <v>35000000</v>
      </c>
      <c r="AL3983" s="11">
        <v>77094625</v>
      </c>
      <c r="AM3983" s="11">
        <v>0</v>
      </c>
      <c r="AN3983" s="11">
        <v>0</v>
      </c>
      <c r="AO39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39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39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3" s="11">
        <f>Table_PBS_SQL_DB2_PBSSQL_PBS_NDP_Tina_CG_QtrlyPerformance_Final[[#This Row],[GOU REL]]+Table_PBS_SQL_DB2_PBSSQL_PBS_NDP_Tina_CG_QtrlyPerformance_Final[[#This Row],[EXT REL]]</f>
        <v>200000000</v>
      </c>
      <c r="AT3983" s="11">
        <f>Table_PBS_SQL_DB2_PBSSQL_PBS_NDP_Tina_CG_QtrlyPerformance_Final[[#This Row],[GOU EXP]]+Table_PBS_SQL_DB2_PBSSQL_PBS_NDP_Tina_CG_QtrlyPerformance_Final[[#This Row],[EXT EXP]]</f>
        <v>200000000</v>
      </c>
      <c r="AU3983" s="11" t="str">
        <f>IF(Table_PBS_SQL_DB2_PBSSQL_PBS_NDP_Tina_CG_QtrlyPerformance_Final[[#This Row],[Item_Code]]&gt;"300000", "Capital", "Recurrent")</f>
        <v>Recurrent</v>
      </c>
    </row>
    <row r="3984" spans="1:47" x14ac:dyDescent="0.25">
      <c r="A3984" t="s">
        <v>557</v>
      </c>
      <c r="B3984" t="s">
        <v>558</v>
      </c>
      <c r="C3984" t="s">
        <v>491</v>
      </c>
      <c r="D3984" t="s">
        <v>861</v>
      </c>
      <c r="E3984" t="s">
        <v>103</v>
      </c>
      <c r="F3984" t="s">
        <v>1904</v>
      </c>
      <c r="G3984" t="s">
        <v>75</v>
      </c>
      <c r="H3984" t="s">
        <v>1953</v>
      </c>
      <c r="I3984" t="s">
        <v>493</v>
      </c>
      <c r="J3984" t="s">
        <v>1954</v>
      </c>
      <c r="K3984" t="s">
        <v>559</v>
      </c>
      <c r="L3984" t="s">
        <v>1955</v>
      </c>
      <c r="M3984" t="s">
        <v>866</v>
      </c>
      <c r="N3984" t="s">
        <v>867</v>
      </c>
      <c r="O3984" t="s">
        <v>957</v>
      </c>
      <c r="P3984" t="s">
        <v>958</v>
      </c>
      <c r="Q3984" s="11">
        <v>0</v>
      </c>
      <c r="R3984" s="11">
        <v>0</v>
      </c>
      <c r="S3984" s="11">
        <v>0</v>
      </c>
      <c r="T3984" s="11">
        <v>0</v>
      </c>
      <c r="U3984" s="11">
        <v>150000000</v>
      </c>
      <c r="V3984" s="11">
        <v>0</v>
      </c>
      <c r="W3984" s="11">
        <v>150000000</v>
      </c>
      <c r="X3984" s="11">
        <v>0</v>
      </c>
      <c r="Y3984" s="11">
        <v>0</v>
      </c>
      <c r="Z3984" s="11">
        <v>0</v>
      </c>
      <c r="AA3984" s="11">
        <v>0</v>
      </c>
      <c r="AB3984" s="11">
        <v>0</v>
      </c>
      <c r="AC3984" s="11">
        <v>150000000</v>
      </c>
      <c r="AD3984" s="11">
        <v>0</v>
      </c>
      <c r="AE3984" s="11">
        <v>0</v>
      </c>
      <c r="AF3984" s="11">
        <v>0</v>
      </c>
      <c r="AG3984" s="11">
        <v>0</v>
      </c>
      <c r="AH3984" s="11">
        <v>21965000</v>
      </c>
      <c r="AI3984" s="11">
        <v>0</v>
      </c>
      <c r="AJ3984" s="11">
        <v>0</v>
      </c>
      <c r="AK3984" s="11">
        <v>0</v>
      </c>
      <c r="AL3984" s="11">
        <v>127920009</v>
      </c>
      <c r="AM3984" s="11">
        <v>0</v>
      </c>
      <c r="AN3984" s="11">
        <v>0</v>
      </c>
      <c r="AO39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39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149885009</v>
      </c>
      <c r="AR39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4" s="11">
        <f>Table_PBS_SQL_DB2_PBSSQL_PBS_NDP_Tina_CG_QtrlyPerformance_Final[[#This Row],[GOU REL]]+Table_PBS_SQL_DB2_PBSSQL_PBS_NDP_Tina_CG_QtrlyPerformance_Final[[#This Row],[EXT REL]]</f>
        <v>150000000</v>
      </c>
      <c r="AT3984" s="11">
        <f>Table_PBS_SQL_DB2_PBSSQL_PBS_NDP_Tina_CG_QtrlyPerformance_Final[[#This Row],[GOU EXP]]+Table_PBS_SQL_DB2_PBSSQL_PBS_NDP_Tina_CG_QtrlyPerformance_Final[[#This Row],[EXT EXP]]</f>
        <v>149885009</v>
      </c>
      <c r="AU3984" s="11" t="str">
        <f>IF(Table_PBS_SQL_DB2_PBSSQL_PBS_NDP_Tina_CG_QtrlyPerformance_Final[[#This Row],[Item_Code]]&gt;"300000", "Capital", "Recurrent")</f>
        <v>Capital</v>
      </c>
    </row>
    <row r="3985" spans="1:47" x14ac:dyDescent="0.25">
      <c r="A3985" t="s">
        <v>339</v>
      </c>
      <c r="B3985" t="s">
        <v>340</v>
      </c>
      <c r="C3985" t="s">
        <v>293</v>
      </c>
      <c r="D3985" t="s">
        <v>1206</v>
      </c>
      <c r="E3985" t="s">
        <v>31</v>
      </c>
      <c r="F3985" t="s">
        <v>1207</v>
      </c>
      <c r="G3985" t="s">
        <v>75</v>
      </c>
      <c r="H3985" t="s">
        <v>1956</v>
      </c>
      <c r="I3985" t="s">
        <v>493</v>
      </c>
      <c r="J3985" t="s">
        <v>1957</v>
      </c>
      <c r="K3985" t="s">
        <v>341</v>
      </c>
      <c r="L3985" t="s">
        <v>1958</v>
      </c>
      <c r="M3985" t="s">
        <v>866</v>
      </c>
      <c r="N3985" t="s">
        <v>867</v>
      </c>
      <c r="O3985" t="s">
        <v>1626</v>
      </c>
      <c r="P3985" t="s">
        <v>1627</v>
      </c>
      <c r="Q3985" s="11">
        <v>0</v>
      </c>
      <c r="R3985" s="11">
        <v>0</v>
      </c>
      <c r="S3985" s="11">
        <v>0</v>
      </c>
      <c r="T3985" s="11">
        <v>0</v>
      </c>
      <c r="U3985" s="11">
        <v>2000000000</v>
      </c>
      <c r="V3985" s="11">
        <v>0</v>
      </c>
      <c r="W3985" s="11">
        <v>2000000000</v>
      </c>
      <c r="X3985" s="11">
        <v>0</v>
      </c>
      <c r="Y3985" s="11">
        <v>0</v>
      </c>
      <c r="Z3985" s="11">
        <v>0</v>
      </c>
      <c r="AA3985" s="11">
        <v>0</v>
      </c>
      <c r="AB3985" s="11">
        <v>0</v>
      </c>
      <c r="AC3985" s="11">
        <v>0</v>
      </c>
      <c r="AD3985" s="11">
        <v>0</v>
      </c>
      <c r="AE3985" s="11">
        <v>0</v>
      </c>
      <c r="AF3985" s="11">
        <v>0</v>
      </c>
      <c r="AG3985" s="11">
        <v>0</v>
      </c>
      <c r="AH3985" s="11">
        <v>0</v>
      </c>
      <c r="AI3985" s="11">
        <v>0</v>
      </c>
      <c r="AJ3985" s="11">
        <v>0</v>
      </c>
      <c r="AK3985" s="11">
        <v>2000000000</v>
      </c>
      <c r="AL3985" s="11">
        <v>2000000000</v>
      </c>
      <c r="AM3985" s="11">
        <v>0</v>
      </c>
      <c r="AN3985" s="11">
        <v>0</v>
      </c>
      <c r="AO39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39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2000000000</v>
      </c>
      <c r="AR39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5" s="11">
        <f>Table_PBS_SQL_DB2_PBSSQL_PBS_NDP_Tina_CG_QtrlyPerformance_Final[[#This Row],[GOU REL]]+Table_PBS_SQL_DB2_PBSSQL_PBS_NDP_Tina_CG_QtrlyPerformance_Final[[#This Row],[EXT REL]]</f>
        <v>2000000000</v>
      </c>
      <c r="AT3985" s="11">
        <f>Table_PBS_SQL_DB2_PBSSQL_PBS_NDP_Tina_CG_QtrlyPerformance_Final[[#This Row],[GOU EXP]]+Table_PBS_SQL_DB2_PBSSQL_PBS_NDP_Tina_CG_QtrlyPerformance_Final[[#This Row],[EXT EXP]]</f>
        <v>2000000000</v>
      </c>
      <c r="AU3985" s="11" t="str">
        <f>IF(Table_PBS_SQL_DB2_PBSSQL_PBS_NDP_Tina_CG_QtrlyPerformance_Final[[#This Row],[Item_Code]]&gt;"300000", "Capital", "Recurrent")</f>
        <v>Capital</v>
      </c>
    </row>
    <row r="3986" spans="1:47" x14ac:dyDescent="0.25">
      <c r="A3986" t="s">
        <v>561</v>
      </c>
      <c r="B3986" t="s">
        <v>2147</v>
      </c>
      <c r="C3986" t="s">
        <v>491</v>
      </c>
      <c r="D3986" t="s">
        <v>861</v>
      </c>
      <c r="E3986" t="s">
        <v>97</v>
      </c>
      <c r="F3986" t="s">
        <v>1525</v>
      </c>
      <c r="G3986" t="s">
        <v>87</v>
      </c>
      <c r="H3986" t="s">
        <v>2148</v>
      </c>
      <c r="I3986" t="s">
        <v>467</v>
      </c>
      <c r="J3986" t="s">
        <v>2149</v>
      </c>
      <c r="K3986" t="s">
        <v>564</v>
      </c>
      <c r="L3986" t="s">
        <v>2150</v>
      </c>
      <c r="M3986" t="s">
        <v>866</v>
      </c>
      <c r="N3986" t="s">
        <v>867</v>
      </c>
      <c r="O3986" t="s">
        <v>982</v>
      </c>
      <c r="P3986" t="s">
        <v>983</v>
      </c>
      <c r="Q3986" s="11">
        <v>0</v>
      </c>
      <c r="R3986" s="11">
        <v>0</v>
      </c>
      <c r="S3986" s="11">
        <v>0</v>
      </c>
      <c r="T3986" s="11">
        <v>0</v>
      </c>
      <c r="U3986" s="11">
        <v>353210707</v>
      </c>
      <c r="V3986" s="11">
        <v>0</v>
      </c>
      <c r="W3986" s="11">
        <v>353210707</v>
      </c>
      <c r="X3986" s="11">
        <v>0</v>
      </c>
      <c r="Y3986" s="11">
        <v>0</v>
      </c>
      <c r="Z3986" s="11">
        <v>0</v>
      </c>
      <c r="AA3986" s="11">
        <v>0</v>
      </c>
      <c r="AB3986" s="11">
        <v>0</v>
      </c>
      <c r="AC3986" s="11">
        <v>88302677</v>
      </c>
      <c r="AD3986" s="11">
        <v>0</v>
      </c>
      <c r="AE3986" s="11">
        <v>0</v>
      </c>
      <c r="AF3986" s="11">
        <v>0</v>
      </c>
      <c r="AG3986" s="11">
        <v>0</v>
      </c>
      <c r="AH3986" s="11">
        <v>0</v>
      </c>
      <c r="AI3986" s="11">
        <v>0</v>
      </c>
      <c r="AJ3986" s="11">
        <v>0</v>
      </c>
      <c r="AK3986" s="11">
        <v>0</v>
      </c>
      <c r="AL3986" s="11">
        <v>88302677</v>
      </c>
      <c r="AM3986" s="11">
        <v>0</v>
      </c>
      <c r="AN3986" s="11">
        <v>0</v>
      </c>
      <c r="AO39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88302677</v>
      </c>
      <c r="AP39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88302677</v>
      </c>
      <c r="AR39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6" s="11">
        <f>Table_PBS_SQL_DB2_PBSSQL_PBS_NDP_Tina_CG_QtrlyPerformance_Final[[#This Row],[GOU REL]]+Table_PBS_SQL_DB2_PBSSQL_PBS_NDP_Tina_CG_QtrlyPerformance_Final[[#This Row],[EXT REL]]</f>
        <v>88302677</v>
      </c>
      <c r="AT3986" s="11">
        <f>Table_PBS_SQL_DB2_PBSSQL_PBS_NDP_Tina_CG_QtrlyPerformance_Final[[#This Row],[GOU EXP]]+Table_PBS_SQL_DB2_PBSSQL_PBS_NDP_Tina_CG_QtrlyPerformance_Final[[#This Row],[EXT EXP]]</f>
        <v>88302677</v>
      </c>
      <c r="AU3986" s="11" t="str">
        <f>IF(Table_PBS_SQL_DB2_PBSSQL_PBS_NDP_Tina_CG_QtrlyPerformance_Final[[#This Row],[Item_Code]]&gt;"300000", "Capital", "Recurrent")</f>
        <v>Capital</v>
      </c>
    </row>
    <row r="3987" spans="1:47" x14ac:dyDescent="0.25">
      <c r="A3987" t="s">
        <v>566</v>
      </c>
      <c r="B3987" t="s">
        <v>567</v>
      </c>
      <c r="C3987" t="s">
        <v>491</v>
      </c>
      <c r="D3987" t="s">
        <v>861</v>
      </c>
      <c r="E3987" t="s">
        <v>31</v>
      </c>
      <c r="F3987" t="s">
        <v>862</v>
      </c>
      <c r="G3987" t="s">
        <v>31</v>
      </c>
      <c r="H3987" t="s">
        <v>1653</v>
      </c>
      <c r="I3987" t="s">
        <v>467</v>
      </c>
      <c r="J3987" t="s">
        <v>1131</v>
      </c>
      <c r="K3987" t="s">
        <v>568</v>
      </c>
      <c r="L3987" t="s">
        <v>1654</v>
      </c>
      <c r="M3987" t="s">
        <v>866</v>
      </c>
      <c r="N3987" t="s">
        <v>867</v>
      </c>
      <c r="O3987" t="s">
        <v>1064</v>
      </c>
      <c r="P3987" t="s">
        <v>1065</v>
      </c>
      <c r="Q3987" s="11">
        <v>0</v>
      </c>
      <c r="R3987" s="11">
        <v>0</v>
      </c>
      <c r="S3987" s="11">
        <v>0</v>
      </c>
      <c r="T3987" s="11">
        <v>0</v>
      </c>
      <c r="U3987" s="11">
        <v>12500000</v>
      </c>
      <c r="V3987" s="11">
        <v>0</v>
      </c>
      <c r="W3987" s="11">
        <v>12500000</v>
      </c>
      <c r="X3987" s="11">
        <v>0</v>
      </c>
      <c r="Y3987" s="11">
        <v>1500000</v>
      </c>
      <c r="Z3987" s="11">
        <v>1181048</v>
      </c>
      <c r="AA3987" s="11">
        <v>0</v>
      </c>
      <c r="AB3987" s="11">
        <v>0</v>
      </c>
      <c r="AC3987" s="11">
        <v>0</v>
      </c>
      <c r="AD3987" s="11">
        <v>0</v>
      </c>
      <c r="AE3987" s="11">
        <v>0</v>
      </c>
      <c r="AF3987" s="11">
        <v>0</v>
      </c>
      <c r="AG3987" s="11">
        <v>7875000</v>
      </c>
      <c r="AH3987" s="11">
        <v>3543144</v>
      </c>
      <c r="AI3987" s="11">
        <v>0</v>
      </c>
      <c r="AJ3987" s="11">
        <v>0</v>
      </c>
      <c r="AK3987" s="11">
        <v>0</v>
      </c>
      <c r="AL3987" s="11">
        <v>1771572</v>
      </c>
      <c r="AM3987" s="11">
        <v>0</v>
      </c>
      <c r="AN3987" s="11">
        <v>0</v>
      </c>
      <c r="AO39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9375000</v>
      </c>
      <c r="AP39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6495764</v>
      </c>
      <c r="AR39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7" s="11">
        <f>Table_PBS_SQL_DB2_PBSSQL_PBS_NDP_Tina_CG_QtrlyPerformance_Final[[#This Row],[GOU REL]]+Table_PBS_SQL_DB2_PBSSQL_PBS_NDP_Tina_CG_QtrlyPerformance_Final[[#This Row],[EXT REL]]</f>
        <v>9375000</v>
      </c>
      <c r="AT3987" s="11">
        <f>Table_PBS_SQL_DB2_PBSSQL_PBS_NDP_Tina_CG_QtrlyPerformance_Final[[#This Row],[GOU EXP]]+Table_PBS_SQL_DB2_PBSSQL_PBS_NDP_Tina_CG_QtrlyPerformance_Final[[#This Row],[EXT EXP]]</f>
        <v>6495764</v>
      </c>
      <c r="AU3987" s="11" t="str">
        <f>IF(Table_PBS_SQL_DB2_PBSSQL_PBS_NDP_Tina_CG_QtrlyPerformance_Final[[#This Row],[Item_Code]]&gt;"300000", "Capital", "Recurrent")</f>
        <v>Recurrent</v>
      </c>
    </row>
    <row r="3988" spans="1:47" x14ac:dyDescent="0.25">
      <c r="A3988" t="s">
        <v>566</v>
      </c>
      <c r="B3988" t="s">
        <v>567</v>
      </c>
      <c r="C3988" t="s">
        <v>491</v>
      </c>
      <c r="D3988" t="s">
        <v>861</v>
      </c>
      <c r="E3988" t="s">
        <v>31</v>
      </c>
      <c r="F3988" t="s">
        <v>862</v>
      </c>
      <c r="G3988" t="s">
        <v>31</v>
      </c>
      <c r="H3988" t="s">
        <v>1653</v>
      </c>
      <c r="I3988" t="s">
        <v>467</v>
      </c>
      <c r="J3988" t="s">
        <v>1131</v>
      </c>
      <c r="K3988" t="s">
        <v>568</v>
      </c>
      <c r="L3988" t="s">
        <v>1654</v>
      </c>
      <c r="M3988" t="s">
        <v>866</v>
      </c>
      <c r="N3988" t="s">
        <v>867</v>
      </c>
      <c r="O3988" t="s">
        <v>1702</v>
      </c>
      <c r="P3988" t="s">
        <v>1703</v>
      </c>
      <c r="Q3988" s="11">
        <v>0</v>
      </c>
      <c r="R3988" s="11">
        <v>0</v>
      </c>
      <c r="S3988" s="11">
        <v>0</v>
      </c>
      <c r="T3988" s="11">
        <v>0</v>
      </c>
      <c r="U3988" s="11">
        <v>4000000000</v>
      </c>
      <c r="V3988" s="11">
        <v>0</v>
      </c>
      <c r="W3988" s="11">
        <v>4000000000</v>
      </c>
      <c r="X3988" s="11">
        <v>0</v>
      </c>
      <c r="Y3988" s="11">
        <v>0</v>
      </c>
      <c r="Z3988" s="11">
        <v>0</v>
      </c>
      <c r="AA3988" s="11">
        <v>0</v>
      </c>
      <c r="AB3988" s="11">
        <v>0</v>
      </c>
      <c r="AC3988" s="11">
        <v>1560127533</v>
      </c>
      <c r="AD3988" s="11">
        <v>0</v>
      </c>
      <c r="AE3988" s="11">
        <v>0</v>
      </c>
      <c r="AF3988" s="11">
        <v>0</v>
      </c>
      <c r="AG3988" s="11">
        <v>500000000</v>
      </c>
      <c r="AH3988" s="11">
        <v>182054000</v>
      </c>
      <c r="AI3988" s="11">
        <v>0</v>
      </c>
      <c r="AJ3988" s="11">
        <v>0</v>
      </c>
      <c r="AK3988" s="11">
        <v>0</v>
      </c>
      <c r="AL3988" s="11">
        <v>1878073533</v>
      </c>
      <c r="AM3988" s="11">
        <v>0</v>
      </c>
      <c r="AN3988" s="11">
        <v>0</v>
      </c>
      <c r="AO39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2060127533</v>
      </c>
      <c r="AP39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2060127533</v>
      </c>
      <c r="AR39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8" s="11">
        <f>Table_PBS_SQL_DB2_PBSSQL_PBS_NDP_Tina_CG_QtrlyPerformance_Final[[#This Row],[GOU REL]]+Table_PBS_SQL_DB2_PBSSQL_PBS_NDP_Tina_CG_QtrlyPerformance_Final[[#This Row],[EXT REL]]</f>
        <v>2060127533</v>
      </c>
      <c r="AT3988" s="11">
        <f>Table_PBS_SQL_DB2_PBSSQL_PBS_NDP_Tina_CG_QtrlyPerformance_Final[[#This Row],[GOU EXP]]+Table_PBS_SQL_DB2_PBSSQL_PBS_NDP_Tina_CG_QtrlyPerformance_Final[[#This Row],[EXT EXP]]</f>
        <v>2060127533</v>
      </c>
      <c r="AU3988" s="11" t="str">
        <f>IF(Table_PBS_SQL_DB2_PBSSQL_PBS_NDP_Tina_CG_QtrlyPerformance_Final[[#This Row],[Item_Code]]&gt;"300000", "Capital", "Recurrent")</f>
        <v>Capital</v>
      </c>
    </row>
    <row r="3989" spans="1:47" x14ac:dyDescent="0.25">
      <c r="A3989" t="s">
        <v>186</v>
      </c>
      <c r="B3989" t="s">
        <v>1664</v>
      </c>
      <c r="C3989" t="s">
        <v>97</v>
      </c>
      <c r="D3989" t="s">
        <v>1665</v>
      </c>
      <c r="E3989" t="s">
        <v>31</v>
      </c>
      <c r="F3989" t="s">
        <v>1666</v>
      </c>
      <c r="G3989" t="s">
        <v>31</v>
      </c>
      <c r="H3989" t="s">
        <v>1667</v>
      </c>
      <c r="I3989" t="s">
        <v>499</v>
      </c>
      <c r="J3989" t="s">
        <v>1668</v>
      </c>
      <c r="K3989" t="s">
        <v>1669</v>
      </c>
      <c r="L3989" t="s">
        <v>1670</v>
      </c>
      <c r="M3989" t="s">
        <v>1671</v>
      </c>
      <c r="N3989" t="s">
        <v>1672</v>
      </c>
      <c r="O3989" t="s">
        <v>1192</v>
      </c>
      <c r="P3989" t="s">
        <v>1193</v>
      </c>
      <c r="Q3989" s="11">
        <v>0</v>
      </c>
      <c r="R3989" s="11">
        <v>0</v>
      </c>
      <c r="S3989" s="11">
        <v>0</v>
      </c>
      <c r="T3989" s="11">
        <v>0</v>
      </c>
      <c r="U3989" s="11">
        <v>1000000000</v>
      </c>
      <c r="V3989" s="11">
        <v>0</v>
      </c>
      <c r="W3989" s="11">
        <v>1000000000</v>
      </c>
      <c r="X3989" s="11">
        <v>0</v>
      </c>
      <c r="Y3989" s="11">
        <v>0</v>
      </c>
      <c r="Z3989" s="11">
        <v>0</v>
      </c>
      <c r="AA3989" s="11">
        <v>0</v>
      </c>
      <c r="AB3989" s="11">
        <v>0</v>
      </c>
      <c r="AC3989" s="11">
        <v>0</v>
      </c>
      <c r="AD3989" s="11">
        <v>0</v>
      </c>
      <c r="AE3989" s="11">
        <v>0</v>
      </c>
      <c r="AF3989" s="11">
        <v>0</v>
      </c>
      <c r="AG3989" s="11">
        <v>0</v>
      </c>
      <c r="AH3989" s="11">
        <v>0</v>
      </c>
      <c r="AI3989" s="11">
        <v>0</v>
      </c>
      <c r="AJ3989" s="11">
        <v>0</v>
      </c>
      <c r="AK3989" s="11">
        <v>0</v>
      </c>
      <c r="AL3989" s="11">
        <v>0</v>
      </c>
      <c r="AM3989" s="11">
        <v>0</v>
      </c>
      <c r="AN3989" s="11">
        <v>0</v>
      </c>
      <c r="AO39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39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39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89" s="11">
        <f>Table_PBS_SQL_DB2_PBSSQL_PBS_NDP_Tina_CG_QtrlyPerformance_Final[[#This Row],[GOU REL]]+Table_PBS_SQL_DB2_PBSSQL_PBS_NDP_Tina_CG_QtrlyPerformance_Final[[#This Row],[EXT REL]]</f>
        <v>0</v>
      </c>
      <c r="AT3989" s="11">
        <f>Table_PBS_SQL_DB2_PBSSQL_PBS_NDP_Tina_CG_QtrlyPerformance_Final[[#This Row],[GOU EXP]]+Table_PBS_SQL_DB2_PBSSQL_PBS_NDP_Tina_CG_QtrlyPerformance_Final[[#This Row],[EXT EXP]]</f>
        <v>0</v>
      </c>
      <c r="AU3989" s="11" t="str">
        <f>IF(Table_PBS_SQL_DB2_PBSSQL_PBS_NDP_Tina_CG_QtrlyPerformance_Final[[#This Row],[Item_Code]]&gt;"300000", "Capital", "Recurrent")</f>
        <v>Recurrent</v>
      </c>
    </row>
    <row r="3990" spans="1:47" x14ac:dyDescent="0.25">
      <c r="A3990" t="s">
        <v>186</v>
      </c>
      <c r="B3990" t="s">
        <v>1664</v>
      </c>
      <c r="C3990" t="s">
        <v>97</v>
      </c>
      <c r="D3990" t="s">
        <v>1665</v>
      </c>
      <c r="E3990" t="s">
        <v>31</v>
      </c>
      <c r="F3990" t="s">
        <v>1666</v>
      </c>
      <c r="G3990" t="s">
        <v>31</v>
      </c>
      <c r="H3990" t="s">
        <v>1667</v>
      </c>
      <c r="I3990" t="s">
        <v>499</v>
      </c>
      <c r="J3990" t="s">
        <v>1668</v>
      </c>
      <c r="K3990" t="s">
        <v>1669</v>
      </c>
      <c r="L3990" t="s">
        <v>1670</v>
      </c>
      <c r="M3990" t="s">
        <v>1671</v>
      </c>
      <c r="N3990" t="s">
        <v>1672</v>
      </c>
      <c r="O3990" t="s">
        <v>1741</v>
      </c>
      <c r="P3990" t="s">
        <v>1742</v>
      </c>
      <c r="Q3990" s="11">
        <v>0</v>
      </c>
      <c r="R3990" s="11">
        <v>0</v>
      </c>
      <c r="S3990" s="11">
        <v>0</v>
      </c>
      <c r="T3990" s="11">
        <v>0</v>
      </c>
      <c r="U3990" s="11">
        <v>2000000000</v>
      </c>
      <c r="V3990" s="11">
        <v>0</v>
      </c>
      <c r="W3990" s="11">
        <v>2000000000</v>
      </c>
      <c r="X3990" s="11">
        <v>0</v>
      </c>
      <c r="Y3990" s="11">
        <v>0</v>
      </c>
      <c r="Z3990" s="11">
        <v>0</v>
      </c>
      <c r="AA3990" s="11">
        <v>0</v>
      </c>
      <c r="AB3990" s="11">
        <v>0</v>
      </c>
      <c r="AC3990" s="11">
        <v>1000000000</v>
      </c>
      <c r="AD3990" s="11">
        <v>0</v>
      </c>
      <c r="AE3990" s="11">
        <v>0</v>
      </c>
      <c r="AF3990" s="11">
        <v>0</v>
      </c>
      <c r="AG3990" s="11">
        <v>500000000</v>
      </c>
      <c r="AH3990" s="11">
        <v>0</v>
      </c>
      <c r="AI3990" s="11">
        <v>0</v>
      </c>
      <c r="AJ3990" s="11">
        <v>0</v>
      </c>
      <c r="AK3990" s="11">
        <v>0</v>
      </c>
      <c r="AL3990" s="11">
        <v>1500000000</v>
      </c>
      <c r="AM3990" s="11">
        <v>0</v>
      </c>
      <c r="AN3990" s="11">
        <v>0</v>
      </c>
      <c r="AO39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1500000000</v>
      </c>
      <c r="AP39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1500000000</v>
      </c>
      <c r="AR39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0" s="11">
        <f>Table_PBS_SQL_DB2_PBSSQL_PBS_NDP_Tina_CG_QtrlyPerformance_Final[[#This Row],[GOU REL]]+Table_PBS_SQL_DB2_PBSSQL_PBS_NDP_Tina_CG_QtrlyPerformance_Final[[#This Row],[EXT REL]]</f>
        <v>1500000000</v>
      </c>
      <c r="AT3990" s="11">
        <f>Table_PBS_SQL_DB2_PBSSQL_PBS_NDP_Tina_CG_QtrlyPerformance_Final[[#This Row],[GOU EXP]]+Table_PBS_SQL_DB2_PBSSQL_PBS_NDP_Tina_CG_QtrlyPerformance_Final[[#This Row],[EXT EXP]]</f>
        <v>1500000000</v>
      </c>
      <c r="AU3990" s="11" t="str">
        <f>IF(Table_PBS_SQL_DB2_PBSSQL_PBS_NDP_Tina_CG_QtrlyPerformance_Final[[#This Row],[Item_Code]]&gt;"300000", "Capital", "Recurrent")</f>
        <v>Capital</v>
      </c>
    </row>
    <row r="3991" spans="1:47" x14ac:dyDescent="0.25">
      <c r="A3991" t="s">
        <v>186</v>
      </c>
      <c r="B3991" t="s">
        <v>1664</v>
      </c>
      <c r="C3991" t="s">
        <v>97</v>
      </c>
      <c r="D3991" t="s">
        <v>1665</v>
      </c>
      <c r="E3991" t="s">
        <v>31</v>
      </c>
      <c r="F3991" t="s">
        <v>1666</v>
      </c>
      <c r="G3991" t="s">
        <v>31</v>
      </c>
      <c r="H3991" t="s">
        <v>1667</v>
      </c>
      <c r="I3991" t="s">
        <v>499</v>
      </c>
      <c r="J3991" t="s">
        <v>1668</v>
      </c>
      <c r="K3991" t="s">
        <v>1669</v>
      </c>
      <c r="L3991" t="s">
        <v>1670</v>
      </c>
      <c r="M3991" t="s">
        <v>1671</v>
      </c>
      <c r="N3991" t="s">
        <v>1672</v>
      </c>
      <c r="O3991" t="s">
        <v>934</v>
      </c>
      <c r="P3991" t="s">
        <v>935</v>
      </c>
      <c r="Q3991" s="11">
        <v>0</v>
      </c>
      <c r="R3991" s="11">
        <v>0</v>
      </c>
      <c r="S3991" s="11">
        <v>0</v>
      </c>
      <c r="T3991" s="11">
        <v>0</v>
      </c>
      <c r="U3991" s="11">
        <v>1000000000</v>
      </c>
      <c r="V3991" s="11">
        <v>0</v>
      </c>
      <c r="W3991" s="11">
        <v>1000000000</v>
      </c>
      <c r="X3991" s="11">
        <v>0</v>
      </c>
      <c r="Y3991" s="11">
        <v>0</v>
      </c>
      <c r="Z3991" s="11">
        <v>0</v>
      </c>
      <c r="AA3991" s="11">
        <v>0</v>
      </c>
      <c r="AB3991" s="11">
        <v>0</v>
      </c>
      <c r="AC3991" s="11">
        <v>1000000000</v>
      </c>
      <c r="AD3991" s="11">
        <v>0</v>
      </c>
      <c r="AE3991" s="11">
        <v>0</v>
      </c>
      <c r="AF3991" s="11">
        <v>0</v>
      </c>
      <c r="AG3991" s="11">
        <v>0</v>
      </c>
      <c r="AH3991" s="11">
        <v>0</v>
      </c>
      <c r="AI3991" s="11">
        <v>0</v>
      </c>
      <c r="AJ3991" s="11">
        <v>0</v>
      </c>
      <c r="AK3991" s="11">
        <v>0</v>
      </c>
      <c r="AL3991" s="11">
        <v>1000000000</v>
      </c>
      <c r="AM3991" s="11">
        <v>0</v>
      </c>
      <c r="AN3991" s="11">
        <v>0</v>
      </c>
      <c r="AO39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39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39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1" s="11">
        <f>Table_PBS_SQL_DB2_PBSSQL_PBS_NDP_Tina_CG_QtrlyPerformance_Final[[#This Row],[GOU REL]]+Table_PBS_SQL_DB2_PBSSQL_PBS_NDP_Tina_CG_QtrlyPerformance_Final[[#This Row],[EXT REL]]</f>
        <v>1000000000</v>
      </c>
      <c r="AT3991" s="11">
        <f>Table_PBS_SQL_DB2_PBSSQL_PBS_NDP_Tina_CG_QtrlyPerformance_Final[[#This Row],[GOU EXP]]+Table_PBS_SQL_DB2_PBSSQL_PBS_NDP_Tina_CG_QtrlyPerformance_Final[[#This Row],[EXT EXP]]</f>
        <v>1000000000</v>
      </c>
      <c r="AU3991" s="11" t="str">
        <f>IF(Table_PBS_SQL_DB2_PBSSQL_PBS_NDP_Tina_CG_QtrlyPerformance_Final[[#This Row],[Item_Code]]&gt;"300000", "Capital", "Recurrent")</f>
        <v>Capital</v>
      </c>
    </row>
    <row r="3992" spans="1:47" x14ac:dyDescent="0.25">
      <c r="A3992" t="s">
        <v>186</v>
      </c>
      <c r="B3992" t="s">
        <v>1664</v>
      </c>
      <c r="C3992" t="s">
        <v>177</v>
      </c>
      <c r="D3992" t="s">
        <v>960</v>
      </c>
      <c r="E3992" t="s">
        <v>31</v>
      </c>
      <c r="F3992" t="s">
        <v>961</v>
      </c>
      <c r="G3992" t="s">
        <v>75</v>
      </c>
      <c r="H3992" t="s">
        <v>1529</v>
      </c>
      <c r="I3992" t="s">
        <v>493</v>
      </c>
      <c r="J3992" t="s">
        <v>864</v>
      </c>
      <c r="K3992" t="s">
        <v>188</v>
      </c>
      <c r="L3992" t="s">
        <v>1673</v>
      </c>
      <c r="M3992" t="s">
        <v>866</v>
      </c>
      <c r="N3992" t="s">
        <v>867</v>
      </c>
      <c r="O3992" t="s">
        <v>982</v>
      </c>
      <c r="P3992" t="s">
        <v>983</v>
      </c>
      <c r="Q3992" s="11">
        <v>0</v>
      </c>
      <c r="R3992" s="11">
        <v>0</v>
      </c>
      <c r="S3992" s="11">
        <v>0</v>
      </c>
      <c r="T3992" s="11">
        <v>0</v>
      </c>
      <c r="U3992" s="11">
        <v>50000000</v>
      </c>
      <c r="V3992" s="11">
        <v>0</v>
      </c>
      <c r="W3992" s="11">
        <v>50000000</v>
      </c>
      <c r="X3992" s="11">
        <v>0</v>
      </c>
      <c r="Y3992" s="11">
        <v>0</v>
      </c>
      <c r="Z3992" s="11">
        <v>0</v>
      </c>
      <c r="AA3992" s="11">
        <v>0</v>
      </c>
      <c r="AB3992" s="11">
        <v>0</v>
      </c>
      <c r="AC3992" s="11">
        <v>25000000</v>
      </c>
      <c r="AD3992" s="11">
        <v>18450000</v>
      </c>
      <c r="AE3992" s="11">
        <v>0</v>
      </c>
      <c r="AF3992" s="11">
        <v>0</v>
      </c>
      <c r="AG3992" s="11">
        <v>20000000</v>
      </c>
      <c r="AH3992" s="11">
        <v>20200000</v>
      </c>
      <c r="AI3992" s="11">
        <v>0</v>
      </c>
      <c r="AJ3992" s="11">
        <v>0</v>
      </c>
      <c r="AK3992" s="11">
        <v>5000000</v>
      </c>
      <c r="AL3992" s="11">
        <v>11350000</v>
      </c>
      <c r="AM3992" s="11">
        <v>0</v>
      </c>
      <c r="AN3992" s="11">
        <v>0</v>
      </c>
      <c r="AO39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39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39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2" s="11">
        <f>Table_PBS_SQL_DB2_PBSSQL_PBS_NDP_Tina_CG_QtrlyPerformance_Final[[#This Row],[GOU REL]]+Table_PBS_SQL_DB2_PBSSQL_PBS_NDP_Tina_CG_QtrlyPerformance_Final[[#This Row],[EXT REL]]</f>
        <v>50000000</v>
      </c>
      <c r="AT3992" s="11">
        <f>Table_PBS_SQL_DB2_PBSSQL_PBS_NDP_Tina_CG_QtrlyPerformance_Final[[#This Row],[GOU EXP]]+Table_PBS_SQL_DB2_PBSSQL_PBS_NDP_Tina_CG_QtrlyPerformance_Final[[#This Row],[EXT EXP]]</f>
        <v>50000000</v>
      </c>
      <c r="AU3992" s="11" t="str">
        <f>IF(Table_PBS_SQL_DB2_PBSSQL_PBS_NDP_Tina_CG_QtrlyPerformance_Final[[#This Row],[Item_Code]]&gt;"300000", "Capital", "Recurrent")</f>
        <v>Capital</v>
      </c>
    </row>
    <row r="3993" spans="1:47" x14ac:dyDescent="0.25">
      <c r="A3993" t="s">
        <v>59</v>
      </c>
      <c r="B3993" t="s">
        <v>1677</v>
      </c>
      <c r="C3993" t="s">
        <v>31</v>
      </c>
      <c r="D3993" t="s">
        <v>1031</v>
      </c>
      <c r="E3993" t="s">
        <v>75</v>
      </c>
      <c r="F3993" t="s">
        <v>1042</v>
      </c>
      <c r="G3993" t="s">
        <v>31</v>
      </c>
      <c r="H3993" t="s">
        <v>1678</v>
      </c>
      <c r="I3993" t="s">
        <v>511</v>
      </c>
      <c r="J3993" t="s">
        <v>1679</v>
      </c>
      <c r="K3993" t="s">
        <v>61</v>
      </c>
      <c r="L3993" t="s">
        <v>1680</v>
      </c>
      <c r="M3993" t="s">
        <v>866</v>
      </c>
      <c r="N3993" t="s">
        <v>867</v>
      </c>
      <c r="O3993" t="s">
        <v>1589</v>
      </c>
      <c r="P3993" t="s">
        <v>1590</v>
      </c>
      <c r="Q3993" s="11">
        <v>0</v>
      </c>
      <c r="R3993" s="11">
        <v>0</v>
      </c>
      <c r="S3993" s="11">
        <v>0</v>
      </c>
      <c r="T3993" s="11">
        <v>0</v>
      </c>
      <c r="U3993" s="11">
        <v>10554862911</v>
      </c>
      <c r="V3993" s="11">
        <v>0</v>
      </c>
      <c r="W3993" s="11">
        <v>10554862911</v>
      </c>
      <c r="X3993" s="11">
        <v>0</v>
      </c>
      <c r="Y3993" s="11">
        <v>0</v>
      </c>
      <c r="Z3993" s="11">
        <v>0</v>
      </c>
      <c r="AA3993" s="11">
        <v>0</v>
      </c>
      <c r="AB3993" s="11">
        <v>0</v>
      </c>
      <c r="AC3993" s="11">
        <v>150000000</v>
      </c>
      <c r="AD3993" s="11">
        <v>0</v>
      </c>
      <c r="AE3993" s="11">
        <v>0</v>
      </c>
      <c r="AF3993" s="11">
        <v>0</v>
      </c>
      <c r="AG3993" s="11">
        <v>9476511410</v>
      </c>
      <c r="AH3993" s="11">
        <v>9431844131</v>
      </c>
      <c r="AI3993" s="11">
        <v>0</v>
      </c>
      <c r="AJ3993" s="11">
        <v>0</v>
      </c>
      <c r="AK3993" s="11">
        <v>262650536</v>
      </c>
      <c r="AL3993" s="11">
        <v>457317815</v>
      </c>
      <c r="AM3993" s="11">
        <v>0</v>
      </c>
      <c r="AN3993" s="11">
        <v>0</v>
      </c>
      <c r="AO39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9889161946</v>
      </c>
      <c r="AP39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9889161946</v>
      </c>
      <c r="AR39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3" s="11">
        <f>Table_PBS_SQL_DB2_PBSSQL_PBS_NDP_Tina_CG_QtrlyPerformance_Final[[#This Row],[GOU REL]]+Table_PBS_SQL_DB2_PBSSQL_PBS_NDP_Tina_CG_QtrlyPerformance_Final[[#This Row],[EXT REL]]</f>
        <v>9889161946</v>
      </c>
      <c r="AT3993" s="11">
        <f>Table_PBS_SQL_DB2_PBSSQL_PBS_NDP_Tina_CG_QtrlyPerformance_Final[[#This Row],[GOU EXP]]+Table_PBS_SQL_DB2_PBSSQL_PBS_NDP_Tina_CG_QtrlyPerformance_Final[[#This Row],[EXT EXP]]</f>
        <v>9889161946</v>
      </c>
      <c r="AU3993" s="11" t="str">
        <f>IF(Table_PBS_SQL_DB2_PBSSQL_PBS_NDP_Tina_CG_QtrlyPerformance_Final[[#This Row],[Item_Code]]&gt;"300000", "Capital", "Recurrent")</f>
        <v>Capital</v>
      </c>
    </row>
    <row r="3994" spans="1:47" x14ac:dyDescent="0.25">
      <c r="A3994" t="s">
        <v>59</v>
      </c>
      <c r="B3994" t="s">
        <v>1677</v>
      </c>
      <c r="C3994" t="s">
        <v>31</v>
      </c>
      <c r="D3994" t="s">
        <v>1031</v>
      </c>
      <c r="E3994" t="s">
        <v>75</v>
      </c>
      <c r="F3994" t="s">
        <v>1042</v>
      </c>
      <c r="G3994" t="s">
        <v>31</v>
      </c>
      <c r="H3994" t="s">
        <v>1678</v>
      </c>
      <c r="I3994" t="s">
        <v>511</v>
      </c>
      <c r="J3994" t="s">
        <v>1679</v>
      </c>
      <c r="K3994" t="s">
        <v>61</v>
      </c>
      <c r="L3994" t="s">
        <v>1680</v>
      </c>
      <c r="M3994" t="s">
        <v>1681</v>
      </c>
      <c r="N3994" t="s">
        <v>1682</v>
      </c>
      <c r="O3994" t="s">
        <v>904</v>
      </c>
      <c r="P3994" t="s">
        <v>905</v>
      </c>
      <c r="Q3994" s="11">
        <v>0</v>
      </c>
      <c r="R3994" s="11">
        <v>0</v>
      </c>
      <c r="S3994" s="11">
        <v>0</v>
      </c>
      <c r="T3994" s="11">
        <v>0</v>
      </c>
      <c r="U3994" s="11">
        <v>45000000</v>
      </c>
      <c r="V3994" s="11">
        <v>0</v>
      </c>
      <c r="W3994" s="11">
        <v>45000000</v>
      </c>
      <c r="X3994" s="11">
        <v>0</v>
      </c>
      <c r="Y3994" s="11">
        <v>0</v>
      </c>
      <c r="Z3994" s="11">
        <v>0</v>
      </c>
      <c r="AA3994" s="11">
        <v>0</v>
      </c>
      <c r="AB3994" s="11">
        <v>0</v>
      </c>
      <c r="AC3994" s="11">
        <v>5000000</v>
      </c>
      <c r="AD3994" s="11">
        <v>5000000</v>
      </c>
      <c r="AE3994" s="11">
        <v>0</v>
      </c>
      <c r="AF3994" s="11">
        <v>0</v>
      </c>
      <c r="AG3994" s="11">
        <v>40000000</v>
      </c>
      <c r="AH3994" s="11">
        <v>0</v>
      </c>
      <c r="AI3994" s="11">
        <v>0</v>
      </c>
      <c r="AJ3994" s="11">
        <v>0</v>
      </c>
      <c r="AK3994" s="11">
        <v>0</v>
      </c>
      <c r="AL3994" s="11">
        <v>40000000</v>
      </c>
      <c r="AM3994" s="11">
        <v>0</v>
      </c>
      <c r="AN3994" s="11">
        <v>0</v>
      </c>
      <c r="AO39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39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45000000</v>
      </c>
      <c r="AR39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4" s="11">
        <f>Table_PBS_SQL_DB2_PBSSQL_PBS_NDP_Tina_CG_QtrlyPerformance_Final[[#This Row],[GOU REL]]+Table_PBS_SQL_DB2_PBSSQL_PBS_NDP_Tina_CG_QtrlyPerformance_Final[[#This Row],[EXT REL]]</f>
        <v>45000000</v>
      </c>
      <c r="AT3994" s="11">
        <f>Table_PBS_SQL_DB2_PBSSQL_PBS_NDP_Tina_CG_QtrlyPerformance_Final[[#This Row],[GOU EXP]]+Table_PBS_SQL_DB2_PBSSQL_PBS_NDP_Tina_CG_QtrlyPerformance_Final[[#This Row],[EXT EXP]]</f>
        <v>45000000</v>
      </c>
      <c r="AU3994" s="11" t="str">
        <f>IF(Table_PBS_SQL_DB2_PBSSQL_PBS_NDP_Tina_CG_QtrlyPerformance_Final[[#This Row],[Item_Code]]&gt;"300000", "Capital", "Recurrent")</f>
        <v>Recurrent</v>
      </c>
    </row>
    <row r="3995" spans="1:47" x14ac:dyDescent="0.25">
      <c r="A3995" t="s">
        <v>59</v>
      </c>
      <c r="B3995" t="s">
        <v>1677</v>
      </c>
      <c r="C3995" t="s">
        <v>31</v>
      </c>
      <c r="D3995" t="s">
        <v>1031</v>
      </c>
      <c r="E3995" t="s">
        <v>75</v>
      </c>
      <c r="F3995" t="s">
        <v>1042</v>
      </c>
      <c r="G3995" t="s">
        <v>31</v>
      </c>
      <c r="H3995" t="s">
        <v>1678</v>
      </c>
      <c r="I3995" t="s">
        <v>511</v>
      </c>
      <c r="J3995" t="s">
        <v>1679</v>
      </c>
      <c r="K3995" t="s">
        <v>61</v>
      </c>
      <c r="L3995" t="s">
        <v>1680</v>
      </c>
      <c r="M3995" t="s">
        <v>1681</v>
      </c>
      <c r="N3995" t="s">
        <v>1682</v>
      </c>
      <c r="O3995" t="s">
        <v>2058</v>
      </c>
      <c r="P3995" t="s">
        <v>2059</v>
      </c>
      <c r="Q3995" s="11">
        <v>0</v>
      </c>
      <c r="R3995" s="11">
        <v>0</v>
      </c>
      <c r="S3995" s="11">
        <v>0</v>
      </c>
      <c r="T3995" s="11">
        <v>0</v>
      </c>
      <c r="U3995" s="11">
        <v>30000000</v>
      </c>
      <c r="V3995" s="11">
        <v>0</v>
      </c>
      <c r="W3995" s="11">
        <v>30000000</v>
      </c>
      <c r="X3995" s="11">
        <v>0</v>
      </c>
      <c r="Y3995" s="11">
        <v>0</v>
      </c>
      <c r="Z3995" s="11">
        <v>0</v>
      </c>
      <c r="AA3995" s="11">
        <v>0</v>
      </c>
      <c r="AB3995" s="11">
        <v>0</v>
      </c>
      <c r="AC3995" s="11">
        <v>15000000</v>
      </c>
      <c r="AD3995" s="11">
        <v>10650000</v>
      </c>
      <c r="AE3995" s="11">
        <v>0</v>
      </c>
      <c r="AF3995" s="11">
        <v>0</v>
      </c>
      <c r="AG3995" s="11">
        <v>15000000</v>
      </c>
      <c r="AH3995" s="11">
        <v>0</v>
      </c>
      <c r="AI3995" s="11">
        <v>0</v>
      </c>
      <c r="AJ3995" s="11">
        <v>0</v>
      </c>
      <c r="AK3995" s="11">
        <v>0</v>
      </c>
      <c r="AL3995" s="11">
        <v>19350000</v>
      </c>
      <c r="AM3995" s="11">
        <v>0</v>
      </c>
      <c r="AN3995" s="11">
        <v>0</v>
      </c>
      <c r="AO39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39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39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5" s="11">
        <f>Table_PBS_SQL_DB2_PBSSQL_PBS_NDP_Tina_CG_QtrlyPerformance_Final[[#This Row],[GOU REL]]+Table_PBS_SQL_DB2_PBSSQL_PBS_NDP_Tina_CG_QtrlyPerformance_Final[[#This Row],[EXT REL]]</f>
        <v>30000000</v>
      </c>
      <c r="AT3995" s="11">
        <f>Table_PBS_SQL_DB2_PBSSQL_PBS_NDP_Tina_CG_QtrlyPerformance_Final[[#This Row],[GOU EXP]]+Table_PBS_SQL_DB2_PBSSQL_PBS_NDP_Tina_CG_QtrlyPerformance_Final[[#This Row],[EXT EXP]]</f>
        <v>30000000</v>
      </c>
      <c r="AU3995" s="11" t="str">
        <f>IF(Table_PBS_SQL_DB2_PBSSQL_PBS_NDP_Tina_CG_QtrlyPerformance_Final[[#This Row],[Item_Code]]&gt;"300000", "Capital", "Recurrent")</f>
        <v>Recurrent</v>
      </c>
    </row>
    <row r="3996" spans="1:47" x14ac:dyDescent="0.25">
      <c r="A3996" t="s">
        <v>59</v>
      </c>
      <c r="B3996" t="s">
        <v>1677</v>
      </c>
      <c r="C3996" t="s">
        <v>31</v>
      </c>
      <c r="D3996" t="s">
        <v>1031</v>
      </c>
      <c r="E3996" t="s">
        <v>75</v>
      </c>
      <c r="F3996" t="s">
        <v>1042</v>
      </c>
      <c r="G3996" t="s">
        <v>31</v>
      </c>
      <c r="H3996" t="s">
        <v>1678</v>
      </c>
      <c r="I3996" t="s">
        <v>511</v>
      </c>
      <c r="J3996" t="s">
        <v>1679</v>
      </c>
      <c r="K3996" t="s">
        <v>61</v>
      </c>
      <c r="L3996" t="s">
        <v>1680</v>
      </c>
      <c r="M3996" t="s">
        <v>1681</v>
      </c>
      <c r="N3996" t="s">
        <v>1682</v>
      </c>
      <c r="O3996" t="s">
        <v>1025</v>
      </c>
      <c r="P3996" t="s">
        <v>1026</v>
      </c>
      <c r="Q3996" s="11">
        <v>0</v>
      </c>
      <c r="R3996" s="11">
        <v>0</v>
      </c>
      <c r="S3996" s="11">
        <v>0</v>
      </c>
      <c r="T3996" s="11">
        <v>0</v>
      </c>
      <c r="U3996" s="11">
        <v>448871000</v>
      </c>
      <c r="V3996" s="11">
        <v>0</v>
      </c>
      <c r="W3996" s="11">
        <v>448871000</v>
      </c>
      <c r="X3996" s="11">
        <v>0</v>
      </c>
      <c r="Y3996" s="11">
        <v>0</v>
      </c>
      <c r="Z3996" s="11">
        <v>0</v>
      </c>
      <c r="AA3996" s="11">
        <v>0</v>
      </c>
      <c r="AB3996" s="11">
        <v>0</v>
      </c>
      <c r="AC3996" s="11">
        <v>111501000</v>
      </c>
      <c r="AD3996" s="11">
        <v>106120000</v>
      </c>
      <c r="AE3996" s="11">
        <v>0</v>
      </c>
      <c r="AF3996" s="11">
        <v>0</v>
      </c>
      <c r="AG3996" s="11">
        <v>337370000</v>
      </c>
      <c r="AH3996" s="11">
        <v>316288400</v>
      </c>
      <c r="AI3996" s="11">
        <v>0</v>
      </c>
      <c r="AJ3996" s="11">
        <v>0</v>
      </c>
      <c r="AK3996" s="11">
        <v>0</v>
      </c>
      <c r="AL3996" s="11">
        <v>26462600</v>
      </c>
      <c r="AM3996" s="11">
        <v>0</v>
      </c>
      <c r="AN3996" s="11">
        <v>0</v>
      </c>
      <c r="AO39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448871000</v>
      </c>
      <c r="AP39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448871000</v>
      </c>
      <c r="AR39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6" s="11">
        <f>Table_PBS_SQL_DB2_PBSSQL_PBS_NDP_Tina_CG_QtrlyPerformance_Final[[#This Row],[GOU REL]]+Table_PBS_SQL_DB2_PBSSQL_PBS_NDP_Tina_CG_QtrlyPerformance_Final[[#This Row],[EXT REL]]</f>
        <v>448871000</v>
      </c>
      <c r="AT3996" s="11">
        <f>Table_PBS_SQL_DB2_PBSSQL_PBS_NDP_Tina_CG_QtrlyPerformance_Final[[#This Row],[GOU EXP]]+Table_PBS_SQL_DB2_PBSSQL_PBS_NDP_Tina_CG_QtrlyPerformance_Final[[#This Row],[EXT EXP]]</f>
        <v>448871000</v>
      </c>
      <c r="AU3996" s="11" t="str">
        <f>IF(Table_PBS_SQL_DB2_PBSSQL_PBS_NDP_Tina_CG_QtrlyPerformance_Final[[#This Row],[Item_Code]]&gt;"300000", "Capital", "Recurrent")</f>
        <v>Recurrent</v>
      </c>
    </row>
    <row r="3997" spans="1:47" x14ac:dyDescent="0.25">
      <c r="A3997" t="s">
        <v>59</v>
      </c>
      <c r="B3997" t="s">
        <v>1677</v>
      </c>
      <c r="C3997" t="s">
        <v>31</v>
      </c>
      <c r="D3997" t="s">
        <v>1031</v>
      </c>
      <c r="E3997" t="s">
        <v>75</v>
      </c>
      <c r="F3997" t="s">
        <v>1042</v>
      </c>
      <c r="G3997" t="s">
        <v>31</v>
      </c>
      <c r="H3997" t="s">
        <v>1678</v>
      </c>
      <c r="I3997" t="s">
        <v>511</v>
      </c>
      <c r="J3997" t="s">
        <v>1679</v>
      </c>
      <c r="K3997" t="s">
        <v>61</v>
      </c>
      <c r="L3997" t="s">
        <v>1680</v>
      </c>
      <c r="M3997" t="s">
        <v>1681</v>
      </c>
      <c r="N3997" t="s">
        <v>1682</v>
      </c>
      <c r="O3997" t="s">
        <v>1687</v>
      </c>
      <c r="P3997" t="s">
        <v>1688</v>
      </c>
      <c r="Q3997" s="11">
        <v>0</v>
      </c>
      <c r="R3997" s="11">
        <v>0</v>
      </c>
      <c r="S3997" s="11">
        <v>0</v>
      </c>
      <c r="T3997" s="11">
        <v>0</v>
      </c>
      <c r="U3997" s="11">
        <v>26723000</v>
      </c>
      <c r="V3997" s="11">
        <v>0</v>
      </c>
      <c r="W3997" s="11">
        <v>26723000</v>
      </c>
      <c r="X3997" s="11">
        <v>0</v>
      </c>
      <c r="Y3997" s="11">
        <v>0</v>
      </c>
      <c r="Z3997" s="11">
        <v>0</v>
      </c>
      <c r="AA3997" s="11">
        <v>0</v>
      </c>
      <c r="AB3997" s="11">
        <v>0</v>
      </c>
      <c r="AC3997" s="11">
        <v>26723000</v>
      </c>
      <c r="AD3997" s="11">
        <v>0</v>
      </c>
      <c r="AE3997" s="11">
        <v>0</v>
      </c>
      <c r="AF3997" s="11">
        <v>0</v>
      </c>
      <c r="AG3997" s="11">
        <v>0</v>
      </c>
      <c r="AH3997" s="11">
        <v>1723000</v>
      </c>
      <c r="AI3997" s="11">
        <v>0</v>
      </c>
      <c r="AJ3997" s="11">
        <v>0</v>
      </c>
      <c r="AK3997" s="11">
        <v>0</v>
      </c>
      <c r="AL3997" s="11">
        <v>25000000</v>
      </c>
      <c r="AM3997" s="11">
        <v>0</v>
      </c>
      <c r="AN3997" s="11">
        <v>0</v>
      </c>
      <c r="AO39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26723000</v>
      </c>
      <c r="AP39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26723000</v>
      </c>
      <c r="AR39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7" s="11">
        <f>Table_PBS_SQL_DB2_PBSSQL_PBS_NDP_Tina_CG_QtrlyPerformance_Final[[#This Row],[GOU REL]]+Table_PBS_SQL_DB2_PBSSQL_PBS_NDP_Tina_CG_QtrlyPerformance_Final[[#This Row],[EXT REL]]</f>
        <v>26723000</v>
      </c>
      <c r="AT3997" s="11">
        <f>Table_PBS_SQL_DB2_PBSSQL_PBS_NDP_Tina_CG_QtrlyPerformance_Final[[#This Row],[GOU EXP]]+Table_PBS_SQL_DB2_PBSSQL_PBS_NDP_Tina_CG_QtrlyPerformance_Final[[#This Row],[EXT EXP]]</f>
        <v>26723000</v>
      </c>
      <c r="AU3997" s="11" t="str">
        <f>IF(Table_PBS_SQL_DB2_PBSSQL_PBS_NDP_Tina_CG_QtrlyPerformance_Final[[#This Row],[Item_Code]]&gt;"300000", "Capital", "Recurrent")</f>
        <v>Recurrent</v>
      </c>
    </row>
    <row r="3998" spans="1:47" x14ac:dyDescent="0.25">
      <c r="A3998" t="s">
        <v>59</v>
      </c>
      <c r="B3998" t="s">
        <v>1677</v>
      </c>
      <c r="C3998" t="s">
        <v>31</v>
      </c>
      <c r="D3998" t="s">
        <v>1031</v>
      </c>
      <c r="E3998" t="s">
        <v>75</v>
      </c>
      <c r="F3998" t="s">
        <v>1042</v>
      </c>
      <c r="G3998" t="s">
        <v>31</v>
      </c>
      <c r="H3998" t="s">
        <v>1678</v>
      </c>
      <c r="I3998" t="s">
        <v>511</v>
      </c>
      <c r="J3998" t="s">
        <v>1679</v>
      </c>
      <c r="K3998" t="s">
        <v>61</v>
      </c>
      <c r="L3998" t="s">
        <v>1680</v>
      </c>
      <c r="M3998" t="s">
        <v>1681</v>
      </c>
      <c r="N3998" t="s">
        <v>1682</v>
      </c>
      <c r="O3998" t="s">
        <v>969</v>
      </c>
      <c r="P3998" t="s">
        <v>970</v>
      </c>
      <c r="Q3998" s="11">
        <v>0</v>
      </c>
      <c r="R3998" s="11">
        <v>0</v>
      </c>
      <c r="S3998" s="11">
        <v>0</v>
      </c>
      <c r="T3998" s="11">
        <v>0</v>
      </c>
      <c r="U3998" s="11">
        <v>2047000</v>
      </c>
      <c r="V3998" s="11">
        <v>0</v>
      </c>
      <c r="W3998" s="11">
        <v>2047000</v>
      </c>
      <c r="X3998" s="11">
        <v>0</v>
      </c>
      <c r="Y3998" s="11">
        <v>0</v>
      </c>
      <c r="Z3998" s="11">
        <v>0</v>
      </c>
      <c r="AA3998" s="11">
        <v>0</v>
      </c>
      <c r="AB3998" s="11">
        <v>0</v>
      </c>
      <c r="AC3998" s="11">
        <v>394000</v>
      </c>
      <c r="AD3998" s="11">
        <v>0</v>
      </c>
      <c r="AE3998" s="11">
        <v>0</v>
      </c>
      <c r="AF3998" s="11">
        <v>0</v>
      </c>
      <c r="AG3998" s="11">
        <v>1653000</v>
      </c>
      <c r="AH3998" s="11">
        <v>617600</v>
      </c>
      <c r="AI3998" s="11">
        <v>0</v>
      </c>
      <c r="AJ3998" s="11">
        <v>0</v>
      </c>
      <c r="AK3998" s="11">
        <v>0</v>
      </c>
      <c r="AL3998" s="11">
        <v>1429400</v>
      </c>
      <c r="AM3998" s="11">
        <v>0</v>
      </c>
      <c r="AN3998" s="11">
        <v>0</v>
      </c>
      <c r="AO39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2047000</v>
      </c>
      <c r="AP39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2047000</v>
      </c>
      <c r="AR39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8" s="11">
        <f>Table_PBS_SQL_DB2_PBSSQL_PBS_NDP_Tina_CG_QtrlyPerformance_Final[[#This Row],[GOU REL]]+Table_PBS_SQL_DB2_PBSSQL_PBS_NDP_Tina_CG_QtrlyPerformance_Final[[#This Row],[EXT REL]]</f>
        <v>2047000</v>
      </c>
      <c r="AT3998" s="11">
        <f>Table_PBS_SQL_DB2_PBSSQL_PBS_NDP_Tina_CG_QtrlyPerformance_Final[[#This Row],[GOU EXP]]+Table_PBS_SQL_DB2_PBSSQL_PBS_NDP_Tina_CG_QtrlyPerformance_Final[[#This Row],[EXT EXP]]</f>
        <v>2047000</v>
      </c>
      <c r="AU3998" s="11" t="str">
        <f>IF(Table_PBS_SQL_DB2_PBSSQL_PBS_NDP_Tina_CG_QtrlyPerformance_Final[[#This Row],[Item_Code]]&gt;"300000", "Capital", "Recurrent")</f>
        <v>Recurrent</v>
      </c>
    </row>
    <row r="3999" spans="1:47" x14ac:dyDescent="0.25">
      <c r="A3999" t="s">
        <v>59</v>
      </c>
      <c r="B3999" t="s">
        <v>1677</v>
      </c>
      <c r="C3999" t="s">
        <v>31</v>
      </c>
      <c r="D3999" t="s">
        <v>1031</v>
      </c>
      <c r="E3999" t="s">
        <v>75</v>
      </c>
      <c r="F3999" t="s">
        <v>1042</v>
      </c>
      <c r="G3999" t="s">
        <v>31</v>
      </c>
      <c r="H3999" t="s">
        <v>1678</v>
      </c>
      <c r="I3999" t="s">
        <v>511</v>
      </c>
      <c r="J3999" t="s">
        <v>1679</v>
      </c>
      <c r="K3999" t="s">
        <v>61</v>
      </c>
      <c r="L3999" t="s">
        <v>1680</v>
      </c>
      <c r="M3999" t="s">
        <v>1683</v>
      </c>
      <c r="N3999" t="s">
        <v>1684</v>
      </c>
      <c r="O3999" t="s">
        <v>1028</v>
      </c>
      <c r="P3999" t="s">
        <v>1029</v>
      </c>
      <c r="Q3999" s="11">
        <v>0</v>
      </c>
      <c r="R3999" s="11">
        <v>0</v>
      </c>
      <c r="S3999" s="11">
        <v>0</v>
      </c>
      <c r="T3999" s="11">
        <v>0</v>
      </c>
      <c r="U3999" s="11">
        <v>484933000</v>
      </c>
      <c r="V3999" s="11">
        <v>0</v>
      </c>
      <c r="W3999" s="11">
        <v>484933000</v>
      </c>
      <c r="X3999" s="11">
        <v>0</v>
      </c>
      <c r="Y3999" s="11">
        <v>0</v>
      </c>
      <c r="Z3999" s="11">
        <v>0</v>
      </c>
      <c r="AA3999" s="11">
        <v>0</v>
      </c>
      <c r="AB3999" s="11">
        <v>0</v>
      </c>
      <c r="AC3999" s="11">
        <v>376969496</v>
      </c>
      <c r="AD3999" s="11">
        <v>55384496</v>
      </c>
      <c r="AE3999" s="11">
        <v>0</v>
      </c>
      <c r="AF3999" s="11">
        <v>0</v>
      </c>
      <c r="AG3999" s="11">
        <v>107963504</v>
      </c>
      <c r="AH3999" s="11">
        <v>414245504</v>
      </c>
      <c r="AI3999" s="11">
        <v>0</v>
      </c>
      <c r="AJ3999" s="11">
        <v>0</v>
      </c>
      <c r="AK3999" s="11">
        <v>0</v>
      </c>
      <c r="AL3999" s="11">
        <v>15303000</v>
      </c>
      <c r="AM3999" s="11">
        <v>0</v>
      </c>
      <c r="AN3999" s="11">
        <v>0</v>
      </c>
      <c r="AO39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484933000</v>
      </c>
      <c r="AP39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39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484933000</v>
      </c>
      <c r="AR39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3999" s="11">
        <f>Table_PBS_SQL_DB2_PBSSQL_PBS_NDP_Tina_CG_QtrlyPerformance_Final[[#This Row],[GOU REL]]+Table_PBS_SQL_DB2_PBSSQL_PBS_NDP_Tina_CG_QtrlyPerformance_Final[[#This Row],[EXT REL]]</f>
        <v>484933000</v>
      </c>
      <c r="AT3999" s="11">
        <f>Table_PBS_SQL_DB2_PBSSQL_PBS_NDP_Tina_CG_QtrlyPerformance_Final[[#This Row],[GOU EXP]]+Table_PBS_SQL_DB2_PBSSQL_PBS_NDP_Tina_CG_QtrlyPerformance_Final[[#This Row],[EXT EXP]]</f>
        <v>484933000</v>
      </c>
      <c r="AU3999" s="11" t="str">
        <f>IF(Table_PBS_SQL_DB2_PBSSQL_PBS_NDP_Tina_CG_QtrlyPerformance_Final[[#This Row],[Item_Code]]&gt;"300000", "Capital", "Recurrent")</f>
        <v>Recurrent</v>
      </c>
    </row>
    <row r="4000" spans="1:47" x14ac:dyDescent="0.25">
      <c r="A4000" t="s">
        <v>59</v>
      </c>
      <c r="B4000" t="s">
        <v>1677</v>
      </c>
      <c r="C4000" t="s">
        <v>31</v>
      </c>
      <c r="D4000" t="s">
        <v>1031</v>
      </c>
      <c r="E4000" t="s">
        <v>75</v>
      </c>
      <c r="F4000" t="s">
        <v>1042</v>
      </c>
      <c r="G4000" t="s">
        <v>31</v>
      </c>
      <c r="H4000" t="s">
        <v>1678</v>
      </c>
      <c r="I4000" t="s">
        <v>511</v>
      </c>
      <c r="J4000" t="s">
        <v>1679</v>
      </c>
      <c r="K4000" t="s">
        <v>61</v>
      </c>
      <c r="L4000" t="s">
        <v>1680</v>
      </c>
      <c r="M4000" t="s">
        <v>1683</v>
      </c>
      <c r="N4000" t="s">
        <v>1684</v>
      </c>
      <c r="O4000" t="s">
        <v>1974</v>
      </c>
      <c r="P4000" t="s">
        <v>1975</v>
      </c>
      <c r="Q4000" s="11">
        <v>0</v>
      </c>
      <c r="R4000" s="11">
        <v>0</v>
      </c>
      <c r="S4000" s="11">
        <v>0</v>
      </c>
      <c r="T4000" s="11">
        <v>0</v>
      </c>
      <c r="U4000" s="11">
        <v>11485000</v>
      </c>
      <c r="V4000" s="11">
        <v>0</v>
      </c>
      <c r="W4000" s="11">
        <v>11485000</v>
      </c>
      <c r="X4000" s="11">
        <v>0</v>
      </c>
      <c r="Y4000" s="11">
        <v>0</v>
      </c>
      <c r="Z4000" s="11">
        <v>0</v>
      </c>
      <c r="AA4000" s="11">
        <v>0</v>
      </c>
      <c r="AB4000" s="11">
        <v>0</v>
      </c>
      <c r="AC4000" s="11">
        <v>11485000</v>
      </c>
      <c r="AD4000" s="11">
        <v>0</v>
      </c>
      <c r="AE4000" s="11">
        <v>0</v>
      </c>
      <c r="AF4000" s="11">
        <v>0</v>
      </c>
      <c r="AG4000" s="11">
        <v>0</v>
      </c>
      <c r="AH4000" s="11">
        <v>9415000</v>
      </c>
      <c r="AI4000" s="11">
        <v>0</v>
      </c>
      <c r="AJ4000" s="11">
        <v>0</v>
      </c>
      <c r="AK4000" s="11">
        <v>0</v>
      </c>
      <c r="AL4000" s="11">
        <v>2070000</v>
      </c>
      <c r="AM4000" s="11">
        <v>0</v>
      </c>
      <c r="AN4000" s="11">
        <v>0</v>
      </c>
      <c r="AO40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11485000</v>
      </c>
      <c r="AP40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11485000</v>
      </c>
      <c r="AR40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0" s="11">
        <f>Table_PBS_SQL_DB2_PBSSQL_PBS_NDP_Tina_CG_QtrlyPerformance_Final[[#This Row],[GOU REL]]+Table_PBS_SQL_DB2_PBSSQL_PBS_NDP_Tina_CG_QtrlyPerformance_Final[[#This Row],[EXT REL]]</f>
        <v>11485000</v>
      </c>
      <c r="AT4000" s="11">
        <f>Table_PBS_SQL_DB2_PBSSQL_PBS_NDP_Tina_CG_QtrlyPerformance_Final[[#This Row],[GOU EXP]]+Table_PBS_SQL_DB2_PBSSQL_PBS_NDP_Tina_CG_QtrlyPerformance_Final[[#This Row],[EXT EXP]]</f>
        <v>11485000</v>
      </c>
      <c r="AU4000" s="11" t="str">
        <f>IF(Table_PBS_SQL_DB2_PBSSQL_PBS_NDP_Tina_CG_QtrlyPerformance_Final[[#This Row],[Item_Code]]&gt;"300000", "Capital", "Recurrent")</f>
        <v>Recurrent</v>
      </c>
    </row>
    <row r="4001" spans="1:47" x14ac:dyDescent="0.25">
      <c r="A4001" t="s">
        <v>59</v>
      </c>
      <c r="B4001" t="s">
        <v>1677</v>
      </c>
      <c r="C4001" t="s">
        <v>31</v>
      </c>
      <c r="D4001" t="s">
        <v>1031</v>
      </c>
      <c r="E4001" t="s">
        <v>75</v>
      </c>
      <c r="F4001" t="s">
        <v>1042</v>
      </c>
      <c r="G4001" t="s">
        <v>31</v>
      </c>
      <c r="H4001" t="s">
        <v>1678</v>
      </c>
      <c r="I4001" t="s">
        <v>511</v>
      </c>
      <c r="J4001" t="s">
        <v>1679</v>
      </c>
      <c r="K4001" t="s">
        <v>61</v>
      </c>
      <c r="L4001" t="s">
        <v>1680</v>
      </c>
      <c r="M4001" t="s">
        <v>1683</v>
      </c>
      <c r="N4001" t="s">
        <v>1684</v>
      </c>
      <c r="O4001" t="s">
        <v>911</v>
      </c>
      <c r="P4001" t="s">
        <v>912</v>
      </c>
      <c r="Q4001" s="11">
        <v>0</v>
      </c>
      <c r="R4001" s="11">
        <v>0</v>
      </c>
      <c r="S4001" s="11">
        <v>0</v>
      </c>
      <c r="T4001" s="11">
        <v>0</v>
      </c>
      <c r="U4001" s="11">
        <v>2871000</v>
      </c>
      <c r="V4001" s="11">
        <v>0</v>
      </c>
      <c r="W4001" s="11">
        <v>2871000</v>
      </c>
      <c r="X4001" s="11">
        <v>0</v>
      </c>
      <c r="Y4001" s="11">
        <v>0</v>
      </c>
      <c r="Z4001" s="11">
        <v>0</v>
      </c>
      <c r="AA4001" s="11">
        <v>0</v>
      </c>
      <c r="AB4001" s="11">
        <v>0</v>
      </c>
      <c r="AC4001" s="11">
        <v>2871000</v>
      </c>
      <c r="AD4001" s="11">
        <v>0</v>
      </c>
      <c r="AE4001" s="11">
        <v>0</v>
      </c>
      <c r="AF4001" s="11">
        <v>0</v>
      </c>
      <c r="AG4001" s="11">
        <v>0</v>
      </c>
      <c r="AH4001" s="11">
        <v>2871000</v>
      </c>
      <c r="AI4001" s="11">
        <v>0</v>
      </c>
      <c r="AJ4001" s="11">
        <v>0</v>
      </c>
      <c r="AK4001" s="11">
        <v>0</v>
      </c>
      <c r="AL4001" s="11">
        <v>0</v>
      </c>
      <c r="AM4001" s="11">
        <v>0</v>
      </c>
      <c r="AN4001" s="11">
        <v>0</v>
      </c>
      <c r="AO40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2871000</v>
      </c>
      <c r="AP40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2871000</v>
      </c>
      <c r="AR40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1" s="11">
        <f>Table_PBS_SQL_DB2_PBSSQL_PBS_NDP_Tina_CG_QtrlyPerformance_Final[[#This Row],[GOU REL]]+Table_PBS_SQL_DB2_PBSSQL_PBS_NDP_Tina_CG_QtrlyPerformance_Final[[#This Row],[EXT REL]]</f>
        <v>2871000</v>
      </c>
      <c r="AT4001" s="11">
        <f>Table_PBS_SQL_DB2_PBSSQL_PBS_NDP_Tina_CG_QtrlyPerformance_Final[[#This Row],[GOU EXP]]+Table_PBS_SQL_DB2_PBSSQL_PBS_NDP_Tina_CG_QtrlyPerformance_Final[[#This Row],[EXT EXP]]</f>
        <v>2871000</v>
      </c>
      <c r="AU4001" s="11" t="str">
        <f>IF(Table_PBS_SQL_DB2_PBSSQL_PBS_NDP_Tina_CG_QtrlyPerformance_Final[[#This Row],[Item_Code]]&gt;"300000", "Capital", "Recurrent")</f>
        <v>Recurrent</v>
      </c>
    </row>
    <row r="4002" spans="1:47" x14ac:dyDescent="0.25">
      <c r="A4002" t="s">
        <v>59</v>
      </c>
      <c r="B4002" t="s">
        <v>1677</v>
      </c>
      <c r="C4002" t="s">
        <v>31</v>
      </c>
      <c r="D4002" t="s">
        <v>1031</v>
      </c>
      <c r="E4002" t="s">
        <v>75</v>
      </c>
      <c r="F4002" t="s">
        <v>1042</v>
      </c>
      <c r="G4002" t="s">
        <v>31</v>
      </c>
      <c r="H4002" t="s">
        <v>1678</v>
      </c>
      <c r="I4002" t="s">
        <v>511</v>
      </c>
      <c r="J4002" t="s">
        <v>1679</v>
      </c>
      <c r="K4002" t="s">
        <v>61</v>
      </c>
      <c r="L4002" t="s">
        <v>1680</v>
      </c>
      <c r="M4002" t="s">
        <v>1683</v>
      </c>
      <c r="N4002" t="s">
        <v>1684</v>
      </c>
      <c r="O4002" t="s">
        <v>1687</v>
      </c>
      <c r="P4002" t="s">
        <v>1688</v>
      </c>
      <c r="Q4002" s="11">
        <v>0</v>
      </c>
      <c r="R4002" s="11">
        <v>0</v>
      </c>
      <c r="S4002" s="11">
        <v>0</v>
      </c>
      <c r="T4002" s="11">
        <v>0</v>
      </c>
      <c r="U4002" s="11">
        <v>1952000</v>
      </c>
      <c r="V4002" s="11">
        <v>0</v>
      </c>
      <c r="W4002" s="11">
        <v>1952000</v>
      </c>
      <c r="X4002" s="11">
        <v>0</v>
      </c>
      <c r="Y4002" s="11">
        <v>0</v>
      </c>
      <c r="Z4002" s="11">
        <v>0</v>
      </c>
      <c r="AA4002" s="11">
        <v>0</v>
      </c>
      <c r="AB4002" s="11">
        <v>0</v>
      </c>
      <c r="AC4002" s="11">
        <v>1852000</v>
      </c>
      <c r="AD4002" s="11">
        <v>0</v>
      </c>
      <c r="AE4002" s="11">
        <v>0</v>
      </c>
      <c r="AF4002" s="11">
        <v>0</v>
      </c>
      <c r="AG4002" s="11">
        <v>100000</v>
      </c>
      <c r="AH4002" s="11">
        <v>1852000</v>
      </c>
      <c r="AI4002" s="11">
        <v>0</v>
      </c>
      <c r="AJ4002" s="11">
        <v>0</v>
      </c>
      <c r="AK4002" s="11">
        <v>0</v>
      </c>
      <c r="AL4002" s="11">
        <v>100000</v>
      </c>
      <c r="AM4002" s="11">
        <v>0</v>
      </c>
      <c r="AN4002" s="11">
        <v>0</v>
      </c>
      <c r="AO40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1952000</v>
      </c>
      <c r="AP40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1952000</v>
      </c>
      <c r="AR40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2" s="11">
        <f>Table_PBS_SQL_DB2_PBSSQL_PBS_NDP_Tina_CG_QtrlyPerformance_Final[[#This Row],[GOU REL]]+Table_PBS_SQL_DB2_PBSSQL_PBS_NDP_Tina_CG_QtrlyPerformance_Final[[#This Row],[EXT REL]]</f>
        <v>1952000</v>
      </c>
      <c r="AT4002" s="11">
        <f>Table_PBS_SQL_DB2_PBSSQL_PBS_NDP_Tina_CG_QtrlyPerformance_Final[[#This Row],[GOU EXP]]+Table_PBS_SQL_DB2_PBSSQL_PBS_NDP_Tina_CG_QtrlyPerformance_Final[[#This Row],[EXT EXP]]</f>
        <v>1952000</v>
      </c>
      <c r="AU4002" s="11" t="str">
        <f>IF(Table_PBS_SQL_DB2_PBSSQL_PBS_NDP_Tina_CG_QtrlyPerformance_Final[[#This Row],[Item_Code]]&gt;"300000", "Capital", "Recurrent")</f>
        <v>Recurrent</v>
      </c>
    </row>
    <row r="4003" spans="1:47" x14ac:dyDescent="0.25">
      <c r="A4003" t="s">
        <v>59</v>
      </c>
      <c r="B4003" t="s">
        <v>1677</v>
      </c>
      <c r="C4003" t="s">
        <v>31</v>
      </c>
      <c r="D4003" t="s">
        <v>1031</v>
      </c>
      <c r="E4003" t="s">
        <v>75</v>
      </c>
      <c r="F4003" t="s">
        <v>1042</v>
      </c>
      <c r="G4003" t="s">
        <v>31</v>
      </c>
      <c r="H4003" t="s">
        <v>1678</v>
      </c>
      <c r="I4003" t="s">
        <v>511</v>
      </c>
      <c r="J4003" t="s">
        <v>1679</v>
      </c>
      <c r="K4003" t="s">
        <v>61</v>
      </c>
      <c r="L4003" t="s">
        <v>1680</v>
      </c>
      <c r="M4003" t="s">
        <v>1683</v>
      </c>
      <c r="N4003" t="s">
        <v>1684</v>
      </c>
      <c r="O4003" t="s">
        <v>924</v>
      </c>
      <c r="P4003" t="s">
        <v>925</v>
      </c>
      <c r="Q4003" s="11">
        <v>0</v>
      </c>
      <c r="R4003" s="11">
        <v>0</v>
      </c>
      <c r="S4003" s="11">
        <v>0</v>
      </c>
      <c r="T4003" s="11">
        <v>0</v>
      </c>
      <c r="U4003" s="11">
        <v>63373000</v>
      </c>
      <c r="V4003" s="11">
        <v>0</v>
      </c>
      <c r="W4003" s="11">
        <v>63373000</v>
      </c>
      <c r="X4003" s="11">
        <v>0</v>
      </c>
      <c r="Y4003" s="11">
        <v>0</v>
      </c>
      <c r="Z4003" s="11">
        <v>0</v>
      </c>
      <c r="AA4003" s="11">
        <v>0</v>
      </c>
      <c r="AB4003" s="11">
        <v>0</v>
      </c>
      <c r="AC4003" s="11">
        <v>11686500</v>
      </c>
      <c r="AD4003" s="11">
        <v>0</v>
      </c>
      <c r="AE4003" s="11">
        <v>0</v>
      </c>
      <c r="AF4003" s="11">
        <v>0</v>
      </c>
      <c r="AG4003" s="11">
        <v>51686500</v>
      </c>
      <c r="AH4003" s="11">
        <v>63373000</v>
      </c>
      <c r="AI4003" s="11">
        <v>0</v>
      </c>
      <c r="AJ4003" s="11">
        <v>0</v>
      </c>
      <c r="AK4003" s="11">
        <v>0</v>
      </c>
      <c r="AL4003" s="11">
        <v>0</v>
      </c>
      <c r="AM4003" s="11">
        <v>0</v>
      </c>
      <c r="AN4003" s="11">
        <v>0</v>
      </c>
      <c r="AO40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63373000</v>
      </c>
      <c r="AP40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63373000</v>
      </c>
      <c r="AR40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3" s="11">
        <f>Table_PBS_SQL_DB2_PBSSQL_PBS_NDP_Tina_CG_QtrlyPerformance_Final[[#This Row],[GOU REL]]+Table_PBS_SQL_DB2_PBSSQL_PBS_NDP_Tina_CG_QtrlyPerformance_Final[[#This Row],[EXT REL]]</f>
        <v>63373000</v>
      </c>
      <c r="AT4003" s="11">
        <f>Table_PBS_SQL_DB2_PBSSQL_PBS_NDP_Tina_CG_QtrlyPerformance_Final[[#This Row],[GOU EXP]]+Table_PBS_SQL_DB2_PBSSQL_PBS_NDP_Tina_CG_QtrlyPerformance_Final[[#This Row],[EXT EXP]]</f>
        <v>63373000</v>
      </c>
      <c r="AU4003" s="11" t="str">
        <f>IF(Table_PBS_SQL_DB2_PBSSQL_PBS_NDP_Tina_CG_QtrlyPerformance_Final[[#This Row],[Item_Code]]&gt;"300000", "Capital", "Recurrent")</f>
        <v>Recurrent</v>
      </c>
    </row>
    <row r="4004" spans="1:47" x14ac:dyDescent="0.25">
      <c r="A4004" t="s">
        <v>59</v>
      </c>
      <c r="B4004" t="s">
        <v>1677</v>
      </c>
      <c r="C4004" t="s">
        <v>31</v>
      </c>
      <c r="D4004" t="s">
        <v>1031</v>
      </c>
      <c r="E4004" t="s">
        <v>75</v>
      </c>
      <c r="F4004" t="s">
        <v>1042</v>
      </c>
      <c r="G4004" t="s">
        <v>31</v>
      </c>
      <c r="H4004" t="s">
        <v>1678</v>
      </c>
      <c r="I4004" t="s">
        <v>511</v>
      </c>
      <c r="J4004" t="s">
        <v>1679</v>
      </c>
      <c r="K4004" t="s">
        <v>61</v>
      </c>
      <c r="L4004" t="s">
        <v>1680</v>
      </c>
      <c r="M4004" t="s">
        <v>1683</v>
      </c>
      <c r="N4004" t="s">
        <v>1684</v>
      </c>
      <c r="O4004" t="s">
        <v>1606</v>
      </c>
      <c r="P4004" t="s">
        <v>1607</v>
      </c>
      <c r="Q4004" s="11">
        <v>0</v>
      </c>
      <c r="R4004" s="11">
        <v>0</v>
      </c>
      <c r="S4004" s="11">
        <v>0</v>
      </c>
      <c r="T4004" s="11">
        <v>0</v>
      </c>
      <c r="U4004" s="11">
        <v>70000000</v>
      </c>
      <c r="V4004" s="11">
        <v>0</v>
      </c>
      <c r="W4004" s="11">
        <v>70000000</v>
      </c>
      <c r="X4004" s="11">
        <v>0</v>
      </c>
      <c r="Y4004" s="11">
        <v>0</v>
      </c>
      <c r="Z4004" s="11">
        <v>0</v>
      </c>
      <c r="AA4004" s="11">
        <v>0</v>
      </c>
      <c r="AB4004" s="11">
        <v>0</v>
      </c>
      <c r="AC4004" s="11">
        <v>6250000</v>
      </c>
      <c r="AD4004" s="11">
        <v>6250000</v>
      </c>
      <c r="AE4004" s="11">
        <v>0</v>
      </c>
      <c r="AF4004" s="11">
        <v>0</v>
      </c>
      <c r="AG4004" s="11">
        <v>63750000</v>
      </c>
      <c r="AH4004" s="11">
        <v>43285800</v>
      </c>
      <c r="AI4004" s="11">
        <v>0</v>
      </c>
      <c r="AJ4004" s="11">
        <v>0</v>
      </c>
      <c r="AK4004" s="11">
        <v>0</v>
      </c>
      <c r="AL4004" s="11">
        <v>20464200</v>
      </c>
      <c r="AM4004" s="11">
        <v>0</v>
      </c>
      <c r="AN4004" s="11">
        <v>0</v>
      </c>
      <c r="AO40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40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40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4" s="11">
        <f>Table_PBS_SQL_DB2_PBSSQL_PBS_NDP_Tina_CG_QtrlyPerformance_Final[[#This Row],[GOU REL]]+Table_PBS_SQL_DB2_PBSSQL_PBS_NDP_Tina_CG_QtrlyPerformance_Final[[#This Row],[EXT REL]]</f>
        <v>70000000</v>
      </c>
      <c r="AT4004" s="11">
        <f>Table_PBS_SQL_DB2_PBSSQL_PBS_NDP_Tina_CG_QtrlyPerformance_Final[[#This Row],[GOU EXP]]+Table_PBS_SQL_DB2_PBSSQL_PBS_NDP_Tina_CG_QtrlyPerformance_Final[[#This Row],[EXT EXP]]</f>
        <v>70000000</v>
      </c>
      <c r="AU4004" s="11" t="str">
        <f>IF(Table_PBS_SQL_DB2_PBSSQL_PBS_NDP_Tina_CG_QtrlyPerformance_Final[[#This Row],[Item_Code]]&gt;"300000", "Capital", "Recurrent")</f>
        <v>Recurrent</v>
      </c>
    </row>
    <row r="4005" spans="1:47" x14ac:dyDescent="0.25">
      <c r="A4005" t="s">
        <v>59</v>
      </c>
      <c r="B4005" t="s">
        <v>1677</v>
      </c>
      <c r="C4005" t="s">
        <v>31</v>
      </c>
      <c r="D4005" t="s">
        <v>1031</v>
      </c>
      <c r="E4005" t="s">
        <v>75</v>
      </c>
      <c r="F4005" t="s">
        <v>1042</v>
      </c>
      <c r="G4005" t="s">
        <v>31</v>
      </c>
      <c r="H4005" t="s">
        <v>1678</v>
      </c>
      <c r="I4005" t="s">
        <v>511</v>
      </c>
      <c r="J4005" t="s">
        <v>1679</v>
      </c>
      <c r="K4005" t="s">
        <v>61</v>
      </c>
      <c r="L4005" t="s">
        <v>1680</v>
      </c>
      <c r="M4005" t="s">
        <v>1685</v>
      </c>
      <c r="N4005" t="s">
        <v>1686</v>
      </c>
      <c r="O4005" t="s">
        <v>1939</v>
      </c>
      <c r="P4005" t="s">
        <v>1940</v>
      </c>
      <c r="Q4005" s="11">
        <v>0</v>
      </c>
      <c r="R4005" s="11">
        <v>0</v>
      </c>
      <c r="S4005" s="11">
        <v>0</v>
      </c>
      <c r="T4005" s="11">
        <v>0</v>
      </c>
      <c r="U4005" s="11">
        <v>17917000</v>
      </c>
      <c r="V4005" s="11">
        <v>0</v>
      </c>
      <c r="W4005" s="11">
        <v>17917000</v>
      </c>
      <c r="X4005" s="11">
        <v>0</v>
      </c>
      <c r="Y4005" s="11">
        <v>0</v>
      </c>
      <c r="Z4005" s="11">
        <v>0</v>
      </c>
      <c r="AA4005" s="11">
        <v>0</v>
      </c>
      <c r="AB4005" s="11">
        <v>0</v>
      </c>
      <c r="AC4005" s="11">
        <v>8958500</v>
      </c>
      <c r="AD4005" s="11">
        <v>0</v>
      </c>
      <c r="AE4005" s="11">
        <v>0</v>
      </c>
      <c r="AF4005" s="11">
        <v>0</v>
      </c>
      <c r="AG4005" s="11">
        <v>8958500</v>
      </c>
      <c r="AH4005" s="11">
        <v>17917000</v>
      </c>
      <c r="AI4005" s="11">
        <v>0</v>
      </c>
      <c r="AJ4005" s="11">
        <v>0</v>
      </c>
      <c r="AK4005" s="11">
        <v>0</v>
      </c>
      <c r="AL4005" s="11">
        <v>0</v>
      </c>
      <c r="AM4005" s="11">
        <v>0</v>
      </c>
      <c r="AN4005" s="11">
        <v>0</v>
      </c>
      <c r="AO40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17917000</v>
      </c>
      <c r="AP40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17917000</v>
      </c>
      <c r="AR40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5" s="11">
        <f>Table_PBS_SQL_DB2_PBSSQL_PBS_NDP_Tina_CG_QtrlyPerformance_Final[[#This Row],[GOU REL]]+Table_PBS_SQL_DB2_PBSSQL_PBS_NDP_Tina_CG_QtrlyPerformance_Final[[#This Row],[EXT REL]]</f>
        <v>17917000</v>
      </c>
      <c r="AT4005" s="11">
        <f>Table_PBS_SQL_DB2_PBSSQL_PBS_NDP_Tina_CG_QtrlyPerformance_Final[[#This Row],[GOU EXP]]+Table_PBS_SQL_DB2_PBSSQL_PBS_NDP_Tina_CG_QtrlyPerformance_Final[[#This Row],[EXT EXP]]</f>
        <v>17917000</v>
      </c>
      <c r="AU4005" s="11" t="str">
        <f>IF(Table_PBS_SQL_DB2_PBSSQL_PBS_NDP_Tina_CG_QtrlyPerformance_Final[[#This Row],[Item_Code]]&gt;"300000", "Capital", "Recurrent")</f>
        <v>Recurrent</v>
      </c>
    </row>
    <row r="4006" spans="1:47" x14ac:dyDescent="0.25">
      <c r="A4006" t="s">
        <v>694</v>
      </c>
      <c r="B4006" t="s">
        <v>1876</v>
      </c>
      <c r="C4006" t="s">
        <v>676</v>
      </c>
      <c r="D4006" t="s">
        <v>990</v>
      </c>
      <c r="E4006" t="s">
        <v>31</v>
      </c>
      <c r="F4006" t="s">
        <v>991</v>
      </c>
      <c r="G4006" t="s">
        <v>31</v>
      </c>
      <c r="H4006" t="s">
        <v>1602</v>
      </c>
      <c r="I4006" t="s">
        <v>493</v>
      </c>
      <c r="J4006" t="s">
        <v>864</v>
      </c>
      <c r="K4006" t="s">
        <v>696</v>
      </c>
      <c r="L4006" t="s">
        <v>1877</v>
      </c>
      <c r="M4006" t="s">
        <v>866</v>
      </c>
      <c r="N4006" t="s">
        <v>867</v>
      </c>
      <c r="O4006" t="s">
        <v>1120</v>
      </c>
      <c r="P4006" t="s">
        <v>1121</v>
      </c>
      <c r="Q4006" s="11">
        <v>0</v>
      </c>
      <c r="R4006" s="11">
        <v>0</v>
      </c>
      <c r="S4006" s="11">
        <v>0</v>
      </c>
      <c r="T4006" s="11">
        <v>0</v>
      </c>
      <c r="U4006" s="11">
        <v>3500000</v>
      </c>
      <c r="V4006" s="11">
        <v>0</v>
      </c>
      <c r="W4006" s="11">
        <v>3500000</v>
      </c>
      <c r="X4006" s="11">
        <v>0</v>
      </c>
      <c r="Y4006" s="11">
        <v>0</v>
      </c>
      <c r="Z4006" s="11">
        <v>0</v>
      </c>
      <c r="AA4006" s="11">
        <v>0</v>
      </c>
      <c r="AB4006" s="11">
        <v>0</v>
      </c>
      <c r="AC4006" s="11">
        <v>0</v>
      </c>
      <c r="AD4006" s="11">
        <v>0</v>
      </c>
      <c r="AE4006" s="11">
        <v>0</v>
      </c>
      <c r="AF4006" s="11">
        <v>0</v>
      </c>
      <c r="AG4006" s="11">
        <v>0</v>
      </c>
      <c r="AH4006" s="11">
        <v>0</v>
      </c>
      <c r="AI4006" s="11">
        <v>0</v>
      </c>
      <c r="AJ4006" s="11">
        <v>0</v>
      </c>
      <c r="AK4006" s="11">
        <v>3500000</v>
      </c>
      <c r="AL4006" s="11">
        <v>2655000</v>
      </c>
      <c r="AM4006" s="11">
        <v>0</v>
      </c>
      <c r="AN4006" s="11">
        <v>0</v>
      </c>
      <c r="AO40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v>
      </c>
      <c r="AP40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2655000</v>
      </c>
      <c r="AR40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6" s="11">
        <f>Table_PBS_SQL_DB2_PBSSQL_PBS_NDP_Tina_CG_QtrlyPerformance_Final[[#This Row],[GOU REL]]+Table_PBS_SQL_DB2_PBSSQL_PBS_NDP_Tina_CG_QtrlyPerformance_Final[[#This Row],[EXT REL]]</f>
        <v>3500000</v>
      </c>
      <c r="AT4006" s="11">
        <f>Table_PBS_SQL_DB2_PBSSQL_PBS_NDP_Tina_CG_QtrlyPerformance_Final[[#This Row],[GOU EXP]]+Table_PBS_SQL_DB2_PBSSQL_PBS_NDP_Tina_CG_QtrlyPerformance_Final[[#This Row],[EXT EXP]]</f>
        <v>2655000</v>
      </c>
      <c r="AU4006" s="11" t="str">
        <f>IF(Table_PBS_SQL_DB2_PBSSQL_PBS_NDP_Tina_CG_QtrlyPerformance_Final[[#This Row],[Item_Code]]&gt;"300000", "Capital", "Recurrent")</f>
        <v>Recurrent</v>
      </c>
    </row>
    <row r="4007" spans="1:47" x14ac:dyDescent="0.25">
      <c r="A4007" t="s">
        <v>694</v>
      </c>
      <c r="B4007" t="s">
        <v>1876</v>
      </c>
      <c r="C4007" t="s">
        <v>676</v>
      </c>
      <c r="D4007" t="s">
        <v>990</v>
      </c>
      <c r="E4007" t="s">
        <v>31</v>
      </c>
      <c r="F4007" t="s">
        <v>991</v>
      </c>
      <c r="G4007" t="s">
        <v>31</v>
      </c>
      <c r="H4007" t="s">
        <v>1602</v>
      </c>
      <c r="I4007" t="s">
        <v>493</v>
      </c>
      <c r="J4007" t="s">
        <v>864</v>
      </c>
      <c r="K4007" t="s">
        <v>696</v>
      </c>
      <c r="L4007" t="s">
        <v>1877</v>
      </c>
      <c r="M4007" t="s">
        <v>866</v>
      </c>
      <c r="N4007" t="s">
        <v>867</v>
      </c>
      <c r="O4007" t="s">
        <v>934</v>
      </c>
      <c r="P4007" t="s">
        <v>935</v>
      </c>
      <c r="Q4007" s="11">
        <v>720000000</v>
      </c>
      <c r="R4007" s="11">
        <v>0</v>
      </c>
      <c r="S4007" s="11">
        <v>0</v>
      </c>
      <c r="T4007" s="11">
        <v>0</v>
      </c>
      <c r="U4007" s="11">
        <v>720000000</v>
      </c>
      <c r="V4007" s="11">
        <v>0</v>
      </c>
      <c r="W4007" s="11">
        <v>0</v>
      </c>
      <c r="X4007" s="11">
        <v>0</v>
      </c>
      <c r="Y4007" s="11">
        <v>0</v>
      </c>
      <c r="Z4007" s="11">
        <v>0</v>
      </c>
      <c r="AA4007" s="11">
        <v>0</v>
      </c>
      <c r="AB4007" s="11">
        <v>0</v>
      </c>
      <c r="AC4007" s="11">
        <v>0</v>
      </c>
      <c r="AD4007" s="11">
        <v>0</v>
      </c>
      <c r="AE4007" s="11">
        <v>0</v>
      </c>
      <c r="AF4007" s="11">
        <v>0</v>
      </c>
      <c r="AG4007" s="11">
        <v>0</v>
      </c>
      <c r="AH4007" s="11">
        <v>0</v>
      </c>
      <c r="AI4007" s="11">
        <v>0</v>
      </c>
      <c r="AJ4007" s="11">
        <v>0</v>
      </c>
      <c r="AK4007" s="11">
        <v>720000000</v>
      </c>
      <c r="AL4007" s="11">
        <v>290000000</v>
      </c>
      <c r="AM4007" s="11">
        <v>0</v>
      </c>
      <c r="AN4007" s="11">
        <v>0</v>
      </c>
      <c r="AO40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720000000</v>
      </c>
      <c r="AP40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290000000</v>
      </c>
      <c r="AR40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7" s="11">
        <f>Table_PBS_SQL_DB2_PBSSQL_PBS_NDP_Tina_CG_QtrlyPerformance_Final[[#This Row],[GOU REL]]+Table_PBS_SQL_DB2_PBSSQL_PBS_NDP_Tina_CG_QtrlyPerformance_Final[[#This Row],[EXT REL]]</f>
        <v>720000000</v>
      </c>
      <c r="AT4007" s="11">
        <f>Table_PBS_SQL_DB2_PBSSQL_PBS_NDP_Tina_CG_QtrlyPerformance_Final[[#This Row],[GOU EXP]]+Table_PBS_SQL_DB2_PBSSQL_PBS_NDP_Tina_CG_QtrlyPerformance_Final[[#This Row],[EXT EXP]]</f>
        <v>290000000</v>
      </c>
      <c r="AU4007" s="11" t="str">
        <f>IF(Table_PBS_SQL_DB2_PBSSQL_PBS_NDP_Tina_CG_QtrlyPerformance_Final[[#This Row],[Item_Code]]&gt;"300000", "Capital", "Recurrent")</f>
        <v>Capital</v>
      </c>
    </row>
    <row r="4008" spans="1:47" x14ac:dyDescent="0.25">
      <c r="A4008" t="s">
        <v>578</v>
      </c>
      <c r="B4008" t="s">
        <v>579</v>
      </c>
      <c r="C4008" t="s">
        <v>491</v>
      </c>
      <c r="D4008" t="s">
        <v>861</v>
      </c>
      <c r="E4008" t="s">
        <v>31</v>
      </c>
      <c r="F4008" t="s">
        <v>862</v>
      </c>
      <c r="G4008" t="s">
        <v>31</v>
      </c>
      <c r="H4008" t="s">
        <v>2080</v>
      </c>
      <c r="I4008" t="s">
        <v>493</v>
      </c>
      <c r="J4008" t="s">
        <v>864</v>
      </c>
      <c r="K4008" t="s">
        <v>580</v>
      </c>
      <c r="L4008" t="s">
        <v>2081</v>
      </c>
      <c r="M4008" t="s">
        <v>866</v>
      </c>
      <c r="N4008" t="s">
        <v>867</v>
      </c>
      <c r="O4008" t="s">
        <v>967</v>
      </c>
      <c r="P4008" t="s">
        <v>968</v>
      </c>
      <c r="Q4008" s="11">
        <v>0</v>
      </c>
      <c r="R4008" s="11">
        <v>0</v>
      </c>
      <c r="S4008" s="11">
        <v>0</v>
      </c>
      <c r="T4008" s="11">
        <v>0</v>
      </c>
      <c r="U4008" s="11">
        <v>130000000</v>
      </c>
      <c r="V4008" s="11">
        <v>0</v>
      </c>
      <c r="W4008" s="11">
        <v>130000000</v>
      </c>
      <c r="X4008" s="11">
        <v>0</v>
      </c>
      <c r="Y4008" s="11">
        <v>0</v>
      </c>
      <c r="Z4008" s="11">
        <v>0</v>
      </c>
      <c r="AA4008" s="11">
        <v>0</v>
      </c>
      <c r="AB4008" s="11">
        <v>0</v>
      </c>
      <c r="AC4008" s="11">
        <v>130000000</v>
      </c>
      <c r="AD4008" s="11">
        <v>91400000</v>
      </c>
      <c r="AE4008" s="11">
        <v>0</v>
      </c>
      <c r="AF4008" s="11">
        <v>0</v>
      </c>
      <c r="AG4008" s="11">
        <v>0</v>
      </c>
      <c r="AH4008" s="11">
        <v>38600000</v>
      </c>
      <c r="AI4008" s="11">
        <v>0</v>
      </c>
      <c r="AJ4008" s="11">
        <v>0</v>
      </c>
      <c r="AK4008" s="11">
        <v>0</v>
      </c>
      <c r="AL4008" s="11">
        <v>0</v>
      </c>
      <c r="AM4008" s="11">
        <v>0</v>
      </c>
      <c r="AN4008" s="11">
        <v>0</v>
      </c>
      <c r="AO40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130000000</v>
      </c>
      <c r="AP40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130000000</v>
      </c>
      <c r="AR40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8" s="11">
        <f>Table_PBS_SQL_DB2_PBSSQL_PBS_NDP_Tina_CG_QtrlyPerformance_Final[[#This Row],[GOU REL]]+Table_PBS_SQL_DB2_PBSSQL_PBS_NDP_Tina_CG_QtrlyPerformance_Final[[#This Row],[EXT REL]]</f>
        <v>130000000</v>
      </c>
      <c r="AT4008" s="11">
        <f>Table_PBS_SQL_DB2_PBSSQL_PBS_NDP_Tina_CG_QtrlyPerformance_Final[[#This Row],[GOU EXP]]+Table_PBS_SQL_DB2_PBSSQL_PBS_NDP_Tina_CG_QtrlyPerformance_Final[[#This Row],[EXT EXP]]</f>
        <v>130000000</v>
      </c>
      <c r="AU4008" s="11" t="str">
        <f>IF(Table_PBS_SQL_DB2_PBSSQL_PBS_NDP_Tina_CG_QtrlyPerformance_Final[[#This Row],[Item_Code]]&gt;"300000", "Capital", "Recurrent")</f>
        <v>Recurrent</v>
      </c>
    </row>
    <row r="4009" spans="1:47" x14ac:dyDescent="0.25">
      <c r="A4009" t="s">
        <v>578</v>
      </c>
      <c r="B4009" t="s">
        <v>579</v>
      </c>
      <c r="C4009" t="s">
        <v>491</v>
      </c>
      <c r="D4009" t="s">
        <v>861</v>
      </c>
      <c r="E4009" t="s">
        <v>75</v>
      </c>
      <c r="F4009" t="s">
        <v>943</v>
      </c>
      <c r="G4009" t="s">
        <v>97</v>
      </c>
      <c r="H4009" t="s">
        <v>1695</v>
      </c>
      <c r="I4009" t="s">
        <v>493</v>
      </c>
      <c r="J4009" t="s">
        <v>1389</v>
      </c>
      <c r="K4009" t="s">
        <v>1696</v>
      </c>
      <c r="L4009" t="s">
        <v>1697</v>
      </c>
      <c r="M4009" t="s">
        <v>866</v>
      </c>
      <c r="N4009" t="s">
        <v>867</v>
      </c>
      <c r="O4009" t="s">
        <v>1058</v>
      </c>
      <c r="P4009" t="s">
        <v>1059</v>
      </c>
      <c r="Q4009" s="11">
        <v>0</v>
      </c>
      <c r="R4009" s="11">
        <v>0</v>
      </c>
      <c r="S4009" s="11">
        <v>0</v>
      </c>
      <c r="T4009" s="11">
        <v>0</v>
      </c>
      <c r="U4009" s="11">
        <v>555000000</v>
      </c>
      <c r="V4009" s="11">
        <v>0</v>
      </c>
      <c r="W4009" s="11">
        <v>555000000</v>
      </c>
      <c r="X4009" s="11">
        <v>0</v>
      </c>
      <c r="Y4009" s="11">
        <v>0</v>
      </c>
      <c r="Z4009" s="11">
        <v>0</v>
      </c>
      <c r="AA4009" s="11">
        <v>0</v>
      </c>
      <c r="AB4009" s="11">
        <v>0</v>
      </c>
      <c r="AC4009" s="11">
        <v>0</v>
      </c>
      <c r="AD4009" s="11">
        <v>0</v>
      </c>
      <c r="AE4009" s="11">
        <v>0</v>
      </c>
      <c r="AF4009" s="11">
        <v>0</v>
      </c>
      <c r="AG4009" s="11">
        <v>230000000</v>
      </c>
      <c r="AH4009" s="11">
        <v>80000000</v>
      </c>
      <c r="AI4009" s="11">
        <v>0</v>
      </c>
      <c r="AJ4009" s="11">
        <v>0</v>
      </c>
      <c r="AK4009" s="11">
        <v>325000000</v>
      </c>
      <c r="AL4009" s="11">
        <v>475000000</v>
      </c>
      <c r="AM4009" s="11">
        <v>0</v>
      </c>
      <c r="AN4009" s="11">
        <v>0</v>
      </c>
      <c r="AO40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555000000</v>
      </c>
      <c r="AP40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555000000</v>
      </c>
      <c r="AR40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09" s="11">
        <f>Table_PBS_SQL_DB2_PBSSQL_PBS_NDP_Tina_CG_QtrlyPerformance_Final[[#This Row],[GOU REL]]+Table_PBS_SQL_DB2_PBSSQL_PBS_NDP_Tina_CG_QtrlyPerformance_Final[[#This Row],[EXT REL]]</f>
        <v>555000000</v>
      </c>
      <c r="AT4009" s="11">
        <f>Table_PBS_SQL_DB2_PBSSQL_PBS_NDP_Tina_CG_QtrlyPerformance_Final[[#This Row],[GOU EXP]]+Table_PBS_SQL_DB2_PBSSQL_PBS_NDP_Tina_CG_QtrlyPerformance_Final[[#This Row],[EXT EXP]]</f>
        <v>555000000</v>
      </c>
      <c r="AU4009" s="11" t="str">
        <f>IF(Table_PBS_SQL_DB2_PBSSQL_PBS_NDP_Tina_CG_QtrlyPerformance_Final[[#This Row],[Item_Code]]&gt;"300000", "Capital", "Recurrent")</f>
        <v>Capital</v>
      </c>
    </row>
    <row r="4010" spans="1:47" x14ac:dyDescent="0.25">
      <c r="A4010" t="s">
        <v>578</v>
      </c>
      <c r="B4010" t="s">
        <v>579</v>
      </c>
      <c r="C4010" t="s">
        <v>491</v>
      </c>
      <c r="D4010" t="s">
        <v>861</v>
      </c>
      <c r="E4010" t="s">
        <v>75</v>
      </c>
      <c r="F4010" t="s">
        <v>943</v>
      </c>
      <c r="G4010" t="s">
        <v>97</v>
      </c>
      <c r="H4010" t="s">
        <v>1695</v>
      </c>
      <c r="I4010" t="s">
        <v>493</v>
      </c>
      <c r="J4010" t="s">
        <v>1389</v>
      </c>
      <c r="K4010" t="s">
        <v>1696</v>
      </c>
      <c r="L4010" t="s">
        <v>1697</v>
      </c>
      <c r="M4010" t="s">
        <v>866</v>
      </c>
      <c r="N4010" t="s">
        <v>867</v>
      </c>
      <c r="O4010" t="s">
        <v>1702</v>
      </c>
      <c r="P4010" t="s">
        <v>1703</v>
      </c>
      <c r="Q4010" s="11">
        <v>0</v>
      </c>
      <c r="R4010" s="11">
        <v>0</v>
      </c>
      <c r="S4010" s="11">
        <v>0</v>
      </c>
      <c r="T4010" s="11">
        <v>0</v>
      </c>
      <c r="U4010" s="11">
        <v>2371655000</v>
      </c>
      <c r="V4010" s="11">
        <v>0</v>
      </c>
      <c r="W4010" s="11">
        <v>2371655000</v>
      </c>
      <c r="X4010" s="11">
        <v>0</v>
      </c>
      <c r="Y4010" s="11">
        <v>0</v>
      </c>
      <c r="Z4010" s="11">
        <v>0</v>
      </c>
      <c r="AA4010" s="11">
        <v>0</v>
      </c>
      <c r="AB4010" s="11">
        <v>0</v>
      </c>
      <c r="AC4010" s="11">
        <v>770022096</v>
      </c>
      <c r="AD4010" s="11">
        <v>0</v>
      </c>
      <c r="AE4010" s="11">
        <v>0</v>
      </c>
      <c r="AF4010" s="11">
        <v>0</v>
      </c>
      <c r="AG4010" s="11">
        <v>500000000</v>
      </c>
      <c r="AH4010" s="11">
        <v>219613000</v>
      </c>
      <c r="AI4010" s="11">
        <v>0</v>
      </c>
      <c r="AJ4010" s="11">
        <v>0</v>
      </c>
      <c r="AK4010" s="11">
        <v>1101632904</v>
      </c>
      <c r="AL4010" s="11">
        <v>2052142000</v>
      </c>
      <c r="AM4010" s="11">
        <v>0</v>
      </c>
      <c r="AN4010" s="11">
        <v>0</v>
      </c>
      <c r="AO40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2371655000</v>
      </c>
      <c r="AP40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2271755000</v>
      </c>
      <c r="AR40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0" s="11">
        <f>Table_PBS_SQL_DB2_PBSSQL_PBS_NDP_Tina_CG_QtrlyPerformance_Final[[#This Row],[GOU REL]]+Table_PBS_SQL_DB2_PBSSQL_PBS_NDP_Tina_CG_QtrlyPerformance_Final[[#This Row],[EXT REL]]</f>
        <v>2371655000</v>
      </c>
      <c r="AT4010" s="11">
        <f>Table_PBS_SQL_DB2_PBSSQL_PBS_NDP_Tina_CG_QtrlyPerformance_Final[[#This Row],[GOU EXP]]+Table_PBS_SQL_DB2_PBSSQL_PBS_NDP_Tina_CG_QtrlyPerformance_Final[[#This Row],[EXT EXP]]</f>
        <v>2271755000</v>
      </c>
      <c r="AU4010" s="11" t="str">
        <f>IF(Table_PBS_SQL_DB2_PBSSQL_PBS_NDP_Tina_CG_QtrlyPerformance_Final[[#This Row],[Item_Code]]&gt;"300000", "Capital", "Recurrent")</f>
        <v>Capital</v>
      </c>
    </row>
    <row r="4011" spans="1:47" x14ac:dyDescent="0.25">
      <c r="A4011" t="s">
        <v>578</v>
      </c>
      <c r="B4011" t="s">
        <v>579</v>
      </c>
      <c r="C4011" t="s">
        <v>491</v>
      </c>
      <c r="D4011" t="s">
        <v>861</v>
      </c>
      <c r="E4011" t="s">
        <v>75</v>
      </c>
      <c r="F4011" t="s">
        <v>943</v>
      </c>
      <c r="G4011" t="s">
        <v>97</v>
      </c>
      <c r="H4011" t="s">
        <v>1695</v>
      </c>
      <c r="I4011" t="s">
        <v>493</v>
      </c>
      <c r="J4011" t="s">
        <v>1389</v>
      </c>
      <c r="K4011" t="s">
        <v>1696</v>
      </c>
      <c r="L4011" t="s">
        <v>1697</v>
      </c>
      <c r="M4011" t="s">
        <v>1698</v>
      </c>
      <c r="N4011" t="s">
        <v>1699</v>
      </c>
      <c r="O4011" t="s">
        <v>1025</v>
      </c>
      <c r="P4011" t="s">
        <v>1026</v>
      </c>
      <c r="Q4011" s="11">
        <v>0</v>
      </c>
      <c r="R4011" s="11">
        <v>0</v>
      </c>
      <c r="S4011" s="11">
        <v>0</v>
      </c>
      <c r="T4011" s="11">
        <v>0</v>
      </c>
      <c r="U4011" s="11">
        <v>240000000</v>
      </c>
      <c r="V4011" s="11">
        <v>0</v>
      </c>
      <c r="W4011" s="11">
        <v>240000000</v>
      </c>
      <c r="X4011" s="11">
        <v>0</v>
      </c>
      <c r="Y4011" s="11">
        <v>0</v>
      </c>
      <c r="Z4011" s="11">
        <v>0</v>
      </c>
      <c r="AA4011" s="11">
        <v>0</v>
      </c>
      <c r="AB4011" s="11">
        <v>0</v>
      </c>
      <c r="AC4011" s="11">
        <v>60000000</v>
      </c>
      <c r="AD4011" s="11">
        <v>37246000</v>
      </c>
      <c r="AE4011" s="11">
        <v>0</v>
      </c>
      <c r="AF4011" s="11">
        <v>0</v>
      </c>
      <c r="AG4011" s="11">
        <v>100000000</v>
      </c>
      <c r="AH4011" s="11">
        <v>121903200</v>
      </c>
      <c r="AI4011" s="11">
        <v>0</v>
      </c>
      <c r="AJ4011" s="11">
        <v>0</v>
      </c>
      <c r="AK4011" s="11">
        <v>80000000</v>
      </c>
      <c r="AL4011" s="11">
        <v>80850800</v>
      </c>
      <c r="AM4011" s="11">
        <v>0</v>
      </c>
      <c r="AN4011" s="11">
        <v>0</v>
      </c>
      <c r="AO40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240000000</v>
      </c>
      <c r="AP40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240000000</v>
      </c>
      <c r="AR40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1" s="11">
        <f>Table_PBS_SQL_DB2_PBSSQL_PBS_NDP_Tina_CG_QtrlyPerformance_Final[[#This Row],[GOU REL]]+Table_PBS_SQL_DB2_PBSSQL_PBS_NDP_Tina_CG_QtrlyPerformance_Final[[#This Row],[EXT REL]]</f>
        <v>240000000</v>
      </c>
      <c r="AT4011" s="11">
        <f>Table_PBS_SQL_DB2_PBSSQL_PBS_NDP_Tina_CG_QtrlyPerformance_Final[[#This Row],[GOU EXP]]+Table_PBS_SQL_DB2_PBSSQL_PBS_NDP_Tina_CG_QtrlyPerformance_Final[[#This Row],[EXT EXP]]</f>
        <v>240000000</v>
      </c>
      <c r="AU4011" s="11" t="str">
        <f>IF(Table_PBS_SQL_DB2_PBSSQL_PBS_NDP_Tina_CG_QtrlyPerformance_Final[[#This Row],[Item_Code]]&gt;"300000", "Capital", "Recurrent")</f>
        <v>Recurrent</v>
      </c>
    </row>
    <row r="4012" spans="1:47" x14ac:dyDescent="0.25">
      <c r="A4012" t="s">
        <v>578</v>
      </c>
      <c r="B4012" t="s">
        <v>579</v>
      </c>
      <c r="C4012" t="s">
        <v>491</v>
      </c>
      <c r="D4012" t="s">
        <v>861</v>
      </c>
      <c r="E4012" t="s">
        <v>75</v>
      </c>
      <c r="F4012" t="s">
        <v>943</v>
      </c>
      <c r="G4012" t="s">
        <v>97</v>
      </c>
      <c r="H4012" t="s">
        <v>1695</v>
      </c>
      <c r="I4012" t="s">
        <v>493</v>
      </c>
      <c r="J4012" t="s">
        <v>1389</v>
      </c>
      <c r="K4012" t="s">
        <v>1700</v>
      </c>
      <c r="L4012" t="s">
        <v>1701</v>
      </c>
      <c r="M4012" t="s">
        <v>866</v>
      </c>
      <c r="N4012" t="s">
        <v>867</v>
      </c>
      <c r="O4012" t="s">
        <v>982</v>
      </c>
      <c r="P4012" t="s">
        <v>983</v>
      </c>
      <c r="Q4012" s="11">
        <v>0</v>
      </c>
      <c r="R4012" s="11">
        <v>0</v>
      </c>
      <c r="S4012" s="11">
        <v>0</v>
      </c>
      <c r="T4012" s="11">
        <v>0</v>
      </c>
      <c r="U4012" s="11">
        <v>170000000</v>
      </c>
      <c r="V4012" s="11">
        <v>0</v>
      </c>
      <c r="W4012" s="11">
        <v>170000000</v>
      </c>
      <c r="X4012" s="11">
        <v>0</v>
      </c>
      <c r="Y4012" s="11">
        <v>0</v>
      </c>
      <c r="Z4012" s="11">
        <v>0</v>
      </c>
      <c r="AA4012" s="11">
        <v>0</v>
      </c>
      <c r="AB4012" s="11">
        <v>0</v>
      </c>
      <c r="AC4012" s="11">
        <v>50000000</v>
      </c>
      <c r="AD4012" s="11">
        <v>0</v>
      </c>
      <c r="AE4012" s="11">
        <v>0</v>
      </c>
      <c r="AF4012" s="11">
        <v>0</v>
      </c>
      <c r="AG4012" s="11">
        <v>120000000</v>
      </c>
      <c r="AH4012" s="11">
        <v>0</v>
      </c>
      <c r="AI4012" s="11">
        <v>0</v>
      </c>
      <c r="AJ4012" s="11">
        <v>0</v>
      </c>
      <c r="AK4012" s="11">
        <v>0</v>
      </c>
      <c r="AL4012" s="11">
        <v>170000000</v>
      </c>
      <c r="AM4012" s="11">
        <v>0</v>
      </c>
      <c r="AN4012" s="11">
        <v>0</v>
      </c>
      <c r="AO40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170000000</v>
      </c>
      <c r="AP40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170000000</v>
      </c>
      <c r="AR40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2" s="11">
        <f>Table_PBS_SQL_DB2_PBSSQL_PBS_NDP_Tina_CG_QtrlyPerformance_Final[[#This Row],[GOU REL]]+Table_PBS_SQL_DB2_PBSSQL_PBS_NDP_Tina_CG_QtrlyPerformance_Final[[#This Row],[EXT REL]]</f>
        <v>170000000</v>
      </c>
      <c r="AT4012" s="11">
        <f>Table_PBS_SQL_DB2_PBSSQL_PBS_NDP_Tina_CG_QtrlyPerformance_Final[[#This Row],[GOU EXP]]+Table_PBS_SQL_DB2_PBSSQL_PBS_NDP_Tina_CG_QtrlyPerformance_Final[[#This Row],[EXT EXP]]</f>
        <v>170000000</v>
      </c>
      <c r="AU4012" s="11" t="str">
        <f>IF(Table_PBS_SQL_DB2_PBSSQL_PBS_NDP_Tina_CG_QtrlyPerformance_Final[[#This Row],[Item_Code]]&gt;"300000", "Capital", "Recurrent")</f>
        <v>Capital</v>
      </c>
    </row>
    <row r="4013" spans="1:47" x14ac:dyDescent="0.25">
      <c r="A4013" t="s">
        <v>578</v>
      </c>
      <c r="B4013" t="s">
        <v>579</v>
      </c>
      <c r="C4013" t="s">
        <v>491</v>
      </c>
      <c r="D4013" t="s">
        <v>861</v>
      </c>
      <c r="E4013" t="s">
        <v>75</v>
      </c>
      <c r="F4013" t="s">
        <v>943</v>
      </c>
      <c r="G4013" t="s">
        <v>97</v>
      </c>
      <c r="H4013" t="s">
        <v>1695</v>
      </c>
      <c r="I4013" t="s">
        <v>493</v>
      </c>
      <c r="J4013" t="s">
        <v>1389</v>
      </c>
      <c r="K4013" t="s">
        <v>1700</v>
      </c>
      <c r="L4013" t="s">
        <v>1701</v>
      </c>
      <c r="M4013" t="s">
        <v>1698</v>
      </c>
      <c r="N4013" t="s">
        <v>1699</v>
      </c>
      <c r="O4013" t="s">
        <v>922</v>
      </c>
      <c r="P4013" t="s">
        <v>923</v>
      </c>
      <c r="Q4013" s="11">
        <v>0</v>
      </c>
      <c r="R4013" s="11">
        <v>0</v>
      </c>
      <c r="S4013" s="11">
        <v>0</v>
      </c>
      <c r="T4013" s="11">
        <v>0</v>
      </c>
      <c r="U4013" s="11">
        <v>24000000</v>
      </c>
      <c r="V4013" s="11">
        <v>0</v>
      </c>
      <c r="W4013" s="11">
        <v>24000000</v>
      </c>
      <c r="X4013" s="11">
        <v>0</v>
      </c>
      <c r="Y4013" s="11">
        <v>0</v>
      </c>
      <c r="Z4013" s="11">
        <v>0</v>
      </c>
      <c r="AA4013" s="11">
        <v>0</v>
      </c>
      <c r="AB4013" s="11">
        <v>0</v>
      </c>
      <c r="AC4013" s="11">
        <v>6000000</v>
      </c>
      <c r="AD4013" s="11">
        <v>6000000</v>
      </c>
      <c r="AE4013" s="11">
        <v>0</v>
      </c>
      <c r="AF4013" s="11">
        <v>0</v>
      </c>
      <c r="AG4013" s="11">
        <v>9000000</v>
      </c>
      <c r="AH4013" s="11">
        <v>6000000</v>
      </c>
      <c r="AI4013" s="11">
        <v>0</v>
      </c>
      <c r="AJ4013" s="11">
        <v>0</v>
      </c>
      <c r="AK4013" s="11">
        <v>9000000</v>
      </c>
      <c r="AL4013" s="11">
        <v>12000000</v>
      </c>
      <c r="AM4013" s="11">
        <v>0</v>
      </c>
      <c r="AN4013" s="11">
        <v>0</v>
      </c>
      <c r="AO40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40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40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3" s="11">
        <f>Table_PBS_SQL_DB2_PBSSQL_PBS_NDP_Tina_CG_QtrlyPerformance_Final[[#This Row],[GOU REL]]+Table_PBS_SQL_DB2_PBSSQL_PBS_NDP_Tina_CG_QtrlyPerformance_Final[[#This Row],[EXT REL]]</f>
        <v>24000000</v>
      </c>
      <c r="AT4013" s="11">
        <f>Table_PBS_SQL_DB2_PBSSQL_PBS_NDP_Tina_CG_QtrlyPerformance_Final[[#This Row],[GOU EXP]]+Table_PBS_SQL_DB2_PBSSQL_PBS_NDP_Tina_CG_QtrlyPerformance_Final[[#This Row],[EXT EXP]]</f>
        <v>24000000</v>
      </c>
      <c r="AU4013" s="11" t="str">
        <f>IF(Table_PBS_SQL_DB2_PBSSQL_PBS_NDP_Tina_CG_QtrlyPerformance_Final[[#This Row],[Item_Code]]&gt;"300000", "Capital", "Recurrent")</f>
        <v>Recurrent</v>
      </c>
    </row>
    <row r="4014" spans="1:47" x14ac:dyDescent="0.25">
      <c r="A4014" t="s">
        <v>1890</v>
      </c>
      <c r="B4014" t="s">
        <v>1891</v>
      </c>
      <c r="C4014" t="s">
        <v>475</v>
      </c>
      <c r="D4014" t="s">
        <v>951</v>
      </c>
      <c r="E4014" t="s">
        <v>87</v>
      </c>
      <c r="F4014" t="s">
        <v>952</v>
      </c>
      <c r="G4014" t="s">
        <v>31</v>
      </c>
      <c r="H4014" t="s">
        <v>1892</v>
      </c>
      <c r="I4014" t="s">
        <v>467</v>
      </c>
      <c r="J4014" t="s">
        <v>864</v>
      </c>
      <c r="K4014" t="s">
        <v>1893</v>
      </c>
      <c r="L4014" t="s">
        <v>1894</v>
      </c>
      <c r="M4014" t="s">
        <v>866</v>
      </c>
      <c r="N4014" t="s">
        <v>867</v>
      </c>
      <c r="O4014" t="s">
        <v>1215</v>
      </c>
      <c r="P4014" t="s">
        <v>1216</v>
      </c>
      <c r="Q4014" s="11">
        <v>0</v>
      </c>
      <c r="R4014" s="11">
        <v>0</v>
      </c>
      <c r="S4014" s="11">
        <v>0</v>
      </c>
      <c r="T4014" s="11">
        <v>0</v>
      </c>
      <c r="U4014" s="11">
        <v>80000000</v>
      </c>
      <c r="V4014" s="11">
        <v>0</v>
      </c>
      <c r="W4014" s="11">
        <v>80000000</v>
      </c>
      <c r="X4014" s="11">
        <v>0</v>
      </c>
      <c r="Y4014" s="11">
        <v>0</v>
      </c>
      <c r="Z4014" s="11">
        <v>0</v>
      </c>
      <c r="AA4014" s="11">
        <v>0</v>
      </c>
      <c r="AB4014" s="11">
        <v>0</v>
      </c>
      <c r="AC4014" s="11">
        <v>0</v>
      </c>
      <c r="AD4014" s="11">
        <v>0</v>
      </c>
      <c r="AE4014" s="11">
        <v>0</v>
      </c>
      <c r="AF4014" s="11">
        <v>0</v>
      </c>
      <c r="AG4014" s="11">
        <v>0</v>
      </c>
      <c r="AH4014" s="11">
        <v>0</v>
      </c>
      <c r="AI4014" s="11">
        <v>0</v>
      </c>
      <c r="AJ4014" s="11">
        <v>0</v>
      </c>
      <c r="AK4014" s="11">
        <v>80000000</v>
      </c>
      <c r="AL4014" s="11">
        <v>80000000</v>
      </c>
      <c r="AM4014" s="11">
        <v>0</v>
      </c>
      <c r="AN4014" s="11">
        <v>0</v>
      </c>
      <c r="AO40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40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40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4" s="11">
        <f>Table_PBS_SQL_DB2_PBSSQL_PBS_NDP_Tina_CG_QtrlyPerformance_Final[[#This Row],[GOU REL]]+Table_PBS_SQL_DB2_PBSSQL_PBS_NDP_Tina_CG_QtrlyPerformance_Final[[#This Row],[EXT REL]]</f>
        <v>80000000</v>
      </c>
      <c r="AT4014" s="11">
        <f>Table_PBS_SQL_DB2_PBSSQL_PBS_NDP_Tina_CG_QtrlyPerformance_Final[[#This Row],[GOU EXP]]+Table_PBS_SQL_DB2_PBSSQL_PBS_NDP_Tina_CG_QtrlyPerformance_Final[[#This Row],[EXT EXP]]</f>
        <v>80000000</v>
      </c>
      <c r="AU4014" s="11" t="str">
        <f>IF(Table_PBS_SQL_DB2_PBSSQL_PBS_NDP_Tina_CG_QtrlyPerformance_Final[[#This Row],[Item_Code]]&gt;"300000", "Capital", "Recurrent")</f>
        <v>Capital</v>
      </c>
    </row>
    <row r="4015" spans="1:47" x14ac:dyDescent="0.25">
      <c r="A4015" t="s">
        <v>1890</v>
      </c>
      <c r="B4015" t="s">
        <v>1891</v>
      </c>
      <c r="C4015" t="s">
        <v>475</v>
      </c>
      <c r="D4015" t="s">
        <v>951</v>
      </c>
      <c r="E4015" t="s">
        <v>87</v>
      </c>
      <c r="F4015" t="s">
        <v>952</v>
      </c>
      <c r="G4015" t="s">
        <v>31</v>
      </c>
      <c r="H4015" t="s">
        <v>1892</v>
      </c>
      <c r="I4015" t="s">
        <v>467</v>
      </c>
      <c r="J4015" t="s">
        <v>864</v>
      </c>
      <c r="K4015" t="s">
        <v>1893</v>
      </c>
      <c r="L4015" t="s">
        <v>1894</v>
      </c>
      <c r="M4015" t="s">
        <v>866</v>
      </c>
      <c r="N4015" t="s">
        <v>867</v>
      </c>
      <c r="O4015" t="s">
        <v>957</v>
      </c>
      <c r="P4015" t="s">
        <v>958</v>
      </c>
      <c r="Q4015" s="11">
        <v>0</v>
      </c>
      <c r="R4015" s="11">
        <v>0</v>
      </c>
      <c r="S4015" s="11">
        <v>0</v>
      </c>
      <c r="T4015" s="11">
        <v>0</v>
      </c>
      <c r="U4015" s="11">
        <v>84222142</v>
      </c>
      <c r="V4015" s="11">
        <v>0</v>
      </c>
      <c r="W4015" s="11">
        <v>84222142</v>
      </c>
      <c r="X4015" s="11">
        <v>0</v>
      </c>
      <c r="Y4015" s="11">
        <v>0</v>
      </c>
      <c r="Z4015" s="11">
        <v>0</v>
      </c>
      <c r="AA4015" s="11">
        <v>0</v>
      </c>
      <c r="AB4015" s="11">
        <v>0</v>
      </c>
      <c r="AC4015" s="11">
        <v>0</v>
      </c>
      <c r="AD4015" s="11">
        <v>0</v>
      </c>
      <c r="AE4015" s="11">
        <v>0</v>
      </c>
      <c r="AF4015" s="11">
        <v>0</v>
      </c>
      <c r="AG4015" s="11">
        <v>0</v>
      </c>
      <c r="AH4015" s="11">
        <v>0</v>
      </c>
      <c r="AI4015" s="11">
        <v>0</v>
      </c>
      <c r="AJ4015" s="11">
        <v>0</v>
      </c>
      <c r="AK4015" s="11">
        <v>84222142</v>
      </c>
      <c r="AL4015" s="11">
        <v>83992400</v>
      </c>
      <c r="AM4015" s="11">
        <v>0</v>
      </c>
      <c r="AN4015" s="11">
        <v>0</v>
      </c>
      <c r="AO40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84222142</v>
      </c>
      <c r="AP40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83992400</v>
      </c>
      <c r="AR40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5" s="11">
        <f>Table_PBS_SQL_DB2_PBSSQL_PBS_NDP_Tina_CG_QtrlyPerformance_Final[[#This Row],[GOU REL]]+Table_PBS_SQL_DB2_PBSSQL_PBS_NDP_Tina_CG_QtrlyPerformance_Final[[#This Row],[EXT REL]]</f>
        <v>84222142</v>
      </c>
      <c r="AT4015" s="11">
        <f>Table_PBS_SQL_DB2_PBSSQL_PBS_NDP_Tina_CG_QtrlyPerformance_Final[[#This Row],[GOU EXP]]+Table_PBS_SQL_DB2_PBSSQL_PBS_NDP_Tina_CG_QtrlyPerformance_Final[[#This Row],[EXT EXP]]</f>
        <v>83992400</v>
      </c>
      <c r="AU4015" s="11" t="str">
        <f>IF(Table_PBS_SQL_DB2_PBSSQL_PBS_NDP_Tina_CG_QtrlyPerformance_Final[[#This Row],[Item_Code]]&gt;"300000", "Capital", "Recurrent")</f>
        <v>Capital</v>
      </c>
    </row>
    <row r="4016" spans="1:47" x14ac:dyDescent="0.25">
      <c r="A4016" t="s">
        <v>710</v>
      </c>
      <c r="B4016" t="s">
        <v>711</v>
      </c>
      <c r="C4016" t="s">
        <v>702</v>
      </c>
      <c r="D4016" t="s">
        <v>1521</v>
      </c>
      <c r="E4016" t="s">
        <v>31</v>
      </c>
      <c r="F4016" t="s">
        <v>862</v>
      </c>
      <c r="G4016" t="s">
        <v>75</v>
      </c>
      <c r="H4016" t="s">
        <v>1526</v>
      </c>
      <c r="I4016" t="s">
        <v>493</v>
      </c>
      <c r="J4016" t="s">
        <v>864</v>
      </c>
      <c r="K4016" t="s">
        <v>712</v>
      </c>
      <c r="L4016" t="s">
        <v>2329</v>
      </c>
      <c r="M4016" t="s">
        <v>866</v>
      </c>
      <c r="N4016" t="s">
        <v>867</v>
      </c>
      <c r="O4016" t="s">
        <v>934</v>
      </c>
      <c r="P4016" t="s">
        <v>935</v>
      </c>
      <c r="Q4016" s="11">
        <v>0</v>
      </c>
      <c r="R4016" s="11">
        <v>0</v>
      </c>
      <c r="S4016" s="11">
        <v>0</v>
      </c>
      <c r="T4016" s="11">
        <v>0</v>
      </c>
      <c r="U4016" s="11">
        <v>463677974</v>
      </c>
      <c r="V4016" s="11">
        <v>0</v>
      </c>
      <c r="W4016" s="11">
        <v>463677974</v>
      </c>
      <c r="X4016" s="11">
        <v>0</v>
      </c>
      <c r="Y4016" s="11">
        <v>0</v>
      </c>
      <c r="Z4016" s="11">
        <v>0</v>
      </c>
      <c r="AA4016" s="11">
        <v>0</v>
      </c>
      <c r="AB4016" s="11">
        <v>0</v>
      </c>
      <c r="AC4016" s="11">
        <v>154559325</v>
      </c>
      <c r="AD4016" s="11">
        <v>0</v>
      </c>
      <c r="AE4016" s="11">
        <v>0</v>
      </c>
      <c r="AF4016" s="11">
        <v>0</v>
      </c>
      <c r="AG4016" s="11">
        <v>309118649</v>
      </c>
      <c r="AH4016" s="11">
        <v>0</v>
      </c>
      <c r="AI4016" s="11">
        <v>0</v>
      </c>
      <c r="AJ4016" s="11">
        <v>0</v>
      </c>
      <c r="AK4016" s="11">
        <v>0</v>
      </c>
      <c r="AL4016" s="11">
        <v>463677974</v>
      </c>
      <c r="AM4016" s="11">
        <v>0</v>
      </c>
      <c r="AN4016" s="11">
        <v>0</v>
      </c>
      <c r="AO40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463677974</v>
      </c>
      <c r="AP40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463677974</v>
      </c>
      <c r="AR40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6" s="11">
        <f>Table_PBS_SQL_DB2_PBSSQL_PBS_NDP_Tina_CG_QtrlyPerformance_Final[[#This Row],[GOU REL]]+Table_PBS_SQL_DB2_PBSSQL_PBS_NDP_Tina_CG_QtrlyPerformance_Final[[#This Row],[EXT REL]]</f>
        <v>463677974</v>
      </c>
      <c r="AT4016" s="11">
        <f>Table_PBS_SQL_DB2_PBSSQL_PBS_NDP_Tina_CG_QtrlyPerformance_Final[[#This Row],[GOU EXP]]+Table_PBS_SQL_DB2_PBSSQL_PBS_NDP_Tina_CG_QtrlyPerformance_Final[[#This Row],[EXT EXP]]</f>
        <v>463677974</v>
      </c>
      <c r="AU4016" s="11" t="str">
        <f>IF(Table_PBS_SQL_DB2_PBSSQL_PBS_NDP_Tina_CG_QtrlyPerformance_Final[[#This Row],[Item_Code]]&gt;"300000", "Capital", "Recurrent")</f>
        <v>Capital</v>
      </c>
    </row>
    <row r="4017" spans="1:47" x14ac:dyDescent="0.25">
      <c r="A4017" t="s">
        <v>710</v>
      </c>
      <c r="B4017" t="s">
        <v>711</v>
      </c>
      <c r="C4017" t="s">
        <v>702</v>
      </c>
      <c r="D4017" t="s">
        <v>1521</v>
      </c>
      <c r="E4017" t="s">
        <v>31</v>
      </c>
      <c r="F4017" t="s">
        <v>862</v>
      </c>
      <c r="G4017" t="s">
        <v>75</v>
      </c>
      <c r="H4017" t="s">
        <v>1526</v>
      </c>
      <c r="I4017" t="s">
        <v>493</v>
      </c>
      <c r="J4017" t="s">
        <v>864</v>
      </c>
      <c r="K4017" t="s">
        <v>712</v>
      </c>
      <c r="L4017" t="s">
        <v>2329</v>
      </c>
      <c r="M4017" t="s">
        <v>1130</v>
      </c>
      <c r="N4017" t="s">
        <v>1131</v>
      </c>
      <c r="O4017" t="s">
        <v>1277</v>
      </c>
      <c r="P4017" t="s">
        <v>1278</v>
      </c>
      <c r="Q4017" s="11">
        <v>0</v>
      </c>
      <c r="R4017" s="11">
        <v>117700000</v>
      </c>
      <c r="S4017" s="11">
        <v>0</v>
      </c>
      <c r="T4017" s="11">
        <v>117700000</v>
      </c>
      <c r="U4017" s="11">
        <v>117700000</v>
      </c>
      <c r="V4017" s="11">
        <v>0</v>
      </c>
      <c r="W4017" s="11">
        <v>0</v>
      </c>
      <c r="X4017" s="11">
        <v>0</v>
      </c>
      <c r="Y4017" s="11">
        <v>0</v>
      </c>
      <c r="Z4017" s="11">
        <v>0</v>
      </c>
      <c r="AA4017" s="11">
        <v>0</v>
      </c>
      <c r="AB4017" s="11">
        <v>0</v>
      </c>
      <c r="AC4017" s="11">
        <v>0</v>
      </c>
      <c r="AD4017" s="11">
        <v>0</v>
      </c>
      <c r="AE4017" s="11">
        <v>0</v>
      </c>
      <c r="AF4017" s="11">
        <v>0</v>
      </c>
      <c r="AG4017" s="11">
        <v>117700000</v>
      </c>
      <c r="AH4017" s="11">
        <v>0</v>
      </c>
      <c r="AI4017" s="11">
        <v>0</v>
      </c>
      <c r="AJ4017" s="11">
        <v>0</v>
      </c>
      <c r="AK4017" s="11">
        <v>0</v>
      </c>
      <c r="AL4017" s="11">
        <v>117414679</v>
      </c>
      <c r="AM4017" s="11">
        <v>0</v>
      </c>
      <c r="AN4017" s="11">
        <v>0</v>
      </c>
      <c r="AO40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117700000</v>
      </c>
      <c r="AP40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117414679</v>
      </c>
      <c r="AR40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7" s="11">
        <f>Table_PBS_SQL_DB2_PBSSQL_PBS_NDP_Tina_CG_QtrlyPerformance_Final[[#This Row],[GOU REL]]+Table_PBS_SQL_DB2_PBSSQL_PBS_NDP_Tina_CG_QtrlyPerformance_Final[[#This Row],[EXT REL]]</f>
        <v>117700000</v>
      </c>
      <c r="AT4017" s="11">
        <f>Table_PBS_SQL_DB2_PBSSQL_PBS_NDP_Tina_CG_QtrlyPerformance_Final[[#This Row],[GOU EXP]]+Table_PBS_SQL_DB2_PBSSQL_PBS_NDP_Tina_CG_QtrlyPerformance_Final[[#This Row],[EXT EXP]]</f>
        <v>117414679</v>
      </c>
      <c r="AU4017" s="11" t="str">
        <f>IF(Table_PBS_SQL_DB2_PBSSQL_PBS_NDP_Tina_CG_QtrlyPerformance_Final[[#This Row],[Item_Code]]&gt;"300000", "Capital", "Recurrent")</f>
        <v>Capital</v>
      </c>
    </row>
    <row r="4018" spans="1:47" x14ac:dyDescent="0.25">
      <c r="A4018" t="s">
        <v>165</v>
      </c>
      <c r="B4018" t="s">
        <v>2206</v>
      </c>
      <c r="C4018" t="s">
        <v>119</v>
      </c>
      <c r="D4018" t="s">
        <v>885</v>
      </c>
      <c r="E4018" t="s">
        <v>31</v>
      </c>
      <c r="F4018" t="s">
        <v>886</v>
      </c>
      <c r="G4018" t="s">
        <v>31</v>
      </c>
      <c r="H4018" t="s">
        <v>2207</v>
      </c>
      <c r="I4018" t="s">
        <v>493</v>
      </c>
      <c r="J4018" t="s">
        <v>2208</v>
      </c>
      <c r="K4018" t="s">
        <v>167</v>
      </c>
      <c r="L4018" t="s">
        <v>2209</v>
      </c>
      <c r="M4018" t="s">
        <v>866</v>
      </c>
      <c r="N4018" t="s">
        <v>867</v>
      </c>
      <c r="O4018" t="s">
        <v>1011</v>
      </c>
      <c r="P4018" t="s">
        <v>1012</v>
      </c>
      <c r="Q4018" s="11">
        <v>0</v>
      </c>
      <c r="R4018" s="11">
        <v>0</v>
      </c>
      <c r="S4018" s="11">
        <v>0</v>
      </c>
      <c r="T4018" s="11">
        <v>0</v>
      </c>
      <c r="U4018" s="11">
        <v>50000000</v>
      </c>
      <c r="V4018" s="11">
        <v>0</v>
      </c>
      <c r="W4018" s="11">
        <v>50000000</v>
      </c>
      <c r="X4018" s="11">
        <v>0</v>
      </c>
      <c r="Y4018" s="11">
        <v>0</v>
      </c>
      <c r="Z4018" s="11">
        <v>0</v>
      </c>
      <c r="AA4018" s="11">
        <v>0</v>
      </c>
      <c r="AB4018" s="11">
        <v>0</v>
      </c>
      <c r="AC4018" s="11">
        <v>33333331</v>
      </c>
      <c r="AD4018" s="11">
        <v>6399999</v>
      </c>
      <c r="AE4018" s="11">
        <v>0</v>
      </c>
      <c r="AF4018" s="11">
        <v>0</v>
      </c>
      <c r="AG4018" s="11">
        <v>0</v>
      </c>
      <c r="AH4018" s="11">
        <v>24998601</v>
      </c>
      <c r="AI4018" s="11">
        <v>0</v>
      </c>
      <c r="AJ4018" s="11">
        <v>0</v>
      </c>
      <c r="AK4018" s="11">
        <v>0</v>
      </c>
      <c r="AL4018" s="11">
        <v>1650000</v>
      </c>
      <c r="AM4018" s="11">
        <v>0</v>
      </c>
      <c r="AN4018" s="11">
        <v>0</v>
      </c>
      <c r="AO40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33333331</v>
      </c>
      <c r="AP40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33048600</v>
      </c>
      <c r="AR40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8" s="11">
        <f>Table_PBS_SQL_DB2_PBSSQL_PBS_NDP_Tina_CG_QtrlyPerformance_Final[[#This Row],[GOU REL]]+Table_PBS_SQL_DB2_PBSSQL_PBS_NDP_Tina_CG_QtrlyPerformance_Final[[#This Row],[EXT REL]]</f>
        <v>33333331</v>
      </c>
      <c r="AT4018" s="11">
        <f>Table_PBS_SQL_DB2_PBSSQL_PBS_NDP_Tina_CG_QtrlyPerformance_Final[[#This Row],[GOU EXP]]+Table_PBS_SQL_DB2_PBSSQL_PBS_NDP_Tina_CG_QtrlyPerformance_Final[[#This Row],[EXT EXP]]</f>
        <v>33048600</v>
      </c>
      <c r="AU4018" s="11" t="str">
        <f>IF(Table_PBS_SQL_DB2_PBSSQL_PBS_NDP_Tina_CG_QtrlyPerformance_Final[[#This Row],[Item_Code]]&gt;"300000", "Capital", "Recurrent")</f>
        <v>Recurrent</v>
      </c>
    </row>
    <row r="4019" spans="1:47" x14ac:dyDescent="0.25">
      <c r="A4019" t="s">
        <v>165</v>
      </c>
      <c r="B4019" t="s">
        <v>2206</v>
      </c>
      <c r="C4019" t="s">
        <v>119</v>
      </c>
      <c r="D4019" t="s">
        <v>885</v>
      </c>
      <c r="E4019" t="s">
        <v>31</v>
      </c>
      <c r="F4019" t="s">
        <v>886</v>
      </c>
      <c r="G4019" t="s">
        <v>31</v>
      </c>
      <c r="H4019" t="s">
        <v>2207</v>
      </c>
      <c r="I4019" t="s">
        <v>493</v>
      </c>
      <c r="J4019" t="s">
        <v>2208</v>
      </c>
      <c r="K4019" t="s">
        <v>167</v>
      </c>
      <c r="L4019" t="s">
        <v>2209</v>
      </c>
      <c r="M4019" t="s">
        <v>866</v>
      </c>
      <c r="N4019" t="s">
        <v>867</v>
      </c>
      <c r="O4019" t="s">
        <v>1974</v>
      </c>
      <c r="P4019" t="s">
        <v>1975</v>
      </c>
      <c r="Q4019" s="11">
        <v>0</v>
      </c>
      <c r="R4019" s="11">
        <v>83000000</v>
      </c>
      <c r="S4019" s="11">
        <v>0</v>
      </c>
      <c r="T4019" s="11">
        <v>83000000</v>
      </c>
      <c r="U4019" s="11">
        <v>83000000</v>
      </c>
      <c r="V4019" s="11">
        <v>0</v>
      </c>
      <c r="W4019" s="11">
        <v>0</v>
      </c>
      <c r="X4019" s="11">
        <v>0</v>
      </c>
      <c r="Y4019" s="11">
        <v>0</v>
      </c>
      <c r="Z4019" s="11">
        <v>0</v>
      </c>
      <c r="AA4019" s="11">
        <v>0</v>
      </c>
      <c r="AB4019" s="11">
        <v>0</v>
      </c>
      <c r="AC4019" s="11">
        <v>0</v>
      </c>
      <c r="AD4019" s="11">
        <v>0</v>
      </c>
      <c r="AE4019" s="11">
        <v>0</v>
      </c>
      <c r="AF4019" s="11">
        <v>0</v>
      </c>
      <c r="AG4019" s="11">
        <v>0</v>
      </c>
      <c r="AH4019" s="11">
        <v>0</v>
      </c>
      <c r="AI4019" s="11">
        <v>0</v>
      </c>
      <c r="AJ4019" s="11">
        <v>0</v>
      </c>
      <c r="AK4019" s="11">
        <v>83000000</v>
      </c>
      <c r="AL4019" s="11">
        <v>82557921</v>
      </c>
      <c r="AM4019" s="11">
        <v>0</v>
      </c>
      <c r="AN4019" s="11">
        <v>0</v>
      </c>
      <c r="AO40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83000000</v>
      </c>
      <c r="AP40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82557921</v>
      </c>
      <c r="AR40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19" s="11">
        <f>Table_PBS_SQL_DB2_PBSSQL_PBS_NDP_Tina_CG_QtrlyPerformance_Final[[#This Row],[GOU REL]]+Table_PBS_SQL_DB2_PBSSQL_PBS_NDP_Tina_CG_QtrlyPerformance_Final[[#This Row],[EXT REL]]</f>
        <v>83000000</v>
      </c>
      <c r="AT4019" s="11">
        <f>Table_PBS_SQL_DB2_PBSSQL_PBS_NDP_Tina_CG_QtrlyPerformance_Final[[#This Row],[GOU EXP]]+Table_PBS_SQL_DB2_PBSSQL_PBS_NDP_Tina_CG_QtrlyPerformance_Final[[#This Row],[EXT EXP]]</f>
        <v>82557921</v>
      </c>
      <c r="AU4019" s="11" t="str">
        <f>IF(Table_PBS_SQL_DB2_PBSSQL_PBS_NDP_Tina_CG_QtrlyPerformance_Final[[#This Row],[Item_Code]]&gt;"300000", "Capital", "Recurrent")</f>
        <v>Recurrent</v>
      </c>
    </row>
    <row r="4020" spans="1:47" x14ac:dyDescent="0.25">
      <c r="A4020" t="s">
        <v>165</v>
      </c>
      <c r="B4020" t="s">
        <v>2206</v>
      </c>
      <c r="C4020" t="s">
        <v>119</v>
      </c>
      <c r="D4020" t="s">
        <v>885</v>
      </c>
      <c r="E4020" t="s">
        <v>31</v>
      </c>
      <c r="F4020" t="s">
        <v>886</v>
      </c>
      <c r="G4020" t="s">
        <v>31</v>
      </c>
      <c r="H4020" t="s">
        <v>2207</v>
      </c>
      <c r="I4020" t="s">
        <v>493</v>
      </c>
      <c r="J4020" t="s">
        <v>2208</v>
      </c>
      <c r="K4020" t="s">
        <v>167</v>
      </c>
      <c r="L4020" t="s">
        <v>2209</v>
      </c>
      <c r="M4020" t="s">
        <v>866</v>
      </c>
      <c r="N4020" t="s">
        <v>867</v>
      </c>
      <c r="O4020" t="s">
        <v>1796</v>
      </c>
      <c r="P4020" t="s">
        <v>1797</v>
      </c>
      <c r="Q4020" s="11">
        <v>0</v>
      </c>
      <c r="R4020" s="11">
        <v>0</v>
      </c>
      <c r="S4020" s="11">
        <v>83000000</v>
      </c>
      <c r="T4020" s="11">
        <v>-83000000</v>
      </c>
      <c r="U4020" s="11">
        <v>1767000000</v>
      </c>
      <c r="V4020" s="11">
        <v>0</v>
      </c>
      <c r="W4020" s="11">
        <v>1850000000</v>
      </c>
      <c r="X4020" s="11">
        <v>0</v>
      </c>
      <c r="Y4020" s="11">
        <v>0</v>
      </c>
      <c r="Z4020" s="11">
        <v>0</v>
      </c>
      <c r="AA4020" s="11">
        <v>0</v>
      </c>
      <c r="AB4020" s="11">
        <v>0</v>
      </c>
      <c r="AC4020" s="11">
        <v>370000000</v>
      </c>
      <c r="AD4020" s="11">
        <v>0</v>
      </c>
      <c r="AE4020" s="11">
        <v>0</v>
      </c>
      <c r="AF4020" s="11">
        <v>0</v>
      </c>
      <c r="AG4020" s="11">
        <v>552169000</v>
      </c>
      <c r="AH4020" s="11">
        <v>0</v>
      </c>
      <c r="AI4020" s="11">
        <v>0</v>
      </c>
      <c r="AJ4020" s="11">
        <v>0</v>
      </c>
      <c r="AK4020" s="11">
        <v>0</v>
      </c>
      <c r="AL4020" s="11">
        <v>922168999</v>
      </c>
      <c r="AM4020" s="11">
        <v>0</v>
      </c>
      <c r="AN4020" s="11">
        <v>0</v>
      </c>
      <c r="AO40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922169000</v>
      </c>
      <c r="AP40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922168999</v>
      </c>
      <c r="AR40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0" s="11">
        <f>Table_PBS_SQL_DB2_PBSSQL_PBS_NDP_Tina_CG_QtrlyPerformance_Final[[#This Row],[GOU REL]]+Table_PBS_SQL_DB2_PBSSQL_PBS_NDP_Tina_CG_QtrlyPerformance_Final[[#This Row],[EXT REL]]</f>
        <v>922169000</v>
      </c>
      <c r="AT4020" s="11">
        <f>Table_PBS_SQL_DB2_PBSSQL_PBS_NDP_Tina_CG_QtrlyPerformance_Final[[#This Row],[GOU EXP]]+Table_PBS_SQL_DB2_PBSSQL_PBS_NDP_Tina_CG_QtrlyPerformance_Final[[#This Row],[EXT EXP]]</f>
        <v>922168999</v>
      </c>
      <c r="AU4020" s="11" t="str">
        <f>IF(Table_PBS_SQL_DB2_PBSSQL_PBS_NDP_Tina_CG_QtrlyPerformance_Final[[#This Row],[Item_Code]]&gt;"300000", "Capital", "Recurrent")</f>
        <v>Capital</v>
      </c>
    </row>
    <row r="4021" spans="1:47" x14ac:dyDescent="0.25">
      <c r="A4021" t="s">
        <v>347</v>
      </c>
      <c r="B4021" t="s">
        <v>348</v>
      </c>
      <c r="C4021" t="s">
        <v>293</v>
      </c>
      <c r="D4021" t="s">
        <v>1206</v>
      </c>
      <c r="E4021" t="s">
        <v>75</v>
      </c>
      <c r="F4021" t="s">
        <v>1228</v>
      </c>
      <c r="G4021" t="s">
        <v>31</v>
      </c>
      <c r="H4021" t="s">
        <v>2254</v>
      </c>
      <c r="I4021" t="s">
        <v>493</v>
      </c>
      <c r="J4021" t="s">
        <v>864</v>
      </c>
      <c r="K4021" t="s">
        <v>349</v>
      </c>
      <c r="L4021" t="s">
        <v>2255</v>
      </c>
      <c r="M4021" t="s">
        <v>866</v>
      </c>
      <c r="N4021" t="s">
        <v>867</v>
      </c>
      <c r="O4021" t="s">
        <v>934</v>
      </c>
      <c r="P4021" t="s">
        <v>935</v>
      </c>
      <c r="Q4021" s="11">
        <v>0</v>
      </c>
      <c r="R4021" s="11">
        <v>0</v>
      </c>
      <c r="S4021" s="11">
        <v>0</v>
      </c>
      <c r="T4021" s="11">
        <v>0</v>
      </c>
      <c r="U4021" s="11">
        <v>2892000000</v>
      </c>
      <c r="V4021" s="11">
        <v>0</v>
      </c>
      <c r="W4021" s="11">
        <v>2892000000</v>
      </c>
      <c r="X4021" s="11">
        <v>0</v>
      </c>
      <c r="Y4021" s="11">
        <v>0</v>
      </c>
      <c r="Z4021" s="11">
        <v>0</v>
      </c>
      <c r="AA4021" s="11">
        <v>0</v>
      </c>
      <c r="AB4021" s="11">
        <v>0</v>
      </c>
      <c r="AC4021" s="11">
        <v>897333333</v>
      </c>
      <c r="AD4021" s="11">
        <v>0</v>
      </c>
      <c r="AE4021" s="11">
        <v>0</v>
      </c>
      <c r="AF4021" s="11">
        <v>0</v>
      </c>
      <c r="AG4021" s="11">
        <v>0</v>
      </c>
      <c r="AH4021" s="11">
        <v>618000000</v>
      </c>
      <c r="AI4021" s="11">
        <v>0</v>
      </c>
      <c r="AJ4021" s="11">
        <v>0</v>
      </c>
      <c r="AK4021" s="11">
        <v>1994666666</v>
      </c>
      <c r="AL4021" s="11">
        <v>2273999998</v>
      </c>
      <c r="AM4021" s="11">
        <v>0</v>
      </c>
      <c r="AN4021" s="11">
        <v>0</v>
      </c>
      <c r="AO40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2891999999</v>
      </c>
      <c r="AP40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2891999998</v>
      </c>
      <c r="AR40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1" s="11">
        <f>Table_PBS_SQL_DB2_PBSSQL_PBS_NDP_Tina_CG_QtrlyPerformance_Final[[#This Row],[GOU REL]]+Table_PBS_SQL_DB2_PBSSQL_PBS_NDP_Tina_CG_QtrlyPerformance_Final[[#This Row],[EXT REL]]</f>
        <v>2891999999</v>
      </c>
      <c r="AT4021" s="11">
        <f>Table_PBS_SQL_DB2_PBSSQL_PBS_NDP_Tina_CG_QtrlyPerformance_Final[[#This Row],[GOU EXP]]+Table_PBS_SQL_DB2_PBSSQL_PBS_NDP_Tina_CG_QtrlyPerformance_Final[[#This Row],[EXT EXP]]</f>
        <v>2891999998</v>
      </c>
      <c r="AU4021" s="11" t="str">
        <f>IF(Table_PBS_SQL_DB2_PBSSQL_PBS_NDP_Tina_CG_QtrlyPerformance_Final[[#This Row],[Item_Code]]&gt;"300000", "Capital", "Recurrent")</f>
        <v>Capital</v>
      </c>
    </row>
    <row r="4022" spans="1:47" x14ac:dyDescent="0.25">
      <c r="A4022" t="s">
        <v>63</v>
      </c>
      <c r="B4022" t="s">
        <v>64</v>
      </c>
      <c r="C4022" t="s">
        <v>31</v>
      </c>
      <c r="D4022" t="s">
        <v>1031</v>
      </c>
      <c r="E4022" t="s">
        <v>31</v>
      </c>
      <c r="F4022" t="s">
        <v>1032</v>
      </c>
      <c r="G4022" t="s">
        <v>31</v>
      </c>
      <c r="H4022" t="s">
        <v>1897</v>
      </c>
      <c r="I4022" t="s">
        <v>493</v>
      </c>
      <c r="J4022" t="s">
        <v>1898</v>
      </c>
      <c r="K4022" t="s">
        <v>65</v>
      </c>
      <c r="L4022" t="s">
        <v>1899</v>
      </c>
      <c r="M4022" t="s">
        <v>866</v>
      </c>
      <c r="N4022" t="s">
        <v>867</v>
      </c>
      <c r="O4022" t="s">
        <v>934</v>
      </c>
      <c r="P4022" t="s">
        <v>935</v>
      </c>
      <c r="Q4022" s="11">
        <v>0</v>
      </c>
      <c r="R4022" s="11">
        <v>0</v>
      </c>
      <c r="S4022" s="11">
        <v>0</v>
      </c>
      <c r="T4022" s="11">
        <v>0</v>
      </c>
      <c r="U4022" s="11">
        <v>615000000</v>
      </c>
      <c r="V4022" s="11">
        <v>0</v>
      </c>
      <c r="W4022" s="11">
        <v>615000000</v>
      </c>
      <c r="X4022" s="11">
        <v>0</v>
      </c>
      <c r="Y4022" s="11">
        <v>0</v>
      </c>
      <c r="Z4022" s="11">
        <v>0</v>
      </c>
      <c r="AA4022" s="11">
        <v>0</v>
      </c>
      <c r="AB4022" s="11">
        <v>0</v>
      </c>
      <c r="AC4022" s="11">
        <v>0</v>
      </c>
      <c r="AD4022" s="11">
        <v>0</v>
      </c>
      <c r="AE4022" s="11">
        <v>0</v>
      </c>
      <c r="AF4022" s="11">
        <v>0</v>
      </c>
      <c r="AG4022" s="11">
        <v>600000000</v>
      </c>
      <c r="AH4022" s="11">
        <v>370003193</v>
      </c>
      <c r="AI4022" s="11">
        <v>0</v>
      </c>
      <c r="AJ4022" s="11">
        <v>0</v>
      </c>
      <c r="AK4022" s="11">
        <v>0</v>
      </c>
      <c r="AL4022" s="11">
        <v>229996807</v>
      </c>
      <c r="AM4022" s="11">
        <v>0</v>
      </c>
      <c r="AN4022" s="11">
        <v>0</v>
      </c>
      <c r="AO40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40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40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2" s="11">
        <f>Table_PBS_SQL_DB2_PBSSQL_PBS_NDP_Tina_CG_QtrlyPerformance_Final[[#This Row],[GOU REL]]+Table_PBS_SQL_DB2_PBSSQL_PBS_NDP_Tina_CG_QtrlyPerformance_Final[[#This Row],[EXT REL]]</f>
        <v>600000000</v>
      </c>
      <c r="AT4022" s="11">
        <f>Table_PBS_SQL_DB2_PBSSQL_PBS_NDP_Tina_CG_QtrlyPerformance_Final[[#This Row],[GOU EXP]]+Table_PBS_SQL_DB2_PBSSQL_PBS_NDP_Tina_CG_QtrlyPerformance_Final[[#This Row],[EXT EXP]]</f>
        <v>600000000</v>
      </c>
      <c r="AU4022" s="11" t="str">
        <f>IF(Table_PBS_SQL_DB2_PBSSQL_PBS_NDP_Tina_CG_QtrlyPerformance_Final[[#This Row],[Item_Code]]&gt;"300000", "Capital", "Recurrent")</f>
        <v>Capital</v>
      </c>
    </row>
    <row r="4023" spans="1:47" x14ac:dyDescent="0.25">
      <c r="A4023" t="s">
        <v>63</v>
      </c>
      <c r="B4023" t="s">
        <v>64</v>
      </c>
      <c r="C4023" t="s">
        <v>31</v>
      </c>
      <c r="D4023" t="s">
        <v>1031</v>
      </c>
      <c r="E4023" t="s">
        <v>75</v>
      </c>
      <c r="F4023" t="s">
        <v>1042</v>
      </c>
      <c r="G4023" t="s">
        <v>31</v>
      </c>
      <c r="H4023" t="s">
        <v>1897</v>
      </c>
      <c r="I4023" t="s">
        <v>493</v>
      </c>
      <c r="J4023" t="s">
        <v>1898</v>
      </c>
      <c r="K4023" t="s">
        <v>65</v>
      </c>
      <c r="L4023" t="s">
        <v>1899</v>
      </c>
      <c r="M4023" t="s">
        <v>1900</v>
      </c>
      <c r="N4023" t="s">
        <v>1901</v>
      </c>
      <c r="O4023" t="s">
        <v>920</v>
      </c>
      <c r="P4023" t="s">
        <v>921</v>
      </c>
      <c r="Q4023" s="11">
        <v>0</v>
      </c>
      <c r="R4023" s="11">
        <v>0</v>
      </c>
      <c r="S4023" s="11">
        <v>0</v>
      </c>
      <c r="T4023" s="11">
        <v>0</v>
      </c>
      <c r="U4023" s="11">
        <v>2000000000</v>
      </c>
      <c r="V4023" s="11">
        <v>0</v>
      </c>
      <c r="W4023" s="11">
        <v>2000000000</v>
      </c>
      <c r="X4023" s="11">
        <v>0</v>
      </c>
      <c r="Y4023" s="11">
        <v>0</v>
      </c>
      <c r="Z4023" s="11">
        <v>0</v>
      </c>
      <c r="AA4023" s="11">
        <v>0</v>
      </c>
      <c r="AB4023" s="11">
        <v>0</v>
      </c>
      <c r="AC4023" s="11">
        <v>600000000</v>
      </c>
      <c r="AD4023" s="11">
        <v>0</v>
      </c>
      <c r="AE4023" s="11">
        <v>0</v>
      </c>
      <c r="AF4023" s="11">
        <v>0</v>
      </c>
      <c r="AG4023" s="11">
        <v>75000000</v>
      </c>
      <c r="AH4023" s="11">
        <v>1650000</v>
      </c>
      <c r="AI4023" s="11">
        <v>0</v>
      </c>
      <c r="AJ4023" s="11">
        <v>0</v>
      </c>
      <c r="AK4023" s="11">
        <v>321250729</v>
      </c>
      <c r="AL4023" s="11">
        <v>996250727</v>
      </c>
      <c r="AM4023" s="11">
        <v>0</v>
      </c>
      <c r="AN4023" s="11">
        <v>0</v>
      </c>
      <c r="AO40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996250729</v>
      </c>
      <c r="AP40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997900727</v>
      </c>
      <c r="AR40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3" s="11">
        <f>Table_PBS_SQL_DB2_PBSSQL_PBS_NDP_Tina_CG_QtrlyPerformance_Final[[#This Row],[GOU REL]]+Table_PBS_SQL_DB2_PBSSQL_PBS_NDP_Tina_CG_QtrlyPerformance_Final[[#This Row],[EXT REL]]</f>
        <v>996250729</v>
      </c>
      <c r="AT4023" s="11">
        <f>Table_PBS_SQL_DB2_PBSSQL_PBS_NDP_Tina_CG_QtrlyPerformance_Final[[#This Row],[GOU EXP]]+Table_PBS_SQL_DB2_PBSSQL_PBS_NDP_Tina_CG_QtrlyPerformance_Final[[#This Row],[EXT EXP]]</f>
        <v>997900727</v>
      </c>
      <c r="AU4023" s="11" t="str">
        <f>IF(Table_PBS_SQL_DB2_PBSSQL_PBS_NDP_Tina_CG_QtrlyPerformance_Final[[#This Row],[Item_Code]]&gt;"300000", "Capital", "Recurrent")</f>
        <v>Recurrent</v>
      </c>
    </row>
    <row r="4024" spans="1:47" x14ac:dyDescent="0.25">
      <c r="A4024" t="s">
        <v>169</v>
      </c>
      <c r="B4024" t="s">
        <v>1709</v>
      </c>
      <c r="C4024" t="s">
        <v>119</v>
      </c>
      <c r="D4024" t="s">
        <v>885</v>
      </c>
      <c r="E4024" t="s">
        <v>75</v>
      </c>
      <c r="F4024" t="s">
        <v>1171</v>
      </c>
      <c r="G4024" t="s">
        <v>31</v>
      </c>
      <c r="H4024" t="s">
        <v>1529</v>
      </c>
      <c r="I4024" t="s">
        <v>493</v>
      </c>
      <c r="J4024" t="s">
        <v>1710</v>
      </c>
      <c r="K4024" t="s">
        <v>171</v>
      </c>
      <c r="L4024" t="s">
        <v>1711</v>
      </c>
      <c r="M4024" t="s">
        <v>1712</v>
      </c>
      <c r="N4024" t="s">
        <v>1713</v>
      </c>
      <c r="O4024" t="s">
        <v>1016</v>
      </c>
      <c r="P4024" t="s">
        <v>1017</v>
      </c>
      <c r="Q4024" s="11">
        <v>0</v>
      </c>
      <c r="R4024" s="11">
        <v>0</v>
      </c>
      <c r="S4024" s="11">
        <v>0</v>
      </c>
      <c r="T4024" s="11">
        <v>0</v>
      </c>
      <c r="U4024" s="11">
        <v>44000000</v>
      </c>
      <c r="V4024" s="11">
        <v>0</v>
      </c>
      <c r="W4024" s="11">
        <v>44000000</v>
      </c>
      <c r="X4024" s="11">
        <v>0</v>
      </c>
      <c r="Y4024" s="11">
        <v>0</v>
      </c>
      <c r="Z4024" s="11">
        <v>0</v>
      </c>
      <c r="AA4024" s="11">
        <v>0</v>
      </c>
      <c r="AB4024" s="11">
        <v>0</v>
      </c>
      <c r="AC4024" s="11">
        <v>22000000</v>
      </c>
      <c r="AD4024" s="11">
        <v>0</v>
      </c>
      <c r="AE4024" s="11">
        <v>0</v>
      </c>
      <c r="AF4024" s="11">
        <v>0</v>
      </c>
      <c r="AG4024" s="11">
        <v>10000000</v>
      </c>
      <c r="AH4024" s="11">
        <v>0</v>
      </c>
      <c r="AI4024" s="11">
        <v>0</v>
      </c>
      <c r="AJ4024" s="11">
        <v>0</v>
      </c>
      <c r="AK4024" s="11">
        <v>10000000</v>
      </c>
      <c r="AL4024" s="11">
        <v>42000000</v>
      </c>
      <c r="AM4024" s="11">
        <v>0</v>
      </c>
      <c r="AN4024" s="11">
        <v>0</v>
      </c>
      <c r="AO40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42000000</v>
      </c>
      <c r="AP40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42000000</v>
      </c>
      <c r="AR40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4" s="11">
        <f>Table_PBS_SQL_DB2_PBSSQL_PBS_NDP_Tina_CG_QtrlyPerformance_Final[[#This Row],[GOU REL]]+Table_PBS_SQL_DB2_PBSSQL_PBS_NDP_Tina_CG_QtrlyPerformance_Final[[#This Row],[EXT REL]]</f>
        <v>42000000</v>
      </c>
      <c r="AT4024" s="11">
        <f>Table_PBS_SQL_DB2_PBSSQL_PBS_NDP_Tina_CG_QtrlyPerformance_Final[[#This Row],[GOU EXP]]+Table_PBS_SQL_DB2_PBSSQL_PBS_NDP_Tina_CG_QtrlyPerformance_Final[[#This Row],[EXT EXP]]</f>
        <v>42000000</v>
      </c>
      <c r="AU4024" s="11" t="str">
        <f>IF(Table_PBS_SQL_DB2_PBSSQL_PBS_NDP_Tina_CG_QtrlyPerformance_Final[[#This Row],[Item_Code]]&gt;"300000", "Capital", "Recurrent")</f>
        <v>Recurrent</v>
      </c>
    </row>
    <row r="4025" spans="1:47" x14ac:dyDescent="0.25">
      <c r="A4025" t="s">
        <v>169</v>
      </c>
      <c r="B4025" t="s">
        <v>1709</v>
      </c>
      <c r="C4025" t="s">
        <v>119</v>
      </c>
      <c r="D4025" t="s">
        <v>885</v>
      </c>
      <c r="E4025" t="s">
        <v>75</v>
      </c>
      <c r="F4025" t="s">
        <v>1171</v>
      </c>
      <c r="G4025" t="s">
        <v>31</v>
      </c>
      <c r="H4025" t="s">
        <v>1529</v>
      </c>
      <c r="I4025" t="s">
        <v>493</v>
      </c>
      <c r="J4025" t="s">
        <v>1710</v>
      </c>
      <c r="K4025" t="s">
        <v>171</v>
      </c>
      <c r="L4025" t="s">
        <v>1711</v>
      </c>
      <c r="M4025" t="s">
        <v>1712</v>
      </c>
      <c r="N4025" t="s">
        <v>1713</v>
      </c>
      <c r="O4025" t="s">
        <v>1124</v>
      </c>
      <c r="P4025" t="s">
        <v>1125</v>
      </c>
      <c r="Q4025" s="11">
        <v>0</v>
      </c>
      <c r="R4025" s="11">
        <v>0</v>
      </c>
      <c r="S4025" s="11">
        <v>0</v>
      </c>
      <c r="T4025" s="11">
        <v>0</v>
      </c>
      <c r="U4025" s="11">
        <v>15000000</v>
      </c>
      <c r="V4025" s="11">
        <v>0</v>
      </c>
      <c r="W4025" s="11">
        <v>15000000</v>
      </c>
      <c r="X4025" s="11">
        <v>0</v>
      </c>
      <c r="Y4025" s="11">
        <v>0</v>
      </c>
      <c r="Z4025" s="11">
        <v>0</v>
      </c>
      <c r="AA4025" s="11">
        <v>0</v>
      </c>
      <c r="AB4025" s="11">
        <v>0</v>
      </c>
      <c r="AC4025" s="11">
        <v>15000000</v>
      </c>
      <c r="AD4025" s="11">
        <v>0</v>
      </c>
      <c r="AE4025" s="11">
        <v>0</v>
      </c>
      <c r="AF4025" s="11">
        <v>0</v>
      </c>
      <c r="AG4025" s="11">
        <v>0</v>
      </c>
      <c r="AH4025" s="11">
        <v>0</v>
      </c>
      <c r="AI4025" s="11">
        <v>0</v>
      </c>
      <c r="AJ4025" s="11">
        <v>0</v>
      </c>
      <c r="AK4025" s="11">
        <v>0</v>
      </c>
      <c r="AL4025" s="11">
        <v>15000000</v>
      </c>
      <c r="AM4025" s="11">
        <v>0</v>
      </c>
      <c r="AN4025" s="11">
        <v>0</v>
      </c>
      <c r="AO40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40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40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5" s="11">
        <f>Table_PBS_SQL_DB2_PBSSQL_PBS_NDP_Tina_CG_QtrlyPerformance_Final[[#This Row],[GOU REL]]+Table_PBS_SQL_DB2_PBSSQL_PBS_NDP_Tina_CG_QtrlyPerformance_Final[[#This Row],[EXT REL]]</f>
        <v>15000000</v>
      </c>
      <c r="AT4025" s="11">
        <f>Table_PBS_SQL_DB2_PBSSQL_PBS_NDP_Tina_CG_QtrlyPerformance_Final[[#This Row],[GOU EXP]]+Table_PBS_SQL_DB2_PBSSQL_PBS_NDP_Tina_CG_QtrlyPerformance_Final[[#This Row],[EXT EXP]]</f>
        <v>15000000</v>
      </c>
      <c r="AU4025" s="11" t="str">
        <f>IF(Table_PBS_SQL_DB2_PBSSQL_PBS_NDP_Tina_CG_QtrlyPerformance_Final[[#This Row],[Item_Code]]&gt;"300000", "Capital", "Recurrent")</f>
        <v>Recurrent</v>
      </c>
    </row>
    <row r="4026" spans="1:47" x14ac:dyDescent="0.25">
      <c r="A4026" t="s">
        <v>169</v>
      </c>
      <c r="B4026" t="s">
        <v>1709</v>
      </c>
      <c r="C4026" t="s">
        <v>119</v>
      </c>
      <c r="D4026" t="s">
        <v>885</v>
      </c>
      <c r="E4026" t="s">
        <v>75</v>
      </c>
      <c r="F4026" t="s">
        <v>1171</v>
      </c>
      <c r="G4026" t="s">
        <v>31</v>
      </c>
      <c r="H4026" t="s">
        <v>1529</v>
      </c>
      <c r="I4026" t="s">
        <v>493</v>
      </c>
      <c r="J4026" t="s">
        <v>1710</v>
      </c>
      <c r="K4026" t="s">
        <v>171</v>
      </c>
      <c r="L4026" t="s">
        <v>1711</v>
      </c>
      <c r="M4026" t="s">
        <v>1174</v>
      </c>
      <c r="N4026" t="s">
        <v>1175</v>
      </c>
      <c r="O4026" t="s">
        <v>1028</v>
      </c>
      <c r="P4026" t="s">
        <v>1029</v>
      </c>
      <c r="Q4026" s="11">
        <v>0</v>
      </c>
      <c r="R4026" s="11">
        <v>0</v>
      </c>
      <c r="S4026" s="11">
        <v>0</v>
      </c>
      <c r="T4026" s="11">
        <v>0</v>
      </c>
      <c r="U4026" s="11">
        <v>200000000</v>
      </c>
      <c r="V4026" s="11">
        <v>0</v>
      </c>
      <c r="W4026" s="11">
        <v>200000000</v>
      </c>
      <c r="X4026" s="11">
        <v>0</v>
      </c>
      <c r="Y4026" s="11">
        <v>0</v>
      </c>
      <c r="Z4026" s="11">
        <v>0</v>
      </c>
      <c r="AA4026" s="11">
        <v>0</v>
      </c>
      <c r="AB4026" s="11">
        <v>0</v>
      </c>
      <c r="AC4026" s="11">
        <v>100000000</v>
      </c>
      <c r="AD4026" s="11">
        <v>25400000</v>
      </c>
      <c r="AE4026" s="11">
        <v>0</v>
      </c>
      <c r="AF4026" s="11">
        <v>0</v>
      </c>
      <c r="AG4026" s="11">
        <v>50000000</v>
      </c>
      <c r="AH4026" s="11">
        <v>17250000</v>
      </c>
      <c r="AI4026" s="11">
        <v>0</v>
      </c>
      <c r="AJ4026" s="11">
        <v>0</v>
      </c>
      <c r="AK4026" s="11">
        <v>50000000</v>
      </c>
      <c r="AL4026" s="11">
        <v>157350000</v>
      </c>
      <c r="AM4026" s="11">
        <v>0</v>
      </c>
      <c r="AN4026" s="11">
        <v>0</v>
      </c>
      <c r="AO40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0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40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6" s="11">
        <f>Table_PBS_SQL_DB2_PBSSQL_PBS_NDP_Tina_CG_QtrlyPerformance_Final[[#This Row],[GOU REL]]+Table_PBS_SQL_DB2_PBSSQL_PBS_NDP_Tina_CG_QtrlyPerformance_Final[[#This Row],[EXT REL]]</f>
        <v>200000000</v>
      </c>
      <c r="AT4026" s="11">
        <f>Table_PBS_SQL_DB2_PBSSQL_PBS_NDP_Tina_CG_QtrlyPerformance_Final[[#This Row],[GOU EXP]]+Table_PBS_SQL_DB2_PBSSQL_PBS_NDP_Tina_CG_QtrlyPerformance_Final[[#This Row],[EXT EXP]]</f>
        <v>200000000</v>
      </c>
      <c r="AU4026" s="11" t="str">
        <f>IF(Table_PBS_SQL_DB2_PBSSQL_PBS_NDP_Tina_CG_QtrlyPerformance_Final[[#This Row],[Item_Code]]&gt;"300000", "Capital", "Recurrent")</f>
        <v>Recurrent</v>
      </c>
    </row>
    <row r="4027" spans="1:47" x14ac:dyDescent="0.25">
      <c r="A4027" t="s">
        <v>169</v>
      </c>
      <c r="B4027" t="s">
        <v>1709</v>
      </c>
      <c r="C4027" t="s">
        <v>119</v>
      </c>
      <c r="D4027" t="s">
        <v>885</v>
      </c>
      <c r="E4027" t="s">
        <v>75</v>
      </c>
      <c r="F4027" t="s">
        <v>1171</v>
      </c>
      <c r="G4027" t="s">
        <v>31</v>
      </c>
      <c r="H4027" t="s">
        <v>1529</v>
      </c>
      <c r="I4027" t="s">
        <v>493</v>
      </c>
      <c r="J4027" t="s">
        <v>1710</v>
      </c>
      <c r="K4027" t="s">
        <v>171</v>
      </c>
      <c r="L4027" t="s">
        <v>1711</v>
      </c>
      <c r="M4027" t="s">
        <v>1910</v>
      </c>
      <c r="N4027" t="s">
        <v>1911</v>
      </c>
      <c r="O4027" t="s">
        <v>906</v>
      </c>
      <c r="P4027" t="s">
        <v>907</v>
      </c>
      <c r="Q4027" s="11">
        <v>0</v>
      </c>
      <c r="R4027" s="11">
        <v>0</v>
      </c>
      <c r="S4027" s="11">
        <v>0</v>
      </c>
      <c r="T4027" s="11">
        <v>0</v>
      </c>
      <c r="U4027" s="11">
        <v>50000000</v>
      </c>
      <c r="V4027" s="11">
        <v>0</v>
      </c>
      <c r="W4027" s="11">
        <v>50000000</v>
      </c>
      <c r="X4027" s="11">
        <v>0</v>
      </c>
      <c r="Y4027" s="11">
        <v>0</v>
      </c>
      <c r="Z4027" s="11">
        <v>0</v>
      </c>
      <c r="AA4027" s="11">
        <v>0</v>
      </c>
      <c r="AB4027" s="11">
        <v>0</v>
      </c>
      <c r="AC4027" s="11">
        <v>0</v>
      </c>
      <c r="AD4027" s="11">
        <v>0</v>
      </c>
      <c r="AE4027" s="11">
        <v>0</v>
      </c>
      <c r="AF4027" s="11">
        <v>0</v>
      </c>
      <c r="AG4027" s="11">
        <v>5000000</v>
      </c>
      <c r="AH4027" s="11">
        <v>0</v>
      </c>
      <c r="AI4027" s="11">
        <v>0</v>
      </c>
      <c r="AJ4027" s="11">
        <v>0</v>
      </c>
      <c r="AK4027" s="11">
        <v>40000000</v>
      </c>
      <c r="AL4027" s="11">
        <v>45002014</v>
      </c>
      <c r="AM4027" s="11">
        <v>0</v>
      </c>
      <c r="AN4027" s="11">
        <v>0</v>
      </c>
      <c r="AO40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45000000</v>
      </c>
      <c r="AP40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45002014</v>
      </c>
      <c r="AR40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7" s="11">
        <f>Table_PBS_SQL_DB2_PBSSQL_PBS_NDP_Tina_CG_QtrlyPerformance_Final[[#This Row],[GOU REL]]+Table_PBS_SQL_DB2_PBSSQL_PBS_NDP_Tina_CG_QtrlyPerformance_Final[[#This Row],[EXT REL]]</f>
        <v>45000000</v>
      </c>
      <c r="AT4027" s="11">
        <f>Table_PBS_SQL_DB2_PBSSQL_PBS_NDP_Tina_CG_QtrlyPerformance_Final[[#This Row],[GOU EXP]]+Table_PBS_SQL_DB2_PBSSQL_PBS_NDP_Tina_CG_QtrlyPerformance_Final[[#This Row],[EXT EXP]]</f>
        <v>45002014</v>
      </c>
      <c r="AU4027" s="11" t="str">
        <f>IF(Table_PBS_SQL_DB2_PBSSQL_PBS_NDP_Tina_CG_QtrlyPerformance_Final[[#This Row],[Item_Code]]&gt;"300000", "Capital", "Recurrent")</f>
        <v>Recurrent</v>
      </c>
    </row>
    <row r="4028" spans="1:47" x14ac:dyDescent="0.25">
      <c r="A4028" t="s">
        <v>169</v>
      </c>
      <c r="B4028" t="s">
        <v>1709</v>
      </c>
      <c r="C4028" t="s">
        <v>119</v>
      </c>
      <c r="D4028" t="s">
        <v>885</v>
      </c>
      <c r="E4028" t="s">
        <v>75</v>
      </c>
      <c r="F4028" t="s">
        <v>1171</v>
      </c>
      <c r="G4028" t="s">
        <v>31</v>
      </c>
      <c r="H4028" t="s">
        <v>1529</v>
      </c>
      <c r="I4028" t="s">
        <v>493</v>
      </c>
      <c r="J4028" t="s">
        <v>1710</v>
      </c>
      <c r="K4028" t="s">
        <v>171</v>
      </c>
      <c r="L4028" t="s">
        <v>1711</v>
      </c>
      <c r="M4028" t="s">
        <v>1910</v>
      </c>
      <c r="N4028" t="s">
        <v>1911</v>
      </c>
      <c r="O4028" t="s">
        <v>1025</v>
      </c>
      <c r="P4028" t="s">
        <v>1026</v>
      </c>
      <c r="Q4028" s="11">
        <v>0</v>
      </c>
      <c r="R4028" s="11">
        <v>0</v>
      </c>
      <c r="S4028" s="11">
        <v>0</v>
      </c>
      <c r="T4028" s="11">
        <v>0</v>
      </c>
      <c r="U4028" s="11">
        <v>293414431</v>
      </c>
      <c r="V4028" s="11">
        <v>0</v>
      </c>
      <c r="W4028" s="11">
        <v>293414431</v>
      </c>
      <c r="X4028" s="11">
        <v>0</v>
      </c>
      <c r="Y4028" s="11">
        <v>0</v>
      </c>
      <c r="Z4028" s="11">
        <v>0</v>
      </c>
      <c r="AA4028" s="11">
        <v>0</v>
      </c>
      <c r="AB4028" s="11">
        <v>0</v>
      </c>
      <c r="AC4028" s="11">
        <v>0</v>
      </c>
      <c r="AD4028" s="11">
        <v>0</v>
      </c>
      <c r="AE4028" s="11">
        <v>0</v>
      </c>
      <c r="AF4028" s="11">
        <v>0</v>
      </c>
      <c r="AG4028" s="11">
        <v>27616701</v>
      </c>
      <c r="AH4028" s="11">
        <v>0</v>
      </c>
      <c r="AI4028" s="11">
        <v>0</v>
      </c>
      <c r="AJ4028" s="11">
        <v>0</v>
      </c>
      <c r="AK4028" s="11">
        <v>150000000</v>
      </c>
      <c r="AL4028" s="11">
        <v>177616701</v>
      </c>
      <c r="AM4028" s="11">
        <v>0</v>
      </c>
      <c r="AN4028" s="11">
        <v>0</v>
      </c>
      <c r="AO40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177616701</v>
      </c>
      <c r="AP40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177616701</v>
      </c>
      <c r="AR40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8" s="11">
        <f>Table_PBS_SQL_DB2_PBSSQL_PBS_NDP_Tina_CG_QtrlyPerformance_Final[[#This Row],[GOU REL]]+Table_PBS_SQL_DB2_PBSSQL_PBS_NDP_Tina_CG_QtrlyPerformance_Final[[#This Row],[EXT REL]]</f>
        <v>177616701</v>
      </c>
      <c r="AT4028" s="11">
        <f>Table_PBS_SQL_DB2_PBSSQL_PBS_NDP_Tina_CG_QtrlyPerformance_Final[[#This Row],[GOU EXP]]+Table_PBS_SQL_DB2_PBSSQL_PBS_NDP_Tina_CG_QtrlyPerformance_Final[[#This Row],[EXT EXP]]</f>
        <v>177616701</v>
      </c>
      <c r="AU4028" s="11" t="str">
        <f>IF(Table_PBS_SQL_DB2_PBSSQL_PBS_NDP_Tina_CG_QtrlyPerformance_Final[[#This Row],[Item_Code]]&gt;"300000", "Capital", "Recurrent")</f>
        <v>Recurrent</v>
      </c>
    </row>
    <row r="4029" spans="1:47" x14ac:dyDescent="0.25">
      <c r="A4029" t="s">
        <v>169</v>
      </c>
      <c r="B4029" t="s">
        <v>1709</v>
      </c>
      <c r="C4029" t="s">
        <v>119</v>
      </c>
      <c r="D4029" t="s">
        <v>885</v>
      </c>
      <c r="E4029" t="s">
        <v>75</v>
      </c>
      <c r="F4029" t="s">
        <v>1171</v>
      </c>
      <c r="G4029" t="s">
        <v>31</v>
      </c>
      <c r="H4029" t="s">
        <v>1529</v>
      </c>
      <c r="I4029" t="s">
        <v>493</v>
      </c>
      <c r="J4029" t="s">
        <v>1710</v>
      </c>
      <c r="K4029" t="s">
        <v>171</v>
      </c>
      <c r="L4029" t="s">
        <v>1711</v>
      </c>
      <c r="M4029" t="s">
        <v>1910</v>
      </c>
      <c r="N4029" t="s">
        <v>1911</v>
      </c>
      <c r="O4029" t="s">
        <v>1005</v>
      </c>
      <c r="P4029" t="s">
        <v>1006</v>
      </c>
      <c r="Q4029" s="11">
        <v>0</v>
      </c>
      <c r="R4029" s="11">
        <v>0</v>
      </c>
      <c r="S4029" s="11">
        <v>0</v>
      </c>
      <c r="T4029" s="11">
        <v>0</v>
      </c>
      <c r="U4029" s="11">
        <v>40000000</v>
      </c>
      <c r="V4029" s="11">
        <v>0</v>
      </c>
      <c r="W4029" s="11">
        <v>40000000</v>
      </c>
      <c r="X4029" s="11">
        <v>0</v>
      </c>
      <c r="Y4029" s="11">
        <v>0</v>
      </c>
      <c r="Z4029" s="11">
        <v>0</v>
      </c>
      <c r="AA4029" s="11">
        <v>0</v>
      </c>
      <c r="AB4029" s="11">
        <v>0</v>
      </c>
      <c r="AC4029" s="11">
        <v>20000000</v>
      </c>
      <c r="AD4029" s="11">
        <v>6686100</v>
      </c>
      <c r="AE4029" s="11">
        <v>0</v>
      </c>
      <c r="AF4029" s="11">
        <v>0</v>
      </c>
      <c r="AG4029" s="11">
        <v>10000000</v>
      </c>
      <c r="AH4029" s="11">
        <v>23303900</v>
      </c>
      <c r="AI4029" s="11">
        <v>0</v>
      </c>
      <c r="AJ4029" s="11">
        <v>0</v>
      </c>
      <c r="AK4029" s="11">
        <v>10000000</v>
      </c>
      <c r="AL4029" s="11">
        <v>10010000</v>
      </c>
      <c r="AM4029" s="11">
        <v>0</v>
      </c>
      <c r="AN4029" s="11">
        <v>0</v>
      </c>
      <c r="AO40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40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v>
      </c>
      <c r="AR40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29" s="11">
        <f>Table_PBS_SQL_DB2_PBSSQL_PBS_NDP_Tina_CG_QtrlyPerformance_Final[[#This Row],[GOU REL]]+Table_PBS_SQL_DB2_PBSSQL_PBS_NDP_Tina_CG_QtrlyPerformance_Final[[#This Row],[EXT REL]]</f>
        <v>40000000</v>
      </c>
      <c r="AT4029" s="11">
        <f>Table_PBS_SQL_DB2_PBSSQL_PBS_NDP_Tina_CG_QtrlyPerformance_Final[[#This Row],[GOU EXP]]+Table_PBS_SQL_DB2_PBSSQL_PBS_NDP_Tina_CG_QtrlyPerformance_Final[[#This Row],[EXT EXP]]</f>
        <v>40000000</v>
      </c>
      <c r="AU4029" s="11" t="str">
        <f>IF(Table_PBS_SQL_DB2_PBSSQL_PBS_NDP_Tina_CG_QtrlyPerformance_Final[[#This Row],[Item_Code]]&gt;"300000", "Capital", "Recurrent")</f>
        <v>Recurrent</v>
      </c>
    </row>
    <row r="4030" spans="1:47" x14ac:dyDescent="0.25">
      <c r="A4030" t="s">
        <v>169</v>
      </c>
      <c r="B4030" t="s">
        <v>1709</v>
      </c>
      <c r="C4030" t="s">
        <v>119</v>
      </c>
      <c r="D4030" t="s">
        <v>885</v>
      </c>
      <c r="E4030" t="s">
        <v>75</v>
      </c>
      <c r="F4030" t="s">
        <v>1171</v>
      </c>
      <c r="G4030" t="s">
        <v>31</v>
      </c>
      <c r="H4030" t="s">
        <v>1529</v>
      </c>
      <c r="I4030" t="s">
        <v>493</v>
      </c>
      <c r="J4030" t="s">
        <v>1710</v>
      </c>
      <c r="K4030" t="s">
        <v>171</v>
      </c>
      <c r="L4030" t="s">
        <v>1711</v>
      </c>
      <c r="M4030" t="s">
        <v>1910</v>
      </c>
      <c r="N4030" t="s">
        <v>1911</v>
      </c>
      <c r="O4030" t="s">
        <v>893</v>
      </c>
      <c r="P4030" t="s">
        <v>894</v>
      </c>
      <c r="Q4030" s="11">
        <v>0</v>
      </c>
      <c r="R4030" s="11">
        <v>0</v>
      </c>
      <c r="S4030" s="11">
        <v>0</v>
      </c>
      <c r="T4030" s="11">
        <v>0</v>
      </c>
      <c r="U4030" s="11">
        <v>16800000000</v>
      </c>
      <c r="V4030" s="11">
        <v>0</v>
      </c>
      <c r="W4030" s="11">
        <v>16800000000</v>
      </c>
      <c r="X4030" s="11">
        <v>0</v>
      </c>
      <c r="Y4030" s="11">
        <v>0</v>
      </c>
      <c r="Z4030" s="11">
        <v>0</v>
      </c>
      <c r="AA4030" s="11">
        <v>0</v>
      </c>
      <c r="AB4030" s="11">
        <v>0</v>
      </c>
      <c r="AC4030" s="11">
        <v>5000000000</v>
      </c>
      <c r="AD4030" s="11">
        <v>3030705484</v>
      </c>
      <c r="AE4030" s="11">
        <v>0</v>
      </c>
      <c r="AF4030" s="11">
        <v>0</v>
      </c>
      <c r="AG4030" s="11">
        <v>4700000000</v>
      </c>
      <c r="AH4030" s="11">
        <v>4855000000</v>
      </c>
      <c r="AI4030" s="11">
        <v>0</v>
      </c>
      <c r="AJ4030" s="11">
        <v>0</v>
      </c>
      <c r="AK4030" s="11">
        <v>0</v>
      </c>
      <c r="AL4030" s="11">
        <v>1814294516</v>
      </c>
      <c r="AM4030" s="11">
        <v>0</v>
      </c>
      <c r="AN4030" s="11">
        <v>0</v>
      </c>
      <c r="AO40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9700000000</v>
      </c>
      <c r="AP40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9700000000</v>
      </c>
      <c r="AR40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0" s="11">
        <f>Table_PBS_SQL_DB2_PBSSQL_PBS_NDP_Tina_CG_QtrlyPerformance_Final[[#This Row],[GOU REL]]+Table_PBS_SQL_DB2_PBSSQL_PBS_NDP_Tina_CG_QtrlyPerformance_Final[[#This Row],[EXT REL]]</f>
        <v>9700000000</v>
      </c>
      <c r="AT4030" s="11">
        <f>Table_PBS_SQL_DB2_PBSSQL_PBS_NDP_Tina_CG_QtrlyPerformance_Final[[#This Row],[GOU EXP]]+Table_PBS_SQL_DB2_PBSSQL_PBS_NDP_Tina_CG_QtrlyPerformance_Final[[#This Row],[EXT EXP]]</f>
        <v>9700000000</v>
      </c>
      <c r="AU4030" s="11" t="str">
        <f>IF(Table_PBS_SQL_DB2_PBSSQL_PBS_NDP_Tina_CG_QtrlyPerformance_Final[[#This Row],[Item_Code]]&gt;"300000", "Capital", "Recurrent")</f>
        <v>Capital</v>
      </c>
    </row>
    <row r="4031" spans="1:47" x14ac:dyDescent="0.25">
      <c r="A4031" t="s">
        <v>173</v>
      </c>
      <c r="B4031" t="s">
        <v>174</v>
      </c>
      <c r="C4031" t="s">
        <v>119</v>
      </c>
      <c r="D4031" t="s">
        <v>885</v>
      </c>
      <c r="E4031" t="s">
        <v>31</v>
      </c>
      <c r="F4031" t="s">
        <v>886</v>
      </c>
      <c r="G4031" t="s">
        <v>75</v>
      </c>
      <c r="H4031" t="s">
        <v>1912</v>
      </c>
      <c r="I4031" t="s">
        <v>493</v>
      </c>
      <c r="J4031" t="s">
        <v>1913</v>
      </c>
      <c r="K4031" t="s">
        <v>175</v>
      </c>
      <c r="L4031" t="s">
        <v>1914</v>
      </c>
      <c r="M4031" t="s">
        <v>866</v>
      </c>
      <c r="N4031" t="s">
        <v>867</v>
      </c>
      <c r="O4031" t="s">
        <v>1392</v>
      </c>
      <c r="P4031" t="s">
        <v>1393</v>
      </c>
      <c r="Q4031" s="11">
        <v>0</v>
      </c>
      <c r="R4031" s="11">
        <v>0</v>
      </c>
      <c r="S4031" s="11">
        <v>0</v>
      </c>
      <c r="T4031" s="11">
        <v>0</v>
      </c>
      <c r="U4031" s="11">
        <v>2400000</v>
      </c>
      <c r="V4031" s="11">
        <v>0</v>
      </c>
      <c r="W4031" s="11">
        <v>2400000</v>
      </c>
      <c r="X4031" s="11">
        <v>0</v>
      </c>
      <c r="Y4031" s="11">
        <v>0</v>
      </c>
      <c r="Z4031" s="11">
        <v>0</v>
      </c>
      <c r="AA4031" s="11">
        <v>0</v>
      </c>
      <c r="AB4031" s="11">
        <v>0</v>
      </c>
      <c r="AC4031" s="11">
        <v>1200000</v>
      </c>
      <c r="AD4031" s="11">
        <v>0</v>
      </c>
      <c r="AE4031" s="11">
        <v>0</v>
      </c>
      <c r="AF4031" s="11">
        <v>0</v>
      </c>
      <c r="AG4031" s="11">
        <v>1200000</v>
      </c>
      <c r="AH4031" s="11">
        <v>1770000</v>
      </c>
      <c r="AI4031" s="11">
        <v>0</v>
      </c>
      <c r="AJ4031" s="11">
        <v>0</v>
      </c>
      <c r="AK4031" s="11">
        <v>0</v>
      </c>
      <c r="AL4031" s="11">
        <v>630000</v>
      </c>
      <c r="AM4031" s="11">
        <v>0</v>
      </c>
      <c r="AN4031" s="11">
        <v>0</v>
      </c>
      <c r="AO40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v>
      </c>
      <c r="AP40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v>
      </c>
      <c r="AR40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1" s="11">
        <f>Table_PBS_SQL_DB2_PBSSQL_PBS_NDP_Tina_CG_QtrlyPerformance_Final[[#This Row],[GOU REL]]+Table_PBS_SQL_DB2_PBSSQL_PBS_NDP_Tina_CG_QtrlyPerformance_Final[[#This Row],[EXT REL]]</f>
        <v>2400000</v>
      </c>
      <c r="AT4031" s="11">
        <f>Table_PBS_SQL_DB2_PBSSQL_PBS_NDP_Tina_CG_QtrlyPerformance_Final[[#This Row],[GOU EXP]]+Table_PBS_SQL_DB2_PBSSQL_PBS_NDP_Tina_CG_QtrlyPerformance_Final[[#This Row],[EXT EXP]]</f>
        <v>2400000</v>
      </c>
      <c r="AU4031" s="11" t="str">
        <f>IF(Table_PBS_SQL_DB2_PBSSQL_PBS_NDP_Tina_CG_QtrlyPerformance_Final[[#This Row],[Item_Code]]&gt;"300000", "Capital", "Recurrent")</f>
        <v>Recurrent</v>
      </c>
    </row>
    <row r="4032" spans="1:47" x14ac:dyDescent="0.25">
      <c r="A4032" t="s">
        <v>173</v>
      </c>
      <c r="B4032" t="s">
        <v>174</v>
      </c>
      <c r="C4032" t="s">
        <v>119</v>
      </c>
      <c r="D4032" t="s">
        <v>885</v>
      </c>
      <c r="E4032" t="s">
        <v>31</v>
      </c>
      <c r="F4032" t="s">
        <v>886</v>
      </c>
      <c r="G4032" t="s">
        <v>75</v>
      </c>
      <c r="H4032" t="s">
        <v>1912</v>
      </c>
      <c r="I4032" t="s">
        <v>493</v>
      </c>
      <c r="J4032" t="s">
        <v>1913</v>
      </c>
      <c r="K4032" t="s">
        <v>175</v>
      </c>
      <c r="L4032" t="s">
        <v>1914</v>
      </c>
      <c r="M4032" t="s">
        <v>866</v>
      </c>
      <c r="N4032" t="s">
        <v>867</v>
      </c>
      <c r="O4032" t="s">
        <v>1085</v>
      </c>
      <c r="P4032" t="s">
        <v>1086</v>
      </c>
      <c r="Q4032" s="11">
        <v>0</v>
      </c>
      <c r="R4032" s="11">
        <v>0</v>
      </c>
      <c r="S4032" s="11">
        <v>0</v>
      </c>
      <c r="T4032" s="11">
        <v>0</v>
      </c>
      <c r="U4032" s="11">
        <v>395000000</v>
      </c>
      <c r="V4032" s="11">
        <v>0</v>
      </c>
      <c r="W4032" s="11">
        <v>395000000</v>
      </c>
      <c r="X4032" s="11">
        <v>0</v>
      </c>
      <c r="Y4032" s="11">
        <v>0</v>
      </c>
      <c r="Z4032" s="11">
        <v>0</v>
      </c>
      <c r="AA4032" s="11">
        <v>0</v>
      </c>
      <c r="AB4032" s="11">
        <v>0</v>
      </c>
      <c r="AC4032" s="11">
        <v>116000000</v>
      </c>
      <c r="AD4032" s="11">
        <v>86180560</v>
      </c>
      <c r="AE4032" s="11">
        <v>0</v>
      </c>
      <c r="AF4032" s="11">
        <v>0</v>
      </c>
      <c r="AG4032" s="11">
        <v>58450000</v>
      </c>
      <c r="AH4032" s="11">
        <v>0</v>
      </c>
      <c r="AI4032" s="11">
        <v>0</v>
      </c>
      <c r="AJ4032" s="11">
        <v>0</v>
      </c>
      <c r="AK4032" s="11">
        <v>0</v>
      </c>
      <c r="AL4032" s="11">
        <v>0</v>
      </c>
      <c r="AM4032" s="11">
        <v>0</v>
      </c>
      <c r="AN4032" s="11">
        <v>0</v>
      </c>
      <c r="AO40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174450000</v>
      </c>
      <c r="AP40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86180560</v>
      </c>
      <c r="AR40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2" s="11">
        <f>Table_PBS_SQL_DB2_PBSSQL_PBS_NDP_Tina_CG_QtrlyPerformance_Final[[#This Row],[GOU REL]]+Table_PBS_SQL_DB2_PBSSQL_PBS_NDP_Tina_CG_QtrlyPerformance_Final[[#This Row],[EXT REL]]</f>
        <v>174450000</v>
      </c>
      <c r="AT4032" s="11">
        <f>Table_PBS_SQL_DB2_PBSSQL_PBS_NDP_Tina_CG_QtrlyPerformance_Final[[#This Row],[GOU EXP]]+Table_PBS_SQL_DB2_PBSSQL_PBS_NDP_Tina_CG_QtrlyPerformance_Final[[#This Row],[EXT EXP]]</f>
        <v>86180560</v>
      </c>
      <c r="AU4032" s="11" t="str">
        <f>IF(Table_PBS_SQL_DB2_PBSSQL_PBS_NDP_Tina_CG_QtrlyPerformance_Final[[#This Row],[Item_Code]]&gt;"300000", "Capital", "Recurrent")</f>
        <v>Recurrent</v>
      </c>
    </row>
    <row r="4033" spans="1:47" x14ac:dyDescent="0.25">
      <c r="A4033" t="s">
        <v>173</v>
      </c>
      <c r="B4033" t="s">
        <v>174</v>
      </c>
      <c r="C4033" t="s">
        <v>119</v>
      </c>
      <c r="D4033" t="s">
        <v>885</v>
      </c>
      <c r="E4033" t="s">
        <v>31</v>
      </c>
      <c r="F4033" t="s">
        <v>886</v>
      </c>
      <c r="G4033" t="s">
        <v>75</v>
      </c>
      <c r="H4033" t="s">
        <v>1912</v>
      </c>
      <c r="I4033" t="s">
        <v>493</v>
      </c>
      <c r="J4033" t="s">
        <v>1913</v>
      </c>
      <c r="K4033" t="s">
        <v>175</v>
      </c>
      <c r="L4033" t="s">
        <v>1914</v>
      </c>
      <c r="M4033" t="s">
        <v>866</v>
      </c>
      <c r="N4033" t="s">
        <v>867</v>
      </c>
      <c r="O4033" t="s">
        <v>1005</v>
      </c>
      <c r="P4033" t="s">
        <v>1006</v>
      </c>
      <c r="Q4033" s="11">
        <v>0</v>
      </c>
      <c r="R4033" s="11">
        <v>0</v>
      </c>
      <c r="S4033" s="11">
        <v>0</v>
      </c>
      <c r="T4033" s="11">
        <v>0</v>
      </c>
      <c r="U4033" s="11">
        <v>161224121</v>
      </c>
      <c r="V4033" s="11">
        <v>0</v>
      </c>
      <c r="W4033" s="11">
        <v>161224121</v>
      </c>
      <c r="X4033" s="11">
        <v>0</v>
      </c>
      <c r="Y4033" s="11">
        <v>0</v>
      </c>
      <c r="Z4033" s="11">
        <v>0</v>
      </c>
      <c r="AA4033" s="11">
        <v>0</v>
      </c>
      <c r="AB4033" s="11">
        <v>0</v>
      </c>
      <c r="AC4033" s="11">
        <v>80612000</v>
      </c>
      <c r="AD4033" s="11">
        <v>0</v>
      </c>
      <c r="AE4033" s="11">
        <v>0</v>
      </c>
      <c r="AF4033" s="11">
        <v>0</v>
      </c>
      <c r="AG4033" s="11">
        <v>80606000</v>
      </c>
      <c r="AH4033" s="11">
        <v>0</v>
      </c>
      <c r="AI4033" s="11">
        <v>0</v>
      </c>
      <c r="AJ4033" s="11">
        <v>0</v>
      </c>
      <c r="AK4033" s="11">
        <v>0</v>
      </c>
      <c r="AL4033" s="11">
        <v>161218000</v>
      </c>
      <c r="AM4033" s="11">
        <v>0</v>
      </c>
      <c r="AN4033" s="11">
        <v>0</v>
      </c>
      <c r="AO40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161218000</v>
      </c>
      <c r="AP40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161218000</v>
      </c>
      <c r="AR40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3" s="11">
        <f>Table_PBS_SQL_DB2_PBSSQL_PBS_NDP_Tina_CG_QtrlyPerformance_Final[[#This Row],[GOU REL]]+Table_PBS_SQL_DB2_PBSSQL_PBS_NDP_Tina_CG_QtrlyPerformance_Final[[#This Row],[EXT REL]]</f>
        <v>161218000</v>
      </c>
      <c r="AT4033" s="11">
        <f>Table_PBS_SQL_DB2_PBSSQL_PBS_NDP_Tina_CG_QtrlyPerformance_Final[[#This Row],[GOU EXP]]+Table_PBS_SQL_DB2_PBSSQL_PBS_NDP_Tina_CG_QtrlyPerformance_Final[[#This Row],[EXT EXP]]</f>
        <v>161218000</v>
      </c>
      <c r="AU4033" s="11" t="str">
        <f>IF(Table_PBS_SQL_DB2_PBSSQL_PBS_NDP_Tina_CG_QtrlyPerformance_Final[[#This Row],[Item_Code]]&gt;"300000", "Capital", "Recurrent")</f>
        <v>Recurrent</v>
      </c>
    </row>
    <row r="4034" spans="1:47" x14ac:dyDescent="0.25">
      <c r="A4034" t="s">
        <v>173</v>
      </c>
      <c r="B4034" t="s">
        <v>174</v>
      </c>
      <c r="C4034" t="s">
        <v>119</v>
      </c>
      <c r="D4034" t="s">
        <v>885</v>
      </c>
      <c r="E4034" t="s">
        <v>31</v>
      </c>
      <c r="F4034" t="s">
        <v>886</v>
      </c>
      <c r="G4034" t="s">
        <v>75</v>
      </c>
      <c r="H4034" t="s">
        <v>1912</v>
      </c>
      <c r="I4034" t="s">
        <v>493</v>
      </c>
      <c r="J4034" t="s">
        <v>1913</v>
      </c>
      <c r="K4034" t="s">
        <v>175</v>
      </c>
      <c r="L4034" t="s">
        <v>1914</v>
      </c>
      <c r="M4034" t="s">
        <v>866</v>
      </c>
      <c r="N4034" t="s">
        <v>867</v>
      </c>
      <c r="O4034" t="s">
        <v>1215</v>
      </c>
      <c r="P4034" t="s">
        <v>1216</v>
      </c>
      <c r="Q4034" s="11">
        <v>0</v>
      </c>
      <c r="R4034" s="11">
        <v>0</v>
      </c>
      <c r="S4034" s="11">
        <v>0</v>
      </c>
      <c r="T4034" s="11">
        <v>0</v>
      </c>
      <c r="U4034" s="11">
        <v>37000000</v>
      </c>
      <c r="V4034" s="11">
        <v>0</v>
      </c>
      <c r="W4034" s="11">
        <v>37000000</v>
      </c>
      <c r="X4034" s="11">
        <v>0</v>
      </c>
      <c r="Y4034" s="11">
        <v>0</v>
      </c>
      <c r="Z4034" s="11">
        <v>0</v>
      </c>
      <c r="AA4034" s="11">
        <v>0</v>
      </c>
      <c r="AB4034" s="11">
        <v>0</v>
      </c>
      <c r="AC4034" s="11">
        <v>0</v>
      </c>
      <c r="AD4034" s="11">
        <v>0</v>
      </c>
      <c r="AE4034" s="11">
        <v>0</v>
      </c>
      <c r="AF4034" s="11">
        <v>0</v>
      </c>
      <c r="AG4034" s="11">
        <v>0</v>
      </c>
      <c r="AH4034" s="11">
        <v>0</v>
      </c>
      <c r="AI4034" s="11">
        <v>0</v>
      </c>
      <c r="AJ4034" s="11">
        <v>0</v>
      </c>
      <c r="AK4034" s="11">
        <v>0</v>
      </c>
      <c r="AL4034" s="11">
        <v>0</v>
      </c>
      <c r="AM4034" s="11">
        <v>0</v>
      </c>
      <c r="AN4034" s="11">
        <v>0</v>
      </c>
      <c r="AO40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4" s="11">
        <f>Table_PBS_SQL_DB2_PBSSQL_PBS_NDP_Tina_CG_QtrlyPerformance_Final[[#This Row],[GOU REL]]+Table_PBS_SQL_DB2_PBSSQL_PBS_NDP_Tina_CG_QtrlyPerformance_Final[[#This Row],[EXT REL]]</f>
        <v>0</v>
      </c>
      <c r="AT4034" s="11">
        <f>Table_PBS_SQL_DB2_PBSSQL_PBS_NDP_Tina_CG_QtrlyPerformance_Final[[#This Row],[GOU EXP]]+Table_PBS_SQL_DB2_PBSSQL_PBS_NDP_Tina_CG_QtrlyPerformance_Final[[#This Row],[EXT EXP]]</f>
        <v>0</v>
      </c>
      <c r="AU4034" s="11" t="str">
        <f>IF(Table_PBS_SQL_DB2_PBSSQL_PBS_NDP_Tina_CG_QtrlyPerformance_Final[[#This Row],[Item_Code]]&gt;"300000", "Capital", "Recurrent")</f>
        <v>Capital</v>
      </c>
    </row>
    <row r="4035" spans="1:47" x14ac:dyDescent="0.25">
      <c r="A4035" t="s">
        <v>173</v>
      </c>
      <c r="B4035" t="s">
        <v>174</v>
      </c>
      <c r="C4035" t="s">
        <v>119</v>
      </c>
      <c r="D4035" t="s">
        <v>885</v>
      </c>
      <c r="E4035" t="s">
        <v>31</v>
      </c>
      <c r="F4035" t="s">
        <v>886</v>
      </c>
      <c r="G4035" t="s">
        <v>75</v>
      </c>
      <c r="H4035" t="s">
        <v>1912</v>
      </c>
      <c r="I4035" t="s">
        <v>493</v>
      </c>
      <c r="J4035" t="s">
        <v>1913</v>
      </c>
      <c r="K4035" t="s">
        <v>175</v>
      </c>
      <c r="L4035" t="s">
        <v>1914</v>
      </c>
      <c r="M4035" t="s">
        <v>866</v>
      </c>
      <c r="N4035" t="s">
        <v>867</v>
      </c>
      <c r="O4035" t="s">
        <v>982</v>
      </c>
      <c r="P4035" t="s">
        <v>983</v>
      </c>
      <c r="Q4035" s="11">
        <v>0</v>
      </c>
      <c r="R4035" s="11">
        <v>0</v>
      </c>
      <c r="S4035" s="11">
        <v>0</v>
      </c>
      <c r="T4035" s="11">
        <v>0</v>
      </c>
      <c r="U4035" s="11">
        <v>39000000</v>
      </c>
      <c r="V4035" s="11">
        <v>0</v>
      </c>
      <c r="W4035" s="11">
        <v>39000000</v>
      </c>
      <c r="X4035" s="11">
        <v>0</v>
      </c>
      <c r="Y4035" s="11">
        <v>0</v>
      </c>
      <c r="Z4035" s="11">
        <v>0</v>
      </c>
      <c r="AA4035" s="11">
        <v>0</v>
      </c>
      <c r="AB4035" s="11">
        <v>0</v>
      </c>
      <c r="AC4035" s="11">
        <v>9750000</v>
      </c>
      <c r="AD4035" s="11">
        <v>0</v>
      </c>
      <c r="AE4035" s="11">
        <v>0</v>
      </c>
      <c r="AF4035" s="11">
        <v>0</v>
      </c>
      <c r="AG4035" s="11">
        <v>0</v>
      </c>
      <c r="AH4035" s="11">
        <v>0</v>
      </c>
      <c r="AI4035" s="11">
        <v>0</v>
      </c>
      <c r="AJ4035" s="11">
        <v>0</v>
      </c>
      <c r="AK4035" s="11">
        <v>0</v>
      </c>
      <c r="AL4035" s="11">
        <v>9750000</v>
      </c>
      <c r="AM4035" s="11">
        <v>0</v>
      </c>
      <c r="AN4035" s="11">
        <v>0</v>
      </c>
      <c r="AO40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9750000</v>
      </c>
      <c r="AP40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9750000</v>
      </c>
      <c r="AR40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5" s="11">
        <f>Table_PBS_SQL_DB2_PBSSQL_PBS_NDP_Tina_CG_QtrlyPerformance_Final[[#This Row],[GOU REL]]+Table_PBS_SQL_DB2_PBSSQL_PBS_NDP_Tina_CG_QtrlyPerformance_Final[[#This Row],[EXT REL]]</f>
        <v>9750000</v>
      </c>
      <c r="AT4035" s="11">
        <f>Table_PBS_SQL_DB2_PBSSQL_PBS_NDP_Tina_CG_QtrlyPerformance_Final[[#This Row],[GOU EXP]]+Table_PBS_SQL_DB2_PBSSQL_PBS_NDP_Tina_CG_QtrlyPerformance_Final[[#This Row],[EXT EXP]]</f>
        <v>9750000</v>
      </c>
      <c r="AU4035" s="11" t="str">
        <f>IF(Table_PBS_SQL_DB2_PBSSQL_PBS_NDP_Tina_CG_QtrlyPerformance_Final[[#This Row],[Item_Code]]&gt;"300000", "Capital", "Recurrent")</f>
        <v>Capital</v>
      </c>
    </row>
    <row r="4036" spans="1:47" x14ac:dyDescent="0.25">
      <c r="A4036" t="s">
        <v>173</v>
      </c>
      <c r="B4036" t="s">
        <v>174</v>
      </c>
      <c r="C4036" t="s">
        <v>119</v>
      </c>
      <c r="D4036" t="s">
        <v>885</v>
      </c>
      <c r="E4036" t="s">
        <v>31</v>
      </c>
      <c r="F4036" t="s">
        <v>886</v>
      </c>
      <c r="G4036" t="s">
        <v>75</v>
      </c>
      <c r="H4036" t="s">
        <v>1912</v>
      </c>
      <c r="I4036" t="s">
        <v>493</v>
      </c>
      <c r="J4036" t="s">
        <v>1913</v>
      </c>
      <c r="K4036" t="s">
        <v>175</v>
      </c>
      <c r="L4036" t="s">
        <v>1914</v>
      </c>
      <c r="M4036" t="s">
        <v>866</v>
      </c>
      <c r="N4036" t="s">
        <v>867</v>
      </c>
      <c r="O4036" t="s">
        <v>957</v>
      </c>
      <c r="P4036" t="s">
        <v>958</v>
      </c>
      <c r="Q4036" s="11">
        <v>0</v>
      </c>
      <c r="R4036" s="11">
        <v>0</v>
      </c>
      <c r="S4036" s="11">
        <v>0</v>
      </c>
      <c r="T4036" s="11">
        <v>0</v>
      </c>
      <c r="U4036" s="11">
        <v>87800000</v>
      </c>
      <c r="V4036" s="11">
        <v>0</v>
      </c>
      <c r="W4036" s="11">
        <v>87800000</v>
      </c>
      <c r="X4036" s="11">
        <v>0</v>
      </c>
      <c r="Y4036" s="11">
        <v>0</v>
      </c>
      <c r="Z4036" s="11">
        <v>0</v>
      </c>
      <c r="AA4036" s="11">
        <v>0</v>
      </c>
      <c r="AB4036" s="11">
        <v>0</v>
      </c>
      <c r="AC4036" s="11">
        <v>21950000</v>
      </c>
      <c r="AD4036" s="11">
        <v>0</v>
      </c>
      <c r="AE4036" s="11">
        <v>0</v>
      </c>
      <c r="AF4036" s="11">
        <v>0</v>
      </c>
      <c r="AG4036" s="11">
        <v>0</v>
      </c>
      <c r="AH4036" s="11">
        <v>455000</v>
      </c>
      <c r="AI4036" s="11">
        <v>0</v>
      </c>
      <c r="AJ4036" s="11">
        <v>0</v>
      </c>
      <c r="AK4036" s="11">
        <v>0</v>
      </c>
      <c r="AL4036" s="11">
        <v>18570000</v>
      </c>
      <c r="AM4036" s="11">
        <v>0</v>
      </c>
      <c r="AN4036" s="11">
        <v>0</v>
      </c>
      <c r="AO40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21950000</v>
      </c>
      <c r="AP40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19025000</v>
      </c>
      <c r="AR40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6" s="11">
        <f>Table_PBS_SQL_DB2_PBSSQL_PBS_NDP_Tina_CG_QtrlyPerformance_Final[[#This Row],[GOU REL]]+Table_PBS_SQL_DB2_PBSSQL_PBS_NDP_Tina_CG_QtrlyPerformance_Final[[#This Row],[EXT REL]]</f>
        <v>21950000</v>
      </c>
      <c r="AT4036" s="11">
        <f>Table_PBS_SQL_DB2_PBSSQL_PBS_NDP_Tina_CG_QtrlyPerformance_Final[[#This Row],[GOU EXP]]+Table_PBS_SQL_DB2_PBSSQL_PBS_NDP_Tina_CG_QtrlyPerformance_Final[[#This Row],[EXT EXP]]</f>
        <v>19025000</v>
      </c>
      <c r="AU4036" s="11" t="str">
        <f>IF(Table_PBS_SQL_DB2_PBSSQL_PBS_NDP_Tina_CG_QtrlyPerformance_Final[[#This Row],[Item_Code]]&gt;"300000", "Capital", "Recurrent")</f>
        <v>Capital</v>
      </c>
    </row>
    <row r="4037" spans="1:47" x14ac:dyDescent="0.25">
      <c r="A4037" t="s">
        <v>590</v>
      </c>
      <c r="B4037" t="s">
        <v>591</v>
      </c>
      <c r="C4037" t="s">
        <v>491</v>
      </c>
      <c r="D4037" t="s">
        <v>861</v>
      </c>
      <c r="E4037" t="s">
        <v>75</v>
      </c>
      <c r="F4037" t="s">
        <v>943</v>
      </c>
      <c r="G4037" t="s">
        <v>31</v>
      </c>
      <c r="H4037" t="s">
        <v>2330</v>
      </c>
      <c r="I4037" t="s">
        <v>493</v>
      </c>
      <c r="J4037" t="s">
        <v>2331</v>
      </c>
      <c r="K4037" t="s">
        <v>592</v>
      </c>
      <c r="L4037" t="s">
        <v>2332</v>
      </c>
      <c r="M4037" t="s">
        <v>866</v>
      </c>
      <c r="N4037" t="s">
        <v>867</v>
      </c>
      <c r="O4037" t="s">
        <v>1702</v>
      </c>
      <c r="P4037" t="s">
        <v>1703</v>
      </c>
      <c r="Q4037" s="11">
        <v>0</v>
      </c>
      <c r="R4037" s="11">
        <v>0</v>
      </c>
      <c r="S4037" s="11">
        <v>0</v>
      </c>
      <c r="T4037" s="11">
        <v>0</v>
      </c>
      <c r="U4037" s="11">
        <v>839296000</v>
      </c>
      <c r="V4037" s="11">
        <v>0</v>
      </c>
      <c r="W4037" s="11">
        <v>839296000</v>
      </c>
      <c r="X4037" s="11">
        <v>0</v>
      </c>
      <c r="Y4037" s="11">
        <v>0</v>
      </c>
      <c r="Z4037" s="11">
        <v>0</v>
      </c>
      <c r="AA4037" s="11">
        <v>0</v>
      </c>
      <c r="AB4037" s="11">
        <v>0</v>
      </c>
      <c r="AC4037" s="11">
        <v>279765333</v>
      </c>
      <c r="AD4037" s="11">
        <v>279765333</v>
      </c>
      <c r="AE4037" s="11">
        <v>0</v>
      </c>
      <c r="AF4037" s="11">
        <v>0</v>
      </c>
      <c r="AG4037" s="11">
        <v>195835733</v>
      </c>
      <c r="AH4037" s="11">
        <v>195835733</v>
      </c>
      <c r="AI4037" s="11">
        <v>0</v>
      </c>
      <c r="AJ4037" s="11">
        <v>0</v>
      </c>
      <c r="AK4037" s="11">
        <v>109108480</v>
      </c>
      <c r="AL4037" s="11">
        <v>109108480</v>
      </c>
      <c r="AM4037" s="11">
        <v>0</v>
      </c>
      <c r="AN4037" s="11">
        <v>0</v>
      </c>
      <c r="AO40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584709546</v>
      </c>
      <c r="AP40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584709546</v>
      </c>
      <c r="AR40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7" s="11">
        <f>Table_PBS_SQL_DB2_PBSSQL_PBS_NDP_Tina_CG_QtrlyPerformance_Final[[#This Row],[GOU REL]]+Table_PBS_SQL_DB2_PBSSQL_PBS_NDP_Tina_CG_QtrlyPerformance_Final[[#This Row],[EXT REL]]</f>
        <v>584709546</v>
      </c>
      <c r="AT4037" s="11">
        <f>Table_PBS_SQL_DB2_PBSSQL_PBS_NDP_Tina_CG_QtrlyPerformance_Final[[#This Row],[GOU EXP]]+Table_PBS_SQL_DB2_PBSSQL_PBS_NDP_Tina_CG_QtrlyPerformance_Final[[#This Row],[EXT EXP]]</f>
        <v>584709546</v>
      </c>
      <c r="AU4037" s="11" t="str">
        <f>IF(Table_PBS_SQL_DB2_PBSSQL_PBS_NDP_Tina_CG_QtrlyPerformance_Final[[#This Row],[Item_Code]]&gt;"300000", "Capital", "Recurrent")</f>
        <v>Capital</v>
      </c>
    </row>
    <row r="4038" spans="1:47" x14ac:dyDescent="0.25">
      <c r="A4038" t="s">
        <v>71</v>
      </c>
      <c r="B4038" t="s">
        <v>72</v>
      </c>
      <c r="C4038" t="s">
        <v>31</v>
      </c>
      <c r="D4038" t="s">
        <v>1031</v>
      </c>
      <c r="E4038" t="s">
        <v>31</v>
      </c>
      <c r="F4038" t="s">
        <v>1032</v>
      </c>
      <c r="G4038" t="s">
        <v>31</v>
      </c>
      <c r="H4038" t="s">
        <v>1714</v>
      </c>
      <c r="I4038" t="s">
        <v>493</v>
      </c>
      <c r="J4038" t="s">
        <v>1715</v>
      </c>
      <c r="K4038" t="s">
        <v>73</v>
      </c>
      <c r="L4038" t="s">
        <v>1716</v>
      </c>
      <c r="M4038" t="s">
        <v>866</v>
      </c>
      <c r="N4038" t="s">
        <v>867</v>
      </c>
      <c r="O4038" t="s">
        <v>934</v>
      </c>
      <c r="P4038" t="s">
        <v>935</v>
      </c>
      <c r="Q4038" s="11">
        <v>0</v>
      </c>
      <c r="R4038" s="11">
        <v>0</v>
      </c>
      <c r="S4038" s="11">
        <v>0</v>
      </c>
      <c r="T4038" s="11">
        <v>0</v>
      </c>
      <c r="U4038" s="11">
        <v>0</v>
      </c>
      <c r="V4038" s="11">
        <v>0</v>
      </c>
      <c r="W4038" s="11">
        <v>250000000</v>
      </c>
      <c r="X4038" s="11">
        <v>0</v>
      </c>
      <c r="Y4038" s="11">
        <v>0</v>
      </c>
      <c r="Z4038" s="11">
        <v>0</v>
      </c>
      <c r="AA4038" s="11">
        <v>0</v>
      </c>
      <c r="AB4038" s="11">
        <v>0</v>
      </c>
      <c r="AC4038" s="11">
        <v>0</v>
      </c>
      <c r="AD4038" s="11">
        <v>0</v>
      </c>
      <c r="AE4038" s="11">
        <v>0</v>
      </c>
      <c r="AF4038" s="11">
        <v>0</v>
      </c>
      <c r="AG4038" s="11">
        <v>0</v>
      </c>
      <c r="AH4038" s="11">
        <v>0</v>
      </c>
      <c r="AI4038" s="11">
        <v>0</v>
      </c>
      <c r="AJ4038" s="11">
        <v>0</v>
      </c>
      <c r="AK4038" s="11">
        <v>250000000</v>
      </c>
      <c r="AL4038" s="11">
        <v>240000001</v>
      </c>
      <c r="AM4038" s="11">
        <v>0</v>
      </c>
      <c r="AN4038" s="11">
        <v>0</v>
      </c>
      <c r="AO40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40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240000001</v>
      </c>
      <c r="AR40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8" s="11">
        <f>Table_PBS_SQL_DB2_PBSSQL_PBS_NDP_Tina_CG_QtrlyPerformance_Final[[#This Row],[GOU REL]]+Table_PBS_SQL_DB2_PBSSQL_PBS_NDP_Tina_CG_QtrlyPerformance_Final[[#This Row],[EXT REL]]</f>
        <v>250000000</v>
      </c>
      <c r="AT4038" s="11">
        <f>Table_PBS_SQL_DB2_PBSSQL_PBS_NDP_Tina_CG_QtrlyPerformance_Final[[#This Row],[GOU EXP]]+Table_PBS_SQL_DB2_PBSSQL_PBS_NDP_Tina_CG_QtrlyPerformance_Final[[#This Row],[EXT EXP]]</f>
        <v>240000001</v>
      </c>
      <c r="AU4038" s="11" t="str">
        <f>IF(Table_PBS_SQL_DB2_PBSSQL_PBS_NDP_Tina_CG_QtrlyPerformance_Final[[#This Row],[Item_Code]]&gt;"300000", "Capital", "Recurrent")</f>
        <v>Capital</v>
      </c>
    </row>
    <row r="4039" spans="1:47" x14ac:dyDescent="0.25">
      <c r="A4039" t="s">
        <v>194</v>
      </c>
      <c r="B4039" t="s">
        <v>195</v>
      </c>
      <c r="C4039" t="s">
        <v>177</v>
      </c>
      <c r="D4039" t="s">
        <v>960</v>
      </c>
      <c r="E4039" t="s">
        <v>31</v>
      </c>
      <c r="F4039" t="s">
        <v>961</v>
      </c>
      <c r="G4039" t="s">
        <v>87</v>
      </c>
      <c r="H4039" t="s">
        <v>1529</v>
      </c>
      <c r="I4039" t="s">
        <v>467</v>
      </c>
      <c r="J4039" t="s">
        <v>1718</v>
      </c>
      <c r="K4039" t="s">
        <v>196</v>
      </c>
      <c r="L4039" t="s">
        <v>1719</v>
      </c>
      <c r="M4039" t="s">
        <v>866</v>
      </c>
      <c r="N4039" t="s">
        <v>867</v>
      </c>
      <c r="O4039" t="s">
        <v>2333</v>
      </c>
      <c r="P4039" t="s">
        <v>2334</v>
      </c>
      <c r="Q4039" s="11">
        <v>0</v>
      </c>
      <c r="R4039" s="11">
        <v>0</v>
      </c>
      <c r="S4039" s="11">
        <v>0</v>
      </c>
      <c r="T4039" s="11">
        <v>0</v>
      </c>
      <c r="U4039" s="11">
        <v>3800000</v>
      </c>
      <c r="V4039" s="11">
        <v>0</v>
      </c>
      <c r="W4039" s="11">
        <v>3800000</v>
      </c>
      <c r="X4039" s="11">
        <v>0</v>
      </c>
      <c r="Y4039" s="11">
        <v>0</v>
      </c>
      <c r="Z4039" s="11">
        <v>0</v>
      </c>
      <c r="AA4039" s="11">
        <v>0</v>
      </c>
      <c r="AB4039" s="11">
        <v>0</v>
      </c>
      <c r="AC4039" s="11">
        <v>3800000</v>
      </c>
      <c r="AD4039" s="11">
        <v>0</v>
      </c>
      <c r="AE4039" s="11">
        <v>0</v>
      </c>
      <c r="AF4039" s="11">
        <v>0</v>
      </c>
      <c r="AG4039" s="11">
        <v>0</v>
      </c>
      <c r="AH4039" s="11">
        <v>0</v>
      </c>
      <c r="AI4039" s="11">
        <v>0</v>
      </c>
      <c r="AJ4039" s="11">
        <v>0</v>
      </c>
      <c r="AK4039" s="11">
        <v>0</v>
      </c>
      <c r="AL4039" s="11">
        <v>3800000</v>
      </c>
      <c r="AM4039" s="11">
        <v>0</v>
      </c>
      <c r="AN4039" s="11">
        <v>0</v>
      </c>
      <c r="AO40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3800000</v>
      </c>
      <c r="AP40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3800000</v>
      </c>
      <c r="AR40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39" s="11">
        <f>Table_PBS_SQL_DB2_PBSSQL_PBS_NDP_Tina_CG_QtrlyPerformance_Final[[#This Row],[GOU REL]]+Table_PBS_SQL_DB2_PBSSQL_PBS_NDP_Tina_CG_QtrlyPerformance_Final[[#This Row],[EXT REL]]</f>
        <v>3800000</v>
      </c>
      <c r="AT4039" s="11">
        <f>Table_PBS_SQL_DB2_PBSSQL_PBS_NDP_Tina_CG_QtrlyPerformance_Final[[#This Row],[GOU EXP]]+Table_PBS_SQL_DB2_PBSSQL_PBS_NDP_Tina_CG_QtrlyPerformance_Final[[#This Row],[EXT EXP]]</f>
        <v>3800000</v>
      </c>
      <c r="AU4039" s="11" t="str">
        <f>IF(Table_PBS_SQL_DB2_PBSSQL_PBS_NDP_Tina_CG_QtrlyPerformance_Final[[#This Row],[Item_Code]]&gt;"300000", "Capital", "Recurrent")</f>
        <v>Capital</v>
      </c>
    </row>
    <row r="4040" spans="1:47" x14ac:dyDescent="0.25">
      <c r="A4040" t="s">
        <v>198</v>
      </c>
      <c r="B4040" t="s">
        <v>199</v>
      </c>
      <c r="C4040" t="s">
        <v>177</v>
      </c>
      <c r="D4040" t="s">
        <v>960</v>
      </c>
      <c r="E4040" t="s">
        <v>31</v>
      </c>
      <c r="F4040" t="s">
        <v>961</v>
      </c>
      <c r="G4040" t="s">
        <v>31</v>
      </c>
      <c r="H4040" t="s">
        <v>1529</v>
      </c>
      <c r="I4040" t="s">
        <v>493</v>
      </c>
      <c r="J4040" t="s">
        <v>864</v>
      </c>
      <c r="K4040" t="s">
        <v>200</v>
      </c>
      <c r="L4040" t="s">
        <v>1720</v>
      </c>
      <c r="M4040" t="s">
        <v>866</v>
      </c>
      <c r="N4040" t="s">
        <v>867</v>
      </c>
      <c r="O4040" t="s">
        <v>1083</v>
      </c>
      <c r="P4040" t="s">
        <v>1084</v>
      </c>
      <c r="Q4040" s="11">
        <v>0</v>
      </c>
      <c r="R4040" s="11">
        <v>0</v>
      </c>
      <c r="S4040" s="11">
        <v>0</v>
      </c>
      <c r="T4040" s="11">
        <v>0</v>
      </c>
      <c r="U4040" s="11">
        <v>350000000</v>
      </c>
      <c r="V4040" s="11">
        <v>0</v>
      </c>
      <c r="W4040" s="11">
        <v>350000000</v>
      </c>
      <c r="X4040" s="11">
        <v>0</v>
      </c>
      <c r="Y4040" s="11">
        <v>0</v>
      </c>
      <c r="Z4040" s="11">
        <v>0</v>
      </c>
      <c r="AA4040" s="11">
        <v>0</v>
      </c>
      <c r="AB4040" s="11">
        <v>0</v>
      </c>
      <c r="AC4040" s="11">
        <v>0</v>
      </c>
      <c r="AD4040" s="11">
        <v>0</v>
      </c>
      <c r="AE4040" s="11">
        <v>0</v>
      </c>
      <c r="AF4040" s="11">
        <v>0</v>
      </c>
      <c r="AG4040" s="11">
        <v>190000000</v>
      </c>
      <c r="AH4040" s="11">
        <v>0</v>
      </c>
      <c r="AI4040" s="11">
        <v>0</v>
      </c>
      <c r="AJ4040" s="11">
        <v>0</v>
      </c>
      <c r="AK4040" s="11">
        <v>0</v>
      </c>
      <c r="AL4040" s="11">
        <v>170000000</v>
      </c>
      <c r="AM4040" s="11">
        <v>0</v>
      </c>
      <c r="AN4040" s="11">
        <v>0</v>
      </c>
      <c r="AO40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190000000</v>
      </c>
      <c r="AP40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170000000</v>
      </c>
      <c r="AR40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0" s="11">
        <f>Table_PBS_SQL_DB2_PBSSQL_PBS_NDP_Tina_CG_QtrlyPerformance_Final[[#This Row],[GOU REL]]+Table_PBS_SQL_DB2_PBSSQL_PBS_NDP_Tina_CG_QtrlyPerformance_Final[[#This Row],[EXT REL]]</f>
        <v>190000000</v>
      </c>
      <c r="AT4040" s="11">
        <f>Table_PBS_SQL_DB2_PBSSQL_PBS_NDP_Tina_CG_QtrlyPerformance_Final[[#This Row],[GOU EXP]]+Table_PBS_SQL_DB2_PBSSQL_PBS_NDP_Tina_CG_QtrlyPerformance_Final[[#This Row],[EXT EXP]]</f>
        <v>170000000</v>
      </c>
      <c r="AU4040" s="11" t="str">
        <f>IF(Table_PBS_SQL_DB2_PBSSQL_PBS_NDP_Tina_CG_QtrlyPerformance_Final[[#This Row],[Item_Code]]&gt;"300000", "Capital", "Recurrent")</f>
        <v>Recurrent</v>
      </c>
    </row>
    <row r="4041" spans="1:47" x14ac:dyDescent="0.25">
      <c r="A4041" t="s">
        <v>1721</v>
      </c>
      <c r="B4041" t="s">
        <v>1722</v>
      </c>
      <c r="C4041" t="s">
        <v>293</v>
      </c>
      <c r="D4041" t="s">
        <v>1206</v>
      </c>
      <c r="E4041" t="s">
        <v>31</v>
      </c>
      <c r="F4041" t="s">
        <v>1207</v>
      </c>
      <c r="G4041" t="s">
        <v>75</v>
      </c>
      <c r="H4041" t="s">
        <v>1723</v>
      </c>
      <c r="I4041" t="s">
        <v>493</v>
      </c>
      <c r="J4041" t="s">
        <v>1724</v>
      </c>
      <c r="K4041" t="s">
        <v>1725</v>
      </c>
      <c r="L4041" t="s">
        <v>1726</v>
      </c>
      <c r="M4041" t="s">
        <v>866</v>
      </c>
      <c r="N4041" t="s">
        <v>867</v>
      </c>
      <c r="O4041" t="s">
        <v>1004</v>
      </c>
      <c r="P4041" t="s">
        <v>868</v>
      </c>
      <c r="Q4041" s="11">
        <v>0</v>
      </c>
      <c r="R4041" s="11">
        <v>0</v>
      </c>
      <c r="S4041" s="11">
        <v>0</v>
      </c>
      <c r="T4041" s="11">
        <v>0</v>
      </c>
      <c r="U4041" s="11">
        <v>50000000</v>
      </c>
      <c r="V4041" s="11">
        <v>0</v>
      </c>
      <c r="W4041" s="11">
        <v>50000000</v>
      </c>
      <c r="X4041" s="11">
        <v>0</v>
      </c>
      <c r="Y4041" s="11">
        <v>0</v>
      </c>
      <c r="Z4041" s="11">
        <v>0</v>
      </c>
      <c r="AA4041" s="11">
        <v>0</v>
      </c>
      <c r="AB4041" s="11">
        <v>0</v>
      </c>
      <c r="AC4041" s="11">
        <v>0</v>
      </c>
      <c r="AD4041" s="11">
        <v>0</v>
      </c>
      <c r="AE4041" s="11">
        <v>0</v>
      </c>
      <c r="AF4041" s="11">
        <v>0</v>
      </c>
      <c r="AG4041" s="11">
        <v>0</v>
      </c>
      <c r="AH4041" s="11">
        <v>0</v>
      </c>
      <c r="AI4041" s="11">
        <v>0</v>
      </c>
      <c r="AJ4041" s="11">
        <v>0</v>
      </c>
      <c r="AK4041" s="11">
        <v>50000000</v>
      </c>
      <c r="AL4041" s="11">
        <v>41126677</v>
      </c>
      <c r="AM4041" s="11">
        <v>0</v>
      </c>
      <c r="AN4041" s="11">
        <v>0</v>
      </c>
      <c r="AO40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0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41126677</v>
      </c>
      <c r="AR40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1" s="11">
        <f>Table_PBS_SQL_DB2_PBSSQL_PBS_NDP_Tina_CG_QtrlyPerformance_Final[[#This Row],[GOU REL]]+Table_PBS_SQL_DB2_PBSSQL_PBS_NDP_Tina_CG_QtrlyPerformance_Final[[#This Row],[EXT REL]]</f>
        <v>50000000</v>
      </c>
      <c r="AT4041" s="11">
        <f>Table_PBS_SQL_DB2_PBSSQL_PBS_NDP_Tina_CG_QtrlyPerformance_Final[[#This Row],[GOU EXP]]+Table_PBS_SQL_DB2_PBSSQL_PBS_NDP_Tina_CG_QtrlyPerformance_Final[[#This Row],[EXT EXP]]</f>
        <v>41126677</v>
      </c>
      <c r="AU4041" s="11" t="str">
        <f>IF(Table_PBS_SQL_DB2_PBSSQL_PBS_NDP_Tina_CG_QtrlyPerformance_Final[[#This Row],[Item_Code]]&gt;"300000", "Capital", "Recurrent")</f>
        <v>Recurrent</v>
      </c>
    </row>
    <row r="4042" spans="1:47" x14ac:dyDescent="0.25">
      <c r="A4042" t="s">
        <v>359</v>
      </c>
      <c r="B4042" t="s">
        <v>360</v>
      </c>
      <c r="C4042" t="s">
        <v>293</v>
      </c>
      <c r="D4042" t="s">
        <v>1206</v>
      </c>
      <c r="E4042" t="s">
        <v>31</v>
      </c>
      <c r="F4042" t="s">
        <v>1207</v>
      </c>
      <c r="G4042" t="s">
        <v>75</v>
      </c>
      <c r="H4042" t="s">
        <v>1529</v>
      </c>
      <c r="I4042" t="s">
        <v>493</v>
      </c>
      <c r="J4042" t="s">
        <v>1736</v>
      </c>
      <c r="K4042" t="s">
        <v>1737</v>
      </c>
      <c r="L4042" t="s">
        <v>1738</v>
      </c>
      <c r="M4042" t="s">
        <v>1739</v>
      </c>
      <c r="N4042" t="s">
        <v>1740</v>
      </c>
      <c r="O4042" t="s">
        <v>978</v>
      </c>
      <c r="P4042" t="s">
        <v>979</v>
      </c>
      <c r="Q4042" s="11">
        <v>0</v>
      </c>
      <c r="R4042" s="11">
        <v>0</v>
      </c>
      <c r="S4042" s="11">
        <v>0</v>
      </c>
      <c r="T4042" s="11">
        <v>0</v>
      </c>
      <c r="U4042" s="11">
        <v>60000000</v>
      </c>
      <c r="V4042" s="11">
        <v>0</v>
      </c>
      <c r="W4042" s="11">
        <v>60000000</v>
      </c>
      <c r="X4042" s="11">
        <v>0</v>
      </c>
      <c r="Y4042" s="11">
        <v>0</v>
      </c>
      <c r="Z4042" s="11">
        <v>0</v>
      </c>
      <c r="AA4042" s="11">
        <v>0</v>
      </c>
      <c r="AB4042" s="11">
        <v>0</v>
      </c>
      <c r="AC4042" s="11">
        <v>0</v>
      </c>
      <c r="AD4042" s="11">
        <v>0</v>
      </c>
      <c r="AE4042" s="11">
        <v>0</v>
      </c>
      <c r="AF4042" s="11">
        <v>0</v>
      </c>
      <c r="AG4042" s="11">
        <v>0</v>
      </c>
      <c r="AH4042" s="11">
        <v>0</v>
      </c>
      <c r="AI4042" s="11">
        <v>0</v>
      </c>
      <c r="AJ4042" s="11">
        <v>0</v>
      </c>
      <c r="AK4042" s="11">
        <v>60000000</v>
      </c>
      <c r="AL4042" s="11">
        <v>60000000</v>
      </c>
      <c r="AM4042" s="11">
        <v>0</v>
      </c>
      <c r="AN4042" s="11">
        <v>0</v>
      </c>
      <c r="AO40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40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40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2" s="11">
        <f>Table_PBS_SQL_DB2_PBSSQL_PBS_NDP_Tina_CG_QtrlyPerformance_Final[[#This Row],[GOU REL]]+Table_PBS_SQL_DB2_PBSSQL_PBS_NDP_Tina_CG_QtrlyPerformance_Final[[#This Row],[EXT REL]]</f>
        <v>60000000</v>
      </c>
      <c r="AT4042" s="11">
        <f>Table_PBS_SQL_DB2_PBSSQL_PBS_NDP_Tina_CG_QtrlyPerformance_Final[[#This Row],[GOU EXP]]+Table_PBS_SQL_DB2_PBSSQL_PBS_NDP_Tina_CG_QtrlyPerformance_Final[[#This Row],[EXT EXP]]</f>
        <v>60000000</v>
      </c>
      <c r="AU4042" s="11" t="str">
        <f>IF(Table_PBS_SQL_DB2_PBSSQL_PBS_NDP_Tina_CG_QtrlyPerformance_Final[[#This Row],[Item_Code]]&gt;"300000", "Capital", "Recurrent")</f>
        <v>Recurrent</v>
      </c>
    </row>
    <row r="4043" spans="1:47" x14ac:dyDescent="0.25">
      <c r="A4043" t="s">
        <v>359</v>
      </c>
      <c r="B4043" t="s">
        <v>360</v>
      </c>
      <c r="C4043" t="s">
        <v>293</v>
      </c>
      <c r="D4043" t="s">
        <v>1206</v>
      </c>
      <c r="E4043" t="s">
        <v>31</v>
      </c>
      <c r="F4043" t="s">
        <v>1207</v>
      </c>
      <c r="G4043" t="s">
        <v>75</v>
      </c>
      <c r="H4043" t="s">
        <v>1529</v>
      </c>
      <c r="I4043" t="s">
        <v>493</v>
      </c>
      <c r="J4043" t="s">
        <v>1736</v>
      </c>
      <c r="K4043" t="s">
        <v>1737</v>
      </c>
      <c r="L4043" t="s">
        <v>1738</v>
      </c>
      <c r="M4043" t="s">
        <v>1739</v>
      </c>
      <c r="N4043" t="s">
        <v>1740</v>
      </c>
      <c r="O4043" t="s">
        <v>1516</v>
      </c>
      <c r="P4043" t="s">
        <v>1517</v>
      </c>
      <c r="Q4043" s="11">
        <v>0</v>
      </c>
      <c r="R4043" s="11">
        <v>0</v>
      </c>
      <c r="S4043" s="11">
        <v>0</v>
      </c>
      <c r="T4043" s="11">
        <v>0</v>
      </c>
      <c r="U4043" s="11">
        <v>219000000</v>
      </c>
      <c r="V4043" s="11">
        <v>0</v>
      </c>
      <c r="W4043" s="11">
        <v>219000000</v>
      </c>
      <c r="X4043" s="11">
        <v>0</v>
      </c>
      <c r="Y4043" s="11">
        <v>0</v>
      </c>
      <c r="Z4043" s="11">
        <v>0</v>
      </c>
      <c r="AA4043" s="11">
        <v>0</v>
      </c>
      <c r="AB4043" s="11">
        <v>0</v>
      </c>
      <c r="AC4043" s="11">
        <v>0</v>
      </c>
      <c r="AD4043" s="11">
        <v>0</v>
      </c>
      <c r="AE4043" s="11">
        <v>0</v>
      </c>
      <c r="AF4043" s="11">
        <v>0</v>
      </c>
      <c r="AG4043" s="11">
        <v>200000000</v>
      </c>
      <c r="AH4043" s="11">
        <v>193520000</v>
      </c>
      <c r="AI4043" s="11">
        <v>0</v>
      </c>
      <c r="AJ4043" s="11">
        <v>0</v>
      </c>
      <c r="AK4043" s="11">
        <v>0</v>
      </c>
      <c r="AL4043" s="11">
        <v>6480000</v>
      </c>
      <c r="AM4043" s="11">
        <v>0</v>
      </c>
      <c r="AN4043" s="11">
        <v>0</v>
      </c>
      <c r="AO40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0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40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3" s="11">
        <f>Table_PBS_SQL_DB2_PBSSQL_PBS_NDP_Tina_CG_QtrlyPerformance_Final[[#This Row],[GOU REL]]+Table_PBS_SQL_DB2_PBSSQL_PBS_NDP_Tina_CG_QtrlyPerformance_Final[[#This Row],[EXT REL]]</f>
        <v>200000000</v>
      </c>
      <c r="AT4043" s="11">
        <f>Table_PBS_SQL_DB2_PBSSQL_PBS_NDP_Tina_CG_QtrlyPerformance_Final[[#This Row],[GOU EXP]]+Table_PBS_SQL_DB2_PBSSQL_PBS_NDP_Tina_CG_QtrlyPerformance_Final[[#This Row],[EXT EXP]]</f>
        <v>200000000</v>
      </c>
      <c r="AU4043" s="11" t="str">
        <f>IF(Table_PBS_SQL_DB2_PBSSQL_PBS_NDP_Tina_CG_QtrlyPerformance_Final[[#This Row],[Item_Code]]&gt;"300000", "Capital", "Recurrent")</f>
        <v>Capital</v>
      </c>
    </row>
    <row r="4044" spans="1:47" x14ac:dyDescent="0.25">
      <c r="A4044" t="s">
        <v>367</v>
      </c>
      <c r="B4044" t="s">
        <v>368</v>
      </c>
      <c r="C4044" t="s">
        <v>293</v>
      </c>
      <c r="D4044" t="s">
        <v>1206</v>
      </c>
      <c r="E4044" t="s">
        <v>31</v>
      </c>
      <c r="F4044" t="s">
        <v>1207</v>
      </c>
      <c r="G4044" t="s">
        <v>75</v>
      </c>
      <c r="H4044" t="s">
        <v>1723</v>
      </c>
      <c r="I4044" t="s">
        <v>666</v>
      </c>
      <c r="J4044" t="s">
        <v>1750</v>
      </c>
      <c r="K4044" t="s">
        <v>369</v>
      </c>
      <c r="L4044" t="s">
        <v>1751</v>
      </c>
      <c r="M4044" t="s">
        <v>866</v>
      </c>
      <c r="N4044" t="s">
        <v>867</v>
      </c>
      <c r="O4044" t="s">
        <v>957</v>
      </c>
      <c r="P4044" t="s">
        <v>958</v>
      </c>
      <c r="Q4044" s="11">
        <v>0</v>
      </c>
      <c r="R4044" s="11">
        <v>0</v>
      </c>
      <c r="S4044" s="11">
        <v>0</v>
      </c>
      <c r="T4044" s="11">
        <v>0</v>
      </c>
      <c r="U4044" s="11">
        <v>206031283</v>
      </c>
      <c r="V4044" s="11">
        <v>0</v>
      </c>
      <c r="W4044" s="11">
        <v>206031283</v>
      </c>
      <c r="X4044" s="11">
        <v>0</v>
      </c>
      <c r="Y4044" s="11">
        <v>0</v>
      </c>
      <c r="Z4044" s="11">
        <v>0</v>
      </c>
      <c r="AA4044" s="11">
        <v>0</v>
      </c>
      <c r="AB4044" s="11">
        <v>0</v>
      </c>
      <c r="AC4044" s="11">
        <v>0</v>
      </c>
      <c r="AD4044" s="11">
        <v>0</v>
      </c>
      <c r="AE4044" s="11">
        <v>0</v>
      </c>
      <c r="AF4044" s="11">
        <v>0</v>
      </c>
      <c r="AG4044" s="11">
        <v>206031283</v>
      </c>
      <c r="AH4044" s="11">
        <v>0</v>
      </c>
      <c r="AI4044" s="11">
        <v>0</v>
      </c>
      <c r="AJ4044" s="11">
        <v>0</v>
      </c>
      <c r="AK4044" s="11">
        <v>0</v>
      </c>
      <c r="AL4044" s="11">
        <v>206021680</v>
      </c>
      <c r="AM4044" s="11">
        <v>0</v>
      </c>
      <c r="AN4044" s="11">
        <v>0</v>
      </c>
      <c r="AO40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206031283</v>
      </c>
      <c r="AP40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206021680</v>
      </c>
      <c r="AR40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4" s="11">
        <f>Table_PBS_SQL_DB2_PBSSQL_PBS_NDP_Tina_CG_QtrlyPerformance_Final[[#This Row],[GOU REL]]+Table_PBS_SQL_DB2_PBSSQL_PBS_NDP_Tina_CG_QtrlyPerformance_Final[[#This Row],[EXT REL]]</f>
        <v>206031283</v>
      </c>
      <c r="AT4044" s="11">
        <f>Table_PBS_SQL_DB2_PBSSQL_PBS_NDP_Tina_CG_QtrlyPerformance_Final[[#This Row],[GOU EXP]]+Table_PBS_SQL_DB2_PBSSQL_PBS_NDP_Tina_CG_QtrlyPerformance_Final[[#This Row],[EXT EXP]]</f>
        <v>206021680</v>
      </c>
      <c r="AU4044" s="11" t="str">
        <f>IF(Table_PBS_SQL_DB2_PBSSQL_PBS_NDP_Tina_CG_QtrlyPerformance_Final[[#This Row],[Item_Code]]&gt;"300000", "Capital", "Recurrent")</f>
        <v>Capital</v>
      </c>
    </row>
    <row r="4045" spans="1:47" x14ac:dyDescent="0.25">
      <c r="A4045" t="s">
        <v>371</v>
      </c>
      <c r="B4045" t="s">
        <v>372</v>
      </c>
      <c r="C4045" t="s">
        <v>293</v>
      </c>
      <c r="D4045" t="s">
        <v>1206</v>
      </c>
      <c r="E4045" t="s">
        <v>31</v>
      </c>
      <c r="F4045" t="s">
        <v>1207</v>
      </c>
      <c r="G4045" t="s">
        <v>75</v>
      </c>
      <c r="H4045" t="s">
        <v>1529</v>
      </c>
      <c r="I4045" t="s">
        <v>477</v>
      </c>
      <c r="J4045" t="s">
        <v>1752</v>
      </c>
      <c r="K4045" t="s">
        <v>373</v>
      </c>
      <c r="L4045" t="s">
        <v>1753</v>
      </c>
      <c r="M4045" t="s">
        <v>1232</v>
      </c>
      <c r="N4045" t="s">
        <v>1233</v>
      </c>
      <c r="O4045" t="s">
        <v>1155</v>
      </c>
      <c r="P4045" t="s">
        <v>1156</v>
      </c>
      <c r="Q4045" s="11">
        <v>0</v>
      </c>
      <c r="R4045" s="11">
        <v>0</v>
      </c>
      <c r="S4045" s="11">
        <v>0</v>
      </c>
      <c r="T4045" s="11">
        <v>0</v>
      </c>
      <c r="U4045" s="11">
        <v>150000000</v>
      </c>
      <c r="V4045" s="11">
        <v>0</v>
      </c>
      <c r="W4045" s="11">
        <v>150000000</v>
      </c>
      <c r="X4045" s="11">
        <v>0</v>
      </c>
      <c r="Y4045" s="11">
        <v>0</v>
      </c>
      <c r="Z4045" s="11">
        <v>0</v>
      </c>
      <c r="AA4045" s="11">
        <v>0</v>
      </c>
      <c r="AB4045" s="11">
        <v>0</v>
      </c>
      <c r="AC4045" s="11">
        <v>150000000</v>
      </c>
      <c r="AD4045" s="11">
        <v>0</v>
      </c>
      <c r="AE4045" s="11">
        <v>0</v>
      </c>
      <c r="AF4045" s="11">
        <v>0</v>
      </c>
      <c r="AG4045" s="11">
        <v>0</v>
      </c>
      <c r="AH4045" s="11">
        <v>0</v>
      </c>
      <c r="AI4045" s="11">
        <v>0</v>
      </c>
      <c r="AJ4045" s="11">
        <v>0</v>
      </c>
      <c r="AK4045" s="11">
        <v>0</v>
      </c>
      <c r="AL4045" s="11">
        <v>150000000</v>
      </c>
      <c r="AM4045" s="11">
        <v>0</v>
      </c>
      <c r="AN4045" s="11">
        <v>0</v>
      </c>
      <c r="AO40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40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40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5" s="11">
        <f>Table_PBS_SQL_DB2_PBSSQL_PBS_NDP_Tina_CG_QtrlyPerformance_Final[[#This Row],[GOU REL]]+Table_PBS_SQL_DB2_PBSSQL_PBS_NDP_Tina_CG_QtrlyPerformance_Final[[#This Row],[EXT REL]]</f>
        <v>150000000</v>
      </c>
      <c r="AT4045" s="11">
        <f>Table_PBS_SQL_DB2_PBSSQL_PBS_NDP_Tina_CG_QtrlyPerformance_Final[[#This Row],[GOU EXP]]+Table_PBS_SQL_DB2_PBSSQL_PBS_NDP_Tina_CG_QtrlyPerformance_Final[[#This Row],[EXT EXP]]</f>
        <v>150000000</v>
      </c>
      <c r="AU4045" s="11" t="str">
        <f>IF(Table_PBS_SQL_DB2_PBSSQL_PBS_NDP_Tina_CG_QtrlyPerformance_Final[[#This Row],[Item_Code]]&gt;"300000", "Capital", "Recurrent")</f>
        <v>Capital</v>
      </c>
    </row>
    <row r="4046" spans="1:47" x14ac:dyDescent="0.25">
      <c r="A4046" t="s">
        <v>371</v>
      </c>
      <c r="B4046" t="s">
        <v>372</v>
      </c>
      <c r="C4046" t="s">
        <v>293</v>
      </c>
      <c r="D4046" t="s">
        <v>1206</v>
      </c>
      <c r="E4046" t="s">
        <v>31</v>
      </c>
      <c r="F4046" t="s">
        <v>1207</v>
      </c>
      <c r="G4046" t="s">
        <v>75</v>
      </c>
      <c r="H4046" t="s">
        <v>1529</v>
      </c>
      <c r="I4046" t="s">
        <v>477</v>
      </c>
      <c r="J4046" t="s">
        <v>1752</v>
      </c>
      <c r="K4046" t="s">
        <v>373</v>
      </c>
      <c r="L4046" t="s">
        <v>1753</v>
      </c>
      <c r="M4046" t="s">
        <v>866</v>
      </c>
      <c r="N4046" t="s">
        <v>867</v>
      </c>
      <c r="O4046" t="s">
        <v>934</v>
      </c>
      <c r="P4046" t="s">
        <v>935</v>
      </c>
      <c r="Q4046" s="11">
        <v>0</v>
      </c>
      <c r="R4046" s="11">
        <v>0</v>
      </c>
      <c r="S4046" s="11">
        <v>0</v>
      </c>
      <c r="T4046" s="11">
        <v>0</v>
      </c>
      <c r="U4046" s="11">
        <v>500000000</v>
      </c>
      <c r="V4046" s="11">
        <v>0</v>
      </c>
      <c r="W4046" s="11">
        <v>500000000</v>
      </c>
      <c r="X4046" s="11">
        <v>0</v>
      </c>
      <c r="Y4046" s="11">
        <v>0</v>
      </c>
      <c r="Z4046" s="11">
        <v>0</v>
      </c>
      <c r="AA4046" s="11">
        <v>0</v>
      </c>
      <c r="AB4046" s="11">
        <v>0</v>
      </c>
      <c r="AC4046" s="11">
        <v>0</v>
      </c>
      <c r="AD4046" s="11">
        <v>0</v>
      </c>
      <c r="AE4046" s="11">
        <v>0</v>
      </c>
      <c r="AF4046" s="11">
        <v>0</v>
      </c>
      <c r="AG4046" s="11">
        <v>500000000</v>
      </c>
      <c r="AH4046" s="11">
        <v>0</v>
      </c>
      <c r="AI4046" s="11">
        <v>0</v>
      </c>
      <c r="AJ4046" s="11">
        <v>0</v>
      </c>
      <c r="AK4046" s="11">
        <v>0</v>
      </c>
      <c r="AL4046" s="11">
        <v>500000000</v>
      </c>
      <c r="AM4046" s="11">
        <v>0</v>
      </c>
      <c r="AN4046" s="11">
        <v>0</v>
      </c>
      <c r="AO40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40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40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6" s="11">
        <f>Table_PBS_SQL_DB2_PBSSQL_PBS_NDP_Tina_CG_QtrlyPerformance_Final[[#This Row],[GOU REL]]+Table_PBS_SQL_DB2_PBSSQL_PBS_NDP_Tina_CG_QtrlyPerformance_Final[[#This Row],[EXT REL]]</f>
        <v>500000000</v>
      </c>
      <c r="AT4046" s="11">
        <f>Table_PBS_SQL_DB2_PBSSQL_PBS_NDP_Tina_CG_QtrlyPerformance_Final[[#This Row],[GOU EXP]]+Table_PBS_SQL_DB2_PBSSQL_PBS_NDP_Tina_CG_QtrlyPerformance_Final[[#This Row],[EXT EXP]]</f>
        <v>500000000</v>
      </c>
      <c r="AU4046" s="11" t="str">
        <f>IF(Table_PBS_SQL_DB2_PBSSQL_PBS_NDP_Tina_CG_QtrlyPerformance_Final[[#This Row],[Item_Code]]&gt;"300000", "Capital", "Recurrent")</f>
        <v>Capital</v>
      </c>
    </row>
    <row r="4047" spans="1:47" x14ac:dyDescent="0.25">
      <c r="A4047" t="s">
        <v>371</v>
      </c>
      <c r="B4047" t="s">
        <v>372</v>
      </c>
      <c r="C4047" t="s">
        <v>293</v>
      </c>
      <c r="D4047" t="s">
        <v>1206</v>
      </c>
      <c r="E4047" t="s">
        <v>31</v>
      </c>
      <c r="F4047" t="s">
        <v>1207</v>
      </c>
      <c r="G4047" t="s">
        <v>75</v>
      </c>
      <c r="H4047" t="s">
        <v>1529</v>
      </c>
      <c r="I4047" t="s">
        <v>477</v>
      </c>
      <c r="J4047" t="s">
        <v>1752</v>
      </c>
      <c r="K4047" t="s">
        <v>373</v>
      </c>
      <c r="L4047" t="s">
        <v>1753</v>
      </c>
      <c r="M4047" t="s">
        <v>866</v>
      </c>
      <c r="N4047" t="s">
        <v>867</v>
      </c>
      <c r="O4047" t="s">
        <v>1215</v>
      </c>
      <c r="P4047" t="s">
        <v>1216</v>
      </c>
      <c r="Q4047" s="11">
        <v>0</v>
      </c>
      <c r="R4047" s="11">
        <v>0</v>
      </c>
      <c r="S4047" s="11">
        <v>0</v>
      </c>
      <c r="T4047" s="11">
        <v>0</v>
      </c>
      <c r="U4047" s="11">
        <v>3500000</v>
      </c>
      <c r="V4047" s="11">
        <v>0</v>
      </c>
      <c r="W4047" s="11">
        <v>3500000</v>
      </c>
      <c r="X4047" s="11">
        <v>0</v>
      </c>
      <c r="Y4047" s="11">
        <v>0</v>
      </c>
      <c r="Z4047" s="11">
        <v>0</v>
      </c>
      <c r="AA4047" s="11">
        <v>0</v>
      </c>
      <c r="AB4047" s="11">
        <v>0</v>
      </c>
      <c r="AC4047" s="11">
        <v>0</v>
      </c>
      <c r="AD4047" s="11">
        <v>0</v>
      </c>
      <c r="AE4047" s="11">
        <v>0</v>
      </c>
      <c r="AF4047" s="11">
        <v>0</v>
      </c>
      <c r="AG4047" s="11">
        <v>3500000</v>
      </c>
      <c r="AH4047" s="11">
        <v>0</v>
      </c>
      <c r="AI4047" s="11">
        <v>0</v>
      </c>
      <c r="AJ4047" s="11">
        <v>0</v>
      </c>
      <c r="AK4047" s="11">
        <v>0</v>
      </c>
      <c r="AL4047" s="11">
        <v>3500000</v>
      </c>
      <c r="AM4047" s="11">
        <v>0</v>
      </c>
      <c r="AN4047" s="11">
        <v>0</v>
      </c>
      <c r="AO40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v>
      </c>
      <c r="AP40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v>
      </c>
      <c r="AR40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7" s="11">
        <f>Table_PBS_SQL_DB2_PBSSQL_PBS_NDP_Tina_CG_QtrlyPerformance_Final[[#This Row],[GOU REL]]+Table_PBS_SQL_DB2_PBSSQL_PBS_NDP_Tina_CG_QtrlyPerformance_Final[[#This Row],[EXT REL]]</f>
        <v>3500000</v>
      </c>
      <c r="AT4047" s="11">
        <f>Table_PBS_SQL_DB2_PBSSQL_PBS_NDP_Tina_CG_QtrlyPerformance_Final[[#This Row],[GOU EXP]]+Table_PBS_SQL_DB2_PBSSQL_PBS_NDP_Tina_CG_QtrlyPerformance_Final[[#This Row],[EXT EXP]]</f>
        <v>3500000</v>
      </c>
      <c r="AU4047" s="11" t="str">
        <f>IF(Table_PBS_SQL_DB2_PBSSQL_PBS_NDP_Tina_CG_QtrlyPerformance_Final[[#This Row],[Item_Code]]&gt;"300000", "Capital", "Recurrent")</f>
        <v>Capital</v>
      </c>
    </row>
    <row r="4048" spans="1:47" x14ac:dyDescent="0.25">
      <c r="A4048" t="s">
        <v>383</v>
      </c>
      <c r="B4048" t="s">
        <v>384</v>
      </c>
      <c r="C4048" t="s">
        <v>293</v>
      </c>
      <c r="D4048" t="s">
        <v>1206</v>
      </c>
      <c r="E4048" t="s">
        <v>31</v>
      </c>
      <c r="F4048" t="s">
        <v>1207</v>
      </c>
      <c r="G4048" t="s">
        <v>75</v>
      </c>
      <c r="H4048" t="s">
        <v>1723</v>
      </c>
      <c r="I4048" t="s">
        <v>666</v>
      </c>
      <c r="J4048" t="s">
        <v>1750</v>
      </c>
      <c r="K4048" t="s">
        <v>2031</v>
      </c>
      <c r="L4048" t="s">
        <v>2032</v>
      </c>
      <c r="M4048" t="s">
        <v>1232</v>
      </c>
      <c r="N4048" t="s">
        <v>1586</v>
      </c>
      <c r="O4048" t="s">
        <v>1626</v>
      </c>
      <c r="P4048" t="s">
        <v>1627</v>
      </c>
      <c r="Q4048" s="11">
        <v>0</v>
      </c>
      <c r="R4048" s="11">
        <v>0</v>
      </c>
      <c r="S4048" s="11">
        <v>0</v>
      </c>
      <c r="T4048" s="11">
        <v>0</v>
      </c>
      <c r="U4048" s="11">
        <v>8600000000</v>
      </c>
      <c r="V4048" s="11">
        <v>0</v>
      </c>
      <c r="W4048" s="11">
        <v>8600000000</v>
      </c>
      <c r="X4048" s="11">
        <v>0</v>
      </c>
      <c r="Y4048" s="11">
        <v>0</v>
      </c>
      <c r="Z4048" s="11">
        <v>0</v>
      </c>
      <c r="AA4048" s="11">
        <v>0</v>
      </c>
      <c r="AB4048" s="11">
        <v>0</v>
      </c>
      <c r="AC4048" s="11">
        <v>1220066566</v>
      </c>
      <c r="AD4048" s="11">
        <v>0</v>
      </c>
      <c r="AE4048" s="11">
        <v>0</v>
      </c>
      <c r="AF4048" s="11">
        <v>0</v>
      </c>
      <c r="AG4048" s="11">
        <v>1807413434</v>
      </c>
      <c r="AH4048" s="11">
        <v>3027480000</v>
      </c>
      <c r="AI4048" s="11">
        <v>0</v>
      </c>
      <c r="AJ4048" s="11">
        <v>0</v>
      </c>
      <c r="AK4048" s="11">
        <v>0</v>
      </c>
      <c r="AL4048" s="11">
        <v>0</v>
      </c>
      <c r="AM4048" s="11">
        <v>0</v>
      </c>
      <c r="AN4048" s="11">
        <v>0</v>
      </c>
      <c r="AO40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3027480000</v>
      </c>
      <c r="AP40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3027480000</v>
      </c>
      <c r="AR40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8" s="11">
        <f>Table_PBS_SQL_DB2_PBSSQL_PBS_NDP_Tina_CG_QtrlyPerformance_Final[[#This Row],[GOU REL]]+Table_PBS_SQL_DB2_PBSSQL_PBS_NDP_Tina_CG_QtrlyPerformance_Final[[#This Row],[EXT REL]]</f>
        <v>3027480000</v>
      </c>
      <c r="AT4048" s="11">
        <f>Table_PBS_SQL_DB2_PBSSQL_PBS_NDP_Tina_CG_QtrlyPerformance_Final[[#This Row],[GOU EXP]]+Table_PBS_SQL_DB2_PBSSQL_PBS_NDP_Tina_CG_QtrlyPerformance_Final[[#This Row],[EXT EXP]]</f>
        <v>3027480000</v>
      </c>
      <c r="AU4048" s="11" t="str">
        <f>IF(Table_PBS_SQL_DB2_PBSSQL_PBS_NDP_Tina_CG_QtrlyPerformance_Final[[#This Row],[Item_Code]]&gt;"300000", "Capital", "Recurrent")</f>
        <v>Capital</v>
      </c>
    </row>
    <row r="4049" spans="1:47" x14ac:dyDescent="0.25">
      <c r="A4049" t="s">
        <v>383</v>
      </c>
      <c r="B4049" t="s">
        <v>384</v>
      </c>
      <c r="C4049" t="s">
        <v>293</v>
      </c>
      <c r="D4049" t="s">
        <v>1206</v>
      </c>
      <c r="E4049" t="s">
        <v>31</v>
      </c>
      <c r="F4049" t="s">
        <v>1207</v>
      </c>
      <c r="G4049" t="s">
        <v>75</v>
      </c>
      <c r="H4049" t="s">
        <v>1723</v>
      </c>
      <c r="I4049" t="s">
        <v>666</v>
      </c>
      <c r="J4049" t="s">
        <v>1750</v>
      </c>
      <c r="K4049" t="s">
        <v>2031</v>
      </c>
      <c r="L4049" t="s">
        <v>2032</v>
      </c>
      <c r="M4049" t="s">
        <v>1232</v>
      </c>
      <c r="N4049" t="s">
        <v>1586</v>
      </c>
      <c r="O4049" t="s">
        <v>893</v>
      </c>
      <c r="P4049" t="s">
        <v>894</v>
      </c>
      <c r="Q4049" s="11">
        <v>0</v>
      </c>
      <c r="R4049" s="11">
        <v>0</v>
      </c>
      <c r="S4049" s="11">
        <v>0</v>
      </c>
      <c r="T4049" s="11">
        <v>0</v>
      </c>
      <c r="U4049" s="11">
        <v>300000000</v>
      </c>
      <c r="V4049" s="11">
        <v>0</v>
      </c>
      <c r="W4049" s="11">
        <v>300000000</v>
      </c>
      <c r="X4049" s="11">
        <v>0</v>
      </c>
      <c r="Y4049" s="11">
        <v>0</v>
      </c>
      <c r="Z4049" s="11">
        <v>0</v>
      </c>
      <c r="AA4049" s="11">
        <v>0</v>
      </c>
      <c r="AB4049" s="11">
        <v>0</v>
      </c>
      <c r="AC4049" s="11">
        <v>0</v>
      </c>
      <c r="AD4049" s="11">
        <v>0</v>
      </c>
      <c r="AE4049" s="11">
        <v>0</v>
      </c>
      <c r="AF4049" s="11">
        <v>0</v>
      </c>
      <c r="AG4049" s="11">
        <v>0</v>
      </c>
      <c r="AH4049" s="11">
        <v>0</v>
      </c>
      <c r="AI4049" s="11">
        <v>0</v>
      </c>
      <c r="AJ4049" s="11">
        <v>0</v>
      </c>
      <c r="AK4049" s="11">
        <v>0</v>
      </c>
      <c r="AL4049" s="11">
        <v>0</v>
      </c>
      <c r="AM4049" s="11">
        <v>0</v>
      </c>
      <c r="AN4049" s="11">
        <v>0</v>
      </c>
      <c r="AO40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49" s="11">
        <f>Table_PBS_SQL_DB2_PBSSQL_PBS_NDP_Tina_CG_QtrlyPerformance_Final[[#This Row],[GOU REL]]+Table_PBS_SQL_DB2_PBSSQL_PBS_NDP_Tina_CG_QtrlyPerformance_Final[[#This Row],[EXT REL]]</f>
        <v>0</v>
      </c>
      <c r="AT4049" s="11">
        <f>Table_PBS_SQL_DB2_PBSSQL_PBS_NDP_Tina_CG_QtrlyPerformance_Final[[#This Row],[GOU EXP]]+Table_PBS_SQL_DB2_PBSSQL_PBS_NDP_Tina_CG_QtrlyPerformance_Final[[#This Row],[EXT EXP]]</f>
        <v>0</v>
      </c>
      <c r="AU4049" s="11" t="str">
        <f>IF(Table_PBS_SQL_DB2_PBSSQL_PBS_NDP_Tina_CG_QtrlyPerformance_Final[[#This Row],[Item_Code]]&gt;"300000", "Capital", "Recurrent")</f>
        <v>Capital</v>
      </c>
    </row>
    <row r="4050" spans="1:47" x14ac:dyDescent="0.25">
      <c r="A4050" t="s">
        <v>1771</v>
      </c>
      <c r="B4050" t="s">
        <v>1772</v>
      </c>
      <c r="C4050" t="s">
        <v>293</v>
      </c>
      <c r="D4050" t="s">
        <v>1206</v>
      </c>
      <c r="E4050" t="s">
        <v>31</v>
      </c>
      <c r="F4050" t="s">
        <v>1207</v>
      </c>
      <c r="G4050" t="s">
        <v>75</v>
      </c>
      <c r="H4050" t="s">
        <v>1723</v>
      </c>
      <c r="I4050" t="s">
        <v>305</v>
      </c>
      <c r="J4050" t="s">
        <v>1773</v>
      </c>
      <c r="K4050" t="s">
        <v>1774</v>
      </c>
      <c r="L4050" t="s">
        <v>1775</v>
      </c>
      <c r="M4050" t="s">
        <v>866</v>
      </c>
      <c r="N4050" t="s">
        <v>867</v>
      </c>
      <c r="O4050" t="s">
        <v>1087</v>
      </c>
      <c r="P4050" t="s">
        <v>1088</v>
      </c>
      <c r="Q4050" s="11">
        <v>0</v>
      </c>
      <c r="R4050" s="11">
        <v>0</v>
      </c>
      <c r="S4050" s="11">
        <v>0</v>
      </c>
      <c r="T4050" s="11">
        <v>0</v>
      </c>
      <c r="U4050" s="11">
        <v>150000000</v>
      </c>
      <c r="V4050" s="11">
        <v>0</v>
      </c>
      <c r="W4050" s="11">
        <v>150000000</v>
      </c>
      <c r="X4050" s="11">
        <v>0</v>
      </c>
      <c r="Y4050" s="11">
        <v>0</v>
      </c>
      <c r="Z4050" s="11">
        <v>0</v>
      </c>
      <c r="AA4050" s="11">
        <v>0</v>
      </c>
      <c r="AB4050" s="11">
        <v>0</v>
      </c>
      <c r="AC4050" s="11">
        <v>110000000</v>
      </c>
      <c r="AD4050" s="11">
        <v>8689999</v>
      </c>
      <c r="AE4050" s="11">
        <v>0</v>
      </c>
      <c r="AF4050" s="11">
        <v>0</v>
      </c>
      <c r="AG4050" s="11">
        <v>40000000</v>
      </c>
      <c r="AH4050" s="11">
        <v>8689999</v>
      </c>
      <c r="AI4050" s="11">
        <v>0</v>
      </c>
      <c r="AJ4050" s="11">
        <v>0</v>
      </c>
      <c r="AK4050" s="11">
        <v>0</v>
      </c>
      <c r="AL4050" s="11">
        <v>57019946</v>
      </c>
      <c r="AM4050" s="11">
        <v>0</v>
      </c>
      <c r="AN4050" s="11">
        <v>0</v>
      </c>
      <c r="AO40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40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74399944</v>
      </c>
      <c r="AR40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0" s="11">
        <f>Table_PBS_SQL_DB2_PBSSQL_PBS_NDP_Tina_CG_QtrlyPerformance_Final[[#This Row],[GOU REL]]+Table_PBS_SQL_DB2_PBSSQL_PBS_NDP_Tina_CG_QtrlyPerformance_Final[[#This Row],[EXT REL]]</f>
        <v>150000000</v>
      </c>
      <c r="AT4050" s="11">
        <f>Table_PBS_SQL_DB2_PBSSQL_PBS_NDP_Tina_CG_QtrlyPerformance_Final[[#This Row],[GOU EXP]]+Table_PBS_SQL_DB2_PBSSQL_PBS_NDP_Tina_CG_QtrlyPerformance_Final[[#This Row],[EXT EXP]]</f>
        <v>74399944</v>
      </c>
      <c r="AU4050" s="11" t="str">
        <f>IF(Table_PBS_SQL_DB2_PBSSQL_PBS_NDP_Tina_CG_QtrlyPerformance_Final[[#This Row],[Item_Code]]&gt;"300000", "Capital", "Recurrent")</f>
        <v>Capital</v>
      </c>
    </row>
    <row r="4051" spans="1:47" x14ac:dyDescent="0.25">
      <c r="A4051" t="s">
        <v>1771</v>
      </c>
      <c r="B4051" t="s">
        <v>1772</v>
      </c>
      <c r="C4051" t="s">
        <v>293</v>
      </c>
      <c r="D4051" t="s">
        <v>1206</v>
      </c>
      <c r="E4051" t="s">
        <v>31</v>
      </c>
      <c r="F4051" t="s">
        <v>1207</v>
      </c>
      <c r="G4051" t="s">
        <v>75</v>
      </c>
      <c r="H4051" t="s">
        <v>1723</v>
      </c>
      <c r="I4051" t="s">
        <v>305</v>
      </c>
      <c r="J4051" t="s">
        <v>1773</v>
      </c>
      <c r="K4051" t="s">
        <v>1774</v>
      </c>
      <c r="L4051" t="s">
        <v>1775</v>
      </c>
      <c r="M4051" t="s">
        <v>1044</v>
      </c>
      <c r="N4051" t="s">
        <v>1045</v>
      </c>
      <c r="O4051" t="s">
        <v>1155</v>
      </c>
      <c r="P4051" t="s">
        <v>1156</v>
      </c>
      <c r="Q4051" s="11">
        <v>0</v>
      </c>
      <c r="R4051" s="11">
        <v>0</v>
      </c>
      <c r="S4051" s="11">
        <v>0</v>
      </c>
      <c r="T4051" s="11">
        <v>0</v>
      </c>
      <c r="U4051" s="11">
        <v>320000000</v>
      </c>
      <c r="V4051" s="11">
        <v>0</v>
      </c>
      <c r="W4051" s="11">
        <v>320000000</v>
      </c>
      <c r="X4051" s="11">
        <v>0</v>
      </c>
      <c r="Y4051" s="11">
        <v>0</v>
      </c>
      <c r="Z4051" s="11">
        <v>0</v>
      </c>
      <c r="AA4051" s="11">
        <v>0</v>
      </c>
      <c r="AB4051" s="11">
        <v>0</v>
      </c>
      <c r="AC4051" s="11">
        <v>0</v>
      </c>
      <c r="AD4051" s="11">
        <v>0</v>
      </c>
      <c r="AE4051" s="11">
        <v>0</v>
      </c>
      <c r="AF4051" s="11">
        <v>0</v>
      </c>
      <c r="AG4051" s="11">
        <v>60000000</v>
      </c>
      <c r="AH4051" s="11">
        <v>0</v>
      </c>
      <c r="AI4051" s="11">
        <v>0</v>
      </c>
      <c r="AJ4051" s="11">
        <v>0</v>
      </c>
      <c r="AK4051" s="11">
        <v>78000000</v>
      </c>
      <c r="AL4051" s="11">
        <v>138000000</v>
      </c>
      <c r="AM4051" s="11">
        <v>0</v>
      </c>
      <c r="AN4051" s="11">
        <v>0</v>
      </c>
      <c r="AO40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138000000</v>
      </c>
      <c r="AP40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138000000</v>
      </c>
      <c r="AR40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1" s="11">
        <f>Table_PBS_SQL_DB2_PBSSQL_PBS_NDP_Tina_CG_QtrlyPerformance_Final[[#This Row],[GOU REL]]+Table_PBS_SQL_DB2_PBSSQL_PBS_NDP_Tina_CG_QtrlyPerformance_Final[[#This Row],[EXT REL]]</f>
        <v>138000000</v>
      </c>
      <c r="AT4051" s="11">
        <f>Table_PBS_SQL_DB2_PBSSQL_PBS_NDP_Tina_CG_QtrlyPerformance_Final[[#This Row],[GOU EXP]]+Table_PBS_SQL_DB2_PBSSQL_PBS_NDP_Tina_CG_QtrlyPerformance_Final[[#This Row],[EXT EXP]]</f>
        <v>138000000</v>
      </c>
      <c r="AU4051" s="11" t="str">
        <f>IF(Table_PBS_SQL_DB2_PBSSQL_PBS_NDP_Tina_CG_QtrlyPerformance_Final[[#This Row],[Item_Code]]&gt;"300000", "Capital", "Recurrent")</f>
        <v>Capital</v>
      </c>
    </row>
    <row r="4052" spans="1:47" x14ac:dyDescent="0.25">
      <c r="A4052" t="s">
        <v>389</v>
      </c>
      <c r="B4052" t="s">
        <v>1778</v>
      </c>
      <c r="C4052" t="s">
        <v>293</v>
      </c>
      <c r="D4052" t="s">
        <v>1206</v>
      </c>
      <c r="E4052" t="s">
        <v>31</v>
      </c>
      <c r="F4052" t="s">
        <v>1207</v>
      </c>
      <c r="G4052" t="s">
        <v>75</v>
      </c>
      <c r="H4052" t="s">
        <v>1779</v>
      </c>
      <c r="I4052" t="s">
        <v>467</v>
      </c>
      <c r="J4052" t="s">
        <v>1752</v>
      </c>
      <c r="K4052" t="s">
        <v>391</v>
      </c>
      <c r="L4052" t="s">
        <v>1780</v>
      </c>
      <c r="M4052" t="s">
        <v>866</v>
      </c>
      <c r="N4052" t="s">
        <v>867</v>
      </c>
      <c r="O4052" t="s">
        <v>978</v>
      </c>
      <c r="P4052" t="s">
        <v>979</v>
      </c>
      <c r="Q4052" s="11">
        <v>0</v>
      </c>
      <c r="R4052" s="11">
        <v>0</v>
      </c>
      <c r="S4052" s="11">
        <v>0</v>
      </c>
      <c r="T4052" s="11">
        <v>0</v>
      </c>
      <c r="U4052" s="11">
        <v>250000000</v>
      </c>
      <c r="V4052" s="11">
        <v>0</v>
      </c>
      <c r="W4052" s="11">
        <v>250000000</v>
      </c>
      <c r="X4052" s="11">
        <v>0</v>
      </c>
      <c r="Y4052" s="11">
        <v>0</v>
      </c>
      <c r="Z4052" s="11">
        <v>0</v>
      </c>
      <c r="AA4052" s="11">
        <v>0</v>
      </c>
      <c r="AB4052" s="11">
        <v>0</v>
      </c>
      <c r="AC4052" s="11">
        <v>78991210</v>
      </c>
      <c r="AD4052" s="11">
        <v>0</v>
      </c>
      <c r="AE4052" s="11">
        <v>0</v>
      </c>
      <c r="AF4052" s="11">
        <v>0</v>
      </c>
      <c r="AG4052" s="11">
        <v>171008790</v>
      </c>
      <c r="AH4052" s="11">
        <v>0</v>
      </c>
      <c r="AI4052" s="11">
        <v>0</v>
      </c>
      <c r="AJ4052" s="11">
        <v>0</v>
      </c>
      <c r="AK4052" s="11">
        <v>0</v>
      </c>
      <c r="AL4052" s="11">
        <v>249032000</v>
      </c>
      <c r="AM4052" s="11">
        <v>0</v>
      </c>
      <c r="AN4052" s="11">
        <v>0</v>
      </c>
      <c r="AO40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40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249032000</v>
      </c>
      <c r="AR40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2" s="11">
        <f>Table_PBS_SQL_DB2_PBSSQL_PBS_NDP_Tina_CG_QtrlyPerformance_Final[[#This Row],[GOU REL]]+Table_PBS_SQL_DB2_PBSSQL_PBS_NDP_Tina_CG_QtrlyPerformance_Final[[#This Row],[EXT REL]]</f>
        <v>250000000</v>
      </c>
      <c r="AT4052" s="11">
        <f>Table_PBS_SQL_DB2_PBSSQL_PBS_NDP_Tina_CG_QtrlyPerformance_Final[[#This Row],[GOU EXP]]+Table_PBS_SQL_DB2_PBSSQL_PBS_NDP_Tina_CG_QtrlyPerformance_Final[[#This Row],[EXT EXP]]</f>
        <v>249032000</v>
      </c>
      <c r="AU4052" s="11" t="str">
        <f>IF(Table_PBS_SQL_DB2_PBSSQL_PBS_NDP_Tina_CG_QtrlyPerformance_Final[[#This Row],[Item_Code]]&gt;"300000", "Capital", "Recurrent")</f>
        <v>Recurrent</v>
      </c>
    </row>
    <row r="4053" spans="1:47" x14ac:dyDescent="0.25">
      <c r="A4053" t="s">
        <v>389</v>
      </c>
      <c r="B4053" t="s">
        <v>1778</v>
      </c>
      <c r="C4053" t="s">
        <v>293</v>
      </c>
      <c r="D4053" t="s">
        <v>1206</v>
      </c>
      <c r="E4053" t="s">
        <v>31</v>
      </c>
      <c r="F4053" t="s">
        <v>1207</v>
      </c>
      <c r="G4053" t="s">
        <v>75</v>
      </c>
      <c r="H4053" t="s">
        <v>1779</v>
      </c>
      <c r="I4053" t="s">
        <v>467</v>
      </c>
      <c r="J4053" t="s">
        <v>1752</v>
      </c>
      <c r="K4053" t="s">
        <v>391</v>
      </c>
      <c r="L4053" t="s">
        <v>1780</v>
      </c>
      <c r="M4053" t="s">
        <v>866</v>
      </c>
      <c r="N4053" t="s">
        <v>867</v>
      </c>
      <c r="O4053" t="s">
        <v>922</v>
      </c>
      <c r="P4053" t="s">
        <v>923</v>
      </c>
      <c r="Q4053" s="11">
        <v>50000000</v>
      </c>
      <c r="R4053" s="11">
        <v>0</v>
      </c>
      <c r="S4053" s="11">
        <v>0</v>
      </c>
      <c r="T4053" s="11">
        <v>0</v>
      </c>
      <c r="U4053" s="11">
        <v>50000000</v>
      </c>
      <c r="V4053" s="11">
        <v>0</v>
      </c>
      <c r="W4053" s="11">
        <v>0</v>
      </c>
      <c r="X4053" s="11">
        <v>0</v>
      </c>
      <c r="Y4053" s="11">
        <v>0</v>
      </c>
      <c r="Z4053" s="11">
        <v>0</v>
      </c>
      <c r="AA4053" s="11">
        <v>0</v>
      </c>
      <c r="AB4053" s="11">
        <v>0</v>
      </c>
      <c r="AC4053" s="11">
        <v>0</v>
      </c>
      <c r="AD4053" s="11">
        <v>0</v>
      </c>
      <c r="AE4053" s="11">
        <v>0</v>
      </c>
      <c r="AF4053" s="11">
        <v>0</v>
      </c>
      <c r="AG4053" s="11">
        <v>0</v>
      </c>
      <c r="AH4053" s="11">
        <v>0</v>
      </c>
      <c r="AI4053" s="11">
        <v>0</v>
      </c>
      <c r="AJ4053" s="11">
        <v>0</v>
      </c>
      <c r="AK4053" s="11">
        <v>50000000</v>
      </c>
      <c r="AL4053" s="11">
        <v>50000000</v>
      </c>
      <c r="AM4053" s="11">
        <v>0</v>
      </c>
      <c r="AN4053" s="11">
        <v>0</v>
      </c>
      <c r="AO40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0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40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3" s="11">
        <f>Table_PBS_SQL_DB2_PBSSQL_PBS_NDP_Tina_CG_QtrlyPerformance_Final[[#This Row],[GOU REL]]+Table_PBS_SQL_DB2_PBSSQL_PBS_NDP_Tina_CG_QtrlyPerformance_Final[[#This Row],[EXT REL]]</f>
        <v>50000000</v>
      </c>
      <c r="AT4053" s="11">
        <f>Table_PBS_SQL_DB2_PBSSQL_PBS_NDP_Tina_CG_QtrlyPerformance_Final[[#This Row],[GOU EXP]]+Table_PBS_SQL_DB2_PBSSQL_PBS_NDP_Tina_CG_QtrlyPerformance_Final[[#This Row],[EXT EXP]]</f>
        <v>50000000</v>
      </c>
      <c r="AU4053" s="11" t="str">
        <f>IF(Table_PBS_SQL_DB2_PBSSQL_PBS_NDP_Tina_CG_QtrlyPerformance_Final[[#This Row],[Item_Code]]&gt;"300000", "Capital", "Recurrent")</f>
        <v>Recurrent</v>
      </c>
    </row>
    <row r="4054" spans="1:47" x14ac:dyDescent="0.25">
      <c r="A4054" t="s">
        <v>389</v>
      </c>
      <c r="B4054" t="s">
        <v>1778</v>
      </c>
      <c r="C4054" t="s">
        <v>293</v>
      </c>
      <c r="D4054" t="s">
        <v>1206</v>
      </c>
      <c r="E4054" t="s">
        <v>31</v>
      </c>
      <c r="F4054" t="s">
        <v>1207</v>
      </c>
      <c r="G4054" t="s">
        <v>75</v>
      </c>
      <c r="H4054" t="s">
        <v>1779</v>
      </c>
      <c r="I4054" t="s">
        <v>467</v>
      </c>
      <c r="J4054" t="s">
        <v>1752</v>
      </c>
      <c r="K4054" t="s">
        <v>391</v>
      </c>
      <c r="L4054" t="s">
        <v>1780</v>
      </c>
      <c r="M4054" t="s">
        <v>866</v>
      </c>
      <c r="N4054" t="s">
        <v>867</v>
      </c>
      <c r="O4054" t="s">
        <v>934</v>
      </c>
      <c r="P4054" t="s">
        <v>935</v>
      </c>
      <c r="Q4054" s="11">
        <v>531000000</v>
      </c>
      <c r="R4054" s="11">
        <v>0</v>
      </c>
      <c r="S4054" s="11">
        <v>0</v>
      </c>
      <c r="T4054" s="11">
        <v>0</v>
      </c>
      <c r="U4054" s="11">
        <v>1390000000</v>
      </c>
      <c r="V4054" s="11">
        <v>0</v>
      </c>
      <c r="W4054" s="11">
        <v>859000000</v>
      </c>
      <c r="X4054" s="11">
        <v>0</v>
      </c>
      <c r="Y4054" s="11">
        <v>0</v>
      </c>
      <c r="Z4054" s="11">
        <v>0</v>
      </c>
      <c r="AA4054" s="11">
        <v>0</v>
      </c>
      <c r="AB4054" s="11">
        <v>0</v>
      </c>
      <c r="AC4054" s="11">
        <v>859000000</v>
      </c>
      <c r="AD4054" s="11">
        <v>0</v>
      </c>
      <c r="AE4054" s="11">
        <v>0</v>
      </c>
      <c r="AF4054" s="11">
        <v>0</v>
      </c>
      <c r="AG4054" s="11">
        <v>0</v>
      </c>
      <c r="AH4054" s="11">
        <v>0</v>
      </c>
      <c r="AI4054" s="11">
        <v>0</v>
      </c>
      <c r="AJ4054" s="11">
        <v>0</v>
      </c>
      <c r="AK4054" s="11">
        <v>531000000</v>
      </c>
      <c r="AL4054" s="11">
        <v>1390000000</v>
      </c>
      <c r="AM4054" s="11">
        <v>0</v>
      </c>
      <c r="AN4054" s="11">
        <v>0</v>
      </c>
      <c r="AO40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1390000000</v>
      </c>
      <c r="AP40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1390000000</v>
      </c>
      <c r="AR40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4" s="11">
        <f>Table_PBS_SQL_DB2_PBSSQL_PBS_NDP_Tina_CG_QtrlyPerformance_Final[[#This Row],[GOU REL]]+Table_PBS_SQL_DB2_PBSSQL_PBS_NDP_Tina_CG_QtrlyPerformance_Final[[#This Row],[EXT REL]]</f>
        <v>1390000000</v>
      </c>
      <c r="AT4054" s="11">
        <f>Table_PBS_SQL_DB2_PBSSQL_PBS_NDP_Tina_CG_QtrlyPerformance_Final[[#This Row],[GOU EXP]]+Table_PBS_SQL_DB2_PBSSQL_PBS_NDP_Tina_CG_QtrlyPerformance_Final[[#This Row],[EXT EXP]]</f>
        <v>1390000000</v>
      </c>
      <c r="AU4054" s="11" t="str">
        <f>IF(Table_PBS_SQL_DB2_PBSSQL_PBS_NDP_Tina_CG_QtrlyPerformance_Final[[#This Row],[Item_Code]]&gt;"300000", "Capital", "Recurrent")</f>
        <v>Capital</v>
      </c>
    </row>
    <row r="4055" spans="1:47" x14ac:dyDescent="0.25">
      <c r="A4055" t="s">
        <v>393</v>
      </c>
      <c r="B4055" t="s">
        <v>394</v>
      </c>
      <c r="C4055" t="s">
        <v>293</v>
      </c>
      <c r="D4055" t="s">
        <v>1206</v>
      </c>
      <c r="E4055" t="s">
        <v>75</v>
      </c>
      <c r="F4055" t="s">
        <v>1228</v>
      </c>
      <c r="G4055" t="s">
        <v>31</v>
      </c>
      <c r="H4055" t="s">
        <v>1831</v>
      </c>
      <c r="I4055" t="s">
        <v>493</v>
      </c>
      <c r="J4055" t="s">
        <v>1529</v>
      </c>
      <c r="K4055" t="s">
        <v>395</v>
      </c>
      <c r="L4055" t="s">
        <v>1832</v>
      </c>
      <c r="M4055" t="s">
        <v>1232</v>
      </c>
      <c r="N4055" t="s">
        <v>1586</v>
      </c>
      <c r="O4055" t="s">
        <v>1516</v>
      </c>
      <c r="P4055" t="s">
        <v>1517</v>
      </c>
      <c r="Q4055" s="11">
        <v>0</v>
      </c>
      <c r="R4055" s="11">
        <v>0</v>
      </c>
      <c r="S4055" s="11">
        <v>0</v>
      </c>
      <c r="T4055" s="11">
        <v>0</v>
      </c>
      <c r="U4055" s="11">
        <v>5000000000</v>
      </c>
      <c r="V4055" s="11">
        <v>0</v>
      </c>
      <c r="W4055" s="11">
        <v>5000000000</v>
      </c>
      <c r="X4055" s="11">
        <v>0</v>
      </c>
      <c r="Y4055" s="11">
        <v>0</v>
      </c>
      <c r="Z4055" s="11">
        <v>0</v>
      </c>
      <c r="AA4055" s="11">
        <v>0</v>
      </c>
      <c r="AB4055" s="11">
        <v>0</v>
      </c>
      <c r="AC4055" s="11">
        <v>694000000</v>
      </c>
      <c r="AD4055" s="11">
        <v>694000000</v>
      </c>
      <c r="AE4055" s="11">
        <v>0</v>
      </c>
      <c r="AF4055" s="11">
        <v>0</v>
      </c>
      <c r="AG4055" s="11">
        <v>426000000</v>
      </c>
      <c r="AH4055" s="11">
        <v>426000000</v>
      </c>
      <c r="AI4055" s="11">
        <v>0</v>
      </c>
      <c r="AJ4055" s="11">
        <v>0</v>
      </c>
      <c r="AK4055" s="11">
        <v>3880000000</v>
      </c>
      <c r="AL4055" s="11">
        <v>3880000000</v>
      </c>
      <c r="AM4055" s="11">
        <v>0</v>
      </c>
      <c r="AN4055" s="11">
        <v>0</v>
      </c>
      <c r="AO40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5000000000</v>
      </c>
      <c r="AP40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5000000000</v>
      </c>
      <c r="AR40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5" s="11">
        <f>Table_PBS_SQL_DB2_PBSSQL_PBS_NDP_Tina_CG_QtrlyPerformance_Final[[#This Row],[GOU REL]]+Table_PBS_SQL_DB2_PBSSQL_PBS_NDP_Tina_CG_QtrlyPerformance_Final[[#This Row],[EXT REL]]</f>
        <v>5000000000</v>
      </c>
      <c r="AT4055" s="11">
        <f>Table_PBS_SQL_DB2_PBSSQL_PBS_NDP_Tina_CG_QtrlyPerformance_Final[[#This Row],[GOU EXP]]+Table_PBS_SQL_DB2_PBSSQL_PBS_NDP_Tina_CG_QtrlyPerformance_Final[[#This Row],[EXT EXP]]</f>
        <v>5000000000</v>
      </c>
      <c r="AU4055" s="11" t="str">
        <f>IF(Table_PBS_SQL_DB2_PBSSQL_PBS_NDP_Tina_CG_QtrlyPerformance_Final[[#This Row],[Item_Code]]&gt;"300000", "Capital", "Recurrent")</f>
        <v>Capital</v>
      </c>
    </row>
    <row r="4056" spans="1:47" x14ac:dyDescent="0.25">
      <c r="A4056" t="s">
        <v>397</v>
      </c>
      <c r="B4056" t="s">
        <v>398</v>
      </c>
      <c r="C4056" t="s">
        <v>293</v>
      </c>
      <c r="D4056" t="s">
        <v>1206</v>
      </c>
      <c r="E4056" t="s">
        <v>75</v>
      </c>
      <c r="F4056" t="s">
        <v>1228</v>
      </c>
      <c r="G4056" t="s">
        <v>31</v>
      </c>
      <c r="H4056" t="s">
        <v>1783</v>
      </c>
      <c r="I4056" t="s">
        <v>666</v>
      </c>
      <c r="J4056" t="s">
        <v>1213</v>
      </c>
      <c r="K4056" t="s">
        <v>399</v>
      </c>
      <c r="L4056" t="s">
        <v>1784</v>
      </c>
      <c r="M4056" t="s">
        <v>866</v>
      </c>
      <c r="N4056" t="s">
        <v>867</v>
      </c>
      <c r="O4056" t="s">
        <v>1744</v>
      </c>
      <c r="P4056" t="s">
        <v>1745</v>
      </c>
      <c r="Q4056" s="11">
        <v>0</v>
      </c>
      <c r="R4056" s="11">
        <v>0</v>
      </c>
      <c r="S4056" s="11">
        <v>0</v>
      </c>
      <c r="T4056" s="11">
        <v>0</v>
      </c>
      <c r="U4056" s="11">
        <v>0</v>
      </c>
      <c r="V4056" s="11">
        <v>0</v>
      </c>
      <c r="W4056" s="11">
        <v>35000000</v>
      </c>
      <c r="X4056" s="11">
        <v>0</v>
      </c>
      <c r="Y4056" s="11">
        <v>0</v>
      </c>
      <c r="Z4056" s="11">
        <v>0</v>
      </c>
      <c r="AA4056" s="11">
        <v>0</v>
      </c>
      <c r="AB4056" s="11">
        <v>0</v>
      </c>
      <c r="AC4056" s="11">
        <v>0</v>
      </c>
      <c r="AD4056" s="11">
        <v>0</v>
      </c>
      <c r="AE4056" s="11">
        <v>0</v>
      </c>
      <c r="AF4056" s="11">
        <v>0</v>
      </c>
      <c r="AG4056" s="11">
        <v>35000000</v>
      </c>
      <c r="AH4056" s="11">
        <v>0</v>
      </c>
      <c r="AI4056" s="11">
        <v>0</v>
      </c>
      <c r="AJ4056" s="11">
        <v>0</v>
      </c>
      <c r="AK4056" s="11">
        <v>0</v>
      </c>
      <c r="AL4056" s="11">
        <v>105040</v>
      </c>
      <c r="AM4056" s="11">
        <v>0</v>
      </c>
      <c r="AN4056" s="11">
        <v>0</v>
      </c>
      <c r="AO40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v>
      </c>
      <c r="AP40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105040</v>
      </c>
      <c r="AR40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6" s="11">
        <f>Table_PBS_SQL_DB2_PBSSQL_PBS_NDP_Tina_CG_QtrlyPerformance_Final[[#This Row],[GOU REL]]+Table_PBS_SQL_DB2_PBSSQL_PBS_NDP_Tina_CG_QtrlyPerformance_Final[[#This Row],[EXT REL]]</f>
        <v>35000000</v>
      </c>
      <c r="AT4056" s="11">
        <f>Table_PBS_SQL_DB2_PBSSQL_PBS_NDP_Tina_CG_QtrlyPerformance_Final[[#This Row],[GOU EXP]]+Table_PBS_SQL_DB2_PBSSQL_PBS_NDP_Tina_CG_QtrlyPerformance_Final[[#This Row],[EXT EXP]]</f>
        <v>105040</v>
      </c>
      <c r="AU4056" s="11" t="str">
        <f>IF(Table_PBS_SQL_DB2_PBSSQL_PBS_NDP_Tina_CG_QtrlyPerformance_Final[[#This Row],[Item_Code]]&gt;"300000", "Capital", "Recurrent")</f>
        <v>Capital</v>
      </c>
    </row>
    <row r="4057" spans="1:47" x14ac:dyDescent="0.25">
      <c r="A4057" t="s">
        <v>397</v>
      </c>
      <c r="B4057" t="s">
        <v>398</v>
      </c>
      <c r="C4057" t="s">
        <v>293</v>
      </c>
      <c r="D4057" t="s">
        <v>1206</v>
      </c>
      <c r="E4057" t="s">
        <v>75</v>
      </c>
      <c r="F4057" t="s">
        <v>1228</v>
      </c>
      <c r="G4057" t="s">
        <v>31</v>
      </c>
      <c r="H4057" t="s">
        <v>1783</v>
      </c>
      <c r="I4057" t="s">
        <v>666</v>
      </c>
      <c r="J4057" t="s">
        <v>1213</v>
      </c>
      <c r="K4057" t="s">
        <v>399</v>
      </c>
      <c r="L4057" t="s">
        <v>1784</v>
      </c>
      <c r="M4057" t="s">
        <v>866</v>
      </c>
      <c r="N4057" t="s">
        <v>867</v>
      </c>
      <c r="O4057" t="s">
        <v>1542</v>
      </c>
      <c r="P4057" t="s">
        <v>1543</v>
      </c>
      <c r="Q4057" s="11">
        <v>0</v>
      </c>
      <c r="R4057" s="11">
        <v>0</v>
      </c>
      <c r="S4057" s="11">
        <v>0</v>
      </c>
      <c r="T4057" s="11">
        <v>0</v>
      </c>
      <c r="U4057" s="11">
        <v>0</v>
      </c>
      <c r="V4057" s="11">
        <v>0</v>
      </c>
      <c r="W4057" s="11">
        <v>30000000</v>
      </c>
      <c r="X4057" s="11">
        <v>0</v>
      </c>
      <c r="Y4057" s="11">
        <v>0</v>
      </c>
      <c r="Z4057" s="11">
        <v>0</v>
      </c>
      <c r="AA4057" s="11">
        <v>0</v>
      </c>
      <c r="AB4057" s="11">
        <v>0</v>
      </c>
      <c r="AC4057" s="11">
        <v>0</v>
      </c>
      <c r="AD4057" s="11">
        <v>0</v>
      </c>
      <c r="AE4057" s="11">
        <v>0</v>
      </c>
      <c r="AF4057" s="11">
        <v>0</v>
      </c>
      <c r="AG4057" s="11">
        <v>30000000</v>
      </c>
      <c r="AH4057" s="11">
        <v>0</v>
      </c>
      <c r="AI4057" s="11">
        <v>0</v>
      </c>
      <c r="AJ4057" s="11">
        <v>0</v>
      </c>
      <c r="AK4057" s="11">
        <v>0</v>
      </c>
      <c r="AL4057" s="11">
        <v>30000000</v>
      </c>
      <c r="AM4057" s="11">
        <v>0</v>
      </c>
      <c r="AN4057" s="11">
        <v>0</v>
      </c>
      <c r="AO40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40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40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7" s="11">
        <f>Table_PBS_SQL_DB2_PBSSQL_PBS_NDP_Tina_CG_QtrlyPerformance_Final[[#This Row],[GOU REL]]+Table_PBS_SQL_DB2_PBSSQL_PBS_NDP_Tina_CG_QtrlyPerformance_Final[[#This Row],[EXT REL]]</f>
        <v>30000000</v>
      </c>
      <c r="AT4057" s="11">
        <f>Table_PBS_SQL_DB2_PBSSQL_PBS_NDP_Tina_CG_QtrlyPerformance_Final[[#This Row],[GOU EXP]]+Table_PBS_SQL_DB2_PBSSQL_PBS_NDP_Tina_CG_QtrlyPerformance_Final[[#This Row],[EXT EXP]]</f>
        <v>30000000</v>
      </c>
      <c r="AU4057" s="11" t="str">
        <f>IF(Table_PBS_SQL_DB2_PBSSQL_PBS_NDP_Tina_CG_QtrlyPerformance_Final[[#This Row],[Item_Code]]&gt;"300000", "Capital", "Recurrent")</f>
        <v>Capital</v>
      </c>
    </row>
    <row r="4058" spans="1:47" x14ac:dyDescent="0.25">
      <c r="A4058" t="s">
        <v>401</v>
      </c>
      <c r="B4058" t="s">
        <v>1785</v>
      </c>
      <c r="C4058" t="s">
        <v>293</v>
      </c>
      <c r="D4058" t="s">
        <v>1206</v>
      </c>
      <c r="E4058" t="s">
        <v>75</v>
      </c>
      <c r="F4058" t="s">
        <v>1228</v>
      </c>
      <c r="G4058" t="s">
        <v>31</v>
      </c>
      <c r="H4058" t="s">
        <v>1786</v>
      </c>
      <c r="I4058" t="s">
        <v>467</v>
      </c>
      <c r="J4058" t="s">
        <v>1213</v>
      </c>
      <c r="K4058" t="s">
        <v>403</v>
      </c>
      <c r="L4058" t="s">
        <v>1787</v>
      </c>
      <c r="M4058" t="s">
        <v>866</v>
      </c>
      <c r="N4058" t="s">
        <v>867</v>
      </c>
      <c r="O4058" t="s">
        <v>957</v>
      </c>
      <c r="P4058" t="s">
        <v>958</v>
      </c>
      <c r="Q4058" s="11">
        <v>0</v>
      </c>
      <c r="R4058" s="11">
        <v>0</v>
      </c>
      <c r="S4058" s="11">
        <v>0</v>
      </c>
      <c r="T4058" s="11">
        <v>0</v>
      </c>
      <c r="U4058" s="11">
        <v>0</v>
      </c>
      <c r="V4058" s="11">
        <v>0</v>
      </c>
      <c r="W4058" s="11">
        <v>100000000</v>
      </c>
      <c r="X4058" s="11">
        <v>0</v>
      </c>
      <c r="Y4058" s="11">
        <v>0</v>
      </c>
      <c r="Z4058" s="11">
        <v>0</v>
      </c>
      <c r="AA4058" s="11">
        <v>0</v>
      </c>
      <c r="AB4058" s="11">
        <v>0</v>
      </c>
      <c r="AC4058" s="11">
        <v>100000000</v>
      </c>
      <c r="AD4058" s="11">
        <v>0</v>
      </c>
      <c r="AE4058" s="11">
        <v>0</v>
      </c>
      <c r="AF4058" s="11">
        <v>0</v>
      </c>
      <c r="AG4058" s="11">
        <v>0</v>
      </c>
      <c r="AH4058" s="11">
        <v>0</v>
      </c>
      <c r="AI4058" s="11">
        <v>0</v>
      </c>
      <c r="AJ4058" s="11">
        <v>0</v>
      </c>
      <c r="AK4058" s="11">
        <v>0</v>
      </c>
      <c r="AL4058" s="11">
        <v>99550000</v>
      </c>
      <c r="AM4058" s="11">
        <v>0</v>
      </c>
      <c r="AN4058" s="11">
        <v>0</v>
      </c>
      <c r="AO40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40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99550000</v>
      </c>
      <c r="AR40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8" s="11">
        <f>Table_PBS_SQL_DB2_PBSSQL_PBS_NDP_Tina_CG_QtrlyPerformance_Final[[#This Row],[GOU REL]]+Table_PBS_SQL_DB2_PBSSQL_PBS_NDP_Tina_CG_QtrlyPerformance_Final[[#This Row],[EXT REL]]</f>
        <v>100000000</v>
      </c>
      <c r="AT4058" s="11">
        <f>Table_PBS_SQL_DB2_PBSSQL_PBS_NDP_Tina_CG_QtrlyPerformance_Final[[#This Row],[GOU EXP]]+Table_PBS_SQL_DB2_PBSSQL_PBS_NDP_Tina_CG_QtrlyPerformance_Final[[#This Row],[EXT EXP]]</f>
        <v>99550000</v>
      </c>
      <c r="AU4058" s="11" t="str">
        <f>IF(Table_PBS_SQL_DB2_PBSSQL_PBS_NDP_Tina_CG_QtrlyPerformance_Final[[#This Row],[Item_Code]]&gt;"300000", "Capital", "Recurrent")</f>
        <v>Capital</v>
      </c>
    </row>
    <row r="4059" spans="1:47" x14ac:dyDescent="0.25">
      <c r="A4059" t="s">
        <v>2304</v>
      </c>
      <c r="B4059" t="s">
        <v>2305</v>
      </c>
      <c r="C4059" t="s">
        <v>293</v>
      </c>
      <c r="D4059" t="s">
        <v>1206</v>
      </c>
      <c r="E4059" t="s">
        <v>75</v>
      </c>
      <c r="F4059" t="s">
        <v>1228</v>
      </c>
      <c r="G4059" t="s">
        <v>31</v>
      </c>
      <c r="H4059" t="s">
        <v>1786</v>
      </c>
      <c r="I4059" t="s">
        <v>493</v>
      </c>
      <c r="J4059" t="s">
        <v>1213</v>
      </c>
      <c r="K4059" t="s">
        <v>2306</v>
      </c>
      <c r="L4059" t="s">
        <v>2307</v>
      </c>
      <c r="M4059" t="s">
        <v>1232</v>
      </c>
      <c r="N4059" t="s">
        <v>1586</v>
      </c>
      <c r="O4059" t="s">
        <v>1516</v>
      </c>
      <c r="P4059" t="s">
        <v>1517</v>
      </c>
      <c r="Q4059" s="11">
        <v>0</v>
      </c>
      <c r="R4059" s="11">
        <v>0</v>
      </c>
      <c r="S4059" s="11">
        <v>0</v>
      </c>
      <c r="T4059" s="11">
        <v>0</v>
      </c>
      <c r="U4059" s="11">
        <v>870000000</v>
      </c>
      <c r="V4059" s="11">
        <v>0</v>
      </c>
      <c r="W4059" s="11">
        <v>870000000</v>
      </c>
      <c r="X4059" s="11">
        <v>0</v>
      </c>
      <c r="Y4059" s="11">
        <v>0</v>
      </c>
      <c r="Z4059" s="11">
        <v>0</v>
      </c>
      <c r="AA4059" s="11">
        <v>0</v>
      </c>
      <c r="AB4059" s="11">
        <v>0</v>
      </c>
      <c r="AC4059" s="11">
        <v>330000000</v>
      </c>
      <c r="AD4059" s="11">
        <v>0</v>
      </c>
      <c r="AE4059" s="11">
        <v>0</v>
      </c>
      <c r="AF4059" s="11">
        <v>0</v>
      </c>
      <c r="AG4059" s="11">
        <v>161724000</v>
      </c>
      <c r="AH4059" s="11">
        <v>0</v>
      </c>
      <c r="AI4059" s="11">
        <v>0</v>
      </c>
      <c r="AJ4059" s="11">
        <v>0</v>
      </c>
      <c r="AK4059" s="11">
        <v>378276000</v>
      </c>
      <c r="AL4059" s="11">
        <v>0</v>
      </c>
      <c r="AM4059" s="11">
        <v>0</v>
      </c>
      <c r="AN4059" s="11">
        <v>0</v>
      </c>
      <c r="AO40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870000000</v>
      </c>
      <c r="AP40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59" s="11">
        <f>Table_PBS_SQL_DB2_PBSSQL_PBS_NDP_Tina_CG_QtrlyPerformance_Final[[#This Row],[GOU REL]]+Table_PBS_SQL_DB2_PBSSQL_PBS_NDP_Tina_CG_QtrlyPerformance_Final[[#This Row],[EXT REL]]</f>
        <v>870000000</v>
      </c>
      <c r="AT4059" s="11">
        <f>Table_PBS_SQL_DB2_PBSSQL_PBS_NDP_Tina_CG_QtrlyPerformance_Final[[#This Row],[GOU EXP]]+Table_PBS_SQL_DB2_PBSSQL_PBS_NDP_Tina_CG_QtrlyPerformance_Final[[#This Row],[EXT EXP]]</f>
        <v>0</v>
      </c>
      <c r="AU4059" s="11" t="str">
        <f>IF(Table_PBS_SQL_DB2_PBSSQL_PBS_NDP_Tina_CG_QtrlyPerformance_Final[[#This Row],[Item_Code]]&gt;"300000", "Capital", "Recurrent")</f>
        <v>Capital</v>
      </c>
    </row>
    <row r="4060" spans="1:47" x14ac:dyDescent="0.25">
      <c r="A4060" t="s">
        <v>409</v>
      </c>
      <c r="B4060" t="s">
        <v>410</v>
      </c>
      <c r="C4060" t="s">
        <v>293</v>
      </c>
      <c r="D4060" t="s">
        <v>1206</v>
      </c>
      <c r="E4060" t="s">
        <v>75</v>
      </c>
      <c r="F4060" t="s">
        <v>1228</v>
      </c>
      <c r="G4060" t="s">
        <v>31</v>
      </c>
      <c r="H4060" t="s">
        <v>1786</v>
      </c>
      <c r="I4060" t="s">
        <v>467</v>
      </c>
      <c r="J4060" t="s">
        <v>1213</v>
      </c>
      <c r="K4060" t="s">
        <v>411</v>
      </c>
      <c r="L4060" t="s">
        <v>1790</v>
      </c>
      <c r="M4060" t="s">
        <v>866</v>
      </c>
      <c r="N4060" t="s">
        <v>867</v>
      </c>
      <c r="O4060" t="s">
        <v>1589</v>
      </c>
      <c r="P4060" t="s">
        <v>1590</v>
      </c>
      <c r="Q4060" s="11">
        <v>0</v>
      </c>
      <c r="R4060" s="11">
        <v>0</v>
      </c>
      <c r="S4060" s="11">
        <v>0</v>
      </c>
      <c r="T4060" s="11">
        <v>0</v>
      </c>
      <c r="U4060" s="11">
        <v>0</v>
      </c>
      <c r="V4060" s="11">
        <v>0</v>
      </c>
      <c r="W4060" s="11">
        <v>80000000</v>
      </c>
      <c r="X4060" s="11">
        <v>0</v>
      </c>
      <c r="Y4060" s="11">
        <v>0</v>
      </c>
      <c r="Z4060" s="11">
        <v>0</v>
      </c>
      <c r="AA4060" s="11">
        <v>0</v>
      </c>
      <c r="AB4060" s="11">
        <v>0</v>
      </c>
      <c r="AC4060" s="11">
        <v>80000000</v>
      </c>
      <c r="AD4060" s="11">
        <v>550000</v>
      </c>
      <c r="AE4060" s="11">
        <v>0</v>
      </c>
      <c r="AF4060" s="11">
        <v>0</v>
      </c>
      <c r="AG4060" s="11">
        <v>0</v>
      </c>
      <c r="AH4060" s="11">
        <v>21000000</v>
      </c>
      <c r="AI4060" s="11">
        <v>0</v>
      </c>
      <c r="AJ4060" s="11">
        <v>0</v>
      </c>
      <c r="AK4060" s="11">
        <v>0</v>
      </c>
      <c r="AL4060" s="11">
        <v>52529613</v>
      </c>
      <c r="AM4060" s="11">
        <v>0</v>
      </c>
      <c r="AN4060" s="11">
        <v>0</v>
      </c>
      <c r="AO40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40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74079613</v>
      </c>
      <c r="AR40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0" s="11">
        <f>Table_PBS_SQL_DB2_PBSSQL_PBS_NDP_Tina_CG_QtrlyPerformance_Final[[#This Row],[GOU REL]]+Table_PBS_SQL_DB2_PBSSQL_PBS_NDP_Tina_CG_QtrlyPerformance_Final[[#This Row],[EXT REL]]</f>
        <v>80000000</v>
      </c>
      <c r="AT4060" s="11">
        <f>Table_PBS_SQL_DB2_PBSSQL_PBS_NDP_Tina_CG_QtrlyPerformance_Final[[#This Row],[GOU EXP]]+Table_PBS_SQL_DB2_PBSSQL_PBS_NDP_Tina_CG_QtrlyPerformance_Final[[#This Row],[EXT EXP]]</f>
        <v>74079613</v>
      </c>
      <c r="AU4060" s="11" t="str">
        <f>IF(Table_PBS_SQL_DB2_PBSSQL_PBS_NDP_Tina_CG_QtrlyPerformance_Final[[#This Row],[Item_Code]]&gt;"300000", "Capital", "Recurrent")</f>
        <v>Capital</v>
      </c>
    </row>
    <row r="4061" spans="1:47" x14ac:dyDescent="0.25">
      <c r="A4061" t="s">
        <v>417</v>
      </c>
      <c r="B4061" t="s">
        <v>418</v>
      </c>
      <c r="C4061" t="s">
        <v>293</v>
      </c>
      <c r="D4061" t="s">
        <v>1206</v>
      </c>
      <c r="E4061" t="s">
        <v>75</v>
      </c>
      <c r="F4061" t="s">
        <v>1228</v>
      </c>
      <c r="G4061" t="s">
        <v>31</v>
      </c>
      <c r="H4061" t="s">
        <v>1786</v>
      </c>
      <c r="I4061" t="s">
        <v>467</v>
      </c>
      <c r="J4061" t="s">
        <v>1213</v>
      </c>
      <c r="K4061" t="s">
        <v>419</v>
      </c>
      <c r="L4061" t="s">
        <v>2159</v>
      </c>
      <c r="M4061" t="s">
        <v>866</v>
      </c>
      <c r="N4061" t="s">
        <v>867</v>
      </c>
      <c r="O4061" t="s">
        <v>1589</v>
      </c>
      <c r="P4061" t="s">
        <v>1590</v>
      </c>
      <c r="Q4061" s="11">
        <v>0</v>
      </c>
      <c r="R4061" s="11">
        <v>0</v>
      </c>
      <c r="S4061" s="11">
        <v>0</v>
      </c>
      <c r="T4061" s="11">
        <v>0</v>
      </c>
      <c r="U4061" s="11">
        <v>110000000</v>
      </c>
      <c r="V4061" s="11">
        <v>0</v>
      </c>
      <c r="W4061" s="11">
        <v>110000000</v>
      </c>
      <c r="X4061" s="11">
        <v>0</v>
      </c>
      <c r="Y4061" s="11">
        <v>0</v>
      </c>
      <c r="Z4061" s="11">
        <v>0</v>
      </c>
      <c r="AA4061" s="11">
        <v>0</v>
      </c>
      <c r="AB4061" s="11">
        <v>0</v>
      </c>
      <c r="AC4061" s="11">
        <v>0</v>
      </c>
      <c r="AD4061" s="11">
        <v>0</v>
      </c>
      <c r="AE4061" s="11">
        <v>0</v>
      </c>
      <c r="AF4061" s="11">
        <v>0</v>
      </c>
      <c r="AG4061" s="11">
        <v>0</v>
      </c>
      <c r="AH4061" s="11">
        <v>0</v>
      </c>
      <c r="AI4061" s="11">
        <v>0</v>
      </c>
      <c r="AJ4061" s="11">
        <v>0</v>
      </c>
      <c r="AK4061" s="11">
        <v>110000000</v>
      </c>
      <c r="AL4061" s="11">
        <v>110000000</v>
      </c>
      <c r="AM4061" s="11">
        <v>0</v>
      </c>
      <c r="AN4061" s="11">
        <v>0</v>
      </c>
      <c r="AO40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110000000</v>
      </c>
      <c r="AP40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110000000</v>
      </c>
      <c r="AR40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1" s="11">
        <f>Table_PBS_SQL_DB2_PBSSQL_PBS_NDP_Tina_CG_QtrlyPerformance_Final[[#This Row],[GOU REL]]+Table_PBS_SQL_DB2_PBSSQL_PBS_NDP_Tina_CG_QtrlyPerformance_Final[[#This Row],[EXT REL]]</f>
        <v>110000000</v>
      </c>
      <c r="AT4061" s="11">
        <f>Table_PBS_SQL_DB2_PBSSQL_PBS_NDP_Tina_CG_QtrlyPerformance_Final[[#This Row],[GOU EXP]]+Table_PBS_SQL_DB2_PBSSQL_PBS_NDP_Tina_CG_QtrlyPerformance_Final[[#This Row],[EXT EXP]]</f>
        <v>110000000</v>
      </c>
      <c r="AU4061" s="11" t="str">
        <f>IF(Table_PBS_SQL_DB2_PBSSQL_PBS_NDP_Tina_CG_QtrlyPerformance_Final[[#This Row],[Item_Code]]&gt;"300000", "Capital", "Recurrent")</f>
        <v>Capital</v>
      </c>
    </row>
    <row r="4062" spans="1:47" x14ac:dyDescent="0.25">
      <c r="A4062" t="s">
        <v>457</v>
      </c>
      <c r="B4062" t="s">
        <v>458</v>
      </c>
      <c r="C4062" t="s">
        <v>293</v>
      </c>
      <c r="D4062" t="s">
        <v>1206</v>
      </c>
      <c r="E4062" t="s">
        <v>75</v>
      </c>
      <c r="F4062" t="s">
        <v>1228</v>
      </c>
      <c r="G4062" t="s">
        <v>31</v>
      </c>
      <c r="H4062" t="s">
        <v>1786</v>
      </c>
      <c r="I4062" t="s">
        <v>499</v>
      </c>
      <c r="J4062" t="s">
        <v>1213</v>
      </c>
      <c r="K4062" t="s">
        <v>459</v>
      </c>
      <c r="L4062" t="s">
        <v>1804</v>
      </c>
      <c r="M4062" t="s">
        <v>866</v>
      </c>
      <c r="N4062" t="s">
        <v>867</v>
      </c>
      <c r="O4062" t="s">
        <v>1589</v>
      </c>
      <c r="P4062" t="s">
        <v>1590</v>
      </c>
      <c r="Q4062" s="11">
        <v>0</v>
      </c>
      <c r="R4062" s="11">
        <v>0</v>
      </c>
      <c r="S4062" s="11">
        <v>0</v>
      </c>
      <c r="T4062" s="11">
        <v>0</v>
      </c>
      <c r="U4062" s="11">
        <v>500000000</v>
      </c>
      <c r="V4062" s="11">
        <v>0</v>
      </c>
      <c r="W4062" s="11">
        <v>500000000</v>
      </c>
      <c r="X4062" s="11">
        <v>0</v>
      </c>
      <c r="Y4062" s="11">
        <v>0</v>
      </c>
      <c r="Z4062" s="11">
        <v>0</v>
      </c>
      <c r="AA4062" s="11">
        <v>0</v>
      </c>
      <c r="AB4062" s="11">
        <v>0</v>
      </c>
      <c r="AC4062" s="11">
        <v>0</v>
      </c>
      <c r="AD4062" s="11">
        <v>0</v>
      </c>
      <c r="AE4062" s="11">
        <v>0</v>
      </c>
      <c r="AF4062" s="11">
        <v>0</v>
      </c>
      <c r="AG4062" s="11">
        <v>128840000</v>
      </c>
      <c r="AH4062" s="11">
        <v>0</v>
      </c>
      <c r="AI4062" s="11">
        <v>0</v>
      </c>
      <c r="AJ4062" s="11">
        <v>0</v>
      </c>
      <c r="AK4062" s="11">
        <v>371160000</v>
      </c>
      <c r="AL4062" s="11">
        <v>500000000</v>
      </c>
      <c r="AM4062" s="11">
        <v>0</v>
      </c>
      <c r="AN4062" s="11">
        <v>0</v>
      </c>
      <c r="AO40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40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40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2" s="11">
        <f>Table_PBS_SQL_DB2_PBSSQL_PBS_NDP_Tina_CG_QtrlyPerformance_Final[[#This Row],[GOU REL]]+Table_PBS_SQL_DB2_PBSSQL_PBS_NDP_Tina_CG_QtrlyPerformance_Final[[#This Row],[EXT REL]]</f>
        <v>500000000</v>
      </c>
      <c r="AT4062" s="11">
        <f>Table_PBS_SQL_DB2_PBSSQL_PBS_NDP_Tina_CG_QtrlyPerformance_Final[[#This Row],[GOU EXP]]+Table_PBS_SQL_DB2_PBSSQL_PBS_NDP_Tina_CG_QtrlyPerformance_Final[[#This Row],[EXT EXP]]</f>
        <v>500000000</v>
      </c>
      <c r="AU4062" s="11" t="str">
        <f>IF(Table_PBS_SQL_DB2_PBSSQL_PBS_NDP_Tina_CG_QtrlyPerformance_Final[[#This Row],[Item_Code]]&gt;"300000", "Capital", "Recurrent")</f>
        <v>Capital</v>
      </c>
    </row>
    <row r="4063" spans="1:47" x14ac:dyDescent="0.25">
      <c r="A4063" t="s">
        <v>598</v>
      </c>
      <c r="B4063" t="s">
        <v>599</v>
      </c>
      <c r="C4063" t="s">
        <v>491</v>
      </c>
      <c r="D4063" t="s">
        <v>861</v>
      </c>
      <c r="E4063" t="s">
        <v>31</v>
      </c>
      <c r="F4063" t="s">
        <v>862</v>
      </c>
      <c r="G4063" t="s">
        <v>31</v>
      </c>
      <c r="H4063" t="s">
        <v>1811</v>
      </c>
      <c r="I4063" t="s">
        <v>493</v>
      </c>
      <c r="J4063" t="s">
        <v>2335</v>
      </c>
      <c r="K4063" t="s">
        <v>600</v>
      </c>
      <c r="L4063" t="s">
        <v>2336</v>
      </c>
      <c r="M4063" t="s">
        <v>866</v>
      </c>
      <c r="N4063" t="s">
        <v>867</v>
      </c>
      <c r="O4063" t="s">
        <v>1155</v>
      </c>
      <c r="P4063" t="s">
        <v>1156</v>
      </c>
      <c r="Q4063" s="11">
        <v>0</v>
      </c>
      <c r="R4063" s="11">
        <v>0</v>
      </c>
      <c r="S4063" s="11">
        <v>0</v>
      </c>
      <c r="T4063" s="11">
        <v>0</v>
      </c>
      <c r="U4063" s="11">
        <v>10000000000</v>
      </c>
      <c r="V4063" s="11">
        <v>0</v>
      </c>
      <c r="W4063" s="11">
        <v>10000000000</v>
      </c>
      <c r="X4063" s="11">
        <v>0</v>
      </c>
      <c r="Y4063" s="11">
        <v>0</v>
      </c>
      <c r="Z4063" s="11">
        <v>0</v>
      </c>
      <c r="AA4063" s="11">
        <v>0</v>
      </c>
      <c r="AB4063" s="11">
        <v>0</v>
      </c>
      <c r="AC4063" s="11">
        <v>0</v>
      </c>
      <c r="AD4063" s="11">
        <v>0</v>
      </c>
      <c r="AE4063" s="11">
        <v>0</v>
      </c>
      <c r="AF4063" s="11">
        <v>0</v>
      </c>
      <c r="AG4063" s="11">
        <v>5000000000</v>
      </c>
      <c r="AH4063" s="11">
        <v>630947524</v>
      </c>
      <c r="AI4063" s="11">
        <v>0</v>
      </c>
      <c r="AJ4063" s="11">
        <v>0</v>
      </c>
      <c r="AK4063" s="11">
        <v>5000000000</v>
      </c>
      <c r="AL4063" s="11">
        <v>8353684794</v>
      </c>
      <c r="AM4063" s="11">
        <v>0</v>
      </c>
      <c r="AN4063" s="11">
        <v>0</v>
      </c>
      <c r="AO40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10000000000</v>
      </c>
      <c r="AP40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8984632318</v>
      </c>
      <c r="AR40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3" s="11">
        <f>Table_PBS_SQL_DB2_PBSSQL_PBS_NDP_Tina_CG_QtrlyPerformance_Final[[#This Row],[GOU REL]]+Table_PBS_SQL_DB2_PBSSQL_PBS_NDP_Tina_CG_QtrlyPerformance_Final[[#This Row],[EXT REL]]</f>
        <v>10000000000</v>
      </c>
      <c r="AT4063" s="11">
        <f>Table_PBS_SQL_DB2_PBSSQL_PBS_NDP_Tina_CG_QtrlyPerformance_Final[[#This Row],[GOU EXP]]+Table_PBS_SQL_DB2_PBSSQL_PBS_NDP_Tina_CG_QtrlyPerformance_Final[[#This Row],[EXT EXP]]</f>
        <v>8984632318</v>
      </c>
      <c r="AU4063" s="11" t="str">
        <f>IF(Table_PBS_SQL_DB2_PBSSQL_PBS_NDP_Tina_CG_QtrlyPerformance_Final[[#This Row],[Item_Code]]&gt;"300000", "Capital", "Recurrent")</f>
        <v>Capital</v>
      </c>
    </row>
    <row r="4064" spans="1:47" x14ac:dyDescent="0.25">
      <c r="A4064" t="s">
        <v>2337</v>
      </c>
      <c r="B4064" t="s">
        <v>2338</v>
      </c>
      <c r="C4064" t="s">
        <v>491</v>
      </c>
      <c r="D4064" t="s">
        <v>861</v>
      </c>
      <c r="E4064" t="s">
        <v>31</v>
      </c>
      <c r="F4064" t="s">
        <v>862</v>
      </c>
      <c r="G4064" t="s">
        <v>31</v>
      </c>
      <c r="H4064" t="s">
        <v>1811</v>
      </c>
      <c r="I4064" t="s">
        <v>493</v>
      </c>
      <c r="J4064" t="s">
        <v>2339</v>
      </c>
      <c r="K4064" t="s">
        <v>2340</v>
      </c>
      <c r="L4064" t="s">
        <v>2341</v>
      </c>
      <c r="M4064" t="s">
        <v>866</v>
      </c>
      <c r="N4064" t="s">
        <v>867</v>
      </c>
      <c r="O4064" t="s">
        <v>1626</v>
      </c>
      <c r="P4064" t="s">
        <v>1627</v>
      </c>
      <c r="Q4064" s="11">
        <v>0</v>
      </c>
      <c r="R4064" s="11">
        <v>0</v>
      </c>
      <c r="S4064" s="11">
        <v>0</v>
      </c>
      <c r="T4064" s="11">
        <v>0</v>
      </c>
      <c r="U4064" s="11">
        <v>3500000000</v>
      </c>
      <c r="V4064" s="11">
        <v>0</v>
      </c>
      <c r="W4064" s="11">
        <v>3500000000</v>
      </c>
      <c r="X4064" s="11">
        <v>0</v>
      </c>
      <c r="Y4064" s="11">
        <v>0</v>
      </c>
      <c r="Z4064" s="11">
        <v>0</v>
      </c>
      <c r="AA4064" s="11">
        <v>0</v>
      </c>
      <c r="AB4064" s="11">
        <v>0</v>
      </c>
      <c r="AC4064" s="11">
        <v>0</v>
      </c>
      <c r="AD4064" s="11">
        <v>0</v>
      </c>
      <c r="AE4064" s="11">
        <v>0</v>
      </c>
      <c r="AF4064" s="11">
        <v>0</v>
      </c>
      <c r="AG4064" s="11">
        <v>0</v>
      </c>
      <c r="AH4064" s="11">
        <v>0</v>
      </c>
      <c r="AI4064" s="11">
        <v>0</v>
      </c>
      <c r="AJ4064" s="11">
        <v>0</v>
      </c>
      <c r="AK4064" s="11">
        <v>0</v>
      </c>
      <c r="AL4064" s="11">
        <v>0</v>
      </c>
      <c r="AM4064" s="11">
        <v>0</v>
      </c>
      <c r="AN4064" s="11">
        <v>0</v>
      </c>
      <c r="AO40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4" s="11">
        <f>Table_PBS_SQL_DB2_PBSSQL_PBS_NDP_Tina_CG_QtrlyPerformance_Final[[#This Row],[GOU REL]]+Table_PBS_SQL_DB2_PBSSQL_PBS_NDP_Tina_CG_QtrlyPerformance_Final[[#This Row],[EXT REL]]</f>
        <v>0</v>
      </c>
      <c r="AT4064" s="11">
        <f>Table_PBS_SQL_DB2_PBSSQL_PBS_NDP_Tina_CG_QtrlyPerformance_Final[[#This Row],[GOU EXP]]+Table_PBS_SQL_DB2_PBSSQL_PBS_NDP_Tina_CG_QtrlyPerformance_Final[[#This Row],[EXT EXP]]</f>
        <v>0</v>
      </c>
      <c r="AU4064" s="11" t="str">
        <f>IF(Table_PBS_SQL_DB2_PBSSQL_PBS_NDP_Tina_CG_QtrlyPerformance_Final[[#This Row],[Item_Code]]&gt;"300000", "Capital", "Recurrent")</f>
        <v>Capital</v>
      </c>
    </row>
    <row r="4065" spans="1:47" x14ac:dyDescent="0.25">
      <c r="A4065" t="s">
        <v>2342</v>
      </c>
      <c r="B4065" t="s">
        <v>2343</v>
      </c>
      <c r="C4065" t="s">
        <v>491</v>
      </c>
      <c r="D4065" t="s">
        <v>861</v>
      </c>
      <c r="E4065" t="s">
        <v>31</v>
      </c>
      <c r="F4065" t="s">
        <v>862</v>
      </c>
      <c r="G4065" t="s">
        <v>31</v>
      </c>
      <c r="H4065" t="s">
        <v>1811</v>
      </c>
      <c r="I4065" t="s">
        <v>493</v>
      </c>
      <c r="J4065" t="s">
        <v>2344</v>
      </c>
      <c r="K4065" t="s">
        <v>2345</v>
      </c>
      <c r="L4065" t="s">
        <v>2346</v>
      </c>
      <c r="M4065" t="s">
        <v>866</v>
      </c>
      <c r="N4065" t="s">
        <v>867</v>
      </c>
      <c r="O4065" t="s">
        <v>957</v>
      </c>
      <c r="P4065" t="s">
        <v>958</v>
      </c>
      <c r="Q4065" s="11">
        <v>0</v>
      </c>
      <c r="R4065" s="11">
        <v>0</v>
      </c>
      <c r="S4065" s="11">
        <v>0</v>
      </c>
      <c r="T4065" s="11">
        <v>0</v>
      </c>
      <c r="U4065" s="11">
        <v>236000000</v>
      </c>
      <c r="V4065" s="11">
        <v>0</v>
      </c>
      <c r="W4065" s="11">
        <v>236000000</v>
      </c>
      <c r="X4065" s="11">
        <v>0</v>
      </c>
      <c r="Y4065" s="11">
        <v>0</v>
      </c>
      <c r="Z4065" s="11">
        <v>0</v>
      </c>
      <c r="AA4065" s="11">
        <v>0</v>
      </c>
      <c r="AB4065" s="11">
        <v>0</v>
      </c>
      <c r="AC4065" s="11">
        <v>78666667</v>
      </c>
      <c r="AD4065" s="11">
        <v>0</v>
      </c>
      <c r="AE4065" s="11">
        <v>0</v>
      </c>
      <c r="AF4065" s="11">
        <v>0</v>
      </c>
      <c r="AG4065" s="11">
        <v>157333023</v>
      </c>
      <c r="AH4065" s="11">
        <v>0</v>
      </c>
      <c r="AI4065" s="11">
        <v>0</v>
      </c>
      <c r="AJ4065" s="11">
        <v>0</v>
      </c>
      <c r="AK4065" s="11">
        <v>0</v>
      </c>
      <c r="AL4065" s="11">
        <v>225526760</v>
      </c>
      <c r="AM4065" s="11">
        <v>0</v>
      </c>
      <c r="AN4065" s="11">
        <v>0</v>
      </c>
      <c r="AO40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235999690</v>
      </c>
      <c r="AP40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225526760</v>
      </c>
      <c r="AR40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5" s="11">
        <f>Table_PBS_SQL_DB2_PBSSQL_PBS_NDP_Tina_CG_QtrlyPerformance_Final[[#This Row],[GOU REL]]+Table_PBS_SQL_DB2_PBSSQL_PBS_NDP_Tina_CG_QtrlyPerformance_Final[[#This Row],[EXT REL]]</f>
        <v>235999690</v>
      </c>
      <c r="AT4065" s="11">
        <f>Table_PBS_SQL_DB2_PBSSQL_PBS_NDP_Tina_CG_QtrlyPerformance_Final[[#This Row],[GOU EXP]]+Table_PBS_SQL_DB2_PBSSQL_PBS_NDP_Tina_CG_QtrlyPerformance_Final[[#This Row],[EXT EXP]]</f>
        <v>225526760</v>
      </c>
      <c r="AU4065" s="11" t="str">
        <f>IF(Table_PBS_SQL_DB2_PBSSQL_PBS_NDP_Tina_CG_QtrlyPerformance_Final[[#This Row],[Item_Code]]&gt;"300000", "Capital", "Recurrent")</f>
        <v>Capital</v>
      </c>
    </row>
    <row r="4066" spans="1:47" x14ac:dyDescent="0.25">
      <c r="A4066" t="s">
        <v>618</v>
      </c>
      <c r="B4066" t="s">
        <v>619</v>
      </c>
      <c r="C4066" t="s">
        <v>491</v>
      </c>
      <c r="D4066" t="s">
        <v>861</v>
      </c>
      <c r="E4066" t="s">
        <v>31</v>
      </c>
      <c r="F4066" t="s">
        <v>862</v>
      </c>
      <c r="G4066" t="s">
        <v>31</v>
      </c>
      <c r="H4066" t="s">
        <v>1811</v>
      </c>
      <c r="I4066" t="s">
        <v>493</v>
      </c>
      <c r="J4066" t="s">
        <v>2347</v>
      </c>
      <c r="K4066" t="s">
        <v>620</v>
      </c>
      <c r="L4066" t="s">
        <v>2348</v>
      </c>
      <c r="M4066" t="s">
        <v>866</v>
      </c>
      <c r="N4066" t="s">
        <v>867</v>
      </c>
      <c r="O4066" t="s">
        <v>1626</v>
      </c>
      <c r="P4066" t="s">
        <v>1627</v>
      </c>
      <c r="Q4066" s="11">
        <v>0</v>
      </c>
      <c r="R4066" s="11">
        <v>0</v>
      </c>
      <c r="S4066" s="11">
        <v>0</v>
      </c>
      <c r="T4066" s="11">
        <v>0</v>
      </c>
      <c r="U4066" s="11">
        <v>3473326248</v>
      </c>
      <c r="V4066" s="11">
        <v>0</v>
      </c>
      <c r="W4066" s="11">
        <v>3473326248</v>
      </c>
      <c r="X4066" s="11">
        <v>0</v>
      </c>
      <c r="Y4066" s="11">
        <v>0</v>
      </c>
      <c r="Z4066" s="11">
        <v>0</v>
      </c>
      <c r="AA4066" s="11">
        <v>0</v>
      </c>
      <c r="AB4066" s="11">
        <v>0</v>
      </c>
      <c r="AC4066" s="11">
        <v>1157775416</v>
      </c>
      <c r="AD4066" s="11">
        <v>1157775416</v>
      </c>
      <c r="AE4066" s="11">
        <v>0</v>
      </c>
      <c r="AF4066" s="11">
        <v>0</v>
      </c>
      <c r="AG4066" s="11">
        <v>1157775240.5</v>
      </c>
      <c r="AH4066" s="11">
        <v>1053948525</v>
      </c>
      <c r="AI4066" s="11">
        <v>0</v>
      </c>
      <c r="AJ4066" s="11">
        <v>0</v>
      </c>
      <c r="AK4066" s="11">
        <v>1157775240.5</v>
      </c>
      <c r="AL4066" s="11">
        <v>805888298</v>
      </c>
      <c r="AM4066" s="11">
        <v>0</v>
      </c>
      <c r="AN4066" s="11">
        <v>0</v>
      </c>
      <c r="AO40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3473325897</v>
      </c>
      <c r="AP40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3017612239</v>
      </c>
      <c r="AR40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6" s="11">
        <f>Table_PBS_SQL_DB2_PBSSQL_PBS_NDP_Tina_CG_QtrlyPerformance_Final[[#This Row],[GOU REL]]+Table_PBS_SQL_DB2_PBSSQL_PBS_NDP_Tina_CG_QtrlyPerformance_Final[[#This Row],[EXT REL]]</f>
        <v>3473325897</v>
      </c>
      <c r="AT4066" s="11">
        <f>Table_PBS_SQL_DB2_PBSSQL_PBS_NDP_Tina_CG_QtrlyPerformance_Final[[#This Row],[GOU EXP]]+Table_PBS_SQL_DB2_PBSSQL_PBS_NDP_Tina_CG_QtrlyPerformance_Final[[#This Row],[EXT EXP]]</f>
        <v>3017612239</v>
      </c>
      <c r="AU4066" s="11" t="str">
        <f>IF(Table_PBS_SQL_DB2_PBSSQL_PBS_NDP_Tina_CG_QtrlyPerformance_Final[[#This Row],[Item_Code]]&gt;"300000", "Capital", "Recurrent")</f>
        <v>Capital</v>
      </c>
    </row>
    <row r="4067" spans="1:47" x14ac:dyDescent="0.25">
      <c r="A4067" t="s">
        <v>1846</v>
      </c>
      <c r="B4067" t="s">
        <v>1847</v>
      </c>
      <c r="C4067" t="s">
        <v>491</v>
      </c>
      <c r="D4067" t="s">
        <v>861</v>
      </c>
      <c r="E4067" t="s">
        <v>31</v>
      </c>
      <c r="F4067" t="s">
        <v>862</v>
      </c>
      <c r="G4067" t="s">
        <v>31</v>
      </c>
      <c r="H4067" t="s">
        <v>1811</v>
      </c>
      <c r="I4067" t="s">
        <v>493</v>
      </c>
      <c r="J4067" t="s">
        <v>1848</v>
      </c>
      <c r="K4067" t="s">
        <v>1849</v>
      </c>
      <c r="L4067" t="s">
        <v>1850</v>
      </c>
      <c r="M4067" t="s">
        <v>866</v>
      </c>
      <c r="N4067" t="s">
        <v>867</v>
      </c>
      <c r="O4067" t="s">
        <v>1485</v>
      </c>
      <c r="P4067" t="s">
        <v>1486</v>
      </c>
      <c r="Q4067" s="11">
        <v>0</v>
      </c>
      <c r="R4067" s="11">
        <v>0</v>
      </c>
      <c r="S4067" s="11">
        <v>0</v>
      </c>
      <c r="T4067" s="11">
        <v>0</v>
      </c>
      <c r="U4067" s="11">
        <v>120000000</v>
      </c>
      <c r="V4067" s="11">
        <v>0</v>
      </c>
      <c r="W4067" s="11">
        <v>120000000</v>
      </c>
      <c r="X4067" s="11">
        <v>0</v>
      </c>
      <c r="Y4067" s="11">
        <v>108000000</v>
      </c>
      <c r="Z4067" s="11">
        <v>0</v>
      </c>
      <c r="AA4067" s="11">
        <v>0</v>
      </c>
      <c r="AB4067" s="11">
        <v>0</v>
      </c>
      <c r="AC4067" s="11">
        <v>0</v>
      </c>
      <c r="AD4067" s="11">
        <v>0</v>
      </c>
      <c r="AE4067" s="11">
        <v>0</v>
      </c>
      <c r="AF4067" s="11">
        <v>0</v>
      </c>
      <c r="AG4067" s="11">
        <v>0</v>
      </c>
      <c r="AH4067" s="11">
        <v>0</v>
      </c>
      <c r="AI4067" s="11">
        <v>0</v>
      </c>
      <c r="AJ4067" s="11">
        <v>0</v>
      </c>
      <c r="AK4067" s="11">
        <v>0</v>
      </c>
      <c r="AL4067" s="11">
        <v>0</v>
      </c>
      <c r="AM4067" s="11">
        <v>0</v>
      </c>
      <c r="AN4067" s="11">
        <v>0</v>
      </c>
      <c r="AO40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108000000</v>
      </c>
      <c r="AP40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7" s="11">
        <f>Table_PBS_SQL_DB2_PBSSQL_PBS_NDP_Tina_CG_QtrlyPerformance_Final[[#This Row],[GOU REL]]+Table_PBS_SQL_DB2_PBSSQL_PBS_NDP_Tina_CG_QtrlyPerformance_Final[[#This Row],[EXT REL]]</f>
        <v>108000000</v>
      </c>
      <c r="AT4067" s="11">
        <f>Table_PBS_SQL_DB2_PBSSQL_PBS_NDP_Tina_CG_QtrlyPerformance_Final[[#This Row],[GOU EXP]]+Table_PBS_SQL_DB2_PBSSQL_PBS_NDP_Tina_CG_QtrlyPerformance_Final[[#This Row],[EXT EXP]]</f>
        <v>0</v>
      </c>
      <c r="AU4067" s="11" t="str">
        <f>IF(Table_PBS_SQL_DB2_PBSSQL_PBS_NDP_Tina_CG_QtrlyPerformance_Final[[#This Row],[Item_Code]]&gt;"300000", "Capital", "Recurrent")</f>
        <v>Capital</v>
      </c>
    </row>
    <row r="4068" spans="1:47" x14ac:dyDescent="0.25">
      <c r="A4068" t="s">
        <v>2164</v>
      </c>
      <c r="B4068" t="s">
        <v>2165</v>
      </c>
      <c r="C4068" t="s">
        <v>491</v>
      </c>
      <c r="D4068" t="s">
        <v>861</v>
      </c>
      <c r="E4068" t="s">
        <v>31</v>
      </c>
      <c r="F4068" t="s">
        <v>862</v>
      </c>
      <c r="G4068" t="s">
        <v>31</v>
      </c>
      <c r="H4068" t="s">
        <v>1811</v>
      </c>
      <c r="I4068" t="s">
        <v>493</v>
      </c>
      <c r="J4068" t="s">
        <v>2166</v>
      </c>
      <c r="K4068" t="s">
        <v>2167</v>
      </c>
      <c r="L4068" t="s">
        <v>2168</v>
      </c>
      <c r="M4068" t="s">
        <v>866</v>
      </c>
      <c r="N4068" t="s">
        <v>867</v>
      </c>
      <c r="O4068" t="s">
        <v>934</v>
      </c>
      <c r="P4068" t="s">
        <v>935</v>
      </c>
      <c r="Q4068" s="11">
        <v>0</v>
      </c>
      <c r="R4068" s="11">
        <v>0</v>
      </c>
      <c r="S4068" s="11">
        <v>0</v>
      </c>
      <c r="T4068" s="11">
        <v>0</v>
      </c>
      <c r="U4068" s="11">
        <v>400000000</v>
      </c>
      <c r="V4068" s="11">
        <v>0</v>
      </c>
      <c r="W4068" s="11">
        <v>400000000</v>
      </c>
      <c r="X4068" s="11">
        <v>0</v>
      </c>
      <c r="Y4068" s="11">
        <v>0</v>
      </c>
      <c r="Z4068" s="11">
        <v>0</v>
      </c>
      <c r="AA4068" s="11">
        <v>0</v>
      </c>
      <c r="AB4068" s="11">
        <v>0</v>
      </c>
      <c r="AC4068" s="11">
        <v>0</v>
      </c>
      <c r="AD4068" s="11">
        <v>0</v>
      </c>
      <c r="AE4068" s="11">
        <v>0</v>
      </c>
      <c r="AF4068" s="11">
        <v>0</v>
      </c>
      <c r="AG4068" s="11">
        <v>0</v>
      </c>
      <c r="AH4068" s="11">
        <v>0</v>
      </c>
      <c r="AI4068" s="11">
        <v>0</v>
      </c>
      <c r="AJ4068" s="11">
        <v>0</v>
      </c>
      <c r="AK4068" s="11">
        <v>0</v>
      </c>
      <c r="AL4068" s="11">
        <v>0</v>
      </c>
      <c r="AM4068" s="11">
        <v>0</v>
      </c>
      <c r="AN4068" s="11">
        <v>0</v>
      </c>
      <c r="AO40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8" s="11">
        <f>Table_PBS_SQL_DB2_PBSSQL_PBS_NDP_Tina_CG_QtrlyPerformance_Final[[#This Row],[GOU REL]]+Table_PBS_SQL_DB2_PBSSQL_PBS_NDP_Tina_CG_QtrlyPerformance_Final[[#This Row],[EXT REL]]</f>
        <v>0</v>
      </c>
      <c r="AT4068" s="11">
        <f>Table_PBS_SQL_DB2_PBSSQL_PBS_NDP_Tina_CG_QtrlyPerformance_Final[[#This Row],[GOU EXP]]+Table_PBS_SQL_DB2_PBSSQL_PBS_NDP_Tina_CG_QtrlyPerformance_Final[[#This Row],[EXT EXP]]</f>
        <v>0</v>
      </c>
      <c r="AU4068" s="11" t="str">
        <f>IF(Table_PBS_SQL_DB2_PBSSQL_PBS_NDP_Tina_CG_QtrlyPerformance_Final[[#This Row],[Item_Code]]&gt;"300000", "Capital", "Recurrent")</f>
        <v>Capital</v>
      </c>
    </row>
    <row r="4069" spans="1:47" x14ac:dyDescent="0.25">
      <c r="A4069" t="s">
        <v>1864</v>
      </c>
      <c r="B4069" t="s">
        <v>1865</v>
      </c>
      <c r="C4069" t="s">
        <v>293</v>
      </c>
      <c r="D4069" t="s">
        <v>1206</v>
      </c>
      <c r="E4069" t="s">
        <v>31</v>
      </c>
      <c r="F4069" t="s">
        <v>1207</v>
      </c>
      <c r="G4069" t="s">
        <v>103</v>
      </c>
      <c r="H4069" t="s">
        <v>1866</v>
      </c>
      <c r="I4069" t="s">
        <v>493</v>
      </c>
      <c r="J4069" t="s">
        <v>1867</v>
      </c>
      <c r="K4069" t="s">
        <v>1868</v>
      </c>
      <c r="L4069" t="s">
        <v>1869</v>
      </c>
      <c r="M4069" t="s">
        <v>1870</v>
      </c>
      <c r="N4069" t="s">
        <v>1871</v>
      </c>
      <c r="O4069" t="s">
        <v>1621</v>
      </c>
      <c r="P4069" t="s">
        <v>1622</v>
      </c>
      <c r="Q4069" s="11">
        <v>0</v>
      </c>
      <c r="R4069" s="11">
        <v>0</v>
      </c>
      <c r="S4069" s="11">
        <v>0</v>
      </c>
      <c r="T4069" s="11">
        <v>0</v>
      </c>
      <c r="U4069" s="11">
        <v>0</v>
      </c>
      <c r="V4069" s="11">
        <v>0</v>
      </c>
      <c r="W4069" s="11">
        <v>82936995080</v>
      </c>
      <c r="X4069" s="11">
        <v>0</v>
      </c>
      <c r="Y4069" s="11">
        <v>0</v>
      </c>
      <c r="Z4069" s="11">
        <v>0</v>
      </c>
      <c r="AA4069" s="11">
        <v>0</v>
      </c>
      <c r="AB4069" s="11">
        <v>0</v>
      </c>
      <c r="AC4069" s="11">
        <v>0</v>
      </c>
      <c r="AD4069" s="11">
        <v>0</v>
      </c>
      <c r="AE4069" s="11">
        <v>0</v>
      </c>
      <c r="AF4069" s="11">
        <v>0</v>
      </c>
      <c r="AG4069" s="11">
        <v>0</v>
      </c>
      <c r="AH4069" s="11">
        <v>0</v>
      </c>
      <c r="AI4069" s="11">
        <v>0</v>
      </c>
      <c r="AJ4069" s="11">
        <v>0</v>
      </c>
      <c r="AK4069" s="11">
        <v>0</v>
      </c>
      <c r="AL4069" s="11">
        <v>0</v>
      </c>
      <c r="AM4069" s="11">
        <v>0</v>
      </c>
      <c r="AN4069" s="11">
        <v>0</v>
      </c>
      <c r="AO40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69" s="11">
        <f>Table_PBS_SQL_DB2_PBSSQL_PBS_NDP_Tina_CG_QtrlyPerformance_Final[[#This Row],[GOU REL]]+Table_PBS_SQL_DB2_PBSSQL_PBS_NDP_Tina_CG_QtrlyPerformance_Final[[#This Row],[EXT REL]]</f>
        <v>0</v>
      </c>
      <c r="AT4069" s="11">
        <f>Table_PBS_SQL_DB2_PBSSQL_PBS_NDP_Tina_CG_QtrlyPerformance_Final[[#This Row],[GOU EXP]]+Table_PBS_SQL_DB2_PBSSQL_PBS_NDP_Tina_CG_QtrlyPerformance_Final[[#This Row],[EXT EXP]]</f>
        <v>0</v>
      </c>
      <c r="AU4069" s="11" t="str">
        <f>IF(Table_PBS_SQL_DB2_PBSSQL_PBS_NDP_Tina_CG_QtrlyPerformance_Final[[#This Row],[Item_Code]]&gt;"300000", "Capital", "Recurrent")</f>
        <v>Recurrent</v>
      </c>
    </row>
    <row r="4070" spans="1:47" x14ac:dyDescent="0.25">
      <c r="A4070" t="s">
        <v>694</v>
      </c>
      <c r="B4070" t="s">
        <v>1876</v>
      </c>
      <c r="C4070" t="s">
        <v>676</v>
      </c>
      <c r="D4070" t="s">
        <v>990</v>
      </c>
      <c r="E4070" t="s">
        <v>31</v>
      </c>
      <c r="F4070" t="s">
        <v>991</v>
      </c>
      <c r="G4070" t="s">
        <v>31</v>
      </c>
      <c r="H4070" t="s">
        <v>1602</v>
      </c>
      <c r="I4070" t="s">
        <v>493</v>
      </c>
      <c r="J4070" t="s">
        <v>864</v>
      </c>
      <c r="K4070" t="s">
        <v>696</v>
      </c>
      <c r="L4070" t="s">
        <v>1877</v>
      </c>
      <c r="M4070" t="s">
        <v>866</v>
      </c>
      <c r="N4070" t="s">
        <v>867</v>
      </c>
      <c r="O4070" t="s">
        <v>1016</v>
      </c>
      <c r="P4070" t="s">
        <v>1017</v>
      </c>
      <c r="Q4070" s="11">
        <v>0</v>
      </c>
      <c r="R4070" s="11">
        <v>0</v>
      </c>
      <c r="S4070" s="11">
        <v>0</v>
      </c>
      <c r="T4070" s="11">
        <v>0</v>
      </c>
      <c r="U4070" s="11">
        <v>128541125</v>
      </c>
      <c r="V4070" s="11">
        <v>0</v>
      </c>
      <c r="W4070" s="11">
        <v>128541125</v>
      </c>
      <c r="X4070" s="11">
        <v>0</v>
      </c>
      <c r="Y4070" s="11">
        <v>0</v>
      </c>
      <c r="Z4070" s="11">
        <v>0</v>
      </c>
      <c r="AA4070" s="11">
        <v>0</v>
      </c>
      <c r="AB4070" s="11">
        <v>0</v>
      </c>
      <c r="AC4070" s="11">
        <v>28541125</v>
      </c>
      <c r="AD4070" s="11">
        <v>0</v>
      </c>
      <c r="AE4070" s="11">
        <v>0</v>
      </c>
      <c r="AF4070" s="11">
        <v>0</v>
      </c>
      <c r="AG4070" s="11">
        <v>50000000</v>
      </c>
      <c r="AH4070" s="11">
        <v>0</v>
      </c>
      <c r="AI4070" s="11">
        <v>0</v>
      </c>
      <c r="AJ4070" s="11">
        <v>0</v>
      </c>
      <c r="AK4070" s="11">
        <v>50000000</v>
      </c>
      <c r="AL4070" s="11">
        <v>128227000</v>
      </c>
      <c r="AM4070" s="11">
        <v>0</v>
      </c>
      <c r="AN4070" s="11">
        <v>0</v>
      </c>
      <c r="AO40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128541125</v>
      </c>
      <c r="AP40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128227000</v>
      </c>
      <c r="AR40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0" s="11">
        <f>Table_PBS_SQL_DB2_PBSSQL_PBS_NDP_Tina_CG_QtrlyPerformance_Final[[#This Row],[GOU REL]]+Table_PBS_SQL_DB2_PBSSQL_PBS_NDP_Tina_CG_QtrlyPerformance_Final[[#This Row],[EXT REL]]</f>
        <v>128541125</v>
      </c>
      <c r="AT4070" s="11">
        <f>Table_PBS_SQL_DB2_PBSSQL_PBS_NDP_Tina_CG_QtrlyPerformance_Final[[#This Row],[GOU EXP]]+Table_PBS_SQL_DB2_PBSSQL_PBS_NDP_Tina_CG_QtrlyPerformance_Final[[#This Row],[EXT EXP]]</f>
        <v>128227000</v>
      </c>
      <c r="AU4070" s="11" t="str">
        <f>IF(Table_PBS_SQL_DB2_PBSSQL_PBS_NDP_Tina_CG_QtrlyPerformance_Final[[#This Row],[Item_Code]]&gt;"300000", "Capital", "Recurrent")</f>
        <v>Recurrent</v>
      </c>
    </row>
    <row r="4071" spans="1:47" x14ac:dyDescent="0.25">
      <c r="A4071" t="s">
        <v>123</v>
      </c>
      <c r="B4071" t="s">
        <v>1170</v>
      </c>
      <c r="C4071" t="s">
        <v>119</v>
      </c>
      <c r="D4071" t="s">
        <v>885</v>
      </c>
      <c r="E4071" t="s">
        <v>75</v>
      </c>
      <c r="F4071" t="s">
        <v>1171</v>
      </c>
      <c r="G4071" t="s">
        <v>75</v>
      </c>
      <c r="H4071" t="s">
        <v>1172</v>
      </c>
      <c r="I4071" t="s">
        <v>477</v>
      </c>
      <c r="J4071" t="s">
        <v>1176</v>
      </c>
      <c r="K4071" t="s">
        <v>125</v>
      </c>
      <c r="L4071" t="s">
        <v>1177</v>
      </c>
      <c r="M4071" t="s">
        <v>1178</v>
      </c>
      <c r="N4071" t="s">
        <v>1179</v>
      </c>
      <c r="O4071" t="s">
        <v>957</v>
      </c>
      <c r="P4071" t="s">
        <v>958</v>
      </c>
      <c r="Q4071" s="11">
        <v>0</v>
      </c>
      <c r="R4071" s="11">
        <v>0</v>
      </c>
      <c r="S4071" s="11">
        <v>0</v>
      </c>
      <c r="T4071" s="11">
        <v>0</v>
      </c>
      <c r="U4071" s="11">
        <v>100000000</v>
      </c>
      <c r="V4071" s="11">
        <v>0</v>
      </c>
      <c r="W4071" s="11">
        <v>100000000</v>
      </c>
      <c r="X4071" s="11">
        <v>0</v>
      </c>
      <c r="Y4071" s="11">
        <v>0</v>
      </c>
      <c r="Z4071" s="11">
        <v>0</v>
      </c>
      <c r="AA4071" s="11">
        <v>0</v>
      </c>
      <c r="AB4071" s="11">
        <v>0</v>
      </c>
      <c r="AC4071" s="11">
        <v>65000000</v>
      </c>
      <c r="AD4071" s="11">
        <v>0</v>
      </c>
      <c r="AE4071" s="11">
        <v>0</v>
      </c>
      <c r="AF4071" s="11">
        <v>0</v>
      </c>
      <c r="AG4071" s="11">
        <v>0</v>
      </c>
      <c r="AH4071" s="11">
        <v>0</v>
      </c>
      <c r="AI4071" s="11">
        <v>0</v>
      </c>
      <c r="AJ4071" s="11">
        <v>0</v>
      </c>
      <c r="AK4071" s="11">
        <v>0</v>
      </c>
      <c r="AL4071" s="11">
        <v>65000000</v>
      </c>
      <c r="AM4071" s="11">
        <v>0</v>
      </c>
      <c r="AN4071" s="11">
        <v>0</v>
      </c>
      <c r="AO40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v>
      </c>
      <c r="AP40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65000000</v>
      </c>
      <c r="AR40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1" s="11">
        <f>Table_PBS_SQL_DB2_PBSSQL_PBS_NDP_Tina_CG_QtrlyPerformance_Final[[#This Row],[GOU REL]]+Table_PBS_SQL_DB2_PBSSQL_PBS_NDP_Tina_CG_QtrlyPerformance_Final[[#This Row],[EXT REL]]</f>
        <v>65000000</v>
      </c>
      <c r="AT4071" s="11">
        <f>Table_PBS_SQL_DB2_PBSSQL_PBS_NDP_Tina_CG_QtrlyPerformance_Final[[#This Row],[GOU EXP]]+Table_PBS_SQL_DB2_PBSSQL_PBS_NDP_Tina_CG_QtrlyPerformance_Final[[#This Row],[EXT EXP]]</f>
        <v>65000000</v>
      </c>
      <c r="AU4071" s="11" t="str">
        <f>IF(Table_PBS_SQL_DB2_PBSSQL_PBS_NDP_Tina_CG_QtrlyPerformance_Final[[#This Row],[Item_Code]]&gt;"300000", "Capital", "Recurrent")</f>
        <v>Capital</v>
      </c>
    </row>
    <row r="4072" spans="1:47" x14ac:dyDescent="0.25">
      <c r="A4072" t="s">
        <v>33</v>
      </c>
      <c r="B4072" t="s">
        <v>34</v>
      </c>
      <c r="C4072" t="s">
        <v>31</v>
      </c>
      <c r="D4072" t="s">
        <v>1031</v>
      </c>
      <c r="E4072" t="s">
        <v>75</v>
      </c>
      <c r="F4072" t="s">
        <v>1042</v>
      </c>
      <c r="G4072" t="s">
        <v>97</v>
      </c>
      <c r="H4072" t="s">
        <v>1089</v>
      </c>
      <c r="I4072" t="s">
        <v>467</v>
      </c>
      <c r="J4072" t="s">
        <v>1111</v>
      </c>
      <c r="K4072" t="s">
        <v>1095</v>
      </c>
      <c r="L4072" t="s">
        <v>1096</v>
      </c>
      <c r="M4072" t="s">
        <v>1097</v>
      </c>
      <c r="N4072" t="s">
        <v>1098</v>
      </c>
      <c r="O4072" t="s">
        <v>1028</v>
      </c>
      <c r="P4072" t="s">
        <v>1029</v>
      </c>
      <c r="Q4072" s="11">
        <v>0</v>
      </c>
      <c r="R4072" s="11">
        <v>0</v>
      </c>
      <c r="S4072" s="11">
        <v>0</v>
      </c>
      <c r="T4072" s="11">
        <v>0</v>
      </c>
      <c r="U4072" s="11">
        <v>21000000</v>
      </c>
      <c r="V4072" s="11">
        <v>0</v>
      </c>
      <c r="W4072" s="11">
        <v>0</v>
      </c>
      <c r="X4072" s="11">
        <v>21000000</v>
      </c>
      <c r="Y4072" s="11">
        <v>0</v>
      </c>
      <c r="Z4072" s="11">
        <v>0</v>
      </c>
      <c r="AA4072" s="11">
        <v>0</v>
      </c>
      <c r="AB4072" s="11">
        <v>0</v>
      </c>
      <c r="AC4072" s="11">
        <v>0</v>
      </c>
      <c r="AD4072" s="11">
        <v>0</v>
      </c>
      <c r="AE4072" s="11">
        <v>0</v>
      </c>
      <c r="AF4072" s="11">
        <v>0</v>
      </c>
      <c r="AG4072" s="11">
        <v>0</v>
      </c>
      <c r="AH4072" s="11">
        <v>0</v>
      </c>
      <c r="AI4072" s="11">
        <v>0</v>
      </c>
      <c r="AJ4072" s="11">
        <v>0</v>
      </c>
      <c r="AK4072" s="11">
        <v>0</v>
      </c>
      <c r="AL4072" s="11">
        <v>0</v>
      </c>
      <c r="AM4072" s="11">
        <v>0</v>
      </c>
      <c r="AN4072" s="11">
        <v>0</v>
      </c>
      <c r="AO40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2" s="11">
        <f>Table_PBS_SQL_DB2_PBSSQL_PBS_NDP_Tina_CG_QtrlyPerformance_Final[[#This Row],[GOU REL]]+Table_PBS_SQL_DB2_PBSSQL_PBS_NDP_Tina_CG_QtrlyPerformance_Final[[#This Row],[EXT REL]]</f>
        <v>0</v>
      </c>
      <c r="AT4072" s="11">
        <f>Table_PBS_SQL_DB2_PBSSQL_PBS_NDP_Tina_CG_QtrlyPerformance_Final[[#This Row],[GOU EXP]]+Table_PBS_SQL_DB2_PBSSQL_PBS_NDP_Tina_CG_QtrlyPerformance_Final[[#This Row],[EXT EXP]]</f>
        <v>0</v>
      </c>
      <c r="AU4072" s="11" t="str">
        <f>IF(Table_PBS_SQL_DB2_PBSSQL_PBS_NDP_Tina_CG_QtrlyPerformance_Final[[#This Row],[Item_Code]]&gt;"300000", "Capital", "Recurrent")</f>
        <v>Recurrent</v>
      </c>
    </row>
    <row r="4073" spans="1:47" x14ac:dyDescent="0.25">
      <c r="A4073" t="s">
        <v>77</v>
      </c>
      <c r="B4073" t="s">
        <v>78</v>
      </c>
      <c r="C4073" t="s">
        <v>75</v>
      </c>
      <c r="D4073" t="s">
        <v>1307</v>
      </c>
      <c r="E4073" t="s">
        <v>31</v>
      </c>
      <c r="F4073" t="s">
        <v>1308</v>
      </c>
      <c r="G4073" t="s">
        <v>31</v>
      </c>
      <c r="H4073" t="s">
        <v>1309</v>
      </c>
      <c r="I4073" t="s">
        <v>493</v>
      </c>
      <c r="J4073" t="s">
        <v>1310</v>
      </c>
      <c r="K4073" t="s">
        <v>1311</v>
      </c>
      <c r="L4073" t="s">
        <v>1312</v>
      </c>
      <c r="M4073" t="s">
        <v>1313</v>
      </c>
      <c r="N4073" t="s">
        <v>1314</v>
      </c>
      <c r="O4073" t="s">
        <v>922</v>
      </c>
      <c r="P4073" t="s">
        <v>923</v>
      </c>
      <c r="Q4073" s="11">
        <v>0</v>
      </c>
      <c r="R4073" s="11">
        <v>0</v>
      </c>
      <c r="S4073" s="11">
        <v>0</v>
      </c>
      <c r="T4073" s="11">
        <v>0</v>
      </c>
      <c r="U4073" s="11">
        <v>240000000</v>
      </c>
      <c r="V4073" s="11">
        <v>0</v>
      </c>
      <c r="W4073" s="11">
        <v>240000000</v>
      </c>
      <c r="X4073" s="11">
        <v>0</v>
      </c>
      <c r="Y4073" s="11">
        <v>0</v>
      </c>
      <c r="Z4073" s="11">
        <v>0</v>
      </c>
      <c r="AA4073" s="11">
        <v>0</v>
      </c>
      <c r="AB4073" s="11">
        <v>0</v>
      </c>
      <c r="AC4073" s="11">
        <v>120000000</v>
      </c>
      <c r="AD4073" s="11">
        <v>120000000</v>
      </c>
      <c r="AE4073" s="11">
        <v>0</v>
      </c>
      <c r="AF4073" s="11">
        <v>0</v>
      </c>
      <c r="AG4073" s="11">
        <v>12000000</v>
      </c>
      <c r="AH4073" s="11">
        <v>0</v>
      </c>
      <c r="AI4073" s="11">
        <v>0</v>
      </c>
      <c r="AJ4073" s="11">
        <v>0</v>
      </c>
      <c r="AK4073" s="11">
        <v>14472000</v>
      </c>
      <c r="AL4073" s="11">
        <v>26472000</v>
      </c>
      <c r="AM4073" s="11">
        <v>0</v>
      </c>
      <c r="AN4073" s="11">
        <v>0</v>
      </c>
      <c r="AO40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146472000</v>
      </c>
      <c r="AP40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146472000</v>
      </c>
      <c r="AR40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3" s="11">
        <f>Table_PBS_SQL_DB2_PBSSQL_PBS_NDP_Tina_CG_QtrlyPerformance_Final[[#This Row],[GOU REL]]+Table_PBS_SQL_DB2_PBSSQL_PBS_NDP_Tina_CG_QtrlyPerformance_Final[[#This Row],[EXT REL]]</f>
        <v>146472000</v>
      </c>
      <c r="AT4073" s="11">
        <f>Table_PBS_SQL_DB2_PBSSQL_PBS_NDP_Tina_CG_QtrlyPerformance_Final[[#This Row],[GOU EXP]]+Table_PBS_SQL_DB2_PBSSQL_PBS_NDP_Tina_CG_QtrlyPerformance_Final[[#This Row],[EXT EXP]]</f>
        <v>146472000</v>
      </c>
      <c r="AU4073" s="11" t="str">
        <f>IF(Table_PBS_SQL_DB2_PBSSQL_PBS_NDP_Tina_CG_QtrlyPerformance_Final[[#This Row],[Item_Code]]&gt;"300000", "Capital", "Recurrent")</f>
        <v>Recurrent</v>
      </c>
    </row>
    <row r="4074" spans="1:47" x14ac:dyDescent="0.25">
      <c r="A4074" t="s">
        <v>77</v>
      </c>
      <c r="B4074" t="s">
        <v>78</v>
      </c>
      <c r="C4074" t="s">
        <v>87</v>
      </c>
      <c r="D4074" t="s">
        <v>1320</v>
      </c>
      <c r="E4074" t="s">
        <v>75</v>
      </c>
      <c r="F4074" t="s">
        <v>1329</v>
      </c>
      <c r="G4074" t="s">
        <v>97</v>
      </c>
      <c r="H4074" t="s">
        <v>1322</v>
      </c>
      <c r="I4074" t="s">
        <v>499</v>
      </c>
      <c r="J4074" t="s">
        <v>1330</v>
      </c>
      <c r="K4074" t="s">
        <v>1331</v>
      </c>
      <c r="L4074" t="s">
        <v>1332</v>
      </c>
      <c r="M4074" t="s">
        <v>1334</v>
      </c>
      <c r="N4074" t="s">
        <v>1335</v>
      </c>
      <c r="O4074" t="s">
        <v>996</v>
      </c>
      <c r="P4074" t="s">
        <v>997</v>
      </c>
      <c r="Q4074" s="11">
        <v>0</v>
      </c>
      <c r="R4074" s="11">
        <v>0</v>
      </c>
      <c r="S4074" s="11">
        <v>0</v>
      </c>
      <c r="T4074" s="11">
        <v>0</v>
      </c>
      <c r="U4074" s="11">
        <v>300000000</v>
      </c>
      <c r="V4074" s="11">
        <v>0</v>
      </c>
      <c r="W4074" s="11">
        <v>300000000</v>
      </c>
      <c r="X4074" s="11">
        <v>0</v>
      </c>
      <c r="Y4074" s="11">
        <v>0</v>
      </c>
      <c r="Z4074" s="11">
        <v>0</v>
      </c>
      <c r="AA4074" s="11">
        <v>0</v>
      </c>
      <c r="AB4074" s="11">
        <v>0</v>
      </c>
      <c r="AC4074" s="11">
        <v>75000000</v>
      </c>
      <c r="AD4074" s="11">
        <v>0</v>
      </c>
      <c r="AE4074" s="11">
        <v>0</v>
      </c>
      <c r="AF4074" s="11">
        <v>0</v>
      </c>
      <c r="AG4074" s="11">
        <v>200000000</v>
      </c>
      <c r="AH4074" s="11">
        <v>267847522</v>
      </c>
      <c r="AI4074" s="11">
        <v>0</v>
      </c>
      <c r="AJ4074" s="11">
        <v>0</v>
      </c>
      <c r="AK4074" s="11">
        <v>21000000</v>
      </c>
      <c r="AL4074" s="11">
        <v>33547747</v>
      </c>
      <c r="AM4074" s="11">
        <v>0</v>
      </c>
      <c r="AN4074" s="11">
        <v>0</v>
      </c>
      <c r="AO40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296000000</v>
      </c>
      <c r="AP40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301395269</v>
      </c>
      <c r="AR40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4" s="11">
        <f>Table_PBS_SQL_DB2_PBSSQL_PBS_NDP_Tina_CG_QtrlyPerformance_Final[[#This Row],[GOU REL]]+Table_PBS_SQL_DB2_PBSSQL_PBS_NDP_Tina_CG_QtrlyPerformance_Final[[#This Row],[EXT REL]]</f>
        <v>296000000</v>
      </c>
      <c r="AT4074" s="11">
        <f>Table_PBS_SQL_DB2_PBSSQL_PBS_NDP_Tina_CG_QtrlyPerformance_Final[[#This Row],[GOU EXP]]+Table_PBS_SQL_DB2_PBSSQL_PBS_NDP_Tina_CG_QtrlyPerformance_Final[[#This Row],[EXT EXP]]</f>
        <v>301395269</v>
      </c>
      <c r="AU4074" s="11" t="str">
        <f>IF(Table_PBS_SQL_DB2_PBSSQL_PBS_NDP_Tina_CG_QtrlyPerformance_Final[[#This Row],[Item_Code]]&gt;"300000", "Capital", "Recurrent")</f>
        <v>Recurrent</v>
      </c>
    </row>
    <row r="4075" spans="1:47" x14ac:dyDescent="0.25">
      <c r="A4075" t="s">
        <v>295</v>
      </c>
      <c r="B4075" t="s">
        <v>296</v>
      </c>
      <c r="C4075" t="s">
        <v>293</v>
      </c>
      <c r="D4075" t="s">
        <v>1206</v>
      </c>
      <c r="E4075" t="s">
        <v>31</v>
      </c>
      <c r="F4075" t="s">
        <v>1207</v>
      </c>
      <c r="G4075" t="s">
        <v>103</v>
      </c>
      <c r="H4075" t="s">
        <v>1217</v>
      </c>
      <c r="I4075" t="s">
        <v>467</v>
      </c>
      <c r="J4075" t="s">
        <v>1221</v>
      </c>
      <c r="K4075" t="s">
        <v>2001</v>
      </c>
      <c r="L4075" t="s">
        <v>2002</v>
      </c>
      <c r="M4075" t="s">
        <v>1212</v>
      </c>
      <c r="N4075" t="s">
        <v>1213</v>
      </c>
      <c r="O4075" t="s">
        <v>1002</v>
      </c>
      <c r="P4075" t="s">
        <v>1003</v>
      </c>
      <c r="Q4075" s="11">
        <v>0</v>
      </c>
      <c r="R4075" s="11">
        <v>0</v>
      </c>
      <c r="S4075" s="11">
        <v>0</v>
      </c>
      <c r="T4075" s="11">
        <v>0</v>
      </c>
      <c r="U4075" s="11">
        <v>181423396</v>
      </c>
      <c r="V4075" s="11">
        <v>0</v>
      </c>
      <c r="W4075" s="11">
        <v>181423396</v>
      </c>
      <c r="X4075" s="11">
        <v>0</v>
      </c>
      <c r="Y4075" s="11">
        <v>0</v>
      </c>
      <c r="Z4075" s="11">
        <v>0</v>
      </c>
      <c r="AA4075" s="11">
        <v>0</v>
      </c>
      <c r="AB4075" s="11">
        <v>0</v>
      </c>
      <c r="AC4075" s="11">
        <v>123504130</v>
      </c>
      <c r="AD4075" s="11">
        <v>100000000</v>
      </c>
      <c r="AE4075" s="11">
        <v>0</v>
      </c>
      <c r="AF4075" s="11">
        <v>0</v>
      </c>
      <c r="AG4075" s="11">
        <v>57919266</v>
      </c>
      <c r="AH4075" s="11">
        <v>0</v>
      </c>
      <c r="AI4075" s="11">
        <v>0</v>
      </c>
      <c r="AJ4075" s="11">
        <v>0</v>
      </c>
      <c r="AK4075" s="11">
        <v>0</v>
      </c>
      <c r="AL4075" s="11">
        <v>81423397</v>
      </c>
      <c r="AM4075" s="11">
        <v>0</v>
      </c>
      <c r="AN4075" s="11">
        <v>0</v>
      </c>
      <c r="AO40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181423396</v>
      </c>
      <c r="AP40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181423397</v>
      </c>
      <c r="AR40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5" s="11">
        <f>Table_PBS_SQL_DB2_PBSSQL_PBS_NDP_Tina_CG_QtrlyPerformance_Final[[#This Row],[GOU REL]]+Table_PBS_SQL_DB2_PBSSQL_PBS_NDP_Tina_CG_QtrlyPerformance_Final[[#This Row],[EXT REL]]</f>
        <v>181423396</v>
      </c>
      <c r="AT4075" s="11">
        <f>Table_PBS_SQL_DB2_PBSSQL_PBS_NDP_Tina_CG_QtrlyPerformance_Final[[#This Row],[GOU EXP]]+Table_PBS_SQL_DB2_PBSSQL_PBS_NDP_Tina_CG_QtrlyPerformance_Final[[#This Row],[EXT EXP]]</f>
        <v>181423397</v>
      </c>
      <c r="AU4075" s="11" t="str">
        <f>IF(Table_PBS_SQL_DB2_PBSSQL_PBS_NDP_Tina_CG_QtrlyPerformance_Final[[#This Row],[Item_Code]]&gt;"300000", "Capital", "Recurrent")</f>
        <v>Recurrent</v>
      </c>
    </row>
    <row r="4076" spans="1:47" x14ac:dyDescent="0.25">
      <c r="A4076" t="s">
        <v>666</v>
      </c>
      <c r="B4076" t="s">
        <v>667</v>
      </c>
      <c r="C4076" t="s">
        <v>491</v>
      </c>
      <c r="D4076" t="s">
        <v>861</v>
      </c>
      <c r="E4076" t="s">
        <v>177</v>
      </c>
      <c r="F4076" t="s">
        <v>895</v>
      </c>
      <c r="G4076" t="s">
        <v>87</v>
      </c>
      <c r="H4076" t="s">
        <v>887</v>
      </c>
      <c r="I4076" t="s">
        <v>467</v>
      </c>
      <c r="J4076" t="s">
        <v>908</v>
      </c>
      <c r="K4076" t="s">
        <v>898</v>
      </c>
      <c r="L4076" t="s">
        <v>899</v>
      </c>
      <c r="M4076" t="s">
        <v>900</v>
      </c>
      <c r="N4076" t="s">
        <v>901</v>
      </c>
      <c r="O4076" t="s">
        <v>996</v>
      </c>
      <c r="P4076" t="s">
        <v>997</v>
      </c>
      <c r="Q4076" s="11">
        <v>0</v>
      </c>
      <c r="R4076" s="11">
        <v>0</v>
      </c>
      <c r="S4076" s="11">
        <v>0</v>
      </c>
      <c r="T4076" s="11">
        <v>0</v>
      </c>
      <c r="U4076" s="11">
        <v>130000000</v>
      </c>
      <c r="V4076" s="11">
        <v>0</v>
      </c>
      <c r="W4076" s="11">
        <v>0</v>
      </c>
      <c r="X4076" s="11">
        <v>130000000</v>
      </c>
      <c r="Y4076" s="11">
        <v>0</v>
      </c>
      <c r="Z4076" s="11">
        <v>0</v>
      </c>
      <c r="AA4076" s="11">
        <v>0</v>
      </c>
      <c r="AB4076" s="11">
        <v>0</v>
      </c>
      <c r="AC4076" s="11">
        <v>0</v>
      </c>
      <c r="AD4076" s="11">
        <v>0</v>
      </c>
      <c r="AE4076" s="11">
        <v>0</v>
      </c>
      <c r="AF4076" s="11">
        <v>0</v>
      </c>
      <c r="AG4076" s="11">
        <v>0</v>
      </c>
      <c r="AH4076" s="11">
        <v>0</v>
      </c>
      <c r="AI4076" s="11">
        <v>0</v>
      </c>
      <c r="AJ4076" s="11">
        <v>0</v>
      </c>
      <c r="AK4076" s="11">
        <v>0</v>
      </c>
      <c r="AL4076" s="11">
        <v>0</v>
      </c>
      <c r="AM4076" s="11">
        <v>0</v>
      </c>
      <c r="AN4076" s="11">
        <v>0</v>
      </c>
      <c r="AO40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6" s="11">
        <f>Table_PBS_SQL_DB2_PBSSQL_PBS_NDP_Tina_CG_QtrlyPerformance_Final[[#This Row],[GOU REL]]+Table_PBS_SQL_DB2_PBSSQL_PBS_NDP_Tina_CG_QtrlyPerformance_Final[[#This Row],[EXT REL]]</f>
        <v>0</v>
      </c>
      <c r="AT4076" s="11">
        <f>Table_PBS_SQL_DB2_PBSSQL_PBS_NDP_Tina_CG_QtrlyPerformance_Final[[#This Row],[GOU EXP]]+Table_PBS_SQL_DB2_PBSSQL_PBS_NDP_Tina_CG_QtrlyPerformance_Final[[#This Row],[EXT EXP]]</f>
        <v>0</v>
      </c>
      <c r="AU4076" s="11" t="str">
        <f>IF(Table_PBS_SQL_DB2_PBSSQL_PBS_NDP_Tina_CG_QtrlyPerformance_Final[[#This Row],[Item_Code]]&gt;"300000", "Capital", "Recurrent")</f>
        <v>Recurrent</v>
      </c>
    </row>
    <row r="4077" spans="1:47" x14ac:dyDescent="0.25">
      <c r="A4077" t="s">
        <v>666</v>
      </c>
      <c r="B4077" t="s">
        <v>667</v>
      </c>
      <c r="C4077" t="s">
        <v>491</v>
      </c>
      <c r="D4077" t="s">
        <v>861</v>
      </c>
      <c r="E4077" t="s">
        <v>177</v>
      </c>
      <c r="F4077" t="s">
        <v>895</v>
      </c>
      <c r="G4077" t="s">
        <v>87</v>
      </c>
      <c r="H4077" t="s">
        <v>887</v>
      </c>
      <c r="I4077" t="s">
        <v>467</v>
      </c>
      <c r="J4077" t="s">
        <v>908</v>
      </c>
      <c r="K4077" t="s">
        <v>898</v>
      </c>
      <c r="L4077" t="s">
        <v>899</v>
      </c>
      <c r="M4077" t="s">
        <v>900</v>
      </c>
      <c r="N4077" t="s">
        <v>901</v>
      </c>
      <c r="O4077" t="s">
        <v>922</v>
      </c>
      <c r="P4077" t="s">
        <v>923</v>
      </c>
      <c r="Q4077" s="11">
        <v>0</v>
      </c>
      <c r="R4077" s="11">
        <v>0</v>
      </c>
      <c r="S4077" s="11">
        <v>0</v>
      </c>
      <c r="T4077" s="11">
        <v>0</v>
      </c>
      <c r="U4077" s="11">
        <v>102000000</v>
      </c>
      <c r="V4077" s="11">
        <v>0</v>
      </c>
      <c r="W4077" s="11">
        <v>0</v>
      </c>
      <c r="X4077" s="11">
        <v>102000000</v>
      </c>
      <c r="Y4077" s="11">
        <v>0</v>
      </c>
      <c r="Z4077" s="11">
        <v>0</v>
      </c>
      <c r="AA4077" s="11">
        <v>0</v>
      </c>
      <c r="AB4077" s="11">
        <v>0</v>
      </c>
      <c r="AC4077" s="11">
        <v>0</v>
      </c>
      <c r="AD4077" s="11">
        <v>0</v>
      </c>
      <c r="AE4077" s="11">
        <v>0</v>
      </c>
      <c r="AF4077" s="11">
        <v>0</v>
      </c>
      <c r="AG4077" s="11">
        <v>0</v>
      </c>
      <c r="AH4077" s="11">
        <v>0</v>
      </c>
      <c r="AI4077" s="11">
        <v>0</v>
      </c>
      <c r="AJ4077" s="11">
        <v>0</v>
      </c>
      <c r="AK4077" s="11">
        <v>0</v>
      </c>
      <c r="AL4077" s="11">
        <v>0</v>
      </c>
      <c r="AM4077" s="11">
        <v>0</v>
      </c>
      <c r="AN4077" s="11">
        <v>0</v>
      </c>
      <c r="AO40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7" s="11">
        <f>Table_PBS_SQL_DB2_PBSSQL_PBS_NDP_Tina_CG_QtrlyPerformance_Final[[#This Row],[GOU REL]]+Table_PBS_SQL_DB2_PBSSQL_PBS_NDP_Tina_CG_QtrlyPerformance_Final[[#This Row],[EXT REL]]</f>
        <v>0</v>
      </c>
      <c r="AT4077" s="11">
        <f>Table_PBS_SQL_DB2_PBSSQL_PBS_NDP_Tina_CG_QtrlyPerformance_Final[[#This Row],[GOU EXP]]+Table_PBS_SQL_DB2_PBSSQL_PBS_NDP_Tina_CG_QtrlyPerformance_Final[[#This Row],[EXT EXP]]</f>
        <v>0</v>
      </c>
      <c r="AU4077" s="11" t="str">
        <f>IF(Table_PBS_SQL_DB2_PBSSQL_PBS_NDP_Tina_CG_QtrlyPerformance_Final[[#This Row],[Item_Code]]&gt;"300000", "Capital", "Recurrent")</f>
        <v>Recurrent</v>
      </c>
    </row>
    <row r="4078" spans="1:47" x14ac:dyDescent="0.25">
      <c r="A4078" t="s">
        <v>161</v>
      </c>
      <c r="B4078" t="s">
        <v>1535</v>
      </c>
      <c r="C4078" t="s">
        <v>119</v>
      </c>
      <c r="D4078" t="s">
        <v>885</v>
      </c>
      <c r="E4078" t="s">
        <v>31</v>
      </c>
      <c r="F4078" t="s">
        <v>886</v>
      </c>
      <c r="G4078" t="s">
        <v>31</v>
      </c>
      <c r="H4078" t="s">
        <v>1536</v>
      </c>
      <c r="I4078" t="s">
        <v>467</v>
      </c>
      <c r="J4078" t="s">
        <v>953</v>
      </c>
      <c r="K4078" t="s">
        <v>163</v>
      </c>
      <c r="L4078" t="s">
        <v>1537</v>
      </c>
      <c r="M4078" t="s">
        <v>955</v>
      </c>
      <c r="N4078" t="s">
        <v>956</v>
      </c>
      <c r="O4078" t="s">
        <v>1021</v>
      </c>
      <c r="P4078" t="s">
        <v>1022</v>
      </c>
      <c r="Q4078" s="11">
        <v>0</v>
      </c>
      <c r="R4078" s="11">
        <v>0</v>
      </c>
      <c r="S4078" s="11">
        <v>0</v>
      </c>
      <c r="T4078" s="11">
        <v>0</v>
      </c>
      <c r="U4078" s="11">
        <v>10200000</v>
      </c>
      <c r="V4078" s="11">
        <v>0</v>
      </c>
      <c r="W4078" s="11">
        <v>10200000</v>
      </c>
      <c r="X4078" s="11">
        <v>0</v>
      </c>
      <c r="Y4078" s="11">
        <v>0</v>
      </c>
      <c r="Z4078" s="11">
        <v>0</v>
      </c>
      <c r="AA4078" s="11">
        <v>0</v>
      </c>
      <c r="AB4078" s="11">
        <v>0</v>
      </c>
      <c r="AC4078" s="11">
        <v>9600000</v>
      </c>
      <c r="AD4078" s="11">
        <v>1303498</v>
      </c>
      <c r="AE4078" s="11">
        <v>0</v>
      </c>
      <c r="AF4078" s="11">
        <v>0</v>
      </c>
      <c r="AG4078" s="11">
        <v>600000</v>
      </c>
      <c r="AH4078" s="11">
        <v>2924526</v>
      </c>
      <c r="AI4078" s="11">
        <v>0</v>
      </c>
      <c r="AJ4078" s="11">
        <v>0</v>
      </c>
      <c r="AK4078" s="11">
        <v>0</v>
      </c>
      <c r="AL4078" s="11">
        <v>3963757</v>
      </c>
      <c r="AM4078" s="11">
        <v>0</v>
      </c>
      <c r="AN4078" s="11">
        <v>0</v>
      </c>
      <c r="AO40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10200000</v>
      </c>
      <c r="AP40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8191781</v>
      </c>
      <c r="AR40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8" s="11">
        <f>Table_PBS_SQL_DB2_PBSSQL_PBS_NDP_Tina_CG_QtrlyPerformance_Final[[#This Row],[GOU REL]]+Table_PBS_SQL_DB2_PBSSQL_PBS_NDP_Tina_CG_QtrlyPerformance_Final[[#This Row],[EXT REL]]</f>
        <v>10200000</v>
      </c>
      <c r="AT4078" s="11">
        <f>Table_PBS_SQL_DB2_PBSSQL_PBS_NDP_Tina_CG_QtrlyPerformance_Final[[#This Row],[GOU EXP]]+Table_PBS_SQL_DB2_PBSSQL_PBS_NDP_Tina_CG_QtrlyPerformance_Final[[#This Row],[EXT EXP]]</f>
        <v>8191781</v>
      </c>
      <c r="AU4078" s="11" t="str">
        <f>IF(Table_PBS_SQL_DB2_PBSSQL_PBS_NDP_Tina_CG_QtrlyPerformance_Final[[#This Row],[Item_Code]]&gt;"300000", "Capital", "Recurrent")</f>
        <v>Recurrent</v>
      </c>
    </row>
    <row r="4079" spans="1:47" x14ac:dyDescent="0.25">
      <c r="A4079" t="s">
        <v>179</v>
      </c>
      <c r="B4079" t="s">
        <v>959</v>
      </c>
      <c r="C4079" t="s">
        <v>676</v>
      </c>
      <c r="D4079" t="s">
        <v>990</v>
      </c>
      <c r="E4079" t="s">
        <v>75</v>
      </c>
      <c r="F4079" t="s">
        <v>998</v>
      </c>
      <c r="G4079" t="s">
        <v>75</v>
      </c>
      <c r="H4079" t="s">
        <v>1010</v>
      </c>
      <c r="I4079" t="s">
        <v>666</v>
      </c>
      <c r="J4079" t="s">
        <v>1837</v>
      </c>
      <c r="K4079" t="s">
        <v>776</v>
      </c>
      <c r="L4079" t="s">
        <v>777</v>
      </c>
      <c r="M4079" t="s">
        <v>1838</v>
      </c>
      <c r="N4079" t="s">
        <v>1839</v>
      </c>
      <c r="O4079" t="s">
        <v>1004</v>
      </c>
      <c r="P4079" t="s">
        <v>868</v>
      </c>
      <c r="Q4079" s="11">
        <v>0</v>
      </c>
      <c r="R4079" s="11">
        <v>0</v>
      </c>
      <c r="S4079" s="11">
        <v>0</v>
      </c>
      <c r="T4079" s="11">
        <v>0</v>
      </c>
      <c r="U4079" s="11">
        <v>53000000</v>
      </c>
      <c r="V4079" s="11">
        <v>0</v>
      </c>
      <c r="W4079" s="11">
        <v>0</v>
      </c>
      <c r="X4079" s="11">
        <v>53000000</v>
      </c>
      <c r="Y4079" s="11">
        <v>0</v>
      </c>
      <c r="Z4079" s="11">
        <v>0</v>
      </c>
      <c r="AA4079" s="11">
        <v>0</v>
      </c>
      <c r="AB4079" s="11">
        <v>0</v>
      </c>
      <c r="AC4079" s="11">
        <v>0</v>
      </c>
      <c r="AD4079" s="11">
        <v>0</v>
      </c>
      <c r="AE4079" s="11">
        <v>0</v>
      </c>
      <c r="AF4079" s="11">
        <v>0</v>
      </c>
      <c r="AG4079" s="11">
        <v>0</v>
      </c>
      <c r="AH4079" s="11">
        <v>0</v>
      </c>
      <c r="AI4079" s="11">
        <v>0</v>
      </c>
      <c r="AJ4079" s="11">
        <v>0</v>
      </c>
      <c r="AK4079" s="11">
        <v>0</v>
      </c>
      <c r="AL4079" s="11">
        <v>0</v>
      </c>
      <c r="AM4079" s="11">
        <v>0</v>
      </c>
      <c r="AN4079" s="11">
        <v>0</v>
      </c>
      <c r="AO40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79" s="11">
        <f>Table_PBS_SQL_DB2_PBSSQL_PBS_NDP_Tina_CG_QtrlyPerformance_Final[[#This Row],[GOU REL]]+Table_PBS_SQL_DB2_PBSSQL_PBS_NDP_Tina_CG_QtrlyPerformance_Final[[#This Row],[EXT REL]]</f>
        <v>0</v>
      </c>
      <c r="AT4079" s="11">
        <f>Table_PBS_SQL_DB2_PBSSQL_PBS_NDP_Tina_CG_QtrlyPerformance_Final[[#This Row],[GOU EXP]]+Table_PBS_SQL_DB2_PBSSQL_PBS_NDP_Tina_CG_QtrlyPerformance_Final[[#This Row],[EXT EXP]]</f>
        <v>0</v>
      </c>
      <c r="AU4079" s="11" t="str">
        <f>IF(Table_PBS_SQL_DB2_PBSSQL_PBS_NDP_Tina_CG_QtrlyPerformance_Final[[#This Row],[Item_Code]]&gt;"300000", "Capital", "Recurrent")</f>
        <v>Recurrent</v>
      </c>
    </row>
    <row r="4080" spans="1:47" x14ac:dyDescent="0.25">
      <c r="A4080" t="s">
        <v>179</v>
      </c>
      <c r="B4080" t="s">
        <v>959</v>
      </c>
      <c r="C4080" t="s">
        <v>676</v>
      </c>
      <c r="D4080" t="s">
        <v>990</v>
      </c>
      <c r="E4080" t="s">
        <v>75</v>
      </c>
      <c r="F4080" t="s">
        <v>998</v>
      </c>
      <c r="G4080" t="s">
        <v>75</v>
      </c>
      <c r="H4080" t="s">
        <v>1010</v>
      </c>
      <c r="I4080" t="s">
        <v>666</v>
      </c>
      <c r="J4080" t="s">
        <v>1837</v>
      </c>
      <c r="K4080" t="s">
        <v>776</v>
      </c>
      <c r="L4080" t="s">
        <v>777</v>
      </c>
      <c r="M4080" t="s">
        <v>1838</v>
      </c>
      <c r="N4080" t="s">
        <v>1839</v>
      </c>
      <c r="O4080" t="s">
        <v>904</v>
      </c>
      <c r="P4080" t="s">
        <v>905</v>
      </c>
      <c r="Q4080" s="11">
        <v>0</v>
      </c>
      <c r="R4080" s="11">
        <v>0</v>
      </c>
      <c r="S4080" s="11">
        <v>0</v>
      </c>
      <c r="T4080" s="11">
        <v>0</v>
      </c>
      <c r="U4080" s="11">
        <v>19200000</v>
      </c>
      <c r="V4080" s="11">
        <v>0</v>
      </c>
      <c r="W4080" s="11">
        <v>0</v>
      </c>
      <c r="X4080" s="11">
        <v>19200000</v>
      </c>
      <c r="Y4080" s="11">
        <v>0</v>
      </c>
      <c r="Z4080" s="11">
        <v>0</v>
      </c>
      <c r="AA4080" s="11">
        <v>0</v>
      </c>
      <c r="AB4080" s="11">
        <v>0</v>
      </c>
      <c r="AC4080" s="11">
        <v>0</v>
      </c>
      <c r="AD4080" s="11">
        <v>0</v>
      </c>
      <c r="AE4080" s="11">
        <v>0</v>
      </c>
      <c r="AF4080" s="11">
        <v>0</v>
      </c>
      <c r="AG4080" s="11">
        <v>0</v>
      </c>
      <c r="AH4080" s="11">
        <v>0</v>
      </c>
      <c r="AI4080" s="11">
        <v>0</v>
      </c>
      <c r="AJ4080" s="11">
        <v>0</v>
      </c>
      <c r="AK4080" s="11">
        <v>0</v>
      </c>
      <c r="AL4080" s="11">
        <v>0</v>
      </c>
      <c r="AM4080" s="11">
        <v>0</v>
      </c>
      <c r="AN4080" s="11">
        <v>0</v>
      </c>
      <c r="AO40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0" s="11">
        <f>Table_PBS_SQL_DB2_PBSSQL_PBS_NDP_Tina_CG_QtrlyPerformance_Final[[#This Row],[GOU REL]]+Table_PBS_SQL_DB2_PBSSQL_PBS_NDP_Tina_CG_QtrlyPerformance_Final[[#This Row],[EXT REL]]</f>
        <v>0</v>
      </c>
      <c r="AT4080" s="11">
        <f>Table_PBS_SQL_DB2_PBSSQL_PBS_NDP_Tina_CG_QtrlyPerformance_Final[[#This Row],[GOU EXP]]+Table_PBS_SQL_DB2_PBSSQL_PBS_NDP_Tina_CG_QtrlyPerformance_Final[[#This Row],[EXT EXP]]</f>
        <v>0</v>
      </c>
      <c r="AU4080" s="11" t="str">
        <f>IF(Table_PBS_SQL_DB2_PBSSQL_PBS_NDP_Tina_CG_QtrlyPerformance_Final[[#This Row],[Item_Code]]&gt;"300000", "Capital", "Recurrent")</f>
        <v>Recurrent</v>
      </c>
    </row>
    <row r="4081" spans="1:47" x14ac:dyDescent="0.25">
      <c r="A4081" t="s">
        <v>49</v>
      </c>
      <c r="B4081" t="s">
        <v>1400</v>
      </c>
      <c r="C4081" t="s">
        <v>119</v>
      </c>
      <c r="D4081" t="s">
        <v>885</v>
      </c>
      <c r="E4081" t="s">
        <v>87</v>
      </c>
      <c r="F4081" t="s">
        <v>1157</v>
      </c>
      <c r="G4081" t="s">
        <v>75</v>
      </c>
      <c r="H4081" t="s">
        <v>1414</v>
      </c>
      <c r="I4081" t="s">
        <v>493</v>
      </c>
      <c r="J4081" t="s">
        <v>1415</v>
      </c>
      <c r="K4081" t="s">
        <v>1444</v>
      </c>
      <c r="L4081" t="s">
        <v>1445</v>
      </c>
      <c r="M4081" t="s">
        <v>1130</v>
      </c>
      <c r="N4081" t="s">
        <v>1131</v>
      </c>
      <c r="O4081" t="s">
        <v>906</v>
      </c>
      <c r="P4081" t="s">
        <v>907</v>
      </c>
      <c r="Q4081" s="11">
        <v>0</v>
      </c>
      <c r="R4081" s="11">
        <v>0</v>
      </c>
      <c r="S4081" s="11">
        <v>0</v>
      </c>
      <c r="T4081" s="11">
        <v>0</v>
      </c>
      <c r="U4081" s="11">
        <v>10000000</v>
      </c>
      <c r="V4081" s="11">
        <v>0</v>
      </c>
      <c r="W4081" s="11">
        <v>10000000</v>
      </c>
      <c r="X4081" s="11">
        <v>0</v>
      </c>
      <c r="Y4081" s="11">
        <v>0</v>
      </c>
      <c r="Z4081" s="11">
        <v>0</v>
      </c>
      <c r="AA4081" s="11">
        <v>0</v>
      </c>
      <c r="AB4081" s="11">
        <v>0</v>
      </c>
      <c r="AC4081" s="11">
        <v>2500000</v>
      </c>
      <c r="AD4081" s="11">
        <v>500000</v>
      </c>
      <c r="AE4081" s="11">
        <v>0</v>
      </c>
      <c r="AF4081" s="11">
        <v>0</v>
      </c>
      <c r="AG4081" s="11">
        <v>2500000</v>
      </c>
      <c r="AH4081" s="11">
        <v>3342000</v>
      </c>
      <c r="AI4081" s="11">
        <v>0</v>
      </c>
      <c r="AJ4081" s="11">
        <v>0</v>
      </c>
      <c r="AK4081" s="11">
        <v>5000000</v>
      </c>
      <c r="AL4081" s="11">
        <v>6158000</v>
      </c>
      <c r="AM4081" s="11">
        <v>0</v>
      </c>
      <c r="AN4081" s="11">
        <v>0</v>
      </c>
      <c r="AO40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40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40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1" s="11">
        <f>Table_PBS_SQL_DB2_PBSSQL_PBS_NDP_Tina_CG_QtrlyPerformance_Final[[#This Row],[GOU REL]]+Table_PBS_SQL_DB2_PBSSQL_PBS_NDP_Tina_CG_QtrlyPerformance_Final[[#This Row],[EXT REL]]</f>
        <v>10000000</v>
      </c>
      <c r="AT4081" s="11">
        <f>Table_PBS_SQL_DB2_PBSSQL_PBS_NDP_Tina_CG_QtrlyPerformance_Final[[#This Row],[GOU EXP]]+Table_PBS_SQL_DB2_PBSSQL_PBS_NDP_Tina_CG_QtrlyPerformance_Final[[#This Row],[EXT EXP]]</f>
        <v>10000000</v>
      </c>
      <c r="AU4081" s="11" t="str">
        <f>IF(Table_PBS_SQL_DB2_PBSSQL_PBS_NDP_Tina_CG_QtrlyPerformance_Final[[#This Row],[Item_Code]]&gt;"300000", "Capital", "Recurrent")</f>
        <v>Recurrent</v>
      </c>
    </row>
    <row r="4082" spans="1:47" x14ac:dyDescent="0.25">
      <c r="A4082" t="s">
        <v>77</v>
      </c>
      <c r="B4082" t="s">
        <v>78</v>
      </c>
      <c r="C4082" t="s">
        <v>75</v>
      </c>
      <c r="D4082" t="s">
        <v>1307</v>
      </c>
      <c r="E4082" t="s">
        <v>31</v>
      </c>
      <c r="F4082" t="s">
        <v>1308</v>
      </c>
      <c r="G4082" t="s">
        <v>31</v>
      </c>
      <c r="H4082" t="s">
        <v>1309</v>
      </c>
      <c r="I4082" t="s">
        <v>666</v>
      </c>
      <c r="J4082" t="s">
        <v>1315</v>
      </c>
      <c r="K4082" t="s">
        <v>1316</v>
      </c>
      <c r="L4082" t="s">
        <v>1317</v>
      </c>
      <c r="M4082" t="s">
        <v>1318</v>
      </c>
      <c r="N4082" t="s">
        <v>1319</v>
      </c>
      <c r="O4082" t="s">
        <v>1122</v>
      </c>
      <c r="P4082" t="s">
        <v>1123</v>
      </c>
      <c r="Q4082" s="11">
        <v>0</v>
      </c>
      <c r="R4082" s="11">
        <v>0</v>
      </c>
      <c r="S4082" s="11">
        <v>0</v>
      </c>
      <c r="T4082" s="11">
        <v>0</v>
      </c>
      <c r="U4082" s="11">
        <v>80000000</v>
      </c>
      <c r="V4082" s="11">
        <v>0</v>
      </c>
      <c r="W4082" s="11">
        <v>80000000</v>
      </c>
      <c r="X4082" s="11">
        <v>0</v>
      </c>
      <c r="Y4082" s="11">
        <v>0</v>
      </c>
      <c r="Z4082" s="11">
        <v>0</v>
      </c>
      <c r="AA4082" s="11">
        <v>0</v>
      </c>
      <c r="AB4082" s="11">
        <v>0</v>
      </c>
      <c r="AC4082" s="11">
        <v>20000000</v>
      </c>
      <c r="AD4082" s="11">
        <v>20000000</v>
      </c>
      <c r="AE4082" s="11">
        <v>0</v>
      </c>
      <c r="AF4082" s="11">
        <v>0</v>
      </c>
      <c r="AG4082" s="11">
        <v>6500000</v>
      </c>
      <c r="AH4082" s="11">
        <v>-2909817</v>
      </c>
      <c r="AI4082" s="11">
        <v>0</v>
      </c>
      <c r="AJ4082" s="11">
        <v>0</v>
      </c>
      <c r="AK4082" s="11">
        <v>0</v>
      </c>
      <c r="AL4082" s="11">
        <v>12557681</v>
      </c>
      <c r="AM4082" s="11">
        <v>0</v>
      </c>
      <c r="AN4082" s="11">
        <v>0</v>
      </c>
      <c r="AO40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26500000</v>
      </c>
      <c r="AP40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29647864</v>
      </c>
      <c r="AR40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2" s="11">
        <f>Table_PBS_SQL_DB2_PBSSQL_PBS_NDP_Tina_CG_QtrlyPerformance_Final[[#This Row],[GOU REL]]+Table_PBS_SQL_DB2_PBSSQL_PBS_NDP_Tina_CG_QtrlyPerformance_Final[[#This Row],[EXT REL]]</f>
        <v>26500000</v>
      </c>
      <c r="AT4082" s="11">
        <f>Table_PBS_SQL_DB2_PBSSQL_PBS_NDP_Tina_CG_QtrlyPerformance_Final[[#This Row],[GOU EXP]]+Table_PBS_SQL_DB2_PBSSQL_PBS_NDP_Tina_CG_QtrlyPerformance_Final[[#This Row],[EXT EXP]]</f>
        <v>29647864</v>
      </c>
      <c r="AU4082" s="11" t="str">
        <f>IF(Table_PBS_SQL_DB2_PBSSQL_PBS_NDP_Tina_CG_QtrlyPerformance_Final[[#This Row],[Item_Code]]&gt;"300000", "Capital", "Recurrent")</f>
        <v>Recurrent</v>
      </c>
    </row>
    <row r="4083" spans="1:47" x14ac:dyDescent="0.25">
      <c r="A4083" t="s">
        <v>49</v>
      </c>
      <c r="B4083" t="s">
        <v>1400</v>
      </c>
      <c r="C4083" t="s">
        <v>119</v>
      </c>
      <c r="D4083" t="s">
        <v>885</v>
      </c>
      <c r="E4083" t="s">
        <v>87</v>
      </c>
      <c r="F4083" t="s">
        <v>1157</v>
      </c>
      <c r="G4083" t="s">
        <v>75</v>
      </c>
      <c r="H4083" t="s">
        <v>1414</v>
      </c>
      <c r="I4083" t="s">
        <v>493</v>
      </c>
      <c r="J4083" t="s">
        <v>1415</v>
      </c>
      <c r="K4083" t="s">
        <v>1416</v>
      </c>
      <c r="L4083" t="s">
        <v>1417</v>
      </c>
      <c r="M4083" t="s">
        <v>1130</v>
      </c>
      <c r="N4083" t="s">
        <v>1131</v>
      </c>
      <c r="O4083" t="s">
        <v>922</v>
      </c>
      <c r="P4083" t="s">
        <v>923</v>
      </c>
      <c r="Q4083" s="11">
        <v>0</v>
      </c>
      <c r="R4083" s="11">
        <v>0</v>
      </c>
      <c r="S4083" s="11">
        <v>0</v>
      </c>
      <c r="T4083" s="11">
        <v>0</v>
      </c>
      <c r="U4083" s="11">
        <v>40000000</v>
      </c>
      <c r="V4083" s="11">
        <v>0</v>
      </c>
      <c r="W4083" s="11">
        <v>40000000</v>
      </c>
      <c r="X4083" s="11">
        <v>0</v>
      </c>
      <c r="Y4083" s="11">
        <v>0</v>
      </c>
      <c r="Z4083" s="11">
        <v>0</v>
      </c>
      <c r="AA4083" s="11">
        <v>0</v>
      </c>
      <c r="AB4083" s="11">
        <v>0</v>
      </c>
      <c r="AC4083" s="11">
        <v>10000000</v>
      </c>
      <c r="AD4083" s="11">
        <v>10000000</v>
      </c>
      <c r="AE4083" s="11">
        <v>0</v>
      </c>
      <c r="AF4083" s="11">
        <v>0</v>
      </c>
      <c r="AG4083" s="11">
        <v>10000000</v>
      </c>
      <c r="AH4083" s="11">
        <v>10000000</v>
      </c>
      <c r="AI4083" s="11">
        <v>0</v>
      </c>
      <c r="AJ4083" s="11">
        <v>0</v>
      </c>
      <c r="AK4083" s="11">
        <v>5000000</v>
      </c>
      <c r="AL4083" s="11">
        <v>5000000</v>
      </c>
      <c r="AM4083" s="11">
        <v>0</v>
      </c>
      <c r="AN4083" s="11">
        <v>0</v>
      </c>
      <c r="AO40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40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40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3" s="11">
        <f>Table_PBS_SQL_DB2_PBSSQL_PBS_NDP_Tina_CG_QtrlyPerformance_Final[[#This Row],[GOU REL]]+Table_PBS_SQL_DB2_PBSSQL_PBS_NDP_Tina_CG_QtrlyPerformance_Final[[#This Row],[EXT REL]]</f>
        <v>25000000</v>
      </c>
      <c r="AT4083" s="11">
        <f>Table_PBS_SQL_DB2_PBSSQL_PBS_NDP_Tina_CG_QtrlyPerformance_Final[[#This Row],[GOU EXP]]+Table_PBS_SQL_DB2_PBSSQL_PBS_NDP_Tina_CG_QtrlyPerformance_Final[[#This Row],[EXT EXP]]</f>
        <v>25000000</v>
      </c>
      <c r="AU4083" s="11" t="str">
        <f>IF(Table_PBS_SQL_DB2_PBSSQL_PBS_NDP_Tina_CG_QtrlyPerformance_Final[[#This Row],[Item_Code]]&gt;"300000", "Capital", "Recurrent")</f>
        <v>Recurrent</v>
      </c>
    </row>
    <row r="4084" spans="1:47" x14ac:dyDescent="0.25">
      <c r="A4084" t="s">
        <v>77</v>
      </c>
      <c r="B4084" t="s">
        <v>78</v>
      </c>
      <c r="C4084" t="s">
        <v>75</v>
      </c>
      <c r="D4084" t="s">
        <v>1307</v>
      </c>
      <c r="E4084" t="s">
        <v>31</v>
      </c>
      <c r="F4084" t="s">
        <v>1308</v>
      </c>
      <c r="G4084" t="s">
        <v>31</v>
      </c>
      <c r="H4084" t="s">
        <v>1309</v>
      </c>
      <c r="I4084" t="s">
        <v>493</v>
      </c>
      <c r="J4084" t="s">
        <v>1310</v>
      </c>
      <c r="K4084" t="s">
        <v>1311</v>
      </c>
      <c r="L4084" t="s">
        <v>1312</v>
      </c>
      <c r="M4084" t="s">
        <v>1313</v>
      </c>
      <c r="N4084" t="s">
        <v>1314</v>
      </c>
      <c r="O4084" t="s">
        <v>1028</v>
      </c>
      <c r="P4084" t="s">
        <v>1029</v>
      </c>
      <c r="Q4084" s="11">
        <v>0</v>
      </c>
      <c r="R4084" s="11">
        <v>0</v>
      </c>
      <c r="S4084" s="11">
        <v>0</v>
      </c>
      <c r="T4084" s="11">
        <v>0</v>
      </c>
      <c r="U4084" s="11">
        <v>1200000000</v>
      </c>
      <c r="V4084" s="11">
        <v>0</v>
      </c>
      <c r="W4084" s="11">
        <v>1200000000</v>
      </c>
      <c r="X4084" s="11">
        <v>0</v>
      </c>
      <c r="Y4084" s="11">
        <v>0</v>
      </c>
      <c r="Z4084" s="11">
        <v>0</v>
      </c>
      <c r="AA4084" s="11">
        <v>0</v>
      </c>
      <c r="AB4084" s="11">
        <v>0</v>
      </c>
      <c r="AC4084" s="11">
        <v>317000000</v>
      </c>
      <c r="AD4084" s="11">
        <v>81173880</v>
      </c>
      <c r="AE4084" s="11">
        <v>0</v>
      </c>
      <c r="AF4084" s="11">
        <v>0</v>
      </c>
      <c r="AG4084" s="11">
        <v>88300000</v>
      </c>
      <c r="AH4084" s="11">
        <v>289910000</v>
      </c>
      <c r="AI4084" s="11">
        <v>0</v>
      </c>
      <c r="AJ4084" s="11">
        <v>0</v>
      </c>
      <c r="AK4084" s="11">
        <v>606489800</v>
      </c>
      <c r="AL4084" s="11">
        <v>640705920</v>
      </c>
      <c r="AM4084" s="11">
        <v>0</v>
      </c>
      <c r="AN4084" s="11">
        <v>0</v>
      </c>
      <c r="AO40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1011789800</v>
      </c>
      <c r="AP40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1011789800</v>
      </c>
      <c r="AR40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4" s="11">
        <f>Table_PBS_SQL_DB2_PBSSQL_PBS_NDP_Tina_CG_QtrlyPerformance_Final[[#This Row],[GOU REL]]+Table_PBS_SQL_DB2_PBSSQL_PBS_NDP_Tina_CG_QtrlyPerformance_Final[[#This Row],[EXT REL]]</f>
        <v>1011789800</v>
      </c>
      <c r="AT4084" s="11">
        <f>Table_PBS_SQL_DB2_PBSSQL_PBS_NDP_Tina_CG_QtrlyPerformance_Final[[#This Row],[GOU EXP]]+Table_PBS_SQL_DB2_PBSSQL_PBS_NDP_Tina_CG_QtrlyPerformance_Final[[#This Row],[EXT EXP]]</f>
        <v>1011789800</v>
      </c>
      <c r="AU4084" s="11" t="str">
        <f>IF(Table_PBS_SQL_DB2_PBSSQL_PBS_NDP_Tina_CG_QtrlyPerformance_Final[[#This Row],[Item_Code]]&gt;"300000", "Capital", "Recurrent")</f>
        <v>Recurrent</v>
      </c>
    </row>
    <row r="4085" spans="1:47" x14ac:dyDescent="0.25">
      <c r="A4085" t="s">
        <v>173</v>
      </c>
      <c r="B4085" t="s">
        <v>174</v>
      </c>
      <c r="C4085" t="s">
        <v>119</v>
      </c>
      <c r="D4085" t="s">
        <v>885</v>
      </c>
      <c r="E4085" t="s">
        <v>31</v>
      </c>
      <c r="F4085" t="s">
        <v>886</v>
      </c>
      <c r="G4085" t="s">
        <v>75</v>
      </c>
      <c r="H4085" t="s">
        <v>1912</v>
      </c>
      <c r="I4085" t="s">
        <v>493</v>
      </c>
      <c r="J4085" t="s">
        <v>1913</v>
      </c>
      <c r="K4085" t="s">
        <v>175</v>
      </c>
      <c r="L4085" t="s">
        <v>1914</v>
      </c>
      <c r="M4085" t="s">
        <v>866</v>
      </c>
      <c r="N4085" t="s">
        <v>867</v>
      </c>
      <c r="O4085" t="s">
        <v>1011</v>
      </c>
      <c r="P4085" t="s">
        <v>1012</v>
      </c>
      <c r="Q4085" s="11">
        <v>0</v>
      </c>
      <c r="R4085" s="11">
        <v>0</v>
      </c>
      <c r="S4085" s="11">
        <v>0</v>
      </c>
      <c r="T4085" s="11">
        <v>0</v>
      </c>
      <c r="U4085" s="11">
        <v>57600000</v>
      </c>
      <c r="V4085" s="11">
        <v>0</v>
      </c>
      <c r="W4085" s="11">
        <v>57600000</v>
      </c>
      <c r="X4085" s="11">
        <v>0</v>
      </c>
      <c r="Y4085" s="11">
        <v>0</v>
      </c>
      <c r="Z4085" s="11">
        <v>0</v>
      </c>
      <c r="AA4085" s="11">
        <v>0</v>
      </c>
      <c r="AB4085" s="11">
        <v>0</v>
      </c>
      <c r="AC4085" s="11">
        <v>0</v>
      </c>
      <c r="AD4085" s="11">
        <v>0</v>
      </c>
      <c r="AE4085" s="11">
        <v>0</v>
      </c>
      <c r="AF4085" s="11">
        <v>0</v>
      </c>
      <c r="AG4085" s="11">
        <v>14400000</v>
      </c>
      <c r="AH4085" s="11">
        <v>0</v>
      </c>
      <c r="AI4085" s="11">
        <v>0</v>
      </c>
      <c r="AJ4085" s="11">
        <v>0</v>
      </c>
      <c r="AK4085" s="11">
        <v>0</v>
      </c>
      <c r="AL4085" s="11">
        <v>14399948</v>
      </c>
      <c r="AM4085" s="11">
        <v>0</v>
      </c>
      <c r="AN4085" s="11">
        <v>0</v>
      </c>
      <c r="AO40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14400000</v>
      </c>
      <c r="AP40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14399948</v>
      </c>
      <c r="AR40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5" s="11">
        <f>Table_PBS_SQL_DB2_PBSSQL_PBS_NDP_Tina_CG_QtrlyPerformance_Final[[#This Row],[GOU REL]]+Table_PBS_SQL_DB2_PBSSQL_PBS_NDP_Tina_CG_QtrlyPerformance_Final[[#This Row],[EXT REL]]</f>
        <v>14400000</v>
      </c>
      <c r="AT4085" s="11">
        <f>Table_PBS_SQL_DB2_PBSSQL_PBS_NDP_Tina_CG_QtrlyPerformance_Final[[#This Row],[GOU EXP]]+Table_PBS_SQL_DB2_PBSSQL_PBS_NDP_Tina_CG_QtrlyPerformance_Final[[#This Row],[EXT EXP]]</f>
        <v>14399948</v>
      </c>
      <c r="AU4085" s="11" t="str">
        <f>IF(Table_PBS_SQL_DB2_PBSSQL_PBS_NDP_Tina_CG_QtrlyPerformance_Final[[#This Row],[Item_Code]]&gt;"300000", "Capital", "Recurrent")</f>
        <v>Recurrent</v>
      </c>
    </row>
    <row r="4086" spans="1:47" x14ac:dyDescent="0.25">
      <c r="A4086" t="s">
        <v>123</v>
      </c>
      <c r="B4086" t="s">
        <v>1170</v>
      </c>
      <c r="C4086" t="s">
        <v>119</v>
      </c>
      <c r="D4086" t="s">
        <v>885</v>
      </c>
      <c r="E4086" t="s">
        <v>75</v>
      </c>
      <c r="F4086" t="s">
        <v>1171</v>
      </c>
      <c r="G4086" t="s">
        <v>75</v>
      </c>
      <c r="H4086" t="s">
        <v>1172</v>
      </c>
      <c r="I4086" t="s">
        <v>467</v>
      </c>
      <c r="J4086" t="s">
        <v>1173</v>
      </c>
      <c r="K4086" t="s">
        <v>963</v>
      </c>
      <c r="L4086" t="s">
        <v>964</v>
      </c>
      <c r="M4086" t="s">
        <v>1174</v>
      </c>
      <c r="N4086" t="s">
        <v>1175</v>
      </c>
      <c r="O4086" t="s">
        <v>1064</v>
      </c>
      <c r="P4086" t="s">
        <v>1065</v>
      </c>
      <c r="Q4086" s="11">
        <v>0</v>
      </c>
      <c r="R4086" s="11">
        <v>0</v>
      </c>
      <c r="S4086" s="11">
        <v>0</v>
      </c>
      <c r="T4086" s="11">
        <v>0</v>
      </c>
      <c r="U4086" s="11">
        <v>90000000</v>
      </c>
      <c r="V4086" s="11">
        <v>0</v>
      </c>
      <c r="W4086" s="11">
        <v>0</v>
      </c>
      <c r="X4086" s="11">
        <v>90000000</v>
      </c>
      <c r="Y4086" s="11">
        <v>0</v>
      </c>
      <c r="Z4086" s="11">
        <v>0</v>
      </c>
      <c r="AA4086" s="11">
        <v>0</v>
      </c>
      <c r="AB4086" s="11">
        <v>0</v>
      </c>
      <c r="AC4086" s="11">
        <v>0</v>
      </c>
      <c r="AD4086" s="11">
        <v>0</v>
      </c>
      <c r="AE4086" s="11">
        <v>0</v>
      </c>
      <c r="AF4086" s="11">
        <v>0</v>
      </c>
      <c r="AG4086" s="11">
        <v>0</v>
      </c>
      <c r="AH4086" s="11">
        <v>0</v>
      </c>
      <c r="AI4086" s="11">
        <v>0</v>
      </c>
      <c r="AJ4086" s="11">
        <v>0</v>
      </c>
      <c r="AK4086" s="11">
        <v>0</v>
      </c>
      <c r="AL4086" s="11">
        <v>0</v>
      </c>
      <c r="AM4086" s="11">
        <v>0</v>
      </c>
      <c r="AN4086" s="11">
        <v>0</v>
      </c>
      <c r="AO40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6" s="11">
        <f>Table_PBS_SQL_DB2_PBSSQL_PBS_NDP_Tina_CG_QtrlyPerformance_Final[[#This Row],[GOU REL]]+Table_PBS_SQL_DB2_PBSSQL_PBS_NDP_Tina_CG_QtrlyPerformance_Final[[#This Row],[EXT REL]]</f>
        <v>0</v>
      </c>
      <c r="AT4086" s="11">
        <f>Table_PBS_SQL_DB2_PBSSQL_PBS_NDP_Tina_CG_QtrlyPerformance_Final[[#This Row],[GOU EXP]]+Table_PBS_SQL_DB2_PBSSQL_PBS_NDP_Tina_CG_QtrlyPerformance_Final[[#This Row],[EXT EXP]]</f>
        <v>0</v>
      </c>
      <c r="AU4086" s="11" t="str">
        <f>IF(Table_PBS_SQL_DB2_PBSSQL_PBS_NDP_Tina_CG_QtrlyPerformance_Final[[#This Row],[Item_Code]]&gt;"300000", "Capital", "Recurrent")</f>
        <v>Recurrent</v>
      </c>
    </row>
    <row r="4087" spans="1:47" x14ac:dyDescent="0.25">
      <c r="A4087" t="s">
        <v>161</v>
      </c>
      <c r="B4087" t="s">
        <v>1535</v>
      </c>
      <c r="C4087" t="s">
        <v>119</v>
      </c>
      <c r="D4087" t="s">
        <v>885</v>
      </c>
      <c r="E4087" t="s">
        <v>31</v>
      </c>
      <c r="F4087" t="s">
        <v>886</v>
      </c>
      <c r="G4087" t="s">
        <v>31</v>
      </c>
      <c r="H4087" t="s">
        <v>1536</v>
      </c>
      <c r="I4087" t="s">
        <v>467</v>
      </c>
      <c r="J4087" t="s">
        <v>953</v>
      </c>
      <c r="K4087" t="s">
        <v>163</v>
      </c>
      <c r="L4087" t="s">
        <v>1537</v>
      </c>
      <c r="M4087" t="s">
        <v>955</v>
      </c>
      <c r="N4087" t="s">
        <v>956</v>
      </c>
      <c r="O4087" t="s">
        <v>1974</v>
      </c>
      <c r="P4087" t="s">
        <v>1975</v>
      </c>
      <c r="Q4087" s="11">
        <v>0</v>
      </c>
      <c r="R4087" s="11">
        <v>0</v>
      </c>
      <c r="S4087" s="11">
        <v>0</v>
      </c>
      <c r="T4087" s="11">
        <v>0</v>
      </c>
      <c r="U4087" s="11">
        <v>1750000</v>
      </c>
      <c r="V4087" s="11">
        <v>0</v>
      </c>
      <c r="W4087" s="11">
        <v>1750000</v>
      </c>
      <c r="X4087" s="11">
        <v>0</v>
      </c>
      <c r="Y4087" s="11">
        <v>0</v>
      </c>
      <c r="Z4087" s="11">
        <v>0</v>
      </c>
      <c r="AA4087" s="11">
        <v>0</v>
      </c>
      <c r="AB4087" s="11">
        <v>0</v>
      </c>
      <c r="AC4087" s="11">
        <v>1750000</v>
      </c>
      <c r="AD4087" s="11">
        <v>0</v>
      </c>
      <c r="AE4087" s="11">
        <v>0</v>
      </c>
      <c r="AF4087" s="11">
        <v>0</v>
      </c>
      <c r="AG4087" s="11">
        <v>0</v>
      </c>
      <c r="AH4087" s="11">
        <v>0</v>
      </c>
      <c r="AI4087" s="11">
        <v>0</v>
      </c>
      <c r="AJ4087" s="11">
        <v>0</v>
      </c>
      <c r="AK4087" s="11">
        <v>0</v>
      </c>
      <c r="AL4087" s="11">
        <v>1750000</v>
      </c>
      <c r="AM4087" s="11">
        <v>0</v>
      </c>
      <c r="AN4087" s="11">
        <v>0</v>
      </c>
      <c r="AO40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v>
      </c>
      <c r="AP40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1750000</v>
      </c>
      <c r="AR40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7" s="11">
        <f>Table_PBS_SQL_DB2_PBSSQL_PBS_NDP_Tina_CG_QtrlyPerformance_Final[[#This Row],[GOU REL]]+Table_PBS_SQL_DB2_PBSSQL_PBS_NDP_Tina_CG_QtrlyPerformance_Final[[#This Row],[EXT REL]]</f>
        <v>1750000</v>
      </c>
      <c r="AT4087" s="11">
        <f>Table_PBS_SQL_DB2_PBSSQL_PBS_NDP_Tina_CG_QtrlyPerformance_Final[[#This Row],[GOU EXP]]+Table_PBS_SQL_DB2_PBSSQL_PBS_NDP_Tina_CG_QtrlyPerformance_Final[[#This Row],[EXT EXP]]</f>
        <v>1750000</v>
      </c>
      <c r="AU4087" s="11" t="str">
        <f>IF(Table_PBS_SQL_DB2_PBSSQL_PBS_NDP_Tina_CG_QtrlyPerformance_Final[[#This Row],[Item_Code]]&gt;"300000", "Capital", "Recurrent")</f>
        <v>Recurrent</v>
      </c>
    </row>
    <row r="4088" spans="1:47" x14ac:dyDescent="0.25">
      <c r="A4088" t="s">
        <v>161</v>
      </c>
      <c r="B4088" t="s">
        <v>1535</v>
      </c>
      <c r="C4088" t="s">
        <v>119</v>
      </c>
      <c r="D4088" t="s">
        <v>885</v>
      </c>
      <c r="E4088" t="s">
        <v>31</v>
      </c>
      <c r="F4088" t="s">
        <v>886</v>
      </c>
      <c r="G4088" t="s">
        <v>31</v>
      </c>
      <c r="H4088" t="s">
        <v>1536</v>
      </c>
      <c r="I4088" t="s">
        <v>467</v>
      </c>
      <c r="J4088" t="s">
        <v>953</v>
      </c>
      <c r="K4088" t="s">
        <v>163</v>
      </c>
      <c r="L4088" t="s">
        <v>1537</v>
      </c>
      <c r="M4088" t="s">
        <v>1369</v>
      </c>
      <c r="N4088" t="s">
        <v>1370</v>
      </c>
      <c r="O4088" t="s">
        <v>996</v>
      </c>
      <c r="P4088" t="s">
        <v>997</v>
      </c>
      <c r="Q4088" s="11">
        <v>0</v>
      </c>
      <c r="R4088" s="11">
        <v>0</v>
      </c>
      <c r="S4088" s="11">
        <v>0</v>
      </c>
      <c r="T4088" s="11">
        <v>0</v>
      </c>
      <c r="U4088" s="11">
        <v>10000000</v>
      </c>
      <c r="V4088" s="11">
        <v>0</v>
      </c>
      <c r="W4088" s="11">
        <v>10000000</v>
      </c>
      <c r="X4088" s="11">
        <v>0</v>
      </c>
      <c r="Y4088" s="11">
        <v>0</v>
      </c>
      <c r="Z4088" s="11">
        <v>0</v>
      </c>
      <c r="AA4088" s="11">
        <v>0</v>
      </c>
      <c r="AB4088" s="11">
        <v>0</v>
      </c>
      <c r="AC4088" s="11">
        <v>10000000</v>
      </c>
      <c r="AD4088" s="11">
        <v>8130000</v>
      </c>
      <c r="AE4088" s="11">
        <v>0</v>
      </c>
      <c r="AF4088" s="11">
        <v>0</v>
      </c>
      <c r="AG4088" s="11">
        <v>0</v>
      </c>
      <c r="AH4088" s="11">
        <v>0</v>
      </c>
      <c r="AI4088" s="11">
        <v>0</v>
      </c>
      <c r="AJ4088" s="11">
        <v>0</v>
      </c>
      <c r="AK4088" s="11">
        <v>0</v>
      </c>
      <c r="AL4088" s="11">
        <v>1670000</v>
      </c>
      <c r="AM4088" s="11">
        <v>0</v>
      </c>
      <c r="AN4088" s="11">
        <v>0</v>
      </c>
      <c r="AO40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40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9800000</v>
      </c>
      <c r="AR40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8" s="11">
        <f>Table_PBS_SQL_DB2_PBSSQL_PBS_NDP_Tina_CG_QtrlyPerformance_Final[[#This Row],[GOU REL]]+Table_PBS_SQL_DB2_PBSSQL_PBS_NDP_Tina_CG_QtrlyPerformance_Final[[#This Row],[EXT REL]]</f>
        <v>10000000</v>
      </c>
      <c r="AT4088" s="11">
        <f>Table_PBS_SQL_DB2_PBSSQL_PBS_NDP_Tina_CG_QtrlyPerformance_Final[[#This Row],[GOU EXP]]+Table_PBS_SQL_DB2_PBSSQL_PBS_NDP_Tina_CG_QtrlyPerformance_Final[[#This Row],[EXT EXP]]</f>
        <v>9800000</v>
      </c>
      <c r="AU4088" s="11" t="str">
        <f>IF(Table_PBS_SQL_DB2_PBSSQL_PBS_NDP_Tina_CG_QtrlyPerformance_Final[[#This Row],[Item_Code]]&gt;"300000", "Capital", "Recurrent")</f>
        <v>Recurrent</v>
      </c>
    </row>
    <row r="4089" spans="1:47" x14ac:dyDescent="0.25">
      <c r="A4089" t="s">
        <v>161</v>
      </c>
      <c r="B4089" t="s">
        <v>1535</v>
      </c>
      <c r="C4089" t="s">
        <v>119</v>
      </c>
      <c r="D4089" t="s">
        <v>885</v>
      </c>
      <c r="E4089" t="s">
        <v>31</v>
      </c>
      <c r="F4089" t="s">
        <v>886</v>
      </c>
      <c r="G4089" t="s">
        <v>31</v>
      </c>
      <c r="H4089" t="s">
        <v>1536</v>
      </c>
      <c r="I4089" t="s">
        <v>467</v>
      </c>
      <c r="J4089" t="s">
        <v>953</v>
      </c>
      <c r="K4089" t="s">
        <v>163</v>
      </c>
      <c r="L4089" t="s">
        <v>1537</v>
      </c>
      <c r="M4089" t="s">
        <v>1369</v>
      </c>
      <c r="N4089" t="s">
        <v>1370</v>
      </c>
      <c r="O4089" t="s">
        <v>1093</v>
      </c>
      <c r="P4089" t="s">
        <v>1094</v>
      </c>
      <c r="Q4089" s="11">
        <v>0</v>
      </c>
      <c r="R4089" s="11">
        <v>0</v>
      </c>
      <c r="S4089" s="11">
        <v>0</v>
      </c>
      <c r="T4089" s="11">
        <v>0</v>
      </c>
      <c r="U4089" s="11">
        <v>115600000</v>
      </c>
      <c r="V4089" s="11">
        <v>0</v>
      </c>
      <c r="W4089" s="11">
        <v>115600000</v>
      </c>
      <c r="X4089" s="11">
        <v>0</v>
      </c>
      <c r="Y4089" s="11">
        <v>0</v>
      </c>
      <c r="Z4089" s="11">
        <v>0</v>
      </c>
      <c r="AA4089" s="11">
        <v>0</v>
      </c>
      <c r="AB4089" s="11">
        <v>0</v>
      </c>
      <c r="AC4089" s="11">
        <v>50900000</v>
      </c>
      <c r="AD4089" s="11">
        <v>34218931</v>
      </c>
      <c r="AE4089" s="11">
        <v>0</v>
      </c>
      <c r="AF4089" s="11">
        <v>0</v>
      </c>
      <c r="AG4089" s="11">
        <v>28900000</v>
      </c>
      <c r="AH4089" s="11">
        <v>26428237</v>
      </c>
      <c r="AI4089" s="11">
        <v>0</v>
      </c>
      <c r="AJ4089" s="11">
        <v>0</v>
      </c>
      <c r="AK4089" s="11">
        <v>0</v>
      </c>
      <c r="AL4089" s="11">
        <v>19152639</v>
      </c>
      <c r="AM4089" s="11">
        <v>0</v>
      </c>
      <c r="AN4089" s="11">
        <v>0</v>
      </c>
      <c r="AO40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79800000</v>
      </c>
      <c r="AP40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79799807</v>
      </c>
      <c r="AR40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89" s="11">
        <f>Table_PBS_SQL_DB2_PBSSQL_PBS_NDP_Tina_CG_QtrlyPerformance_Final[[#This Row],[GOU REL]]+Table_PBS_SQL_DB2_PBSSQL_PBS_NDP_Tina_CG_QtrlyPerformance_Final[[#This Row],[EXT REL]]</f>
        <v>79800000</v>
      </c>
      <c r="AT4089" s="11">
        <f>Table_PBS_SQL_DB2_PBSSQL_PBS_NDP_Tina_CG_QtrlyPerformance_Final[[#This Row],[GOU EXP]]+Table_PBS_SQL_DB2_PBSSQL_PBS_NDP_Tina_CG_QtrlyPerformance_Final[[#This Row],[EXT EXP]]</f>
        <v>79799807</v>
      </c>
      <c r="AU4089" s="11" t="str">
        <f>IF(Table_PBS_SQL_DB2_PBSSQL_PBS_NDP_Tina_CG_QtrlyPerformance_Final[[#This Row],[Item_Code]]&gt;"300000", "Capital", "Recurrent")</f>
        <v>Recurrent</v>
      </c>
    </row>
    <row r="4090" spans="1:47" x14ac:dyDescent="0.25">
      <c r="A4090" t="s">
        <v>161</v>
      </c>
      <c r="B4090" t="s">
        <v>1535</v>
      </c>
      <c r="C4090" t="s">
        <v>119</v>
      </c>
      <c r="D4090" t="s">
        <v>885</v>
      </c>
      <c r="E4090" t="s">
        <v>31</v>
      </c>
      <c r="F4090" t="s">
        <v>886</v>
      </c>
      <c r="G4090" t="s">
        <v>31</v>
      </c>
      <c r="H4090" t="s">
        <v>1536</v>
      </c>
      <c r="I4090" t="s">
        <v>467</v>
      </c>
      <c r="J4090" t="s">
        <v>953</v>
      </c>
      <c r="K4090" t="s">
        <v>163</v>
      </c>
      <c r="L4090" t="s">
        <v>1537</v>
      </c>
      <c r="M4090" t="s">
        <v>1972</v>
      </c>
      <c r="N4090" t="s">
        <v>1973</v>
      </c>
      <c r="O4090" t="s">
        <v>996</v>
      </c>
      <c r="P4090" t="s">
        <v>997</v>
      </c>
      <c r="Q4090" s="11">
        <v>0</v>
      </c>
      <c r="R4090" s="11">
        <v>0</v>
      </c>
      <c r="S4090" s="11">
        <v>0</v>
      </c>
      <c r="T4090" s="11">
        <v>0</v>
      </c>
      <c r="U4090" s="11">
        <v>52000000</v>
      </c>
      <c r="V4090" s="11">
        <v>0</v>
      </c>
      <c r="W4090" s="11">
        <v>52000000</v>
      </c>
      <c r="X4090" s="11">
        <v>0</v>
      </c>
      <c r="Y4090" s="11">
        <v>0</v>
      </c>
      <c r="Z4090" s="11">
        <v>0</v>
      </c>
      <c r="AA4090" s="11">
        <v>0</v>
      </c>
      <c r="AB4090" s="11">
        <v>0</v>
      </c>
      <c r="AC4090" s="11">
        <v>14750000</v>
      </c>
      <c r="AD4090" s="11">
        <v>8310000</v>
      </c>
      <c r="AE4090" s="11">
        <v>0</v>
      </c>
      <c r="AF4090" s="11">
        <v>0</v>
      </c>
      <c r="AG4090" s="11">
        <v>13750000</v>
      </c>
      <c r="AH4090" s="11">
        <v>0</v>
      </c>
      <c r="AI4090" s="11">
        <v>0</v>
      </c>
      <c r="AJ4090" s="11">
        <v>0</v>
      </c>
      <c r="AK4090" s="11">
        <v>0</v>
      </c>
      <c r="AL4090" s="11">
        <v>20190000</v>
      </c>
      <c r="AM4090" s="11">
        <v>0</v>
      </c>
      <c r="AN4090" s="11">
        <v>0</v>
      </c>
      <c r="AO40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28500000</v>
      </c>
      <c r="AP40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28500000</v>
      </c>
      <c r="AR40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0" s="11">
        <f>Table_PBS_SQL_DB2_PBSSQL_PBS_NDP_Tina_CG_QtrlyPerformance_Final[[#This Row],[GOU REL]]+Table_PBS_SQL_DB2_PBSSQL_PBS_NDP_Tina_CG_QtrlyPerformance_Final[[#This Row],[EXT REL]]</f>
        <v>28500000</v>
      </c>
      <c r="AT4090" s="11">
        <f>Table_PBS_SQL_DB2_PBSSQL_PBS_NDP_Tina_CG_QtrlyPerformance_Final[[#This Row],[GOU EXP]]+Table_PBS_SQL_DB2_PBSSQL_PBS_NDP_Tina_CG_QtrlyPerformance_Final[[#This Row],[EXT EXP]]</f>
        <v>28500000</v>
      </c>
      <c r="AU4090" s="11" t="str">
        <f>IF(Table_PBS_SQL_DB2_PBSSQL_PBS_NDP_Tina_CG_QtrlyPerformance_Final[[#This Row],[Item_Code]]&gt;"300000", "Capital", "Recurrent")</f>
        <v>Recurrent</v>
      </c>
    </row>
    <row r="4091" spans="1:47" x14ac:dyDescent="0.25">
      <c r="A4091" t="s">
        <v>161</v>
      </c>
      <c r="B4091" t="s">
        <v>1535</v>
      </c>
      <c r="C4091" t="s">
        <v>119</v>
      </c>
      <c r="D4091" t="s">
        <v>885</v>
      </c>
      <c r="E4091" t="s">
        <v>31</v>
      </c>
      <c r="F4091" t="s">
        <v>886</v>
      </c>
      <c r="G4091" t="s">
        <v>31</v>
      </c>
      <c r="H4091" t="s">
        <v>1536</v>
      </c>
      <c r="I4091" t="s">
        <v>467</v>
      </c>
      <c r="J4091" t="s">
        <v>953</v>
      </c>
      <c r="K4091" t="s">
        <v>163</v>
      </c>
      <c r="L4091" t="s">
        <v>1537</v>
      </c>
      <c r="M4091" t="s">
        <v>1972</v>
      </c>
      <c r="N4091" t="s">
        <v>1973</v>
      </c>
      <c r="O4091" t="s">
        <v>922</v>
      </c>
      <c r="P4091" t="s">
        <v>923</v>
      </c>
      <c r="Q4091" s="11">
        <v>0</v>
      </c>
      <c r="R4091" s="11">
        <v>0</v>
      </c>
      <c r="S4091" s="11">
        <v>0</v>
      </c>
      <c r="T4091" s="11">
        <v>0</v>
      </c>
      <c r="U4091" s="11">
        <v>40000000</v>
      </c>
      <c r="V4091" s="11">
        <v>0</v>
      </c>
      <c r="W4091" s="11">
        <v>40000000</v>
      </c>
      <c r="X4091" s="11">
        <v>0</v>
      </c>
      <c r="Y4091" s="11">
        <v>0</v>
      </c>
      <c r="Z4091" s="11">
        <v>0</v>
      </c>
      <c r="AA4091" s="11">
        <v>0</v>
      </c>
      <c r="AB4091" s="11">
        <v>0</v>
      </c>
      <c r="AC4091" s="11">
        <v>14600000</v>
      </c>
      <c r="AD4091" s="11">
        <v>0</v>
      </c>
      <c r="AE4091" s="11">
        <v>0</v>
      </c>
      <c r="AF4091" s="11">
        <v>0</v>
      </c>
      <c r="AG4091" s="11">
        <v>9000000</v>
      </c>
      <c r="AH4091" s="11">
        <v>4854000</v>
      </c>
      <c r="AI4091" s="11">
        <v>0</v>
      </c>
      <c r="AJ4091" s="11">
        <v>0</v>
      </c>
      <c r="AK4091" s="11">
        <v>0</v>
      </c>
      <c r="AL4091" s="11">
        <v>4702998</v>
      </c>
      <c r="AM4091" s="11">
        <v>0</v>
      </c>
      <c r="AN4091" s="11">
        <v>0</v>
      </c>
      <c r="AO40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23600000</v>
      </c>
      <c r="AP40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9556998</v>
      </c>
      <c r="AR40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1" s="11">
        <f>Table_PBS_SQL_DB2_PBSSQL_PBS_NDP_Tina_CG_QtrlyPerformance_Final[[#This Row],[GOU REL]]+Table_PBS_SQL_DB2_PBSSQL_PBS_NDP_Tina_CG_QtrlyPerformance_Final[[#This Row],[EXT REL]]</f>
        <v>23600000</v>
      </c>
      <c r="AT4091" s="11">
        <f>Table_PBS_SQL_DB2_PBSSQL_PBS_NDP_Tina_CG_QtrlyPerformance_Final[[#This Row],[GOU EXP]]+Table_PBS_SQL_DB2_PBSSQL_PBS_NDP_Tina_CG_QtrlyPerformance_Final[[#This Row],[EXT EXP]]</f>
        <v>9556998</v>
      </c>
      <c r="AU4091" s="11" t="str">
        <f>IF(Table_PBS_SQL_DB2_PBSSQL_PBS_NDP_Tina_CG_QtrlyPerformance_Final[[#This Row],[Item_Code]]&gt;"300000", "Capital", "Recurrent")</f>
        <v>Recurrent</v>
      </c>
    </row>
    <row r="4092" spans="1:47" x14ac:dyDescent="0.25">
      <c r="A4092" t="s">
        <v>161</v>
      </c>
      <c r="B4092" t="s">
        <v>1535</v>
      </c>
      <c r="C4092" t="s">
        <v>119</v>
      </c>
      <c r="D4092" t="s">
        <v>885</v>
      </c>
      <c r="E4092" t="s">
        <v>31</v>
      </c>
      <c r="F4092" t="s">
        <v>886</v>
      </c>
      <c r="G4092" t="s">
        <v>31</v>
      </c>
      <c r="H4092" t="s">
        <v>1536</v>
      </c>
      <c r="I4092" t="s">
        <v>467</v>
      </c>
      <c r="J4092" t="s">
        <v>953</v>
      </c>
      <c r="K4092" t="s">
        <v>163</v>
      </c>
      <c r="L4092" t="s">
        <v>1537</v>
      </c>
      <c r="M4092" t="s">
        <v>1544</v>
      </c>
      <c r="N4092" t="s">
        <v>1545</v>
      </c>
      <c r="O4092" t="s">
        <v>996</v>
      </c>
      <c r="P4092" t="s">
        <v>997</v>
      </c>
      <c r="Q4092" s="11">
        <v>0</v>
      </c>
      <c r="R4092" s="11">
        <v>0</v>
      </c>
      <c r="S4092" s="11">
        <v>0</v>
      </c>
      <c r="T4092" s="11">
        <v>0</v>
      </c>
      <c r="U4092" s="11">
        <v>25000000</v>
      </c>
      <c r="V4092" s="11">
        <v>0</v>
      </c>
      <c r="W4092" s="11">
        <v>25000000</v>
      </c>
      <c r="X4092" s="11">
        <v>0</v>
      </c>
      <c r="Y4092" s="11">
        <v>0</v>
      </c>
      <c r="Z4092" s="11">
        <v>0</v>
      </c>
      <c r="AA4092" s="11">
        <v>0</v>
      </c>
      <c r="AB4092" s="11">
        <v>0</v>
      </c>
      <c r="AC4092" s="11">
        <v>10000000</v>
      </c>
      <c r="AD4092" s="11">
        <v>0</v>
      </c>
      <c r="AE4092" s="11">
        <v>0</v>
      </c>
      <c r="AF4092" s="11">
        <v>0</v>
      </c>
      <c r="AG4092" s="11">
        <v>2500000</v>
      </c>
      <c r="AH4092" s="11">
        <v>5303176</v>
      </c>
      <c r="AI4092" s="11">
        <v>0</v>
      </c>
      <c r="AJ4092" s="11">
        <v>0</v>
      </c>
      <c r="AK4092" s="11">
        <v>0</v>
      </c>
      <c r="AL4092" s="11">
        <v>6787740</v>
      </c>
      <c r="AM4092" s="11">
        <v>0</v>
      </c>
      <c r="AN4092" s="11">
        <v>0</v>
      </c>
      <c r="AO40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v>
      </c>
      <c r="AP40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12090916</v>
      </c>
      <c r="AR40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2" s="11">
        <f>Table_PBS_SQL_DB2_PBSSQL_PBS_NDP_Tina_CG_QtrlyPerformance_Final[[#This Row],[GOU REL]]+Table_PBS_SQL_DB2_PBSSQL_PBS_NDP_Tina_CG_QtrlyPerformance_Final[[#This Row],[EXT REL]]</f>
        <v>12500000</v>
      </c>
      <c r="AT4092" s="11">
        <f>Table_PBS_SQL_DB2_PBSSQL_PBS_NDP_Tina_CG_QtrlyPerformance_Final[[#This Row],[GOU EXP]]+Table_PBS_SQL_DB2_PBSSQL_PBS_NDP_Tina_CG_QtrlyPerformance_Final[[#This Row],[EXT EXP]]</f>
        <v>12090916</v>
      </c>
      <c r="AU4092" s="11" t="str">
        <f>IF(Table_PBS_SQL_DB2_PBSSQL_PBS_NDP_Tina_CG_QtrlyPerformance_Final[[#This Row],[Item_Code]]&gt;"300000", "Capital", "Recurrent")</f>
        <v>Recurrent</v>
      </c>
    </row>
    <row r="4093" spans="1:47" x14ac:dyDescent="0.25">
      <c r="A4093" t="s">
        <v>161</v>
      </c>
      <c r="B4093" t="s">
        <v>1535</v>
      </c>
      <c r="C4093" t="s">
        <v>119</v>
      </c>
      <c r="D4093" t="s">
        <v>885</v>
      </c>
      <c r="E4093" t="s">
        <v>31</v>
      </c>
      <c r="F4093" t="s">
        <v>886</v>
      </c>
      <c r="G4093" t="s">
        <v>31</v>
      </c>
      <c r="H4093" t="s">
        <v>1536</v>
      </c>
      <c r="I4093" t="s">
        <v>467</v>
      </c>
      <c r="J4093" t="s">
        <v>953</v>
      </c>
      <c r="K4093" t="s">
        <v>163</v>
      </c>
      <c r="L4093" t="s">
        <v>1537</v>
      </c>
      <c r="M4093" t="s">
        <v>1544</v>
      </c>
      <c r="N4093" t="s">
        <v>1545</v>
      </c>
      <c r="O4093" t="s">
        <v>924</v>
      </c>
      <c r="P4093" t="s">
        <v>925</v>
      </c>
      <c r="Q4093" s="11">
        <v>0</v>
      </c>
      <c r="R4093" s="11">
        <v>0</v>
      </c>
      <c r="S4093" s="11">
        <v>0</v>
      </c>
      <c r="T4093" s="11">
        <v>0</v>
      </c>
      <c r="U4093" s="11">
        <v>50000000</v>
      </c>
      <c r="V4093" s="11">
        <v>0</v>
      </c>
      <c r="W4093" s="11">
        <v>50000000</v>
      </c>
      <c r="X4093" s="11">
        <v>0</v>
      </c>
      <c r="Y4093" s="11">
        <v>0</v>
      </c>
      <c r="Z4093" s="11">
        <v>0</v>
      </c>
      <c r="AA4093" s="11">
        <v>0</v>
      </c>
      <c r="AB4093" s="11">
        <v>0</v>
      </c>
      <c r="AC4093" s="11">
        <v>0</v>
      </c>
      <c r="AD4093" s="11">
        <v>0</v>
      </c>
      <c r="AE4093" s="11">
        <v>0</v>
      </c>
      <c r="AF4093" s="11">
        <v>0</v>
      </c>
      <c r="AG4093" s="11">
        <v>50000000</v>
      </c>
      <c r="AH4093" s="11">
        <v>0</v>
      </c>
      <c r="AI4093" s="11">
        <v>0</v>
      </c>
      <c r="AJ4093" s="11">
        <v>0</v>
      </c>
      <c r="AK4093" s="11">
        <v>0</v>
      </c>
      <c r="AL4093" s="11">
        <v>21980068</v>
      </c>
      <c r="AM4093" s="11">
        <v>0</v>
      </c>
      <c r="AN4093" s="11">
        <v>0</v>
      </c>
      <c r="AO40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0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21980068</v>
      </c>
      <c r="AR40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3" s="11">
        <f>Table_PBS_SQL_DB2_PBSSQL_PBS_NDP_Tina_CG_QtrlyPerformance_Final[[#This Row],[GOU REL]]+Table_PBS_SQL_DB2_PBSSQL_PBS_NDP_Tina_CG_QtrlyPerformance_Final[[#This Row],[EXT REL]]</f>
        <v>50000000</v>
      </c>
      <c r="AT4093" s="11">
        <f>Table_PBS_SQL_DB2_PBSSQL_PBS_NDP_Tina_CG_QtrlyPerformance_Final[[#This Row],[GOU EXP]]+Table_PBS_SQL_DB2_PBSSQL_PBS_NDP_Tina_CG_QtrlyPerformance_Final[[#This Row],[EXT EXP]]</f>
        <v>21980068</v>
      </c>
      <c r="AU4093" s="11" t="str">
        <f>IF(Table_PBS_SQL_DB2_PBSSQL_PBS_NDP_Tina_CG_QtrlyPerformance_Final[[#This Row],[Item_Code]]&gt;"300000", "Capital", "Recurrent")</f>
        <v>Recurrent</v>
      </c>
    </row>
    <row r="4094" spans="1:47" x14ac:dyDescent="0.25">
      <c r="A4094" t="s">
        <v>161</v>
      </c>
      <c r="B4094" t="s">
        <v>1535</v>
      </c>
      <c r="C4094" t="s">
        <v>119</v>
      </c>
      <c r="D4094" t="s">
        <v>885</v>
      </c>
      <c r="E4094" t="s">
        <v>31</v>
      </c>
      <c r="F4094" t="s">
        <v>886</v>
      </c>
      <c r="G4094" t="s">
        <v>31</v>
      </c>
      <c r="H4094" t="s">
        <v>1536</v>
      </c>
      <c r="I4094" t="s">
        <v>467</v>
      </c>
      <c r="J4094" t="s">
        <v>953</v>
      </c>
      <c r="K4094" t="s">
        <v>163</v>
      </c>
      <c r="L4094" t="s">
        <v>1537</v>
      </c>
      <c r="M4094" t="s">
        <v>1921</v>
      </c>
      <c r="N4094" t="s">
        <v>1922</v>
      </c>
      <c r="O4094" t="s">
        <v>1028</v>
      </c>
      <c r="P4094" t="s">
        <v>1029</v>
      </c>
      <c r="Q4094" s="11">
        <v>0</v>
      </c>
      <c r="R4094" s="11">
        <v>0</v>
      </c>
      <c r="S4094" s="11">
        <v>0</v>
      </c>
      <c r="T4094" s="11">
        <v>0</v>
      </c>
      <c r="U4094" s="11">
        <v>360000000</v>
      </c>
      <c r="V4094" s="11">
        <v>0</v>
      </c>
      <c r="W4094" s="11">
        <v>360000000</v>
      </c>
      <c r="X4094" s="11">
        <v>0</v>
      </c>
      <c r="Y4094" s="11">
        <v>0</v>
      </c>
      <c r="Z4094" s="11">
        <v>0</v>
      </c>
      <c r="AA4094" s="11">
        <v>0</v>
      </c>
      <c r="AB4094" s="11">
        <v>0</v>
      </c>
      <c r="AC4094" s="11">
        <v>90000000</v>
      </c>
      <c r="AD4094" s="11">
        <v>74572000</v>
      </c>
      <c r="AE4094" s="11">
        <v>0</v>
      </c>
      <c r="AF4094" s="11">
        <v>0</v>
      </c>
      <c r="AG4094" s="11">
        <v>90000000</v>
      </c>
      <c r="AH4094" s="11">
        <v>14070000</v>
      </c>
      <c r="AI4094" s="11">
        <v>0</v>
      </c>
      <c r="AJ4094" s="11">
        <v>0</v>
      </c>
      <c r="AK4094" s="11">
        <v>76817448</v>
      </c>
      <c r="AL4094" s="11">
        <v>167935448</v>
      </c>
      <c r="AM4094" s="11">
        <v>0</v>
      </c>
      <c r="AN4094" s="11">
        <v>0</v>
      </c>
      <c r="AO40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256817448</v>
      </c>
      <c r="AP40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256577448</v>
      </c>
      <c r="AR40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4" s="11">
        <f>Table_PBS_SQL_DB2_PBSSQL_PBS_NDP_Tina_CG_QtrlyPerformance_Final[[#This Row],[GOU REL]]+Table_PBS_SQL_DB2_PBSSQL_PBS_NDP_Tina_CG_QtrlyPerformance_Final[[#This Row],[EXT REL]]</f>
        <v>256817448</v>
      </c>
      <c r="AT4094" s="11">
        <f>Table_PBS_SQL_DB2_PBSSQL_PBS_NDP_Tina_CG_QtrlyPerformance_Final[[#This Row],[GOU EXP]]+Table_PBS_SQL_DB2_PBSSQL_PBS_NDP_Tina_CG_QtrlyPerformance_Final[[#This Row],[EXT EXP]]</f>
        <v>256577448</v>
      </c>
      <c r="AU4094" s="11" t="str">
        <f>IF(Table_PBS_SQL_DB2_PBSSQL_PBS_NDP_Tina_CG_QtrlyPerformance_Final[[#This Row],[Item_Code]]&gt;"300000", "Capital", "Recurrent")</f>
        <v>Recurrent</v>
      </c>
    </row>
    <row r="4095" spans="1:47" x14ac:dyDescent="0.25">
      <c r="A4095" t="s">
        <v>161</v>
      </c>
      <c r="B4095" t="s">
        <v>1535</v>
      </c>
      <c r="C4095" t="s">
        <v>119</v>
      </c>
      <c r="D4095" t="s">
        <v>885</v>
      </c>
      <c r="E4095" t="s">
        <v>31</v>
      </c>
      <c r="F4095" t="s">
        <v>886</v>
      </c>
      <c r="G4095" t="s">
        <v>31</v>
      </c>
      <c r="H4095" t="s">
        <v>1536</v>
      </c>
      <c r="I4095" t="s">
        <v>467</v>
      </c>
      <c r="J4095" t="s">
        <v>953</v>
      </c>
      <c r="K4095" t="s">
        <v>163</v>
      </c>
      <c r="L4095" t="s">
        <v>1537</v>
      </c>
      <c r="M4095" t="s">
        <v>1921</v>
      </c>
      <c r="N4095" t="s">
        <v>1922</v>
      </c>
      <c r="O4095" t="s">
        <v>1626</v>
      </c>
      <c r="P4095" t="s">
        <v>1627</v>
      </c>
      <c r="Q4095" s="11">
        <v>0</v>
      </c>
      <c r="R4095" s="11">
        <v>0</v>
      </c>
      <c r="S4095" s="11">
        <v>0</v>
      </c>
      <c r="T4095" s="11">
        <v>0</v>
      </c>
      <c r="U4095" s="11">
        <v>450000000</v>
      </c>
      <c r="V4095" s="11">
        <v>0</v>
      </c>
      <c r="W4095" s="11">
        <v>450000000</v>
      </c>
      <c r="X4095" s="11">
        <v>0</v>
      </c>
      <c r="Y4095" s="11">
        <v>0</v>
      </c>
      <c r="Z4095" s="11">
        <v>0</v>
      </c>
      <c r="AA4095" s="11">
        <v>0</v>
      </c>
      <c r="AB4095" s="11">
        <v>0</v>
      </c>
      <c r="AC4095" s="11">
        <v>0</v>
      </c>
      <c r="AD4095" s="11">
        <v>0</v>
      </c>
      <c r="AE4095" s="11">
        <v>0</v>
      </c>
      <c r="AF4095" s="11">
        <v>0</v>
      </c>
      <c r="AG4095" s="11">
        <v>197312202</v>
      </c>
      <c r="AH4095" s="11">
        <v>0</v>
      </c>
      <c r="AI4095" s="11">
        <v>0</v>
      </c>
      <c r="AJ4095" s="11">
        <v>0</v>
      </c>
      <c r="AK4095" s="11">
        <v>0</v>
      </c>
      <c r="AL4095" s="11">
        <v>173564133</v>
      </c>
      <c r="AM4095" s="11">
        <v>0</v>
      </c>
      <c r="AN4095" s="11">
        <v>0</v>
      </c>
      <c r="AO40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197312202</v>
      </c>
      <c r="AP40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173564133</v>
      </c>
      <c r="AR40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5" s="11">
        <f>Table_PBS_SQL_DB2_PBSSQL_PBS_NDP_Tina_CG_QtrlyPerformance_Final[[#This Row],[GOU REL]]+Table_PBS_SQL_DB2_PBSSQL_PBS_NDP_Tina_CG_QtrlyPerformance_Final[[#This Row],[EXT REL]]</f>
        <v>197312202</v>
      </c>
      <c r="AT4095" s="11">
        <f>Table_PBS_SQL_DB2_PBSSQL_PBS_NDP_Tina_CG_QtrlyPerformance_Final[[#This Row],[GOU EXP]]+Table_PBS_SQL_DB2_PBSSQL_PBS_NDP_Tina_CG_QtrlyPerformance_Final[[#This Row],[EXT EXP]]</f>
        <v>173564133</v>
      </c>
      <c r="AU4095" s="11" t="str">
        <f>IF(Table_PBS_SQL_DB2_PBSSQL_PBS_NDP_Tina_CG_QtrlyPerformance_Final[[#This Row],[Item_Code]]&gt;"300000", "Capital", "Recurrent")</f>
        <v>Capital</v>
      </c>
    </row>
    <row r="4096" spans="1:47" x14ac:dyDescent="0.25">
      <c r="A4096" t="s">
        <v>161</v>
      </c>
      <c r="B4096" t="s">
        <v>1535</v>
      </c>
      <c r="C4096" t="s">
        <v>119</v>
      </c>
      <c r="D4096" t="s">
        <v>885</v>
      </c>
      <c r="E4096" t="s">
        <v>31</v>
      </c>
      <c r="F4096" t="s">
        <v>886</v>
      </c>
      <c r="G4096" t="s">
        <v>31</v>
      </c>
      <c r="H4096" t="s">
        <v>1536</v>
      </c>
      <c r="I4096" t="s">
        <v>467</v>
      </c>
      <c r="J4096" t="s">
        <v>953</v>
      </c>
      <c r="K4096" t="s">
        <v>163</v>
      </c>
      <c r="L4096" t="s">
        <v>1537</v>
      </c>
      <c r="M4096" t="s">
        <v>1546</v>
      </c>
      <c r="N4096" t="s">
        <v>1547</v>
      </c>
      <c r="O4096" t="s">
        <v>1028</v>
      </c>
      <c r="P4096" t="s">
        <v>1029</v>
      </c>
      <c r="Q4096" s="11">
        <v>0</v>
      </c>
      <c r="R4096" s="11">
        <v>0</v>
      </c>
      <c r="S4096" s="11">
        <v>0</v>
      </c>
      <c r="T4096" s="11">
        <v>0</v>
      </c>
      <c r="U4096" s="11">
        <v>45000000</v>
      </c>
      <c r="V4096" s="11">
        <v>0</v>
      </c>
      <c r="W4096" s="11">
        <v>45000000</v>
      </c>
      <c r="X4096" s="11">
        <v>0</v>
      </c>
      <c r="Y4096" s="11">
        <v>0</v>
      </c>
      <c r="Z4096" s="11">
        <v>0</v>
      </c>
      <c r="AA4096" s="11">
        <v>0</v>
      </c>
      <c r="AB4096" s="11">
        <v>0</v>
      </c>
      <c r="AC4096" s="11">
        <v>6000000</v>
      </c>
      <c r="AD4096" s="11">
        <v>546000</v>
      </c>
      <c r="AE4096" s="11">
        <v>0</v>
      </c>
      <c r="AF4096" s="11">
        <v>0</v>
      </c>
      <c r="AG4096" s="11">
        <v>16500000</v>
      </c>
      <c r="AH4096" s="11">
        <v>1558000</v>
      </c>
      <c r="AI4096" s="11">
        <v>0</v>
      </c>
      <c r="AJ4096" s="11">
        <v>0</v>
      </c>
      <c r="AK4096" s="11">
        <v>0</v>
      </c>
      <c r="AL4096" s="11">
        <v>16596000</v>
      </c>
      <c r="AM4096" s="11">
        <v>0</v>
      </c>
      <c r="AN4096" s="11">
        <v>0</v>
      </c>
      <c r="AO40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22500000</v>
      </c>
      <c r="AP40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18700000</v>
      </c>
      <c r="AR40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6" s="11">
        <f>Table_PBS_SQL_DB2_PBSSQL_PBS_NDP_Tina_CG_QtrlyPerformance_Final[[#This Row],[GOU REL]]+Table_PBS_SQL_DB2_PBSSQL_PBS_NDP_Tina_CG_QtrlyPerformance_Final[[#This Row],[EXT REL]]</f>
        <v>22500000</v>
      </c>
      <c r="AT4096" s="11">
        <f>Table_PBS_SQL_DB2_PBSSQL_PBS_NDP_Tina_CG_QtrlyPerformance_Final[[#This Row],[GOU EXP]]+Table_PBS_SQL_DB2_PBSSQL_PBS_NDP_Tina_CG_QtrlyPerformance_Final[[#This Row],[EXT EXP]]</f>
        <v>18700000</v>
      </c>
      <c r="AU4096" s="11" t="str">
        <f>IF(Table_PBS_SQL_DB2_PBSSQL_PBS_NDP_Tina_CG_QtrlyPerformance_Final[[#This Row],[Item_Code]]&gt;"300000", "Capital", "Recurrent")</f>
        <v>Recurrent</v>
      </c>
    </row>
    <row r="4097" spans="1:47" x14ac:dyDescent="0.25">
      <c r="A4097" t="s">
        <v>161</v>
      </c>
      <c r="B4097" t="s">
        <v>1535</v>
      </c>
      <c r="C4097" t="s">
        <v>119</v>
      </c>
      <c r="D4097" t="s">
        <v>885</v>
      </c>
      <c r="E4097" t="s">
        <v>31</v>
      </c>
      <c r="F4097" t="s">
        <v>886</v>
      </c>
      <c r="G4097" t="s">
        <v>31</v>
      </c>
      <c r="H4097" t="s">
        <v>1536</v>
      </c>
      <c r="I4097" t="s">
        <v>467</v>
      </c>
      <c r="J4097" t="s">
        <v>953</v>
      </c>
      <c r="K4097" t="s">
        <v>163</v>
      </c>
      <c r="L4097" t="s">
        <v>1537</v>
      </c>
      <c r="M4097" t="s">
        <v>1546</v>
      </c>
      <c r="N4097" t="s">
        <v>1547</v>
      </c>
      <c r="O4097" t="s">
        <v>2072</v>
      </c>
      <c r="P4097" t="s">
        <v>2073</v>
      </c>
      <c r="Q4097" s="11">
        <v>0</v>
      </c>
      <c r="R4097" s="11">
        <v>0</v>
      </c>
      <c r="S4097" s="11">
        <v>0</v>
      </c>
      <c r="T4097" s="11">
        <v>0</v>
      </c>
      <c r="U4097" s="11">
        <v>18080000</v>
      </c>
      <c r="V4097" s="11">
        <v>0</v>
      </c>
      <c r="W4097" s="11">
        <v>18080000</v>
      </c>
      <c r="X4097" s="11">
        <v>0</v>
      </c>
      <c r="Y4097" s="11">
        <v>0</v>
      </c>
      <c r="Z4097" s="11">
        <v>0</v>
      </c>
      <c r="AA4097" s="11">
        <v>0</v>
      </c>
      <c r="AB4097" s="11">
        <v>0</v>
      </c>
      <c r="AC4097" s="11">
        <v>4520000</v>
      </c>
      <c r="AD4097" s="11">
        <v>462000</v>
      </c>
      <c r="AE4097" s="11">
        <v>0</v>
      </c>
      <c r="AF4097" s="11">
        <v>0</v>
      </c>
      <c r="AG4097" s="11">
        <v>4520000</v>
      </c>
      <c r="AH4097" s="11">
        <v>0</v>
      </c>
      <c r="AI4097" s="11">
        <v>0</v>
      </c>
      <c r="AJ4097" s="11">
        <v>0</v>
      </c>
      <c r="AK4097" s="11">
        <v>0</v>
      </c>
      <c r="AL4097" s="11">
        <v>7618496</v>
      </c>
      <c r="AM4097" s="11">
        <v>0</v>
      </c>
      <c r="AN4097" s="11">
        <v>0</v>
      </c>
      <c r="AO40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9040000</v>
      </c>
      <c r="AP40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8080496</v>
      </c>
      <c r="AR40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7" s="11">
        <f>Table_PBS_SQL_DB2_PBSSQL_PBS_NDP_Tina_CG_QtrlyPerformance_Final[[#This Row],[GOU REL]]+Table_PBS_SQL_DB2_PBSSQL_PBS_NDP_Tina_CG_QtrlyPerformance_Final[[#This Row],[EXT REL]]</f>
        <v>9040000</v>
      </c>
      <c r="AT4097" s="11">
        <f>Table_PBS_SQL_DB2_PBSSQL_PBS_NDP_Tina_CG_QtrlyPerformance_Final[[#This Row],[GOU EXP]]+Table_PBS_SQL_DB2_PBSSQL_PBS_NDP_Tina_CG_QtrlyPerformance_Final[[#This Row],[EXT EXP]]</f>
        <v>8080496</v>
      </c>
      <c r="AU4097" s="11" t="str">
        <f>IF(Table_PBS_SQL_DB2_PBSSQL_PBS_NDP_Tina_CG_QtrlyPerformance_Final[[#This Row],[Item_Code]]&gt;"300000", "Capital", "Recurrent")</f>
        <v>Recurrent</v>
      </c>
    </row>
    <row r="4098" spans="1:47" x14ac:dyDescent="0.25">
      <c r="A4098" t="s">
        <v>161</v>
      </c>
      <c r="B4098" t="s">
        <v>1535</v>
      </c>
      <c r="C4098" t="s">
        <v>119</v>
      </c>
      <c r="D4098" t="s">
        <v>885</v>
      </c>
      <c r="E4098" t="s">
        <v>31</v>
      </c>
      <c r="F4098" t="s">
        <v>886</v>
      </c>
      <c r="G4098" t="s">
        <v>31</v>
      </c>
      <c r="H4098" t="s">
        <v>1536</v>
      </c>
      <c r="I4098" t="s">
        <v>467</v>
      </c>
      <c r="J4098" t="s">
        <v>953</v>
      </c>
      <c r="K4098" t="s">
        <v>163</v>
      </c>
      <c r="L4098" t="s">
        <v>1537</v>
      </c>
      <c r="M4098" t="s">
        <v>1546</v>
      </c>
      <c r="N4098" t="s">
        <v>1547</v>
      </c>
      <c r="O4098" t="s">
        <v>1974</v>
      </c>
      <c r="P4098" t="s">
        <v>1975</v>
      </c>
      <c r="Q4098" s="11">
        <v>0</v>
      </c>
      <c r="R4098" s="11">
        <v>0</v>
      </c>
      <c r="S4098" s="11">
        <v>0</v>
      </c>
      <c r="T4098" s="11">
        <v>0</v>
      </c>
      <c r="U4098" s="11">
        <v>20000000</v>
      </c>
      <c r="V4098" s="11">
        <v>0</v>
      </c>
      <c r="W4098" s="11">
        <v>20000000</v>
      </c>
      <c r="X4098" s="11">
        <v>0</v>
      </c>
      <c r="Y4098" s="11">
        <v>0</v>
      </c>
      <c r="Z4098" s="11">
        <v>0</v>
      </c>
      <c r="AA4098" s="11">
        <v>0</v>
      </c>
      <c r="AB4098" s="11">
        <v>0</v>
      </c>
      <c r="AC4098" s="11">
        <v>10000000</v>
      </c>
      <c r="AD4098" s="11">
        <v>0</v>
      </c>
      <c r="AE4098" s="11">
        <v>0</v>
      </c>
      <c r="AF4098" s="11">
        <v>0</v>
      </c>
      <c r="AG4098" s="11">
        <v>10000000</v>
      </c>
      <c r="AH4098" s="11">
        <v>0</v>
      </c>
      <c r="AI4098" s="11">
        <v>0</v>
      </c>
      <c r="AJ4098" s="11">
        <v>0</v>
      </c>
      <c r="AK4098" s="11">
        <v>0</v>
      </c>
      <c r="AL4098" s="11">
        <v>19169401</v>
      </c>
      <c r="AM4098" s="11">
        <v>0</v>
      </c>
      <c r="AN4098" s="11">
        <v>0</v>
      </c>
      <c r="AO40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0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19169401</v>
      </c>
      <c r="AR40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8" s="11">
        <f>Table_PBS_SQL_DB2_PBSSQL_PBS_NDP_Tina_CG_QtrlyPerformance_Final[[#This Row],[GOU REL]]+Table_PBS_SQL_DB2_PBSSQL_PBS_NDP_Tina_CG_QtrlyPerformance_Final[[#This Row],[EXT REL]]</f>
        <v>20000000</v>
      </c>
      <c r="AT4098" s="11">
        <f>Table_PBS_SQL_DB2_PBSSQL_PBS_NDP_Tina_CG_QtrlyPerformance_Final[[#This Row],[GOU EXP]]+Table_PBS_SQL_DB2_PBSSQL_PBS_NDP_Tina_CG_QtrlyPerformance_Final[[#This Row],[EXT EXP]]</f>
        <v>19169401</v>
      </c>
      <c r="AU4098" s="11" t="str">
        <f>IF(Table_PBS_SQL_DB2_PBSSQL_PBS_NDP_Tina_CG_QtrlyPerformance_Final[[#This Row],[Item_Code]]&gt;"300000", "Capital", "Recurrent")</f>
        <v>Recurrent</v>
      </c>
    </row>
    <row r="4099" spans="1:47" x14ac:dyDescent="0.25">
      <c r="A4099" t="s">
        <v>242</v>
      </c>
      <c r="B4099" t="s">
        <v>1548</v>
      </c>
      <c r="C4099" t="s">
        <v>218</v>
      </c>
      <c r="D4099" t="s">
        <v>1254</v>
      </c>
      <c r="E4099" t="s">
        <v>75</v>
      </c>
      <c r="F4099" t="s">
        <v>1261</v>
      </c>
      <c r="G4099" t="s">
        <v>31</v>
      </c>
      <c r="H4099" t="s">
        <v>1549</v>
      </c>
      <c r="I4099" t="s">
        <v>493</v>
      </c>
      <c r="J4099" t="s">
        <v>1556</v>
      </c>
      <c r="K4099" t="s">
        <v>267</v>
      </c>
      <c r="L4099" t="s">
        <v>1925</v>
      </c>
      <c r="M4099" t="s">
        <v>1286</v>
      </c>
      <c r="N4099" t="s">
        <v>1287</v>
      </c>
      <c r="O4099" t="s">
        <v>996</v>
      </c>
      <c r="P4099" t="s">
        <v>997</v>
      </c>
      <c r="Q4099" s="11">
        <v>0</v>
      </c>
      <c r="R4099" s="11">
        <v>0</v>
      </c>
      <c r="S4099" s="11">
        <v>0</v>
      </c>
      <c r="T4099" s="11">
        <v>0</v>
      </c>
      <c r="U4099" s="11">
        <v>50000000</v>
      </c>
      <c r="V4099" s="11">
        <v>0</v>
      </c>
      <c r="W4099" s="11">
        <v>50000000</v>
      </c>
      <c r="X4099" s="11">
        <v>0</v>
      </c>
      <c r="Y4099" s="11">
        <v>0</v>
      </c>
      <c r="Z4099" s="11">
        <v>0</v>
      </c>
      <c r="AA4099" s="11">
        <v>0</v>
      </c>
      <c r="AB4099" s="11">
        <v>0</v>
      </c>
      <c r="AC4099" s="11">
        <v>0</v>
      </c>
      <c r="AD4099" s="11">
        <v>0</v>
      </c>
      <c r="AE4099" s="11">
        <v>0</v>
      </c>
      <c r="AF4099" s="11">
        <v>0</v>
      </c>
      <c r="AG4099" s="11">
        <v>0</v>
      </c>
      <c r="AH4099" s="11">
        <v>0</v>
      </c>
      <c r="AI4099" s="11">
        <v>0</v>
      </c>
      <c r="AJ4099" s="11">
        <v>0</v>
      </c>
      <c r="AK4099" s="11">
        <v>0</v>
      </c>
      <c r="AL4099" s="11">
        <v>0</v>
      </c>
      <c r="AM4099" s="11">
        <v>0</v>
      </c>
      <c r="AN4099" s="11">
        <v>0</v>
      </c>
      <c r="AO40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0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0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0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099" s="11">
        <f>Table_PBS_SQL_DB2_PBSSQL_PBS_NDP_Tina_CG_QtrlyPerformance_Final[[#This Row],[GOU REL]]+Table_PBS_SQL_DB2_PBSSQL_PBS_NDP_Tina_CG_QtrlyPerformance_Final[[#This Row],[EXT REL]]</f>
        <v>0</v>
      </c>
      <c r="AT4099" s="11">
        <f>Table_PBS_SQL_DB2_PBSSQL_PBS_NDP_Tina_CG_QtrlyPerformance_Final[[#This Row],[GOU EXP]]+Table_PBS_SQL_DB2_PBSSQL_PBS_NDP_Tina_CG_QtrlyPerformance_Final[[#This Row],[EXT EXP]]</f>
        <v>0</v>
      </c>
      <c r="AU4099" s="11" t="str">
        <f>IF(Table_PBS_SQL_DB2_PBSSQL_PBS_NDP_Tina_CG_QtrlyPerformance_Final[[#This Row],[Item_Code]]&gt;"300000", "Capital", "Recurrent")</f>
        <v>Recurrent</v>
      </c>
    </row>
    <row r="4100" spans="1:47" x14ac:dyDescent="0.25">
      <c r="A4100" t="s">
        <v>242</v>
      </c>
      <c r="B4100" t="s">
        <v>1548</v>
      </c>
      <c r="C4100" t="s">
        <v>218</v>
      </c>
      <c r="D4100" t="s">
        <v>1254</v>
      </c>
      <c r="E4100" t="s">
        <v>75</v>
      </c>
      <c r="F4100" t="s">
        <v>1261</v>
      </c>
      <c r="G4100" t="s">
        <v>31</v>
      </c>
      <c r="H4100" t="s">
        <v>1549</v>
      </c>
      <c r="I4100" t="s">
        <v>493</v>
      </c>
      <c r="J4100" t="s">
        <v>1556</v>
      </c>
      <c r="K4100" t="s">
        <v>267</v>
      </c>
      <c r="L4100" t="s">
        <v>1925</v>
      </c>
      <c r="M4100" t="s">
        <v>1286</v>
      </c>
      <c r="N4100" t="s">
        <v>1287</v>
      </c>
      <c r="O4100" t="s">
        <v>969</v>
      </c>
      <c r="P4100" t="s">
        <v>970</v>
      </c>
      <c r="Q4100" s="11">
        <v>0</v>
      </c>
      <c r="R4100" s="11">
        <v>0</v>
      </c>
      <c r="S4100" s="11">
        <v>0</v>
      </c>
      <c r="T4100" s="11">
        <v>0</v>
      </c>
      <c r="U4100" s="11">
        <v>100000000</v>
      </c>
      <c r="V4100" s="11">
        <v>0</v>
      </c>
      <c r="W4100" s="11">
        <v>100000000</v>
      </c>
      <c r="X4100" s="11">
        <v>0</v>
      </c>
      <c r="Y4100" s="11">
        <v>0</v>
      </c>
      <c r="Z4100" s="11">
        <v>0</v>
      </c>
      <c r="AA4100" s="11">
        <v>0</v>
      </c>
      <c r="AB4100" s="11">
        <v>0</v>
      </c>
      <c r="AC4100" s="11">
        <v>0</v>
      </c>
      <c r="AD4100" s="11">
        <v>0</v>
      </c>
      <c r="AE4100" s="11">
        <v>0</v>
      </c>
      <c r="AF4100" s="11">
        <v>0</v>
      </c>
      <c r="AG4100" s="11">
        <v>0</v>
      </c>
      <c r="AH4100" s="11">
        <v>0</v>
      </c>
      <c r="AI4100" s="11">
        <v>0</v>
      </c>
      <c r="AJ4100" s="11">
        <v>0</v>
      </c>
      <c r="AK4100" s="11">
        <v>0</v>
      </c>
      <c r="AL4100" s="11">
        <v>0</v>
      </c>
      <c r="AM4100" s="11">
        <v>0</v>
      </c>
      <c r="AN4100" s="11">
        <v>0</v>
      </c>
      <c r="AO41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00" s="11">
        <f>Table_PBS_SQL_DB2_PBSSQL_PBS_NDP_Tina_CG_QtrlyPerformance_Final[[#This Row],[GOU REL]]+Table_PBS_SQL_DB2_PBSSQL_PBS_NDP_Tina_CG_QtrlyPerformance_Final[[#This Row],[EXT REL]]</f>
        <v>0</v>
      </c>
      <c r="AT4100" s="11">
        <f>Table_PBS_SQL_DB2_PBSSQL_PBS_NDP_Tina_CG_QtrlyPerformance_Final[[#This Row],[GOU EXP]]+Table_PBS_SQL_DB2_PBSSQL_PBS_NDP_Tina_CG_QtrlyPerformance_Final[[#This Row],[EXT EXP]]</f>
        <v>0</v>
      </c>
      <c r="AU4100" s="11" t="str">
        <f>IF(Table_PBS_SQL_DB2_PBSSQL_PBS_NDP_Tina_CG_QtrlyPerformance_Final[[#This Row],[Item_Code]]&gt;"300000", "Capital", "Recurrent")</f>
        <v>Recurrent</v>
      </c>
    </row>
    <row r="4101" spans="1:47" x14ac:dyDescent="0.25">
      <c r="A4101" t="s">
        <v>242</v>
      </c>
      <c r="B4101" t="s">
        <v>1548</v>
      </c>
      <c r="C4101" t="s">
        <v>218</v>
      </c>
      <c r="D4101" t="s">
        <v>1254</v>
      </c>
      <c r="E4101" t="s">
        <v>87</v>
      </c>
      <c r="F4101" t="s">
        <v>1264</v>
      </c>
      <c r="G4101" t="s">
        <v>31</v>
      </c>
      <c r="H4101" t="s">
        <v>1549</v>
      </c>
      <c r="I4101" t="s">
        <v>896</v>
      </c>
      <c r="J4101" t="s">
        <v>897</v>
      </c>
      <c r="K4101" t="s">
        <v>2175</v>
      </c>
      <c r="L4101" t="s">
        <v>2176</v>
      </c>
      <c r="M4101" t="s">
        <v>1300</v>
      </c>
      <c r="N4101" t="s">
        <v>1301</v>
      </c>
      <c r="O4101" t="s">
        <v>1025</v>
      </c>
      <c r="P4101" t="s">
        <v>1026</v>
      </c>
      <c r="Q4101" s="11">
        <v>0</v>
      </c>
      <c r="R4101" s="11">
        <v>0</v>
      </c>
      <c r="S4101" s="11">
        <v>0</v>
      </c>
      <c r="T4101" s="11">
        <v>0</v>
      </c>
      <c r="U4101" s="11">
        <v>0</v>
      </c>
      <c r="V4101" s="11">
        <v>0</v>
      </c>
      <c r="W4101" s="11">
        <v>0</v>
      </c>
      <c r="X4101" s="11">
        <v>0</v>
      </c>
      <c r="Y4101" s="11">
        <v>0</v>
      </c>
      <c r="Z4101" s="11">
        <v>0</v>
      </c>
      <c r="AA4101" s="11">
        <v>0</v>
      </c>
      <c r="AB4101" s="11">
        <v>0</v>
      </c>
      <c r="AC4101" s="11">
        <v>0</v>
      </c>
      <c r="AD4101" s="11">
        <v>0</v>
      </c>
      <c r="AE4101" s="11">
        <v>0</v>
      </c>
      <c r="AF4101" s="11">
        <v>0</v>
      </c>
      <c r="AG4101" s="11">
        <v>0</v>
      </c>
      <c r="AH4101" s="11">
        <v>0</v>
      </c>
      <c r="AI4101" s="11">
        <v>0</v>
      </c>
      <c r="AJ4101" s="11">
        <v>0</v>
      </c>
      <c r="AK4101" s="11">
        <v>0</v>
      </c>
      <c r="AL4101" s="11">
        <v>0</v>
      </c>
      <c r="AM4101" s="11">
        <v>0</v>
      </c>
      <c r="AN4101" s="11">
        <v>0</v>
      </c>
      <c r="AO41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01" s="11">
        <f>Table_PBS_SQL_DB2_PBSSQL_PBS_NDP_Tina_CG_QtrlyPerformance_Final[[#This Row],[GOU REL]]+Table_PBS_SQL_DB2_PBSSQL_PBS_NDP_Tina_CG_QtrlyPerformance_Final[[#This Row],[EXT REL]]</f>
        <v>0</v>
      </c>
      <c r="AT4101" s="11">
        <f>Table_PBS_SQL_DB2_PBSSQL_PBS_NDP_Tina_CG_QtrlyPerformance_Final[[#This Row],[GOU EXP]]+Table_PBS_SQL_DB2_PBSSQL_PBS_NDP_Tina_CG_QtrlyPerformance_Final[[#This Row],[EXT EXP]]</f>
        <v>0</v>
      </c>
      <c r="AU4101" s="11" t="str">
        <f>IF(Table_PBS_SQL_DB2_PBSSQL_PBS_NDP_Tina_CG_QtrlyPerformance_Final[[#This Row],[Item_Code]]&gt;"300000", "Capital", "Recurrent")</f>
        <v>Recurrent</v>
      </c>
    </row>
    <row r="4102" spans="1:47" x14ac:dyDescent="0.25">
      <c r="A4102" t="s">
        <v>242</v>
      </c>
      <c r="B4102" t="s">
        <v>1548</v>
      </c>
      <c r="C4102" t="s">
        <v>218</v>
      </c>
      <c r="D4102" t="s">
        <v>1254</v>
      </c>
      <c r="E4102" t="s">
        <v>87</v>
      </c>
      <c r="F4102" t="s">
        <v>1264</v>
      </c>
      <c r="G4102" t="s">
        <v>31</v>
      </c>
      <c r="H4102" t="s">
        <v>1549</v>
      </c>
      <c r="I4102" t="s">
        <v>896</v>
      </c>
      <c r="J4102" t="s">
        <v>897</v>
      </c>
      <c r="K4102" t="s">
        <v>1930</v>
      </c>
      <c r="L4102" t="s">
        <v>1931</v>
      </c>
      <c r="M4102" t="s">
        <v>1300</v>
      </c>
      <c r="N4102" t="s">
        <v>1301</v>
      </c>
      <c r="O4102" t="s">
        <v>1302</v>
      </c>
      <c r="P4102" t="s">
        <v>1303</v>
      </c>
      <c r="Q4102" s="11">
        <v>0</v>
      </c>
      <c r="R4102" s="11">
        <v>0</v>
      </c>
      <c r="S4102" s="11">
        <v>0</v>
      </c>
      <c r="T4102" s="11">
        <v>0</v>
      </c>
      <c r="U4102" s="11">
        <v>0</v>
      </c>
      <c r="V4102" s="11">
        <v>0</v>
      </c>
      <c r="W4102" s="11">
        <v>0</v>
      </c>
      <c r="X4102" s="11">
        <v>0</v>
      </c>
      <c r="Y4102" s="11">
        <v>0</v>
      </c>
      <c r="Z4102" s="11">
        <v>0</v>
      </c>
      <c r="AA4102" s="11">
        <v>39315499814.894402</v>
      </c>
      <c r="AB4102" s="11">
        <v>39315499814.894402</v>
      </c>
      <c r="AC4102" s="11">
        <v>0</v>
      </c>
      <c r="AD4102" s="11">
        <v>0</v>
      </c>
      <c r="AE4102" s="11">
        <v>62140773208.147606</v>
      </c>
      <c r="AF4102" s="11">
        <v>61444906467.147316</v>
      </c>
      <c r="AG4102" s="11">
        <v>0</v>
      </c>
      <c r="AH4102" s="11">
        <v>0</v>
      </c>
      <c r="AI4102" s="11">
        <v>0</v>
      </c>
      <c r="AJ4102" s="11">
        <v>0</v>
      </c>
      <c r="AK4102" s="11">
        <v>0</v>
      </c>
      <c r="AL4102" s="11">
        <v>0</v>
      </c>
      <c r="AM4102" s="11">
        <v>78420545824.071701</v>
      </c>
      <c r="AN4102" s="11">
        <v>78420545824.071701</v>
      </c>
      <c r="AO41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179876818847.11371</v>
      </c>
      <c r="AQ41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179180952106.1134</v>
      </c>
      <c r="AS4102" s="11">
        <f>Table_PBS_SQL_DB2_PBSSQL_PBS_NDP_Tina_CG_QtrlyPerformance_Final[[#This Row],[GOU REL]]+Table_PBS_SQL_DB2_PBSSQL_PBS_NDP_Tina_CG_QtrlyPerformance_Final[[#This Row],[EXT REL]]</f>
        <v>179876818847.11371</v>
      </c>
      <c r="AT4102" s="11">
        <f>Table_PBS_SQL_DB2_PBSSQL_PBS_NDP_Tina_CG_QtrlyPerformance_Final[[#This Row],[GOU EXP]]+Table_PBS_SQL_DB2_PBSSQL_PBS_NDP_Tina_CG_QtrlyPerformance_Final[[#This Row],[EXT EXP]]</f>
        <v>179180952106.1134</v>
      </c>
      <c r="AU4102" s="11" t="str">
        <f>IF(Table_PBS_SQL_DB2_PBSSQL_PBS_NDP_Tina_CG_QtrlyPerformance_Final[[#This Row],[Item_Code]]&gt;"300000", "Capital", "Recurrent")</f>
        <v>Capital</v>
      </c>
    </row>
    <row r="4103" spans="1:47" x14ac:dyDescent="0.25">
      <c r="A4103" t="s">
        <v>242</v>
      </c>
      <c r="B4103" t="s">
        <v>1548</v>
      </c>
      <c r="C4103" t="s">
        <v>218</v>
      </c>
      <c r="D4103" t="s">
        <v>1254</v>
      </c>
      <c r="E4103" t="s">
        <v>87</v>
      </c>
      <c r="F4103" t="s">
        <v>1264</v>
      </c>
      <c r="G4103" t="s">
        <v>31</v>
      </c>
      <c r="H4103" t="s">
        <v>1549</v>
      </c>
      <c r="I4103" t="s">
        <v>896</v>
      </c>
      <c r="J4103" t="s">
        <v>897</v>
      </c>
      <c r="K4103" t="s">
        <v>248</v>
      </c>
      <c r="L4103" t="s">
        <v>2096</v>
      </c>
      <c r="M4103" t="s">
        <v>1300</v>
      </c>
      <c r="N4103" t="s">
        <v>1301</v>
      </c>
      <c r="O4103" t="s">
        <v>1302</v>
      </c>
      <c r="P4103" t="s">
        <v>1303</v>
      </c>
      <c r="Q4103" s="11">
        <v>0</v>
      </c>
      <c r="R4103" s="11">
        <v>0</v>
      </c>
      <c r="S4103" s="11">
        <v>0</v>
      </c>
      <c r="T4103" s="11">
        <v>0</v>
      </c>
      <c r="U4103" s="11">
        <v>0</v>
      </c>
      <c r="V4103" s="11">
        <v>0</v>
      </c>
      <c r="W4103" s="11">
        <v>0</v>
      </c>
      <c r="X4103" s="11">
        <v>0</v>
      </c>
      <c r="Y4103" s="11">
        <v>0</v>
      </c>
      <c r="Z4103" s="11">
        <v>0</v>
      </c>
      <c r="AA4103" s="11">
        <v>20000000000</v>
      </c>
      <c r="AB4103" s="11">
        <v>20000000000</v>
      </c>
      <c r="AC4103" s="11">
        <v>0</v>
      </c>
      <c r="AD4103" s="11">
        <v>0</v>
      </c>
      <c r="AE4103" s="11">
        <v>44730136032.050003</v>
      </c>
      <c r="AF4103" s="11">
        <v>34730136032.050003</v>
      </c>
      <c r="AG4103" s="11">
        <v>0</v>
      </c>
      <c r="AH4103" s="11">
        <v>0</v>
      </c>
      <c r="AI4103" s="11">
        <v>0</v>
      </c>
      <c r="AJ4103" s="11">
        <v>0</v>
      </c>
      <c r="AK4103" s="11">
        <v>0</v>
      </c>
      <c r="AL4103" s="11">
        <v>0</v>
      </c>
      <c r="AM4103" s="11">
        <v>49137618618.949997</v>
      </c>
      <c r="AN4103" s="11">
        <v>49137618618.949997</v>
      </c>
      <c r="AO41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113867754651</v>
      </c>
      <c r="AQ41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103867754651</v>
      </c>
      <c r="AS4103" s="11">
        <f>Table_PBS_SQL_DB2_PBSSQL_PBS_NDP_Tina_CG_QtrlyPerformance_Final[[#This Row],[GOU REL]]+Table_PBS_SQL_DB2_PBSSQL_PBS_NDP_Tina_CG_QtrlyPerformance_Final[[#This Row],[EXT REL]]</f>
        <v>113867754651</v>
      </c>
      <c r="AT4103" s="11">
        <f>Table_PBS_SQL_DB2_PBSSQL_PBS_NDP_Tina_CG_QtrlyPerformance_Final[[#This Row],[GOU EXP]]+Table_PBS_SQL_DB2_PBSSQL_PBS_NDP_Tina_CG_QtrlyPerformance_Final[[#This Row],[EXT EXP]]</f>
        <v>103867754651</v>
      </c>
      <c r="AU4103" s="11" t="str">
        <f>IF(Table_PBS_SQL_DB2_PBSSQL_PBS_NDP_Tina_CG_QtrlyPerformance_Final[[#This Row],[Item_Code]]&gt;"300000", "Capital", "Recurrent")</f>
        <v>Capital</v>
      </c>
    </row>
    <row r="4104" spans="1:47" x14ac:dyDescent="0.25">
      <c r="A4104" t="s">
        <v>242</v>
      </c>
      <c r="B4104" t="s">
        <v>1548</v>
      </c>
      <c r="C4104" t="s">
        <v>218</v>
      </c>
      <c r="D4104" t="s">
        <v>1254</v>
      </c>
      <c r="E4104" t="s">
        <v>87</v>
      </c>
      <c r="F4104" t="s">
        <v>1264</v>
      </c>
      <c r="G4104" t="s">
        <v>31</v>
      </c>
      <c r="H4104" t="s">
        <v>1549</v>
      </c>
      <c r="I4104" t="s">
        <v>493</v>
      </c>
      <c r="J4104" t="s">
        <v>1556</v>
      </c>
      <c r="K4104" t="s">
        <v>2175</v>
      </c>
      <c r="L4104" t="s">
        <v>2176</v>
      </c>
      <c r="M4104" t="s">
        <v>1300</v>
      </c>
      <c r="N4104" t="s">
        <v>1301</v>
      </c>
      <c r="O4104" t="s">
        <v>1025</v>
      </c>
      <c r="P4104" t="s">
        <v>1026</v>
      </c>
      <c r="Q4104" s="11">
        <v>0</v>
      </c>
      <c r="R4104" s="11">
        <v>0</v>
      </c>
      <c r="S4104" s="11">
        <v>0</v>
      </c>
      <c r="T4104" s="11">
        <v>0</v>
      </c>
      <c r="U4104" s="11">
        <v>111000000</v>
      </c>
      <c r="V4104" s="11">
        <v>0</v>
      </c>
      <c r="W4104" s="11">
        <v>11000000</v>
      </c>
      <c r="X4104" s="11">
        <v>100000000</v>
      </c>
      <c r="Y4104" s="11">
        <v>0</v>
      </c>
      <c r="Z4104" s="11">
        <v>0</v>
      </c>
      <c r="AA4104" s="11">
        <v>0</v>
      </c>
      <c r="AB4104" s="11">
        <v>0</v>
      </c>
      <c r="AC4104" s="11">
        <v>11000000</v>
      </c>
      <c r="AD4104" s="11">
        <v>1655000</v>
      </c>
      <c r="AE4104" s="11">
        <v>0</v>
      </c>
      <c r="AF4104" s="11">
        <v>0</v>
      </c>
      <c r="AG4104" s="11">
        <v>0</v>
      </c>
      <c r="AH4104" s="11">
        <v>0</v>
      </c>
      <c r="AI4104" s="11">
        <v>0</v>
      </c>
      <c r="AJ4104" s="11">
        <v>0</v>
      </c>
      <c r="AK4104" s="11">
        <v>0</v>
      </c>
      <c r="AL4104" s="11">
        <v>0</v>
      </c>
      <c r="AM4104" s="11">
        <v>0</v>
      </c>
      <c r="AN4104" s="11">
        <v>0</v>
      </c>
      <c r="AO41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11000000</v>
      </c>
      <c r="AP41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1655000</v>
      </c>
      <c r="AR41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04" s="11">
        <f>Table_PBS_SQL_DB2_PBSSQL_PBS_NDP_Tina_CG_QtrlyPerformance_Final[[#This Row],[GOU REL]]+Table_PBS_SQL_DB2_PBSSQL_PBS_NDP_Tina_CG_QtrlyPerformance_Final[[#This Row],[EXT REL]]</f>
        <v>11000000</v>
      </c>
      <c r="AT4104" s="11">
        <f>Table_PBS_SQL_DB2_PBSSQL_PBS_NDP_Tina_CG_QtrlyPerformance_Final[[#This Row],[GOU EXP]]+Table_PBS_SQL_DB2_PBSSQL_PBS_NDP_Tina_CG_QtrlyPerformance_Final[[#This Row],[EXT EXP]]</f>
        <v>1655000</v>
      </c>
      <c r="AU4104" s="11" t="str">
        <f>IF(Table_PBS_SQL_DB2_PBSSQL_PBS_NDP_Tina_CG_QtrlyPerformance_Final[[#This Row],[Item_Code]]&gt;"300000", "Capital", "Recurrent")</f>
        <v>Recurrent</v>
      </c>
    </row>
    <row r="4105" spans="1:47" x14ac:dyDescent="0.25">
      <c r="A4105" t="s">
        <v>242</v>
      </c>
      <c r="B4105" t="s">
        <v>1548</v>
      </c>
      <c r="C4105" t="s">
        <v>218</v>
      </c>
      <c r="D4105" t="s">
        <v>1254</v>
      </c>
      <c r="E4105" t="s">
        <v>87</v>
      </c>
      <c r="F4105" t="s">
        <v>1264</v>
      </c>
      <c r="G4105" t="s">
        <v>31</v>
      </c>
      <c r="H4105" t="s">
        <v>1549</v>
      </c>
      <c r="I4105" t="s">
        <v>493</v>
      </c>
      <c r="J4105" t="s">
        <v>1556</v>
      </c>
      <c r="K4105" t="s">
        <v>2097</v>
      </c>
      <c r="L4105" t="s">
        <v>2098</v>
      </c>
      <c r="M4105" t="s">
        <v>1300</v>
      </c>
      <c r="N4105" t="s">
        <v>1301</v>
      </c>
      <c r="O4105" t="s">
        <v>1302</v>
      </c>
      <c r="P4105" t="s">
        <v>1303</v>
      </c>
      <c r="Q4105" s="11">
        <v>0</v>
      </c>
      <c r="R4105" s="11">
        <v>0</v>
      </c>
      <c r="S4105" s="11">
        <v>1973073402</v>
      </c>
      <c r="T4105" s="11">
        <v>-1973073402</v>
      </c>
      <c r="U4105" s="11">
        <v>17757660621</v>
      </c>
      <c r="V4105" s="11">
        <v>0</v>
      </c>
      <c r="W4105" s="11">
        <v>19730734023</v>
      </c>
      <c r="X4105" s="11">
        <v>0</v>
      </c>
      <c r="Y4105" s="11">
        <v>0</v>
      </c>
      <c r="Z4105" s="11">
        <v>0</v>
      </c>
      <c r="AA4105" s="11">
        <v>0</v>
      </c>
      <c r="AB4105" s="11">
        <v>0</v>
      </c>
      <c r="AC4105" s="11">
        <v>10906224919</v>
      </c>
      <c r="AD4105" s="11">
        <v>10906224919</v>
      </c>
      <c r="AE4105" s="11">
        <v>0</v>
      </c>
      <c r="AF4105" s="11">
        <v>0</v>
      </c>
      <c r="AG4105" s="11">
        <v>0</v>
      </c>
      <c r="AH4105" s="11">
        <v>0</v>
      </c>
      <c r="AI4105" s="11">
        <v>0</v>
      </c>
      <c r="AJ4105" s="11">
        <v>0</v>
      </c>
      <c r="AK4105" s="11">
        <v>6109241160</v>
      </c>
      <c r="AL4105" s="11">
        <v>6108551941</v>
      </c>
      <c r="AM4105" s="11">
        <v>0</v>
      </c>
      <c r="AN4105" s="11">
        <v>0</v>
      </c>
      <c r="AO41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17015466079</v>
      </c>
      <c r="AP41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17014776860</v>
      </c>
      <c r="AR41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05" s="11">
        <f>Table_PBS_SQL_DB2_PBSSQL_PBS_NDP_Tina_CG_QtrlyPerformance_Final[[#This Row],[GOU REL]]+Table_PBS_SQL_DB2_PBSSQL_PBS_NDP_Tina_CG_QtrlyPerformance_Final[[#This Row],[EXT REL]]</f>
        <v>17015466079</v>
      </c>
      <c r="AT4105" s="11">
        <f>Table_PBS_SQL_DB2_PBSSQL_PBS_NDP_Tina_CG_QtrlyPerformance_Final[[#This Row],[GOU EXP]]+Table_PBS_SQL_DB2_PBSSQL_PBS_NDP_Tina_CG_QtrlyPerformance_Final[[#This Row],[EXT EXP]]</f>
        <v>17014776860</v>
      </c>
      <c r="AU4105" s="11" t="str">
        <f>IF(Table_PBS_SQL_DB2_PBSSQL_PBS_NDP_Tina_CG_QtrlyPerformance_Final[[#This Row],[Item_Code]]&gt;"300000", "Capital", "Recurrent")</f>
        <v>Capital</v>
      </c>
    </row>
    <row r="4106" spans="1:47" x14ac:dyDescent="0.25">
      <c r="A4106" t="s">
        <v>242</v>
      </c>
      <c r="B4106" t="s">
        <v>1548</v>
      </c>
      <c r="C4106" t="s">
        <v>218</v>
      </c>
      <c r="D4106" t="s">
        <v>1254</v>
      </c>
      <c r="E4106" t="s">
        <v>87</v>
      </c>
      <c r="F4106" t="s">
        <v>1264</v>
      </c>
      <c r="G4106" t="s">
        <v>31</v>
      </c>
      <c r="H4106" t="s">
        <v>1549</v>
      </c>
      <c r="I4106" t="s">
        <v>493</v>
      </c>
      <c r="J4106" t="s">
        <v>1556</v>
      </c>
      <c r="K4106" t="s">
        <v>2349</v>
      </c>
      <c r="L4106" t="s">
        <v>2350</v>
      </c>
      <c r="M4106" t="s">
        <v>1300</v>
      </c>
      <c r="N4106" t="s">
        <v>1301</v>
      </c>
      <c r="O4106" t="s">
        <v>1025</v>
      </c>
      <c r="P4106" t="s">
        <v>1026</v>
      </c>
      <c r="Q4106" s="11">
        <v>0</v>
      </c>
      <c r="R4106" s="11">
        <v>0</v>
      </c>
      <c r="S4106" s="11">
        <v>0</v>
      </c>
      <c r="T4106" s="11">
        <v>0</v>
      </c>
      <c r="U4106" s="11">
        <v>15000000</v>
      </c>
      <c r="V4106" s="11">
        <v>0</v>
      </c>
      <c r="W4106" s="11">
        <v>15000000</v>
      </c>
      <c r="X4106" s="11">
        <v>0</v>
      </c>
      <c r="Y4106" s="11">
        <v>0</v>
      </c>
      <c r="Z4106" s="11">
        <v>0</v>
      </c>
      <c r="AA4106" s="11">
        <v>0</v>
      </c>
      <c r="AB4106" s="11">
        <v>0</v>
      </c>
      <c r="AC4106" s="11">
        <v>955000</v>
      </c>
      <c r="AD4106" s="11">
        <v>325000</v>
      </c>
      <c r="AE4106" s="11">
        <v>0</v>
      </c>
      <c r="AF4106" s="11">
        <v>0</v>
      </c>
      <c r="AG4106" s="11">
        <v>0</v>
      </c>
      <c r="AH4106" s="11">
        <v>425000</v>
      </c>
      <c r="AI4106" s="11">
        <v>0</v>
      </c>
      <c r="AJ4106" s="11">
        <v>0</v>
      </c>
      <c r="AK4106" s="11">
        <v>5030000</v>
      </c>
      <c r="AL4106" s="11">
        <v>4805000</v>
      </c>
      <c r="AM4106" s="11">
        <v>0</v>
      </c>
      <c r="AN4106" s="11">
        <v>0</v>
      </c>
      <c r="AO41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5985000</v>
      </c>
      <c r="AP41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5555000</v>
      </c>
      <c r="AR41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06" s="11">
        <f>Table_PBS_SQL_DB2_PBSSQL_PBS_NDP_Tina_CG_QtrlyPerformance_Final[[#This Row],[GOU REL]]+Table_PBS_SQL_DB2_PBSSQL_PBS_NDP_Tina_CG_QtrlyPerformance_Final[[#This Row],[EXT REL]]</f>
        <v>5985000</v>
      </c>
      <c r="AT4106" s="11">
        <f>Table_PBS_SQL_DB2_PBSSQL_PBS_NDP_Tina_CG_QtrlyPerformance_Final[[#This Row],[GOU EXP]]+Table_PBS_SQL_DB2_PBSSQL_PBS_NDP_Tina_CG_QtrlyPerformance_Final[[#This Row],[EXT EXP]]</f>
        <v>5555000</v>
      </c>
      <c r="AU4106" s="11" t="str">
        <f>IF(Table_PBS_SQL_DB2_PBSSQL_PBS_NDP_Tina_CG_QtrlyPerformance_Final[[#This Row],[Item_Code]]&gt;"300000", "Capital", "Recurrent")</f>
        <v>Recurrent</v>
      </c>
    </row>
    <row r="4107" spans="1:47" x14ac:dyDescent="0.25">
      <c r="A4107" t="s">
        <v>242</v>
      </c>
      <c r="B4107" t="s">
        <v>1548</v>
      </c>
      <c r="C4107" t="s">
        <v>218</v>
      </c>
      <c r="D4107" t="s">
        <v>1254</v>
      </c>
      <c r="E4107" t="s">
        <v>87</v>
      </c>
      <c r="F4107" t="s">
        <v>1264</v>
      </c>
      <c r="G4107" t="s">
        <v>31</v>
      </c>
      <c r="H4107" t="s">
        <v>1549</v>
      </c>
      <c r="I4107" t="s">
        <v>493</v>
      </c>
      <c r="J4107" t="s">
        <v>1556</v>
      </c>
      <c r="K4107" t="s">
        <v>2349</v>
      </c>
      <c r="L4107" t="s">
        <v>2350</v>
      </c>
      <c r="M4107" t="s">
        <v>1300</v>
      </c>
      <c r="N4107" t="s">
        <v>1301</v>
      </c>
      <c r="O4107" t="s">
        <v>1302</v>
      </c>
      <c r="P4107" t="s">
        <v>1303</v>
      </c>
      <c r="Q4107" s="11">
        <v>0</v>
      </c>
      <c r="R4107" s="11">
        <v>0</v>
      </c>
      <c r="S4107" s="11">
        <v>2300000000</v>
      </c>
      <c r="T4107" s="11">
        <v>-2300000000</v>
      </c>
      <c r="U4107" s="11">
        <v>20700000000</v>
      </c>
      <c r="V4107" s="11">
        <v>0</v>
      </c>
      <c r="W4107" s="11">
        <v>23000000000</v>
      </c>
      <c r="X4107" s="11">
        <v>0</v>
      </c>
      <c r="Y4107" s="11">
        <v>0</v>
      </c>
      <c r="Z4107" s="11">
        <v>0</v>
      </c>
      <c r="AA4107" s="11">
        <v>0</v>
      </c>
      <c r="AB4107" s="11">
        <v>0</v>
      </c>
      <c r="AC4107" s="11">
        <v>8621195746</v>
      </c>
      <c r="AD4107" s="11">
        <v>8596194645</v>
      </c>
      <c r="AE4107" s="11">
        <v>0</v>
      </c>
      <c r="AF4107" s="11">
        <v>0</v>
      </c>
      <c r="AG4107" s="11">
        <v>0</v>
      </c>
      <c r="AH4107" s="11">
        <v>0</v>
      </c>
      <c r="AI4107" s="11">
        <v>0</v>
      </c>
      <c r="AJ4107" s="11">
        <v>0</v>
      </c>
      <c r="AK4107" s="11">
        <v>9231755147</v>
      </c>
      <c r="AL4107" s="11">
        <v>9193323464</v>
      </c>
      <c r="AM4107" s="11">
        <v>0</v>
      </c>
      <c r="AN4107" s="11">
        <v>0</v>
      </c>
      <c r="AO41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17852950893</v>
      </c>
      <c r="AP41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17789518109</v>
      </c>
      <c r="AR41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07" s="11">
        <f>Table_PBS_SQL_DB2_PBSSQL_PBS_NDP_Tina_CG_QtrlyPerformance_Final[[#This Row],[GOU REL]]+Table_PBS_SQL_DB2_PBSSQL_PBS_NDP_Tina_CG_QtrlyPerformance_Final[[#This Row],[EXT REL]]</f>
        <v>17852950893</v>
      </c>
      <c r="AT4107" s="11">
        <f>Table_PBS_SQL_DB2_PBSSQL_PBS_NDP_Tina_CG_QtrlyPerformance_Final[[#This Row],[GOU EXP]]+Table_PBS_SQL_DB2_PBSSQL_PBS_NDP_Tina_CG_QtrlyPerformance_Final[[#This Row],[EXT EXP]]</f>
        <v>17789518109</v>
      </c>
      <c r="AU4107" s="11" t="str">
        <f>IF(Table_PBS_SQL_DB2_PBSSQL_PBS_NDP_Tina_CG_QtrlyPerformance_Final[[#This Row],[Item_Code]]&gt;"300000", "Capital", "Recurrent")</f>
        <v>Capital</v>
      </c>
    </row>
    <row r="4108" spans="1:47" x14ac:dyDescent="0.25">
      <c r="A4108" t="s">
        <v>242</v>
      </c>
      <c r="B4108" t="s">
        <v>1548</v>
      </c>
      <c r="C4108" t="s">
        <v>218</v>
      </c>
      <c r="D4108" t="s">
        <v>1254</v>
      </c>
      <c r="E4108" t="s">
        <v>87</v>
      </c>
      <c r="F4108" t="s">
        <v>1264</v>
      </c>
      <c r="G4108" t="s">
        <v>31</v>
      </c>
      <c r="H4108" t="s">
        <v>1549</v>
      </c>
      <c r="I4108" t="s">
        <v>493</v>
      </c>
      <c r="J4108" t="s">
        <v>1556</v>
      </c>
      <c r="K4108" t="s">
        <v>2181</v>
      </c>
      <c r="L4108" t="s">
        <v>2182</v>
      </c>
      <c r="M4108" t="s">
        <v>1300</v>
      </c>
      <c r="N4108" t="s">
        <v>1301</v>
      </c>
      <c r="O4108" t="s">
        <v>1302</v>
      </c>
      <c r="P4108" t="s">
        <v>1303</v>
      </c>
      <c r="Q4108" s="11">
        <v>0</v>
      </c>
      <c r="R4108" s="11">
        <v>40579582923</v>
      </c>
      <c r="S4108" s="11">
        <v>0</v>
      </c>
      <c r="T4108" s="11">
        <v>40579582923</v>
      </c>
      <c r="U4108" s="11">
        <v>118785692594</v>
      </c>
      <c r="V4108" s="11">
        <v>0</v>
      </c>
      <c r="W4108" s="11">
        <v>78206109671</v>
      </c>
      <c r="X4108" s="11">
        <v>0</v>
      </c>
      <c r="Y4108" s="11">
        <v>0</v>
      </c>
      <c r="Z4108" s="11">
        <v>0</v>
      </c>
      <c r="AA4108" s="11">
        <v>0</v>
      </c>
      <c r="AB4108" s="11">
        <v>0</v>
      </c>
      <c r="AC4108" s="11">
        <v>18785692595</v>
      </c>
      <c r="AD4108" s="11">
        <v>12658467505</v>
      </c>
      <c r="AE4108" s="11">
        <v>0</v>
      </c>
      <c r="AF4108" s="11">
        <v>0</v>
      </c>
      <c r="AG4108" s="11">
        <v>89041747378</v>
      </c>
      <c r="AH4108" s="11">
        <v>51881056</v>
      </c>
      <c r="AI4108" s="11">
        <v>0</v>
      </c>
      <c r="AJ4108" s="11">
        <v>0</v>
      </c>
      <c r="AK4108" s="11">
        <v>10958252621</v>
      </c>
      <c r="AL4108" s="11">
        <v>10958252621</v>
      </c>
      <c r="AM4108" s="11">
        <v>0</v>
      </c>
      <c r="AN4108" s="11">
        <v>0</v>
      </c>
      <c r="AO41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118785692594</v>
      </c>
      <c r="AP41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23668601182</v>
      </c>
      <c r="AR41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08" s="11">
        <f>Table_PBS_SQL_DB2_PBSSQL_PBS_NDP_Tina_CG_QtrlyPerformance_Final[[#This Row],[GOU REL]]+Table_PBS_SQL_DB2_PBSSQL_PBS_NDP_Tina_CG_QtrlyPerformance_Final[[#This Row],[EXT REL]]</f>
        <v>118785692594</v>
      </c>
      <c r="AT4108" s="11">
        <f>Table_PBS_SQL_DB2_PBSSQL_PBS_NDP_Tina_CG_QtrlyPerformance_Final[[#This Row],[GOU EXP]]+Table_PBS_SQL_DB2_PBSSQL_PBS_NDP_Tina_CG_QtrlyPerformance_Final[[#This Row],[EXT EXP]]</f>
        <v>23668601182</v>
      </c>
      <c r="AU4108" s="11" t="str">
        <f>IF(Table_PBS_SQL_DB2_PBSSQL_PBS_NDP_Tina_CG_QtrlyPerformance_Final[[#This Row],[Item_Code]]&gt;"300000", "Capital", "Recurrent")</f>
        <v>Capital</v>
      </c>
    </row>
    <row r="4109" spans="1:47" x14ac:dyDescent="0.25">
      <c r="A4109" t="s">
        <v>242</v>
      </c>
      <c r="B4109" t="s">
        <v>1548</v>
      </c>
      <c r="C4109" t="s">
        <v>218</v>
      </c>
      <c r="D4109" t="s">
        <v>1254</v>
      </c>
      <c r="E4109" t="s">
        <v>87</v>
      </c>
      <c r="F4109" t="s">
        <v>1264</v>
      </c>
      <c r="G4109" t="s">
        <v>31</v>
      </c>
      <c r="H4109" t="s">
        <v>1549</v>
      </c>
      <c r="I4109" t="s">
        <v>493</v>
      </c>
      <c r="J4109" t="s">
        <v>1556</v>
      </c>
      <c r="K4109" t="s">
        <v>248</v>
      </c>
      <c r="L4109" t="s">
        <v>2096</v>
      </c>
      <c r="M4109" t="s">
        <v>1300</v>
      </c>
      <c r="N4109" t="s">
        <v>1301</v>
      </c>
      <c r="O4109" t="s">
        <v>1025</v>
      </c>
      <c r="P4109" t="s">
        <v>1026</v>
      </c>
      <c r="Q4109" s="11">
        <v>0</v>
      </c>
      <c r="R4109" s="11">
        <v>0</v>
      </c>
      <c r="S4109" s="11">
        <v>36218400</v>
      </c>
      <c r="T4109" s="11">
        <v>-36218400</v>
      </c>
      <c r="U4109" s="11">
        <v>3862365600</v>
      </c>
      <c r="V4109" s="11">
        <v>0</v>
      </c>
      <c r="W4109" s="11">
        <v>362184000</v>
      </c>
      <c r="X4109" s="11">
        <v>3536400000</v>
      </c>
      <c r="Y4109" s="11">
        <v>0</v>
      </c>
      <c r="Z4109" s="11">
        <v>0</v>
      </c>
      <c r="AA4109" s="11">
        <v>0</v>
      </c>
      <c r="AB4109" s="11">
        <v>0</v>
      </c>
      <c r="AC4109" s="11">
        <v>24335000</v>
      </c>
      <c r="AD4109" s="11">
        <v>22475000</v>
      </c>
      <c r="AE4109" s="11">
        <v>0</v>
      </c>
      <c r="AF4109" s="11">
        <v>0</v>
      </c>
      <c r="AG4109" s="11">
        <v>0</v>
      </c>
      <c r="AH4109" s="11">
        <v>1860000</v>
      </c>
      <c r="AI4109" s="11">
        <v>0</v>
      </c>
      <c r="AJ4109" s="11">
        <v>0</v>
      </c>
      <c r="AK4109" s="11">
        <v>45295000</v>
      </c>
      <c r="AL4109" s="11">
        <v>45295000</v>
      </c>
      <c r="AM4109" s="11">
        <v>0</v>
      </c>
      <c r="AN4109" s="11">
        <v>0</v>
      </c>
      <c r="AO41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69630000</v>
      </c>
      <c r="AP41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69630000</v>
      </c>
      <c r="AR41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09" s="11">
        <f>Table_PBS_SQL_DB2_PBSSQL_PBS_NDP_Tina_CG_QtrlyPerformance_Final[[#This Row],[GOU REL]]+Table_PBS_SQL_DB2_PBSSQL_PBS_NDP_Tina_CG_QtrlyPerformance_Final[[#This Row],[EXT REL]]</f>
        <v>69630000</v>
      </c>
      <c r="AT4109" s="11">
        <f>Table_PBS_SQL_DB2_PBSSQL_PBS_NDP_Tina_CG_QtrlyPerformance_Final[[#This Row],[GOU EXP]]+Table_PBS_SQL_DB2_PBSSQL_PBS_NDP_Tina_CG_QtrlyPerformance_Final[[#This Row],[EXT EXP]]</f>
        <v>69630000</v>
      </c>
      <c r="AU4109" s="11" t="str">
        <f>IF(Table_PBS_SQL_DB2_PBSSQL_PBS_NDP_Tina_CG_QtrlyPerformance_Final[[#This Row],[Item_Code]]&gt;"300000", "Capital", "Recurrent")</f>
        <v>Recurrent</v>
      </c>
    </row>
    <row r="4110" spans="1:47" x14ac:dyDescent="0.25">
      <c r="A4110" t="s">
        <v>242</v>
      </c>
      <c r="B4110" t="s">
        <v>1548</v>
      </c>
      <c r="C4110" t="s">
        <v>218</v>
      </c>
      <c r="D4110" t="s">
        <v>1254</v>
      </c>
      <c r="E4110" t="s">
        <v>87</v>
      </c>
      <c r="F4110" t="s">
        <v>1264</v>
      </c>
      <c r="G4110" t="s">
        <v>31</v>
      </c>
      <c r="H4110" t="s">
        <v>1549</v>
      </c>
      <c r="I4110" t="s">
        <v>493</v>
      </c>
      <c r="J4110" t="s">
        <v>1556</v>
      </c>
      <c r="K4110" t="s">
        <v>250</v>
      </c>
      <c r="L4110" t="s">
        <v>2177</v>
      </c>
      <c r="M4110" t="s">
        <v>1300</v>
      </c>
      <c r="N4110" t="s">
        <v>2178</v>
      </c>
      <c r="O4110" t="s">
        <v>1025</v>
      </c>
      <c r="P4110" t="s">
        <v>1026</v>
      </c>
      <c r="Q4110" s="11">
        <v>0</v>
      </c>
      <c r="R4110" s="11">
        <v>0</v>
      </c>
      <c r="S4110" s="11">
        <v>64580848</v>
      </c>
      <c r="T4110" s="11">
        <v>-64580848</v>
      </c>
      <c r="U4110" s="11">
        <v>4976226450</v>
      </c>
      <c r="V4110" s="11">
        <v>0</v>
      </c>
      <c r="W4110" s="11">
        <v>645808482</v>
      </c>
      <c r="X4110" s="11">
        <v>4394998816</v>
      </c>
      <c r="Y4110" s="11">
        <v>0</v>
      </c>
      <c r="Z4110" s="11">
        <v>0</v>
      </c>
      <c r="AA4110" s="11">
        <v>0</v>
      </c>
      <c r="AB4110" s="11">
        <v>0</v>
      </c>
      <c r="AC4110" s="11">
        <v>59252170</v>
      </c>
      <c r="AD4110" s="11">
        <v>9775000</v>
      </c>
      <c r="AE4110" s="11">
        <v>0</v>
      </c>
      <c r="AF4110" s="11">
        <v>0</v>
      </c>
      <c r="AG4110" s="11">
        <v>215993951</v>
      </c>
      <c r="AH4110" s="11">
        <v>214535536</v>
      </c>
      <c r="AI4110" s="11">
        <v>0</v>
      </c>
      <c r="AJ4110" s="11">
        <v>0</v>
      </c>
      <c r="AK4110" s="11">
        <v>292559983</v>
      </c>
      <c r="AL4110" s="11">
        <v>205122156</v>
      </c>
      <c r="AM4110" s="11">
        <v>0</v>
      </c>
      <c r="AN4110" s="11">
        <v>0</v>
      </c>
      <c r="AO41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567806104</v>
      </c>
      <c r="AP41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429432692</v>
      </c>
      <c r="AR41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0" s="11">
        <f>Table_PBS_SQL_DB2_PBSSQL_PBS_NDP_Tina_CG_QtrlyPerformance_Final[[#This Row],[GOU REL]]+Table_PBS_SQL_DB2_PBSSQL_PBS_NDP_Tina_CG_QtrlyPerformance_Final[[#This Row],[EXT REL]]</f>
        <v>567806104</v>
      </c>
      <c r="AT4110" s="11">
        <f>Table_PBS_SQL_DB2_PBSSQL_PBS_NDP_Tina_CG_QtrlyPerformance_Final[[#This Row],[GOU EXP]]+Table_PBS_SQL_DB2_PBSSQL_PBS_NDP_Tina_CG_QtrlyPerformance_Final[[#This Row],[EXT EXP]]</f>
        <v>429432692</v>
      </c>
      <c r="AU4110" s="11" t="str">
        <f>IF(Table_PBS_SQL_DB2_PBSSQL_PBS_NDP_Tina_CG_QtrlyPerformance_Final[[#This Row],[Item_Code]]&gt;"300000", "Capital", "Recurrent")</f>
        <v>Recurrent</v>
      </c>
    </row>
    <row r="4111" spans="1:47" x14ac:dyDescent="0.25">
      <c r="A4111" t="s">
        <v>242</v>
      </c>
      <c r="B4111" t="s">
        <v>1548</v>
      </c>
      <c r="C4111" t="s">
        <v>218</v>
      </c>
      <c r="D4111" t="s">
        <v>1254</v>
      </c>
      <c r="E4111" t="s">
        <v>87</v>
      </c>
      <c r="F4111" t="s">
        <v>1264</v>
      </c>
      <c r="G4111" t="s">
        <v>31</v>
      </c>
      <c r="H4111" t="s">
        <v>1549</v>
      </c>
      <c r="I4111" t="s">
        <v>493</v>
      </c>
      <c r="J4111" t="s">
        <v>1556</v>
      </c>
      <c r="K4111" t="s">
        <v>250</v>
      </c>
      <c r="L4111" t="s">
        <v>2177</v>
      </c>
      <c r="M4111" t="s">
        <v>1300</v>
      </c>
      <c r="N4111" t="s">
        <v>2178</v>
      </c>
      <c r="O4111" t="s">
        <v>1302</v>
      </c>
      <c r="P4111" t="s">
        <v>1303</v>
      </c>
      <c r="Q4111" s="11">
        <v>0</v>
      </c>
      <c r="R4111" s="11">
        <v>0</v>
      </c>
      <c r="S4111" s="11">
        <v>0</v>
      </c>
      <c r="T4111" s="11">
        <v>0</v>
      </c>
      <c r="U4111" s="11">
        <v>124851640975</v>
      </c>
      <c r="V4111" s="11">
        <v>0</v>
      </c>
      <c r="W4111" s="11">
        <v>0</v>
      </c>
      <c r="X4111" s="11">
        <v>124851640975</v>
      </c>
      <c r="Y4111" s="11">
        <v>0</v>
      </c>
      <c r="Z4111" s="11">
        <v>0</v>
      </c>
      <c r="AA4111" s="11">
        <v>0</v>
      </c>
      <c r="AB4111" s="11">
        <v>0</v>
      </c>
      <c r="AC4111" s="11">
        <v>0</v>
      </c>
      <c r="AD4111" s="11">
        <v>0</v>
      </c>
      <c r="AE4111" s="11">
        <v>0</v>
      </c>
      <c r="AF4111" s="11">
        <v>0</v>
      </c>
      <c r="AG4111" s="11">
        <v>0</v>
      </c>
      <c r="AH4111" s="11">
        <v>0</v>
      </c>
      <c r="AI4111" s="11">
        <v>0</v>
      </c>
      <c r="AJ4111" s="11">
        <v>0</v>
      </c>
      <c r="AK4111" s="11">
        <v>0</v>
      </c>
      <c r="AL4111" s="11">
        <v>0</v>
      </c>
      <c r="AM4111" s="11">
        <v>0</v>
      </c>
      <c r="AN4111" s="11">
        <v>0</v>
      </c>
      <c r="AO41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1" s="11">
        <f>Table_PBS_SQL_DB2_PBSSQL_PBS_NDP_Tina_CG_QtrlyPerformance_Final[[#This Row],[GOU REL]]+Table_PBS_SQL_DB2_PBSSQL_PBS_NDP_Tina_CG_QtrlyPerformance_Final[[#This Row],[EXT REL]]</f>
        <v>0</v>
      </c>
      <c r="AT4111" s="11">
        <f>Table_PBS_SQL_DB2_PBSSQL_PBS_NDP_Tina_CG_QtrlyPerformance_Final[[#This Row],[GOU EXP]]+Table_PBS_SQL_DB2_PBSSQL_PBS_NDP_Tina_CG_QtrlyPerformance_Final[[#This Row],[EXT EXP]]</f>
        <v>0</v>
      </c>
      <c r="AU4111" s="11" t="str">
        <f>IF(Table_PBS_SQL_DB2_PBSSQL_PBS_NDP_Tina_CG_QtrlyPerformance_Final[[#This Row],[Item_Code]]&gt;"300000", "Capital", "Recurrent")</f>
        <v>Capital</v>
      </c>
    </row>
    <row r="4112" spans="1:47" x14ac:dyDescent="0.25">
      <c r="A4112" t="s">
        <v>242</v>
      </c>
      <c r="B4112" t="s">
        <v>1548</v>
      </c>
      <c r="C4112" t="s">
        <v>218</v>
      </c>
      <c r="D4112" t="s">
        <v>1254</v>
      </c>
      <c r="E4112" t="s">
        <v>87</v>
      </c>
      <c r="F4112" t="s">
        <v>1264</v>
      </c>
      <c r="G4112" t="s">
        <v>31</v>
      </c>
      <c r="H4112" t="s">
        <v>1549</v>
      </c>
      <c r="I4112" t="s">
        <v>493</v>
      </c>
      <c r="J4112" t="s">
        <v>1556</v>
      </c>
      <c r="K4112" t="s">
        <v>1928</v>
      </c>
      <c r="L4112" t="s">
        <v>1929</v>
      </c>
      <c r="M4112" t="s">
        <v>1300</v>
      </c>
      <c r="N4112" t="s">
        <v>1301</v>
      </c>
      <c r="O4112" t="s">
        <v>1302</v>
      </c>
      <c r="P4112" t="s">
        <v>1303</v>
      </c>
      <c r="Q4112" s="11">
        <v>0</v>
      </c>
      <c r="R4112" s="11">
        <v>0</v>
      </c>
      <c r="S4112" s="11">
        <v>0</v>
      </c>
      <c r="T4112" s="11">
        <v>0</v>
      </c>
      <c r="U4112" s="11">
        <v>19169990504</v>
      </c>
      <c r="V4112" s="11">
        <v>0</v>
      </c>
      <c r="W4112" s="11">
        <v>0</v>
      </c>
      <c r="X4112" s="11">
        <v>19169990504</v>
      </c>
      <c r="Y4112" s="11">
        <v>0</v>
      </c>
      <c r="Z4112" s="11">
        <v>0</v>
      </c>
      <c r="AA4112" s="11">
        <v>0</v>
      </c>
      <c r="AB4112" s="11">
        <v>0</v>
      </c>
      <c r="AC4112" s="11">
        <v>0</v>
      </c>
      <c r="AD4112" s="11">
        <v>0</v>
      </c>
      <c r="AE4112" s="11">
        <v>0</v>
      </c>
      <c r="AF4112" s="11">
        <v>0</v>
      </c>
      <c r="AG4112" s="11">
        <v>0</v>
      </c>
      <c r="AH4112" s="11">
        <v>0</v>
      </c>
      <c r="AI4112" s="11">
        <v>0</v>
      </c>
      <c r="AJ4112" s="11">
        <v>0</v>
      </c>
      <c r="AK4112" s="11">
        <v>0</v>
      </c>
      <c r="AL4112" s="11">
        <v>0</v>
      </c>
      <c r="AM4112" s="11">
        <v>0</v>
      </c>
      <c r="AN4112" s="11">
        <v>0</v>
      </c>
      <c r="AO41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2" s="11">
        <f>Table_PBS_SQL_DB2_PBSSQL_PBS_NDP_Tina_CG_QtrlyPerformance_Final[[#This Row],[GOU REL]]+Table_PBS_SQL_DB2_PBSSQL_PBS_NDP_Tina_CG_QtrlyPerformance_Final[[#This Row],[EXT REL]]</f>
        <v>0</v>
      </c>
      <c r="AT4112" s="11">
        <f>Table_PBS_SQL_DB2_PBSSQL_PBS_NDP_Tina_CG_QtrlyPerformance_Final[[#This Row],[GOU EXP]]+Table_PBS_SQL_DB2_PBSSQL_PBS_NDP_Tina_CG_QtrlyPerformance_Final[[#This Row],[EXT EXP]]</f>
        <v>0</v>
      </c>
      <c r="AU4112" s="11" t="str">
        <f>IF(Table_PBS_SQL_DB2_PBSSQL_PBS_NDP_Tina_CG_QtrlyPerformance_Final[[#This Row],[Item_Code]]&gt;"300000", "Capital", "Recurrent")</f>
        <v>Capital</v>
      </c>
    </row>
    <row r="4113" spans="1:47" x14ac:dyDescent="0.25">
      <c r="A4113" t="s">
        <v>242</v>
      </c>
      <c r="B4113" t="s">
        <v>1548</v>
      </c>
      <c r="C4113" t="s">
        <v>218</v>
      </c>
      <c r="D4113" t="s">
        <v>1254</v>
      </c>
      <c r="E4113" t="s">
        <v>87</v>
      </c>
      <c r="F4113" t="s">
        <v>1264</v>
      </c>
      <c r="G4113" t="s">
        <v>31</v>
      </c>
      <c r="H4113" t="s">
        <v>1549</v>
      </c>
      <c r="I4113" t="s">
        <v>493</v>
      </c>
      <c r="J4113" t="s">
        <v>1556</v>
      </c>
      <c r="K4113" t="s">
        <v>2183</v>
      </c>
      <c r="L4113" t="s">
        <v>2184</v>
      </c>
      <c r="M4113" t="s">
        <v>1300</v>
      </c>
      <c r="N4113" t="s">
        <v>2178</v>
      </c>
      <c r="O4113" t="s">
        <v>1302</v>
      </c>
      <c r="P4113" t="s">
        <v>1303</v>
      </c>
      <c r="Q4113" s="11">
        <v>0</v>
      </c>
      <c r="R4113" s="11">
        <v>0</v>
      </c>
      <c r="S4113" s="11">
        <v>884000000</v>
      </c>
      <c r="T4113" s="11">
        <v>-884000000</v>
      </c>
      <c r="U4113" s="11">
        <v>7956000000</v>
      </c>
      <c r="V4113" s="11">
        <v>0</v>
      </c>
      <c r="W4113" s="11">
        <v>8840000000</v>
      </c>
      <c r="X4113" s="11">
        <v>0</v>
      </c>
      <c r="Y4113" s="11">
        <v>0</v>
      </c>
      <c r="Z4113" s="11">
        <v>0</v>
      </c>
      <c r="AA4113" s="11">
        <v>0</v>
      </c>
      <c r="AB4113" s="11">
        <v>0</v>
      </c>
      <c r="AC4113" s="11">
        <v>2000000000</v>
      </c>
      <c r="AD4113" s="11">
        <v>2000000000</v>
      </c>
      <c r="AE4113" s="11">
        <v>0</v>
      </c>
      <c r="AF4113" s="11">
        <v>0</v>
      </c>
      <c r="AG4113" s="11">
        <v>0</v>
      </c>
      <c r="AH4113" s="11">
        <v>0</v>
      </c>
      <c r="AI4113" s="11">
        <v>0</v>
      </c>
      <c r="AJ4113" s="11">
        <v>0</v>
      </c>
      <c r="AK4113" s="11">
        <v>0</v>
      </c>
      <c r="AL4113" s="11">
        <v>0</v>
      </c>
      <c r="AM4113" s="11">
        <v>0</v>
      </c>
      <c r="AN4113" s="11">
        <v>0</v>
      </c>
      <c r="AO41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2000000000</v>
      </c>
      <c r="AP41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2000000000</v>
      </c>
      <c r="AR41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3" s="11">
        <f>Table_PBS_SQL_DB2_PBSSQL_PBS_NDP_Tina_CG_QtrlyPerformance_Final[[#This Row],[GOU REL]]+Table_PBS_SQL_DB2_PBSSQL_PBS_NDP_Tina_CG_QtrlyPerformance_Final[[#This Row],[EXT REL]]</f>
        <v>2000000000</v>
      </c>
      <c r="AT4113" s="11">
        <f>Table_PBS_SQL_DB2_PBSSQL_PBS_NDP_Tina_CG_QtrlyPerformance_Final[[#This Row],[GOU EXP]]+Table_PBS_SQL_DB2_PBSSQL_PBS_NDP_Tina_CG_QtrlyPerformance_Final[[#This Row],[EXT EXP]]</f>
        <v>2000000000</v>
      </c>
      <c r="AU4113" s="11" t="str">
        <f>IF(Table_PBS_SQL_DB2_PBSSQL_PBS_NDP_Tina_CG_QtrlyPerformance_Final[[#This Row],[Item_Code]]&gt;"300000", "Capital", "Recurrent")</f>
        <v>Capital</v>
      </c>
    </row>
    <row r="4114" spans="1:47" x14ac:dyDescent="0.25">
      <c r="A4114" t="s">
        <v>242</v>
      </c>
      <c r="B4114" t="s">
        <v>1548</v>
      </c>
      <c r="C4114" t="s">
        <v>218</v>
      </c>
      <c r="D4114" t="s">
        <v>1254</v>
      </c>
      <c r="E4114" t="s">
        <v>87</v>
      </c>
      <c r="F4114" t="s">
        <v>1264</v>
      </c>
      <c r="G4114" t="s">
        <v>31</v>
      </c>
      <c r="H4114" t="s">
        <v>1549</v>
      </c>
      <c r="I4114" t="s">
        <v>493</v>
      </c>
      <c r="J4114" t="s">
        <v>1556</v>
      </c>
      <c r="K4114" t="s">
        <v>1554</v>
      </c>
      <c r="L4114" t="s">
        <v>1555</v>
      </c>
      <c r="M4114" t="s">
        <v>1300</v>
      </c>
      <c r="N4114" t="s">
        <v>1301</v>
      </c>
      <c r="O4114" t="s">
        <v>1302</v>
      </c>
      <c r="P4114" t="s">
        <v>1303</v>
      </c>
      <c r="Q4114" s="11">
        <v>0</v>
      </c>
      <c r="R4114" s="11">
        <v>0</v>
      </c>
      <c r="S4114" s="11">
        <v>0</v>
      </c>
      <c r="T4114" s="11">
        <v>0</v>
      </c>
      <c r="U4114" s="11">
        <v>41286047609</v>
      </c>
      <c r="V4114" s="11">
        <v>0</v>
      </c>
      <c r="W4114" s="11">
        <v>0</v>
      </c>
      <c r="X4114" s="11">
        <v>41286047609</v>
      </c>
      <c r="Y4114" s="11">
        <v>0</v>
      </c>
      <c r="Z4114" s="11">
        <v>0</v>
      </c>
      <c r="AA4114" s="11">
        <v>0</v>
      </c>
      <c r="AB4114" s="11">
        <v>0</v>
      </c>
      <c r="AC4114" s="11">
        <v>0</v>
      </c>
      <c r="AD4114" s="11">
        <v>0</v>
      </c>
      <c r="AE4114" s="11">
        <v>0</v>
      </c>
      <c r="AF4114" s="11">
        <v>0</v>
      </c>
      <c r="AG4114" s="11">
        <v>0</v>
      </c>
      <c r="AH4114" s="11">
        <v>0</v>
      </c>
      <c r="AI4114" s="11">
        <v>0</v>
      </c>
      <c r="AJ4114" s="11">
        <v>0</v>
      </c>
      <c r="AK4114" s="11">
        <v>0</v>
      </c>
      <c r="AL4114" s="11">
        <v>0</v>
      </c>
      <c r="AM4114" s="11">
        <v>0</v>
      </c>
      <c r="AN4114" s="11">
        <v>0</v>
      </c>
      <c r="AO41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4" s="11">
        <f>Table_PBS_SQL_DB2_PBSSQL_PBS_NDP_Tina_CG_QtrlyPerformance_Final[[#This Row],[GOU REL]]+Table_PBS_SQL_DB2_PBSSQL_PBS_NDP_Tina_CG_QtrlyPerformance_Final[[#This Row],[EXT REL]]</f>
        <v>0</v>
      </c>
      <c r="AT4114" s="11">
        <f>Table_PBS_SQL_DB2_PBSSQL_PBS_NDP_Tina_CG_QtrlyPerformance_Final[[#This Row],[GOU EXP]]+Table_PBS_SQL_DB2_PBSSQL_PBS_NDP_Tina_CG_QtrlyPerformance_Final[[#This Row],[EXT EXP]]</f>
        <v>0</v>
      </c>
      <c r="AU4114" s="11" t="str">
        <f>IF(Table_PBS_SQL_DB2_PBSSQL_PBS_NDP_Tina_CG_QtrlyPerformance_Final[[#This Row],[Item_Code]]&gt;"300000", "Capital", "Recurrent")</f>
        <v>Capital</v>
      </c>
    </row>
    <row r="4115" spans="1:47" x14ac:dyDescent="0.25">
      <c r="A4115" t="s">
        <v>242</v>
      </c>
      <c r="B4115" t="s">
        <v>1548</v>
      </c>
      <c r="C4115" t="s">
        <v>218</v>
      </c>
      <c r="D4115" t="s">
        <v>1254</v>
      </c>
      <c r="E4115" t="s">
        <v>87</v>
      </c>
      <c r="F4115" t="s">
        <v>1264</v>
      </c>
      <c r="G4115" t="s">
        <v>31</v>
      </c>
      <c r="H4115" t="s">
        <v>1549</v>
      </c>
      <c r="I4115" t="s">
        <v>499</v>
      </c>
      <c r="J4115" t="s">
        <v>1561</v>
      </c>
      <c r="K4115" t="s">
        <v>254</v>
      </c>
      <c r="L4115" t="s">
        <v>1562</v>
      </c>
      <c r="M4115" t="s">
        <v>866</v>
      </c>
      <c r="N4115" t="s">
        <v>867</v>
      </c>
      <c r="O4115" t="s">
        <v>1004</v>
      </c>
      <c r="P4115" t="s">
        <v>868</v>
      </c>
      <c r="Q4115" s="11">
        <v>0</v>
      </c>
      <c r="R4115" s="11">
        <v>0</v>
      </c>
      <c r="S4115" s="11">
        <v>0</v>
      </c>
      <c r="T4115" s="11">
        <v>0</v>
      </c>
      <c r="U4115" s="11">
        <v>1765831008</v>
      </c>
      <c r="V4115" s="11">
        <v>0</v>
      </c>
      <c r="W4115" s="11">
        <v>1765831008</v>
      </c>
      <c r="X4115" s="11">
        <v>0</v>
      </c>
      <c r="Y4115" s="11">
        <v>0</v>
      </c>
      <c r="Z4115" s="11">
        <v>0</v>
      </c>
      <c r="AA4115" s="11">
        <v>0</v>
      </c>
      <c r="AB4115" s="11">
        <v>0</v>
      </c>
      <c r="AC4115" s="11">
        <v>600000000</v>
      </c>
      <c r="AD4115" s="11">
        <v>58158294</v>
      </c>
      <c r="AE4115" s="11">
        <v>0</v>
      </c>
      <c r="AF4115" s="11">
        <v>0</v>
      </c>
      <c r="AG4115" s="11">
        <v>700000000</v>
      </c>
      <c r="AH4115" s="11">
        <v>290726315</v>
      </c>
      <c r="AI4115" s="11">
        <v>0</v>
      </c>
      <c r="AJ4115" s="11">
        <v>0</v>
      </c>
      <c r="AK4115" s="11">
        <v>465831008</v>
      </c>
      <c r="AL4115" s="11">
        <v>526876214</v>
      </c>
      <c r="AM4115" s="11">
        <v>0</v>
      </c>
      <c r="AN4115" s="11">
        <v>0</v>
      </c>
      <c r="AO41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1765831008</v>
      </c>
      <c r="AP41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875760823</v>
      </c>
      <c r="AR41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5" s="11">
        <f>Table_PBS_SQL_DB2_PBSSQL_PBS_NDP_Tina_CG_QtrlyPerformance_Final[[#This Row],[GOU REL]]+Table_PBS_SQL_DB2_PBSSQL_PBS_NDP_Tina_CG_QtrlyPerformance_Final[[#This Row],[EXT REL]]</f>
        <v>1765831008</v>
      </c>
      <c r="AT4115" s="11">
        <f>Table_PBS_SQL_DB2_PBSSQL_PBS_NDP_Tina_CG_QtrlyPerformance_Final[[#This Row],[GOU EXP]]+Table_PBS_SQL_DB2_PBSSQL_PBS_NDP_Tina_CG_QtrlyPerformance_Final[[#This Row],[EXT EXP]]</f>
        <v>875760823</v>
      </c>
      <c r="AU4115" s="11" t="str">
        <f>IF(Table_PBS_SQL_DB2_PBSSQL_PBS_NDP_Tina_CG_QtrlyPerformance_Final[[#This Row],[Item_Code]]&gt;"300000", "Capital", "Recurrent")</f>
        <v>Recurrent</v>
      </c>
    </row>
    <row r="4116" spans="1:47" x14ac:dyDescent="0.25">
      <c r="A4116" t="s">
        <v>242</v>
      </c>
      <c r="B4116" t="s">
        <v>1548</v>
      </c>
      <c r="C4116" t="s">
        <v>218</v>
      </c>
      <c r="D4116" t="s">
        <v>1254</v>
      </c>
      <c r="E4116" t="s">
        <v>87</v>
      </c>
      <c r="F4116" t="s">
        <v>1264</v>
      </c>
      <c r="G4116" t="s">
        <v>31</v>
      </c>
      <c r="H4116" t="s">
        <v>1549</v>
      </c>
      <c r="I4116" t="s">
        <v>499</v>
      </c>
      <c r="J4116" t="s">
        <v>1561</v>
      </c>
      <c r="K4116" t="s">
        <v>254</v>
      </c>
      <c r="L4116" t="s">
        <v>1562</v>
      </c>
      <c r="M4116" t="s">
        <v>866</v>
      </c>
      <c r="N4116" t="s">
        <v>867</v>
      </c>
      <c r="O4116" t="s">
        <v>1052</v>
      </c>
      <c r="P4116" t="s">
        <v>1053</v>
      </c>
      <c r="Q4116" s="11">
        <v>0</v>
      </c>
      <c r="R4116" s="11">
        <v>0</v>
      </c>
      <c r="S4116" s="11">
        <v>0</v>
      </c>
      <c r="T4116" s="11">
        <v>0</v>
      </c>
      <c r="U4116" s="11">
        <v>3000000000</v>
      </c>
      <c r="V4116" s="11">
        <v>0</v>
      </c>
      <c r="W4116" s="11">
        <v>3000000000</v>
      </c>
      <c r="X4116" s="11">
        <v>0</v>
      </c>
      <c r="Y4116" s="11">
        <v>0</v>
      </c>
      <c r="Z4116" s="11">
        <v>0</v>
      </c>
      <c r="AA4116" s="11">
        <v>0</v>
      </c>
      <c r="AB4116" s="11">
        <v>0</v>
      </c>
      <c r="AC4116" s="11">
        <v>52842438</v>
      </c>
      <c r="AD4116" s="11">
        <v>0</v>
      </c>
      <c r="AE4116" s="11">
        <v>0</v>
      </c>
      <c r="AF4116" s="11">
        <v>0</v>
      </c>
      <c r="AG4116" s="11">
        <v>224263754</v>
      </c>
      <c r="AH4116" s="11">
        <v>205678754</v>
      </c>
      <c r="AI4116" s="11">
        <v>0</v>
      </c>
      <c r="AJ4116" s="11">
        <v>0</v>
      </c>
      <c r="AK4116" s="11">
        <v>0</v>
      </c>
      <c r="AL4116" s="11">
        <v>0</v>
      </c>
      <c r="AM4116" s="11">
        <v>0</v>
      </c>
      <c r="AN4116" s="11">
        <v>0</v>
      </c>
      <c r="AO41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277106192</v>
      </c>
      <c r="AP41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205678754</v>
      </c>
      <c r="AR41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6" s="11">
        <f>Table_PBS_SQL_DB2_PBSSQL_PBS_NDP_Tina_CG_QtrlyPerformance_Final[[#This Row],[GOU REL]]+Table_PBS_SQL_DB2_PBSSQL_PBS_NDP_Tina_CG_QtrlyPerformance_Final[[#This Row],[EXT REL]]</f>
        <v>277106192</v>
      </c>
      <c r="AT4116" s="11">
        <f>Table_PBS_SQL_DB2_PBSSQL_PBS_NDP_Tina_CG_QtrlyPerformance_Final[[#This Row],[GOU EXP]]+Table_PBS_SQL_DB2_PBSSQL_PBS_NDP_Tina_CG_QtrlyPerformance_Final[[#This Row],[EXT EXP]]</f>
        <v>205678754</v>
      </c>
      <c r="AU4116" s="11" t="str">
        <f>IF(Table_PBS_SQL_DB2_PBSSQL_PBS_NDP_Tina_CG_QtrlyPerformance_Final[[#This Row],[Item_Code]]&gt;"300000", "Capital", "Recurrent")</f>
        <v>Capital</v>
      </c>
    </row>
    <row r="4117" spans="1:47" x14ac:dyDescent="0.25">
      <c r="A4117" t="s">
        <v>242</v>
      </c>
      <c r="B4117" t="s">
        <v>1548</v>
      </c>
      <c r="C4117" t="s">
        <v>218</v>
      </c>
      <c r="D4117" t="s">
        <v>1254</v>
      </c>
      <c r="E4117" t="s">
        <v>87</v>
      </c>
      <c r="F4117" t="s">
        <v>1264</v>
      </c>
      <c r="G4117" t="s">
        <v>31</v>
      </c>
      <c r="H4117" t="s">
        <v>1549</v>
      </c>
      <c r="I4117" t="s">
        <v>499</v>
      </c>
      <c r="J4117" t="s">
        <v>1561</v>
      </c>
      <c r="K4117" t="s">
        <v>254</v>
      </c>
      <c r="L4117" t="s">
        <v>1562</v>
      </c>
      <c r="M4117" t="s">
        <v>2351</v>
      </c>
      <c r="N4117" t="s">
        <v>2352</v>
      </c>
      <c r="O4117" t="s">
        <v>1058</v>
      </c>
      <c r="P4117" t="s">
        <v>1059</v>
      </c>
      <c r="Q4117" s="11">
        <v>0</v>
      </c>
      <c r="R4117" s="11">
        <v>0</v>
      </c>
      <c r="S4117" s="11">
        <v>0</v>
      </c>
      <c r="T4117" s="11">
        <v>0</v>
      </c>
      <c r="U4117" s="11">
        <v>10972112030</v>
      </c>
      <c r="V4117" s="11">
        <v>0</v>
      </c>
      <c r="W4117" s="11">
        <v>10972112030</v>
      </c>
      <c r="X4117" s="11">
        <v>0</v>
      </c>
      <c r="Y4117" s="11">
        <v>0</v>
      </c>
      <c r="Z4117" s="11">
        <v>0</v>
      </c>
      <c r="AA4117" s="11">
        <v>0</v>
      </c>
      <c r="AB4117" s="11">
        <v>0</v>
      </c>
      <c r="AC4117" s="11">
        <v>636898960</v>
      </c>
      <c r="AD4117" s="11">
        <v>636898960</v>
      </c>
      <c r="AE4117" s="11">
        <v>0</v>
      </c>
      <c r="AF4117" s="11">
        <v>0</v>
      </c>
      <c r="AG4117" s="11">
        <v>10335213070</v>
      </c>
      <c r="AH4117" s="11">
        <v>876909098</v>
      </c>
      <c r="AI4117" s="11">
        <v>0</v>
      </c>
      <c r="AJ4117" s="11">
        <v>0</v>
      </c>
      <c r="AK4117" s="11">
        <v>0</v>
      </c>
      <c r="AL4117" s="11">
        <v>-691581731</v>
      </c>
      <c r="AM4117" s="11">
        <v>0</v>
      </c>
      <c r="AN4117" s="11">
        <v>0</v>
      </c>
      <c r="AO41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10972112030</v>
      </c>
      <c r="AP41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822226327</v>
      </c>
      <c r="AR41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7" s="11">
        <f>Table_PBS_SQL_DB2_PBSSQL_PBS_NDP_Tina_CG_QtrlyPerformance_Final[[#This Row],[GOU REL]]+Table_PBS_SQL_DB2_PBSSQL_PBS_NDP_Tina_CG_QtrlyPerformance_Final[[#This Row],[EXT REL]]</f>
        <v>10972112030</v>
      </c>
      <c r="AT4117" s="11">
        <f>Table_PBS_SQL_DB2_PBSSQL_PBS_NDP_Tina_CG_QtrlyPerformance_Final[[#This Row],[GOU EXP]]+Table_PBS_SQL_DB2_PBSSQL_PBS_NDP_Tina_CG_QtrlyPerformance_Final[[#This Row],[EXT EXP]]</f>
        <v>822226327</v>
      </c>
      <c r="AU4117" s="11" t="str">
        <f>IF(Table_PBS_SQL_DB2_PBSSQL_PBS_NDP_Tina_CG_QtrlyPerformance_Final[[#This Row],[Item_Code]]&gt;"300000", "Capital", "Recurrent")</f>
        <v>Capital</v>
      </c>
    </row>
    <row r="4118" spans="1:47" x14ac:dyDescent="0.25">
      <c r="A4118" t="s">
        <v>242</v>
      </c>
      <c r="B4118" t="s">
        <v>1548</v>
      </c>
      <c r="C4118" t="s">
        <v>218</v>
      </c>
      <c r="D4118" t="s">
        <v>1254</v>
      </c>
      <c r="E4118" t="s">
        <v>87</v>
      </c>
      <c r="F4118" t="s">
        <v>1264</v>
      </c>
      <c r="G4118" t="s">
        <v>31</v>
      </c>
      <c r="H4118" t="s">
        <v>1549</v>
      </c>
      <c r="I4118" t="s">
        <v>477</v>
      </c>
      <c r="J4118" t="s">
        <v>1563</v>
      </c>
      <c r="K4118" t="s">
        <v>244</v>
      </c>
      <c r="L4118" t="s">
        <v>1564</v>
      </c>
      <c r="M4118" t="s">
        <v>1565</v>
      </c>
      <c r="N4118" t="s">
        <v>1566</v>
      </c>
      <c r="O4118" t="s">
        <v>1302</v>
      </c>
      <c r="P4118" t="s">
        <v>1303</v>
      </c>
      <c r="Q4118" s="11">
        <v>0</v>
      </c>
      <c r="R4118" s="11">
        <v>0</v>
      </c>
      <c r="S4118" s="11">
        <v>878214989</v>
      </c>
      <c r="T4118" s="11">
        <v>-878214989</v>
      </c>
      <c r="U4118" s="11">
        <v>7903934904</v>
      </c>
      <c r="V4118" s="11">
        <v>0</v>
      </c>
      <c r="W4118" s="11">
        <v>8782149893</v>
      </c>
      <c r="X4118" s="11">
        <v>0</v>
      </c>
      <c r="Y4118" s="11">
        <v>0</v>
      </c>
      <c r="Z4118" s="11">
        <v>0</v>
      </c>
      <c r="AA4118" s="11">
        <v>0</v>
      </c>
      <c r="AB4118" s="11">
        <v>0</v>
      </c>
      <c r="AC4118" s="11">
        <v>1000000000</v>
      </c>
      <c r="AD4118" s="11">
        <v>952359404</v>
      </c>
      <c r="AE4118" s="11">
        <v>0</v>
      </c>
      <c r="AF4118" s="11">
        <v>0</v>
      </c>
      <c r="AG4118" s="11">
        <v>3516771030</v>
      </c>
      <c r="AH4118" s="11">
        <v>1872722635</v>
      </c>
      <c r="AI4118" s="11">
        <v>0</v>
      </c>
      <c r="AJ4118" s="11">
        <v>0</v>
      </c>
      <c r="AK4118" s="11">
        <v>522353211</v>
      </c>
      <c r="AL4118" s="11">
        <v>634460449</v>
      </c>
      <c r="AM4118" s="11">
        <v>0</v>
      </c>
      <c r="AN4118" s="11">
        <v>0</v>
      </c>
      <c r="AO41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5039124241</v>
      </c>
      <c r="AP41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3459542488</v>
      </c>
      <c r="AR41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8" s="11">
        <f>Table_PBS_SQL_DB2_PBSSQL_PBS_NDP_Tina_CG_QtrlyPerformance_Final[[#This Row],[GOU REL]]+Table_PBS_SQL_DB2_PBSSQL_PBS_NDP_Tina_CG_QtrlyPerformance_Final[[#This Row],[EXT REL]]</f>
        <v>5039124241</v>
      </c>
      <c r="AT4118" s="11">
        <f>Table_PBS_SQL_DB2_PBSSQL_PBS_NDP_Tina_CG_QtrlyPerformance_Final[[#This Row],[GOU EXP]]+Table_PBS_SQL_DB2_PBSSQL_PBS_NDP_Tina_CG_QtrlyPerformance_Final[[#This Row],[EXT EXP]]</f>
        <v>3459542488</v>
      </c>
      <c r="AU4118" s="11" t="str">
        <f>IF(Table_PBS_SQL_DB2_PBSSQL_PBS_NDP_Tina_CG_QtrlyPerformance_Final[[#This Row],[Item_Code]]&gt;"300000", "Capital", "Recurrent")</f>
        <v>Capital</v>
      </c>
    </row>
    <row r="4119" spans="1:47" x14ac:dyDescent="0.25">
      <c r="A4119" t="s">
        <v>242</v>
      </c>
      <c r="B4119" t="s">
        <v>1548</v>
      </c>
      <c r="C4119" t="s">
        <v>218</v>
      </c>
      <c r="D4119" t="s">
        <v>1254</v>
      </c>
      <c r="E4119" t="s">
        <v>97</v>
      </c>
      <c r="F4119" t="s">
        <v>1290</v>
      </c>
      <c r="G4119" t="s">
        <v>31</v>
      </c>
      <c r="H4119" t="s">
        <v>1549</v>
      </c>
      <c r="I4119" t="s">
        <v>493</v>
      </c>
      <c r="J4119" t="s">
        <v>1556</v>
      </c>
      <c r="K4119" t="s">
        <v>2353</v>
      </c>
      <c r="L4119" t="s">
        <v>2354</v>
      </c>
      <c r="M4119" t="s">
        <v>1569</v>
      </c>
      <c r="N4119" t="s">
        <v>1570</v>
      </c>
      <c r="O4119" t="s">
        <v>1025</v>
      </c>
      <c r="P4119" t="s">
        <v>1026</v>
      </c>
      <c r="Q4119" s="11">
        <v>0</v>
      </c>
      <c r="R4119" s="11">
        <v>0</v>
      </c>
      <c r="S4119" s="11">
        <v>0</v>
      </c>
      <c r="T4119" s="11">
        <v>0</v>
      </c>
      <c r="U4119" s="11">
        <v>5000000</v>
      </c>
      <c r="V4119" s="11">
        <v>0</v>
      </c>
      <c r="W4119" s="11">
        <v>5000000</v>
      </c>
      <c r="X4119" s="11">
        <v>0</v>
      </c>
      <c r="Y4119" s="11">
        <v>0</v>
      </c>
      <c r="Z4119" s="11">
        <v>0</v>
      </c>
      <c r="AA4119" s="11">
        <v>0</v>
      </c>
      <c r="AB4119" s="11">
        <v>0</v>
      </c>
      <c r="AC4119" s="11">
        <v>515000</v>
      </c>
      <c r="AD4119" s="11">
        <v>515000</v>
      </c>
      <c r="AE4119" s="11">
        <v>0</v>
      </c>
      <c r="AF4119" s="11">
        <v>0</v>
      </c>
      <c r="AG4119" s="11">
        <v>0</v>
      </c>
      <c r="AH4119" s="11">
        <v>0</v>
      </c>
      <c r="AI4119" s="11">
        <v>0</v>
      </c>
      <c r="AJ4119" s="11">
        <v>0</v>
      </c>
      <c r="AK4119" s="11">
        <v>2000000</v>
      </c>
      <c r="AL4119" s="11">
        <v>2000000</v>
      </c>
      <c r="AM4119" s="11">
        <v>0</v>
      </c>
      <c r="AN4119" s="11">
        <v>0</v>
      </c>
      <c r="AO41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2515000</v>
      </c>
      <c r="AP41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2515000</v>
      </c>
      <c r="AR41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19" s="11">
        <f>Table_PBS_SQL_DB2_PBSSQL_PBS_NDP_Tina_CG_QtrlyPerformance_Final[[#This Row],[GOU REL]]+Table_PBS_SQL_DB2_PBSSQL_PBS_NDP_Tina_CG_QtrlyPerformance_Final[[#This Row],[EXT REL]]</f>
        <v>2515000</v>
      </c>
      <c r="AT4119" s="11">
        <f>Table_PBS_SQL_DB2_PBSSQL_PBS_NDP_Tina_CG_QtrlyPerformance_Final[[#This Row],[GOU EXP]]+Table_PBS_SQL_DB2_PBSSQL_PBS_NDP_Tina_CG_QtrlyPerformance_Final[[#This Row],[EXT EXP]]</f>
        <v>2515000</v>
      </c>
      <c r="AU4119" s="11" t="str">
        <f>IF(Table_PBS_SQL_DB2_PBSSQL_PBS_NDP_Tina_CG_QtrlyPerformance_Final[[#This Row],[Item_Code]]&gt;"300000", "Capital", "Recurrent")</f>
        <v>Recurrent</v>
      </c>
    </row>
    <row r="4120" spans="1:47" x14ac:dyDescent="0.25">
      <c r="A4120" t="s">
        <v>242</v>
      </c>
      <c r="B4120" t="s">
        <v>1548</v>
      </c>
      <c r="C4120" t="s">
        <v>218</v>
      </c>
      <c r="D4120" t="s">
        <v>1254</v>
      </c>
      <c r="E4120" t="s">
        <v>97</v>
      </c>
      <c r="F4120" t="s">
        <v>1290</v>
      </c>
      <c r="G4120" t="s">
        <v>31</v>
      </c>
      <c r="H4120" t="s">
        <v>1549</v>
      </c>
      <c r="I4120" t="s">
        <v>493</v>
      </c>
      <c r="J4120" t="s">
        <v>1556</v>
      </c>
      <c r="K4120" t="s">
        <v>2353</v>
      </c>
      <c r="L4120" t="s">
        <v>2354</v>
      </c>
      <c r="M4120" t="s">
        <v>1569</v>
      </c>
      <c r="N4120" t="s">
        <v>1570</v>
      </c>
      <c r="O4120" t="s">
        <v>1302</v>
      </c>
      <c r="P4120" t="s">
        <v>1303</v>
      </c>
      <c r="Q4120" s="11">
        <v>0</v>
      </c>
      <c r="R4120" s="11">
        <v>0</v>
      </c>
      <c r="S4120" s="11">
        <v>1773835209</v>
      </c>
      <c r="T4120" s="11">
        <v>-1773835209</v>
      </c>
      <c r="U4120" s="11">
        <v>15964516885</v>
      </c>
      <c r="V4120" s="11">
        <v>0</v>
      </c>
      <c r="W4120" s="11">
        <v>17738352094</v>
      </c>
      <c r="X4120" s="11">
        <v>0</v>
      </c>
      <c r="Y4120" s="11">
        <v>0</v>
      </c>
      <c r="Z4120" s="11">
        <v>0</v>
      </c>
      <c r="AA4120" s="11">
        <v>0</v>
      </c>
      <c r="AB4120" s="11">
        <v>0</v>
      </c>
      <c r="AC4120" s="11">
        <v>5000000000</v>
      </c>
      <c r="AD4120" s="11">
        <v>5000000000</v>
      </c>
      <c r="AE4120" s="11">
        <v>0</v>
      </c>
      <c r="AF4120" s="11">
        <v>0</v>
      </c>
      <c r="AG4120" s="11">
        <v>978606127</v>
      </c>
      <c r="AH4120" s="11">
        <v>978606127</v>
      </c>
      <c r="AI4120" s="11">
        <v>0</v>
      </c>
      <c r="AJ4120" s="11">
        <v>0</v>
      </c>
      <c r="AK4120" s="11">
        <v>0</v>
      </c>
      <c r="AL4120" s="11">
        <v>0</v>
      </c>
      <c r="AM4120" s="11">
        <v>0</v>
      </c>
      <c r="AN4120" s="11">
        <v>0</v>
      </c>
      <c r="AO41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5978606127</v>
      </c>
      <c r="AP41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5978606127</v>
      </c>
      <c r="AR41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0" s="11">
        <f>Table_PBS_SQL_DB2_PBSSQL_PBS_NDP_Tina_CG_QtrlyPerformance_Final[[#This Row],[GOU REL]]+Table_PBS_SQL_DB2_PBSSQL_PBS_NDP_Tina_CG_QtrlyPerformance_Final[[#This Row],[EXT REL]]</f>
        <v>5978606127</v>
      </c>
      <c r="AT4120" s="11">
        <f>Table_PBS_SQL_DB2_PBSSQL_PBS_NDP_Tina_CG_QtrlyPerformance_Final[[#This Row],[GOU EXP]]+Table_PBS_SQL_DB2_PBSSQL_PBS_NDP_Tina_CG_QtrlyPerformance_Final[[#This Row],[EXT EXP]]</f>
        <v>5978606127</v>
      </c>
      <c r="AU4120" s="11" t="str">
        <f>IF(Table_PBS_SQL_DB2_PBSSQL_PBS_NDP_Tina_CG_QtrlyPerformance_Final[[#This Row],[Item_Code]]&gt;"300000", "Capital", "Recurrent")</f>
        <v>Capital</v>
      </c>
    </row>
    <row r="4121" spans="1:47" x14ac:dyDescent="0.25">
      <c r="A4121" t="s">
        <v>242</v>
      </c>
      <c r="B4121" t="s">
        <v>1548</v>
      </c>
      <c r="C4121" t="s">
        <v>218</v>
      </c>
      <c r="D4121" t="s">
        <v>1254</v>
      </c>
      <c r="E4121" t="s">
        <v>97</v>
      </c>
      <c r="F4121" t="s">
        <v>1290</v>
      </c>
      <c r="G4121" t="s">
        <v>31</v>
      </c>
      <c r="H4121" t="s">
        <v>1549</v>
      </c>
      <c r="I4121" t="s">
        <v>493</v>
      </c>
      <c r="J4121" t="s">
        <v>1556</v>
      </c>
      <c r="K4121" t="s">
        <v>1571</v>
      </c>
      <c r="L4121" t="s">
        <v>1572</v>
      </c>
      <c r="M4121" t="s">
        <v>1569</v>
      </c>
      <c r="N4121" t="s">
        <v>1570</v>
      </c>
      <c r="O4121" t="s">
        <v>1302</v>
      </c>
      <c r="P4121" t="s">
        <v>1303</v>
      </c>
      <c r="Q4121" s="11">
        <v>0</v>
      </c>
      <c r="R4121" s="11">
        <v>5129198871</v>
      </c>
      <c r="S4121" s="11">
        <v>0</v>
      </c>
      <c r="T4121" s="11">
        <v>5129198871</v>
      </c>
      <c r="U4121" s="11">
        <v>13568391324</v>
      </c>
      <c r="V4121" s="11">
        <v>0</v>
      </c>
      <c r="W4121" s="11">
        <v>8439192453</v>
      </c>
      <c r="X4121" s="11">
        <v>0</v>
      </c>
      <c r="Y4121" s="11">
        <v>0</v>
      </c>
      <c r="Z4121" s="11">
        <v>0</v>
      </c>
      <c r="AA4121" s="11">
        <v>0</v>
      </c>
      <c r="AB4121" s="11">
        <v>0</v>
      </c>
      <c r="AC4121" s="11">
        <v>7117344809</v>
      </c>
      <c r="AD4121" s="11">
        <v>6738895879</v>
      </c>
      <c r="AE4121" s="11">
        <v>0</v>
      </c>
      <c r="AF4121" s="11">
        <v>0</v>
      </c>
      <c r="AG4121" s="11">
        <v>1321847644</v>
      </c>
      <c r="AH4121" s="11">
        <v>1321847644</v>
      </c>
      <c r="AI4121" s="11">
        <v>0</v>
      </c>
      <c r="AJ4121" s="11">
        <v>0</v>
      </c>
      <c r="AK4121" s="11">
        <v>5129198871</v>
      </c>
      <c r="AL4121" s="11">
        <v>5129198871</v>
      </c>
      <c r="AM4121" s="11">
        <v>0</v>
      </c>
      <c r="AN4121" s="11">
        <v>0</v>
      </c>
      <c r="AO41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13568391324</v>
      </c>
      <c r="AP41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13189942394</v>
      </c>
      <c r="AR41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1" s="11">
        <f>Table_PBS_SQL_DB2_PBSSQL_PBS_NDP_Tina_CG_QtrlyPerformance_Final[[#This Row],[GOU REL]]+Table_PBS_SQL_DB2_PBSSQL_PBS_NDP_Tina_CG_QtrlyPerformance_Final[[#This Row],[EXT REL]]</f>
        <v>13568391324</v>
      </c>
      <c r="AT4121" s="11">
        <f>Table_PBS_SQL_DB2_PBSSQL_PBS_NDP_Tina_CG_QtrlyPerformance_Final[[#This Row],[GOU EXP]]+Table_PBS_SQL_DB2_PBSSQL_PBS_NDP_Tina_CG_QtrlyPerformance_Final[[#This Row],[EXT EXP]]</f>
        <v>13189942394</v>
      </c>
      <c r="AU4121" s="11" t="str">
        <f>IF(Table_PBS_SQL_DB2_PBSSQL_PBS_NDP_Tina_CG_QtrlyPerformance_Final[[#This Row],[Item_Code]]&gt;"300000", "Capital", "Recurrent")</f>
        <v>Capital</v>
      </c>
    </row>
    <row r="4122" spans="1:47" x14ac:dyDescent="0.25">
      <c r="A4122" t="s">
        <v>242</v>
      </c>
      <c r="B4122" t="s">
        <v>1548</v>
      </c>
      <c r="C4122" t="s">
        <v>218</v>
      </c>
      <c r="D4122" t="s">
        <v>1254</v>
      </c>
      <c r="E4122" t="s">
        <v>97</v>
      </c>
      <c r="F4122" t="s">
        <v>1290</v>
      </c>
      <c r="G4122" t="s">
        <v>31</v>
      </c>
      <c r="H4122" t="s">
        <v>1549</v>
      </c>
      <c r="I4122" t="s">
        <v>493</v>
      </c>
      <c r="J4122" t="s">
        <v>1556</v>
      </c>
      <c r="K4122" t="s">
        <v>259</v>
      </c>
      <c r="L4122" t="s">
        <v>1575</v>
      </c>
      <c r="M4122" t="s">
        <v>1569</v>
      </c>
      <c r="N4122" t="s">
        <v>1570</v>
      </c>
      <c r="O4122" t="s">
        <v>1064</v>
      </c>
      <c r="P4122" t="s">
        <v>1065</v>
      </c>
      <c r="Q4122" s="11">
        <v>0</v>
      </c>
      <c r="R4122" s="11">
        <v>0</v>
      </c>
      <c r="S4122" s="11">
        <v>0</v>
      </c>
      <c r="T4122" s="11">
        <v>0</v>
      </c>
      <c r="U4122" s="11">
        <v>1545495270</v>
      </c>
      <c r="V4122" s="11">
        <v>0</v>
      </c>
      <c r="W4122" s="11">
        <v>1545495270</v>
      </c>
      <c r="X4122" s="11">
        <v>0</v>
      </c>
      <c r="Y4122" s="11">
        <v>0</v>
      </c>
      <c r="Z4122" s="11">
        <v>0</v>
      </c>
      <c r="AA4122" s="11">
        <v>0</v>
      </c>
      <c r="AB4122" s="11">
        <v>0</v>
      </c>
      <c r="AC4122" s="11">
        <v>904211634</v>
      </c>
      <c r="AD4122" s="11">
        <v>581509304</v>
      </c>
      <c r="AE4122" s="11">
        <v>0</v>
      </c>
      <c r="AF4122" s="11">
        <v>0</v>
      </c>
      <c r="AG4122" s="11">
        <v>26373818</v>
      </c>
      <c r="AH4122" s="11">
        <v>337186642</v>
      </c>
      <c r="AI4122" s="11">
        <v>0</v>
      </c>
      <c r="AJ4122" s="11">
        <v>0</v>
      </c>
      <c r="AK4122" s="11">
        <v>614909818</v>
      </c>
      <c r="AL4122" s="11">
        <v>626799324</v>
      </c>
      <c r="AM4122" s="11">
        <v>0</v>
      </c>
      <c r="AN4122" s="11">
        <v>0</v>
      </c>
      <c r="AO41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1545495270</v>
      </c>
      <c r="AP41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1545495270</v>
      </c>
      <c r="AR41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2" s="11">
        <f>Table_PBS_SQL_DB2_PBSSQL_PBS_NDP_Tina_CG_QtrlyPerformance_Final[[#This Row],[GOU REL]]+Table_PBS_SQL_DB2_PBSSQL_PBS_NDP_Tina_CG_QtrlyPerformance_Final[[#This Row],[EXT REL]]</f>
        <v>1545495270</v>
      </c>
      <c r="AT4122" s="11">
        <f>Table_PBS_SQL_DB2_PBSSQL_PBS_NDP_Tina_CG_QtrlyPerformance_Final[[#This Row],[GOU EXP]]+Table_PBS_SQL_DB2_PBSSQL_PBS_NDP_Tina_CG_QtrlyPerformance_Final[[#This Row],[EXT EXP]]</f>
        <v>1545495270</v>
      </c>
      <c r="AU4122" s="11" t="str">
        <f>IF(Table_PBS_SQL_DB2_PBSSQL_PBS_NDP_Tina_CG_QtrlyPerformance_Final[[#This Row],[Item_Code]]&gt;"300000", "Capital", "Recurrent")</f>
        <v>Recurrent</v>
      </c>
    </row>
    <row r="4123" spans="1:47" x14ac:dyDescent="0.25">
      <c r="A4123" t="s">
        <v>321</v>
      </c>
      <c r="B4123" t="s">
        <v>1577</v>
      </c>
      <c r="C4123" t="s">
        <v>293</v>
      </c>
      <c r="D4123" t="s">
        <v>1206</v>
      </c>
      <c r="E4123" t="s">
        <v>75</v>
      </c>
      <c r="F4123" t="s">
        <v>1228</v>
      </c>
      <c r="G4123" t="s">
        <v>31</v>
      </c>
      <c r="H4123" t="s">
        <v>1578</v>
      </c>
      <c r="I4123" t="s">
        <v>493</v>
      </c>
      <c r="J4123" t="s">
        <v>1579</v>
      </c>
      <c r="K4123" t="s">
        <v>1580</v>
      </c>
      <c r="L4123" t="s">
        <v>1581</v>
      </c>
      <c r="M4123" t="s">
        <v>1044</v>
      </c>
      <c r="N4123" t="s">
        <v>1045</v>
      </c>
      <c r="O4123" t="s">
        <v>1155</v>
      </c>
      <c r="P4123" t="s">
        <v>1156</v>
      </c>
      <c r="Q4123" s="11">
        <v>0</v>
      </c>
      <c r="R4123" s="11">
        <v>0</v>
      </c>
      <c r="S4123" s="11">
        <v>0</v>
      </c>
      <c r="T4123" s="11">
        <v>0</v>
      </c>
      <c r="U4123" s="11">
        <v>11200000000</v>
      </c>
      <c r="V4123" s="11">
        <v>0</v>
      </c>
      <c r="W4123" s="11">
        <v>0</v>
      </c>
      <c r="X4123" s="11">
        <v>11200000000</v>
      </c>
      <c r="Y4123" s="11">
        <v>0</v>
      </c>
      <c r="Z4123" s="11">
        <v>0</v>
      </c>
      <c r="AA4123" s="11">
        <v>0</v>
      </c>
      <c r="AB4123" s="11">
        <v>0</v>
      </c>
      <c r="AC4123" s="11">
        <v>0</v>
      </c>
      <c r="AD4123" s="11">
        <v>0</v>
      </c>
      <c r="AE4123" s="11">
        <v>0</v>
      </c>
      <c r="AF4123" s="11">
        <v>0</v>
      </c>
      <c r="AG4123" s="11">
        <v>0</v>
      </c>
      <c r="AH4123" s="11">
        <v>0</v>
      </c>
      <c r="AI4123" s="11">
        <v>0</v>
      </c>
      <c r="AJ4123" s="11">
        <v>0</v>
      </c>
      <c r="AK4123" s="11">
        <v>0</v>
      </c>
      <c r="AL4123" s="11">
        <v>0</v>
      </c>
      <c r="AM4123" s="11">
        <v>0</v>
      </c>
      <c r="AN4123" s="11">
        <v>0</v>
      </c>
      <c r="AO41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3" s="11">
        <f>Table_PBS_SQL_DB2_PBSSQL_PBS_NDP_Tina_CG_QtrlyPerformance_Final[[#This Row],[GOU REL]]+Table_PBS_SQL_DB2_PBSSQL_PBS_NDP_Tina_CG_QtrlyPerformance_Final[[#This Row],[EXT REL]]</f>
        <v>0</v>
      </c>
      <c r="AT4123" s="11">
        <f>Table_PBS_SQL_DB2_PBSSQL_PBS_NDP_Tina_CG_QtrlyPerformance_Final[[#This Row],[GOU EXP]]+Table_PBS_SQL_DB2_PBSSQL_PBS_NDP_Tina_CG_QtrlyPerformance_Final[[#This Row],[EXT EXP]]</f>
        <v>0</v>
      </c>
      <c r="AU4123" s="11" t="str">
        <f>IF(Table_PBS_SQL_DB2_PBSSQL_PBS_NDP_Tina_CG_QtrlyPerformance_Final[[#This Row],[Item_Code]]&gt;"300000", "Capital", "Recurrent")</f>
        <v>Capital</v>
      </c>
    </row>
    <row r="4124" spans="1:47" x14ac:dyDescent="0.25">
      <c r="A4124" t="s">
        <v>325</v>
      </c>
      <c r="B4124" t="s">
        <v>1582</v>
      </c>
      <c r="C4124" t="s">
        <v>293</v>
      </c>
      <c r="D4124" t="s">
        <v>1206</v>
      </c>
      <c r="E4124" t="s">
        <v>75</v>
      </c>
      <c r="F4124" t="s">
        <v>1228</v>
      </c>
      <c r="G4124" t="s">
        <v>31</v>
      </c>
      <c r="H4124" t="s">
        <v>1583</v>
      </c>
      <c r="I4124" t="s">
        <v>467</v>
      </c>
      <c r="J4124" t="s">
        <v>1213</v>
      </c>
      <c r="K4124" t="s">
        <v>327</v>
      </c>
      <c r="L4124" t="s">
        <v>1587</v>
      </c>
      <c r="M4124" t="s">
        <v>866</v>
      </c>
      <c r="N4124" t="s">
        <v>867</v>
      </c>
      <c r="O4124" t="s">
        <v>869</v>
      </c>
      <c r="P4124" t="s">
        <v>870</v>
      </c>
      <c r="Q4124" s="11">
        <v>0</v>
      </c>
      <c r="R4124" s="11">
        <v>0</v>
      </c>
      <c r="S4124" s="11">
        <v>0</v>
      </c>
      <c r="T4124" s="11">
        <v>0</v>
      </c>
      <c r="U4124" s="11">
        <v>0</v>
      </c>
      <c r="V4124" s="11">
        <v>0</v>
      </c>
      <c r="W4124" s="11">
        <v>562000000</v>
      </c>
      <c r="X4124" s="11">
        <v>0</v>
      </c>
      <c r="Y4124" s="11">
        <v>0</v>
      </c>
      <c r="Z4124" s="11">
        <v>0</v>
      </c>
      <c r="AA4124" s="11">
        <v>0</v>
      </c>
      <c r="AB4124" s="11">
        <v>0</v>
      </c>
      <c r="AC4124" s="11">
        <v>342000000</v>
      </c>
      <c r="AD4124" s="11">
        <v>0</v>
      </c>
      <c r="AE4124" s="11">
        <v>0</v>
      </c>
      <c r="AF4124" s="11">
        <v>0</v>
      </c>
      <c r="AG4124" s="11">
        <v>50000000</v>
      </c>
      <c r="AH4124" s="11">
        <v>0</v>
      </c>
      <c r="AI4124" s="11">
        <v>0</v>
      </c>
      <c r="AJ4124" s="11">
        <v>0</v>
      </c>
      <c r="AK4124" s="11">
        <v>113800000</v>
      </c>
      <c r="AL4124" s="11">
        <v>499280130</v>
      </c>
      <c r="AM4124" s="11">
        <v>0</v>
      </c>
      <c r="AN4124" s="11">
        <v>0</v>
      </c>
      <c r="AO41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505800000</v>
      </c>
      <c r="AP41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499280130</v>
      </c>
      <c r="AR41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4" s="11">
        <f>Table_PBS_SQL_DB2_PBSSQL_PBS_NDP_Tina_CG_QtrlyPerformance_Final[[#This Row],[GOU REL]]+Table_PBS_SQL_DB2_PBSSQL_PBS_NDP_Tina_CG_QtrlyPerformance_Final[[#This Row],[EXT REL]]</f>
        <v>505800000</v>
      </c>
      <c r="AT4124" s="11">
        <f>Table_PBS_SQL_DB2_PBSSQL_PBS_NDP_Tina_CG_QtrlyPerformance_Final[[#This Row],[GOU EXP]]+Table_PBS_SQL_DB2_PBSSQL_PBS_NDP_Tina_CG_QtrlyPerformance_Final[[#This Row],[EXT EXP]]</f>
        <v>499280130</v>
      </c>
      <c r="AU4124" s="11" t="str">
        <f>IF(Table_PBS_SQL_DB2_PBSSQL_PBS_NDP_Tina_CG_QtrlyPerformance_Final[[#This Row],[Item_Code]]&gt;"300000", "Capital", "Recurrent")</f>
        <v>Capital</v>
      </c>
    </row>
    <row r="4125" spans="1:47" x14ac:dyDescent="0.25">
      <c r="A4125" t="s">
        <v>545</v>
      </c>
      <c r="B4125" t="s">
        <v>1937</v>
      </c>
      <c r="C4125" t="s">
        <v>491</v>
      </c>
      <c r="D4125" t="s">
        <v>861</v>
      </c>
      <c r="E4125" t="s">
        <v>31</v>
      </c>
      <c r="F4125" t="s">
        <v>862</v>
      </c>
      <c r="G4125" t="s">
        <v>31</v>
      </c>
      <c r="H4125" t="s">
        <v>1599</v>
      </c>
      <c r="I4125" t="s">
        <v>467</v>
      </c>
      <c r="J4125" t="s">
        <v>864</v>
      </c>
      <c r="K4125" t="s">
        <v>547</v>
      </c>
      <c r="L4125" t="s">
        <v>1938</v>
      </c>
      <c r="M4125" t="s">
        <v>866</v>
      </c>
      <c r="N4125" t="s">
        <v>867</v>
      </c>
      <c r="O4125" t="s">
        <v>957</v>
      </c>
      <c r="P4125" t="s">
        <v>958</v>
      </c>
      <c r="Q4125" s="11">
        <v>0</v>
      </c>
      <c r="R4125" s="11">
        <v>0</v>
      </c>
      <c r="S4125" s="11">
        <v>25000000</v>
      </c>
      <c r="T4125" s="11">
        <v>-25000000</v>
      </c>
      <c r="U4125" s="11">
        <v>225000000</v>
      </c>
      <c r="V4125" s="11">
        <v>0</v>
      </c>
      <c r="W4125" s="11">
        <v>250000000</v>
      </c>
      <c r="X4125" s="11">
        <v>0</v>
      </c>
      <c r="Y4125" s="11">
        <v>0</v>
      </c>
      <c r="Z4125" s="11">
        <v>0</v>
      </c>
      <c r="AA4125" s="11">
        <v>0</v>
      </c>
      <c r="AB4125" s="11">
        <v>0</v>
      </c>
      <c r="AC4125" s="11">
        <v>225000000</v>
      </c>
      <c r="AD4125" s="11">
        <v>1340000</v>
      </c>
      <c r="AE4125" s="11">
        <v>0</v>
      </c>
      <c r="AF4125" s="11">
        <v>0</v>
      </c>
      <c r="AG4125" s="11">
        <v>0</v>
      </c>
      <c r="AH4125" s="11">
        <v>1340000</v>
      </c>
      <c r="AI4125" s="11">
        <v>0</v>
      </c>
      <c r="AJ4125" s="11">
        <v>0</v>
      </c>
      <c r="AK4125" s="11">
        <v>0</v>
      </c>
      <c r="AL4125" s="11">
        <v>223614654</v>
      </c>
      <c r="AM4125" s="11">
        <v>0</v>
      </c>
      <c r="AN4125" s="11">
        <v>0</v>
      </c>
      <c r="AO41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225000000</v>
      </c>
      <c r="AP41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226294654</v>
      </c>
      <c r="AR41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5" s="11">
        <f>Table_PBS_SQL_DB2_PBSSQL_PBS_NDP_Tina_CG_QtrlyPerformance_Final[[#This Row],[GOU REL]]+Table_PBS_SQL_DB2_PBSSQL_PBS_NDP_Tina_CG_QtrlyPerformance_Final[[#This Row],[EXT REL]]</f>
        <v>225000000</v>
      </c>
      <c r="AT4125" s="11">
        <f>Table_PBS_SQL_DB2_PBSSQL_PBS_NDP_Tina_CG_QtrlyPerformance_Final[[#This Row],[GOU EXP]]+Table_PBS_SQL_DB2_PBSSQL_PBS_NDP_Tina_CG_QtrlyPerformance_Final[[#This Row],[EXT EXP]]</f>
        <v>226294654</v>
      </c>
      <c r="AU4125" s="11" t="str">
        <f>IF(Table_PBS_SQL_DB2_PBSSQL_PBS_NDP_Tina_CG_QtrlyPerformance_Final[[#This Row],[Item_Code]]&gt;"300000", "Capital", "Recurrent")</f>
        <v>Capital</v>
      </c>
    </row>
    <row r="4126" spans="1:47" x14ac:dyDescent="0.25">
      <c r="A4126" t="s">
        <v>549</v>
      </c>
      <c r="B4126" t="s">
        <v>1598</v>
      </c>
      <c r="C4126" t="s">
        <v>491</v>
      </c>
      <c r="D4126" t="s">
        <v>861</v>
      </c>
      <c r="E4126" t="s">
        <v>31</v>
      </c>
      <c r="F4126" t="s">
        <v>862</v>
      </c>
      <c r="G4126" t="s">
        <v>75</v>
      </c>
      <c r="H4126" t="s">
        <v>1599</v>
      </c>
      <c r="I4126" t="s">
        <v>493</v>
      </c>
      <c r="J4126" t="s">
        <v>864</v>
      </c>
      <c r="K4126" t="s">
        <v>551</v>
      </c>
      <c r="L4126" t="s">
        <v>1600</v>
      </c>
      <c r="M4126" t="s">
        <v>2231</v>
      </c>
      <c r="N4126" t="s">
        <v>2232</v>
      </c>
      <c r="O4126" t="s">
        <v>1204</v>
      </c>
      <c r="P4126" t="s">
        <v>1205</v>
      </c>
      <c r="Q4126" s="11">
        <v>0</v>
      </c>
      <c r="R4126" s="11">
        <v>0</v>
      </c>
      <c r="S4126" s="11">
        <v>0</v>
      </c>
      <c r="T4126" s="11">
        <v>0</v>
      </c>
      <c r="U4126" s="11">
        <v>515000000</v>
      </c>
      <c r="V4126" s="11">
        <v>0</v>
      </c>
      <c r="W4126" s="11">
        <v>515000000</v>
      </c>
      <c r="X4126" s="11">
        <v>0</v>
      </c>
      <c r="Y4126" s="11">
        <v>0</v>
      </c>
      <c r="Z4126" s="11">
        <v>0</v>
      </c>
      <c r="AA4126" s="11">
        <v>0</v>
      </c>
      <c r="AB4126" s="11">
        <v>0</v>
      </c>
      <c r="AC4126" s="11">
        <v>260000000</v>
      </c>
      <c r="AD4126" s="11">
        <v>0</v>
      </c>
      <c r="AE4126" s="11">
        <v>0</v>
      </c>
      <c r="AF4126" s="11">
        <v>0</v>
      </c>
      <c r="AG4126" s="11">
        <v>0</v>
      </c>
      <c r="AH4126" s="11">
        <v>131629000</v>
      </c>
      <c r="AI4126" s="11">
        <v>0</v>
      </c>
      <c r="AJ4126" s="11">
        <v>0</v>
      </c>
      <c r="AK4126" s="11">
        <v>131924072</v>
      </c>
      <c r="AL4126" s="11">
        <v>260295071</v>
      </c>
      <c r="AM4126" s="11">
        <v>0</v>
      </c>
      <c r="AN4126" s="11">
        <v>0</v>
      </c>
      <c r="AO41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391924072</v>
      </c>
      <c r="AP41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391924071</v>
      </c>
      <c r="AR41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6" s="11">
        <f>Table_PBS_SQL_DB2_PBSSQL_PBS_NDP_Tina_CG_QtrlyPerformance_Final[[#This Row],[GOU REL]]+Table_PBS_SQL_DB2_PBSSQL_PBS_NDP_Tina_CG_QtrlyPerformance_Final[[#This Row],[EXT REL]]</f>
        <v>391924072</v>
      </c>
      <c r="AT4126" s="11">
        <f>Table_PBS_SQL_DB2_PBSSQL_PBS_NDP_Tina_CG_QtrlyPerformance_Final[[#This Row],[GOU EXP]]+Table_PBS_SQL_DB2_PBSSQL_PBS_NDP_Tina_CG_QtrlyPerformance_Final[[#This Row],[EXT EXP]]</f>
        <v>391924071</v>
      </c>
      <c r="AU4126" s="11" t="str">
        <f>IF(Table_PBS_SQL_DB2_PBSSQL_PBS_NDP_Tina_CG_QtrlyPerformance_Final[[#This Row],[Item_Code]]&gt;"300000", "Capital", "Recurrent")</f>
        <v>Capital</v>
      </c>
    </row>
    <row r="4127" spans="1:47" x14ac:dyDescent="0.25">
      <c r="A4127" t="s">
        <v>549</v>
      </c>
      <c r="B4127" t="s">
        <v>1598</v>
      </c>
      <c r="C4127" t="s">
        <v>491</v>
      </c>
      <c r="D4127" t="s">
        <v>861</v>
      </c>
      <c r="E4127" t="s">
        <v>31</v>
      </c>
      <c r="F4127" t="s">
        <v>862</v>
      </c>
      <c r="G4127" t="s">
        <v>75</v>
      </c>
      <c r="H4127" t="s">
        <v>1599</v>
      </c>
      <c r="I4127" t="s">
        <v>493</v>
      </c>
      <c r="J4127" t="s">
        <v>864</v>
      </c>
      <c r="K4127" t="s">
        <v>551</v>
      </c>
      <c r="L4127" t="s">
        <v>1600</v>
      </c>
      <c r="M4127" t="s">
        <v>2231</v>
      </c>
      <c r="N4127" t="s">
        <v>2232</v>
      </c>
      <c r="O4127" t="s">
        <v>1485</v>
      </c>
      <c r="P4127" t="s">
        <v>1486</v>
      </c>
      <c r="Q4127" s="11">
        <v>0</v>
      </c>
      <c r="R4127" s="11">
        <v>0</v>
      </c>
      <c r="S4127" s="11">
        <v>0</v>
      </c>
      <c r="T4127" s="11">
        <v>0</v>
      </c>
      <c r="U4127" s="11">
        <v>84500000</v>
      </c>
      <c r="V4127" s="11">
        <v>0</v>
      </c>
      <c r="W4127" s="11">
        <v>84500000</v>
      </c>
      <c r="X4127" s="11">
        <v>0</v>
      </c>
      <c r="Y4127" s="11">
        <v>0</v>
      </c>
      <c r="Z4127" s="11">
        <v>0</v>
      </c>
      <c r="AA4127" s="11">
        <v>0</v>
      </c>
      <c r="AB4127" s="11">
        <v>0</v>
      </c>
      <c r="AC4127" s="11">
        <v>0</v>
      </c>
      <c r="AD4127" s="11">
        <v>0</v>
      </c>
      <c r="AE4127" s="11">
        <v>0</v>
      </c>
      <c r="AF4127" s="11">
        <v>0</v>
      </c>
      <c r="AG4127" s="11">
        <v>0</v>
      </c>
      <c r="AH4127" s="11">
        <v>0</v>
      </c>
      <c r="AI4127" s="11">
        <v>0</v>
      </c>
      <c r="AJ4127" s="11">
        <v>0</v>
      </c>
      <c r="AK4127" s="11">
        <v>0</v>
      </c>
      <c r="AL4127" s="11">
        <v>0</v>
      </c>
      <c r="AM4127" s="11">
        <v>0</v>
      </c>
      <c r="AN4127" s="11">
        <v>0</v>
      </c>
      <c r="AO41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7" s="11">
        <f>Table_PBS_SQL_DB2_PBSSQL_PBS_NDP_Tina_CG_QtrlyPerformance_Final[[#This Row],[GOU REL]]+Table_PBS_SQL_DB2_PBSSQL_PBS_NDP_Tina_CG_QtrlyPerformance_Final[[#This Row],[EXT REL]]</f>
        <v>0</v>
      </c>
      <c r="AT4127" s="11">
        <f>Table_PBS_SQL_DB2_PBSSQL_PBS_NDP_Tina_CG_QtrlyPerformance_Final[[#This Row],[GOU EXP]]+Table_PBS_SQL_DB2_PBSSQL_PBS_NDP_Tina_CG_QtrlyPerformance_Final[[#This Row],[EXT EXP]]</f>
        <v>0</v>
      </c>
      <c r="AU4127" s="11" t="str">
        <f>IF(Table_PBS_SQL_DB2_PBSSQL_PBS_NDP_Tina_CG_QtrlyPerformance_Final[[#This Row],[Item_Code]]&gt;"300000", "Capital", "Recurrent")</f>
        <v>Capital</v>
      </c>
    </row>
    <row r="4128" spans="1:47" x14ac:dyDescent="0.25">
      <c r="A4128" t="s">
        <v>549</v>
      </c>
      <c r="B4128" t="s">
        <v>1598</v>
      </c>
      <c r="C4128" t="s">
        <v>491</v>
      </c>
      <c r="D4128" t="s">
        <v>861</v>
      </c>
      <c r="E4128" t="s">
        <v>31</v>
      </c>
      <c r="F4128" t="s">
        <v>862</v>
      </c>
      <c r="G4128" t="s">
        <v>75</v>
      </c>
      <c r="H4128" t="s">
        <v>1599</v>
      </c>
      <c r="I4128" t="s">
        <v>493</v>
      </c>
      <c r="J4128" t="s">
        <v>864</v>
      </c>
      <c r="K4128" t="s">
        <v>551</v>
      </c>
      <c r="L4128" t="s">
        <v>1600</v>
      </c>
      <c r="M4128" t="s">
        <v>2231</v>
      </c>
      <c r="N4128" t="s">
        <v>2232</v>
      </c>
      <c r="O4128" t="s">
        <v>1087</v>
      </c>
      <c r="P4128" t="s">
        <v>1088</v>
      </c>
      <c r="Q4128" s="11">
        <v>0</v>
      </c>
      <c r="R4128" s="11">
        <v>0</v>
      </c>
      <c r="S4128" s="11">
        <v>0</v>
      </c>
      <c r="T4128" s="11">
        <v>0</v>
      </c>
      <c r="U4128" s="11">
        <v>3000000000</v>
      </c>
      <c r="V4128" s="11">
        <v>0</v>
      </c>
      <c r="W4128" s="11">
        <v>3000000000</v>
      </c>
      <c r="X4128" s="11">
        <v>0</v>
      </c>
      <c r="Y4128" s="11">
        <v>0</v>
      </c>
      <c r="Z4128" s="11">
        <v>0</v>
      </c>
      <c r="AA4128" s="11">
        <v>0</v>
      </c>
      <c r="AB4128" s="11">
        <v>0</v>
      </c>
      <c r="AC4128" s="11">
        <v>0</v>
      </c>
      <c r="AD4128" s="11">
        <v>0</v>
      </c>
      <c r="AE4128" s="11">
        <v>0</v>
      </c>
      <c r="AF4128" s="11">
        <v>0</v>
      </c>
      <c r="AG4128" s="11">
        <v>0</v>
      </c>
      <c r="AH4128" s="11">
        <v>0</v>
      </c>
      <c r="AI4128" s="11">
        <v>0</v>
      </c>
      <c r="AJ4128" s="11">
        <v>0</v>
      </c>
      <c r="AK4128" s="11">
        <v>0</v>
      </c>
      <c r="AL4128" s="11">
        <v>0</v>
      </c>
      <c r="AM4128" s="11">
        <v>0</v>
      </c>
      <c r="AN4128" s="11">
        <v>0</v>
      </c>
      <c r="AO41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8" s="11">
        <f>Table_PBS_SQL_DB2_PBSSQL_PBS_NDP_Tina_CG_QtrlyPerformance_Final[[#This Row],[GOU REL]]+Table_PBS_SQL_DB2_PBSSQL_PBS_NDP_Tina_CG_QtrlyPerformance_Final[[#This Row],[EXT REL]]</f>
        <v>0</v>
      </c>
      <c r="AT4128" s="11">
        <f>Table_PBS_SQL_DB2_PBSSQL_PBS_NDP_Tina_CG_QtrlyPerformance_Final[[#This Row],[GOU EXP]]+Table_PBS_SQL_DB2_PBSSQL_PBS_NDP_Tina_CG_QtrlyPerformance_Final[[#This Row],[EXT EXP]]</f>
        <v>0</v>
      </c>
      <c r="AU4128" s="11" t="str">
        <f>IF(Table_PBS_SQL_DB2_PBSSQL_PBS_NDP_Tina_CG_QtrlyPerformance_Final[[#This Row],[Item_Code]]&gt;"300000", "Capital", "Recurrent")</f>
        <v>Capital</v>
      </c>
    </row>
    <row r="4129" spans="1:47" x14ac:dyDescent="0.25">
      <c r="A4129" t="s">
        <v>51</v>
      </c>
      <c r="B4129" t="s">
        <v>52</v>
      </c>
      <c r="C4129" t="s">
        <v>31</v>
      </c>
      <c r="D4129" t="s">
        <v>1031</v>
      </c>
      <c r="E4129" t="s">
        <v>31</v>
      </c>
      <c r="F4129" t="s">
        <v>1032</v>
      </c>
      <c r="G4129" t="s">
        <v>31</v>
      </c>
      <c r="H4129" t="s">
        <v>1601</v>
      </c>
      <c r="I4129" t="s">
        <v>666</v>
      </c>
      <c r="J4129" t="s">
        <v>1602</v>
      </c>
      <c r="K4129" t="s">
        <v>53</v>
      </c>
      <c r="L4129" t="s">
        <v>1603</v>
      </c>
      <c r="M4129" t="s">
        <v>866</v>
      </c>
      <c r="N4129" t="s">
        <v>867</v>
      </c>
      <c r="O4129" t="s">
        <v>920</v>
      </c>
      <c r="P4129" t="s">
        <v>921</v>
      </c>
      <c r="Q4129" s="11">
        <v>0</v>
      </c>
      <c r="R4129" s="11">
        <v>0</v>
      </c>
      <c r="S4129" s="11">
        <v>0</v>
      </c>
      <c r="T4129" s="11">
        <v>0</v>
      </c>
      <c r="U4129" s="11">
        <v>1336566119</v>
      </c>
      <c r="V4129" s="11">
        <v>0</v>
      </c>
      <c r="W4129" s="11">
        <v>1336566119</v>
      </c>
      <c r="X4129" s="11">
        <v>0</v>
      </c>
      <c r="Y4129" s="11">
        <v>0</v>
      </c>
      <c r="Z4129" s="11">
        <v>0</v>
      </c>
      <c r="AA4129" s="11">
        <v>0</v>
      </c>
      <c r="AB4129" s="11">
        <v>0</v>
      </c>
      <c r="AC4129" s="11">
        <v>1548600</v>
      </c>
      <c r="AD4129" s="11">
        <v>213152</v>
      </c>
      <c r="AE4129" s="11">
        <v>0</v>
      </c>
      <c r="AF4129" s="11">
        <v>0</v>
      </c>
      <c r="AG4129" s="11">
        <v>15500000</v>
      </c>
      <c r="AH4129" s="11">
        <v>15398016</v>
      </c>
      <c r="AI4129" s="11">
        <v>0</v>
      </c>
      <c r="AJ4129" s="11">
        <v>0</v>
      </c>
      <c r="AK4129" s="11">
        <v>105100000</v>
      </c>
      <c r="AL4129" s="11">
        <v>106537432</v>
      </c>
      <c r="AM4129" s="11">
        <v>0</v>
      </c>
      <c r="AN4129" s="11">
        <v>0</v>
      </c>
      <c r="AO41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122148600</v>
      </c>
      <c r="AP41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122148600</v>
      </c>
      <c r="AR41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29" s="11">
        <f>Table_PBS_SQL_DB2_PBSSQL_PBS_NDP_Tina_CG_QtrlyPerformance_Final[[#This Row],[GOU REL]]+Table_PBS_SQL_DB2_PBSSQL_PBS_NDP_Tina_CG_QtrlyPerformance_Final[[#This Row],[EXT REL]]</f>
        <v>122148600</v>
      </c>
      <c r="AT4129" s="11">
        <f>Table_PBS_SQL_DB2_PBSSQL_PBS_NDP_Tina_CG_QtrlyPerformance_Final[[#This Row],[GOU EXP]]+Table_PBS_SQL_DB2_PBSSQL_PBS_NDP_Tina_CG_QtrlyPerformance_Final[[#This Row],[EXT EXP]]</f>
        <v>122148600</v>
      </c>
      <c r="AU4129" s="11" t="str">
        <f>IF(Table_PBS_SQL_DB2_PBSSQL_PBS_NDP_Tina_CG_QtrlyPerformance_Final[[#This Row],[Item_Code]]&gt;"300000", "Capital", "Recurrent")</f>
        <v>Recurrent</v>
      </c>
    </row>
    <row r="4130" spans="1:47" x14ac:dyDescent="0.25">
      <c r="A4130" t="s">
        <v>51</v>
      </c>
      <c r="B4130" t="s">
        <v>52</v>
      </c>
      <c r="C4130" t="s">
        <v>31</v>
      </c>
      <c r="D4130" t="s">
        <v>1031</v>
      </c>
      <c r="E4130" t="s">
        <v>31</v>
      </c>
      <c r="F4130" t="s">
        <v>1032</v>
      </c>
      <c r="G4130" t="s">
        <v>31</v>
      </c>
      <c r="H4130" t="s">
        <v>1601</v>
      </c>
      <c r="I4130" t="s">
        <v>666</v>
      </c>
      <c r="J4130" t="s">
        <v>1602</v>
      </c>
      <c r="K4130" t="s">
        <v>53</v>
      </c>
      <c r="L4130" t="s">
        <v>1603</v>
      </c>
      <c r="M4130" t="s">
        <v>866</v>
      </c>
      <c r="N4130" t="s">
        <v>867</v>
      </c>
      <c r="O4130" t="s">
        <v>1485</v>
      </c>
      <c r="P4130" t="s">
        <v>1486</v>
      </c>
      <c r="Q4130" s="11">
        <v>0</v>
      </c>
      <c r="R4130" s="11">
        <v>0</v>
      </c>
      <c r="S4130" s="11">
        <v>0</v>
      </c>
      <c r="T4130" s="11">
        <v>0</v>
      </c>
      <c r="U4130" s="11">
        <v>800700000</v>
      </c>
      <c r="V4130" s="11">
        <v>0</v>
      </c>
      <c r="W4130" s="11">
        <v>800700000</v>
      </c>
      <c r="X4130" s="11">
        <v>0</v>
      </c>
      <c r="Y4130" s="11">
        <v>0</v>
      </c>
      <c r="Z4130" s="11">
        <v>0</v>
      </c>
      <c r="AA4130" s="11">
        <v>0</v>
      </c>
      <c r="AB4130" s="11">
        <v>0</v>
      </c>
      <c r="AC4130" s="11">
        <v>0</v>
      </c>
      <c r="AD4130" s="11">
        <v>0</v>
      </c>
      <c r="AE4130" s="11">
        <v>0</v>
      </c>
      <c r="AF4130" s="11">
        <v>0</v>
      </c>
      <c r="AG4130" s="11">
        <v>21700000</v>
      </c>
      <c r="AH4130" s="11">
        <v>0</v>
      </c>
      <c r="AI4130" s="11">
        <v>0</v>
      </c>
      <c r="AJ4130" s="11">
        <v>0</v>
      </c>
      <c r="AK4130" s="11">
        <v>0</v>
      </c>
      <c r="AL4130" s="11">
        <v>1908500</v>
      </c>
      <c r="AM4130" s="11">
        <v>0</v>
      </c>
      <c r="AN4130" s="11">
        <v>0</v>
      </c>
      <c r="AO41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21700000</v>
      </c>
      <c r="AP41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1908500</v>
      </c>
      <c r="AR41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30" s="11">
        <f>Table_PBS_SQL_DB2_PBSSQL_PBS_NDP_Tina_CG_QtrlyPerformance_Final[[#This Row],[GOU REL]]+Table_PBS_SQL_DB2_PBSSQL_PBS_NDP_Tina_CG_QtrlyPerformance_Final[[#This Row],[EXT REL]]</f>
        <v>21700000</v>
      </c>
      <c r="AT4130" s="11">
        <f>Table_PBS_SQL_DB2_PBSSQL_PBS_NDP_Tina_CG_QtrlyPerformance_Final[[#This Row],[GOU EXP]]+Table_PBS_SQL_DB2_PBSSQL_PBS_NDP_Tina_CG_QtrlyPerformance_Final[[#This Row],[EXT EXP]]</f>
        <v>1908500</v>
      </c>
      <c r="AU4130" s="11" t="str">
        <f>IF(Table_PBS_SQL_DB2_PBSSQL_PBS_NDP_Tina_CG_QtrlyPerformance_Final[[#This Row],[Item_Code]]&gt;"300000", "Capital", "Recurrent")</f>
        <v>Capital</v>
      </c>
    </row>
    <row r="4131" spans="1:47" x14ac:dyDescent="0.25">
      <c r="A4131" t="s">
        <v>269</v>
      </c>
      <c r="B4131" t="s">
        <v>270</v>
      </c>
      <c r="C4131" t="s">
        <v>31</v>
      </c>
      <c r="D4131" t="s">
        <v>1031</v>
      </c>
      <c r="E4131" t="s">
        <v>75</v>
      </c>
      <c r="F4131" t="s">
        <v>1042</v>
      </c>
      <c r="G4131" t="s">
        <v>281</v>
      </c>
      <c r="H4131" t="s">
        <v>1604</v>
      </c>
      <c r="I4131" t="s">
        <v>507</v>
      </c>
      <c r="J4131" t="s">
        <v>1604</v>
      </c>
      <c r="K4131" t="s">
        <v>273</v>
      </c>
      <c r="L4131" t="s">
        <v>1605</v>
      </c>
      <c r="M4131" t="s">
        <v>866</v>
      </c>
      <c r="N4131" t="s">
        <v>867</v>
      </c>
      <c r="O4131" t="s">
        <v>1002</v>
      </c>
      <c r="P4131" t="s">
        <v>1003</v>
      </c>
      <c r="Q4131" s="11">
        <v>0</v>
      </c>
      <c r="R4131" s="11">
        <v>0</v>
      </c>
      <c r="S4131" s="11">
        <v>0</v>
      </c>
      <c r="T4131" s="11">
        <v>0</v>
      </c>
      <c r="U4131" s="11">
        <v>35000000</v>
      </c>
      <c r="V4131" s="11">
        <v>0</v>
      </c>
      <c r="W4131" s="11">
        <v>35000000</v>
      </c>
      <c r="X4131" s="11">
        <v>0</v>
      </c>
      <c r="Y4131" s="11">
        <v>0</v>
      </c>
      <c r="Z4131" s="11">
        <v>0</v>
      </c>
      <c r="AA4131" s="11">
        <v>0</v>
      </c>
      <c r="AB4131" s="11">
        <v>0</v>
      </c>
      <c r="AC4131" s="11">
        <v>16949100</v>
      </c>
      <c r="AD4131" s="11">
        <v>4779852</v>
      </c>
      <c r="AE4131" s="11">
        <v>0</v>
      </c>
      <c r="AF4131" s="11">
        <v>0</v>
      </c>
      <c r="AG4131" s="11">
        <v>11386500</v>
      </c>
      <c r="AH4131" s="11">
        <v>0</v>
      </c>
      <c r="AI4131" s="11">
        <v>0</v>
      </c>
      <c r="AJ4131" s="11">
        <v>0</v>
      </c>
      <c r="AK4131" s="11">
        <v>6664400</v>
      </c>
      <c r="AL4131" s="11">
        <v>30220148</v>
      </c>
      <c r="AM4131" s="11">
        <v>0</v>
      </c>
      <c r="AN4131" s="11">
        <v>0</v>
      </c>
      <c r="AO41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v>
      </c>
      <c r="AP41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v>
      </c>
      <c r="AR41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31" s="11">
        <f>Table_PBS_SQL_DB2_PBSSQL_PBS_NDP_Tina_CG_QtrlyPerformance_Final[[#This Row],[GOU REL]]+Table_PBS_SQL_DB2_PBSSQL_PBS_NDP_Tina_CG_QtrlyPerformance_Final[[#This Row],[EXT REL]]</f>
        <v>35000000</v>
      </c>
      <c r="AT4131" s="11">
        <f>Table_PBS_SQL_DB2_PBSSQL_PBS_NDP_Tina_CG_QtrlyPerformance_Final[[#This Row],[GOU EXP]]+Table_PBS_SQL_DB2_PBSSQL_PBS_NDP_Tina_CG_QtrlyPerformance_Final[[#This Row],[EXT EXP]]</f>
        <v>35000000</v>
      </c>
      <c r="AU4131" s="11" t="str">
        <f>IF(Table_PBS_SQL_DB2_PBSSQL_PBS_NDP_Tina_CG_QtrlyPerformance_Final[[#This Row],[Item_Code]]&gt;"300000", "Capital", "Recurrent")</f>
        <v>Recurrent</v>
      </c>
    </row>
    <row r="4132" spans="1:47" x14ac:dyDescent="0.25">
      <c r="A4132" t="s">
        <v>269</v>
      </c>
      <c r="B4132" t="s">
        <v>270</v>
      </c>
      <c r="C4132" t="s">
        <v>119</v>
      </c>
      <c r="D4132" t="s">
        <v>885</v>
      </c>
      <c r="E4132" t="s">
        <v>31</v>
      </c>
      <c r="F4132" t="s">
        <v>886</v>
      </c>
      <c r="G4132" t="s">
        <v>202</v>
      </c>
      <c r="H4132" t="s">
        <v>2301</v>
      </c>
      <c r="I4132" t="s">
        <v>511</v>
      </c>
      <c r="J4132" t="s">
        <v>1604</v>
      </c>
      <c r="K4132" t="s">
        <v>273</v>
      </c>
      <c r="L4132" t="s">
        <v>1605</v>
      </c>
      <c r="M4132" t="s">
        <v>2302</v>
      </c>
      <c r="N4132" t="s">
        <v>2303</v>
      </c>
      <c r="O4132" t="s">
        <v>893</v>
      </c>
      <c r="P4132" t="s">
        <v>894</v>
      </c>
      <c r="Q4132" s="11">
        <v>0</v>
      </c>
      <c r="R4132" s="11">
        <v>0</v>
      </c>
      <c r="S4132" s="11">
        <v>0</v>
      </c>
      <c r="T4132" s="11">
        <v>0</v>
      </c>
      <c r="U4132" s="11">
        <v>169989955</v>
      </c>
      <c r="V4132" s="11">
        <v>0</v>
      </c>
      <c r="W4132" s="11">
        <v>169989955</v>
      </c>
      <c r="X4132" s="11">
        <v>0</v>
      </c>
      <c r="Y4132" s="11">
        <v>0</v>
      </c>
      <c r="Z4132" s="11">
        <v>0</v>
      </c>
      <c r="AA4132" s="11">
        <v>0</v>
      </c>
      <c r="AB4132" s="11">
        <v>0</v>
      </c>
      <c r="AC4132" s="11">
        <v>75000000</v>
      </c>
      <c r="AD4132" s="11">
        <v>0</v>
      </c>
      <c r="AE4132" s="11">
        <v>0</v>
      </c>
      <c r="AF4132" s="11">
        <v>0</v>
      </c>
      <c r="AG4132" s="11">
        <v>64722172</v>
      </c>
      <c r="AH4132" s="11">
        <v>0</v>
      </c>
      <c r="AI4132" s="11">
        <v>0</v>
      </c>
      <c r="AJ4132" s="11">
        <v>0</v>
      </c>
      <c r="AK4132" s="11">
        <v>30267783</v>
      </c>
      <c r="AL4132" s="11">
        <v>84408650</v>
      </c>
      <c r="AM4132" s="11">
        <v>0</v>
      </c>
      <c r="AN4132" s="11">
        <v>0</v>
      </c>
      <c r="AO41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169989955</v>
      </c>
      <c r="AP41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84408650</v>
      </c>
      <c r="AR41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32" s="11">
        <f>Table_PBS_SQL_DB2_PBSSQL_PBS_NDP_Tina_CG_QtrlyPerformance_Final[[#This Row],[GOU REL]]+Table_PBS_SQL_DB2_PBSSQL_PBS_NDP_Tina_CG_QtrlyPerformance_Final[[#This Row],[EXT REL]]</f>
        <v>169989955</v>
      </c>
      <c r="AT4132" s="11">
        <f>Table_PBS_SQL_DB2_PBSSQL_PBS_NDP_Tina_CG_QtrlyPerformance_Final[[#This Row],[GOU EXP]]+Table_PBS_SQL_DB2_PBSSQL_PBS_NDP_Tina_CG_QtrlyPerformance_Final[[#This Row],[EXT EXP]]</f>
        <v>84408650</v>
      </c>
      <c r="AU4132" s="11" t="str">
        <f>IF(Table_PBS_SQL_DB2_PBSSQL_PBS_NDP_Tina_CG_QtrlyPerformance_Final[[#This Row],[Item_Code]]&gt;"300000", "Capital", "Recurrent")</f>
        <v>Capital</v>
      </c>
    </row>
    <row r="4133" spans="1:47" x14ac:dyDescent="0.25">
      <c r="A4133" t="s">
        <v>269</v>
      </c>
      <c r="B4133" t="s">
        <v>270</v>
      </c>
      <c r="C4133" t="s">
        <v>218</v>
      </c>
      <c r="D4133" t="s">
        <v>1254</v>
      </c>
      <c r="E4133" t="s">
        <v>87</v>
      </c>
      <c r="F4133" t="s">
        <v>1264</v>
      </c>
      <c r="G4133" t="s">
        <v>465</v>
      </c>
      <c r="H4133" t="s">
        <v>1608</v>
      </c>
      <c r="I4133" t="s">
        <v>467</v>
      </c>
      <c r="J4133" t="s">
        <v>1610</v>
      </c>
      <c r="K4133" t="s">
        <v>271</v>
      </c>
      <c r="L4133" t="s">
        <v>1609</v>
      </c>
      <c r="M4133" t="s">
        <v>1300</v>
      </c>
      <c r="N4133" t="s">
        <v>1301</v>
      </c>
      <c r="O4133" t="s">
        <v>978</v>
      </c>
      <c r="P4133" t="s">
        <v>979</v>
      </c>
      <c r="Q4133" s="11">
        <v>0</v>
      </c>
      <c r="R4133" s="11">
        <v>0</v>
      </c>
      <c r="S4133" s="11">
        <v>0</v>
      </c>
      <c r="T4133" s="11">
        <v>0</v>
      </c>
      <c r="U4133" s="11">
        <v>2600000000</v>
      </c>
      <c r="V4133" s="11">
        <v>0</v>
      </c>
      <c r="W4133" s="11">
        <v>0</v>
      </c>
      <c r="X4133" s="11">
        <v>2600000000</v>
      </c>
      <c r="Y4133" s="11">
        <v>0</v>
      </c>
      <c r="Z4133" s="11">
        <v>0</v>
      </c>
      <c r="AA4133" s="11">
        <v>0</v>
      </c>
      <c r="AB4133" s="11">
        <v>0</v>
      </c>
      <c r="AC4133" s="11">
        <v>0</v>
      </c>
      <c r="AD4133" s="11">
        <v>0</v>
      </c>
      <c r="AE4133" s="11">
        <v>0</v>
      </c>
      <c r="AF4133" s="11">
        <v>0</v>
      </c>
      <c r="AG4133" s="11">
        <v>0</v>
      </c>
      <c r="AH4133" s="11">
        <v>0</v>
      </c>
      <c r="AI4133" s="11">
        <v>0</v>
      </c>
      <c r="AJ4133" s="11">
        <v>0</v>
      </c>
      <c r="AK4133" s="11">
        <v>0</v>
      </c>
      <c r="AL4133" s="11">
        <v>0</v>
      </c>
      <c r="AM4133" s="11">
        <v>0</v>
      </c>
      <c r="AN4133" s="11">
        <v>0</v>
      </c>
      <c r="AO41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33" s="11">
        <f>Table_PBS_SQL_DB2_PBSSQL_PBS_NDP_Tina_CG_QtrlyPerformance_Final[[#This Row],[GOU REL]]+Table_PBS_SQL_DB2_PBSSQL_PBS_NDP_Tina_CG_QtrlyPerformance_Final[[#This Row],[EXT REL]]</f>
        <v>0</v>
      </c>
      <c r="AT4133" s="11">
        <f>Table_PBS_SQL_DB2_PBSSQL_PBS_NDP_Tina_CG_QtrlyPerformance_Final[[#This Row],[GOU EXP]]+Table_PBS_SQL_DB2_PBSSQL_PBS_NDP_Tina_CG_QtrlyPerformance_Final[[#This Row],[EXT EXP]]</f>
        <v>0</v>
      </c>
      <c r="AU4133" s="11" t="str">
        <f>IF(Table_PBS_SQL_DB2_PBSSQL_PBS_NDP_Tina_CG_QtrlyPerformance_Final[[#This Row],[Item_Code]]&gt;"300000", "Capital", "Recurrent")</f>
        <v>Recurrent</v>
      </c>
    </row>
    <row r="4134" spans="1:47" x14ac:dyDescent="0.25">
      <c r="A4134" t="s">
        <v>269</v>
      </c>
      <c r="B4134" t="s">
        <v>270</v>
      </c>
      <c r="C4134" t="s">
        <v>218</v>
      </c>
      <c r="D4134" t="s">
        <v>1254</v>
      </c>
      <c r="E4134" t="s">
        <v>97</v>
      </c>
      <c r="F4134" t="s">
        <v>1290</v>
      </c>
      <c r="G4134" t="s">
        <v>465</v>
      </c>
      <c r="H4134" t="s">
        <v>1608</v>
      </c>
      <c r="I4134" t="s">
        <v>896</v>
      </c>
      <c r="J4134" t="s">
        <v>897</v>
      </c>
      <c r="K4134" t="s">
        <v>1611</v>
      </c>
      <c r="L4134" t="s">
        <v>1612</v>
      </c>
      <c r="M4134" t="s">
        <v>1232</v>
      </c>
      <c r="N4134" t="s">
        <v>1586</v>
      </c>
      <c r="O4134" t="s">
        <v>1615</v>
      </c>
      <c r="P4134" t="s">
        <v>1616</v>
      </c>
      <c r="Q4134" s="11">
        <v>0</v>
      </c>
      <c r="R4134" s="11">
        <v>0</v>
      </c>
      <c r="S4134" s="11">
        <v>0</v>
      </c>
      <c r="T4134" s="11">
        <v>0</v>
      </c>
      <c r="U4134" s="11">
        <v>0</v>
      </c>
      <c r="V4134" s="11">
        <v>0</v>
      </c>
      <c r="W4134" s="11">
        <v>0</v>
      </c>
      <c r="X4134" s="11">
        <v>0</v>
      </c>
      <c r="Y4134" s="11">
        <v>0</v>
      </c>
      <c r="Z4134" s="11">
        <v>0</v>
      </c>
      <c r="AA4134" s="11">
        <v>3844000000</v>
      </c>
      <c r="AB4134" s="11">
        <v>0</v>
      </c>
      <c r="AC4134" s="11">
        <v>0</v>
      </c>
      <c r="AD4134" s="11">
        <v>0</v>
      </c>
      <c r="AE4134" s="11">
        <v>0</v>
      </c>
      <c r="AF4134" s="11">
        <v>2595963599</v>
      </c>
      <c r="AG4134" s="11">
        <v>0</v>
      </c>
      <c r="AH4134" s="11">
        <v>0</v>
      </c>
      <c r="AI4134" s="11">
        <v>0</v>
      </c>
      <c r="AJ4134" s="11">
        <v>0</v>
      </c>
      <c r="AK4134" s="11">
        <v>0</v>
      </c>
      <c r="AL4134" s="11">
        <v>0</v>
      </c>
      <c r="AM4134" s="11">
        <v>0</v>
      </c>
      <c r="AN4134" s="11">
        <v>0</v>
      </c>
      <c r="AO41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3844000000</v>
      </c>
      <c r="AQ41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2595963599</v>
      </c>
      <c r="AS4134" s="11">
        <f>Table_PBS_SQL_DB2_PBSSQL_PBS_NDP_Tina_CG_QtrlyPerformance_Final[[#This Row],[GOU REL]]+Table_PBS_SQL_DB2_PBSSQL_PBS_NDP_Tina_CG_QtrlyPerformance_Final[[#This Row],[EXT REL]]</f>
        <v>3844000000</v>
      </c>
      <c r="AT4134" s="11">
        <f>Table_PBS_SQL_DB2_PBSSQL_PBS_NDP_Tina_CG_QtrlyPerformance_Final[[#This Row],[GOU EXP]]+Table_PBS_SQL_DB2_PBSSQL_PBS_NDP_Tina_CG_QtrlyPerformance_Final[[#This Row],[EXT EXP]]</f>
        <v>2595963599</v>
      </c>
      <c r="AU4134" s="11" t="str">
        <f>IF(Table_PBS_SQL_DB2_PBSSQL_PBS_NDP_Tina_CG_QtrlyPerformance_Final[[#This Row],[Item_Code]]&gt;"300000", "Capital", "Recurrent")</f>
        <v>Capital</v>
      </c>
    </row>
    <row r="4135" spans="1:47" x14ac:dyDescent="0.25">
      <c r="A4135" t="s">
        <v>269</v>
      </c>
      <c r="B4135" t="s">
        <v>270</v>
      </c>
      <c r="C4135" t="s">
        <v>218</v>
      </c>
      <c r="D4135" t="s">
        <v>1254</v>
      </c>
      <c r="E4135" t="s">
        <v>97</v>
      </c>
      <c r="F4135" t="s">
        <v>1290</v>
      </c>
      <c r="G4135" t="s">
        <v>465</v>
      </c>
      <c r="H4135" t="s">
        <v>1608</v>
      </c>
      <c r="I4135" t="s">
        <v>896</v>
      </c>
      <c r="J4135" t="s">
        <v>897</v>
      </c>
      <c r="K4135" t="s">
        <v>1611</v>
      </c>
      <c r="L4135" t="s">
        <v>1612</v>
      </c>
      <c r="M4135" t="s">
        <v>1613</v>
      </c>
      <c r="N4135" t="s">
        <v>1614</v>
      </c>
      <c r="O4135" t="s">
        <v>1083</v>
      </c>
      <c r="P4135" t="s">
        <v>1084</v>
      </c>
      <c r="Q4135" s="11">
        <v>0</v>
      </c>
      <c r="R4135" s="11">
        <v>0</v>
      </c>
      <c r="S4135" s="11">
        <v>0</v>
      </c>
      <c r="T4135" s="11">
        <v>0</v>
      </c>
      <c r="U4135" s="11">
        <v>0</v>
      </c>
      <c r="V4135" s="11">
        <v>0</v>
      </c>
      <c r="W4135" s="11">
        <v>0</v>
      </c>
      <c r="X4135" s="11">
        <v>0</v>
      </c>
      <c r="Y4135" s="11">
        <v>0</v>
      </c>
      <c r="Z4135" s="11">
        <v>0</v>
      </c>
      <c r="AA4135" s="11">
        <v>1994441191</v>
      </c>
      <c r="AB4135" s="11">
        <v>112164350</v>
      </c>
      <c r="AC4135" s="11">
        <v>0</v>
      </c>
      <c r="AD4135" s="11">
        <v>0</v>
      </c>
      <c r="AE4135" s="11">
        <v>0</v>
      </c>
      <c r="AF4135" s="11">
        <v>1148105906</v>
      </c>
      <c r="AG4135" s="11">
        <v>0</v>
      </c>
      <c r="AH4135" s="11">
        <v>0</v>
      </c>
      <c r="AI4135" s="11">
        <v>0</v>
      </c>
      <c r="AJ4135" s="11">
        <v>0</v>
      </c>
      <c r="AK4135" s="11">
        <v>0</v>
      </c>
      <c r="AL4135" s="11">
        <v>0</v>
      </c>
      <c r="AM4135" s="11">
        <v>0</v>
      </c>
      <c r="AN4135" s="11">
        <v>0</v>
      </c>
      <c r="AO41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1994441191</v>
      </c>
      <c r="AQ41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1260270256</v>
      </c>
      <c r="AS4135" s="11">
        <f>Table_PBS_SQL_DB2_PBSSQL_PBS_NDP_Tina_CG_QtrlyPerformance_Final[[#This Row],[GOU REL]]+Table_PBS_SQL_DB2_PBSSQL_PBS_NDP_Tina_CG_QtrlyPerformance_Final[[#This Row],[EXT REL]]</f>
        <v>1994441191</v>
      </c>
      <c r="AT4135" s="11">
        <f>Table_PBS_SQL_DB2_PBSSQL_PBS_NDP_Tina_CG_QtrlyPerformance_Final[[#This Row],[GOU EXP]]+Table_PBS_SQL_DB2_PBSSQL_PBS_NDP_Tina_CG_QtrlyPerformance_Final[[#This Row],[EXT EXP]]</f>
        <v>1260270256</v>
      </c>
      <c r="AU4135" s="11" t="str">
        <f>IF(Table_PBS_SQL_DB2_PBSSQL_PBS_NDP_Tina_CG_QtrlyPerformance_Final[[#This Row],[Item_Code]]&gt;"300000", "Capital", "Recurrent")</f>
        <v>Recurrent</v>
      </c>
    </row>
    <row r="4136" spans="1:47" x14ac:dyDescent="0.25">
      <c r="A4136" t="s">
        <v>269</v>
      </c>
      <c r="B4136" t="s">
        <v>270</v>
      </c>
      <c r="C4136" t="s">
        <v>218</v>
      </c>
      <c r="D4136" t="s">
        <v>1254</v>
      </c>
      <c r="E4136" t="s">
        <v>97</v>
      </c>
      <c r="F4136" t="s">
        <v>1290</v>
      </c>
      <c r="G4136" t="s">
        <v>465</v>
      </c>
      <c r="H4136" t="s">
        <v>1608</v>
      </c>
      <c r="I4136" t="s">
        <v>467</v>
      </c>
      <c r="J4136" t="s">
        <v>1610</v>
      </c>
      <c r="K4136" t="s">
        <v>273</v>
      </c>
      <c r="L4136" t="s">
        <v>1605</v>
      </c>
      <c r="M4136" t="s">
        <v>1232</v>
      </c>
      <c r="N4136" t="s">
        <v>1586</v>
      </c>
      <c r="O4136" t="s">
        <v>1052</v>
      </c>
      <c r="P4136" t="s">
        <v>1053</v>
      </c>
      <c r="Q4136" s="11">
        <v>0</v>
      </c>
      <c r="R4136" s="11">
        <v>0</v>
      </c>
      <c r="S4136" s="11">
        <v>2144807456</v>
      </c>
      <c r="T4136" s="11">
        <v>-2144807456</v>
      </c>
      <c r="U4136" s="11">
        <v>19303267106</v>
      </c>
      <c r="V4136" s="11">
        <v>0</v>
      </c>
      <c r="W4136" s="11">
        <v>21448074562</v>
      </c>
      <c r="X4136" s="11">
        <v>0</v>
      </c>
      <c r="Y4136" s="11">
        <v>0</v>
      </c>
      <c r="Z4136" s="11">
        <v>0</v>
      </c>
      <c r="AA4136" s="11">
        <v>0</v>
      </c>
      <c r="AB4136" s="11">
        <v>0</v>
      </c>
      <c r="AC4136" s="11">
        <v>3617192637</v>
      </c>
      <c r="AD4136" s="11">
        <v>3127424837</v>
      </c>
      <c r="AE4136" s="11">
        <v>0</v>
      </c>
      <c r="AF4136" s="11">
        <v>0</v>
      </c>
      <c r="AG4136" s="11">
        <v>3000000000</v>
      </c>
      <c r="AH4136" s="11">
        <v>3489767797</v>
      </c>
      <c r="AI4136" s="11">
        <v>0</v>
      </c>
      <c r="AJ4136" s="11">
        <v>0</v>
      </c>
      <c r="AK4136" s="11">
        <v>12686074469</v>
      </c>
      <c r="AL4136" s="11">
        <v>12686074469</v>
      </c>
      <c r="AM4136" s="11">
        <v>0</v>
      </c>
      <c r="AN4136" s="11">
        <v>0</v>
      </c>
      <c r="AO41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19303267106</v>
      </c>
      <c r="AP41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19303267103</v>
      </c>
      <c r="AR41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36" s="11">
        <f>Table_PBS_SQL_DB2_PBSSQL_PBS_NDP_Tina_CG_QtrlyPerformance_Final[[#This Row],[GOU REL]]+Table_PBS_SQL_DB2_PBSSQL_PBS_NDP_Tina_CG_QtrlyPerformance_Final[[#This Row],[EXT REL]]</f>
        <v>19303267106</v>
      </c>
      <c r="AT4136" s="11">
        <f>Table_PBS_SQL_DB2_PBSSQL_PBS_NDP_Tina_CG_QtrlyPerformance_Final[[#This Row],[GOU EXP]]+Table_PBS_SQL_DB2_PBSSQL_PBS_NDP_Tina_CG_QtrlyPerformance_Final[[#This Row],[EXT EXP]]</f>
        <v>19303267103</v>
      </c>
      <c r="AU4136" s="11" t="str">
        <f>IF(Table_PBS_SQL_DB2_PBSSQL_PBS_NDP_Tina_CG_QtrlyPerformance_Final[[#This Row],[Item_Code]]&gt;"300000", "Capital", "Recurrent")</f>
        <v>Capital</v>
      </c>
    </row>
    <row r="4137" spans="1:47" x14ac:dyDescent="0.25">
      <c r="A4137" t="s">
        <v>269</v>
      </c>
      <c r="B4137" t="s">
        <v>270</v>
      </c>
      <c r="C4137" t="s">
        <v>218</v>
      </c>
      <c r="D4137" t="s">
        <v>1254</v>
      </c>
      <c r="E4137" t="s">
        <v>97</v>
      </c>
      <c r="F4137" t="s">
        <v>1290</v>
      </c>
      <c r="G4137" t="s">
        <v>465</v>
      </c>
      <c r="H4137" t="s">
        <v>1608</v>
      </c>
      <c r="I4137" t="s">
        <v>467</v>
      </c>
      <c r="J4137" t="s">
        <v>1610</v>
      </c>
      <c r="K4137" t="s">
        <v>273</v>
      </c>
      <c r="L4137" t="s">
        <v>1605</v>
      </c>
      <c r="M4137" t="s">
        <v>1044</v>
      </c>
      <c r="N4137" t="s">
        <v>1045</v>
      </c>
      <c r="O4137" t="s">
        <v>1302</v>
      </c>
      <c r="P4137" t="s">
        <v>1303</v>
      </c>
      <c r="Q4137" s="11">
        <v>0</v>
      </c>
      <c r="R4137" s="11">
        <v>0</v>
      </c>
      <c r="S4137" s="11">
        <v>0</v>
      </c>
      <c r="T4137" s="11">
        <v>0</v>
      </c>
      <c r="U4137" s="11">
        <v>29628986233</v>
      </c>
      <c r="V4137" s="11">
        <v>0</v>
      </c>
      <c r="W4137" s="11">
        <v>29628986233</v>
      </c>
      <c r="X4137" s="11">
        <v>0</v>
      </c>
      <c r="Y4137" s="11">
        <v>0</v>
      </c>
      <c r="Z4137" s="11">
        <v>0</v>
      </c>
      <c r="AA4137" s="11">
        <v>0</v>
      </c>
      <c r="AB4137" s="11">
        <v>0</v>
      </c>
      <c r="AC4137" s="11">
        <v>5882731253</v>
      </c>
      <c r="AD4137" s="11">
        <v>5619040888</v>
      </c>
      <c r="AE4137" s="11">
        <v>0</v>
      </c>
      <c r="AF4137" s="11">
        <v>0</v>
      </c>
      <c r="AG4137" s="11">
        <v>4780907552</v>
      </c>
      <c r="AH4137" s="11">
        <v>5044597916</v>
      </c>
      <c r="AI4137" s="11">
        <v>0</v>
      </c>
      <c r="AJ4137" s="11">
        <v>0</v>
      </c>
      <c r="AK4137" s="11">
        <v>18965347428</v>
      </c>
      <c r="AL4137" s="11">
        <v>18965347430</v>
      </c>
      <c r="AM4137" s="11">
        <v>0</v>
      </c>
      <c r="AN4137" s="11">
        <v>0</v>
      </c>
      <c r="AO41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29628986233</v>
      </c>
      <c r="AP41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29628986234</v>
      </c>
      <c r="AR41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37" s="11">
        <f>Table_PBS_SQL_DB2_PBSSQL_PBS_NDP_Tina_CG_QtrlyPerformance_Final[[#This Row],[GOU REL]]+Table_PBS_SQL_DB2_PBSSQL_PBS_NDP_Tina_CG_QtrlyPerformance_Final[[#This Row],[EXT REL]]</f>
        <v>29628986233</v>
      </c>
      <c r="AT4137" s="11">
        <f>Table_PBS_SQL_DB2_PBSSQL_PBS_NDP_Tina_CG_QtrlyPerformance_Final[[#This Row],[GOU EXP]]+Table_PBS_SQL_DB2_PBSSQL_PBS_NDP_Tina_CG_QtrlyPerformance_Final[[#This Row],[EXT EXP]]</f>
        <v>29628986234</v>
      </c>
      <c r="AU4137" s="11" t="str">
        <f>IF(Table_PBS_SQL_DB2_PBSSQL_PBS_NDP_Tina_CG_QtrlyPerformance_Final[[#This Row],[Item_Code]]&gt;"300000", "Capital", "Recurrent")</f>
        <v>Capital</v>
      </c>
    </row>
    <row r="4138" spans="1:47" x14ac:dyDescent="0.25">
      <c r="A4138" t="s">
        <v>269</v>
      </c>
      <c r="B4138" t="s">
        <v>270</v>
      </c>
      <c r="C4138" t="s">
        <v>293</v>
      </c>
      <c r="D4138" t="s">
        <v>1206</v>
      </c>
      <c r="E4138" t="s">
        <v>31</v>
      </c>
      <c r="F4138" t="s">
        <v>1207</v>
      </c>
      <c r="G4138" t="s">
        <v>87</v>
      </c>
      <c r="H4138" t="s">
        <v>1617</v>
      </c>
      <c r="I4138" t="s">
        <v>467</v>
      </c>
      <c r="J4138" t="s">
        <v>1617</v>
      </c>
      <c r="K4138" t="s">
        <v>273</v>
      </c>
      <c r="L4138" t="s">
        <v>1605</v>
      </c>
      <c r="M4138" t="s">
        <v>1044</v>
      </c>
      <c r="N4138" t="s">
        <v>1045</v>
      </c>
      <c r="O4138" t="s">
        <v>1052</v>
      </c>
      <c r="P4138" t="s">
        <v>1053</v>
      </c>
      <c r="Q4138" s="11">
        <v>0</v>
      </c>
      <c r="R4138" s="11">
        <v>0</v>
      </c>
      <c r="S4138" s="11">
        <v>0</v>
      </c>
      <c r="T4138" s="11">
        <v>0</v>
      </c>
      <c r="U4138" s="11">
        <v>6166509000</v>
      </c>
      <c r="V4138" s="11">
        <v>0</v>
      </c>
      <c r="W4138" s="11">
        <v>6166509000</v>
      </c>
      <c r="X4138" s="11">
        <v>0</v>
      </c>
      <c r="Y4138" s="11">
        <v>0</v>
      </c>
      <c r="Z4138" s="11">
        <v>0</v>
      </c>
      <c r="AA4138" s="11">
        <v>0</v>
      </c>
      <c r="AB4138" s="11">
        <v>0</v>
      </c>
      <c r="AC4138" s="11">
        <v>0</v>
      </c>
      <c r="AD4138" s="11">
        <v>0</v>
      </c>
      <c r="AE4138" s="11">
        <v>0</v>
      </c>
      <c r="AF4138" s="11">
        <v>0</v>
      </c>
      <c r="AG4138" s="11">
        <v>0</v>
      </c>
      <c r="AH4138" s="11">
        <v>0</v>
      </c>
      <c r="AI4138" s="11">
        <v>0</v>
      </c>
      <c r="AJ4138" s="11">
        <v>0</v>
      </c>
      <c r="AK4138" s="11">
        <v>6166509000</v>
      </c>
      <c r="AL4138" s="11">
        <v>6166509000</v>
      </c>
      <c r="AM4138" s="11">
        <v>0</v>
      </c>
      <c r="AN4138" s="11">
        <v>0</v>
      </c>
      <c r="AO41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6166509000</v>
      </c>
      <c r="AP41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6166509000</v>
      </c>
      <c r="AR41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38" s="11">
        <f>Table_PBS_SQL_DB2_PBSSQL_PBS_NDP_Tina_CG_QtrlyPerformance_Final[[#This Row],[GOU REL]]+Table_PBS_SQL_DB2_PBSSQL_PBS_NDP_Tina_CG_QtrlyPerformance_Final[[#This Row],[EXT REL]]</f>
        <v>6166509000</v>
      </c>
      <c r="AT4138" s="11">
        <f>Table_PBS_SQL_DB2_PBSSQL_PBS_NDP_Tina_CG_QtrlyPerformance_Final[[#This Row],[GOU EXP]]+Table_PBS_SQL_DB2_PBSSQL_PBS_NDP_Tina_CG_QtrlyPerformance_Final[[#This Row],[EXT EXP]]</f>
        <v>6166509000</v>
      </c>
      <c r="AU4138" s="11" t="str">
        <f>IF(Table_PBS_SQL_DB2_PBSSQL_PBS_NDP_Tina_CG_QtrlyPerformance_Final[[#This Row],[Item_Code]]&gt;"300000", "Capital", "Recurrent")</f>
        <v>Capital</v>
      </c>
    </row>
    <row r="4139" spans="1:47" x14ac:dyDescent="0.25">
      <c r="A4139" t="s">
        <v>269</v>
      </c>
      <c r="B4139" t="s">
        <v>270</v>
      </c>
      <c r="C4139" t="s">
        <v>676</v>
      </c>
      <c r="D4139" t="s">
        <v>990</v>
      </c>
      <c r="E4139" t="s">
        <v>75</v>
      </c>
      <c r="F4139" t="s">
        <v>998</v>
      </c>
      <c r="G4139" t="s">
        <v>177</v>
      </c>
      <c r="H4139" t="s">
        <v>2355</v>
      </c>
      <c r="I4139" t="s">
        <v>507</v>
      </c>
      <c r="J4139" t="s">
        <v>2355</v>
      </c>
      <c r="K4139" t="s">
        <v>273</v>
      </c>
      <c r="L4139" t="s">
        <v>1605</v>
      </c>
      <c r="M4139" t="s">
        <v>866</v>
      </c>
      <c r="N4139" t="s">
        <v>867</v>
      </c>
      <c r="O4139" t="s">
        <v>1011</v>
      </c>
      <c r="P4139" t="s">
        <v>1012</v>
      </c>
      <c r="Q4139" s="11">
        <v>0</v>
      </c>
      <c r="R4139" s="11">
        <v>0</v>
      </c>
      <c r="S4139" s="11">
        <v>0</v>
      </c>
      <c r="T4139" s="11">
        <v>0</v>
      </c>
      <c r="U4139" s="11">
        <v>71232120</v>
      </c>
      <c r="V4139" s="11">
        <v>0</v>
      </c>
      <c r="W4139" s="11">
        <v>71232120</v>
      </c>
      <c r="X4139" s="11">
        <v>0</v>
      </c>
      <c r="Y4139" s="11">
        <v>0</v>
      </c>
      <c r="Z4139" s="11">
        <v>0</v>
      </c>
      <c r="AA4139" s="11">
        <v>0</v>
      </c>
      <c r="AB4139" s="11">
        <v>0</v>
      </c>
      <c r="AC4139" s="11">
        <v>45500000</v>
      </c>
      <c r="AD4139" s="11">
        <v>38955602</v>
      </c>
      <c r="AE4139" s="11">
        <v>0</v>
      </c>
      <c r="AF4139" s="11">
        <v>0</v>
      </c>
      <c r="AG4139" s="11">
        <v>0</v>
      </c>
      <c r="AH4139" s="11">
        <v>6409000</v>
      </c>
      <c r="AI4139" s="11">
        <v>0</v>
      </c>
      <c r="AJ4139" s="11">
        <v>0</v>
      </c>
      <c r="AK4139" s="11">
        <v>25732120</v>
      </c>
      <c r="AL4139" s="11">
        <v>13392520</v>
      </c>
      <c r="AM4139" s="11">
        <v>0</v>
      </c>
      <c r="AN4139" s="11">
        <v>0</v>
      </c>
      <c r="AO41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71232120</v>
      </c>
      <c r="AP41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58757122</v>
      </c>
      <c r="AR41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39" s="11">
        <f>Table_PBS_SQL_DB2_PBSSQL_PBS_NDP_Tina_CG_QtrlyPerformance_Final[[#This Row],[GOU REL]]+Table_PBS_SQL_DB2_PBSSQL_PBS_NDP_Tina_CG_QtrlyPerformance_Final[[#This Row],[EXT REL]]</f>
        <v>71232120</v>
      </c>
      <c r="AT4139" s="11">
        <f>Table_PBS_SQL_DB2_PBSSQL_PBS_NDP_Tina_CG_QtrlyPerformance_Final[[#This Row],[GOU EXP]]+Table_PBS_SQL_DB2_PBSSQL_PBS_NDP_Tina_CG_QtrlyPerformance_Final[[#This Row],[EXT EXP]]</f>
        <v>58757122</v>
      </c>
      <c r="AU4139" s="11" t="str">
        <f>IF(Table_PBS_SQL_DB2_PBSSQL_PBS_NDP_Tina_CG_QtrlyPerformance_Final[[#This Row],[Item_Code]]&gt;"300000", "Capital", "Recurrent")</f>
        <v>Recurrent</v>
      </c>
    </row>
    <row r="4140" spans="1:47" x14ac:dyDescent="0.25">
      <c r="A4140" t="s">
        <v>55</v>
      </c>
      <c r="B4140" t="s">
        <v>56</v>
      </c>
      <c r="C4140" t="s">
        <v>31</v>
      </c>
      <c r="D4140" t="s">
        <v>1031</v>
      </c>
      <c r="E4140" t="s">
        <v>31</v>
      </c>
      <c r="F4140" t="s">
        <v>1032</v>
      </c>
      <c r="G4140" t="s">
        <v>31</v>
      </c>
      <c r="H4140" t="s">
        <v>1623</v>
      </c>
      <c r="I4140" t="s">
        <v>493</v>
      </c>
      <c r="J4140" t="s">
        <v>1624</v>
      </c>
      <c r="K4140" t="s">
        <v>774</v>
      </c>
      <c r="L4140" t="s">
        <v>775</v>
      </c>
      <c r="M4140" t="s">
        <v>1130</v>
      </c>
      <c r="N4140" t="s">
        <v>1131</v>
      </c>
      <c r="O4140" t="s">
        <v>1028</v>
      </c>
      <c r="P4140" t="s">
        <v>1029</v>
      </c>
      <c r="Q4140" s="11">
        <v>0</v>
      </c>
      <c r="R4140" s="11">
        <v>0</v>
      </c>
      <c r="S4140" s="11">
        <v>0</v>
      </c>
      <c r="T4140" s="11">
        <v>0</v>
      </c>
      <c r="U4140" s="11">
        <v>155000000</v>
      </c>
      <c r="V4140" s="11">
        <v>0</v>
      </c>
      <c r="W4140" s="11">
        <v>155000000</v>
      </c>
      <c r="X4140" s="11">
        <v>0</v>
      </c>
      <c r="Y4140" s="11">
        <v>155000000</v>
      </c>
      <c r="Z4140" s="11">
        <v>68741901</v>
      </c>
      <c r="AA4140" s="11">
        <v>0</v>
      </c>
      <c r="AB4140" s="11">
        <v>0</v>
      </c>
      <c r="AC4140" s="11">
        <v>0</v>
      </c>
      <c r="AD4140" s="11">
        <v>85189013</v>
      </c>
      <c r="AE4140" s="11">
        <v>0</v>
      </c>
      <c r="AF4140" s="11">
        <v>0</v>
      </c>
      <c r="AG4140" s="11">
        <v>0</v>
      </c>
      <c r="AH4140" s="11">
        <v>1069086</v>
      </c>
      <c r="AI4140" s="11">
        <v>0</v>
      </c>
      <c r="AJ4140" s="11">
        <v>0</v>
      </c>
      <c r="AK4140" s="11">
        <v>0</v>
      </c>
      <c r="AL4140" s="11">
        <v>0</v>
      </c>
      <c r="AM4140" s="11">
        <v>0</v>
      </c>
      <c r="AN4140" s="11">
        <v>0</v>
      </c>
      <c r="AO41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155000000</v>
      </c>
      <c r="AP41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155000000</v>
      </c>
      <c r="AR41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0" s="11">
        <f>Table_PBS_SQL_DB2_PBSSQL_PBS_NDP_Tina_CG_QtrlyPerformance_Final[[#This Row],[GOU REL]]+Table_PBS_SQL_DB2_PBSSQL_PBS_NDP_Tina_CG_QtrlyPerformance_Final[[#This Row],[EXT REL]]</f>
        <v>155000000</v>
      </c>
      <c r="AT4140" s="11">
        <f>Table_PBS_SQL_DB2_PBSSQL_PBS_NDP_Tina_CG_QtrlyPerformance_Final[[#This Row],[GOU EXP]]+Table_PBS_SQL_DB2_PBSSQL_PBS_NDP_Tina_CG_QtrlyPerformance_Final[[#This Row],[EXT EXP]]</f>
        <v>155000000</v>
      </c>
      <c r="AU4140" s="11" t="str">
        <f>IF(Table_PBS_SQL_DB2_PBSSQL_PBS_NDP_Tina_CG_QtrlyPerformance_Final[[#This Row],[Item_Code]]&gt;"300000", "Capital", "Recurrent")</f>
        <v>Recurrent</v>
      </c>
    </row>
    <row r="4141" spans="1:47" x14ac:dyDescent="0.25">
      <c r="A4141" t="s">
        <v>55</v>
      </c>
      <c r="B4141" t="s">
        <v>56</v>
      </c>
      <c r="C4141" t="s">
        <v>31</v>
      </c>
      <c r="D4141" t="s">
        <v>1031</v>
      </c>
      <c r="E4141" t="s">
        <v>31</v>
      </c>
      <c r="F4141" t="s">
        <v>1032</v>
      </c>
      <c r="G4141" t="s">
        <v>31</v>
      </c>
      <c r="H4141" t="s">
        <v>1623</v>
      </c>
      <c r="I4141" t="s">
        <v>493</v>
      </c>
      <c r="J4141" t="s">
        <v>1624</v>
      </c>
      <c r="K4141" t="s">
        <v>774</v>
      </c>
      <c r="L4141" t="s">
        <v>775</v>
      </c>
      <c r="M4141" t="s">
        <v>1130</v>
      </c>
      <c r="N4141" t="s">
        <v>1131</v>
      </c>
      <c r="O4141" t="s">
        <v>2072</v>
      </c>
      <c r="P4141" t="s">
        <v>2073</v>
      </c>
      <c r="Q4141" s="11">
        <v>0</v>
      </c>
      <c r="R4141" s="11">
        <v>0</v>
      </c>
      <c r="S4141" s="11">
        <v>0</v>
      </c>
      <c r="T4141" s="11">
        <v>0</v>
      </c>
      <c r="U4141" s="11">
        <v>242364160</v>
      </c>
      <c r="V4141" s="11">
        <v>0</v>
      </c>
      <c r="W4141" s="11">
        <v>242364160</v>
      </c>
      <c r="X4141" s="11">
        <v>0</v>
      </c>
      <c r="Y4141" s="11">
        <v>240000000</v>
      </c>
      <c r="Z4141" s="11">
        <v>57645714</v>
      </c>
      <c r="AA4141" s="11">
        <v>0</v>
      </c>
      <c r="AB4141" s="11">
        <v>0</v>
      </c>
      <c r="AC4141" s="11">
        <v>0</v>
      </c>
      <c r="AD4141" s="11">
        <v>182007928</v>
      </c>
      <c r="AE4141" s="11">
        <v>0</v>
      </c>
      <c r="AF4141" s="11">
        <v>0</v>
      </c>
      <c r="AG4141" s="11">
        <v>2364160</v>
      </c>
      <c r="AH4141" s="11">
        <v>2710518</v>
      </c>
      <c r="AI4141" s="11">
        <v>0</v>
      </c>
      <c r="AJ4141" s="11">
        <v>0</v>
      </c>
      <c r="AK4141" s="11">
        <v>0</v>
      </c>
      <c r="AL4141" s="11">
        <v>0</v>
      </c>
      <c r="AM4141" s="11">
        <v>0</v>
      </c>
      <c r="AN4141" s="11">
        <v>0</v>
      </c>
      <c r="AO41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242364160</v>
      </c>
      <c r="AP41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242364160</v>
      </c>
      <c r="AR41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1" s="11">
        <f>Table_PBS_SQL_DB2_PBSSQL_PBS_NDP_Tina_CG_QtrlyPerformance_Final[[#This Row],[GOU REL]]+Table_PBS_SQL_DB2_PBSSQL_PBS_NDP_Tina_CG_QtrlyPerformance_Final[[#This Row],[EXT REL]]</f>
        <v>242364160</v>
      </c>
      <c r="AT4141" s="11">
        <f>Table_PBS_SQL_DB2_PBSSQL_PBS_NDP_Tina_CG_QtrlyPerformance_Final[[#This Row],[GOU EXP]]+Table_PBS_SQL_DB2_PBSSQL_PBS_NDP_Tina_CG_QtrlyPerformance_Final[[#This Row],[EXT EXP]]</f>
        <v>242364160</v>
      </c>
      <c r="AU4141" s="11" t="str">
        <f>IF(Table_PBS_SQL_DB2_PBSSQL_PBS_NDP_Tina_CG_QtrlyPerformance_Final[[#This Row],[Item_Code]]&gt;"300000", "Capital", "Recurrent")</f>
        <v>Recurrent</v>
      </c>
    </row>
    <row r="4142" spans="1:47" x14ac:dyDescent="0.25">
      <c r="A4142" t="s">
        <v>55</v>
      </c>
      <c r="B4142" t="s">
        <v>56</v>
      </c>
      <c r="C4142" t="s">
        <v>31</v>
      </c>
      <c r="D4142" t="s">
        <v>1031</v>
      </c>
      <c r="E4142" t="s">
        <v>31</v>
      </c>
      <c r="F4142" t="s">
        <v>1032</v>
      </c>
      <c r="G4142" t="s">
        <v>31</v>
      </c>
      <c r="H4142" t="s">
        <v>1623</v>
      </c>
      <c r="I4142" t="s">
        <v>493</v>
      </c>
      <c r="J4142" t="s">
        <v>1624</v>
      </c>
      <c r="K4142" t="s">
        <v>774</v>
      </c>
      <c r="L4142" t="s">
        <v>775</v>
      </c>
      <c r="M4142" t="s">
        <v>1130</v>
      </c>
      <c r="N4142" t="s">
        <v>1131</v>
      </c>
      <c r="O4142" t="s">
        <v>1064</v>
      </c>
      <c r="P4142" t="s">
        <v>1065</v>
      </c>
      <c r="Q4142" s="11">
        <v>0</v>
      </c>
      <c r="R4142" s="11">
        <v>0</v>
      </c>
      <c r="S4142" s="11">
        <v>0</v>
      </c>
      <c r="T4142" s="11">
        <v>0</v>
      </c>
      <c r="U4142" s="11">
        <v>227600000</v>
      </c>
      <c r="V4142" s="11">
        <v>0</v>
      </c>
      <c r="W4142" s="11">
        <v>227600000</v>
      </c>
      <c r="X4142" s="11">
        <v>0</v>
      </c>
      <c r="Y4142" s="11">
        <v>0</v>
      </c>
      <c r="Z4142" s="11">
        <v>0</v>
      </c>
      <c r="AA4142" s="11">
        <v>0</v>
      </c>
      <c r="AB4142" s="11">
        <v>0</v>
      </c>
      <c r="AC4142" s="11">
        <v>0</v>
      </c>
      <c r="AD4142" s="11">
        <v>0</v>
      </c>
      <c r="AE4142" s="11">
        <v>0</v>
      </c>
      <c r="AF4142" s="11">
        <v>0</v>
      </c>
      <c r="AG4142" s="11">
        <v>113800000</v>
      </c>
      <c r="AH4142" s="11">
        <v>0</v>
      </c>
      <c r="AI4142" s="11">
        <v>0</v>
      </c>
      <c r="AJ4142" s="11">
        <v>0</v>
      </c>
      <c r="AK4142" s="11">
        <v>113800000</v>
      </c>
      <c r="AL4142" s="11">
        <v>227600000</v>
      </c>
      <c r="AM4142" s="11">
        <v>0</v>
      </c>
      <c r="AN4142" s="11">
        <v>0</v>
      </c>
      <c r="AO41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227600000</v>
      </c>
      <c r="AP41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227600000</v>
      </c>
      <c r="AR41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2" s="11">
        <f>Table_PBS_SQL_DB2_PBSSQL_PBS_NDP_Tina_CG_QtrlyPerformance_Final[[#This Row],[GOU REL]]+Table_PBS_SQL_DB2_PBSSQL_PBS_NDP_Tina_CG_QtrlyPerformance_Final[[#This Row],[EXT REL]]</f>
        <v>227600000</v>
      </c>
      <c r="AT4142" s="11">
        <f>Table_PBS_SQL_DB2_PBSSQL_PBS_NDP_Tina_CG_QtrlyPerformance_Final[[#This Row],[GOU EXP]]+Table_PBS_SQL_DB2_PBSSQL_PBS_NDP_Tina_CG_QtrlyPerformance_Final[[#This Row],[EXT EXP]]</f>
        <v>227600000</v>
      </c>
      <c r="AU4142" s="11" t="str">
        <f>IF(Table_PBS_SQL_DB2_PBSSQL_PBS_NDP_Tina_CG_QtrlyPerformance_Final[[#This Row],[Item_Code]]&gt;"300000", "Capital", "Recurrent")</f>
        <v>Recurrent</v>
      </c>
    </row>
    <row r="4143" spans="1:47" x14ac:dyDescent="0.25">
      <c r="A4143" t="s">
        <v>55</v>
      </c>
      <c r="B4143" t="s">
        <v>56</v>
      </c>
      <c r="C4143" t="s">
        <v>31</v>
      </c>
      <c r="D4143" t="s">
        <v>1031</v>
      </c>
      <c r="E4143" t="s">
        <v>31</v>
      </c>
      <c r="F4143" t="s">
        <v>1032</v>
      </c>
      <c r="G4143" t="s">
        <v>31</v>
      </c>
      <c r="H4143" t="s">
        <v>1623</v>
      </c>
      <c r="I4143" t="s">
        <v>493</v>
      </c>
      <c r="J4143" t="s">
        <v>1624</v>
      </c>
      <c r="K4143" t="s">
        <v>774</v>
      </c>
      <c r="L4143" t="s">
        <v>775</v>
      </c>
      <c r="M4143" t="s">
        <v>1130</v>
      </c>
      <c r="N4143" t="s">
        <v>1131</v>
      </c>
      <c r="O4143" t="s">
        <v>1016</v>
      </c>
      <c r="P4143" t="s">
        <v>1017</v>
      </c>
      <c r="Q4143" s="11">
        <v>0</v>
      </c>
      <c r="R4143" s="11">
        <v>0</v>
      </c>
      <c r="S4143" s="11">
        <v>0</v>
      </c>
      <c r="T4143" s="11">
        <v>0</v>
      </c>
      <c r="U4143" s="11">
        <v>220000000</v>
      </c>
      <c r="V4143" s="11">
        <v>0</v>
      </c>
      <c r="W4143" s="11">
        <v>220000000</v>
      </c>
      <c r="X4143" s="11">
        <v>0</v>
      </c>
      <c r="Y4143" s="11">
        <v>70000000</v>
      </c>
      <c r="Z4143" s="11">
        <v>0</v>
      </c>
      <c r="AA4143" s="11">
        <v>0</v>
      </c>
      <c r="AB4143" s="11">
        <v>0</v>
      </c>
      <c r="AC4143" s="11">
        <v>0</v>
      </c>
      <c r="AD4143" s="11">
        <v>70000000</v>
      </c>
      <c r="AE4143" s="11">
        <v>0</v>
      </c>
      <c r="AF4143" s="11">
        <v>0</v>
      </c>
      <c r="AG4143" s="11">
        <v>150000000</v>
      </c>
      <c r="AH4143" s="11">
        <v>150000000</v>
      </c>
      <c r="AI4143" s="11">
        <v>0</v>
      </c>
      <c r="AJ4143" s="11">
        <v>0</v>
      </c>
      <c r="AK4143" s="11">
        <v>0</v>
      </c>
      <c r="AL4143" s="11">
        <v>0</v>
      </c>
      <c r="AM4143" s="11">
        <v>0</v>
      </c>
      <c r="AN4143" s="11">
        <v>0</v>
      </c>
      <c r="AO41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220000000</v>
      </c>
      <c r="AP41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220000000</v>
      </c>
      <c r="AR41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3" s="11">
        <f>Table_PBS_SQL_DB2_PBSSQL_PBS_NDP_Tina_CG_QtrlyPerformance_Final[[#This Row],[GOU REL]]+Table_PBS_SQL_DB2_PBSSQL_PBS_NDP_Tina_CG_QtrlyPerformance_Final[[#This Row],[EXT REL]]</f>
        <v>220000000</v>
      </c>
      <c r="AT4143" s="11">
        <f>Table_PBS_SQL_DB2_PBSSQL_PBS_NDP_Tina_CG_QtrlyPerformance_Final[[#This Row],[GOU EXP]]+Table_PBS_SQL_DB2_PBSSQL_PBS_NDP_Tina_CG_QtrlyPerformance_Final[[#This Row],[EXT EXP]]</f>
        <v>220000000</v>
      </c>
      <c r="AU4143" s="11" t="str">
        <f>IF(Table_PBS_SQL_DB2_PBSSQL_PBS_NDP_Tina_CG_QtrlyPerformance_Final[[#This Row],[Item_Code]]&gt;"300000", "Capital", "Recurrent")</f>
        <v>Recurrent</v>
      </c>
    </row>
    <row r="4144" spans="1:47" x14ac:dyDescent="0.25">
      <c r="A4144" t="s">
        <v>55</v>
      </c>
      <c r="B4144" t="s">
        <v>56</v>
      </c>
      <c r="C4144" t="s">
        <v>31</v>
      </c>
      <c r="D4144" t="s">
        <v>1031</v>
      </c>
      <c r="E4144" t="s">
        <v>31</v>
      </c>
      <c r="F4144" t="s">
        <v>1032</v>
      </c>
      <c r="G4144" t="s">
        <v>31</v>
      </c>
      <c r="H4144" t="s">
        <v>1623</v>
      </c>
      <c r="I4144" t="s">
        <v>493</v>
      </c>
      <c r="J4144" t="s">
        <v>1624</v>
      </c>
      <c r="K4144" t="s">
        <v>774</v>
      </c>
      <c r="L4144" t="s">
        <v>775</v>
      </c>
      <c r="M4144" t="s">
        <v>1130</v>
      </c>
      <c r="N4144" t="s">
        <v>1131</v>
      </c>
      <c r="O4144" t="s">
        <v>940</v>
      </c>
      <c r="P4144" t="s">
        <v>941</v>
      </c>
      <c r="Q4144" s="11">
        <v>0</v>
      </c>
      <c r="R4144" s="11">
        <v>0</v>
      </c>
      <c r="S4144" s="11">
        <v>0</v>
      </c>
      <c r="T4144" s="11">
        <v>0</v>
      </c>
      <c r="U4144" s="11">
        <v>150000000</v>
      </c>
      <c r="V4144" s="11">
        <v>0</v>
      </c>
      <c r="W4144" s="11">
        <v>150000000</v>
      </c>
      <c r="X4144" s="11">
        <v>0</v>
      </c>
      <c r="Y4144" s="11">
        <v>50000000</v>
      </c>
      <c r="Z4144" s="11">
        <v>0</v>
      </c>
      <c r="AA4144" s="11">
        <v>0</v>
      </c>
      <c r="AB4144" s="11">
        <v>0</v>
      </c>
      <c r="AC4144" s="11">
        <v>0</v>
      </c>
      <c r="AD4144" s="11">
        <v>50000000</v>
      </c>
      <c r="AE4144" s="11">
        <v>0</v>
      </c>
      <c r="AF4144" s="11">
        <v>0</v>
      </c>
      <c r="AG4144" s="11">
        <v>68800000</v>
      </c>
      <c r="AH4144" s="11">
        <v>68800000</v>
      </c>
      <c r="AI4144" s="11">
        <v>0</v>
      </c>
      <c r="AJ4144" s="11">
        <v>0</v>
      </c>
      <c r="AK4144" s="11">
        <v>31200000</v>
      </c>
      <c r="AL4144" s="11">
        <v>31200000</v>
      </c>
      <c r="AM4144" s="11">
        <v>0</v>
      </c>
      <c r="AN4144" s="11">
        <v>0</v>
      </c>
      <c r="AO41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41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41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4" s="11">
        <f>Table_PBS_SQL_DB2_PBSSQL_PBS_NDP_Tina_CG_QtrlyPerformance_Final[[#This Row],[GOU REL]]+Table_PBS_SQL_DB2_PBSSQL_PBS_NDP_Tina_CG_QtrlyPerformance_Final[[#This Row],[EXT REL]]</f>
        <v>150000000</v>
      </c>
      <c r="AT4144" s="11">
        <f>Table_PBS_SQL_DB2_PBSSQL_PBS_NDP_Tina_CG_QtrlyPerformance_Final[[#This Row],[GOU EXP]]+Table_PBS_SQL_DB2_PBSSQL_PBS_NDP_Tina_CG_QtrlyPerformance_Final[[#This Row],[EXT EXP]]</f>
        <v>150000000</v>
      </c>
      <c r="AU4144" s="11" t="str">
        <f>IF(Table_PBS_SQL_DB2_PBSSQL_PBS_NDP_Tina_CG_QtrlyPerformance_Final[[#This Row],[Item_Code]]&gt;"300000", "Capital", "Recurrent")</f>
        <v>Recurrent</v>
      </c>
    </row>
    <row r="4145" spans="1:47" x14ac:dyDescent="0.25">
      <c r="A4145" t="s">
        <v>55</v>
      </c>
      <c r="B4145" t="s">
        <v>56</v>
      </c>
      <c r="C4145" t="s">
        <v>31</v>
      </c>
      <c r="D4145" t="s">
        <v>1031</v>
      </c>
      <c r="E4145" t="s">
        <v>75</v>
      </c>
      <c r="F4145" t="s">
        <v>1042</v>
      </c>
      <c r="G4145" t="s">
        <v>31</v>
      </c>
      <c r="H4145" t="s">
        <v>1623</v>
      </c>
      <c r="I4145" t="s">
        <v>493</v>
      </c>
      <c r="J4145" t="s">
        <v>1624</v>
      </c>
      <c r="K4145" t="s">
        <v>774</v>
      </c>
      <c r="L4145" t="s">
        <v>775</v>
      </c>
      <c r="M4145" t="s">
        <v>1232</v>
      </c>
      <c r="N4145" t="s">
        <v>1233</v>
      </c>
      <c r="O4145" t="s">
        <v>1516</v>
      </c>
      <c r="P4145" t="s">
        <v>1517</v>
      </c>
      <c r="Q4145" s="11">
        <v>0</v>
      </c>
      <c r="R4145" s="11">
        <v>0</v>
      </c>
      <c r="S4145" s="11">
        <v>0</v>
      </c>
      <c r="T4145" s="11">
        <v>0</v>
      </c>
      <c r="U4145" s="11">
        <v>1548000000</v>
      </c>
      <c r="V4145" s="11">
        <v>0</v>
      </c>
      <c r="W4145" s="11">
        <v>1548000000</v>
      </c>
      <c r="X4145" s="11">
        <v>0</v>
      </c>
      <c r="Y4145" s="11">
        <v>0</v>
      </c>
      <c r="Z4145" s="11">
        <v>0</v>
      </c>
      <c r="AA4145" s="11">
        <v>0</v>
      </c>
      <c r="AB4145" s="11">
        <v>0</v>
      </c>
      <c r="AC4145" s="11">
        <v>0</v>
      </c>
      <c r="AD4145" s="11">
        <v>0</v>
      </c>
      <c r="AE4145" s="11">
        <v>0</v>
      </c>
      <c r="AF4145" s="11">
        <v>0</v>
      </c>
      <c r="AG4145" s="11">
        <v>1548000000</v>
      </c>
      <c r="AH4145" s="11">
        <v>1548000000</v>
      </c>
      <c r="AI4145" s="11">
        <v>0</v>
      </c>
      <c r="AJ4145" s="11">
        <v>0</v>
      </c>
      <c r="AK4145" s="11">
        <v>0</v>
      </c>
      <c r="AL4145" s="11">
        <v>0</v>
      </c>
      <c r="AM4145" s="11">
        <v>0</v>
      </c>
      <c r="AN4145" s="11">
        <v>0</v>
      </c>
      <c r="AO41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1548000000</v>
      </c>
      <c r="AP41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1548000000</v>
      </c>
      <c r="AR41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5" s="11">
        <f>Table_PBS_SQL_DB2_PBSSQL_PBS_NDP_Tina_CG_QtrlyPerformance_Final[[#This Row],[GOU REL]]+Table_PBS_SQL_DB2_PBSSQL_PBS_NDP_Tina_CG_QtrlyPerformance_Final[[#This Row],[EXT REL]]</f>
        <v>1548000000</v>
      </c>
      <c r="AT4145" s="11">
        <f>Table_PBS_SQL_DB2_PBSSQL_PBS_NDP_Tina_CG_QtrlyPerformance_Final[[#This Row],[GOU EXP]]+Table_PBS_SQL_DB2_PBSSQL_PBS_NDP_Tina_CG_QtrlyPerformance_Final[[#This Row],[EXT EXP]]</f>
        <v>1548000000</v>
      </c>
      <c r="AU4145" s="11" t="str">
        <f>IF(Table_PBS_SQL_DB2_PBSSQL_PBS_NDP_Tina_CG_QtrlyPerformance_Final[[#This Row],[Item_Code]]&gt;"300000", "Capital", "Recurrent")</f>
        <v>Capital</v>
      </c>
    </row>
    <row r="4146" spans="1:47" x14ac:dyDescent="0.25">
      <c r="A4146" t="s">
        <v>55</v>
      </c>
      <c r="B4146" t="s">
        <v>56</v>
      </c>
      <c r="C4146" t="s">
        <v>31</v>
      </c>
      <c r="D4146" t="s">
        <v>1031</v>
      </c>
      <c r="E4146" t="s">
        <v>75</v>
      </c>
      <c r="F4146" t="s">
        <v>1042</v>
      </c>
      <c r="G4146" t="s">
        <v>31</v>
      </c>
      <c r="H4146" t="s">
        <v>1623</v>
      </c>
      <c r="I4146" t="s">
        <v>493</v>
      </c>
      <c r="J4146" t="s">
        <v>1624</v>
      </c>
      <c r="K4146" t="s">
        <v>774</v>
      </c>
      <c r="L4146" t="s">
        <v>775</v>
      </c>
      <c r="M4146" t="s">
        <v>1634</v>
      </c>
      <c r="N4146" t="s">
        <v>1635</v>
      </c>
      <c r="O4146" t="s">
        <v>1005</v>
      </c>
      <c r="P4146" t="s">
        <v>1006</v>
      </c>
      <c r="Q4146" s="11">
        <v>0</v>
      </c>
      <c r="R4146" s="11">
        <v>0</v>
      </c>
      <c r="S4146" s="11">
        <v>0</v>
      </c>
      <c r="T4146" s="11">
        <v>0</v>
      </c>
      <c r="U4146" s="11">
        <v>175000000</v>
      </c>
      <c r="V4146" s="11">
        <v>0</v>
      </c>
      <c r="W4146" s="11">
        <v>175000000</v>
      </c>
      <c r="X4146" s="11">
        <v>0</v>
      </c>
      <c r="Y4146" s="11">
        <v>0</v>
      </c>
      <c r="Z4146" s="11">
        <v>0</v>
      </c>
      <c r="AA4146" s="11">
        <v>0</v>
      </c>
      <c r="AB4146" s="11">
        <v>0</v>
      </c>
      <c r="AC4146" s="11">
        <v>0</v>
      </c>
      <c r="AD4146" s="11">
        <v>0</v>
      </c>
      <c r="AE4146" s="11">
        <v>0</v>
      </c>
      <c r="AF4146" s="11">
        <v>0</v>
      </c>
      <c r="AG4146" s="11">
        <v>175000000</v>
      </c>
      <c r="AH4146" s="11">
        <v>175000000</v>
      </c>
      <c r="AI4146" s="11">
        <v>0</v>
      </c>
      <c r="AJ4146" s="11">
        <v>0</v>
      </c>
      <c r="AK4146" s="11">
        <v>0</v>
      </c>
      <c r="AL4146" s="11">
        <v>0</v>
      </c>
      <c r="AM4146" s="11">
        <v>0</v>
      </c>
      <c r="AN4146" s="11">
        <v>0</v>
      </c>
      <c r="AO41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175000000</v>
      </c>
      <c r="AP41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175000000</v>
      </c>
      <c r="AR41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6" s="11">
        <f>Table_PBS_SQL_DB2_PBSSQL_PBS_NDP_Tina_CG_QtrlyPerformance_Final[[#This Row],[GOU REL]]+Table_PBS_SQL_DB2_PBSSQL_PBS_NDP_Tina_CG_QtrlyPerformance_Final[[#This Row],[EXT REL]]</f>
        <v>175000000</v>
      </c>
      <c r="AT4146" s="11">
        <f>Table_PBS_SQL_DB2_PBSSQL_PBS_NDP_Tina_CG_QtrlyPerformance_Final[[#This Row],[GOU EXP]]+Table_PBS_SQL_DB2_PBSSQL_PBS_NDP_Tina_CG_QtrlyPerformance_Final[[#This Row],[EXT EXP]]</f>
        <v>175000000</v>
      </c>
      <c r="AU4146" s="11" t="str">
        <f>IF(Table_PBS_SQL_DB2_PBSSQL_PBS_NDP_Tina_CG_QtrlyPerformance_Final[[#This Row],[Item_Code]]&gt;"300000", "Capital", "Recurrent")</f>
        <v>Recurrent</v>
      </c>
    </row>
    <row r="4147" spans="1:47" x14ac:dyDescent="0.25">
      <c r="A4147" t="s">
        <v>55</v>
      </c>
      <c r="B4147" t="s">
        <v>56</v>
      </c>
      <c r="C4147" t="s">
        <v>31</v>
      </c>
      <c r="D4147" t="s">
        <v>1031</v>
      </c>
      <c r="E4147" t="s">
        <v>87</v>
      </c>
      <c r="F4147" t="s">
        <v>1138</v>
      </c>
      <c r="G4147" t="s">
        <v>31</v>
      </c>
      <c r="H4147" t="s">
        <v>1623</v>
      </c>
      <c r="I4147" t="s">
        <v>493</v>
      </c>
      <c r="J4147" t="s">
        <v>1624</v>
      </c>
      <c r="K4147" t="s">
        <v>774</v>
      </c>
      <c r="L4147" t="s">
        <v>775</v>
      </c>
      <c r="M4147" t="s">
        <v>1638</v>
      </c>
      <c r="N4147" t="s">
        <v>1639</v>
      </c>
      <c r="O4147" t="s">
        <v>1589</v>
      </c>
      <c r="P4147" t="s">
        <v>1590</v>
      </c>
      <c r="Q4147" s="11">
        <v>0</v>
      </c>
      <c r="R4147" s="11">
        <v>0</v>
      </c>
      <c r="S4147" s="11">
        <v>0</v>
      </c>
      <c r="T4147" s="11">
        <v>0</v>
      </c>
      <c r="U4147" s="11">
        <v>400000000</v>
      </c>
      <c r="V4147" s="11">
        <v>0</v>
      </c>
      <c r="W4147" s="11">
        <v>400000000</v>
      </c>
      <c r="X4147" s="11">
        <v>0</v>
      </c>
      <c r="Y4147" s="11">
        <v>0</v>
      </c>
      <c r="Z4147" s="11">
        <v>0</v>
      </c>
      <c r="AA4147" s="11">
        <v>0</v>
      </c>
      <c r="AB4147" s="11">
        <v>0</v>
      </c>
      <c r="AC4147" s="11">
        <v>0</v>
      </c>
      <c r="AD4147" s="11">
        <v>0</v>
      </c>
      <c r="AE4147" s="11">
        <v>0</v>
      </c>
      <c r="AF4147" s="11">
        <v>0</v>
      </c>
      <c r="AG4147" s="11">
        <v>400000000</v>
      </c>
      <c r="AH4147" s="11">
        <v>400000000</v>
      </c>
      <c r="AI4147" s="11">
        <v>0</v>
      </c>
      <c r="AJ4147" s="11">
        <v>0</v>
      </c>
      <c r="AK4147" s="11">
        <v>0</v>
      </c>
      <c r="AL4147" s="11">
        <v>0</v>
      </c>
      <c r="AM4147" s="11">
        <v>0</v>
      </c>
      <c r="AN4147" s="11">
        <v>0</v>
      </c>
      <c r="AO41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41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v>
      </c>
      <c r="AR41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7" s="11">
        <f>Table_PBS_SQL_DB2_PBSSQL_PBS_NDP_Tina_CG_QtrlyPerformance_Final[[#This Row],[GOU REL]]+Table_PBS_SQL_DB2_PBSSQL_PBS_NDP_Tina_CG_QtrlyPerformance_Final[[#This Row],[EXT REL]]</f>
        <v>400000000</v>
      </c>
      <c r="AT4147" s="11">
        <f>Table_PBS_SQL_DB2_PBSSQL_PBS_NDP_Tina_CG_QtrlyPerformance_Final[[#This Row],[GOU EXP]]+Table_PBS_SQL_DB2_PBSSQL_PBS_NDP_Tina_CG_QtrlyPerformance_Final[[#This Row],[EXT EXP]]</f>
        <v>400000000</v>
      </c>
      <c r="AU4147" s="11" t="str">
        <f>IF(Table_PBS_SQL_DB2_PBSSQL_PBS_NDP_Tina_CG_QtrlyPerformance_Final[[#This Row],[Item_Code]]&gt;"300000", "Capital", "Recurrent")</f>
        <v>Capital</v>
      </c>
    </row>
    <row r="4148" spans="1:47" x14ac:dyDescent="0.25">
      <c r="A4148" t="s">
        <v>287</v>
      </c>
      <c r="B4148" t="s">
        <v>1640</v>
      </c>
      <c r="C4148" t="s">
        <v>281</v>
      </c>
      <c r="D4148" t="s">
        <v>1495</v>
      </c>
      <c r="E4148" t="s">
        <v>97</v>
      </c>
      <c r="F4148" t="s">
        <v>1500</v>
      </c>
      <c r="G4148" t="s">
        <v>75</v>
      </c>
      <c r="H4148" t="s">
        <v>1723</v>
      </c>
      <c r="I4148" t="s">
        <v>493</v>
      </c>
      <c r="J4148" t="s">
        <v>1710</v>
      </c>
      <c r="K4148" t="s">
        <v>291</v>
      </c>
      <c r="L4148" t="s">
        <v>1949</v>
      </c>
      <c r="M4148" t="s">
        <v>1130</v>
      </c>
      <c r="N4148" t="s">
        <v>1131</v>
      </c>
      <c r="O4148" t="s">
        <v>957</v>
      </c>
      <c r="P4148" t="s">
        <v>958</v>
      </c>
      <c r="Q4148" s="11">
        <v>0</v>
      </c>
      <c r="R4148" s="11">
        <v>0</v>
      </c>
      <c r="S4148" s="11">
        <v>0</v>
      </c>
      <c r="T4148" s="11">
        <v>0</v>
      </c>
      <c r="U4148" s="11">
        <v>40000000</v>
      </c>
      <c r="V4148" s="11">
        <v>0</v>
      </c>
      <c r="W4148" s="11">
        <v>40000000</v>
      </c>
      <c r="X4148" s="11">
        <v>0</v>
      </c>
      <c r="Y4148" s="11">
        <v>0</v>
      </c>
      <c r="Z4148" s="11">
        <v>0</v>
      </c>
      <c r="AA4148" s="11">
        <v>0</v>
      </c>
      <c r="AB4148" s="11">
        <v>0</v>
      </c>
      <c r="AC4148" s="11">
        <v>40000000</v>
      </c>
      <c r="AD4148" s="11">
        <v>0</v>
      </c>
      <c r="AE4148" s="11">
        <v>0</v>
      </c>
      <c r="AF4148" s="11">
        <v>0</v>
      </c>
      <c r="AG4148" s="11">
        <v>0</v>
      </c>
      <c r="AH4148" s="11">
        <v>31270000</v>
      </c>
      <c r="AI4148" s="11">
        <v>0</v>
      </c>
      <c r="AJ4148" s="11">
        <v>0</v>
      </c>
      <c r="AK4148" s="11">
        <v>0</v>
      </c>
      <c r="AL4148" s="11">
        <v>8600000</v>
      </c>
      <c r="AM4148" s="11">
        <v>0</v>
      </c>
      <c r="AN4148" s="11">
        <v>0</v>
      </c>
      <c r="AO41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41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39870000</v>
      </c>
      <c r="AR41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8" s="11">
        <f>Table_PBS_SQL_DB2_PBSSQL_PBS_NDP_Tina_CG_QtrlyPerformance_Final[[#This Row],[GOU REL]]+Table_PBS_SQL_DB2_PBSSQL_PBS_NDP_Tina_CG_QtrlyPerformance_Final[[#This Row],[EXT REL]]</f>
        <v>40000000</v>
      </c>
      <c r="AT4148" s="11">
        <f>Table_PBS_SQL_DB2_PBSSQL_PBS_NDP_Tina_CG_QtrlyPerformance_Final[[#This Row],[GOU EXP]]+Table_PBS_SQL_DB2_PBSSQL_PBS_NDP_Tina_CG_QtrlyPerformance_Final[[#This Row],[EXT EXP]]</f>
        <v>39870000</v>
      </c>
      <c r="AU4148" s="11" t="str">
        <f>IF(Table_PBS_SQL_DB2_PBSSQL_PBS_NDP_Tina_CG_QtrlyPerformance_Final[[#This Row],[Item_Code]]&gt;"300000", "Capital", "Recurrent")</f>
        <v>Capital</v>
      </c>
    </row>
    <row r="4149" spans="1:47" x14ac:dyDescent="0.25">
      <c r="A4149" t="s">
        <v>335</v>
      </c>
      <c r="B4149" t="s">
        <v>336</v>
      </c>
      <c r="C4149" t="s">
        <v>293</v>
      </c>
      <c r="D4149" t="s">
        <v>1206</v>
      </c>
      <c r="E4149" t="s">
        <v>31</v>
      </c>
      <c r="F4149" t="s">
        <v>1207</v>
      </c>
      <c r="G4149" t="s">
        <v>75</v>
      </c>
      <c r="H4149" t="s">
        <v>1529</v>
      </c>
      <c r="I4149" t="s">
        <v>493</v>
      </c>
      <c r="J4149" t="s">
        <v>1649</v>
      </c>
      <c r="K4149" t="s">
        <v>2068</v>
      </c>
      <c r="L4149" t="s">
        <v>2069</v>
      </c>
      <c r="M4149" t="s">
        <v>1232</v>
      </c>
      <c r="N4149" t="s">
        <v>1586</v>
      </c>
      <c r="O4149" t="s">
        <v>1754</v>
      </c>
      <c r="P4149" t="s">
        <v>1755</v>
      </c>
      <c r="Q4149" s="11">
        <v>0</v>
      </c>
      <c r="R4149" s="11">
        <v>0</v>
      </c>
      <c r="S4149" s="11">
        <v>0</v>
      </c>
      <c r="T4149" s="11">
        <v>0</v>
      </c>
      <c r="U4149" s="11">
        <v>3900000000</v>
      </c>
      <c r="V4149" s="11">
        <v>0</v>
      </c>
      <c r="W4149" s="11">
        <v>3900000000</v>
      </c>
      <c r="X4149" s="11">
        <v>0</v>
      </c>
      <c r="Y4149" s="11">
        <v>0</v>
      </c>
      <c r="Z4149" s="11">
        <v>0</v>
      </c>
      <c r="AA4149" s="11">
        <v>0</v>
      </c>
      <c r="AB4149" s="11">
        <v>0</v>
      </c>
      <c r="AC4149" s="11">
        <v>0</v>
      </c>
      <c r="AD4149" s="11">
        <v>0</v>
      </c>
      <c r="AE4149" s="11">
        <v>0</v>
      </c>
      <c r="AF4149" s="11">
        <v>0</v>
      </c>
      <c r="AG4149" s="11">
        <v>0</v>
      </c>
      <c r="AH4149" s="11">
        <v>0</v>
      </c>
      <c r="AI4149" s="11">
        <v>0</v>
      </c>
      <c r="AJ4149" s="11">
        <v>0</v>
      </c>
      <c r="AK4149" s="11">
        <v>0</v>
      </c>
      <c r="AL4149" s="11">
        <v>0</v>
      </c>
      <c r="AM4149" s="11">
        <v>0</v>
      </c>
      <c r="AN4149" s="11">
        <v>0</v>
      </c>
      <c r="AO41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49" s="11">
        <f>Table_PBS_SQL_DB2_PBSSQL_PBS_NDP_Tina_CG_QtrlyPerformance_Final[[#This Row],[GOU REL]]+Table_PBS_SQL_DB2_PBSSQL_PBS_NDP_Tina_CG_QtrlyPerformance_Final[[#This Row],[EXT REL]]</f>
        <v>0</v>
      </c>
      <c r="AT4149" s="11">
        <f>Table_PBS_SQL_DB2_PBSSQL_PBS_NDP_Tina_CG_QtrlyPerformance_Final[[#This Row],[GOU EXP]]+Table_PBS_SQL_DB2_PBSSQL_PBS_NDP_Tina_CG_QtrlyPerformance_Final[[#This Row],[EXT EXP]]</f>
        <v>0</v>
      </c>
      <c r="AU4149" s="11" t="str">
        <f>IF(Table_PBS_SQL_DB2_PBSSQL_PBS_NDP_Tina_CG_QtrlyPerformance_Final[[#This Row],[Item_Code]]&gt;"300000", "Capital", "Recurrent")</f>
        <v>Capital</v>
      </c>
    </row>
    <row r="4150" spans="1:47" x14ac:dyDescent="0.25">
      <c r="A4150" t="s">
        <v>335</v>
      </c>
      <c r="B4150" t="s">
        <v>336</v>
      </c>
      <c r="C4150" t="s">
        <v>293</v>
      </c>
      <c r="D4150" t="s">
        <v>1206</v>
      </c>
      <c r="E4150" t="s">
        <v>31</v>
      </c>
      <c r="F4150" t="s">
        <v>1207</v>
      </c>
      <c r="G4150" t="s">
        <v>75</v>
      </c>
      <c r="H4150" t="s">
        <v>1529</v>
      </c>
      <c r="I4150" t="s">
        <v>493</v>
      </c>
      <c r="J4150" t="s">
        <v>1649</v>
      </c>
      <c r="K4150" t="s">
        <v>337</v>
      </c>
      <c r="L4150" t="s">
        <v>1650</v>
      </c>
      <c r="M4150" t="s">
        <v>866</v>
      </c>
      <c r="N4150" t="s">
        <v>867</v>
      </c>
      <c r="O4150" t="s">
        <v>957</v>
      </c>
      <c r="P4150" t="s">
        <v>958</v>
      </c>
      <c r="Q4150" s="11">
        <v>0</v>
      </c>
      <c r="R4150" s="11">
        <v>0</v>
      </c>
      <c r="S4150" s="11">
        <v>0</v>
      </c>
      <c r="T4150" s="11">
        <v>0</v>
      </c>
      <c r="U4150" s="11">
        <v>0</v>
      </c>
      <c r="V4150" s="11">
        <v>0</v>
      </c>
      <c r="W4150" s="11">
        <v>200000000</v>
      </c>
      <c r="X4150" s="11">
        <v>0</v>
      </c>
      <c r="Y4150" s="11">
        <v>0</v>
      </c>
      <c r="Z4150" s="11">
        <v>0</v>
      </c>
      <c r="AA4150" s="11">
        <v>0</v>
      </c>
      <c r="AB4150" s="11">
        <v>0</v>
      </c>
      <c r="AC4150" s="11">
        <v>200000000</v>
      </c>
      <c r="AD4150" s="11">
        <v>0</v>
      </c>
      <c r="AE4150" s="11">
        <v>0</v>
      </c>
      <c r="AF4150" s="11">
        <v>0</v>
      </c>
      <c r="AG4150" s="11">
        <v>0</v>
      </c>
      <c r="AH4150" s="11">
        <v>0</v>
      </c>
      <c r="AI4150" s="11">
        <v>0</v>
      </c>
      <c r="AJ4150" s="11">
        <v>0</v>
      </c>
      <c r="AK4150" s="11">
        <v>0</v>
      </c>
      <c r="AL4150" s="11">
        <v>200000001</v>
      </c>
      <c r="AM4150" s="11">
        <v>0</v>
      </c>
      <c r="AN4150" s="11">
        <v>0</v>
      </c>
      <c r="AO41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1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200000001</v>
      </c>
      <c r="AR41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0" s="11">
        <f>Table_PBS_SQL_DB2_PBSSQL_PBS_NDP_Tina_CG_QtrlyPerformance_Final[[#This Row],[GOU REL]]+Table_PBS_SQL_DB2_PBSSQL_PBS_NDP_Tina_CG_QtrlyPerformance_Final[[#This Row],[EXT REL]]</f>
        <v>200000000</v>
      </c>
      <c r="AT4150" s="11">
        <f>Table_PBS_SQL_DB2_PBSSQL_PBS_NDP_Tina_CG_QtrlyPerformance_Final[[#This Row],[GOU EXP]]+Table_PBS_SQL_DB2_PBSSQL_PBS_NDP_Tina_CG_QtrlyPerformance_Final[[#This Row],[EXT EXP]]</f>
        <v>200000001</v>
      </c>
      <c r="AU4150" s="11" t="str">
        <f>IF(Table_PBS_SQL_DB2_PBSSQL_PBS_NDP_Tina_CG_QtrlyPerformance_Final[[#This Row],[Item_Code]]&gt;"300000", "Capital", "Recurrent")</f>
        <v>Capital</v>
      </c>
    </row>
    <row r="4151" spans="1:47" x14ac:dyDescent="0.25">
      <c r="A4151" t="s">
        <v>49</v>
      </c>
      <c r="B4151" t="s">
        <v>1400</v>
      </c>
      <c r="C4151" t="s">
        <v>119</v>
      </c>
      <c r="D4151" t="s">
        <v>885</v>
      </c>
      <c r="E4151" t="s">
        <v>87</v>
      </c>
      <c r="F4151" t="s">
        <v>1157</v>
      </c>
      <c r="G4151" t="s">
        <v>75</v>
      </c>
      <c r="H4151" t="s">
        <v>1414</v>
      </c>
      <c r="I4151" t="s">
        <v>467</v>
      </c>
      <c r="J4151" t="s">
        <v>1448</v>
      </c>
      <c r="K4151" t="s">
        <v>1449</v>
      </c>
      <c r="L4151" t="s">
        <v>1450</v>
      </c>
      <c r="M4151" t="s">
        <v>1044</v>
      </c>
      <c r="N4151" t="s">
        <v>1045</v>
      </c>
      <c r="O4151" t="s">
        <v>1004</v>
      </c>
      <c r="P4151" t="s">
        <v>868</v>
      </c>
      <c r="Q4151" s="11">
        <v>0</v>
      </c>
      <c r="R4151" s="11">
        <v>0</v>
      </c>
      <c r="S4151" s="11">
        <v>0</v>
      </c>
      <c r="T4151" s="11">
        <v>0</v>
      </c>
      <c r="U4151" s="11">
        <v>5000000</v>
      </c>
      <c r="V4151" s="11">
        <v>0</v>
      </c>
      <c r="W4151" s="11">
        <v>5000000</v>
      </c>
      <c r="X4151" s="11">
        <v>0</v>
      </c>
      <c r="Y4151" s="11">
        <v>0</v>
      </c>
      <c r="Z4151" s="11">
        <v>0</v>
      </c>
      <c r="AA4151" s="11">
        <v>0</v>
      </c>
      <c r="AB4151" s="11">
        <v>0</v>
      </c>
      <c r="AC4151" s="11">
        <v>1250000</v>
      </c>
      <c r="AD4151" s="11">
        <v>625000</v>
      </c>
      <c r="AE4151" s="11">
        <v>0</v>
      </c>
      <c r="AF4151" s="11">
        <v>0</v>
      </c>
      <c r="AG4151" s="11">
        <v>0</v>
      </c>
      <c r="AH4151" s="11">
        <v>625000</v>
      </c>
      <c r="AI4151" s="11">
        <v>0</v>
      </c>
      <c r="AJ4151" s="11">
        <v>0</v>
      </c>
      <c r="AK4151" s="11">
        <v>0</v>
      </c>
      <c r="AL4151" s="11">
        <v>625000</v>
      </c>
      <c r="AM4151" s="11">
        <v>0</v>
      </c>
      <c r="AN4151" s="11">
        <v>0</v>
      </c>
      <c r="AO41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v>
      </c>
      <c r="AP41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1875000</v>
      </c>
      <c r="AR41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1" s="11">
        <f>Table_PBS_SQL_DB2_PBSSQL_PBS_NDP_Tina_CG_QtrlyPerformance_Final[[#This Row],[GOU REL]]+Table_PBS_SQL_DB2_PBSSQL_PBS_NDP_Tina_CG_QtrlyPerformance_Final[[#This Row],[EXT REL]]</f>
        <v>1250000</v>
      </c>
      <c r="AT4151" s="11">
        <f>Table_PBS_SQL_DB2_PBSSQL_PBS_NDP_Tina_CG_QtrlyPerformance_Final[[#This Row],[GOU EXP]]+Table_PBS_SQL_DB2_PBSSQL_PBS_NDP_Tina_CG_QtrlyPerformance_Final[[#This Row],[EXT EXP]]</f>
        <v>1875000</v>
      </c>
      <c r="AU4151" s="11" t="str">
        <f>IF(Table_PBS_SQL_DB2_PBSSQL_PBS_NDP_Tina_CG_QtrlyPerformance_Final[[#This Row],[Item_Code]]&gt;"300000", "Capital", "Recurrent")</f>
        <v>Recurrent</v>
      </c>
    </row>
    <row r="4152" spans="1:47" x14ac:dyDescent="0.25">
      <c r="A4152" t="s">
        <v>49</v>
      </c>
      <c r="B4152" t="s">
        <v>1400</v>
      </c>
      <c r="C4152" t="s">
        <v>119</v>
      </c>
      <c r="D4152" t="s">
        <v>885</v>
      </c>
      <c r="E4152" t="s">
        <v>87</v>
      </c>
      <c r="F4152" t="s">
        <v>1157</v>
      </c>
      <c r="G4152" t="s">
        <v>75</v>
      </c>
      <c r="H4152" t="s">
        <v>1414</v>
      </c>
      <c r="I4152" t="s">
        <v>467</v>
      </c>
      <c r="J4152" t="s">
        <v>1448</v>
      </c>
      <c r="K4152" t="s">
        <v>1449</v>
      </c>
      <c r="L4152" t="s">
        <v>1450</v>
      </c>
      <c r="M4152" t="s">
        <v>1453</v>
      </c>
      <c r="N4152" t="s">
        <v>1454</v>
      </c>
      <c r="O4152" t="s">
        <v>1005</v>
      </c>
      <c r="P4152" t="s">
        <v>1006</v>
      </c>
      <c r="Q4152" s="11">
        <v>0</v>
      </c>
      <c r="R4152" s="11">
        <v>0</v>
      </c>
      <c r="S4152" s="11">
        <v>0</v>
      </c>
      <c r="T4152" s="11">
        <v>0</v>
      </c>
      <c r="U4152" s="11">
        <v>35000000</v>
      </c>
      <c r="V4152" s="11">
        <v>0</v>
      </c>
      <c r="W4152" s="11">
        <v>35000000</v>
      </c>
      <c r="X4152" s="11">
        <v>0</v>
      </c>
      <c r="Y4152" s="11">
        <v>0</v>
      </c>
      <c r="Z4152" s="11">
        <v>0</v>
      </c>
      <c r="AA4152" s="11">
        <v>0</v>
      </c>
      <c r="AB4152" s="11">
        <v>0</v>
      </c>
      <c r="AC4152" s="11">
        <v>8750</v>
      </c>
      <c r="AD4152" s="11">
        <v>8750</v>
      </c>
      <c r="AE4152" s="11">
        <v>0</v>
      </c>
      <c r="AF4152" s="11">
        <v>0</v>
      </c>
      <c r="AG4152" s="11">
        <v>0</v>
      </c>
      <c r="AH4152" s="11">
        <v>0</v>
      </c>
      <c r="AI4152" s="11">
        <v>0</v>
      </c>
      <c r="AJ4152" s="11">
        <v>0</v>
      </c>
      <c r="AK4152" s="11">
        <v>0</v>
      </c>
      <c r="AL4152" s="11">
        <v>0</v>
      </c>
      <c r="AM4152" s="11">
        <v>0</v>
      </c>
      <c r="AN4152" s="11">
        <v>0</v>
      </c>
      <c r="AO41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8750</v>
      </c>
      <c r="AP41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8750</v>
      </c>
      <c r="AR41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2" s="11">
        <f>Table_PBS_SQL_DB2_PBSSQL_PBS_NDP_Tina_CG_QtrlyPerformance_Final[[#This Row],[GOU REL]]+Table_PBS_SQL_DB2_PBSSQL_PBS_NDP_Tina_CG_QtrlyPerformance_Final[[#This Row],[EXT REL]]</f>
        <v>8750</v>
      </c>
      <c r="AT4152" s="11">
        <f>Table_PBS_SQL_DB2_PBSSQL_PBS_NDP_Tina_CG_QtrlyPerformance_Final[[#This Row],[GOU EXP]]+Table_PBS_SQL_DB2_PBSSQL_PBS_NDP_Tina_CG_QtrlyPerformance_Final[[#This Row],[EXT EXP]]</f>
        <v>8750</v>
      </c>
      <c r="AU4152" s="11" t="str">
        <f>IF(Table_PBS_SQL_DB2_PBSSQL_PBS_NDP_Tina_CG_QtrlyPerformance_Final[[#This Row],[Item_Code]]&gt;"300000", "Capital", "Recurrent")</f>
        <v>Recurrent</v>
      </c>
    </row>
    <row r="4153" spans="1:47" x14ac:dyDescent="0.25">
      <c r="A4153" t="s">
        <v>49</v>
      </c>
      <c r="B4153" t="s">
        <v>1400</v>
      </c>
      <c r="C4153" t="s">
        <v>119</v>
      </c>
      <c r="D4153" t="s">
        <v>885</v>
      </c>
      <c r="E4153" t="s">
        <v>87</v>
      </c>
      <c r="F4153" t="s">
        <v>1157</v>
      </c>
      <c r="G4153" t="s">
        <v>75</v>
      </c>
      <c r="H4153" t="s">
        <v>1414</v>
      </c>
      <c r="I4153" t="s">
        <v>467</v>
      </c>
      <c r="J4153" t="s">
        <v>1448</v>
      </c>
      <c r="K4153" t="s">
        <v>151</v>
      </c>
      <c r="L4153" t="s">
        <v>1451</v>
      </c>
      <c r="M4153" t="s">
        <v>1168</v>
      </c>
      <c r="N4153" t="s">
        <v>1169</v>
      </c>
      <c r="O4153" t="s">
        <v>922</v>
      </c>
      <c r="P4153" t="s">
        <v>923</v>
      </c>
      <c r="Q4153" s="11">
        <v>0</v>
      </c>
      <c r="R4153" s="11">
        <v>0</v>
      </c>
      <c r="S4153" s="11">
        <v>0</v>
      </c>
      <c r="T4153" s="11">
        <v>0</v>
      </c>
      <c r="U4153" s="11">
        <v>100000000</v>
      </c>
      <c r="V4153" s="11">
        <v>0</v>
      </c>
      <c r="W4153" s="11">
        <v>100000000</v>
      </c>
      <c r="X4153" s="11">
        <v>0</v>
      </c>
      <c r="Y4153" s="11">
        <v>0</v>
      </c>
      <c r="Z4153" s="11">
        <v>0</v>
      </c>
      <c r="AA4153" s="11">
        <v>0</v>
      </c>
      <c r="AB4153" s="11">
        <v>0</v>
      </c>
      <c r="AC4153" s="11">
        <v>25000000</v>
      </c>
      <c r="AD4153" s="11">
        <v>25000000</v>
      </c>
      <c r="AE4153" s="11">
        <v>0</v>
      </c>
      <c r="AF4153" s="11">
        <v>0</v>
      </c>
      <c r="AG4153" s="11">
        <v>25000000</v>
      </c>
      <c r="AH4153" s="11">
        <v>25000000</v>
      </c>
      <c r="AI4153" s="11">
        <v>0</v>
      </c>
      <c r="AJ4153" s="11">
        <v>0</v>
      </c>
      <c r="AK4153" s="11">
        <v>50000000</v>
      </c>
      <c r="AL4153" s="11">
        <v>50000000</v>
      </c>
      <c r="AM4153" s="11">
        <v>0</v>
      </c>
      <c r="AN4153" s="11">
        <v>0</v>
      </c>
      <c r="AO41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41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41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3" s="11">
        <f>Table_PBS_SQL_DB2_PBSSQL_PBS_NDP_Tina_CG_QtrlyPerformance_Final[[#This Row],[GOU REL]]+Table_PBS_SQL_DB2_PBSSQL_PBS_NDP_Tina_CG_QtrlyPerformance_Final[[#This Row],[EXT REL]]</f>
        <v>100000000</v>
      </c>
      <c r="AT4153" s="11">
        <f>Table_PBS_SQL_DB2_PBSSQL_PBS_NDP_Tina_CG_QtrlyPerformance_Final[[#This Row],[GOU EXP]]+Table_PBS_SQL_DB2_PBSSQL_PBS_NDP_Tina_CG_QtrlyPerformance_Final[[#This Row],[EXT EXP]]</f>
        <v>100000000</v>
      </c>
      <c r="AU4153" s="11" t="str">
        <f>IF(Table_PBS_SQL_DB2_PBSSQL_PBS_NDP_Tina_CG_QtrlyPerformance_Final[[#This Row],[Item_Code]]&gt;"300000", "Capital", "Recurrent")</f>
        <v>Recurrent</v>
      </c>
    </row>
    <row r="4154" spans="1:47" x14ac:dyDescent="0.25">
      <c r="A4154" t="s">
        <v>49</v>
      </c>
      <c r="B4154" t="s">
        <v>1400</v>
      </c>
      <c r="C4154" t="s">
        <v>119</v>
      </c>
      <c r="D4154" t="s">
        <v>885</v>
      </c>
      <c r="E4154" t="s">
        <v>87</v>
      </c>
      <c r="F4154" t="s">
        <v>1157</v>
      </c>
      <c r="G4154" t="s">
        <v>75</v>
      </c>
      <c r="H4154" t="s">
        <v>1414</v>
      </c>
      <c r="I4154" t="s">
        <v>666</v>
      </c>
      <c r="J4154" t="s">
        <v>1452</v>
      </c>
      <c r="K4154" t="s">
        <v>1442</v>
      </c>
      <c r="L4154" t="s">
        <v>1443</v>
      </c>
      <c r="M4154" t="s">
        <v>1130</v>
      </c>
      <c r="N4154" t="s">
        <v>1131</v>
      </c>
      <c r="O4154" t="s">
        <v>1120</v>
      </c>
      <c r="P4154" t="s">
        <v>1121</v>
      </c>
      <c r="Q4154" s="11">
        <v>0</v>
      </c>
      <c r="R4154" s="11">
        <v>0</v>
      </c>
      <c r="S4154" s="11">
        <v>0</v>
      </c>
      <c r="T4154" s="11">
        <v>0</v>
      </c>
      <c r="U4154" s="11">
        <v>5000000</v>
      </c>
      <c r="V4154" s="11">
        <v>0</v>
      </c>
      <c r="W4154" s="11">
        <v>5000000</v>
      </c>
      <c r="X4154" s="11">
        <v>0</v>
      </c>
      <c r="Y4154" s="11">
        <v>0</v>
      </c>
      <c r="Z4154" s="11">
        <v>0</v>
      </c>
      <c r="AA4154" s="11">
        <v>0</v>
      </c>
      <c r="AB4154" s="11">
        <v>0</v>
      </c>
      <c r="AC4154" s="11">
        <v>1250000</v>
      </c>
      <c r="AD4154" s="11">
        <v>1250000</v>
      </c>
      <c r="AE4154" s="11">
        <v>0</v>
      </c>
      <c r="AF4154" s="11">
        <v>0</v>
      </c>
      <c r="AG4154" s="11">
        <v>1250000</v>
      </c>
      <c r="AH4154" s="11">
        <v>1250000</v>
      </c>
      <c r="AI4154" s="11">
        <v>0</v>
      </c>
      <c r="AJ4154" s="11">
        <v>0</v>
      </c>
      <c r="AK4154" s="11">
        <v>2500000</v>
      </c>
      <c r="AL4154" s="11">
        <v>2500000</v>
      </c>
      <c r="AM4154" s="11">
        <v>0</v>
      </c>
      <c r="AN4154" s="11">
        <v>0</v>
      </c>
      <c r="AO41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41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41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4" s="11">
        <f>Table_PBS_SQL_DB2_PBSSQL_PBS_NDP_Tina_CG_QtrlyPerformance_Final[[#This Row],[GOU REL]]+Table_PBS_SQL_DB2_PBSSQL_PBS_NDP_Tina_CG_QtrlyPerformance_Final[[#This Row],[EXT REL]]</f>
        <v>5000000</v>
      </c>
      <c r="AT4154" s="11">
        <f>Table_PBS_SQL_DB2_PBSSQL_PBS_NDP_Tina_CG_QtrlyPerformance_Final[[#This Row],[GOU EXP]]+Table_PBS_SQL_DB2_PBSSQL_PBS_NDP_Tina_CG_QtrlyPerformance_Final[[#This Row],[EXT EXP]]</f>
        <v>5000000</v>
      </c>
      <c r="AU4154" s="11" t="str">
        <f>IF(Table_PBS_SQL_DB2_PBSSQL_PBS_NDP_Tina_CG_QtrlyPerformance_Final[[#This Row],[Item_Code]]&gt;"300000", "Capital", "Recurrent")</f>
        <v>Recurrent</v>
      </c>
    </row>
    <row r="4155" spans="1:47" x14ac:dyDescent="0.25">
      <c r="A4155" t="s">
        <v>49</v>
      </c>
      <c r="B4155" t="s">
        <v>1400</v>
      </c>
      <c r="C4155" t="s">
        <v>119</v>
      </c>
      <c r="D4155" t="s">
        <v>885</v>
      </c>
      <c r="E4155" t="s">
        <v>87</v>
      </c>
      <c r="F4155" t="s">
        <v>1157</v>
      </c>
      <c r="G4155" t="s">
        <v>75</v>
      </c>
      <c r="H4155" t="s">
        <v>1414</v>
      </c>
      <c r="I4155" t="s">
        <v>666</v>
      </c>
      <c r="J4155" t="s">
        <v>1452</v>
      </c>
      <c r="K4155" t="s">
        <v>1442</v>
      </c>
      <c r="L4155" t="s">
        <v>1443</v>
      </c>
      <c r="M4155" t="s">
        <v>1044</v>
      </c>
      <c r="N4155" t="s">
        <v>1045</v>
      </c>
      <c r="O4155" t="s">
        <v>1155</v>
      </c>
      <c r="P4155" t="s">
        <v>1156</v>
      </c>
      <c r="Q4155" s="11">
        <v>0</v>
      </c>
      <c r="R4155" s="11">
        <v>0</v>
      </c>
      <c r="S4155" s="11">
        <v>0</v>
      </c>
      <c r="T4155" s="11">
        <v>0</v>
      </c>
      <c r="U4155" s="11">
        <v>200000000</v>
      </c>
      <c r="V4155" s="11">
        <v>0</v>
      </c>
      <c r="W4155" s="11">
        <v>200000000</v>
      </c>
      <c r="X4155" s="11">
        <v>0</v>
      </c>
      <c r="Y4155" s="11">
        <v>0</v>
      </c>
      <c r="Z4155" s="11">
        <v>0</v>
      </c>
      <c r="AA4155" s="11">
        <v>0</v>
      </c>
      <c r="AB4155" s="11">
        <v>0</v>
      </c>
      <c r="AC4155" s="11">
        <v>0</v>
      </c>
      <c r="AD4155" s="11">
        <v>0</v>
      </c>
      <c r="AE4155" s="11">
        <v>0</v>
      </c>
      <c r="AF4155" s="11">
        <v>0</v>
      </c>
      <c r="AG4155" s="11">
        <v>50000000</v>
      </c>
      <c r="AH4155" s="11">
        <v>50000000</v>
      </c>
      <c r="AI4155" s="11">
        <v>0</v>
      </c>
      <c r="AJ4155" s="11">
        <v>0</v>
      </c>
      <c r="AK4155" s="11">
        <v>0</v>
      </c>
      <c r="AL4155" s="11">
        <v>0</v>
      </c>
      <c r="AM4155" s="11">
        <v>0</v>
      </c>
      <c r="AN4155" s="11">
        <v>0</v>
      </c>
      <c r="AO41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1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41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5" s="11">
        <f>Table_PBS_SQL_DB2_PBSSQL_PBS_NDP_Tina_CG_QtrlyPerformance_Final[[#This Row],[GOU REL]]+Table_PBS_SQL_DB2_PBSSQL_PBS_NDP_Tina_CG_QtrlyPerformance_Final[[#This Row],[EXT REL]]</f>
        <v>50000000</v>
      </c>
      <c r="AT4155" s="11">
        <f>Table_PBS_SQL_DB2_PBSSQL_PBS_NDP_Tina_CG_QtrlyPerformance_Final[[#This Row],[GOU EXP]]+Table_PBS_SQL_DB2_PBSSQL_PBS_NDP_Tina_CG_QtrlyPerformance_Final[[#This Row],[EXT EXP]]</f>
        <v>50000000</v>
      </c>
      <c r="AU4155" s="11" t="str">
        <f>IF(Table_PBS_SQL_DB2_PBSSQL_PBS_NDP_Tina_CG_QtrlyPerformance_Final[[#This Row],[Item_Code]]&gt;"300000", "Capital", "Recurrent")</f>
        <v>Capital</v>
      </c>
    </row>
    <row r="4156" spans="1:47" x14ac:dyDescent="0.25">
      <c r="A4156" t="s">
        <v>49</v>
      </c>
      <c r="B4156" t="s">
        <v>1400</v>
      </c>
      <c r="C4156" t="s">
        <v>119</v>
      </c>
      <c r="D4156" t="s">
        <v>885</v>
      </c>
      <c r="E4156" t="s">
        <v>87</v>
      </c>
      <c r="F4156" t="s">
        <v>1157</v>
      </c>
      <c r="G4156" t="s">
        <v>75</v>
      </c>
      <c r="H4156" t="s">
        <v>1414</v>
      </c>
      <c r="I4156" t="s">
        <v>499</v>
      </c>
      <c r="J4156" t="s">
        <v>1455</v>
      </c>
      <c r="K4156" t="s">
        <v>1437</v>
      </c>
      <c r="L4156" t="s">
        <v>1438</v>
      </c>
      <c r="M4156" t="s">
        <v>1130</v>
      </c>
      <c r="N4156" t="s">
        <v>1441</v>
      </c>
      <c r="O4156" t="s">
        <v>1062</v>
      </c>
      <c r="P4156" t="s">
        <v>1063</v>
      </c>
      <c r="Q4156" s="11">
        <v>0</v>
      </c>
      <c r="R4156" s="11">
        <v>0</v>
      </c>
      <c r="S4156" s="11">
        <v>0</v>
      </c>
      <c r="T4156" s="11">
        <v>0</v>
      </c>
      <c r="U4156" s="11">
        <v>0</v>
      </c>
      <c r="V4156" s="11">
        <v>0</v>
      </c>
      <c r="W4156" s="11">
        <v>335767352</v>
      </c>
      <c r="X4156" s="11">
        <v>479515850</v>
      </c>
      <c r="Y4156" s="11">
        <v>0</v>
      </c>
      <c r="Z4156" s="11">
        <v>0</v>
      </c>
      <c r="AA4156" s="11">
        <v>0</v>
      </c>
      <c r="AB4156" s="11">
        <v>0</v>
      </c>
      <c r="AC4156" s="11">
        <v>83941750</v>
      </c>
      <c r="AD4156" s="11">
        <v>83355351</v>
      </c>
      <c r="AE4156" s="11">
        <v>0</v>
      </c>
      <c r="AF4156" s="11">
        <v>0</v>
      </c>
      <c r="AG4156" s="11">
        <v>83941750</v>
      </c>
      <c r="AH4156" s="11">
        <v>83159809</v>
      </c>
      <c r="AI4156" s="11">
        <v>0</v>
      </c>
      <c r="AJ4156" s="11">
        <v>0</v>
      </c>
      <c r="AK4156" s="11">
        <v>83941750</v>
      </c>
      <c r="AL4156" s="11">
        <v>85310090</v>
      </c>
      <c r="AM4156" s="11">
        <v>0</v>
      </c>
      <c r="AN4156" s="11">
        <v>0</v>
      </c>
      <c r="AO41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251825250</v>
      </c>
      <c r="AP41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251825250</v>
      </c>
      <c r="AR41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6" s="11">
        <f>Table_PBS_SQL_DB2_PBSSQL_PBS_NDP_Tina_CG_QtrlyPerformance_Final[[#This Row],[GOU REL]]+Table_PBS_SQL_DB2_PBSSQL_PBS_NDP_Tina_CG_QtrlyPerformance_Final[[#This Row],[EXT REL]]</f>
        <v>251825250</v>
      </c>
      <c r="AT4156" s="11">
        <f>Table_PBS_SQL_DB2_PBSSQL_PBS_NDP_Tina_CG_QtrlyPerformance_Final[[#This Row],[GOU EXP]]+Table_PBS_SQL_DB2_PBSSQL_PBS_NDP_Tina_CG_QtrlyPerformance_Final[[#This Row],[EXT EXP]]</f>
        <v>251825250</v>
      </c>
      <c r="AU4156" s="11" t="str">
        <f>IF(Table_PBS_SQL_DB2_PBSSQL_PBS_NDP_Tina_CG_QtrlyPerformance_Final[[#This Row],[Item_Code]]&gt;"300000", "Capital", "Recurrent")</f>
        <v>Recurrent</v>
      </c>
    </row>
    <row r="4157" spans="1:47" x14ac:dyDescent="0.25">
      <c r="A4157" t="s">
        <v>49</v>
      </c>
      <c r="B4157" t="s">
        <v>1400</v>
      </c>
      <c r="C4157" t="s">
        <v>119</v>
      </c>
      <c r="D4157" t="s">
        <v>885</v>
      </c>
      <c r="E4157" t="s">
        <v>87</v>
      </c>
      <c r="F4157" t="s">
        <v>1157</v>
      </c>
      <c r="G4157" t="s">
        <v>75</v>
      </c>
      <c r="H4157" t="s">
        <v>1414</v>
      </c>
      <c r="I4157" t="s">
        <v>507</v>
      </c>
      <c r="J4157" t="s">
        <v>1457</v>
      </c>
      <c r="K4157" t="s">
        <v>143</v>
      </c>
      <c r="L4157" t="s">
        <v>1458</v>
      </c>
      <c r="M4157" t="s">
        <v>1044</v>
      </c>
      <c r="N4157" t="s">
        <v>1045</v>
      </c>
      <c r="O4157" t="s">
        <v>1004</v>
      </c>
      <c r="P4157" t="s">
        <v>868</v>
      </c>
      <c r="Q4157" s="11">
        <v>0</v>
      </c>
      <c r="R4157" s="11">
        <v>0</v>
      </c>
      <c r="S4157" s="11">
        <v>0</v>
      </c>
      <c r="T4157" s="11">
        <v>0</v>
      </c>
      <c r="U4157" s="11">
        <v>80000000</v>
      </c>
      <c r="V4157" s="11">
        <v>0</v>
      </c>
      <c r="W4157" s="11">
        <v>80000000</v>
      </c>
      <c r="X4157" s="11">
        <v>0</v>
      </c>
      <c r="Y4157" s="11">
        <v>0</v>
      </c>
      <c r="Z4157" s="11">
        <v>0</v>
      </c>
      <c r="AA4157" s="11">
        <v>0</v>
      </c>
      <c r="AB4157" s="11">
        <v>0</v>
      </c>
      <c r="AC4157" s="11">
        <v>20000000</v>
      </c>
      <c r="AD4157" s="11">
        <v>20000000</v>
      </c>
      <c r="AE4157" s="11">
        <v>0</v>
      </c>
      <c r="AF4157" s="11">
        <v>0</v>
      </c>
      <c r="AG4157" s="11">
        <v>20000000</v>
      </c>
      <c r="AH4157" s="11">
        <v>20000000</v>
      </c>
      <c r="AI4157" s="11">
        <v>0</v>
      </c>
      <c r="AJ4157" s="11">
        <v>0</v>
      </c>
      <c r="AK4157" s="11">
        <v>40000000</v>
      </c>
      <c r="AL4157" s="11">
        <v>40000000</v>
      </c>
      <c r="AM4157" s="11">
        <v>0</v>
      </c>
      <c r="AN4157" s="11">
        <v>0</v>
      </c>
      <c r="AO41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41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41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7" s="11">
        <f>Table_PBS_SQL_DB2_PBSSQL_PBS_NDP_Tina_CG_QtrlyPerformance_Final[[#This Row],[GOU REL]]+Table_PBS_SQL_DB2_PBSSQL_PBS_NDP_Tina_CG_QtrlyPerformance_Final[[#This Row],[EXT REL]]</f>
        <v>80000000</v>
      </c>
      <c r="AT4157" s="11">
        <f>Table_PBS_SQL_DB2_PBSSQL_PBS_NDP_Tina_CG_QtrlyPerformance_Final[[#This Row],[GOU EXP]]+Table_PBS_SQL_DB2_PBSSQL_PBS_NDP_Tina_CG_QtrlyPerformance_Final[[#This Row],[EXT EXP]]</f>
        <v>80000000</v>
      </c>
      <c r="AU4157" s="11" t="str">
        <f>IF(Table_PBS_SQL_DB2_PBSSQL_PBS_NDP_Tina_CG_QtrlyPerformance_Final[[#This Row],[Item_Code]]&gt;"300000", "Capital", "Recurrent")</f>
        <v>Recurrent</v>
      </c>
    </row>
    <row r="4158" spans="1:47" x14ac:dyDescent="0.25">
      <c r="A4158" t="s">
        <v>49</v>
      </c>
      <c r="B4158" t="s">
        <v>1400</v>
      </c>
      <c r="C4158" t="s">
        <v>119</v>
      </c>
      <c r="D4158" t="s">
        <v>885</v>
      </c>
      <c r="E4158" t="s">
        <v>87</v>
      </c>
      <c r="F4158" t="s">
        <v>1157</v>
      </c>
      <c r="G4158" t="s">
        <v>75</v>
      </c>
      <c r="H4158" t="s">
        <v>1414</v>
      </c>
      <c r="I4158" t="s">
        <v>507</v>
      </c>
      <c r="J4158" t="s">
        <v>1457</v>
      </c>
      <c r="K4158" t="s">
        <v>143</v>
      </c>
      <c r="L4158" t="s">
        <v>1458</v>
      </c>
      <c r="M4158" t="s">
        <v>1453</v>
      </c>
      <c r="N4158" t="s">
        <v>1454</v>
      </c>
      <c r="O4158" t="s">
        <v>906</v>
      </c>
      <c r="P4158" t="s">
        <v>907</v>
      </c>
      <c r="Q4158" s="11">
        <v>0</v>
      </c>
      <c r="R4158" s="11">
        <v>0</v>
      </c>
      <c r="S4158" s="11">
        <v>0</v>
      </c>
      <c r="T4158" s="11">
        <v>0</v>
      </c>
      <c r="U4158" s="11">
        <v>31400000</v>
      </c>
      <c r="V4158" s="11">
        <v>0</v>
      </c>
      <c r="W4158" s="11">
        <v>31400000</v>
      </c>
      <c r="X4158" s="11">
        <v>0</v>
      </c>
      <c r="Y4158" s="11">
        <v>0</v>
      </c>
      <c r="Z4158" s="11">
        <v>0</v>
      </c>
      <c r="AA4158" s="11">
        <v>0</v>
      </c>
      <c r="AB4158" s="11">
        <v>0</v>
      </c>
      <c r="AC4158" s="11">
        <v>7850000</v>
      </c>
      <c r="AD4158" s="11">
        <v>4864843</v>
      </c>
      <c r="AE4158" s="11">
        <v>0</v>
      </c>
      <c r="AF4158" s="11">
        <v>0</v>
      </c>
      <c r="AG4158" s="11">
        <v>7850000</v>
      </c>
      <c r="AH4158" s="11">
        <v>7200607</v>
      </c>
      <c r="AI4158" s="11">
        <v>0</v>
      </c>
      <c r="AJ4158" s="11">
        <v>0</v>
      </c>
      <c r="AK4158" s="11">
        <v>5000000</v>
      </c>
      <c r="AL4158" s="11">
        <v>8634550</v>
      </c>
      <c r="AM4158" s="11">
        <v>0</v>
      </c>
      <c r="AN4158" s="11">
        <v>0</v>
      </c>
      <c r="AO41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20700000</v>
      </c>
      <c r="AP41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20700000</v>
      </c>
      <c r="AR41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58" s="11">
        <f>Table_PBS_SQL_DB2_PBSSQL_PBS_NDP_Tina_CG_QtrlyPerformance_Final[[#This Row],[GOU REL]]+Table_PBS_SQL_DB2_PBSSQL_PBS_NDP_Tina_CG_QtrlyPerformance_Final[[#This Row],[EXT REL]]</f>
        <v>20700000</v>
      </c>
      <c r="AT4158" s="11">
        <f>Table_PBS_SQL_DB2_PBSSQL_PBS_NDP_Tina_CG_QtrlyPerformance_Final[[#This Row],[GOU EXP]]+Table_PBS_SQL_DB2_PBSSQL_PBS_NDP_Tina_CG_QtrlyPerformance_Final[[#This Row],[EXT EXP]]</f>
        <v>20700000</v>
      </c>
      <c r="AU4158" s="11" t="str">
        <f>IF(Table_PBS_SQL_DB2_PBSSQL_PBS_NDP_Tina_CG_QtrlyPerformance_Final[[#This Row],[Item_Code]]&gt;"300000", "Capital", "Recurrent")</f>
        <v>Recurrent</v>
      </c>
    </row>
    <row r="4159" spans="1:47" x14ac:dyDescent="0.25">
      <c r="A4159" t="s">
        <v>49</v>
      </c>
      <c r="B4159" t="s">
        <v>1400</v>
      </c>
      <c r="C4159" t="s">
        <v>293</v>
      </c>
      <c r="D4159" t="s">
        <v>1206</v>
      </c>
      <c r="E4159" t="s">
        <v>75</v>
      </c>
      <c r="F4159" t="s">
        <v>1228</v>
      </c>
      <c r="G4159" t="s">
        <v>87</v>
      </c>
      <c r="H4159" t="s">
        <v>1401</v>
      </c>
      <c r="I4159" t="s">
        <v>896</v>
      </c>
      <c r="J4159" t="s">
        <v>897</v>
      </c>
      <c r="K4159" t="s">
        <v>1467</v>
      </c>
      <c r="L4159" t="s">
        <v>1468</v>
      </c>
      <c r="M4159" t="s">
        <v>866</v>
      </c>
      <c r="N4159" t="s">
        <v>867</v>
      </c>
      <c r="O4159" t="s">
        <v>1002</v>
      </c>
      <c r="P4159" t="s">
        <v>1003</v>
      </c>
      <c r="Q4159" s="11">
        <v>0</v>
      </c>
      <c r="R4159" s="11">
        <v>0</v>
      </c>
      <c r="S4159" s="11">
        <v>0</v>
      </c>
      <c r="T4159" s="11">
        <v>0</v>
      </c>
      <c r="U4159" s="11">
        <v>0</v>
      </c>
      <c r="V4159" s="11">
        <v>0</v>
      </c>
      <c r="W4159" s="11">
        <v>0</v>
      </c>
      <c r="X4159" s="11">
        <v>0</v>
      </c>
      <c r="Y4159" s="11">
        <v>0</v>
      </c>
      <c r="Z4159" s="11">
        <v>0</v>
      </c>
      <c r="AA4159" s="11">
        <v>35000000</v>
      </c>
      <c r="AB4159" s="11">
        <v>35000000</v>
      </c>
      <c r="AC4159" s="11">
        <v>0</v>
      </c>
      <c r="AD4159" s="11">
        <v>0</v>
      </c>
      <c r="AE4159" s="11">
        <v>55250.75</v>
      </c>
      <c r="AF4159" s="11">
        <v>35000000</v>
      </c>
      <c r="AG4159" s="11">
        <v>0</v>
      </c>
      <c r="AH4159" s="11">
        <v>0</v>
      </c>
      <c r="AI4159" s="11">
        <v>30000000</v>
      </c>
      <c r="AJ4159" s="11">
        <v>30000000</v>
      </c>
      <c r="AK4159" s="11">
        <v>0</v>
      </c>
      <c r="AL4159" s="11">
        <v>0</v>
      </c>
      <c r="AM4159" s="11">
        <v>0</v>
      </c>
      <c r="AN4159" s="11">
        <v>0</v>
      </c>
      <c r="AO41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65055250.75</v>
      </c>
      <c r="AQ41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100000000</v>
      </c>
      <c r="AS4159" s="11">
        <f>Table_PBS_SQL_DB2_PBSSQL_PBS_NDP_Tina_CG_QtrlyPerformance_Final[[#This Row],[GOU REL]]+Table_PBS_SQL_DB2_PBSSQL_PBS_NDP_Tina_CG_QtrlyPerformance_Final[[#This Row],[EXT REL]]</f>
        <v>65055250.75</v>
      </c>
      <c r="AT4159" s="11">
        <f>Table_PBS_SQL_DB2_PBSSQL_PBS_NDP_Tina_CG_QtrlyPerformance_Final[[#This Row],[GOU EXP]]+Table_PBS_SQL_DB2_PBSSQL_PBS_NDP_Tina_CG_QtrlyPerformance_Final[[#This Row],[EXT EXP]]</f>
        <v>100000000</v>
      </c>
      <c r="AU4159" s="11" t="str">
        <f>IF(Table_PBS_SQL_DB2_PBSSQL_PBS_NDP_Tina_CG_QtrlyPerformance_Final[[#This Row],[Item_Code]]&gt;"300000", "Capital", "Recurrent")</f>
        <v>Recurrent</v>
      </c>
    </row>
    <row r="4160" spans="1:47" x14ac:dyDescent="0.25">
      <c r="A4160" t="s">
        <v>49</v>
      </c>
      <c r="B4160" t="s">
        <v>1400</v>
      </c>
      <c r="C4160" t="s">
        <v>293</v>
      </c>
      <c r="D4160" t="s">
        <v>1206</v>
      </c>
      <c r="E4160" t="s">
        <v>75</v>
      </c>
      <c r="F4160" t="s">
        <v>1228</v>
      </c>
      <c r="G4160" t="s">
        <v>87</v>
      </c>
      <c r="H4160" t="s">
        <v>1401</v>
      </c>
      <c r="I4160" t="s">
        <v>896</v>
      </c>
      <c r="J4160" t="s">
        <v>897</v>
      </c>
      <c r="K4160" t="s">
        <v>1467</v>
      </c>
      <c r="L4160" t="s">
        <v>1468</v>
      </c>
      <c r="M4160" t="s">
        <v>866</v>
      </c>
      <c r="N4160" t="s">
        <v>867</v>
      </c>
      <c r="O4160" t="s">
        <v>922</v>
      </c>
      <c r="P4160" t="s">
        <v>923</v>
      </c>
      <c r="Q4160" s="11">
        <v>0</v>
      </c>
      <c r="R4160" s="11">
        <v>0</v>
      </c>
      <c r="S4160" s="11">
        <v>0</v>
      </c>
      <c r="T4160" s="11">
        <v>0</v>
      </c>
      <c r="U4160" s="11">
        <v>0</v>
      </c>
      <c r="V4160" s="11">
        <v>0</v>
      </c>
      <c r="W4160" s="11">
        <v>0</v>
      </c>
      <c r="X4160" s="11">
        <v>0</v>
      </c>
      <c r="Y4160" s="11">
        <v>0</v>
      </c>
      <c r="Z4160" s="11">
        <v>0</v>
      </c>
      <c r="AA4160" s="11">
        <v>40000000</v>
      </c>
      <c r="AB4160" s="11">
        <v>40000000</v>
      </c>
      <c r="AC4160" s="11">
        <v>0</v>
      </c>
      <c r="AD4160" s="11">
        <v>0</v>
      </c>
      <c r="AE4160" s="11">
        <v>56751</v>
      </c>
      <c r="AF4160" s="11">
        <v>40000000</v>
      </c>
      <c r="AG4160" s="11">
        <v>0</v>
      </c>
      <c r="AH4160" s="11">
        <v>0</v>
      </c>
      <c r="AI4160" s="11">
        <v>40000000</v>
      </c>
      <c r="AJ4160" s="11">
        <v>40000000</v>
      </c>
      <c r="AK4160" s="11">
        <v>0</v>
      </c>
      <c r="AL4160" s="11">
        <v>0</v>
      </c>
      <c r="AM4160" s="11">
        <v>0</v>
      </c>
      <c r="AN4160" s="11">
        <v>0</v>
      </c>
      <c r="AO41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80056751</v>
      </c>
      <c r="AQ41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120000000</v>
      </c>
      <c r="AS4160" s="11">
        <f>Table_PBS_SQL_DB2_PBSSQL_PBS_NDP_Tina_CG_QtrlyPerformance_Final[[#This Row],[GOU REL]]+Table_PBS_SQL_DB2_PBSSQL_PBS_NDP_Tina_CG_QtrlyPerformance_Final[[#This Row],[EXT REL]]</f>
        <v>80056751</v>
      </c>
      <c r="AT4160" s="11">
        <f>Table_PBS_SQL_DB2_PBSSQL_PBS_NDP_Tina_CG_QtrlyPerformance_Final[[#This Row],[GOU EXP]]+Table_PBS_SQL_DB2_PBSSQL_PBS_NDP_Tina_CG_QtrlyPerformance_Final[[#This Row],[EXT EXP]]</f>
        <v>120000000</v>
      </c>
      <c r="AU4160" s="11" t="str">
        <f>IF(Table_PBS_SQL_DB2_PBSSQL_PBS_NDP_Tina_CG_QtrlyPerformance_Final[[#This Row],[Item_Code]]&gt;"300000", "Capital", "Recurrent")</f>
        <v>Recurrent</v>
      </c>
    </row>
    <row r="4161" spans="1:47" x14ac:dyDescent="0.25">
      <c r="A4161" t="s">
        <v>49</v>
      </c>
      <c r="B4161" t="s">
        <v>1400</v>
      </c>
      <c r="C4161" t="s">
        <v>293</v>
      </c>
      <c r="D4161" t="s">
        <v>1206</v>
      </c>
      <c r="E4161" t="s">
        <v>75</v>
      </c>
      <c r="F4161" t="s">
        <v>1228</v>
      </c>
      <c r="G4161" t="s">
        <v>87</v>
      </c>
      <c r="H4161" t="s">
        <v>1401</v>
      </c>
      <c r="I4161" t="s">
        <v>896</v>
      </c>
      <c r="J4161" t="s">
        <v>897</v>
      </c>
      <c r="K4161" t="s">
        <v>1437</v>
      </c>
      <c r="L4161" t="s">
        <v>1438</v>
      </c>
      <c r="M4161" t="s">
        <v>1044</v>
      </c>
      <c r="N4161" t="s">
        <v>1045</v>
      </c>
      <c r="O4161" t="s">
        <v>978</v>
      </c>
      <c r="P4161" t="s">
        <v>979</v>
      </c>
      <c r="Q4161" s="11">
        <v>0</v>
      </c>
      <c r="R4161" s="11">
        <v>0</v>
      </c>
      <c r="S4161" s="11">
        <v>0</v>
      </c>
      <c r="T4161" s="11">
        <v>0</v>
      </c>
      <c r="U4161" s="11">
        <v>0</v>
      </c>
      <c r="V4161" s="11">
        <v>0</v>
      </c>
      <c r="W4161" s="11">
        <v>0</v>
      </c>
      <c r="X4161" s="11">
        <v>0</v>
      </c>
      <c r="Y4161" s="11">
        <v>0</v>
      </c>
      <c r="Z4161" s="11">
        <v>0</v>
      </c>
      <c r="AA4161" s="11">
        <v>1883212656</v>
      </c>
      <c r="AB4161" s="11">
        <v>0</v>
      </c>
      <c r="AC4161" s="11">
        <v>0</v>
      </c>
      <c r="AD4161" s="11">
        <v>0</v>
      </c>
      <c r="AE4161" s="11">
        <v>1216342712.5</v>
      </c>
      <c r="AF4161" s="11">
        <v>1812155775</v>
      </c>
      <c r="AG4161" s="11">
        <v>0</v>
      </c>
      <c r="AH4161" s="11">
        <v>0</v>
      </c>
      <c r="AI4161" s="11">
        <v>0</v>
      </c>
      <c r="AJ4161" s="11">
        <v>0</v>
      </c>
      <c r="AK4161" s="11">
        <v>0</v>
      </c>
      <c r="AL4161" s="11">
        <v>0</v>
      </c>
      <c r="AM4161" s="11">
        <v>0</v>
      </c>
      <c r="AN4161" s="11">
        <v>0</v>
      </c>
      <c r="AO41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3099555368.5</v>
      </c>
      <c r="AQ41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1812155775</v>
      </c>
      <c r="AS4161" s="11">
        <f>Table_PBS_SQL_DB2_PBSSQL_PBS_NDP_Tina_CG_QtrlyPerformance_Final[[#This Row],[GOU REL]]+Table_PBS_SQL_DB2_PBSSQL_PBS_NDP_Tina_CG_QtrlyPerformance_Final[[#This Row],[EXT REL]]</f>
        <v>3099555368.5</v>
      </c>
      <c r="AT4161" s="11">
        <f>Table_PBS_SQL_DB2_PBSSQL_PBS_NDP_Tina_CG_QtrlyPerformance_Final[[#This Row],[GOU EXP]]+Table_PBS_SQL_DB2_PBSSQL_PBS_NDP_Tina_CG_QtrlyPerformance_Final[[#This Row],[EXT EXP]]</f>
        <v>1812155775</v>
      </c>
      <c r="AU4161" s="11" t="str">
        <f>IF(Table_PBS_SQL_DB2_PBSSQL_PBS_NDP_Tina_CG_QtrlyPerformance_Final[[#This Row],[Item_Code]]&gt;"300000", "Capital", "Recurrent")</f>
        <v>Recurrent</v>
      </c>
    </row>
    <row r="4162" spans="1:47" x14ac:dyDescent="0.25">
      <c r="A4162" t="s">
        <v>49</v>
      </c>
      <c r="B4162" t="s">
        <v>1400</v>
      </c>
      <c r="C4162" t="s">
        <v>293</v>
      </c>
      <c r="D4162" t="s">
        <v>1206</v>
      </c>
      <c r="E4162" t="s">
        <v>75</v>
      </c>
      <c r="F4162" t="s">
        <v>1228</v>
      </c>
      <c r="G4162" t="s">
        <v>87</v>
      </c>
      <c r="H4162" t="s">
        <v>1401</v>
      </c>
      <c r="I4162" t="s">
        <v>896</v>
      </c>
      <c r="J4162" t="s">
        <v>897</v>
      </c>
      <c r="K4162" t="s">
        <v>145</v>
      </c>
      <c r="L4162" t="s">
        <v>1413</v>
      </c>
      <c r="M4162" t="s">
        <v>1044</v>
      </c>
      <c r="N4162" t="s">
        <v>1045</v>
      </c>
      <c r="O4162" t="s">
        <v>1343</v>
      </c>
      <c r="P4162" t="s">
        <v>1344</v>
      </c>
      <c r="Q4162" s="11">
        <v>0</v>
      </c>
      <c r="R4162" s="11">
        <v>0</v>
      </c>
      <c r="S4162" s="11">
        <v>0</v>
      </c>
      <c r="T4162" s="11">
        <v>0</v>
      </c>
      <c r="U4162" s="11">
        <v>0</v>
      </c>
      <c r="V4162" s="11">
        <v>0</v>
      </c>
      <c r="W4162" s="11">
        <v>0</v>
      </c>
      <c r="X4162" s="11">
        <v>0</v>
      </c>
      <c r="Y4162" s="11">
        <v>0</v>
      </c>
      <c r="Z4162" s="11">
        <v>0</v>
      </c>
      <c r="AA4162" s="11">
        <v>0</v>
      </c>
      <c r="AB4162" s="11">
        <v>0</v>
      </c>
      <c r="AC4162" s="11">
        <v>0</v>
      </c>
      <c r="AD4162" s="11">
        <v>0</v>
      </c>
      <c r="AE4162" s="11">
        <v>14699974064.502596</v>
      </c>
      <c r="AF4162" s="11">
        <v>14699974064.502596</v>
      </c>
      <c r="AG4162" s="11">
        <v>0</v>
      </c>
      <c r="AH4162" s="11">
        <v>0</v>
      </c>
      <c r="AI4162" s="11">
        <v>0</v>
      </c>
      <c r="AJ4162" s="11">
        <v>0</v>
      </c>
      <c r="AK4162" s="11">
        <v>0</v>
      </c>
      <c r="AL4162" s="11">
        <v>0</v>
      </c>
      <c r="AM4162" s="11">
        <v>0</v>
      </c>
      <c r="AN4162" s="11">
        <v>0</v>
      </c>
      <c r="AO41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14699974064.502596</v>
      </c>
      <c r="AQ41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14699974064.502596</v>
      </c>
      <c r="AS4162" s="11">
        <f>Table_PBS_SQL_DB2_PBSSQL_PBS_NDP_Tina_CG_QtrlyPerformance_Final[[#This Row],[GOU REL]]+Table_PBS_SQL_DB2_PBSSQL_PBS_NDP_Tina_CG_QtrlyPerformance_Final[[#This Row],[EXT REL]]</f>
        <v>14699974064.502596</v>
      </c>
      <c r="AT4162" s="11">
        <f>Table_PBS_SQL_DB2_PBSSQL_PBS_NDP_Tina_CG_QtrlyPerformance_Final[[#This Row],[GOU EXP]]+Table_PBS_SQL_DB2_PBSSQL_PBS_NDP_Tina_CG_QtrlyPerformance_Final[[#This Row],[EXT EXP]]</f>
        <v>14699974064.502596</v>
      </c>
      <c r="AU4162" s="11" t="str">
        <f>IF(Table_PBS_SQL_DB2_PBSSQL_PBS_NDP_Tina_CG_QtrlyPerformance_Final[[#This Row],[Item_Code]]&gt;"300000", "Capital", "Recurrent")</f>
        <v>Capital</v>
      </c>
    </row>
    <row r="4163" spans="1:47" x14ac:dyDescent="0.25">
      <c r="A4163" t="s">
        <v>49</v>
      </c>
      <c r="B4163" t="s">
        <v>1400</v>
      </c>
      <c r="C4163" t="s">
        <v>293</v>
      </c>
      <c r="D4163" t="s">
        <v>1206</v>
      </c>
      <c r="E4163" t="s">
        <v>75</v>
      </c>
      <c r="F4163" t="s">
        <v>1228</v>
      </c>
      <c r="G4163" t="s">
        <v>87</v>
      </c>
      <c r="H4163" t="s">
        <v>1401</v>
      </c>
      <c r="I4163" t="s">
        <v>493</v>
      </c>
      <c r="J4163" t="s">
        <v>1470</v>
      </c>
      <c r="K4163" t="s">
        <v>1471</v>
      </c>
      <c r="L4163" t="s">
        <v>1472</v>
      </c>
      <c r="M4163" t="s">
        <v>866</v>
      </c>
      <c r="N4163" t="s">
        <v>867</v>
      </c>
      <c r="O4163" t="s">
        <v>1062</v>
      </c>
      <c r="P4163" t="s">
        <v>1063</v>
      </c>
      <c r="Q4163" s="11">
        <v>0</v>
      </c>
      <c r="R4163" s="11">
        <v>0</v>
      </c>
      <c r="S4163" s="11">
        <v>0</v>
      </c>
      <c r="T4163" s="11">
        <v>0</v>
      </c>
      <c r="U4163" s="11">
        <v>688000000</v>
      </c>
      <c r="V4163" s="11">
        <v>0</v>
      </c>
      <c r="W4163" s="11">
        <v>688000000</v>
      </c>
      <c r="X4163" s="11">
        <v>0</v>
      </c>
      <c r="Y4163" s="11">
        <v>142000000</v>
      </c>
      <c r="Z4163" s="11">
        <v>113931556</v>
      </c>
      <c r="AA4163" s="11">
        <v>0</v>
      </c>
      <c r="AB4163" s="11">
        <v>0</v>
      </c>
      <c r="AC4163" s="11">
        <v>172000000</v>
      </c>
      <c r="AD4163" s="11">
        <v>131830851</v>
      </c>
      <c r="AE4163" s="11">
        <v>0</v>
      </c>
      <c r="AF4163" s="11">
        <v>0</v>
      </c>
      <c r="AG4163" s="11">
        <v>172000000</v>
      </c>
      <c r="AH4163" s="11">
        <v>195181848</v>
      </c>
      <c r="AI4163" s="11">
        <v>0</v>
      </c>
      <c r="AJ4163" s="11">
        <v>0</v>
      </c>
      <c r="AK4163" s="11">
        <v>172000000</v>
      </c>
      <c r="AL4163" s="11">
        <v>217055745</v>
      </c>
      <c r="AM4163" s="11">
        <v>0</v>
      </c>
      <c r="AN4163" s="11">
        <v>0</v>
      </c>
      <c r="AO41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658000000</v>
      </c>
      <c r="AP41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658000000</v>
      </c>
      <c r="AR41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63" s="11">
        <f>Table_PBS_SQL_DB2_PBSSQL_PBS_NDP_Tina_CG_QtrlyPerformance_Final[[#This Row],[GOU REL]]+Table_PBS_SQL_DB2_PBSSQL_PBS_NDP_Tina_CG_QtrlyPerformance_Final[[#This Row],[EXT REL]]</f>
        <v>658000000</v>
      </c>
      <c r="AT4163" s="11">
        <f>Table_PBS_SQL_DB2_PBSSQL_PBS_NDP_Tina_CG_QtrlyPerformance_Final[[#This Row],[GOU EXP]]+Table_PBS_SQL_DB2_PBSSQL_PBS_NDP_Tina_CG_QtrlyPerformance_Final[[#This Row],[EXT EXP]]</f>
        <v>658000000</v>
      </c>
      <c r="AU4163" s="11" t="str">
        <f>IF(Table_PBS_SQL_DB2_PBSSQL_PBS_NDP_Tina_CG_QtrlyPerformance_Final[[#This Row],[Item_Code]]&gt;"300000", "Capital", "Recurrent")</f>
        <v>Recurrent</v>
      </c>
    </row>
    <row r="4164" spans="1:47" x14ac:dyDescent="0.25">
      <c r="A4164" t="s">
        <v>49</v>
      </c>
      <c r="B4164" t="s">
        <v>1400</v>
      </c>
      <c r="C4164" t="s">
        <v>293</v>
      </c>
      <c r="D4164" t="s">
        <v>1206</v>
      </c>
      <c r="E4164" t="s">
        <v>75</v>
      </c>
      <c r="F4164" t="s">
        <v>1228</v>
      </c>
      <c r="G4164" t="s">
        <v>87</v>
      </c>
      <c r="H4164" t="s">
        <v>1401</v>
      </c>
      <c r="I4164" t="s">
        <v>493</v>
      </c>
      <c r="J4164" t="s">
        <v>1470</v>
      </c>
      <c r="K4164" t="s">
        <v>1471</v>
      </c>
      <c r="L4164" t="s">
        <v>1472</v>
      </c>
      <c r="M4164" t="s">
        <v>866</v>
      </c>
      <c r="N4164" t="s">
        <v>867</v>
      </c>
      <c r="O4164" t="s">
        <v>1085</v>
      </c>
      <c r="P4164" t="s">
        <v>1086</v>
      </c>
      <c r="Q4164" s="11">
        <v>0</v>
      </c>
      <c r="R4164" s="11">
        <v>0</v>
      </c>
      <c r="S4164" s="11">
        <v>0</v>
      </c>
      <c r="T4164" s="11">
        <v>0</v>
      </c>
      <c r="U4164" s="11">
        <v>48000000</v>
      </c>
      <c r="V4164" s="11">
        <v>0</v>
      </c>
      <c r="W4164" s="11">
        <v>48000000</v>
      </c>
      <c r="X4164" s="11">
        <v>0</v>
      </c>
      <c r="Y4164" s="11">
        <v>0</v>
      </c>
      <c r="Z4164" s="11">
        <v>0</v>
      </c>
      <c r="AA4164" s="11">
        <v>0</v>
      </c>
      <c r="AB4164" s="11">
        <v>0</v>
      </c>
      <c r="AC4164" s="11">
        <v>12000000</v>
      </c>
      <c r="AD4164" s="11">
        <v>3750000</v>
      </c>
      <c r="AE4164" s="11">
        <v>0</v>
      </c>
      <c r="AF4164" s="11">
        <v>0</v>
      </c>
      <c r="AG4164" s="11">
        <v>12000000</v>
      </c>
      <c r="AH4164" s="11">
        <v>0</v>
      </c>
      <c r="AI4164" s="11">
        <v>0</v>
      </c>
      <c r="AJ4164" s="11">
        <v>0</v>
      </c>
      <c r="AK4164" s="11">
        <v>0</v>
      </c>
      <c r="AL4164" s="11">
        <v>20250000</v>
      </c>
      <c r="AM4164" s="11">
        <v>0</v>
      </c>
      <c r="AN4164" s="11">
        <v>0</v>
      </c>
      <c r="AO41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24000000</v>
      </c>
      <c r="AP41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24000000</v>
      </c>
      <c r="AR41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64" s="11">
        <f>Table_PBS_SQL_DB2_PBSSQL_PBS_NDP_Tina_CG_QtrlyPerformance_Final[[#This Row],[GOU REL]]+Table_PBS_SQL_DB2_PBSSQL_PBS_NDP_Tina_CG_QtrlyPerformance_Final[[#This Row],[EXT REL]]</f>
        <v>24000000</v>
      </c>
      <c r="AT4164" s="11">
        <f>Table_PBS_SQL_DB2_PBSSQL_PBS_NDP_Tina_CG_QtrlyPerformance_Final[[#This Row],[GOU EXP]]+Table_PBS_SQL_DB2_PBSSQL_PBS_NDP_Tina_CG_QtrlyPerformance_Final[[#This Row],[EXT EXP]]</f>
        <v>24000000</v>
      </c>
      <c r="AU4164" s="11" t="str">
        <f>IF(Table_PBS_SQL_DB2_PBSSQL_PBS_NDP_Tina_CG_QtrlyPerformance_Final[[#This Row],[Item_Code]]&gt;"300000", "Capital", "Recurrent")</f>
        <v>Recurrent</v>
      </c>
    </row>
    <row r="4165" spans="1:47" x14ac:dyDescent="0.25">
      <c r="A4165" t="s">
        <v>49</v>
      </c>
      <c r="B4165" t="s">
        <v>1400</v>
      </c>
      <c r="C4165" t="s">
        <v>293</v>
      </c>
      <c r="D4165" t="s">
        <v>1206</v>
      </c>
      <c r="E4165" t="s">
        <v>75</v>
      </c>
      <c r="F4165" t="s">
        <v>1228</v>
      </c>
      <c r="G4165" t="s">
        <v>87</v>
      </c>
      <c r="H4165" t="s">
        <v>1401</v>
      </c>
      <c r="I4165" t="s">
        <v>493</v>
      </c>
      <c r="J4165" t="s">
        <v>1470</v>
      </c>
      <c r="K4165" t="s">
        <v>1471</v>
      </c>
      <c r="L4165" t="s">
        <v>1472</v>
      </c>
      <c r="M4165" t="s">
        <v>866</v>
      </c>
      <c r="N4165" t="s">
        <v>867</v>
      </c>
      <c r="O4165" t="s">
        <v>922</v>
      </c>
      <c r="P4165" t="s">
        <v>923</v>
      </c>
      <c r="Q4165" s="11">
        <v>0</v>
      </c>
      <c r="R4165" s="11">
        <v>0</v>
      </c>
      <c r="S4165" s="11">
        <v>0</v>
      </c>
      <c r="T4165" s="11">
        <v>0</v>
      </c>
      <c r="U4165" s="11">
        <v>146500000</v>
      </c>
      <c r="V4165" s="11">
        <v>0</v>
      </c>
      <c r="W4165" s="11">
        <v>146500000</v>
      </c>
      <c r="X4165" s="11">
        <v>0</v>
      </c>
      <c r="Y4165" s="11">
        <v>0</v>
      </c>
      <c r="Z4165" s="11">
        <v>0</v>
      </c>
      <c r="AA4165" s="11">
        <v>0</v>
      </c>
      <c r="AB4165" s="11">
        <v>0</v>
      </c>
      <c r="AC4165" s="11">
        <v>36625000</v>
      </c>
      <c r="AD4165" s="11">
        <v>36625000</v>
      </c>
      <c r="AE4165" s="11">
        <v>0</v>
      </c>
      <c r="AF4165" s="11">
        <v>0</v>
      </c>
      <c r="AG4165" s="11">
        <v>36625000</v>
      </c>
      <c r="AH4165" s="11">
        <v>36625000</v>
      </c>
      <c r="AI4165" s="11">
        <v>0</v>
      </c>
      <c r="AJ4165" s="11">
        <v>0</v>
      </c>
      <c r="AK4165" s="11">
        <v>73250000</v>
      </c>
      <c r="AL4165" s="11">
        <v>73250000</v>
      </c>
      <c r="AM4165" s="11">
        <v>0</v>
      </c>
      <c r="AN4165" s="11">
        <v>0</v>
      </c>
      <c r="AO41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146500000</v>
      </c>
      <c r="AP41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146500000</v>
      </c>
      <c r="AR41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65" s="11">
        <f>Table_PBS_SQL_DB2_PBSSQL_PBS_NDP_Tina_CG_QtrlyPerformance_Final[[#This Row],[GOU REL]]+Table_PBS_SQL_DB2_PBSSQL_PBS_NDP_Tina_CG_QtrlyPerformance_Final[[#This Row],[EXT REL]]</f>
        <v>146500000</v>
      </c>
      <c r="AT4165" s="11">
        <f>Table_PBS_SQL_DB2_PBSSQL_PBS_NDP_Tina_CG_QtrlyPerformance_Final[[#This Row],[GOU EXP]]+Table_PBS_SQL_DB2_PBSSQL_PBS_NDP_Tina_CG_QtrlyPerformance_Final[[#This Row],[EXT EXP]]</f>
        <v>146500000</v>
      </c>
      <c r="AU4165" s="11" t="str">
        <f>IF(Table_PBS_SQL_DB2_PBSSQL_PBS_NDP_Tina_CG_QtrlyPerformance_Final[[#This Row],[Item_Code]]&gt;"300000", "Capital", "Recurrent")</f>
        <v>Recurrent</v>
      </c>
    </row>
    <row r="4166" spans="1:47" x14ac:dyDescent="0.25">
      <c r="A4166" t="s">
        <v>49</v>
      </c>
      <c r="B4166" t="s">
        <v>1400</v>
      </c>
      <c r="C4166" t="s">
        <v>293</v>
      </c>
      <c r="D4166" t="s">
        <v>1206</v>
      </c>
      <c r="E4166" t="s">
        <v>75</v>
      </c>
      <c r="F4166" t="s">
        <v>1228</v>
      </c>
      <c r="G4166" t="s">
        <v>87</v>
      </c>
      <c r="H4166" t="s">
        <v>1401</v>
      </c>
      <c r="I4166" t="s">
        <v>493</v>
      </c>
      <c r="J4166" t="s">
        <v>1470</v>
      </c>
      <c r="K4166" t="s">
        <v>137</v>
      </c>
      <c r="L4166" t="s">
        <v>1473</v>
      </c>
      <c r="M4166" t="s">
        <v>866</v>
      </c>
      <c r="N4166" t="s">
        <v>867</v>
      </c>
      <c r="O4166" t="s">
        <v>1240</v>
      </c>
      <c r="P4166" t="s">
        <v>1241</v>
      </c>
      <c r="Q4166" s="11">
        <v>0</v>
      </c>
      <c r="R4166" s="11">
        <v>0</v>
      </c>
      <c r="S4166" s="11">
        <v>0</v>
      </c>
      <c r="T4166" s="11">
        <v>0</v>
      </c>
      <c r="U4166" s="11">
        <v>100000000</v>
      </c>
      <c r="V4166" s="11">
        <v>0</v>
      </c>
      <c r="W4166" s="11">
        <v>100000000</v>
      </c>
      <c r="X4166" s="11">
        <v>0</v>
      </c>
      <c r="Y4166" s="11">
        <v>0</v>
      </c>
      <c r="Z4166" s="11">
        <v>0</v>
      </c>
      <c r="AA4166" s="11">
        <v>0</v>
      </c>
      <c r="AB4166" s="11">
        <v>0</v>
      </c>
      <c r="AC4166" s="11">
        <v>0</v>
      </c>
      <c r="AD4166" s="11">
        <v>0</v>
      </c>
      <c r="AE4166" s="11">
        <v>0</v>
      </c>
      <c r="AF4166" s="11">
        <v>0</v>
      </c>
      <c r="AG4166" s="11">
        <v>25000000</v>
      </c>
      <c r="AH4166" s="11">
        <v>22705000</v>
      </c>
      <c r="AI4166" s="11">
        <v>0</v>
      </c>
      <c r="AJ4166" s="11">
        <v>0</v>
      </c>
      <c r="AK4166" s="11">
        <v>75000000</v>
      </c>
      <c r="AL4166" s="11">
        <v>77295000</v>
      </c>
      <c r="AM4166" s="11">
        <v>0</v>
      </c>
      <c r="AN4166" s="11">
        <v>0</v>
      </c>
      <c r="AO41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41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41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66" s="11">
        <f>Table_PBS_SQL_DB2_PBSSQL_PBS_NDP_Tina_CG_QtrlyPerformance_Final[[#This Row],[GOU REL]]+Table_PBS_SQL_DB2_PBSSQL_PBS_NDP_Tina_CG_QtrlyPerformance_Final[[#This Row],[EXT REL]]</f>
        <v>100000000</v>
      </c>
      <c r="AT4166" s="11">
        <f>Table_PBS_SQL_DB2_PBSSQL_PBS_NDP_Tina_CG_QtrlyPerformance_Final[[#This Row],[GOU EXP]]+Table_PBS_SQL_DB2_PBSSQL_PBS_NDP_Tina_CG_QtrlyPerformance_Final[[#This Row],[EXT EXP]]</f>
        <v>100000000</v>
      </c>
      <c r="AU4166" s="11" t="str">
        <f>IF(Table_PBS_SQL_DB2_PBSSQL_PBS_NDP_Tina_CG_QtrlyPerformance_Final[[#This Row],[Item_Code]]&gt;"300000", "Capital", "Recurrent")</f>
        <v>Recurrent</v>
      </c>
    </row>
    <row r="4167" spans="1:47" x14ac:dyDescent="0.25">
      <c r="A4167" t="s">
        <v>49</v>
      </c>
      <c r="B4167" t="s">
        <v>1400</v>
      </c>
      <c r="C4167" t="s">
        <v>293</v>
      </c>
      <c r="D4167" t="s">
        <v>1206</v>
      </c>
      <c r="E4167" t="s">
        <v>75</v>
      </c>
      <c r="F4167" t="s">
        <v>1228</v>
      </c>
      <c r="G4167" t="s">
        <v>87</v>
      </c>
      <c r="H4167" t="s">
        <v>1401</v>
      </c>
      <c r="I4167" t="s">
        <v>493</v>
      </c>
      <c r="J4167" t="s">
        <v>1470</v>
      </c>
      <c r="K4167" t="s">
        <v>145</v>
      </c>
      <c r="L4167" t="s">
        <v>1413</v>
      </c>
      <c r="M4167" t="s">
        <v>866</v>
      </c>
      <c r="N4167" t="s">
        <v>867</v>
      </c>
      <c r="O4167" t="s">
        <v>1430</v>
      </c>
      <c r="P4167" t="s">
        <v>1431</v>
      </c>
      <c r="Q4167" s="11">
        <v>0</v>
      </c>
      <c r="R4167" s="11">
        <v>0</v>
      </c>
      <c r="S4167" s="11">
        <v>0</v>
      </c>
      <c r="T4167" s="11">
        <v>0</v>
      </c>
      <c r="U4167" s="11">
        <v>100000000</v>
      </c>
      <c r="V4167" s="11">
        <v>0</v>
      </c>
      <c r="W4167" s="11">
        <v>100000000</v>
      </c>
      <c r="X4167" s="11">
        <v>0</v>
      </c>
      <c r="Y4167" s="11">
        <v>0</v>
      </c>
      <c r="Z4167" s="11">
        <v>0</v>
      </c>
      <c r="AA4167" s="11">
        <v>0</v>
      </c>
      <c r="AB4167" s="11">
        <v>0</v>
      </c>
      <c r="AC4167" s="11">
        <v>0</v>
      </c>
      <c r="AD4167" s="11">
        <v>0</v>
      </c>
      <c r="AE4167" s="11">
        <v>0</v>
      </c>
      <c r="AF4167" s="11">
        <v>0</v>
      </c>
      <c r="AG4167" s="11">
        <v>0</v>
      </c>
      <c r="AH4167" s="11">
        <v>0</v>
      </c>
      <c r="AI4167" s="11">
        <v>0</v>
      </c>
      <c r="AJ4167" s="11">
        <v>0</v>
      </c>
      <c r="AK4167" s="11">
        <v>0</v>
      </c>
      <c r="AL4167" s="11">
        <v>0</v>
      </c>
      <c r="AM4167" s="11">
        <v>0</v>
      </c>
      <c r="AN4167" s="11">
        <v>0</v>
      </c>
      <c r="AO41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67" s="11">
        <f>Table_PBS_SQL_DB2_PBSSQL_PBS_NDP_Tina_CG_QtrlyPerformance_Final[[#This Row],[GOU REL]]+Table_PBS_SQL_DB2_PBSSQL_PBS_NDP_Tina_CG_QtrlyPerformance_Final[[#This Row],[EXT REL]]</f>
        <v>0</v>
      </c>
      <c r="AT4167" s="11">
        <f>Table_PBS_SQL_DB2_PBSSQL_PBS_NDP_Tina_CG_QtrlyPerformance_Final[[#This Row],[GOU EXP]]+Table_PBS_SQL_DB2_PBSSQL_PBS_NDP_Tina_CG_QtrlyPerformance_Final[[#This Row],[EXT EXP]]</f>
        <v>0</v>
      </c>
      <c r="AU4167" s="11" t="str">
        <f>IF(Table_PBS_SQL_DB2_PBSSQL_PBS_NDP_Tina_CG_QtrlyPerformance_Final[[#This Row],[Item_Code]]&gt;"300000", "Capital", "Recurrent")</f>
        <v>Capital</v>
      </c>
    </row>
    <row r="4168" spans="1:47" x14ac:dyDescent="0.25">
      <c r="A4168" t="s">
        <v>49</v>
      </c>
      <c r="B4168" t="s">
        <v>1400</v>
      </c>
      <c r="C4168" t="s">
        <v>293</v>
      </c>
      <c r="D4168" t="s">
        <v>1206</v>
      </c>
      <c r="E4168" t="s">
        <v>75</v>
      </c>
      <c r="F4168" t="s">
        <v>1228</v>
      </c>
      <c r="G4168" t="s">
        <v>87</v>
      </c>
      <c r="H4168" t="s">
        <v>1401</v>
      </c>
      <c r="I4168" t="s">
        <v>493</v>
      </c>
      <c r="J4168" t="s">
        <v>1470</v>
      </c>
      <c r="K4168" t="s">
        <v>145</v>
      </c>
      <c r="L4168" t="s">
        <v>1413</v>
      </c>
      <c r="M4168" t="s">
        <v>1044</v>
      </c>
      <c r="N4168" t="s">
        <v>1045</v>
      </c>
      <c r="O4168" t="s">
        <v>1025</v>
      </c>
      <c r="P4168" t="s">
        <v>1026</v>
      </c>
      <c r="Q4168" s="11">
        <v>0</v>
      </c>
      <c r="R4168" s="11">
        <v>0</v>
      </c>
      <c r="S4168" s="11">
        <v>0</v>
      </c>
      <c r="T4168" s="11">
        <v>0</v>
      </c>
      <c r="U4168" s="11">
        <v>105000000</v>
      </c>
      <c r="V4168" s="11">
        <v>0</v>
      </c>
      <c r="W4168" s="11">
        <v>105000000</v>
      </c>
      <c r="X4168" s="11">
        <v>0</v>
      </c>
      <c r="Y4168" s="11">
        <v>0</v>
      </c>
      <c r="Z4168" s="11">
        <v>0</v>
      </c>
      <c r="AA4168" s="11">
        <v>0</v>
      </c>
      <c r="AB4168" s="11">
        <v>0</v>
      </c>
      <c r="AC4168" s="11">
        <v>0</v>
      </c>
      <c r="AD4168" s="11">
        <v>0</v>
      </c>
      <c r="AE4168" s="11">
        <v>0</v>
      </c>
      <c r="AF4168" s="11">
        <v>0</v>
      </c>
      <c r="AG4168" s="11">
        <v>26250000</v>
      </c>
      <c r="AH4168" s="11">
        <v>24350000</v>
      </c>
      <c r="AI4168" s="11">
        <v>0</v>
      </c>
      <c r="AJ4168" s="11">
        <v>0</v>
      </c>
      <c r="AK4168" s="11">
        <v>25000000</v>
      </c>
      <c r="AL4168" s="11">
        <v>26900000</v>
      </c>
      <c r="AM4168" s="11">
        <v>0</v>
      </c>
      <c r="AN4168" s="11">
        <v>0</v>
      </c>
      <c r="AO41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51250000</v>
      </c>
      <c r="AP41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51250000</v>
      </c>
      <c r="AR41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68" s="11">
        <f>Table_PBS_SQL_DB2_PBSSQL_PBS_NDP_Tina_CG_QtrlyPerformance_Final[[#This Row],[GOU REL]]+Table_PBS_SQL_DB2_PBSSQL_PBS_NDP_Tina_CG_QtrlyPerformance_Final[[#This Row],[EXT REL]]</f>
        <v>51250000</v>
      </c>
      <c r="AT4168" s="11">
        <f>Table_PBS_SQL_DB2_PBSSQL_PBS_NDP_Tina_CG_QtrlyPerformance_Final[[#This Row],[GOU EXP]]+Table_PBS_SQL_DB2_PBSSQL_PBS_NDP_Tina_CG_QtrlyPerformance_Final[[#This Row],[EXT EXP]]</f>
        <v>51250000</v>
      </c>
      <c r="AU4168" s="11" t="str">
        <f>IF(Table_PBS_SQL_DB2_PBSSQL_PBS_NDP_Tina_CG_QtrlyPerformance_Final[[#This Row],[Item_Code]]&gt;"300000", "Capital", "Recurrent")</f>
        <v>Recurrent</v>
      </c>
    </row>
    <row r="4169" spans="1:47" x14ac:dyDescent="0.25">
      <c r="A4169" t="s">
        <v>49</v>
      </c>
      <c r="B4169" t="s">
        <v>1400</v>
      </c>
      <c r="C4169" t="s">
        <v>293</v>
      </c>
      <c r="D4169" t="s">
        <v>1206</v>
      </c>
      <c r="E4169" t="s">
        <v>75</v>
      </c>
      <c r="F4169" t="s">
        <v>1228</v>
      </c>
      <c r="G4169" t="s">
        <v>87</v>
      </c>
      <c r="H4169" t="s">
        <v>1401</v>
      </c>
      <c r="I4169" t="s">
        <v>467</v>
      </c>
      <c r="J4169" t="s">
        <v>1474</v>
      </c>
      <c r="K4169" t="s">
        <v>1459</v>
      </c>
      <c r="L4169" t="s">
        <v>1460</v>
      </c>
      <c r="M4169" t="s">
        <v>1044</v>
      </c>
      <c r="N4169" t="s">
        <v>1045</v>
      </c>
      <c r="O4169" t="s">
        <v>1461</v>
      </c>
      <c r="P4169" t="s">
        <v>1462</v>
      </c>
      <c r="Q4169" s="11">
        <v>0</v>
      </c>
      <c r="R4169" s="11">
        <v>0</v>
      </c>
      <c r="S4169" s="11">
        <v>155000000</v>
      </c>
      <c r="T4169" s="11">
        <v>-155000000</v>
      </c>
      <c r="U4169" s="11">
        <v>22469600000</v>
      </c>
      <c r="V4169" s="11">
        <v>0</v>
      </c>
      <c r="W4169" s="11">
        <v>22624600000</v>
      </c>
      <c r="X4169" s="11">
        <v>0</v>
      </c>
      <c r="Y4169" s="11">
        <v>0</v>
      </c>
      <c r="Z4169" s="11">
        <v>0</v>
      </c>
      <c r="AA4169" s="11">
        <v>0</v>
      </c>
      <c r="AB4169" s="11">
        <v>0</v>
      </c>
      <c r="AC4169" s="11">
        <v>4000000000</v>
      </c>
      <c r="AD4169" s="11">
        <v>4000000000</v>
      </c>
      <c r="AE4169" s="11">
        <v>0</v>
      </c>
      <c r="AF4169" s="11">
        <v>0</v>
      </c>
      <c r="AG4169" s="11">
        <v>4241914250</v>
      </c>
      <c r="AH4169" s="11">
        <v>4241914250</v>
      </c>
      <c r="AI4169" s="11">
        <v>0</v>
      </c>
      <c r="AJ4169" s="11">
        <v>0</v>
      </c>
      <c r="AK4169" s="11">
        <v>6750000000</v>
      </c>
      <c r="AL4169" s="11">
        <v>6750000000</v>
      </c>
      <c r="AM4169" s="11">
        <v>0</v>
      </c>
      <c r="AN4169" s="11">
        <v>0</v>
      </c>
      <c r="AO41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14991914250</v>
      </c>
      <c r="AP41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14991914250</v>
      </c>
      <c r="AR41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69" s="11">
        <f>Table_PBS_SQL_DB2_PBSSQL_PBS_NDP_Tina_CG_QtrlyPerformance_Final[[#This Row],[GOU REL]]+Table_PBS_SQL_DB2_PBSSQL_PBS_NDP_Tina_CG_QtrlyPerformance_Final[[#This Row],[EXT REL]]</f>
        <v>14991914250</v>
      </c>
      <c r="AT4169" s="11">
        <f>Table_PBS_SQL_DB2_PBSSQL_PBS_NDP_Tina_CG_QtrlyPerformance_Final[[#This Row],[GOU EXP]]+Table_PBS_SQL_DB2_PBSSQL_PBS_NDP_Tina_CG_QtrlyPerformance_Final[[#This Row],[EXT EXP]]</f>
        <v>14991914250</v>
      </c>
      <c r="AU4169" s="11" t="str">
        <f>IF(Table_PBS_SQL_DB2_PBSSQL_PBS_NDP_Tina_CG_QtrlyPerformance_Final[[#This Row],[Item_Code]]&gt;"300000", "Capital", "Recurrent")</f>
        <v>Capital</v>
      </c>
    </row>
    <row r="4170" spans="1:47" x14ac:dyDescent="0.25">
      <c r="A4170" t="s">
        <v>49</v>
      </c>
      <c r="B4170" t="s">
        <v>1400</v>
      </c>
      <c r="C4170" t="s">
        <v>293</v>
      </c>
      <c r="D4170" t="s">
        <v>1206</v>
      </c>
      <c r="E4170" t="s">
        <v>75</v>
      </c>
      <c r="F4170" t="s">
        <v>1228</v>
      </c>
      <c r="G4170" t="s">
        <v>87</v>
      </c>
      <c r="H4170" t="s">
        <v>1401</v>
      </c>
      <c r="I4170" t="s">
        <v>467</v>
      </c>
      <c r="J4170" t="s">
        <v>1474</v>
      </c>
      <c r="K4170" t="s">
        <v>1463</v>
      </c>
      <c r="L4170" t="s">
        <v>1464</v>
      </c>
      <c r="M4170" t="s">
        <v>1044</v>
      </c>
      <c r="N4170" t="s">
        <v>1045</v>
      </c>
      <c r="O4170" t="s">
        <v>1465</v>
      </c>
      <c r="P4170" t="s">
        <v>1466</v>
      </c>
      <c r="Q4170" s="11">
        <v>0</v>
      </c>
      <c r="R4170" s="11">
        <v>0</v>
      </c>
      <c r="S4170" s="11">
        <v>0</v>
      </c>
      <c r="T4170" s="11">
        <v>0</v>
      </c>
      <c r="U4170" s="11">
        <v>132114200000</v>
      </c>
      <c r="V4170" s="11">
        <v>0</v>
      </c>
      <c r="W4170" s="11">
        <v>2224200000</v>
      </c>
      <c r="X4170" s="11">
        <v>129890000000</v>
      </c>
      <c r="Y4170" s="11">
        <v>0</v>
      </c>
      <c r="Z4170" s="11">
        <v>0</v>
      </c>
      <c r="AA4170" s="11">
        <v>0</v>
      </c>
      <c r="AB4170" s="11">
        <v>0</v>
      </c>
      <c r="AC4170" s="11">
        <v>500000000</v>
      </c>
      <c r="AD4170" s="11">
        <v>500000000</v>
      </c>
      <c r="AE4170" s="11">
        <v>0</v>
      </c>
      <c r="AF4170" s="11">
        <v>0</v>
      </c>
      <c r="AG4170" s="11">
        <v>500098928</v>
      </c>
      <c r="AH4170" s="11">
        <v>500098928</v>
      </c>
      <c r="AI4170" s="11">
        <v>0</v>
      </c>
      <c r="AJ4170" s="11">
        <v>0</v>
      </c>
      <c r="AK4170" s="11">
        <v>500000000</v>
      </c>
      <c r="AL4170" s="11">
        <v>500000000</v>
      </c>
      <c r="AM4170" s="11">
        <v>0</v>
      </c>
      <c r="AN4170" s="11">
        <v>0</v>
      </c>
      <c r="AO41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1500098928</v>
      </c>
      <c r="AP41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1500098928</v>
      </c>
      <c r="AR41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0" s="11">
        <f>Table_PBS_SQL_DB2_PBSSQL_PBS_NDP_Tina_CG_QtrlyPerformance_Final[[#This Row],[GOU REL]]+Table_PBS_SQL_DB2_PBSSQL_PBS_NDP_Tina_CG_QtrlyPerformance_Final[[#This Row],[EXT REL]]</f>
        <v>1500098928</v>
      </c>
      <c r="AT4170" s="11">
        <f>Table_PBS_SQL_DB2_PBSSQL_PBS_NDP_Tina_CG_QtrlyPerformance_Final[[#This Row],[GOU EXP]]+Table_PBS_SQL_DB2_PBSSQL_PBS_NDP_Tina_CG_QtrlyPerformance_Final[[#This Row],[EXT EXP]]</f>
        <v>1500098928</v>
      </c>
      <c r="AU4170" s="11" t="str">
        <f>IF(Table_PBS_SQL_DB2_PBSSQL_PBS_NDP_Tina_CG_QtrlyPerformance_Final[[#This Row],[Item_Code]]&gt;"300000", "Capital", "Recurrent")</f>
        <v>Capital</v>
      </c>
    </row>
    <row r="4171" spans="1:47" x14ac:dyDescent="0.25">
      <c r="A4171" t="s">
        <v>49</v>
      </c>
      <c r="B4171" t="s">
        <v>1400</v>
      </c>
      <c r="C4171" t="s">
        <v>293</v>
      </c>
      <c r="D4171" t="s">
        <v>1206</v>
      </c>
      <c r="E4171" t="s">
        <v>75</v>
      </c>
      <c r="F4171" t="s">
        <v>1228</v>
      </c>
      <c r="G4171" t="s">
        <v>87</v>
      </c>
      <c r="H4171" t="s">
        <v>1401</v>
      </c>
      <c r="I4171" t="s">
        <v>467</v>
      </c>
      <c r="J4171" t="s">
        <v>1474</v>
      </c>
      <c r="K4171" t="s">
        <v>1475</v>
      </c>
      <c r="L4171" t="s">
        <v>1476</v>
      </c>
      <c r="M4171" t="s">
        <v>1044</v>
      </c>
      <c r="N4171" t="s">
        <v>1045</v>
      </c>
      <c r="O4171" t="s">
        <v>1005</v>
      </c>
      <c r="P4171" t="s">
        <v>1006</v>
      </c>
      <c r="Q4171" s="11">
        <v>0</v>
      </c>
      <c r="R4171" s="11">
        <v>0</v>
      </c>
      <c r="S4171" s="11">
        <v>0</v>
      </c>
      <c r="T4171" s="11">
        <v>0</v>
      </c>
      <c r="U4171" s="11">
        <v>0</v>
      </c>
      <c r="V4171" s="11">
        <v>0</v>
      </c>
      <c r="W4171" s="11">
        <v>0</v>
      </c>
      <c r="X4171" s="11">
        <v>0</v>
      </c>
      <c r="Y4171" s="11">
        <v>0</v>
      </c>
      <c r="Z4171" s="11">
        <v>0</v>
      </c>
      <c r="AA4171" s="11">
        <v>0</v>
      </c>
      <c r="AB4171" s="11">
        <v>0</v>
      </c>
      <c r="AC4171" s="11">
        <v>0</v>
      </c>
      <c r="AD4171" s="11">
        <v>0</v>
      </c>
      <c r="AE4171" s="11">
        <v>0</v>
      </c>
      <c r="AF4171" s="11">
        <v>0</v>
      </c>
      <c r="AG4171" s="11">
        <v>0</v>
      </c>
      <c r="AH4171" s="11">
        <v>0</v>
      </c>
      <c r="AI4171" s="11">
        <v>0</v>
      </c>
      <c r="AJ4171" s="11">
        <v>0</v>
      </c>
      <c r="AK4171" s="11">
        <v>0</v>
      </c>
      <c r="AL4171" s="11">
        <v>0</v>
      </c>
      <c r="AM4171" s="11">
        <v>0</v>
      </c>
      <c r="AN4171" s="11">
        <v>0</v>
      </c>
      <c r="AO41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1" s="11">
        <f>Table_PBS_SQL_DB2_PBSSQL_PBS_NDP_Tina_CG_QtrlyPerformance_Final[[#This Row],[GOU REL]]+Table_PBS_SQL_DB2_PBSSQL_PBS_NDP_Tina_CG_QtrlyPerformance_Final[[#This Row],[EXT REL]]</f>
        <v>0</v>
      </c>
      <c r="AT4171" s="11">
        <f>Table_PBS_SQL_DB2_PBSSQL_PBS_NDP_Tina_CG_QtrlyPerformance_Final[[#This Row],[GOU EXP]]+Table_PBS_SQL_DB2_PBSSQL_PBS_NDP_Tina_CG_QtrlyPerformance_Final[[#This Row],[EXT EXP]]</f>
        <v>0</v>
      </c>
      <c r="AU4171" s="11" t="str">
        <f>IF(Table_PBS_SQL_DB2_PBSSQL_PBS_NDP_Tina_CG_QtrlyPerformance_Final[[#This Row],[Item_Code]]&gt;"300000", "Capital", "Recurrent")</f>
        <v>Recurrent</v>
      </c>
    </row>
    <row r="4172" spans="1:47" x14ac:dyDescent="0.25">
      <c r="A4172" t="s">
        <v>49</v>
      </c>
      <c r="B4172" t="s">
        <v>1400</v>
      </c>
      <c r="C4172" t="s">
        <v>293</v>
      </c>
      <c r="D4172" t="s">
        <v>1206</v>
      </c>
      <c r="E4172" t="s">
        <v>75</v>
      </c>
      <c r="F4172" t="s">
        <v>1228</v>
      </c>
      <c r="G4172" t="s">
        <v>87</v>
      </c>
      <c r="H4172" t="s">
        <v>1401</v>
      </c>
      <c r="I4172" t="s">
        <v>467</v>
      </c>
      <c r="J4172" t="s">
        <v>1474</v>
      </c>
      <c r="K4172" t="s">
        <v>1475</v>
      </c>
      <c r="L4172" t="s">
        <v>1476</v>
      </c>
      <c r="M4172" t="s">
        <v>1044</v>
      </c>
      <c r="N4172" t="s">
        <v>1045</v>
      </c>
      <c r="O4172" t="s">
        <v>1465</v>
      </c>
      <c r="P4172" t="s">
        <v>1466</v>
      </c>
      <c r="Q4172" s="11">
        <v>0</v>
      </c>
      <c r="R4172" s="11">
        <v>0</v>
      </c>
      <c r="S4172" s="11">
        <v>2000000000</v>
      </c>
      <c r="T4172" s="11">
        <v>-2000000000</v>
      </c>
      <c r="U4172" s="11">
        <v>51862000000</v>
      </c>
      <c r="V4172" s="11">
        <v>0</v>
      </c>
      <c r="W4172" s="11">
        <v>53862000000</v>
      </c>
      <c r="X4172" s="11">
        <v>0</v>
      </c>
      <c r="Y4172" s="11">
        <v>0</v>
      </c>
      <c r="Z4172" s="11">
        <v>0</v>
      </c>
      <c r="AA4172" s="11">
        <v>0</v>
      </c>
      <c r="AB4172" s="11">
        <v>0</v>
      </c>
      <c r="AC4172" s="11">
        <v>9000000000</v>
      </c>
      <c r="AD4172" s="11">
        <v>9000000000</v>
      </c>
      <c r="AE4172" s="11">
        <v>0</v>
      </c>
      <c r="AF4172" s="11">
        <v>0</v>
      </c>
      <c r="AG4172" s="11">
        <v>6500000000</v>
      </c>
      <c r="AH4172" s="11">
        <v>6500000000</v>
      </c>
      <c r="AI4172" s="11">
        <v>0</v>
      </c>
      <c r="AJ4172" s="11">
        <v>0</v>
      </c>
      <c r="AK4172" s="11">
        <v>2000000000</v>
      </c>
      <c r="AL4172" s="11">
        <v>2000000000</v>
      </c>
      <c r="AM4172" s="11">
        <v>0</v>
      </c>
      <c r="AN4172" s="11">
        <v>0</v>
      </c>
      <c r="AO41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17500000000</v>
      </c>
      <c r="AP41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17500000000</v>
      </c>
      <c r="AR41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2" s="11">
        <f>Table_PBS_SQL_DB2_PBSSQL_PBS_NDP_Tina_CG_QtrlyPerformance_Final[[#This Row],[GOU REL]]+Table_PBS_SQL_DB2_PBSSQL_PBS_NDP_Tina_CG_QtrlyPerformance_Final[[#This Row],[EXT REL]]</f>
        <v>17500000000</v>
      </c>
      <c r="AT4172" s="11">
        <f>Table_PBS_SQL_DB2_PBSSQL_PBS_NDP_Tina_CG_QtrlyPerformance_Final[[#This Row],[GOU EXP]]+Table_PBS_SQL_DB2_PBSSQL_PBS_NDP_Tina_CG_QtrlyPerformance_Final[[#This Row],[EXT EXP]]</f>
        <v>17500000000</v>
      </c>
      <c r="AU4172" s="11" t="str">
        <f>IF(Table_PBS_SQL_DB2_PBSSQL_PBS_NDP_Tina_CG_QtrlyPerformance_Final[[#This Row],[Item_Code]]&gt;"300000", "Capital", "Recurrent")</f>
        <v>Capital</v>
      </c>
    </row>
    <row r="4173" spans="1:47" x14ac:dyDescent="0.25">
      <c r="A4173" t="s">
        <v>49</v>
      </c>
      <c r="B4173" t="s">
        <v>1400</v>
      </c>
      <c r="C4173" t="s">
        <v>293</v>
      </c>
      <c r="D4173" t="s">
        <v>1206</v>
      </c>
      <c r="E4173" t="s">
        <v>75</v>
      </c>
      <c r="F4173" t="s">
        <v>1228</v>
      </c>
      <c r="G4173" t="s">
        <v>87</v>
      </c>
      <c r="H4173" t="s">
        <v>1401</v>
      </c>
      <c r="I4173" t="s">
        <v>467</v>
      </c>
      <c r="J4173" t="s">
        <v>1474</v>
      </c>
      <c r="K4173" t="s">
        <v>1477</v>
      </c>
      <c r="L4173" t="s">
        <v>1478</v>
      </c>
      <c r="M4173" t="s">
        <v>866</v>
      </c>
      <c r="N4173" t="s">
        <v>867</v>
      </c>
      <c r="O4173" t="s">
        <v>1028</v>
      </c>
      <c r="P4173" t="s">
        <v>1029</v>
      </c>
      <c r="Q4173" s="11">
        <v>0</v>
      </c>
      <c r="R4173" s="11">
        <v>0</v>
      </c>
      <c r="S4173" s="11">
        <v>0</v>
      </c>
      <c r="T4173" s="11">
        <v>0</v>
      </c>
      <c r="U4173" s="11">
        <v>80000000</v>
      </c>
      <c r="V4173" s="11">
        <v>0</v>
      </c>
      <c r="W4173" s="11">
        <v>80000000</v>
      </c>
      <c r="X4173" s="11">
        <v>0</v>
      </c>
      <c r="Y4173" s="11">
        <v>0</v>
      </c>
      <c r="Z4173" s="11">
        <v>0</v>
      </c>
      <c r="AA4173" s="11">
        <v>0</v>
      </c>
      <c r="AB4173" s="11">
        <v>0</v>
      </c>
      <c r="AC4173" s="11">
        <v>20000000</v>
      </c>
      <c r="AD4173" s="11">
        <v>20000000</v>
      </c>
      <c r="AE4173" s="11">
        <v>0</v>
      </c>
      <c r="AF4173" s="11">
        <v>0</v>
      </c>
      <c r="AG4173" s="11">
        <v>20000000</v>
      </c>
      <c r="AH4173" s="11">
        <v>20000000</v>
      </c>
      <c r="AI4173" s="11">
        <v>0</v>
      </c>
      <c r="AJ4173" s="11">
        <v>0</v>
      </c>
      <c r="AK4173" s="11">
        <v>40000000</v>
      </c>
      <c r="AL4173" s="11">
        <v>40000000</v>
      </c>
      <c r="AM4173" s="11">
        <v>0</v>
      </c>
      <c r="AN4173" s="11">
        <v>0</v>
      </c>
      <c r="AO41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41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41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3" s="11">
        <f>Table_PBS_SQL_DB2_PBSSQL_PBS_NDP_Tina_CG_QtrlyPerformance_Final[[#This Row],[GOU REL]]+Table_PBS_SQL_DB2_PBSSQL_PBS_NDP_Tina_CG_QtrlyPerformance_Final[[#This Row],[EXT REL]]</f>
        <v>80000000</v>
      </c>
      <c r="AT4173" s="11">
        <f>Table_PBS_SQL_DB2_PBSSQL_PBS_NDP_Tina_CG_QtrlyPerformance_Final[[#This Row],[GOU EXP]]+Table_PBS_SQL_DB2_PBSSQL_PBS_NDP_Tina_CG_QtrlyPerformance_Final[[#This Row],[EXT EXP]]</f>
        <v>80000000</v>
      </c>
      <c r="AU4173" s="11" t="str">
        <f>IF(Table_PBS_SQL_DB2_PBSSQL_PBS_NDP_Tina_CG_QtrlyPerformance_Final[[#This Row],[Item_Code]]&gt;"300000", "Capital", "Recurrent")</f>
        <v>Recurrent</v>
      </c>
    </row>
    <row r="4174" spans="1:47" x14ac:dyDescent="0.25">
      <c r="A4174" t="s">
        <v>49</v>
      </c>
      <c r="B4174" t="s">
        <v>1400</v>
      </c>
      <c r="C4174" t="s">
        <v>293</v>
      </c>
      <c r="D4174" t="s">
        <v>1206</v>
      </c>
      <c r="E4174" t="s">
        <v>75</v>
      </c>
      <c r="F4174" t="s">
        <v>1228</v>
      </c>
      <c r="G4174" t="s">
        <v>87</v>
      </c>
      <c r="H4174" t="s">
        <v>1401</v>
      </c>
      <c r="I4174" t="s">
        <v>467</v>
      </c>
      <c r="J4174" t="s">
        <v>1474</v>
      </c>
      <c r="K4174" t="s">
        <v>1477</v>
      </c>
      <c r="L4174" t="s">
        <v>1478</v>
      </c>
      <c r="M4174" t="s">
        <v>866</v>
      </c>
      <c r="N4174" t="s">
        <v>867</v>
      </c>
      <c r="O4174" t="s">
        <v>1120</v>
      </c>
      <c r="P4174" t="s">
        <v>1121</v>
      </c>
      <c r="Q4174" s="11">
        <v>0</v>
      </c>
      <c r="R4174" s="11">
        <v>0</v>
      </c>
      <c r="S4174" s="11">
        <v>0</v>
      </c>
      <c r="T4174" s="11">
        <v>0</v>
      </c>
      <c r="U4174" s="11">
        <v>8000000</v>
      </c>
      <c r="V4174" s="11">
        <v>0</v>
      </c>
      <c r="W4174" s="11">
        <v>8000000</v>
      </c>
      <c r="X4174" s="11">
        <v>0</v>
      </c>
      <c r="Y4174" s="11">
        <v>0</v>
      </c>
      <c r="Z4174" s="11">
        <v>0</v>
      </c>
      <c r="AA4174" s="11">
        <v>0</v>
      </c>
      <c r="AB4174" s="11">
        <v>0</v>
      </c>
      <c r="AC4174" s="11">
        <v>3000000</v>
      </c>
      <c r="AD4174" s="11">
        <v>3000000</v>
      </c>
      <c r="AE4174" s="11">
        <v>0</v>
      </c>
      <c r="AF4174" s="11">
        <v>0</v>
      </c>
      <c r="AG4174" s="11">
        <v>2000000</v>
      </c>
      <c r="AH4174" s="11">
        <v>2000000</v>
      </c>
      <c r="AI4174" s="11">
        <v>0</v>
      </c>
      <c r="AJ4174" s="11">
        <v>0</v>
      </c>
      <c r="AK4174" s="11">
        <v>3000000</v>
      </c>
      <c r="AL4174" s="11">
        <v>3000000</v>
      </c>
      <c r="AM4174" s="11">
        <v>0</v>
      </c>
      <c r="AN4174" s="11">
        <v>0</v>
      </c>
      <c r="AO41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v>
      </c>
      <c r="AP41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v>
      </c>
      <c r="AR41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4" s="11">
        <f>Table_PBS_SQL_DB2_PBSSQL_PBS_NDP_Tina_CG_QtrlyPerformance_Final[[#This Row],[GOU REL]]+Table_PBS_SQL_DB2_PBSSQL_PBS_NDP_Tina_CG_QtrlyPerformance_Final[[#This Row],[EXT REL]]</f>
        <v>8000000</v>
      </c>
      <c r="AT4174" s="11">
        <f>Table_PBS_SQL_DB2_PBSSQL_PBS_NDP_Tina_CG_QtrlyPerformance_Final[[#This Row],[GOU EXP]]+Table_PBS_SQL_DB2_PBSSQL_PBS_NDP_Tina_CG_QtrlyPerformance_Final[[#This Row],[EXT EXP]]</f>
        <v>8000000</v>
      </c>
      <c r="AU4174" s="11" t="str">
        <f>IF(Table_PBS_SQL_DB2_PBSSQL_PBS_NDP_Tina_CG_QtrlyPerformance_Final[[#This Row],[Item_Code]]&gt;"300000", "Capital", "Recurrent")</f>
        <v>Recurrent</v>
      </c>
    </row>
    <row r="4175" spans="1:47" x14ac:dyDescent="0.25">
      <c r="A4175" t="s">
        <v>49</v>
      </c>
      <c r="B4175" t="s">
        <v>1400</v>
      </c>
      <c r="C4175" t="s">
        <v>293</v>
      </c>
      <c r="D4175" t="s">
        <v>1206</v>
      </c>
      <c r="E4175" t="s">
        <v>75</v>
      </c>
      <c r="F4175" t="s">
        <v>1228</v>
      </c>
      <c r="G4175" t="s">
        <v>87</v>
      </c>
      <c r="H4175" t="s">
        <v>1401</v>
      </c>
      <c r="I4175" t="s">
        <v>467</v>
      </c>
      <c r="J4175" t="s">
        <v>1474</v>
      </c>
      <c r="K4175" t="s">
        <v>1477</v>
      </c>
      <c r="L4175" t="s">
        <v>1478</v>
      </c>
      <c r="M4175" t="s">
        <v>866</v>
      </c>
      <c r="N4175" t="s">
        <v>867</v>
      </c>
      <c r="O4175" t="s">
        <v>1076</v>
      </c>
      <c r="P4175" t="s">
        <v>1077</v>
      </c>
      <c r="Q4175" s="11">
        <v>0</v>
      </c>
      <c r="R4175" s="11">
        <v>0</v>
      </c>
      <c r="S4175" s="11">
        <v>0</v>
      </c>
      <c r="T4175" s="11">
        <v>0</v>
      </c>
      <c r="U4175" s="11">
        <v>4000000</v>
      </c>
      <c r="V4175" s="11">
        <v>0</v>
      </c>
      <c r="W4175" s="11">
        <v>4000000</v>
      </c>
      <c r="X4175" s="11">
        <v>0</v>
      </c>
      <c r="Y4175" s="11">
        <v>0</v>
      </c>
      <c r="Z4175" s="11">
        <v>0</v>
      </c>
      <c r="AA4175" s="11">
        <v>0</v>
      </c>
      <c r="AB4175" s="11">
        <v>0</v>
      </c>
      <c r="AC4175" s="11">
        <v>0</v>
      </c>
      <c r="AD4175" s="11">
        <v>0</v>
      </c>
      <c r="AE4175" s="11">
        <v>0</v>
      </c>
      <c r="AF4175" s="11">
        <v>0</v>
      </c>
      <c r="AG4175" s="11">
        <v>0</v>
      </c>
      <c r="AH4175" s="11">
        <v>0</v>
      </c>
      <c r="AI4175" s="11">
        <v>0</v>
      </c>
      <c r="AJ4175" s="11">
        <v>0</v>
      </c>
      <c r="AK4175" s="11">
        <v>0</v>
      </c>
      <c r="AL4175" s="11">
        <v>0</v>
      </c>
      <c r="AM4175" s="11">
        <v>0</v>
      </c>
      <c r="AN4175" s="11">
        <v>0</v>
      </c>
      <c r="AO41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5" s="11">
        <f>Table_PBS_SQL_DB2_PBSSQL_PBS_NDP_Tina_CG_QtrlyPerformance_Final[[#This Row],[GOU REL]]+Table_PBS_SQL_DB2_PBSSQL_PBS_NDP_Tina_CG_QtrlyPerformance_Final[[#This Row],[EXT REL]]</f>
        <v>0</v>
      </c>
      <c r="AT4175" s="11">
        <f>Table_PBS_SQL_DB2_PBSSQL_PBS_NDP_Tina_CG_QtrlyPerformance_Final[[#This Row],[GOU EXP]]+Table_PBS_SQL_DB2_PBSSQL_PBS_NDP_Tina_CG_QtrlyPerformance_Final[[#This Row],[EXT EXP]]</f>
        <v>0</v>
      </c>
      <c r="AU4175" s="11" t="str">
        <f>IF(Table_PBS_SQL_DB2_PBSSQL_PBS_NDP_Tina_CG_QtrlyPerformance_Final[[#This Row],[Item_Code]]&gt;"300000", "Capital", "Recurrent")</f>
        <v>Recurrent</v>
      </c>
    </row>
    <row r="4176" spans="1:47" x14ac:dyDescent="0.25">
      <c r="A4176" t="s">
        <v>49</v>
      </c>
      <c r="B4176" t="s">
        <v>1400</v>
      </c>
      <c r="C4176" t="s">
        <v>293</v>
      </c>
      <c r="D4176" t="s">
        <v>1206</v>
      </c>
      <c r="E4176" t="s">
        <v>75</v>
      </c>
      <c r="F4176" t="s">
        <v>1228</v>
      </c>
      <c r="G4176" t="s">
        <v>87</v>
      </c>
      <c r="H4176" t="s">
        <v>1401</v>
      </c>
      <c r="I4176" t="s">
        <v>467</v>
      </c>
      <c r="J4176" t="s">
        <v>1474</v>
      </c>
      <c r="K4176" t="s">
        <v>1477</v>
      </c>
      <c r="L4176" t="s">
        <v>1478</v>
      </c>
      <c r="M4176" t="s">
        <v>866</v>
      </c>
      <c r="N4176" t="s">
        <v>867</v>
      </c>
      <c r="O4176" t="s">
        <v>940</v>
      </c>
      <c r="P4176" t="s">
        <v>941</v>
      </c>
      <c r="Q4176" s="11">
        <v>0</v>
      </c>
      <c r="R4176" s="11">
        <v>0</v>
      </c>
      <c r="S4176" s="11">
        <v>0</v>
      </c>
      <c r="T4176" s="11">
        <v>0</v>
      </c>
      <c r="U4176" s="11">
        <v>4000000</v>
      </c>
      <c r="V4176" s="11">
        <v>0</v>
      </c>
      <c r="W4176" s="11">
        <v>4000000</v>
      </c>
      <c r="X4176" s="11">
        <v>0</v>
      </c>
      <c r="Y4176" s="11">
        <v>0</v>
      </c>
      <c r="Z4176" s="11">
        <v>0</v>
      </c>
      <c r="AA4176" s="11">
        <v>0</v>
      </c>
      <c r="AB4176" s="11">
        <v>0</v>
      </c>
      <c r="AC4176" s="11">
        <v>1000000</v>
      </c>
      <c r="AD4176" s="11">
        <v>1000000</v>
      </c>
      <c r="AE4176" s="11">
        <v>0</v>
      </c>
      <c r="AF4176" s="11">
        <v>0</v>
      </c>
      <c r="AG4176" s="11">
        <v>1000000</v>
      </c>
      <c r="AH4176" s="11">
        <v>1000000</v>
      </c>
      <c r="AI4176" s="11">
        <v>0</v>
      </c>
      <c r="AJ4176" s="11">
        <v>0</v>
      </c>
      <c r="AK4176" s="11">
        <v>2000000</v>
      </c>
      <c r="AL4176" s="11">
        <v>2000000</v>
      </c>
      <c r="AM4176" s="11">
        <v>0</v>
      </c>
      <c r="AN4176" s="11">
        <v>0</v>
      </c>
      <c r="AO41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41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41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6" s="11">
        <f>Table_PBS_SQL_DB2_PBSSQL_PBS_NDP_Tina_CG_QtrlyPerformance_Final[[#This Row],[GOU REL]]+Table_PBS_SQL_DB2_PBSSQL_PBS_NDP_Tina_CG_QtrlyPerformance_Final[[#This Row],[EXT REL]]</f>
        <v>4000000</v>
      </c>
      <c r="AT4176" s="11">
        <f>Table_PBS_SQL_DB2_PBSSQL_PBS_NDP_Tina_CG_QtrlyPerformance_Final[[#This Row],[GOU EXP]]+Table_PBS_SQL_DB2_PBSSQL_PBS_NDP_Tina_CG_QtrlyPerformance_Final[[#This Row],[EXT EXP]]</f>
        <v>4000000</v>
      </c>
      <c r="AU4176" s="11" t="str">
        <f>IF(Table_PBS_SQL_DB2_PBSSQL_PBS_NDP_Tina_CG_QtrlyPerformance_Final[[#This Row],[Item_Code]]&gt;"300000", "Capital", "Recurrent")</f>
        <v>Recurrent</v>
      </c>
    </row>
    <row r="4177" spans="1:47" x14ac:dyDescent="0.25">
      <c r="A4177" t="s">
        <v>49</v>
      </c>
      <c r="B4177" t="s">
        <v>1400</v>
      </c>
      <c r="C4177" t="s">
        <v>293</v>
      </c>
      <c r="D4177" t="s">
        <v>1206</v>
      </c>
      <c r="E4177" t="s">
        <v>75</v>
      </c>
      <c r="F4177" t="s">
        <v>1228</v>
      </c>
      <c r="G4177" t="s">
        <v>87</v>
      </c>
      <c r="H4177" t="s">
        <v>1401</v>
      </c>
      <c r="I4177" t="s">
        <v>467</v>
      </c>
      <c r="J4177" t="s">
        <v>1474</v>
      </c>
      <c r="K4177" t="s">
        <v>1477</v>
      </c>
      <c r="L4177" t="s">
        <v>1478</v>
      </c>
      <c r="M4177" t="s">
        <v>866</v>
      </c>
      <c r="N4177" t="s">
        <v>867</v>
      </c>
      <c r="O4177" t="s">
        <v>1004</v>
      </c>
      <c r="P4177" t="s">
        <v>868</v>
      </c>
      <c r="Q4177" s="11">
        <v>0</v>
      </c>
      <c r="R4177" s="11">
        <v>0</v>
      </c>
      <c r="S4177" s="11">
        <v>0</v>
      </c>
      <c r="T4177" s="11">
        <v>0</v>
      </c>
      <c r="U4177" s="11">
        <v>60000000</v>
      </c>
      <c r="V4177" s="11">
        <v>0</v>
      </c>
      <c r="W4177" s="11">
        <v>60000000</v>
      </c>
      <c r="X4177" s="11">
        <v>0</v>
      </c>
      <c r="Y4177" s="11">
        <v>0</v>
      </c>
      <c r="Z4177" s="11">
        <v>0</v>
      </c>
      <c r="AA4177" s="11">
        <v>0</v>
      </c>
      <c r="AB4177" s="11">
        <v>0</v>
      </c>
      <c r="AC4177" s="11">
        <v>15000000</v>
      </c>
      <c r="AD4177" s="11">
        <v>15000000</v>
      </c>
      <c r="AE4177" s="11">
        <v>0</v>
      </c>
      <c r="AF4177" s="11">
        <v>0</v>
      </c>
      <c r="AG4177" s="11">
        <v>15000000</v>
      </c>
      <c r="AH4177" s="11">
        <v>15000000</v>
      </c>
      <c r="AI4177" s="11">
        <v>0</v>
      </c>
      <c r="AJ4177" s="11">
        <v>0</v>
      </c>
      <c r="AK4177" s="11">
        <v>30000000</v>
      </c>
      <c r="AL4177" s="11">
        <v>30000000</v>
      </c>
      <c r="AM4177" s="11">
        <v>0</v>
      </c>
      <c r="AN4177" s="11">
        <v>0</v>
      </c>
      <c r="AO41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41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41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7" s="11">
        <f>Table_PBS_SQL_DB2_PBSSQL_PBS_NDP_Tina_CG_QtrlyPerformance_Final[[#This Row],[GOU REL]]+Table_PBS_SQL_DB2_PBSSQL_PBS_NDP_Tina_CG_QtrlyPerformance_Final[[#This Row],[EXT REL]]</f>
        <v>60000000</v>
      </c>
      <c r="AT4177" s="11">
        <f>Table_PBS_SQL_DB2_PBSSQL_PBS_NDP_Tina_CG_QtrlyPerformance_Final[[#This Row],[GOU EXP]]+Table_PBS_SQL_DB2_PBSSQL_PBS_NDP_Tina_CG_QtrlyPerformance_Final[[#This Row],[EXT EXP]]</f>
        <v>60000000</v>
      </c>
      <c r="AU4177" s="11" t="str">
        <f>IF(Table_PBS_SQL_DB2_PBSSQL_PBS_NDP_Tina_CG_QtrlyPerformance_Final[[#This Row],[Item_Code]]&gt;"300000", "Capital", "Recurrent")</f>
        <v>Recurrent</v>
      </c>
    </row>
    <row r="4178" spans="1:47" x14ac:dyDescent="0.25">
      <c r="A4178" t="s">
        <v>49</v>
      </c>
      <c r="B4178" t="s">
        <v>1400</v>
      </c>
      <c r="C4178" t="s">
        <v>293</v>
      </c>
      <c r="D4178" t="s">
        <v>1206</v>
      </c>
      <c r="E4178" t="s">
        <v>75</v>
      </c>
      <c r="F4178" t="s">
        <v>1228</v>
      </c>
      <c r="G4178" t="s">
        <v>87</v>
      </c>
      <c r="H4178" t="s">
        <v>1401</v>
      </c>
      <c r="I4178" t="s">
        <v>467</v>
      </c>
      <c r="J4178" t="s">
        <v>1474</v>
      </c>
      <c r="K4178" t="s">
        <v>1477</v>
      </c>
      <c r="L4178" t="s">
        <v>1478</v>
      </c>
      <c r="M4178" t="s">
        <v>1044</v>
      </c>
      <c r="N4178" t="s">
        <v>1045</v>
      </c>
      <c r="O4178" t="s">
        <v>1155</v>
      </c>
      <c r="P4178" t="s">
        <v>1156</v>
      </c>
      <c r="Q4178" s="11">
        <v>0</v>
      </c>
      <c r="R4178" s="11">
        <v>0</v>
      </c>
      <c r="S4178" s="11">
        <v>0</v>
      </c>
      <c r="T4178" s="11">
        <v>0</v>
      </c>
      <c r="U4178" s="11">
        <v>20000000</v>
      </c>
      <c r="V4178" s="11">
        <v>0</v>
      </c>
      <c r="W4178" s="11">
        <v>20000000</v>
      </c>
      <c r="X4178" s="11">
        <v>0</v>
      </c>
      <c r="Y4178" s="11">
        <v>0</v>
      </c>
      <c r="Z4178" s="11">
        <v>0</v>
      </c>
      <c r="AA4178" s="11">
        <v>0</v>
      </c>
      <c r="AB4178" s="11">
        <v>0</v>
      </c>
      <c r="AC4178" s="11">
        <v>0</v>
      </c>
      <c r="AD4178" s="11">
        <v>0</v>
      </c>
      <c r="AE4178" s="11">
        <v>0</v>
      </c>
      <c r="AF4178" s="11">
        <v>0</v>
      </c>
      <c r="AG4178" s="11">
        <v>5000000</v>
      </c>
      <c r="AH4178" s="11">
        <v>5000000</v>
      </c>
      <c r="AI4178" s="11">
        <v>0</v>
      </c>
      <c r="AJ4178" s="11">
        <v>0</v>
      </c>
      <c r="AK4178" s="11">
        <v>15000000</v>
      </c>
      <c r="AL4178" s="11">
        <v>15000000</v>
      </c>
      <c r="AM4178" s="11">
        <v>0</v>
      </c>
      <c r="AN4178" s="11">
        <v>0</v>
      </c>
      <c r="AO41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1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1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8" s="11">
        <f>Table_PBS_SQL_DB2_PBSSQL_PBS_NDP_Tina_CG_QtrlyPerformance_Final[[#This Row],[GOU REL]]+Table_PBS_SQL_DB2_PBSSQL_PBS_NDP_Tina_CG_QtrlyPerformance_Final[[#This Row],[EXT REL]]</f>
        <v>20000000</v>
      </c>
      <c r="AT4178" s="11">
        <f>Table_PBS_SQL_DB2_PBSSQL_PBS_NDP_Tina_CG_QtrlyPerformance_Final[[#This Row],[GOU EXP]]+Table_PBS_SQL_DB2_PBSSQL_PBS_NDP_Tina_CG_QtrlyPerformance_Final[[#This Row],[EXT EXP]]</f>
        <v>20000000</v>
      </c>
      <c r="AU4178" s="11" t="str">
        <f>IF(Table_PBS_SQL_DB2_PBSSQL_PBS_NDP_Tina_CG_QtrlyPerformance_Final[[#This Row],[Item_Code]]&gt;"300000", "Capital", "Recurrent")</f>
        <v>Capital</v>
      </c>
    </row>
    <row r="4179" spans="1:47" x14ac:dyDescent="0.25">
      <c r="A4179" t="s">
        <v>49</v>
      </c>
      <c r="B4179" t="s">
        <v>1400</v>
      </c>
      <c r="C4179" t="s">
        <v>293</v>
      </c>
      <c r="D4179" t="s">
        <v>1206</v>
      </c>
      <c r="E4179" t="s">
        <v>75</v>
      </c>
      <c r="F4179" t="s">
        <v>1228</v>
      </c>
      <c r="G4179" t="s">
        <v>87</v>
      </c>
      <c r="H4179" t="s">
        <v>1401</v>
      </c>
      <c r="I4179" t="s">
        <v>467</v>
      </c>
      <c r="J4179" t="s">
        <v>1474</v>
      </c>
      <c r="K4179" t="s">
        <v>1481</v>
      </c>
      <c r="L4179" t="s">
        <v>1482</v>
      </c>
      <c r="M4179" t="s">
        <v>866</v>
      </c>
      <c r="N4179" t="s">
        <v>867</v>
      </c>
      <c r="O4179" t="s">
        <v>1491</v>
      </c>
      <c r="P4179" t="s">
        <v>1065</v>
      </c>
      <c r="Q4179" s="11">
        <v>0</v>
      </c>
      <c r="R4179" s="11">
        <v>0</v>
      </c>
      <c r="S4179" s="11">
        <v>0</v>
      </c>
      <c r="T4179" s="11">
        <v>0</v>
      </c>
      <c r="U4179" s="11">
        <v>103650000</v>
      </c>
      <c r="V4179" s="11">
        <v>0</v>
      </c>
      <c r="W4179" s="11">
        <v>103650000</v>
      </c>
      <c r="X4179" s="11">
        <v>0</v>
      </c>
      <c r="Y4179" s="11">
        <v>0</v>
      </c>
      <c r="Z4179" s="11">
        <v>0</v>
      </c>
      <c r="AA4179" s="11">
        <v>0</v>
      </c>
      <c r="AB4179" s="11">
        <v>0</v>
      </c>
      <c r="AC4179" s="11">
        <v>25912500</v>
      </c>
      <c r="AD4179" s="11">
        <v>25912500</v>
      </c>
      <c r="AE4179" s="11">
        <v>0</v>
      </c>
      <c r="AF4179" s="11">
        <v>0</v>
      </c>
      <c r="AG4179" s="11">
        <v>25912500</v>
      </c>
      <c r="AH4179" s="11">
        <v>25912500</v>
      </c>
      <c r="AI4179" s="11">
        <v>0</v>
      </c>
      <c r="AJ4179" s="11">
        <v>0</v>
      </c>
      <c r="AK4179" s="11">
        <v>51825000</v>
      </c>
      <c r="AL4179" s="11">
        <v>51825000</v>
      </c>
      <c r="AM4179" s="11">
        <v>0</v>
      </c>
      <c r="AN4179" s="11">
        <v>0</v>
      </c>
      <c r="AO41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103650000</v>
      </c>
      <c r="AP41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103650000</v>
      </c>
      <c r="AR41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79" s="11">
        <f>Table_PBS_SQL_DB2_PBSSQL_PBS_NDP_Tina_CG_QtrlyPerformance_Final[[#This Row],[GOU REL]]+Table_PBS_SQL_DB2_PBSSQL_PBS_NDP_Tina_CG_QtrlyPerformance_Final[[#This Row],[EXT REL]]</f>
        <v>103650000</v>
      </c>
      <c r="AT4179" s="11">
        <f>Table_PBS_SQL_DB2_PBSSQL_PBS_NDP_Tina_CG_QtrlyPerformance_Final[[#This Row],[GOU EXP]]+Table_PBS_SQL_DB2_PBSSQL_PBS_NDP_Tina_CG_QtrlyPerformance_Final[[#This Row],[EXT EXP]]</f>
        <v>103650000</v>
      </c>
      <c r="AU4179" s="11" t="str">
        <f>IF(Table_PBS_SQL_DB2_PBSSQL_PBS_NDP_Tina_CG_QtrlyPerformance_Final[[#This Row],[Item_Code]]&gt;"300000", "Capital", "Recurrent")</f>
        <v>Recurrent</v>
      </c>
    </row>
    <row r="4180" spans="1:47" x14ac:dyDescent="0.25">
      <c r="A4180" t="s">
        <v>49</v>
      </c>
      <c r="B4180" t="s">
        <v>1400</v>
      </c>
      <c r="C4180" t="s">
        <v>293</v>
      </c>
      <c r="D4180" t="s">
        <v>1206</v>
      </c>
      <c r="E4180" t="s">
        <v>75</v>
      </c>
      <c r="F4180" t="s">
        <v>1228</v>
      </c>
      <c r="G4180" t="s">
        <v>87</v>
      </c>
      <c r="H4180" t="s">
        <v>1401</v>
      </c>
      <c r="I4180" t="s">
        <v>467</v>
      </c>
      <c r="J4180" t="s">
        <v>1474</v>
      </c>
      <c r="K4180" t="s">
        <v>1481</v>
      </c>
      <c r="L4180" t="s">
        <v>1482</v>
      </c>
      <c r="M4180" t="s">
        <v>866</v>
      </c>
      <c r="N4180" t="s">
        <v>867</v>
      </c>
      <c r="O4180" t="s">
        <v>1124</v>
      </c>
      <c r="P4180" t="s">
        <v>1125</v>
      </c>
      <c r="Q4180" s="11">
        <v>0</v>
      </c>
      <c r="R4180" s="11">
        <v>0</v>
      </c>
      <c r="S4180" s="11">
        <v>0</v>
      </c>
      <c r="T4180" s="11">
        <v>0</v>
      </c>
      <c r="U4180" s="11">
        <v>20000000</v>
      </c>
      <c r="V4180" s="11">
        <v>0</v>
      </c>
      <c r="W4180" s="11">
        <v>20000000</v>
      </c>
      <c r="X4180" s="11">
        <v>0</v>
      </c>
      <c r="Y4180" s="11">
        <v>0</v>
      </c>
      <c r="Z4180" s="11">
        <v>0</v>
      </c>
      <c r="AA4180" s="11">
        <v>0</v>
      </c>
      <c r="AB4180" s="11">
        <v>0</v>
      </c>
      <c r="AC4180" s="11">
        <v>5000000</v>
      </c>
      <c r="AD4180" s="11">
        <v>5000000</v>
      </c>
      <c r="AE4180" s="11">
        <v>0</v>
      </c>
      <c r="AF4180" s="11">
        <v>0</v>
      </c>
      <c r="AG4180" s="11">
        <v>5000000</v>
      </c>
      <c r="AH4180" s="11">
        <v>5000000</v>
      </c>
      <c r="AI4180" s="11">
        <v>0</v>
      </c>
      <c r="AJ4180" s="11">
        <v>0</v>
      </c>
      <c r="AK4180" s="11">
        <v>10000000</v>
      </c>
      <c r="AL4180" s="11">
        <v>10000000</v>
      </c>
      <c r="AM4180" s="11">
        <v>0</v>
      </c>
      <c r="AN4180" s="11">
        <v>0</v>
      </c>
      <c r="AO41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1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1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0" s="11">
        <f>Table_PBS_SQL_DB2_PBSSQL_PBS_NDP_Tina_CG_QtrlyPerformance_Final[[#This Row],[GOU REL]]+Table_PBS_SQL_DB2_PBSSQL_PBS_NDP_Tina_CG_QtrlyPerformance_Final[[#This Row],[EXT REL]]</f>
        <v>20000000</v>
      </c>
      <c r="AT4180" s="11">
        <f>Table_PBS_SQL_DB2_PBSSQL_PBS_NDP_Tina_CG_QtrlyPerformance_Final[[#This Row],[GOU EXP]]+Table_PBS_SQL_DB2_PBSSQL_PBS_NDP_Tina_CG_QtrlyPerformance_Final[[#This Row],[EXT EXP]]</f>
        <v>20000000</v>
      </c>
      <c r="AU4180" s="11" t="str">
        <f>IF(Table_PBS_SQL_DB2_PBSSQL_PBS_NDP_Tina_CG_QtrlyPerformance_Final[[#This Row],[Item_Code]]&gt;"300000", "Capital", "Recurrent")</f>
        <v>Recurrent</v>
      </c>
    </row>
    <row r="4181" spans="1:47" x14ac:dyDescent="0.25">
      <c r="A4181" t="s">
        <v>49</v>
      </c>
      <c r="B4181" t="s">
        <v>1400</v>
      </c>
      <c r="C4181" t="s">
        <v>293</v>
      </c>
      <c r="D4181" t="s">
        <v>1206</v>
      </c>
      <c r="E4181" t="s">
        <v>75</v>
      </c>
      <c r="F4181" t="s">
        <v>1228</v>
      </c>
      <c r="G4181" t="s">
        <v>87</v>
      </c>
      <c r="H4181" t="s">
        <v>1401</v>
      </c>
      <c r="I4181" t="s">
        <v>467</v>
      </c>
      <c r="J4181" t="s">
        <v>1474</v>
      </c>
      <c r="K4181" t="s">
        <v>1481</v>
      </c>
      <c r="L4181" t="s">
        <v>1482</v>
      </c>
      <c r="M4181" t="s">
        <v>866</v>
      </c>
      <c r="N4181" t="s">
        <v>867</v>
      </c>
      <c r="O4181" t="s">
        <v>922</v>
      </c>
      <c r="P4181" t="s">
        <v>923</v>
      </c>
      <c r="Q4181" s="11">
        <v>0</v>
      </c>
      <c r="R4181" s="11">
        <v>0</v>
      </c>
      <c r="S4181" s="11">
        <v>0</v>
      </c>
      <c r="T4181" s="11">
        <v>0</v>
      </c>
      <c r="U4181" s="11">
        <v>119600000</v>
      </c>
      <c r="V4181" s="11">
        <v>0</v>
      </c>
      <c r="W4181" s="11">
        <v>119600000</v>
      </c>
      <c r="X4181" s="11">
        <v>0</v>
      </c>
      <c r="Y4181" s="11">
        <v>0</v>
      </c>
      <c r="Z4181" s="11">
        <v>0</v>
      </c>
      <c r="AA4181" s="11">
        <v>0</v>
      </c>
      <c r="AB4181" s="11">
        <v>0</v>
      </c>
      <c r="AC4181" s="11">
        <v>29900000</v>
      </c>
      <c r="AD4181" s="11">
        <v>29900000</v>
      </c>
      <c r="AE4181" s="11">
        <v>0</v>
      </c>
      <c r="AF4181" s="11">
        <v>0</v>
      </c>
      <c r="AG4181" s="11">
        <v>29900000</v>
      </c>
      <c r="AH4181" s="11">
        <v>29900000</v>
      </c>
      <c r="AI4181" s="11">
        <v>0</v>
      </c>
      <c r="AJ4181" s="11">
        <v>0</v>
      </c>
      <c r="AK4181" s="11">
        <v>59800000</v>
      </c>
      <c r="AL4181" s="11">
        <v>59800000</v>
      </c>
      <c r="AM4181" s="11">
        <v>0</v>
      </c>
      <c r="AN4181" s="11">
        <v>0</v>
      </c>
      <c r="AO41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119600000</v>
      </c>
      <c r="AP41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119600000</v>
      </c>
      <c r="AR41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1" s="11">
        <f>Table_PBS_SQL_DB2_PBSSQL_PBS_NDP_Tina_CG_QtrlyPerformance_Final[[#This Row],[GOU REL]]+Table_PBS_SQL_DB2_PBSSQL_PBS_NDP_Tina_CG_QtrlyPerformance_Final[[#This Row],[EXT REL]]</f>
        <v>119600000</v>
      </c>
      <c r="AT4181" s="11">
        <f>Table_PBS_SQL_DB2_PBSSQL_PBS_NDP_Tina_CG_QtrlyPerformance_Final[[#This Row],[GOU EXP]]+Table_PBS_SQL_DB2_PBSSQL_PBS_NDP_Tina_CG_QtrlyPerformance_Final[[#This Row],[EXT EXP]]</f>
        <v>119600000</v>
      </c>
      <c r="AU4181" s="11" t="str">
        <f>IF(Table_PBS_SQL_DB2_PBSSQL_PBS_NDP_Tina_CG_QtrlyPerformance_Final[[#This Row],[Item_Code]]&gt;"300000", "Capital", "Recurrent")</f>
        <v>Recurrent</v>
      </c>
    </row>
    <row r="4182" spans="1:47" x14ac:dyDescent="0.25">
      <c r="A4182" t="s">
        <v>49</v>
      </c>
      <c r="B4182" t="s">
        <v>1400</v>
      </c>
      <c r="C4182" t="s">
        <v>293</v>
      </c>
      <c r="D4182" t="s">
        <v>1206</v>
      </c>
      <c r="E4182" t="s">
        <v>75</v>
      </c>
      <c r="F4182" t="s">
        <v>1228</v>
      </c>
      <c r="G4182" t="s">
        <v>87</v>
      </c>
      <c r="H4182" t="s">
        <v>1401</v>
      </c>
      <c r="I4182" t="s">
        <v>467</v>
      </c>
      <c r="J4182" t="s">
        <v>1474</v>
      </c>
      <c r="K4182" t="s">
        <v>1481</v>
      </c>
      <c r="L4182" t="s">
        <v>1482</v>
      </c>
      <c r="M4182" t="s">
        <v>866</v>
      </c>
      <c r="N4182" t="s">
        <v>867</v>
      </c>
      <c r="O4182" t="s">
        <v>1204</v>
      </c>
      <c r="P4182" t="s">
        <v>1205</v>
      </c>
      <c r="Q4182" s="11">
        <v>0</v>
      </c>
      <c r="R4182" s="11">
        <v>0</v>
      </c>
      <c r="S4182" s="11">
        <v>0</v>
      </c>
      <c r="T4182" s="11">
        <v>0</v>
      </c>
      <c r="U4182" s="11">
        <v>50000000</v>
      </c>
      <c r="V4182" s="11">
        <v>0</v>
      </c>
      <c r="W4182" s="11">
        <v>50000000</v>
      </c>
      <c r="X4182" s="11">
        <v>0</v>
      </c>
      <c r="Y4182" s="11">
        <v>0</v>
      </c>
      <c r="Z4182" s="11">
        <v>0</v>
      </c>
      <c r="AA4182" s="11">
        <v>0</v>
      </c>
      <c r="AB4182" s="11">
        <v>0</v>
      </c>
      <c r="AC4182" s="11">
        <v>5000000</v>
      </c>
      <c r="AD4182" s="11">
        <v>5000000</v>
      </c>
      <c r="AE4182" s="11">
        <v>0</v>
      </c>
      <c r="AF4182" s="11">
        <v>0</v>
      </c>
      <c r="AG4182" s="11">
        <v>12500000</v>
      </c>
      <c r="AH4182" s="11">
        <v>12500000</v>
      </c>
      <c r="AI4182" s="11">
        <v>0</v>
      </c>
      <c r="AJ4182" s="11">
        <v>0</v>
      </c>
      <c r="AK4182" s="11">
        <v>32500000</v>
      </c>
      <c r="AL4182" s="11">
        <v>32500000</v>
      </c>
      <c r="AM4182" s="11">
        <v>0</v>
      </c>
      <c r="AN4182" s="11">
        <v>0</v>
      </c>
      <c r="AO41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1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41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2" s="11">
        <f>Table_PBS_SQL_DB2_PBSSQL_PBS_NDP_Tina_CG_QtrlyPerformance_Final[[#This Row],[GOU REL]]+Table_PBS_SQL_DB2_PBSSQL_PBS_NDP_Tina_CG_QtrlyPerformance_Final[[#This Row],[EXT REL]]</f>
        <v>50000000</v>
      </c>
      <c r="AT4182" s="11">
        <f>Table_PBS_SQL_DB2_PBSSQL_PBS_NDP_Tina_CG_QtrlyPerformance_Final[[#This Row],[GOU EXP]]+Table_PBS_SQL_DB2_PBSSQL_PBS_NDP_Tina_CG_QtrlyPerformance_Final[[#This Row],[EXT EXP]]</f>
        <v>50000000</v>
      </c>
      <c r="AU4182" s="11" t="str">
        <f>IF(Table_PBS_SQL_DB2_PBSSQL_PBS_NDP_Tina_CG_QtrlyPerformance_Final[[#This Row],[Item_Code]]&gt;"300000", "Capital", "Recurrent")</f>
        <v>Capital</v>
      </c>
    </row>
    <row r="4183" spans="1:47" x14ac:dyDescent="0.25">
      <c r="A4183" t="s">
        <v>49</v>
      </c>
      <c r="B4183" t="s">
        <v>1400</v>
      </c>
      <c r="C4183" t="s">
        <v>293</v>
      </c>
      <c r="D4183" t="s">
        <v>1206</v>
      </c>
      <c r="E4183" t="s">
        <v>75</v>
      </c>
      <c r="F4183" t="s">
        <v>1228</v>
      </c>
      <c r="G4183" t="s">
        <v>87</v>
      </c>
      <c r="H4183" t="s">
        <v>1401</v>
      </c>
      <c r="I4183" t="s">
        <v>467</v>
      </c>
      <c r="J4183" t="s">
        <v>1474</v>
      </c>
      <c r="K4183" t="s">
        <v>1481</v>
      </c>
      <c r="L4183" t="s">
        <v>1482</v>
      </c>
      <c r="M4183" t="s">
        <v>1044</v>
      </c>
      <c r="N4183" t="s">
        <v>1045</v>
      </c>
      <c r="O4183" t="s">
        <v>978</v>
      </c>
      <c r="P4183" t="s">
        <v>979</v>
      </c>
      <c r="Q4183" s="11">
        <v>0</v>
      </c>
      <c r="R4183" s="11">
        <v>0</v>
      </c>
      <c r="S4183" s="11">
        <v>0</v>
      </c>
      <c r="T4183" s="11">
        <v>0</v>
      </c>
      <c r="U4183" s="11">
        <v>75000000</v>
      </c>
      <c r="V4183" s="11">
        <v>0</v>
      </c>
      <c r="W4183" s="11">
        <v>75000000</v>
      </c>
      <c r="X4183" s="11">
        <v>0</v>
      </c>
      <c r="Y4183" s="11">
        <v>0</v>
      </c>
      <c r="Z4183" s="11">
        <v>0</v>
      </c>
      <c r="AA4183" s="11">
        <v>0</v>
      </c>
      <c r="AB4183" s="11">
        <v>0</v>
      </c>
      <c r="AC4183" s="11">
        <v>18750000</v>
      </c>
      <c r="AD4183" s="11">
        <v>18750000</v>
      </c>
      <c r="AE4183" s="11">
        <v>0</v>
      </c>
      <c r="AF4183" s="11">
        <v>0</v>
      </c>
      <c r="AG4183" s="11">
        <v>18750000</v>
      </c>
      <c r="AH4183" s="11">
        <v>18750000</v>
      </c>
      <c r="AI4183" s="11">
        <v>0</v>
      </c>
      <c r="AJ4183" s="11">
        <v>0</v>
      </c>
      <c r="AK4183" s="11">
        <v>0</v>
      </c>
      <c r="AL4183" s="11">
        <v>0</v>
      </c>
      <c r="AM4183" s="11">
        <v>0</v>
      </c>
      <c r="AN4183" s="11">
        <v>0</v>
      </c>
      <c r="AO41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37500000</v>
      </c>
      <c r="AP41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37500000</v>
      </c>
      <c r="AR41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3" s="11">
        <f>Table_PBS_SQL_DB2_PBSSQL_PBS_NDP_Tina_CG_QtrlyPerformance_Final[[#This Row],[GOU REL]]+Table_PBS_SQL_DB2_PBSSQL_PBS_NDP_Tina_CG_QtrlyPerformance_Final[[#This Row],[EXT REL]]</f>
        <v>37500000</v>
      </c>
      <c r="AT4183" s="11">
        <f>Table_PBS_SQL_DB2_PBSSQL_PBS_NDP_Tina_CG_QtrlyPerformance_Final[[#This Row],[GOU EXP]]+Table_PBS_SQL_DB2_PBSSQL_PBS_NDP_Tina_CG_QtrlyPerformance_Final[[#This Row],[EXT EXP]]</f>
        <v>37500000</v>
      </c>
      <c r="AU4183" s="11" t="str">
        <f>IF(Table_PBS_SQL_DB2_PBSSQL_PBS_NDP_Tina_CG_QtrlyPerformance_Final[[#This Row],[Item_Code]]&gt;"300000", "Capital", "Recurrent")</f>
        <v>Recurrent</v>
      </c>
    </row>
    <row r="4184" spans="1:47" x14ac:dyDescent="0.25">
      <c r="A4184" t="s">
        <v>49</v>
      </c>
      <c r="B4184" t="s">
        <v>1400</v>
      </c>
      <c r="C4184" t="s">
        <v>293</v>
      </c>
      <c r="D4184" t="s">
        <v>1206</v>
      </c>
      <c r="E4184" t="s">
        <v>75</v>
      </c>
      <c r="F4184" t="s">
        <v>1228</v>
      </c>
      <c r="G4184" t="s">
        <v>87</v>
      </c>
      <c r="H4184" t="s">
        <v>1401</v>
      </c>
      <c r="I4184" t="s">
        <v>467</v>
      </c>
      <c r="J4184" t="s">
        <v>1474</v>
      </c>
      <c r="K4184" t="s">
        <v>1467</v>
      </c>
      <c r="L4184" t="s">
        <v>1468</v>
      </c>
      <c r="M4184" t="s">
        <v>866</v>
      </c>
      <c r="N4184" t="s">
        <v>867</v>
      </c>
      <c r="O4184" t="s">
        <v>1083</v>
      </c>
      <c r="P4184" t="s">
        <v>1084</v>
      </c>
      <c r="Q4184" s="11">
        <v>0</v>
      </c>
      <c r="R4184" s="11">
        <v>0</v>
      </c>
      <c r="S4184" s="11">
        <v>0</v>
      </c>
      <c r="T4184" s="11">
        <v>0</v>
      </c>
      <c r="U4184" s="11">
        <v>860000000</v>
      </c>
      <c r="V4184" s="11">
        <v>0</v>
      </c>
      <c r="W4184" s="11">
        <v>860000000</v>
      </c>
      <c r="X4184" s="11">
        <v>0</v>
      </c>
      <c r="Y4184" s="11">
        <v>0</v>
      </c>
      <c r="Z4184" s="11">
        <v>0</v>
      </c>
      <c r="AA4184" s="11">
        <v>0</v>
      </c>
      <c r="AB4184" s="11">
        <v>0</v>
      </c>
      <c r="AC4184" s="11">
        <v>215000000</v>
      </c>
      <c r="AD4184" s="11">
        <v>214999999</v>
      </c>
      <c r="AE4184" s="11">
        <v>0</v>
      </c>
      <c r="AF4184" s="11">
        <v>0</v>
      </c>
      <c r="AG4184" s="11">
        <v>215000000</v>
      </c>
      <c r="AH4184" s="11">
        <v>0</v>
      </c>
      <c r="AI4184" s="11">
        <v>0</v>
      </c>
      <c r="AJ4184" s="11">
        <v>0</v>
      </c>
      <c r="AK4184" s="11">
        <v>0</v>
      </c>
      <c r="AL4184" s="11">
        <v>215000000</v>
      </c>
      <c r="AM4184" s="11">
        <v>0</v>
      </c>
      <c r="AN4184" s="11">
        <v>0</v>
      </c>
      <c r="AO41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430000000</v>
      </c>
      <c r="AP41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429999999</v>
      </c>
      <c r="AR41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4" s="11">
        <f>Table_PBS_SQL_DB2_PBSSQL_PBS_NDP_Tina_CG_QtrlyPerformance_Final[[#This Row],[GOU REL]]+Table_PBS_SQL_DB2_PBSSQL_PBS_NDP_Tina_CG_QtrlyPerformance_Final[[#This Row],[EXT REL]]</f>
        <v>430000000</v>
      </c>
      <c r="AT4184" s="11">
        <f>Table_PBS_SQL_DB2_PBSSQL_PBS_NDP_Tina_CG_QtrlyPerformance_Final[[#This Row],[GOU EXP]]+Table_PBS_SQL_DB2_PBSSQL_PBS_NDP_Tina_CG_QtrlyPerformance_Final[[#This Row],[EXT EXP]]</f>
        <v>429999999</v>
      </c>
      <c r="AU4184" s="11" t="str">
        <f>IF(Table_PBS_SQL_DB2_PBSSQL_PBS_NDP_Tina_CG_QtrlyPerformance_Final[[#This Row],[Item_Code]]&gt;"300000", "Capital", "Recurrent")</f>
        <v>Recurrent</v>
      </c>
    </row>
    <row r="4185" spans="1:47" x14ac:dyDescent="0.25">
      <c r="A4185" t="s">
        <v>49</v>
      </c>
      <c r="B4185" t="s">
        <v>1400</v>
      </c>
      <c r="C4185" t="s">
        <v>293</v>
      </c>
      <c r="D4185" t="s">
        <v>1206</v>
      </c>
      <c r="E4185" t="s">
        <v>75</v>
      </c>
      <c r="F4185" t="s">
        <v>1228</v>
      </c>
      <c r="G4185" t="s">
        <v>87</v>
      </c>
      <c r="H4185" t="s">
        <v>1401</v>
      </c>
      <c r="I4185" t="s">
        <v>467</v>
      </c>
      <c r="J4185" t="s">
        <v>1474</v>
      </c>
      <c r="K4185" t="s">
        <v>1467</v>
      </c>
      <c r="L4185" t="s">
        <v>1468</v>
      </c>
      <c r="M4185" t="s">
        <v>866</v>
      </c>
      <c r="N4185" t="s">
        <v>867</v>
      </c>
      <c r="O4185" t="s">
        <v>1005</v>
      </c>
      <c r="P4185" t="s">
        <v>1006</v>
      </c>
      <c r="Q4185" s="11">
        <v>0</v>
      </c>
      <c r="R4185" s="11">
        <v>0</v>
      </c>
      <c r="S4185" s="11">
        <v>0</v>
      </c>
      <c r="T4185" s="11">
        <v>0</v>
      </c>
      <c r="U4185" s="11">
        <v>525000000</v>
      </c>
      <c r="V4185" s="11">
        <v>0</v>
      </c>
      <c r="W4185" s="11">
        <v>125000000</v>
      </c>
      <c r="X4185" s="11">
        <v>400000000</v>
      </c>
      <c r="Y4185" s="11">
        <v>0</v>
      </c>
      <c r="Z4185" s="11">
        <v>0</v>
      </c>
      <c r="AA4185" s="11">
        <v>0</v>
      </c>
      <c r="AB4185" s="11">
        <v>0</v>
      </c>
      <c r="AC4185" s="11">
        <v>62500000</v>
      </c>
      <c r="AD4185" s="11">
        <v>62500000</v>
      </c>
      <c r="AE4185" s="11">
        <v>0</v>
      </c>
      <c r="AF4185" s="11">
        <v>0</v>
      </c>
      <c r="AG4185" s="11">
        <v>31250000</v>
      </c>
      <c r="AH4185" s="11">
        <v>31250000</v>
      </c>
      <c r="AI4185" s="11">
        <v>0</v>
      </c>
      <c r="AJ4185" s="11">
        <v>0</v>
      </c>
      <c r="AK4185" s="11">
        <v>31250000</v>
      </c>
      <c r="AL4185" s="11">
        <v>31249500</v>
      </c>
      <c r="AM4185" s="11">
        <v>0</v>
      </c>
      <c r="AN4185" s="11">
        <v>0</v>
      </c>
      <c r="AO41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125000000</v>
      </c>
      <c r="AP41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124999500</v>
      </c>
      <c r="AR41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5" s="11">
        <f>Table_PBS_SQL_DB2_PBSSQL_PBS_NDP_Tina_CG_QtrlyPerformance_Final[[#This Row],[GOU REL]]+Table_PBS_SQL_DB2_PBSSQL_PBS_NDP_Tina_CG_QtrlyPerformance_Final[[#This Row],[EXT REL]]</f>
        <v>125000000</v>
      </c>
      <c r="AT4185" s="11">
        <f>Table_PBS_SQL_DB2_PBSSQL_PBS_NDP_Tina_CG_QtrlyPerformance_Final[[#This Row],[GOU EXP]]+Table_PBS_SQL_DB2_PBSSQL_PBS_NDP_Tina_CG_QtrlyPerformance_Final[[#This Row],[EXT EXP]]</f>
        <v>124999500</v>
      </c>
      <c r="AU4185" s="11" t="str">
        <f>IF(Table_PBS_SQL_DB2_PBSSQL_PBS_NDP_Tina_CG_QtrlyPerformance_Final[[#This Row],[Item_Code]]&gt;"300000", "Capital", "Recurrent")</f>
        <v>Recurrent</v>
      </c>
    </row>
    <row r="4186" spans="1:47" x14ac:dyDescent="0.25">
      <c r="A4186" t="s">
        <v>49</v>
      </c>
      <c r="B4186" t="s">
        <v>1400</v>
      </c>
      <c r="C4186" t="s">
        <v>293</v>
      </c>
      <c r="D4186" t="s">
        <v>1206</v>
      </c>
      <c r="E4186" t="s">
        <v>75</v>
      </c>
      <c r="F4186" t="s">
        <v>1228</v>
      </c>
      <c r="G4186" t="s">
        <v>87</v>
      </c>
      <c r="H4186" t="s">
        <v>1401</v>
      </c>
      <c r="I4186" t="s">
        <v>467</v>
      </c>
      <c r="J4186" t="s">
        <v>1474</v>
      </c>
      <c r="K4186" t="s">
        <v>1437</v>
      </c>
      <c r="L4186" t="s">
        <v>1438</v>
      </c>
      <c r="M4186" t="s">
        <v>866</v>
      </c>
      <c r="N4186" t="s">
        <v>867</v>
      </c>
      <c r="O4186" t="s">
        <v>1011</v>
      </c>
      <c r="P4186" t="s">
        <v>1012</v>
      </c>
      <c r="Q4186" s="11">
        <v>0</v>
      </c>
      <c r="R4186" s="11">
        <v>0</v>
      </c>
      <c r="S4186" s="11">
        <v>0</v>
      </c>
      <c r="T4186" s="11">
        <v>0</v>
      </c>
      <c r="U4186" s="11">
        <v>16000000</v>
      </c>
      <c r="V4186" s="11">
        <v>0</v>
      </c>
      <c r="W4186" s="11">
        <v>16000000</v>
      </c>
      <c r="X4186" s="11">
        <v>0</v>
      </c>
      <c r="Y4186" s="11">
        <v>0</v>
      </c>
      <c r="Z4186" s="11">
        <v>0</v>
      </c>
      <c r="AA4186" s="11">
        <v>0</v>
      </c>
      <c r="AB4186" s="11">
        <v>0</v>
      </c>
      <c r="AC4186" s="11">
        <v>4000000</v>
      </c>
      <c r="AD4186" s="11">
        <v>0</v>
      </c>
      <c r="AE4186" s="11">
        <v>0</v>
      </c>
      <c r="AF4186" s="11">
        <v>0</v>
      </c>
      <c r="AG4186" s="11">
        <v>0</v>
      </c>
      <c r="AH4186" s="11">
        <v>3999999</v>
      </c>
      <c r="AI4186" s="11">
        <v>0</v>
      </c>
      <c r="AJ4186" s="11">
        <v>0</v>
      </c>
      <c r="AK4186" s="11">
        <v>12000000</v>
      </c>
      <c r="AL4186" s="11">
        <v>12000001</v>
      </c>
      <c r="AM4186" s="11">
        <v>0</v>
      </c>
      <c r="AN4186" s="11">
        <v>0</v>
      </c>
      <c r="AO41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v>
      </c>
      <c r="AP41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16000000</v>
      </c>
      <c r="AR41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6" s="11">
        <f>Table_PBS_SQL_DB2_PBSSQL_PBS_NDP_Tina_CG_QtrlyPerformance_Final[[#This Row],[GOU REL]]+Table_PBS_SQL_DB2_PBSSQL_PBS_NDP_Tina_CG_QtrlyPerformance_Final[[#This Row],[EXT REL]]</f>
        <v>16000000</v>
      </c>
      <c r="AT4186" s="11">
        <f>Table_PBS_SQL_DB2_PBSSQL_PBS_NDP_Tina_CG_QtrlyPerformance_Final[[#This Row],[GOU EXP]]+Table_PBS_SQL_DB2_PBSSQL_PBS_NDP_Tina_CG_QtrlyPerformance_Final[[#This Row],[EXT EXP]]</f>
        <v>16000000</v>
      </c>
      <c r="AU4186" s="11" t="str">
        <f>IF(Table_PBS_SQL_DB2_PBSSQL_PBS_NDP_Tina_CG_QtrlyPerformance_Final[[#This Row],[Item_Code]]&gt;"300000", "Capital", "Recurrent")</f>
        <v>Recurrent</v>
      </c>
    </row>
    <row r="4187" spans="1:47" x14ac:dyDescent="0.25">
      <c r="A4187" t="s">
        <v>49</v>
      </c>
      <c r="B4187" t="s">
        <v>1400</v>
      </c>
      <c r="C4187" t="s">
        <v>293</v>
      </c>
      <c r="D4187" t="s">
        <v>1206</v>
      </c>
      <c r="E4187" t="s">
        <v>75</v>
      </c>
      <c r="F4187" t="s">
        <v>1228</v>
      </c>
      <c r="G4187" t="s">
        <v>87</v>
      </c>
      <c r="H4187" t="s">
        <v>1401</v>
      </c>
      <c r="I4187" t="s">
        <v>467</v>
      </c>
      <c r="J4187" t="s">
        <v>1474</v>
      </c>
      <c r="K4187" t="s">
        <v>1437</v>
      </c>
      <c r="L4187" t="s">
        <v>1438</v>
      </c>
      <c r="M4187" t="s">
        <v>1044</v>
      </c>
      <c r="N4187" t="s">
        <v>1045</v>
      </c>
      <c r="O4187" t="s">
        <v>893</v>
      </c>
      <c r="P4187" t="s">
        <v>894</v>
      </c>
      <c r="Q4187" s="11">
        <v>0</v>
      </c>
      <c r="R4187" s="11">
        <v>0</v>
      </c>
      <c r="S4187" s="11">
        <v>0</v>
      </c>
      <c r="T4187" s="11">
        <v>0</v>
      </c>
      <c r="U4187" s="11">
        <v>100000000</v>
      </c>
      <c r="V4187" s="11">
        <v>0</v>
      </c>
      <c r="W4187" s="11">
        <v>100000000</v>
      </c>
      <c r="X4187" s="11">
        <v>0</v>
      </c>
      <c r="Y4187" s="11">
        <v>0</v>
      </c>
      <c r="Z4187" s="11">
        <v>0</v>
      </c>
      <c r="AA4187" s="11">
        <v>0</v>
      </c>
      <c r="AB4187" s="11">
        <v>0</v>
      </c>
      <c r="AC4187" s="11">
        <v>25000000</v>
      </c>
      <c r="AD4187" s="11">
        <v>25000000</v>
      </c>
      <c r="AE4187" s="11">
        <v>0</v>
      </c>
      <c r="AF4187" s="11">
        <v>0</v>
      </c>
      <c r="AG4187" s="11">
        <v>0</v>
      </c>
      <c r="AH4187" s="11">
        <v>0</v>
      </c>
      <c r="AI4187" s="11">
        <v>0</v>
      </c>
      <c r="AJ4187" s="11">
        <v>0</v>
      </c>
      <c r="AK4187" s="11">
        <v>0</v>
      </c>
      <c r="AL4187" s="11">
        <v>0</v>
      </c>
      <c r="AM4187" s="11">
        <v>0</v>
      </c>
      <c r="AN4187" s="11">
        <v>0</v>
      </c>
      <c r="AO41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41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41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7" s="11">
        <f>Table_PBS_SQL_DB2_PBSSQL_PBS_NDP_Tina_CG_QtrlyPerformance_Final[[#This Row],[GOU REL]]+Table_PBS_SQL_DB2_PBSSQL_PBS_NDP_Tina_CG_QtrlyPerformance_Final[[#This Row],[EXT REL]]</f>
        <v>25000000</v>
      </c>
      <c r="AT4187" s="11">
        <f>Table_PBS_SQL_DB2_PBSSQL_PBS_NDP_Tina_CG_QtrlyPerformance_Final[[#This Row],[GOU EXP]]+Table_PBS_SQL_DB2_PBSSQL_PBS_NDP_Tina_CG_QtrlyPerformance_Final[[#This Row],[EXT EXP]]</f>
        <v>25000000</v>
      </c>
      <c r="AU4187" s="11" t="str">
        <f>IF(Table_PBS_SQL_DB2_PBSSQL_PBS_NDP_Tina_CG_QtrlyPerformance_Final[[#This Row],[Item_Code]]&gt;"300000", "Capital", "Recurrent")</f>
        <v>Capital</v>
      </c>
    </row>
    <row r="4188" spans="1:47" x14ac:dyDescent="0.25">
      <c r="A4188" t="s">
        <v>49</v>
      </c>
      <c r="B4188" t="s">
        <v>1400</v>
      </c>
      <c r="C4188" t="s">
        <v>293</v>
      </c>
      <c r="D4188" t="s">
        <v>1206</v>
      </c>
      <c r="E4188" t="s">
        <v>75</v>
      </c>
      <c r="F4188" t="s">
        <v>1228</v>
      </c>
      <c r="G4188" t="s">
        <v>87</v>
      </c>
      <c r="H4188" t="s">
        <v>1401</v>
      </c>
      <c r="I4188" t="s">
        <v>467</v>
      </c>
      <c r="J4188" t="s">
        <v>1474</v>
      </c>
      <c r="K4188" t="s">
        <v>1977</v>
      </c>
      <c r="L4188" t="s">
        <v>1978</v>
      </c>
      <c r="M4188" t="s">
        <v>1044</v>
      </c>
      <c r="N4188" t="s">
        <v>1045</v>
      </c>
      <c r="O4188" t="s">
        <v>1465</v>
      </c>
      <c r="P4188" t="s">
        <v>1466</v>
      </c>
      <c r="Q4188" s="11">
        <v>0</v>
      </c>
      <c r="R4188" s="11">
        <v>0</v>
      </c>
      <c r="S4188" s="11">
        <v>0</v>
      </c>
      <c r="T4188" s="11">
        <v>0</v>
      </c>
      <c r="U4188" s="11">
        <v>137500000000</v>
      </c>
      <c r="V4188" s="11">
        <v>0</v>
      </c>
      <c r="W4188" s="11">
        <v>0</v>
      </c>
      <c r="X4188" s="11">
        <v>137500000000</v>
      </c>
      <c r="Y4188" s="11">
        <v>0</v>
      </c>
      <c r="Z4188" s="11">
        <v>0</v>
      </c>
      <c r="AA4188" s="11">
        <v>0</v>
      </c>
      <c r="AB4188" s="11">
        <v>0</v>
      </c>
      <c r="AC4188" s="11">
        <v>0</v>
      </c>
      <c r="AD4188" s="11">
        <v>0</v>
      </c>
      <c r="AE4188" s="11">
        <v>0</v>
      </c>
      <c r="AF4188" s="11">
        <v>0</v>
      </c>
      <c r="AG4188" s="11">
        <v>0</v>
      </c>
      <c r="AH4188" s="11">
        <v>0</v>
      </c>
      <c r="AI4188" s="11">
        <v>0</v>
      </c>
      <c r="AJ4188" s="11">
        <v>0</v>
      </c>
      <c r="AK4188" s="11">
        <v>0</v>
      </c>
      <c r="AL4188" s="11">
        <v>0</v>
      </c>
      <c r="AM4188" s="11">
        <v>0</v>
      </c>
      <c r="AN4188" s="11">
        <v>0</v>
      </c>
      <c r="AO41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1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1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8" s="11">
        <f>Table_PBS_SQL_DB2_PBSSQL_PBS_NDP_Tina_CG_QtrlyPerformance_Final[[#This Row],[GOU REL]]+Table_PBS_SQL_DB2_PBSSQL_PBS_NDP_Tina_CG_QtrlyPerformance_Final[[#This Row],[EXT REL]]</f>
        <v>0</v>
      </c>
      <c r="AT4188" s="11">
        <f>Table_PBS_SQL_DB2_PBSSQL_PBS_NDP_Tina_CG_QtrlyPerformance_Final[[#This Row],[GOU EXP]]+Table_PBS_SQL_DB2_PBSSQL_PBS_NDP_Tina_CG_QtrlyPerformance_Final[[#This Row],[EXT EXP]]</f>
        <v>0</v>
      </c>
      <c r="AU4188" s="11" t="str">
        <f>IF(Table_PBS_SQL_DB2_PBSSQL_PBS_NDP_Tina_CG_QtrlyPerformance_Final[[#This Row],[Item_Code]]&gt;"300000", "Capital", "Recurrent")</f>
        <v>Capital</v>
      </c>
    </row>
    <row r="4189" spans="1:47" x14ac:dyDescent="0.25">
      <c r="A4189" t="s">
        <v>49</v>
      </c>
      <c r="B4189" t="s">
        <v>1400</v>
      </c>
      <c r="C4189" t="s">
        <v>293</v>
      </c>
      <c r="D4189" t="s">
        <v>1206</v>
      </c>
      <c r="E4189" t="s">
        <v>75</v>
      </c>
      <c r="F4189" t="s">
        <v>1228</v>
      </c>
      <c r="G4189" t="s">
        <v>87</v>
      </c>
      <c r="H4189" t="s">
        <v>1401</v>
      </c>
      <c r="I4189" t="s">
        <v>467</v>
      </c>
      <c r="J4189" t="s">
        <v>1474</v>
      </c>
      <c r="K4189" t="s">
        <v>1483</v>
      </c>
      <c r="L4189" t="s">
        <v>1484</v>
      </c>
      <c r="M4189" t="s">
        <v>866</v>
      </c>
      <c r="N4189" t="s">
        <v>867</v>
      </c>
      <c r="O4189" t="s">
        <v>1064</v>
      </c>
      <c r="P4189" t="s">
        <v>1065</v>
      </c>
      <c r="Q4189" s="11">
        <v>0</v>
      </c>
      <c r="R4189" s="11">
        <v>0</v>
      </c>
      <c r="S4189" s="11">
        <v>0</v>
      </c>
      <c r="T4189" s="11">
        <v>0</v>
      </c>
      <c r="U4189" s="11">
        <v>0</v>
      </c>
      <c r="V4189" s="11">
        <v>0</v>
      </c>
      <c r="W4189" s="11">
        <v>196000000</v>
      </c>
      <c r="X4189" s="11">
        <v>0</v>
      </c>
      <c r="Y4189" s="11">
        <v>0</v>
      </c>
      <c r="Z4189" s="11">
        <v>0</v>
      </c>
      <c r="AA4189" s="11">
        <v>0</v>
      </c>
      <c r="AB4189" s="11">
        <v>0</v>
      </c>
      <c r="AC4189" s="11">
        <v>49000000</v>
      </c>
      <c r="AD4189" s="11">
        <v>0</v>
      </c>
      <c r="AE4189" s="11">
        <v>0</v>
      </c>
      <c r="AF4189" s="11">
        <v>0</v>
      </c>
      <c r="AG4189" s="11">
        <v>49000000</v>
      </c>
      <c r="AH4189" s="11">
        <v>67145427</v>
      </c>
      <c r="AI4189" s="11">
        <v>0</v>
      </c>
      <c r="AJ4189" s="11">
        <v>0</v>
      </c>
      <c r="AK4189" s="11">
        <v>98000000</v>
      </c>
      <c r="AL4189" s="11">
        <v>128854573</v>
      </c>
      <c r="AM4189" s="11">
        <v>0</v>
      </c>
      <c r="AN4189" s="11">
        <v>0</v>
      </c>
      <c r="AO41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196000000</v>
      </c>
      <c r="AP41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196000000</v>
      </c>
      <c r="AR41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89" s="11">
        <f>Table_PBS_SQL_DB2_PBSSQL_PBS_NDP_Tina_CG_QtrlyPerformance_Final[[#This Row],[GOU REL]]+Table_PBS_SQL_DB2_PBSSQL_PBS_NDP_Tina_CG_QtrlyPerformance_Final[[#This Row],[EXT REL]]</f>
        <v>196000000</v>
      </c>
      <c r="AT4189" s="11">
        <f>Table_PBS_SQL_DB2_PBSSQL_PBS_NDP_Tina_CG_QtrlyPerformance_Final[[#This Row],[GOU EXP]]+Table_PBS_SQL_DB2_PBSSQL_PBS_NDP_Tina_CG_QtrlyPerformance_Final[[#This Row],[EXT EXP]]</f>
        <v>196000000</v>
      </c>
      <c r="AU4189" s="11" t="str">
        <f>IF(Table_PBS_SQL_DB2_PBSSQL_PBS_NDP_Tina_CG_QtrlyPerformance_Final[[#This Row],[Item_Code]]&gt;"300000", "Capital", "Recurrent")</f>
        <v>Recurrent</v>
      </c>
    </row>
    <row r="4190" spans="1:47" x14ac:dyDescent="0.25">
      <c r="A4190" t="s">
        <v>49</v>
      </c>
      <c r="B4190" t="s">
        <v>1400</v>
      </c>
      <c r="C4190" t="s">
        <v>293</v>
      </c>
      <c r="D4190" t="s">
        <v>1206</v>
      </c>
      <c r="E4190" t="s">
        <v>75</v>
      </c>
      <c r="F4190" t="s">
        <v>1228</v>
      </c>
      <c r="G4190" t="s">
        <v>87</v>
      </c>
      <c r="H4190" t="s">
        <v>1401</v>
      </c>
      <c r="I4190" t="s">
        <v>467</v>
      </c>
      <c r="J4190" t="s">
        <v>1474</v>
      </c>
      <c r="K4190" t="s">
        <v>1483</v>
      </c>
      <c r="L4190" t="s">
        <v>1484</v>
      </c>
      <c r="M4190" t="s">
        <v>1044</v>
      </c>
      <c r="N4190" t="s">
        <v>1045</v>
      </c>
      <c r="O4190" t="s">
        <v>1004</v>
      </c>
      <c r="P4190" t="s">
        <v>868</v>
      </c>
      <c r="Q4190" s="11">
        <v>0</v>
      </c>
      <c r="R4190" s="11">
        <v>0</v>
      </c>
      <c r="S4190" s="11">
        <v>0</v>
      </c>
      <c r="T4190" s="11">
        <v>0</v>
      </c>
      <c r="U4190" s="11">
        <v>0</v>
      </c>
      <c r="V4190" s="11">
        <v>0</v>
      </c>
      <c r="W4190" s="11">
        <v>30000000</v>
      </c>
      <c r="X4190" s="11">
        <v>0</v>
      </c>
      <c r="Y4190" s="11">
        <v>0</v>
      </c>
      <c r="Z4190" s="11">
        <v>0</v>
      </c>
      <c r="AA4190" s="11">
        <v>0</v>
      </c>
      <c r="AB4190" s="11">
        <v>0</v>
      </c>
      <c r="AC4190" s="11">
        <v>7500000</v>
      </c>
      <c r="AD4190" s="11">
        <v>3750000</v>
      </c>
      <c r="AE4190" s="11">
        <v>0</v>
      </c>
      <c r="AF4190" s="11">
        <v>0</v>
      </c>
      <c r="AG4190" s="11">
        <v>7500000</v>
      </c>
      <c r="AH4190" s="11">
        <v>11154350</v>
      </c>
      <c r="AI4190" s="11">
        <v>0</v>
      </c>
      <c r="AJ4190" s="11">
        <v>0</v>
      </c>
      <c r="AK4190" s="11">
        <v>0</v>
      </c>
      <c r="AL4190" s="11">
        <v>95650</v>
      </c>
      <c r="AM4190" s="11">
        <v>0</v>
      </c>
      <c r="AN4190" s="11">
        <v>0</v>
      </c>
      <c r="AO41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41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41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0" s="11">
        <f>Table_PBS_SQL_DB2_PBSSQL_PBS_NDP_Tina_CG_QtrlyPerformance_Final[[#This Row],[GOU REL]]+Table_PBS_SQL_DB2_PBSSQL_PBS_NDP_Tina_CG_QtrlyPerformance_Final[[#This Row],[EXT REL]]</f>
        <v>15000000</v>
      </c>
      <c r="AT4190" s="11">
        <f>Table_PBS_SQL_DB2_PBSSQL_PBS_NDP_Tina_CG_QtrlyPerformance_Final[[#This Row],[GOU EXP]]+Table_PBS_SQL_DB2_PBSSQL_PBS_NDP_Tina_CG_QtrlyPerformance_Final[[#This Row],[EXT EXP]]</f>
        <v>15000000</v>
      </c>
      <c r="AU4190" s="11" t="str">
        <f>IF(Table_PBS_SQL_DB2_PBSSQL_PBS_NDP_Tina_CG_QtrlyPerformance_Final[[#This Row],[Item_Code]]&gt;"300000", "Capital", "Recurrent")</f>
        <v>Recurrent</v>
      </c>
    </row>
    <row r="4191" spans="1:47" x14ac:dyDescent="0.25">
      <c r="A4191" t="s">
        <v>49</v>
      </c>
      <c r="B4191" t="s">
        <v>1400</v>
      </c>
      <c r="C4191" t="s">
        <v>293</v>
      </c>
      <c r="D4191" t="s">
        <v>1206</v>
      </c>
      <c r="E4191" t="s">
        <v>75</v>
      </c>
      <c r="F4191" t="s">
        <v>1228</v>
      </c>
      <c r="G4191" t="s">
        <v>87</v>
      </c>
      <c r="H4191" t="s">
        <v>1401</v>
      </c>
      <c r="I4191" t="s">
        <v>467</v>
      </c>
      <c r="J4191" t="s">
        <v>1474</v>
      </c>
      <c r="K4191" t="s">
        <v>129</v>
      </c>
      <c r="L4191" t="s">
        <v>1489</v>
      </c>
      <c r="M4191" t="s">
        <v>866</v>
      </c>
      <c r="N4191" t="s">
        <v>867</v>
      </c>
      <c r="O4191" t="s">
        <v>1120</v>
      </c>
      <c r="P4191" t="s">
        <v>1121</v>
      </c>
      <c r="Q4191" s="11">
        <v>0</v>
      </c>
      <c r="R4191" s="11">
        <v>0</v>
      </c>
      <c r="S4191" s="11">
        <v>0</v>
      </c>
      <c r="T4191" s="11">
        <v>0</v>
      </c>
      <c r="U4191" s="11">
        <v>20000000</v>
      </c>
      <c r="V4191" s="11">
        <v>0</v>
      </c>
      <c r="W4191" s="11">
        <v>20000000</v>
      </c>
      <c r="X4191" s="11">
        <v>0</v>
      </c>
      <c r="Y4191" s="11">
        <v>0</v>
      </c>
      <c r="Z4191" s="11">
        <v>0</v>
      </c>
      <c r="AA4191" s="11">
        <v>0</v>
      </c>
      <c r="AB4191" s="11">
        <v>0</v>
      </c>
      <c r="AC4191" s="11">
        <v>5000000</v>
      </c>
      <c r="AD4191" s="11">
        <v>5000000</v>
      </c>
      <c r="AE4191" s="11">
        <v>0</v>
      </c>
      <c r="AF4191" s="11">
        <v>0</v>
      </c>
      <c r="AG4191" s="11">
        <v>5000000</v>
      </c>
      <c r="AH4191" s="11">
        <v>5000000</v>
      </c>
      <c r="AI4191" s="11">
        <v>0</v>
      </c>
      <c r="AJ4191" s="11">
        <v>0</v>
      </c>
      <c r="AK4191" s="11">
        <v>10000000</v>
      </c>
      <c r="AL4191" s="11">
        <v>10000000</v>
      </c>
      <c r="AM4191" s="11">
        <v>0</v>
      </c>
      <c r="AN4191" s="11">
        <v>0</v>
      </c>
      <c r="AO41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1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1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1" s="11">
        <f>Table_PBS_SQL_DB2_PBSSQL_PBS_NDP_Tina_CG_QtrlyPerformance_Final[[#This Row],[GOU REL]]+Table_PBS_SQL_DB2_PBSSQL_PBS_NDP_Tina_CG_QtrlyPerformance_Final[[#This Row],[EXT REL]]</f>
        <v>20000000</v>
      </c>
      <c r="AT4191" s="11">
        <f>Table_PBS_SQL_DB2_PBSSQL_PBS_NDP_Tina_CG_QtrlyPerformance_Final[[#This Row],[GOU EXP]]+Table_PBS_SQL_DB2_PBSSQL_PBS_NDP_Tina_CG_QtrlyPerformance_Final[[#This Row],[EXT EXP]]</f>
        <v>20000000</v>
      </c>
      <c r="AU4191" s="11" t="str">
        <f>IF(Table_PBS_SQL_DB2_PBSSQL_PBS_NDP_Tina_CG_QtrlyPerformance_Final[[#This Row],[Item_Code]]&gt;"300000", "Capital", "Recurrent")</f>
        <v>Recurrent</v>
      </c>
    </row>
    <row r="4192" spans="1:47" x14ac:dyDescent="0.25">
      <c r="A4192" t="s">
        <v>49</v>
      </c>
      <c r="B4192" t="s">
        <v>1400</v>
      </c>
      <c r="C4192" t="s">
        <v>293</v>
      </c>
      <c r="D4192" t="s">
        <v>1206</v>
      </c>
      <c r="E4192" t="s">
        <v>75</v>
      </c>
      <c r="F4192" t="s">
        <v>1228</v>
      </c>
      <c r="G4192" t="s">
        <v>87</v>
      </c>
      <c r="H4192" t="s">
        <v>1401</v>
      </c>
      <c r="I4192" t="s">
        <v>467</v>
      </c>
      <c r="J4192" t="s">
        <v>1474</v>
      </c>
      <c r="K4192" t="s">
        <v>129</v>
      </c>
      <c r="L4192" t="s">
        <v>1489</v>
      </c>
      <c r="M4192" t="s">
        <v>866</v>
      </c>
      <c r="N4192" t="s">
        <v>867</v>
      </c>
      <c r="O4192" t="s">
        <v>1124</v>
      </c>
      <c r="P4192" t="s">
        <v>1125</v>
      </c>
      <c r="Q4192" s="11">
        <v>0</v>
      </c>
      <c r="R4192" s="11">
        <v>0</v>
      </c>
      <c r="S4192" s="11">
        <v>0</v>
      </c>
      <c r="T4192" s="11">
        <v>0</v>
      </c>
      <c r="U4192" s="11">
        <v>18000000</v>
      </c>
      <c r="V4192" s="11">
        <v>0</v>
      </c>
      <c r="W4192" s="11">
        <v>18000000</v>
      </c>
      <c r="X4192" s="11">
        <v>0</v>
      </c>
      <c r="Y4192" s="11">
        <v>0</v>
      </c>
      <c r="Z4192" s="11">
        <v>0</v>
      </c>
      <c r="AA4192" s="11">
        <v>0</v>
      </c>
      <c r="AB4192" s="11">
        <v>0</v>
      </c>
      <c r="AC4192" s="11">
        <v>4500000</v>
      </c>
      <c r="AD4192" s="11">
        <v>4500000</v>
      </c>
      <c r="AE4192" s="11">
        <v>0</v>
      </c>
      <c r="AF4192" s="11">
        <v>0</v>
      </c>
      <c r="AG4192" s="11">
        <v>4500000</v>
      </c>
      <c r="AH4192" s="11">
        <v>4500000</v>
      </c>
      <c r="AI4192" s="11">
        <v>0</v>
      </c>
      <c r="AJ4192" s="11">
        <v>0</v>
      </c>
      <c r="AK4192" s="11">
        <v>9000000</v>
      </c>
      <c r="AL4192" s="11">
        <v>9000000</v>
      </c>
      <c r="AM4192" s="11">
        <v>0</v>
      </c>
      <c r="AN4192" s="11">
        <v>0</v>
      </c>
      <c r="AO41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18000000</v>
      </c>
      <c r="AP41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18000000</v>
      </c>
      <c r="AR41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2" s="11">
        <f>Table_PBS_SQL_DB2_PBSSQL_PBS_NDP_Tina_CG_QtrlyPerformance_Final[[#This Row],[GOU REL]]+Table_PBS_SQL_DB2_PBSSQL_PBS_NDP_Tina_CG_QtrlyPerformance_Final[[#This Row],[EXT REL]]</f>
        <v>18000000</v>
      </c>
      <c r="AT4192" s="11">
        <f>Table_PBS_SQL_DB2_PBSSQL_PBS_NDP_Tina_CG_QtrlyPerformance_Final[[#This Row],[GOU EXP]]+Table_PBS_SQL_DB2_PBSSQL_PBS_NDP_Tina_CG_QtrlyPerformance_Final[[#This Row],[EXT EXP]]</f>
        <v>18000000</v>
      </c>
      <c r="AU4192" s="11" t="str">
        <f>IF(Table_PBS_SQL_DB2_PBSSQL_PBS_NDP_Tina_CG_QtrlyPerformance_Final[[#This Row],[Item_Code]]&gt;"300000", "Capital", "Recurrent")</f>
        <v>Recurrent</v>
      </c>
    </row>
    <row r="4193" spans="1:47" x14ac:dyDescent="0.25">
      <c r="A4193" t="s">
        <v>49</v>
      </c>
      <c r="B4193" t="s">
        <v>1400</v>
      </c>
      <c r="C4193" t="s">
        <v>293</v>
      </c>
      <c r="D4193" t="s">
        <v>1206</v>
      </c>
      <c r="E4193" t="s">
        <v>75</v>
      </c>
      <c r="F4193" t="s">
        <v>1228</v>
      </c>
      <c r="G4193" t="s">
        <v>87</v>
      </c>
      <c r="H4193" t="s">
        <v>1401</v>
      </c>
      <c r="I4193" t="s">
        <v>467</v>
      </c>
      <c r="J4193" t="s">
        <v>1474</v>
      </c>
      <c r="K4193" t="s">
        <v>131</v>
      </c>
      <c r="L4193" t="s">
        <v>1469</v>
      </c>
      <c r="M4193" t="s">
        <v>866</v>
      </c>
      <c r="N4193" t="s">
        <v>867</v>
      </c>
      <c r="O4193" t="s">
        <v>1016</v>
      </c>
      <c r="P4193" t="s">
        <v>1017</v>
      </c>
      <c r="Q4193" s="11">
        <v>0</v>
      </c>
      <c r="R4193" s="11">
        <v>0</v>
      </c>
      <c r="S4193" s="11">
        <v>0</v>
      </c>
      <c r="T4193" s="11">
        <v>0</v>
      </c>
      <c r="U4193" s="11">
        <v>50000000</v>
      </c>
      <c r="V4193" s="11">
        <v>0</v>
      </c>
      <c r="W4193" s="11">
        <v>50000000</v>
      </c>
      <c r="X4193" s="11">
        <v>0</v>
      </c>
      <c r="Y4193" s="11">
        <v>0</v>
      </c>
      <c r="Z4193" s="11">
        <v>0</v>
      </c>
      <c r="AA4193" s="11">
        <v>0</v>
      </c>
      <c r="AB4193" s="11">
        <v>0</v>
      </c>
      <c r="AC4193" s="11">
        <v>12500000</v>
      </c>
      <c r="AD4193" s="11">
        <v>12500000</v>
      </c>
      <c r="AE4193" s="11">
        <v>0</v>
      </c>
      <c r="AF4193" s="11">
        <v>0</v>
      </c>
      <c r="AG4193" s="11">
        <v>12500000</v>
      </c>
      <c r="AH4193" s="11">
        <v>12500000</v>
      </c>
      <c r="AI4193" s="11">
        <v>0</v>
      </c>
      <c r="AJ4193" s="11">
        <v>0</v>
      </c>
      <c r="AK4193" s="11">
        <v>5000000</v>
      </c>
      <c r="AL4193" s="11">
        <v>5000000</v>
      </c>
      <c r="AM4193" s="11">
        <v>0</v>
      </c>
      <c r="AN4193" s="11">
        <v>0</v>
      </c>
      <c r="AO41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41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41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3" s="11">
        <f>Table_PBS_SQL_DB2_PBSSQL_PBS_NDP_Tina_CG_QtrlyPerformance_Final[[#This Row],[GOU REL]]+Table_PBS_SQL_DB2_PBSSQL_PBS_NDP_Tina_CG_QtrlyPerformance_Final[[#This Row],[EXT REL]]</f>
        <v>30000000</v>
      </c>
      <c r="AT4193" s="11">
        <f>Table_PBS_SQL_DB2_PBSSQL_PBS_NDP_Tina_CG_QtrlyPerformance_Final[[#This Row],[GOU EXP]]+Table_PBS_SQL_DB2_PBSSQL_PBS_NDP_Tina_CG_QtrlyPerformance_Final[[#This Row],[EXT EXP]]</f>
        <v>30000000</v>
      </c>
      <c r="AU4193" s="11" t="str">
        <f>IF(Table_PBS_SQL_DB2_PBSSQL_PBS_NDP_Tina_CG_QtrlyPerformance_Final[[#This Row],[Item_Code]]&gt;"300000", "Capital", "Recurrent")</f>
        <v>Recurrent</v>
      </c>
    </row>
    <row r="4194" spans="1:47" x14ac:dyDescent="0.25">
      <c r="A4194" t="s">
        <v>49</v>
      </c>
      <c r="B4194" t="s">
        <v>1400</v>
      </c>
      <c r="C4194" t="s">
        <v>293</v>
      </c>
      <c r="D4194" t="s">
        <v>1206</v>
      </c>
      <c r="E4194" t="s">
        <v>75</v>
      </c>
      <c r="F4194" t="s">
        <v>1228</v>
      </c>
      <c r="G4194" t="s">
        <v>87</v>
      </c>
      <c r="H4194" t="s">
        <v>1401</v>
      </c>
      <c r="I4194" t="s">
        <v>467</v>
      </c>
      <c r="J4194" t="s">
        <v>1474</v>
      </c>
      <c r="K4194" t="s">
        <v>131</v>
      </c>
      <c r="L4194" t="s">
        <v>1469</v>
      </c>
      <c r="M4194" t="s">
        <v>866</v>
      </c>
      <c r="N4194" t="s">
        <v>867</v>
      </c>
      <c r="O4194" t="s">
        <v>1093</v>
      </c>
      <c r="P4194" t="s">
        <v>1094</v>
      </c>
      <c r="Q4194" s="11">
        <v>0</v>
      </c>
      <c r="R4194" s="11">
        <v>0</v>
      </c>
      <c r="S4194" s="11">
        <v>0</v>
      </c>
      <c r="T4194" s="11">
        <v>0</v>
      </c>
      <c r="U4194" s="11">
        <v>12000000</v>
      </c>
      <c r="V4194" s="11">
        <v>0</v>
      </c>
      <c r="W4194" s="11">
        <v>12000000</v>
      </c>
      <c r="X4194" s="11">
        <v>0</v>
      </c>
      <c r="Y4194" s="11">
        <v>0</v>
      </c>
      <c r="Z4194" s="11">
        <v>0</v>
      </c>
      <c r="AA4194" s="11">
        <v>0</v>
      </c>
      <c r="AB4194" s="11">
        <v>0</v>
      </c>
      <c r="AC4194" s="11">
        <v>3000000</v>
      </c>
      <c r="AD4194" s="11">
        <v>3000000</v>
      </c>
      <c r="AE4194" s="11">
        <v>0</v>
      </c>
      <c r="AF4194" s="11">
        <v>0</v>
      </c>
      <c r="AG4194" s="11">
        <v>3000000</v>
      </c>
      <c r="AH4194" s="11">
        <v>3000000</v>
      </c>
      <c r="AI4194" s="11">
        <v>0</v>
      </c>
      <c r="AJ4194" s="11">
        <v>0</v>
      </c>
      <c r="AK4194" s="11">
        <v>6000000</v>
      </c>
      <c r="AL4194" s="11">
        <v>6000000</v>
      </c>
      <c r="AM4194" s="11">
        <v>0</v>
      </c>
      <c r="AN4194" s="11">
        <v>0</v>
      </c>
      <c r="AO41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41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41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4" s="11">
        <f>Table_PBS_SQL_DB2_PBSSQL_PBS_NDP_Tina_CG_QtrlyPerformance_Final[[#This Row],[GOU REL]]+Table_PBS_SQL_DB2_PBSSQL_PBS_NDP_Tina_CG_QtrlyPerformance_Final[[#This Row],[EXT REL]]</f>
        <v>12000000</v>
      </c>
      <c r="AT4194" s="11">
        <f>Table_PBS_SQL_DB2_PBSSQL_PBS_NDP_Tina_CG_QtrlyPerformance_Final[[#This Row],[GOU EXP]]+Table_PBS_SQL_DB2_PBSSQL_PBS_NDP_Tina_CG_QtrlyPerformance_Final[[#This Row],[EXT EXP]]</f>
        <v>12000000</v>
      </c>
      <c r="AU4194" s="11" t="str">
        <f>IF(Table_PBS_SQL_DB2_PBSSQL_PBS_NDP_Tina_CG_QtrlyPerformance_Final[[#This Row],[Item_Code]]&gt;"300000", "Capital", "Recurrent")</f>
        <v>Recurrent</v>
      </c>
    </row>
    <row r="4195" spans="1:47" x14ac:dyDescent="0.25">
      <c r="A4195" t="s">
        <v>49</v>
      </c>
      <c r="B4195" t="s">
        <v>1400</v>
      </c>
      <c r="C4195" t="s">
        <v>293</v>
      </c>
      <c r="D4195" t="s">
        <v>1206</v>
      </c>
      <c r="E4195" t="s">
        <v>75</v>
      </c>
      <c r="F4195" t="s">
        <v>1228</v>
      </c>
      <c r="G4195" t="s">
        <v>87</v>
      </c>
      <c r="H4195" t="s">
        <v>1401</v>
      </c>
      <c r="I4195" t="s">
        <v>467</v>
      </c>
      <c r="J4195" t="s">
        <v>1474</v>
      </c>
      <c r="K4195" t="s">
        <v>131</v>
      </c>
      <c r="L4195" t="s">
        <v>1469</v>
      </c>
      <c r="M4195" t="s">
        <v>866</v>
      </c>
      <c r="N4195" t="s">
        <v>867</v>
      </c>
      <c r="O4195" t="s">
        <v>969</v>
      </c>
      <c r="P4195" t="s">
        <v>970</v>
      </c>
      <c r="Q4195" s="11">
        <v>0</v>
      </c>
      <c r="R4195" s="11">
        <v>0</v>
      </c>
      <c r="S4195" s="11">
        <v>0</v>
      </c>
      <c r="T4195" s="11">
        <v>0</v>
      </c>
      <c r="U4195" s="11">
        <v>10000000</v>
      </c>
      <c r="V4195" s="11">
        <v>0</v>
      </c>
      <c r="W4195" s="11">
        <v>10000000</v>
      </c>
      <c r="X4195" s="11">
        <v>0</v>
      </c>
      <c r="Y4195" s="11">
        <v>0</v>
      </c>
      <c r="Z4195" s="11">
        <v>0</v>
      </c>
      <c r="AA4195" s="11">
        <v>0</v>
      </c>
      <c r="AB4195" s="11">
        <v>0</v>
      </c>
      <c r="AC4195" s="11">
        <v>2500000</v>
      </c>
      <c r="AD4195" s="11">
        <v>2500000</v>
      </c>
      <c r="AE4195" s="11">
        <v>0</v>
      </c>
      <c r="AF4195" s="11">
        <v>0</v>
      </c>
      <c r="AG4195" s="11">
        <v>2500000</v>
      </c>
      <c r="AH4195" s="11">
        <v>2500000</v>
      </c>
      <c r="AI4195" s="11">
        <v>0</v>
      </c>
      <c r="AJ4195" s="11">
        <v>0</v>
      </c>
      <c r="AK4195" s="11">
        <v>5000000</v>
      </c>
      <c r="AL4195" s="11">
        <v>5000000</v>
      </c>
      <c r="AM4195" s="11">
        <v>0</v>
      </c>
      <c r="AN4195" s="11">
        <v>0</v>
      </c>
      <c r="AO41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41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v>
      </c>
      <c r="AR41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5" s="11">
        <f>Table_PBS_SQL_DB2_PBSSQL_PBS_NDP_Tina_CG_QtrlyPerformance_Final[[#This Row],[GOU REL]]+Table_PBS_SQL_DB2_PBSSQL_PBS_NDP_Tina_CG_QtrlyPerformance_Final[[#This Row],[EXT REL]]</f>
        <v>10000000</v>
      </c>
      <c r="AT4195" s="11">
        <f>Table_PBS_SQL_DB2_PBSSQL_PBS_NDP_Tina_CG_QtrlyPerformance_Final[[#This Row],[GOU EXP]]+Table_PBS_SQL_DB2_PBSSQL_PBS_NDP_Tina_CG_QtrlyPerformance_Final[[#This Row],[EXT EXP]]</f>
        <v>10000000</v>
      </c>
      <c r="AU4195" s="11" t="str">
        <f>IF(Table_PBS_SQL_DB2_PBSSQL_PBS_NDP_Tina_CG_QtrlyPerformance_Final[[#This Row],[Item_Code]]&gt;"300000", "Capital", "Recurrent")</f>
        <v>Recurrent</v>
      </c>
    </row>
    <row r="4196" spans="1:47" x14ac:dyDescent="0.25">
      <c r="A4196" t="s">
        <v>49</v>
      </c>
      <c r="B4196" t="s">
        <v>1400</v>
      </c>
      <c r="C4196" t="s">
        <v>293</v>
      </c>
      <c r="D4196" t="s">
        <v>1206</v>
      </c>
      <c r="E4196" t="s">
        <v>75</v>
      </c>
      <c r="F4196" t="s">
        <v>1228</v>
      </c>
      <c r="G4196" t="s">
        <v>87</v>
      </c>
      <c r="H4196" t="s">
        <v>1401</v>
      </c>
      <c r="I4196" t="s">
        <v>467</v>
      </c>
      <c r="J4196" t="s">
        <v>1474</v>
      </c>
      <c r="K4196" t="s">
        <v>153</v>
      </c>
      <c r="L4196" t="s">
        <v>1492</v>
      </c>
      <c r="M4196" t="s">
        <v>866</v>
      </c>
      <c r="N4196" t="s">
        <v>867</v>
      </c>
      <c r="O4196" t="s">
        <v>906</v>
      </c>
      <c r="P4196" t="s">
        <v>907</v>
      </c>
      <c r="Q4196" s="11">
        <v>0</v>
      </c>
      <c r="R4196" s="11">
        <v>0</v>
      </c>
      <c r="S4196" s="11">
        <v>0</v>
      </c>
      <c r="T4196" s="11">
        <v>0</v>
      </c>
      <c r="U4196" s="11">
        <v>120000000</v>
      </c>
      <c r="V4196" s="11">
        <v>0</v>
      </c>
      <c r="W4196" s="11">
        <v>120000000</v>
      </c>
      <c r="X4196" s="11">
        <v>0</v>
      </c>
      <c r="Y4196" s="11">
        <v>0</v>
      </c>
      <c r="Z4196" s="11">
        <v>0</v>
      </c>
      <c r="AA4196" s="11">
        <v>0</v>
      </c>
      <c r="AB4196" s="11">
        <v>0</v>
      </c>
      <c r="AC4196" s="11">
        <v>30000000</v>
      </c>
      <c r="AD4196" s="11">
        <v>30000000</v>
      </c>
      <c r="AE4196" s="11">
        <v>0</v>
      </c>
      <c r="AF4196" s="11">
        <v>0</v>
      </c>
      <c r="AG4196" s="11">
        <v>30000000</v>
      </c>
      <c r="AH4196" s="11">
        <v>30000000</v>
      </c>
      <c r="AI4196" s="11">
        <v>0</v>
      </c>
      <c r="AJ4196" s="11">
        <v>0</v>
      </c>
      <c r="AK4196" s="11">
        <v>0</v>
      </c>
      <c r="AL4196" s="11">
        <v>0</v>
      </c>
      <c r="AM4196" s="11">
        <v>0</v>
      </c>
      <c r="AN4196" s="11">
        <v>0</v>
      </c>
      <c r="AO41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41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41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6" s="11">
        <f>Table_PBS_SQL_DB2_PBSSQL_PBS_NDP_Tina_CG_QtrlyPerformance_Final[[#This Row],[GOU REL]]+Table_PBS_SQL_DB2_PBSSQL_PBS_NDP_Tina_CG_QtrlyPerformance_Final[[#This Row],[EXT REL]]</f>
        <v>60000000</v>
      </c>
      <c r="AT4196" s="11">
        <f>Table_PBS_SQL_DB2_PBSSQL_PBS_NDP_Tina_CG_QtrlyPerformance_Final[[#This Row],[GOU EXP]]+Table_PBS_SQL_DB2_PBSSQL_PBS_NDP_Tina_CG_QtrlyPerformance_Final[[#This Row],[EXT EXP]]</f>
        <v>60000000</v>
      </c>
      <c r="AU4196" s="11" t="str">
        <f>IF(Table_PBS_SQL_DB2_PBSSQL_PBS_NDP_Tina_CG_QtrlyPerformance_Final[[#This Row],[Item_Code]]&gt;"300000", "Capital", "Recurrent")</f>
        <v>Recurrent</v>
      </c>
    </row>
    <row r="4197" spans="1:47" x14ac:dyDescent="0.25">
      <c r="A4197" t="s">
        <v>49</v>
      </c>
      <c r="B4197" t="s">
        <v>1400</v>
      </c>
      <c r="C4197" t="s">
        <v>293</v>
      </c>
      <c r="D4197" t="s">
        <v>1206</v>
      </c>
      <c r="E4197" t="s">
        <v>75</v>
      </c>
      <c r="F4197" t="s">
        <v>1228</v>
      </c>
      <c r="G4197" t="s">
        <v>87</v>
      </c>
      <c r="H4197" t="s">
        <v>1401</v>
      </c>
      <c r="I4197" t="s">
        <v>467</v>
      </c>
      <c r="J4197" t="s">
        <v>1474</v>
      </c>
      <c r="K4197" t="s">
        <v>153</v>
      </c>
      <c r="L4197" t="s">
        <v>1492</v>
      </c>
      <c r="M4197" t="s">
        <v>866</v>
      </c>
      <c r="N4197" t="s">
        <v>867</v>
      </c>
      <c r="O4197" t="s">
        <v>1122</v>
      </c>
      <c r="P4197" t="s">
        <v>1123</v>
      </c>
      <c r="Q4197" s="11">
        <v>0</v>
      </c>
      <c r="R4197" s="11">
        <v>0</v>
      </c>
      <c r="S4197" s="11">
        <v>0</v>
      </c>
      <c r="T4197" s="11">
        <v>0</v>
      </c>
      <c r="U4197" s="11">
        <v>30000000</v>
      </c>
      <c r="V4197" s="11">
        <v>0</v>
      </c>
      <c r="W4197" s="11">
        <v>30000000</v>
      </c>
      <c r="X4197" s="11">
        <v>0</v>
      </c>
      <c r="Y4197" s="11">
        <v>0</v>
      </c>
      <c r="Z4197" s="11">
        <v>0</v>
      </c>
      <c r="AA4197" s="11">
        <v>0</v>
      </c>
      <c r="AB4197" s="11">
        <v>0</v>
      </c>
      <c r="AC4197" s="11">
        <v>7500000</v>
      </c>
      <c r="AD4197" s="11">
        <v>7500000</v>
      </c>
      <c r="AE4197" s="11">
        <v>0</v>
      </c>
      <c r="AF4197" s="11">
        <v>0</v>
      </c>
      <c r="AG4197" s="11">
        <v>7500000</v>
      </c>
      <c r="AH4197" s="11">
        <v>7500000</v>
      </c>
      <c r="AI4197" s="11">
        <v>0</v>
      </c>
      <c r="AJ4197" s="11">
        <v>0</v>
      </c>
      <c r="AK4197" s="11">
        <v>15000000</v>
      </c>
      <c r="AL4197" s="11">
        <v>15000000</v>
      </c>
      <c r="AM4197" s="11">
        <v>0</v>
      </c>
      <c r="AN4197" s="11">
        <v>0</v>
      </c>
      <c r="AO41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41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41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7" s="11">
        <f>Table_PBS_SQL_DB2_PBSSQL_PBS_NDP_Tina_CG_QtrlyPerformance_Final[[#This Row],[GOU REL]]+Table_PBS_SQL_DB2_PBSSQL_PBS_NDP_Tina_CG_QtrlyPerformance_Final[[#This Row],[EXT REL]]</f>
        <v>30000000</v>
      </c>
      <c r="AT4197" s="11">
        <f>Table_PBS_SQL_DB2_PBSSQL_PBS_NDP_Tina_CG_QtrlyPerformance_Final[[#This Row],[GOU EXP]]+Table_PBS_SQL_DB2_PBSSQL_PBS_NDP_Tina_CG_QtrlyPerformance_Final[[#This Row],[EXT EXP]]</f>
        <v>30000000</v>
      </c>
      <c r="AU4197" s="11" t="str">
        <f>IF(Table_PBS_SQL_DB2_PBSSQL_PBS_NDP_Tina_CG_QtrlyPerformance_Final[[#This Row],[Item_Code]]&gt;"300000", "Capital", "Recurrent")</f>
        <v>Recurrent</v>
      </c>
    </row>
    <row r="4198" spans="1:47" x14ac:dyDescent="0.25">
      <c r="A4198" t="s">
        <v>49</v>
      </c>
      <c r="B4198" t="s">
        <v>1400</v>
      </c>
      <c r="C4198" t="s">
        <v>293</v>
      </c>
      <c r="D4198" t="s">
        <v>1206</v>
      </c>
      <c r="E4198" t="s">
        <v>75</v>
      </c>
      <c r="F4198" t="s">
        <v>1228</v>
      </c>
      <c r="G4198" t="s">
        <v>87</v>
      </c>
      <c r="H4198" t="s">
        <v>1401</v>
      </c>
      <c r="I4198" t="s">
        <v>467</v>
      </c>
      <c r="J4198" t="s">
        <v>1474</v>
      </c>
      <c r="K4198" t="s">
        <v>153</v>
      </c>
      <c r="L4198" t="s">
        <v>1492</v>
      </c>
      <c r="M4198" t="s">
        <v>866</v>
      </c>
      <c r="N4198" t="s">
        <v>867</v>
      </c>
      <c r="O4198" t="s">
        <v>1124</v>
      </c>
      <c r="P4198" t="s">
        <v>1125</v>
      </c>
      <c r="Q4198" s="11">
        <v>0</v>
      </c>
      <c r="R4198" s="11">
        <v>0</v>
      </c>
      <c r="S4198" s="11">
        <v>0</v>
      </c>
      <c r="T4198" s="11">
        <v>0</v>
      </c>
      <c r="U4198" s="11">
        <v>4800000</v>
      </c>
      <c r="V4198" s="11">
        <v>0</v>
      </c>
      <c r="W4198" s="11">
        <v>4800000</v>
      </c>
      <c r="X4198" s="11">
        <v>0</v>
      </c>
      <c r="Y4198" s="11">
        <v>0</v>
      </c>
      <c r="Z4198" s="11">
        <v>0</v>
      </c>
      <c r="AA4198" s="11">
        <v>0</v>
      </c>
      <c r="AB4198" s="11">
        <v>0</v>
      </c>
      <c r="AC4198" s="11">
        <v>1200000</v>
      </c>
      <c r="AD4198" s="11">
        <v>1200000</v>
      </c>
      <c r="AE4198" s="11">
        <v>0</v>
      </c>
      <c r="AF4198" s="11">
        <v>0</v>
      </c>
      <c r="AG4198" s="11">
        <v>1200000</v>
      </c>
      <c r="AH4198" s="11">
        <v>1200000</v>
      </c>
      <c r="AI4198" s="11">
        <v>0</v>
      </c>
      <c r="AJ4198" s="11">
        <v>0</v>
      </c>
      <c r="AK4198" s="11">
        <v>2400000</v>
      </c>
      <c r="AL4198" s="11">
        <v>2400000</v>
      </c>
      <c r="AM4198" s="11">
        <v>0</v>
      </c>
      <c r="AN4198" s="11">
        <v>0</v>
      </c>
      <c r="AO41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4800000</v>
      </c>
      <c r="AP41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4800000</v>
      </c>
      <c r="AR41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8" s="11">
        <f>Table_PBS_SQL_DB2_PBSSQL_PBS_NDP_Tina_CG_QtrlyPerformance_Final[[#This Row],[GOU REL]]+Table_PBS_SQL_DB2_PBSSQL_PBS_NDP_Tina_CG_QtrlyPerformance_Final[[#This Row],[EXT REL]]</f>
        <v>4800000</v>
      </c>
      <c r="AT4198" s="11">
        <f>Table_PBS_SQL_DB2_PBSSQL_PBS_NDP_Tina_CG_QtrlyPerformance_Final[[#This Row],[GOU EXP]]+Table_PBS_SQL_DB2_PBSSQL_PBS_NDP_Tina_CG_QtrlyPerformance_Final[[#This Row],[EXT EXP]]</f>
        <v>4800000</v>
      </c>
      <c r="AU4198" s="11" t="str">
        <f>IF(Table_PBS_SQL_DB2_PBSSQL_PBS_NDP_Tina_CG_QtrlyPerformance_Final[[#This Row],[Item_Code]]&gt;"300000", "Capital", "Recurrent")</f>
        <v>Recurrent</v>
      </c>
    </row>
    <row r="4199" spans="1:47" x14ac:dyDescent="0.25">
      <c r="A4199" t="s">
        <v>49</v>
      </c>
      <c r="B4199" t="s">
        <v>1400</v>
      </c>
      <c r="C4199" t="s">
        <v>293</v>
      </c>
      <c r="D4199" t="s">
        <v>1206</v>
      </c>
      <c r="E4199" t="s">
        <v>75</v>
      </c>
      <c r="F4199" t="s">
        <v>1228</v>
      </c>
      <c r="G4199" t="s">
        <v>87</v>
      </c>
      <c r="H4199" t="s">
        <v>1401</v>
      </c>
      <c r="I4199" t="s">
        <v>467</v>
      </c>
      <c r="J4199" t="s">
        <v>1474</v>
      </c>
      <c r="K4199" t="s">
        <v>153</v>
      </c>
      <c r="L4199" t="s">
        <v>1492</v>
      </c>
      <c r="M4199" t="s">
        <v>866</v>
      </c>
      <c r="N4199" t="s">
        <v>867</v>
      </c>
      <c r="O4199" t="s">
        <v>1005</v>
      </c>
      <c r="P4199" t="s">
        <v>1006</v>
      </c>
      <c r="Q4199" s="11">
        <v>0</v>
      </c>
      <c r="R4199" s="11">
        <v>0</v>
      </c>
      <c r="S4199" s="11">
        <v>0</v>
      </c>
      <c r="T4199" s="11">
        <v>0</v>
      </c>
      <c r="U4199" s="11">
        <v>100000000</v>
      </c>
      <c r="V4199" s="11">
        <v>0</v>
      </c>
      <c r="W4199" s="11">
        <v>100000000</v>
      </c>
      <c r="X4199" s="11">
        <v>0</v>
      </c>
      <c r="Y4199" s="11">
        <v>0</v>
      </c>
      <c r="Z4199" s="11">
        <v>0</v>
      </c>
      <c r="AA4199" s="11">
        <v>0</v>
      </c>
      <c r="AB4199" s="11">
        <v>0</v>
      </c>
      <c r="AC4199" s="11">
        <v>25000000</v>
      </c>
      <c r="AD4199" s="11">
        <v>25000000</v>
      </c>
      <c r="AE4199" s="11">
        <v>0</v>
      </c>
      <c r="AF4199" s="11">
        <v>0</v>
      </c>
      <c r="AG4199" s="11">
        <v>25000000</v>
      </c>
      <c r="AH4199" s="11">
        <v>25000000</v>
      </c>
      <c r="AI4199" s="11">
        <v>0</v>
      </c>
      <c r="AJ4199" s="11">
        <v>0</v>
      </c>
      <c r="AK4199" s="11">
        <v>0</v>
      </c>
      <c r="AL4199" s="11">
        <v>0</v>
      </c>
      <c r="AM4199" s="11">
        <v>0</v>
      </c>
      <c r="AN4199" s="11">
        <v>0</v>
      </c>
      <c r="AO41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1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1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41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199" s="11">
        <f>Table_PBS_SQL_DB2_PBSSQL_PBS_NDP_Tina_CG_QtrlyPerformance_Final[[#This Row],[GOU REL]]+Table_PBS_SQL_DB2_PBSSQL_PBS_NDP_Tina_CG_QtrlyPerformance_Final[[#This Row],[EXT REL]]</f>
        <v>50000000</v>
      </c>
      <c r="AT4199" s="11">
        <f>Table_PBS_SQL_DB2_PBSSQL_PBS_NDP_Tina_CG_QtrlyPerformance_Final[[#This Row],[GOU EXP]]+Table_PBS_SQL_DB2_PBSSQL_PBS_NDP_Tina_CG_QtrlyPerformance_Final[[#This Row],[EXT EXP]]</f>
        <v>50000000</v>
      </c>
      <c r="AU4199" s="11" t="str">
        <f>IF(Table_PBS_SQL_DB2_PBSSQL_PBS_NDP_Tina_CG_QtrlyPerformance_Final[[#This Row],[Item_Code]]&gt;"300000", "Capital", "Recurrent")</f>
        <v>Recurrent</v>
      </c>
    </row>
    <row r="4200" spans="1:47" x14ac:dyDescent="0.25">
      <c r="A4200" t="s">
        <v>49</v>
      </c>
      <c r="B4200" t="s">
        <v>1400</v>
      </c>
      <c r="C4200" t="s">
        <v>293</v>
      </c>
      <c r="D4200" t="s">
        <v>1206</v>
      </c>
      <c r="E4200" t="s">
        <v>75</v>
      </c>
      <c r="F4200" t="s">
        <v>1228</v>
      </c>
      <c r="G4200" t="s">
        <v>87</v>
      </c>
      <c r="H4200" t="s">
        <v>1401</v>
      </c>
      <c r="I4200" t="s">
        <v>666</v>
      </c>
      <c r="J4200" t="s">
        <v>1493</v>
      </c>
      <c r="K4200" t="s">
        <v>141</v>
      </c>
      <c r="L4200" t="s">
        <v>1494</v>
      </c>
      <c r="M4200" t="s">
        <v>866</v>
      </c>
      <c r="N4200" t="s">
        <v>867</v>
      </c>
      <c r="O4200" t="s">
        <v>1062</v>
      </c>
      <c r="P4200" t="s">
        <v>1063</v>
      </c>
      <c r="Q4200" s="11">
        <v>0</v>
      </c>
      <c r="R4200" s="11">
        <v>0</v>
      </c>
      <c r="S4200" s="11">
        <v>0</v>
      </c>
      <c r="T4200" s="11">
        <v>0</v>
      </c>
      <c r="U4200" s="11">
        <v>350000000</v>
      </c>
      <c r="V4200" s="11">
        <v>0</v>
      </c>
      <c r="W4200" s="11">
        <v>350000000</v>
      </c>
      <c r="X4200" s="11">
        <v>0</v>
      </c>
      <c r="Y4200" s="11">
        <v>87500000</v>
      </c>
      <c r="Z4200" s="11">
        <v>54848568</v>
      </c>
      <c r="AA4200" s="11">
        <v>0</v>
      </c>
      <c r="AB4200" s="11">
        <v>0</v>
      </c>
      <c r="AC4200" s="11">
        <v>87500000</v>
      </c>
      <c r="AD4200" s="11">
        <v>79235677</v>
      </c>
      <c r="AE4200" s="11">
        <v>0</v>
      </c>
      <c r="AF4200" s="11">
        <v>0</v>
      </c>
      <c r="AG4200" s="11">
        <v>87500000</v>
      </c>
      <c r="AH4200" s="11">
        <v>109132506</v>
      </c>
      <c r="AI4200" s="11">
        <v>0</v>
      </c>
      <c r="AJ4200" s="11">
        <v>0</v>
      </c>
      <c r="AK4200" s="11">
        <v>87500000</v>
      </c>
      <c r="AL4200" s="11">
        <v>106783249</v>
      </c>
      <c r="AM4200" s="11">
        <v>0</v>
      </c>
      <c r="AN4200" s="11">
        <v>0</v>
      </c>
      <c r="AO42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42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42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0" s="11">
        <f>Table_PBS_SQL_DB2_PBSSQL_PBS_NDP_Tina_CG_QtrlyPerformance_Final[[#This Row],[GOU REL]]+Table_PBS_SQL_DB2_PBSSQL_PBS_NDP_Tina_CG_QtrlyPerformance_Final[[#This Row],[EXT REL]]</f>
        <v>350000000</v>
      </c>
      <c r="AT4200" s="11">
        <f>Table_PBS_SQL_DB2_PBSSQL_PBS_NDP_Tina_CG_QtrlyPerformance_Final[[#This Row],[GOU EXP]]+Table_PBS_SQL_DB2_PBSSQL_PBS_NDP_Tina_CG_QtrlyPerformance_Final[[#This Row],[EXT EXP]]</f>
        <v>350000000</v>
      </c>
      <c r="AU4200" s="11" t="str">
        <f>IF(Table_PBS_SQL_DB2_PBSSQL_PBS_NDP_Tina_CG_QtrlyPerformance_Final[[#This Row],[Item_Code]]&gt;"300000", "Capital", "Recurrent")</f>
        <v>Recurrent</v>
      </c>
    </row>
    <row r="4201" spans="1:47" x14ac:dyDescent="0.25">
      <c r="A4201" t="s">
        <v>49</v>
      </c>
      <c r="B4201" t="s">
        <v>1400</v>
      </c>
      <c r="C4201" t="s">
        <v>293</v>
      </c>
      <c r="D4201" t="s">
        <v>1206</v>
      </c>
      <c r="E4201" t="s">
        <v>75</v>
      </c>
      <c r="F4201" t="s">
        <v>1228</v>
      </c>
      <c r="G4201" t="s">
        <v>87</v>
      </c>
      <c r="H4201" t="s">
        <v>1401</v>
      </c>
      <c r="I4201" t="s">
        <v>666</v>
      </c>
      <c r="J4201" t="s">
        <v>1493</v>
      </c>
      <c r="K4201" t="s">
        <v>141</v>
      </c>
      <c r="L4201" t="s">
        <v>1494</v>
      </c>
      <c r="M4201" t="s">
        <v>866</v>
      </c>
      <c r="N4201" t="s">
        <v>867</v>
      </c>
      <c r="O4201" t="s">
        <v>1085</v>
      </c>
      <c r="P4201" t="s">
        <v>1086</v>
      </c>
      <c r="Q4201" s="11">
        <v>0</v>
      </c>
      <c r="R4201" s="11">
        <v>0</v>
      </c>
      <c r="S4201" s="11">
        <v>0</v>
      </c>
      <c r="T4201" s="11">
        <v>0</v>
      </c>
      <c r="U4201" s="11">
        <v>1000491686</v>
      </c>
      <c r="V4201" s="11">
        <v>0</v>
      </c>
      <c r="W4201" s="11">
        <v>1000491686</v>
      </c>
      <c r="X4201" s="11">
        <v>0</v>
      </c>
      <c r="Y4201" s="11">
        <v>0</v>
      </c>
      <c r="Z4201" s="11">
        <v>0</v>
      </c>
      <c r="AA4201" s="11">
        <v>0</v>
      </c>
      <c r="AB4201" s="11">
        <v>0</v>
      </c>
      <c r="AC4201" s="11">
        <v>250123000</v>
      </c>
      <c r="AD4201" s="11">
        <v>250123000</v>
      </c>
      <c r="AE4201" s="11">
        <v>0</v>
      </c>
      <c r="AF4201" s="11">
        <v>0</v>
      </c>
      <c r="AG4201" s="11">
        <v>250123000</v>
      </c>
      <c r="AH4201" s="11">
        <v>0</v>
      </c>
      <c r="AI4201" s="11">
        <v>0</v>
      </c>
      <c r="AJ4201" s="11">
        <v>0</v>
      </c>
      <c r="AK4201" s="11">
        <v>0</v>
      </c>
      <c r="AL4201" s="11">
        <v>250123000</v>
      </c>
      <c r="AM4201" s="11">
        <v>0</v>
      </c>
      <c r="AN4201" s="11">
        <v>0</v>
      </c>
      <c r="AO42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500246000</v>
      </c>
      <c r="AP42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500246000</v>
      </c>
      <c r="AR42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1" s="11">
        <f>Table_PBS_SQL_DB2_PBSSQL_PBS_NDP_Tina_CG_QtrlyPerformance_Final[[#This Row],[GOU REL]]+Table_PBS_SQL_DB2_PBSSQL_PBS_NDP_Tina_CG_QtrlyPerformance_Final[[#This Row],[EXT REL]]</f>
        <v>500246000</v>
      </c>
      <c r="AT4201" s="11">
        <f>Table_PBS_SQL_DB2_PBSSQL_PBS_NDP_Tina_CG_QtrlyPerformance_Final[[#This Row],[GOU EXP]]+Table_PBS_SQL_DB2_PBSSQL_PBS_NDP_Tina_CG_QtrlyPerformance_Final[[#This Row],[EXT EXP]]</f>
        <v>500246000</v>
      </c>
      <c r="AU4201" s="11" t="str">
        <f>IF(Table_PBS_SQL_DB2_PBSSQL_PBS_NDP_Tina_CG_QtrlyPerformance_Final[[#This Row],[Item_Code]]&gt;"300000", "Capital", "Recurrent")</f>
        <v>Recurrent</v>
      </c>
    </row>
    <row r="4202" spans="1:47" x14ac:dyDescent="0.25">
      <c r="A4202" t="s">
        <v>49</v>
      </c>
      <c r="B4202" t="s">
        <v>1400</v>
      </c>
      <c r="C4202" t="s">
        <v>293</v>
      </c>
      <c r="D4202" t="s">
        <v>1206</v>
      </c>
      <c r="E4202" t="s">
        <v>75</v>
      </c>
      <c r="F4202" t="s">
        <v>1228</v>
      </c>
      <c r="G4202" t="s">
        <v>87</v>
      </c>
      <c r="H4202" t="s">
        <v>1401</v>
      </c>
      <c r="I4202" t="s">
        <v>666</v>
      </c>
      <c r="J4202" t="s">
        <v>1493</v>
      </c>
      <c r="K4202" t="s">
        <v>141</v>
      </c>
      <c r="L4202" t="s">
        <v>1494</v>
      </c>
      <c r="M4202" t="s">
        <v>1044</v>
      </c>
      <c r="N4202" t="s">
        <v>1045</v>
      </c>
      <c r="O4202" t="s">
        <v>996</v>
      </c>
      <c r="P4202" t="s">
        <v>997</v>
      </c>
      <c r="Q4202" s="11">
        <v>0</v>
      </c>
      <c r="R4202" s="11">
        <v>0</v>
      </c>
      <c r="S4202" s="11">
        <v>0</v>
      </c>
      <c r="T4202" s="11">
        <v>0</v>
      </c>
      <c r="U4202" s="11">
        <v>250000000</v>
      </c>
      <c r="V4202" s="11">
        <v>0</v>
      </c>
      <c r="W4202" s="11">
        <v>250000000</v>
      </c>
      <c r="X4202" s="11">
        <v>0</v>
      </c>
      <c r="Y4202" s="11">
        <v>0</v>
      </c>
      <c r="Z4202" s="11">
        <v>0</v>
      </c>
      <c r="AA4202" s="11">
        <v>0</v>
      </c>
      <c r="AB4202" s="11">
        <v>0</v>
      </c>
      <c r="AC4202" s="11">
        <v>0</v>
      </c>
      <c r="AD4202" s="11">
        <v>0</v>
      </c>
      <c r="AE4202" s="11">
        <v>0</v>
      </c>
      <c r="AF4202" s="11">
        <v>0</v>
      </c>
      <c r="AG4202" s="11">
        <v>62500000</v>
      </c>
      <c r="AH4202" s="11">
        <v>0</v>
      </c>
      <c r="AI4202" s="11">
        <v>0</v>
      </c>
      <c r="AJ4202" s="11">
        <v>0</v>
      </c>
      <c r="AK4202" s="11">
        <v>0</v>
      </c>
      <c r="AL4202" s="11">
        <v>62500000</v>
      </c>
      <c r="AM4202" s="11">
        <v>0</v>
      </c>
      <c r="AN4202" s="11">
        <v>0</v>
      </c>
      <c r="AO42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62500000</v>
      </c>
      <c r="AP42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62500000</v>
      </c>
      <c r="AR42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2" s="11">
        <f>Table_PBS_SQL_DB2_PBSSQL_PBS_NDP_Tina_CG_QtrlyPerformance_Final[[#This Row],[GOU REL]]+Table_PBS_SQL_DB2_PBSSQL_PBS_NDP_Tina_CG_QtrlyPerformance_Final[[#This Row],[EXT REL]]</f>
        <v>62500000</v>
      </c>
      <c r="AT4202" s="11">
        <f>Table_PBS_SQL_DB2_PBSSQL_PBS_NDP_Tina_CG_QtrlyPerformance_Final[[#This Row],[GOU EXP]]+Table_PBS_SQL_DB2_PBSSQL_PBS_NDP_Tina_CG_QtrlyPerformance_Final[[#This Row],[EXT EXP]]</f>
        <v>62500000</v>
      </c>
      <c r="AU4202" s="11" t="str">
        <f>IF(Table_PBS_SQL_DB2_PBSSQL_PBS_NDP_Tina_CG_QtrlyPerformance_Final[[#This Row],[Item_Code]]&gt;"300000", "Capital", "Recurrent")</f>
        <v>Recurrent</v>
      </c>
    </row>
    <row r="4203" spans="1:47" x14ac:dyDescent="0.25">
      <c r="A4203" t="s">
        <v>49</v>
      </c>
      <c r="B4203" t="s">
        <v>1400</v>
      </c>
      <c r="C4203" t="s">
        <v>293</v>
      </c>
      <c r="D4203" t="s">
        <v>1206</v>
      </c>
      <c r="E4203" t="s">
        <v>75</v>
      </c>
      <c r="F4203" t="s">
        <v>1228</v>
      </c>
      <c r="G4203" t="s">
        <v>87</v>
      </c>
      <c r="H4203" t="s">
        <v>1401</v>
      </c>
      <c r="I4203" t="s">
        <v>666</v>
      </c>
      <c r="J4203" t="s">
        <v>1493</v>
      </c>
      <c r="K4203" t="s">
        <v>141</v>
      </c>
      <c r="L4203" t="s">
        <v>1494</v>
      </c>
      <c r="M4203" t="s">
        <v>1044</v>
      </c>
      <c r="N4203" t="s">
        <v>1045</v>
      </c>
      <c r="O4203" t="s">
        <v>922</v>
      </c>
      <c r="P4203" t="s">
        <v>923</v>
      </c>
      <c r="Q4203" s="11">
        <v>0</v>
      </c>
      <c r="R4203" s="11">
        <v>0</v>
      </c>
      <c r="S4203" s="11">
        <v>0</v>
      </c>
      <c r="T4203" s="11">
        <v>0</v>
      </c>
      <c r="U4203" s="11">
        <v>100190000</v>
      </c>
      <c r="V4203" s="11">
        <v>0</v>
      </c>
      <c r="W4203" s="11">
        <v>100190000</v>
      </c>
      <c r="X4203" s="11">
        <v>0</v>
      </c>
      <c r="Y4203" s="11">
        <v>0</v>
      </c>
      <c r="Z4203" s="11">
        <v>0</v>
      </c>
      <c r="AA4203" s="11">
        <v>0</v>
      </c>
      <c r="AB4203" s="11">
        <v>0</v>
      </c>
      <c r="AC4203" s="11">
        <v>25047500</v>
      </c>
      <c r="AD4203" s="11">
        <v>25047500</v>
      </c>
      <c r="AE4203" s="11">
        <v>0</v>
      </c>
      <c r="AF4203" s="11">
        <v>0</v>
      </c>
      <c r="AG4203" s="11">
        <v>25047500</v>
      </c>
      <c r="AH4203" s="11">
        <v>25047500</v>
      </c>
      <c r="AI4203" s="11">
        <v>0</v>
      </c>
      <c r="AJ4203" s="11">
        <v>0</v>
      </c>
      <c r="AK4203" s="11">
        <v>0</v>
      </c>
      <c r="AL4203" s="11">
        <v>0</v>
      </c>
      <c r="AM4203" s="11">
        <v>0</v>
      </c>
      <c r="AN4203" s="11">
        <v>0</v>
      </c>
      <c r="AO42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50095000</v>
      </c>
      <c r="AP42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50095000</v>
      </c>
      <c r="AR42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3" s="11">
        <f>Table_PBS_SQL_DB2_PBSSQL_PBS_NDP_Tina_CG_QtrlyPerformance_Final[[#This Row],[GOU REL]]+Table_PBS_SQL_DB2_PBSSQL_PBS_NDP_Tina_CG_QtrlyPerformance_Final[[#This Row],[EXT REL]]</f>
        <v>50095000</v>
      </c>
      <c r="AT4203" s="11">
        <f>Table_PBS_SQL_DB2_PBSSQL_PBS_NDP_Tina_CG_QtrlyPerformance_Final[[#This Row],[GOU EXP]]+Table_PBS_SQL_DB2_PBSSQL_PBS_NDP_Tina_CG_QtrlyPerformance_Final[[#This Row],[EXT EXP]]</f>
        <v>50095000</v>
      </c>
      <c r="AU4203" s="11" t="str">
        <f>IF(Table_PBS_SQL_DB2_PBSSQL_PBS_NDP_Tina_CG_QtrlyPerformance_Final[[#This Row],[Item_Code]]&gt;"300000", "Capital", "Recurrent")</f>
        <v>Recurrent</v>
      </c>
    </row>
    <row r="4204" spans="1:47" x14ac:dyDescent="0.25">
      <c r="A4204" t="s">
        <v>283</v>
      </c>
      <c r="B4204" t="s">
        <v>284</v>
      </c>
      <c r="C4204" t="s">
        <v>281</v>
      </c>
      <c r="D4204" t="s">
        <v>1495</v>
      </c>
      <c r="E4204" t="s">
        <v>87</v>
      </c>
      <c r="F4204" t="s">
        <v>1496</v>
      </c>
      <c r="G4204" t="s">
        <v>87</v>
      </c>
      <c r="H4204" t="s">
        <v>881</v>
      </c>
      <c r="I4204" t="s">
        <v>666</v>
      </c>
      <c r="J4204" t="s">
        <v>864</v>
      </c>
      <c r="K4204" t="s">
        <v>285</v>
      </c>
      <c r="L4204" t="s">
        <v>1497</v>
      </c>
      <c r="M4204" t="s">
        <v>1498</v>
      </c>
      <c r="N4204" t="s">
        <v>1499</v>
      </c>
      <c r="O4204" t="s">
        <v>967</v>
      </c>
      <c r="P4204" t="s">
        <v>968</v>
      </c>
      <c r="Q4204" s="11">
        <v>0</v>
      </c>
      <c r="R4204" s="11">
        <v>0</v>
      </c>
      <c r="S4204" s="11">
        <v>0</v>
      </c>
      <c r="T4204" s="11">
        <v>0</v>
      </c>
      <c r="U4204" s="11">
        <v>90000000</v>
      </c>
      <c r="V4204" s="11">
        <v>0</v>
      </c>
      <c r="W4204" s="11">
        <v>90000000</v>
      </c>
      <c r="X4204" s="11">
        <v>0</v>
      </c>
      <c r="Y4204" s="11">
        <v>0</v>
      </c>
      <c r="Z4204" s="11">
        <v>0</v>
      </c>
      <c r="AA4204" s="11">
        <v>0</v>
      </c>
      <c r="AB4204" s="11">
        <v>0</v>
      </c>
      <c r="AC4204" s="11">
        <v>30000000</v>
      </c>
      <c r="AD4204" s="11">
        <v>29983400</v>
      </c>
      <c r="AE4204" s="11">
        <v>0</v>
      </c>
      <c r="AF4204" s="11">
        <v>0</v>
      </c>
      <c r="AG4204" s="11">
        <v>30000000</v>
      </c>
      <c r="AH4204" s="11">
        <v>29193000</v>
      </c>
      <c r="AI4204" s="11">
        <v>0</v>
      </c>
      <c r="AJ4204" s="11">
        <v>0</v>
      </c>
      <c r="AK4204" s="11">
        <v>10000000</v>
      </c>
      <c r="AL4204" s="11">
        <v>10823600</v>
      </c>
      <c r="AM4204" s="11">
        <v>0</v>
      </c>
      <c r="AN4204" s="11">
        <v>0</v>
      </c>
      <c r="AO42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42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42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4" s="11">
        <f>Table_PBS_SQL_DB2_PBSSQL_PBS_NDP_Tina_CG_QtrlyPerformance_Final[[#This Row],[GOU REL]]+Table_PBS_SQL_DB2_PBSSQL_PBS_NDP_Tina_CG_QtrlyPerformance_Final[[#This Row],[EXT REL]]</f>
        <v>70000000</v>
      </c>
      <c r="AT4204" s="11">
        <f>Table_PBS_SQL_DB2_PBSSQL_PBS_NDP_Tina_CG_QtrlyPerformance_Final[[#This Row],[GOU EXP]]+Table_PBS_SQL_DB2_PBSSQL_PBS_NDP_Tina_CG_QtrlyPerformance_Final[[#This Row],[EXT EXP]]</f>
        <v>70000000</v>
      </c>
      <c r="AU4204" s="11" t="str">
        <f>IF(Table_PBS_SQL_DB2_PBSSQL_PBS_NDP_Tina_CG_QtrlyPerformance_Final[[#This Row],[Item_Code]]&gt;"300000", "Capital", "Recurrent")</f>
        <v>Recurrent</v>
      </c>
    </row>
    <row r="4205" spans="1:47" x14ac:dyDescent="0.25">
      <c r="A4205" t="s">
        <v>283</v>
      </c>
      <c r="B4205" t="s">
        <v>284</v>
      </c>
      <c r="C4205" t="s">
        <v>281</v>
      </c>
      <c r="D4205" t="s">
        <v>1495</v>
      </c>
      <c r="E4205" t="s">
        <v>97</v>
      </c>
      <c r="F4205" t="s">
        <v>1500</v>
      </c>
      <c r="G4205" t="s">
        <v>87</v>
      </c>
      <c r="H4205" t="s">
        <v>881</v>
      </c>
      <c r="I4205" t="s">
        <v>666</v>
      </c>
      <c r="J4205" t="s">
        <v>864</v>
      </c>
      <c r="K4205" t="s">
        <v>285</v>
      </c>
      <c r="L4205" t="s">
        <v>1497</v>
      </c>
      <c r="M4205" t="s">
        <v>866</v>
      </c>
      <c r="N4205" t="s">
        <v>867</v>
      </c>
      <c r="O4205" t="s">
        <v>969</v>
      </c>
      <c r="P4205" t="s">
        <v>970</v>
      </c>
      <c r="Q4205" s="11">
        <v>0</v>
      </c>
      <c r="R4205" s="11">
        <v>0</v>
      </c>
      <c r="S4205" s="11">
        <v>0</v>
      </c>
      <c r="T4205" s="11">
        <v>0</v>
      </c>
      <c r="U4205" s="11">
        <v>20000000</v>
      </c>
      <c r="V4205" s="11">
        <v>0</v>
      </c>
      <c r="W4205" s="11">
        <v>20000000</v>
      </c>
      <c r="X4205" s="11">
        <v>0</v>
      </c>
      <c r="Y4205" s="11">
        <v>0</v>
      </c>
      <c r="Z4205" s="11">
        <v>0</v>
      </c>
      <c r="AA4205" s="11">
        <v>0</v>
      </c>
      <c r="AB4205" s="11">
        <v>0</v>
      </c>
      <c r="AC4205" s="11">
        <v>6500000</v>
      </c>
      <c r="AD4205" s="11">
        <v>6177704</v>
      </c>
      <c r="AE4205" s="11">
        <v>0</v>
      </c>
      <c r="AF4205" s="11">
        <v>0</v>
      </c>
      <c r="AG4205" s="11">
        <v>6500000</v>
      </c>
      <c r="AH4205" s="11">
        <v>6400000</v>
      </c>
      <c r="AI4205" s="11">
        <v>0</v>
      </c>
      <c r="AJ4205" s="11">
        <v>0</v>
      </c>
      <c r="AK4205" s="11">
        <v>0</v>
      </c>
      <c r="AL4205" s="11">
        <v>422296</v>
      </c>
      <c r="AM4205" s="11">
        <v>0</v>
      </c>
      <c r="AN4205" s="11">
        <v>0</v>
      </c>
      <c r="AO42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13000000</v>
      </c>
      <c r="AP42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13000000</v>
      </c>
      <c r="AR42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5" s="11">
        <f>Table_PBS_SQL_DB2_PBSSQL_PBS_NDP_Tina_CG_QtrlyPerformance_Final[[#This Row],[GOU REL]]+Table_PBS_SQL_DB2_PBSSQL_PBS_NDP_Tina_CG_QtrlyPerformance_Final[[#This Row],[EXT REL]]</f>
        <v>13000000</v>
      </c>
      <c r="AT4205" s="11">
        <f>Table_PBS_SQL_DB2_PBSSQL_PBS_NDP_Tina_CG_QtrlyPerformance_Final[[#This Row],[GOU EXP]]+Table_PBS_SQL_DB2_PBSSQL_PBS_NDP_Tina_CG_QtrlyPerformance_Final[[#This Row],[EXT EXP]]</f>
        <v>13000000</v>
      </c>
      <c r="AU4205" s="11" t="str">
        <f>IF(Table_PBS_SQL_DB2_PBSSQL_PBS_NDP_Tina_CG_QtrlyPerformance_Final[[#This Row],[Item_Code]]&gt;"300000", "Capital", "Recurrent")</f>
        <v>Recurrent</v>
      </c>
    </row>
    <row r="4206" spans="1:47" x14ac:dyDescent="0.25">
      <c r="A4206" t="s">
        <v>105</v>
      </c>
      <c r="B4206" t="s">
        <v>106</v>
      </c>
      <c r="C4206" t="s">
        <v>103</v>
      </c>
      <c r="D4206" t="s">
        <v>1501</v>
      </c>
      <c r="E4206" t="s">
        <v>75</v>
      </c>
      <c r="F4206" t="s">
        <v>1502</v>
      </c>
      <c r="G4206" t="s">
        <v>75</v>
      </c>
      <c r="H4206" t="s">
        <v>1507</v>
      </c>
      <c r="I4206" t="s">
        <v>493</v>
      </c>
      <c r="J4206" t="s">
        <v>1508</v>
      </c>
      <c r="K4206" t="s">
        <v>109</v>
      </c>
      <c r="L4206" t="s">
        <v>1509</v>
      </c>
      <c r="M4206" t="s">
        <v>1510</v>
      </c>
      <c r="N4206" t="s">
        <v>1511</v>
      </c>
      <c r="O4206" t="s">
        <v>1083</v>
      </c>
      <c r="P4206" t="s">
        <v>1084</v>
      </c>
      <c r="Q4206" s="11">
        <v>0</v>
      </c>
      <c r="R4206" s="11">
        <v>0</v>
      </c>
      <c r="S4206" s="11">
        <v>0</v>
      </c>
      <c r="T4206" s="11">
        <v>0</v>
      </c>
      <c r="U4206" s="11">
        <v>200000000</v>
      </c>
      <c r="V4206" s="11">
        <v>0</v>
      </c>
      <c r="W4206" s="11">
        <v>200000000</v>
      </c>
      <c r="X4206" s="11">
        <v>0</v>
      </c>
      <c r="Y4206" s="11">
        <v>0</v>
      </c>
      <c r="Z4206" s="11">
        <v>0</v>
      </c>
      <c r="AA4206" s="11">
        <v>0</v>
      </c>
      <c r="AB4206" s="11">
        <v>0</v>
      </c>
      <c r="AC4206" s="11">
        <v>58000000</v>
      </c>
      <c r="AD4206" s="11">
        <v>34560000</v>
      </c>
      <c r="AE4206" s="11">
        <v>0</v>
      </c>
      <c r="AF4206" s="11">
        <v>0</v>
      </c>
      <c r="AG4206" s="11">
        <v>142000000</v>
      </c>
      <c r="AH4206" s="11">
        <v>12000000</v>
      </c>
      <c r="AI4206" s="11">
        <v>0</v>
      </c>
      <c r="AJ4206" s="11">
        <v>0</v>
      </c>
      <c r="AK4206" s="11">
        <v>0</v>
      </c>
      <c r="AL4206" s="11">
        <v>152076092</v>
      </c>
      <c r="AM4206" s="11">
        <v>0</v>
      </c>
      <c r="AN4206" s="11">
        <v>0</v>
      </c>
      <c r="AO42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2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198636092</v>
      </c>
      <c r="AR42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6" s="11">
        <f>Table_PBS_SQL_DB2_PBSSQL_PBS_NDP_Tina_CG_QtrlyPerformance_Final[[#This Row],[GOU REL]]+Table_PBS_SQL_DB2_PBSSQL_PBS_NDP_Tina_CG_QtrlyPerformance_Final[[#This Row],[EXT REL]]</f>
        <v>200000000</v>
      </c>
      <c r="AT4206" s="11">
        <f>Table_PBS_SQL_DB2_PBSSQL_PBS_NDP_Tina_CG_QtrlyPerformance_Final[[#This Row],[GOU EXP]]+Table_PBS_SQL_DB2_PBSSQL_PBS_NDP_Tina_CG_QtrlyPerformance_Final[[#This Row],[EXT EXP]]</f>
        <v>198636092</v>
      </c>
      <c r="AU4206" s="11" t="str">
        <f>IF(Table_PBS_SQL_DB2_PBSSQL_PBS_NDP_Tina_CG_QtrlyPerformance_Final[[#This Row],[Item_Code]]&gt;"300000", "Capital", "Recurrent")</f>
        <v>Recurrent</v>
      </c>
    </row>
    <row r="4207" spans="1:47" x14ac:dyDescent="0.25">
      <c r="A4207" t="s">
        <v>105</v>
      </c>
      <c r="B4207" t="s">
        <v>106</v>
      </c>
      <c r="C4207" t="s">
        <v>103</v>
      </c>
      <c r="D4207" t="s">
        <v>1501</v>
      </c>
      <c r="E4207" t="s">
        <v>75</v>
      </c>
      <c r="F4207" t="s">
        <v>1502</v>
      </c>
      <c r="G4207" t="s">
        <v>75</v>
      </c>
      <c r="H4207" t="s">
        <v>1507</v>
      </c>
      <c r="I4207" t="s">
        <v>493</v>
      </c>
      <c r="J4207" t="s">
        <v>1508</v>
      </c>
      <c r="K4207" t="s">
        <v>109</v>
      </c>
      <c r="L4207" t="s">
        <v>1509</v>
      </c>
      <c r="M4207" t="s">
        <v>1510</v>
      </c>
      <c r="N4207" t="s">
        <v>1511</v>
      </c>
      <c r="O4207" t="s">
        <v>1025</v>
      </c>
      <c r="P4207" t="s">
        <v>1026</v>
      </c>
      <c r="Q4207" s="11">
        <v>0</v>
      </c>
      <c r="R4207" s="11">
        <v>0</v>
      </c>
      <c r="S4207" s="11">
        <v>0</v>
      </c>
      <c r="T4207" s="11">
        <v>0</v>
      </c>
      <c r="U4207" s="11">
        <v>160000000</v>
      </c>
      <c r="V4207" s="11">
        <v>0</v>
      </c>
      <c r="W4207" s="11">
        <v>160000000</v>
      </c>
      <c r="X4207" s="11">
        <v>0</v>
      </c>
      <c r="Y4207" s="11">
        <v>0</v>
      </c>
      <c r="Z4207" s="11">
        <v>0</v>
      </c>
      <c r="AA4207" s="11">
        <v>0</v>
      </c>
      <c r="AB4207" s="11">
        <v>0</v>
      </c>
      <c r="AC4207" s="11">
        <v>85000000</v>
      </c>
      <c r="AD4207" s="11">
        <v>84115000</v>
      </c>
      <c r="AE4207" s="11">
        <v>0</v>
      </c>
      <c r="AF4207" s="11">
        <v>0</v>
      </c>
      <c r="AG4207" s="11">
        <v>75000000</v>
      </c>
      <c r="AH4207" s="11">
        <v>0</v>
      </c>
      <c r="AI4207" s="11">
        <v>0</v>
      </c>
      <c r="AJ4207" s="11">
        <v>0</v>
      </c>
      <c r="AK4207" s="11">
        <v>0</v>
      </c>
      <c r="AL4207" s="11">
        <v>73303630</v>
      </c>
      <c r="AM4207" s="11">
        <v>0</v>
      </c>
      <c r="AN4207" s="11">
        <v>0</v>
      </c>
      <c r="AO42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160000000</v>
      </c>
      <c r="AP42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157418630</v>
      </c>
      <c r="AR42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7" s="11">
        <f>Table_PBS_SQL_DB2_PBSSQL_PBS_NDP_Tina_CG_QtrlyPerformance_Final[[#This Row],[GOU REL]]+Table_PBS_SQL_DB2_PBSSQL_PBS_NDP_Tina_CG_QtrlyPerformance_Final[[#This Row],[EXT REL]]</f>
        <v>160000000</v>
      </c>
      <c r="AT4207" s="11">
        <f>Table_PBS_SQL_DB2_PBSSQL_PBS_NDP_Tina_CG_QtrlyPerformance_Final[[#This Row],[GOU EXP]]+Table_PBS_SQL_DB2_PBSSQL_PBS_NDP_Tina_CG_QtrlyPerformance_Final[[#This Row],[EXT EXP]]</f>
        <v>157418630</v>
      </c>
      <c r="AU4207" s="11" t="str">
        <f>IF(Table_PBS_SQL_DB2_PBSSQL_PBS_NDP_Tina_CG_QtrlyPerformance_Final[[#This Row],[Item_Code]]&gt;"300000", "Capital", "Recurrent")</f>
        <v>Recurrent</v>
      </c>
    </row>
    <row r="4208" spans="1:47" x14ac:dyDescent="0.25">
      <c r="A4208" t="s">
        <v>105</v>
      </c>
      <c r="B4208" t="s">
        <v>106</v>
      </c>
      <c r="C4208" t="s">
        <v>103</v>
      </c>
      <c r="D4208" t="s">
        <v>1501</v>
      </c>
      <c r="E4208" t="s">
        <v>75</v>
      </c>
      <c r="F4208" t="s">
        <v>1502</v>
      </c>
      <c r="G4208" t="s">
        <v>75</v>
      </c>
      <c r="H4208" t="s">
        <v>1507</v>
      </c>
      <c r="I4208" t="s">
        <v>493</v>
      </c>
      <c r="J4208" t="s">
        <v>1508</v>
      </c>
      <c r="K4208" t="s">
        <v>109</v>
      </c>
      <c r="L4208" t="s">
        <v>1509</v>
      </c>
      <c r="M4208" t="s">
        <v>1510</v>
      </c>
      <c r="N4208" t="s">
        <v>1511</v>
      </c>
      <c r="O4208" t="s">
        <v>922</v>
      </c>
      <c r="P4208" t="s">
        <v>923</v>
      </c>
      <c r="Q4208" s="11">
        <v>0</v>
      </c>
      <c r="R4208" s="11">
        <v>0</v>
      </c>
      <c r="S4208" s="11">
        <v>0</v>
      </c>
      <c r="T4208" s="11">
        <v>0</v>
      </c>
      <c r="U4208" s="11">
        <v>14000000</v>
      </c>
      <c r="V4208" s="11">
        <v>0</v>
      </c>
      <c r="W4208" s="11">
        <v>14000000</v>
      </c>
      <c r="X4208" s="11">
        <v>0</v>
      </c>
      <c r="Y4208" s="11">
        <v>0</v>
      </c>
      <c r="Z4208" s="11">
        <v>0</v>
      </c>
      <c r="AA4208" s="11">
        <v>0</v>
      </c>
      <c r="AB4208" s="11">
        <v>0</v>
      </c>
      <c r="AC4208" s="11">
        <v>14000000</v>
      </c>
      <c r="AD4208" s="11">
        <v>8600000</v>
      </c>
      <c r="AE4208" s="11">
        <v>0</v>
      </c>
      <c r="AF4208" s="11">
        <v>0</v>
      </c>
      <c r="AG4208" s="11">
        <v>0</v>
      </c>
      <c r="AH4208" s="11">
        <v>0</v>
      </c>
      <c r="AI4208" s="11">
        <v>0</v>
      </c>
      <c r="AJ4208" s="11">
        <v>0</v>
      </c>
      <c r="AK4208" s="11">
        <v>0</v>
      </c>
      <c r="AL4208" s="11">
        <v>4500000</v>
      </c>
      <c r="AM4208" s="11">
        <v>0</v>
      </c>
      <c r="AN4208" s="11">
        <v>0</v>
      </c>
      <c r="AO42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v>
      </c>
      <c r="AP42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13100000</v>
      </c>
      <c r="AR42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8" s="11">
        <f>Table_PBS_SQL_DB2_PBSSQL_PBS_NDP_Tina_CG_QtrlyPerformance_Final[[#This Row],[GOU REL]]+Table_PBS_SQL_DB2_PBSSQL_PBS_NDP_Tina_CG_QtrlyPerformance_Final[[#This Row],[EXT REL]]</f>
        <v>14000000</v>
      </c>
      <c r="AT4208" s="11">
        <f>Table_PBS_SQL_DB2_PBSSQL_PBS_NDP_Tina_CG_QtrlyPerformance_Final[[#This Row],[GOU EXP]]+Table_PBS_SQL_DB2_PBSSQL_PBS_NDP_Tina_CG_QtrlyPerformance_Final[[#This Row],[EXT EXP]]</f>
        <v>13100000</v>
      </c>
      <c r="AU4208" s="11" t="str">
        <f>IF(Table_PBS_SQL_DB2_PBSSQL_PBS_NDP_Tina_CG_QtrlyPerformance_Final[[#This Row],[Item_Code]]&gt;"300000", "Capital", "Recurrent")</f>
        <v>Recurrent</v>
      </c>
    </row>
    <row r="4209" spans="1:47" x14ac:dyDescent="0.25">
      <c r="A4209" t="s">
        <v>105</v>
      </c>
      <c r="B4209" t="s">
        <v>106</v>
      </c>
      <c r="C4209" t="s">
        <v>103</v>
      </c>
      <c r="D4209" t="s">
        <v>1501</v>
      </c>
      <c r="E4209" t="s">
        <v>75</v>
      </c>
      <c r="F4209" t="s">
        <v>1502</v>
      </c>
      <c r="G4209" t="s">
        <v>75</v>
      </c>
      <c r="H4209" t="s">
        <v>1507</v>
      </c>
      <c r="I4209" t="s">
        <v>467</v>
      </c>
      <c r="J4209" t="s">
        <v>1514</v>
      </c>
      <c r="K4209" t="s">
        <v>113</v>
      </c>
      <c r="L4209" t="s">
        <v>1515</v>
      </c>
      <c r="M4209" t="s">
        <v>1505</v>
      </c>
      <c r="N4209" t="s">
        <v>1506</v>
      </c>
      <c r="O4209" t="s">
        <v>1302</v>
      </c>
      <c r="P4209" t="s">
        <v>1303</v>
      </c>
      <c r="Q4209" s="11">
        <v>0</v>
      </c>
      <c r="R4209" s="11">
        <v>0</v>
      </c>
      <c r="S4209" s="11">
        <v>0</v>
      </c>
      <c r="T4209" s="11">
        <v>0</v>
      </c>
      <c r="U4209" s="11">
        <v>1650000000</v>
      </c>
      <c r="V4209" s="11">
        <v>0</v>
      </c>
      <c r="W4209" s="11">
        <v>1650000000</v>
      </c>
      <c r="X4209" s="11">
        <v>0</v>
      </c>
      <c r="Y4209" s="11">
        <v>0</v>
      </c>
      <c r="Z4209" s="11">
        <v>0</v>
      </c>
      <c r="AA4209" s="11">
        <v>0</v>
      </c>
      <c r="AB4209" s="11">
        <v>0</v>
      </c>
      <c r="AC4209" s="11">
        <v>58799400</v>
      </c>
      <c r="AD4209" s="11">
        <v>0</v>
      </c>
      <c r="AE4209" s="11">
        <v>0</v>
      </c>
      <c r="AF4209" s="11">
        <v>0</v>
      </c>
      <c r="AG4209" s="11">
        <v>0</v>
      </c>
      <c r="AH4209" s="11">
        <v>0</v>
      </c>
      <c r="AI4209" s="11">
        <v>0</v>
      </c>
      <c r="AJ4209" s="11">
        <v>0</v>
      </c>
      <c r="AK4209" s="11">
        <v>0</v>
      </c>
      <c r="AL4209" s="11">
        <v>0</v>
      </c>
      <c r="AM4209" s="11">
        <v>0</v>
      </c>
      <c r="AN4209" s="11">
        <v>0</v>
      </c>
      <c r="AO42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58799400</v>
      </c>
      <c r="AP42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09" s="11">
        <f>Table_PBS_SQL_DB2_PBSSQL_PBS_NDP_Tina_CG_QtrlyPerformance_Final[[#This Row],[GOU REL]]+Table_PBS_SQL_DB2_PBSSQL_PBS_NDP_Tina_CG_QtrlyPerformance_Final[[#This Row],[EXT REL]]</f>
        <v>58799400</v>
      </c>
      <c r="AT4209" s="11">
        <f>Table_PBS_SQL_DB2_PBSSQL_PBS_NDP_Tina_CG_QtrlyPerformance_Final[[#This Row],[GOU EXP]]+Table_PBS_SQL_DB2_PBSSQL_PBS_NDP_Tina_CG_QtrlyPerformance_Final[[#This Row],[EXT EXP]]</f>
        <v>0</v>
      </c>
      <c r="AU4209" s="11" t="str">
        <f>IF(Table_PBS_SQL_DB2_PBSSQL_PBS_NDP_Tina_CG_QtrlyPerformance_Final[[#This Row],[Item_Code]]&gt;"300000", "Capital", "Recurrent")</f>
        <v>Capital</v>
      </c>
    </row>
    <row r="4210" spans="1:47" x14ac:dyDescent="0.25">
      <c r="A4210" t="s">
        <v>105</v>
      </c>
      <c r="B4210" t="s">
        <v>106</v>
      </c>
      <c r="C4210" t="s">
        <v>103</v>
      </c>
      <c r="D4210" t="s">
        <v>1501</v>
      </c>
      <c r="E4210" t="s">
        <v>87</v>
      </c>
      <c r="F4210" t="s">
        <v>1518</v>
      </c>
      <c r="G4210" t="s">
        <v>31</v>
      </c>
      <c r="H4210" t="s">
        <v>881</v>
      </c>
      <c r="I4210" t="s">
        <v>493</v>
      </c>
      <c r="J4210" t="s">
        <v>1131</v>
      </c>
      <c r="K4210" t="s">
        <v>107</v>
      </c>
      <c r="L4210" t="s">
        <v>1519</v>
      </c>
      <c r="M4210" t="s">
        <v>866</v>
      </c>
      <c r="N4210" t="s">
        <v>867</v>
      </c>
      <c r="O4210" t="s">
        <v>1120</v>
      </c>
      <c r="P4210" t="s">
        <v>1121</v>
      </c>
      <c r="Q4210" s="11">
        <v>0</v>
      </c>
      <c r="R4210" s="11">
        <v>0</v>
      </c>
      <c r="S4210" s="11">
        <v>0</v>
      </c>
      <c r="T4210" s="11">
        <v>0</v>
      </c>
      <c r="U4210" s="11">
        <v>7000000</v>
      </c>
      <c r="V4210" s="11">
        <v>0</v>
      </c>
      <c r="W4210" s="11">
        <v>7000000</v>
      </c>
      <c r="X4210" s="11">
        <v>0</v>
      </c>
      <c r="Y4210" s="11">
        <v>0</v>
      </c>
      <c r="Z4210" s="11">
        <v>0</v>
      </c>
      <c r="AA4210" s="11">
        <v>0</v>
      </c>
      <c r="AB4210" s="11">
        <v>0</v>
      </c>
      <c r="AC4210" s="11">
        <v>7000000</v>
      </c>
      <c r="AD4210" s="11">
        <v>0</v>
      </c>
      <c r="AE4210" s="11">
        <v>0</v>
      </c>
      <c r="AF4210" s="11">
        <v>0</v>
      </c>
      <c r="AG4210" s="11">
        <v>0</v>
      </c>
      <c r="AH4210" s="11">
        <v>6961500</v>
      </c>
      <c r="AI4210" s="11">
        <v>0</v>
      </c>
      <c r="AJ4210" s="11">
        <v>0</v>
      </c>
      <c r="AK4210" s="11">
        <v>0</v>
      </c>
      <c r="AL4210" s="11">
        <v>0</v>
      </c>
      <c r="AM4210" s="11">
        <v>0</v>
      </c>
      <c r="AN4210" s="11">
        <v>0</v>
      </c>
      <c r="AO42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v>
      </c>
      <c r="AP42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6961500</v>
      </c>
      <c r="AR42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10" s="11">
        <f>Table_PBS_SQL_DB2_PBSSQL_PBS_NDP_Tina_CG_QtrlyPerformance_Final[[#This Row],[GOU REL]]+Table_PBS_SQL_DB2_PBSSQL_PBS_NDP_Tina_CG_QtrlyPerformance_Final[[#This Row],[EXT REL]]</f>
        <v>7000000</v>
      </c>
      <c r="AT4210" s="11">
        <f>Table_PBS_SQL_DB2_PBSSQL_PBS_NDP_Tina_CG_QtrlyPerformance_Final[[#This Row],[GOU EXP]]+Table_PBS_SQL_DB2_PBSSQL_PBS_NDP_Tina_CG_QtrlyPerformance_Final[[#This Row],[EXT EXP]]</f>
        <v>6961500</v>
      </c>
      <c r="AU4210" s="11" t="str">
        <f>IF(Table_PBS_SQL_DB2_PBSSQL_PBS_NDP_Tina_CG_QtrlyPerformance_Final[[#This Row],[Item_Code]]&gt;"300000", "Capital", "Recurrent")</f>
        <v>Recurrent</v>
      </c>
    </row>
    <row r="4211" spans="1:47" x14ac:dyDescent="0.25">
      <c r="A4211" t="s">
        <v>105</v>
      </c>
      <c r="B4211" t="s">
        <v>106</v>
      </c>
      <c r="C4211" t="s">
        <v>103</v>
      </c>
      <c r="D4211" t="s">
        <v>1501</v>
      </c>
      <c r="E4211" t="s">
        <v>87</v>
      </c>
      <c r="F4211" t="s">
        <v>1518</v>
      </c>
      <c r="G4211" t="s">
        <v>31</v>
      </c>
      <c r="H4211" t="s">
        <v>881</v>
      </c>
      <c r="I4211" t="s">
        <v>493</v>
      </c>
      <c r="J4211" t="s">
        <v>1131</v>
      </c>
      <c r="K4211" t="s">
        <v>107</v>
      </c>
      <c r="L4211" t="s">
        <v>1519</v>
      </c>
      <c r="M4211" t="s">
        <v>866</v>
      </c>
      <c r="N4211" t="s">
        <v>867</v>
      </c>
      <c r="O4211" t="s">
        <v>1516</v>
      </c>
      <c r="P4211" t="s">
        <v>1517</v>
      </c>
      <c r="Q4211" s="11">
        <v>0</v>
      </c>
      <c r="R4211" s="11">
        <v>0</v>
      </c>
      <c r="S4211" s="11">
        <v>0</v>
      </c>
      <c r="T4211" s="11">
        <v>0</v>
      </c>
      <c r="U4211" s="11">
        <v>0</v>
      </c>
      <c r="V4211" s="11">
        <v>0</v>
      </c>
      <c r="W4211" s="11">
        <v>0</v>
      </c>
      <c r="X4211" s="11">
        <v>0</v>
      </c>
      <c r="Y4211" s="11">
        <v>0</v>
      </c>
      <c r="Z4211" s="11">
        <v>0</v>
      </c>
      <c r="AA4211" s="11">
        <v>0</v>
      </c>
      <c r="AB4211" s="11">
        <v>0</v>
      </c>
      <c r="AC4211" s="11">
        <v>0</v>
      </c>
      <c r="AD4211" s="11">
        <v>0</v>
      </c>
      <c r="AE4211" s="11">
        <v>0</v>
      </c>
      <c r="AF4211" s="11">
        <v>0</v>
      </c>
      <c r="AG4211" s="11">
        <v>0</v>
      </c>
      <c r="AH4211" s="11">
        <v>0</v>
      </c>
      <c r="AI4211" s="11">
        <v>0</v>
      </c>
      <c r="AJ4211" s="11">
        <v>0</v>
      </c>
      <c r="AK4211" s="11">
        <v>0</v>
      </c>
      <c r="AL4211" s="11">
        <v>0</v>
      </c>
      <c r="AM4211" s="11">
        <v>0</v>
      </c>
      <c r="AN4211" s="11">
        <v>0</v>
      </c>
      <c r="AO42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11" s="11">
        <f>Table_PBS_SQL_DB2_PBSSQL_PBS_NDP_Tina_CG_QtrlyPerformance_Final[[#This Row],[GOU REL]]+Table_PBS_SQL_DB2_PBSSQL_PBS_NDP_Tina_CG_QtrlyPerformance_Final[[#This Row],[EXT REL]]</f>
        <v>0</v>
      </c>
      <c r="AT4211" s="11">
        <f>Table_PBS_SQL_DB2_PBSSQL_PBS_NDP_Tina_CG_QtrlyPerformance_Final[[#This Row],[GOU EXP]]+Table_PBS_SQL_DB2_PBSSQL_PBS_NDP_Tina_CG_QtrlyPerformance_Final[[#This Row],[EXT EXP]]</f>
        <v>0</v>
      </c>
      <c r="AU4211" s="11" t="str">
        <f>IF(Table_PBS_SQL_DB2_PBSSQL_PBS_NDP_Tina_CG_QtrlyPerformance_Final[[#This Row],[Item_Code]]&gt;"300000", "Capital", "Recurrent")</f>
        <v>Capital</v>
      </c>
    </row>
    <row r="4212" spans="1:47" x14ac:dyDescent="0.25">
      <c r="A4212" t="s">
        <v>716</v>
      </c>
      <c r="B4212" t="s">
        <v>717</v>
      </c>
      <c r="C4212" t="s">
        <v>714</v>
      </c>
      <c r="D4212" t="s">
        <v>1964</v>
      </c>
      <c r="E4212" t="s">
        <v>97</v>
      </c>
      <c r="F4212" t="s">
        <v>1965</v>
      </c>
      <c r="G4212" t="s">
        <v>75</v>
      </c>
      <c r="H4212" t="s">
        <v>1966</v>
      </c>
      <c r="I4212" t="s">
        <v>493</v>
      </c>
      <c r="J4212" t="s">
        <v>1966</v>
      </c>
      <c r="K4212" t="s">
        <v>720</v>
      </c>
      <c r="L4212" t="s">
        <v>1967</v>
      </c>
      <c r="M4212" t="s">
        <v>1044</v>
      </c>
      <c r="N4212" t="s">
        <v>1045</v>
      </c>
      <c r="O4212" t="s">
        <v>934</v>
      </c>
      <c r="P4212" t="s">
        <v>935</v>
      </c>
      <c r="Q4212" s="11">
        <v>0</v>
      </c>
      <c r="R4212" s="11">
        <v>0</v>
      </c>
      <c r="S4212" s="11">
        <v>0</v>
      </c>
      <c r="T4212" s="11">
        <v>0</v>
      </c>
      <c r="U4212" s="11">
        <v>8450000000</v>
      </c>
      <c r="V4212" s="11">
        <v>0</v>
      </c>
      <c r="W4212" s="11">
        <v>8450000000</v>
      </c>
      <c r="X4212" s="11">
        <v>0</v>
      </c>
      <c r="Y4212" s="11">
        <v>0</v>
      </c>
      <c r="Z4212" s="11">
        <v>0</v>
      </c>
      <c r="AA4212" s="11">
        <v>0</v>
      </c>
      <c r="AB4212" s="11">
        <v>0</v>
      </c>
      <c r="AC4212" s="11">
        <v>8450000000</v>
      </c>
      <c r="AD4212" s="11">
        <v>0</v>
      </c>
      <c r="AE4212" s="11">
        <v>0</v>
      </c>
      <c r="AF4212" s="11">
        <v>0</v>
      </c>
      <c r="AG4212" s="11">
        <v>0</v>
      </c>
      <c r="AH4212" s="11">
        <v>3235000000</v>
      </c>
      <c r="AI4212" s="11">
        <v>0</v>
      </c>
      <c r="AJ4212" s="11">
        <v>0</v>
      </c>
      <c r="AK4212" s="11">
        <v>0</v>
      </c>
      <c r="AL4212" s="11">
        <v>5065999999</v>
      </c>
      <c r="AM4212" s="11">
        <v>0</v>
      </c>
      <c r="AN4212" s="11">
        <v>0</v>
      </c>
      <c r="AO42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8450000000</v>
      </c>
      <c r="AP42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8300999999</v>
      </c>
      <c r="AR42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12" s="11">
        <f>Table_PBS_SQL_DB2_PBSSQL_PBS_NDP_Tina_CG_QtrlyPerformance_Final[[#This Row],[GOU REL]]+Table_PBS_SQL_DB2_PBSSQL_PBS_NDP_Tina_CG_QtrlyPerformance_Final[[#This Row],[EXT REL]]</f>
        <v>8450000000</v>
      </c>
      <c r="AT4212" s="11">
        <f>Table_PBS_SQL_DB2_PBSSQL_PBS_NDP_Tina_CG_QtrlyPerformance_Final[[#This Row],[GOU EXP]]+Table_PBS_SQL_DB2_PBSSQL_PBS_NDP_Tina_CG_QtrlyPerformance_Final[[#This Row],[EXT EXP]]</f>
        <v>8300999999</v>
      </c>
      <c r="AU4212" s="11" t="str">
        <f>IF(Table_PBS_SQL_DB2_PBSSQL_PBS_NDP_Tina_CG_QtrlyPerformance_Final[[#This Row],[Item_Code]]&gt;"300000", "Capital", "Recurrent")</f>
        <v>Capital</v>
      </c>
    </row>
    <row r="4213" spans="1:47" x14ac:dyDescent="0.25">
      <c r="A4213" t="s">
        <v>533</v>
      </c>
      <c r="B4213" t="s">
        <v>1524</v>
      </c>
      <c r="C4213" t="s">
        <v>491</v>
      </c>
      <c r="D4213" t="s">
        <v>861</v>
      </c>
      <c r="E4213" t="s">
        <v>97</v>
      </c>
      <c r="F4213" t="s">
        <v>1525</v>
      </c>
      <c r="G4213" t="s">
        <v>75</v>
      </c>
      <c r="H4213" t="s">
        <v>1526</v>
      </c>
      <c r="I4213" t="s">
        <v>493</v>
      </c>
      <c r="J4213" t="s">
        <v>864</v>
      </c>
      <c r="K4213" t="s">
        <v>535</v>
      </c>
      <c r="L4213" t="s">
        <v>1527</v>
      </c>
      <c r="M4213" t="s">
        <v>866</v>
      </c>
      <c r="N4213" t="s">
        <v>867</v>
      </c>
      <c r="O4213" t="s">
        <v>1087</v>
      </c>
      <c r="P4213" t="s">
        <v>1088</v>
      </c>
      <c r="Q4213" s="11">
        <v>0</v>
      </c>
      <c r="R4213" s="11">
        <v>400000000</v>
      </c>
      <c r="S4213" s="11">
        <v>0</v>
      </c>
      <c r="T4213" s="11">
        <v>400000000</v>
      </c>
      <c r="U4213" s="11">
        <v>400000000</v>
      </c>
      <c r="V4213" s="11">
        <v>0</v>
      </c>
      <c r="W4213" s="11">
        <v>0</v>
      </c>
      <c r="X4213" s="11">
        <v>0</v>
      </c>
      <c r="Y4213" s="11">
        <v>0</v>
      </c>
      <c r="Z4213" s="11">
        <v>0</v>
      </c>
      <c r="AA4213" s="11">
        <v>0</v>
      </c>
      <c r="AB4213" s="11">
        <v>0</v>
      </c>
      <c r="AC4213" s="11">
        <v>0</v>
      </c>
      <c r="AD4213" s="11">
        <v>0</v>
      </c>
      <c r="AE4213" s="11">
        <v>0</v>
      </c>
      <c r="AF4213" s="11">
        <v>0</v>
      </c>
      <c r="AG4213" s="11">
        <v>400000000</v>
      </c>
      <c r="AH4213" s="11">
        <v>0</v>
      </c>
      <c r="AI4213" s="11">
        <v>0</v>
      </c>
      <c r="AJ4213" s="11">
        <v>0</v>
      </c>
      <c r="AK4213" s="11">
        <v>0</v>
      </c>
      <c r="AL4213" s="11">
        <v>375000000</v>
      </c>
      <c r="AM4213" s="11">
        <v>0</v>
      </c>
      <c r="AN4213" s="11">
        <v>0</v>
      </c>
      <c r="AO42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v>
      </c>
      <c r="AP42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375000000</v>
      </c>
      <c r="AR42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13" s="11">
        <f>Table_PBS_SQL_DB2_PBSSQL_PBS_NDP_Tina_CG_QtrlyPerformance_Final[[#This Row],[GOU REL]]+Table_PBS_SQL_DB2_PBSSQL_PBS_NDP_Tina_CG_QtrlyPerformance_Final[[#This Row],[EXT REL]]</f>
        <v>400000000</v>
      </c>
      <c r="AT4213" s="11">
        <f>Table_PBS_SQL_DB2_PBSSQL_PBS_NDP_Tina_CG_QtrlyPerformance_Final[[#This Row],[GOU EXP]]+Table_PBS_SQL_DB2_PBSSQL_PBS_NDP_Tina_CG_QtrlyPerformance_Final[[#This Row],[EXT EXP]]</f>
        <v>375000000</v>
      </c>
      <c r="AU4213" s="11" t="str">
        <f>IF(Table_PBS_SQL_DB2_PBSSQL_PBS_NDP_Tina_CG_QtrlyPerformance_Final[[#This Row],[Item_Code]]&gt;"300000", "Capital", "Recurrent")</f>
        <v>Capital</v>
      </c>
    </row>
    <row r="4214" spans="1:47" x14ac:dyDescent="0.25">
      <c r="A4214" t="s">
        <v>682</v>
      </c>
      <c r="B4214" t="s">
        <v>1968</v>
      </c>
      <c r="C4214" t="s">
        <v>475</v>
      </c>
      <c r="D4214" t="s">
        <v>951</v>
      </c>
      <c r="E4214" t="s">
        <v>75</v>
      </c>
      <c r="F4214" t="s">
        <v>1969</v>
      </c>
      <c r="G4214" t="s">
        <v>87</v>
      </c>
      <c r="H4214" t="s">
        <v>1526</v>
      </c>
      <c r="I4214" t="s">
        <v>493</v>
      </c>
      <c r="J4214" t="s">
        <v>1970</v>
      </c>
      <c r="K4214" t="s">
        <v>684</v>
      </c>
      <c r="L4214" t="s">
        <v>1971</v>
      </c>
      <c r="M4214" t="s">
        <v>866</v>
      </c>
      <c r="N4214" t="s">
        <v>867</v>
      </c>
      <c r="O4214" t="s">
        <v>1542</v>
      </c>
      <c r="P4214" t="s">
        <v>1543</v>
      </c>
      <c r="Q4214" s="11">
        <v>0</v>
      </c>
      <c r="R4214" s="11">
        <v>0</v>
      </c>
      <c r="S4214" s="11">
        <v>0</v>
      </c>
      <c r="T4214" s="11">
        <v>0</v>
      </c>
      <c r="U4214" s="11">
        <v>400000000</v>
      </c>
      <c r="V4214" s="11">
        <v>0</v>
      </c>
      <c r="W4214" s="11">
        <v>400000000</v>
      </c>
      <c r="X4214" s="11">
        <v>0</v>
      </c>
      <c r="Y4214" s="11">
        <v>0</v>
      </c>
      <c r="Z4214" s="11">
        <v>0</v>
      </c>
      <c r="AA4214" s="11">
        <v>0</v>
      </c>
      <c r="AB4214" s="11">
        <v>0</v>
      </c>
      <c r="AC4214" s="11">
        <v>0</v>
      </c>
      <c r="AD4214" s="11">
        <v>0</v>
      </c>
      <c r="AE4214" s="11">
        <v>0</v>
      </c>
      <c r="AF4214" s="11">
        <v>0</v>
      </c>
      <c r="AG4214" s="11">
        <v>0</v>
      </c>
      <c r="AH4214" s="11">
        <v>0</v>
      </c>
      <c r="AI4214" s="11">
        <v>0</v>
      </c>
      <c r="AJ4214" s="11">
        <v>0</v>
      </c>
      <c r="AK4214" s="11">
        <v>0</v>
      </c>
      <c r="AL4214" s="11">
        <v>0</v>
      </c>
      <c r="AM4214" s="11">
        <v>0</v>
      </c>
      <c r="AN4214" s="11">
        <v>0</v>
      </c>
      <c r="AO42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14" s="11">
        <f>Table_PBS_SQL_DB2_PBSSQL_PBS_NDP_Tina_CG_QtrlyPerformance_Final[[#This Row],[GOU REL]]+Table_PBS_SQL_DB2_PBSSQL_PBS_NDP_Tina_CG_QtrlyPerformance_Final[[#This Row],[EXT REL]]</f>
        <v>0</v>
      </c>
      <c r="AT4214" s="11">
        <f>Table_PBS_SQL_DB2_PBSSQL_PBS_NDP_Tina_CG_QtrlyPerformance_Final[[#This Row],[GOU EXP]]+Table_PBS_SQL_DB2_PBSSQL_PBS_NDP_Tina_CG_QtrlyPerformance_Final[[#This Row],[EXT EXP]]</f>
        <v>0</v>
      </c>
      <c r="AU4214" s="11" t="str">
        <f>IF(Table_PBS_SQL_DB2_PBSSQL_PBS_NDP_Tina_CG_QtrlyPerformance_Final[[#This Row],[Item_Code]]&gt;"300000", "Capital", "Recurrent")</f>
        <v>Capital</v>
      </c>
    </row>
    <row r="4215" spans="1:47" x14ac:dyDescent="0.25">
      <c r="A4215" t="s">
        <v>77</v>
      </c>
      <c r="B4215" t="s">
        <v>78</v>
      </c>
      <c r="C4215" t="s">
        <v>202</v>
      </c>
      <c r="D4215" t="s">
        <v>1336</v>
      </c>
      <c r="E4215" t="s">
        <v>75</v>
      </c>
      <c r="F4215" t="s">
        <v>1349</v>
      </c>
      <c r="G4215" t="s">
        <v>87</v>
      </c>
      <c r="H4215" t="s">
        <v>881</v>
      </c>
      <c r="I4215" t="s">
        <v>467</v>
      </c>
      <c r="J4215" t="s">
        <v>1367</v>
      </c>
      <c r="K4215" t="s">
        <v>80</v>
      </c>
      <c r="L4215" t="s">
        <v>1368</v>
      </c>
      <c r="M4215" t="s">
        <v>1997</v>
      </c>
      <c r="N4215" t="s">
        <v>1998</v>
      </c>
      <c r="O4215" t="s">
        <v>1028</v>
      </c>
      <c r="P4215" t="s">
        <v>1029</v>
      </c>
      <c r="Q4215" s="11">
        <v>0</v>
      </c>
      <c r="R4215" s="11">
        <v>0</v>
      </c>
      <c r="S4215" s="11">
        <v>0</v>
      </c>
      <c r="T4215" s="11">
        <v>0</v>
      </c>
      <c r="U4215" s="11">
        <v>80000000</v>
      </c>
      <c r="V4215" s="11">
        <v>0</v>
      </c>
      <c r="W4215" s="11">
        <v>80000000</v>
      </c>
      <c r="X4215" s="11">
        <v>0</v>
      </c>
      <c r="Y4215" s="11">
        <v>0</v>
      </c>
      <c r="Z4215" s="11">
        <v>0</v>
      </c>
      <c r="AA4215" s="11">
        <v>0</v>
      </c>
      <c r="AB4215" s="11">
        <v>0</v>
      </c>
      <c r="AC4215" s="11">
        <v>40000000</v>
      </c>
      <c r="AD4215" s="11">
        <v>40000000</v>
      </c>
      <c r="AE4215" s="11">
        <v>0</v>
      </c>
      <c r="AF4215" s="11">
        <v>0</v>
      </c>
      <c r="AG4215" s="11">
        <v>18000000</v>
      </c>
      <c r="AH4215" s="11">
        <v>18000000</v>
      </c>
      <c r="AI4215" s="11">
        <v>0</v>
      </c>
      <c r="AJ4215" s="11">
        <v>0</v>
      </c>
      <c r="AK4215" s="11">
        <v>0</v>
      </c>
      <c r="AL4215" s="11">
        <v>0</v>
      </c>
      <c r="AM4215" s="11">
        <v>0</v>
      </c>
      <c r="AN4215" s="11">
        <v>0</v>
      </c>
      <c r="AO42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58000000</v>
      </c>
      <c r="AP42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58000000</v>
      </c>
      <c r="AR42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15" s="11">
        <f>Table_PBS_SQL_DB2_PBSSQL_PBS_NDP_Tina_CG_QtrlyPerformance_Final[[#This Row],[GOU REL]]+Table_PBS_SQL_DB2_PBSSQL_PBS_NDP_Tina_CG_QtrlyPerformance_Final[[#This Row],[EXT REL]]</f>
        <v>58000000</v>
      </c>
      <c r="AT4215" s="11">
        <f>Table_PBS_SQL_DB2_PBSSQL_PBS_NDP_Tina_CG_QtrlyPerformance_Final[[#This Row],[GOU EXP]]+Table_PBS_SQL_DB2_PBSSQL_PBS_NDP_Tina_CG_QtrlyPerformance_Final[[#This Row],[EXT EXP]]</f>
        <v>58000000</v>
      </c>
      <c r="AU4215" s="11" t="str">
        <f>IF(Table_PBS_SQL_DB2_PBSSQL_PBS_NDP_Tina_CG_QtrlyPerformance_Final[[#This Row],[Item_Code]]&gt;"300000", "Capital", "Recurrent")</f>
        <v>Recurrent</v>
      </c>
    </row>
    <row r="4216" spans="1:47" x14ac:dyDescent="0.25">
      <c r="A4216" t="s">
        <v>77</v>
      </c>
      <c r="B4216" t="s">
        <v>78</v>
      </c>
      <c r="C4216" t="s">
        <v>202</v>
      </c>
      <c r="D4216" t="s">
        <v>1336</v>
      </c>
      <c r="E4216" t="s">
        <v>97</v>
      </c>
      <c r="F4216" t="s">
        <v>1381</v>
      </c>
      <c r="G4216" t="s">
        <v>75</v>
      </c>
      <c r="H4216" t="s">
        <v>1338</v>
      </c>
      <c r="I4216" t="s">
        <v>896</v>
      </c>
      <c r="J4216" t="s">
        <v>897</v>
      </c>
      <c r="K4216" t="s">
        <v>204</v>
      </c>
      <c r="L4216" t="s">
        <v>2112</v>
      </c>
      <c r="M4216" t="s">
        <v>1341</v>
      </c>
      <c r="N4216" t="s">
        <v>1342</v>
      </c>
      <c r="O4216" t="s">
        <v>1343</v>
      </c>
      <c r="P4216" t="s">
        <v>1344</v>
      </c>
      <c r="Q4216" s="11">
        <v>0</v>
      </c>
      <c r="R4216" s="11">
        <v>0</v>
      </c>
      <c r="S4216" s="11">
        <v>0</v>
      </c>
      <c r="T4216" s="11">
        <v>0</v>
      </c>
      <c r="U4216" s="11">
        <v>0</v>
      </c>
      <c r="V4216" s="11">
        <v>0</v>
      </c>
      <c r="W4216" s="11">
        <v>0</v>
      </c>
      <c r="X4216" s="11">
        <v>0</v>
      </c>
      <c r="Y4216" s="11">
        <v>0</v>
      </c>
      <c r="Z4216" s="11">
        <v>0</v>
      </c>
      <c r="AA4216" s="11">
        <v>0</v>
      </c>
      <c r="AB4216" s="11">
        <v>0</v>
      </c>
      <c r="AC4216" s="11">
        <v>0</v>
      </c>
      <c r="AD4216" s="11">
        <v>0</v>
      </c>
      <c r="AE4216" s="11">
        <v>0</v>
      </c>
      <c r="AF4216" s="11">
        <v>0</v>
      </c>
      <c r="AG4216" s="11">
        <v>0</v>
      </c>
      <c r="AH4216" s="11">
        <v>0</v>
      </c>
      <c r="AI4216" s="11">
        <v>0</v>
      </c>
      <c r="AJ4216" s="11">
        <v>0</v>
      </c>
      <c r="AK4216" s="11">
        <v>0</v>
      </c>
      <c r="AL4216" s="11">
        <v>0</v>
      </c>
      <c r="AM4216" s="11">
        <v>205831981581</v>
      </c>
      <c r="AN4216" s="11">
        <v>205831981581</v>
      </c>
      <c r="AO42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205831981581</v>
      </c>
      <c r="AQ42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205831981581</v>
      </c>
      <c r="AS4216" s="11">
        <f>Table_PBS_SQL_DB2_PBSSQL_PBS_NDP_Tina_CG_QtrlyPerformance_Final[[#This Row],[GOU REL]]+Table_PBS_SQL_DB2_PBSSQL_PBS_NDP_Tina_CG_QtrlyPerformance_Final[[#This Row],[EXT REL]]</f>
        <v>205831981581</v>
      </c>
      <c r="AT4216" s="11">
        <f>Table_PBS_SQL_DB2_PBSSQL_PBS_NDP_Tina_CG_QtrlyPerformance_Final[[#This Row],[GOU EXP]]+Table_PBS_SQL_DB2_PBSSQL_PBS_NDP_Tina_CG_QtrlyPerformance_Final[[#This Row],[EXT EXP]]</f>
        <v>205831981581</v>
      </c>
      <c r="AU4216" s="11" t="str">
        <f>IF(Table_PBS_SQL_DB2_PBSSQL_PBS_NDP_Tina_CG_QtrlyPerformance_Final[[#This Row],[Item_Code]]&gt;"300000", "Capital", "Recurrent")</f>
        <v>Capital</v>
      </c>
    </row>
    <row r="4217" spans="1:47" x14ac:dyDescent="0.25">
      <c r="A4217" t="s">
        <v>77</v>
      </c>
      <c r="B4217" t="s">
        <v>78</v>
      </c>
      <c r="C4217" t="s">
        <v>202</v>
      </c>
      <c r="D4217" t="s">
        <v>1336</v>
      </c>
      <c r="E4217" t="s">
        <v>97</v>
      </c>
      <c r="F4217" t="s">
        <v>1381</v>
      </c>
      <c r="G4217" t="s">
        <v>75</v>
      </c>
      <c r="H4217" t="s">
        <v>1338</v>
      </c>
      <c r="I4217" t="s">
        <v>896</v>
      </c>
      <c r="J4217" t="s">
        <v>897</v>
      </c>
      <c r="K4217" t="s">
        <v>1350</v>
      </c>
      <c r="L4217" t="s">
        <v>1351</v>
      </c>
      <c r="M4217" t="s">
        <v>1352</v>
      </c>
      <c r="N4217" t="s">
        <v>1382</v>
      </c>
      <c r="O4217" t="s">
        <v>975</v>
      </c>
      <c r="P4217" t="s">
        <v>976</v>
      </c>
      <c r="Q4217" s="11">
        <v>0</v>
      </c>
      <c r="R4217" s="11">
        <v>0</v>
      </c>
      <c r="S4217" s="11">
        <v>0</v>
      </c>
      <c r="T4217" s="11">
        <v>0</v>
      </c>
      <c r="U4217" s="11">
        <v>0</v>
      </c>
      <c r="V4217" s="11">
        <v>0</v>
      </c>
      <c r="W4217" s="11">
        <v>0</v>
      </c>
      <c r="X4217" s="11">
        <v>0</v>
      </c>
      <c r="Y4217" s="11">
        <v>0</v>
      </c>
      <c r="Z4217" s="11">
        <v>0</v>
      </c>
      <c r="AA4217" s="11">
        <v>0</v>
      </c>
      <c r="AB4217" s="11">
        <v>0</v>
      </c>
      <c r="AC4217" s="11">
        <v>0</v>
      </c>
      <c r="AD4217" s="11">
        <v>0</v>
      </c>
      <c r="AE4217" s="11">
        <v>0</v>
      </c>
      <c r="AF4217" s="11">
        <v>0</v>
      </c>
      <c r="AG4217" s="11">
        <v>0</v>
      </c>
      <c r="AH4217" s="11">
        <v>0</v>
      </c>
      <c r="AI4217" s="11">
        <v>0</v>
      </c>
      <c r="AJ4217" s="11">
        <v>0</v>
      </c>
      <c r="AK4217" s="11">
        <v>0</v>
      </c>
      <c r="AL4217" s="11">
        <v>0</v>
      </c>
      <c r="AM4217" s="11">
        <v>7246429676</v>
      </c>
      <c r="AN4217" s="11">
        <v>7246429676</v>
      </c>
      <c r="AO42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7246429676</v>
      </c>
      <c r="AQ42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7246429676</v>
      </c>
      <c r="AS4217" s="11">
        <f>Table_PBS_SQL_DB2_PBSSQL_PBS_NDP_Tina_CG_QtrlyPerformance_Final[[#This Row],[GOU REL]]+Table_PBS_SQL_DB2_PBSSQL_PBS_NDP_Tina_CG_QtrlyPerformance_Final[[#This Row],[EXT REL]]</f>
        <v>7246429676</v>
      </c>
      <c r="AT4217" s="11">
        <f>Table_PBS_SQL_DB2_PBSSQL_PBS_NDP_Tina_CG_QtrlyPerformance_Final[[#This Row],[GOU EXP]]+Table_PBS_SQL_DB2_PBSSQL_PBS_NDP_Tina_CG_QtrlyPerformance_Final[[#This Row],[EXT EXP]]</f>
        <v>7246429676</v>
      </c>
      <c r="AU4217" s="11" t="str">
        <f>IF(Table_PBS_SQL_DB2_PBSSQL_PBS_NDP_Tina_CG_QtrlyPerformance_Final[[#This Row],[Item_Code]]&gt;"300000", "Capital", "Recurrent")</f>
        <v>Recurrent</v>
      </c>
    </row>
    <row r="4218" spans="1:47" x14ac:dyDescent="0.25">
      <c r="A4218" t="s">
        <v>77</v>
      </c>
      <c r="B4218" t="s">
        <v>78</v>
      </c>
      <c r="C4218" t="s">
        <v>202</v>
      </c>
      <c r="D4218" t="s">
        <v>1336</v>
      </c>
      <c r="E4218" t="s">
        <v>97</v>
      </c>
      <c r="F4218" t="s">
        <v>1381</v>
      </c>
      <c r="G4218" t="s">
        <v>75</v>
      </c>
      <c r="H4218" t="s">
        <v>1338</v>
      </c>
      <c r="I4218" t="s">
        <v>896</v>
      </c>
      <c r="J4218" t="s">
        <v>897</v>
      </c>
      <c r="K4218" t="s">
        <v>1829</v>
      </c>
      <c r="L4218" t="s">
        <v>1830</v>
      </c>
      <c r="M4218" t="s">
        <v>1365</v>
      </c>
      <c r="N4218" t="s">
        <v>1366</v>
      </c>
      <c r="O4218" t="s">
        <v>975</v>
      </c>
      <c r="P4218" t="s">
        <v>976</v>
      </c>
      <c r="Q4218" s="11">
        <v>0</v>
      </c>
      <c r="R4218" s="11">
        <v>0</v>
      </c>
      <c r="S4218" s="11">
        <v>0</v>
      </c>
      <c r="T4218" s="11">
        <v>0</v>
      </c>
      <c r="U4218" s="11">
        <v>0</v>
      </c>
      <c r="V4218" s="11">
        <v>0</v>
      </c>
      <c r="W4218" s="11">
        <v>0</v>
      </c>
      <c r="X4218" s="11">
        <v>0</v>
      </c>
      <c r="Y4218" s="11">
        <v>0</v>
      </c>
      <c r="Z4218" s="11">
        <v>0</v>
      </c>
      <c r="AA4218" s="11">
        <v>0</v>
      </c>
      <c r="AB4218" s="11">
        <v>0</v>
      </c>
      <c r="AC4218" s="11">
        <v>0</v>
      </c>
      <c r="AD4218" s="11">
        <v>0</v>
      </c>
      <c r="AE4218" s="11">
        <v>0</v>
      </c>
      <c r="AF4218" s="11">
        <v>0</v>
      </c>
      <c r="AG4218" s="11">
        <v>0</v>
      </c>
      <c r="AH4218" s="11">
        <v>0</v>
      </c>
      <c r="AI4218" s="11">
        <v>0</v>
      </c>
      <c r="AJ4218" s="11">
        <v>0</v>
      </c>
      <c r="AK4218" s="11">
        <v>0</v>
      </c>
      <c r="AL4218" s="11">
        <v>0</v>
      </c>
      <c r="AM4218" s="11">
        <v>123093673548</v>
      </c>
      <c r="AN4218" s="11">
        <v>123093673548</v>
      </c>
      <c r="AO42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123093673548</v>
      </c>
      <c r="AQ42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123093673548</v>
      </c>
      <c r="AS4218" s="11">
        <f>Table_PBS_SQL_DB2_PBSSQL_PBS_NDP_Tina_CG_QtrlyPerformance_Final[[#This Row],[GOU REL]]+Table_PBS_SQL_DB2_PBSSQL_PBS_NDP_Tina_CG_QtrlyPerformance_Final[[#This Row],[EXT REL]]</f>
        <v>123093673548</v>
      </c>
      <c r="AT4218" s="11">
        <f>Table_PBS_SQL_DB2_PBSSQL_PBS_NDP_Tina_CG_QtrlyPerformance_Final[[#This Row],[GOU EXP]]+Table_PBS_SQL_DB2_PBSSQL_PBS_NDP_Tina_CG_QtrlyPerformance_Final[[#This Row],[EXT EXP]]</f>
        <v>123093673548</v>
      </c>
      <c r="AU4218" s="11" t="str">
        <f>IF(Table_PBS_SQL_DB2_PBSSQL_PBS_NDP_Tina_CG_QtrlyPerformance_Final[[#This Row],[Item_Code]]&gt;"300000", "Capital", "Recurrent")</f>
        <v>Recurrent</v>
      </c>
    </row>
    <row r="4219" spans="1:47" x14ac:dyDescent="0.25">
      <c r="A4219" t="s">
        <v>49</v>
      </c>
      <c r="B4219" t="s">
        <v>1400</v>
      </c>
      <c r="C4219" t="s">
        <v>31</v>
      </c>
      <c r="D4219" t="s">
        <v>1031</v>
      </c>
      <c r="E4219" t="s">
        <v>75</v>
      </c>
      <c r="F4219" t="s">
        <v>1042</v>
      </c>
      <c r="G4219" t="s">
        <v>87</v>
      </c>
      <c r="H4219" t="s">
        <v>1401</v>
      </c>
      <c r="I4219" t="s">
        <v>896</v>
      </c>
      <c r="J4219" t="s">
        <v>897</v>
      </c>
      <c r="K4219" t="s">
        <v>1411</v>
      </c>
      <c r="L4219" t="s">
        <v>1412</v>
      </c>
      <c r="M4219" t="s">
        <v>1044</v>
      </c>
      <c r="N4219" t="s">
        <v>1045</v>
      </c>
      <c r="O4219" t="s">
        <v>1083</v>
      </c>
      <c r="P4219" t="s">
        <v>1084</v>
      </c>
      <c r="Q4219" s="11">
        <v>0</v>
      </c>
      <c r="R4219" s="11">
        <v>0</v>
      </c>
      <c r="S4219" s="11">
        <v>0</v>
      </c>
      <c r="T4219" s="11">
        <v>0</v>
      </c>
      <c r="U4219" s="11">
        <v>0</v>
      </c>
      <c r="V4219" s="11">
        <v>0</v>
      </c>
      <c r="W4219" s="11">
        <v>0</v>
      </c>
      <c r="X4219" s="11">
        <v>0</v>
      </c>
      <c r="Y4219" s="11">
        <v>0</v>
      </c>
      <c r="Z4219" s="11">
        <v>0</v>
      </c>
      <c r="AA4219" s="11">
        <v>0</v>
      </c>
      <c r="AB4219" s="11">
        <v>0</v>
      </c>
      <c r="AC4219" s="11">
        <v>0</v>
      </c>
      <c r="AD4219" s="11">
        <v>0</v>
      </c>
      <c r="AE4219" s="11">
        <v>0</v>
      </c>
      <c r="AF4219" s="11">
        <v>0</v>
      </c>
      <c r="AG4219" s="11">
        <v>0</v>
      </c>
      <c r="AH4219" s="11">
        <v>0</v>
      </c>
      <c r="AI4219" s="11">
        <v>2225097600</v>
      </c>
      <c r="AJ4219" s="11">
        <v>484618600</v>
      </c>
      <c r="AK4219" s="11">
        <v>0</v>
      </c>
      <c r="AL4219" s="11">
        <v>0</v>
      </c>
      <c r="AM4219" s="11">
        <v>0</v>
      </c>
      <c r="AN4219" s="11">
        <v>0</v>
      </c>
      <c r="AO42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2225097600</v>
      </c>
      <c r="AQ42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484618600</v>
      </c>
      <c r="AS4219" s="11">
        <f>Table_PBS_SQL_DB2_PBSSQL_PBS_NDP_Tina_CG_QtrlyPerformance_Final[[#This Row],[GOU REL]]+Table_PBS_SQL_DB2_PBSSQL_PBS_NDP_Tina_CG_QtrlyPerformance_Final[[#This Row],[EXT REL]]</f>
        <v>2225097600</v>
      </c>
      <c r="AT4219" s="11">
        <f>Table_PBS_SQL_DB2_PBSSQL_PBS_NDP_Tina_CG_QtrlyPerformance_Final[[#This Row],[GOU EXP]]+Table_PBS_SQL_DB2_PBSSQL_PBS_NDP_Tina_CG_QtrlyPerformance_Final[[#This Row],[EXT EXP]]</f>
        <v>484618600</v>
      </c>
      <c r="AU4219" s="11" t="str">
        <f>IF(Table_PBS_SQL_DB2_PBSSQL_PBS_NDP_Tina_CG_QtrlyPerformance_Final[[#This Row],[Item_Code]]&gt;"300000", "Capital", "Recurrent")</f>
        <v>Recurrent</v>
      </c>
    </row>
    <row r="4220" spans="1:47" x14ac:dyDescent="0.25">
      <c r="A4220" t="s">
        <v>49</v>
      </c>
      <c r="B4220" t="s">
        <v>1400</v>
      </c>
      <c r="C4220" t="s">
        <v>31</v>
      </c>
      <c r="D4220" t="s">
        <v>1031</v>
      </c>
      <c r="E4220" t="s">
        <v>75</v>
      </c>
      <c r="F4220" t="s">
        <v>1042</v>
      </c>
      <c r="G4220" t="s">
        <v>87</v>
      </c>
      <c r="H4220" t="s">
        <v>1401</v>
      </c>
      <c r="I4220" t="s">
        <v>896</v>
      </c>
      <c r="J4220" t="s">
        <v>897</v>
      </c>
      <c r="K4220" t="s">
        <v>1411</v>
      </c>
      <c r="L4220" t="s">
        <v>1412</v>
      </c>
      <c r="M4220" t="s">
        <v>1044</v>
      </c>
      <c r="N4220" t="s">
        <v>1045</v>
      </c>
      <c r="O4220" t="s">
        <v>1005</v>
      </c>
      <c r="P4220" t="s">
        <v>1006</v>
      </c>
      <c r="Q4220" s="11">
        <v>0</v>
      </c>
      <c r="R4220" s="11">
        <v>0</v>
      </c>
      <c r="S4220" s="11">
        <v>0</v>
      </c>
      <c r="T4220" s="11">
        <v>0</v>
      </c>
      <c r="U4220" s="11">
        <v>0</v>
      </c>
      <c r="V4220" s="11">
        <v>0</v>
      </c>
      <c r="W4220" s="11">
        <v>0</v>
      </c>
      <c r="X4220" s="11">
        <v>0</v>
      </c>
      <c r="Y4220" s="11">
        <v>0</v>
      </c>
      <c r="Z4220" s="11">
        <v>0</v>
      </c>
      <c r="AA4220" s="11">
        <v>0</v>
      </c>
      <c r="AB4220" s="11">
        <v>0</v>
      </c>
      <c r="AC4220" s="11">
        <v>0</v>
      </c>
      <c r="AD4220" s="11">
        <v>0</v>
      </c>
      <c r="AE4220" s="11">
        <v>0</v>
      </c>
      <c r="AF4220" s="11">
        <v>0</v>
      </c>
      <c r="AG4220" s="11">
        <v>0</v>
      </c>
      <c r="AH4220" s="11">
        <v>0</v>
      </c>
      <c r="AI4220" s="11">
        <v>37000000</v>
      </c>
      <c r="AJ4220" s="11">
        <v>0</v>
      </c>
      <c r="AK4220" s="11">
        <v>0</v>
      </c>
      <c r="AL4220" s="11">
        <v>0</v>
      </c>
      <c r="AM4220" s="11">
        <v>0</v>
      </c>
      <c r="AN4220" s="11">
        <v>0</v>
      </c>
      <c r="AO42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37000000</v>
      </c>
      <c r="AQ42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20" s="11">
        <f>Table_PBS_SQL_DB2_PBSSQL_PBS_NDP_Tina_CG_QtrlyPerformance_Final[[#This Row],[GOU REL]]+Table_PBS_SQL_DB2_PBSSQL_PBS_NDP_Tina_CG_QtrlyPerformance_Final[[#This Row],[EXT REL]]</f>
        <v>37000000</v>
      </c>
      <c r="AT4220" s="11">
        <f>Table_PBS_SQL_DB2_PBSSQL_PBS_NDP_Tina_CG_QtrlyPerformance_Final[[#This Row],[GOU EXP]]+Table_PBS_SQL_DB2_PBSSQL_PBS_NDP_Tina_CG_QtrlyPerformance_Final[[#This Row],[EXT EXP]]</f>
        <v>0</v>
      </c>
      <c r="AU4220" s="11" t="str">
        <f>IF(Table_PBS_SQL_DB2_PBSSQL_PBS_NDP_Tina_CG_QtrlyPerformance_Final[[#This Row],[Item_Code]]&gt;"300000", "Capital", "Recurrent")</f>
        <v>Recurrent</v>
      </c>
    </row>
    <row r="4221" spans="1:47" x14ac:dyDescent="0.25">
      <c r="A4221" t="s">
        <v>49</v>
      </c>
      <c r="B4221" t="s">
        <v>1400</v>
      </c>
      <c r="C4221" t="s">
        <v>31</v>
      </c>
      <c r="D4221" t="s">
        <v>1031</v>
      </c>
      <c r="E4221" t="s">
        <v>75</v>
      </c>
      <c r="F4221" t="s">
        <v>1042</v>
      </c>
      <c r="G4221" t="s">
        <v>87</v>
      </c>
      <c r="H4221" t="s">
        <v>1401</v>
      </c>
      <c r="I4221" t="s">
        <v>896</v>
      </c>
      <c r="J4221" t="s">
        <v>897</v>
      </c>
      <c r="K4221" t="s">
        <v>40</v>
      </c>
      <c r="L4221" t="s">
        <v>1069</v>
      </c>
      <c r="M4221" t="s">
        <v>866</v>
      </c>
      <c r="N4221" t="s">
        <v>867</v>
      </c>
      <c r="O4221" t="s">
        <v>1002</v>
      </c>
      <c r="P4221" t="s">
        <v>1003</v>
      </c>
      <c r="Q4221" s="11">
        <v>0</v>
      </c>
      <c r="R4221" s="11">
        <v>0</v>
      </c>
      <c r="S4221" s="11">
        <v>0</v>
      </c>
      <c r="T4221" s="11">
        <v>0</v>
      </c>
      <c r="U4221" s="11">
        <v>0</v>
      </c>
      <c r="V4221" s="11">
        <v>0</v>
      </c>
      <c r="W4221" s="11">
        <v>0</v>
      </c>
      <c r="X4221" s="11">
        <v>0</v>
      </c>
      <c r="Y4221" s="11">
        <v>0</v>
      </c>
      <c r="Z4221" s="11">
        <v>0</v>
      </c>
      <c r="AA4221" s="11">
        <v>167420752.33979872</v>
      </c>
      <c r="AB4221" s="11">
        <v>0</v>
      </c>
      <c r="AC4221" s="11">
        <v>0</v>
      </c>
      <c r="AD4221" s="11">
        <v>0</v>
      </c>
      <c r="AE4221" s="11">
        <v>99666962.5</v>
      </c>
      <c r="AF4221" s="11">
        <v>14570000</v>
      </c>
      <c r="AG4221" s="11">
        <v>0</v>
      </c>
      <c r="AH4221" s="11">
        <v>0</v>
      </c>
      <c r="AI4221" s="11">
        <v>0</v>
      </c>
      <c r="AJ4221" s="11">
        <v>0</v>
      </c>
      <c r="AK4221" s="11">
        <v>0</v>
      </c>
      <c r="AL4221" s="11">
        <v>0</v>
      </c>
      <c r="AM4221" s="11">
        <v>0</v>
      </c>
      <c r="AN4221" s="11">
        <v>0</v>
      </c>
      <c r="AO42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267087714.83979872</v>
      </c>
      <c r="AQ42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14570000</v>
      </c>
      <c r="AS4221" s="11">
        <f>Table_PBS_SQL_DB2_PBSSQL_PBS_NDP_Tina_CG_QtrlyPerformance_Final[[#This Row],[GOU REL]]+Table_PBS_SQL_DB2_PBSSQL_PBS_NDP_Tina_CG_QtrlyPerformance_Final[[#This Row],[EXT REL]]</f>
        <v>267087714.83979872</v>
      </c>
      <c r="AT4221" s="11">
        <f>Table_PBS_SQL_DB2_PBSSQL_PBS_NDP_Tina_CG_QtrlyPerformance_Final[[#This Row],[GOU EXP]]+Table_PBS_SQL_DB2_PBSSQL_PBS_NDP_Tina_CG_QtrlyPerformance_Final[[#This Row],[EXT EXP]]</f>
        <v>14570000</v>
      </c>
      <c r="AU4221" s="11" t="str">
        <f>IF(Table_PBS_SQL_DB2_PBSSQL_PBS_NDP_Tina_CG_QtrlyPerformance_Final[[#This Row],[Item_Code]]&gt;"300000", "Capital", "Recurrent")</f>
        <v>Recurrent</v>
      </c>
    </row>
    <row r="4222" spans="1:47" x14ac:dyDescent="0.25">
      <c r="A4222" t="s">
        <v>49</v>
      </c>
      <c r="B4222" t="s">
        <v>1400</v>
      </c>
      <c r="C4222" t="s">
        <v>31</v>
      </c>
      <c r="D4222" t="s">
        <v>1031</v>
      </c>
      <c r="E4222" t="s">
        <v>75</v>
      </c>
      <c r="F4222" t="s">
        <v>1042</v>
      </c>
      <c r="G4222" t="s">
        <v>87</v>
      </c>
      <c r="H4222" t="s">
        <v>1401</v>
      </c>
      <c r="I4222" t="s">
        <v>896</v>
      </c>
      <c r="J4222" t="s">
        <v>897</v>
      </c>
      <c r="K4222" t="s">
        <v>40</v>
      </c>
      <c r="L4222" t="s">
        <v>1069</v>
      </c>
      <c r="M4222" t="s">
        <v>866</v>
      </c>
      <c r="N4222" t="s">
        <v>867</v>
      </c>
      <c r="O4222" t="s">
        <v>1085</v>
      </c>
      <c r="P4222" t="s">
        <v>1086</v>
      </c>
      <c r="Q4222" s="11">
        <v>0</v>
      </c>
      <c r="R4222" s="11">
        <v>0</v>
      </c>
      <c r="S4222" s="11">
        <v>0</v>
      </c>
      <c r="T4222" s="11">
        <v>0</v>
      </c>
      <c r="U4222" s="11">
        <v>0</v>
      </c>
      <c r="V4222" s="11">
        <v>0</v>
      </c>
      <c r="W4222" s="11">
        <v>0</v>
      </c>
      <c r="X4222" s="11">
        <v>0</v>
      </c>
      <c r="Y4222" s="11">
        <v>0</v>
      </c>
      <c r="Z4222" s="11">
        <v>0</v>
      </c>
      <c r="AA4222" s="11">
        <v>5180784259.11553</v>
      </c>
      <c r="AB4222" s="11">
        <v>1101713499.3599999</v>
      </c>
      <c r="AC4222" s="11">
        <v>0</v>
      </c>
      <c r="AD4222" s="11">
        <v>0</v>
      </c>
      <c r="AE4222" s="11">
        <v>3084163840.25</v>
      </c>
      <c r="AF4222" s="11">
        <v>64284960</v>
      </c>
      <c r="AG4222" s="11">
        <v>0</v>
      </c>
      <c r="AH4222" s="11">
        <v>0</v>
      </c>
      <c r="AI4222" s="11">
        <v>0</v>
      </c>
      <c r="AJ4222" s="11">
        <v>0</v>
      </c>
      <c r="AK4222" s="11">
        <v>0</v>
      </c>
      <c r="AL4222" s="11">
        <v>0</v>
      </c>
      <c r="AM4222" s="11">
        <v>0</v>
      </c>
      <c r="AN4222" s="11">
        <v>0</v>
      </c>
      <c r="AO42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8264948099.36553</v>
      </c>
      <c r="AQ42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1165998459.3599999</v>
      </c>
      <c r="AS4222" s="11">
        <f>Table_PBS_SQL_DB2_PBSSQL_PBS_NDP_Tina_CG_QtrlyPerformance_Final[[#This Row],[GOU REL]]+Table_PBS_SQL_DB2_PBSSQL_PBS_NDP_Tina_CG_QtrlyPerformance_Final[[#This Row],[EXT REL]]</f>
        <v>8264948099.36553</v>
      </c>
      <c r="AT4222" s="11">
        <f>Table_PBS_SQL_DB2_PBSSQL_PBS_NDP_Tina_CG_QtrlyPerformance_Final[[#This Row],[GOU EXP]]+Table_PBS_SQL_DB2_PBSSQL_PBS_NDP_Tina_CG_QtrlyPerformance_Final[[#This Row],[EXT EXP]]</f>
        <v>1165998459.3599999</v>
      </c>
      <c r="AU4222" s="11" t="str">
        <f>IF(Table_PBS_SQL_DB2_PBSSQL_PBS_NDP_Tina_CG_QtrlyPerformance_Final[[#This Row],[Item_Code]]&gt;"300000", "Capital", "Recurrent")</f>
        <v>Recurrent</v>
      </c>
    </row>
    <row r="4223" spans="1:47" x14ac:dyDescent="0.25">
      <c r="A4223" t="s">
        <v>49</v>
      </c>
      <c r="B4223" t="s">
        <v>1400</v>
      </c>
      <c r="C4223" t="s">
        <v>31</v>
      </c>
      <c r="D4223" t="s">
        <v>1031</v>
      </c>
      <c r="E4223" t="s">
        <v>75</v>
      </c>
      <c r="F4223" t="s">
        <v>1042</v>
      </c>
      <c r="G4223" t="s">
        <v>87</v>
      </c>
      <c r="H4223" t="s">
        <v>1401</v>
      </c>
      <c r="I4223" t="s">
        <v>896</v>
      </c>
      <c r="J4223" t="s">
        <v>897</v>
      </c>
      <c r="K4223" t="s">
        <v>40</v>
      </c>
      <c r="L4223" t="s">
        <v>1069</v>
      </c>
      <c r="M4223" t="s">
        <v>1044</v>
      </c>
      <c r="N4223" t="s">
        <v>1045</v>
      </c>
      <c r="O4223" t="s">
        <v>1016</v>
      </c>
      <c r="P4223" t="s">
        <v>1017</v>
      </c>
      <c r="Q4223" s="11">
        <v>0</v>
      </c>
      <c r="R4223" s="11">
        <v>0</v>
      </c>
      <c r="S4223" s="11">
        <v>0</v>
      </c>
      <c r="T4223" s="11">
        <v>0</v>
      </c>
      <c r="U4223" s="11">
        <v>0</v>
      </c>
      <c r="V4223" s="11">
        <v>0</v>
      </c>
      <c r="W4223" s="11">
        <v>0</v>
      </c>
      <c r="X4223" s="11">
        <v>0</v>
      </c>
      <c r="Y4223" s="11">
        <v>0</v>
      </c>
      <c r="Z4223" s="11">
        <v>0</v>
      </c>
      <c r="AA4223" s="11">
        <v>26213750.757936593</v>
      </c>
      <c r="AB4223" s="11">
        <v>0</v>
      </c>
      <c r="AC4223" s="11">
        <v>0</v>
      </c>
      <c r="AD4223" s="11">
        <v>0</v>
      </c>
      <c r="AE4223" s="11">
        <v>15605263.25</v>
      </c>
      <c r="AF4223" s="11">
        <v>0</v>
      </c>
      <c r="AG4223" s="11">
        <v>0</v>
      </c>
      <c r="AH4223" s="11">
        <v>0</v>
      </c>
      <c r="AI4223" s="11">
        <v>0</v>
      </c>
      <c r="AJ4223" s="11">
        <v>0</v>
      </c>
      <c r="AK4223" s="11">
        <v>0</v>
      </c>
      <c r="AL4223" s="11">
        <v>0</v>
      </c>
      <c r="AM4223" s="11">
        <v>0</v>
      </c>
      <c r="AN4223" s="11">
        <v>0</v>
      </c>
      <c r="AO42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41819014.007936597</v>
      </c>
      <c r="AQ42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23" s="11">
        <f>Table_PBS_SQL_DB2_PBSSQL_PBS_NDP_Tina_CG_QtrlyPerformance_Final[[#This Row],[GOU REL]]+Table_PBS_SQL_DB2_PBSSQL_PBS_NDP_Tina_CG_QtrlyPerformance_Final[[#This Row],[EXT REL]]</f>
        <v>41819014.007936597</v>
      </c>
      <c r="AT4223" s="11">
        <f>Table_PBS_SQL_DB2_PBSSQL_PBS_NDP_Tina_CG_QtrlyPerformance_Final[[#This Row],[GOU EXP]]+Table_PBS_SQL_DB2_PBSSQL_PBS_NDP_Tina_CG_QtrlyPerformance_Final[[#This Row],[EXT EXP]]</f>
        <v>0</v>
      </c>
      <c r="AU4223" s="11" t="str">
        <f>IF(Table_PBS_SQL_DB2_PBSSQL_PBS_NDP_Tina_CG_QtrlyPerformance_Final[[#This Row],[Item_Code]]&gt;"300000", "Capital", "Recurrent")</f>
        <v>Recurrent</v>
      </c>
    </row>
    <row r="4224" spans="1:47" x14ac:dyDescent="0.25">
      <c r="A4224" t="s">
        <v>49</v>
      </c>
      <c r="B4224" t="s">
        <v>1400</v>
      </c>
      <c r="C4224" t="s">
        <v>31</v>
      </c>
      <c r="D4224" t="s">
        <v>1031</v>
      </c>
      <c r="E4224" t="s">
        <v>75</v>
      </c>
      <c r="F4224" t="s">
        <v>1042</v>
      </c>
      <c r="G4224" t="s">
        <v>87</v>
      </c>
      <c r="H4224" t="s">
        <v>1401</v>
      </c>
      <c r="I4224" t="s">
        <v>499</v>
      </c>
      <c r="J4224" t="s">
        <v>1402</v>
      </c>
      <c r="K4224" t="s">
        <v>1403</v>
      </c>
      <c r="L4224" t="s">
        <v>1404</v>
      </c>
      <c r="M4224" t="s">
        <v>866</v>
      </c>
      <c r="N4224" t="s">
        <v>867</v>
      </c>
      <c r="O4224" t="s">
        <v>922</v>
      </c>
      <c r="P4224" t="s">
        <v>923</v>
      </c>
      <c r="Q4224" s="11">
        <v>0</v>
      </c>
      <c r="R4224" s="11">
        <v>0</v>
      </c>
      <c r="S4224" s="11">
        <v>0</v>
      </c>
      <c r="T4224" s="11">
        <v>0</v>
      </c>
      <c r="U4224" s="11">
        <v>120000000</v>
      </c>
      <c r="V4224" s="11">
        <v>0</v>
      </c>
      <c r="W4224" s="11">
        <v>120000000</v>
      </c>
      <c r="X4224" s="11">
        <v>0</v>
      </c>
      <c r="Y4224" s="11">
        <v>0</v>
      </c>
      <c r="Z4224" s="11">
        <v>0</v>
      </c>
      <c r="AA4224" s="11">
        <v>0</v>
      </c>
      <c r="AB4224" s="11">
        <v>0</v>
      </c>
      <c r="AC4224" s="11">
        <v>30000000</v>
      </c>
      <c r="AD4224" s="11">
        <v>30000000</v>
      </c>
      <c r="AE4224" s="11">
        <v>0</v>
      </c>
      <c r="AF4224" s="11">
        <v>0</v>
      </c>
      <c r="AG4224" s="11">
        <v>30000000</v>
      </c>
      <c r="AH4224" s="11">
        <v>30000000</v>
      </c>
      <c r="AI4224" s="11">
        <v>0</v>
      </c>
      <c r="AJ4224" s="11">
        <v>0</v>
      </c>
      <c r="AK4224" s="11">
        <v>45000000</v>
      </c>
      <c r="AL4224" s="11">
        <v>45000000</v>
      </c>
      <c r="AM4224" s="11">
        <v>0</v>
      </c>
      <c r="AN4224" s="11">
        <v>0</v>
      </c>
      <c r="AO42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105000000</v>
      </c>
      <c r="AP42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105000000</v>
      </c>
      <c r="AR42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24" s="11">
        <f>Table_PBS_SQL_DB2_PBSSQL_PBS_NDP_Tina_CG_QtrlyPerformance_Final[[#This Row],[GOU REL]]+Table_PBS_SQL_DB2_PBSSQL_PBS_NDP_Tina_CG_QtrlyPerformance_Final[[#This Row],[EXT REL]]</f>
        <v>105000000</v>
      </c>
      <c r="AT4224" s="11">
        <f>Table_PBS_SQL_DB2_PBSSQL_PBS_NDP_Tina_CG_QtrlyPerformance_Final[[#This Row],[GOU EXP]]+Table_PBS_SQL_DB2_PBSSQL_PBS_NDP_Tina_CG_QtrlyPerformance_Final[[#This Row],[EXT EXP]]</f>
        <v>105000000</v>
      </c>
      <c r="AU4224" s="11" t="str">
        <f>IF(Table_PBS_SQL_DB2_PBSSQL_PBS_NDP_Tina_CG_QtrlyPerformance_Final[[#This Row],[Item_Code]]&gt;"300000", "Capital", "Recurrent")</f>
        <v>Recurrent</v>
      </c>
    </row>
    <row r="4225" spans="1:47" x14ac:dyDescent="0.25">
      <c r="A4225" t="s">
        <v>49</v>
      </c>
      <c r="B4225" t="s">
        <v>1400</v>
      </c>
      <c r="C4225" t="s">
        <v>31</v>
      </c>
      <c r="D4225" t="s">
        <v>1031</v>
      </c>
      <c r="E4225" t="s">
        <v>75</v>
      </c>
      <c r="F4225" t="s">
        <v>1042</v>
      </c>
      <c r="G4225" t="s">
        <v>87</v>
      </c>
      <c r="H4225" t="s">
        <v>1401</v>
      </c>
      <c r="I4225" t="s">
        <v>499</v>
      </c>
      <c r="J4225" t="s">
        <v>1402</v>
      </c>
      <c r="K4225" t="s">
        <v>1405</v>
      </c>
      <c r="L4225" t="s">
        <v>1406</v>
      </c>
      <c r="M4225" t="s">
        <v>866</v>
      </c>
      <c r="N4225" t="s">
        <v>867</v>
      </c>
      <c r="O4225" t="s">
        <v>1064</v>
      </c>
      <c r="P4225" t="s">
        <v>1065</v>
      </c>
      <c r="Q4225" s="11">
        <v>0</v>
      </c>
      <c r="R4225" s="11">
        <v>0</v>
      </c>
      <c r="S4225" s="11">
        <v>0</v>
      </c>
      <c r="T4225" s="11">
        <v>0</v>
      </c>
      <c r="U4225" s="11">
        <v>48575814</v>
      </c>
      <c r="V4225" s="11">
        <v>0</v>
      </c>
      <c r="W4225" s="11">
        <v>48575814</v>
      </c>
      <c r="X4225" s="11">
        <v>0</v>
      </c>
      <c r="Y4225" s="11">
        <v>0</v>
      </c>
      <c r="Z4225" s="11">
        <v>0</v>
      </c>
      <c r="AA4225" s="11">
        <v>0</v>
      </c>
      <c r="AB4225" s="11">
        <v>0</v>
      </c>
      <c r="AC4225" s="11">
        <v>12144000</v>
      </c>
      <c r="AD4225" s="11">
        <v>12144000</v>
      </c>
      <c r="AE4225" s="11">
        <v>0</v>
      </c>
      <c r="AF4225" s="11">
        <v>0</v>
      </c>
      <c r="AG4225" s="11">
        <v>12144000</v>
      </c>
      <c r="AH4225" s="11">
        <v>12144000</v>
      </c>
      <c r="AI4225" s="11">
        <v>0</v>
      </c>
      <c r="AJ4225" s="11">
        <v>0</v>
      </c>
      <c r="AK4225" s="11">
        <v>24287814</v>
      </c>
      <c r="AL4225" s="11">
        <v>24287814</v>
      </c>
      <c r="AM4225" s="11">
        <v>0</v>
      </c>
      <c r="AN4225" s="11">
        <v>0</v>
      </c>
      <c r="AO42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48575814</v>
      </c>
      <c r="AP42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48575814</v>
      </c>
      <c r="AR42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25" s="11">
        <f>Table_PBS_SQL_DB2_PBSSQL_PBS_NDP_Tina_CG_QtrlyPerformance_Final[[#This Row],[GOU REL]]+Table_PBS_SQL_DB2_PBSSQL_PBS_NDP_Tina_CG_QtrlyPerformance_Final[[#This Row],[EXT REL]]</f>
        <v>48575814</v>
      </c>
      <c r="AT4225" s="11">
        <f>Table_PBS_SQL_DB2_PBSSQL_PBS_NDP_Tina_CG_QtrlyPerformance_Final[[#This Row],[GOU EXP]]+Table_PBS_SQL_DB2_PBSSQL_PBS_NDP_Tina_CG_QtrlyPerformance_Final[[#This Row],[EXT EXP]]</f>
        <v>48575814</v>
      </c>
      <c r="AU4225" s="11" t="str">
        <f>IF(Table_PBS_SQL_DB2_PBSSQL_PBS_NDP_Tina_CG_QtrlyPerformance_Final[[#This Row],[Item_Code]]&gt;"300000", "Capital", "Recurrent")</f>
        <v>Recurrent</v>
      </c>
    </row>
    <row r="4226" spans="1:47" x14ac:dyDescent="0.25">
      <c r="A4226" t="s">
        <v>49</v>
      </c>
      <c r="B4226" t="s">
        <v>1400</v>
      </c>
      <c r="C4226" t="s">
        <v>31</v>
      </c>
      <c r="D4226" t="s">
        <v>1031</v>
      </c>
      <c r="E4226" t="s">
        <v>75</v>
      </c>
      <c r="F4226" t="s">
        <v>1042</v>
      </c>
      <c r="G4226" t="s">
        <v>87</v>
      </c>
      <c r="H4226" t="s">
        <v>1401</v>
      </c>
      <c r="I4226" t="s">
        <v>499</v>
      </c>
      <c r="J4226" t="s">
        <v>1402</v>
      </c>
      <c r="K4226" t="s">
        <v>1405</v>
      </c>
      <c r="L4226" t="s">
        <v>1406</v>
      </c>
      <c r="M4226" t="s">
        <v>1044</v>
      </c>
      <c r="N4226" t="s">
        <v>1045</v>
      </c>
      <c r="O4226" t="s">
        <v>1052</v>
      </c>
      <c r="P4226" t="s">
        <v>1053</v>
      </c>
      <c r="Q4226" s="11">
        <v>0</v>
      </c>
      <c r="R4226" s="11">
        <v>0</v>
      </c>
      <c r="S4226" s="11">
        <v>0</v>
      </c>
      <c r="T4226" s="11">
        <v>0</v>
      </c>
      <c r="U4226" s="11">
        <v>12332141852</v>
      </c>
      <c r="V4226" s="11">
        <v>0</v>
      </c>
      <c r="W4226" s="11">
        <v>12332141852</v>
      </c>
      <c r="X4226" s="11">
        <v>0</v>
      </c>
      <c r="Y4226" s="11">
        <v>0</v>
      </c>
      <c r="Z4226" s="11">
        <v>0</v>
      </c>
      <c r="AA4226" s="11">
        <v>0</v>
      </c>
      <c r="AB4226" s="11">
        <v>0</v>
      </c>
      <c r="AC4226" s="11">
        <v>5700000000</v>
      </c>
      <c r="AD4226" s="11">
        <v>5200000000</v>
      </c>
      <c r="AE4226" s="11">
        <v>0</v>
      </c>
      <c r="AF4226" s="11">
        <v>0</v>
      </c>
      <c r="AG4226" s="11">
        <v>3000000000</v>
      </c>
      <c r="AH4226" s="11">
        <v>3500000000</v>
      </c>
      <c r="AI4226" s="11">
        <v>0</v>
      </c>
      <c r="AJ4226" s="11">
        <v>0</v>
      </c>
      <c r="AK4226" s="11">
        <v>2950000000</v>
      </c>
      <c r="AL4226" s="11">
        <v>2950000000</v>
      </c>
      <c r="AM4226" s="11">
        <v>0</v>
      </c>
      <c r="AN4226" s="11">
        <v>0</v>
      </c>
      <c r="AO42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11650000000</v>
      </c>
      <c r="AP42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11650000000</v>
      </c>
      <c r="AR42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26" s="11">
        <f>Table_PBS_SQL_DB2_PBSSQL_PBS_NDP_Tina_CG_QtrlyPerformance_Final[[#This Row],[GOU REL]]+Table_PBS_SQL_DB2_PBSSQL_PBS_NDP_Tina_CG_QtrlyPerformance_Final[[#This Row],[EXT REL]]</f>
        <v>11650000000</v>
      </c>
      <c r="AT4226" s="11">
        <f>Table_PBS_SQL_DB2_PBSSQL_PBS_NDP_Tina_CG_QtrlyPerformance_Final[[#This Row],[GOU EXP]]+Table_PBS_SQL_DB2_PBSSQL_PBS_NDP_Tina_CG_QtrlyPerformance_Final[[#This Row],[EXT EXP]]</f>
        <v>11650000000</v>
      </c>
      <c r="AU4226" s="11" t="str">
        <f>IF(Table_PBS_SQL_DB2_PBSSQL_PBS_NDP_Tina_CG_QtrlyPerformance_Final[[#This Row],[Item_Code]]&gt;"300000", "Capital", "Recurrent")</f>
        <v>Capital</v>
      </c>
    </row>
    <row r="4227" spans="1:47" x14ac:dyDescent="0.25">
      <c r="A4227" t="s">
        <v>49</v>
      </c>
      <c r="B4227" t="s">
        <v>1400</v>
      </c>
      <c r="C4227" t="s">
        <v>31</v>
      </c>
      <c r="D4227" t="s">
        <v>1031</v>
      </c>
      <c r="E4227" t="s">
        <v>75</v>
      </c>
      <c r="F4227" t="s">
        <v>1042</v>
      </c>
      <c r="G4227" t="s">
        <v>87</v>
      </c>
      <c r="H4227" t="s">
        <v>1401</v>
      </c>
      <c r="I4227" t="s">
        <v>499</v>
      </c>
      <c r="J4227" t="s">
        <v>1402</v>
      </c>
      <c r="K4227" t="s">
        <v>1405</v>
      </c>
      <c r="L4227" t="s">
        <v>1406</v>
      </c>
      <c r="M4227" t="s">
        <v>1044</v>
      </c>
      <c r="N4227" t="s">
        <v>1045</v>
      </c>
      <c r="O4227" t="s">
        <v>893</v>
      </c>
      <c r="P4227" t="s">
        <v>894</v>
      </c>
      <c r="Q4227" s="11">
        <v>0</v>
      </c>
      <c r="R4227" s="11">
        <v>0</v>
      </c>
      <c r="S4227" s="11">
        <v>0</v>
      </c>
      <c r="T4227" s="11">
        <v>0</v>
      </c>
      <c r="U4227" s="11">
        <v>150000000</v>
      </c>
      <c r="V4227" s="11">
        <v>0</v>
      </c>
      <c r="W4227" s="11">
        <v>150000000</v>
      </c>
      <c r="X4227" s="11">
        <v>0</v>
      </c>
      <c r="Y4227" s="11">
        <v>0</v>
      </c>
      <c r="Z4227" s="11">
        <v>0</v>
      </c>
      <c r="AA4227" s="11">
        <v>0</v>
      </c>
      <c r="AB4227" s="11">
        <v>0</v>
      </c>
      <c r="AC4227" s="11">
        <v>37500000</v>
      </c>
      <c r="AD4227" s="11">
        <v>37500000</v>
      </c>
      <c r="AE4227" s="11">
        <v>0</v>
      </c>
      <c r="AF4227" s="11">
        <v>0</v>
      </c>
      <c r="AG4227" s="11">
        <v>0</v>
      </c>
      <c r="AH4227" s="11">
        <v>0</v>
      </c>
      <c r="AI4227" s="11">
        <v>0</v>
      </c>
      <c r="AJ4227" s="11">
        <v>0</v>
      </c>
      <c r="AK4227" s="11">
        <v>0</v>
      </c>
      <c r="AL4227" s="11">
        <v>0</v>
      </c>
      <c r="AM4227" s="11">
        <v>0</v>
      </c>
      <c r="AN4227" s="11">
        <v>0</v>
      </c>
      <c r="AO42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37500000</v>
      </c>
      <c r="AP42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37500000</v>
      </c>
      <c r="AR42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27" s="11">
        <f>Table_PBS_SQL_DB2_PBSSQL_PBS_NDP_Tina_CG_QtrlyPerformance_Final[[#This Row],[GOU REL]]+Table_PBS_SQL_DB2_PBSSQL_PBS_NDP_Tina_CG_QtrlyPerformance_Final[[#This Row],[EXT REL]]</f>
        <v>37500000</v>
      </c>
      <c r="AT4227" s="11">
        <f>Table_PBS_SQL_DB2_PBSSQL_PBS_NDP_Tina_CG_QtrlyPerformance_Final[[#This Row],[GOU EXP]]+Table_PBS_SQL_DB2_PBSSQL_PBS_NDP_Tina_CG_QtrlyPerformance_Final[[#This Row],[EXT EXP]]</f>
        <v>37500000</v>
      </c>
      <c r="AU4227" s="11" t="str">
        <f>IF(Table_PBS_SQL_DB2_PBSSQL_PBS_NDP_Tina_CG_QtrlyPerformance_Final[[#This Row],[Item_Code]]&gt;"300000", "Capital", "Recurrent")</f>
        <v>Capital</v>
      </c>
    </row>
    <row r="4228" spans="1:47" x14ac:dyDescent="0.25">
      <c r="A4228" t="s">
        <v>49</v>
      </c>
      <c r="B4228" t="s">
        <v>1400</v>
      </c>
      <c r="C4228" t="s">
        <v>31</v>
      </c>
      <c r="D4228" t="s">
        <v>1031</v>
      </c>
      <c r="E4228" t="s">
        <v>75</v>
      </c>
      <c r="F4228" t="s">
        <v>1042</v>
      </c>
      <c r="G4228" t="s">
        <v>87</v>
      </c>
      <c r="H4228" t="s">
        <v>1401</v>
      </c>
      <c r="I4228" t="s">
        <v>499</v>
      </c>
      <c r="J4228" t="s">
        <v>1402</v>
      </c>
      <c r="K4228" t="s">
        <v>1407</v>
      </c>
      <c r="L4228" t="s">
        <v>1408</v>
      </c>
      <c r="M4228" t="s">
        <v>866</v>
      </c>
      <c r="N4228" t="s">
        <v>867</v>
      </c>
      <c r="O4228" t="s">
        <v>1016</v>
      </c>
      <c r="P4228" t="s">
        <v>1017</v>
      </c>
      <c r="Q4228" s="11">
        <v>0</v>
      </c>
      <c r="R4228" s="11">
        <v>0</v>
      </c>
      <c r="S4228" s="11">
        <v>0</v>
      </c>
      <c r="T4228" s="11">
        <v>0</v>
      </c>
      <c r="U4228" s="11">
        <v>33000000</v>
      </c>
      <c r="V4228" s="11">
        <v>0</v>
      </c>
      <c r="W4228" s="11">
        <v>33000000</v>
      </c>
      <c r="X4228" s="11">
        <v>0</v>
      </c>
      <c r="Y4228" s="11">
        <v>0</v>
      </c>
      <c r="Z4228" s="11">
        <v>0</v>
      </c>
      <c r="AA4228" s="11">
        <v>0</v>
      </c>
      <c r="AB4228" s="11">
        <v>0</v>
      </c>
      <c r="AC4228" s="11">
        <v>8250000</v>
      </c>
      <c r="AD4228" s="11">
        <v>8250000</v>
      </c>
      <c r="AE4228" s="11">
        <v>0</v>
      </c>
      <c r="AF4228" s="11">
        <v>0</v>
      </c>
      <c r="AG4228" s="11">
        <v>8250000</v>
      </c>
      <c r="AH4228" s="11">
        <v>8250000</v>
      </c>
      <c r="AI4228" s="11">
        <v>0</v>
      </c>
      <c r="AJ4228" s="11">
        <v>0</v>
      </c>
      <c r="AK4228" s="11">
        <v>16500000</v>
      </c>
      <c r="AL4228" s="11">
        <v>16500000</v>
      </c>
      <c r="AM4228" s="11">
        <v>0</v>
      </c>
      <c r="AN4228" s="11">
        <v>0</v>
      </c>
      <c r="AO42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33000000</v>
      </c>
      <c r="AP42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33000000</v>
      </c>
      <c r="AR42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28" s="11">
        <f>Table_PBS_SQL_DB2_PBSSQL_PBS_NDP_Tina_CG_QtrlyPerformance_Final[[#This Row],[GOU REL]]+Table_PBS_SQL_DB2_PBSSQL_PBS_NDP_Tina_CG_QtrlyPerformance_Final[[#This Row],[EXT REL]]</f>
        <v>33000000</v>
      </c>
      <c r="AT4228" s="11">
        <f>Table_PBS_SQL_DB2_PBSSQL_PBS_NDP_Tina_CG_QtrlyPerformance_Final[[#This Row],[GOU EXP]]+Table_PBS_SQL_DB2_PBSSQL_PBS_NDP_Tina_CG_QtrlyPerformance_Final[[#This Row],[EXT EXP]]</f>
        <v>33000000</v>
      </c>
      <c r="AU4228" s="11" t="str">
        <f>IF(Table_PBS_SQL_DB2_PBSSQL_PBS_NDP_Tina_CG_QtrlyPerformance_Final[[#This Row],[Item_Code]]&gt;"300000", "Capital", "Recurrent")</f>
        <v>Recurrent</v>
      </c>
    </row>
    <row r="4229" spans="1:47" x14ac:dyDescent="0.25">
      <c r="A4229" t="s">
        <v>49</v>
      </c>
      <c r="B4229" t="s">
        <v>1400</v>
      </c>
      <c r="C4229" t="s">
        <v>31</v>
      </c>
      <c r="D4229" t="s">
        <v>1031</v>
      </c>
      <c r="E4229" t="s">
        <v>75</v>
      </c>
      <c r="F4229" t="s">
        <v>1042</v>
      </c>
      <c r="G4229" t="s">
        <v>87</v>
      </c>
      <c r="H4229" t="s">
        <v>1401</v>
      </c>
      <c r="I4229" t="s">
        <v>499</v>
      </c>
      <c r="J4229" t="s">
        <v>1402</v>
      </c>
      <c r="K4229" t="s">
        <v>1407</v>
      </c>
      <c r="L4229" t="s">
        <v>1408</v>
      </c>
      <c r="M4229" t="s">
        <v>866</v>
      </c>
      <c r="N4229" t="s">
        <v>867</v>
      </c>
      <c r="O4229" t="s">
        <v>1124</v>
      </c>
      <c r="P4229" t="s">
        <v>1125</v>
      </c>
      <c r="Q4229" s="11">
        <v>0</v>
      </c>
      <c r="R4229" s="11">
        <v>0</v>
      </c>
      <c r="S4229" s="11">
        <v>0</v>
      </c>
      <c r="T4229" s="11">
        <v>0</v>
      </c>
      <c r="U4229" s="11">
        <v>22000000</v>
      </c>
      <c r="V4229" s="11">
        <v>0</v>
      </c>
      <c r="W4229" s="11">
        <v>22000000</v>
      </c>
      <c r="X4229" s="11">
        <v>0</v>
      </c>
      <c r="Y4229" s="11">
        <v>0</v>
      </c>
      <c r="Z4229" s="11">
        <v>0</v>
      </c>
      <c r="AA4229" s="11">
        <v>0</v>
      </c>
      <c r="AB4229" s="11">
        <v>0</v>
      </c>
      <c r="AC4229" s="11">
        <v>5500000</v>
      </c>
      <c r="AD4229" s="11">
        <v>5500000</v>
      </c>
      <c r="AE4229" s="11">
        <v>0</v>
      </c>
      <c r="AF4229" s="11">
        <v>0</v>
      </c>
      <c r="AG4229" s="11">
        <v>5500000</v>
      </c>
      <c r="AH4229" s="11">
        <v>5500000</v>
      </c>
      <c r="AI4229" s="11">
        <v>0</v>
      </c>
      <c r="AJ4229" s="11">
        <v>0</v>
      </c>
      <c r="AK4229" s="11">
        <v>11000000</v>
      </c>
      <c r="AL4229" s="11">
        <v>11000000</v>
      </c>
      <c r="AM4229" s="11">
        <v>0</v>
      </c>
      <c r="AN4229" s="11">
        <v>0</v>
      </c>
      <c r="AO42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22000000</v>
      </c>
      <c r="AP42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22000000</v>
      </c>
      <c r="AR42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29" s="11">
        <f>Table_PBS_SQL_DB2_PBSSQL_PBS_NDP_Tina_CG_QtrlyPerformance_Final[[#This Row],[GOU REL]]+Table_PBS_SQL_DB2_PBSSQL_PBS_NDP_Tina_CG_QtrlyPerformance_Final[[#This Row],[EXT REL]]</f>
        <v>22000000</v>
      </c>
      <c r="AT4229" s="11">
        <f>Table_PBS_SQL_DB2_PBSSQL_PBS_NDP_Tina_CG_QtrlyPerformance_Final[[#This Row],[GOU EXP]]+Table_PBS_SQL_DB2_PBSSQL_PBS_NDP_Tina_CG_QtrlyPerformance_Final[[#This Row],[EXT EXP]]</f>
        <v>22000000</v>
      </c>
      <c r="AU4229" s="11" t="str">
        <f>IF(Table_PBS_SQL_DB2_PBSSQL_PBS_NDP_Tina_CG_QtrlyPerformance_Final[[#This Row],[Item_Code]]&gt;"300000", "Capital", "Recurrent")</f>
        <v>Recurrent</v>
      </c>
    </row>
    <row r="4230" spans="1:47" x14ac:dyDescent="0.25">
      <c r="A4230" t="s">
        <v>49</v>
      </c>
      <c r="B4230" t="s">
        <v>1400</v>
      </c>
      <c r="C4230" t="s">
        <v>31</v>
      </c>
      <c r="D4230" t="s">
        <v>1031</v>
      </c>
      <c r="E4230" t="s">
        <v>75</v>
      </c>
      <c r="F4230" t="s">
        <v>1042</v>
      </c>
      <c r="G4230" t="s">
        <v>87</v>
      </c>
      <c r="H4230" t="s">
        <v>1401</v>
      </c>
      <c r="I4230" t="s">
        <v>499</v>
      </c>
      <c r="J4230" t="s">
        <v>1402</v>
      </c>
      <c r="K4230" t="s">
        <v>1409</v>
      </c>
      <c r="L4230" t="s">
        <v>1410</v>
      </c>
      <c r="M4230" t="s">
        <v>866</v>
      </c>
      <c r="N4230" t="s">
        <v>867</v>
      </c>
      <c r="O4230" t="s">
        <v>1002</v>
      </c>
      <c r="P4230" t="s">
        <v>1003</v>
      </c>
      <c r="Q4230" s="11">
        <v>0</v>
      </c>
      <c r="R4230" s="11">
        <v>0</v>
      </c>
      <c r="S4230" s="11">
        <v>0</v>
      </c>
      <c r="T4230" s="11">
        <v>0</v>
      </c>
      <c r="U4230" s="11">
        <v>73500000</v>
      </c>
      <c r="V4230" s="11">
        <v>0</v>
      </c>
      <c r="W4230" s="11">
        <v>73500000</v>
      </c>
      <c r="X4230" s="11">
        <v>0</v>
      </c>
      <c r="Y4230" s="11">
        <v>0</v>
      </c>
      <c r="Z4230" s="11">
        <v>0</v>
      </c>
      <c r="AA4230" s="11">
        <v>0</v>
      </c>
      <c r="AB4230" s="11">
        <v>0</v>
      </c>
      <c r="AC4230" s="11">
        <v>18375000</v>
      </c>
      <c r="AD4230" s="11">
        <v>18375000</v>
      </c>
      <c r="AE4230" s="11">
        <v>0</v>
      </c>
      <c r="AF4230" s="11">
        <v>0</v>
      </c>
      <c r="AG4230" s="11">
        <v>18375000</v>
      </c>
      <c r="AH4230" s="11">
        <v>18165000</v>
      </c>
      <c r="AI4230" s="11">
        <v>0</v>
      </c>
      <c r="AJ4230" s="11">
        <v>0</v>
      </c>
      <c r="AK4230" s="11">
        <v>0</v>
      </c>
      <c r="AL4230" s="11">
        <v>210000</v>
      </c>
      <c r="AM4230" s="11">
        <v>0</v>
      </c>
      <c r="AN4230" s="11">
        <v>0</v>
      </c>
      <c r="AO42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36750000</v>
      </c>
      <c r="AP42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36750000</v>
      </c>
      <c r="AR42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0" s="11">
        <f>Table_PBS_SQL_DB2_PBSSQL_PBS_NDP_Tina_CG_QtrlyPerformance_Final[[#This Row],[GOU REL]]+Table_PBS_SQL_DB2_PBSSQL_PBS_NDP_Tina_CG_QtrlyPerformance_Final[[#This Row],[EXT REL]]</f>
        <v>36750000</v>
      </c>
      <c r="AT4230" s="11">
        <f>Table_PBS_SQL_DB2_PBSSQL_PBS_NDP_Tina_CG_QtrlyPerformance_Final[[#This Row],[GOU EXP]]+Table_PBS_SQL_DB2_PBSSQL_PBS_NDP_Tina_CG_QtrlyPerformance_Final[[#This Row],[EXT EXP]]</f>
        <v>36750000</v>
      </c>
      <c r="AU4230" s="11" t="str">
        <f>IF(Table_PBS_SQL_DB2_PBSSQL_PBS_NDP_Tina_CG_QtrlyPerformance_Final[[#This Row],[Item_Code]]&gt;"300000", "Capital", "Recurrent")</f>
        <v>Recurrent</v>
      </c>
    </row>
    <row r="4231" spans="1:47" x14ac:dyDescent="0.25">
      <c r="A4231" t="s">
        <v>49</v>
      </c>
      <c r="B4231" t="s">
        <v>1400</v>
      </c>
      <c r="C4231" t="s">
        <v>31</v>
      </c>
      <c r="D4231" t="s">
        <v>1031</v>
      </c>
      <c r="E4231" t="s">
        <v>75</v>
      </c>
      <c r="F4231" t="s">
        <v>1042</v>
      </c>
      <c r="G4231" t="s">
        <v>87</v>
      </c>
      <c r="H4231" t="s">
        <v>1401</v>
      </c>
      <c r="I4231" t="s">
        <v>499</v>
      </c>
      <c r="J4231" t="s">
        <v>1402</v>
      </c>
      <c r="K4231" t="s">
        <v>1409</v>
      </c>
      <c r="L4231" t="s">
        <v>1410</v>
      </c>
      <c r="M4231" t="s">
        <v>866</v>
      </c>
      <c r="N4231" t="s">
        <v>867</v>
      </c>
      <c r="O4231" t="s">
        <v>1295</v>
      </c>
      <c r="P4231" t="s">
        <v>1296</v>
      </c>
      <c r="Q4231" s="11">
        <v>0</v>
      </c>
      <c r="R4231" s="11">
        <v>0</v>
      </c>
      <c r="S4231" s="11">
        <v>0</v>
      </c>
      <c r="T4231" s="11">
        <v>0</v>
      </c>
      <c r="U4231" s="11">
        <v>5000000</v>
      </c>
      <c r="V4231" s="11">
        <v>0</v>
      </c>
      <c r="W4231" s="11">
        <v>5000000</v>
      </c>
      <c r="X4231" s="11">
        <v>0</v>
      </c>
      <c r="Y4231" s="11">
        <v>0</v>
      </c>
      <c r="Z4231" s="11">
        <v>0</v>
      </c>
      <c r="AA4231" s="11">
        <v>0</v>
      </c>
      <c r="AB4231" s="11">
        <v>0</v>
      </c>
      <c r="AC4231" s="11">
        <v>1250000</v>
      </c>
      <c r="AD4231" s="11">
        <v>1250000</v>
      </c>
      <c r="AE4231" s="11">
        <v>0</v>
      </c>
      <c r="AF4231" s="11">
        <v>0</v>
      </c>
      <c r="AG4231" s="11">
        <v>1250000</v>
      </c>
      <c r="AH4231" s="11">
        <v>1250000</v>
      </c>
      <c r="AI4231" s="11">
        <v>0</v>
      </c>
      <c r="AJ4231" s="11">
        <v>0</v>
      </c>
      <c r="AK4231" s="11">
        <v>0</v>
      </c>
      <c r="AL4231" s="11">
        <v>0</v>
      </c>
      <c r="AM4231" s="11">
        <v>0</v>
      </c>
      <c r="AN4231" s="11">
        <v>0</v>
      </c>
      <c r="AO42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42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42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1" s="11">
        <f>Table_PBS_SQL_DB2_PBSSQL_PBS_NDP_Tina_CG_QtrlyPerformance_Final[[#This Row],[GOU REL]]+Table_PBS_SQL_DB2_PBSSQL_PBS_NDP_Tina_CG_QtrlyPerformance_Final[[#This Row],[EXT REL]]</f>
        <v>2500000</v>
      </c>
      <c r="AT4231" s="11">
        <f>Table_PBS_SQL_DB2_PBSSQL_PBS_NDP_Tina_CG_QtrlyPerformance_Final[[#This Row],[GOU EXP]]+Table_PBS_SQL_DB2_PBSSQL_PBS_NDP_Tina_CG_QtrlyPerformance_Final[[#This Row],[EXT EXP]]</f>
        <v>2500000</v>
      </c>
      <c r="AU4231" s="11" t="str">
        <f>IF(Table_PBS_SQL_DB2_PBSSQL_PBS_NDP_Tina_CG_QtrlyPerformance_Final[[#This Row],[Item_Code]]&gt;"300000", "Capital", "Recurrent")</f>
        <v>Recurrent</v>
      </c>
    </row>
    <row r="4232" spans="1:47" x14ac:dyDescent="0.25">
      <c r="A4232" t="s">
        <v>49</v>
      </c>
      <c r="B4232" t="s">
        <v>1400</v>
      </c>
      <c r="C4232" t="s">
        <v>31</v>
      </c>
      <c r="D4232" t="s">
        <v>1031</v>
      </c>
      <c r="E4232" t="s">
        <v>75</v>
      </c>
      <c r="F4232" t="s">
        <v>1042</v>
      </c>
      <c r="G4232" t="s">
        <v>87</v>
      </c>
      <c r="H4232" t="s">
        <v>1401</v>
      </c>
      <c r="I4232" t="s">
        <v>499</v>
      </c>
      <c r="J4232" t="s">
        <v>1402</v>
      </c>
      <c r="K4232" t="s">
        <v>1409</v>
      </c>
      <c r="L4232" t="s">
        <v>1410</v>
      </c>
      <c r="M4232" t="s">
        <v>866</v>
      </c>
      <c r="N4232" t="s">
        <v>867</v>
      </c>
      <c r="O4232" t="s">
        <v>1005</v>
      </c>
      <c r="P4232" t="s">
        <v>1006</v>
      </c>
      <c r="Q4232" s="11">
        <v>0</v>
      </c>
      <c r="R4232" s="11">
        <v>0</v>
      </c>
      <c r="S4232" s="11">
        <v>0</v>
      </c>
      <c r="T4232" s="11">
        <v>0</v>
      </c>
      <c r="U4232" s="11">
        <v>62400000</v>
      </c>
      <c r="V4232" s="11">
        <v>0</v>
      </c>
      <c r="W4232" s="11">
        <v>62400000</v>
      </c>
      <c r="X4232" s="11">
        <v>0</v>
      </c>
      <c r="Y4232" s="11">
        <v>0</v>
      </c>
      <c r="Z4232" s="11">
        <v>0</v>
      </c>
      <c r="AA4232" s="11">
        <v>0</v>
      </c>
      <c r="AB4232" s="11">
        <v>0</v>
      </c>
      <c r="AC4232" s="11">
        <v>15600000</v>
      </c>
      <c r="AD4232" s="11">
        <v>15599973</v>
      </c>
      <c r="AE4232" s="11">
        <v>0</v>
      </c>
      <c r="AF4232" s="11">
        <v>0</v>
      </c>
      <c r="AG4232" s="11">
        <v>15600000</v>
      </c>
      <c r="AH4232" s="11">
        <v>4149600</v>
      </c>
      <c r="AI4232" s="11">
        <v>0</v>
      </c>
      <c r="AJ4232" s="11">
        <v>0</v>
      </c>
      <c r="AK4232" s="11">
        <v>1000000</v>
      </c>
      <c r="AL4232" s="11">
        <v>12450427</v>
      </c>
      <c r="AM4232" s="11">
        <v>0</v>
      </c>
      <c r="AN4232" s="11">
        <v>0</v>
      </c>
      <c r="AO42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32200000</v>
      </c>
      <c r="AP42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32200000</v>
      </c>
      <c r="AR42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2" s="11">
        <f>Table_PBS_SQL_DB2_PBSSQL_PBS_NDP_Tina_CG_QtrlyPerformance_Final[[#This Row],[GOU REL]]+Table_PBS_SQL_DB2_PBSSQL_PBS_NDP_Tina_CG_QtrlyPerformance_Final[[#This Row],[EXT REL]]</f>
        <v>32200000</v>
      </c>
      <c r="AT4232" s="11">
        <f>Table_PBS_SQL_DB2_PBSSQL_PBS_NDP_Tina_CG_QtrlyPerformance_Final[[#This Row],[GOU EXP]]+Table_PBS_SQL_DB2_PBSSQL_PBS_NDP_Tina_CG_QtrlyPerformance_Final[[#This Row],[EXT EXP]]</f>
        <v>32200000</v>
      </c>
      <c r="AU4232" s="11" t="str">
        <f>IF(Table_PBS_SQL_DB2_PBSSQL_PBS_NDP_Tina_CG_QtrlyPerformance_Final[[#This Row],[Item_Code]]&gt;"300000", "Capital", "Recurrent")</f>
        <v>Recurrent</v>
      </c>
    </row>
    <row r="4233" spans="1:47" x14ac:dyDescent="0.25">
      <c r="A4233" t="s">
        <v>49</v>
      </c>
      <c r="B4233" t="s">
        <v>1400</v>
      </c>
      <c r="C4233" t="s">
        <v>31</v>
      </c>
      <c r="D4233" t="s">
        <v>1031</v>
      </c>
      <c r="E4233" t="s">
        <v>75</v>
      </c>
      <c r="F4233" t="s">
        <v>1042</v>
      </c>
      <c r="G4233" t="s">
        <v>87</v>
      </c>
      <c r="H4233" t="s">
        <v>1401</v>
      </c>
      <c r="I4233" t="s">
        <v>499</v>
      </c>
      <c r="J4233" t="s">
        <v>1402</v>
      </c>
      <c r="K4233" t="s">
        <v>1411</v>
      </c>
      <c r="L4233" t="s">
        <v>1412</v>
      </c>
      <c r="M4233" t="s">
        <v>866</v>
      </c>
      <c r="N4233" t="s">
        <v>867</v>
      </c>
      <c r="O4233" t="s">
        <v>1002</v>
      </c>
      <c r="P4233" t="s">
        <v>1003</v>
      </c>
      <c r="Q4233" s="11">
        <v>0</v>
      </c>
      <c r="R4233" s="11">
        <v>0</v>
      </c>
      <c r="S4233" s="11">
        <v>0</v>
      </c>
      <c r="T4233" s="11">
        <v>0</v>
      </c>
      <c r="U4233" s="11">
        <v>4000000</v>
      </c>
      <c r="V4233" s="11">
        <v>0</v>
      </c>
      <c r="W4233" s="11">
        <v>4000000</v>
      </c>
      <c r="X4233" s="11">
        <v>0</v>
      </c>
      <c r="Y4233" s="11">
        <v>0</v>
      </c>
      <c r="Z4233" s="11">
        <v>0</v>
      </c>
      <c r="AA4233" s="11">
        <v>0</v>
      </c>
      <c r="AB4233" s="11">
        <v>0</v>
      </c>
      <c r="AC4233" s="11">
        <v>0</v>
      </c>
      <c r="AD4233" s="11">
        <v>0</v>
      </c>
      <c r="AE4233" s="11">
        <v>0</v>
      </c>
      <c r="AF4233" s="11">
        <v>0</v>
      </c>
      <c r="AG4233" s="11">
        <v>1000000</v>
      </c>
      <c r="AH4233" s="11">
        <v>1000000</v>
      </c>
      <c r="AI4233" s="11">
        <v>0</v>
      </c>
      <c r="AJ4233" s="11">
        <v>0</v>
      </c>
      <c r="AK4233" s="11">
        <v>3000000</v>
      </c>
      <c r="AL4233" s="11">
        <v>3000000</v>
      </c>
      <c r="AM4233" s="11">
        <v>0</v>
      </c>
      <c r="AN4233" s="11">
        <v>0</v>
      </c>
      <c r="AO42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42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42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3" s="11">
        <f>Table_PBS_SQL_DB2_PBSSQL_PBS_NDP_Tina_CG_QtrlyPerformance_Final[[#This Row],[GOU REL]]+Table_PBS_SQL_DB2_PBSSQL_PBS_NDP_Tina_CG_QtrlyPerformance_Final[[#This Row],[EXT REL]]</f>
        <v>4000000</v>
      </c>
      <c r="AT4233" s="11">
        <f>Table_PBS_SQL_DB2_PBSSQL_PBS_NDP_Tina_CG_QtrlyPerformance_Final[[#This Row],[GOU EXP]]+Table_PBS_SQL_DB2_PBSSQL_PBS_NDP_Tina_CG_QtrlyPerformance_Final[[#This Row],[EXT EXP]]</f>
        <v>4000000</v>
      </c>
      <c r="AU4233" s="11" t="str">
        <f>IF(Table_PBS_SQL_DB2_PBSSQL_PBS_NDP_Tina_CG_QtrlyPerformance_Final[[#This Row],[Item_Code]]&gt;"300000", "Capital", "Recurrent")</f>
        <v>Recurrent</v>
      </c>
    </row>
    <row r="4234" spans="1:47" x14ac:dyDescent="0.25">
      <c r="A4234" t="s">
        <v>49</v>
      </c>
      <c r="B4234" t="s">
        <v>1400</v>
      </c>
      <c r="C4234" t="s">
        <v>31</v>
      </c>
      <c r="D4234" t="s">
        <v>1031</v>
      </c>
      <c r="E4234" t="s">
        <v>75</v>
      </c>
      <c r="F4234" t="s">
        <v>1042</v>
      </c>
      <c r="G4234" t="s">
        <v>87</v>
      </c>
      <c r="H4234" t="s">
        <v>1401</v>
      </c>
      <c r="I4234" t="s">
        <v>499</v>
      </c>
      <c r="J4234" t="s">
        <v>1402</v>
      </c>
      <c r="K4234" t="s">
        <v>1411</v>
      </c>
      <c r="L4234" t="s">
        <v>1412</v>
      </c>
      <c r="M4234" t="s">
        <v>866</v>
      </c>
      <c r="N4234" t="s">
        <v>867</v>
      </c>
      <c r="O4234" t="s">
        <v>1734</v>
      </c>
      <c r="P4234" t="s">
        <v>1735</v>
      </c>
      <c r="Q4234" s="11">
        <v>0</v>
      </c>
      <c r="R4234" s="11">
        <v>0</v>
      </c>
      <c r="S4234" s="11">
        <v>0</v>
      </c>
      <c r="T4234" s="11">
        <v>0</v>
      </c>
      <c r="U4234" s="11">
        <v>4000000</v>
      </c>
      <c r="V4234" s="11">
        <v>0</v>
      </c>
      <c r="W4234" s="11">
        <v>4000000</v>
      </c>
      <c r="X4234" s="11">
        <v>0</v>
      </c>
      <c r="Y4234" s="11">
        <v>0</v>
      </c>
      <c r="Z4234" s="11">
        <v>0</v>
      </c>
      <c r="AA4234" s="11">
        <v>0</v>
      </c>
      <c r="AB4234" s="11">
        <v>0</v>
      </c>
      <c r="AC4234" s="11">
        <v>0</v>
      </c>
      <c r="AD4234" s="11">
        <v>0</v>
      </c>
      <c r="AE4234" s="11">
        <v>0</v>
      </c>
      <c r="AF4234" s="11">
        <v>0</v>
      </c>
      <c r="AG4234" s="11">
        <v>1000000</v>
      </c>
      <c r="AH4234" s="11">
        <v>1000000</v>
      </c>
      <c r="AI4234" s="11">
        <v>0</v>
      </c>
      <c r="AJ4234" s="11">
        <v>0</v>
      </c>
      <c r="AK4234" s="11">
        <v>3000000</v>
      </c>
      <c r="AL4234" s="11">
        <v>3000000</v>
      </c>
      <c r="AM4234" s="11">
        <v>0</v>
      </c>
      <c r="AN4234" s="11">
        <v>0</v>
      </c>
      <c r="AO42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42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42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4" s="11">
        <f>Table_PBS_SQL_DB2_PBSSQL_PBS_NDP_Tina_CG_QtrlyPerformance_Final[[#This Row],[GOU REL]]+Table_PBS_SQL_DB2_PBSSQL_PBS_NDP_Tina_CG_QtrlyPerformance_Final[[#This Row],[EXT REL]]</f>
        <v>4000000</v>
      </c>
      <c r="AT4234" s="11">
        <f>Table_PBS_SQL_DB2_PBSSQL_PBS_NDP_Tina_CG_QtrlyPerformance_Final[[#This Row],[GOU EXP]]+Table_PBS_SQL_DB2_PBSSQL_PBS_NDP_Tina_CG_QtrlyPerformance_Final[[#This Row],[EXT EXP]]</f>
        <v>4000000</v>
      </c>
      <c r="AU4234" s="11" t="str">
        <f>IF(Table_PBS_SQL_DB2_PBSSQL_PBS_NDP_Tina_CG_QtrlyPerformance_Final[[#This Row],[Item_Code]]&gt;"300000", "Capital", "Recurrent")</f>
        <v>Capital</v>
      </c>
    </row>
    <row r="4235" spans="1:47" x14ac:dyDescent="0.25">
      <c r="A4235" t="s">
        <v>49</v>
      </c>
      <c r="B4235" t="s">
        <v>1400</v>
      </c>
      <c r="C4235" t="s">
        <v>31</v>
      </c>
      <c r="D4235" t="s">
        <v>1031</v>
      </c>
      <c r="E4235" t="s">
        <v>75</v>
      </c>
      <c r="F4235" t="s">
        <v>1042</v>
      </c>
      <c r="G4235" t="s">
        <v>87</v>
      </c>
      <c r="H4235" t="s">
        <v>1401</v>
      </c>
      <c r="I4235" t="s">
        <v>499</v>
      </c>
      <c r="J4235" t="s">
        <v>1402</v>
      </c>
      <c r="K4235" t="s">
        <v>1411</v>
      </c>
      <c r="L4235" t="s">
        <v>1412</v>
      </c>
      <c r="M4235" t="s">
        <v>1044</v>
      </c>
      <c r="N4235" t="s">
        <v>1045</v>
      </c>
      <c r="O4235" t="s">
        <v>1002</v>
      </c>
      <c r="P4235" t="s">
        <v>1003</v>
      </c>
      <c r="Q4235" s="11">
        <v>0</v>
      </c>
      <c r="R4235" s="11">
        <v>0</v>
      </c>
      <c r="S4235" s="11">
        <v>0</v>
      </c>
      <c r="T4235" s="11">
        <v>0</v>
      </c>
      <c r="U4235" s="11">
        <v>4000000</v>
      </c>
      <c r="V4235" s="11">
        <v>0</v>
      </c>
      <c r="W4235" s="11">
        <v>4000000</v>
      </c>
      <c r="X4235" s="11">
        <v>0</v>
      </c>
      <c r="Y4235" s="11">
        <v>0</v>
      </c>
      <c r="Z4235" s="11">
        <v>0</v>
      </c>
      <c r="AA4235" s="11">
        <v>0</v>
      </c>
      <c r="AB4235" s="11">
        <v>0</v>
      </c>
      <c r="AC4235" s="11">
        <v>0</v>
      </c>
      <c r="AD4235" s="11">
        <v>0</v>
      </c>
      <c r="AE4235" s="11">
        <v>0</v>
      </c>
      <c r="AF4235" s="11">
        <v>0</v>
      </c>
      <c r="AG4235" s="11">
        <v>1000000</v>
      </c>
      <c r="AH4235" s="11">
        <v>1000000</v>
      </c>
      <c r="AI4235" s="11">
        <v>0</v>
      </c>
      <c r="AJ4235" s="11">
        <v>0</v>
      </c>
      <c r="AK4235" s="11">
        <v>3000000</v>
      </c>
      <c r="AL4235" s="11">
        <v>3000000</v>
      </c>
      <c r="AM4235" s="11">
        <v>0</v>
      </c>
      <c r="AN4235" s="11">
        <v>0</v>
      </c>
      <c r="AO42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42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42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5" s="11">
        <f>Table_PBS_SQL_DB2_PBSSQL_PBS_NDP_Tina_CG_QtrlyPerformance_Final[[#This Row],[GOU REL]]+Table_PBS_SQL_DB2_PBSSQL_PBS_NDP_Tina_CG_QtrlyPerformance_Final[[#This Row],[EXT REL]]</f>
        <v>4000000</v>
      </c>
      <c r="AT4235" s="11">
        <f>Table_PBS_SQL_DB2_PBSSQL_PBS_NDP_Tina_CG_QtrlyPerformance_Final[[#This Row],[GOU EXP]]+Table_PBS_SQL_DB2_PBSSQL_PBS_NDP_Tina_CG_QtrlyPerformance_Final[[#This Row],[EXT EXP]]</f>
        <v>4000000</v>
      </c>
      <c r="AU4235" s="11" t="str">
        <f>IF(Table_PBS_SQL_DB2_PBSSQL_PBS_NDP_Tina_CG_QtrlyPerformance_Final[[#This Row],[Item_Code]]&gt;"300000", "Capital", "Recurrent")</f>
        <v>Recurrent</v>
      </c>
    </row>
    <row r="4236" spans="1:47" x14ac:dyDescent="0.25">
      <c r="A4236" t="s">
        <v>49</v>
      </c>
      <c r="B4236" t="s">
        <v>1400</v>
      </c>
      <c r="C4236" t="s">
        <v>31</v>
      </c>
      <c r="D4236" t="s">
        <v>1031</v>
      </c>
      <c r="E4236" t="s">
        <v>75</v>
      </c>
      <c r="F4236" t="s">
        <v>1042</v>
      </c>
      <c r="G4236" t="s">
        <v>87</v>
      </c>
      <c r="H4236" t="s">
        <v>1401</v>
      </c>
      <c r="I4236" t="s">
        <v>499</v>
      </c>
      <c r="J4236" t="s">
        <v>1402</v>
      </c>
      <c r="K4236" t="s">
        <v>1411</v>
      </c>
      <c r="L4236" t="s">
        <v>1412</v>
      </c>
      <c r="M4236" t="s">
        <v>1044</v>
      </c>
      <c r="N4236" t="s">
        <v>1045</v>
      </c>
      <c r="O4236" t="s">
        <v>1083</v>
      </c>
      <c r="P4236" t="s">
        <v>1084</v>
      </c>
      <c r="Q4236" s="11">
        <v>0</v>
      </c>
      <c r="R4236" s="11">
        <v>0</v>
      </c>
      <c r="S4236" s="11">
        <v>0</v>
      </c>
      <c r="T4236" s="11">
        <v>0</v>
      </c>
      <c r="U4236" s="11">
        <v>8318612950</v>
      </c>
      <c r="V4236" s="11">
        <v>0</v>
      </c>
      <c r="W4236" s="11">
        <v>568612950</v>
      </c>
      <c r="X4236" s="11">
        <v>7750000000</v>
      </c>
      <c r="Y4236" s="11">
        <v>0</v>
      </c>
      <c r="Z4236" s="11">
        <v>0</v>
      </c>
      <c r="AA4236" s="11">
        <v>0</v>
      </c>
      <c r="AB4236" s="11">
        <v>0</v>
      </c>
      <c r="AC4236" s="11">
        <v>10000000</v>
      </c>
      <c r="AD4236" s="11">
        <v>10000000</v>
      </c>
      <c r="AE4236" s="11">
        <v>0</v>
      </c>
      <c r="AF4236" s="11">
        <v>0</v>
      </c>
      <c r="AG4236" s="11">
        <v>132153250</v>
      </c>
      <c r="AH4236" s="11">
        <v>132153250</v>
      </c>
      <c r="AI4236" s="11">
        <v>0</v>
      </c>
      <c r="AJ4236" s="11">
        <v>0</v>
      </c>
      <c r="AK4236" s="11">
        <v>412770450</v>
      </c>
      <c r="AL4236" s="11">
        <v>412770450</v>
      </c>
      <c r="AM4236" s="11">
        <v>0</v>
      </c>
      <c r="AN4236" s="11">
        <v>0</v>
      </c>
      <c r="AO42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554923700</v>
      </c>
      <c r="AP42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554923700</v>
      </c>
      <c r="AR42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6" s="11">
        <f>Table_PBS_SQL_DB2_PBSSQL_PBS_NDP_Tina_CG_QtrlyPerformance_Final[[#This Row],[GOU REL]]+Table_PBS_SQL_DB2_PBSSQL_PBS_NDP_Tina_CG_QtrlyPerformance_Final[[#This Row],[EXT REL]]</f>
        <v>554923700</v>
      </c>
      <c r="AT4236" s="11">
        <f>Table_PBS_SQL_DB2_PBSSQL_PBS_NDP_Tina_CG_QtrlyPerformance_Final[[#This Row],[GOU EXP]]+Table_PBS_SQL_DB2_PBSSQL_PBS_NDP_Tina_CG_QtrlyPerformance_Final[[#This Row],[EXT EXP]]</f>
        <v>554923700</v>
      </c>
      <c r="AU4236" s="11" t="str">
        <f>IF(Table_PBS_SQL_DB2_PBSSQL_PBS_NDP_Tina_CG_QtrlyPerformance_Final[[#This Row],[Item_Code]]&gt;"300000", "Capital", "Recurrent")</f>
        <v>Recurrent</v>
      </c>
    </row>
    <row r="4237" spans="1:47" x14ac:dyDescent="0.25">
      <c r="A4237" t="s">
        <v>49</v>
      </c>
      <c r="B4237" t="s">
        <v>1400</v>
      </c>
      <c r="C4237" t="s">
        <v>31</v>
      </c>
      <c r="D4237" t="s">
        <v>1031</v>
      </c>
      <c r="E4237" t="s">
        <v>75</v>
      </c>
      <c r="F4237" t="s">
        <v>1042</v>
      </c>
      <c r="G4237" t="s">
        <v>87</v>
      </c>
      <c r="H4237" t="s">
        <v>1401</v>
      </c>
      <c r="I4237" t="s">
        <v>499</v>
      </c>
      <c r="J4237" t="s">
        <v>1402</v>
      </c>
      <c r="K4237" t="s">
        <v>1411</v>
      </c>
      <c r="L4237" t="s">
        <v>1412</v>
      </c>
      <c r="M4237" t="s">
        <v>1044</v>
      </c>
      <c r="N4237" t="s">
        <v>1045</v>
      </c>
      <c r="O4237" t="s">
        <v>1005</v>
      </c>
      <c r="P4237" t="s">
        <v>1006</v>
      </c>
      <c r="Q4237" s="11">
        <v>0</v>
      </c>
      <c r="R4237" s="11">
        <v>0</v>
      </c>
      <c r="S4237" s="11">
        <v>0</v>
      </c>
      <c r="T4237" s="11">
        <v>0</v>
      </c>
      <c r="U4237" s="11">
        <v>100000000</v>
      </c>
      <c r="V4237" s="11">
        <v>0</v>
      </c>
      <c r="W4237" s="11">
        <v>50000000</v>
      </c>
      <c r="X4237" s="11">
        <v>50000000</v>
      </c>
      <c r="Y4237" s="11">
        <v>0</v>
      </c>
      <c r="Z4237" s="11">
        <v>0</v>
      </c>
      <c r="AA4237" s="11">
        <v>0</v>
      </c>
      <c r="AB4237" s="11">
        <v>0</v>
      </c>
      <c r="AC4237" s="11">
        <v>12500000</v>
      </c>
      <c r="AD4237" s="11">
        <v>12500000</v>
      </c>
      <c r="AE4237" s="11">
        <v>0</v>
      </c>
      <c r="AF4237" s="11">
        <v>0</v>
      </c>
      <c r="AG4237" s="11">
        <v>12500000</v>
      </c>
      <c r="AH4237" s="11">
        <v>12500000</v>
      </c>
      <c r="AI4237" s="11">
        <v>0</v>
      </c>
      <c r="AJ4237" s="11">
        <v>0</v>
      </c>
      <c r="AK4237" s="11">
        <v>25000000</v>
      </c>
      <c r="AL4237" s="11">
        <v>25000000</v>
      </c>
      <c r="AM4237" s="11">
        <v>0</v>
      </c>
      <c r="AN4237" s="11">
        <v>0</v>
      </c>
      <c r="AO42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2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42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7" s="11">
        <f>Table_PBS_SQL_DB2_PBSSQL_PBS_NDP_Tina_CG_QtrlyPerformance_Final[[#This Row],[GOU REL]]+Table_PBS_SQL_DB2_PBSSQL_PBS_NDP_Tina_CG_QtrlyPerformance_Final[[#This Row],[EXT REL]]</f>
        <v>50000000</v>
      </c>
      <c r="AT4237" s="11">
        <f>Table_PBS_SQL_DB2_PBSSQL_PBS_NDP_Tina_CG_QtrlyPerformance_Final[[#This Row],[GOU EXP]]+Table_PBS_SQL_DB2_PBSSQL_PBS_NDP_Tina_CG_QtrlyPerformance_Final[[#This Row],[EXT EXP]]</f>
        <v>50000000</v>
      </c>
      <c r="AU4237" s="11" t="str">
        <f>IF(Table_PBS_SQL_DB2_PBSSQL_PBS_NDP_Tina_CG_QtrlyPerformance_Final[[#This Row],[Item_Code]]&gt;"300000", "Capital", "Recurrent")</f>
        <v>Recurrent</v>
      </c>
    </row>
    <row r="4238" spans="1:47" x14ac:dyDescent="0.25">
      <c r="A4238" t="s">
        <v>49</v>
      </c>
      <c r="B4238" t="s">
        <v>1400</v>
      </c>
      <c r="C4238" t="s">
        <v>31</v>
      </c>
      <c r="D4238" t="s">
        <v>1031</v>
      </c>
      <c r="E4238" t="s">
        <v>75</v>
      </c>
      <c r="F4238" t="s">
        <v>1042</v>
      </c>
      <c r="G4238" t="s">
        <v>87</v>
      </c>
      <c r="H4238" t="s">
        <v>1401</v>
      </c>
      <c r="I4238" t="s">
        <v>499</v>
      </c>
      <c r="J4238" t="s">
        <v>1402</v>
      </c>
      <c r="K4238" t="s">
        <v>40</v>
      </c>
      <c r="L4238" t="s">
        <v>1069</v>
      </c>
      <c r="M4238" t="s">
        <v>1044</v>
      </c>
      <c r="N4238" t="s">
        <v>1045</v>
      </c>
      <c r="O4238" t="s">
        <v>904</v>
      </c>
      <c r="P4238" t="s">
        <v>905</v>
      </c>
      <c r="Q4238" s="11">
        <v>0</v>
      </c>
      <c r="R4238" s="11">
        <v>0</v>
      </c>
      <c r="S4238" s="11">
        <v>0</v>
      </c>
      <c r="T4238" s="11">
        <v>0</v>
      </c>
      <c r="U4238" s="11">
        <v>10000000</v>
      </c>
      <c r="V4238" s="11">
        <v>0</v>
      </c>
      <c r="W4238" s="11">
        <v>10000000</v>
      </c>
      <c r="X4238" s="11">
        <v>0</v>
      </c>
      <c r="Y4238" s="11">
        <v>0</v>
      </c>
      <c r="Z4238" s="11">
        <v>0</v>
      </c>
      <c r="AA4238" s="11">
        <v>0</v>
      </c>
      <c r="AB4238" s="11">
        <v>0</v>
      </c>
      <c r="AC4238" s="11">
        <v>2500000</v>
      </c>
      <c r="AD4238" s="11">
        <v>0</v>
      </c>
      <c r="AE4238" s="11">
        <v>0</v>
      </c>
      <c r="AF4238" s="11">
        <v>0</v>
      </c>
      <c r="AG4238" s="11">
        <v>2500000</v>
      </c>
      <c r="AH4238" s="11">
        <v>5000000</v>
      </c>
      <c r="AI4238" s="11">
        <v>0</v>
      </c>
      <c r="AJ4238" s="11">
        <v>0</v>
      </c>
      <c r="AK4238" s="11">
        <v>0</v>
      </c>
      <c r="AL4238" s="11">
        <v>0</v>
      </c>
      <c r="AM4238" s="11">
        <v>0</v>
      </c>
      <c r="AN4238" s="11">
        <v>0</v>
      </c>
      <c r="AO42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42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42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8" s="11">
        <f>Table_PBS_SQL_DB2_PBSSQL_PBS_NDP_Tina_CG_QtrlyPerformance_Final[[#This Row],[GOU REL]]+Table_PBS_SQL_DB2_PBSSQL_PBS_NDP_Tina_CG_QtrlyPerformance_Final[[#This Row],[EXT REL]]</f>
        <v>5000000</v>
      </c>
      <c r="AT4238" s="11">
        <f>Table_PBS_SQL_DB2_PBSSQL_PBS_NDP_Tina_CG_QtrlyPerformance_Final[[#This Row],[GOU EXP]]+Table_PBS_SQL_DB2_PBSSQL_PBS_NDP_Tina_CG_QtrlyPerformance_Final[[#This Row],[EXT EXP]]</f>
        <v>5000000</v>
      </c>
      <c r="AU4238" s="11" t="str">
        <f>IF(Table_PBS_SQL_DB2_PBSSQL_PBS_NDP_Tina_CG_QtrlyPerformance_Final[[#This Row],[Item_Code]]&gt;"300000", "Capital", "Recurrent")</f>
        <v>Recurrent</v>
      </c>
    </row>
    <row r="4239" spans="1:47" x14ac:dyDescent="0.25">
      <c r="A4239" t="s">
        <v>49</v>
      </c>
      <c r="B4239" t="s">
        <v>1400</v>
      </c>
      <c r="C4239" t="s">
        <v>31</v>
      </c>
      <c r="D4239" t="s">
        <v>1031</v>
      </c>
      <c r="E4239" t="s">
        <v>75</v>
      </c>
      <c r="F4239" t="s">
        <v>1042</v>
      </c>
      <c r="G4239" t="s">
        <v>87</v>
      </c>
      <c r="H4239" t="s">
        <v>1401</v>
      </c>
      <c r="I4239" t="s">
        <v>499</v>
      </c>
      <c r="J4239" t="s">
        <v>1402</v>
      </c>
      <c r="K4239" t="s">
        <v>40</v>
      </c>
      <c r="L4239" t="s">
        <v>1069</v>
      </c>
      <c r="M4239" t="s">
        <v>1044</v>
      </c>
      <c r="N4239" t="s">
        <v>1045</v>
      </c>
      <c r="O4239" t="s">
        <v>1083</v>
      </c>
      <c r="P4239" t="s">
        <v>1084</v>
      </c>
      <c r="Q4239" s="11">
        <v>0</v>
      </c>
      <c r="R4239" s="11">
        <v>0</v>
      </c>
      <c r="S4239" s="11">
        <v>0</v>
      </c>
      <c r="T4239" s="11">
        <v>0</v>
      </c>
      <c r="U4239" s="11">
        <v>8358199700</v>
      </c>
      <c r="V4239" s="11">
        <v>0</v>
      </c>
      <c r="W4239" s="11">
        <v>0</v>
      </c>
      <c r="X4239" s="11">
        <v>8358199700</v>
      </c>
      <c r="Y4239" s="11">
        <v>0</v>
      </c>
      <c r="Z4239" s="11">
        <v>0</v>
      </c>
      <c r="AA4239" s="11">
        <v>0</v>
      </c>
      <c r="AB4239" s="11">
        <v>0</v>
      </c>
      <c r="AC4239" s="11">
        <v>0</v>
      </c>
      <c r="AD4239" s="11">
        <v>0</v>
      </c>
      <c r="AE4239" s="11">
        <v>0</v>
      </c>
      <c r="AF4239" s="11">
        <v>0</v>
      </c>
      <c r="AG4239" s="11">
        <v>0</v>
      </c>
      <c r="AH4239" s="11">
        <v>0</v>
      </c>
      <c r="AI4239" s="11">
        <v>0</v>
      </c>
      <c r="AJ4239" s="11">
        <v>0</v>
      </c>
      <c r="AK4239" s="11">
        <v>0</v>
      </c>
      <c r="AL4239" s="11">
        <v>0</v>
      </c>
      <c r="AM4239" s="11">
        <v>0</v>
      </c>
      <c r="AN4239" s="11">
        <v>0</v>
      </c>
      <c r="AO42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39" s="11">
        <f>Table_PBS_SQL_DB2_PBSSQL_PBS_NDP_Tina_CG_QtrlyPerformance_Final[[#This Row],[GOU REL]]+Table_PBS_SQL_DB2_PBSSQL_PBS_NDP_Tina_CG_QtrlyPerformance_Final[[#This Row],[EXT REL]]</f>
        <v>0</v>
      </c>
      <c r="AT4239" s="11">
        <f>Table_PBS_SQL_DB2_PBSSQL_PBS_NDP_Tina_CG_QtrlyPerformance_Final[[#This Row],[GOU EXP]]+Table_PBS_SQL_DB2_PBSSQL_PBS_NDP_Tina_CG_QtrlyPerformance_Final[[#This Row],[EXT EXP]]</f>
        <v>0</v>
      </c>
      <c r="AU4239" s="11" t="str">
        <f>IF(Table_PBS_SQL_DB2_PBSSQL_PBS_NDP_Tina_CG_QtrlyPerformance_Final[[#This Row],[Item_Code]]&gt;"300000", "Capital", "Recurrent")</f>
        <v>Recurrent</v>
      </c>
    </row>
    <row r="4240" spans="1:47" x14ac:dyDescent="0.25">
      <c r="A4240" t="s">
        <v>49</v>
      </c>
      <c r="B4240" t="s">
        <v>1400</v>
      </c>
      <c r="C4240" t="s">
        <v>31</v>
      </c>
      <c r="D4240" t="s">
        <v>1031</v>
      </c>
      <c r="E4240" t="s">
        <v>75</v>
      </c>
      <c r="F4240" t="s">
        <v>1042</v>
      </c>
      <c r="G4240" t="s">
        <v>87</v>
      </c>
      <c r="H4240" t="s">
        <v>1401</v>
      </c>
      <c r="I4240" t="s">
        <v>499</v>
      </c>
      <c r="J4240" t="s">
        <v>1402</v>
      </c>
      <c r="K4240" t="s">
        <v>40</v>
      </c>
      <c r="L4240" t="s">
        <v>1069</v>
      </c>
      <c r="M4240" t="s">
        <v>1044</v>
      </c>
      <c r="N4240" t="s">
        <v>1045</v>
      </c>
      <c r="O4240" t="s">
        <v>1025</v>
      </c>
      <c r="P4240" t="s">
        <v>1026</v>
      </c>
      <c r="Q4240" s="11">
        <v>0</v>
      </c>
      <c r="R4240" s="11">
        <v>0</v>
      </c>
      <c r="S4240" s="11">
        <v>0</v>
      </c>
      <c r="T4240" s="11">
        <v>0</v>
      </c>
      <c r="U4240" s="11">
        <v>5326188800</v>
      </c>
      <c r="V4240" s="11">
        <v>0</v>
      </c>
      <c r="W4240" s="11">
        <v>0</v>
      </c>
      <c r="X4240" s="11">
        <v>5326188800</v>
      </c>
      <c r="Y4240" s="11">
        <v>0</v>
      </c>
      <c r="Z4240" s="11">
        <v>0</v>
      </c>
      <c r="AA4240" s="11">
        <v>0</v>
      </c>
      <c r="AB4240" s="11">
        <v>0</v>
      </c>
      <c r="AC4240" s="11">
        <v>0</v>
      </c>
      <c r="AD4240" s="11">
        <v>0</v>
      </c>
      <c r="AE4240" s="11">
        <v>0</v>
      </c>
      <c r="AF4240" s="11">
        <v>0</v>
      </c>
      <c r="AG4240" s="11">
        <v>0</v>
      </c>
      <c r="AH4240" s="11">
        <v>0</v>
      </c>
      <c r="AI4240" s="11">
        <v>0</v>
      </c>
      <c r="AJ4240" s="11">
        <v>0</v>
      </c>
      <c r="AK4240" s="11">
        <v>0</v>
      </c>
      <c r="AL4240" s="11">
        <v>0</v>
      </c>
      <c r="AM4240" s="11">
        <v>0</v>
      </c>
      <c r="AN4240" s="11">
        <v>0</v>
      </c>
      <c r="AO42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40" s="11">
        <f>Table_PBS_SQL_DB2_PBSSQL_PBS_NDP_Tina_CG_QtrlyPerformance_Final[[#This Row],[GOU REL]]+Table_PBS_SQL_DB2_PBSSQL_PBS_NDP_Tina_CG_QtrlyPerformance_Final[[#This Row],[EXT REL]]</f>
        <v>0</v>
      </c>
      <c r="AT4240" s="11">
        <f>Table_PBS_SQL_DB2_PBSSQL_PBS_NDP_Tina_CG_QtrlyPerformance_Final[[#This Row],[GOU EXP]]+Table_PBS_SQL_DB2_PBSSQL_PBS_NDP_Tina_CG_QtrlyPerformance_Final[[#This Row],[EXT EXP]]</f>
        <v>0</v>
      </c>
      <c r="AU4240" s="11" t="str">
        <f>IF(Table_PBS_SQL_DB2_PBSSQL_PBS_NDP_Tina_CG_QtrlyPerformance_Final[[#This Row],[Item_Code]]&gt;"300000", "Capital", "Recurrent")</f>
        <v>Recurrent</v>
      </c>
    </row>
    <row r="4241" spans="1:47" x14ac:dyDescent="0.25">
      <c r="A4241" t="s">
        <v>49</v>
      </c>
      <c r="B4241" t="s">
        <v>1400</v>
      </c>
      <c r="C4241" t="s">
        <v>31</v>
      </c>
      <c r="D4241" t="s">
        <v>1031</v>
      </c>
      <c r="E4241" t="s">
        <v>75</v>
      </c>
      <c r="F4241" t="s">
        <v>1042</v>
      </c>
      <c r="G4241" t="s">
        <v>87</v>
      </c>
      <c r="H4241" t="s">
        <v>1401</v>
      </c>
      <c r="I4241" t="s">
        <v>499</v>
      </c>
      <c r="J4241" t="s">
        <v>1402</v>
      </c>
      <c r="K4241" t="s">
        <v>145</v>
      </c>
      <c r="L4241" t="s">
        <v>1413</v>
      </c>
      <c r="M4241" t="s">
        <v>1044</v>
      </c>
      <c r="N4241" t="s">
        <v>1045</v>
      </c>
      <c r="O4241" t="s">
        <v>922</v>
      </c>
      <c r="P4241" t="s">
        <v>923</v>
      </c>
      <c r="Q4241" s="11">
        <v>0</v>
      </c>
      <c r="R4241" s="11">
        <v>0</v>
      </c>
      <c r="S4241" s="11">
        <v>0</v>
      </c>
      <c r="T4241" s="11">
        <v>0</v>
      </c>
      <c r="U4241" s="11">
        <v>162500000</v>
      </c>
      <c r="V4241" s="11">
        <v>0</v>
      </c>
      <c r="W4241" s="11">
        <v>162500000</v>
      </c>
      <c r="X4241" s="11">
        <v>0</v>
      </c>
      <c r="Y4241" s="11">
        <v>0</v>
      </c>
      <c r="Z4241" s="11">
        <v>0</v>
      </c>
      <c r="AA4241" s="11">
        <v>0</v>
      </c>
      <c r="AB4241" s="11">
        <v>0</v>
      </c>
      <c r="AC4241" s="11">
        <v>0</v>
      </c>
      <c r="AD4241" s="11">
        <v>0</v>
      </c>
      <c r="AE4241" s="11">
        <v>0</v>
      </c>
      <c r="AF4241" s="11">
        <v>0</v>
      </c>
      <c r="AG4241" s="11">
        <v>40625000</v>
      </c>
      <c r="AH4241" s="11">
        <v>40625000</v>
      </c>
      <c r="AI4241" s="11">
        <v>0</v>
      </c>
      <c r="AJ4241" s="11">
        <v>0</v>
      </c>
      <c r="AK4241" s="11">
        <v>10000000</v>
      </c>
      <c r="AL4241" s="11">
        <v>10000000</v>
      </c>
      <c r="AM4241" s="11">
        <v>0</v>
      </c>
      <c r="AN4241" s="11">
        <v>0</v>
      </c>
      <c r="AO42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50625000</v>
      </c>
      <c r="AP42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50625000</v>
      </c>
      <c r="AR42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41" s="11">
        <f>Table_PBS_SQL_DB2_PBSSQL_PBS_NDP_Tina_CG_QtrlyPerformance_Final[[#This Row],[GOU REL]]+Table_PBS_SQL_DB2_PBSSQL_PBS_NDP_Tina_CG_QtrlyPerformance_Final[[#This Row],[EXT REL]]</f>
        <v>50625000</v>
      </c>
      <c r="AT4241" s="11">
        <f>Table_PBS_SQL_DB2_PBSSQL_PBS_NDP_Tina_CG_QtrlyPerformance_Final[[#This Row],[GOU EXP]]+Table_PBS_SQL_DB2_PBSSQL_PBS_NDP_Tina_CG_QtrlyPerformance_Final[[#This Row],[EXT EXP]]</f>
        <v>50625000</v>
      </c>
      <c r="AU4241" s="11" t="str">
        <f>IF(Table_PBS_SQL_DB2_PBSSQL_PBS_NDP_Tina_CG_QtrlyPerformance_Final[[#This Row],[Item_Code]]&gt;"300000", "Capital", "Recurrent")</f>
        <v>Recurrent</v>
      </c>
    </row>
    <row r="4242" spans="1:47" x14ac:dyDescent="0.25">
      <c r="A4242" t="s">
        <v>49</v>
      </c>
      <c r="B4242" t="s">
        <v>1400</v>
      </c>
      <c r="C4242" t="s">
        <v>119</v>
      </c>
      <c r="D4242" t="s">
        <v>885</v>
      </c>
      <c r="E4242" t="s">
        <v>31</v>
      </c>
      <c r="F4242" t="s">
        <v>886</v>
      </c>
      <c r="G4242" t="s">
        <v>31</v>
      </c>
      <c r="H4242" t="s">
        <v>1420</v>
      </c>
      <c r="I4242" t="s">
        <v>896</v>
      </c>
      <c r="J4242" t="s">
        <v>897</v>
      </c>
      <c r="K4242" t="s">
        <v>127</v>
      </c>
      <c r="L4242" t="s">
        <v>1421</v>
      </c>
      <c r="M4242" t="s">
        <v>1130</v>
      </c>
      <c r="N4242" t="s">
        <v>1131</v>
      </c>
      <c r="O4242" t="s">
        <v>1028</v>
      </c>
      <c r="P4242" t="s">
        <v>1029</v>
      </c>
      <c r="Q4242" s="11">
        <v>0</v>
      </c>
      <c r="R4242" s="11">
        <v>0</v>
      </c>
      <c r="S4242" s="11">
        <v>0</v>
      </c>
      <c r="T4242" s="11">
        <v>0</v>
      </c>
      <c r="U4242" s="11">
        <v>0</v>
      </c>
      <c r="V4242" s="11">
        <v>0</v>
      </c>
      <c r="W4242" s="11">
        <v>0</v>
      </c>
      <c r="X4242" s="11">
        <v>0</v>
      </c>
      <c r="Y4242" s="11">
        <v>0</v>
      </c>
      <c r="Z4242" s="11">
        <v>0</v>
      </c>
      <c r="AA4242" s="11">
        <v>0</v>
      </c>
      <c r="AB4242" s="11">
        <v>0</v>
      </c>
      <c r="AC4242" s="11">
        <v>0</v>
      </c>
      <c r="AD4242" s="11">
        <v>0</v>
      </c>
      <c r="AE4242" s="11">
        <v>58375000</v>
      </c>
      <c r="AF4242" s="11">
        <v>58375000</v>
      </c>
      <c r="AG4242" s="11">
        <v>0</v>
      </c>
      <c r="AH4242" s="11">
        <v>0</v>
      </c>
      <c r="AI4242" s="11">
        <v>102305000</v>
      </c>
      <c r="AJ4242" s="11">
        <v>102305000</v>
      </c>
      <c r="AK4242" s="11">
        <v>0</v>
      </c>
      <c r="AL4242" s="11">
        <v>0</v>
      </c>
      <c r="AM4242" s="11">
        <v>0</v>
      </c>
      <c r="AN4242" s="11">
        <v>0</v>
      </c>
      <c r="AO42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160680000</v>
      </c>
      <c r="AQ42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160680000</v>
      </c>
      <c r="AS4242" s="11">
        <f>Table_PBS_SQL_DB2_PBSSQL_PBS_NDP_Tina_CG_QtrlyPerformance_Final[[#This Row],[GOU REL]]+Table_PBS_SQL_DB2_PBSSQL_PBS_NDP_Tina_CG_QtrlyPerformance_Final[[#This Row],[EXT REL]]</f>
        <v>160680000</v>
      </c>
      <c r="AT4242" s="11">
        <f>Table_PBS_SQL_DB2_PBSSQL_PBS_NDP_Tina_CG_QtrlyPerformance_Final[[#This Row],[GOU EXP]]+Table_PBS_SQL_DB2_PBSSQL_PBS_NDP_Tina_CG_QtrlyPerformance_Final[[#This Row],[EXT EXP]]</f>
        <v>160680000</v>
      </c>
      <c r="AU4242" s="11" t="str">
        <f>IF(Table_PBS_SQL_DB2_PBSSQL_PBS_NDP_Tina_CG_QtrlyPerformance_Final[[#This Row],[Item_Code]]&gt;"300000", "Capital", "Recurrent")</f>
        <v>Recurrent</v>
      </c>
    </row>
    <row r="4243" spans="1:47" x14ac:dyDescent="0.25">
      <c r="A4243" t="s">
        <v>49</v>
      </c>
      <c r="B4243" t="s">
        <v>1400</v>
      </c>
      <c r="C4243" t="s">
        <v>119</v>
      </c>
      <c r="D4243" t="s">
        <v>885</v>
      </c>
      <c r="E4243" t="s">
        <v>31</v>
      </c>
      <c r="F4243" t="s">
        <v>886</v>
      </c>
      <c r="G4243" t="s">
        <v>31</v>
      </c>
      <c r="H4243" t="s">
        <v>1420</v>
      </c>
      <c r="I4243" t="s">
        <v>896</v>
      </c>
      <c r="J4243" t="s">
        <v>897</v>
      </c>
      <c r="K4243" t="s">
        <v>127</v>
      </c>
      <c r="L4243" t="s">
        <v>1421</v>
      </c>
      <c r="M4243" t="s">
        <v>1422</v>
      </c>
      <c r="N4243" t="s">
        <v>1423</v>
      </c>
      <c r="O4243" t="s">
        <v>1016</v>
      </c>
      <c r="P4243" t="s">
        <v>1017</v>
      </c>
      <c r="Q4243" s="11">
        <v>0</v>
      </c>
      <c r="R4243" s="11">
        <v>0</v>
      </c>
      <c r="S4243" s="11">
        <v>0</v>
      </c>
      <c r="T4243" s="11">
        <v>0</v>
      </c>
      <c r="U4243" s="11">
        <v>0</v>
      </c>
      <c r="V4243" s="11">
        <v>0</v>
      </c>
      <c r="W4243" s="11">
        <v>0</v>
      </c>
      <c r="X4243" s="11">
        <v>0</v>
      </c>
      <c r="Y4243" s="11">
        <v>0</v>
      </c>
      <c r="Z4243" s="11">
        <v>0</v>
      </c>
      <c r="AA4243" s="11">
        <v>0</v>
      </c>
      <c r="AB4243" s="11">
        <v>0</v>
      </c>
      <c r="AC4243" s="11">
        <v>0</v>
      </c>
      <c r="AD4243" s="11">
        <v>0</v>
      </c>
      <c r="AE4243" s="11">
        <v>0</v>
      </c>
      <c r="AF4243" s="11">
        <v>0</v>
      </c>
      <c r="AG4243" s="11">
        <v>0</v>
      </c>
      <c r="AH4243" s="11">
        <v>0</v>
      </c>
      <c r="AI4243" s="11">
        <v>1864406</v>
      </c>
      <c r="AJ4243" s="11">
        <v>1864406</v>
      </c>
      <c r="AK4243" s="11">
        <v>0</v>
      </c>
      <c r="AL4243" s="11">
        <v>0</v>
      </c>
      <c r="AM4243" s="11">
        <v>0</v>
      </c>
      <c r="AN4243" s="11">
        <v>0</v>
      </c>
      <c r="AO42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1864406</v>
      </c>
      <c r="AQ42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1864406</v>
      </c>
      <c r="AS4243" s="11">
        <f>Table_PBS_SQL_DB2_PBSSQL_PBS_NDP_Tina_CG_QtrlyPerformance_Final[[#This Row],[GOU REL]]+Table_PBS_SQL_DB2_PBSSQL_PBS_NDP_Tina_CG_QtrlyPerformance_Final[[#This Row],[EXT REL]]</f>
        <v>1864406</v>
      </c>
      <c r="AT4243" s="11">
        <f>Table_PBS_SQL_DB2_PBSSQL_PBS_NDP_Tina_CG_QtrlyPerformance_Final[[#This Row],[GOU EXP]]+Table_PBS_SQL_DB2_PBSSQL_PBS_NDP_Tina_CG_QtrlyPerformance_Final[[#This Row],[EXT EXP]]</f>
        <v>1864406</v>
      </c>
      <c r="AU4243" s="11" t="str">
        <f>IF(Table_PBS_SQL_DB2_PBSSQL_PBS_NDP_Tina_CG_QtrlyPerformance_Final[[#This Row],[Item_Code]]&gt;"300000", "Capital", "Recurrent")</f>
        <v>Recurrent</v>
      </c>
    </row>
    <row r="4244" spans="1:47" x14ac:dyDescent="0.25">
      <c r="A4244" t="s">
        <v>49</v>
      </c>
      <c r="B4244" t="s">
        <v>1400</v>
      </c>
      <c r="C4244" t="s">
        <v>119</v>
      </c>
      <c r="D4244" t="s">
        <v>885</v>
      </c>
      <c r="E4244" t="s">
        <v>31</v>
      </c>
      <c r="F4244" t="s">
        <v>886</v>
      </c>
      <c r="G4244" t="s">
        <v>31</v>
      </c>
      <c r="H4244" t="s">
        <v>1420</v>
      </c>
      <c r="I4244" t="s">
        <v>896</v>
      </c>
      <c r="J4244" t="s">
        <v>897</v>
      </c>
      <c r="K4244" t="s">
        <v>127</v>
      </c>
      <c r="L4244" t="s">
        <v>1421</v>
      </c>
      <c r="M4244" t="s">
        <v>1422</v>
      </c>
      <c r="N4244" t="s">
        <v>1423</v>
      </c>
      <c r="O4244" t="s">
        <v>922</v>
      </c>
      <c r="P4244" t="s">
        <v>923</v>
      </c>
      <c r="Q4244" s="11">
        <v>0</v>
      </c>
      <c r="R4244" s="11">
        <v>0</v>
      </c>
      <c r="S4244" s="11">
        <v>0</v>
      </c>
      <c r="T4244" s="11">
        <v>0</v>
      </c>
      <c r="U4244" s="11">
        <v>0</v>
      </c>
      <c r="V4244" s="11">
        <v>0</v>
      </c>
      <c r="W4244" s="11">
        <v>0</v>
      </c>
      <c r="X4244" s="11">
        <v>0</v>
      </c>
      <c r="Y4244" s="11">
        <v>0</v>
      </c>
      <c r="Z4244" s="11">
        <v>0</v>
      </c>
      <c r="AA4244" s="11">
        <v>34164000</v>
      </c>
      <c r="AB4244" s="11">
        <v>34164000</v>
      </c>
      <c r="AC4244" s="11">
        <v>0</v>
      </c>
      <c r="AD4244" s="11">
        <v>0</v>
      </c>
      <c r="AE4244" s="11">
        <v>74137000</v>
      </c>
      <c r="AF4244" s="11">
        <v>74137000</v>
      </c>
      <c r="AG4244" s="11">
        <v>0</v>
      </c>
      <c r="AH4244" s="11">
        <v>0</v>
      </c>
      <c r="AI4244" s="11">
        <v>46718500</v>
      </c>
      <c r="AJ4244" s="11">
        <v>46718500</v>
      </c>
      <c r="AK4244" s="11">
        <v>0</v>
      </c>
      <c r="AL4244" s="11">
        <v>0</v>
      </c>
      <c r="AM4244" s="11">
        <v>0</v>
      </c>
      <c r="AN4244" s="11">
        <v>0</v>
      </c>
      <c r="AO42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155019500</v>
      </c>
      <c r="AQ42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155019500</v>
      </c>
      <c r="AS4244" s="11">
        <f>Table_PBS_SQL_DB2_PBSSQL_PBS_NDP_Tina_CG_QtrlyPerformance_Final[[#This Row],[GOU REL]]+Table_PBS_SQL_DB2_PBSSQL_PBS_NDP_Tina_CG_QtrlyPerformance_Final[[#This Row],[EXT REL]]</f>
        <v>155019500</v>
      </c>
      <c r="AT4244" s="11">
        <f>Table_PBS_SQL_DB2_PBSSQL_PBS_NDP_Tina_CG_QtrlyPerformance_Final[[#This Row],[GOU EXP]]+Table_PBS_SQL_DB2_PBSSQL_PBS_NDP_Tina_CG_QtrlyPerformance_Final[[#This Row],[EXT EXP]]</f>
        <v>155019500</v>
      </c>
      <c r="AU4244" s="11" t="str">
        <f>IF(Table_PBS_SQL_DB2_PBSSQL_PBS_NDP_Tina_CG_QtrlyPerformance_Final[[#This Row],[Item_Code]]&gt;"300000", "Capital", "Recurrent")</f>
        <v>Recurrent</v>
      </c>
    </row>
    <row r="4245" spans="1:47" x14ac:dyDescent="0.25">
      <c r="A4245" t="s">
        <v>49</v>
      </c>
      <c r="B4245" t="s">
        <v>1400</v>
      </c>
      <c r="C4245" t="s">
        <v>119</v>
      </c>
      <c r="D4245" t="s">
        <v>885</v>
      </c>
      <c r="E4245" t="s">
        <v>31</v>
      </c>
      <c r="F4245" t="s">
        <v>886</v>
      </c>
      <c r="G4245" t="s">
        <v>31</v>
      </c>
      <c r="H4245" t="s">
        <v>1420</v>
      </c>
      <c r="I4245" t="s">
        <v>896</v>
      </c>
      <c r="J4245" t="s">
        <v>897</v>
      </c>
      <c r="K4245" t="s">
        <v>135</v>
      </c>
      <c r="L4245" t="s">
        <v>1429</v>
      </c>
      <c r="M4245" t="s">
        <v>1168</v>
      </c>
      <c r="N4245" t="s">
        <v>1169</v>
      </c>
      <c r="O4245" t="s">
        <v>1028</v>
      </c>
      <c r="P4245" t="s">
        <v>1029</v>
      </c>
      <c r="Q4245" s="11">
        <v>0</v>
      </c>
      <c r="R4245" s="11">
        <v>0</v>
      </c>
      <c r="S4245" s="11">
        <v>0</v>
      </c>
      <c r="T4245" s="11">
        <v>0</v>
      </c>
      <c r="U4245" s="11">
        <v>0</v>
      </c>
      <c r="V4245" s="11">
        <v>0</v>
      </c>
      <c r="W4245" s="11">
        <v>0</v>
      </c>
      <c r="X4245" s="11">
        <v>0</v>
      </c>
      <c r="Y4245" s="11">
        <v>0</v>
      </c>
      <c r="Z4245" s="11">
        <v>0</v>
      </c>
      <c r="AA4245" s="11">
        <v>0</v>
      </c>
      <c r="AB4245" s="11">
        <v>0</v>
      </c>
      <c r="AC4245" s="11">
        <v>0</v>
      </c>
      <c r="AD4245" s="11">
        <v>0</v>
      </c>
      <c r="AE4245" s="11">
        <v>75000000</v>
      </c>
      <c r="AF4245" s="11">
        <v>1500000</v>
      </c>
      <c r="AG4245" s="11">
        <v>0</v>
      </c>
      <c r="AH4245" s="11">
        <v>0</v>
      </c>
      <c r="AI4245" s="11">
        <v>0</v>
      </c>
      <c r="AJ4245" s="11">
        <v>0</v>
      </c>
      <c r="AK4245" s="11">
        <v>0</v>
      </c>
      <c r="AL4245" s="11">
        <v>0</v>
      </c>
      <c r="AM4245" s="11">
        <v>0</v>
      </c>
      <c r="AN4245" s="11">
        <v>0</v>
      </c>
      <c r="AO42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75000000</v>
      </c>
      <c r="AQ42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1500000</v>
      </c>
      <c r="AS4245" s="11">
        <f>Table_PBS_SQL_DB2_PBSSQL_PBS_NDP_Tina_CG_QtrlyPerformance_Final[[#This Row],[GOU REL]]+Table_PBS_SQL_DB2_PBSSQL_PBS_NDP_Tina_CG_QtrlyPerformance_Final[[#This Row],[EXT REL]]</f>
        <v>75000000</v>
      </c>
      <c r="AT4245" s="11">
        <f>Table_PBS_SQL_DB2_PBSSQL_PBS_NDP_Tina_CG_QtrlyPerformance_Final[[#This Row],[GOU EXP]]+Table_PBS_SQL_DB2_PBSSQL_PBS_NDP_Tina_CG_QtrlyPerformance_Final[[#This Row],[EXT EXP]]</f>
        <v>1500000</v>
      </c>
      <c r="AU4245" s="11" t="str">
        <f>IF(Table_PBS_SQL_DB2_PBSSQL_PBS_NDP_Tina_CG_QtrlyPerformance_Final[[#This Row],[Item_Code]]&gt;"300000", "Capital", "Recurrent")</f>
        <v>Recurrent</v>
      </c>
    </row>
    <row r="4246" spans="1:47" x14ac:dyDescent="0.25">
      <c r="A4246" t="s">
        <v>49</v>
      </c>
      <c r="B4246" t="s">
        <v>1400</v>
      </c>
      <c r="C4246" t="s">
        <v>119</v>
      </c>
      <c r="D4246" t="s">
        <v>885</v>
      </c>
      <c r="E4246" t="s">
        <v>31</v>
      </c>
      <c r="F4246" t="s">
        <v>886</v>
      </c>
      <c r="G4246" t="s">
        <v>31</v>
      </c>
      <c r="H4246" t="s">
        <v>1420</v>
      </c>
      <c r="I4246" t="s">
        <v>896</v>
      </c>
      <c r="J4246" t="s">
        <v>897</v>
      </c>
      <c r="K4246" t="s">
        <v>135</v>
      </c>
      <c r="L4246" t="s">
        <v>1429</v>
      </c>
      <c r="M4246" t="s">
        <v>1422</v>
      </c>
      <c r="N4246" t="s">
        <v>1423</v>
      </c>
      <c r="O4246" t="s">
        <v>1016</v>
      </c>
      <c r="P4246" t="s">
        <v>1017</v>
      </c>
      <c r="Q4246" s="11">
        <v>0</v>
      </c>
      <c r="R4246" s="11">
        <v>0</v>
      </c>
      <c r="S4246" s="11">
        <v>0</v>
      </c>
      <c r="T4246" s="11">
        <v>0</v>
      </c>
      <c r="U4246" s="11">
        <v>0</v>
      </c>
      <c r="V4246" s="11">
        <v>0</v>
      </c>
      <c r="W4246" s="11">
        <v>0</v>
      </c>
      <c r="X4246" s="11">
        <v>0</v>
      </c>
      <c r="Y4246" s="11">
        <v>0</v>
      </c>
      <c r="Z4246" s="11">
        <v>0</v>
      </c>
      <c r="AA4246" s="11">
        <v>0</v>
      </c>
      <c r="AB4246" s="11">
        <v>0</v>
      </c>
      <c r="AC4246" s="11">
        <v>0</v>
      </c>
      <c r="AD4246" s="11">
        <v>0</v>
      </c>
      <c r="AE4246" s="11">
        <v>2000000</v>
      </c>
      <c r="AF4246" s="11">
        <v>1864406</v>
      </c>
      <c r="AG4246" s="11">
        <v>0</v>
      </c>
      <c r="AH4246" s="11">
        <v>0</v>
      </c>
      <c r="AI4246" s="11">
        <v>0</v>
      </c>
      <c r="AJ4246" s="11">
        <v>0</v>
      </c>
      <c r="AK4246" s="11">
        <v>0</v>
      </c>
      <c r="AL4246" s="11">
        <v>0</v>
      </c>
      <c r="AM4246" s="11">
        <v>0</v>
      </c>
      <c r="AN4246" s="11">
        <v>0</v>
      </c>
      <c r="AO42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2000000</v>
      </c>
      <c r="AQ42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1864406</v>
      </c>
      <c r="AS4246" s="11">
        <f>Table_PBS_SQL_DB2_PBSSQL_PBS_NDP_Tina_CG_QtrlyPerformance_Final[[#This Row],[GOU REL]]+Table_PBS_SQL_DB2_PBSSQL_PBS_NDP_Tina_CG_QtrlyPerformance_Final[[#This Row],[EXT REL]]</f>
        <v>2000000</v>
      </c>
      <c r="AT4246" s="11">
        <f>Table_PBS_SQL_DB2_PBSSQL_PBS_NDP_Tina_CG_QtrlyPerformance_Final[[#This Row],[GOU EXP]]+Table_PBS_SQL_DB2_PBSSQL_PBS_NDP_Tina_CG_QtrlyPerformance_Final[[#This Row],[EXT EXP]]</f>
        <v>1864406</v>
      </c>
      <c r="AU4246" s="11" t="str">
        <f>IF(Table_PBS_SQL_DB2_PBSSQL_PBS_NDP_Tina_CG_QtrlyPerformance_Final[[#This Row],[Item_Code]]&gt;"300000", "Capital", "Recurrent")</f>
        <v>Recurrent</v>
      </c>
    </row>
    <row r="4247" spans="1:47" x14ac:dyDescent="0.25">
      <c r="A4247" t="s">
        <v>49</v>
      </c>
      <c r="B4247" t="s">
        <v>1400</v>
      </c>
      <c r="C4247" t="s">
        <v>119</v>
      </c>
      <c r="D4247" t="s">
        <v>885</v>
      </c>
      <c r="E4247" t="s">
        <v>31</v>
      </c>
      <c r="F4247" t="s">
        <v>886</v>
      </c>
      <c r="G4247" t="s">
        <v>31</v>
      </c>
      <c r="H4247" t="s">
        <v>1420</v>
      </c>
      <c r="I4247" t="s">
        <v>493</v>
      </c>
      <c r="J4247" t="s">
        <v>1428</v>
      </c>
      <c r="K4247" t="s">
        <v>135</v>
      </c>
      <c r="L4247" t="s">
        <v>1429</v>
      </c>
      <c r="M4247" t="s">
        <v>1168</v>
      </c>
      <c r="N4247" t="s">
        <v>1169</v>
      </c>
      <c r="O4247" t="s">
        <v>1004</v>
      </c>
      <c r="P4247" t="s">
        <v>868</v>
      </c>
      <c r="Q4247" s="11">
        <v>0</v>
      </c>
      <c r="R4247" s="11">
        <v>0</v>
      </c>
      <c r="S4247" s="11">
        <v>0</v>
      </c>
      <c r="T4247" s="11">
        <v>0</v>
      </c>
      <c r="U4247" s="11">
        <v>20000000</v>
      </c>
      <c r="V4247" s="11">
        <v>0</v>
      </c>
      <c r="W4247" s="11">
        <v>0</v>
      </c>
      <c r="X4247" s="11">
        <v>20000000</v>
      </c>
      <c r="Y4247" s="11">
        <v>0</v>
      </c>
      <c r="Z4247" s="11">
        <v>0</v>
      </c>
      <c r="AA4247" s="11">
        <v>0</v>
      </c>
      <c r="AB4247" s="11">
        <v>0</v>
      </c>
      <c r="AC4247" s="11">
        <v>0</v>
      </c>
      <c r="AD4247" s="11">
        <v>0</v>
      </c>
      <c r="AE4247" s="11">
        <v>0</v>
      </c>
      <c r="AF4247" s="11">
        <v>0</v>
      </c>
      <c r="AG4247" s="11">
        <v>0</v>
      </c>
      <c r="AH4247" s="11">
        <v>0</v>
      </c>
      <c r="AI4247" s="11">
        <v>0</v>
      </c>
      <c r="AJ4247" s="11">
        <v>0</v>
      </c>
      <c r="AK4247" s="11">
        <v>0</v>
      </c>
      <c r="AL4247" s="11">
        <v>0</v>
      </c>
      <c r="AM4247" s="11">
        <v>0</v>
      </c>
      <c r="AN4247" s="11">
        <v>0</v>
      </c>
      <c r="AO42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47" s="11">
        <f>Table_PBS_SQL_DB2_PBSSQL_PBS_NDP_Tina_CG_QtrlyPerformance_Final[[#This Row],[GOU REL]]+Table_PBS_SQL_DB2_PBSSQL_PBS_NDP_Tina_CG_QtrlyPerformance_Final[[#This Row],[EXT REL]]</f>
        <v>0</v>
      </c>
      <c r="AT4247" s="11">
        <f>Table_PBS_SQL_DB2_PBSSQL_PBS_NDP_Tina_CG_QtrlyPerformance_Final[[#This Row],[GOU EXP]]+Table_PBS_SQL_DB2_PBSSQL_PBS_NDP_Tina_CG_QtrlyPerformance_Final[[#This Row],[EXT EXP]]</f>
        <v>0</v>
      </c>
      <c r="AU4247" s="11" t="str">
        <f>IF(Table_PBS_SQL_DB2_PBSSQL_PBS_NDP_Tina_CG_QtrlyPerformance_Final[[#This Row],[Item_Code]]&gt;"300000", "Capital", "Recurrent")</f>
        <v>Recurrent</v>
      </c>
    </row>
    <row r="4248" spans="1:47" x14ac:dyDescent="0.25">
      <c r="A4248" t="s">
        <v>49</v>
      </c>
      <c r="B4248" t="s">
        <v>1400</v>
      </c>
      <c r="C4248" t="s">
        <v>119</v>
      </c>
      <c r="D4248" t="s">
        <v>885</v>
      </c>
      <c r="E4248" t="s">
        <v>31</v>
      </c>
      <c r="F4248" t="s">
        <v>886</v>
      </c>
      <c r="G4248" t="s">
        <v>31</v>
      </c>
      <c r="H4248" t="s">
        <v>1420</v>
      </c>
      <c r="I4248" t="s">
        <v>666</v>
      </c>
      <c r="J4248" t="s">
        <v>1432</v>
      </c>
      <c r="K4248" t="s">
        <v>127</v>
      </c>
      <c r="L4248" t="s">
        <v>1421</v>
      </c>
      <c r="M4248" t="s">
        <v>1168</v>
      </c>
      <c r="N4248" t="s">
        <v>1169</v>
      </c>
      <c r="O4248" t="s">
        <v>1025</v>
      </c>
      <c r="P4248" t="s">
        <v>1026</v>
      </c>
      <c r="Q4248" s="11">
        <v>0</v>
      </c>
      <c r="R4248" s="11">
        <v>0</v>
      </c>
      <c r="S4248" s="11">
        <v>0</v>
      </c>
      <c r="T4248" s="11">
        <v>0</v>
      </c>
      <c r="U4248" s="11">
        <v>1400000000</v>
      </c>
      <c r="V4248" s="11">
        <v>0</v>
      </c>
      <c r="W4248" s="11">
        <v>0</v>
      </c>
      <c r="X4248" s="11">
        <v>1400000000</v>
      </c>
      <c r="Y4248" s="11">
        <v>0</v>
      </c>
      <c r="Z4248" s="11">
        <v>0</v>
      </c>
      <c r="AA4248" s="11">
        <v>0</v>
      </c>
      <c r="AB4248" s="11">
        <v>0</v>
      </c>
      <c r="AC4248" s="11">
        <v>0</v>
      </c>
      <c r="AD4248" s="11">
        <v>0</v>
      </c>
      <c r="AE4248" s="11">
        <v>0</v>
      </c>
      <c r="AF4248" s="11">
        <v>0</v>
      </c>
      <c r="AG4248" s="11">
        <v>0</v>
      </c>
      <c r="AH4248" s="11">
        <v>0</v>
      </c>
      <c r="AI4248" s="11">
        <v>0</v>
      </c>
      <c r="AJ4248" s="11">
        <v>0</v>
      </c>
      <c r="AK4248" s="11">
        <v>0</v>
      </c>
      <c r="AL4248" s="11">
        <v>0</v>
      </c>
      <c r="AM4248" s="11">
        <v>0</v>
      </c>
      <c r="AN4248" s="11">
        <v>0</v>
      </c>
      <c r="AO42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48" s="11">
        <f>Table_PBS_SQL_DB2_PBSSQL_PBS_NDP_Tina_CG_QtrlyPerformance_Final[[#This Row],[GOU REL]]+Table_PBS_SQL_DB2_PBSSQL_PBS_NDP_Tina_CG_QtrlyPerformance_Final[[#This Row],[EXT REL]]</f>
        <v>0</v>
      </c>
      <c r="AT4248" s="11">
        <f>Table_PBS_SQL_DB2_PBSSQL_PBS_NDP_Tina_CG_QtrlyPerformance_Final[[#This Row],[GOU EXP]]+Table_PBS_SQL_DB2_PBSSQL_PBS_NDP_Tina_CG_QtrlyPerformance_Final[[#This Row],[EXT EXP]]</f>
        <v>0</v>
      </c>
      <c r="AU4248" s="11" t="str">
        <f>IF(Table_PBS_SQL_DB2_PBSSQL_PBS_NDP_Tina_CG_QtrlyPerformance_Final[[#This Row],[Item_Code]]&gt;"300000", "Capital", "Recurrent")</f>
        <v>Recurrent</v>
      </c>
    </row>
    <row r="4249" spans="1:47" x14ac:dyDescent="0.25">
      <c r="A4249" t="s">
        <v>49</v>
      </c>
      <c r="B4249" t="s">
        <v>1400</v>
      </c>
      <c r="C4249" t="s">
        <v>119</v>
      </c>
      <c r="D4249" t="s">
        <v>885</v>
      </c>
      <c r="E4249" t="s">
        <v>31</v>
      </c>
      <c r="F4249" t="s">
        <v>886</v>
      </c>
      <c r="G4249" t="s">
        <v>31</v>
      </c>
      <c r="H4249" t="s">
        <v>1420</v>
      </c>
      <c r="I4249" t="s">
        <v>666</v>
      </c>
      <c r="J4249" t="s">
        <v>1432</v>
      </c>
      <c r="K4249" t="s">
        <v>127</v>
      </c>
      <c r="L4249" t="s">
        <v>1421</v>
      </c>
      <c r="M4249" t="s">
        <v>1377</v>
      </c>
      <c r="N4249" t="s">
        <v>1378</v>
      </c>
      <c r="O4249" t="s">
        <v>1083</v>
      </c>
      <c r="P4249" t="s">
        <v>1084</v>
      </c>
      <c r="Q4249" s="11">
        <v>0</v>
      </c>
      <c r="R4249" s="11">
        <v>0</v>
      </c>
      <c r="S4249" s="11">
        <v>0</v>
      </c>
      <c r="T4249" s="11">
        <v>0</v>
      </c>
      <c r="U4249" s="11">
        <v>1140000000</v>
      </c>
      <c r="V4249" s="11">
        <v>0</v>
      </c>
      <c r="W4249" s="11">
        <v>40000000</v>
      </c>
      <c r="X4249" s="11">
        <v>1100000000</v>
      </c>
      <c r="Y4249" s="11">
        <v>0</v>
      </c>
      <c r="Z4249" s="11">
        <v>0</v>
      </c>
      <c r="AA4249" s="11">
        <v>0</v>
      </c>
      <c r="AB4249" s="11">
        <v>0</v>
      </c>
      <c r="AC4249" s="11">
        <v>10000000</v>
      </c>
      <c r="AD4249" s="11">
        <v>10000000</v>
      </c>
      <c r="AE4249" s="11">
        <v>0</v>
      </c>
      <c r="AF4249" s="11">
        <v>0</v>
      </c>
      <c r="AG4249" s="11">
        <v>10000000</v>
      </c>
      <c r="AH4249" s="11">
        <v>0</v>
      </c>
      <c r="AI4249" s="11">
        <v>0</v>
      </c>
      <c r="AJ4249" s="11">
        <v>0</v>
      </c>
      <c r="AK4249" s="11">
        <v>0</v>
      </c>
      <c r="AL4249" s="11">
        <v>10000000</v>
      </c>
      <c r="AM4249" s="11">
        <v>0</v>
      </c>
      <c r="AN4249" s="11">
        <v>0</v>
      </c>
      <c r="AO42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2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2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49" s="11">
        <f>Table_PBS_SQL_DB2_PBSSQL_PBS_NDP_Tina_CG_QtrlyPerformance_Final[[#This Row],[GOU REL]]+Table_PBS_SQL_DB2_PBSSQL_PBS_NDP_Tina_CG_QtrlyPerformance_Final[[#This Row],[EXT REL]]</f>
        <v>20000000</v>
      </c>
      <c r="AT4249" s="11">
        <f>Table_PBS_SQL_DB2_PBSSQL_PBS_NDP_Tina_CG_QtrlyPerformance_Final[[#This Row],[GOU EXP]]+Table_PBS_SQL_DB2_PBSSQL_PBS_NDP_Tina_CG_QtrlyPerformance_Final[[#This Row],[EXT EXP]]</f>
        <v>20000000</v>
      </c>
      <c r="AU4249" s="11" t="str">
        <f>IF(Table_PBS_SQL_DB2_PBSSQL_PBS_NDP_Tina_CG_QtrlyPerformance_Final[[#This Row],[Item_Code]]&gt;"300000", "Capital", "Recurrent")</f>
        <v>Recurrent</v>
      </c>
    </row>
    <row r="4250" spans="1:47" x14ac:dyDescent="0.25">
      <c r="A4250" t="s">
        <v>49</v>
      </c>
      <c r="B4250" t="s">
        <v>1400</v>
      </c>
      <c r="C4250" t="s">
        <v>119</v>
      </c>
      <c r="D4250" t="s">
        <v>885</v>
      </c>
      <c r="E4250" t="s">
        <v>31</v>
      </c>
      <c r="F4250" t="s">
        <v>886</v>
      </c>
      <c r="G4250" t="s">
        <v>31</v>
      </c>
      <c r="H4250" t="s">
        <v>1420</v>
      </c>
      <c r="I4250" t="s">
        <v>499</v>
      </c>
      <c r="J4250" t="s">
        <v>1435</v>
      </c>
      <c r="K4250" t="s">
        <v>121</v>
      </c>
      <c r="L4250" t="s">
        <v>1066</v>
      </c>
      <c r="M4250" t="s">
        <v>866</v>
      </c>
      <c r="N4250" t="s">
        <v>867</v>
      </c>
      <c r="O4250" t="s">
        <v>1011</v>
      </c>
      <c r="P4250" t="s">
        <v>1012</v>
      </c>
      <c r="Q4250" s="11">
        <v>0</v>
      </c>
      <c r="R4250" s="11">
        <v>0</v>
      </c>
      <c r="S4250" s="11">
        <v>0</v>
      </c>
      <c r="T4250" s="11">
        <v>0</v>
      </c>
      <c r="U4250" s="11">
        <v>80000000</v>
      </c>
      <c r="V4250" s="11">
        <v>0</v>
      </c>
      <c r="W4250" s="11">
        <v>80000000</v>
      </c>
      <c r="X4250" s="11">
        <v>0</v>
      </c>
      <c r="Y4250" s="11">
        <v>0</v>
      </c>
      <c r="Z4250" s="11">
        <v>0</v>
      </c>
      <c r="AA4250" s="11">
        <v>0</v>
      </c>
      <c r="AB4250" s="11">
        <v>0</v>
      </c>
      <c r="AC4250" s="11">
        <v>20000000</v>
      </c>
      <c r="AD4250" s="11">
        <v>0</v>
      </c>
      <c r="AE4250" s="11">
        <v>0</v>
      </c>
      <c r="AF4250" s="11">
        <v>0</v>
      </c>
      <c r="AG4250" s="11">
        <v>20000000</v>
      </c>
      <c r="AH4250" s="11">
        <v>19999999</v>
      </c>
      <c r="AI4250" s="11">
        <v>0</v>
      </c>
      <c r="AJ4250" s="11">
        <v>0</v>
      </c>
      <c r="AK4250" s="11">
        <v>0</v>
      </c>
      <c r="AL4250" s="11">
        <v>20000000</v>
      </c>
      <c r="AM4250" s="11">
        <v>0</v>
      </c>
      <c r="AN4250" s="11">
        <v>0</v>
      </c>
      <c r="AO42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v>
      </c>
      <c r="AP42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39999999</v>
      </c>
      <c r="AR42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0" s="11">
        <f>Table_PBS_SQL_DB2_PBSSQL_PBS_NDP_Tina_CG_QtrlyPerformance_Final[[#This Row],[GOU REL]]+Table_PBS_SQL_DB2_PBSSQL_PBS_NDP_Tina_CG_QtrlyPerformance_Final[[#This Row],[EXT REL]]</f>
        <v>40000000</v>
      </c>
      <c r="AT4250" s="11">
        <f>Table_PBS_SQL_DB2_PBSSQL_PBS_NDP_Tina_CG_QtrlyPerformance_Final[[#This Row],[GOU EXP]]+Table_PBS_SQL_DB2_PBSSQL_PBS_NDP_Tina_CG_QtrlyPerformance_Final[[#This Row],[EXT EXP]]</f>
        <v>39999999</v>
      </c>
      <c r="AU4250" s="11" t="str">
        <f>IF(Table_PBS_SQL_DB2_PBSSQL_PBS_NDP_Tina_CG_QtrlyPerformance_Final[[#This Row],[Item_Code]]&gt;"300000", "Capital", "Recurrent")</f>
        <v>Recurrent</v>
      </c>
    </row>
    <row r="4251" spans="1:47" x14ac:dyDescent="0.25">
      <c r="A4251" t="s">
        <v>49</v>
      </c>
      <c r="B4251" t="s">
        <v>1400</v>
      </c>
      <c r="C4251" t="s">
        <v>119</v>
      </c>
      <c r="D4251" t="s">
        <v>885</v>
      </c>
      <c r="E4251" t="s">
        <v>31</v>
      </c>
      <c r="F4251" t="s">
        <v>886</v>
      </c>
      <c r="G4251" t="s">
        <v>31</v>
      </c>
      <c r="H4251" t="s">
        <v>1420</v>
      </c>
      <c r="I4251" t="s">
        <v>499</v>
      </c>
      <c r="J4251" t="s">
        <v>1435</v>
      </c>
      <c r="K4251" t="s">
        <v>121</v>
      </c>
      <c r="L4251" t="s">
        <v>1066</v>
      </c>
      <c r="M4251" t="s">
        <v>1433</v>
      </c>
      <c r="N4251" t="s">
        <v>1434</v>
      </c>
      <c r="O4251" t="s">
        <v>1093</v>
      </c>
      <c r="P4251" t="s">
        <v>1094</v>
      </c>
      <c r="Q4251" s="11">
        <v>0</v>
      </c>
      <c r="R4251" s="11">
        <v>0</v>
      </c>
      <c r="S4251" s="11">
        <v>0</v>
      </c>
      <c r="T4251" s="11">
        <v>0</v>
      </c>
      <c r="U4251" s="11">
        <v>2094542000</v>
      </c>
      <c r="V4251" s="11">
        <v>0</v>
      </c>
      <c r="W4251" s="11">
        <v>2094542000</v>
      </c>
      <c r="X4251" s="11">
        <v>0</v>
      </c>
      <c r="Y4251" s="11">
        <v>0</v>
      </c>
      <c r="Z4251" s="11">
        <v>0</v>
      </c>
      <c r="AA4251" s="11">
        <v>0</v>
      </c>
      <c r="AB4251" s="11">
        <v>0</v>
      </c>
      <c r="AC4251" s="11">
        <v>1000000000</v>
      </c>
      <c r="AD4251" s="11">
        <v>609000001</v>
      </c>
      <c r="AE4251" s="11">
        <v>0</v>
      </c>
      <c r="AF4251" s="11">
        <v>0</v>
      </c>
      <c r="AG4251" s="11">
        <v>508635500</v>
      </c>
      <c r="AH4251" s="11">
        <v>411350240</v>
      </c>
      <c r="AI4251" s="11">
        <v>0</v>
      </c>
      <c r="AJ4251" s="11">
        <v>0</v>
      </c>
      <c r="AK4251" s="11">
        <v>170000000</v>
      </c>
      <c r="AL4251" s="11">
        <v>658285259</v>
      </c>
      <c r="AM4251" s="11">
        <v>0</v>
      </c>
      <c r="AN4251" s="11">
        <v>0</v>
      </c>
      <c r="AO42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1678635500</v>
      </c>
      <c r="AP42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1678635500</v>
      </c>
      <c r="AR42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1" s="11">
        <f>Table_PBS_SQL_DB2_PBSSQL_PBS_NDP_Tina_CG_QtrlyPerformance_Final[[#This Row],[GOU REL]]+Table_PBS_SQL_DB2_PBSSQL_PBS_NDP_Tina_CG_QtrlyPerformance_Final[[#This Row],[EXT REL]]</f>
        <v>1678635500</v>
      </c>
      <c r="AT4251" s="11">
        <f>Table_PBS_SQL_DB2_PBSSQL_PBS_NDP_Tina_CG_QtrlyPerformance_Final[[#This Row],[GOU EXP]]+Table_PBS_SQL_DB2_PBSSQL_PBS_NDP_Tina_CG_QtrlyPerformance_Final[[#This Row],[EXT EXP]]</f>
        <v>1678635500</v>
      </c>
      <c r="AU4251" s="11" t="str">
        <f>IF(Table_PBS_SQL_DB2_PBSSQL_PBS_NDP_Tina_CG_QtrlyPerformance_Final[[#This Row],[Item_Code]]&gt;"300000", "Capital", "Recurrent")</f>
        <v>Recurrent</v>
      </c>
    </row>
    <row r="4252" spans="1:47" x14ac:dyDescent="0.25">
      <c r="A4252" t="s">
        <v>49</v>
      </c>
      <c r="B4252" t="s">
        <v>1400</v>
      </c>
      <c r="C4252" t="s">
        <v>119</v>
      </c>
      <c r="D4252" t="s">
        <v>885</v>
      </c>
      <c r="E4252" t="s">
        <v>31</v>
      </c>
      <c r="F4252" t="s">
        <v>886</v>
      </c>
      <c r="G4252" t="s">
        <v>31</v>
      </c>
      <c r="H4252" t="s">
        <v>1420</v>
      </c>
      <c r="I4252" t="s">
        <v>499</v>
      </c>
      <c r="J4252" t="s">
        <v>1435</v>
      </c>
      <c r="K4252" t="s">
        <v>147</v>
      </c>
      <c r="L4252" t="s">
        <v>1436</v>
      </c>
      <c r="M4252" t="s">
        <v>1130</v>
      </c>
      <c r="N4252" t="s">
        <v>1131</v>
      </c>
      <c r="O4252" t="s">
        <v>904</v>
      </c>
      <c r="P4252" t="s">
        <v>905</v>
      </c>
      <c r="Q4252" s="11">
        <v>0</v>
      </c>
      <c r="R4252" s="11">
        <v>0</v>
      </c>
      <c r="S4252" s="11">
        <v>0</v>
      </c>
      <c r="T4252" s="11">
        <v>0</v>
      </c>
      <c r="U4252" s="11">
        <v>30000000</v>
      </c>
      <c r="V4252" s="11">
        <v>0</v>
      </c>
      <c r="W4252" s="11">
        <v>30000000</v>
      </c>
      <c r="X4252" s="11">
        <v>0</v>
      </c>
      <c r="Y4252" s="11">
        <v>0</v>
      </c>
      <c r="Z4252" s="11">
        <v>0</v>
      </c>
      <c r="AA4252" s="11">
        <v>0</v>
      </c>
      <c r="AB4252" s="11">
        <v>0</v>
      </c>
      <c r="AC4252" s="11">
        <v>7500000</v>
      </c>
      <c r="AD4252" s="11">
        <v>7500000</v>
      </c>
      <c r="AE4252" s="11">
        <v>0</v>
      </c>
      <c r="AF4252" s="11">
        <v>0</v>
      </c>
      <c r="AG4252" s="11">
        <v>7500000</v>
      </c>
      <c r="AH4252" s="11">
        <v>3748000</v>
      </c>
      <c r="AI4252" s="11">
        <v>0</v>
      </c>
      <c r="AJ4252" s="11">
        <v>0</v>
      </c>
      <c r="AK4252" s="11">
        <v>15000000</v>
      </c>
      <c r="AL4252" s="11">
        <v>18743648</v>
      </c>
      <c r="AM4252" s="11">
        <v>0</v>
      </c>
      <c r="AN4252" s="11">
        <v>0</v>
      </c>
      <c r="AO42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42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29991648</v>
      </c>
      <c r="AR42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2" s="11">
        <f>Table_PBS_SQL_DB2_PBSSQL_PBS_NDP_Tina_CG_QtrlyPerformance_Final[[#This Row],[GOU REL]]+Table_PBS_SQL_DB2_PBSSQL_PBS_NDP_Tina_CG_QtrlyPerformance_Final[[#This Row],[EXT REL]]</f>
        <v>30000000</v>
      </c>
      <c r="AT4252" s="11">
        <f>Table_PBS_SQL_DB2_PBSSQL_PBS_NDP_Tina_CG_QtrlyPerformance_Final[[#This Row],[GOU EXP]]+Table_PBS_SQL_DB2_PBSSQL_PBS_NDP_Tina_CG_QtrlyPerformance_Final[[#This Row],[EXT EXP]]</f>
        <v>29991648</v>
      </c>
      <c r="AU4252" s="11" t="str">
        <f>IF(Table_PBS_SQL_DB2_PBSSQL_PBS_NDP_Tina_CG_QtrlyPerformance_Final[[#This Row],[Item_Code]]&gt;"300000", "Capital", "Recurrent")</f>
        <v>Recurrent</v>
      </c>
    </row>
    <row r="4253" spans="1:47" x14ac:dyDescent="0.25">
      <c r="A4253" t="s">
        <v>49</v>
      </c>
      <c r="B4253" t="s">
        <v>1400</v>
      </c>
      <c r="C4253" t="s">
        <v>119</v>
      </c>
      <c r="D4253" t="s">
        <v>885</v>
      </c>
      <c r="E4253" t="s">
        <v>31</v>
      </c>
      <c r="F4253" t="s">
        <v>886</v>
      </c>
      <c r="G4253" t="s">
        <v>31</v>
      </c>
      <c r="H4253" t="s">
        <v>1420</v>
      </c>
      <c r="I4253" t="s">
        <v>499</v>
      </c>
      <c r="J4253" t="s">
        <v>1435</v>
      </c>
      <c r="K4253" t="s">
        <v>147</v>
      </c>
      <c r="L4253" t="s">
        <v>1436</v>
      </c>
      <c r="M4253" t="s">
        <v>1130</v>
      </c>
      <c r="N4253" t="s">
        <v>1131</v>
      </c>
      <c r="O4253" t="s">
        <v>1124</v>
      </c>
      <c r="P4253" t="s">
        <v>1125</v>
      </c>
      <c r="Q4253" s="11">
        <v>0</v>
      </c>
      <c r="R4253" s="11">
        <v>0</v>
      </c>
      <c r="S4253" s="11">
        <v>0</v>
      </c>
      <c r="T4253" s="11">
        <v>0</v>
      </c>
      <c r="U4253" s="11">
        <v>12000000</v>
      </c>
      <c r="V4253" s="11">
        <v>0</v>
      </c>
      <c r="W4253" s="11">
        <v>12000000</v>
      </c>
      <c r="X4253" s="11">
        <v>0</v>
      </c>
      <c r="Y4253" s="11">
        <v>0</v>
      </c>
      <c r="Z4253" s="11">
        <v>0</v>
      </c>
      <c r="AA4253" s="11">
        <v>0</v>
      </c>
      <c r="AB4253" s="11">
        <v>0</v>
      </c>
      <c r="AC4253" s="11">
        <v>3000000</v>
      </c>
      <c r="AD4253" s="11">
        <v>3000000</v>
      </c>
      <c r="AE4253" s="11">
        <v>0</v>
      </c>
      <c r="AF4253" s="11">
        <v>0</v>
      </c>
      <c r="AG4253" s="11">
        <v>3000000</v>
      </c>
      <c r="AH4253" s="11">
        <v>3000000</v>
      </c>
      <c r="AI4253" s="11">
        <v>0</v>
      </c>
      <c r="AJ4253" s="11">
        <v>0</v>
      </c>
      <c r="AK4253" s="11">
        <v>6000000</v>
      </c>
      <c r="AL4253" s="11">
        <v>6000000</v>
      </c>
      <c r="AM4253" s="11">
        <v>0</v>
      </c>
      <c r="AN4253" s="11">
        <v>0</v>
      </c>
      <c r="AO42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12000000</v>
      </c>
      <c r="AP42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12000000</v>
      </c>
      <c r="AR42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3" s="11">
        <f>Table_PBS_SQL_DB2_PBSSQL_PBS_NDP_Tina_CG_QtrlyPerformance_Final[[#This Row],[GOU REL]]+Table_PBS_SQL_DB2_PBSSQL_PBS_NDP_Tina_CG_QtrlyPerformance_Final[[#This Row],[EXT REL]]</f>
        <v>12000000</v>
      </c>
      <c r="AT4253" s="11">
        <f>Table_PBS_SQL_DB2_PBSSQL_PBS_NDP_Tina_CG_QtrlyPerformance_Final[[#This Row],[GOU EXP]]+Table_PBS_SQL_DB2_PBSSQL_PBS_NDP_Tina_CG_QtrlyPerformance_Final[[#This Row],[EXT EXP]]</f>
        <v>12000000</v>
      </c>
      <c r="AU4253" s="11" t="str">
        <f>IF(Table_PBS_SQL_DB2_PBSSQL_PBS_NDP_Tina_CG_QtrlyPerformance_Final[[#This Row],[Item_Code]]&gt;"300000", "Capital", "Recurrent")</f>
        <v>Recurrent</v>
      </c>
    </row>
    <row r="4254" spans="1:47" x14ac:dyDescent="0.25">
      <c r="A4254" t="s">
        <v>49</v>
      </c>
      <c r="B4254" t="s">
        <v>1400</v>
      </c>
      <c r="C4254" t="s">
        <v>119</v>
      </c>
      <c r="D4254" t="s">
        <v>885</v>
      </c>
      <c r="E4254" t="s">
        <v>31</v>
      </c>
      <c r="F4254" t="s">
        <v>886</v>
      </c>
      <c r="G4254" t="s">
        <v>31</v>
      </c>
      <c r="H4254" t="s">
        <v>1420</v>
      </c>
      <c r="I4254" t="s">
        <v>499</v>
      </c>
      <c r="J4254" t="s">
        <v>1435</v>
      </c>
      <c r="K4254" t="s">
        <v>147</v>
      </c>
      <c r="L4254" t="s">
        <v>1436</v>
      </c>
      <c r="M4254" t="s">
        <v>1130</v>
      </c>
      <c r="N4254" t="s">
        <v>1131</v>
      </c>
      <c r="O4254" t="s">
        <v>1085</v>
      </c>
      <c r="P4254" t="s">
        <v>1086</v>
      </c>
      <c r="Q4254" s="11">
        <v>0</v>
      </c>
      <c r="R4254" s="11">
        <v>0</v>
      </c>
      <c r="S4254" s="11">
        <v>0</v>
      </c>
      <c r="T4254" s="11">
        <v>0</v>
      </c>
      <c r="U4254" s="11">
        <v>148000000</v>
      </c>
      <c r="V4254" s="11">
        <v>0</v>
      </c>
      <c r="W4254" s="11">
        <v>148000000</v>
      </c>
      <c r="X4254" s="11">
        <v>0</v>
      </c>
      <c r="Y4254" s="11">
        <v>0</v>
      </c>
      <c r="Z4254" s="11">
        <v>0</v>
      </c>
      <c r="AA4254" s="11">
        <v>0</v>
      </c>
      <c r="AB4254" s="11">
        <v>0</v>
      </c>
      <c r="AC4254" s="11">
        <v>0</v>
      </c>
      <c r="AD4254" s="11">
        <v>0</v>
      </c>
      <c r="AE4254" s="11">
        <v>0</v>
      </c>
      <c r="AF4254" s="11">
        <v>0</v>
      </c>
      <c r="AG4254" s="11">
        <v>37000000</v>
      </c>
      <c r="AH4254" s="11">
        <v>0</v>
      </c>
      <c r="AI4254" s="11">
        <v>0</v>
      </c>
      <c r="AJ4254" s="11">
        <v>0</v>
      </c>
      <c r="AK4254" s="11">
        <v>0</v>
      </c>
      <c r="AL4254" s="11">
        <v>37000000</v>
      </c>
      <c r="AM4254" s="11">
        <v>0</v>
      </c>
      <c r="AN4254" s="11">
        <v>0</v>
      </c>
      <c r="AO42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37000000</v>
      </c>
      <c r="AP42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37000000</v>
      </c>
      <c r="AR42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4" s="11">
        <f>Table_PBS_SQL_DB2_PBSSQL_PBS_NDP_Tina_CG_QtrlyPerformance_Final[[#This Row],[GOU REL]]+Table_PBS_SQL_DB2_PBSSQL_PBS_NDP_Tina_CG_QtrlyPerformance_Final[[#This Row],[EXT REL]]</f>
        <v>37000000</v>
      </c>
      <c r="AT4254" s="11">
        <f>Table_PBS_SQL_DB2_PBSSQL_PBS_NDP_Tina_CG_QtrlyPerformance_Final[[#This Row],[GOU EXP]]+Table_PBS_SQL_DB2_PBSSQL_PBS_NDP_Tina_CG_QtrlyPerformance_Final[[#This Row],[EXT EXP]]</f>
        <v>37000000</v>
      </c>
      <c r="AU4254" s="11" t="str">
        <f>IF(Table_PBS_SQL_DB2_PBSSQL_PBS_NDP_Tina_CG_QtrlyPerformance_Final[[#This Row],[Item_Code]]&gt;"300000", "Capital", "Recurrent")</f>
        <v>Recurrent</v>
      </c>
    </row>
    <row r="4255" spans="1:47" x14ac:dyDescent="0.25">
      <c r="A4255" t="s">
        <v>49</v>
      </c>
      <c r="B4255" t="s">
        <v>1400</v>
      </c>
      <c r="C4255" t="s">
        <v>119</v>
      </c>
      <c r="D4255" t="s">
        <v>885</v>
      </c>
      <c r="E4255" t="s">
        <v>31</v>
      </c>
      <c r="F4255" t="s">
        <v>886</v>
      </c>
      <c r="G4255" t="s">
        <v>31</v>
      </c>
      <c r="H4255" t="s">
        <v>1420</v>
      </c>
      <c r="I4255" t="s">
        <v>499</v>
      </c>
      <c r="J4255" t="s">
        <v>1435</v>
      </c>
      <c r="K4255" t="s">
        <v>147</v>
      </c>
      <c r="L4255" t="s">
        <v>1436</v>
      </c>
      <c r="M4255" t="s">
        <v>1422</v>
      </c>
      <c r="N4255" t="s">
        <v>1423</v>
      </c>
      <c r="O4255" t="s">
        <v>969</v>
      </c>
      <c r="P4255" t="s">
        <v>970</v>
      </c>
      <c r="Q4255" s="11">
        <v>0</v>
      </c>
      <c r="R4255" s="11">
        <v>0</v>
      </c>
      <c r="S4255" s="11">
        <v>0</v>
      </c>
      <c r="T4255" s="11">
        <v>0</v>
      </c>
      <c r="U4255" s="11">
        <v>15000000</v>
      </c>
      <c r="V4255" s="11">
        <v>0</v>
      </c>
      <c r="W4255" s="11">
        <v>15000000</v>
      </c>
      <c r="X4255" s="11">
        <v>0</v>
      </c>
      <c r="Y4255" s="11">
        <v>0</v>
      </c>
      <c r="Z4255" s="11">
        <v>0</v>
      </c>
      <c r="AA4255" s="11">
        <v>0</v>
      </c>
      <c r="AB4255" s="11">
        <v>0</v>
      </c>
      <c r="AC4255" s="11">
        <v>3750000</v>
      </c>
      <c r="AD4255" s="11">
        <v>3750000</v>
      </c>
      <c r="AE4255" s="11">
        <v>0</v>
      </c>
      <c r="AF4255" s="11">
        <v>0</v>
      </c>
      <c r="AG4255" s="11">
        <v>3750000</v>
      </c>
      <c r="AH4255" s="11">
        <v>3750000</v>
      </c>
      <c r="AI4255" s="11">
        <v>0</v>
      </c>
      <c r="AJ4255" s="11">
        <v>0</v>
      </c>
      <c r="AK4255" s="11">
        <v>7500000</v>
      </c>
      <c r="AL4255" s="11">
        <v>7500000</v>
      </c>
      <c r="AM4255" s="11">
        <v>0</v>
      </c>
      <c r="AN4255" s="11">
        <v>0</v>
      </c>
      <c r="AO42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42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42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5" s="11">
        <f>Table_PBS_SQL_DB2_PBSSQL_PBS_NDP_Tina_CG_QtrlyPerformance_Final[[#This Row],[GOU REL]]+Table_PBS_SQL_DB2_PBSSQL_PBS_NDP_Tina_CG_QtrlyPerformance_Final[[#This Row],[EXT REL]]</f>
        <v>15000000</v>
      </c>
      <c r="AT4255" s="11">
        <f>Table_PBS_SQL_DB2_PBSSQL_PBS_NDP_Tina_CG_QtrlyPerformance_Final[[#This Row],[GOU EXP]]+Table_PBS_SQL_DB2_PBSSQL_PBS_NDP_Tina_CG_QtrlyPerformance_Final[[#This Row],[EXT EXP]]</f>
        <v>15000000</v>
      </c>
      <c r="AU4255" s="11" t="str">
        <f>IF(Table_PBS_SQL_DB2_PBSSQL_PBS_NDP_Tina_CG_QtrlyPerformance_Final[[#This Row],[Item_Code]]&gt;"300000", "Capital", "Recurrent")</f>
        <v>Recurrent</v>
      </c>
    </row>
    <row r="4256" spans="1:47" x14ac:dyDescent="0.25">
      <c r="A4256" t="s">
        <v>49</v>
      </c>
      <c r="B4256" t="s">
        <v>1400</v>
      </c>
      <c r="C4256" t="s">
        <v>119</v>
      </c>
      <c r="D4256" t="s">
        <v>885</v>
      </c>
      <c r="E4256" t="s">
        <v>31</v>
      </c>
      <c r="F4256" t="s">
        <v>886</v>
      </c>
      <c r="G4256" t="s">
        <v>97</v>
      </c>
      <c r="H4256" t="s">
        <v>881</v>
      </c>
      <c r="I4256" t="s">
        <v>896</v>
      </c>
      <c r="J4256" t="s">
        <v>897</v>
      </c>
      <c r="K4256" t="s">
        <v>1437</v>
      </c>
      <c r="L4256" t="s">
        <v>1438</v>
      </c>
      <c r="M4256" t="s">
        <v>1373</v>
      </c>
      <c r="N4256" t="s">
        <v>1374</v>
      </c>
      <c r="O4256" t="s">
        <v>1016</v>
      </c>
      <c r="P4256" t="s">
        <v>1017</v>
      </c>
      <c r="Q4256" s="11">
        <v>0</v>
      </c>
      <c r="R4256" s="11">
        <v>0</v>
      </c>
      <c r="S4256" s="11">
        <v>0</v>
      </c>
      <c r="T4256" s="11">
        <v>0</v>
      </c>
      <c r="U4256" s="11">
        <v>0</v>
      </c>
      <c r="V4256" s="11">
        <v>0</v>
      </c>
      <c r="W4256" s="11">
        <v>0</v>
      </c>
      <c r="X4256" s="11">
        <v>0</v>
      </c>
      <c r="Y4256" s="11">
        <v>0</v>
      </c>
      <c r="Z4256" s="11">
        <v>0</v>
      </c>
      <c r="AA4256" s="11">
        <v>2710353</v>
      </c>
      <c r="AB4256" s="11">
        <v>0</v>
      </c>
      <c r="AC4256" s="11">
        <v>0</v>
      </c>
      <c r="AD4256" s="11">
        <v>0</v>
      </c>
      <c r="AE4256" s="11">
        <v>0</v>
      </c>
      <c r="AF4256" s="11">
        <v>0</v>
      </c>
      <c r="AG4256" s="11">
        <v>0</v>
      </c>
      <c r="AH4256" s="11">
        <v>0</v>
      </c>
      <c r="AI4256" s="11">
        <v>0</v>
      </c>
      <c r="AJ4256" s="11">
        <v>0</v>
      </c>
      <c r="AK4256" s="11">
        <v>0</v>
      </c>
      <c r="AL4256" s="11">
        <v>0</v>
      </c>
      <c r="AM4256" s="11">
        <v>0</v>
      </c>
      <c r="AN4256" s="11">
        <v>0</v>
      </c>
      <c r="AO42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2710353</v>
      </c>
      <c r="AQ42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6" s="11">
        <f>Table_PBS_SQL_DB2_PBSSQL_PBS_NDP_Tina_CG_QtrlyPerformance_Final[[#This Row],[GOU REL]]+Table_PBS_SQL_DB2_PBSSQL_PBS_NDP_Tina_CG_QtrlyPerformance_Final[[#This Row],[EXT REL]]</f>
        <v>2710353</v>
      </c>
      <c r="AT4256" s="11">
        <f>Table_PBS_SQL_DB2_PBSSQL_PBS_NDP_Tina_CG_QtrlyPerformance_Final[[#This Row],[GOU EXP]]+Table_PBS_SQL_DB2_PBSSQL_PBS_NDP_Tina_CG_QtrlyPerformance_Final[[#This Row],[EXT EXP]]</f>
        <v>0</v>
      </c>
      <c r="AU4256" s="11" t="str">
        <f>IF(Table_PBS_SQL_DB2_PBSSQL_PBS_NDP_Tina_CG_QtrlyPerformance_Final[[#This Row],[Item_Code]]&gt;"300000", "Capital", "Recurrent")</f>
        <v>Recurrent</v>
      </c>
    </row>
    <row r="4257" spans="1:47" x14ac:dyDescent="0.25">
      <c r="A4257" t="s">
        <v>49</v>
      </c>
      <c r="B4257" t="s">
        <v>1400</v>
      </c>
      <c r="C4257" t="s">
        <v>119</v>
      </c>
      <c r="D4257" t="s">
        <v>885</v>
      </c>
      <c r="E4257" t="s">
        <v>31</v>
      </c>
      <c r="F4257" t="s">
        <v>886</v>
      </c>
      <c r="G4257" t="s">
        <v>97</v>
      </c>
      <c r="H4257" t="s">
        <v>881</v>
      </c>
      <c r="I4257" t="s">
        <v>467</v>
      </c>
      <c r="J4257" t="s">
        <v>1262</v>
      </c>
      <c r="K4257" t="s">
        <v>139</v>
      </c>
      <c r="L4257" t="s">
        <v>1439</v>
      </c>
      <c r="M4257" t="s">
        <v>866</v>
      </c>
      <c r="N4257" t="s">
        <v>867</v>
      </c>
      <c r="O4257" t="s">
        <v>1005</v>
      </c>
      <c r="P4257" t="s">
        <v>1006</v>
      </c>
      <c r="Q4257" s="11">
        <v>0</v>
      </c>
      <c r="R4257" s="11">
        <v>0</v>
      </c>
      <c r="S4257" s="11">
        <v>0</v>
      </c>
      <c r="T4257" s="11">
        <v>0</v>
      </c>
      <c r="U4257" s="11">
        <v>200000000</v>
      </c>
      <c r="V4257" s="11">
        <v>0</v>
      </c>
      <c r="W4257" s="11">
        <v>200000000</v>
      </c>
      <c r="X4257" s="11">
        <v>0</v>
      </c>
      <c r="Y4257" s="11">
        <v>0</v>
      </c>
      <c r="Z4257" s="11">
        <v>0</v>
      </c>
      <c r="AA4257" s="11">
        <v>0</v>
      </c>
      <c r="AB4257" s="11">
        <v>0</v>
      </c>
      <c r="AC4257" s="11">
        <v>100000000</v>
      </c>
      <c r="AD4257" s="11">
        <v>100000000</v>
      </c>
      <c r="AE4257" s="11">
        <v>0</v>
      </c>
      <c r="AF4257" s="11">
        <v>0</v>
      </c>
      <c r="AG4257" s="11">
        <v>40000000</v>
      </c>
      <c r="AH4257" s="11">
        <v>40000000</v>
      </c>
      <c r="AI4257" s="11">
        <v>0</v>
      </c>
      <c r="AJ4257" s="11">
        <v>0</v>
      </c>
      <c r="AK4257" s="11">
        <v>60000000</v>
      </c>
      <c r="AL4257" s="11">
        <v>60000000</v>
      </c>
      <c r="AM4257" s="11">
        <v>0</v>
      </c>
      <c r="AN4257" s="11">
        <v>0</v>
      </c>
      <c r="AO42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2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42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7" s="11">
        <f>Table_PBS_SQL_DB2_PBSSQL_PBS_NDP_Tina_CG_QtrlyPerformance_Final[[#This Row],[GOU REL]]+Table_PBS_SQL_DB2_PBSSQL_PBS_NDP_Tina_CG_QtrlyPerformance_Final[[#This Row],[EXT REL]]</f>
        <v>200000000</v>
      </c>
      <c r="AT4257" s="11">
        <f>Table_PBS_SQL_DB2_PBSSQL_PBS_NDP_Tina_CG_QtrlyPerformance_Final[[#This Row],[GOU EXP]]+Table_PBS_SQL_DB2_PBSSQL_PBS_NDP_Tina_CG_QtrlyPerformance_Final[[#This Row],[EXT EXP]]</f>
        <v>200000000</v>
      </c>
      <c r="AU4257" s="11" t="str">
        <f>IF(Table_PBS_SQL_DB2_PBSSQL_PBS_NDP_Tina_CG_QtrlyPerformance_Final[[#This Row],[Item_Code]]&gt;"300000", "Capital", "Recurrent")</f>
        <v>Recurrent</v>
      </c>
    </row>
    <row r="4258" spans="1:47" x14ac:dyDescent="0.25">
      <c r="A4258" t="s">
        <v>49</v>
      </c>
      <c r="B4258" t="s">
        <v>1400</v>
      </c>
      <c r="C4258" t="s">
        <v>119</v>
      </c>
      <c r="D4258" t="s">
        <v>885</v>
      </c>
      <c r="E4258" t="s">
        <v>31</v>
      </c>
      <c r="F4258" t="s">
        <v>886</v>
      </c>
      <c r="G4258" t="s">
        <v>97</v>
      </c>
      <c r="H4258" t="s">
        <v>881</v>
      </c>
      <c r="I4258" t="s">
        <v>467</v>
      </c>
      <c r="J4258" t="s">
        <v>1262</v>
      </c>
      <c r="K4258" t="s">
        <v>139</v>
      </c>
      <c r="L4258" t="s">
        <v>1439</v>
      </c>
      <c r="M4258" t="s">
        <v>1369</v>
      </c>
      <c r="N4258" t="s">
        <v>1370</v>
      </c>
      <c r="O4258" t="s">
        <v>1120</v>
      </c>
      <c r="P4258" t="s">
        <v>1121</v>
      </c>
      <c r="Q4258" s="11">
        <v>0</v>
      </c>
      <c r="R4258" s="11">
        <v>0</v>
      </c>
      <c r="S4258" s="11">
        <v>0</v>
      </c>
      <c r="T4258" s="11">
        <v>0</v>
      </c>
      <c r="U4258" s="11">
        <v>30000000</v>
      </c>
      <c r="V4258" s="11">
        <v>0</v>
      </c>
      <c r="W4258" s="11">
        <v>30000000</v>
      </c>
      <c r="X4258" s="11">
        <v>0</v>
      </c>
      <c r="Y4258" s="11">
        <v>0</v>
      </c>
      <c r="Z4258" s="11">
        <v>0</v>
      </c>
      <c r="AA4258" s="11">
        <v>0</v>
      </c>
      <c r="AB4258" s="11">
        <v>0</v>
      </c>
      <c r="AC4258" s="11">
        <v>15000000</v>
      </c>
      <c r="AD4258" s="11">
        <v>15000000</v>
      </c>
      <c r="AE4258" s="11">
        <v>0</v>
      </c>
      <c r="AF4258" s="11">
        <v>0</v>
      </c>
      <c r="AG4258" s="11">
        <v>7500000</v>
      </c>
      <c r="AH4258" s="11">
        <v>7500000</v>
      </c>
      <c r="AI4258" s="11">
        <v>0</v>
      </c>
      <c r="AJ4258" s="11">
        <v>0</v>
      </c>
      <c r="AK4258" s="11">
        <v>7500000</v>
      </c>
      <c r="AL4258" s="11">
        <v>7500000</v>
      </c>
      <c r="AM4258" s="11">
        <v>0</v>
      </c>
      <c r="AN4258" s="11">
        <v>0</v>
      </c>
      <c r="AO42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42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42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8" s="11">
        <f>Table_PBS_SQL_DB2_PBSSQL_PBS_NDP_Tina_CG_QtrlyPerformance_Final[[#This Row],[GOU REL]]+Table_PBS_SQL_DB2_PBSSQL_PBS_NDP_Tina_CG_QtrlyPerformance_Final[[#This Row],[EXT REL]]</f>
        <v>30000000</v>
      </c>
      <c r="AT4258" s="11">
        <f>Table_PBS_SQL_DB2_PBSSQL_PBS_NDP_Tina_CG_QtrlyPerformance_Final[[#This Row],[GOU EXP]]+Table_PBS_SQL_DB2_PBSSQL_PBS_NDP_Tina_CG_QtrlyPerformance_Final[[#This Row],[EXT EXP]]</f>
        <v>30000000</v>
      </c>
      <c r="AU4258" s="11" t="str">
        <f>IF(Table_PBS_SQL_DB2_PBSSQL_PBS_NDP_Tina_CG_QtrlyPerformance_Final[[#This Row],[Item_Code]]&gt;"300000", "Capital", "Recurrent")</f>
        <v>Recurrent</v>
      </c>
    </row>
    <row r="4259" spans="1:47" x14ac:dyDescent="0.25">
      <c r="A4259" t="s">
        <v>49</v>
      </c>
      <c r="B4259" t="s">
        <v>1400</v>
      </c>
      <c r="C4259" t="s">
        <v>119</v>
      </c>
      <c r="D4259" t="s">
        <v>885</v>
      </c>
      <c r="E4259" t="s">
        <v>31</v>
      </c>
      <c r="F4259" t="s">
        <v>886</v>
      </c>
      <c r="G4259" t="s">
        <v>97</v>
      </c>
      <c r="H4259" t="s">
        <v>881</v>
      </c>
      <c r="I4259" t="s">
        <v>467</v>
      </c>
      <c r="J4259" t="s">
        <v>1262</v>
      </c>
      <c r="K4259" t="s">
        <v>139</v>
      </c>
      <c r="L4259" t="s">
        <v>1439</v>
      </c>
      <c r="M4259" t="s">
        <v>2062</v>
      </c>
      <c r="N4259" t="s">
        <v>2063</v>
      </c>
      <c r="O4259" t="s">
        <v>922</v>
      </c>
      <c r="P4259" t="s">
        <v>923</v>
      </c>
      <c r="Q4259" s="11">
        <v>0</v>
      </c>
      <c r="R4259" s="11">
        <v>0</v>
      </c>
      <c r="S4259" s="11">
        <v>0</v>
      </c>
      <c r="T4259" s="11">
        <v>0</v>
      </c>
      <c r="U4259" s="11">
        <v>20000000</v>
      </c>
      <c r="V4259" s="11">
        <v>0</v>
      </c>
      <c r="W4259" s="11">
        <v>20000000</v>
      </c>
      <c r="X4259" s="11">
        <v>0</v>
      </c>
      <c r="Y4259" s="11">
        <v>0</v>
      </c>
      <c r="Z4259" s="11">
        <v>0</v>
      </c>
      <c r="AA4259" s="11">
        <v>0</v>
      </c>
      <c r="AB4259" s="11">
        <v>0</v>
      </c>
      <c r="AC4259" s="11">
        <v>10000000</v>
      </c>
      <c r="AD4259" s="11">
        <v>10000000</v>
      </c>
      <c r="AE4259" s="11">
        <v>0</v>
      </c>
      <c r="AF4259" s="11">
        <v>0</v>
      </c>
      <c r="AG4259" s="11">
        <v>10000000</v>
      </c>
      <c r="AH4259" s="11">
        <v>10000000</v>
      </c>
      <c r="AI4259" s="11">
        <v>0</v>
      </c>
      <c r="AJ4259" s="11">
        <v>0</v>
      </c>
      <c r="AK4259" s="11">
        <v>0</v>
      </c>
      <c r="AL4259" s="11">
        <v>0</v>
      </c>
      <c r="AM4259" s="11">
        <v>0</v>
      </c>
      <c r="AN4259" s="11">
        <v>0</v>
      </c>
      <c r="AO42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2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2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59" s="11">
        <f>Table_PBS_SQL_DB2_PBSSQL_PBS_NDP_Tina_CG_QtrlyPerformance_Final[[#This Row],[GOU REL]]+Table_PBS_SQL_DB2_PBSSQL_PBS_NDP_Tina_CG_QtrlyPerformance_Final[[#This Row],[EXT REL]]</f>
        <v>20000000</v>
      </c>
      <c r="AT4259" s="11">
        <f>Table_PBS_SQL_DB2_PBSSQL_PBS_NDP_Tina_CG_QtrlyPerformance_Final[[#This Row],[GOU EXP]]+Table_PBS_SQL_DB2_PBSSQL_PBS_NDP_Tina_CG_QtrlyPerformance_Final[[#This Row],[EXT EXP]]</f>
        <v>20000000</v>
      </c>
      <c r="AU4259" s="11" t="str">
        <f>IF(Table_PBS_SQL_DB2_PBSSQL_PBS_NDP_Tina_CG_QtrlyPerformance_Final[[#This Row],[Item_Code]]&gt;"300000", "Capital", "Recurrent")</f>
        <v>Recurrent</v>
      </c>
    </row>
    <row r="4260" spans="1:47" x14ac:dyDescent="0.25">
      <c r="A4260" t="s">
        <v>49</v>
      </c>
      <c r="B4260" t="s">
        <v>1400</v>
      </c>
      <c r="C4260" t="s">
        <v>119</v>
      </c>
      <c r="D4260" t="s">
        <v>885</v>
      </c>
      <c r="E4260" t="s">
        <v>31</v>
      </c>
      <c r="F4260" t="s">
        <v>886</v>
      </c>
      <c r="G4260" t="s">
        <v>97</v>
      </c>
      <c r="H4260" t="s">
        <v>881</v>
      </c>
      <c r="I4260" t="s">
        <v>467</v>
      </c>
      <c r="J4260" t="s">
        <v>1262</v>
      </c>
      <c r="K4260" t="s">
        <v>139</v>
      </c>
      <c r="L4260" t="s">
        <v>1439</v>
      </c>
      <c r="M4260" t="s">
        <v>1130</v>
      </c>
      <c r="N4260" t="s">
        <v>1131</v>
      </c>
      <c r="O4260" t="s">
        <v>922</v>
      </c>
      <c r="P4260" t="s">
        <v>923</v>
      </c>
      <c r="Q4260" s="11">
        <v>0</v>
      </c>
      <c r="R4260" s="11">
        <v>0</v>
      </c>
      <c r="S4260" s="11">
        <v>0</v>
      </c>
      <c r="T4260" s="11">
        <v>0</v>
      </c>
      <c r="U4260" s="11">
        <v>200000000</v>
      </c>
      <c r="V4260" s="11">
        <v>0</v>
      </c>
      <c r="W4260" s="11">
        <v>200000000</v>
      </c>
      <c r="X4260" s="11">
        <v>0</v>
      </c>
      <c r="Y4260" s="11">
        <v>0</v>
      </c>
      <c r="Z4260" s="11">
        <v>0</v>
      </c>
      <c r="AA4260" s="11">
        <v>0</v>
      </c>
      <c r="AB4260" s="11">
        <v>0</v>
      </c>
      <c r="AC4260" s="11">
        <v>100000000</v>
      </c>
      <c r="AD4260" s="11">
        <v>100000000</v>
      </c>
      <c r="AE4260" s="11">
        <v>0</v>
      </c>
      <c r="AF4260" s="11">
        <v>0</v>
      </c>
      <c r="AG4260" s="11">
        <v>100000000</v>
      </c>
      <c r="AH4260" s="11">
        <v>100000000</v>
      </c>
      <c r="AI4260" s="11">
        <v>0</v>
      </c>
      <c r="AJ4260" s="11">
        <v>0</v>
      </c>
      <c r="AK4260" s="11">
        <v>0</v>
      </c>
      <c r="AL4260" s="11">
        <v>0</v>
      </c>
      <c r="AM4260" s="11">
        <v>0</v>
      </c>
      <c r="AN4260" s="11">
        <v>0</v>
      </c>
      <c r="AO42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2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42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0" s="11">
        <f>Table_PBS_SQL_DB2_PBSSQL_PBS_NDP_Tina_CG_QtrlyPerformance_Final[[#This Row],[GOU REL]]+Table_PBS_SQL_DB2_PBSSQL_PBS_NDP_Tina_CG_QtrlyPerformance_Final[[#This Row],[EXT REL]]</f>
        <v>200000000</v>
      </c>
      <c r="AT4260" s="11">
        <f>Table_PBS_SQL_DB2_PBSSQL_PBS_NDP_Tina_CG_QtrlyPerformance_Final[[#This Row],[GOU EXP]]+Table_PBS_SQL_DB2_PBSSQL_PBS_NDP_Tina_CG_QtrlyPerformance_Final[[#This Row],[EXT EXP]]</f>
        <v>200000000</v>
      </c>
      <c r="AU4260" s="11" t="str">
        <f>IF(Table_PBS_SQL_DB2_PBSSQL_PBS_NDP_Tina_CG_QtrlyPerformance_Final[[#This Row],[Item_Code]]&gt;"300000", "Capital", "Recurrent")</f>
        <v>Recurrent</v>
      </c>
    </row>
    <row r="4261" spans="1:47" x14ac:dyDescent="0.25">
      <c r="A4261" t="s">
        <v>49</v>
      </c>
      <c r="B4261" t="s">
        <v>1400</v>
      </c>
      <c r="C4261" t="s">
        <v>119</v>
      </c>
      <c r="D4261" t="s">
        <v>885</v>
      </c>
      <c r="E4261" t="s">
        <v>31</v>
      </c>
      <c r="F4261" t="s">
        <v>886</v>
      </c>
      <c r="G4261" t="s">
        <v>97</v>
      </c>
      <c r="H4261" t="s">
        <v>881</v>
      </c>
      <c r="I4261" t="s">
        <v>467</v>
      </c>
      <c r="J4261" t="s">
        <v>1262</v>
      </c>
      <c r="K4261" t="s">
        <v>139</v>
      </c>
      <c r="L4261" t="s">
        <v>1439</v>
      </c>
      <c r="M4261" t="s">
        <v>1130</v>
      </c>
      <c r="N4261" t="s">
        <v>1131</v>
      </c>
      <c r="O4261" t="s">
        <v>1004</v>
      </c>
      <c r="P4261" t="s">
        <v>868</v>
      </c>
      <c r="Q4261" s="11">
        <v>0</v>
      </c>
      <c r="R4261" s="11">
        <v>0</v>
      </c>
      <c r="S4261" s="11">
        <v>0</v>
      </c>
      <c r="T4261" s="11">
        <v>0</v>
      </c>
      <c r="U4261" s="11">
        <v>100500000</v>
      </c>
      <c r="V4261" s="11">
        <v>0</v>
      </c>
      <c r="W4261" s="11">
        <v>100500000</v>
      </c>
      <c r="X4261" s="11">
        <v>0</v>
      </c>
      <c r="Y4261" s="11">
        <v>0</v>
      </c>
      <c r="Z4261" s="11">
        <v>0</v>
      </c>
      <c r="AA4261" s="11">
        <v>0</v>
      </c>
      <c r="AB4261" s="11">
        <v>0</v>
      </c>
      <c r="AC4261" s="11">
        <v>50250000</v>
      </c>
      <c r="AD4261" s="11">
        <v>50250000</v>
      </c>
      <c r="AE4261" s="11">
        <v>0</v>
      </c>
      <c r="AF4261" s="11">
        <v>0</v>
      </c>
      <c r="AG4261" s="11">
        <v>25125000</v>
      </c>
      <c r="AH4261" s="11">
        <v>25125000</v>
      </c>
      <c r="AI4261" s="11">
        <v>0</v>
      </c>
      <c r="AJ4261" s="11">
        <v>0</v>
      </c>
      <c r="AK4261" s="11">
        <v>25125000</v>
      </c>
      <c r="AL4261" s="11">
        <v>25125000</v>
      </c>
      <c r="AM4261" s="11">
        <v>0</v>
      </c>
      <c r="AN4261" s="11">
        <v>0</v>
      </c>
      <c r="AO42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100500000</v>
      </c>
      <c r="AP42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100500000</v>
      </c>
      <c r="AR42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1" s="11">
        <f>Table_PBS_SQL_DB2_PBSSQL_PBS_NDP_Tina_CG_QtrlyPerformance_Final[[#This Row],[GOU REL]]+Table_PBS_SQL_DB2_PBSSQL_PBS_NDP_Tina_CG_QtrlyPerformance_Final[[#This Row],[EXT REL]]</f>
        <v>100500000</v>
      </c>
      <c r="AT4261" s="11">
        <f>Table_PBS_SQL_DB2_PBSSQL_PBS_NDP_Tina_CG_QtrlyPerformance_Final[[#This Row],[GOU EXP]]+Table_PBS_SQL_DB2_PBSSQL_PBS_NDP_Tina_CG_QtrlyPerformance_Final[[#This Row],[EXT EXP]]</f>
        <v>100500000</v>
      </c>
      <c r="AU4261" s="11" t="str">
        <f>IF(Table_PBS_SQL_DB2_PBSSQL_PBS_NDP_Tina_CG_QtrlyPerformance_Final[[#This Row],[Item_Code]]&gt;"300000", "Capital", "Recurrent")</f>
        <v>Recurrent</v>
      </c>
    </row>
    <row r="4262" spans="1:47" x14ac:dyDescent="0.25">
      <c r="A4262" t="s">
        <v>49</v>
      </c>
      <c r="B4262" t="s">
        <v>1400</v>
      </c>
      <c r="C4262" t="s">
        <v>119</v>
      </c>
      <c r="D4262" t="s">
        <v>885</v>
      </c>
      <c r="E4262" t="s">
        <v>31</v>
      </c>
      <c r="F4262" t="s">
        <v>886</v>
      </c>
      <c r="G4262" t="s">
        <v>97</v>
      </c>
      <c r="H4262" t="s">
        <v>881</v>
      </c>
      <c r="I4262" t="s">
        <v>467</v>
      </c>
      <c r="J4262" t="s">
        <v>1262</v>
      </c>
      <c r="K4262" t="s">
        <v>139</v>
      </c>
      <c r="L4262" t="s">
        <v>1439</v>
      </c>
      <c r="M4262" t="s">
        <v>2106</v>
      </c>
      <c r="N4262" t="s">
        <v>2107</v>
      </c>
      <c r="O4262" t="s">
        <v>904</v>
      </c>
      <c r="P4262" t="s">
        <v>905</v>
      </c>
      <c r="Q4262" s="11">
        <v>0</v>
      </c>
      <c r="R4262" s="11">
        <v>0</v>
      </c>
      <c r="S4262" s="11">
        <v>0</v>
      </c>
      <c r="T4262" s="11">
        <v>0</v>
      </c>
      <c r="U4262" s="11">
        <v>50000000</v>
      </c>
      <c r="V4262" s="11">
        <v>0</v>
      </c>
      <c r="W4262" s="11">
        <v>50000000</v>
      </c>
      <c r="X4262" s="11">
        <v>0</v>
      </c>
      <c r="Y4262" s="11">
        <v>0</v>
      </c>
      <c r="Z4262" s="11">
        <v>0</v>
      </c>
      <c r="AA4262" s="11">
        <v>0</v>
      </c>
      <c r="AB4262" s="11">
        <v>0</v>
      </c>
      <c r="AC4262" s="11">
        <v>25000000</v>
      </c>
      <c r="AD4262" s="11">
        <v>25000000</v>
      </c>
      <c r="AE4262" s="11">
        <v>0</v>
      </c>
      <c r="AF4262" s="11">
        <v>0</v>
      </c>
      <c r="AG4262" s="11">
        <v>12500000</v>
      </c>
      <c r="AH4262" s="11">
        <v>12500000</v>
      </c>
      <c r="AI4262" s="11">
        <v>0</v>
      </c>
      <c r="AJ4262" s="11">
        <v>0</v>
      </c>
      <c r="AK4262" s="11">
        <v>12500000</v>
      </c>
      <c r="AL4262" s="11">
        <v>12500000</v>
      </c>
      <c r="AM4262" s="11">
        <v>0</v>
      </c>
      <c r="AN4262" s="11">
        <v>0</v>
      </c>
      <c r="AO42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2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42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2" s="11">
        <f>Table_PBS_SQL_DB2_PBSSQL_PBS_NDP_Tina_CG_QtrlyPerformance_Final[[#This Row],[GOU REL]]+Table_PBS_SQL_DB2_PBSSQL_PBS_NDP_Tina_CG_QtrlyPerformance_Final[[#This Row],[EXT REL]]</f>
        <v>50000000</v>
      </c>
      <c r="AT4262" s="11">
        <f>Table_PBS_SQL_DB2_PBSSQL_PBS_NDP_Tina_CG_QtrlyPerformance_Final[[#This Row],[GOU EXP]]+Table_PBS_SQL_DB2_PBSSQL_PBS_NDP_Tina_CG_QtrlyPerformance_Final[[#This Row],[EXT EXP]]</f>
        <v>50000000</v>
      </c>
      <c r="AU4262" s="11" t="str">
        <f>IF(Table_PBS_SQL_DB2_PBSSQL_PBS_NDP_Tina_CG_QtrlyPerformance_Final[[#This Row],[Item_Code]]&gt;"300000", "Capital", "Recurrent")</f>
        <v>Recurrent</v>
      </c>
    </row>
    <row r="4263" spans="1:47" x14ac:dyDescent="0.25">
      <c r="A4263" t="s">
        <v>49</v>
      </c>
      <c r="B4263" t="s">
        <v>1400</v>
      </c>
      <c r="C4263" t="s">
        <v>119</v>
      </c>
      <c r="D4263" t="s">
        <v>885</v>
      </c>
      <c r="E4263" t="s">
        <v>31</v>
      </c>
      <c r="F4263" t="s">
        <v>886</v>
      </c>
      <c r="G4263" t="s">
        <v>97</v>
      </c>
      <c r="H4263" t="s">
        <v>881</v>
      </c>
      <c r="I4263" t="s">
        <v>666</v>
      </c>
      <c r="J4263" t="s">
        <v>1440</v>
      </c>
      <c r="K4263" t="s">
        <v>1437</v>
      </c>
      <c r="L4263" t="s">
        <v>1438</v>
      </c>
      <c r="M4263" t="s">
        <v>1373</v>
      </c>
      <c r="N4263" t="s">
        <v>1374</v>
      </c>
      <c r="O4263" t="s">
        <v>1062</v>
      </c>
      <c r="P4263" t="s">
        <v>1063</v>
      </c>
      <c r="Q4263" s="11">
        <v>0</v>
      </c>
      <c r="R4263" s="11">
        <v>0</v>
      </c>
      <c r="S4263" s="11">
        <v>0</v>
      </c>
      <c r="T4263" s="11">
        <v>0</v>
      </c>
      <c r="U4263" s="11">
        <v>107000000</v>
      </c>
      <c r="V4263" s="11">
        <v>0</v>
      </c>
      <c r="W4263" s="11">
        <v>107000000</v>
      </c>
      <c r="X4263" s="11">
        <v>0</v>
      </c>
      <c r="Y4263" s="11">
        <v>0</v>
      </c>
      <c r="Z4263" s="11">
        <v>0</v>
      </c>
      <c r="AA4263" s="11">
        <v>0</v>
      </c>
      <c r="AB4263" s="11">
        <v>0</v>
      </c>
      <c r="AC4263" s="11">
        <v>0</v>
      </c>
      <c r="AD4263" s="11">
        <v>0</v>
      </c>
      <c r="AE4263" s="11">
        <v>0</v>
      </c>
      <c r="AF4263" s="11">
        <v>0</v>
      </c>
      <c r="AG4263" s="11">
        <v>26750000</v>
      </c>
      <c r="AH4263" s="11">
        <v>26654537</v>
      </c>
      <c r="AI4263" s="11">
        <v>0</v>
      </c>
      <c r="AJ4263" s="11">
        <v>0</v>
      </c>
      <c r="AK4263" s="11">
        <v>80250000</v>
      </c>
      <c r="AL4263" s="11">
        <v>80345463</v>
      </c>
      <c r="AM4263" s="11">
        <v>0</v>
      </c>
      <c r="AN4263" s="11">
        <v>0</v>
      </c>
      <c r="AO42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107000000</v>
      </c>
      <c r="AP42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107000000</v>
      </c>
      <c r="AR42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3" s="11">
        <f>Table_PBS_SQL_DB2_PBSSQL_PBS_NDP_Tina_CG_QtrlyPerformance_Final[[#This Row],[GOU REL]]+Table_PBS_SQL_DB2_PBSSQL_PBS_NDP_Tina_CG_QtrlyPerformance_Final[[#This Row],[EXT REL]]</f>
        <v>107000000</v>
      </c>
      <c r="AT4263" s="11">
        <f>Table_PBS_SQL_DB2_PBSSQL_PBS_NDP_Tina_CG_QtrlyPerformance_Final[[#This Row],[GOU EXP]]+Table_PBS_SQL_DB2_PBSSQL_PBS_NDP_Tina_CG_QtrlyPerformance_Final[[#This Row],[EXT EXP]]</f>
        <v>107000000</v>
      </c>
      <c r="AU4263" s="11" t="str">
        <f>IF(Table_PBS_SQL_DB2_PBSSQL_PBS_NDP_Tina_CG_QtrlyPerformance_Final[[#This Row],[Item_Code]]&gt;"300000", "Capital", "Recurrent")</f>
        <v>Recurrent</v>
      </c>
    </row>
    <row r="4264" spans="1:47" x14ac:dyDescent="0.25">
      <c r="A4264" t="s">
        <v>49</v>
      </c>
      <c r="B4264" t="s">
        <v>1400</v>
      </c>
      <c r="C4264" t="s">
        <v>119</v>
      </c>
      <c r="D4264" t="s">
        <v>885</v>
      </c>
      <c r="E4264" t="s">
        <v>31</v>
      </c>
      <c r="F4264" t="s">
        <v>886</v>
      </c>
      <c r="G4264" t="s">
        <v>97</v>
      </c>
      <c r="H4264" t="s">
        <v>881</v>
      </c>
      <c r="I4264" t="s">
        <v>666</v>
      </c>
      <c r="J4264" t="s">
        <v>1440</v>
      </c>
      <c r="K4264" t="s">
        <v>1437</v>
      </c>
      <c r="L4264" t="s">
        <v>1438</v>
      </c>
      <c r="M4264" t="s">
        <v>1373</v>
      </c>
      <c r="N4264" t="s">
        <v>1374</v>
      </c>
      <c r="O4264" t="s">
        <v>1011</v>
      </c>
      <c r="P4264" t="s">
        <v>1012</v>
      </c>
      <c r="Q4264" s="11">
        <v>0</v>
      </c>
      <c r="R4264" s="11">
        <v>0</v>
      </c>
      <c r="S4264" s="11">
        <v>0</v>
      </c>
      <c r="T4264" s="11">
        <v>0</v>
      </c>
      <c r="U4264" s="11">
        <v>56000000</v>
      </c>
      <c r="V4264" s="11">
        <v>0</v>
      </c>
      <c r="W4264" s="11">
        <v>20000000</v>
      </c>
      <c r="X4264" s="11">
        <v>36000000</v>
      </c>
      <c r="Y4264" s="11">
        <v>0</v>
      </c>
      <c r="Z4264" s="11">
        <v>0</v>
      </c>
      <c r="AA4264" s="11">
        <v>0</v>
      </c>
      <c r="AB4264" s="11">
        <v>0</v>
      </c>
      <c r="AC4264" s="11">
        <v>0</v>
      </c>
      <c r="AD4264" s="11">
        <v>0</v>
      </c>
      <c r="AE4264" s="11">
        <v>0</v>
      </c>
      <c r="AF4264" s="11">
        <v>0</v>
      </c>
      <c r="AG4264" s="11">
        <v>5000000</v>
      </c>
      <c r="AH4264" s="11">
        <v>3540000</v>
      </c>
      <c r="AI4264" s="11">
        <v>0</v>
      </c>
      <c r="AJ4264" s="11">
        <v>0</v>
      </c>
      <c r="AK4264" s="11">
        <v>15000000</v>
      </c>
      <c r="AL4264" s="11">
        <v>16460000</v>
      </c>
      <c r="AM4264" s="11">
        <v>0</v>
      </c>
      <c r="AN4264" s="11">
        <v>0</v>
      </c>
      <c r="AO42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2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2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4" s="11">
        <f>Table_PBS_SQL_DB2_PBSSQL_PBS_NDP_Tina_CG_QtrlyPerformance_Final[[#This Row],[GOU REL]]+Table_PBS_SQL_DB2_PBSSQL_PBS_NDP_Tina_CG_QtrlyPerformance_Final[[#This Row],[EXT REL]]</f>
        <v>20000000</v>
      </c>
      <c r="AT4264" s="11">
        <f>Table_PBS_SQL_DB2_PBSSQL_PBS_NDP_Tina_CG_QtrlyPerformance_Final[[#This Row],[GOU EXP]]+Table_PBS_SQL_DB2_PBSSQL_PBS_NDP_Tina_CG_QtrlyPerformance_Final[[#This Row],[EXT EXP]]</f>
        <v>20000000</v>
      </c>
      <c r="AU4264" s="11" t="str">
        <f>IF(Table_PBS_SQL_DB2_PBSSQL_PBS_NDP_Tina_CG_QtrlyPerformance_Final[[#This Row],[Item_Code]]&gt;"300000", "Capital", "Recurrent")</f>
        <v>Recurrent</v>
      </c>
    </row>
    <row r="4265" spans="1:47" x14ac:dyDescent="0.25">
      <c r="A4265" t="s">
        <v>49</v>
      </c>
      <c r="B4265" t="s">
        <v>1400</v>
      </c>
      <c r="C4265" t="s">
        <v>119</v>
      </c>
      <c r="D4265" t="s">
        <v>885</v>
      </c>
      <c r="E4265" t="s">
        <v>31</v>
      </c>
      <c r="F4265" t="s">
        <v>886</v>
      </c>
      <c r="G4265" t="s">
        <v>97</v>
      </c>
      <c r="H4265" t="s">
        <v>881</v>
      </c>
      <c r="I4265" t="s">
        <v>666</v>
      </c>
      <c r="J4265" t="s">
        <v>1440</v>
      </c>
      <c r="K4265" t="s">
        <v>1437</v>
      </c>
      <c r="L4265" t="s">
        <v>1438</v>
      </c>
      <c r="M4265" t="s">
        <v>1130</v>
      </c>
      <c r="N4265" t="s">
        <v>1441</v>
      </c>
      <c r="O4265" t="s">
        <v>1062</v>
      </c>
      <c r="P4265" t="s">
        <v>1063</v>
      </c>
      <c r="Q4265" s="11">
        <v>0</v>
      </c>
      <c r="R4265" s="11">
        <v>0</v>
      </c>
      <c r="S4265" s="11">
        <v>0</v>
      </c>
      <c r="T4265" s="11">
        <v>0</v>
      </c>
      <c r="U4265" s="11">
        <v>100000000</v>
      </c>
      <c r="V4265" s="11">
        <v>0</v>
      </c>
      <c r="W4265" s="11">
        <v>100000000</v>
      </c>
      <c r="X4265" s="11">
        <v>0</v>
      </c>
      <c r="Y4265" s="11">
        <v>0</v>
      </c>
      <c r="Z4265" s="11">
        <v>0</v>
      </c>
      <c r="AA4265" s="11">
        <v>0</v>
      </c>
      <c r="AB4265" s="11">
        <v>0</v>
      </c>
      <c r="AC4265" s="11">
        <v>0</v>
      </c>
      <c r="AD4265" s="11">
        <v>0</v>
      </c>
      <c r="AE4265" s="11">
        <v>0</v>
      </c>
      <c r="AF4265" s="11">
        <v>0</v>
      </c>
      <c r="AG4265" s="11">
        <v>25000000</v>
      </c>
      <c r="AH4265" s="11">
        <v>24653852</v>
      </c>
      <c r="AI4265" s="11">
        <v>0</v>
      </c>
      <c r="AJ4265" s="11">
        <v>0</v>
      </c>
      <c r="AK4265" s="11">
        <v>75000000</v>
      </c>
      <c r="AL4265" s="11">
        <v>75346148</v>
      </c>
      <c r="AM4265" s="11">
        <v>0</v>
      </c>
      <c r="AN4265" s="11">
        <v>0</v>
      </c>
      <c r="AO42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42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42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5" s="11">
        <f>Table_PBS_SQL_DB2_PBSSQL_PBS_NDP_Tina_CG_QtrlyPerformance_Final[[#This Row],[GOU REL]]+Table_PBS_SQL_DB2_PBSSQL_PBS_NDP_Tina_CG_QtrlyPerformance_Final[[#This Row],[EXT REL]]</f>
        <v>100000000</v>
      </c>
      <c r="AT4265" s="11">
        <f>Table_PBS_SQL_DB2_PBSSQL_PBS_NDP_Tina_CG_QtrlyPerformance_Final[[#This Row],[GOU EXP]]+Table_PBS_SQL_DB2_PBSSQL_PBS_NDP_Tina_CG_QtrlyPerformance_Final[[#This Row],[EXT EXP]]</f>
        <v>100000000</v>
      </c>
      <c r="AU4265" s="11" t="str">
        <f>IF(Table_PBS_SQL_DB2_PBSSQL_PBS_NDP_Tina_CG_QtrlyPerformance_Final[[#This Row],[Item_Code]]&gt;"300000", "Capital", "Recurrent")</f>
        <v>Recurrent</v>
      </c>
    </row>
    <row r="4266" spans="1:47" x14ac:dyDescent="0.25">
      <c r="A4266" t="s">
        <v>49</v>
      </c>
      <c r="B4266" t="s">
        <v>1400</v>
      </c>
      <c r="C4266" t="s">
        <v>119</v>
      </c>
      <c r="D4266" t="s">
        <v>885</v>
      </c>
      <c r="E4266" t="s">
        <v>31</v>
      </c>
      <c r="F4266" t="s">
        <v>886</v>
      </c>
      <c r="G4266" t="s">
        <v>97</v>
      </c>
      <c r="H4266" t="s">
        <v>881</v>
      </c>
      <c r="I4266" t="s">
        <v>666</v>
      </c>
      <c r="J4266" t="s">
        <v>1440</v>
      </c>
      <c r="K4266" t="s">
        <v>1437</v>
      </c>
      <c r="L4266" t="s">
        <v>1438</v>
      </c>
      <c r="M4266" t="s">
        <v>1130</v>
      </c>
      <c r="N4266" t="s">
        <v>1441</v>
      </c>
      <c r="O4266" t="s">
        <v>1064</v>
      </c>
      <c r="P4266" t="s">
        <v>1065</v>
      </c>
      <c r="Q4266" s="11">
        <v>0</v>
      </c>
      <c r="R4266" s="11">
        <v>0</v>
      </c>
      <c r="S4266" s="11">
        <v>0</v>
      </c>
      <c r="T4266" s="11">
        <v>0</v>
      </c>
      <c r="U4266" s="11">
        <v>10000000</v>
      </c>
      <c r="V4266" s="11">
        <v>0</v>
      </c>
      <c r="W4266" s="11">
        <v>10000000</v>
      </c>
      <c r="X4266" s="11">
        <v>0</v>
      </c>
      <c r="Y4266" s="11">
        <v>0</v>
      </c>
      <c r="Z4266" s="11">
        <v>0</v>
      </c>
      <c r="AA4266" s="11">
        <v>0</v>
      </c>
      <c r="AB4266" s="11">
        <v>0</v>
      </c>
      <c r="AC4266" s="11">
        <v>0</v>
      </c>
      <c r="AD4266" s="11">
        <v>0</v>
      </c>
      <c r="AE4266" s="11">
        <v>0</v>
      </c>
      <c r="AF4266" s="11">
        <v>0</v>
      </c>
      <c r="AG4266" s="11">
        <v>2500000</v>
      </c>
      <c r="AH4266" s="11">
        <v>2500000</v>
      </c>
      <c r="AI4266" s="11">
        <v>0</v>
      </c>
      <c r="AJ4266" s="11">
        <v>0</v>
      </c>
      <c r="AK4266" s="11">
        <v>7500000</v>
      </c>
      <c r="AL4266" s="11">
        <v>10000000</v>
      </c>
      <c r="AM4266" s="11">
        <v>0</v>
      </c>
      <c r="AN4266" s="11">
        <v>0</v>
      </c>
      <c r="AO42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42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12500000</v>
      </c>
      <c r="AR42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6" s="11">
        <f>Table_PBS_SQL_DB2_PBSSQL_PBS_NDP_Tina_CG_QtrlyPerformance_Final[[#This Row],[GOU REL]]+Table_PBS_SQL_DB2_PBSSQL_PBS_NDP_Tina_CG_QtrlyPerformance_Final[[#This Row],[EXT REL]]</f>
        <v>10000000</v>
      </c>
      <c r="AT4266" s="11">
        <f>Table_PBS_SQL_DB2_PBSSQL_PBS_NDP_Tina_CG_QtrlyPerformance_Final[[#This Row],[GOU EXP]]+Table_PBS_SQL_DB2_PBSSQL_PBS_NDP_Tina_CG_QtrlyPerformance_Final[[#This Row],[EXT EXP]]</f>
        <v>12500000</v>
      </c>
      <c r="AU4266" s="11" t="str">
        <f>IF(Table_PBS_SQL_DB2_PBSSQL_PBS_NDP_Tina_CG_QtrlyPerformance_Final[[#This Row],[Item_Code]]&gt;"300000", "Capital", "Recurrent")</f>
        <v>Recurrent</v>
      </c>
    </row>
    <row r="4267" spans="1:47" x14ac:dyDescent="0.25">
      <c r="A4267" t="s">
        <v>49</v>
      </c>
      <c r="B4267" t="s">
        <v>1400</v>
      </c>
      <c r="C4267" t="s">
        <v>119</v>
      </c>
      <c r="D4267" t="s">
        <v>885</v>
      </c>
      <c r="E4267" t="s">
        <v>31</v>
      </c>
      <c r="F4267" t="s">
        <v>886</v>
      </c>
      <c r="G4267" t="s">
        <v>97</v>
      </c>
      <c r="H4267" t="s">
        <v>881</v>
      </c>
      <c r="I4267" t="s">
        <v>666</v>
      </c>
      <c r="J4267" t="s">
        <v>1440</v>
      </c>
      <c r="K4267" t="s">
        <v>1437</v>
      </c>
      <c r="L4267" t="s">
        <v>1438</v>
      </c>
      <c r="M4267" t="s">
        <v>1168</v>
      </c>
      <c r="N4267" t="s">
        <v>2105</v>
      </c>
      <c r="O4267" t="s">
        <v>1064</v>
      </c>
      <c r="P4267" t="s">
        <v>1065</v>
      </c>
      <c r="Q4267" s="11">
        <v>0</v>
      </c>
      <c r="R4267" s="11">
        <v>0</v>
      </c>
      <c r="S4267" s="11">
        <v>0</v>
      </c>
      <c r="T4267" s="11">
        <v>0</v>
      </c>
      <c r="U4267" s="11">
        <v>1000000</v>
      </c>
      <c r="V4267" s="11">
        <v>0</v>
      </c>
      <c r="W4267" s="11">
        <v>1000000</v>
      </c>
      <c r="X4267" s="11">
        <v>0</v>
      </c>
      <c r="Y4267" s="11">
        <v>0</v>
      </c>
      <c r="Z4267" s="11">
        <v>0</v>
      </c>
      <c r="AA4267" s="11">
        <v>0</v>
      </c>
      <c r="AB4267" s="11">
        <v>0</v>
      </c>
      <c r="AC4267" s="11">
        <v>0</v>
      </c>
      <c r="AD4267" s="11">
        <v>0</v>
      </c>
      <c r="AE4267" s="11">
        <v>0</v>
      </c>
      <c r="AF4267" s="11">
        <v>0</v>
      </c>
      <c r="AG4267" s="11">
        <v>0</v>
      </c>
      <c r="AH4267" s="11">
        <v>0</v>
      </c>
      <c r="AI4267" s="11">
        <v>0</v>
      </c>
      <c r="AJ4267" s="11">
        <v>0</v>
      </c>
      <c r="AK4267" s="11">
        <v>0</v>
      </c>
      <c r="AL4267" s="11">
        <v>0</v>
      </c>
      <c r="AM4267" s="11">
        <v>0</v>
      </c>
      <c r="AN4267" s="11">
        <v>0</v>
      </c>
      <c r="AO42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7" s="11">
        <f>Table_PBS_SQL_DB2_PBSSQL_PBS_NDP_Tina_CG_QtrlyPerformance_Final[[#This Row],[GOU REL]]+Table_PBS_SQL_DB2_PBSSQL_PBS_NDP_Tina_CG_QtrlyPerformance_Final[[#This Row],[EXT REL]]</f>
        <v>0</v>
      </c>
      <c r="AT4267" s="11">
        <f>Table_PBS_SQL_DB2_PBSSQL_PBS_NDP_Tina_CG_QtrlyPerformance_Final[[#This Row],[GOU EXP]]+Table_PBS_SQL_DB2_PBSSQL_PBS_NDP_Tina_CG_QtrlyPerformance_Final[[#This Row],[EXT EXP]]</f>
        <v>0</v>
      </c>
      <c r="AU4267" s="11" t="str">
        <f>IF(Table_PBS_SQL_DB2_PBSSQL_PBS_NDP_Tina_CG_QtrlyPerformance_Final[[#This Row],[Item_Code]]&gt;"300000", "Capital", "Recurrent")</f>
        <v>Recurrent</v>
      </c>
    </row>
    <row r="4268" spans="1:47" x14ac:dyDescent="0.25">
      <c r="A4268" t="s">
        <v>49</v>
      </c>
      <c r="B4268" t="s">
        <v>1400</v>
      </c>
      <c r="C4268" t="s">
        <v>119</v>
      </c>
      <c r="D4268" t="s">
        <v>885</v>
      </c>
      <c r="E4268" t="s">
        <v>87</v>
      </c>
      <c r="F4268" t="s">
        <v>1157</v>
      </c>
      <c r="G4268" t="s">
        <v>75</v>
      </c>
      <c r="H4268" t="s">
        <v>1414</v>
      </c>
      <c r="I4268" t="s">
        <v>896</v>
      </c>
      <c r="J4268" t="s">
        <v>897</v>
      </c>
      <c r="K4268" t="s">
        <v>1442</v>
      </c>
      <c r="L4268" t="s">
        <v>1443</v>
      </c>
      <c r="M4268" t="s">
        <v>1453</v>
      </c>
      <c r="N4268" t="s">
        <v>1454</v>
      </c>
      <c r="O4268" t="s">
        <v>1083</v>
      </c>
      <c r="P4268" t="s">
        <v>1084</v>
      </c>
      <c r="Q4268" s="11">
        <v>0</v>
      </c>
      <c r="R4268" s="11">
        <v>0</v>
      </c>
      <c r="S4268" s="11">
        <v>0</v>
      </c>
      <c r="T4268" s="11">
        <v>0</v>
      </c>
      <c r="U4268" s="11">
        <v>0</v>
      </c>
      <c r="V4268" s="11">
        <v>0</v>
      </c>
      <c r="W4268" s="11">
        <v>0</v>
      </c>
      <c r="X4268" s="11">
        <v>0</v>
      </c>
      <c r="Y4268" s="11">
        <v>0</v>
      </c>
      <c r="Z4268" s="11">
        <v>0</v>
      </c>
      <c r="AA4268" s="11">
        <v>5062000000</v>
      </c>
      <c r="AB4268" s="11">
        <v>1265500000</v>
      </c>
      <c r="AC4268" s="11">
        <v>0</v>
      </c>
      <c r="AD4268" s="11">
        <v>0</v>
      </c>
      <c r="AE4268" s="11">
        <v>0</v>
      </c>
      <c r="AF4268" s="11">
        <v>0</v>
      </c>
      <c r="AG4268" s="11">
        <v>0</v>
      </c>
      <c r="AH4268" s="11">
        <v>0</v>
      </c>
      <c r="AI4268" s="11">
        <v>0</v>
      </c>
      <c r="AJ4268" s="11">
        <v>0</v>
      </c>
      <c r="AK4268" s="11">
        <v>0</v>
      </c>
      <c r="AL4268" s="11">
        <v>0</v>
      </c>
      <c r="AM4268" s="11">
        <v>0</v>
      </c>
      <c r="AN4268" s="11">
        <v>0</v>
      </c>
      <c r="AO42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5062000000</v>
      </c>
      <c r="AQ42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1265500000</v>
      </c>
      <c r="AS4268" s="11">
        <f>Table_PBS_SQL_DB2_PBSSQL_PBS_NDP_Tina_CG_QtrlyPerformance_Final[[#This Row],[GOU REL]]+Table_PBS_SQL_DB2_PBSSQL_PBS_NDP_Tina_CG_QtrlyPerformance_Final[[#This Row],[EXT REL]]</f>
        <v>5062000000</v>
      </c>
      <c r="AT4268" s="11">
        <f>Table_PBS_SQL_DB2_PBSSQL_PBS_NDP_Tina_CG_QtrlyPerformance_Final[[#This Row],[GOU EXP]]+Table_PBS_SQL_DB2_PBSSQL_PBS_NDP_Tina_CG_QtrlyPerformance_Final[[#This Row],[EXT EXP]]</f>
        <v>1265500000</v>
      </c>
      <c r="AU4268" s="11" t="str">
        <f>IF(Table_PBS_SQL_DB2_PBSSQL_PBS_NDP_Tina_CG_QtrlyPerformance_Final[[#This Row],[Item_Code]]&gt;"300000", "Capital", "Recurrent")</f>
        <v>Recurrent</v>
      </c>
    </row>
    <row r="4269" spans="1:47" x14ac:dyDescent="0.25">
      <c r="A4269" t="s">
        <v>49</v>
      </c>
      <c r="B4269" t="s">
        <v>1400</v>
      </c>
      <c r="C4269" t="s">
        <v>119</v>
      </c>
      <c r="D4269" t="s">
        <v>885</v>
      </c>
      <c r="E4269" t="s">
        <v>87</v>
      </c>
      <c r="F4269" t="s">
        <v>1157</v>
      </c>
      <c r="G4269" t="s">
        <v>75</v>
      </c>
      <c r="H4269" t="s">
        <v>1414</v>
      </c>
      <c r="I4269" t="s">
        <v>896</v>
      </c>
      <c r="J4269" t="s">
        <v>897</v>
      </c>
      <c r="K4269" t="s">
        <v>1437</v>
      </c>
      <c r="L4269" t="s">
        <v>1438</v>
      </c>
      <c r="M4269" t="s">
        <v>1168</v>
      </c>
      <c r="N4269" t="s">
        <v>1169</v>
      </c>
      <c r="O4269" t="s">
        <v>1485</v>
      </c>
      <c r="P4269" t="s">
        <v>1486</v>
      </c>
      <c r="Q4269" s="11">
        <v>0</v>
      </c>
      <c r="R4269" s="11">
        <v>0</v>
      </c>
      <c r="S4269" s="11">
        <v>0</v>
      </c>
      <c r="T4269" s="11">
        <v>0</v>
      </c>
      <c r="U4269" s="11">
        <v>0</v>
      </c>
      <c r="V4269" s="11">
        <v>0</v>
      </c>
      <c r="W4269" s="11">
        <v>0</v>
      </c>
      <c r="X4269" s="11">
        <v>0</v>
      </c>
      <c r="Y4269" s="11">
        <v>0</v>
      </c>
      <c r="Z4269" s="11">
        <v>0</v>
      </c>
      <c r="AA4269" s="11">
        <v>3044174577</v>
      </c>
      <c r="AB4269" s="11">
        <v>0</v>
      </c>
      <c r="AC4269" s="11">
        <v>0</v>
      </c>
      <c r="AD4269" s="11">
        <v>0</v>
      </c>
      <c r="AE4269" s="11">
        <v>0</v>
      </c>
      <c r="AF4269" s="11">
        <v>0</v>
      </c>
      <c r="AG4269" s="11">
        <v>0</v>
      </c>
      <c r="AH4269" s="11">
        <v>0</v>
      </c>
      <c r="AI4269" s="11">
        <v>0</v>
      </c>
      <c r="AJ4269" s="11">
        <v>0</v>
      </c>
      <c r="AK4269" s="11">
        <v>0</v>
      </c>
      <c r="AL4269" s="11">
        <v>0</v>
      </c>
      <c r="AM4269" s="11">
        <v>0</v>
      </c>
      <c r="AN4269" s="11">
        <v>0</v>
      </c>
      <c r="AO42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3044174577</v>
      </c>
      <c r="AQ42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69" s="11">
        <f>Table_PBS_SQL_DB2_PBSSQL_PBS_NDP_Tina_CG_QtrlyPerformance_Final[[#This Row],[GOU REL]]+Table_PBS_SQL_DB2_PBSSQL_PBS_NDP_Tina_CG_QtrlyPerformance_Final[[#This Row],[EXT REL]]</f>
        <v>3044174577</v>
      </c>
      <c r="AT4269" s="11">
        <f>Table_PBS_SQL_DB2_PBSSQL_PBS_NDP_Tina_CG_QtrlyPerformance_Final[[#This Row],[GOU EXP]]+Table_PBS_SQL_DB2_PBSSQL_PBS_NDP_Tina_CG_QtrlyPerformance_Final[[#This Row],[EXT EXP]]</f>
        <v>0</v>
      </c>
      <c r="AU4269" s="11" t="str">
        <f>IF(Table_PBS_SQL_DB2_PBSSQL_PBS_NDP_Tina_CG_QtrlyPerformance_Final[[#This Row],[Item_Code]]&gt;"300000", "Capital", "Recurrent")</f>
        <v>Capital</v>
      </c>
    </row>
    <row r="4270" spans="1:47" x14ac:dyDescent="0.25">
      <c r="A4270" t="s">
        <v>49</v>
      </c>
      <c r="B4270" t="s">
        <v>1400</v>
      </c>
      <c r="C4270" t="s">
        <v>119</v>
      </c>
      <c r="D4270" t="s">
        <v>885</v>
      </c>
      <c r="E4270" t="s">
        <v>87</v>
      </c>
      <c r="F4270" t="s">
        <v>1157</v>
      </c>
      <c r="G4270" t="s">
        <v>75</v>
      </c>
      <c r="H4270" t="s">
        <v>1414</v>
      </c>
      <c r="I4270" t="s">
        <v>896</v>
      </c>
      <c r="J4270" t="s">
        <v>897</v>
      </c>
      <c r="K4270" t="s">
        <v>1437</v>
      </c>
      <c r="L4270" t="s">
        <v>1438</v>
      </c>
      <c r="M4270" t="s">
        <v>1044</v>
      </c>
      <c r="N4270" t="s">
        <v>1045</v>
      </c>
      <c r="O4270" t="s">
        <v>1083</v>
      </c>
      <c r="P4270" t="s">
        <v>1084</v>
      </c>
      <c r="Q4270" s="11">
        <v>0</v>
      </c>
      <c r="R4270" s="11">
        <v>0</v>
      </c>
      <c r="S4270" s="11">
        <v>0</v>
      </c>
      <c r="T4270" s="11">
        <v>0</v>
      </c>
      <c r="U4270" s="11">
        <v>0</v>
      </c>
      <c r="V4270" s="11">
        <v>0</v>
      </c>
      <c r="W4270" s="11">
        <v>0</v>
      </c>
      <c r="X4270" s="11">
        <v>0</v>
      </c>
      <c r="Y4270" s="11">
        <v>0</v>
      </c>
      <c r="Z4270" s="11">
        <v>0</v>
      </c>
      <c r="AA4270" s="11">
        <v>11198471427</v>
      </c>
      <c r="AB4270" s="11">
        <v>10291483905</v>
      </c>
      <c r="AC4270" s="11">
        <v>0</v>
      </c>
      <c r="AD4270" s="11">
        <v>0</v>
      </c>
      <c r="AE4270" s="11">
        <v>2056100550</v>
      </c>
      <c r="AF4270" s="11">
        <v>991622381</v>
      </c>
      <c r="AG4270" s="11">
        <v>0</v>
      </c>
      <c r="AH4270" s="11">
        <v>0</v>
      </c>
      <c r="AI4270" s="11">
        <v>0</v>
      </c>
      <c r="AJ4270" s="11">
        <v>0</v>
      </c>
      <c r="AK4270" s="11">
        <v>0</v>
      </c>
      <c r="AL4270" s="11">
        <v>0</v>
      </c>
      <c r="AM4270" s="11">
        <v>0</v>
      </c>
      <c r="AN4270" s="11">
        <v>0</v>
      </c>
      <c r="AO42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13254571977</v>
      </c>
      <c r="AQ42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11283106286</v>
      </c>
      <c r="AS4270" s="11">
        <f>Table_PBS_SQL_DB2_PBSSQL_PBS_NDP_Tina_CG_QtrlyPerformance_Final[[#This Row],[GOU REL]]+Table_PBS_SQL_DB2_PBSSQL_PBS_NDP_Tina_CG_QtrlyPerformance_Final[[#This Row],[EXT REL]]</f>
        <v>13254571977</v>
      </c>
      <c r="AT4270" s="11">
        <f>Table_PBS_SQL_DB2_PBSSQL_PBS_NDP_Tina_CG_QtrlyPerformance_Final[[#This Row],[GOU EXP]]+Table_PBS_SQL_DB2_PBSSQL_PBS_NDP_Tina_CG_QtrlyPerformance_Final[[#This Row],[EXT EXP]]</f>
        <v>11283106286</v>
      </c>
      <c r="AU4270" s="11" t="str">
        <f>IF(Table_PBS_SQL_DB2_PBSSQL_PBS_NDP_Tina_CG_QtrlyPerformance_Final[[#This Row],[Item_Code]]&gt;"300000", "Capital", "Recurrent")</f>
        <v>Recurrent</v>
      </c>
    </row>
    <row r="4271" spans="1:47" x14ac:dyDescent="0.25">
      <c r="A4271" t="s">
        <v>49</v>
      </c>
      <c r="B4271" t="s">
        <v>1400</v>
      </c>
      <c r="C4271" t="s">
        <v>119</v>
      </c>
      <c r="D4271" t="s">
        <v>885</v>
      </c>
      <c r="E4271" t="s">
        <v>87</v>
      </c>
      <c r="F4271" t="s">
        <v>1157</v>
      </c>
      <c r="G4271" t="s">
        <v>75</v>
      </c>
      <c r="H4271" t="s">
        <v>1414</v>
      </c>
      <c r="I4271" t="s">
        <v>896</v>
      </c>
      <c r="J4271" t="s">
        <v>897</v>
      </c>
      <c r="K4271" t="s">
        <v>1437</v>
      </c>
      <c r="L4271" t="s">
        <v>1438</v>
      </c>
      <c r="M4271" t="s">
        <v>1453</v>
      </c>
      <c r="N4271" t="s">
        <v>1454</v>
      </c>
      <c r="O4271" t="s">
        <v>1083</v>
      </c>
      <c r="P4271" t="s">
        <v>1084</v>
      </c>
      <c r="Q4271" s="11">
        <v>0</v>
      </c>
      <c r="R4271" s="11">
        <v>0</v>
      </c>
      <c r="S4271" s="11">
        <v>0</v>
      </c>
      <c r="T4271" s="11">
        <v>0</v>
      </c>
      <c r="U4271" s="11">
        <v>0</v>
      </c>
      <c r="V4271" s="11">
        <v>0</v>
      </c>
      <c r="W4271" s="11">
        <v>0</v>
      </c>
      <c r="X4271" s="11">
        <v>0</v>
      </c>
      <c r="Y4271" s="11">
        <v>0</v>
      </c>
      <c r="Z4271" s="11">
        <v>0</v>
      </c>
      <c r="AA4271" s="11">
        <v>23218174674</v>
      </c>
      <c r="AB4271" s="11">
        <v>9188842248</v>
      </c>
      <c r="AC4271" s="11">
        <v>0</v>
      </c>
      <c r="AD4271" s="11">
        <v>0</v>
      </c>
      <c r="AE4271" s="11">
        <v>4262983750</v>
      </c>
      <c r="AF4271" s="11">
        <v>3065411874</v>
      </c>
      <c r="AG4271" s="11">
        <v>0</v>
      </c>
      <c r="AH4271" s="11">
        <v>0</v>
      </c>
      <c r="AI4271" s="11">
        <v>0</v>
      </c>
      <c r="AJ4271" s="11">
        <v>0</v>
      </c>
      <c r="AK4271" s="11">
        <v>0</v>
      </c>
      <c r="AL4271" s="11">
        <v>0</v>
      </c>
      <c r="AM4271" s="11">
        <v>0</v>
      </c>
      <c r="AN4271" s="11">
        <v>0</v>
      </c>
      <c r="AO42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27481158424</v>
      </c>
      <c r="AQ42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12254254122</v>
      </c>
      <c r="AS4271" s="11">
        <f>Table_PBS_SQL_DB2_PBSSQL_PBS_NDP_Tina_CG_QtrlyPerformance_Final[[#This Row],[GOU REL]]+Table_PBS_SQL_DB2_PBSSQL_PBS_NDP_Tina_CG_QtrlyPerformance_Final[[#This Row],[EXT REL]]</f>
        <v>27481158424</v>
      </c>
      <c r="AT4271" s="11">
        <f>Table_PBS_SQL_DB2_PBSSQL_PBS_NDP_Tina_CG_QtrlyPerformance_Final[[#This Row],[GOU EXP]]+Table_PBS_SQL_DB2_PBSSQL_PBS_NDP_Tina_CG_QtrlyPerformance_Final[[#This Row],[EXT EXP]]</f>
        <v>12254254122</v>
      </c>
      <c r="AU4271" s="11" t="str">
        <f>IF(Table_PBS_SQL_DB2_PBSSQL_PBS_NDP_Tina_CG_QtrlyPerformance_Final[[#This Row],[Item_Code]]&gt;"300000", "Capital", "Recurrent")</f>
        <v>Recurrent</v>
      </c>
    </row>
    <row r="4272" spans="1:47" x14ac:dyDescent="0.25">
      <c r="A4272" t="s">
        <v>49</v>
      </c>
      <c r="B4272" t="s">
        <v>1400</v>
      </c>
      <c r="C4272" t="s">
        <v>119</v>
      </c>
      <c r="D4272" t="s">
        <v>885</v>
      </c>
      <c r="E4272" t="s">
        <v>87</v>
      </c>
      <c r="F4272" t="s">
        <v>1157</v>
      </c>
      <c r="G4272" t="s">
        <v>75</v>
      </c>
      <c r="H4272" t="s">
        <v>1414</v>
      </c>
      <c r="I4272" t="s">
        <v>896</v>
      </c>
      <c r="J4272" t="s">
        <v>897</v>
      </c>
      <c r="K4272" t="s">
        <v>149</v>
      </c>
      <c r="L4272" t="s">
        <v>1976</v>
      </c>
      <c r="M4272" t="s">
        <v>1453</v>
      </c>
      <c r="N4272" t="s">
        <v>1454</v>
      </c>
      <c r="O4272" t="s">
        <v>1083</v>
      </c>
      <c r="P4272" t="s">
        <v>1084</v>
      </c>
      <c r="Q4272" s="11">
        <v>0</v>
      </c>
      <c r="R4272" s="11">
        <v>0</v>
      </c>
      <c r="S4272" s="11">
        <v>0</v>
      </c>
      <c r="T4272" s="11">
        <v>0</v>
      </c>
      <c r="U4272" s="11">
        <v>0</v>
      </c>
      <c r="V4272" s="11">
        <v>0</v>
      </c>
      <c r="W4272" s="11">
        <v>0</v>
      </c>
      <c r="X4272" s="11">
        <v>0</v>
      </c>
      <c r="Y4272" s="11">
        <v>0</v>
      </c>
      <c r="Z4272" s="11">
        <v>0</v>
      </c>
      <c r="AA4272" s="11">
        <v>313366110</v>
      </c>
      <c r="AB4272" s="11">
        <v>0</v>
      </c>
      <c r="AC4272" s="11">
        <v>0</v>
      </c>
      <c r="AD4272" s="11">
        <v>0</v>
      </c>
      <c r="AE4272" s="11">
        <v>0</v>
      </c>
      <c r="AF4272" s="11">
        <v>0</v>
      </c>
      <c r="AG4272" s="11">
        <v>0</v>
      </c>
      <c r="AH4272" s="11">
        <v>0</v>
      </c>
      <c r="AI4272" s="11">
        <v>0</v>
      </c>
      <c r="AJ4272" s="11">
        <v>0</v>
      </c>
      <c r="AK4272" s="11">
        <v>0</v>
      </c>
      <c r="AL4272" s="11">
        <v>0</v>
      </c>
      <c r="AM4272" s="11">
        <v>0</v>
      </c>
      <c r="AN4272" s="11">
        <v>0</v>
      </c>
      <c r="AO42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313366110</v>
      </c>
      <c r="AQ42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72" s="11">
        <f>Table_PBS_SQL_DB2_PBSSQL_PBS_NDP_Tina_CG_QtrlyPerformance_Final[[#This Row],[GOU REL]]+Table_PBS_SQL_DB2_PBSSQL_PBS_NDP_Tina_CG_QtrlyPerformance_Final[[#This Row],[EXT REL]]</f>
        <v>313366110</v>
      </c>
      <c r="AT4272" s="11">
        <f>Table_PBS_SQL_DB2_PBSSQL_PBS_NDP_Tina_CG_QtrlyPerformance_Final[[#This Row],[GOU EXP]]+Table_PBS_SQL_DB2_PBSSQL_PBS_NDP_Tina_CG_QtrlyPerformance_Final[[#This Row],[EXT EXP]]</f>
        <v>0</v>
      </c>
      <c r="AU4272" s="11" t="str">
        <f>IF(Table_PBS_SQL_DB2_PBSSQL_PBS_NDP_Tina_CG_QtrlyPerformance_Final[[#This Row],[Item_Code]]&gt;"300000", "Capital", "Recurrent")</f>
        <v>Recurrent</v>
      </c>
    </row>
    <row r="4273" spans="1:47" x14ac:dyDescent="0.25">
      <c r="A4273" t="s">
        <v>49</v>
      </c>
      <c r="B4273" t="s">
        <v>1400</v>
      </c>
      <c r="C4273" t="s">
        <v>119</v>
      </c>
      <c r="D4273" t="s">
        <v>885</v>
      </c>
      <c r="E4273" t="s">
        <v>87</v>
      </c>
      <c r="F4273" t="s">
        <v>1157</v>
      </c>
      <c r="G4273" t="s">
        <v>75</v>
      </c>
      <c r="H4273" t="s">
        <v>1414</v>
      </c>
      <c r="I4273" t="s">
        <v>493</v>
      </c>
      <c r="J4273" t="s">
        <v>1415</v>
      </c>
      <c r="K4273" t="s">
        <v>1444</v>
      </c>
      <c r="L4273" t="s">
        <v>1445</v>
      </c>
      <c r="M4273" t="s">
        <v>1130</v>
      </c>
      <c r="N4273" t="s">
        <v>1131</v>
      </c>
      <c r="O4273" t="s">
        <v>1062</v>
      </c>
      <c r="P4273" t="s">
        <v>1063</v>
      </c>
      <c r="Q4273" s="11">
        <v>0</v>
      </c>
      <c r="R4273" s="11">
        <v>0</v>
      </c>
      <c r="S4273" s="11">
        <v>0</v>
      </c>
      <c r="T4273" s="11">
        <v>0</v>
      </c>
      <c r="U4273" s="11">
        <v>50000000</v>
      </c>
      <c r="V4273" s="11">
        <v>0</v>
      </c>
      <c r="W4273" s="11">
        <v>50000000</v>
      </c>
      <c r="X4273" s="11">
        <v>0</v>
      </c>
      <c r="Y4273" s="11">
        <v>12500000</v>
      </c>
      <c r="Z4273" s="11">
        <v>12329616</v>
      </c>
      <c r="AA4273" s="11">
        <v>0</v>
      </c>
      <c r="AB4273" s="11">
        <v>0</v>
      </c>
      <c r="AC4273" s="11">
        <v>12500000</v>
      </c>
      <c r="AD4273" s="11">
        <v>7502634</v>
      </c>
      <c r="AE4273" s="11">
        <v>0</v>
      </c>
      <c r="AF4273" s="11">
        <v>0</v>
      </c>
      <c r="AG4273" s="11">
        <v>12500000</v>
      </c>
      <c r="AH4273" s="11">
        <v>12576722</v>
      </c>
      <c r="AI4273" s="11">
        <v>0</v>
      </c>
      <c r="AJ4273" s="11">
        <v>0</v>
      </c>
      <c r="AK4273" s="11">
        <v>12500000</v>
      </c>
      <c r="AL4273" s="11">
        <v>17591028</v>
      </c>
      <c r="AM4273" s="11">
        <v>0</v>
      </c>
      <c r="AN4273" s="11">
        <v>0</v>
      </c>
      <c r="AO42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2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42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73" s="11">
        <f>Table_PBS_SQL_DB2_PBSSQL_PBS_NDP_Tina_CG_QtrlyPerformance_Final[[#This Row],[GOU REL]]+Table_PBS_SQL_DB2_PBSSQL_PBS_NDP_Tina_CG_QtrlyPerformance_Final[[#This Row],[EXT REL]]</f>
        <v>50000000</v>
      </c>
      <c r="AT4273" s="11">
        <f>Table_PBS_SQL_DB2_PBSSQL_PBS_NDP_Tina_CG_QtrlyPerformance_Final[[#This Row],[GOU EXP]]+Table_PBS_SQL_DB2_PBSSQL_PBS_NDP_Tina_CG_QtrlyPerformance_Final[[#This Row],[EXT EXP]]</f>
        <v>50000000</v>
      </c>
      <c r="AU4273" s="11" t="str">
        <f>IF(Table_PBS_SQL_DB2_PBSSQL_PBS_NDP_Tina_CG_QtrlyPerformance_Final[[#This Row],[Item_Code]]&gt;"300000", "Capital", "Recurrent")</f>
        <v>Recurrent</v>
      </c>
    </row>
    <row r="4274" spans="1:47" x14ac:dyDescent="0.25">
      <c r="A4274" t="s">
        <v>49</v>
      </c>
      <c r="B4274" t="s">
        <v>1400</v>
      </c>
      <c r="C4274" t="s">
        <v>119</v>
      </c>
      <c r="D4274" t="s">
        <v>885</v>
      </c>
      <c r="E4274" t="s">
        <v>87</v>
      </c>
      <c r="F4274" t="s">
        <v>1157</v>
      </c>
      <c r="G4274" t="s">
        <v>75</v>
      </c>
      <c r="H4274" t="s">
        <v>1414</v>
      </c>
      <c r="I4274" t="s">
        <v>493</v>
      </c>
      <c r="J4274" t="s">
        <v>1415</v>
      </c>
      <c r="K4274" t="s">
        <v>1444</v>
      </c>
      <c r="L4274" t="s">
        <v>1445</v>
      </c>
      <c r="M4274" t="s">
        <v>1168</v>
      </c>
      <c r="N4274" t="s">
        <v>1169</v>
      </c>
      <c r="O4274" t="s">
        <v>1005</v>
      </c>
      <c r="P4274" t="s">
        <v>1006</v>
      </c>
      <c r="Q4274" s="11">
        <v>0</v>
      </c>
      <c r="R4274" s="11">
        <v>0</v>
      </c>
      <c r="S4274" s="11">
        <v>0</v>
      </c>
      <c r="T4274" s="11">
        <v>0</v>
      </c>
      <c r="U4274" s="11">
        <v>40000000</v>
      </c>
      <c r="V4274" s="11">
        <v>0</v>
      </c>
      <c r="W4274" s="11">
        <v>40000000</v>
      </c>
      <c r="X4274" s="11">
        <v>0</v>
      </c>
      <c r="Y4274" s="11">
        <v>0</v>
      </c>
      <c r="Z4274" s="11">
        <v>0</v>
      </c>
      <c r="AA4274" s="11">
        <v>0</v>
      </c>
      <c r="AB4274" s="11">
        <v>0</v>
      </c>
      <c r="AC4274" s="11">
        <v>10000000</v>
      </c>
      <c r="AD4274" s="11">
        <v>9945000</v>
      </c>
      <c r="AE4274" s="11">
        <v>0</v>
      </c>
      <c r="AF4274" s="11">
        <v>0</v>
      </c>
      <c r="AG4274" s="11">
        <v>10000000</v>
      </c>
      <c r="AH4274" s="11">
        <v>8781000</v>
      </c>
      <c r="AI4274" s="11">
        <v>0</v>
      </c>
      <c r="AJ4274" s="11">
        <v>0</v>
      </c>
      <c r="AK4274" s="11">
        <v>0</v>
      </c>
      <c r="AL4274" s="11">
        <v>1274000</v>
      </c>
      <c r="AM4274" s="11">
        <v>0</v>
      </c>
      <c r="AN4274" s="11">
        <v>0</v>
      </c>
      <c r="AO42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2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2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74" s="11">
        <f>Table_PBS_SQL_DB2_PBSSQL_PBS_NDP_Tina_CG_QtrlyPerformance_Final[[#This Row],[GOU REL]]+Table_PBS_SQL_DB2_PBSSQL_PBS_NDP_Tina_CG_QtrlyPerformance_Final[[#This Row],[EXT REL]]</f>
        <v>20000000</v>
      </c>
      <c r="AT4274" s="11">
        <f>Table_PBS_SQL_DB2_PBSSQL_PBS_NDP_Tina_CG_QtrlyPerformance_Final[[#This Row],[GOU EXP]]+Table_PBS_SQL_DB2_PBSSQL_PBS_NDP_Tina_CG_QtrlyPerformance_Final[[#This Row],[EXT EXP]]</f>
        <v>20000000</v>
      </c>
      <c r="AU4274" s="11" t="str">
        <f>IF(Table_PBS_SQL_DB2_PBSSQL_PBS_NDP_Tina_CG_QtrlyPerformance_Final[[#This Row],[Item_Code]]&gt;"300000", "Capital", "Recurrent")</f>
        <v>Recurrent</v>
      </c>
    </row>
    <row r="4275" spans="1:47" x14ac:dyDescent="0.25">
      <c r="A4275" t="s">
        <v>49</v>
      </c>
      <c r="B4275" t="s">
        <v>1400</v>
      </c>
      <c r="C4275" t="s">
        <v>119</v>
      </c>
      <c r="D4275" t="s">
        <v>885</v>
      </c>
      <c r="E4275" t="s">
        <v>87</v>
      </c>
      <c r="F4275" t="s">
        <v>1157</v>
      </c>
      <c r="G4275" t="s">
        <v>75</v>
      </c>
      <c r="H4275" t="s">
        <v>1414</v>
      </c>
      <c r="I4275" t="s">
        <v>493</v>
      </c>
      <c r="J4275" t="s">
        <v>1415</v>
      </c>
      <c r="K4275" t="s">
        <v>1444</v>
      </c>
      <c r="L4275" t="s">
        <v>1445</v>
      </c>
      <c r="M4275" t="s">
        <v>1044</v>
      </c>
      <c r="N4275" t="s">
        <v>1045</v>
      </c>
      <c r="O4275" t="s">
        <v>922</v>
      </c>
      <c r="P4275" t="s">
        <v>923</v>
      </c>
      <c r="Q4275" s="11">
        <v>0</v>
      </c>
      <c r="R4275" s="11">
        <v>0</v>
      </c>
      <c r="S4275" s="11">
        <v>0</v>
      </c>
      <c r="T4275" s="11">
        <v>0</v>
      </c>
      <c r="U4275" s="11">
        <v>30000000</v>
      </c>
      <c r="V4275" s="11">
        <v>0</v>
      </c>
      <c r="W4275" s="11">
        <v>30000000</v>
      </c>
      <c r="X4275" s="11">
        <v>0</v>
      </c>
      <c r="Y4275" s="11">
        <v>0</v>
      </c>
      <c r="Z4275" s="11">
        <v>0</v>
      </c>
      <c r="AA4275" s="11">
        <v>0</v>
      </c>
      <c r="AB4275" s="11">
        <v>0</v>
      </c>
      <c r="AC4275" s="11">
        <v>7500000</v>
      </c>
      <c r="AD4275" s="11">
        <v>7500000</v>
      </c>
      <c r="AE4275" s="11">
        <v>0</v>
      </c>
      <c r="AF4275" s="11">
        <v>0</v>
      </c>
      <c r="AG4275" s="11">
        <v>7500000</v>
      </c>
      <c r="AH4275" s="11">
        <v>7500000</v>
      </c>
      <c r="AI4275" s="11">
        <v>0</v>
      </c>
      <c r="AJ4275" s="11">
        <v>0</v>
      </c>
      <c r="AK4275" s="11">
        <v>15000000</v>
      </c>
      <c r="AL4275" s="11">
        <v>15000000</v>
      </c>
      <c r="AM4275" s="11">
        <v>0</v>
      </c>
      <c r="AN4275" s="11">
        <v>0</v>
      </c>
      <c r="AO42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42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v>
      </c>
      <c r="AR42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75" s="11">
        <f>Table_PBS_SQL_DB2_PBSSQL_PBS_NDP_Tina_CG_QtrlyPerformance_Final[[#This Row],[GOU REL]]+Table_PBS_SQL_DB2_PBSSQL_PBS_NDP_Tina_CG_QtrlyPerformance_Final[[#This Row],[EXT REL]]</f>
        <v>30000000</v>
      </c>
      <c r="AT4275" s="11">
        <f>Table_PBS_SQL_DB2_PBSSQL_PBS_NDP_Tina_CG_QtrlyPerformance_Final[[#This Row],[GOU EXP]]+Table_PBS_SQL_DB2_PBSSQL_PBS_NDP_Tina_CG_QtrlyPerformance_Final[[#This Row],[EXT EXP]]</f>
        <v>30000000</v>
      </c>
      <c r="AU4275" s="11" t="str">
        <f>IF(Table_PBS_SQL_DB2_PBSSQL_PBS_NDP_Tina_CG_QtrlyPerformance_Final[[#This Row],[Item_Code]]&gt;"300000", "Capital", "Recurrent")</f>
        <v>Recurrent</v>
      </c>
    </row>
    <row r="4276" spans="1:47" x14ac:dyDescent="0.25">
      <c r="A4276" t="s">
        <v>49</v>
      </c>
      <c r="B4276" t="s">
        <v>1400</v>
      </c>
      <c r="C4276" t="s">
        <v>119</v>
      </c>
      <c r="D4276" t="s">
        <v>885</v>
      </c>
      <c r="E4276" t="s">
        <v>87</v>
      </c>
      <c r="F4276" t="s">
        <v>1157</v>
      </c>
      <c r="G4276" t="s">
        <v>75</v>
      </c>
      <c r="H4276" t="s">
        <v>1414</v>
      </c>
      <c r="I4276" t="s">
        <v>493</v>
      </c>
      <c r="J4276" t="s">
        <v>1415</v>
      </c>
      <c r="K4276" t="s">
        <v>1444</v>
      </c>
      <c r="L4276" t="s">
        <v>1445</v>
      </c>
      <c r="M4276" t="s">
        <v>1446</v>
      </c>
      <c r="N4276" t="s">
        <v>1447</v>
      </c>
      <c r="O4276" t="s">
        <v>906</v>
      </c>
      <c r="P4276" t="s">
        <v>907</v>
      </c>
      <c r="Q4276" s="11">
        <v>0</v>
      </c>
      <c r="R4276" s="11">
        <v>0</v>
      </c>
      <c r="S4276" s="11">
        <v>0</v>
      </c>
      <c r="T4276" s="11">
        <v>0</v>
      </c>
      <c r="U4276" s="11">
        <v>10000000</v>
      </c>
      <c r="V4276" s="11">
        <v>0</v>
      </c>
      <c r="W4276" s="11">
        <v>10000000</v>
      </c>
      <c r="X4276" s="11">
        <v>0</v>
      </c>
      <c r="Y4276" s="11">
        <v>0</v>
      </c>
      <c r="Z4276" s="11">
        <v>0</v>
      </c>
      <c r="AA4276" s="11">
        <v>0</v>
      </c>
      <c r="AB4276" s="11">
        <v>0</v>
      </c>
      <c r="AC4276" s="11">
        <v>2500000</v>
      </c>
      <c r="AD4276" s="11">
        <v>0</v>
      </c>
      <c r="AE4276" s="11">
        <v>0</v>
      </c>
      <c r="AF4276" s="11">
        <v>0</v>
      </c>
      <c r="AG4276" s="11">
        <v>2500000</v>
      </c>
      <c r="AH4276" s="11">
        <v>3842500</v>
      </c>
      <c r="AI4276" s="11">
        <v>0</v>
      </c>
      <c r="AJ4276" s="11">
        <v>0</v>
      </c>
      <c r="AK4276" s="11">
        <v>5000000</v>
      </c>
      <c r="AL4276" s="11">
        <v>6157000</v>
      </c>
      <c r="AM4276" s="11">
        <v>0</v>
      </c>
      <c r="AN4276" s="11">
        <v>0</v>
      </c>
      <c r="AO42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v>
      </c>
      <c r="AP42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9999500</v>
      </c>
      <c r="AR42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76" s="11">
        <f>Table_PBS_SQL_DB2_PBSSQL_PBS_NDP_Tina_CG_QtrlyPerformance_Final[[#This Row],[GOU REL]]+Table_PBS_SQL_DB2_PBSSQL_PBS_NDP_Tina_CG_QtrlyPerformance_Final[[#This Row],[EXT REL]]</f>
        <v>10000000</v>
      </c>
      <c r="AT4276" s="11">
        <f>Table_PBS_SQL_DB2_PBSSQL_PBS_NDP_Tina_CG_QtrlyPerformance_Final[[#This Row],[GOU EXP]]+Table_PBS_SQL_DB2_PBSSQL_PBS_NDP_Tina_CG_QtrlyPerformance_Final[[#This Row],[EXT EXP]]</f>
        <v>9999500</v>
      </c>
      <c r="AU4276" s="11" t="str">
        <f>IF(Table_PBS_SQL_DB2_PBSSQL_PBS_NDP_Tina_CG_QtrlyPerformance_Final[[#This Row],[Item_Code]]&gt;"300000", "Capital", "Recurrent")</f>
        <v>Recurrent</v>
      </c>
    </row>
    <row r="4277" spans="1:47" x14ac:dyDescent="0.25">
      <c r="A4277" t="s">
        <v>49</v>
      </c>
      <c r="B4277" t="s">
        <v>1400</v>
      </c>
      <c r="C4277" t="s">
        <v>119</v>
      </c>
      <c r="D4277" t="s">
        <v>885</v>
      </c>
      <c r="E4277" t="s">
        <v>87</v>
      </c>
      <c r="F4277" t="s">
        <v>1157</v>
      </c>
      <c r="G4277" t="s">
        <v>75</v>
      </c>
      <c r="H4277" t="s">
        <v>1414</v>
      </c>
      <c r="I4277" t="s">
        <v>493</v>
      </c>
      <c r="J4277" t="s">
        <v>1415</v>
      </c>
      <c r="K4277" t="s">
        <v>1444</v>
      </c>
      <c r="L4277" t="s">
        <v>1445</v>
      </c>
      <c r="M4277" t="s">
        <v>1446</v>
      </c>
      <c r="N4277" t="s">
        <v>1447</v>
      </c>
      <c r="O4277" t="s">
        <v>2076</v>
      </c>
      <c r="P4277" t="s">
        <v>2077</v>
      </c>
      <c r="Q4277" s="11">
        <v>0</v>
      </c>
      <c r="R4277" s="11">
        <v>0</v>
      </c>
      <c r="S4277" s="11">
        <v>0</v>
      </c>
      <c r="T4277" s="11">
        <v>0</v>
      </c>
      <c r="U4277" s="11">
        <v>500000000</v>
      </c>
      <c r="V4277" s="11">
        <v>0</v>
      </c>
      <c r="W4277" s="11">
        <v>500000000</v>
      </c>
      <c r="X4277" s="11">
        <v>0</v>
      </c>
      <c r="Y4277" s="11">
        <v>0</v>
      </c>
      <c r="Z4277" s="11">
        <v>0</v>
      </c>
      <c r="AA4277" s="11">
        <v>0</v>
      </c>
      <c r="AB4277" s="11">
        <v>0</v>
      </c>
      <c r="AC4277" s="11">
        <v>500000000</v>
      </c>
      <c r="AD4277" s="11">
        <v>500000000</v>
      </c>
      <c r="AE4277" s="11">
        <v>0</v>
      </c>
      <c r="AF4277" s="11">
        <v>0</v>
      </c>
      <c r="AG4277" s="11">
        <v>0</v>
      </c>
      <c r="AH4277" s="11">
        <v>0</v>
      </c>
      <c r="AI4277" s="11">
        <v>0</v>
      </c>
      <c r="AJ4277" s="11">
        <v>0</v>
      </c>
      <c r="AK4277" s="11">
        <v>0</v>
      </c>
      <c r="AL4277" s="11">
        <v>0</v>
      </c>
      <c r="AM4277" s="11">
        <v>0</v>
      </c>
      <c r="AN4277" s="11">
        <v>0</v>
      </c>
      <c r="AO42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42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42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77" s="11">
        <f>Table_PBS_SQL_DB2_PBSSQL_PBS_NDP_Tina_CG_QtrlyPerformance_Final[[#This Row],[GOU REL]]+Table_PBS_SQL_DB2_PBSSQL_PBS_NDP_Tina_CG_QtrlyPerformance_Final[[#This Row],[EXT REL]]</f>
        <v>500000000</v>
      </c>
      <c r="AT4277" s="11">
        <f>Table_PBS_SQL_DB2_PBSSQL_PBS_NDP_Tina_CG_QtrlyPerformance_Final[[#This Row],[GOU EXP]]+Table_PBS_SQL_DB2_PBSSQL_PBS_NDP_Tina_CG_QtrlyPerformance_Final[[#This Row],[EXT EXP]]</f>
        <v>500000000</v>
      </c>
      <c r="AU4277" s="11" t="str">
        <f>IF(Table_PBS_SQL_DB2_PBSSQL_PBS_NDP_Tina_CG_QtrlyPerformance_Final[[#This Row],[Item_Code]]&gt;"300000", "Capital", "Recurrent")</f>
        <v>Recurrent</v>
      </c>
    </row>
    <row r="4278" spans="1:47" x14ac:dyDescent="0.25">
      <c r="A4278" t="s">
        <v>49</v>
      </c>
      <c r="B4278" t="s">
        <v>1400</v>
      </c>
      <c r="C4278" t="s">
        <v>119</v>
      </c>
      <c r="D4278" t="s">
        <v>885</v>
      </c>
      <c r="E4278" t="s">
        <v>87</v>
      </c>
      <c r="F4278" t="s">
        <v>1157</v>
      </c>
      <c r="G4278" t="s">
        <v>75</v>
      </c>
      <c r="H4278" t="s">
        <v>1414</v>
      </c>
      <c r="I4278" t="s">
        <v>493</v>
      </c>
      <c r="J4278" t="s">
        <v>1415</v>
      </c>
      <c r="K4278" t="s">
        <v>1416</v>
      </c>
      <c r="L4278" t="s">
        <v>1417</v>
      </c>
      <c r="M4278" t="s">
        <v>1453</v>
      </c>
      <c r="N4278" t="s">
        <v>1454</v>
      </c>
      <c r="O4278" t="s">
        <v>1083</v>
      </c>
      <c r="P4278" t="s">
        <v>1084</v>
      </c>
      <c r="Q4278" s="11">
        <v>0</v>
      </c>
      <c r="R4278" s="11">
        <v>0</v>
      </c>
      <c r="S4278" s="11">
        <v>0</v>
      </c>
      <c r="T4278" s="11">
        <v>0</v>
      </c>
      <c r="U4278" s="11">
        <v>1000000000</v>
      </c>
      <c r="V4278" s="11">
        <v>0</v>
      </c>
      <c r="W4278" s="11">
        <v>1000000000</v>
      </c>
      <c r="X4278" s="11">
        <v>0</v>
      </c>
      <c r="Y4278" s="11">
        <v>0</v>
      </c>
      <c r="Z4278" s="11">
        <v>0</v>
      </c>
      <c r="AA4278" s="11">
        <v>0</v>
      </c>
      <c r="AB4278" s="11">
        <v>0</v>
      </c>
      <c r="AC4278" s="11">
        <v>1000000000</v>
      </c>
      <c r="AD4278" s="11">
        <v>1000000000</v>
      </c>
      <c r="AE4278" s="11">
        <v>0</v>
      </c>
      <c r="AF4278" s="11">
        <v>0</v>
      </c>
      <c r="AG4278" s="11">
        <v>0</v>
      </c>
      <c r="AH4278" s="11">
        <v>0</v>
      </c>
      <c r="AI4278" s="11">
        <v>0</v>
      </c>
      <c r="AJ4278" s="11">
        <v>0</v>
      </c>
      <c r="AK4278" s="11">
        <v>0</v>
      </c>
      <c r="AL4278" s="11">
        <v>0</v>
      </c>
      <c r="AM4278" s="11">
        <v>0</v>
      </c>
      <c r="AN4278" s="11">
        <v>0</v>
      </c>
      <c r="AO42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42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42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78" s="11">
        <f>Table_PBS_SQL_DB2_PBSSQL_PBS_NDP_Tina_CG_QtrlyPerformance_Final[[#This Row],[GOU REL]]+Table_PBS_SQL_DB2_PBSSQL_PBS_NDP_Tina_CG_QtrlyPerformance_Final[[#This Row],[EXT REL]]</f>
        <v>1000000000</v>
      </c>
      <c r="AT4278" s="11">
        <f>Table_PBS_SQL_DB2_PBSSQL_PBS_NDP_Tina_CG_QtrlyPerformance_Final[[#This Row],[GOU EXP]]+Table_PBS_SQL_DB2_PBSSQL_PBS_NDP_Tina_CG_QtrlyPerformance_Final[[#This Row],[EXT EXP]]</f>
        <v>1000000000</v>
      </c>
      <c r="AU4278" s="11" t="str">
        <f>IF(Table_PBS_SQL_DB2_PBSSQL_PBS_NDP_Tina_CG_QtrlyPerformance_Final[[#This Row],[Item_Code]]&gt;"300000", "Capital", "Recurrent")</f>
        <v>Recurrent</v>
      </c>
    </row>
    <row r="4279" spans="1:47" x14ac:dyDescent="0.25">
      <c r="A4279" t="s">
        <v>305</v>
      </c>
      <c r="B4279" t="s">
        <v>306</v>
      </c>
      <c r="C4279" t="s">
        <v>293</v>
      </c>
      <c r="D4279" t="s">
        <v>1206</v>
      </c>
      <c r="E4279" t="s">
        <v>75</v>
      </c>
      <c r="F4279" t="s">
        <v>1228</v>
      </c>
      <c r="G4279" t="s">
        <v>103</v>
      </c>
      <c r="H4279" t="s">
        <v>1242</v>
      </c>
      <c r="I4279" t="s">
        <v>493</v>
      </c>
      <c r="J4279" t="s">
        <v>1248</v>
      </c>
      <c r="K4279" t="s">
        <v>1243</v>
      </c>
      <c r="L4279" t="s">
        <v>1244</v>
      </c>
      <c r="M4279" t="s">
        <v>866</v>
      </c>
      <c r="N4279" t="s">
        <v>867</v>
      </c>
      <c r="O4279" t="s">
        <v>1005</v>
      </c>
      <c r="P4279" t="s">
        <v>1006</v>
      </c>
      <c r="Q4279" s="11">
        <v>0</v>
      </c>
      <c r="R4279" s="11">
        <v>0</v>
      </c>
      <c r="S4279" s="11">
        <v>1646996076</v>
      </c>
      <c r="T4279" s="11">
        <v>-1646996076</v>
      </c>
      <c r="U4279" s="11">
        <v>34033168888</v>
      </c>
      <c r="V4279" s="11">
        <v>0</v>
      </c>
      <c r="W4279" s="11">
        <v>200321912</v>
      </c>
      <c r="X4279" s="11">
        <v>35479843052</v>
      </c>
      <c r="Y4279" s="11">
        <v>0</v>
      </c>
      <c r="Z4279" s="11">
        <v>0</v>
      </c>
      <c r="AA4279" s="11">
        <v>0</v>
      </c>
      <c r="AB4279" s="11">
        <v>0</v>
      </c>
      <c r="AC4279" s="11">
        <v>30858600</v>
      </c>
      <c r="AD4279" s="11">
        <v>0</v>
      </c>
      <c r="AE4279" s="11">
        <v>0</v>
      </c>
      <c r="AF4279" s="11">
        <v>0</v>
      </c>
      <c r="AG4279" s="11">
        <v>65547575</v>
      </c>
      <c r="AH4279" s="11">
        <v>63090000</v>
      </c>
      <c r="AI4279" s="11">
        <v>0</v>
      </c>
      <c r="AJ4279" s="11">
        <v>0</v>
      </c>
      <c r="AK4279" s="11">
        <v>103915737</v>
      </c>
      <c r="AL4279" s="11">
        <v>137231912</v>
      </c>
      <c r="AM4279" s="11">
        <v>0</v>
      </c>
      <c r="AN4279" s="11">
        <v>0</v>
      </c>
      <c r="AO42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200321912</v>
      </c>
      <c r="AP42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200321912</v>
      </c>
      <c r="AR42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79" s="11">
        <f>Table_PBS_SQL_DB2_PBSSQL_PBS_NDP_Tina_CG_QtrlyPerformance_Final[[#This Row],[GOU REL]]+Table_PBS_SQL_DB2_PBSSQL_PBS_NDP_Tina_CG_QtrlyPerformance_Final[[#This Row],[EXT REL]]</f>
        <v>200321912</v>
      </c>
      <c r="AT4279" s="11">
        <f>Table_PBS_SQL_DB2_PBSSQL_PBS_NDP_Tina_CG_QtrlyPerformance_Final[[#This Row],[GOU EXP]]+Table_PBS_SQL_DB2_PBSSQL_PBS_NDP_Tina_CG_QtrlyPerformance_Final[[#This Row],[EXT EXP]]</f>
        <v>200321912</v>
      </c>
      <c r="AU4279" s="11" t="str">
        <f>IF(Table_PBS_SQL_DB2_PBSSQL_PBS_NDP_Tina_CG_QtrlyPerformance_Final[[#This Row],[Item_Code]]&gt;"300000", "Capital", "Recurrent")</f>
        <v>Recurrent</v>
      </c>
    </row>
    <row r="4280" spans="1:47" x14ac:dyDescent="0.25">
      <c r="A4280" t="s">
        <v>305</v>
      </c>
      <c r="B4280" t="s">
        <v>306</v>
      </c>
      <c r="C4280" t="s">
        <v>293</v>
      </c>
      <c r="D4280" t="s">
        <v>1206</v>
      </c>
      <c r="E4280" t="s">
        <v>75</v>
      </c>
      <c r="F4280" t="s">
        <v>1228</v>
      </c>
      <c r="G4280" t="s">
        <v>103</v>
      </c>
      <c r="H4280" t="s">
        <v>1242</v>
      </c>
      <c r="I4280" t="s">
        <v>493</v>
      </c>
      <c r="J4280" t="s">
        <v>1248</v>
      </c>
      <c r="K4280" t="s">
        <v>1243</v>
      </c>
      <c r="L4280" t="s">
        <v>1244</v>
      </c>
      <c r="M4280" t="s">
        <v>866</v>
      </c>
      <c r="N4280" t="s">
        <v>867</v>
      </c>
      <c r="O4280" t="s">
        <v>2125</v>
      </c>
      <c r="P4280" t="s">
        <v>2126</v>
      </c>
      <c r="Q4280" s="11">
        <v>0</v>
      </c>
      <c r="R4280" s="11">
        <v>0</v>
      </c>
      <c r="S4280" s="11">
        <v>3323471880</v>
      </c>
      <c r="T4280" s="11">
        <v>-3323471880</v>
      </c>
      <c r="U4280" s="11">
        <v>144323656796</v>
      </c>
      <c r="V4280" s="11">
        <v>0</v>
      </c>
      <c r="W4280" s="11">
        <v>0</v>
      </c>
      <c r="X4280" s="11">
        <v>147647128676</v>
      </c>
      <c r="Y4280" s="11">
        <v>0</v>
      </c>
      <c r="Z4280" s="11">
        <v>0</v>
      </c>
      <c r="AA4280" s="11">
        <v>0</v>
      </c>
      <c r="AB4280" s="11">
        <v>0</v>
      </c>
      <c r="AC4280" s="11">
        <v>0</v>
      </c>
      <c r="AD4280" s="11">
        <v>0</v>
      </c>
      <c r="AE4280" s="11">
        <v>0</v>
      </c>
      <c r="AF4280" s="11">
        <v>0</v>
      </c>
      <c r="AG4280" s="11">
        <v>0</v>
      </c>
      <c r="AH4280" s="11">
        <v>0</v>
      </c>
      <c r="AI4280" s="11">
        <v>0</v>
      </c>
      <c r="AJ4280" s="11">
        <v>0</v>
      </c>
      <c r="AK4280" s="11">
        <v>0</v>
      </c>
      <c r="AL4280" s="11">
        <v>0</v>
      </c>
      <c r="AM4280" s="11">
        <v>0</v>
      </c>
      <c r="AN4280" s="11">
        <v>0</v>
      </c>
      <c r="AO42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0" s="11">
        <f>Table_PBS_SQL_DB2_PBSSQL_PBS_NDP_Tina_CG_QtrlyPerformance_Final[[#This Row],[GOU REL]]+Table_PBS_SQL_DB2_PBSSQL_PBS_NDP_Tina_CG_QtrlyPerformance_Final[[#This Row],[EXT REL]]</f>
        <v>0</v>
      </c>
      <c r="AT4280" s="11">
        <f>Table_PBS_SQL_DB2_PBSSQL_PBS_NDP_Tina_CG_QtrlyPerformance_Final[[#This Row],[GOU EXP]]+Table_PBS_SQL_DB2_PBSSQL_PBS_NDP_Tina_CG_QtrlyPerformance_Final[[#This Row],[EXT EXP]]</f>
        <v>0</v>
      </c>
      <c r="AU4280" s="11" t="str">
        <f>IF(Table_PBS_SQL_DB2_PBSSQL_PBS_NDP_Tina_CG_QtrlyPerformance_Final[[#This Row],[Item_Code]]&gt;"300000", "Capital", "Recurrent")</f>
        <v>Recurrent</v>
      </c>
    </row>
    <row r="4281" spans="1:47" x14ac:dyDescent="0.25">
      <c r="A4281" t="s">
        <v>305</v>
      </c>
      <c r="B4281" t="s">
        <v>306</v>
      </c>
      <c r="C4281" t="s">
        <v>293</v>
      </c>
      <c r="D4281" t="s">
        <v>1206</v>
      </c>
      <c r="E4281" t="s">
        <v>75</v>
      </c>
      <c r="F4281" t="s">
        <v>1228</v>
      </c>
      <c r="G4281" t="s">
        <v>103</v>
      </c>
      <c r="H4281" t="s">
        <v>1242</v>
      </c>
      <c r="I4281" t="s">
        <v>493</v>
      </c>
      <c r="J4281" t="s">
        <v>1248</v>
      </c>
      <c r="K4281" t="s">
        <v>1243</v>
      </c>
      <c r="L4281" t="s">
        <v>1244</v>
      </c>
      <c r="M4281" t="s">
        <v>866</v>
      </c>
      <c r="N4281" t="s">
        <v>867</v>
      </c>
      <c r="O4281" t="s">
        <v>922</v>
      </c>
      <c r="P4281" t="s">
        <v>923</v>
      </c>
      <c r="Q4281" s="11">
        <v>0</v>
      </c>
      <c r="R4281" s="11">
        <v>2300000000</v>
      </c>
      <c r="S4281" s="11">
        <v>0</v>
      </c>
      <c r="T4281" s="11">
        <v>2300000000</v>
      </c>
      <c r="U4281" s="11">
        <v>3587587100</v>
      </c>
      <c r="V4281" s="11">
        <v>0</v>
      </c>
      <c r="W4281" s="11">
        <v>350000000</v>
      </c>
      <c r="X4281" s="11">
        <v>937587100</v>
      </c>
      <c r="Y4281" s="11">
        <v>0</v>
      </c>
      <c r="Z4281" s="11">
        <v>0</v>
      </c>
      <c r="AA4281" s="11">
        <v>0</v>
      </c>
      <c r="AB4281" s="11">
        <v>0</v>
      </c>
      <c r="AC4281" s="11">
        <v>0</v>
      </c>
      <c r="AD4281" s="11">
        <v>0</v>
      </c>
      <c r="AE4281" s="11">
        <v>0</v>
      </c>
      <c r="AF4281" s="11">
        <v>0</v>
      </c>
      <c r="AG4281" s="11">
        <v>0</v>
      </c>
      <c r="AH4281" s="11">
        <v>0</v>
      </c>
      <c r="AI4281" s="11">
        <v>0</v>
      </c>
      <c r="AJ4281" s="11">
        <v>0</v>
      </c>
      <c r="AK4281" s="11">
        <v>350000000</v>
      </c>
      <c r="AL4281" s="11">
        <v>350000000</v>
      </c>
      <c r="AM4281" s="11">
        <v>0</v>
      </c>
      <c r="AN4281" s="11">
        <v>0</v>
      </c>
      <c r="AO42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42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350000000</v>
      </c>
      <c r="AR42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1" s="11">
        <f>Table_PBS_SQL_DB2_PBSSQL_PBS_NDP_Tina_CG_QtrlyPerformance_Final[[#This Row],[GOU REL]]+Table_PBS_SQL_DB2_PBSSQL_PBS_NDP_Tina_CG_QtrlyPerformance_Final[[#This Row],[EXT REL]]</f>
        <v>350000000</v>
      </c>
      <c r="AT4281" s="11">
        <f>Table_PBS_SQL_DB2_PBSSQL_PBS_NDP_Tina_CG_QtrlyPerformance_Final[[#This Row],[GOU EXP]]+Table_PBS_SQL_DB2_PBSSQL_PBS_NDP_Tina_CG_QtrlyPerformance_Final[[#This Row],[EXT EXP]]</f>
        <v>350000000</v>
      </c>
      <c r="AU4281" s="11" t="str">
        <f>IF(Table_PBS_SQL_DB2_PBSSQL_PBS_NDP_Tina_CG_QtrlyPerformance_Final[[#This Row],[Item_Code]]&gt;"300000", "Capital", "Recurrent")</f>
        <v>Recurrent</v>
      </c>
    </row>
    <row r="4282" spans="1:47" x14ac:dyDescent="0.25">
      <c r="A4282" t="s">
        <v>305</v>
      </c>
      <c r="B4282" t="s">
        <v>306</v>
      </c>
      <c r="C4282" t="s">
        <v>293</v>
      </c>
      <c r="D4282" t="s">
        <v>1206</v>
      </c>
      <c r="E4282" t="s">
        <v>75</v>
      </c>
      <c r="F4282" t="s">
        <v>1228</v>
      </c>
      <c r="G4282" t="s">
        <v>103</v>
      </c>
      <c r="H4282" t="s">
        <v>1242</v>
      </c>
      <c r="I4282" t="s">
        <v>493</v>
      </c>
      <c r="J4282" t="s">
        <v>1248</v>
      </c>
      <c r="K4282" t="s">
        <v>1245</v>
      </c>
      <c r="L4282" t="s">
        <v>1246</v>
      </c>
      <c r="M4282" t="s">
        <v>2123</v>
      </c>
      <c r="N4282" t="s">
        <v>2124</v>
      </c>
      <c r="O4282" t="s">
        <v>1371</v>
      </c>
      <c r="P4282" t="s">
        <v>1372</v>
      </c>
      <c r="Q4282" s="11">
        <v>0</v>
      </c>
      <c r="R4282" s="11">
        <v>0</v>
      </c>
      <c r="S4282" s="11">
        <v>0</v>
      </c>
      <c r="T4282" s="11">
        <v>0</v>
      </c>
      <c r="U4282" s="11">
        <v>14240000000</v>
      </c>
      <c r="V4282" s="11">
        <v>0</v>
      </c>
      <c r="W4282" s="11">
        <v>14240000000</v>
      </c>
      <c r="X4282" s="11">
        <v>0</v>
      </c>
      <c r="Y4282" s="11">
        <v>0</v>
      </c>
      <c r="Z4282" s="11">
        <v>0</v>
      </c>
      <c r="AA4282" s="11">
        <v>0</v>
      </c>
      <c r="AB4282" s="11">
        <v>0</v>
      </c>
      <c r="AC4282" s="11">
        <v>6036501192</v>
      </c>
      <c r="AD4282" s="11">
        <v>6036498104</v>
      </c>
      <c r="AE4282" s="11">
        <v>0</v>
      </c>
      <c r="AF4282" s="11">
        <v>0</v>
      </c>
      <c r="AG4282" s="11">
        <v>2169049754</v>
      </c>
      <c r="AH4282" s="11">
        <v>2169049749</v>
      </c>
      <c r="AI4282" s="11">
        <v>0</v>
      </c>
      <c r="AJ4282" s="11">
        <v>0</v>
      </c>
      <c r="AK4282" s="11">
        <v>6034449054</v>
      </c>
      <c r="AL4282" s="11">
        <v>6029502810</v>
      </c>
      <c r="AM4282" s="11">
        <v>0</v>
      </c>
      <c r="AN4282" s="11">
        <v>0</v>
      </c>
      <c r="AO42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14240000000</v>
      </c>
      <c r="AP42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14235050663</v>
      </c>
      <c r="AR42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2" s="11">
        <f>Table_PBS_SQL_DB2_PBSSQL_PBS_NDP_Tina_CG_QtrlyPerformance_Final[[#This Row],[GOU REL]]+Table_PBS_SQL_DB2_PBSSQL_PBS_NDP_Tina_CG_QtrlyPerformance_Final[[#This Row],[EXT REL]]</f>
        <v>14240000000</v>
      </c>
      <c r="AT4282" s="11">
        <f>Table_PBS_SQL_DB2_PBSSQL_PBS_NDP_Tina_CG_QtrlyPerformance_Final[[#This Row],[GOU EXP]]+Table_PBS_SQL_DB2_PBSSQL_PBS_NDP_Tina_CG_QtrlyPerformance_Final[[#This Row],[EXT EXP]]</f>
        <v>14235050663</v>
      </c>
      <c r="AU4282" s="11" t="str">
        <f>IF(Table_PBS_SQL_DB2_PBSSQL_PBS_NDP_Tina_CG_QtrlyPerformance_Final[[#This Row],[Item_Code]]&gt;"300000", "Capital", "Recurrent")</f>
        <v>Recurrent</v>
      </c>
    </row>
    <row r="4283" spans="1:47" x14ac:dyDescent="0.25">
      <c r="A4283" t="s">
        <v>305</v>
      </c>
      <c r="B4283" t="s">
        <v>306</v>
      </c>
      <c r="C4283" t="s">
        <v>293</v>
      </c>
      <c r="D4283" t="s">
        <v>1206</v>
      </c>
      <c r="E4283" t="s">
        <v>75</v>
      </c>
      <c r="F4283" t="s">
        <v>1228</v>
      </c>
      <c r="G4283" t="s">
        <v>103</v>
      </c>
      <c r="H4283" t="s">
        <v>1242</v>
      </c>
      <c r="I4283" t="s">
        <v>493</v>
      </c>
      <c r="J4283" t="s">
        <v>1248</v>
      </c>
      <c r="K4283" t="s">
        <v>1245</v>
      </c>
      <c r="L4283" t="s">
        <v>1246</v>
      </c>
      <c r="M4283" t="s">
        <v>1168</v>
      </c>
      <c r="N4283" t="s">
        <v>1169</v>
      </c>
      <c r="O4283" t="s">
        <v>1062</v>
      </c>
      <c r="P4283" t="s">
        <v>1063</v>
      </c>
      <c r="Q4283" s="11">
        <v>0</v>
      </c>
      <c r="R4283" s="11">
        <v>0</v>
      </c>
      <c r="S4283" s="11">
        <v>0</v>
      </c>
      <c r="T4283" s="11">
        <v>0</v>
      </c>
      <c r="U4283" s="11">
        <v>1645380000</v>
      </c>
      <c r="V4283" s="11">
        <v>0</v>
      </c>
      <c r="W4283" s="11">
        <v>0</v>
      </c>
      <c r="X4283" s="11">
        <v>1645380000</v>
      </c>
      <c r="Y4283" s="11">
        <v>0</v>
      </c>
      <c r="Z4283" s="11">
        <v>0</v>
      </c>
      <c r="AA4283" s="11">
        <v>0</v>
      </c>
      <c r="AB4283" s="11">
        <v>0</v>
      </c>
      <c r="AC4283" s="11">
        <v>0</v>
      </c>
      <c r="AD4283" s="11">
        <v>0</v>
      </c>
      <c r="AE4283" s="11">
        <v>0</v>
      </c>
      <c r="AF4283" s="11">
        <v>0</v>
      </c>
      <c r="AG4283" s="11">
        <v>0</v>
      </c>
      <c r="AH4283" s="11">
        <v>0</v>
      </c>
      <c r="AI4283" s="11">
        <v>0</v>
      </c>
      <c r="AJ4283" s="11">
        <v>0</v>
      </c>
      <c r="AK4283" s="11">
        <v>0</v>
      </c>
      <c r="AL4283" s="11">
        <v>0</v>
      </c>
      <c r="AM4283" s="11">
        <v>0</v>
      </c>
      <c r="AN4283" s="11">
        <v>0</v>
      </c>
      <c r="AO42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3" s="11">
        <f>Table_PBS_SQL_DB2_PBSSQL_PBS_NDP_Tina_CG_QtrlyPerformance_Final[[#This Row],[GOU REL]]+Table_PBS_SQL_DB2_PBSSQL_PBS_NDP_Tina_CG_QtrlyPerformance_Final[[#This Row],[EXT REL]]</f>
        <v>0</v>
      </c>
      <c r="AT4283" s="11">
        <f>Table_PBS_SQL_DB2_PBSSQL_PBS_NDP_Tina_CG_QtrlyPerformance_Final[[#This Row],[GOU EXP]]+Table_PBS_SQL_DB2_PBSSQL_PBS_NDP_Tina_CG_QtrlyPerformance_Final[[#This Row],[EXT EXP]]</f>
        <v>0</v>
      </c>
      <c r="AU4283" s="11" t="str">
        <f>IF(Table_PBS_SQL_DB2_PBSSQL_PBS_NDP_Tina_CG_QtrlyPerformance_Final[[#This Row],[Item_Code]]&gt;"300000", "Capital", "Recurrent")</f>
        <v>Recurrent</v>
      </c>
    </row>
    <row r="4284" spans="1:47" x14ac:dyDescent="0.25">
      <c r="A4284" t="s">
        <v>305</v>
      </c>
      <c r="B4284" t="s">
        <v>306</v>
      </c>
      <c r="C4284" t="s">
        <v>293</v>
      </c>
      <c r="D4284" t="s">
        <v>1206</v>
      </c>
      <c r="E4284" t="s">
        <v>75</v>
      </c>
      <c r="F4284" t="s">
        <v>1228</v>
      </c>
      <c r="G4284" t="s">
        <v>103</v>
      </c>
      <c r="H4284" t="s">
        <v>1242</v>
      </c>
      <c r="I4284" t="s">
        <v>493</v>
      </c>
      <c r="J4284" t="s">
        <v>1248</v>
      </c>
      <c r="K4284" t="s">
        <v>1245</v>
      </c>
      <c r="L4284" t="s">
        <v>1246</v>
      </c>
      <c r="M4284" t="s">
        <v>1168</v>
      </c>
      <c r="N4284" t="s">
        <v>1169</v>
      </c>
      <c r="O4284" t="s">
        <v>1085</v>
      </c>
      <c r="P4284" t="s">
        <v>1086</v>
      </c>
      <c r="Q4284" s="11">
        <v>0</v>
      </c>
      <c r="R4284" s="11">
        <v>0</v>
      </c>
      <c r="S4284" s="11">
        <v>0</v>
      </c>
      <c r="T4284" s="11">
        <v>0</v>
      </c>
      <c r="U4284" s="11">
        <v>267922262</v>
      </c>
      <c r="V4284" s="11">
        <v>0</v>
      </c>
      <c r="W4284" s="11">
        <v>0</v>
      </c>
      <c r="X4284" s="11">
        <v>267922262</v>
      </c>
      <c r="Y4284" s="11">
        <v>0</v>
      </c>
      <c r="Z4284" s="11">
        <v>0</v>
      </c>
      <c r="AA4284" s="11">
        <v>0</v>
      </c>
      <c r="AB4284" s="11">
        <v>0</v>
      </c>
      <c r="AC4284" s="11">
        <v>0</v>
      </c>
      <c r="AD4284" s="11">
        <v>0</v>
      </c>
      <c r="AE4284" s="11">
        <v>0</v>
      </c>
      <c r="AF4284" s="11">
        <v>0</v>
      </c>
      <c r="AG4284" s="11">
        <v>0</v>
      </c>
      <c r="AH4284" s="11">
        <v>0</v>
      </c>
      <c r="AI4284" s="11">
        <v>0</v>
      </c>
      <c r="AJ4284" s="11">
        <v>0</v>
      </c>
      <c r="AK4284" s="11">
        <v>0</v>
      </c>
      <c r="AL4284" s="11">
        <v>0</v>
      </c>
      <c r="AM4284" s="11">
        <v>0</v>
      </c>
      <c r="AN4284" s="11">
        <v>0</v>
      </c>
      <c r="AO42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4" s="11">
        <f>Table_PBS_SQL_DB2_PBSSQL_PBS_NDP_Tina_CG_QtrlyPerformance_Final[[#This Row],[GOU REL]]+Table_PBS_SQL_DB2_PBSSQL_PBS_NDP_Tina_CG_QtrlyPerformance_Final[[#This Row],[EXT REL]]</f>
        <v>0</v>
      </c>
      <c r="AT4284" s="11">
        <f>Table_PBS_SQL_DB2_PBSSQL_PBS_NDP_Tina_CG_QtrlyPerformance_Final[[#This Row],[GOU EXP]]+Table_PBS_SQL_DB2_PBSSQL_PBS_NDP_Tina_CG_QtrlyPerformance_Final[[#This Row],[EXT EXP]]</f>
        <v>0</v>
      </c>
      <c r="AU4284" s="11" t="str">
        <f>IF(Table_PBS_SQL_DB2_PBSSQL_PBS_NDP_Tina_CG_QtrlyPerformance_Final[[#This Row],[Item_Code]]&gt;"300000", "Capital", "Recurrent")</f>
        <v>Recurrent</v>
      </c>
    </row>
    <row r="4285" spans="1:47" x14ac:dyDescent="0.25">
      <c r="A4285" t="s">
        <v>305</v>
      </c>
      <c r="B4285" t="s">
        <v>306</v>
      </c>
      <c r="C4285" t="s">
        <v>293</v>
      </c>
      <c r="D4285" t="s">
        <v>1206</v>
      </c>
      <c r="E4285" t="s">
        <v>75</v>
      </c>
      <c r="F4285" t="s">
        <v>1228</v>
      </c>
      <c r="G4285" t="s">
        <v>103</v>
      </c>
      <c r="H4285" t="s">
        <v>1242</v>
      </c>
      <c r="I4285" t="s">
        <v>493</v>
      </c>
      <c r="J4285" t="s">
        <v>1248</v>
      </c>
      <c r="K4285" t="s">
        <v>1245</v>
      </c>
      <c r="L4285" t="s">
        <v>1246</v>
      </c>
      <c r="M4285" t="s">
        <v>1168</v>
      </c>
      <c r="N4285" t="s">
        <v>1169</v>
      </c>
      <c r="O4285" t="s">
        <v>878</v>
      </c>
      <c r="P4285" t="s">
        <v>879</v>
      </c>
      <c r="Q4285" s="11">
        <v>0</v>
      </c>
      <c r="R4285" s="11">
        <v>0</v>
      </c>
      <c r="S4285" s="11">
        <v>0</v>
      </c>
      <c r="T4285" s="11">
        <v>0</v>
      </c>
      <c r="U4285" s="11">
        <v>11882617242</v>
      </c>
      <c r="V4285" s="11">
        <v>0</v>
      </c>
      <c r="W4285" s="11">
        <v>0</v>
      </c>
      <c r="X4285" s="11">
        <v>11882617242</v>
      </c>
      <c r="Y4285" s="11">
        <v>0</v>
      </c>
      <c r="Z4285" s="11">
        <v>0</v>
      </c>
      <c r="AA4285" s="11">
        <v>0</v>
      </c>
      <c r="AB4285" s="11">
        <v>0</v>
      </c>
      <c r="AC4285" s="11">
        <v>0</v>
      </c>
      <c r="AD4285" s="11">
        <v>0</v>
      </c>
      <c r="AE4285" s="11">
        <v>0</v>
      </c>
      <c r="AF4285" s="11">
        <v>0</v>
      </c>
      <c r="AG4285" s="11">
        <v>0</v>
      </c>
      <c r="AH4285" s="11">
        <v>0</v>
      </c>
      <c r="AI4285" s="11">
        <v>0</v>
      </c>
      <c r="AJ4285" s="11">
        <v>0</v>
      </c>
      <c r="AK4285" s="11">
        <v>0</v>
      </c>
      <c r="AL4285" s="11">
        <v>0</v>
      </c>
      <c r="AM4285" s="11">
        <v>0</v>
      </c>
      <c r="AN4285" s="11">
        <v>0</v>
      </c>
      <c r="AO42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5" s="11">
        <f>Table_PBS_SQL_DB2_PBSSQL_PBS_NDP_Tina_CG_QtrlyPerformance_Final[[#This Row],[GOU REL]]+Table_PBS_SQL_DB2_PBSSQL_PBS_NDP_Tina_CG_QtrlyPerformance_Final[[#This Row],[EXT REL]]</f>
        <v>0</v>
      </c>
      <c r="AT4285" s="11">
        <f>Table_PBS_SQL_DB2_PBSSQL_PBS_NDP_Tina_CG_QtrlyPerformance_Final[[#This Row],[GOU EXP]]+Table_PBS_SQL_DB2_PBSSQL_PBS_NDP_Tina_CG_QtrlyPerformance_Final[[#This Row],[EXT EXP]]</f>
        <v>0</v>
      </c>
      <c r="AU4285" s="11" t="str">
        <f>IF(Table_PBS_SQL_DB2_PBSSQL_PBS_NDP_Tina_CG_QtrlyPerformance_Final[[#This Row],[Item_Code]]&gt;"300000", "Capital", "Recurrent")</f>
        <v>Recurrent</v>
      </c>
    </row>
    <row r="4286" spans="1:47" x14ac:dyDescent="0.25">
      <c r="A4286" t="s">
        <v>305</v>
      </c>
      <c r="B4286" t="s">
        <v>306</v>
      </c>
      <c r="C4286" t="s">
        <v>293</v>
      </c>
      <c r="D4286" t="s">
        <v>1206</v>
      </c>
      <c r="E4286" t="s">
        <v>75</v>
      </c>
      <c r="F4286" t="s">
        <v>1228</v>
      </c>
      <c r="G4286" t="s">
        <v>103</v>
      </c>
      <c r="H4286" t="s">
        <v>1242</v>
      </c>
      <c r="I4286" t="s">
        <v>493</v>
      </c>
      <c r="J4286" t="s">
        <v>1248</v>
      </c>
      <c r="K4286" t="s">
        <v>1245</v>
      </c>
      <c r="L4286" t="s">
        <v>1246</v>
      </c>
      <c r="M4286" t="s">
        <v>1251</v>
      </c>
      <c r="N4286" t="s">
        <v>1252</v>
      </c>
      <c r="O4286" t="s">
        <v>1085</v>
      </c>
      <c r="P4286" t="s">
        <v>1086</v>
      </c>
      <c r="Q4286" s="11">
        <v>0</v>
      </c>
      <c r="R4286" s="11">
        <v>0</v>
      </c>
      <c r="S4286" s="11">
        <v>0</v>
      </c>
      <c r="T4286" s="11">
        <v>0</v>
      </c>
      <c r="U4286" s="11">
        <v>661362800</v>
      </c>
      <c r="V4286" s="11">
        <v>0</v>
      </c>
      <c r="W4286" s="11">
        <v>0</v>
      </c>
      <c r="X4286" s="11">
        <v>661362800</v>
      </c>
      <c r="Y4286" s="11">
        <v>0</v>
      </c>
      <c r="Z4286" s="11">
        <v>0</v>
      </c>
      <c r="AA4286" s="11">
        <v>0</v>
      </c>
      <c r="AB4286" s="11">
        <v>0</v>
      </c>
      <c r="AC4286" s="11">
        <v>0</v>
      </c>
      <c r="AD4286" s="11">
        <v>0</v>
      </c>
      <c r="AE4286" s="11">
        <v>0</v>
      </c>
      <c r="AF4286" s="11">
        <v>0</v>
      </c>
      <c r="AG4286" s="11">
        <v>0</v>
      </c>
      <c r="AH4286" s="11">
        <v>0</v>
      </c>
      <c r="AI4286" s="11">
        <v>0</v>
      </c>
      <c r="AJ4286" s="11">
        <v>0</v>
      </c>
      <c r="AK4286" s="11">
        <v>0</v>
      </c>
      <c r="AL4286" s="11">
        <v>0</v>
      </c>
      <c r="AM4286" s="11">
        <v>0</v>
      </c>
      <c r="AN4286" s="11">
        <v>0</v>
      </c>
      <c r="AO42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6" s="11">
        <f>Table_PBS_SQL_DB2_PBSSQL_PBS_NDP_Tina_CG_QtrlyPerformance_Final[[#This Row],[GOU REL]]+Table_PBS_SQL_DB2_PBSSQL_PBS_NDP_Tina_CG_QtrlyPerformance_Final[[#This Row],[EXT REL]]</f>
        <v>0</v>
      </c>
      <c r="AT4286" s="11">
        <f>Table_PBS_SQL_DB2_PBSSQL_PBS_NDP_Tina_CG_QtrlyPerformance_Final[[#This Row],[GOU EXP]]+Table_PBS_SQL_DB2_PBSSQL_PBS_NDP_Tina_CG_QtrlyPerformance_Final[[#This Row],[EXT EXP]]</f>
        <v>0</v>
      </c>
      <c r="AU4286" s="11" t="str">
        <f>IF(Table_PBS_SQL_DB2_PBSSQL_PBS_NDP_Tina_CG_QtrlyPerformance_Final[[#This Row],[Item_Code]]&gt;"300000", "Capital", "Recurrent")</f>
        <v>Recurrent</v>
      </c>
    </row>
    <row r="4287" spans="1:47" x14ac:dyDescent="0.25">
      <c r="A4287" t="s">
        <v>305</v>
      </c>
      <c r="B4287" t="s">
        <v>306</v>
      </c>
      <c r="C4287" t="s">
        <v>293</v>
      </c>
      <c r="D4287" t="s">
        <v>1206</v>
      </c>
      <c r="E4287" t="s">
        <v>75</v>
      </c>
      <c r="F4287" t="s">
        <v>1228</v>
      </c>
      <c r="G4287" t="s">
        <v>103</v>
      </c>
      <c r="H4287" t="s">
        <v>1242</v>
      </c>
      <c r="I4287" t="s">
        <v>493</v>
      </c>
      <c r="J4287" t="s">
        <v>1248</v>
      </c>
      <c r="K4287" t="s">
        <v>1245</v>
      </c>
      <c r="L4287" t="s">
        <v>1246</v>
      </c>
      <c r="M4287" t="s">
        <v>1251</v>
      </c>
      <c r="N4287" t="s">
        <v>1252</v>
      </c>
      <c r="O4287" t="s">
        <v>1626</v>
      </c>
      <c r="P4287" t="s">
        <v>1627</v>
      </c>
      <c r="Q4287" s="11">
        <v>0</v>
      </c>
      <c r="R4287" s="11">
        <v>0</v>
      </c>
      <c r="S4287" s="11">
        <v>0</v>
      </c>
      <c r="T4287" s="11">
        <v>0</v>
      </c>
      <c r="U4287" s="11">
        <v>11063602001</v>
      </c>
      <c r="V4287" s="11">
        <v>0</v>
      </c>
      <c r="W4287" s="11">
        <v>0</v>
      </c>
      <c r="X4287" s="11">
        <v>11063602001</v>
      </c>
      <c r="Y4287" s="11">
        <v>0</v>
      </c>
      <c r="Z4287" s="11">
        <v>0</v>
      </c>
      <c r="AA4287" s="11">
        <v>0</v>
      </c>
      <c r="AB4287" s="11">
        <v>0</v>
      </c>
      <c r="AC4287" s="11">
        <v>0</v>
      </c>
      <c r="AD4287" s="11">
        <v>0</v>
      </c>
      <c r="AE4287" s="11">
        <v>0</v>
      </c>
      <c r="AF4287" s="11">
        <v>0</v>
      </c>
      <c r="AG4287" s="11">
        <v>0</v>
      </c>
      <c r="AH4287" s="11">
        <v>0</v>
      </c>
      <c r="AI4287" s="11">
        <v>0</v>
      </c>
      <c r="AJ4287" s="11">
        <v>0</v>
      </c>
      <c r="AK4287" s="11">
        <v>0</v>
      </c>
      <c r="AL4287" s="11">
        <v>0</v>
      </c>
      <c r="AM4287" s="11">
        <v>0</v>
      </c>
      <c r="AN4287" s="11">
        <v>0</v>
      </c>
      <c r="AO42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7" s="11">
        <f>Table_PBS_SQL_DB2_PBSSQL_PBS_NDP_Tina_CG_QtrlyPerformance_Final[[#This Row],[GOU REL]]+Table_PBS_SQL_DB2_PBSSQL_PBS_NDP_Tina_CG_QtrlyPerformance_Final[[#This Row],[EXT REL]]</f>
        <v>0</v>
      </c>
      <c r="AT4287" s="11">
        <f>Table_PBS_SQL_DB2_PBSSQL_PBS_NDP_Tina_CG_QtrlyPerformance_Final[[#This Row],[GOU EXP]]+Table_PBS_SQL_DB2_PBSSQL_PBS_NDP_Tina_CG_QtrlyPerformance_Final[[#This Row],[EXT EXP]]</f>
        <v>0</v>
      </c>
      <c r="AU4287" s="11" t="str">
        <f>IF(Table_PBS_SQL_DB2_PBSSQL_PBS_NDP_Tina_CG_QtrlyPerformance_Final[[#This Row],[Item_Code]]&gt;"300000", "Capital", "Recurrent")</f>
        <v>Capital</v>
      </c>
    </row>
    <row r="4288" spans="1:47" x14ac:dyDescent="0.25">
      <c r="A4288" t="s">
        <v>305</v>
      </c>
      <c r="B4288" t="s">
        <v>306</v>
      </c>
      <c r="C4288" t="s">
        <v>293</v>
      </c>
      <c r="D4288" t="s">
        <v>1206</v>
      </c>
      <c r="E4288" t="s">
        <v>75</v>
      </c>
      <c r="F4288" t="s">
        <v>1228</v>
      </c>
      <c r="G4288" t="s">
        <v>103</v>
      </c>
      <c r="H4288" t="s">
        <v>1242</v>
      </c>
      <c r="I4288" t="s">
        <v>493</v>
      </c>
      <c r="J4288" t="s">
        <v>1248</v>
      </c>
      <c r="K4288" t="s">
        <v>311</v>
      </c>
      <c r="L4288" t="s">
        <v>1247</v>
      </c>
      <c r="M4288" t="s">
        <v>866</v>
      </c>
      <c r="N4288" t="s">
        <v>867</v>
      </c>
      <c r="O4288" t="s">
        <v>1589</v>
      </c>
      <c r="P4288" t="s">
        <v>1590</v>
      </c>
      <c r="Q4288" s="11">
        <v>0</v>
      </c>
      <c r="R4288" s="11">
        <v>0</v>
      </c>
      <c r="S4288" s="11">
        <v>0</v>
      </c>
      <c r="T4288" s="11">
        <v>0</v>
      </c>
      <c r="U4288" s="11">
        <v>11034000000</v>
      </c>
      <c r="V4288" s="11">
        <v>0</v>
      </c>
      <c r="W4288" s="11">
        <v>0</v>
      </c>
      <c r="X4288" s="11">
        <v>11034000000</v>
      </c>
      <c r="Y4288" s="11">
        <v>0</v>
      </c>
      <c r="Z4288" s="11">
        <v>0</v>
      </c>
      <c r="AA4288" s="11">
        <v>0</v>
      </c>
      <c r="AB4288" s="11">
        <v>0</v>
      </c>
      <c r="AC4288" s="11">
        <v>0</v>
      </c>
      <c r="AD4288" s="11">
        <v>0</v>
      </c>
      <c r="AE4288" s="11">
        <v>0</v>
      </c>
      <c r="AF4288" s="11">
        <v>0</v>
      </c>
      <c r="AG4288" s="11">
        <v>0</v>
      </c>
      <c r="AH4288" s="11">
        <v>0</v>
      </c>
      <c r="AI4288" s="11">
        <v>0</v>
      </c>
      <c r="AJ4288" s="11">
        <v>0</v>
      </c>
      <c r="AK4288" s="11">
        <v>0</v>
      </c>
      <c r="AL4288" s="11">
        <v>0</v>
      </c>
      <c r="AM4288" s="11">
        <v>0</v>
      </c>
      <c r="AN4288" s="11">
        <v>0</v>
      </c>
      <c r="AO42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8" s="11">
        <f>Table_PBS_SQL_DB2_PBSSQL_PBS_NDP_Tina_CG_QtrlyPerformance_Final[[#This Row],[GOU REL]]+Table_PBS_SQL_DB2_PBSSQL_PBS_NDP_Tina_CG_QtrlyPerformance_Final[[#This Row],[EXT REL]]</f>
        <v>0</v>
      </c>
      <c r="AT4288" s="11">
        <f>Table_PBS_SQL_DB2_PBSSQL_PBS_NDP_Tina_CG_QtrlyPerformance_Final[[#This Row],[GOU EXP]]+Table_PBS_SQL_DB2_PBSSQL_PBS_NDP_Tina_CG_QtrlyPerformance_Final[[#This Row],[EXT EXP]]</f>
        <v>0</v>
      </c>
      <c r="AU4288" s="11" t="str">
        <f>IF(Table_PBS_SQL_DB2_PBSSQL_PBS_NDP_Tina_CG_QtrlyPerformance_Final[[#This Row],[Item_Code]]&gt;"300000", "Capital", "Recurrent")</f>
        <v>Capital</v>
      </c>
    </row>
    <row r="4289" spans="1:47" x14ac:dyDescent="0.25">
      <c r="A4289" t="s">
        <v>305</v>
      </c>
      <c r="B4289" t="s">
        <v>306</v>
      </c>
      <c r="C4289" t="s">
        <v>293</v>
      </c>
      <c r="D4289" t="s">
        <v>1206</v>
      </c>
      <c r="E4289" t="s">
        <v>75</v>
      </c>
      <c r="F4289" t="s">
        <v>1228</v>
      </c>
      <c r="G4289" t="s">
        <v>103</v>
      </c>
      <c r="H4289" t="s">
        <v>1242</v>
      </c>
      <c r="I4289" t="s">
        <v>493</v>
      </c>
      <c r="J4289" t="s">
        <v>1248</v>
      </c>
      <c r="K4289" t="s">
        <v>311</v>
      </c>
      <c r="L4289" t="s">
        <v>1247</v>
      </c>
      <c r="M4289" t="s">
        <v>1168</v>
      </c>
      <c r="N4289" t="s">
        <v>1169</v>
      </c>
      <c r="O4289" t="s">
        <v>996</v>
      </c>
      <c r="P4289" t="s">
        <v>997</v>
      </c>
      <c r="Q4289" s="11">
        <v>0</v>
      </c>
      <c r="R4289" s="11">
        <v>0</v>
      </c>
      <c r="S4289" s="11">
        <v>0</v>
      </c>
      <c r="T4289" s="11">
        <v>0</v>
      </c>
      <c r="U4289" s="11">
        <v>6232216320</v>
      </c>
      <c r="V4289" s="11">
        <v>0</v>
      </c>
      <c r="W4289" s="11">
        <v>0</v>
      </c>
      <c r="X4289" s="11">
        <v>6232216320</v>
      </c>
      <c r="Y4289" s="11">
        <v>0</v>
      </c>
      <c r="Z4289" s="11">
        <v>0</v>
      </c>
      <c r="AA4289" s="11">
        <v>0</v>
      </c>
      <c r="AB4289" s="11">
        <v>0</v>
      </c>
      <c r="AC4289" s="11">
        <v>0</v>
      </c>
      <c r="AD4289" s="11">
        <v>0</v>
      </c>
      <c r="AE4289" s="11">
        <v>0</v>
      </c>
      <c r="AF4289" s="11">
        <v>0</v>
      </c>
      <c r="AG4289" s="11">
        <v>0</v>
      </c>
      <c r="AH4289" s="11">
        <v>0</v>
      </c>
      <c r="AI4289" s="11">
        <v>0</v>
      </c>
      <c r="AJ4289" s="11">
        <v>0</v>
      </c>
      <c r="AK4289" s="11">
        <v>0</v>
      </c>
      <c r="AL4289" s="11">
        <v>0</v>
      </c>
      <c r="AM4289" s="11">
        <v>0</v>
      </c>
      <c r="AN4289" s="11">
        <v>0</v>
      </c>
      <c r="AO42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89" s="11">
        <f>Table_PBS_SQL_DB2_PBSSQL_PBS_NDP_Tina_CG_QtrlyPerformance_Final[[#This Row],[GOU REL]]+Table_PBS_SQL_DB2_PBSSQL_PBS_NDP_Tina_CG_QtrlyPerformance_Final[[#This Row],[EXT REL]]</f>
        <v>0</v>
      </c>
      <c r="AT4289" s="11">
        <f>Table_PBS_SQL_DB2_PBSSQL_PBS_NDP_Tina_CG_QtrlyPerformance_Final[[#This Row],[GOU EXP]]+Table_PBS_SQL_DB2_PBSSQL_PBS_NDP_Tina_CG_QtrlyPerformance_Final[[#This Row],[EXT EXP]]</f>
        <v>0</v>
      </c>
      <c r="AU4289" s="11" t="str">
        <f>IF(Table_PBS_SQL_DB2_PBSSQL_PBS_NDP_Tina_CG_QtrlyPerformance_Final[[#This Row],[Item_Code]]&gt;"300000", "Capital", "Recurrent")</f>
        <v>Recurrent</v>
      </c>
    </row>
    <row r="4290" spans="1:47" x14ac:dyDescent="0.25">
      <c r="A4290" t="s">
        <v>305</v>
      </c>
      <c r="B4290" t="s">
        <v>306</v>
      </c>
      <c r="C4290" t="s">
        <v>293</v>
      </c>
      <c r="D4290" t="s">
        <v>1206</v>
      </c>
      <c r="E4290" t="s">
        <v>75</v>
      </c>
      <c r="F4290" t="s">
        <v>1228</v>
      </c>
      <c r="G4290" t="s">
        <v>103</v>
      </c>
      <c r="H4290" t="s">
        <v>1242</v>
      </c>
      <c r="I4290" t="s">
        <v>493</v>
      </c>
      <c r="J4290" t="s">
        <v>1248</v>
      </c>
      <c r="K4290" t="s">
        <v>311</v>
      </c>
      <c r="L4290" t="s">
        <v>1247</v>
      </c>
      <c r="M4290" t="s">
        <v>1168</v>
      </c>
      <c r="N4290" t="s">
        <v>1169</v>
      </c>
      <c r="O4290" t="s">
        <v>1002</v>
      </c>
      <c r="P4290" t="s">
        <v>1003</v>
      </c>
      <c r="Q4290" s="11">
        <v>0</v>
      </c>
      <c r="R4290" s="11">
        <v>0</v>
      </c>
      <c r="S4290" s="11">
        <v>0</v>
      </c>
      <c r="T4290" s="11">
        <v>0</v>
      </c>
      <c r="U4290" s="11">
        <v>952164000</v>
      </c>
      <c r="V4290" s="11">
        <v>0</v>
      </c>
      <c r="W4290" s="11">
        <v>0</v>
      </c>
      <c r="X4290" s="11">
        <v>952164000</v>
      </c>
      <c r="Y4290" s="11">
        <v>0</v>
      </c>
      <c r="Z4290" s="11">
        <v>0</v>
      </c>
      <c r="AA4290" s="11">
        <v>0</v>
      </c>
      <c r="AB4290" s="11">
        <v>0</v>
      </c>
      <c r="AC4290" s="11">
        <v>0</v>
      </c>
      <c r="AD4290" s="11">
        <v>0</v>
      </c>
      <c r="AE4290" s="11">
        <v>0</v>
      </c>
      <c r="AF4290" s="11">
        <v>0</v>
      </c>
      <c r="AG4290" s="11">
        <v>0</v>
      </c>
      <c r="AH4290" s="11">
        <v>0</v>
      </c>
      <c r="AI4290" s="11">
        <v>0</v>
      </c>
      <c r="AJ4290" s="11">
        <v>0</v>
      </c>
      <c r="AK4290" s="11">
        <v>0</v>
      </c>
      <c r="AL4290" s="11">
        <v>0</v>
      </c>
      <c r="AM4290" s="11">
        <v>0</v>
      </c>
      <c r="AN4290" s="11">
        <v>0</v>
      </c>
      <c r="AO42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0" s="11">
        <f>Table_PBS_SQL_DB2_PBSSQL_PBS_NDP_Tina_CG_QtrlyPerformance_Final[[#This Row],[GOU REL]]+Table_PBS_SQL_DB2_PBSSQL_PBS_NDP_Tina_CG_QtrlyPerformance_Final[[#This Row],[EXT REL]]</f>
        <v>0</v>
      </c>
      <c r="AT4290" s="11">
        <f>Table_PBS_SQL_DB2_PBSSQL_PBS_NDP_Tina_CG_QtrlyPerformance_Final[[#This Row],[GOU EXP]]+Table_PBS_SQL_DB2_PBSSQL_PBS_NDP_Tina_CG_QtrlyPerformance_Final[[#This Row],[EXT EXP]]</f>
        <v>0</v>
      </c>
      <c r="AU4290" s="11" t="str">
        <f>IF(Table_PBS_SQL_DB2_PBSSQL_PBS_NDP_Tina_CG_QtrlyPerformance_Final[[#This Row],[Item_Code]]&gt;"300000", "Capital", "Recurrent")</f>
        <v>Recurrent</v>
      </c>
    </row>
    <row r="4291" spans="1:47" x14ac:dyDescent="0.25">
      <c r="A4291" t="s">
        <v>305</v>
      </c>
      <c r="B4291" t="s">
        <v>306</v>
      </c>
      <c r="C4291" t="s">
        <v>293</v>
      </c>
      <c r="D4291" t="s">
        <v>1206</v>
      </c>
      <c r="E4291" t="s">
        <v>75</v>
      </c>
      <c r="F4291" t="s">
        <v>1228</v>
      </c>
      <c r="G4291" t="s">
        <v>103</v>
      </c>
      <c r="H4291" t="s">
        <v>1242</v>
      </c>
      <c r="I4291" t="s">
        <v>493</v>
      </c>
      <c r="J4291" t="s">
        <v>1248</v>
      </c>
      <c r="K4291" t="s">
        <v>311</v>
      </c>
      <c r="L4291" t="s">
        <v>1247</v>
      </c>
      <c r="M4291" t="s">
        <v>1168</v>
      </c>
      <c r="N4291" t="s">
        <v>1169</v>
      </c>
      <c r="O4291" t="s">
        <v>1085</v>
      </c>
      <c r="P4291" t="s">
        <v>1086</v>
      </c>
      <c r="Q4291" s="11">
        <v>0</v>
      </c>
      <c r="R4291" s="11">
        <v>0</v>
      </c>
      <c r="S4291" s="11">
        <v>0</v>
      </c>
      <c r="T4291" s="11">
        <v>0</v>
      </c>
      <c r="U4291" s="11">
        <v>1152000000</v>
      </c>
      <c r="V4291" s="11">
        <v>0</v>
      </c>
      <c r="W4291" s="11">
        <v>0</v>
      </c>
      <c r="X4291" s="11">
        <v>1152000000</v>
      </c>
      <c r="Y4291" s="11">
        <v>0</v>
      </c>
      <c r="Z4291" s="11">
        <v>0</v>
      </c>
      <c r="AA4291" s="11">
        <v>0</v>
      </c>
      <c r="AB4291" s="11">
        <v>0</v>
      </c>
      <c r="AC4291" s="11">
        <v>0</v>
      </c>
      <c r="AD4291" s="11">
        <v>0</v>
      </c>
      <c r="AE4291" s="11">
        <v>0</v>
      </c>
      <c r="AF4291" s="11">
        <v>0</v>
      </c>
      <c r="AG4291" s="11">
        <v>0</v>
      </c>
      <c r="AH4291" s="11">
        <v>0</v>
      </c>
      <c r="AI4291" s="11">
        <v>0</v>
      </c>
      <c r="AJ4291" s="11">
        <v>0</v>
      </c>
      <c r="AK4291" s="11">
        <v>0</v>
      </c>
      <c r="AL4291" s="11">
        <v>0</v>
      </c>
      <c r="AM4291" s="11">
        <v>0</v>
      </c>
      <c r="AN4291" s="11">
        <v>0</v>
      </c>
      <c r="AO42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1" s="11">
        <f>Table_PBS_SQL_DB2_PBSSQL_PBS_NDP_Tina_CG_QtrlyPerformance_Final[[#This Row],[GOU REL]]+Table_PBS_SQL_DB2_PBSSQL_PBS_NDP_Tina_CG_QtrlyPerformance_Final[[#This Row],[EXT REL]]</f>
        <v>0</v>
      </c>
      <c r="AT4291" s="11">
        <f>Table_PBS_SQL_DB2_PBSSQL_PBS_NDP_Tina_CG_QtrlyPerformance_Final[[#This Row],[GOU EXP]]+Table_PBS_SQL_DB2_PBSSQL_PBS_NDP_Tina_CG_QtrlyPerformance_Final[[#This Row],[EXT EXP]]</f>
        <v>0</v>
      </c>
      <c r="AU4291" s="11" t="str">
        <f>IF(Table_PBS_SQL_DB2_PBSSQL_PBS_NDP_Tina_CG_QtrlyPerformance_Final[[#This Row],[Item_Code]]&gt;"300000", "Capital", "Recurrent")</f>
        <v>Recurrent</v>
      </c>
    </row>
    <row r="4292" spans="1:47" x14ac:dyDescent="0.25">
      <c r="A4292" t="s">
        <v>305</v>
      </c>
      <c r="B4292" t="s">
        <v>306</v>
      </c>
      <c r="C4292" t="s">
        <v>293</v>
      </c>
      <c r="D4292" t="s">
        <v>1206</v>
      </c>
      <c r="E4292" t="s">
        <v>75</v>
      </c>
      <c r="F4292" t="s">
        <v>1228</v>
      </c>
      <c r="G4292" t="s">
        <v>103</v>
      </c>
      <c r="H4292" t="s">
        <v>1242</v>
      </c>
      <c r="I4292" t="s">
        <v>493</v>
      </c>
      <c r="J4292" t="s">
        <v>1248</v>
      </c>
      <c r="K4292" t="s">
        <v>311</v>
      </c>
      <c r="L4292" t="s">
        <v>1247</v>
      </c>
      <c r="M4292" t="s">
        <v>1168</v>
      </c>
      <c r="N4292" t="s">
        <v>1169</v>
      </c>
      <c r="O4292" t="s">
        <v>922</v>
      </c>
      <c r="P4292" t="s">
        <v>923</v>
      </c>
      <c r="Q4292" s="11">
        <v>0</v>
      </c>
      <c r="R4292" s="11">
        <v>0</v>
      </c>
      <c r="S4292" s="11">
        <v>0</v>
      </c>
      <c r="T4292" s="11">
        <v>0</v>
      </c>
      <c r="U4292" s="11">
        <v>2360348280</v>
      </c>
      <c r="V4292" s="11">
        <v>0</v>
      </c>
      <c r="W4292" s="11">
        <v>0</v>
      </c>
      <c r="X4292" s="11">
        <v>2360348280</v>
      </c>
      <c r="Y4292" s="11">
        <v>0</v>
      </c>
      <c r="Z4292" s="11">
        <v>0</v>
      </c>
      <c r="AA4292" s="11">
        <v>0</v>
      </c>
      <c r="AB4292" s="11">
        <v>0</v>
      </c>
      <c r="AC4292" s="11">
        <v>0</v>
      </c>
      <c r="AD4292" s="11">
        <v>0</v>
      </c>
      <c r="AE4292" s="11">
        <v>0</v>
      </c>
      <c r="AF4292" s="11">
        <v>0</v>
      </c>
      <c r="AG4292" s="11">
        <v>0</v>
      </c>
      <c r="AH4292" s="11">
        <v>0</v>
      </c>
      <c r="AI4292" s="11">
        <v>0</v>
      </c>
      <c r="AJ4292" s="11">
        <v>0</v>
      </c>
      <c r="AK4292" s="11">
        <v>0</v>
      </c>
      <c r="AL4292" s="11">
        <v>0</v>
      </c>
      <c r="AM4292" s="11">
        <v>0</v>
      </c>
      <c r="AN4292" s="11">
        <v>0</v>
      </c>
      <c r="AO42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2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2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2" s="11">
        <f>Table_PBS_SQL_DB2_PBSSQL_PBS_NDP_Tina_CG_QtrlyPerformance_Final[[#This Row],[GOU REL]]+Table_PBS_SQL_DB2_PBSSQL_PBS_NDP_Tina_CG_QtrlyPerformance_Final[[#This Row],[EXT REL]]</f>
        <v>0</v>
      </c>
      <c r="AT4292" s="11">
        <f>Table_PBS_SQL_DB2_PBSSQL_PBS_NDP_Tina_CG_QtrlyPerformance_Final[[#This Row],[GOU EXP]]+Table_PBS_SQL_DB2_PBSSQL_PBS_NDP_Tina_CG_QtrlyPerformance_Final[[#This Row],[EXT EXP]]</f>
        <v>0</v>
      </c>
      <c r="AU4292" s="11" t="str">
        <f>IF(Table_PBS_SQL_DB2_PBSSQL_PBS_NDP_Tina_CG_QtrlyPerformance_Final[[#This Row],[Item_Code]]&gt;"300000", "Capital", "Recurrent")</f>
        <v>Recurrent</v>
      </c>
    </row>
    <row r="4293" spans="1:47" x14ac:dyDescent="0.25">
      <c r="A4293" t="s">
        <v>99</v>
      </c>
      <c r="B4293" t="s">
        <v>2009</v>
      </c>
      <c r="C4293" t="s">
        <v>97</v>
      </c>
      <c r="D4293" t="s">
        <v>1665</v>
      </c>
      <c r="E4293" t="s">
        <v>87</v>
      </c>
      <c r="F4293" t="s">
        <v>961</v>
      </c>
      <c r="G4293" t="s">
        <v>87</v>
      </c>
      <c r="H4293" t="s">
        <v>881</v>
      </c>
      <c r="I4293" t="s">
        <v>493</v>
      </c>
      <c r="J4293" t="s">
        <v>864</v>
      </c>
      <c r="K4293" t="s">
        <v>101</v>
      </c>
      <c r="L4293" t="s">
        <v>2194</v>
      </c>
      <c r="M4293" t="s">
        <v>866</v>
      </c>
      <c r="N4293" t="s">
        <v>867</v>
      </c>
      <c r="O4293" t="s">
        <v>1011</v>
      </c>
      <c r="P4293" t="s">
        <v>1012</v>
      </c>
      <c r="Q4293" s="11">
        <v>0</v>
      </c>
      <c r="R4293" s="11">
        <v>0</v>
      </c>
      <c r="S4293" s="11">
        <v>0</v>
      </c>
      <c r="T4293" s="11">
        <v>0</v>
      </c>
      <c r="U4293" s="11">
        <v>276000000</v>
      </c>
      <c r="V4293" s="11">
        <v>0</v>
      </c>
      <c r="W4293" s="11">
        <v>276000000</v>
      </c>
      <c r="X4293" s="11">
        <v>0</v>
      </c>
      <c r="Y4293" s="11">
        <v>0</v>
      </c>
      <c r="Z4293" s="11">
        <v>0</v>
      </c>
      <c r="AA4293" s="11">
        <v>0</v>
      </c>
      <c r="AB4293" s="11">
        <v>0</v>
      </c>
      <c r="AC4293" s="11">
        <v>90000000</v>
      </c>
      <c r="AD4293" s="11">
        <v>8840000</v>
      </c>
      <c r="AE4293" s="11">
        <v>0</v>
      </c>
      <c r="AF4293" s="11">
        <v>0</v>
      </c>
      <c r="AG4293" s="11">
        <v>65100000</v>
      </c>
      <c r="AH4293" s="11">
        <v>64969160</v>
      </c>
      <c r="AI4293" s="11">
        <v>0</v>
      </c>
      <c r="AJ4293" s="11">
        <v>0</v>
      </c>
      <c r="AK4293" s="11">
        <v>0</v>
      </c>
      <c r="AL4293" s="11">
        <v>81290840</v>
      </c>
      <c r="AM4293" s="11">
        <v>0</v>
      </c>
      <c r="AN4293" s="11">
        <v>0</v>
      </c>
      <c r="AO42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155100000</v>
      </c>
      <c r="AP42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155100000</v>
      </c>
      <c r="AR42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3" s="11">
        <f>Table_PBS_SQL_DB2_PBSSQL_PBS_NDP_Tina_CG_QtrlyPerformance_Final[[#This Row],[GOU REL]]+Table_PBS_SQL_DB2_PBSSQL_PBS_NDP_Tina_CG_QtrlyPerformance_Final[[#This Row],[EXT REL]]</f>
        <v>155100000</v>
      </c>
      <c r="AT4293" s="11">
        <f>Table_PBS_SQL_DB2_PBSSQL_PBS_NDP_Tina_CG_QtrlyPerformance_Final[[#This Row],[GOU EXP]]+Table_PBS_SQL_DB2_PBSSQL_PBS_NDP_Tina_CG_QtrlyPerformance_Final[[#This Row],[EXT EXP]]</f>
        <v>155100000</v>
      </c>
      <c r="AU4293" s="11" t="str">
        <f>IF(Table_PBS_SQL_DB2_PBSSQL_PBS_NDP_Tina_CG_QtrlyPerformance_Final[[#This Row],[Item_Code]]&gt;"300000", "Capital", "Recurrent")</f>
        <v>Recurrent</v>
      </c>
    </row>
    <row r="4294" spans="1:47" x14ac:dyDescent="0.25">
      <c r="A4294" t="s">
        <v>99</v>
      </c>
      <c r="B4294" t="s">
        <v>2009</v>
      </c>
      <c r="C4294" t="s">
        <v>97</v>
      </c>
      <c r="D4294" t="s">
        <v>1665</v>
      </c>
      <c r="E4294" t="s">
        <v>87</v>
      </c>
      <c r="F4294" t="s">
        <v>961</v>
      </c>
      <c r="G4294" t="s">
        <v>87</v>
      </c>
      <c r="H4294" t="s">
        <v>881</v>
      </c>
      <c r="I4294" t="s">
        <v>493</v>
      </c>
      <c r="J4294" t="s">
        <v>864</v>
      </c>
      <c r="K4294" t="s">
        <v>101</v>
      </c>
      <c r="L4294" t="s">
        <v>2194</v>
      </c>
      <c r="M4294" t="s">
        <v>1168</v>
      </c>
      <c r="N4294" t="s">
        <v>1169</v>
      </c>
      <c r="O4294" t="s">
        <v>1005</v>
      </c>
      <c r="P4294" t="s">
        <v>1006</v>
      </c>
      <c r="Q4294" s="11">
        <v>0</v>
      </c>
      <c r="R4294" s="11">
        <v>0</v>
      </c>
      <c r="S4294" s="11">
        <v>0</v>
      </c>
      <c r="T4294" s="11">
        <v>0</v>
      </c>
      <c r="U4294" s="11">
        <v>5000000</v>
      </c>
      <c r="V4294" s="11">
        <v>0</v>
      </c>
      <c r="W4294" s="11">
        <v>5000000</v>
      </c>
      <c r="X4294" s="11">
        <v>0</v>
      </c>
      <c r="Y4294" s="11">
        <v>0</v>
      </c>
      <c r="Z4294" s="11">
        <v>0</v>
      </c>
      <c r="AA4294" s="11">
        <v>0</v>
      </c>
      <c r="AB4294" s="11">
        <v>0</v>
      </c>
      <c r="AC4294" s="11">
        <v>3666667</v>
      </c>
      <c r="AD4294" s="11">
        <v>3649546</v>
      </c>
      <c r="AE4294" s="11">
        <v>0</v>
      </c>
      <c r="AF4294" s="11">
        <v>0</v>
      </c>
      <c r="AG4294" s="11">
        <v>600005</v>
      </c>
      <c r="AH4294" s="11">
        <v>0</v>
      </c>
      <c r="AI4294" s="11">
        <v>0</v>
      </c>
      <c r="AJ4294" s="11">
        <v>0</v>
      </c>
      <c r="AK4294" s="11">
        <v>0</v>
      </c>
      <c r="AL4294" s="11">
        <v>592500</v>
      </c>
      <c r="AM4294" s="11">
        <v>0</v>
      </c>
      <c r="AN4294" s="11">
        <v>0</v>
      </c>
      <c r="AO42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4266672</v>
      </c>
      <c r="AP42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4242046</v>
      </c>
      <c r="AR42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4" s="11">
        <f>Table_PBS_SQL_DB2_PBSSQL_PBS_NDP_Tina_CG_QtrlyPerformance_Final[[#This Row],[GOU REL]]+Table_PBS_SQL_DB2_PBSSQL_PBS_NDP_Tina_CG_QtrlyPerformance_Final[[#This Row],[EXT REL]]</f>
        <v>4266672</v>
      </c>
      <c r="AT4294" s="11">
        <f>Table_PBS_SQL_DB2_PBSSQL_PBS_NDP_Tina_CG_QtrlyPerformance_Final[[#This Row],[GOU EXP]]+Table_PBS_SQL_DB2_PBSSQL_PBS_NDP_Tina_CG_QtrlyPerformance_Final[[#This Row],[EXT EXP]]</f>
        <v>4242046</v>
      </c>
      <c r="AU4294" s="11" t="str">
        <f>IF(Table_PBS_SQL_DB2_PBSSQL_PBS_NDP_Tina_CG_QtrlyPerformance_Final[[#This Row],[Item_Code]]&gt;"300000", "Capital", "Recurrent")</f>
        <v>Recurrent</v>
      </c>
    </row>
    <row r="4295" spans="1:47" x14ac:dyDescent="0.25">
      <c r="A4295" t="s">
        <v>99</v>
      </c>
      <c r="B4295" t="s">
        <v>2009</v>
      </c>
      <c r="C4295" t="s">
        <v>97</v>
      </c>
      <c r="D4295" t="s">
        <v>1665</v>
      </c>
      <c r="E4295" t="s">
        <v>87</v>
      </c>
      <c r="F4295" t="s">
        <v>961</v>
      </c>
      <c r="G4295" t="s">
        <v>87</v>
      </c>
      <c r="H4295" t="s">
        <v>881</v>
      </c>
      <c r="I4295" t="s">
        <v>493</v>
      </c>
      <c r="J4295" t="s">
        <v>864</v>
      </c>
      <c r="K4295" t="s">
        <v>101</v>
      </c>
      <c r="L4295" t="s">
        <v>2194</v>
      </c>
      <c r="M4295" t="s">
        <v>1827</v>
      </c>
      <c r="N4295" t="s">
        <v>2195</v>
      </c>
      <c r="O4295" t="s">
        <v>996</v>
      </c>
      <c r="P4295" t="s">
        <v>997</v>
      </c>
      <c r="Q4295" s="11">
        <v>0</v>
      </c>
      <c r="R4295" s="11">
        <v>0</v>
      </c>
      <c r="S4295" s="11">
        <v>0</v>
      </c>
      <c r="T4295" s="11">
        <v>0</v>
      </c>
      <c r="U4295" s="11">
        <v>30000000</v>
      </c>
      <c r="V4295" s="11">
        <v>0</v>
      </c>
      <c r="W4295" s="11">
        <v>30000000</v>
      </c>
      <c r="X4295" s="11">
        <v>0</v>
      </c>
      <c r="Y4295" s="11">
        <v>0</v>
      </c>
      <c r="Z4295" s="11">
        <v>0</v>
      </c>
      <c r="AA4295" s="11">
        <v>0</v>
      </c>
      <c r="AB4295" s="11">
        <v>0</v>
      </c>
      <c r="AC4295" s="11">
        <v>9999990</v>
      </c>
      <c r="AD4295" s="11">
        <v>9999990</v>
      </c>
      <c r="AE4295" s="11">
        <v>0</v>
      </c>
      <c r="AF4295" s="11">
        <v>0</v>
      </c>
      <c r="AG4295" s="11">
        <v>7000004</v>
      </c>
      <c r="AH4295" s="11">
        <v>0</v>
      </c>
      <c r="AI4295" s="11">
        <v>0</v>
      </c>
      <c r="AJ4295" s="11">
        <v>0</v>
      </c>
      <c r="AK4295" s="11">
        <v>0</v>
      </c>
      <c r="AL4295" s="11">
        <v>7000004</v>
      </c>
      <c r="AM4295" s="11">
        <v>0</v>
      </c>
      <c r="AN4295" s="11">
        <v>0</v>
      </c>
      <c r="AO42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16999994</v>
      </c>
      <c r="AP42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16999994</v>
      </c>
      <c r="AR42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5" s="11">
        <f>Table_PBS_SQL_DB2_PBSSQL_PBS_NDP_Tina_CG_QtrlyPerformance_Final[[#This Row],[GOU REL]]+Table_PBS_SQL_DB2_PBSSQL_PBS_NDP_Tina_CG_QtrlyPerformance_Final[[#This Row],[EXT REL]]</f>
        <v>16999994</v>
      </c>
      <c r="AT4295" s="11">
        <f>Table_PBS_SQL_DB2_PBSSQL_PBS_NDP_Tina_CG_QtrlyPerformance_Final[[#This Row],[GOU EXP]]+Table_PBS_SQL_DB2_PBSSQL_PBS_NDP_Tina_CG_QtrlyPerformance_Final[[#This Row],[EXT EXP]]</f>
        <v>16999994</v>
      </c>
      <c r="AU4295" s="11" t="str">
        <f>IF(Table_PBS_SQL_DB2_PBSSQL_PBS_NDP_Tina_CG_QtrlyPerformance_Final[[#This Row],[Item_Code]]&gt;"300000", "Capital", "Recurrent")</f>
        <v>Recurrent</v>
      </c>
    </row>
    <row r="4296" spans="1:47" x14ac:dyDescent="0.25">
      <c r="A4296" t="s">
        <v>99</v>
      </c>
      <c r="B4296" t="s">
        <v>2009</v>
      </c>
      <c r="C4296" t="s">
        <v>97</v>
      </c>
      <c r="D4296" t="s">
        <v>1665</v>
      </c>
      <c r="E4296" t="s">
        <v>87</v>
      </c>
      <c r="F4296" t="s">
        <v>961</v>
      </c>
      <c r="G4296" t="s">
        <v>97</v>
      </c>
      <c r="H4296" t="s">
        <v>1666</v>
      </c>
      <c r="I4296" t="s">
        <v>493</v>
      </c>
      <c r="J4296" t="s">
        <v>2010</v>
      </c>
      <c r="K4296" t="s">
        <v>2011</v>
      </c>
      <c r="L4296" t="s">
        <v>2012</v>
      </c>
      <c r="M4296" t="s">
        <v>1377</v>
      </c>
      <c r="N4296" t="s">
        <v>1378</v>
      </c>
      <c r="O4296" t="s">
        <v>996</v>
      </c>
      <c r="P4296" t="s">
        <v>997</v>
      </c>
      <c r="Q4296" s="11">
        <v>0</v>
      </c>
      <c r="R4296" s="11">
        <v>0</v>
      </c>
      <c r="S4296" s="11">
        <v>0</v>
      </c>
      <c r="T4296" s="11">
        <v>0</v>
      </c>
      <c r="U4296" s="11">
        <v>87600000</v>
      </c>
      <c r="V4296" s="11">
        <v>0</v>
      </c>
      <c r="W4296" s="11">
        <v>87600000</v>
      </c>
      <c r="X4296" s="11">
        <v>0</v>
      </c>
      <c r="Y4296" s="11">
        <v>0</v>
      </c>
      <c r="Z4296" s="11">
        <v>0</v>
      </c>
      <c r="AA4296" s="11">
        <v>0</v>
      </c>
      <c r="AB4296" s="11">
        <v>0</v>
      </c>
      <c r="AC4296" s="11">
        <v>43800000</v>
      </c>
      <c r="AD4296" s="11">
        <v>30906000</v>
      </c>
      <c r="AE4296" s="11">
        <v>0</v>
      </c>
      <c r="AF4296" s="11">
        <v>0</v>
      </c>
      <c r="AG4296" s="11">
        <v>21900000</v>
      </c>
      <c r="AH4296" s="11">
        <v>6068000</v>
      </c>
      <c r="AI4296" s="11">
        <v>0</v>
      </c>
      <c r="AJ4296" s="11">
        <v>0</v>
      </c>
      <c r="AK4296" s="11">
        <v>21900000</v>
      </c>
      <c r="AL4296" s="11">
        <v>50626000</v>
      </c>
      <c r="AM4296" s="11">
        <v>0</v>
      </c>
      <c r="AN4296" s="11">
        <v>0</v>
      </c>
      <c r="AO42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87600000</v>
      </c>
      <c r="AP42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87600000</v>
      </c>
      <c r="AR42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6" s="11">
        <f>Table_PBS_SQL_DB2_PBSSQL_PBS_NDP_Tina_CG_QtrlyPerformance_Final[[#This Row],[GOU REL]]+Table_PBS_SQL_DB2_PBSSQL_PBS_NDP_Tina_CG_QtrlyPerformance_Final[[#This Row],[EXT REL]]</f>
        <v>87600000</v>
      </c>
      <c r="AT4296" s="11">
        <f>Table_PBS_SQL_DB2_PBSSQL_PBS_NDP_Tina_CG_QtrlyPerformance_Final[[#This Row],[GOU EXP]]+Table_PBS_SQL_DB2_PBSSQL_PBS_NDP_Tina_CG_QtrlyPerformance_Final[[#This Row],[EXT EXP]]</f>
        <v>87600000</v>
      </c>
      <c r="AU4296" s="11" t="str">
        <f>IF(Table_PBS_SQL_DB2_PBSSQL_PBS_NDP_Tina_CG_QtrlyPerformance_Final[[#This Row],[Item_Code]]&gt;"300000", "Capital", "Recurrent")</f>
        <v>Recurrent</v>
      </c>
    </row>
    <row r="4297" spans="1:47" x14ac:dyDescent="0.25">
      <c r="A4297" t="s">
        <v>99</v>
      </c>
      <c r="B4297" t="s">
        <v>2009</v>
      </c>
      <c r="C4297" t="s">
        <v>97</v>
      </c>
      <c r="D4297" t="s">
        <v>1665</v>
      </c>
      <c r="E4297" t="s">
        <v>87</v>
      </c>
      <c r="F4297" t="s">
        <v>961</v>
      </c>
      <c r="G4297" t="s">
        <v>97</v>
      </c>
      <c r="H4297" t="s">
        <v>1666</v>
      </c>
      <c r="I4297" t="s">
        <v>493</v>
      </c>
      <c r="J4297" t="s">
        <v>2010</v>
      </c>
      <c r="K4297" t="s">
        <v>2011</v>
      </c>
      <c r="L4297" t="s">
        <v>2012</v>
      </c>
      <c r="M4297" t="s">
        <v>1377</v>
      </c>
      <c r="N4297" t="s">
        <v>1378</v>
      </c>
      <c r="O4297" t="s">
        <v>906</v>
      </c>
      <c r="P4297" t="s">
        <v>907</v>
      </c>
      <c r="Q4297" s="11">
        <v>0</v>
      </c>
      <c r="R4297" s="11">
        <v>0</v>
      </c>
      <c r="S4297" s="11">
        <v>0</v>
      </c>
      <c r="T4297" s="11">
        <v>0</v>
      </c>
      <c r="U4297" s="11">
        <v>10700000</v>
      </c>
      <c r="V4297" s="11">
        <v>0</v>
      </c>
      <c r="W4297" s="11">
        <v>10700000</v>
      </c>
      <c r="X4297" s="11">
        <v>0</v>
      </c>
      <c r="Y4297" s="11">
        <v>0</v>
      </c>
      <c r="Z4297" s="11">
        <v>0</v>
      </c>
      <c r="AA4297" s="11">
        <v>0</v>
      </c>
      <c r="AB4297" s="11">
        <v>0</v>
      </c>
      <c r="AC4297" s="11">
        <v>5350000</v>
      </c>
      <c r="AD4297" s="11">
        <v>0</v>
      </c>
      <c r="AE4297" s="11">
        <v>0</v>
      </c>
      <c r="AF4297" s="11">
        <v>0</v>
      </c>
      <c r="AG4297" s="11">
        <v>2675000</v>
      </c>
      <c r="AH4297" s="11">
        <v>0</v>
      </c>
      <c r="AI4297" s="11">
        <v>0</v>
      </c>
      <c r="AJ4297" s="11">
        <v>0</v>
      </c>
      <c r="AK4297" s="11">
        <v>2675000</v>
      </c>
      <c r="AL4297" s="11">
        <v>10506000</v>
      </c>
      <c r="AM4297" s="11">
        <v>0</v>
      </c>
      <c r="AN4297" s="11">
        <v>0</v>
      </c>
      <c r="AO42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10700000</v>
      </c>
      <c r="AP42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10506000</v>
      </c>
      <c r="AR42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7" s="11">
        <f>Table_PBS_SQL_DB2_PBSSQL_PBS_NDP_Tina_CG_QtrlyPerformance_Final[[#This Row],[GOU REL]]+Table_PBS_SQL_DB2_PBSSQL_PBS_NDP_Tina_CG_QtrlyPerformance_Final[[#This Row],[EXT REL]]</f>
        <v>10700000</v>
      </c>
      <c r="AT4297" s="11">
        <f>Table_PBS_SQL_DB2_PBSSQL_PBS_NDP_Tina_CG_QtrlyPerformance_Final[[#This Row],[GOU EXP]]+Table_PBS_SQL_DB2_PBSSQL_PBS_NDP_Tina_CG_QtrlyPerformance_Final[[#This Row],[EXT EXP]]</f>
        <v>10506000</v>
      </c>
      <c r="AU4297" s="11" t="str">
        <f>IF(Table_PBS_SQL_DB2_PBSSQL_PBS_NDP_Tina_CG_QtrlyPerformance_Final[[#This Row],[Item_Code]]&gt;"300000", "Capital", "Recurrent")</f>
        <v>Recurrent</v>
      </c>
    </row>
    <row r="4298" spans="1:47" x14ac:dyDescent="0.25">
      <c r="A4298" t="s">
        <v>99</v>
      </c>
      <c r="B4298" t="s">
        <v>2009</v>
      </c>
      <c r="C4298" t="s">
        <v>97</v>
      </c>
      <c r="D4298" t="s">
        <v>1665</v>
      </c>
      <c r="E4298" t="s">
        <v>87</v>
      </c>
      <c r="F4298" t="s">
        <v>961</v>
      </c>
      <c r="G4298" t="s">
        <v>97</v>
      </c>
      <c r="H4298" t="s">
        <v>1666</v>
      </c>
      <c r="I4298" t="s">
        <v>493</v>
      </c>
      <c r="J4298" t="s">
        <v>2010</v>
      </c>
      <c r="K4298" t="s">
        <v>2011</v>
      </c>
      <c r="L4298" t="s">
        <v>2012</v>
      </c>
      <c r="M4298" t="s">
        <v>1377</v>
      </c>
      <c r="N4298" t="s">
        <v>1378</v>
      </c>
      <c r="O4298" t="s">
        <v>1005</v>
      </c>
      <c r="P4298" t="s">
        <v>1006</v>
      </c>
      <c r="Q4298" s="11">
        <v>0</v>
      </c>
      <c r="R4298" s="11">
        <v>0</v>
      </c>
      <c r="S4298" s="11">
        <v>0</v>
      </c>
      <c r="T4298" s="11">
        <v>0</v>
      </c>
      <c r="U4298" s="11">
        <v>288200000</v>
      </c>
      <c r="V4298" s="11">
        <v>0</v>
      </c>
      <c r="W4298" s="11">
        <v>288200000</v>
      </c>
      <c r="X4298" s="11">
        <v>0</v>
      </c>
      <c r="Y4298" s="11">
        <v>0</v>
      </c>
      <c r="Z4298" s="11">
        <v>0</v>
      </c>
      <c r="AA4298" s="11">
        <v>0</v>
      </c>
      <c r="AB4298" s="11">
        <v>0</v>
      </c>
      <c r="AC4298" s="11">
        <v>144100000</v>
      </c>
      <c r="AD4298" s="11">
        <v>141564160</v>
      </c>
      <c r="AE4298" s="11">
        <v>0</v>
      </c>
      <c r="AF4298" s="11">
        <v>0</v>
      </c>
      <c r="AG4298" s="11">
        <v>72050000</v>
      </c>
      <c r="AH4298" s="11">
        <v>73666600</v>
      </c>
      <c r="AI4298" s="11">
        <v>0</v>
      </c>
      <c r="AJ4298" s="11">
        <v>0</v>
      </c>
      <c r="AK4298" s="11">
        <v>72050000</v>
      </c>
      <c r="AL4298" s="11">
        <v>72969240</v>
      </c>
      <c r="AM4298" s="11">
        <v>0</v>
      </c>
      <c r="AN4298" s="11">
        <v>0</v>
      </c>
      <c r="AO42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288200000</v>
      </c>
      <c r="AP42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288200000</v>
      </c>
      <c r="AR42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8" s="11">
        <f>Table_PBS_SQL_DB2_PBSSQL_PBS_NDP_Tina_CG_QtrlyPerformance_Final[[#This Row],[GOU REL]]+Table_PBS_SQL_DB2_PBSSQL_PBS_NDP_Tina_CG_QtrlyPerformance_Final[[#This Row],[EXT REL]]</f>
        <v>288200000</v>
      </c>
      <c r="AT4298" s="11">
        <f>Table_PBS_SQL_DB2_PBSSQL_PBS_NDP_Tina_CG_QtrlyPerformance_Final[[#This Row],[GOU EXP]]+Table_PBS_SQL_DB2_PBSSQL_PBS_NDP_Tina_CG_QtrlyPerformance_Final[[#This Row],[EXT EXP]]</f>
        <v>288200000</v>
      </c>
      <c r="AU4298" s="11" t="str">
        <f>IF(Table_PBS_SQL_DB2_PBSSQL_PBS_NDP_Tina_CG_QtrlyPerformance_Final[[#This Row],[Item_Code]]&gt;"300000", "Capital", "Recurrent")</f>
        <v>Recurrent</v>
      </c>
    </row>
    <row r="4299" spans="1:47" x14ac:dyDescent="0.25">
      <c r="A4299" t="s">
        <v>99</v>
      </c>
      <c r="B4299" t="s">
        <v>2009</v>
      </c>
      <c r="C4299" t="s">
        <v>97</v>
      </c>
      <c r="D4299" t="s">
        <v>1665</v>
      </c>
      <c r="E4299" t="s">
        <v>87</v>
      </c>
      <c r="F4299" t="s">
        <v>961</v>
      </c>
      <c r="G4299" t="s">
        <v>97</v>
      </c>
      <c r="H4299" t="s">
        <v>1666</v>
      </c>
      <c r="I4299" t="s">
        <v>493</v>
      </c>
      <c r="J4299" t="s">
        <v>2010</v>
      </c>
      <c r="K4299" t="s">
        <v>2011</v>
      </c>
      <c r="L4299" t="s">
        <v>2012</v>
      </c>
      <c r="M4299" t="s">
        <v>1377</v>
      </c>
      <c r="N4299" t="s">
        <v>1378</v>
      </c>
      <c r="O4299" t="s">
        <v>1485</v>
      </c>
      <c r="P4299" t="s">
        <v>1486</v>
      </c>
      <c r="Q4299" s="11">
        <v>0</v>
      </c>
      <c r="R4299" s="11">
        <v>0</v>
      </c>
      <c r="S4299" s="11">
        <v>0</v>
      </c>
      <c r="T4299" s="11">
        <v>0</v>
      </c>
      <c r="U4299" s="11">
        <v>5180000000</v>
      </c>
      <c r="V4299" s="11">
        <v>0</v>
      </c>
      <c r="W4299" s="11">
        <v>5180000000</v>
      </c>
      <c r="X4299" s="11">
        <v>0</v>
      </c>
      <c r="Y4299" s="11">
        <v>0</v>
      </c>
      <c r="Z4299" s="11">
        <v>0</v>
      </c>
      <c r="AA4299" s="11">
        <v>0</v>
      </c>
      <c r="AB4299" s="11">
        <v>0</v>
      </c>
      <c r="AC4299" s="11">
        <v>1590000000</v>
      </c>
      <c r="AD4299" s="11">
        <v>0</v>
      </c>
      <c r="AE4299" s="11">
        <v>0</v>
      </c>
      <c r="AF4299" s="11">
        <v>0</v>
      </c>
      <c r="AG4299" s="11">
        <v>1320600000</v>
      </c>
      <c r="AH4299" s="11">
        <v>0</v>
      </c>
      <c r="AI4299" s="11">
        <v>0</v>
      </c>
      <c r="AJ4299" s="11">
        <v>0</v>
      </c>
      <c r="AK4299" s="11">
        <v>300000000</v>
      </c>
      <c r="AL4299" s="11">
        <v>3193593977</v>
      </c>
      <c r="AM4299" s="11">
        <v>0</v>
      </c>
      <c r="AN4299" s="11">
        <v>0</v>
      </c>
      <c r="AO42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3210600000</v>
      </c>
      <c r="AP42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2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3193593977</v>
      </c>
      <c r="AR42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299" s="11">
        <f>Table_PBS_SQL_DB2_PBSSQL_PBS_NDP_Tina_CG_QtrlyPerformance_Final[[#This Row],[GOU REL]]+Table_PBS_SQL_DB2_PBSSQL_PBS_NDP_Tina_CG_QtrlyPerformance_Final[[#This Row],[EXT REL]]</f>
        <v>3210600000</v>
      </c>
      <c r="AT4299" s="11">
        <f>Table_PBS_SQL_DB2_PBSSQL_PBS_NDP_Tina_CG_QtrlyPerformance_Final[[#This Row],[GOU EXP]]+Table_PBS_SQL_DB2_PBSSQL_PBS_NDP_Tina_CG_QtrlyPerformance_Final[[#This Row],[EXT EXP]]</f>
        <v>3193593977</v>
      </c>
      <c r="AU4299" s="11" t="str">
        <f>IF(Table_PBS_SQL_DB2_PBSSQL_PBS_NDP_Tina_CG_QtrlyPerformance_Final[[#This Row],[Item_Code]]&gt;"300000", "Capital", "Recurrent")</f>
        <v>Capital</v>
      </c>
    </row>
    <row r="4300" spans="1:47" x14ac:dyDescent="0.25">
      <c r="A4300" t="s">
        <v>220</v>
      </c>
      <c r="B4300" t="s">
        <v>221</v>
      </c>
      <c r="C4300" t="s">
        <v>218</v>
      </c>
      <c r="D4300" t="s">
        <v>1254</v>
      </c>
      <c r="E4300" t="s">
        <v>31</v>
      </c>
      <c r="F4300" t="s">
        <v>1255</v>
      </c>
      <c r="G4300" t="s">
        <v>103</v>
      </c>
      <c r="H4300" t="s">
        <v>1256</v>
      </c>
      <c r="I4300" t="s">
        <v>467</v>
      </c>
      <c r="J4300" t="s">
        <v>1257</v>
      </c>
      <c r="K4300" t="s">
        <v>240</v>
      </c>
      <c r="L4300" t="s">
        <v>1258</v>
      </c>
      <c r="M4300" t="s">
        <v>1044</v>
      </c>
      <c r="N4300" t="s">
        <v>1045</v>
      </c>
      <c r="O4300" t="s">
        <v>1626</v>
      </c>
      <c r="P4300" t="s">
        <v>1627</v>
      </c>
      <c r="Q4300" s="11">
        <v>0</v>
      </c>
      <c r="R4300" s="11">
        <v>1000000000</v>
      </c>
      <c r="S4300" s="11">
        <v>0</v>
      </c>
      <c r="T4300" s="11">
        <v>1000000000</v>
      </c>
      <c r="U4300" s="11">
        <v>1000000000</v>
      </c>
      <c r="V4300" s="11">
        <v>0</v>
      </c>
      <c r="W4300" s="11">
        <v>0</v>
      </c>
      <c r="X4300" s="11">
        <v>0</v>
      </c>
      <c r="Y4300" s="11">
        <v>0</v>
      </c>
      <c r="Z4300" s="11">
        <v>0</v>
      </c>
      <c r="AA4300" s="11">
        <v>0</v>
      </c>
      <c r="AB4300" s="11">
        <v>0</v>
      </c>
      <c r="AC4300" s="11">
        <v>0</v>
      </c>
      <c r="AD4300" s="11">
        <v>0</v>
      </c>
      <c r="AE4300" s="11">
        <v>0</v>
      </c>
      <c r="AF4300" s="11">
        <v>0</v>
      </c>
      <c r="AG4300" s="11">
        <v>0</v>
      </c>
      <c r="AH4300" s="11">
        <v>0</v>
      </c>
      <c r="AI4300" s="11">
        <v>0</v>
      </c>
      <c r="AJ4300" s="11">
        <v>0</v>
      </c>
      <c r="AK4300" s="11">
        <v>1000000000</v>
      </c>
      <c r="AL4300" s="11">
        <v>1000000000</v>
      </c>
      <c r="AM4300" s="11">
        <v>0</v>
      </c>
      <c r="AN4300" s="11">
        <v>0</v>
      </c>
      <c r="AO43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v>
      </c>
      <c r="AP43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v>
      </c>
      <c r="AR43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0" s="11">
        <f>Table_PBS_SQL_DB2_PBSSQL_PBS_NDP_Tina_CG_QtrlyPerformance_Final[[#This Row],[GOU REL]]+Table_PBS_SQL_DB2_PBSSQL_PBS_NDP_Tina_CG_QtrlyPerformance_Final[[#This Row],[EXT REL]]</f>
        <v>1000000000</v>
      </c>
      <c r="AT4300" s="11">
        <f>Table_PBS_SQL_DB2_PBSSQL_PBS_NDP_Tina_CG_QtrlyPerformance_Final[[#This Row],[GOU EXP]]+Table_PBS_SQL_DB2_PBSSQL_PBS_NDP_Tina_CG_QtrlyPerformance_Final[[#This Row],[EXT EXP]]</f>
        <v>1000000000</v>
      </c>
      <c r="AU4300" s="11" t="str">
        <f>IF(Table_PBS_SQL_DB2_PBSSQL_PBS_NDP_Tina_CG_QtrlyPerformance_Final[[#This Row],[Item_Code]]&gt;"300000", "Capital", "Recurrent")</f>
        <v>Capital</v>
      </c>
    </row>
    <row r="4301" spans="1:47" x14ac:dyDescent="0.25">
      <c r="A4301" t="s">
        <v>220</v>
      </c>
      <c r="B4301" t="s">
        <v>221</v>
      </c>
      <c r="C4301" t="s">
        <v>218</v>
      </c>
      <c r="D4301" t="s">
        <v>1254</v>
      </c>
      <c r="E4301" t="s">
        <v>31</v>
      </c>
      <c r="F4301" t="s">
        <v>1255</v>
      </c>
      <c r="G4301" t="s">
        <v>103</v>
      </c>
      <c r="H4301" t="s">
        <v>1256</v>
      </c>
      <c r="I4301" t="s">
        <v>467</v>
      </c>
      <c r="J4301" t="s">
        <v>1257</v>
      </c>
      <c r="K4301" t="s">
        <v>240</v>
      </c>
      <c r="L4301" t="s">
        <v>1258</v>
      </c>
      <c r="M4301" t="s">
        <v>1259</v>
      </c>
      <c r="N4301" t="s">
        <v>1260</v>
      </c>
      <c r="O4301" t="s">
        <v>1011</v>
      </c>
      <c r="P4301" t="s">
        <v>1012</v>
      </c>
      <c r="Q4301" s="11">
        <v>0</v>
      </c>
      <c r="R4301" s="11">
        <v>0</v>
      </c>
      <c r="S4301" s="11">
        <v>0</v>
      </c>
      <c r="T4301" s="11">
        <v>0</v>
      </c>
      <c r="U4301" s="11">
        <v>500000000</v>
      </c>
      <c r="V4301" s="11">
        <v>0</v>
      </c>
      <c r="W4301" s="11">
        <v>500000000</v>
      </c>
      <c r="X4301" s="11">
        <v>0</v>
      </c>
      <c r="Y4301" s="11">
        <v>0</v>
      </c>
      <c r="Z4301" s="11">
        <v>0</v>
      </c>
      <c r="AA4301" s="11">
        <v>0</v>
      </c>
      <c r="AB4301" s="11">
        <v>0</v>
      </c>
      <c r="AC4301" s="11">
        <v>250000000</v>
      </c>
      <c r="AD4301" s="11">
        <v>0</v>
      </c>
      <c r="AE4301" s="11">
        <v>0</v>
      </c>
      <c r="AF4301" s="11">
        <v>0</v>
      </c>
      <c r="AG4301" s="11">
        <v>250000000</v>
      </c>
      <c r="AH4301" s="11">
        <v>500000000</v>
      </c>
      <c r="AI4301" s="11">
        <v>0</v>
      </c>
      <c r="AJ4301" s="11">
        <v>0</v>
      </c>
      <c r="AK4301" s="11">
        <v>0</v>
      </c>
      <c r="AL4301" s="11">
        <v>0</v>
      </c>
      <c r="AM4301" s="11">
        <v>0</v>
      </c>
      <c r="AN4301" s="11">
        <v>0</v>
      </c>
      <c r="AO43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43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500000000</v>
      </c>
      <c r="AR43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1" s="11">
        <f>Table_PBS_SQL_DB2_PBSSQL_PBS_NDP_Tina_CG_QtrlyPerformance_Final[[#This Row],[GOU REL]]+Table_PBS_SQL_DB2_PBSSQL_PBS_NDP_Tina_CG_QtrlyPerformance_Final[[#This Row],[EXT REL]]</f>
        <v>500000000</v>
      </c>
      <c r="AT4301" s="11">
        <f>Table_PBS_SQL_DB2_PBSSQL_PBS_NDP_Tina_CG_QtrlyPerformance_Final[[#This Row],[GOU EXP]]+Table_PBS_SQL_DB2_PBSSQL_PBS_NDP_Tina_CG_QtrlyPerformance_Final[[#This Row],[EXT EXP]]</f>
        <v>500000000</v>
      </c>
      <c r="AU4301" s="11" t="str">
        <f>IF(Table_PBS_SQL_DB2_PBSSQL_PBS_NDP_Tina_CG_QtrlyPerformance_Final[[#This Row],[Item_Code]]&gt;"300000", "Capital", "Recurrent")</f>
        <v>Recurrent</v>
      </c>
    </row>
    <row r="4302" spans="1:47" x14ac:dyDescent="0.25">
      <c r="A4302" t="s">
        <v>220</v>
      </c>
      <c r="B4302" t="s">
        <v>221</v>
      </c>
      <c r="C4302" t="s">
        <v>218</v>
      </c>
      <c r="D4302" t="s">
        <v>1254</v>
      </c>
      <c r="E4302" t="s">
        <v>31</v>
      </c>
      <c r="F4302" t="s">
        <v>1255</v>
      </c>
      <c r="G4302" t="s">
        <v>103</v>
      </c>
      <c r="H4302" t="s">
        <v>1256</v>
      </c>
      <c r="I4302" t="s">
        <v>467</v>
      </c>
      <c r="J4302" t="s">
        <v>1257</v>
      </c>
      <c r="K4302" t="s">
        <v>240</v>
      </c>
      <c r="L4302" t="s">
        <v>1258</v>
      </c>
      <c r="M4302" t="s">
        <v>1259</v>
      </c>
      <c r="N4302" t="s">
        <v>1260</v>
      </c>
      <c r="O4302" t="s">
        <v>1796</v>
      </c>
      <c r="P4302" t="s">
        <v>1797</v>
      </c>
      <c r="Q4302" s="11">
        <v>0</v>
      </c>
      <c r="R4302" s="11">
        <v>0</v>
      </c>
      <c r="S4302" s="11">
        <v>0</v>
      </c>
      <c r="T4302" s="11">
        <v>0</v>
      </c>
      <c r="U4302" s="11">
        <v>350000000</v>
      </c>
      <c r="V4302" s="11">
        <v>0</v>
      </c>
      <c r="W4302" s="11">
        <v>350000000</v>
      </c>
      <c r="X4302" s="11">
        <v>0</v>
      </c>
      <c r="Y4302" s="11">
        <v>0</v>
      </c>
      <c r="Z4302" s="11">
        <v>0</v>
      </c>
      <c r="AA4302" s="11">
        <v>0</v>
      </c>
      <c r="AB4302" s="11">
        <v>0</v>
      </c>
      <c r="AC4302" s="11">
        <v>175000000</v>
      </c>
      <c r="AD4302" s="11">
        <v>0</v>
      </c>
      <c r="AE4302" s="11">
        <v>0</v>
      </c>
      <c r="AF4302" s="11">
        <v>0</v>
      </c>
      <c r="AG4302" s="11">
        <v>175000000</v>
      </c>
      <c r="AH4302" s="11">
        <v>349999996</v>
      </c>
      <c r="AI4302" s="11">
        <v>0</v>
      </c>
      <c r="AJ4302" s="11">
        <v>0</v>
      </c>
      <c r="AK4302" s="11">
        <v>0</v>
      </c>
      <c r="AL4302" s="11">
        <v>0</v>
      </c>
      <c r="AM4302" s="11">
        <v>0</v>
      </c>
      <c r="AN4302" s="11">
        <v>0</v>
      </c>
      <c r="AO43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350000000</v>
      </c>
      <c r="AP43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349999996</v>
      </c>
      <c r="AR43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2" s="11">
        <f>Table_PBS_SQL_DB2_PBSSQL_PBS_NDP_Tina_CG_QtrlyPerformance_Final[[#This Row],[GOU REL]]+Table_PBS_SQL_DB2_PBSSQL_PBS_NDP_Tina_CG_QtrlyPerformance_Final[[#This Row],[EXT REL]]</f>
        <v>350000000</v>
      </c>
      <c r="AT4302" s="11">
        <f>Table_PBS_SQL_DB2_PBSSQL_PBS_NDP_Tina_CG_QtrlyPerformance_Final[[#This Row],[GOU EXP]]+Table_PBS_SQL_DB2_PBSSQL_PBS_NDP_Tina_CG_QtrlyPerformance_Final[[#This Row],[EXT EXP]]</f>
        <v>349999996</v>
      </c>
      <c r="AU4302" s="11" t="str">
        <f>IF(Table_PBS_SQL_DB2_PBSSQL_PBS_NDP_Tina_CG_QtrlyPerformance_Final[[#This Row],[Item_Code]]&gt;"300000", "Capital", "Recurrent")</f>
        <v>Capital</v>
      </c>
    </row>
    <row r="4303" spans="1:47" x14ac:dyDescent="0.25">
      <c r="A4303" t="s">
        <v>220</v>
      </c>
      <c r="B4303" t="s">
        <v>221</v>
      </c>
      <c r="C4303" t="s">
        <v>218</v>
      </c>
      <c r="D4303" t="s">
        <v>1254</v>
      </c>
      <c r="E4303" t="s">
        <v>31</v>
      </c>
      <c r="F4303" t="s">
        <v>1255</v>
      </c>
      <c r="G4303" t="s">
        <v>103</v>
      </c>
      <c r="H4303" t="s">
        <v>1256</v>
      </c>
      <c r="I4303" t="s">
        <v>467</v>
      </c>
      <c r="J4303" t="s">
        <v>1257</v>
      </c>
      <c r="K4303" t="s">
        <v>240</v>
      </c>
      <c r="L4303" t="s">
        <v>1258</v>
      </c>
      <c r="M4303" t="s">
        <v>2240</v>
      </c>
      <c r="N4303" t="s">
        <v>2241</v>
      </c>
      <c r="O4303" t="s">
        <v>1064</v>
      </c>
      <c r="P4303" t="s">
        <v>1065</v>
      </c>
      <c r="Q4303" s="11">
        <v>0</v>
      </c>
      <c r="R4303" s="11">
        <v>0</v>
      </c>
      <c r="S4303" s="11">
        <v>0</v>
      </c>
      <c r="T4303" s="11">
        <v>0</v>
      </c>
      <c r="U4303" s="11">
        <v>318181818</v>
      </c>
      <c r="V4303" s="11">
        <v>0</v>
      </c>
      <c r="W4303" s="11">
        <v>318181818</v>
      </c>
      <c r="X4303" s="11">
        <v>0</v>
      </c>
      <c r="Y4303" s="11">
        <v>0</v>
      </c>
      <c r="Z4303" s="11">
        <v>0</v>
      </c>
      <c r="AA4303" s="11">
        <v>0</v>
      </c>
      <c r="AB4303" s="11">
        <v>0</v>
      </c>
      <c r="AC4303" s="11">
        <v>159091000</v>
      </c>
      <c r="AD4303" s="11">
        <v>87550000</v>
      </c>
      <c r="AE4303" s="11">
        <v>0</v>
      </c>
      <c r="AF4303" s="11">
        <v>0</v>
      </c>
      <c r="AG4303" s="11">
        <v>79545455</v>
      </c>
      <c r="AH4303" s="11">
        <v>88035000</v>
      </c>
      <c r="AI4303" s="11">
        <v>0</v>
      </c>
      <c r="AJ4303" s="11">
        <v>0</v>
      </c>
      <c r="AK4303" s="11">
        <v>79545363</v>
      </c>
      <c r="AL4303" s="11">
        <v>142596818</v>
      </c>
      <c r="AM4303" s="11">
        <v>0</v>
      </c>
      <c r="AN4303" s="11">
        <v>0</v>
      </c>
      <c r="AO43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318181818</v>
      </c>
      <c r="AP43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318181818</v>
      </c>
      <c r="AR43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3" s="11">
        <f>Table_PBS_SQL_DB2_PBSSQL_PBS_NDP_Tina_CG_QtrlyPerformance_Final[[#This Row],[GOU REL]]+Table_PBS_SQL_DB2_PBSSQL_PBS_NDP_Tina_CG_QtrlyPerformance_Final[[#This Row],[EXT REL]]</f>
        <v>318181818</v>
      </c>
      <c r="AT4303" s="11">
        <f>Table_PBS_SQL_DB2_PBSSQL_PBS_NDP_Tina_CG_QtrlyPerformance_Final[[#This Row],[GOU EXP]]+Table_PBS_SQL_DB2_PBSSQL_PBS_NDP_Tina_CG_QtrlyPerformance_Final[[#This Row],[EXT EXP]]</f>
        <v>318181818</v>
      </c>
      <c r="AU4303" s="11" t="str">
        <f>IF(Table_PBS_SQL_DB2_PBSSQL_PBS_NDP_Tina_CG_QtrlyPerformance_Final[[#This Row],[Item_Code]]&gt;"300000", "Capital", "Recurrent")</f>
        <v>Recurrent</v>
      </c>
    </row>
    <row r="4304" spans="1:47" x14ac:dyDescent="0.25">
      <c r="A4304" t="s">
        <v>220</v>
      </c>
      <c r="B4304" t="s">
        <v>221</v>
      </c>
      <c r="C4304" t="s">
        <v>218</v>
      </c>
      <c r="D4304" t="s">
        <v>1254</v>
      </c>
      <c r="E4304" t="s">
        <v>75</v>
      </c>
      <c r="F4304" t="s">
        <v>1261</v>
      </c>
      <c r="G4304" t="s">
        <v>97</v>
      </c>
      <c r="H4304" t="s">
        <v>881</v>
      </c>
      <c r="I4304" t="s">
        <v>467</v>
      </c>
      <c r="J4304" t="s">
        <v>1262</v>
      </c>
      <c r="K4304" t="s">
        <v>232</v>
      </c>
      <c r="L4304" t="s">
        <v>1263</v>
      </c>
      <c r="M4304" t="s">
        <v>866</v>
      </c>
      <c r="N4304" t="s">
        <v>867</v>
      </c>
      <c r="O4304" t="s">
        <v>1204</v>
      </c>
      <c r="P4304" t="s">
        <v>1205</v>
      </c>
      <c r="Q4304" s="11">
        <v>0</v>
      </c>
      <c r="R4304" s="11">
        <v>0</v>
      </c>
      <c r="S4304" s="11">
        <v>0</v>
      </c>
      <c r="T4304" s="11">
        <v>0</v>
      </c>
      <c r="U4304" s="11">
        <v>520000000</v>
      </c>
      <c r="V4304" s="11">
        <v>0</v>
      </c>
      <c r="W4304" s="11">
        <v>520000000</v>
      </c>
      <c r="X4304" s="11">
        <v>0</v>
      </c>
      <c r="Y4304" s="11">
        <v>0</v>
      </c>
      <c r="Z4304" s="11">
        <v>0</v>
      </c>
      <c r="AA4304" s="11">
        <v>0</v>
      </c>
      <c r="AB4304" s="11">
        <v>0</v>
      </c>
      <c r="AC4304" s="11">
        <v>171600000</v>
      </c>
      <c r="AD4304" s="11">
        <v>118856784</v>
      </c>
      <c r="AE4304" s="11">
        <v>0</v>
      </c>
      <c r="AF4304" s="11">
        <v>0</v>
      </c>
      <c r="AG4304" s="11">
        <v>218400000</v>
      </c>
      <c r="AH4304" s="11">
        <v>271143216</v>
      </c>
      <c r="AI4304" s="11">
        <v>0</v>
      </c>
      <c r="AJ4304" s="11">
        <v>0</v>
      </c>
      <c r="AK4304" s="11">
        <v>30000000</v>
      </c>
      <c r="AL4304" s="11">
        <v>30000000</v>
      </c>
      <c r="AM4304" s="11">
        <v>0</v>
      </c>
      <c r="AN4304" s="11">
        <v>0</v>
      </c>
      <c r="AO43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420000000</v>
      </c>
      <c r="AP43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420000000</v>
      </c>
      <c r="AR43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4" s="11">
        <f>Table_PBS_SQL_DB2_PBSSQL_PBS_NDP_Tina_CG_QtrlyPerformance_Final[[#This Row],[GOU REL]]+Table_PBS_SQL_DB2_PBSSQL_PBS_NDP_Tina_CG_QtrlyPerformance_Final[[#This Row],[EXT REL]]</f>
        <v>420000000</v>
      </c>
      <c r="AT4304" s="11">
        <f>Table_PBS_SQL_DB2_PBSSQL_PBS_NDP_Tina_CG_QtrlyPerformance_Final[[#This Row],[GOU EXP]]+Table_PBS_SQL_DB2_PBSSQL_PBS_NDP_Tina_CG_QtrlyPerformance_Final[[#This Row],[EXT EXP]]</f>
        <v>420000000</v>
      </c>
      <c r="AU4304" s="11" t="str">
        <f>IF(Table_PBS_SQL_DB2_PBSSQL_PBS_NDP_Tina_CG_QtrlyPerformance_Final[[#This Row],[Item_Code]]&gt;"300000", "Capital", "Recurrent")</f>
        <v>Capital</v>
      </c>
    </row>
    <row r="4305" spans="1:47" x14ac:dyDescent="0.25">
      <c r="A4305" t="s">
        <v>220</v>
      </c>
      <c r="B4305" t="s">
        <v>221</v>
      </c>
      <c r="C4305" t="s">
        <v>218</v>
      </c>
      <c r="D4305" t="s">
        <v>1254</v>
      </c>
      <c r="E4305" t="s">
        <v>75</v>
      </c>
      <c r="F4305" t="s">
        <v>1261</v>
      </c>
      <c r="G4305" t="s">
        <v>97</v>
      </c>
      <c r="H4305" t="s">
        <v>881</v>
      </c>
      <c r="I4305" t="s">
        <v>467</v>
      </c>
      <c r="J4305" t="s">
        <v>1262</v>
      </c>
      <c r="K4305" t="s">
        <v>232</v>
      </c>
      <c r="L4305" t="s">
        <v>1263</v>
      </c>
      <c r="M4305" t="s">
        <v>866</v>
      </c>
      <c r="N4305" t="s">
        <v>867</v>
      </c>
      <c r="O4305" t="s">
        <v>1087</v>
      </c>
      <c r="P4305" t="s">
        <v>1088</v>
      </c>
      <c r="Q4305" s="11">
        <v>0</v>
      </c>
      <c r="R4305" s="11">
        <v>0</v>
      </c>
      <c r="S4305" s="11">
        <v>0</v>
      </c>
      <c r="T4305" s="11">
        <v>0</v>
      </c>
      <c r="U4305" s="11">
        <v>240000000</v>
      </c>
      <c r="V4305" s="11">
        <v>0</v>
      </c>
      <c r="W4305" s="11">
        <v>240000000</v>
      </c>
      <c r="X4305" s="11">
        <v>0</v>
      </c>
      <c r="Y4305" s="11">
        <v>0</v>
      </c>
      <c r="Z4305" s="11">
        <v>0</v>
      </c>
      <c r="AA4305" s="11">
        <v>0</v>
      </c>
      <c r="AB4305" s="11">
        <v>0</v>
      </c>
      <c r="AC4305" s="11">
        <v>79200000</v>
      </c>
      <c r="AD4305" s="11">
        <v>0</v>
      </c>
      <c r="AE4305" s="11">
        <v>0</v>
      </c>
      <c r="AF4305" s="11">
        <v>0</v>
      </c>
      <c r="AG4305" s="11">
        <v>100800000</v>
      </c>
      <c r="AH4305" s="11">
        <v>180000000</v>
      </c>
      <c r="AI4305" s="11">
        <v>0</v>
      </c>
      <c r="AJ4305" s="11">
        <v>0</v>
      </c>
      <c r="AK4305" s="11">
        <v>15000000</v>
      </c>
      <c r="AL4305" s="11">
        <v>15000000</v>
      </c>
      <c r="AM4305" s="11">
        <v>0</v>
      </c>
      <c r="AN4305" s="11">
        <v>0</v>
      </c>
      <c r="AO43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195000000</v>
      </c>
      <c r="AP43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195000000</v>
      </c>
      <c r="AR43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5" s="11">
        <f>Table_PBS_SQL_DB2_PBSSQL_PBS_NDP_Tina_CG_QtrlyPerformance_Final[[#This Row],[GOU REL]]+Table_PBS_SQL_DB2_PBSSQL_PBS_NDP_Tina_CG_QtrlyPerformance_Final[[#This Row],[EXT REL]]</f>
        <v>195000000</v>
      </c>
      <c r="AT4305" s="11">
        <f>Table_PBS_SQL_DB2_PBSSQL_PBS_NDP_Tina_CG_QtrlyPerformance_Final[[#This Row],[GOU EXP]]+Table_PBS_SQL_DB2_PBSSQL_PBS_NDP_Tina_CG_QtrlyPerformance_Final[[#This Row],[EXT EXP]]</f>
        <v>195000000</v>
      </c>
      <c r="AU4305" s="11" t="str">
        <f>IF(Table_PBS_SQL_DB2_PBSSQL_PBS_NDP_Tina_CG_QtrlyPerformance_Final[[#This Row],[Item_Code]]&gt;"300000", "Capital", "Recurrent")</f>
        <v>Capital</v>
      </c>
    </row>
    <row r="4306" spans="1:47" x14ac:dyDescent="0.25">
      <c r="A4306" t="s">
        <v>220</v>
      </c>
      <c r="B4306" t="s">
        <v>221</v>
      </c>
      <c r="C4306" t="s">
        <v>218</v>
      </c>
      <c r="D4306" t="s">
        <v>1254</v>
      </c>
      <c r="E4306" t="s">
        <v>75</v>
      </c>
      <c r="F4306" t="s">
        <v>1261</v>
      </c>
      <c r="G4306" t="s">
        <v>97</v>
      </c>
      <c r="H4306" t="s">
        <v>881</v>
      </c>
      <c r="I4306" t="s">
        <v>467</v>
      </c>
      <c r="J4306" t="s">
        <v>1262</v>
      </c>
      <c r="K4306" t="s">
        <v>232</v>
      </c>
      <c r="L4306" t="s">
        <v>1263</v>
      </c>
      <c r="M4306" t="s">
        <v>1305</v>
      </c>
      <c r="N4306" t="s">
        <v>1306</v>
      </c>
      <c r="O4306" t="s">
        <v>1025</v>
      </c>
      <c r="P4306" t="s">
        <v>1026</v>
      </c>
      <c r="Q4306" s="11">
        <v>0</v>
      </c>
      <c r="R4306" s="11">
        <v>0</v>
      </c>
      <c r="S4306" s="11">
        <v>0</v>
      </c>
      <c r="T4306" s="11">
        <v>0</v>
      </c>
      <c r="U4306" s="11">
        <v>660000000</v>
      </c>
      <c r="V4306" s="11">
        <v>0</v>
      </c>
      <c r="W4306" s="11">
        <v>660000000</v>
      </c>
      <c r="X4306" s="11">
        <v>0</v>
      </c>
      <c r="Y4306" s="11">
        <v>210000000</v>
      </c>
      <c r="Z4306" s="11">
        <v>176740000</v>
      </c>
      <c r="AA4306" s="11">
        <v>0</v>
      </c>
      <c r="AB4306" s="11">
        <v>0</v>
      </c>
      <c r="AC4306" s="11">
        <v>200000000</v>
      </c>
      <c r="AD4306" s="11">
        <v>143323056</v>
      </c>
      <c r="AE4306" s="11">
        <v>0</v>
      </c>
      <c r="AF4306" s="11">
        <v>0</v>
      </c>
      <c r="AG4306" s="11">
        <v>85800000</v>
      </c>
      <c r="AH4306" s="11">
        <v>143100928</v>
      </c>
      <c r="AI4306" s="11">
        <v>0</v>
      </c>
      <c r="AJ4306" s="11">
        <v>0</v>
      </c>
      <c r="AK4306" s="11">
        <v>90000000</v>
      </c>
      <c r="AL4306" s="11">
        <v>87036016</v>
      </c>
      <c r="AM4306" s="11">
        <v>0</v>
      </c>
      <c r="AN4306" s="11">
        <v>0</v>
      </c>
      <c r="AO43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585800000</v>
      </c>
      <c r="AP43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550200000</v>
      </c>
      <c r="AR43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6" s="11">
        <f>Table_PBS_SQL_DB2_PBSSQL_PBS_NDP_Tina_CG_QtrlyPerformance_Final[[#This Row],[GOU REL]]+Table_PBS_SQL_DB2_PBSSQL_PBS_NDP_Tina_CG_QtrlyPerformance_Final[[#This Row],[EXT REL]]</f>
        <v>585800000</v>
      </c>
      <c r="AT4306" s="11">
        <f>Table_PBS_SQL_DB2_PBSSQL_PBS_NDP_Tina_CG_QtrlyPerformance_Final[[#This Row],[GOU EXP]]+Table_PBS_SQL_DB2_PBSSQL_PBS_NDP_Tina_CG_QtrlyPerformance_Final[[#This Row],[EXT EXP]]</f>
        <v>550200000</v>
      </c>
      <c r="AU4306" s="11" t="str">
        <f>IF(Table_PBS_SQL_DB2_PBSSQL_PBS_NDP_Tina_CG_QtrlyPerformance_Final[[#This Row],[Item_Code]]&gt;"300000", "Capital", "Recurrent")</f>
        <v>Recurrent</v>
      </c>
    </row>
    <row r="4307" spans="1:47" x14ac:dyDescent="0.25">
      <c r="A4307" t="s">
        <v>220</v>
      </c>
      <c r="B4307" t="s">
        <v>221</v>
      </c>
      <c r="C4307" t="s">
        <v>218</v>
      </c>
      <c r="D4307" t="s">
        <v>1254</v>
      </c>
      <c r="E4307" t="s">
        <v>87</v>
      </c>
      <c r="F4307" t="s">
        <v>1264</v>
      </c>
      <c r="G4307" t="s">
        <v>31</v>
      </c>
      <c r="H4307" t="s">
        <v>1265</v>
      </c>
      <c r="I4307" t="s">
        <v>493</v>
      </c>
      <c r="J4307" t="s">
        <v>1266</v>
      </c>
      <c r="K4307" t="s">
        <v>224</v>
      </c>
      <c r="L4307" t="s">
        <v>1267</v>
      </c>
      <c r="M4307" t="s">
        <v>1268</v>
      </c>
      <c r="N4307" t="s">
        <v>1269</v>
      </c>
      <c r="O4307" t="s">
        <v>1974</v>
      </c>
      <c r="P4307" t="s">
        <v>1975</v>
      </c>
      <c r="Q4307" s="11">
        <v>0</v>
      </c>
      <c r="R4307" s="11">
        <v>0</v>
      </c>
      <c r="S4307" s="11">
        <v>0</v>
      </c>
      <c r="T4307" s="11">
        <v>0</v>
      </c>
      <c r="U4307" s="11">
        <v>200000000</v>
      </c>
      <c r="V4307" s="11">
        <v>0</v>
      </c>
      <c r="W4307" s="11">
        <v>200000000</v>
      </c>
      <c r="X4307" s="11">
        <v>0</v>
      </c>
      <c r="Y4307" s="11">
        <v>0</v>
      </c>
      <c r="Z4307" s="11">
        <v>0</v>
      </c>
      <c r="AA4307" s="11">
        <v>0</v>
      </c>
      <c r="AB4307" s="11">
        <v>0</v>
      </c>
      <c r="AC4307" s="11">
        <v>66000000</v>
      </c>
      <c r="AD4307" s="11">
        <v>0</v>
      </c>
      <c r="AE4307" s="11">
        <v>0</v>
      </c>
      <c r="AF4307" s="11">
        <v>0</v>
      </c>
      <c r="AG4307" s="11">
        <v>84000000</v>
      </c>
      <c r="AH4307" s="11">
        <v>150000000</v>
      </c>
      <c r="AI4307" s="11">
        <v>0</v>
      </c>
      <c r="AJ4307" s="11">
        <v>0</v>
      </c>
      <c r="AK4307" s="11">
        <v>0</v>
      </c>
      <c r="AL4307" s="11">
        <v>0</v>
      </c>
      <c r="AM4307" s="11">
        <v>0</v>
      </c>
      <c r="AN4307" s="11">
        <v>0</v>
      </c>
      <c r="AO43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v>
      </c>
      <c r="AP43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v>
      </c>
      <c r="AR43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7" s="11">
        <f>Table_PBS_SQL_DB2_PBSSQL_PBS_NDP_Tina_CG_QtrlyPerformance_Final[[#This Row],[GOU REL]]+Table_PBS_SQL_DB2_PBSSQL_PBS_NDP_Tina_CG_QtrlyPerformance_Final[[#This Row],[EXT REL]]</f>
        <v>150000000</v>
      </c>
      <c r="AT4307" s="11">
        <f>Table_PBS_SQL_DB2_PBSSQL_PBS_NDP_Tina_CG_QtrlyPerformance_Final[[#This Row],[GOU EXP]]+Table_PBS_SQL_DB2_PBSSQL_PBS_NDP_Tina_CG_QtrlyPerformance_Final[[#This Row],[EXT EXP]]</f>
        <v>150000000</v>
      </c>
      <c r="AU4307" s="11" t="str">
        <f>IF(Table_PBS_SQL_DB2_PBSSQL_PBS_NDP_Tina_CG_QtrlyPerformance_Final[[#This Row],[Item_Code]]&gt;"300000", "Capital", "Recurrent")</f>
        <v>Recurrent</v>
      </c>
    </row>
    <row r="4308" spans="1:47" x14ac:dyDescent="0.25">
      <c r="A4308" t="s">
        <v>220</v>
      </c>
      <c r="B4308" t="s">
        <v>221</v>
      </c>
      <c r="C4308" t="s">
        <v>218</v>
      </c>
      <c r="D4308" t="s">
        <v>1254</v>
      </c>
      <c r="E4308" t="s">
        <v>87</v>
      </c>
      <c r="F4308" t="s">
        <v>1264</v>
      </c>
      <c r="G4308" t="s">
        <v>119</v>
      </c>
      <c r="H4308" t="s">
        <v>1279</v>
      </c>
      <c r="I4308" t="s">
        <v>493</v>
      </c>
      <c r="J4308" t="s">
        <v>1280</v>
      </c>
      <c r="K4308" t="s">
        <v>1281</v>
      </c>
      <c r="L4308" t="s">
        <v>1282</v>
      </c>
      <c r="M4308" t="s">
        <v>1044</v>
      </c>
      <c r="N4308" t="s">
        <v>1045</v>
      </c>
      <c r="O4308" t="s">
        <v>1295</v>
      </c>
      <c r="P4308" t="s">
        <v>1296</v>
      </c>
      <c r="Q4308" s="11">
        <v>0</v>
      </c>
      <c r="R4308" s="11">
        <v>0</v>
      </c>
      <c r="S4308" s="11">
        <v>0</v>
      </c>
      <c r="T4308" s="11">
        <v>0</v>
      </c>
      <c r="U4308" s="11">
        <v>6024000</v>
      </c>
      <c r="V4308" s="11">
        <v>0</v>
      </c>
      <c r="W4308" s="11">
        <v>6024000</v>
      </c>
      <c r="X4308" s="11">
        <v>0</v>
      </c>
      <c r="Y4308" s="11">
        <v>0</v>
      </c>
      <c r="Z4308" s="11">
        <v>0</v>
      </c>
      <c r="AA4308" s="11">
        <v>0</v>
      </c>
      <c r="AB4308" s="11">
        <v>0</v>
      </c>
      <c r="AC4308" s="11">
        <v>1987920</v>
      </c>
      <c r="AD4308" s="11">
        <v>1987920</v>
      </c>
      <c r="AE4308" s="11">
        <v>0</v>
      </c>
      <c r="AF4308" s="11">
        <v>0</v>
      </c>
      <c r="AG4308" s="11">
        <v>2530080</v>
      </c>
      <c r="AH4308" s="11">
        <v>2530080</v>
      </c>
      <c r="AI4308" s="11">
        <v>0</v>
      </c>
      <c r="AJ4308" s="11">
        <v>0</v>
      </c>
      <c r="AK4308" s="11">
        <v>1506000</v>
      </c>
      <c r="AL4308" s="11">
        <v>1506000</v>
      </c>
      <c r="AM4308" s="11">
        <v>0</v>
      </c>
      <c r="AN4308" s="11">
        <v>0</v>
      </c>
      <c r="AO43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6024000</v>
      </c>
      <c r="AP43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6024000</v>
      </c>
      <c r="AR43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8" s="11">
        <f>Table_PBS_SQL_DB2_PBSSQL_PBS_NDP_Tina_CG_QtrlyPerformance_Final[[#This Row],[GOU REL]]+Table_PBS_SQL_DB2_PBSSQL_PBS_NDP_Tina_CG_QtrlyPerformance_Final[[#This Row],[EXT REL]]</f>
        <v>6024000</v>
      </c>
      <c r="AT4308" s="11">
        <f>Table_PBS_SQL_DB2_PBSSQL_PBS_NDP_Tina_CG_QtrlyPerformance_Final[[#This Row],[GOU EXP]]+Table_PBS_SQL_DB2_PBSSQL_PBS_NDP_Tina_CG_QtrlyPerformance_Final[[#This Row],[EXT EXP]]</f>
        <v>6024000</v>
      </c>
      <c r="AU4308" s="11" t="str">
        <f>IF(Table_PBS_SQL_DB2_PBSSQL_PBS_NDP_Tina_CG_QtrlyPerformance_Final[[#This Row],[Item_Code]]&gt;"300000", "Capital", "Recurrent")</f>
        <v>Recurrent</v>
      </c>
    </row>
    <row r="4309" spans="1:47" x14ac:dyDescent="0.25">
      <c r="A4309" t="s">
        <v>220</v>
      </c>
      <c r="B4309" t="s">
        <v>221</v>
      </c>
      <c r="C4309" t="s">
        <v>218</v>
      </c>
      <c r="D4309" t="s">
        <v>1254</v>
      </c>
      <c r="E4309" t="s">
        <v>87</v>
      </c>
      <c r="F4309" t="s">
        <v>1264</v>
      </c>
      <c r="G4309" t="s">
        <v>119</v>
      </c>
      <c r="H4309" t="s">
        <v>1279</v>
      </c>
      <c r="I4309" t="s">
        <v>493</v>
      </c>
      <c r="J4309" t="s">
        <v>1280</v>
      </c>
      <c r="K4309" t="s">
        <v>1281</v>
      </c>
      <c r="L4309" t="s">
        <v>1282</v>
      </c>
      <c r="M4309" t="s">
        <v>1044</v>
      </c>
      <c r="N4309" t="s">
        <v>1045</v>
      </c>
      <c r="O4309" t="s">
        <v>904</v>
      </c>
      <c r="P4309" t="s">
        <v>905</v>
      </c>
      <c r="Q4309" s="11">
        <v>0</v>
      </c>
      <c r="R4309" s="11">
        <v>0</v>
      </c>
      <c r="S4309" s="11">
        <v>0</v>
      </c>
      <c r="T4309" s="11">
        <v>0</v>
      </c>
      <c r="U4309" s="11">
        <v>218880000</v>
      </c>
      <c r="V4309" s="11">
        <v>0</v>
      </c>
      <c r="W4309" s="11">
        <v>218880000</v>
      </c>
      <c r="X4309" s="11">
        <v>0</v>
      </c>
      <c r="Y4309" s="11">
        <v>0</v>
      </c>
      <c r="Z4309" s="11">
        <v>0</v>
      </c>
      <c r="AA4309" s="11">
        <v>0</v>
      </c>
      <c r="AB4309" s="11">
        <v>0</v>
      </c>
      <c r="AC4309" s="11">
        <v>72230400</v>
      </c>
      <c r="AD4309" s="11">
        <v>72230400</v>
      </c>
      <c r="AE4309" s="11">
        <v>0</v>
      </c>
      <c r="AF4309" s="11">
        <v>0</v>
      </c>
      <c r="AG4309" s="11">
        <v>91929600</v>
      </c>
      <c r="AH4309" s="11">
        <v>91929600</v>
      </c>
      <c r="AI4309" s="11">
        <v>0</v>
      </c>
      <c r="AJ4309" s="11">
        <v>0</v>
      </c>
      <c r="AK4309" s="11">
        <v>54720000</v>
      </c>
      <c r="AL4309" s="11">
        <v>54720000</v>
      </c>
      <c r="AM4309" s="11">
        <v>0</v>
      </c>
      <c r="AN4309" s="11">
        <v>0</v>
      </c>
      <c r="AO43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218880000</v>
      </c>
      <c r="AP43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218880000</v>
      </c>
      <c r="AR43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09" s="11">
        <f>Table_PBS_SQL_DB2_PBSSQL_PBS_NDP_Tina_CG_QtrlyPerformance_Final[[#This Row],[GOU REL]]+Table_PBS_SQL_DB2_PBSSQL_PBS_NDP_Tina_CG_QtrlyPerformance_Final[[#This Row],[EXT REL]]</f>
        <v>218880000</v>
      </c>
      <c r="AT4309" s="11">
        <f>Table_PBS_SQL_DB2_PBSSQL_PBS_NDP_Tina_CG_QtrlyPerformance_Final[[#This Row],[GOU EXP]]+Table_PBS_SQL_DB2_PBSSQL_PBS_NDP_Tina_CG_QtrlyPerformance_Final[[#This Row],[EXT EXP]]</f>
        <v>218880000</v>
      </c>
      <c r="AU4309" s="11" t="str">
        <f>IF(Table_PBS_SQL_DB2_PBSSQL_PBS_NDP_Tina_CG_QtrlyPerformance_Final[[#This Row],[Item_Code]]&gt;"300000", "Capital", "Recurrent")</f>
        <v>Recurrent</v>
      </c>
    </row>
    <row r="4310" spans="1:47" x14ac:dyDescent="0.25">
      <c r="A4310" t="s">
        <v>220</v>
      </c>
      <c r="B4310" t="s">
        <v>221</v>
      </c>
      <c r="C4310" t="s">
        <v>218</v>
      </c>
      <c r="D4310" t="s">
        <v>1254</v>
      </c>
      <c r="E4310" t="s">
        <v>97</v>
      </c>
      <c r="F4310" t="s">
        <v>1290</v>
      </c>
      <c r="G4310" t="s">
        <v>75</v>
      </c>
      <c r="H4310" t="s">
        <v>1291</v>
      </c>
      <c r="I4310" t="s">
        <v>493</v>
      </c>
      <c r="J4310" t="s">
        <v>1292</v>
      </c>
      <c r="K4310" t="s">
        <v>1293</v>
      </c>
      <c r="L4310" t="s">
        <v>1294</v>
      </c>
      <c r="M4310" t="s">
        <v>1044</v>
      </c>
      <c r="N4310" t="s">
        <v>1045</v>
      </c>
      <c r="O4310" t="s">
        <v>1011</v>
      </c>
      <c r="P4310" t="s">
        <v>1012</v>
      </c>
      <c r="Q4310" s="11">
        <v>0</v>
      </c>
      <c r="R4310" s="11">
        <v>0</v>
      </c>
      <c r="S4310" s="11">
        <v>0</v>
      </c>
      <c r="T4310" s="11">
        <v>0</v>
      </c>
      <c r="U4310" s="11">
        <v>50000000</v>
      </c>
      <c r="V4310" s="11">
        <v>0</v>
      </c>
      <c r="W4310" s="11">
        <v>50000000</v>
      </c>
      <c r="X4310" s="11">
        <v>0</v>
      </c>
      <c r="Y4310" s="11">
        <v>0</v>
      </c>
      <c r="Z4310" s="11">
        <v>0</v>
      </c>
      <c r="AA4310" s="11">
        <v>0</v>
      </c>
      <c r="AB4310" s="11">
        <v>0</v>
      </c>
      <c r="AC4310" s="11">
        <v>16500000</v>
      </c>
      <c r="AD4310" s="11">
        <v>0</v>
      </c>
      <c r="AE4310" s="11">
        <v>0</v>
      </c>
      <c r="AF4310" s="11">
        <v>0</v>
      </c>
      <c r="AG4310" s="11">
        <v>8000000</v>
      </c>
      <c r="AH4310" s="11">
        <v>19841700</v>
      </c>
      <c r="AI4310" s="11">
        <v>0</v>
      </c>
      <c r="AJ4310" s="11">
        <v>0</v>
      </c>
      <c r="AK4310" s="11">
        <v>0</v>
      </c>
      <c r="AL4310" s="11">
        <v>4658300</v>
      </c>
      <c r="AM4310" s="11">
        <v>0</v>
      </c>
      <c r="AN4310" s="11">
        <v>0</v>
      </c>
      <c r="AO43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24500000</v>
      </c>
      <c r="AP43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24500000</v>
      </c>
      <c r="AR43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0" s="11">
        <f>Table_PBS_SQL_DB2_PBSSQL_PBS_NDP_Tina_CG_QtrlyPerformance_Final[[#This Row],[GOU REL]]+Table_PBS_SQL_DB2_PBSSQL_PBS_NDP_Tina_CG_QtrlyPerformance_Final[[#This Row],[EXT REL]]</f>
        <v>24500000</v>
      </c>
      <c r="AT4310" s="11">
        <f>Table_PBS_SQL_DB2_PBSSQL_PBS_NDP_Tina_CG_QtrlyPerformance_Final[[#This Row],[GOU EXP]]+Table_PBS_SQL_DB2_PBSSQL_PBS_NDP_Tina_CG_QtrlyPerformance_Final[[#This Row],[EXT EXP]]</f>
        <v>24500000</v>
      </c>
      <c r="AU4310" s="11" t="str">
        <f>IF(Table_PBS_SQL_DB2_PBSSQL_PBS_NDP_Tina_CG_QtrlyPerformance_Final[[#This Row],[Item_Code]]&gt;"300000", "Capital", "Recurrent")</f>
        <v>Recurrent</v>
      </c>
    </row>
    <row r="4311" spans="1:47" x14ac:dyDescent="0.25">
      <c r="A4311" t="s">
        <v>220</v>
      </c>
      <c r="B4311" t="s">
        <v>221</v>
      </c>
      <c r="C4311" t="s">
        <v>218</v>
      </c>
      <c r="D4311" t="s">
        <v>1254</v>
      </c>
      <c r="E4311" t="s">
        <v>97</v>
      </c>
      <c r="F4311" t="s">
        <v>1290</v>
      </c>
      <c r="G4311" t="s">
        <v>75</v>
      </c>
      <c r="H4311" t="s">
        <v>1291</v>
      </c>
      <c r="I4311" t="s">
        <v>493</v>
      </c>
      <c r="J4311" t="s">
        <v>1292</v>
      </c>
      <c r="K4311" t="s">
        <v>1293</v>
      </c>
      <c r="L4311" t="s">
        <v>1294</v>
      </c>
      <c r="M4311" t="s">
        <v>1268</v>
      </c>
      <c r="N4311" t="s">
        <v>1269</v>
      </c>
      <c r="O4311" t="s">
        <v>1302</v>
      </c>
      <c r="P4311" t="s">
        <v>1303</v>
      </c>
      <c r="Q4311" s="11">
        <v>0</v>
      </c>
      <c r="R4311" s="11">
        <v>0</v>
      </c>
      <c r="S4311" s="11">
        <v>0</v>
      </c>
      <c r="T4311" s="11">
        <v>0</v>
      </c>
      <c r="U4311" s="11">
        <v>2400000000</v>
      </c>
      <c r="V4311" s="11">
        <v>0</v>
      </c>
      <c r="W4311" s="11">
        <v>2400000000</v>
      </c>
      <c r="X4311" s="11">
        <v>0</v>
      </c>
      <c r="Y4311" s="11">
        <v>0</v>
      </c>
      <c r="Z4311" s="11">
        <v>0</v>
      </c>
      <c r="AA4311" s="11">
        <v>0</v>
      </c>
      <c r="AB4311" s="11">
        <v>0</v>
      </c>
      <c r="AC4311" s="11">
        <v>792000000</v>
      </c>
      <c r="AD4311" s="11">
        <v>734888000</v>
      </c>
      <c r="AE4311" s="11">
        <v>0</v>
      </c>
      <c r="AF4311" s="11">
        <v>0</v>
      </c>
      <c r="AG4311" s="11">
        <v>888000000</v>
      </c>
      <c r="AH4311" s="11">
        <v>384619084</v>
      </c>
      <c r="AI4311" s="11">
        <v>0</v>
      </c>
      <c r="AJ4311" s="11">
        <v>0</v>
      </c>
      <c r="AK4311" s="11">
        <v>0</v>
      </c>
      <c r="AL4311" s="11">
        <v>560492900</v>
      </c>
      <c r="AM4311" s="11">
        <v>0</v>
      </c>
      <c r="AN4311" s="11">
        <v>0</v>
      </c>
      <c r="AO43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1680000000</v>
      </c>
      <c r="AP43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1679999984</v>
      </c>
      <c r="AR43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1" s="11">
        <f>Table_PBS_SQL_DB2_PBSSQL_PBS_NDP_Tina_CG_QtrlyPerformance_Final[[#This Row],[GOU REL]]+Table_PBS_SQL_DB2_PBSSQL_PBS_NDP_Tina_CG_QtrlyPerformance_Final[[#This Row],[EXT REL]]</f>
        <v>1680000000</v>
      </c>
      <c r="AT4311" s="11">
        <f>Table_PBS_SQL_DB2_PBSSQL_PBS_NDP_Tina_CG_QtrlyPerformance_Final[[#This Row],[GOU EXP]]+Table_PBS_SQL_DB2_PBSSQL_PBS_NDP_Tina_CG_QtrlyPerformance_Final[[#This Row],[EXT EXP]]</f>
        <v>1679999984</v>
      </c>
      <c r="AU4311" s="11" t="str">
        <f>IF(Table_PBS_SQL_DB2_PBSSQL_PBS_NDP_Tina_CG_QtrlyPerformance_Final[[#This Row],[Item_Code]]&gt;"300000", "Capital", "Recurrent")</f>
        <v>Capital</v>
      </c>
    </row>
    <row r="4312" spans="1:47" x14ac:dyDescent="0.25">
      <c r="A4312" t="s">
        <v>220</v>
      </c>
      <c r="B4312" t="s">
        <v>221</v>
      </c>
      <c r="C4312" t="s">
        <v>218</v>
      </c>
      <c r="D4312" t="s">
        <v>1254</v>
      </c>
      <c r="E4312" t="s">
        <v>97</v>
      </c>
      <c r="F4312" t="s">
        <v>1290</v>
      </c>
      <c r="G4312" t="s">
        <v>75</v>
      </c>
      <c r="H4312" t="s">
        <v>1291</v>
      </c>
      <c r="I4312" t="s">
        <v>493</v>
      </c>
      <c r="J4312" t="s">
        <v>1292</v>
      </c>
      <c r="K4312" t="s">
        <v>236</v>
      </c>
      <c r="L4312" t="s">
        <v>1304</v>
      </c>
      <c r="M4312" t="s">
        <v>1300</v>
      </c>
      <c r="N4312" t="s">
        <v>1301</v>
      </c>
      <c r="O4312" t="s">
        <v>902</v>
      </c>
      <c r="P4312" t="s">
        <v>903</v>
      </c>
      <c r="Q4312" s="11">
        <v>0</v>
      </c>
      <c r="R4312" s="11">
        <v>0</v>
      </c>
      <c r="S4312" s="11">
        <v>0</v>
      </c>
      <c r="T4312" s="11">
        <v>0</v>
      </c>
      <c r="U4312" s="11">
        <v>243000000</v>
      </c>
      <c r="V4312" s="11">
        <v>0</v>
      </c>
      <c r="W4312" s="11">
        <v>243000000</v>
      </c>
      <c r="X4312" s="11">
        <v>0</v>
      </c>
      <c r="Y4312" s="11">
        <v>0</v>
      </c>
      <c r="Z4312" s="11">
        <v>0</v>
      </c>
      <c r="AA4312" s="11">
        <v>0</v>
      </c>
      <c r="AB4312" s="11">
        <v>0</v>
      </c>
      <c r="AC4312" s="11">
        <v>121500000</v>
      </c>
      <c r="AD4312" s="11">
        <v>2300000</v>
      </c>
      <c r="AE4312" s="11">
        <v>0</v>
      </c>
      <c r="AF4312" s="11">
        <v>0</v>
      </c>
      <c r="AG4312" s="11">
        <v>60750000</v>
      </c>
      <c r="AH4312" s="11">
        <v>31800000</v>
      </c>
      <c r="AI4312" s="11">
        <v>0</v>
      </c>
      <c r="AJ4312" s="11">
        <v>0</v>
      </c>
      <c r="AK4312" s="11">
        <v>9750000</v>
      </c>
      <c r="AL4312" s="11">
        <v>157858000</v>
      </c>
      <c r="AM4312" s="11">
        <v>0</v>
      </c>
      <c r="AN4312" s="11">
        <v>0</v>
      </c>
      <c r="AO43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192000000</v>
      </c>
      <c r="AP43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191958000</v>
      </c>
      <c r="AR43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2" s="11">
        <f>Table_PBS_SQL_DB2_PBSSQL_PBS_NDP_Tina_CG_QtrlyPerformance_Final[[#This Row],[GOU REL]]+Table_PBS_SQL_DB2_PBSSQL_PBS_NDP_Tina_CG_QtrlyPerformance_Final[[#This Row],[EXT REL]]</f>
        <v>192000000</v>
      </c>
      <c r="AT4312" s="11">
        <f>Table_PBS_SQL_DB2_PBSSQL_PBS_NDP_Tina_CG_QtrlyPerformance_Final[[#This Row],[GOU EXP]]+Table_PBS_SQL_DB2_PBSSQL_PBS_NDP_Tina_CG_QtrlyPerformance_Final[[#This Row],[EXT EXP]]</f>
        <v>191958000</v>
      </c>
      <c r="AU4312" s="11" t="str">
        <f>IF(Table_PBS_SQL_DB2_PBSSQL_PBS_NDP_Tina_CG_QtrlyPerformance_Final[[#This Row],[Item_Code]]&gt;"300000", "Capital", "Recurrent")</f>
        <v>Recurrent</v>
      </c>
    </row>
    <row r="4313" spans="1:47" x14ac:dyDescent="0.25">
      <c r="A4313" t="s">
        <v>220</v>
      </c>
      <c r="B4313" t="s">
        <v>221</v>
      </c>
      <c r="C4313" t="s">
        <v>218</v>
      </c>
      <c r="D4313" t="s">
        <v>1254</v>
      </c>
      <c r="E4313" t="s">
        <v>97</v>
      </c>
      <c r="F4313" t="s">
        <v>1290</v>
      </c>
      <c r="G4313" t="s">
        <v>75</v>
      </c>
      <c r="H4313" t="s">
        <v>1291</v>
      </c>
      <c r="I4313" t="s">
        <v>493</v>
      </c>
      <c r="J4313" t="s">
        <v>1292</v>
      </c>
      <c r="K4313" t="s">
        <v>238</v>
      </c>
      <c r="L4313" t="s">
        <v>1983</v>
      </c>
      <c r="M4313" t="s">
        <v>1984</v>
      </c>
      <c r="N4313" t="s">
        <v>1985</v>
      </c>
      <c r="O4313" t="s">
        <v>1062</v>
      </c>
      <c r="P4313" t="s">
        <v>1063</v>
      </c>
      <c r="Q4313" s="11">
        <v>0</v>
      </c>
      <c r="R4313" s="11">
        <v>0</v>
      </c>
      <c r="S4313" s="11">
        <v>0</v>
      </c>
      <c r="T4313" s="11">
        <v>0</v>
      </c>
      <c r="U4313" s="11">
        <v>440648000</v>
      </c>
      <c r="V4313" s="11">
        <v>0</v>
      </c>
      <c r="W4313" s="11">
        <v>440648000</v>
      </c>
      <c r="X4313" s="11">
        <v>0</v>
      </c>
      <c r="Y4313" s="11">
        <v>110162000</v>
      </c>
      <c r="Z4313" s="11">
        <v>108490000</v>
      </c>
      <c r="AA4313" s="11">
        <v>0</v>
      </c>
      <c r="AB4313" s="11">
        <v>0</v>
      </c>
      <c r="AC4313" s="11">
        <v>110162000</v>
      </c>
      <c r="AD4313" s="11">
        <v>111834000</v>
      </c>
      <c r="AE4313" s="11">
        <v>0</v>
      </c>
      <c r="AF4313" s="11">
        <v>0</v>
      </c>
      <c r="AG4313" s="11">
        <v>110162000</v>
      </c>
      <c r="AH4313" s="11">
        <v>110162000</v>
      </c>
      <c r="AI4313" s="11">
        <v>0</v>
      </c>
      <c r="AJ4313" s="11">
        <v>0</v>
      </c>
      <c r="AK4313" s="11">
        <v>110162000</v>
      </c>
      <c r="AL4313" s="11">
        <v>110162000</v>
      </c>
      <c r="AM4313" s="11">
        <v>0</v>
      </c>
      <c r="AN4313" s="11">
        <v>0</v>
      </c>
      <c r="AO43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440648000</v>
      </c>
      <c r="AP43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440648000</v>
      </c>
      <c r="AR43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3" s="11">
        <f>Table_PBS_SQL_DB2_PBSSQL_PBS_NDP_Tina_CG_QtrlyPerformance_Final[[#This Row],[GOU REL]]+Table_PBS_SQL_DB2_PBSSQL_PBS_NDP_Tina_CG_QtrlyPerformance_Final[[#This Row],[EXT REL]]</f>
        <v>440648000</v>
      </c>
      <c r="AT4313" s="11">
        <f>Table_PBS_SQL_DB2_PBSSQL_PBS_NDP_Tina_CG_QtrlyPerformance_Final[[#This Row],[GOU EXP]]+Table_PBS_SQL_DB2_PBSSQL_PBS_NDP_Tina_CG_QtrlyPerformance_Final[[#This Row],[EXT EXP]]</f>
        <v>440648000</v>
      </c>
      <c r="AU4313" s="11" t="str">
        <f>IF(Table_PBS_SQL_DB2_PBSSQL_PBS_NDP_Tina_CG_QtrlyPerformance_Final[[#This Row],[Item_Code]]&gt;"300000", "Capital", "Recurrent")</f>
        <v>Recurrent</v>
      </c>
    </row>
    <row r="4314" spans="1:47" x14ac:dyDescent="0.25">
      <c r="A4314" t="s">
        <v>77</v>
      </c>
      <c r="B4314" t="s">
        <v>78</v>
      </c>
      <c r="C4314" t="s">
        <v>75</v>
      </c>
      <c r="D4314" t="s">
        <v>1307</v>
      </c>
      <c r="E4314" t="s">
        <v>31</v>
      </c>
      <c r="F4314" t="s">
        <v>1308</v>
      </c>
      <c r="G4314" t="s">
        <v>31</v>
      </c>
      <c r="H4314" t="s">
        <v>1309</v>
      </c>
      <c r="I4314" t="s">
        <v>493</v>
      </c>
      <c r="J4314" t="s">
        <v>1310</v>
      </c>
      <c r="K4314" t="s">
        <v>1311</v>
      </c>
      <c r="L4314" t="s">
        <v>1312</v>
      </c>
      <c r="M4314" t="s">
        <v>1313</v>
      </c>
      <c r="N4314" t="s">
        <v>1314</v>
      </c>
      <c r="O4314" t="s">
        <v>1122</v>
      </c>
      <c r="P4314" t="s">
        <v>1123</v>
      </c>
      <c r="Q4314" s="11">
        <v>0</v>
      </c>
      <c r="R4314" s="11">
        <v>0</v>
      </c>
      <c r="S4314" s="11">
        <v>0</v>
      </c>
      <c r="T4314" s="11">
        <v>0</v>
      </c>
      <c r="U4314" s="11">
        <v>300000000</v>
      </c>
      <c r="V4314" s="11">
        <v>0</v>
      </c>
      <c r="W4314" s="11">
        <v>300000000</v>
      </c>
      <c r="X4314" s="11">
        <v>0</v>
      </c>
      <c r="Y4314" s="11">
        <v>0</v>
      </c>
      <c r="Z4314" s="11">
        <v>0</v>
      </c>
      <c r="AA4314" s="11">
        <v>0</v>
      </c>
      <c r="AB4314" s="11">
        <v>0</v>
      </c>
      <c r="AC4314" s="11">
        <v>100000000</v>
      </c>
      <c r="AD4314" s="11">
        <v>5493868</v>
      </c>
      <c r="AE4314" s="11">
        <v>0</v>
      </c>
      <c r="AF4314" s="11">
        <v>0</v>
      </c>
      <c r="AG4314" s="11">
        <v>20000000</v>
      </c>
      <c r="AH4314" s="11">
        <v>113353182</v>
      </c>
      <c r="AI4314" s="11">
        <v>0</v>
      </c>
      <c r="AJ4314" s="11">
        <v>0</v>
      </c>
      <c r="AK4314" s="11">
        <v>24120000</v>
      </c>
      <c r="AL4314" s="11">
        <v>42743928</v>
      </c>
      <c r="AM4314" s="11">
        <v>0</v>
      </c>
      <c r="AN4314" s="11">
        <v>0</v>
      </c>
      <c r="AO43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144120000</v>
      </c>
      <c r="AP43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161590978</v>
      </c>
      <c r="AR43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4" s="11">
        <f>Table_PBS_SQL_DB2_PBSSQL_PBS_NDP_Tina_CG_QtrlyPerformance_Final[[#This Row],[GOU REL]]+Table_PBS_SQL_DB2_PBSSQL_PBS_NDP_Tina_CG_QtrlyPerformance_Final[[#This Row],[EXT REL]]</f>
        <v>144120000</v>
      </c>
      <c r="AT4314" s="11">
        <f>Table_PBS_SQL_DB2_PBSSQL_PBS_NDP_Tina_CG_QtrlyPerformance_Final[[#This Row],[GOU EXP]]+Table_PBS_SQL_DB2_PBSSQL_PBS_NDP_Tina_CG_QtrlyPerformance_Final[[#This Row],[EXT EXP]]</f>
        <v>161590978</v>
      </c>
      <c r="AU4314" s="11" t="str">
        <f>IF(Table_PBS_SQL_DB2_PBSSQL_PBS_NDP_Tina_CG_QtrlyPerformance_Final[[#This Row],[Item_Code]]&gt;"300000", "Capital", "Recurrent")</f>
        <v>Recurrent</v>
      </c>
    </row>
    <row r="4315" spans="1:47" x14ac:dyDescent="0.25">
      <c r="A4315" t="s">
        <v>77</v>
      </c>
      <c r="B4315" t="s">
        <v>78</v>
      </c>
      <c r="C4315" t="s">
        <v>75</v>
      </c>
      <c r="D4315" t="s">
        <v>1307</v>
      </c>
      <c r="E4315" t="s">
        <v>31</v>
      </c>
      <c r="F4315" t="s">
        <v>1308</v>
      </c>
      <c r="G4315" t="s">
        <v>31</v>
      </c>
      <c r="H4315" t="s">
        <v>1309</v>
      </c>
      <c r="I4315" t="s">
        <v>666</v>
      </c>
      <c r="J4315" t="s">
        <v>1315</v>
      </c>
      <c r="K4315" t="s">
        <v>1316</v>
      </c>
      <c r="L4315" t="s">
        <v>1317</v>
      </c>
      <c r="M4315" t="s">
        <v>1313</v>
      </c>
      <c r="N4315" t="s">
        <v>1314</v>
      </c>
      <c r="O4315" t="s">
        <v>906</v>
      </c>
      <c r="P4315" t="s">
        <v>907</v>
      </c>
      <c r="Q4315" s="11">
        <v>0</v>
      </c>
      <c r="R4315" s="11">
        <v>0</v>
      </c>
      <c r="S4315" s="11">
        <v>0</v>
      </c>
      <c r="T4315" s="11">
        <v>0</v>
      </c>
      <c r="U4315" s="11">
        <v>100000000</v>
      </c>
      <c r="V4315" s="11">
        <v>0</v>
      </c>
      <c r="W4315" s="11">
        <v>100000000</v>
      </c>
      <c r="X4315" s="11">
        <v>0</v>
      </c>
      <c r="Y4315" s="11">
        <v>0</v>
      </c>
      <c r="Z4315" s="11">
        <v>0</v>
      </c>
      <c r="AA4315" s="11">
        <v>0</v>
      </c>
      <c r="AB4315" s="11">
        <v>0</v>
      </c>
      <c r="AC4315" s="11">
        <v>25000000</v>
      </c>
      <c r="AD4315" s="11">
        <v>0</v>
      </c>
      <c r="AE4315" s="11">
        <v>0</v>
      </c>
      <c r="AF4315" s="11">
        <v>0</v>
      </c>
      <c r="AG4315" s="11">
        <v>0</v>
      </c>
      <c r="AH4315" s="11">
        <v>11478000</v>
      </c>
      <c r="AI4315" s="11">
        <v>0</v>
      </c>
      <c r="AJ4315" s="11">
        <v>0</v>
      </c>
      <c r="AK4315" s="11">
        <v>0</v>
      </c>
      <c r="AL4315" s="11">
        <v>13522000</v>
      </c>
      <c r="AM4315" s="11">
        <v>0</v>
      </c>
      <c r="AN4315" s="11">
        <v>0</v>
      </c>
      <c r="AO43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43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43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5" s="11">
        <f>Table_PBS_SQL_DB2_PBSSQL_PBS_NDP_Tina_CG_QtrlyPerformance_Final[[#This Row],[GOU REL]]+Table_PBS_SQL_DB2_PBSSQL_PBS_NDP_Tina_CG_QtrlyPerformance_Final[[#This Row],[EXT REL]]</f>
        <v>25000000</v>
      </c>
      <c r="AT4315" s="11">
        <f>Table_PBS_SQL_DB2_PBSSQL_PBS_NDP_Tina_CG_QtrlyPerformance_Final[[#This Row],[GOU EXP]]+Table_PBS_SQL_DB2_PBSSQL_PBS_NDP_Tina_CG_QtrlyPerformance_Final[[#This Row],[EXT EXP]]</f>
        <v>25000000</v>
      </c>
      <c r="AU4315" s="11" t="str">
        <f>IF(Table_PBS_SQL_DB2_PBSSQL_PBS_NDP_Tina_CG_QtrlyPerformance_Final[[#This Row],[Item_Code]]&gt;"300000", "Capital", "Recurrent")</f>
        <v>Recurrent</v>
      </c>
    </row>
    <row r="4316" spans="1:47" x14ac:dyDescent="0.25">
      <c r="A4316" t="s">
        <v>77</v>
      </c>
      <c r="B4316" t="s">
        <v>78</v>
      </c>
      <c r="C4316" t="s">
        <v>75</v>
      </c>
      <c r="D4316" t="s">
        <v>1307</v>
      </c>
      <c r="E4316" t="s">
        <v>31</v>
      </c>
      <c r="F4316" t="s">
        <v>1308</v>
      </c>
      <c r="G4316" t="s">
        <v>31</v>
      </c>
      <c r="H4316" t="s">
        <v>1309</v>
      </c>
      <c r="I4316" t="s">
        <v>666</v>
      </c>
      <c r="J4316" t="s">
        <v>1315</v>
      </c>
      <c r="K4316" t="s">
        <v>1316</v>
      </c>
      <c r="L4316" t="s">
        <v>1317</v>
      </c>
      <c r="M4316" t="s">
        <v>1313</v>
      </c>
      <c r="N4316" t="s">
        <v>1314</v>
      </c>
      <c r="O4316" t="s">
        <v>1124</v>
      </c>
      <c r="P4316" t="s">
        <v>1125</v>
      </c>
      <c r="Q4316" s="11">
        <v>0</v>
      </c>
      <c r="R4316" s="11">
        <v>0</v>
      </c>
      <c r="S4316" s="11">
        <v>0</v>
      </c>
      <c r="T4316" s="11">
        <v>0</v>
      </c>
      <c r="U4316" s="11">
        <v>40000000</v>
      </c>
      <c r="V4316" s="11">
        <v>0</v>
      </c>
      <c r="W4316" s="11">
        <v>40000000</v>
      </c>
      <c r="X4316" s="11">
        <v>0</v>
      </c>
      <c r="Y4316" s="11">
        <v>0</v>
      </c>
      <c r="Z4316" s="11">
        <v>0</v>
      </c>
      <c r="AA4316" s="11">
        <v>0</v>
      </c>
      <c r="AB4316" s="11">
        <v>0</v>
      </c>
      <c r="AC4316" s="11">
        <v>20000000</v>
      </c>
      <c r="AD4316" s="11">
        <v>20000000</v>
      </c>
      <c r="AE4316" s="11">
        <v>0</v>
      </c>
      <c r="AF4316" s="11">
        <v>0</v>
      </c>
      <c r="AG4316" s="11">
        <v>0</v>
      </c>
      <c r="AH4316" s="11">
        <v>0</v>
      </c>
      <c r="AI4316" s="11">
        <v>0</v>
      </c>
      <c r="AJ4316" s="11">
        <v>0</v>
      </c>
      <c r="AK4316" s="11">
        <v>15068750</v>
      </c>
      <c r="AL4316" s="11">
        <v>15068750</v>
      </c>
      <c r="AM4316" s="11">
        <v>0</v>
      </c>
      <c r="AN4316" s="11">
        <v>0</v>
      </c>
      <c r="AO43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35068750</v>
      </c>
      <c r="AP43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35068750</v>
      </c>
      <c r="AR43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6" s="11">
        <f>Table_PBS_SQL_DB2_PBSSQL_PBS_NDP_Tina_CG_QtrlyPerformance_Final[[#This Row],[GOU REL]]+Table_PBS_SQL_DB2_PBSSQL_PBS_NDP_Tina_CG_QtrlyPerformance_Final[[#This Row],[EXT REL]]</f>
        <v>35068750</v>
      </c>
      <c r="AT4316" s="11">
        <f>Table_PBS_SQL_DB2_PBSSQL_PBS_NDP_Tina_CG_QtrlyPerformance_Final[[#This Row],[GOU EXP]]+Table_PBS_SQL_DB2_PBSSQL_PBS_NDP_Tina_CG_QtrlyPerformance_Final[[#This Row],[EXT EXP]]</f>
        <v>35068750</v>
      </c>
      <c r="AU4316" s="11" t="str">
        <f>IF(Table_PBS_SQL_DB2_PBSSQL_PBS_NDP_Tina_CG_QtrlyPerformance_Final[[#This Row],[Item_Code]]&gt;"300000", "Capital", "Recurrent")</f>
        <v>Recurrent</v>
      </c>
    </row>
    <row r="4317" spans="1:47" x14ac:dyDescent="0.25">
      <c r="A4317" t="s">
        <v>77</v>
      </c>
      <c r="B4317" t="s">
        <v>78</v>
      </c>
      <c r="C4317" t="s">
        <v>75</v>
      </c>
      <c r="D4317" t="s">
        <v>1307</v>
      </c>
      <c r="E4317" t="s">
        <v>31</v>
      </c>
      <c r="F4317" t="s">
        <v>1308</v>
      </c>
      <c r="G4317" t="s">
        <v>31</v>
      </c>
      <c r="H4317" t="s">
        <v>1309</v>
      </c>
      <c r="I4317" t="s">
        <v>666</v>
      </c>
      <c r="J4317" t="s">
        <v>1315</v>
      </c>
      <c r="K4317" t="s">
        <v>1316</v>
      </c>
      <c r="L4317" t="s">
        <v>1317</v>
      </c>
      <c r="M4317" t="s">
        <v>1318</v>
      </c>
      <c r="N4317" t="s">
        <v>1319</v>
      </c>
      <c r="O4317" t="s">
        <v>1004</v>
      </c>
      <c r="P4317" t="s">
        <v>868</v>
      </c>
      <c r="Q4317" s="11">
        <v>0</v>
      </c>
      <c r="R4317" s="11">
        <v>0</v>
      </c>
      <c r="S4317" s="11">
        <v>0</v>
      </c>
      <c r="T4317" s="11">
        <v>0</v>
      </c>
      <c r="U4317" s="11">
        <v>100000000</v>
      </c>
      <c r="V4317" s="11">
        <v>0</v>
      </c>
      <c r="W4317" s="11">
        <v>100000000</v>
      </c>
      <c r="X4317" s="11">
        <v>0</v>
      </c>
      <c r="Y4317" s="11">
        <v>0</v>
      </c>
      <c r="Z4317" s="11">
        <v>0</v>
      </c>
      <c r="AA4317" s="11">
        <v>0</v>
      </c>
      <c r="AB4317" s="11">
        <v>0</v>
      </c>
      <c r="AC4317" s="11">
        <v>25000000</v>
      </c>
      <c r="AD4317" s="11">
        <v>3225000</v>
      </c>
      <c r="AE4317" s="11">
        <v>0</v>
      </c>
      <c r="AF4317" s="11">
        <v>0</v>
      </c>
      <c r="AG4317" s="11">
        <v>0</v>
      </c>
      <c r="AH4317" s="11">
        <v>0</v>
      </c>
      <c r="AI4317" s="11">
        <v>0</v>
      </c>
      <c r="AJ4317" s="11">
        <v>0</v>
      </c>
      <c r="AK4317" s="11">
        <v>0</v>
      </c>
      <c r="AL4317" s="11">
        <v>21775000</v>
      </c>
      <c r="AM4317" s="11">
        <v>0</v>
      </c>
      <c r="AN4317" s="11">
        <v>0</v>
      </c>
      <c r="AO43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43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v>
      </c>
      <c r="AR43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7" s="11">
        <f>Table_PBS_SQL_DB2_PBSSQL_PBS_NDP_Tina_CG_QtrlyPerformance_Final[[#This Row],[GOU REL]]+Table_PBS_SQL_DB2_PBSSQL_PBS_NDP_Tina_CG_QtrlyPerformance_Final[[#This Row],[EXT REL]]</f>
        <v>25000000</v>
      </c>
      <c r="AT4317" s="11">
        <f>Table_PBS_SQL_DB2_PBSSQL_PBS_NDP_Tina_CG_QtrlyPerformance_Final[[#This Row],[GOU EXP]]+Table_PBS_SQL_DB2_PBSSQL_PBS_NDP_Tina_CG_QtrlyPerformance_Final[[#This Row],[EXT EXP]]</f>
        <v>25000000</v>
      </c>
      <c r="AU4317" s="11" t="str">
        <f>IF(Table_PBS_SQL_DB2_PBSSQL_PBS_NDP_Tina_CG_QtrlyPerformance_Final[[#This Row],[Item_Code]]&gt;"300000", "Capital", "Recurrent")</f>
        <v>Recurrent</v>
      </c>
    </row>
    <row r="4318" spans="1:47" x14ac:dyDescent="0.25">
      <c r="A4318" t="s">
        <v>77</v>
      </c>
      <c r="B4318" t="s">
        <v>78</v>
      </c>
      <c r="C4318" t="s">
        <v>87</v>
      </c>
      <c r="D4318" t="s">
        <v>1320</v>
      </c>
      <c r="E4318" t="s">
        <v>31</v>
      </c>
      <c r="F4318" t="s">
        <v>1321</v>
      </c>
      <c r="G4318" t="s">
        <v>97</v>
      </c>
      <c r="H4318" t="s">
        <v>1322</v>
      </c>
      <c r="I4318" t="s">
        <v>467</v>
      </c>
      <c r="J4318" t="s">
        <v>1323</v>
      </c>
      <c r="K4318" t="s">
        <v>89</v>
      </c>
      <c r="L4318" t="s">
        <v>1324</v>
      </c>
      <c r="M4318" t="s">
        <v>1325</v>
      </c>
      <c r="N4318" t="s">
        <v>1326</v>
      </c>
      <c r="O4318" t="s">
        <v>1002</v>
      </c>
      <c r="P4318" t="s">
        <v>1003</v>
      </c>
      <c r="Q4318" s="11">
        <v>0</v>
      </c>
      <c r="R4318" s="11">
        <v>0</v>
      </c>
      <c r="S4318" s="11">
        <v>0</v>
      </c>
      <c r="T4318" s="11">
        <v>0</v>
      </c>
      <c r="U4318" s="11">
        <v>200000000</v>
      </c>
      <c r="V4318" s="11">
        <v>0</v>
      </c>
      <c r="W4318" s="11">
        <v>200000000</v>
      </c>
      <c r="X4318" s="11">
        <v>0</v>
      </c>
      <c r="Y4318" s="11">
        <v>0</v>
      </c>
      <c r="Z4318" s="11">
        <v>0</v>
      </c>
      <c r="AA4318" s="11">
        <v>0</v>
      </c>
      <c r="AB4318" s="11">
        <v>0</v>
      </c>
      <c r="AC4318" s="11">
        <v>100000000</v>
      </c>
      <c r="AD4318" s="11">
        <v>87725431</v>
      </c>
      <c r="AE4318" s="11">
        <v>0</v>
      </c>
      <c r="AF4318" s="11">
        <v>0</v>
      </c>
      <c r="AG4318" s="11">
        <v>50000000</v>
      </c>
      <c r="AH4318" s="11">
        <v>60195855</v>
      </c>
      <c r="AI4318" s="11">
        <v>0</v>
      </c>
      <c r="AJ4318" s="11">
        <v>0</v>
      </c>
      <c r="AK4318" s="11">
        <v>50000000</v>
      </c>
      <c r="AL4318" s="11">
        <v>52370703</v>
      </c>
      <c r="AM4318" s="11">
        <v>0</v>
      </c>
      <c r="AN4318" s="11">
        <v>0</v>
      </c>
      <c r="AO43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3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200291989</v>
      </c>
      <c r="AR43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8" s="11">
        <f>Table_PBS_SQL_DB2_PBSSQL_PBS_NDP_Tina_CG_QtrlyPerformance_Final[[#This Row],[GOU REL]]+Table_PBS_SQL_DB2_PBSSQL_PBS_NDP_Tina_CG_QtrlyPerformance_Final[[#This Row],[EXT REL]]</f>
        <v>200000000</v>
      </c>
      <c r="AT4318" s="11">
        <f>Table_PBS_SQL_DB2_PBSSQL_PBS_NDP_Tina_CG_QtrlyPerformance_Final[[#This Row],[GOU EXP]]+Table_PBS_SQL_DB2_PBSSQL_PBS_NDP_Tina_CG_QtrlyPerformance_Final[[#This Row],[EXT EXP]]</f>
        <v>200291989</v>
      </c>
      <c r="AU4318" s="11" t="str">
        <f>IF(Table_PBS_SQL_DB2_PBSSQL_PBS_NDP_Tina_CG_QtrlyPerformance_Final[[#This Row],[Item_Code]]&gt;"300000", "Capital", "Recurrent")</f>
        <v>Recurrent</v>
      </c>
    </row>
    <row r="4319" spans="1:47" x14ac:dyDescent="0.25">
      <c r="A4319" t="s">
        <v>77</v>
      </c>
      <c r="B4319" t="s">
        <v>78</v>
      </c>
      <c r="C4319" t="s">
        <v>87</v>
      </c>
      <c r="D4319" t="s">
        <v>1320</v>
      </c>
      <c r="E4319" t="s">
        <v>31</v>
      </c>
      <c r="F4319" t="s">
        <v>1321</v>
      </c>
      <c r="G4319" t="s">
        <v>97</v>
      </c>
      <c r="H4319" t="s">
        <v>1322</v>
      </c>
      <c r="I4319" t="s">
        <v>467</v>
      </c>
      <c r="J4319" t="s">
        <v>1323</v>
      </c>
      <c r="K4319" t="s">
        <v>89</v>
      </c>
      <c r="L4319" t="s">
        <v>1324</v>
      </c>
      <c r="M4319" t="s">
        <v>1325</v>
      </c>
      <c r="N4319" t="s">
        <v>1326</v>
      </c>
      <c r="O4319" t="s">
        <v>1589</v>
      </c>
      <c r="P4319" t="s">
        <v>1590</v>
      </c>
      <c r="Q4319" s="11">
        <v>0</v>
      </c>
      <c r="R4319" s="11">
        <v>0</v>
      </c>
      <c r="S4319" s="11">
        <v>0</v>
      </c>
      <c r="T4319" s="11">
        <v>0</v>
      </c>
      <c r="U4319" s="11">
        <v>1200000000</v>
      </c>
      <c r="V4319" s="11">
        <v>0</v>
      </c>
      <c r="W4319" s="11">
        <v>1200000000</v>
      </c>
      <c r="X4319" s="11">
        <v>0</v>
      </c>
      <c r="Y4319" s="11">
        <v>0</v>
      </c>
      <c r="Z4319" s="11">
        <v>0</v>
      </c>
      <c r="AA4319" s="11">
        <v>0</v>
      </c>
      <c r="AB4319" s="11">
        <v>0</v>
      </c>
      <c r="AC4319" s="11">
        <v>0</v>
      </c>
      <c r="AD4319" s="11">
        <v>0</v>
      </c>
      <c r="AE4319" s="11">
        <v>0</v>
      </c>
      <c r="AF4319" s="11">
        <v>0</v>
      </c>
      <c r="AG4319" s="11">
        <v>0</v>
      </c>
      <c r="AH4319" s="11">
        <v>0</v>
      </c>
      <c r="AI4319" s="11">
        <v>0</v>
      </c>
      <c r="AJ4319" s="11">
        <v>0</v>
      </c>
      <c r="AK4319" s="11">
        <v>0</v>
      </c>
      <c r="AL4319" s="11">
        <v>0</v>
      </c>
      <c r="AM4319" s="11">
        <v>0</v>
      </c>
      <c r="AN4319" s="11">
        <v>0</v>
      </c>
      <c r="AO43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19" s="11">
        <f>Table_PBS_SQL_DB2_PBSSQL_PBS_NDP_Tina_CG_QtrlyPerformance_Final[[#This Row],[GOU REL]]+Table_PBS_SQL_DB2_PBSSQL_PBS_NDP_Tina_CG_QtrlyPerformance_Final[[#This Row],[EXT REL]]</f>
        <v>0</v>
      </c>
      <c r="AT4319" s="11">
        <f>Table_PBS_SQL_DB2_PBSSQL_PBS_NDP_Tina_CG_QtrlyPerformance_Final[[#This Row],[GOU EXP]]+Table_PBS_SQL_DB2_PBSSQL_PBS_NDP_Tina_CG_QtrlyPerformance_Final[[#This Row],[EXT EXP]]</f>
        <v>0</v>
      </c>
      <c r="AU4319" s="11" t="str">
        <f>IF(Table_PBS_SQL_DB2_PBSSQL_PBS_NDP_Tina_CG_QtrlyPerformance_Final[[#This Row],[Item_Code]]&gt;"300000", "Capital", "Recurrent")</f>
        <v>Capital</v>
      </c>
    </row>
    <row r="4320" spans="1:47" x14ac:dyDescent="0.25">
      <c r="A4320" t="s">
        <v>77</v>
      </c>
      <c r="B4320" t="s">
        <v>78</v>
      </c>
      <c r="C4320" t="s">
        <v>87</v>
      </c>
      <c r="D4320" t="s">
        <v>1320</v>
      </c>
      <c r="E4320" t="s">
        <v>31</v>
      </c>
      <c r="F4320" t="s">
        <v>1321</v>
      </c>
      <c r="G4320" t="s">
        <v>97</v>
      </c>
      <c r="H4320" t="s">
        <v>1322</v>
      </c>
      <c r="I4320" t="s">
        <v>467</v>
      </c>
      <c r="J4320" t="s">
        <v>1323</v>
      </c>
      <c r="K4320" t="s">
        <v>89</v>
      </c>
      <c r="L4320" t="s">
        <v>1324</v>
      </c>
      <c r="M4320" t="s">
        <v>2110</v>
      </c>
      <c r="N4320" t="s">
        <v>2111</v>
      </c>
      <c r="O4320" t="s">
        <v>996</v>
      </c>
      <c r="P4320" t="s">
        <v>997</v>
      </c>
      <c r="Q4320" s="11">
        <v>0</v>
      </c>
      <c r="R4320" s="11">
        <v>0</v>
      </c>
      <c r="S4320" s="11">
        <v>0</v>
      </c>
      <c r="T4320" s="11">
        <v>0</v>
      </c>
      <c r="U4320" s="11">
        <v>60000000</v>
      </c>
      <c r="V4320" s="11">
        <v>0</v>
      </c>
      <c r="W4320" s="11">
        <v>60000000</v>
      </c>
      <c r="X4320" s="11">
        <v>0</v>
      </c>
      <c r="Y4320" s="11">
        <v>0</v>
      </c>
      <c r="Z4320" s="11">
        <v>0</v>
      </c>
      <c r="AA4320" s="11">
        <v>0</v>
      </c>
      <c r="AB4320" s="11">
        <v>0</v>
      </c>
      <c r="AC4320" s="11">
        <v>15000000</v>
      </c>
      <c r="AD4320" s="11">
        <v>0</v>
      </c>
      <c r="AE4320" s="11">
        <v>0</v>
      </c>
      <c r="AF4320" s="11">
        <v>0</v>
      </c>
      <c r="AG4320" s="11">
        <v>0</v>
      </c>
      <c r="AH4320" s="11">
        <v>0</v>
      </c>
      <c r="AI4320" s="11">
        <v>0</v>
      </c>
      <c r="AJ4320" s="11">
        <v>0</v>
      </c>
      <c r="AK4320" s="11">
        <v>0</v>
      </c>
      <c r="AL4320" s="11">
        <v>15000000</v>
      </c>
      <c r="AM4320" s="11">
        <v>0</v>
      </c>
      <c r="AN4320" s="11">
        <v>0</v>
      </c>
      <c r="AO43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v>
      </c>
      <c r="AP43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v>
      </c>
      <c r="AR43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0" s="11">
        <f>Table_PBS_SQL_DB2_PBSSQL_PBS_NDP_Tina_CG_QtrlyPerformance_Final[[#This Row],[GOU REL]]+Table_PBS_SQL_DB2_PBSSQL_PBS_NDP_Tina_CG_QtrlyPerformance_Final[[#This Row],[EXT REL]]</f>
        <v>15000000</v>
      </c>
      <c r="AT4320" s="11">
        <f>Table_PBS_SQL_DB2_PBSSQL_PBS_NDP_Tina_CG_QtrlyPerformance_Final[[#This Row],[GOU EXP]]+Table_PBS_SQL_DB2_PBSSQL_PBS_NDP_Tina_CG_QtrlyPerformance_Final[[#This Row],[EXT EXP]]</f>
        <v>15000000</v>
      </c>
      <c r="AU4320" s="11" t="str">
        <f>IF(Table_PBS_SQL_DB2_PBSSQL_PBS_NDP_Tina_CG_QtrlyPerformance_Final[[#This Row],[Item_Code]]&gt;"300000", "Capital", "Recurrent")</f>
        <v>Recurrent</v>
      </c>
    </row>
    <row r="4321" spans="1:47" x14ac:dyDescent="0.25">
      <c r="A4321" t="s">
        <v>77</v>
      </c>
      <c r="B4321" t="s">
        <v>78</v>
      </c>
      <c r="C4321" t="s">
        <v>87</v>
      </c>
      <c r="D4321" t="s">
        <v>1320</v>
      </c>
      <c r="E4321" t="s">
        <v>75</v>
      </c>
      <c r="F4321" t="s">
        <v>1329</v>
      </c>
      <c r="G4321" t="s">
        <v>97</v>
      </c>
      <c r="H4321" t="s">
        <v>1322</v>
      </c>
      <c r="I4321" t="s">
        <v>499</v>
      </c>
      <c r="J4321" t="s">
        <v>1330</v>
      </c>
      <c r="K4321" t="s">
        <v>1331</v>
      </c>
      <c r="L4321" t="s">
        <v>1332</v>
      </c>
      <c r="M4321" t="s">
        <v>1327</v>
      </c>
      <c r="N4321" t="s">
        <v>1333</v>
      </c>
      <c r="O4321" t="s">
        <v>996</v>
      </c>
      <c r="P4321" t="s">
        <v>997</v>
      </c>
      <c r="Q4321" s="11">
        <v>0</v>
      </c>
      <c r="R4321" s="11">
        <v>0</v>
      </c>
      <c r="S4321" s="11">
        <v>0</v>
      </c>
      <c r="T4321" s="11">
        <v>0</v>
      </c>
      <c r="U4321" s="11">
        <v>250000000</v>
      </c>
      <c r="V4321" s="11">
        <v>0</v>
      </c>
      <c r="W4321" s="11">
        <v>250000000</v>
      </c>
      <c r="X4321" s="11">
        <v>0</v>
      </c>
      <c r="Y4321" s="11">
        <v>0</v>
      </c>
      <c r="Z4321" s="11">
        <v>0</v>
      </c>
      <c r="AA4321" s="11">
        <v>0</v>
      </c>
      <c r="AB4321" s="11">
        <v>0</v>
      </c>
      <c r="AC4321" s="11">
        <v>62500000</v>
      </c>
      <c r="AD4321" s="11">
        <v>4970000</v>
      </c>
      <c r="AE4321" s="11">
        <v>0</v>
      </c>
      <c r="AF4321" s="11">
        <v>0</v>
      </c>
      <c r="AG4321" s="11">
        <v>160000000</v>
      </c>
      <c r="AH4321" s="11">
        <v>158199520</v>
      </c>
      <c r="AI4321" s="11">
        <v>0</v>
      </c>
      <c r="AJ4321" s="11">
        <v>0</v>
      </c>
      <c r="AK4321" s="11">
        <v>27500000</v>
      </c>
      <c r="AL4321" s="11">
        <v>86830480</v>
      </c>
      <c r="AM4321" s="11">
        <v>0</v>
      </c>
      <c r="AN4321" s="11">
        <v>0</v>
      </c>
      <c r="AO43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43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43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1" s="11">
        <f>Table_PBS_SQL_DB2_PBSSQL_PBS_NDP_Tina_CG_QtrlyPerformance_Final[[#This Row],[GOU REL]]+Table_PBS_SQL_DB2_PBSSQL_PBS_NDP_Tina_CG_QtrlyPerformance_Final[[#This Row],[EXT REL]]</f>
        <v>250000000</v>
      </c>
      <c r="AT4321" s="11">
        <f>Table_PBS_SQL_DB2_PBSSQL_PBS_NDP_Tina_CG_QtrlyPerformance_Final[[#This Row],[GOU EXP]]+Table_PBS_SQL_DB2_PBSSQL_PBS_NDP_Tina_CG_QtrlyPerformance_Final[[#This Row],[EXT EXP]]</f>
        <v>250000000</v>
      </c>
      <c r="AU4321" s="11" t="str">
        <f>IF(Table_PBS_SQL_DB2_PBSSQL_PBS_NDP_Tina_CG_QtrlyPerformance_Final[[#This Row],[Item_Code]]&gt;"300000", "Capital", "Recurrent")</f>
        <v>Recurrent</v>
      </c>
    </row>
    <row r="4322" spans="1:47" x14ac:dyDescent="0.25">
      <c r="A4322" t="s">
        <v>77</v>
      </c>
      <c r="B4322" t="s">
        <v>78</v>
      </c>
      <c r="C4322" t="s">
        <v>87</v>
      </c>
      <c r="D4322" t="s">
        <v>1320</v>
      </c>
      <c r="E4322" t="s">
        <v>75</v>
      </c>
      <c r="F4322" t="s">
        <v>1329</v>
      </c>
      <c r="G4322" t="s">
        <v>97</v>
      </c>
      <c r="H4322" t="s">
        <v>1322</v>
      </c>
      <c r="I4322" t="s">
        <v>499</v>
      </c>
      <c r="J4322" t="s">
        <v>1330</v>
      </c>
      <c r="K4322" t="s">
        <v>1331</v>
      </c>
      <c r="L4322" t="s">
        <v>1332</v>
      </c>
      <c r="M4322" t="s">
        <v>1327</v>
      </c>
      <c r="N4322" t="s">
        <v>1333</v>
      </c>
      <c r="O4322" t="s">
        <v>1025</v>
      </c>
      <c r="P4322" t="s">
        <v>1026</v>
      </c>
      <c r="Q4322" s="11">
        <v>0</v>
      </c>
      <c r="R4322" s="11">
        <v>0</v>
      </c>
      <c r="S4322" s="11">
        <v>0</v>
      </c>
      <c r="T4322" s="11">
        <v>0</v>
      </c>
      <c r="U4322" s="11">
        <v>500000000</v>
      </c>
      <c r="V4322" s="11">
        <v>0</v>
      </c>
      <c r="W4322" s="11">
        <v>500000000</v>
      </c>
      <c r="X4322" s="11">
        <v>0</v>
      </c>
      <c r="Y4322" s="11">
        <v>0</v>
      </c>
      <c r="Z4322" s="11">
        <v>0</v>
      </c>
      <c r="AA4322" s="11">
        <v>0</v>
      </c>
      <c r="AB4322" s="11">
        <v>0</v>
      </c>
      <c r="AC4322" s="11">
        <v>200000000</v>
      </c>
      <c r="AD4322" s="11">
        <v>101400000</v>
      </c>
      <c r="AE4322" s="11">
        <v>0</v>
      </c>
      <c r="AF4322" s="11">
        <v>0</v>
      </c>
      <c r="AG4322" s="11">
        <v>200000000</v>
      </c>
      <c r="AH4322" s="11">
        <v>200115652</v>
      </c>
      <c r="AI4322" s="11">
        <v>0</v>
      </c>
      <c r="AJ4322" s="11">
        <v>0</v>
      </c>
      <c r="AK4322" s="11">
        <v>75000000</v>
      </c>
      <c r="AL4322" s="11">
        <v>173486369</v>
      </c>
      <c r="AM4322" s="11">
        <v>0</v>
      </c>
      <c r="AN4322" s="11">
        <v>0</v>
      </c>
      <c r="AO43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475000000</v>
      </c>
      <c r="AP43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475002021</v>
      </c>
      <c r="AR43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2" s="11">
        <f>Table_PBS_SQL_DB2_PBSSQL_PBS_NDP_Tina_CG_QtrlyPerformance_Final[[#This Row],[GOU REL]]+Table_PBS_SQL_DB2_PBSSQL_PBS_NDP_Tina_CG_QtrlyPerformance_Final[[#This Row],[EXT REL]]</f>
        <v>475000000</v>
      </c>
      <c r="AT4322" s="11">
        <f>Table_PBS_SQL_DB2_PBSSQL_PBS_NDP_Tina_CG_QtrlyPerformance_Final[[#This Row],[GOU EXP]]+Table_PBS_SQL_DB2_PBSSQL_PBS_NDP_Tina_CG_QtrlyPerformance_Final[[#This Row],[EXT EXP]]</f>
        <v>475002021</v>
      </c>
      <c r="AU4322" s="11" t="str">
        <f>IF(Table_PBS_SQL_DB2_PBSSQL_PBS_NDP_Tina_CG_QtrlyPerformance_Final[[#This Row],[Item_Code]]&gt;"300000", "Capital", "Recurrent")</f>
        <v>Recurrent</v>
      </c>
    </row>
    <row r="4323" spans="1:47" x14ac:dyDescent="0.25">
      <c r="A4323" t="s">
        <v>77</v>
      </c>
      <c r="B4323" t="s">
        <v>78</v>
      </c>
      <c r="C4323" t="s">
        <v>87</v>
      </c>
      <c r="D4323" t="s">
        <v>1320</v>
      </c>
      <c r="E4323" t="s">
        <v>75</v>
      </c>
      <c r="F4323" t="s">
        <v>1329</v>
      </c>
      <c r="G4323" t="s">
        <v>97</v>
      </c>
      <c r="H4323" t="s">
        <v>1322</v>
      </c>
      <c r="I4323" t="s">
        <v>499</v>
      </c>
      <c r="J4323" t="s">
        <v>1330</v>
      </c>
      <c r="K4323" t="s">
        <v>1331</v>
      </c>
      <c r="L4323" t="s">
        <v>1332</v>
      </c>
      <c r="M4323" t="s">
        <v>1334</v>
      </c>
      <c r="N4323" t="s">
        <v>1335</v>
      </c>
      <c r="O4323" t="s">
        <v>1028</v>
      </c>
      <c r="P4323" t="s">
        <v>1029</v>
      </c>
      <c r="Q4323" s="11">
        <v>0</v>
      </c>
      <c r="R4323" s="11">
        <v>0</v>
      </c>
      <c r="S4323" s="11">
        <v>0</v>
      </c>
      <c r="T4323" s="11">
        <v>0</v>
      </c>
      <c r="U4323" s="11">
        <v>200000000</v>
      </c>
      <c r="V4323" s="11">
        <v>0</v>
      </c>
      <c r="W4323" s="11">
        <v>200000000</v>
      </c>
      <c r="X4323" s="11">
        <v>0</v>
      </c>
      <c r="Y4323" s="11">
        <v>0</v>
      </c>
      <c r="Z4323" s="11">
        <v>0</v>
      </c>
      <c r="AA4323" s="11">
        <v>0</v>
      </c>
      <c r="AB4323" s="11">
        <v>0</v>
      </c>
      <c r="AC4323" s="11">
        <v>50000000</v>
      </c>
      <c r="AD4323" s="11">
        <v>42815000</v>
      </c>
      <c r="AE4323" s="11">
        <v>0</v>
      </c>
      <c r="AF4323" s="11">
        <v>0</v>
      </c>
      <c r="AG4323" s="11">
        <v>0</v>
      </c>
      <c r="AH4323" s="11">
        <v>7185000</v>
      </c>
      <c r="AI4323" s="11">
        <v>0</v>
      </c>
      <c r="AJ4323" s="11">
        <v>0</v>
      </c>
      <c r="AK4323" s="11">
        <v>150000000</v>
      </c>
      <c r="AL4323" s="11">
        <v>152030804</v>
      </c>
      <c r="AM4323" s="11">
        <v>0</v>
      </c>
      <c r="AN4323" s="11">
        <v>0</v>
      </c>
      <c r="AO43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3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202030804</v>
      </c>
      <c r="AR43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3" s="11">
        <f>Table_PBS_SQL_DB2_PBSSQL_PBS_NDP_Tina_CG_QtrlyPerformance_Final[[#This Row],[GOU REL]]+Table_PBS_SQL_DB2_PBSSQL_PBS_NDP_Tina_CG_QtrlyPerformance_Final[[#This Row],[EXT REL]]</f>
        <v>200000000</v>
      </c>
      <c r="AT4323" s="11">
        <f>Table_PBS_SQL_DB2_PBSSQL_PBS_NDP_Tina_CG_QtrlyPerformance_Final[[#This Row],[GOU EXP]]+Table_PBS_SQL_DB2_PBSSQL_PBS_NDP_Tina_CG_QtrlyPerformance_Final[[#This Row],[EXT EXP]]</f>
        <v>202030804</v>
      </c>
      <c r="AU4323" s="11" t="str">
        <f>IF(Table_PBS_SQL_DB2_PBSSQL_PBS_NDP_Tina_CG_QtrlyPerformance_Final[[#This Row],[Item_Code]]&gt;"300000", "Capital", "Recurrent")</f>
        <v>Recurrent</v>
      </c>
    </row>
    <row r="4324" spans="1:47" x14ac:dyDescent="0.25">
      <c r="A4324" t="s">
        <v>77</v>
      </c>
      <c r="B4324" t="s">
        <v>78</v>
      </c>
      <c r="C4324" t="s">
        <v>202</v>
      </c>
      <c r="D4324" t="s">
        <v>1336</v>
      </c>
      <c r="E4324" t="s">
        <v>31</v>
      </c>
      <c r="F4324" t="s">
        <v>1337</v>
      </c>
      <c r="G4324" t="s">
        <v>75</v>
      </c>
      <c r="H4324" t="s">
        <v>1338</v>
      </c>
      <c r="I4324" t="s">
        <v>493</v>
      </c>
      <c r="J4324" t="s">
        <v>1345</v>
      </c>
      <c r="K4324" t="s">
        <v>204</v>
      </c>
      <c r="L4324" t="s">
        <v>2112</v>
      </c>
      <c r="M4324" t="s">
        <v>1341</v>
      </c>
      <c r="N4324" t="s">
        <v>1348</v>
      </c>
      <c r="O4324" t="s">
        <v>975</v>
      </c>
      <c r="P4324" t="s">
        <v>976</v>
      </c>
      <c r="Q4324" s="11">
        <v>0</v>
      </c>
      <c r="R4324" s="11">
        <v>0</v>
      </c>
      <c r="S4324" s="11">
        <v>0</v>
      </c>
      <c r="T4324" s="11">
        <v>0</v>
      </c>
      <c r="U4324" s="11">
        <v>26000000000</v>
      </c>
      <c r="V4324" s="11">
        <v>0</v>
      </c>
      <c r="W4324" s="11">
        <v>26000000000</v>
      </c>
      <c r="X4324" s="11">
        <v>0</v>
      </c>
      <c r="Y4324" s="11">
        <v>6842863170</v>
      </c>
      <c r="Z4324" s="11">
        <v>6842863170</v>
      </c>
      <c r="AA4324" s="11">
        <v>0</v>
      </c>
      <c r="AB4324" s="11">
        <v>0</v>
      </c>
      <c r="AC4324" s="11">
        <v>4750000000</v>
      </c>
      <c r="AD4324" s="11">
        <v>4750000000</v>
      </c>
      <c r="AE4324" s="11">
        <v>0</v>
      </c>
      <c r="AF4324" s="11">
        <v>0</v>
      </c>
      <c r="AG4324" s="11">
        <v>6300000000</v>
      </c>
      <c r="AH4324" s="11">
        <v>6300000000</v>
      </c>
      <c r="AI4324" s="11">
        <v>0</v>
      </c>
      <c r="AJ4324" s="11">
        <v>0</v>
      </c>
      <c r="AK4324" s="11">
        <v>8107136830</v>
      </c>
      <c r="AL4324" s="11">
        <v>8107136830</v>
      </c>
      <c r="AM4324" s="11">
        <v>0</v>
      </c>
      <c r="AN4324" s="11">
        <v>0</v>
      </c>
      <c r="AO43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26000000000</v>
      </c>
      <c r="AP43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26000000000</v>
      </c>
      <c r="AR43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4" s="11">
        <f>Table_PBS_SQL_DB2_PBSSQL_PBS_NDP_Tina_CG_QtrlyPerformance_Final[[#This Row],[GOU REL]]+Table_PBS_SQL_DB2_PBSSQL_PBS_NDP_Tina_CG_QtrlyPerformance_Final[[#This Row],[EXT REL]]</f>
        <v>26000000000</v>
      </c>
      <c r="AT4324" s="11">
        <f>Table_PBS_SQL_DB2_PBSSQL_PBS_NDP_Tina_CG_QtrlyPerformance_Final[[#This Row],[GOU EXP]]+Table_PBS_SQL_DB2_PBSSQL_PBS_NDP_Tina_CG_QtrlyPerformance_Final[[#This Row],[EXT EXP]]</f>
        <v>26000000000</v>
      </c>
      <c r="AU4324" s="11" t="str">
        <f>IF(Table_PBS_SQL_DB2_PBSSQL_PBS_NDP_Tina_CG_QtrlyPerformance_Final[[#This Row],[Item_Code]]&gt;"300000", "Capital", "Recurrent")</f>
        <v>Recurrent</v>
      </c>
    </row>
    <row r="4325" spans="1:47" x14ac:dyDescent="0.25">
      <c r="A4325" t="s">
        <v>77</v>
      </c>
      <c r="B4325" t="s">
        <v>78</v>
      </c>
      <c r="C4325" t="s">
        <v>202</v>
      </c>
      <c r="D4325" t="s">
        <v>1336</v>
      </c>
      <c r="E4325" t="s">
        <v>31</v>
      </c>
      <c r="F4325" t="s">
        <v>1337</v>
      </c>
      <c r="G4325" t="s">
        <v>75</v>
      </c>
      <c r="H4325" t="s">
        <v>1338</v>
      </c>
      <c r="I4325" t="s">
        <v>493</v>
      </c>
      <c r="J4325" t="s">
        <v>1345</v>
      </c>
      <c r="K4325" t="s">
        <v>1346</v>
      </c>
      <c r="L4325" t="s">
        <v>1347</v>
      </c>
      <c r="M4325" t="s">
        <v>1341</v>
      </c>
      <c r="N4325" t="s">
        <v>1348</v>
      </c>
      <c r="O4325" t="s">
        <v>975</v>
      </c>
      <c r="P4325" t="s">
        <v>976</v>
      </c>
      <c r="Q4325" s="11">
        <v>0</v>
      </c>
      <c r="R4325" s="11">
        <v>0</v>
      </c>
      <c r="S4325" s="11">
        <v>0</v>
      </c>
      <c r="T4325" s="11">
        <v>0</v>
      </c>
      <c r="U4325" s="11">
        <v>10000000000</v>
      </c>
      <c r="V4325" s="11">
        <v>0</v>
      </c>
      <c r="W4325" s="11">
        <v>10000000000</v>
      </c>
      <c r="X4325" s="11">
        <v>0</v>
      </c>
      <c r="Y4325" s="11">
        <v>2201223561</v>
      </c>
      <c r="Z4325" s="11">
        <v>2201223561</v>
      </c>
      <c r="AA4325" s="11">
        <v>0</v>
      </c>
      <c r="AB4325" s="11">
        <v>0</v>
      </c>
      <c r="AC4325" s="11">
        <v>3000000000</v>
      </c>
      <c r="AD4325" s="11">
        <v>3000000000</v>
      </c>
      <c r="AE4325" s="11">
        <v>0</v>
      </c>
      <c r="AF4325" s="11">
        <v>0</v>
      </c>
      <c r="AG4325" s="11">
        <v>2700000000</v>
      </c>
      <c r="AH4325" s="11">
        <v>2700000000</v>
      </c>
      <c r="AI4325" s="11">
        <v>0</v>
      </c>
      <c r="AJ4325" s="11">
        <v>0</v>
      </c>
      <c r="AK4325" s="11">
        <v>2098776439</v>
      </c>
      <c r="AL4325" s="11">
        <v>2098776439</v>
      </c>
      <c r="AM4325" s="11">
        <v>0</v>
      </c>
      <c r="AN4325" s="11">
        <v>0</v>
      </c>
      <c r="AO43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10000000000</v>
      </c>
      <c r="AP43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10000000000</v>
      </c>
      <c r="AR43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5" s="11">
        <f>Table_PBS_SQL_DB2_PBSSQL_PBS_NDP_Tina_CG_QtrlyPerformance_Final[[#This Row],[GOU REL]]+Table_PBS_SQL_DB2_PBSSQL_PBS_NDP_Tina_CG_QtrlyPerformance_Final[[#This Row],[EXT REL]]</f>
        <v>10000000000</v>
      </c>
      <c r="AT4325" s="11">
        <f>Table_PBS_SQL_DB2_PBSSQL_PBS_NDP_Tina_CG_QtrlyPerformance_Final[[#This Row],[GOU EXP]]+Table_PBS_SQL_DB2_PBSSQL_PBS_NDP_Tina_CG_QtrlyPerformance_Final[[#This Row],[EXT EXP]]</f>
        <v>10000000000</v>
      </c>
      <c r="AU4325" s="11" t="str">
        <f>IF(Table_PBS_SQL_DB2_PBSSQL_PBS_NDP_Tina_CG_QtrlyPerformance_Final[[#This Row],[Item_Code]]&gt;"300000", "Capital", "Recurrent")</f>
        <v>Recurrent</v>
      </c>
    </row>
    <row r="4326" spans="1:47" x14ac:dyDescent="0.25">
      <c r="A4326" t="s">
        <v>77</v>
      </c>
      <c r="B4326" t="s">
        <v>78</v>
      </c>
      <c r="C4326" t="s">
        <v>202</v>
      </c>
      <c r="D4326" t="s">
        <v>1336</v>
      </c>
      <c r="E4326" t="s">
        <v>31</v>
      </c>
      <c r="F4326" t="s">
        <v>1337</v>
      </c>
      <c r="G4326" t="s">
        <v>75</v>
      </c>
      <c r="H4326" t="s">
        <v>1338</v>
      </c>
      <c r="I4326" t="s">
        <v>493</v>
      </c>
      <c r="J4326" t="s">
        <v>1345</v>
      </c>
      <c r="K4326" t="s">
        <v>208</v>
      </c>
      <c r="L4326" t="s">
        <v>2113</v>
      </c>
      <c r="M4326" t="s">
        <v>1341</v>
      </c>
      <c r="N4326" t="s">
        <v>1348</v>
      </c>
      <c r="O4326" t="s">
        <v>1025</v>
      </c>
      <c r="P4326" t="s">
        <v>1026</v>
      </c>
      <c r="Q4326" s="11">
        <v>0</v>
      </c>
      <c r="R4326" s="11">
        <v>0</v>
      </c>
      <c r="S4326" s="11">
        <v>0</v>
      </c>
      <c r="T4326" s="11">
        <v>0</v>
      </c>
      <c r="U4326" s="11">
        <v>1500000000</v>
      </c>
      <c r="V4326" s="11">
        <v>0</v>
      </c>
      <c r="W4326" s="11">
        <v>1500000000</v>
      </c>
      <c r="X4326" s="11">
        <v>0</v>
      </c>
      <c r="Y4326" s="11">
        <v>0</v>
      </c>
      <c r="Z4326" s="11">
        <v>0</v>
      </c>
      <c r="AA4326" s="11">
        <v>0</v>
      </c>
      <c r="AB4326" s="11">
        <v>0</v>
      </c>
      <c r="AC4326" s="11">
        <v>0</v>
      </c>
      <c r="AD4326" s="11">
        <v>0</v>
      </c>
      <c r="AE4326" s="11">
        <v>0</v>
      </c>
      <c r="AF4326" s="11">
        <v>0</v>
      </c>
      <c r="AG4326" s="11">
        <v>1500000000</v>
      </c>
      <c r="AH4326" s="11">
        <v>1500000000</v>
      </c>
      <c r="AI4326" s="11">
        <v>0</v>
      </c>
      <c r="AJ4326" s="11">
        <v>0</v>
      </c>
      <c r="AK4326" s="11">
        <v>0</v>
      </c>
      <c r="AL4326" s="11">
        <v>0</v>
      </c>
      <c r="AM4326" s="11">
        <v>0</v>
      </c>
      <c r="AN4326" s="11">
        <v>0</v>
      </c>
      <c r="AO43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1500000000</v>
      </c>
      <c r="AP43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1500000000</v>
      </c>
      <c r="AR43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6" s="11">
        <f>Table_PBS_SQL_DB2_PBSSQL_PBS_NDP_Tina_CG_QtrlyPerformance_Final[[#This Row],[GOU REL]]+Table_PBS_SQL_DB2_PBSSQL_PBS_NDP_Tina_CG_QtrlyPerformance_Final[[#This Row],[EXT REL]]</f>
        <v>1500000000</v>
      </c>
      <c r="AT4326" s="11">
        <f>Table_PBS_SQL_DB2_PBSSQL_PBS_NDP_Tina_CG_QtrlyPerformance_Final[[#This Row],[GOU EXP]]+Table_PBS_SQL_DB2_PBSSQL_PBS_NDP_Tina_CG_QtrlyPerformance_Final[[#This Row],[EXT EXP]]</f>
        <v>1500000000</v>
      </c>
      <c r="AU4326" s="11" t="str">
        <f>IF(Table_PBS_SQL_DB2_PBSSQL_PBS_NDP_Tina_CG_QtrlyPerformance_Final[[#This Row],[Item_Code]]&gt;"300000", "Capital", "Recurrent")</f>
        <v>Recurrent</v>
      </c>
    </row>
    <row r="4327" spans="1:47" x14ac:dyDescent="0.25">
      <c r="A4327" t="s">
        <v>77</v>
      </c>
      <c r="B4327" t="s">
        <v>78</v>
      </c>
      <c r="C4327" t="s">
        <v>202</v>
      </c>
      <c r="D4327" t="s">
        <v>1336</v>
      </c>
      <c r="E4327" t="s">
        <v>75</v>
      </c>
      <c r="F4327" t="s">
        <v>1349</v>
      </c>
      <c r="G4327" t="s">
        <v>75</v>
      </c>
      <c r="H4327" t="s">
        <v>1338</v>
      </c>
      <c r="I4327" t="s">
        <v>896</v>
      </c>
      <c r="J4327" t="s">
        <v>897</v>
      </c>
      <c r="K4327" t="s">
        <v>2114</v>
      </c>
      <c r="L4327" t="s">
        <v>2115</v>
      </c>
      <c r="M4327" t="s">
        <v>1352</v>
      </c>
      <c r="N4327" t="s">
        <v>1353</v>
      </c>
      <c r="O4327" t="s">
        <v>975</v>
      </c>
      <c r="P4327" t="s">
        <v>976</v>
      </c>
      <c r="Q4327" s="11">
        <v>0</v>
      </c>
      <c r="R4327" s="11">
        <v>0</v>
      </c>
      <c r="S4327" s="11">
        <v>0</v>
      </c>
      <c r="T4327" s="11">
        <v>0</v>
      </c>
      <c r="U4327" s="11">
        <v>0</v>
      </c>
      <c r="V4327" s="11">
        <v>0</v>
      </c>
      <c r="W4327" s="11">
        <v>0</v>
      </c>
      <c r="X4327" s="11">
        <v>0</v>
      </c>
      <c r="Y4327" s="11">
        <v>0</v>
      </c>
      <c r="Z4327" s="11">
        <v>0</v>
      </c>
      <c r="AA4327" s="11">
        <v>0</v>
      </c>
      <c r="AB4327" s="11">
        <v>0</v>
      </c>
      <c r="AC4327" s="11">
        <v>0</v>
      </c>
      <c r="AD4327" s="11">
        <v>0</v>
      </c>
      <c r="AE4327" s="11">
        <v>0</v>
      </c>
      <c r="AF4327" s="11">
        <v>0</v>
      </c>
      <c r="AG4327" s="11">
        <v>0</v>
      </c>
      <c r="AH4327" s="11">
        <v>0</v>
      </c>
      <c r="AI4327" s="11">
        <v>0</v>
      </c>
      <c r="AJ4327" s="11">
        <v>0</v>
      </c>
      <c r="AK4327" s="11">
        <v>0</v>
      </c>
      <c r="AL4327" s="11">
        <v>0</v>
      </c>
      <c r="AM4327" s="11">
        <v>16677133980</v>
      </c>
      <c r="AN4327" s="11">
        <v>16677133980</v>
      </c>
      <c r="AO43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16677133980</v>
      </c>
      <c r="AQ43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16677133980</v>
      </c>
      <c r="AS4327" s="11">
        <f>Table_PBS_SQL_DB2_PBSSQL_PBS_NDP_Tina_CG_QtrlyPerformance_Final[[#This Row],[GOU REL]]+Table_PBS_SQL_DB2_PBSSQL_PBS_NDP_Tina_CG_QtrlyPerformance_Final[[#This Row],[EXT REL]]</f>
        <v>16677133980</v>
      </c>
      <c r="AT4327" s="11">
        <f>Table_PBS_SQL_DB2_PBSSQL_PBS_NDP_Tina_CG_QtrlyPerformance_Final[[#This Row],[GOU EXP]]+Table_PBS_SQL_DB2_PBSSQL_PBS_NDP_Tina_CG_QtrlyPerformance_Final[[#This Row],[EXT EXP]]</f>
        <v>16677133980</v>
      </c>
      <c r="AU4327" s="11" t="str">
        <f>IF(Table_PBS_SQL_DB2_PBSSQL_PBS_NDP_Tina_CG_QtrlyPerformance_Final[[#This Row],[Item_Code]]&gt;"300000", "Capital", "Recurrent")</f>
        <v>Recurrent</v>
      </c>
    </row>
    <row r="4328" spans="1:47" x14ac:dyDescent="0.25">
      <c r="A4328" t="s">
        <v>77</v>
      </c>
      <c r="B4328" t="s">
        <v>78</v>
      </c>
      <c r="C4328" t="s">
        <v>202</v>
      </c>
      <c r="D4328" t="s">
        <v>1336</v>
      </c>
      <c r="E4328" t="s">
        <v>75</v>
      </c>
      <c r="F4328" t="s">
        <v>1349</v>
      </c>
      <c r="G4328" t="s">
        <v>75</v>
      </c>
      <c r="H4328" t="s">
        <v>1338</v>
      </c>
      <c r="I4328" t="s">
        <v>493</v>
      </c>
      <c r="J4328" t="s">
        <v>1345</v>
      </c>
      <c r="K4328" t="s">
        <v>2114</v>
      </c>
      <c r="L4328" t="s">
        <v>2115</v>
      </c>
      <c r="M4328" t="s">
        <v>1352</v>
      </c>
      <c r="N4328" t="s">
        <v>1353</v>
      </c>
      <c r="O4328" t="s">
        <v>1025</v>
      </c>
      <c r="P4328" t="s">
        <v>1026</v>
      </c>
      <c r="Q4328" s="11">
        <v>0</v>
      </c>
      <c r="R4328" s="11">
        <v>0</v>
      </c>
      <c r="S4328" s="11">
        <v>0</v>
      </c>
      <c r="T4328" s="11">
        <v>0</v>
      </c>
      <c r="U4328" s="11">
        <v>500000000</v>
      </c>
      <c r="V4328" s="11">
        <v>0</v>
      </c>
      <c r="W4328" s="11">
        <v>500000000</v>
      </c>
      <c r="X4328" s="11">
        <v>0</v>
      </c>
      <c r="Y4328" s="11">
        <v>0</v>
      </c>
      <c r="Z4328" s="11">
        <v>0</v>
      </c>
      <c r="AA4328" s="11">
        <v>0</v>
      </c>
      <c r="AB4328" s="11">
        <v>0</v>
      </c>
      <c r="AC4328" s="11">
        <v>100000000</v>
      </c>
      <c r="AD4328" s="11">
        <v>11875000</v>
      </c>
      <c r="AE4328" s="11">
        <v>0</v>
      </c>
      <c r="AF4328" s="11">
        <v>0</v>
      </c>
      <c r="AG4328" s="11">
        <v>40000000</v>
      </c>
      <c r="AH4328" s="11">
        <v>40000000</v>
      </c>
      <c r="AI4328" s="11">
        <v>0</v>
      </c>
      <c r="AJ4328" s="11">
        <v>0</v>
      </c>
      <c r="AK4328" s="11">
        <v>215750000</v>
      </c>
      <c r="AL4328" s="11">
        <v>303875000</v>
      </c>
      <c r="AM4328" s="11">
        <v>0</v>
      </c>
      <c r="AN4328" s="11">
        <v>0</v>
      </c>
      <c r="AO43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355750000</v>
      </c>
      <c r="AP43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355750000</v>
      </c>
      <c r="AR43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8" s="11">
        <f>Table_PBS_SQL_DB2_PBSSQL_PBS_NDP_Tina_CG_QtrlyPerformance_Final[[#This Row],[GOU REL]]+Table_PBS_SQL_DB2_PBSSQL_PBS_NDP_Tina_CG_QtrlyPerformance_Final[[#This Row],[EXT REL]]</f>
        <v>355750000</v>
      </c>
      <c r="AT4328" s="11">
        <f>Table_PBS_SQL_DB2_PBSSQL_PBS_NDP_Tina_CG_QtrlyPerformance_Final[[#This Row],[GOU EXP]]+Table_PBS_SQL_DB2_PBSSQL_PBS_NDP_Tina_CG_QtrlyPerformance_Final[[#This Row],[EXT EXP]]</f>
        <v>355750000</v>
      </c>
      <c r="AU4328" s="11" t="str">
        <f>IF(Table_PBS_SQL_DB2_PBSSQL_PBS_NDP_Tina_CG_QtrlyPerformance_Final[[#This Row],[Item_Code]]&gt;"300000", "Capital", "Recurrent")</f>
        <v>Recurrent</v>
      </c>
    </row>
    <row r="4329" spans="1:47" x14ac:dyDescent="0.25">
      <c r="A4329" t="s">
        <v>77</v>
      </c>
      <c r="B4329" t="s">
        <v>78</v>
      </c>
      <c r="C4329" t="s">
        <v>202</v>
      </c>
      <c r="D4329" t="s">
        <v>1336</v>
      </c>
      <c r="E4329" t="s">
        <v>75</v>
      </c>
      <c r="F4329" t="s">
        <v>1349</v>
      </c>
      <c r="G4329" t="s">
        <v>75</v>
      </c>
      <c r="H4329" t="s">
        <v>1338</v>
      </c>
      <c r="I4329" t="s">
        <v>493</v>
      </c>
      <c r="J4329" t="s">
        <v>1345</v>
      </c>
      <c r="K4329" t="s">
        <v>1829</v>
      </c>
      <c r="L4329" t="s">
        <v>1830</v>
      </c>
      <c r="M4329" t="s">
        <v>1365</v>
      </c>
      <c r="N4329" t="s">
        <v>1366</v>
      </c>
      <c r="O4329" t="s">
        <v>1941</v>
      </c>
      <c r="P4329" t="s">
        <v>1942</v>
      </c>
      <c r="Q4329" s="11">
        <v>0</v>
      </c>
      <c r="R4329" s="11">
        <v>0</v>
      </c>
      <c r="S4329" s="11">
        <v>0</v>
      </c>
      <c r="T4329" s="11">
        <v>0</v>
      </c>
      <c r="U4329" s="11">
        <v>4250000000</v>
      </c>
      <c r="V4329" s="11">
        <v>0</v>
      </c>
      <c r="W4329" s="11">
        <v>4250000000</v>
      </c>
      <c r="X4329" s="11">
        <v>0</v>
      </c>
      <c r="Y4329" s="11">
        <v>0</v>
      </c>
      <c r="Z4329" s="11">
        <v>0</v>
      </c>
      <c r="AA4329" s="11">
        <v>0</v>
      </c>
      <c r="AB4329" s="11">
        <v>0</v>
      </c>
      <c r="AC4329" s="11">
        <v>4250000000</v>
      </c>
      <c r="AD4329" s="11">
        <v>4250000000</v>
      </c>
      <c r="AE4329" s="11">
        <v>0</v>
      </c>
      <c r="AF4329" s="11">
        <v>0</v>
      </c>
      <c r="AG4329" s="11">
        <v>0</v>
      </c>
      <c r="AH4329" s="11">
        <v>0</v>
      </c>
      <c r="AI4329" s="11">
        <v>0</v>
      </c>
      <c r="AJ4329" s="11">
        <v>0</v>
      </c>
      <c r="AK4329" s="11">
        <v>0</v>
      </c>
      <c r="AL4329" s="11">
        <v>0</v>
      </c>
      <c r="AM4329" s="11">
        <v>0</v>
      </c>
      <c r="AN4329" s="11">
        <v>0</v>
      </c>
      <c r="AO43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4250000000</v>
      </c>
      <c r="AP43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4250000000</v>
      </c>
      <c r="AR43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29" s="11">
        <f>Table_PBS_SQL_DB2_PBSSQL_PBS_NDP_Tina_CG_QtrlyPerformance_Final[[#This Row],[GOU REL]]+Table_PBS_SQL_DB2_PBSSQL_PBS_NDP_Tina_CG_QtrlyPerformance_Final[[#This Row],[EXT REL]]</f>
        <v>4250000000</v>
      </c>
      <c r="AT4329" s="11">
        <f>Table_PBS_SQL_DB2_PBSSQL_PBS_NDP_Tina_CG_QtrlyPerformance_Final[[#This Row],[GOU EXP]]+Table_PBS_SQL_DB2_PBSSQL_PBS_NDP_Tina_CG_QtrlyPerformance_Final[[#This Row],[EXT EXP]]</f>
        <v>4250000000</v>
      </c>
      <c r="AU4329" s="11" t="str">
        <f>IF(Table_PBS_SQL_DB2_PBSSQL_PBS_NDP_Tina_CG_QtrlyPerformance_Final[[#This Row],[Item_Code]]&gt;"300000", "Capital", "Recurrent")</f>
        <v>Recurrent</v>
      </c>
    </row>
    <row r="4330" spans="1:47" x14ac:dyDescent="0.25">
      <c r="A4330" t="s">
        <v>77</v>
      </c>
      <c r="B4330" t="s">
        <v>78</v>
      </c>
      <c r="C4330" t="s">
        <v>202</v>
      </c>
      <c r="D4330" t="s">
        <v>1336</v>
      </c>
      <c r="E4330" t="s">
        <v>75</v>
      </c>
      <c r="F4330" t="s">
        <v>1349</v>
      </c>
      <c r="G4330" t="s">
        <v>75</v>
      </c>
      <c r="H4330" t="s">
        <v>1338</v>
      </c>
      <c r="I4330" t="s">
        <v>493</v>
      </c>
      <c r="J4330" t="s">
        <v>1345</v>
      </c>
      <c r="K4330" t="s">
        <v>212</v>
      </c>
      <c r="L4330" t="s">
        <v>2189</v>
      </c>
      <c r="M4330" t="s">
        <v>1352</v>
      </c>
      <c r="N4330" t="s">
        <v>1353</v>
      </c>
      <c r="O4330" t="s">
        <v>1192</v>
      </c>
      <c r="P4330" t="s">
        <v>1193</v>
      </c>
      <c r="Q4330" s="11">
        <v>0</v>
      </c>
      <c r="R4330" s="11">
        <v>0</v>
      </c>
      <c r="S4330" s="11">
        <v>0</v>
      </c>
      <c r="T4330" s="11">
        <v>0</v>
      </c>
      <c r="U4330" s="11">
        <v>444000000</v>
      </c>
      <c r="V4330" s="11">
        <v>0</v>
      </c>
      <c r="W4330" s="11">
        <v>444000000</v>
      </c>
      <c r="X4330" s="11">
        <v>0</v>
      </c>
      <c r="Y4330" s="11">
        <v>0</v>
      </c>
      <c r="Z4330" s="11">
        <v>0</v>
      </c>
      <c r="AA4330" s="11">
        <v>0</v>
      </c>
      <c r="AB4330" s="11">
        <v>0</v>
      </c>
      <c r="AC4330" s="11">
        <v>100000000</v>
      </c>
      <c r="AD4330" s="11">
        <v>11875000</v>
      </c>
      <c r="AE4330" s="11">
        <v>0</v>
      </c>
      <c r="AF4330" s="11">
        <v>0</v>
      </c>
      <c r="AG4330" s="11">
        <v>35000000</v>
      </c>
      <c r="AH4330" s="11">
        <v>35000000</v>
      </c>
      <c r="AI4330" s="11">
        <v>0</v>
      </c>
      <c r="AJ4330" s="11">
        <v>0</v>
      </c>
      <c r="AK4330" s="11">
        <v>0</v>
      </c>
      <c r="AL4330" s="11">
        <v>88125000</v>
      </c>
      <c r="AM4330" s="11">
        <v>0</v>
      </c>
      <c r="AN4330" s="11">
        <v>0</v>
      </c>
      <c r="AO43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135000000</v>
      </c>
      <c r="AP43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135000000</v>
      </c>
      <c r="AR43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0" s="11">
        <f>Table_PBS_SQL_DB2_PBSSQL_PBS_NDP_Tina_CG_QtrlyPerformance_Final[[#This Row],[GOU REL]]+Table_PBS_SQL_DB2_PBSSQL_PBS_NDP_Tina_CG_QtrlyPerformance_Final[[#This Row],[EXT REL]]</f>
        <v>135000000</v>
      </c>
      <c r="AT4330" s="11">
        <f>Table_PBS_SQL_DB2_PBSSQL_PBS_NDP_Tina_CG_QtrlyPerformance_Final[[#This Row],[GOU EXP]]+Table_PBS_SQL_DB2_PBSSQL_PBS_NDP_Tina_CG_QtrlyPerformance_Final[[#This Row],[EXT EXP]]</f>
        <v>135000000</v>
      </c>
      <c r="AU4330" s="11" t="str">
        <f>IF(Table_PBS_SQL_DB2_PBSSQL_PBS_NDP_Tina_CG_QtrlyPerformance_Final[[#This Row],[Item_Code]]&gt;"300000", "Capital", "Recurrent")</f>
        <v>Recurrent</v>
      </c>
    </row>
    <row r="4331" spans="1:47" x14ac:dyDescent="0.25">
      <c r="A4331" t="s">
        <v>77</v>
      </c>
      <c r="B4331" t="s">
        <v>78</v>
      </c>
      <c r="C4331" t="s">
        <v>202</v>
      </c>
      <c r="D4331" t="s">
        <v>1336</v>
      </c>
      <c r="E4331" t="s">
        <v>75</v>
      </c>
      <c r="F4331" t="s">
        <v>1349</v>
      </c>
      <c r="G4331" t="s">
        <v>75</v>
      </c>
      <c r="H4331" t="s">
        <v>1338</v>
      </c>
      <c r="I4331" t="s">
        <v>507</v>
      </c>
      <c r="J4331" t="s">
        <v>1357</v>
      </c>
      <c r="K4331" t="s">
        <v>1358</v>
      </c>
      <c r="L4331" t="s">
        <v>1359</v>
      </c>
      <c r="M4331" t="s">
        <v>2118</v>
      </c>
      <c r="N4331" t="s">
        <v>2119</v>
      </c>
      <c r="O4331" t="s">
        <v>1192</v>
      </c>
      <c r="P4331" t="s">
        <v>1193</v>
      </c>
      <c r="Q4331" s="11">
        <v>0</v>
      </c>
      <c r="R4331" s="11">
        <v>0</v>
      </c>
      <c r="S4331" s="11">
        <v>0</v>
      </c>
      <c r="T4331" s="11">
        <v>0</v>
      </c>
      <c r="U4331" s="11">
        <v>1153000000</v>
      </c>
      <c r="V4331" s="11">
        <v>0</v>
      </c>
      <c r="W4331" s="11">
        <v>1153000000</v>
      </c>
      <c r="X4331" s="11">
        <v>0</v>
      </c>
      <c r="Y4331" s="11">
        <v>0</v>
      </c>
      <c r="Z4331" s="11">
        <v>0</v>
      </c>
      <c r="AA4331" s="11">
        <v>0</v>
      </c>
      <c r="AB4331" s="11">
        <v>0</v>
      </c>
      <c r="AC4331" s="11">
        <v>0</v>
      </c>
      <c r="AD4331" s="11">
        <v>0</v>
      </c>
      <c r="AE4331" s="11">
        <v>0</v>
      </c>
      <c r="AF4331" s="11">
        <v>0</v>
      </c>
      <c r="AG4331" s="11">
        <v>0</v>
      </c>
      <c r="AH4331" s="11">
        <v>0</v>
      </c>
      <c r="AI4331" s="11">
        <v>0</v>
      </c>
      <c r="AJ4331" s="11">
        <v>0</v>
      </c>
      <c r="AK4331" s="11">
        <v>0</v>
      </c>
      <c r="AL4331" s="11">
        <v>0</v>
      </c>
      <c r="AM4331" s="11">
        <v>0</v>
      </c>
      <c r="AN4331" s="11">
        <v>0</v>
      </c>
      <c r="AO43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1" s="11">
        <f>Table_PBS_SQL_DB2_PBSSQL_PBS_NDP_Tina_CG_QtrlyPerformance_Final[[#This Row],[GOU REL]]+Table_PBS_SQL_DB2_PBSSQL_PBS_NDP_Tina_CG_QtrlyPerformance_Final[[#This Row],[EXT REL]]</f>
        <v>0</v>
      </c>
      <c r="AT4331" s="11">
        <f>Table_PBS_SQL_DB2_PBSSQL_PBS_NDP_Tina_CG_QtrlyPerformance_Final[[#This Row],[GOU EXP]]+Table_PBS_SQL_DB2_PBSSQL_PBS_NDP_Tina_CG_QtrlyPerformance_Final[[#This Row],[EXT EXP]]</f>
        <v>0</v>
      </c>
      <c r="AU4331" s="11" t="str">
        <f>IF(Table_PBS_SQL_DB2_PBSSQL_PBS_NDP_Tina_CG_QtrlyPerformance_Final[[#This Row],[Item_Code]]&gt;"300000", "Capital", "Recurrent")</f>
        <v>Recurrent</v>
      </c>
    </row>
    <row r="4332" spans="1:47" x14ac:dyDescent="0.25">
      <c r="A4332" t="s">
        <v>77</v>
      </c>
      <c r="B4332" t="s">
        <v>78</v>
      </c>
      <c r="C4332" t="s">
        <v>202</v>
      </c>
      <c r="D4332" t="s">
        <v>1336</v>
      </c>
      <c r="E4332" t="s">
        <v>75</v>
      </c>
      <c r="F4332" t="s">
        <v>1349</v>
      </c>
      <c r="G4332" t="s">
        <v>75</v>
      </c>
      <c r="H4332" t="s">
        <v>1338</v>
      </c>
      <c r="I4332" t="s">
        <v>507</v>
      </c>
      <c r="J4332" t="s">
        <v>1357</v>
      </c>
      <c r="K4332" t="s">
        <v>1995</v>
      </c>
      <c r="L4332" t="s">
        <v>1996</v>
      </c>
      <c r="M4332" t="s">
        <v>1365</v>
      </c>
      <c r="N4332" t="s">
        <v>1366</v>
      </c>
      <c r="O4332" t="s">
        <v>1011</v>
      </c>
      <c r="P4332" t="s">
        <v>1012</v>
      </c>
      <c r="Q4332" s="11">
        <v>0</v>
      </c>
      <c r="R4332" s="11">
        <v>0</v>
      </c>
      <c r="S4332" s="11">
        <v>0</v>
      </c>
      <c r="T4332" s="11">
        <v>0</v>
      </c>
      <c r="U4332" s="11">
        <v>110880000</v>
      </c>
      <c r="V4332" s="11">
        <v>0</v>
      </c>
      <c r="W4332" s="11">
        <v>110880000</v>
      </c>
      <c r="X4332" s="11">
        <v>0</v>
      </c>
      <c r="Y4332" s="11">
        <v>0</v>
      </c>
      <c r="Z4332" s="11">
        <v>0</v>
      </c>
      <c r="AA4332" s="11">
        <v>0</v>
      </c>
      <c r="AB4332" s="11">
        <v>0</v>
      </c>
      <c r="AC4332" s="11">
        <v>15000000</v>
      </c>
      <c r="AD4332" s="11">
        <v>0</v>
      </c>
      <c r="AE4332" s="11">
        <v>0</v>
      </c>
      <c r="AF4332" s="11">
        <v>0</v>
      </c>
      <c r="AG4332" s="11">
        <v>50000000</v>
      </c>
      <c r="AH4332" s="11">
        <v>0</v>
      </c>
      <c r="AI4332" s="11">
        <v>0</v>
      </c>
      <c r="AJ4332" s="11">
        <v>0</v>
      </c>
      <c r="AK4332" s="11">
        <v>0</v>
      </c>
      <c r="AL4332" s="11">
        <v>65000000</v>
      </c>
      <c r="AM4332" s="11">
        <v>0</v>
      </c>
      <c r="AN4332" s="11">
        <v>0</v>
      </c>
      <c r="AO43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v>
      </c>
      <c r="AP43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65000000</v>
      </c>
      <c r="AR43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2" s="11">
        <f>Table_PBS_SQL_DB2_PBSSQL_PBS_NDP_Tina_CG_QtrlyPerformance_Final[[#This Row],[GOU REL]]+Table_PBS_SQL_DB2_PBSSQL_PBS_NDP_Tina_CG_QtrlyPerformance_Final[[#This Row],[EXT REL]]</f>
        <v>65000000</v>
      </c>
      <c r="AT4332" s="11">
        <f>Table_PBS_SQL_DB2_PBSSQL_PBS_NDP_Tina_CG_QtrlyPerformance_Final[[#This Row],[GOU EXP]]+Table_PBS_SQL_DB2_PBSSQL_PBS_NDP_Tina_CG_QtrlyPerformance_Final[[#This Row],[EXT EXP]]</f>
        <v>65000000</v>
      </c>
      <c r="AU4332" s="11" t="str">
        <f>IF(Table_PBS_SQL_DB2_PBSSQL_PBS_NDP_Tina_CG_QtrlyPerformance_Final[[#This Row],[Item_Code]]&gt;"300000", "Capital", "Recurrent")</f>
        <v>Recurrent</v>
      </c>
    </row>
    <row r="4333" spans="1:47" x14ac:dyDescent="0.25">
      <c r="A4333" t="s">
        <v>77</v>
      </c>
      <c r="B4333" t="s">
        <v>78</v>
      </c>
      <c r="C4333" t="s">
        <v>202</v>
      </c>
      <c r="D4333" t="s">
        <v>1336</v>
      </c>
      <c r="E4333" t="s">
        <v>75</v>
      </c>
      <c r="F4333" t="s">
        <v>1349</v>
      </c>
      <c r="G4333" t="s">
        <v>75</v>
      </c>
      <c r="H4333" t="s">
        <v>1338</v>
      </c>
      <c r="I4333" t="s">
        <v>507</v>
      </c>
      <c r="J4333" t="s">
        <v>1357</v>
      </c>
      <c r="K4333" t="s">
        <v>1363</v>
      </c>
      <c r="L4333" t="s">
        <v>1364</v>
      </c>
      <c r="M4333" t="s">
        <v>1365</v>
      </c>
      <c r="N4333" t="s">
        <v>1366</v>
      </c>
      <c r="O4333" t="s">
        <v>1011</v>
      </c>
      <c r="P4333" t="s">
        <v>1012</v>
      </c>
      <c r="Q4333" s="11">
        <v>0</v>
      </c>
      <c r="R4333" s="11">
        <v>0</v>
      </c>
      <c r="S4333" s="11">
        <v>0</v>
      </c>
      <c r="T4333" s="11">
        <v>0</v>
      </c>
      <c r="U4333" s="11">
        <v>18480000</v>
      </c>
      <c r="V4333" s="11">
        <v>0</v>
      </c>
      <c r="W4333" s="11">
        <v>18480000</v>
      </c>
      <c r="X4333" s="11">
        <v>0</v>
      </c>
      <c r="Y4333" s="11">
        <v>0</v>
      </c>
      <c r="Z4333" s="11">
        <v>0</v>
      </c>
      <c r="AA4333" s="11">
        <v>0</v>
      </c>
      <c r="AB4333" s="11">
        <v>0</v>
      </c>
      <c r="AC4333" s="11">
        <v>12000000</v>
      </c>
      <c r="AD4333" s="11">
        <v>0</v>
      </c>
      <c r="AE4333" s="11">
        <v>0</v>
      </c>
      <c r="AF4333" s="11">
        <v>0</v>
      </c>
      <c r="AG4333" s="11">
        <v>5000000</v>
      </c>
      <c r="AH4333" s="11">
        <v>0</v>
      </c>
      <c r="AI4333" s="11">
        <v>0</v>
      </c>
      <c r="AJ4333" s="11">
        <v>0</v>
      </c>
      <c r="AK4333" s="11">
        <v>0</v>
      </c>
      <c r="AL4333" s="11">
        <v>17000000</v>
      </c>
      <c r="AM4333" s="11">
        <v>0</v>
      </c>
      <c r="AN4333" s="11">
        <v>0</v>
      </c>
      <c r="AO43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v>
      </c>
      <c r="AP43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v>
      </c>
      <c r="AR43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3" s="11">
        <f>Table_PBS_SQL_DB2_PBSSQL_PBS_NDP_Tina_CG_QtrlyPerformance_Final[[#This Row],[GOU REL]]+Table_PBS_SQL_DB2_PBSSQL_PBS_NDP_Tina_CG_QtrlyPerformance_Final[[#This Row],[EXT REL]]</f>
        <v>17000000</v>
      </c>
      <c r="AT4333" s="11">
        <f>Table_PBS_SQL_DB2_PBSSQL_PBS_NDP_Tina_CG_QtrlyPerformance_Final[[#This Row],[GOU EXP]]+Table_PBS_SQL_DB2_PBSSQL_PBS_NDP_Tina_CG_QtrlyPerformance_Final[[#This Row],[EXT EXP]]</f>
        <v>17000000</v>
      </c>
      <c r="AU4333" s="11" t="str">
        <f>IF(Table_PBS_SQL_DB2_PBSSQL_PBS_NDP_Tina_CG_QtrlyPerformance_Final[[#This Row],[Item_Code]]&gt;"300000", "Capital", "Recurrent")</f>
        <v>Recurrent</v>
      </c>
    </row>
    <row r="4334" spans="1:47" x14ac:dyDescent="0.25">
      <c r="A4334" t="s">
        <v>77</v>
      </c>
      <c r="B4334" t="s">
        <v>78</v>
      </c>
      <c r="C4334" t="s">
        <v>202</v>
      </c>
      <c r="D4334" t="s">
        <v>1336</v>
      </c>
      <c r="E4334" t="s">
        <v>75</v>
      </c>
      <c r="F4334" t="s">
        <v>1349</v>
      </c>
      <c r="G4334" t="s">
        <v>75</v>
      </c>
      <c r="H4334" t="s">
        <v>1338</v>
      </c>
      <c r="I4334" t="s">
        <v>507</v>
      </c>
      <c r="J4334" t="s">
        <v>1357</v>
      </c>
      <c r="K4334" t="s">
        <v>1363</v>
      </c>
      <c r="L4334" t="s">
        <v>1364</v>
      </c>
      <c r="M4334" t="s">
        <v>1365</v>
      </c>
      <c r="N4334" t="s">
        <v>1366</v>
      </c>
      <c r="O4334" t="s">
        <v>922</v>
      </c>
      <c r="P4334" t="s">
        <v>923</v>
      </c>
      <c r="Q4334" s="11">
        <v>0</v>
      </c>
      <c r="R4334" s="11">
        <v>0</v>
      </c>
      <c r="S4334" s="11">
        <v>0</v>
      </c>
      <c r="T4334" s="11">
        <v>0</v>
      </c>
      <c r="U4334" s="11">
        <v>49712000</v>
      </c>
      <c r="V4334" s="11">
        <v>0</v>
      </c>
      <c r="W4334" s="11">
        <v>49712000</v>
      </c>
      <c r="X4334" s="11">
        <v>0</v>
      </c>
      <c r="Y4334" s="11">
        <v>0</v>
      </c>
      <c r="Z4334" s="11">
        <v>0</v>
      </c>
      <c r="AA4334" s="11">
        <v>0</v>
      </c>
      <c r="AB4334" s="11">
        <v>0</v>
      </c>
      <c r="AC4334" s="11">
        <v>49712000</v>
      </c>
      <c r="AD4334" s="11">
        <v>0</v>
      </c>
      <c r="AE4334" s="11">
        <v>0</v>
      </c>
      <c r="AF4334" s="11">
        <v>0</v>
      </c>
      <c r="AG4334" s="11">
        <v>0</v>
      </c>
      <c r="AH4334" s="11">
        <v>49712000</v>
      </c>
      <c r="AI4334" s="11">
        <v>0</v>
      </c>
      <c r="AJ4334" s="11">
        <v>0</v>
      </c>
      <c r="AK4334" s="11">
        <v>0</v>
      </c>
      <c r="AL4334" s="11">
        <v>0</v>
      </c>
      <c r="AM4334" s="11">
        <v>0</v>
      </c>
      <c r="AN4334" s="11">
        <v>0</v>
      </c>
      <c r="AO43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49712000</v>
      </c>
      <c r="AP43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49712000</v>
      </c>
      <c r="AR43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4" s="11">
        <f>Table_PBS_SQL_DB2_PBSSQL_PBS_NDP_Tina_CG_QtrlyPerformance_Final[[#This Row],[GOU REL]]+Table_PBS_SQL_DB2_PBSSQL_PBS_NDP_Tina_CG_QtrlyPerformance_Final[[#This Row],[EXT REL]]</f>
        <v>49712000</v>
      </c>
      <c r="AT4334" s="11">
        <f>Table_PBS_SQL_DB2_PBSSQL_PBS_NDP_Tina_CG_QtrlyPerformance_Final[[#This Row],[GOU EXP]]+Table_PBS_SQL_DB2_PBSSQL_PBS_NDP_Tina_CG_QtrlyPerformance_Final[[#This Row],[EXT EXP]]</f>
        <v>49712000</v>
      </c>
      <c r="AU4334" s="11" t="str">
        <f>IF(Table_PBS_SQL_DB2_PBSSQL_PBS_NDP_Tina_CG_QtrlyPerformance_Final[[#This Row],[Item_Code]]&gt;"300000", "Capital", "Recurrent")</f>
        <v>Recurrent</v>
      </c>
    </row>
    <row r="4335" spans="1:47" x14ac:dyDescent="0.25">
      <c r="A4335" t="s">
        <v>77</v>
      </c>
      <c r="B4335" t="s">
        <v>78</v>
      </c>
      <c r="C4335" t="s">
        <v>202</v>
      </c>
      <c r="D4335" t="s">
        <v>1336</v>
      </c>
      <c r="E4335" t="s">
        <v>75</v>
      </c>
      <c r="F4335" t="s">
        <v>1349</v>
      </c>
      <c r="G4335" t="s">
        <v>87</v>
      </c>
      <c r="H4335" t="s">
        <v>881</v>
      </c>
      <c r="I4335" t="s">
        <v>467</v>
      </c>
      <c r="J4335" t="s">
        <v>1367</v>
      </c>
      <c r="K4335" t="s">
        <v>80</v>
      </c>
      <c r="L4335" t="s">
        <v>1368</v>
      </c>
      <c r="M4335" t="s">
        <v>866</v>
      </c>
      <c r="N4335" t="s">
        <v>867</v>
      </c>
      <c r="O4335" t="s">
        <v>1004</v>
      </c>
      <c r="P4335" t="s">
        <v>868</v>
      </c>
      <c r="Q4335" s="11">
        <v>0</v>
      </c>
      <c r="R4335" s="11">
        <v>0</v>
      </c>
      <c r="S4335" s="11">
        <v>0</v>
      </c>
      <c r="T4335" s="11">
        <v>0</v>
      </c>
      <c r="U4335" s="11">
        <v>600000000</v>
      </c>
      <c r="V4335" s="11">
        <v>0</v>
      </c>
      <c r="W4335" s="11">
        <v>600000000</v>
      </c>
      <c r="X4335" s="11">
        <v>0</v>
      </c>
      <c r="Y4335" s="11">
        <v>0</v>
      </c>
      <c r="Z4335" s="11">
        <v>0</v>
      </c>
      <c r="AA4335" s="11">
        <v>0</v>
      </c>
      <c r="AB4335" s="11">
        <v>0</v>
      </c>
      <c r="AC4335" s="11">
        <v>220000000</v>
      </c>
      <c r="AD4335" s="11">
        <v>31000000</v>
      </c>
      <c r="AE4335" s="11">
        <v>0</v>
      </c>
      <c r="AF4335" s="11">
        <v>0</v>
      </c>
      <c r="AG4335" s="11">
        <v>38000000</v>
      </c>
      <c r="AH4335" s="11">
        <v>98856335</v>
      </c>
      <c r="AI4335" s="11">
        <v>0</v>
      </c>
      <c r="AJ4335" s="11">
        <v>0</v>
      </c>
      <c r="AK4335" s="11">
        <v>100000000</v>
      </c>
      <c r="AL4335" s="11">
        <v>209042875</v>
      </c>
      <c r="AM4335" s="11">
        <v>0</v>
      </c>
      <c r="AN4335" s="11">
        <v>0</v>
      </c>
      <c r="AO43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358000000</v>
      </c>
      <c r="AP43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338899210</v>
      </c>
      <c r="AR43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5" s="11">
        <f>Table_PBS_SQL_DB2_PBSSQL_PBS_NDP_Tina_CG_QtrlyPerformance_Final[[#This Row],[GOU REL]]+Table_PBS_SQL_DB2_PBSSQL_PBS_NDP_Tina_CG_QtrlyPerformance_Final[[#This Row],[EXT REL]]</f>
        <v>358000000</v>
      </c>
      <c r="AT4335" s="11">
        <f>Table_PBS_SQL_DB2_PBSSQL_PBS_NDP_Tina_CG_QtrlyPerformance_Final[[#This Row],[GOU EXP]]+Table_PBS_SQL_DB2_PBSSQL_PBS_NDP_Tina_CG_QtrlyPerformance_Final[[#This Row],[EXT EXP]]</f>
        <v>338899210</v>
      </c>
      <c r="AU4335" s="11" t="str">
        <f>IF(Table_PBS_SQL_DB2_PBSSQL_PBS_NDP_Tina_CG_QtrlyPerformance_Final[[#This Row],[Item_Code]]&gt;"300000", "Capital", "Recurrent")</f>
        <v>Recurrent</v>
      </c>
    </row>
    <row r="4336" spans="1:47" x14ac:dyDescent="0.25">
      <c r="A4336" t="s">
        <v>77</v>
      </c>
      <c r="B4336" t="s">
        <v>78</v>
      </c>
      <c r="C4336" t="s">
        <v>202</v>
      </c>
      <c r="D4336" t="s">
        <v>1336</v>
      </c>
      <c r="E4336" t="s">
        <v>75</v>
      </c>
      <c r="F4336" t="s">
        <v>1349</v>
      </c>
      <c r="G4336" t="s">
        <v>87</v>
      </c>
      <c r="H4336" t="s">
        <v>881</v>
      </c>
      <c r="I4336" t="s">
        <v>467</v>
      </c>
      <c r="J4336" t="s">
        <v>1367</v>
      </c>
      <c r="K4336" t="s">
        <v>80</v>
      </c>
      <c r="L4336" t="s">
        <v>1368</v>
      </c>
      <c r="M4336" t="s">
        <v>1369</v>
      </c>
      <c r="N4336" t="s">
        <v>1370</v>
      </c>
      <c r="O4336" t="s">
        <v>922</v>
      </c>
      <c r="P4336" t="s">
        <v>923</v>
      </c>
      <c r="Q4336" s="11">
        <v>0</v>
      </c>
      <c r="R4336" s="11">
        <v>0</v>
      </c>
      <c r="S4336" s="11">
        <v>0</v>
      </c>
      <c r="T4336" s="11">
        <v>0</v>
      </c>
      <c r="U4336" s="11">
        <v>20000000</v>
      </c>
      <c r="V4336" s="11">
        <v>0</v>
      </c>
      <c r="W4336" s="11">
        <v>20000000</v>
      </c>
      <c r="X4336" s="11">
        <v>0</v>
      </c>
      <c r="Y4336" s="11">
        <v>0</v>
      </c>
      <c r="Z4336" s="11">
        <v>0</v>
      </c>
      <c r="AA4336" s="11">
        <v>0</v>
      </c>
      <c r="AB4336" s="11">
        <v>0</v>
      </c>
      <c r="AC4336" s="11">
        <v>10000000</v>
      </c>
      <c r="AD4336" s="11">
        <v>10000000</v>
      </c>
      <c r="AE4336" s="11">
        <v>0</v>
      </c>
      <c r="AF4336" s="11">
        <v>0</v>
      </c>
      <c r="AG4336" s="11">
        <v>5000000</v>
      </c>
      <c r="AH4336" s="11">
        <v>5000000</v>
      </c>
      <c r="AI4336" s="11">
        <v>0</v>
      </c>
      <c r="AJ4336" s="11">
        <v>0</v>
      </c>
      <c r="AK4336" s="11">
        <v>5000000</v>
      </c>
      <c r="AL4336" s="11">
        <v>5000000</v>
      </c>
      <c r="AM4336" s="11">
        <v>0</v>
      </c>
      <c r="AN4336" s="11">
        <v>0</v>
      </c>
      <c r="AO43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3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3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6" s="11">
        <f>Table_PBS_SQL_DB2_PBSSQL_PBS_NDP_Tina_CG_QtrlyPerformance_Final[[#This Row],[GOU REL]]+Table_PBS_SQL_DB2_PBSSQL_PBS_NDP_Tina_CG_QtrlyPerformance_Final[[#This Row],[EXT REL]]</f>
        <v>20000000</v>
      </c>
      <c r="AT4336" s="11">
        <f>Table_PBS_SQL_DB2_PBSSQL_PBS_NDP_Tina_CG_QtrlyPerformance_Final[[#This Row],[GOU EXP]]+Table_PBS_SQL_DB2_PBSSQL_PBS_NDP_Tina_CG_QtrlyPerformance_Final[[#This Row],[EXT EXP]]</f>
        <v>20000000</v>
      </c>
      <c r="AU4336" s="11" t="str">
        <f>IF(Table_PBS_SQL_DB2_PBSSQL_PBS_NDP_Tina_CG_QtrlyPerformance_Final[[#This Row],[Item_Code]]&gt;"300000", "Capital", "Recurrent")</f>
        <v>Recurrent</v>
      </c>
    </row>
    <row r="4337" spans="1:47" x14ac:dyDescent="0.25">
      <c r="A4337" t="s">
        <v>77</v>
      </c>
      <c r="B4337" t="s">
        <v>78</v>
      </c>
      <c r="C4337" t="s">
        <v>202</v>
      </c>
      <c r="D4337" t="s">
        <v>1336</v>
      </c>
      <c r="E4337" t="s">
        <v>75</v>
      </c>
      <c r="F4337" t="s">
        <v>1349</v>
      </c>
      <c r="G4337" t="s">
        <v>87</v>
      </c>
      <c r="H4337" t="s">
        <v>881</v>
      </c>
      <c r="I4337" t="s">
        <v>467</v>
      </c>
      <c r="J4337" t="s">
        <v>1367</v>
      </c>
      <c r="K4337" t="s">
        <v>80</v>
      </c>
      <c r="L4337" t="s">
        <v>1368</v>
      </c>
      <c r="M4337" t="s">
        <v>1373</v>
      </c>
      <c r="N4337" t="s">
        <v>1374</v>
      </c>
      <c r="O4337" t="s">
        <v>1002</v>
      </c>
      <c r="P4337" t="s">
        <v>1003</v>
      </c>
      <c r="Q4337" s="11">
        <v>0</v>
      </c>
      <c r="R4337" s="11">
        <v>0</v>
      </c>
      <c r="S4337" s="11">
        <v>0</v>
      </c>
      <c r="T4337" s="11">
        <v>0</v>
      </c>
      <c r="U4337" s="11">
        <v>40000000</v>
      </c>
      <c r="V4337" s="11">
        <v>0</v>
      </c>
      <c r="W4337" s="11">
        <v>40000000</v>
      </c>
      <c r="X4337" s="11">
        <v>0</v>
      </c>
      <c r="Y4337" s="11">
        <v>0</v>
      </c>
      <c r="Z4337" s="11">
        <v>0</v>
      </c>
      <c r="AA4337" s="11">
        <v>0</v>
      </c>
      <c r="AB4337" s="11">
        <v>0</v>
      </c>
      <c r="AC4337" s="11">
        <v>0</v>
      </c>
      <c r="AD4337" s="11">
        <v>0</v>
      </c>
      <c r="AE4337" s="11">
        <v>0</v>
      </c>
      <c r="AF4337" s="11">
        <v>0</v>
      </c>
      <c r="AG4337" s="11">
        <v>4000000</v>
      </c>
      <c r="AH4337" s="11">
        <v>3859154</v>
      </c>
      <c r="AI4337" s="11">
        <v>0</v>
      </c>
      <c r="AJ4337" s="11">
        <v>0</v>
      </c>
      <c r="AK4337" s="11">
        <v>0</v>
      </c>
      <c r="AL4337" s="11">
        <v>140846</v>
      </c>
      <c r="AM4337" s="11">
        <v>0</v>
      </c>
      <c r="AN4337" s="11">
        <v>0</v>
      </c>
      <c r="AO43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43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43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7" s="11">
        <f>Table_PBS_SQL_DB2_PBSSQL_PBS_NDP_Tina_CG_QtrlyPerformance_Final[[#This Row],[GOU REL]]+Table_PBS_SQL_DB2_PBSSQL_PBS_NDP_Tina_CG_QtrlyPerformance_Final[[#This Row],[EXT REL]]</f>
        <v>4000000</v>
      </c>
      <c r="AT4337" s="11">
        <f>Table_PBS_SQL_DB2_PBSSQL_PBS_NDP_Tina_CG_QtrlyPerformance_Final[[#This Row],[GOU EXP]]+Table_PBS_SQL_DB2_PBSSQL_PBS_NDP_Tina_CG_QtrlyPerformance_Final[[#This Row],[EXT EXP]]</f>
        <v>4000000</v>
      </c>
      <c r="AU4337" s="11" t="str">
        <f>IF(Table_PBS_SQL_DB2_PBSSQL_PBS_NDP_Tina_CG_QtrlyPerformance_Final[[#This Row],[Item_Code]]&gt;"300000", "Capital", "Recurrent")</f>
        <v>Recurrent</v>
      </c>
    </row>
    <row r="4338" spans="1:47" x14ac:dyDescent="0.25">
      <c r="A4338" t="s">
        <v>77</v>
      </c>
      <c r="B4338" t="s">
        <v>78</v>
      </c>
      <c r="C4338" t="s">
        <v>202</v>
      </c>
      <c r="D4338" t="s">
        <v>1336</v>
      </c>
      <c r="E4338" t="s">
        <v>75</v>
      </c>
      <c r="F4338" t="s">
        <v>1349</v>
      </c>
      <c r="G4338" t="s">
        <v>87</v>
      </c>
      <c r="H4338" t="s">
        <v>881</v>
      </c>
      <c r="I4338" t="s">
        <v>467</v>
      </c>
      <c r="J4338" t="s">
        <v>1367</v>
      </c>
      <c r="K4338" t="s">
        <v>80</v>
      </c>
      <c r="L4338" t="s">
        <v>1368</v>
      </c>
      <c r="M4338" t="s">
        <v>1373</v>
      </c>
      <c r="N4338" t="s">
        <v>1374</v>
      </c>
      <c r="O4338" t="s">
        <v>1192</v>
      </c>
      <c r="P4338" t="s">
        <v>1193</v>
      </c>
      <c r="Q4338" s="11">
        <v>0</v>
      </c>
      <c r="R4338" s="11">
        <v>0</v>
      </c>
      <c r="S4338" s="11">
        <v>0</v>
      </c>
      <c r="T4338" s="11">
        <v>0</v>
      </c>
      <c r="U4338" s="11">
        <v>500000000</v>
      </c>
      <c r="V4338" s="11">
        <v>0</v>
      </c>
      <c r="W4338" s="11">
        <v>500000000</v>
      </c>
      <c r="X4338" s="11">
        <v>0</v>
      </c>
      <c r="Y4338" s="11">
        <v>0</v>
      </c>
      <c r="Z4338" s="11">
        <v>0</v>
      </c>
      <c r="AA4338" s="11">
        <v>0</v>
      </c>
      <c r="AB4338" s="11">
        <v>0</v>
      </c>
      <c r="AC4338" s="11">
        <v>330699817</v>
      </c>
      <c r="AD4338" s="11">
        <v>151567700</v>
      </c>
      <c r="AE4338" s="11">
        <v>0</v>
      </c>
      <c r="AF4338" s="11">
        <v>0</v>
      </c>
      <c r="AG4338" s="11">
        <v>55000000</v>
      </c>
      <c r="AH4338" s="11">
        <v>234132117</v>
      </c>
      <c r="AI4338" s="11">
        <v>0</v>
      </c>
      <c r="AJ4338" s="11">
        <v>0</v>
      </c>
      <c r="AK4338" s="11">
        <v>114300183</v>
      </c>
      <c r="AL4338" s="11">
        <v>114401218</v>
      </c>
      <c r="AM4338" s="11">
        <v>0</v>
      </c>
      <c r="AN4338" s="11">
        <v>0</v>
      </c>
      <c r="AO43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500000000</v>
      </c>
      <c r="AP43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500101035</v>
      </c>
      <c r="AR43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8" s="11">
        <f>Table_PBS_SQL_DB2_PBSSQL_PBS_NDP_Tina_CG_QtrlyPerformance_Final[[#This Row],[GOU REL]]+Table_PBS_SQL_DB2_PBSSQL_PBS_NDP_Tina_CG_QtrlyPerformance_Final[[#This Row],[EXT REL]]</f>
        <v>500000000</v>
      </c>
      <c r="AT4338" s="11">
        <f>Table_PBS_SQL_DB2_PBSSQL_PBS_NDP_Tina_CG_QtrlyPerformance_Final[[#This Row],[GOU EXP]]+Table_PBS_SQL_DB2_PBSSQL_PBS_NDP_Tina_CG_QtrlyPerformance_Final[[#This Row],[EXT EXP]]</f>
        <v>500101035</v>
      </c>
      <c r="AU4338" s="11" t="str">
        <f>IF(Table_PBS_SQL_DB2_PBSSQL_PBS_NDP_Tina_CG_QtrlyPerformance_Final[[#This Row],[Item_Code]]&gt;"300000", "Capital", "Recurrent")</f>
        <v>Recurrent</v>
      </c>
    </row>
    <row r="4339" spans="1:47" x14ac:dyDescent="0.25">
      <c r="A4339" t="s">
        <v>77</v>
      </c>
      <c r="B4339" t="s">
        <v>78</v>
      </c>
      <c r="C4339" t="s">
        <v>202</v>
      </c>
      <c r="D4339" t="s">
        <v>1336</v>
      </c>
      <c r="E4339" t="s">
        <v>75</v>
      </c>
      <c r="F4339" t="s">
        <v>1349</v>
      </c>
      <c r="G4339" t="s">
        <v>87</v>
      </c>
      <c r="H4339" t="s">
        <v>881</v>
      </c>
      <c r="I4339" t="s">
        <v>467</v>
      </c>
      <c r="J4339" t="s">
        <v>1367</v>
      </c>
      <c r="K4339" t="s">
        <v>80</v>
      </c>
      <c r="L4339" t="s">
        <v>1368</v>
      </c>
      <c r="M4339" t="s">
        <v>1375</v>
      </c>
      <c r="N4339" t="s">
        <v>1376</v>
      </c>
      <c r="O4339" t="s">
        <v>1005</v>
      </c>
      <c r="P4339" t="s">
        <v>1006</v>
      </c>
      <c r="Q4339" s="11">
        <v>0</v>
      </c>
      <c r="R4339" s="11">
        <v>0</v>
      </c>
      <c r="S4339" s="11">
        <v>0</v>
      </c>
      <c r="T4339" s="11">
        <v>0</v>
      </c>
      <c r="U4339" s="11">
        <v>100000000</v>
      </c>
      <c r="V4339" s="11">
        <v>0</v>
      </c>
      <c r="W4339" s="11">
        <v>100000000</v>
      </c>
      <c r="X4339" s="11">
        <v>0</v>
      </c>
      <c r="Y4339" s="11">
        <v>0</v>
      </c>
      <c r="Z4339" s="11">
        <v>0</v>
      </c>
      <c r="AA4339" s="11">
        <v>0</v>
      </c>
      <c r="AB4339" s="11">
        <v>0</v>
      </c>
      <c r="AC4339" s="11">
        <v>50000000</v>
      </c>
      <c r="AD4339" s="11">
        <v>50000000</v>
      </c>
      <c r="AE4339" s="11">
        <v>0</v>
      </c>
      <c r="AF4339" s="11">
        <v>0</v>
      </c>
      <c r="AG4339" s="11">
        <v>21000000</v>
      </c>
      <c r="AH4339" s="11">
        <v>21000000</v>
      </c>
      <c r="AI4339" s="11">
        <v>0</v>
      </c>
      <c r="AJ4339" s="11">
        <v>0</v>
      </c>
      <c r="AK4339" s="11">
        <v>29000000</v>
      </c>
      <c r="AL4339" s="11">
        <v>29000000</v>
      </c>
      <c r="AM4339" s="11">
        <v>0</v>
      </c>
      <c r="AN4339" s="11">
        <v>0</v>
      </c>
      <c r="AO43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43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43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39" s="11">
        <f>Table_PBS_SQL_DB2_PBSSQL_PBS_NDP_Tina_CG_QtrlyPerformance_Final[[#This Row],[GOU REL]]+Table_PBS_SQL_DB2_PBSSQL_PBS_NDP_Tina_CG_QtrlyPerformance_Final[[#This Row],[EXT REL]]</f>
        <v>100000000</v>
      </c>
      <c r="AT4339" s="11">
        <f>Table_PBS_SQL_DB2_PBSSQL_PBS_NDP_Tina_CG_QtrlyPerformance_Final[[#This Row],[GOU EXP]]+Table_PBS_SQL_DB2_PBSSQL_PBS_NDP_Tina_CG_QtrlyPerformance_Final[[#This Row],[EXT EXP]]</f>
        <v>100000000</v>
      </c>
      <c r="AU4339" s="11" t="str">
        <f>IF(Table_PBS_SQL_DB2_PBSSQL_PBS_NDP_Tina_CG_QtrlyPerformance_Final[[#This Row],[Item_Code]]&gt;"300000", "Capital", "Recurrent")</f>
        <v>Recurrent</v>
      </c>
    </row>
    <row r="4340" spans="1:47" x14ac:dyDescent="0.25">
      <c r="A4340" t="s">
        <v>77</v>
      </c>
      <c r="B4340" t="s">
        <v>78</v>
      </c>
      <c r="C4340" t="s">
        <v>202</v>
      </c>
      <c r="D4340" t="s">
        <v>1336</v>
      </c>
      <c r="E4340" t="s">
        <v>75</v>
      </c>
      <c r="F4340" t="s">
        <v>1349</v>
      </c>
      <c r="G4340" t="s">
        <v>87</v>
      </c>
      <c r="H4340" t="s">
        <v>881</v>
      </c>
      <c r="I4340" t="s">
        <v>467</v>
      </c>
      <c r="J4340" t="s">
        <v>1367</v>
      </c>
      <c r="K4340" t="s">
        <v>80</v>
      </c>
      <c r="L4340" t="s">
        <v>1368</v>
      </c>
      <c r="M4340" t="s">
        <v>1377</v>
      </c>
      <c r="N4340" t="s">
        <v>1378</v>
      </c>
      <c r="O4340" t="s">
        <v>1025</v>
      </c>
      <c r="P4340" t="s">
        <v>1026</v>
      </c>
      <c r="Q4340" s="11">
        <v>0</v>
      </c>
      <c r="R4340" s="11">
        <v>0</v>
      </c>
      <c r="S4340" s="11">
        <v>0</v>
      </c>
      <c r="T4340" s="11">
        <v>0</v>
      </c>
      <c r="U4340" s="11">
        <v>100000000</v>
      </c>
      <c r="V4340" s="11">
        <v>0</v>
      </c>
      <c r="W4340" s="11">
        <v>100000000</v>
      </c>
      <c r="X4340" s="11">
        <v>0</v>
      </c>
      <c r="Y4340" s="11">
        <v>0</v>
      </c>
      <c r="Z4340" s="11">
        <v>0</v>
      </c>
      <c r="AA4340" s="11">
        <v>0</v>
      </c>
      <c r="AB4340" s="11">
        <v>0</v>
      </c>
      <c r="AC4340" s="11">
        <v>50000000</v>
      </c>
      <c r="AD4340" s="11">
        <v>37200000</v>
      </c>
      <c r="AE4340" s="11">
        <v>0</v>
      </c>
      <c r="AF4340" s="11">
        <v>0</v>
      </c>
      <c r="AG4340" s="11">
        <v>5000000</v>
      </c>
      <c r="AH4340" s="11">
        <v>5000000</v>
      </c>
      <c r="AI4340" s="11">
        <v>0</v>
      </c>
      <c r="AJ4340" s="11">
        <v>0</v>
      </c>
      <c r="AK4340" s="11">
        <v>45000000</v>
      </c>
      <c r="AL4340" s="11">
        <v>57800000</v>
      </c>
      <c r="AM4340" s="11">
        <v>0</v>
      </c>
      <c r="AN4340" s="11">
        <v>0</v>
      </c>
      <c r="AO43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43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100000000</v>
      </c>
      <c r="AR43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40" s="11">
        <f>Table_PBS_SQL_DB2_PBSSQL_PBS_NDP_Tina_CG_QtrlyPerformance_Final[[#This Row],[GOU REL]]+Table_PBS_SQL_DB2_PBSSQL_PBS_NDP_Tina_CG_QtrlyPerformance_Final[[#This Row],[EXT REL]]</f>
        <v>100000000</v>
      </c>
      <c r="AT4340" s="11">
        <f>Table_PBS_SQL_DB2_PBSSQL_PBS_NDP_Tina_CG_QtrlyPerformance_Final[[#This Row],[GOU EXP]]+Table_PBS_SQL_DB2_PBSSQL_PBS_NDP_Tina_CG_QtrlyPerformance_Final[[#This Row],[EXT EXP]]</f>
        <v>100000000</v>
      </c>
      <c r="AU4340" s="11" t="str">
        <f>IF(Table_PBS_SQL_DB2_PBSSQL_PBS_NDP_Tina_CG_QtrlyPerformance_Final[[#This Row],[Item_Code]]&gt;"300000", "Capital", "Recurrent")</f>
        <v>Recurrent</v>
      </c>
    </row>
    <row r="4341" spans="1:47" x14ac:dyDescent="0.25">
      <c r="A4341" t="s">
        <v>77</v>
      </c>
      <c r="B4341" t="s">
        <v>78</v>
      </c>
      <c r="C4341" t="s">
        <v>202</v>
      </c>
      <c r="D4341" t="s">
        <v>1336</v>
      </c>
      <c r="E4341" t="s">
        <v>75</v>
      </c>
      <c r="F4341" t="s">
        <v>1349</v>
      </c>
      <c r="G4341" t="s">
        <v>87</v>
      </c>
      <c r="H4341" t="s">
        <v>881</v>
      </c>
      <c r="I4341" t="s">
        <v>467</v>
      </c>
      <c r="J4341" t="s">
        <v>1367</v>
      </c>
      <c r="K4341" t="s">
        <v>80</v>
      </c>
      <c r="L4341" t="s">
        <v>1368</v>
      </c>
      <c r="M4341" t="s">
        <v>1827</v>
      </c>
      <c r="N4341" t="s">
        <v>1828</v>
      </c>
      <c r="O4341" t="s">
        <v>1005</v>
      </c>
      <c r="P4341" t="s">
        <v>1006</v>
      </c>
      <c r="Q4341" s="11">
        <v>0</v>
      </c>
      <c r="R4341" s="11">
        <v>0</v>
      </c>
      <c r="S4341" s="11">
        <v>0</v>
      </c>
      <c r="T4341" s="11">
        <v>0</v>
      </c>
      <c r="U4341" s="11">
        <v>100000000</v>
      </c>
      <c r="V4341" s="11">
        <v>0</v>
      </c>
      <c r="W4341" s="11">
        <v>100000000</v>
      </c>
      <c r="X4341" s="11">
        <v>0</v>
      </c>
      <c r="Y4341" s="11">
        <v>0</v>
      </c>
      <c r="Z4341" s="11">
        <v>0</v>
      </c>
      <c r="AA4341" s="11">
        <v>0</v>
      </c>
      <c r="AB4341" s="11">
        <v>0</v>
      </c>
      <c r="AC4341" s="11">
        <v>50000000</v>
      </c>
      <c r="AD4341" s="11">
        <v>50000000</v>
      </c>
      <c r="AE4341" s="11">
        <v>0</v>
      </c>
      <c r="AF4341" s="11">
        <v>0</v>
      </c>
      <c r="AG4341" s="11">
        <v>5000000</v>
      </c>
      <c r="AH4341" s="11">
        <v>5000000</v>
      </c>
      <c r="AI4341" s="11">
        <v>0</v>
      </c>
      <c r="AJ4341" s="11">
        <v>0</v>
      </c>
      <c r="AK4341" s="11">
        <v>35000000</v>
      </c>
      <c r="AL4341" s="11">
        <v>35000000</v>
      </c>
      <c r="AM4341" s="11">
        <v>0</v>
      </c>
      <c r="AN4341" s="11">
        <v>0</v>
      </c>
      <c r="AO43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43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90000000</v>
      </c>
      <c r="AR43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41" s="11">
        <f>Table_PBS_SQL_DB2_PBSSQL_PBS_NDP_Tina_CG_QtrlyPerformance_Final[[#This Row],[GOU REL]]+Table_PBS_SQL_DB2_PBSSQL_PBS_NDP_Tina_CG_QtrlyPerformance_Final[[#This Row],[EXT REL]]</f>
        <v>90000000</v>
      </c>
      <c r="AT4341" s="11">
        <f>Table_PBS_SQL_DB2_PBSSQL_PBS_NDP_Tina_CG_QtrlyPerformance_Final[[#This Row],[GOU EXP]]+Table_PBS_SQL_DB2_PBSSQL_PBS_NDP_Tina_CG_QtrlyPerformance_Final[[#This Row],[EXT EXP]]</f>
        <v>90000000</v>
      </c>
      <c r="AU4341" s="11" t="str">
        <f>IF(Table_PBS_SQL_DB2_PBSSQL_PBS_NDP_Tina_CG_QtrlyPerformance_Final[[#This Row],[Item_Code]]&gt;"300000", "Capital", "Recurrent")</f>
        <v>Recurrent</v>
      </c>
    </row>
    <row r="4342" spans="1:47" x14ac:dyDescent="0.25">
      <c r="A4342" t="s">
        <v>47</v>
      </c>
      <c r="B4342" t="s">
        <v>48</v>
      </c>
      <c r="C4342" t="s">
        <v>664</v>
      </c>
      <c r="D4342" t="s">
        <v>913</v>
      </c>
      <c r="E4342" t="s">
        <v>75</v>
      </c>
      <c r="F4342" t="s">
        <v>1160</v>
      </c>
      <c r="G4342" t="s">
        <v>75</v>
      </c>
      <c r="H4342" t="s">
        <v>1163</v>
      </c>
      <c r="I4342" t="s">
        <v>896</v>
      </c>
      <c r="J4342" t="s">
        <v>897</v>
      </c>
      <c r="K4342" t="s">
        <v>45</v>
      </c>
      <c r="L4342" t="s">
        <v>1165</v>
      </c>
      <c r="M4342" t="s">
        <v>1044</v>
      </c>
      <c r="N4342" t="s">
        <v>1045</v>
      </c>
      <c r="O4342" t="s">
        <v>934</v>
      </c>
      <c r="P4342" t="s">
        <v>935</v>
      </c>
      <c r="Q4342" s="11">
        <v>0</v>
      </c>
      <c r="R4342" s="11">
        <v>0</v>
      </c>
      <c r="S4342" s="11">
        <v>0</v>
      </c>
      <c r="T4342" s="11">
        <v>0</v>
      </c>
      <c r="U4342" s="11">
        <v>0</v>
      </c>
      <c r="V4342" s="11">
        <v>0</v>
      </c>
      <c r="W4342" s="11">
        <v>0</v>
      </c>
      <c r="X4342" s="11">
        <v>0</v>
      </c>
      <c r="Y4342" s="11">
        <v>0</v>
      </c>
      <c r="Z4342" s="11">
        <v>0</v>
      </c>
      <c r="AA4342" s="11">
        <v>0</v>
      </c>
      <c r="AB4342" s="11">
        <v>0</v>
      </c>
      <c r="AC4342" s="11">
        <v>0</v>
      </c>
      <c r="AD4342" s="11">
        <v>0</v>
      </c>
      <c r="AE4342" s="11">
        <v>0</v>
      </c>
      <c r="AF4342" s="11">
        <v>0</v>
      </c>
      <c r="AG4342" s="11">
        <v>0</v>
      </c>
      <c r="AH4342" s="11">
        <v>0</v>
      </c>
      <c r="AI4342" s="11">
        <v>0</v>
      </c>
      <c r="AJ4342" s="11">
        <v>0</v>
      </c>
      <c r="AK4342" s="11">
        <v>0</v>
      </c>
      <c r="AL4342" s="11">
        <v>0</v>
      </c>
      <c r="AM4342" s="11">
        <v>555251028</v>
      </c>
      <c r="AN4342" s="11">
        <v>555251028</v>
      </c>
      <c r="AO43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555251028</v>
      </c>
      <c r="AQ43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555251028</v>
      </c>
      <c r="AS4342" s="11">
        <f>Table_PBS_SQL_DB2_PBSSQL_PBS_NDP_Tina_CG_QtrlyPerformance_Final[[#This Row],[GOU REL]]+Table_PBS_SQL_DB2_PBSSQL_PBS_NDP_Tina_CG_QtrlyPerformance_Final[[#This Row],[EXT REL]]</f>
        <v>555251028</v>
      </c>
      <c r="AT4342" s="11">
        <f>Table_PBS_SQL_DB2_PBSSQL_PBS_NDP_Tina_CG_QtrlyPerformance_Final[[#This Row],[GOU EXP]]+Table_PBS_SQL_DB2_PBSSQL_PBS_NDP_Tina_CG_QtrlyPerformance_Final[[#This Row],[EXT EXP]]</f>
        <v>555251028</v>
      </c>
      <c r="AU4342" s="11" t="str">
        <f>IF(Table_PBS_SQL_DB2_PBSSQL_PBS_NDP_Tina_CG_QtrlyPerformance_Final[[#This Row],[Item_Code]]&gt;"300000", "Capital", "Recurrent")</f>
        <v>Capital</v>
      </c>
    </row>
    <row r="4343" spans="1:47" x14ac:dyDescent="0.25">
      <c r="A4343" t="s">
        <v>47</v>
      </c>
      <c r="B4343" t="s">
        <v>48</v>
      </c>
      <c r="C4343" t="s">
        <v>664</v>
      </c>
      <c r="D4343" t="s">
        <v>913</v>
      </c>
      <c r="E4343" t="s">
        <v>75</v>
      </c>
      <c r="F4343" t="s">
        <v>1160</v>
      </c>
      <c r="G4343" t="s">
        <v>75</v>
      </c>
      <c r="H4343" t="s">
        <v>1163</v>
      </c>
      <c r="I4343" t="s">
        <v>896</v>
      </c>
      <c r="J4343" t="s">
        <v>897</v>
      </c>
      <c r="K4343" t="s">
        <v>45</v>
      </c>
      <c r="L4343" t="s">
        <v>1165</v>
      </c>
      <c r="M4343" t="s">
        <v>1044</v>
      </c>
      <c r="N4343" t="s">
        <v>1045</v>
      </c>
      <c r="O4343" t="s">
        <v>1215</v>
      </c>
      <c r="P4343" t="s">
        <v>1216</v>
      </c>
      <c r="Q4343" s="11">
        <v>0</v>
      </c>
      <c r="R4343" s="11">
        <v>0</v>
      </c>
      <c r="S4343" s="11">
        <v>0</v>
      </c>
      <c r="T4343" s="11">
        <v>0</v>
      </c>
      <c r="U4343" s="11">
        <v>0</v>
      </c>
      <c r="V4343" s="11">
        <v>0</v>
      </c>
      <c r="W4343" s="11">
        <v>0</v>
      </c>
      <c r="X4343" s="11">
        <v>0</v>
      </c>
      <c r="Y4343" s="11">
        <v>0</v>
      </c>
      <c r="Z4343" s="11">
        <v>0</v>
      </c>
      <c r="AA4343" s="11">
        <v>0</v>
      </c>
      <c r="AB4343" s="11">
        <v>0</v>
      </c>
      <c r="AC4343" s="11">
        <v>0</v>
      </c>
      <c r="AD4343" s="11">
        <v>0</v>
      </c>
      <c r="AE4343" s="11">
        <v>0</v>
      </c>
      <c r="AF4343" s="11">
        <v>0</v>
      </c>
      <c r="AG4343" s="11">
        <v>0</v>
      </c>
      <c r="AH4343" s="11">
        <v>0</v>
      </c>
      <c r="AI4343" s="11">
        <v>0</v>
      </c>
      <c r="AJ4343" s="11">
        <v>0</v>
      </c>
      <c r="AK4343" s="11">
        <v>0</v>
      </c>
      <c r="AL4343" s="11">
        <v>0</v>
      </c>
      <c r="AM4343" s="11">
        <v>267532681</v>
      </c>
      <c r="AN4343" s="11">
        <v>267532681</v>
      </c>
      <c r="AO43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267532681</v>
      </c>
      <c r="AQ43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267532681</v>
      </c>
      <c r="AS4343" s="11">
        <f>Table_PBS_SQL_DB2_PBSSQL_PBS_NDP_Tina_CG_QtrlyPerformance_Final[[#This Row],[GOU REL]]+Table_PBS_SQL_DB2_PBSSQL_PBS_NDP_Tina_CG_QtrlyPerformance_Final[[#This Row],[EXT REL]]</f>
        <v>267532681</v>
      </c>
      <c r="AT4343" s="11">
        <f>Table_PBS_SQL_DB2_PBSSQL_PBS_NDP_Tina_CG_QtrlyPerformance_Final[[#This Row],[GOU EXP]]+Table_PBS_SQL_DB2_PBSSQL_PBS_NDP_Tina_CG_QtrlyPerformance_Final[[#This Row],[EXT EXP]]</f>
        <v>267532681</v>
      </c>
      <c r="AU4343" s="11" t="str">
        <f>IF(Table_PBS_SQL_DB2_PBSSQL_PBS_NDP_Tina_CG_QtrlyPerformance_Final[[#This Row],[Item_Code]]&gt;"300000", "Capital", "Recurrent")</f>
        <v>Capital</v>
      </c>
    </row>
    <row r="4344" spans="1:47" x14ac:dyDescent="0.25">
      <c r="A4344" t="s">
        <v>47</v>
      </c>
      <c r="B4344" t="s">
        <v>48</v>
      </c>
      <c r="C4344" t="s">
        <v>664</v>
      </c>
      <c r="D4344" t="s">
        <v>913</v>
      </c>
      <c r="E4344" t="s">
        <v>75</v>
      </c>
      <c r="F4344" t="s">
        <v>1160</v>
      </c>
      <c r="G4344" t="s">
        <v>75</v>
      </c>
      <c r="H4344" t="s">
        <v>1163</v>
      </c>
      <c r="I4344" t="s">
        <v>499</v>
      </c>
      <c r="J4344" t="s">
        <v>1164</v>
      </c>
      <c r="K4344" t="s">
        <v>45</v>
      </c>
      <c r="L4344" t="s">
        <v>1165</v>
      </c>
      <c r="M4344" t="s">
        <v>1044</v>
      </c>
      <c r="N4344" t="s">
        <v>1045</v>
      </c>
      <c r="O4344" t="s">
        <v>1120</v>
      </c>
      <c r="P4344" t="s">
        <v>1121</v>
      </c>
      <c r="Q4344" s="11">
        <v>0</v>
      </c>
      <c r="R4344" s="11">
        <v>0</v>
      </c>
      <c r="S4344" s="11">
        <v>0</v>
      </c>
      <c r="T4344" s="11">
        <v>0</v>
      </c>
      <c r="U4344" s="11">
        <v>27200000</v>
      </c>
      <c r="V4344" s="11">
        <v>0</v>
      </c>
      <c r="W4344" s="11">
        <v>10000000</v>
      </c>
      <c r="X4344" s="11">
        <v>17200000</v>
      </c>
      <c r="Y4344" s="11">
        <v>0</v>
      </c>
      <c r="Z4344" s="11">
        <v>0</v>
      </c>
      <c r="AA4344" s="11">
        <v>0</v>
      </c>
      <c r="AB4344" s="11">
        <v>0</v>
      </c>
      <c r="AC4344" s="11">
        <v>2500000</v>
      </c>
      <c r="AD4344" s="11">
        <v>2500000</v>
      </c>
      <c r="AE4344" s="11">
        <v>0</v>
      </c>
      <c r="AF4344" s="11">
        <v>0</v>
      </c>
      <c r="AG4344" s="11">
        <v>5000000</v>
      </c>
      <c r="AH4344" s="11">
        <v>5000000</v>
      </c>
      <c r="AI4344" s="11">
        <v>0</v>
      </c>
      <c r="AJ4344" s="11">
        <v>0</v>
      </c>
      <c r="AK4344" s="11">
        <v>1834000</v>
      </c>
      <c r="AL4344" s="11">
        <v>1834000</v>
      </c>
      <c r="AM4344" s="11">
        <v>0</v>
      </c>
      <c r="AN4344" s="11">
        <v>0</v>
      </c>
      <c r="AO43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9334000</v>
      </c>
      <c r="AP43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9334000</v>
      </c>
      <c r="AR43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44" s="11">
        <f>Table_PBS_SQL_DB2_PBSSQL_PBS_NDP_Tina_CG_QtrlyPerformance_Final[[#This Row],[GOU REL]]+Table_PBS_SQL_DB2_PBSSQL_PBS_NDP_Tina_CG_QtrlyPerformance_Final[[#This Row],[EXT REL]]</f>
        <v>9334000</v>
      </c>
      <c r="AT4344" s="11">
        <f>Table_PBS_SQL_DB2_PBSSQL_PBS_NDP_Tina_CG_QtrlyPerformance_Final[[#This Row],[GOU EXP]]+Table_PBS_SQL_DB2_PBSSQL_PBS_NDP_Tina_CG_QtrlyPerformance_Final[[#This Row],[EXT EXP]]</f>
        <v>9334000</v>
      </c>
      <c r="AU4344" s="11" t="str">
        <f>IF(Table_PBS_SQL_DB2_PBSSQL_PBS_NDP_Tina_CG_QtrlyPerformance_Final[[#This Row],[Item_Code]]&gt;"300000", "Capital", "Recurrent")</f>
        <v>Recurrent</v>
      </c>
    </row>
    <row r="4345" spans="1:47" x14ac:dyDescent="0.25">
      <c r="A4345" t="s">
        <v>47</v>
      </c>
      <c r="B4345" t="s">
        <v>48</v>
      </c>
      <c r="C4345" t="s">
        <v>664</v>
      </c>
      <c r="D4345" t="s">
        <v>913</v>
      </c>
      <c r="E4345" t="s">
        <v>75</v>
      </c>
      <c r="F4345" t="s">
        <v>1160</v>
      </c>
      <c r="G4345" t="s">
        <v>75</v>
      </c>
      <c r="H4345" t="s">
        <v>1163</v>
      </c>
      <c r="I4345" t="s">
        <v>499</v>
      </c>
      <c r="J4345" t="s">
        <v>1164</v>
      </c>
      <c r="K4345" t="s">
        <v>45</v>
      </c>
      <c r="L4345" t="s">
        <v>1165</v>
      </c>
      <c r="M4345" t="s">
        <v>1044</v>
      </c>
      <c r="N4345" t="s">
        <v>1045</v>
      </c>
      <c r="O4345" t="s">
        <v>1085</v>
      </c>
      <c r="P4345" t="s">
        <v>1086</v>
      </c>
      <c r="Q4345" s="11">
        <v>0</v>
      </c>
      <c r="R4345" s="11">
        <v>0</v>
      </c>
      <c r="S4345" s="11">
        <v>0</v>
      </c>
      <c r="T4345" s="11">
        <v>0</v>
      </c>
      <c r="U4345" s="11">
        <v>260000000</v>
      </c>
      <c r="V4345" s="11">
        <v>0</v>
      </c>
      <c r="W4345" s="11">
        <v>0</v>
      </c>
      <c r="X4345" s="11">
        <v>260000000</v>
      </c>
      <c r="Y4345" s="11">
        <v>0</v>
      </c>
      <c r="Z4345" s="11">
        <v>0</v>
      </c>
      <c r="AA4345" s="11">
        <v>0</v>
      </c>
      <c r="AB4345" s="11">
        <v>0</v>
      </c>
      <c r="AC4345" s="11">
        <v>0</v>
      </c>
      <c r="AD4345" s="11">
        <v>0</v>
      </c>
      <c r="AE4345" s="11">
        <v>0</v>
      </c>
      <c r="AF4345" s="11">
        <v>0</v>
      </c>
      <c r="AG4345" s="11">
        <v>0</v>
      </c>
      <c r="AH4345" s="11">
        <v>0</v>
      </c>
      <c r="AI4345" s="11">
        <v>0</v>
      </c>
      <c r="AJ4345" s="11">
        <v>0</v>
      </c>
      <c r="AK4345" s="11">
        <v>0</v>
      </c>
      <c r="AL4345" s="11">
        <v>0</v>
      </c>
      <c r="AM4345" s="11">
        <v>0</v>
      </c>
      <c r="AN4345" s="11">
        <v>0</v>
      </c>
      <c r="AO43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45" s="11">
        <f>Table_PBS_SQL_DB2_PBSSQL_PBS_NDP_Tina_CG_QtrlyPerformance_Final[[#This Row],[GOU REL]]+Table_PBS_SQL_DB2_PBSSQL_PBS_NDP_Tina_CG_QtrlyPerformance_Final[[#This Row],[EXT REL]]</f>
        <v>0</v>
      </c>
      <c r="AT4345" s="11">
        <f>Table_PBS_SQL_DB2_PBSSQL_PBS_NDP_Tina_CG_QtrlyPerformance_Final[[#This Row],[GOU EXP]]+Table_PBS_SQL_DB2_PBSSQL_PBS_NDP_Tina_CG_QtrlyPerformance_Final[[#This Row],[EXT EXP]]</f>
        <v>0</v>
      </c>
      <c r="AU4345" s="11" t="str">
        <f>IF(Table_PBS_SQL_DB2_PBSSQL_PBS_NDP_Tina_CG_QtrlyPerformance_Final[[#This Row],[Item_Code]]&gt;"300000", "Capital", "Recurrent")</f>
        <v>Recurrent</v>
      </c>
    </row>
    <row r="4346" spans="1:47" x14ac:dyDescent="0.25">
      <c r="A4346" t="s">
        <v>47</v>
      </c>
      <c r="B4346" t="s">
        <v>48</v>
      </c>
      <c r="C4346" t="s">
        <v>664</v>
      </c>
      <c r="D4346" t="s">
        <v>913</v>
      </c>
      <c r="E4346" t="s">
        <v>75</v>
      </c>
      <c r="F4346" t="s">
        <v>1160</v>
      </c>
      <c r="G4346" t="s">
        <v>75</v>
      </c>
      <c r="H4346" t="s">
        <v>1163</v>
      </c>
      <c r="I4346" t="s">
        <v>499</v>
      </c>
      <c r="J4346" t="s">
        <v>1164</v>
      </c>
      <c r="K4346" t="s">
        <v>45</v>
      </c>
      <c r="L4346" t="s">
        <v>1165</v>
      </c>
      <c r="M4346" t="s">
        <v>1044</v>
      </c>
      <c r="N4346" t="s">
        <v>1045</v>
      </c>
      <c r="O4346" t="s">
        <v>1083</v>
      </c>
      <c r="P4346" t="s">
        <v>1084</v>
      </c>
      <c r="Q4346" s="11">
        <v>0</v>
      </c>
      <c r="R4346" s="11">
        <v>0</v>
      </c>
      <c r="S4346" s="11">
        <v>0</v>
      </c>
      <c r="T4346" s="11">
        <v>0</v>
      </c>
      <c r="U4346" s="11">
        <v>300000000</v>
      </c>
      <c r="V4346" s="11">
        <v>0</v>
      </c>
      <c r="W4346" s="11">
        <v>0</v>
      </c>
      <c r="X4346" s="11">
        <v>300000000</v>
      </c>
      <c r="Y4346" s="11">
        <v>0</v>
      </c>
      <c r="Z4346" s="11">
        <v>0</v>
      </c>
      <c r="AA4346" s="11">
        <v>0</v>
      </c>
      <c r="AB4346" s="11">
        <v>0</v>
      </c>
      <c r="AC4346" s="11">
        <v>0</v>
      </c>
      <c r="AD4346" s="11">
        <v>0</v>
      </c>
      <c r="AE4346" s="11">
        <v>0</v>
      </c>
      <c r="AF4346" s="11">
        <v>0</v>
      </c>
      <c r="AG4346" s="11">
        <v>0</v>
      </c>
      <c r="AH4346" s="11">
        <v>0</v>
      </c>
      <c r="AI4346" s="11">
        <v>0</v>
      </c>
      <c r="AJ4346" s="11">
        <v>0</v>
      </c>
      <c r="AK4346" s="11">
        <v>0</v>
      </c>
      <c r="AL4346" s="11">
        <v>0</v>
      </c>
      <c r="AM4346" s="11">
        <v>0</v>
      </c>
      <c r="AN4346" s="11">
        <v>0</v>
      </c>
      <c r="AO43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46" s="11">
        <f>Table_PBS_SQL_DB2_PBSSQL_PBS_NDP_Tina_CG_QtrlyPerformance_Final[[#This Row],[GOU REL]]+Table_PBS_SQL_DB2_PBSSQL_PBS_NDP_Tina_CG_QtrlyPerformance_Final[[#This Row],[EXT REL]]</f>
        <v>0</v>
      </c>
      <c r="AT4346" s="11">
        <f>Table_PBS_SQL_DB2_PBSSQL_PBS_NDP_Tina_CG_QtrlyPerformance_Final[[#This Row],[GOU EXP]]+Table_PBS_SQL_DB2_PBSSQL_PBS_NDP_Tina_CG_QtrlyPerformance_Final[[#This Row],[EXT EXP]]</f>
        <v>0</v>
      </c>
      <c r="AU4346" s="11" t="str">
        <f>IF(Table_PBS_SQL_DB2_PBSSQL_PBS_NDP_Tina_CG_QtrlyPerformance_Final[[#This Row],[Item_Code]]&gt;"300000", "Capital", "Recurrent")</f>
        <v>Recurrent</v>
      </c>
    </row>
    <row r="4347" spans="1:47" x14ac:dyDescent="0.25">
      <c r="A4347" t="s">
        <v>47</v>
      </c>
      <c r="B4347" t="s">
        <v>48</v>
      </c>
      <c r="C4347" t="s">
        <v>664</v>
      </c>
      <c r="D4347" t="s">
        <v>913</v>
      </c>
      <c r="E4347" t="s">
        <v>75</v>
      </c>
      <c r="F4347" t="s">
        <v>1160</v>
      </c>
      <c r="G4347" t="s">
        <v>75</v>
      </c>
      <c r="H4347" t="s">
        <v>1163</v>
      </c>
      <c r="I4347" t="s">
        <v>499</v>
      </c>
      <c r="J4347" t="s">
        <v>1164</v>
      </c>
      <c r="K4347" t="s">
        <v>45</v>
      </c>
      <c r="L4347" t="s">
        <v>1165</v>
      </c>
      <c r="M4347" t="s">
        <v>1044</v>
      </c>
      <c r="N4347" t="s">
        <v>1045</v>
      </c>
      <c r="O4347" t="s">
        <v>1025</v>
      </c>
      <c r="P4347" t="s">
        <v>1026</v>
      </c>
      <c r="Q4347" s="11">
        <v>0</v>
      </c>
      <c r="R4347" s="11">
        <v>0</v>
      </c>
      <c r="S4347" s="11">
        <v>0</v>
      </c>
      <c r="T4347" s="11">
        <v>0</v>
      </c>
      <c r="U4347" s="11">
        <v>16800000</v>
      </c>
      <c r="V4347" s="11">
        <v>0</v>
      </c>
      <c r="W4347" s="11">
        <v>6800000</v>
      </c>
      <c r="X4347" s="11">
        <v>10000000</v>
      </c>
      <c r="Y4347" s="11">
        <v>0</v>
      </c>
      <c r="Z4347" s="11">
        <v>0</v>
      </c>
      <c r="AA4347" s="11">
        <v>0</v>
      </c>
      <c r="AB4347" s="11">
        <v>0</v>
      </c>
      <c r="AC4347" s="11">
        <v>3400000</v>
      </c>
      <c r="AD4347" s="11">
        <v>3400000</v>
      </c>
      <c r="AE4347" s="11">
        <v>0</v>
      </c>
      <c r="AF4347" s="11">
        <v>0</v>
      </c>
      <c r="AG4347" s="11">
        <v>3400000</v>
      </c>
      <c r="AH4347" s="11">
        <v>1100000</v>
      </c>
      <c r="AI4347" s="11">
        <v>0</v>
      </c>
      <c r="AJ4347" s="11">
        <v>0</v>
      </c>
      <c r="AK4347" s="11">
        <v>0</v>
      </c>
      <c r="AL4347" s="11">
        <v>2300000</v>
      </c>
      <c r="AM4347" s="11">
        <v>0</v>
      </c>
      <c r="AN4347" s="11">
        <v>0</v>
      </c>
      <c r="AO43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6800000</v>
      </c>
      <c r="AP43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6800000</v>
      </c>
      <c r="AR43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47" s="11">
        <f>Table_PBS_SQL_DB2_PBSSQL_PBS_NDP_Tina_CG_QtrlyPerformance_Final[[#This Row],[GOU REL]]+Table_PBS_SQL_DB2_PBSSQL_PBS_NDP_Tina_CG_QtrlyPerformance_Final[[#This Row],[EXT REL]]</f>
        <v>6800000</v>
      </c>
      <c r="AT4347" s="11">
        <f>Table_PBS_SQL_DB2_PBSSQL_PBS_NDP_Tina_CG_QtrlyPerformance_Final[[#This Row],[GOU EXP]]+Table_PBS_SQL_DB2_PBSSQL_PBS_NDP_Tina_CG_QtrlyPerformance_Final[[#This Row],[EXT EXP]]</f>
        <v>6800000</v>
      </c>
      <c r="AU4347" s="11" t="str">
        <f>IF(Table_PBS_SQL_DB2_PBSSQL_PBS_NDP_Tina_CG_QtrlyPerformance_Final[[#This Row],[Item_Code]]&gt;"300000", "Capital", "Recurrent")</f>
        <v>Recurrent</v>
      </c>
    </row>
    <row r="4348" spans="1:47" x14ac:dyDescent="0.25">
      <c r="A4348" t="s">
        <v>47</v>
      </c>
      <c r="B4348" t="s">
        <v>48</v>
      </c>
      <c r="C4348" t="s">
        <v>664</v>
      </c>
      <c r="D4348" t="s">
        <v>913</v>
      </c>
      <c r="E4348" t="s">
        <v>75</v>
      </c>
      <c r="F4348" t="s">
        <v>1160</v>
      </c>
      <c r="G4348" t="s">
        <v>75</v>
      </c>
      <c r="H4348" t="s">
        <v>1163</v>
      </c>
      <c r="I4348" t="s">
        <v>499</v>
      </c>
      <c r="J4348" t="s">
        <v>1164</v>
      </c>
      <c r="K4348" t="s">
        <v>45</v>
      </c>
      <c r="L4348" t="s">
        <v>1165</v>
      </c>
      <c r="M4348" t="s">
        <v>1044</v>
      </c>
      <c r="N4348" t="s">
        <v>1045</v>
      </c>
      <c r="O4348" t="s">
        <v>1215</v>
      </c>
      <c r="P4348" t="s">
        <v>1216</v>
      </c>
      <c r="Q4348" s="11">
        <v>0</v>
      </c>
      <c r="R4348" s="11">
        <v>0</v>
      </c>
      <c r="S4348" s="11">
        <v>0</v>
      </c>
      <c r="T4348" s="11">
        <v>0</v>
      </c>
      <c r="U4348" s="11">
        <v>24000000</v>
      </c>
      <c r="V4348" s="11">
        <v>0</v>
      </c>
      <c r="W4348" s="11">
        <v>0</v>
      </c>
      <c r="X4348" s="11">
        <v>24000000</v>
      </c>
      <c r="Y4348" s="11">
        <v>0</v>
      </c>
      <c r="Z4348" s="11">
        <v>0</v>
      </c>
      <c r="AA4348" s="11">
        <v>0</v>
      </c>
      <c r="AB4348" s="11">
        <v>0</v>
      </c>
      <c r="AC4348" s="11">
        <v>0</v>
      </c>
      <c r="AD4348" s="11">
        <v>0</v>
      </c>
      <c r="AE4348" s="11">
        <v>0</v>
      </c>
      <c r="AF4348" s="11">
        <v>0</v>
      </c>
      <c r="AG4348" s="11">
        <v>0</v>
      </c>
      <c r="AH4348" s="11">
        <v>0</v>
      </c>
      <c r="AI4348" s="11">
        <v>0</v>
      </c>
      <c r="AJ4348" s="11">
        <v>0</v>
      </c>
      <c r="AK4348" s="11">
        <v>0</v>
      </c>
      <c r="AL4348" s="11">
        <v>0</v>
      </c>
      <c r="AM4348" s="11">
        <v>0</v>
      </c>
      <c r="AN4348" s="11">
        <v>0</v>
      </c>
      <c r="AO43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48" s="11">
        <f>Table_PBS_SQL_DB2_PBSSQL_PBS_NDP_Tina_CG_QtrlyPerformance_Final[[#This Row],[GOU REL]]+Table_PBS_SQL_DB2_PBSSQL_PBS_NDP_Tina_CG_QtrlyPerformance_Final[[#This Row],[EXT REL]]</f>
        <v>0</v>
      </c>
      <c r="AT4348" s="11">
        <f>Table_PBS_SQL_DB2_PBSSQL_PBS_NDP_Tina_CG_QtrlyPerformance_Final[[#This Row],[GOU EXP]]+Table_PBS_SQL_DB2_PBSSQL_PBS_NDP_Tina_CG_QtrlyPerformance_Final[[#This Row],[EXT EXP]]</f>
        <v>0</v>
      </c>
      <c r="AU4348" s="11" t="str">
        <f>IF(Table_PBS_SQL_DB2_PBSSQL_PBS_NDP_Tina_CG_QtrlyPerformance_Final[[#This Row],[Item_Code]]&gt;"300000", "Capital", "Recurrent")</f>
        <v>Capital</v>
      </c>
    </row>
    <row r="4349" spans="1:47" x14ac:dyDescent="0.25">
      <c r="A4349" t="s">
        <v>47</v>
      </c>
      <c r="B4349" t="s">
        <v>48</v>
      </c>
      <c r="C4349" t="s">
        <v>664</v>
      </c>
      <c r="D4349" t="s">
        <v>913</v>
      </c>
      <c r="E4349" t="s">
        <v>87</v>
      </c>
      <c r="F4349" t="s">
        <v>1167</v>
      </c>
      <c r="G4349" t="s">
        <v>87</v>
      </c>
      <c r="H4349" t="s">
        <v>881</v>
      </c>
      <c r="I4349" t="s">
        <v>493</v>
      </c>
      <c r="J4349" t="s">
        <v>953</v>
      </c>
      <c r="K4349" t="s">
        <v>670</v>
      </c>
      <c r="L4349" t="s">
        <v>1166</v>
      </c>
      <c r="M4349" t="s">
        <v>1168</v>
      </c>
      <c r="N4349" t="s">
        <v>1169</v>
      </c>
      <c r="O4349" t="s">
        <v>902</v>
      </c>
      <c r="P4349" t="s">
        <v>903</v>
      </c>
      <c r="Q4349" s="11">
        <v>0</v>
      </c>
      <c r="R4349" s="11">
        <v>0</v>
      </c>
      <c r="S4349" s="11">
        <v>0</v>
      </c>
      <c r="T4349" s="11">
        <v>0</v>
      </c>
      <c r="U4349" s="11">
        <v>214656000</v>
      </c>
      <c r="V4349" s="11">
        <v>0</v>
      </c>
      <c r="W4349" s="11">
        <v>214656000</v>
      </c>
      <c r="X4349" s="11">
        <v>0</v>
      </c>
      <c r="Y4349" s="11">
        <v>53664000</v>
      </c>
      <c r="Z4349" s="11">
        <v>0</v>
      </c>
      <c r="AA4349" s="11">
        <v>0</v>
      </c>
      <c r="AB4349" s="11">
        <v>0</v>
      </c>
      <c r="AC4349" s="11">
        <v>53664000</v>
      </c>
      <c r="AD4349" s="11">
        <v>107328000</v>
      </c>
      <c r="AE4349" s="11">
        <v>0</v>
      </c>
      <c r="AF4349" s="11">
        <v>0</v>
      </c>
      <c r="AG4349" s="11">
        <v>0</v>
      </c>
      <c r="AH4349" s="11">
        <v>0</v>
      </c>
      <c r="AI4349" s="11">
        <v>0</v>
      </c>
      <c r="AJ4349" s="11">
        <v>0</v>
      </c>
      <c r="AK4349" s="11">
        <v>53664000</v>
      </c>
      <c r="AL4349" s="11">
        <v>53664000</v>
      </c>
      <c r="AM4349" s="11">
        <v>0</v>
      </c>
      <c r="AN4349" s="11">
        <v>0</v>
      </c>
      <c r="AO43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160992000</v>
      </c>
      <c r="AP43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160992000</v>
      </c>
      <c r="AR43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49" s="11">
        <f>Table_PBS_SQL_DB2_PBSSQL_PBS_NDP_Tina_CG_QtrlyPerformance_Final[[#This Row],[GOU REL]]+Table_PBS_SQL_DB2_PBSSQL_PBS_NDP_Tina_CG_QtrlyPerformance_Final[[#This Row],[EXT REL]]</f>
        <v>160992000</v>
      </c>
      <c r="AT4349" s="11">
        <f>Table_PBS_SQL_DB2_PBSSQL_PBS_NDP_Tina_CG_QtrlyPerformance_Final[[#This Row],[GOU EXP]]+Table_PBS_SQL_DB2_PBSSQL_PBS_NDP_Tina_CG_QtrlyPerformance_Final[[#This Row],[EXT EXP]]</f>
        <v>160992000</v>
      </c>
      <c r="AU4349" s="11" t="str">
        <f>IF(Table_PBS_SQL_DB2_PBSSQL_PBS_NDP_Tina_CG_QtrlyPerformance_Final[[#This Row],[Item_Code]]&gt;"300000", "Capital", "Recurrent")</f>
        <v>Recurrent</v>
      </c>
    </row>
    <row r="4350" spans="1:47" x14ac:dyDescent="0.25">
      <c r="A4350" t="s">
        <v>47</v>
      </c>
      <c r="B4350" t="s">
        <v>48</v>
      </c>
      <c r="C4350" t="s">
        <v>664</v>
      </c>
      <c r="D4350" t="s">
        <v>913</v>
      </c>
      <c r="E4350" t="s">
        <v>87</v>
      </c>
      <c r="F4350" t="s">
        <v>1167</v>
      </c>
      <c r="G4350" t="s">
        <v>87</v>
      </c>
      <c r="H4350" t="s">
        <v>881</v>
      </c>
      <c r="I4350" t="s">
        <v>493</v>
      </c>
      <c r="J4350" t="s">
        <v>953</v>
      </c>
      <c r="K4350" t="s">
        <v>670</v>
      </c>
      <c r="L4350" t="s">
        <v>1166</v>
      </c>
      <c r="M4350" t="s">
        <v>1168</v>
      </c>
      <c r="N4350" t="s">
        <v>1169</v>
      </c>
      <c r="O4350" t="s">
        <v>948</v>
      </c>
      <c r="P4350" t="s">
        <v>949</v>
      </c>
      <c r="Q4350" s="11">
        <v>0</v>
      </c>
      <c r="R4350" s="11">
        <v>0</v>
      </c>
      <c r="S4350" s="11">
        <v>0</v>
      </c>
      <c r="T4350" s="11">
        <v>0</v>
      </c>
      <c r="U4350" s="11">
        <v>90000000</v>
      </c>
      <c r="V4350" s="11">
        <v>0</v>
      </c>
      <c r="W4350" s="11">
        <v>90000000</v>
      </c>
      <c r="X4350" s="11">
        <v>0</v>
      </c>
      <c r="Y4350" s="11">
        <v>0</v>
      </c>
      <c r="Z4350" s="11">
        <v>0</v>
      </c>
      <c r="AA4350" s="11">
        <v>0</v>
      </c>
      <c r="AB4350" s="11">
        <v>0</v>
      </c>
      <c r="AC4350" s="11">
        <v>45000000</v>
      </c>
      <c r="AD4350" s="11">
        <v>0</v>
      </c>
      <c r="AE4350" s="11">
        <v>0</v>
      </c>
      <c r="AF4350" s="11">
        <v>0</v>
      </c>
      <c r="AG4350" s="11">
        <v>0</v>
      </c>
      <c r="AH4350" s="11">
        <v>41610000</v>
      </c>
      <c r="AI4350" s="11">
        <v>0</v>
      </c>
      <c r="AJ4350" s="11">
        <v>0</v>
      </c>
      <c r="AK4350" s="11">
        <v>45000000</v>
      </c>
      <c r="AL4350" s="11">
        <v>48389960</v>
      </c>
      <c r="AM4350" s="11">
        <v>0</v>
      </c>
      <c r="AN4350" s="11">
        <v>0</v>
      </c>
      <c r="AO43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90000000</v>
      </c>
      <c r="AP43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89999960</v>
      </c>
      <c r="AR43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0" s="11">
        <f>Table_PBS_SQL_DB2_PBSSQL_PBS_NDP_Tina_CG_QtrlyPerformance_Final[[#This Row],[GOU REL]]+Table_PBS_SQL_DB2_PBSSQL_PBS_NDP_Tina_CG_QtrlyPerformance_Final[[#This Row],[EXT REL]]</f>
        <v>90000000</v>
      </c>
      <c r="AT4350" s="11">
        <f>Table_PBS_SQL_DB2_PBSSQL_PBS_NDP_Tina_CG_QtrlyPerformance_Final[[#This Row],[GOU EXP]]+Table_PBS_SQL_DB2_PBSSQL_PBS_NDP_Tina_CG_QtrlyPerformance_Final[[#This Row],[EXT EXP]]</f>
        <v>89999960</v>
      </c>
      <c r="AU4350" s="11" t="str">
        <f>IF(Table_PBS_SQL_DB2_PBSSQL_PBS_NDP_Tina_CG_QtrlyPerformance_Final[[#This Row],[Item_Code]]&gt;"300000", "Capital", "Recurrent")</f>
        <v>Recurrent</v>
      </c>
    </row>
    <row r="4351" spans="1:47" x14ac:dyDescent="0.25">
      <c r="A4351" t="s">
        <v>47</v>
      </c>
      <c r="B4351" t="s">
        <v>48</v>
      </c>
      <c r="C4351" t="s">
        <v>664</v>
      </c>
      <c r="D4351" t="s">
        <v>913</v>
      </c>
      <c r="E4351" t="s">
        <v>87</v>
      </c>
      <c r="F4351" t="s">
        <v>1167</v>
      </c>
      <c r="G4351" t="s">
        <v>87</v>
      </c>
      <c r="H4351" t="s">
        <v>881</v>
      </c>
      <c r="I4351" t="s">
        <v>493</v>
      </c>
      <c r="J4351" t="s">
        <v>953</v>
      </c>
      <c r="K4351" t="s">
        <v>670</v>
      </c>
      <c r="L4351" t="s">
        <v>1166</v>
      </c>
      <c r="M4351" t="s">
        <v>1168</v>
      </c>
      <c r="N4351" t="s">
        <v>1169</v>
      </c>
      <c r="O4351" t="s">
        <v>1371</v>
      </c>
      <c r="P4351" t="s">
        <v>1372</v>
      </c>
      <c r="Q4351" s="11">
        <v>0</v>
      </c>
      <c r="R4351" s="11">
        <v>0</v>
      </c>
      <c r="S4351" s="11">
        <v>0</v>
      </c>
      <c r="T4351" s="11">
        <v>0</v>
      </c>
      <c r="U4351" s="11">
        <v>20000000</v>
      </c>
      <c r="V4351" s="11">
        <v>0</v>
      </c>
      <c r="W4351" s="11">
        <v>20000000</v>
      </c>
      <c r="X4351" s="11">
        <v>0</v>
      </c>
      <c r="Y4351" s="11">
        <v>0</v>
      </c>
      <c r="Z4351" s="11">
        <v>0</v>
      </c>
      <c r="AA4351" s="11">
        <v>0</v>
      </c>
      <c r="AB4351" s="11">
        <v>0</v>
      </c>
      <c r="AC4351" s="11">
        <v>10000000</v>
      </c>
      <c r="AD4351" s="11">
        <v>9322000</v>
      </c>
      <c r="AE4351" s="11">
        <v>0</v>
      </c>
      <c r="AF4351" s="11">
        <v>0</v>
      </c>
      <c r="AG4351" s="11">
        <v>10000000</v>
      </c>
      <c r="AH4351" s="11">
        <v>9950000</v>
      </c>
      <c r="AI4351" s="11">
        <v>0</v>
      </c>
      <c r="AJ4351" s="11">
        <v>0</v>
      </c>
      <c r="AK4351" s="11">
        <v>0</v>
      </c>
      <c r="AL4351" s="11">
        <v>728000</v>
      </c>
      <c r="AM4351" s="11">
        <v>0</v>
      </c>
      <c r="AN4351" s="11">
        <v>0</v>
      </c>
      <c r="AO43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3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3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1" s="11">
        <f>Table_PBS_SQL_DB2_PBSSQL_PBS_NDP_Tina_CG_QtrlyPerformance_Final[[#This Row],[GOU REL]]+Table_PBS_SQL_DB2_PBSSQL_PBS_NDP_Tina_CG_QtrlyPerformance_Final[[#This Row],[EXT REL]]</f>
        <v>20000000</v>
      </c>
      <c r="AT4351" s="11">
        <f>Table_PBS_SQL_DB2_PBSSQL_PBS_NDP_Tina_CG_QtrlyPerformance_Final[[#This Row],[GOU EXP]]+Table_PBS_SQL_DB2_PBSSQL_PBS_NDP_Tina_CG_QtrlyPerformance_Final[[#This Row],[EXT EXP]]</f>
        <v>20000000</v>
      </c>
      <c r="AU4351" s="11" t="str">
        <f>IF(Table_PBS_SQL_DB2_PBSSQL_PBS_NDP_Tina_CG_QtrlyPerformance_Final[[#This Row],[Item_Code]]&gt;"300000", "Capital", "Recurrent")</f>
        <v>Recurrent</v>
      </c>
    </row>
    <row r="4352" spans="1:47" x14ac:dyDescent="0.25">
      <c r="A4352" t="s">
        <v>123</v>
      </c>
      <c r="B4352" t="s">
        <v>1170</v>
      </c>
      <c r="C4352" t="s">
        <v>119</v>
      </c>
      <c r="D4352" t="s">
        <v>885</v>
      </c>
      <c r="E4352" t="s">
        <v>75</v>
      </c>
      <c r="F4352" t="s">
        <v>1171</v>
      </c>
      <c r="G4352" t="s">
        <v>75</v>
      </c>
      <c r="H4352" t="s">
        <v>1172</v>
      </c>
      <c r="I4352" t="s">
        <v>467</v>
      </c>
      <c r="J4352" t="s">
        <v>1173</v>
      </c>
      <c r="K4352" t="s">
        <v>963</v>
      </c>
      <c r="L4352" t="s">
        <v>964</v>
      </c>
      <c r="M4352" t="s">
        <v>1174</v>
      </c>
      <c r="N4352" t="s">
        <v>1175</v>
      </c>
      <c r="O4352" t="s">
        <v>1002</v>
      </c>
      <c r="P4352" t="s">
        <v>1003</v>
      </c>
      <c r="Q4352" s="11">
        <v>0</v>
      </c>
      <c r="R4352" s="11">
        <v>0</v>
      </c>
      <c r="S4352" s="11">
        <v>0</v>
      </c>
      <c r="T4352" s="11">
        <v>0</v>
      </c>
      <c r="U4352" s="11">
        <v>1440000000</v>
      </c>
      <c r="V4352" s="11">
        <v>0</v>
      </c>
      <c r="W4352" s="11">
        <v>0</v>
      </c>
      <c r="X4352" s="11">
        <v>1440000000</v>
      </c>
      <c r="Y4352" s="11">
        <v>0</v>
      </c>
      <c r="Z4352" s="11">
        <v>0</v>
      </c>
      <c r="AA4352" s="11">
        <v>0</v>
      </c>
      <c r="AB4352" s="11">
        <v>0</v>
      </c>
      <c r="AC4352" s="11">
        <v>0</v>
      </c>
      <c r="AD4352" s="11">
        <v>0</v>
      </c>
      <c r="AE4352" s="11">
        <v>0</v>
      </c>
      <c r="AF4352" s="11">
        <v>0</v>
      </c>
      <c r="AG4352" s="11">
        <v>0</v>
      </c>
      <c r="AH4352" s="11">
        <v>0</v>
      </c>
      <c r="AI4352" s="11">
        <v>0</v>
      </c>
      <c r="AJ4352" s="11">
        <v>0</v>
      </c>
      <c r="AK4352" s="11">
        <v>0</v>
      </c>
      <c r="AL4352" s="11">
        <v>0</v>
      </c>
      <c r="AM4352" s="11">
        <v>0</v>
      </c>
      <c r="AN4352" s="11">
        <v>0</v>
      </c>
      <c r="AO43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2" s="11">
        <f>Table_PBS_SQL_DB2_PBSSQL_PBS_NDP_Tina_CG_QtrlyPerformance_Final[[#This Row],[GOU REL]]+Table_PBS_SQL_DB2_PBSSQL_PBS_NDP_Tina_CG_QtrlyPerformance_Final[[#This Row],[EXT REL]]</f>
        <v>0</v>
      </c>
      <c r="AT4352" s="11">
        <f>Table_PBS_SQL_DB2_PBSSQL_PBS_NDP_Tina_CG_QtrlyPerformance_Final[[#This Row],[GOU EXP]]+Table_PBS_SQL_DB2_PBSSQL_PBS_NDP_Tina_CG_QtrlyPerformance_Final[[#This Row],[EXT EXP]]</f>
        <v>0</v>
      </c>
      <c r="AU4352" s="11" t="str">
        <f>IF(Table_PBS_SQL_DB2_PBSSQL_PBS_NDP_Tina_CG_QtrlyPerformance_Final[[#This Row],[Item_Code]]&gt;"300000", "Capital", "Recurrent")</f>
        <v>Recurrent</v>
      </c>
    </row>
    <row r="4353" spans="1:47" x14ac:dyDescent="0.25">
      <c r="A4353" t="s">
        <v>123</v>
      </c>
      <c r="B4353" t="s">
        <v>1170</v>
      </c>
      <c r="C4353" t="s">
        <v>119</v>
      </c>
      <c r="D4353" t="s">
        <v>885</v>
      </c>
      <c r="E4353" t="s">
        <v>75</v>
      </c>
      <c r="F4353" t="s">
        <v>1171</v>
      </c>
      <c r="G4353" t="s">
        <v>75</v>
      </c>
      <c r="H4353" t="s">
        <v>1172</v>
      </c>
      <c r="I4353" t="s">
        <v>467</v>
      </c>
      <c r="J4353" t="s">
        <v>1173</v>
      </c>
      <c r="K4353" t="s">
        <v>963</v>
      </c>
      <c r="L4353" t="s">
        <v>964</v>
      </c>
      <c r="M4353" t="s">
        <v>1174</v>
      </c>
      <c r="N4353" t="s">
        <v>1175</v>
      </c>
      <c r="O4353" t="s">
        <v>904</v>
      </c>
      <c r="P4353" t="s">
        <v>905</v>
      </c>
      <c r="Q4353" s="11">
        <v>0</v>
      </c>
      <c r="R4353" s="11">
        <v>0</v>
      </c>
      <c r="S4353" s="11">
        <v>0</v>
      </c>
      <c r="T4353" s="11">
        <v>0</v>
      </c>
      <c r="U4353" s="11">
        <v>80000000</v>
      </c>
      <c r="V4353" s="11">
        <v>0</v>
      </c>
      <c r="W4353" s="11">
        <v>0</v>
      </c>
      <c r="X4353" s="11">
        <v>80000000</v>
      </c>
      <c r="Y4353" s="11">
        <v>0</v>
      </c>
      <c r="Z4353" s="11">
        <v>0</v>
      </c>
      <c r="AA4353" s="11">
        <v>0</v>
      </c>
      <c r="AB4353" s="11">
        <v>0</v>
      </c>
      <c r="AC4353" s="11">
        <v>0</v>
      </c>
      <c r="AD4353" s="11">
        <v>0</v>
      </c>
      <c r="AE4353" s="11">
        <v>0</v>
      </c>
      <c r="AF4353" s="11">
        <v>0</v>
      </c>
      <c r="AG4353" s="11">
        <v>0</v>
      </c>
      <c r="AH4353" s="11">
        <v>0</v>
      </c>
      <c r="AI4353" s="11">
        <v>0</v>
      </c>
      <c r="AJ4353" s="11">
        <v>0</v>
      </c>
      <c r="AK4353" s="11">
        <v>0</v>
      </c>
      <c r="AL4353" s="11">
        <v>0</v>
      </c>
      <c r="AM4353" s="11">
        <v>0</v>
      </c>
      <c r="AN4353" s="11">
        <v>0</v>
      </c>
      <c r="AO43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3" s="11">
        <f>Table_PBS_SQL_DB2_PBSSQL_PBS_NDP_Tina_CG_QtrlyPerformance_Final[[#This Row],[GOU REL]]+Table_PBS_SQL_DB2_PBSSQL_PBS_NDP_Tina_CG_QtrlyPerformance_Final[[#This Row],[EXT REL]]</f>
        <v>0</v>
      </c>
      <c r="AT4353" s="11">
        <f>Table_PBS_SQL_DB2_PBSSQL_PBS_NDP_Tina_CG_QtrlyPerformance_Final[[#This Row],[GOU EXP]]+Table_PBS_SQL_DB2_PBSSQL_PBS_NDP_Tina_CG_QtrlyPerformance_Final[[#This Row],[EXT EXP]]</f>
        <v>0</v>
      </c>
      <c r="AU4353" s="11" t="str">
        <f>IF(Table_PBS_SQL_DB2_PBSSQL_PBS_NDP_Tina_CG_QtrlyPerformance_Final[[#This Row],[Item_Code]]&gt;"300000", "Capital", "Recurrent")</f>
        <v>Recurrent</v>
      </c>
    </row>
    <row r="4354" spans="1:47" x14ac:dyDescent="0.25">
      <c r="A4354" t="s">
        <v>123</v>
      </c>
      <c r="B4354" t="s">
        <v>1170</v>
      </c>
      <c r="C4354" t="s">
        <v>119</v>
      </c>
      <c r="D4354" t="s">
        <v>885</v>
      </c>
      <c r="E4354" t="s">
        <v>75</v>
      </c>
      <c r="F4354" t="s">
        <v>1171</v>
      </c>
      <c r="G4354" t="s">
        <v>75</v>
      </c>
      <c r="H4354" t="s">
        <v>1172</v>
      </c>
      <c r="I4354" t="s">
        <v>467</v>
      </c>
      <c r="J4354" t="s">
        <v>1173</v>
      </c>
      <c r="K4354" t="s">
        <v>963</v>
      </c>
      <c r="L4354" t="s">
        <v>964</v>
      </c>
      <c r="M4354" t="s">
        <v>1174</v>
      </c>
      <c r="N4354" t="s">
        <v>1175</v>
      </c>
      <c r="O4354" t="s">
        <v>1004</v>
      </c>
      <c r="P4354" t="s">
        <v>868</v>
      </c>
      <c r="Q4354" s="11">
        <v>0</v>
      </c>
      <c r="R4354" s="11">
        <v>0</v>
      </c>
      <c r="S4354" s="11">
        <v>0</v>
      </c>
      <c r="T4354" s="11">
        <v>0</v>
      </c>
      <c r="U4354" s="11">
        <v>749999960</v>
      </c>
      <c r="V4354" s="11">
        <v>0</v>
      </c>
      <c r="W4354" s="11">
        <v>149999960</v>
      </c>
      <c r="X4354" s="11">
        <v>600000000</v>
      </c>
      <c r="Y4354" s="11">
        <v>0</v>
      </c>
      <c r="Z4354" s="11">
        <v>0</v>
      </c>
      <c r="AA4354" s="11">
        <v>0</v>
      </c>
      <c r="AB4354" s="11">
        <v>0</v>
      </c>
      <c r="AC4354" s="11">
        <v>74999980</v>
      </c>
      <c r="AD4354" s="11">
        <v>18100000</v>
      </c>
      <c r="AE4354" s="11">
        <v>0</v>
      </c>
      <c r="AF4354" s="11">
        <v>0</v>
      </c>
      <c r="AG4354" s="11">
        <v>74999980</v>
      </c>
      <c r="AH4354" s="11">
        <v>41014774</v>
      </c>
      <c r="AI4354" s="11">
        <v>0</v>
      </c>
      <c r="AJ4354" s="11">
        <v>0</v>
      </c>
      <c r="AK4354" s="11">
        <v>0</v>
      </c>
      <c r="AL4354" s="11">
        <v>90885185</v>
      </c>
      <c r="AM4354" s="11">
        <v>0</v>
      </c>
      <c r="AN4354" s="11">
        <v>0</v>
      </c>
      <c r="AO43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149999960</v>
      </c>
      <c r="AP43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149999959</v>
      </c>
      <c r="AR43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4" s="11">
        <f>Table_PBS_SQL_DB2_PBSSQL_PBS_NDP_Tina_CG_QtrlyPerformance_Final[[#This Row],[GOU REL]]+Table_PBS_SQL_DB2_PBSSQL_PBS_NDP_Tina_CG_QtrlyPerformance_Final[[#This Row],[EXT REL]]</f>
        <v>149999960</v>
      </c>
      <c r="AT4354" s="11">
        <f>Table_PBS_SQL_DB2_PBSSQL_PBS_NDP_Tina_CG_QtrlyPerformance_Final[[#This Row],[GOU EXP]]+Table_PBS_SQL_DB2_PBSSQL_PBS_NDP_Tina_CG_QtrlyPerformance_Final[[#This Row],[EXT EXP]]</f>
        <v>149999959</v>
      </c>
      <c r="AU4354" s="11" t="str">
        <f>IF(Table_PBS_SQL_DB2_PBSSQL_PBS_NDP_Tina_CG_QtrlyPerformance_Final[[#This Row],[Item_Code]]&gt;"300000", "Capital", "Recurrent")</f>
        <v>Recurrent</v>
      </c>
    </row>
    <row r="4355" spans="1:47" x14ac:dyDescent="0.25">
      <c r="A4355" t="s">
        <v>123</v>
      </c>
      <c r="B4355" t="s">
        <v>1170</v>
      </c>
      <c r="C4355" t="s">
        <v>119</v>
      </c>
      <c r="D4355" t="s">
        <v>885</v>
      </c>
      <c r="E4355" t="s">
        <v>75</v>
      </c>
      <c r="F4355" t="s">
        <v>1171</v>
      </c>
      <c r="G4355" t="s">
        <v>75</v>
      </c>
      <c r="H4355" t="s">
        <v>1172</v>
      </c>
      <c r="I4355" t="s">
        <v>467</v>
      </c>
      <c r="J4355" t="s">
        <v>1173</v>
      </c>
      <c r="K4355" t="s">
        <v>963</v>
      </c>
      <c r="L4355" t="s">
        <v>964</v>
      </c>
      <c r="M4355" t="s">
        <v>1174</v>
      </c>
      <c r="N4355" t="s">
        <v>1175</v>
      </c>
      <c r="O4355" t="s">
        <v>1215</v>
      </c>
      <c r="P4355" t="s">
        <v>1216</v>
      </c>
      <c r="Q4355" s="11">
        <v>0</v>
      </c>
      <c r="R4355" s="11">
        <v>0</v>
      </c>
      <c r="S4355" s="11">
        <v>0</v>
      </c>
      <c r="T4355" s="11">
        <v>0</v>
      </c>
      <c r="U4355" s="11">
        <v>1114000000</v>
      </c>
      <c r="V4355" s="11">
        <v>0</v>
      </c>
      <c r="W4355" s="11">
        <v>0</v>
      </c>
      <c r="X4355" s="11">
        <v>1114000000</v>
      </c>
      <c r="Y4355" s="11">
        <v>0</v>
      </c>
      <c r="Z4355" s="11">
        <v>0</v>
      </c>
      <c r="AA4355" s="11">
        <v>0</v>
      </c>
      <c r="AB4355" s="11">
        <v>0</v>
      </c>
      <c r="AC4355" s="11">
        <v>0</v>
      </c>
      <c r="AD4355" s="11">
        <v>0</v>
      </c>
      <c r="AE4355" s="11">
        <v>0</v>
      </c>
      <c r="AF4355" s="11">
        <v>0</v>
      </c>
      <c r="AG4355" s="11">
        <v>0</v>
      </c>
      <c r="AH4355" s="11">
        <v>0</v>
      </c>
      <c r="AI4355" s="11">
        <v>0</v>
      </c>
      <c r="AJ4355" s="11">
        <v>0</v>
      </c>
      <c r="AK4355" s="11">
        <v>0</v>
      </c>
      <c r="AL4355" s="11">
        <v>0</v>
      </c>
      <c r="AM4355" s="11">
        <v>0</v>
      </c>
      <c r="AN4355" s="11">
        <v>0</v>
      </c>
      <c r="AO43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5" s="11">
        <f>Table_PBS_SQL_DB2_PBSSQL_PBS_NDP_Tina_CG_QtrlyPerformance_Final[[#This Row],[GOU REL]]+Table_PBS_SQL_DB2_PBSSQL_PBS_NDP_Tina_CG_QtrlyPerformance_Final[[#This Row],[EXT REL]]</f>
        <v>0</v>
      </c>
      <c r="AT4355" s="11">
        <f>Table_PBS_SQL_DB2_PBSSQL_PBS_NDP_Tina_CG_QtrlyPerformance_Final[[#This Row],[GOU EXP]]+Table_PBS_SQL_DB2_PBSSQL_PBS_NDP_Tina_CG_QtrlyPerformance_Final[[#This Row],[EXT EXP]]</f>
        <v>0</v>
      </c>
      <c r="AU4355" s="11" t="str">
        <f>IF(Table_PBS_SQL_DB2_PBSSQL_PBS_NDP_Tina_CG_QtrlyPerformance_Final[[#This Row],[Item_Code]]&gt;"300000", "Capital", "Recurrent")</f>
        <v>Capital</v>
      </c>
    </row>
    <row r="4356" spans="1:47" x14ac:dyDescent="0.25">
      <c r="A4356" t="s">
        <v>123</v>
      </c>
      <c r="B4356" t="s">
        <v>1170</v>
      </c>
      <c r="C4356" t="s">
        <v>119</v>
      </c>
      <c r="D4356" t="s">
        <v>885</v>
      </c>
      <c r="E4356" t="s">
        <v>75</v>
      </c>
      <c r="F4356" t="s">
        <v>1171</v>
      </c>
      <c r="G4356" t="s">
        <v>75</v>
      </c>
      <c r="H4356" t="s">
        <v>1172</v>
      </c>
      <c r="I4356" t="s">
        <v>477</v>
      </c>
      <c r="J4356" t="s">
        <v>1176</v>
      </c>
      <c r="K4356" t="s">
        <v>125</v>
      </c>
      <c r="L4356" t="s">
        <v>1177</v>
      </c>
      <c r="M4356" t="s">
        <v>1178</v>
      </c>
      <c r="N4356" t="s">
        <v>1179</v>
      </c>
      <c r="O4356" t="s">
        <v>906</v>
      </c>
      <c r="P4356" t="s">
        <v>907</v>
      </c>
      <c r="Q4356" s="11">
        <v>0</v>
      </c>
      <c r="R4356" s="11">
        <v>0</v>
      </c>
      <c r="S4356" s="11">
        <v>0</v>
      </c>
      <c r="T4356" s="11">
        <v>0</v>
      </c>
      <c r="U4356" s="11">
        <v>260000000</v>
      </c>
      <c r="V4356" s="11">
        <v>0</v>
      </c>
      <c r="W4356" s="11">
        <v>260000000</v>
      </c>
      <c r="X4356" s="11">
        <v>0</v>
      </c>
      <c r="Y4356" s="11">
        <v>0</v>
      </c>
      <c r="Z4356" s="11">
        <v>0</v>
      </c>
      <c r="AA4356" s="11">
        <v>0</v>
      </c>
      <c r="AB4356" s="11">
        <v>0</v>
      </c>
      <c r="AC4356" s="11">
        <v>65000000</v>
      </c>
      <c r="AD4356" s="11">
        <v>21000000</v>
      </c>
      <c r="AE4356" s="11">
        <v>0</v>
      </c>
      <c r="AF4356" s="11">
        <v>0</v>
      </c>
      <c r="AG4356" s="11">
        <v>30000000</v>
      </c>
      <c r="AH4356" s="11">
        <v>0</v>
      </c>
      <c r="AI4356" s="11">
        <v>0</v>
      </c>
      <c r="AJ4356" s="11">
        <v>0</v>
      </c>
      <c r="AK4356" s="11">
        <v>32000000</v>
      </c>
      <c r="AL4356" s="11">
        <v>106000000</v>
      </c>
      <c r="AM4356" s="11">
        <v>0</v>
      </c>
      <c r="AN4356" s="11">
        <v>0</v>
      </c>
      <c r="AO43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127000000</v>
      </c>
      <c r="AP43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127000000</v>
      </c>
      <c r="AR43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6" s="11">
        <f>Table_PBS_SQL_DB2_PBSSQL_PBS_NDP_Tina_CG_QtrlyPerformance_Final[[#This Row],[GOU REL]]+Table_PBS_SQL_DB2_PBSSQL_PBS_NDP_Tina_CG_QtrlyPerformance_Final[[#This Row],[EXT REL]]</f>
        <v>127000000</v>
      </c>
      <c r="AT4356" s="11">
        <f>Table_PBS_SQL_DB2_PBSSQL_PBS_NDP_Tina_CG_QtrlyPerformance_Final[[#This Row],[GOU EXP]]+Table_PBS_SQL_DB2_PBSSQL_PBS_NDP_Tina_CG_QtrlyPerformance_Final[[#This Row],[EXT EXP]]</f>
        <v>127000000</v>
      </c>
      <c r="AU4356" s="11" t="str">
        <f>IF(Table_PBS_SQL_DB2_PBSSQL_PBS_NDP_Tina_CG_QtrlyPerformance_Final[[#This Row],[Item_Code]]&gt;"300000", "Capital", "Recurrent")</f>
        <v>Recurrent</v>
      </c>
    </row>
    <row r="4357" spans="1:47" x14ac:dyDescent="0.25">
      <c r="A4357" t="s">
        <v>123</v>
      </c>
      <c r="B4357" t="s">
        <v>1170</v>
      </c>
      <c r="C4357" t="s">
        <v>119</v>
      </c>
      <c r="D4357" t="s">
        <v>885</v>
      </c>
      <c r="E4357" t="s">
        <v>75</v>
      </c>
      <c r="F4357" t="s">
        <v>1171</v>
      </c>
      <c r="G4357" t="s">
        <v>75</v>
      </c>
      <c r="H4357" t="s">
        <v>1172</v>
      </c>
      <c r="I4357" t="s">
        <v>477</v>
      </c>
      <c r="J4357" t="s">
        <v>1176</v>
      </c>
      <c r="K4357" t="s">
        <v>125</v>
      </c>
      <c r="L4357" t="s">
        <v>1177</v>
      </c>
      <c r="M4357" t="s">
        <v>1178</v>
      </c>
      <c r="N4357" t="s">
        <v>1179</v>
      </c>
      <c r="O4357" t="s">
        <v>1005</v>
      </c>
      <c r="P4357" t="s">
        <v>1006</v>
      </c>
      <c r="Q4357" s="11">
        <v>0</v>
      </c>
      <c r="R4357" s="11">
        <v>0</v>
      </c>
      <c r="S4357" s="11">
        <v>0</v>
      </c>
      <c r="T4357" s="11">
        <v>0</v>
      </c>
      <c r="U4357" s="11">
        <v>600000000</v>
      </c>
      <c r="V4357" s="11">
        <v>0</v>
      </c>
      <c r="W4357" s="11">
        <v>600000000</v>
      </c>
      <c r="X4357" s="11">
        <v>0</v>
      </c>
      <c r="Y4357" s="11">
        <v>0</v>
      </c>
      <c r="Z4357" s="11">
        <v>0</v>
      </c>
      <c r="AA4357" s="11">
        <v>0</v>
      </c>
      <c r="AB4357" s="11">
        <v>0</v>
      </c>
      <c r="AC4357" s="11">
        <v>350000000</v>
      </c>
      <c r="AD4357" s="11">
        <v>354010000</v>
      </c>
      <c r="AE4357" s="11">
        <v>0</v>
      </c>
      <c r="AF4357" s="11">
        <v>0</v>
      </c>
      <c r="AG4357" s="11">
        <v>150000000</v>
      </c>
      <c r="AH4357" s="11">
        <v>122695000</v>
      </c>
      <c r="AI4357" s="11">
        <v>0</v>
      </c>
      <c r="AJ4357" s="11">
        <v>0</v>
      </c>
      <c r="AK4357" s="11">
        <v>100000000</v>
      </c>
      <c r="AL4357" s="11">
        <v>123295000</v>
      </c>
      <c r="AM4357" s="11">
        <v>0</v>
      </c>
      <c r="AN4357" s="11">
        <v>0</v>
      </c>
      <c r="AO43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43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43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7" s="11">
        <f>Table_PBS_SQL_DB2_PBSSQL_PBS_NDP_Tina_CG_QtrlyPerformance_Final[[#This Row],[GOU REL]]+Table_PBS_SQL_DB2_PBSSQL_PBS_NDP_Tina_CG_QtrlyPerformance_Final[[#This Row],[EXT REL]]</f>
        <v>600000000</v>
      </c>
      <c r="AT4357" s="11">
        <f>Table_PBS_SQL_DB2_PBSSQL_PBS_NDP_Tina_CG_QtrlyPerformance_Final[[#This Row],[GOU EXP]]+Table_PBS_SQL_DB2_PBSSQL_PBS_NDP_Tina_CG_QtrlyPerformance_Final[[#This Row],[EXT EXP]]</f>
        <v>600000000</v>
      </c>
      <c r="AU4357" s="11" t="str">
        <f>IF(Table_PBS_SQL_DB2_PBSSQL_PBS_NDP_Tina_CG_QtrlyPerformance_Final[[#This Row],[Item_Code]]&gt;"300000", "Capital", "Recurrent")</f>
        <v>Recurrent</v>
      </c>
    </row>
    <row r="4358" spans="1:47" x14ac:dyDescent="0.25">
      <c r="A4358" t="s">
        <v>123</v>
      </c>
      <c r="B4358" t="s">
        <v>1170</v>
      </c>
      <c r="C4358" t="s">
        <v>119</v>
      </c>
      <c r="D4358" t="s">
        <v>885</v>
      </c>
      <c r="E4358" t="s">
        <v>75</v>
      </c>
      <c r="F4358" t="s">
        <v>1171</v>
      </c>
      <c r="G4358" t="s">
        <v>75</v>
      </c>
      <c r="H4358" t="s">
        <v>1172</v>
      </c>
      <c r="I4358" t="s">
        <v>477</v>
      </c>
      <c r="J4358" t="s">
        <v>1176</v>
      </c>
      <c r="K4358" t="s">
        <v>125</v>
      </c>
      <c r="L4358" t="s">
        <v>1177</v>
      </c>
      <c r="M4358" t="s">
        <v>1178</v>
      </c>
      <c r="N4358" t="s">
        <v>1179</v>
      </c>
      <c r="O4358" t="s">
        <v>1215</v>
      </c>
      <c r="P4358" t="s">
        <v>1216</v>
      </c>
      <c r="Q4358" s="11">
        <v>0</v>
      </c>
      <c r="R4358" s="11">
        <v>0</v>
      </c>
      <c r="S4358" s="11">
        <v>0</v>
      </c>
      <c r="T4358" s="11">
        <v>0</v>
      </c>
      <c r="U4358" s="11">
        <v>250600000</v>
      </c>
      <c r="V4358" s="11">
        <v>0</v>
      </c>
      <c r="W4358" s="11">
        <v>250600000</v>
      </c>
      <c r="X4358" s="11">
        <v>0</v>
      </c>
      <c r="Y4358" s="11">
        <v>0</v>
      </c>
      <c r="Z4358" s="11">
        <v>0</v>
      </c>
      <c r="AA4358" s="11">
        <v>0</v>
      </c>
      <c r="AB4358" s="11">
        <v>0</v>
      </c>
      <c r="AC4358" s="11">
        <v>62650000</v>
      </c>
      <c r="AD4358" s="11">
        <v>0</v>
      </c>
      <c r="AE4358" s="11">
        <v>0</v>
      </c>
      <c r="AF4358" s="11">
        <v>0</v>
      </c>
      <c r="AG4358" s="11">
        <v>39647638</v>
      </c>
      <c r="AH4358" s="11">
        <v>0</v>
      </c>
      <c r="AI4358" s="11">
        <v>0</v>
      </c>
      <c r="AJ4358" s="11">
        <v>0</v>
      </c>
      <c r="AK4358" s="11">
        <v>0</v>
      </c>
      <c r="AL4358" s="11">
        <v>80517264</v>
      </c>
      <c r="AM4358" s="11">
        <v>0</v>
      </c>
      <c r="AN4358" s="11">
        <v>0</v>
      </c>
      <c r="AO43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102297638</v>
      </c>
      <c r="AP43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80517264</v>
      </c>
      <c r="AR43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8" s="11">
        <f>Table_PBS_SQL_DB2_PBSSQL_PBS_NDP_Tina_CG_QtrlyPerformance_Final[[#This Row],[GOU REL]]+Table_PBS_SQL_DB2_PBSSQL_PBS_NDP_Tina_CG_QtrlyPerformance_Final[[#This Row],[EXT REL]]</f>
        <v>102297638</v>
      </c>
      <c r="AT4358" s="11">
        <f>Table_PBS_SQL_DB2_PBSSQL_PBS_NDP_Tina_CG_QtrlyPerformance_Final[[#This Row],[GOU EXP]]+Table_PBS_SQL_DB2_PBSSQL_PBS_NDP_Tina_CG_QtrlyPerformance_Final[[#This Row],[EXT EXP]]</f>
        <v>80517264</v>
      </c>
      <c r="AU4358" s="11" t="str">
        <f>IF(Table_PBS_SQL_DB2_PBSSQL_PBS_NDP_Tina_CG_QtrlyPerformance_Final[[#This Row],[Item_Code]]&gt;"300000", "Capital", "Recurrent")</f>
        <v>Capital</v>
      </c>
    </row>
    <row r="4359" spans="1:47" x14ac:dyDescent="0.25">
      <c r="A4359" t="s">
        <v>123</v>
      </c>
      <c r="B4359" t="s">
        <v>1170</v>
      </c>
      <c r="C4359" t="s">
        <v>119</v>
      </c>
      <c r="D4359" t="s">
        <v>885</v>
      </c>
      <c r="E4359" t="s">
        <v>75</v>
      </c>
      <c r="F4359" t="s">
        <v>1171</v>
      </c>
      <c r="G4359" t="s">
        <v>75</v>
      </c>
      <c r="H4359" t="s">
        <v>1172</v>
      </c>
      <c r="I4359" t="s">
        <v>477</v>
      </c>
      <c r="J4359" t="s">
        <v>1176</v>
      </c>
      <c r="K4359" t="s">
        <v>125</v>
      </c>
      <c r="L4359" t="s">
        <v>1177</v>
      </c>
      <c r="M4359" t="s">
        <v>1178</v>
      </c>
      <c r="N4359" t="s">
        <v>1179</v>
      </c>
      <c r="O4359" t="s">
        <v>982</v>
      </c>
      <c r="P4359" t="s">
        <v>983</v>
      </c>
      <c r="Q4359" s="11">
        <v>0</v>
      </c>
      <c r="R4359" s="11">
        <v>0</v>
      </c>
      <c r="S4359" s="11">
        <v>0</v>
      </c>
      <c r="T4359" s="11">
        <v>0</v>
      </c>
      <c r="U4359" s="11">
        <v>250000000</v>
      </c>
      <c r="V4359" s="11">
        <v>0</v>
      </c>
      <c r="W4359" s="11">
        <v>250000000</v>
      </c>
      <c r="X4359" s="11">
        <v>0</v>
      </c>
      <c r="Y4359" s="11">
        <v>0</v>
      </c>
      <c r="Z4359" s="11">
        <v>0</v>
      </c>
      <c r="AA4359" s="11">
        <v>0</v>
      </c>
      <c r="AB4359" s="11">
        <v>0</v>
      </c>
      <c r="AC4359" s="11">
        <v>62500000</v>
      </c>
      <c r="AD4359" s="11">
        <v>0</v>
      </c>
      <c r="AE4359" s="11">
        <v>0</v>
      </c>
      <c r="AF4359" s="11">
        <v>0</v>
      </c>
      <c r="AG4359" s="11">
        <v>0</v>
      </c>
      <c r="AH4359" s="11">
        <v>0</v>
      </c>
      <c r="AI4359" s="11">
        <v>0</v>
      </c>
      <c r="AJ4359" s="11">
        <v>0</v>
      </c>
      <c r="AK4359" s="11">
        <v>0</v>
      </c>
      <c r="AL4359" s="11">
        <v>62445600</v>
      </c>
      <c r="AM4359" s="11">
        <v>0</v>
      </c>
      <c r="AN4359" s="11">
        <v>0</v>
      </c>
      <c r="AO43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62500000</v>
      </c>
      <c r="AP43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62445600</v>
      </c>
      <c r="AR43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59" s="11">
        <f>Table_PBS_SQL_DB2_PBSSQL_PBS_NDP_Tina_CG_QtrlyPerformance_Final[[#This Row],[GOU REL]]+Table_PBS_SQL_DB2_PBSSQL_PBS_NDP_Tina_CG_QtrlyPerformance_Final[[#This Row],[EXT REL]]</f>
        <v>62500000</v>
      </c>
      <c r="AT4359" s="11">
        <f>Table_PBS_SQL_DB2_PBSSQL_PBS_NDP_Tina_CG_QtrlyPerformance_Final[[#This Row],[GOU EXP]]+Table_PBS_SQL_DB2_PBSSQL_PBS_NDP_Tina_CG_QtrlyPerformance_Final[[#This Row],[EXT EXP]]</f>
        <v>62445600</v>
      </c>
      <c r="AU4359" s="11" t="str">
        <f>IF(Table_PBS_SQL_DB2_PBSSQL_PBS_NDP_Tina_CG_QtrlyPerformance_Final[[#This Row],[Item_Code]]&gt;"300000", "Capital", "Recurrent")</f>
        <v>Capital</v>
      </c>
    </row>
    <row r="4360" spans="1:47" x14ac:dyDescent="0.25">
      <c r="A4360" t="s">
        <v>123</v>
      </c>
      <c r="B4360" t="s">
        <v>1170</v>
      </c>
      <c r="C4360" t="s">
        <v>275</v>
      </c>
      <c r="D4360" t="s">
        <v>1182</v>
      </c>
      <c r="E4360" t="s">
        <v>31</v>
      </c>
      <c r="F4360" t="s">
        <v>1183</v>
      </c>
      <c r="G4360" t="s">
        <v>87</v>
      </c>
      <c r="H4360" t="s">
        <v>1184</v>
      </c>
      <c r="I4360" t="s">
        <v>467</v>
      </c>
      <c r="J4360" t="s">
        <v>1189</v>
      </c>
      <c r="K4360" t="s">
        <v>1190</v>
      </c>
      <c r="L4360" t="s">
        <v>1191</v>
      </c>
      <c r="M4360" t="s">
        <v>1044</v>
      </c>
      <c r="N4360" t="s">
        <v>1045</v>
      </c>
      <c r="O4360" t="s">
        <v>922</v>
      </c>
      <c r="P4360" t="s">
        <v>923</v>
      </c>
      <c r="Q4360" s="11">
        <v>0</v>
      </c>
      <c r="R4360" s="11">
        <v>0</v>
      </c>
      <c r="S4360" s="11">
        <v>0</v>
      </c>
      <c r="T4360" s="11">
        <v>0</v>
      </c>
      <c r="U4360" s="11">
        <v>350000000</v>
      </c>
      <c r="V4360" s="11">
        <v>0</v>
      </c>
      <c r="W4360" s="11">
        <v>0</v>
      </c>
      <c r="X4360" s="11">
        <v>350000000</v>
      </c>
      <c r="Y4360" s="11">
        <v>0</v>
      </c>
      <c r="Z4360" s="11">
        <v>0</v>
      </c>
      <c r="AA4360" s="11">
        <v>0</v>
      </c>
      <c r="AB4360" s="11">
        <v>0</v>
      </c>
      <c r="AC4360" s="11">
        <v>0</v>
      </c>
      <c r="AD4360" s="11">
        <v>0</v>
      </c>
      <c r="AE4360" s="11">
        <v>0</v>
      </c>
      <c r="AF4360" s="11">
        <v>0</v>
      </c>
      <c r="AG4360" s="11">
        <v>0</v>
      </c>
      <c r="AH4360" s="11">
        <v>0</v>
      </c>
      <c r="AI4360" s="11">
        <v>0</v>
      </c>
      <c r="AJ4360" s="11">
        <v>0</v>
      </c>
      <c r="AK4360" s="11">
        <v>0</v>
      </c>
      <c r="AL4360" s="11">
        <v>0</v>
      </c>
      <c r="AM4360" s="11">
        <v>0</v>
      </c>
      <c r="AN4360" s="11">
        <v>0</v>
      </c>
      <c r="AO43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0" s="11">
        <f>Table_PBS_SQL_DB2_PBSSQL_PBS_NDP_Tina_CG_QtrlyPerformance_Final[[#This Row],[GOU REL]]+Table_PBS_SQL_DB2_PBSSQL_PBS_NDP_Tina_CG_QtrlyPerformance_Final[[#This Row],[EXT REL]]</f>
        <v>0</v>
      </c>
      <c r="AT4360" s="11">
        <f>Table_PBS_SQL_DB2_PBSSQL_PBS_NDP_Tina_CG_QtrlyPerformance_Final[[#This Row],[GOU EXP]]+Table_PBS_SQL_DB2_PBSSQL_PBS_NDP_Tina_CG_QtrlyPerformance_Final[[#This Row],[EXT EXP]]</f>
        <v>0</v>
      </c>
      <c r="AU4360" s="11" t="str">
        <f>IF(Table_PBS_SQL_DB2_PBSSQL_PBS_NDP_Tina_CG_QtrlyPerformance_Final[[#This Row],[Item_Code]]&gt;"300000", "Capital", "Recurrent")</f>
        <v>Recurrent</v>
      </c>
    </row>
    <row r="4361" spans="1:47" x14ac:dyDescent="0.25">
      <c r="A4361" t="s">
        <v>123</v>
      </c>
      <c r="B4361" t="s">
        <v>1170</v>
      </c>
      <c r="C4361" t="s">
        <v>275</v>
      </c>
      <c r="D4361" t="s">
        <v>1182</v>
      </c>
      <c r="E4361" t="s">
        <v>31</v>
      </c>
      <c r="F4361" t="s">
        <v>1183</v>
      </c>
      <c r="G4361" t="s">
        <v>87</v>
      </c>
      <c r="H4361" t="s">
        <v>1184</v>
      </c>
      <c r="I4361" t="s">
        <v>467</v>
      </c>
      <c r="J4361" t="s">
        <v>1189</v>
      </c>
      <c r="K4361" t="s">
        <v>1190</v>
      </c>
      <c r="L4361" t="s">
        <v>1191</v>
      </c>
      <c r="M4361" t="s">
        <v>1044</v>
      </c>
      <c r="N4361" t="s">
        <v>1045</v>
      </c>
      <c r="O4361" t="s">
        <v>1052</v>
      </c>
      <c r="P4361" t="s">
        <v>1053</v>
      </c>
      <c r="Q4361" s="11">
        <v>0</v>
      </c>
      <c r="R4361" s="11">
        <v>0</v>
      </c>
      <c r="S4361" s="11">
        <v>0</v>
      </c>
      <c r="T4361" s="11">
        <v>0</v>
      </c>
      <c r="U4361" s="11">
        <v>10919596749</v>
      </c>
      <c r="V4361" s="11">
        <v>0</v>
      </c>
      <c r="W4361" s="11">
        <v>0</v>
      </c>
      <c r="X4361" s="11">
        <v>10919596749</v>
      </c>
      <c r="Y4361" s="11">
        <v>0</v>
      </c>
      <c r="Z4361" s="11">
        <v>0</v>
      </c>
      <c r="AA4361" s="11">
        <v>0</v>
      </c>
      <c r="AB4361" s="11">
        <v>0</v>
      </c>
      <c r="AC4361" s="11">
        <v>0</v>
      </c>
      <c r="AD4361" s="11">
        <v>0</v>
      </c>
      <c r="AE4361" s="11">
        <v>0</v>
      </c>
      <c r="AF4361" s="11">
        <v>0</v>
      </c>
      <c r="AG4361" s="11">
        <v>0</v>
      </c>
      <c r="AH4361" s="11">
        <v>0</v>
      </c>
      <c r="AI4361" s="11">
        <v>0</v>
      </c>
      <c r="AJ4361" s="11">
        <v>0</v>
      </c>
      <c r="AK4361" s="11">
        <v>0</v>
      </c>
      <c r="AL4361" s="11">
        <v>0</v>
      </c>
      <c r="AM4361" s="11">
        <v>0</v>
      </c>
      <c r="AN4361" s="11">
        <v>0</v>
      </c>
      <c r="AO43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1" s="11">
        <f>Table_PBS_SQL_DB2_PBSSQL_PBS_NDP_Tina_CG_QtrlyPerformance_Final[[#This Row],[GOU REL]]+Table_PBS_SQL_DB2_PBSSQL_PBS_NDP_Tina_CG_QtrlyPerformance_Final[[#This Row],[EXT REL]]</f>
        <v>0</v>
      </c>
      <c r="AT4361" s="11">
        <f>Table_PBS_SQL_DB2_PBSSQL_PBS_NDP_Tina_CG_QtrlyPerformance_Final[[#This Row],[GOU EXP]]+Table_PBS_SQL_DB2_PBSSQL_PBS_NDP_Tina_CG_QtrlyPerformance_Final[[#This Row],[EXT EXP]]</f>
        <v>0</v>
      </c>
      <c r="AU4361" s="11" t="str">
        <f>IF(Table_PBS_SQL_DB2_PBSSQL_PBS_NDP_Tina_CG_QtrlyPerformance_Final[[#This Row],[Item_Code]]&gt;"300000", "Capital", "Recurrent")</f>
        <v>Capital</v>
      </c>
    </row>
    <row r="4362" spans="1:47" x14ac:dyDescent="0.25">
      <c r="A4362" t="s">
        <v>123</v>
      </c>
      <c r="B4362" t="s">
        <v>1170</v>
      </c>
      <c r="C4362" t="s">
        <v>275</v>
      </c>
      <c r="D4362" t="s">
        <v>1182</v>
      </c>
      <c r="E4362" t="s">
        <v>31</v>
      </c>
      <c r="F4362" t="s">
        <v>1183</v>
      </c>
      <c r="G4362" t="s">
        <v>87</v>
      </c>
      <c r="H4362" t="s">
        <v>1184</v>
      </c>
      <c r="I4362" t="s">
        <v>467</v>
      </c>
      <c r="J4362" t="s">
        <v>1189</v>
      </c>
      <c r="K4362" t="s">
        <v>277</v>
      </c>
      <c r="L4362" t="s">
        <v>1194</v>
      </c>
      <c r="M4362" t="s">
        <v>1195</v>
      </c>
      <c r="N4362" t="s">
        <v>1196</v>
      </c>
      <c r="O4362" t="s">
        <v>1028</v>
      </c>
      <c r="P4362" t="s">
        <v>1029</v>
      </c>
      <c r="Q4362" s="11">
        <v>0</v>
      </c>
      <c r="R4362" s="11">
        <v>0</v>
      </c>
      <c r="S4362" s="11">
        <v>0</v>
      </c>
      <c r="T4362" s="11">
        <v>0</v>
      </c>
      <c r="U4362" s="11">
        <v>20000000</v>
      </c>
      <c r="V4362" s="11">
        <v>0</v>
      </c>
      <c r="W4362" s="11">
        <v>20000000</v>
      </c>
      <c r="X4362" s="11">
        <v>0</v>
      </c>
      <c r="Y4362" s="11">
        <v>0</v>
      </c>
      <c r="Z4362" s="11">
        <v>0</v>
      </c>
      <c r="AA4362" s="11">
        <v>0</v>
      </c>
      <c r="AB4362" s="11">
        <v>0</v>
      </c>
      <c r="AC4362" s="11">
        <v>10000000</v>
      </c>
      <c r="AD4362" s="11">
        <v>9700000</v>
      </c>
      <c r="AE4362" s="11">
        <v>0</v>
      </c>
      <c r="AF4362" s="11">
        <v>0</v>
      </c>
      <c r="AG4362" s="11">
        <v>5000000</v>
      </c>
      <c r="AH4362" s="11">
        <v>4470000</v>
      </c>
      <c r="AI4362" s="11">
        <v>0</v>
      </c>
      <c r="AJ4362" s="11">
        <v>0</v>
      </c>
      <c r="AK4362" s="11">
        <v>5000000</v>
      </c>
      <c r="AL4362" s="11">
        <v>5830000</v>
      </c>
      <c r="AM4362" s="11">
        <v>0</v>
      </c>
      <c r="AN4362" s="11">
        <v>0</v>
      </c>
      <c r="AO43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3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3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2" s="11">
        <f>Table_PBS_SQL_DB2_PBSSQL_PBS_NDP_Tina_CG_QtrlyPerformance_Final[[#This Row],[GOU REL]]+Table_PBS_SQL_DB2_PBSSQL_PBS_NDP_Tina_CG_QtrlyPerformance_Final[[#This Row],[EXT REL]]</f>
        <v>20000000</v>
      </c>
      <c r="AT4362" s="11">
        <f>Table_PBS_SQL_DB2_PBSSQL_PBS_NDP_Tina_CG_QtrlyPerformance_Final[[#This Row],[GOU EXP]]+Table_PBS_SQL_DB2_PBSSQL_PBS_NDP_Tina_CG_QtrlyPerformance_Final[[#This Row],[EXT EXP]]</f>
        <v>20000000</v>
      </c>
      <c r="AU4362" s="11" t="str">
        <f>IF(Table_PBS_SQL_DB2_PBSSQL_PBS_NDP_Tina_CG_QtrlyPerformance_Final[[#This Row],[Item_Code]]&gt;"300000", "Capital", "Recurrent")</f>
        <v>Recurrent</v>
      </c>
    </row>
    <row r="4363" spans="1:47" x14ac:dyDescent="0.25">
      <c r="A4363" t="s">
        <v>123</v>
      </c>
      <c r="B4363" t="s">
        <v>1170</v>
      </c>
      <c r="C4363" t="s">
        <v>275</v>
      </c>
      <c r="D4363" t="s">
        <v>1182</v>
      </c>
      <c r="E4363" t="s">
        <v>31</v>
      </c>
      <c r="F4363" t="s">
        <v>1183</v>
      </c>
      <c r="G4363" t="s">
        <v>87</v>
      </c>
      <c r="H4363" t="s">
        <v>1184</v>
      </c>
      <c r="I4363" t="s">
        <v>467</v>
      </c>
      <c r="J4363" t="s">
        <v>1189</v>
      </c>
      <c r="K4363" t="s">
        <v>277</v>
      </c>
      <c r="L4363" t="s">
        <v>1194</v>
      </c>
      <c r="M4363" t="s">
        <v>1195</v>
      </c>
      <c r="N4363" t="s">
        <v>1196</v>
      </c>
      <c r="O4363" t="s">
        <v>1085</v>
      </c>
      <c r="P4363" t="s">
        <v>1086</v>
      </c>
      <c r="Q4363" s="11">
        <v>0</v>
      </c>
      <c r="R4363" s="11">
        <v>0</v>
      </c>
      <c r="S4363" s="11">
        <v>0</v>
      </c>
      <c r="T4363" s="11">
        <v>0</v>
      </c>
      <c r="U4363" s="11">
        <v>300000000</v>
      </c>
      <c r="V4363" s="11">
        <v>0</v>
      </c>
      <c r="W4363" s="11">
        <v>300000000</v>
      </c>
      <c r="X4363" s="11">
        <v>0</v>
      </c>
      <c r="Y4363" s="11">
        <v>0</v>
      </c>
      <c r="Z4363" s="11">
        <v>0</v>
      </c>
      <c r="AA4363" s="11">
        <v>0</v>
      </c>
      <c r="AB4363" s="11">
        <v>0</v>
      </c>
      <c r="AC4363" s="11">
        <v>225150000</v>
      </c>
      <c r="AD4363" s="11">
        <v>16667600</v>
      </c>
      <c r="AE4363" s="11">
        <v>0</v>
      </c>
      <c r="AF4363" s="11">
        <v>0</v>
      </c>
      <c r="AG4363" s="11">
        <v>74830417</v>
      </c>
      <c r="AH4363" s="11">
        <v>140753584</v>
      </c>
      <c r="AI4363" s="11">
        <v>0</v>
      </c>
      <c r="AJ4363" s="11">
        <v>0</v>
      </c>
      <c r="AK4363" s="11">
        <v>19583</v>
      </c>
      <c r="AL4363" s="11">
        <v>142578815</v>
      </c>
      <c r="AM4363" s="11">
        <v>0</v>
      </c>
      <c r="AN4363" s="11">
        <v>0</v>
      </c>
      <c r="AO43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43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299999999</v>
      </c>
      <c r="AR43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3" s="11">
        <f>Table_PBS_SQL_DB2_PBSSQL_PBS_NDP_Tina_CG_QtrlyPerformance_Final[[#This Row],[GOU REL]]+Table_PBS_SQL_DB2_PBSSQL_PBS_NDP_Tina_CG_QtrlyPerformance_Final[[#This Row],[EXT REL]]</f>
        <v>300000000</v>
      </c>
      <c r="AT4363" s="11">
        <f>Table_PBS_SQL_DB2_PBSSQL_PBS_NDP_Tina_CG_QtrlyPerformance_Final[[#This Row],[GOU EXP]]+Table_PBS_SQL_DB2_PBSSQL_PBS_NDP_Tina_CG_QtrlyPerformance_Final[[#This Row],[EXT EXP]]</f>
        <v>299999999</v>
      </c>
      <c r="AU4363" s="11" t="str">
        <f>IF(Table_PBS_SQL_DB2_PBSSQL_PBS_NDP_Tina_CG_QtrlyPerformance_Final[[#This Row],[Item_Code]]&gt;"300000", "Capital", "Recurrent")</f>
        <v>Recurrent</v>
      </c>
    </row>
    <row r="4364" spans="1:47" x14ac:dyDescent="0.25">
      <c r="A4364" t="s">
        <v>123</v>
      </c>
      <c r="B4364" t="s">
        <v>1170</v>
      </c>
      <c r="C4364" t="s">
        <v>275</v>
      </c>
      <c r="D4364" t="s">
        <v>1182</v>
      </c>
      <c r="E4364" t="s">
        <v>31</v>
      </c>
      <c r="F4364" t="s">
        <v>1183</v>
      </c>
      <c r="G4364" t="s">
        <v>87</v>
      </c>
      <c r="H4364" t="s">
        <v>1184</v>
      </c>
      <c r="I4364" t="s">
        <v>666</v>
      </c>
      <c r="J4364" t="s">
        <v>1197</v>
      </c>
      <c r="K4364" t="s">
        <v>1185</v>
      </c>
      <c r="L4364" t="s">
        <v>1186</v>
      </c>
      <c r="M4364" t="s">
        <v>1200</v>
      </c>
      <c r="N4364" t="s">
        <v>1201</v>
      </c>
      <c r="O4364" t="s">
        <v>1215</v>
      </c>
      <c r="P4364" t="s">
        <v>1216</v>
      </c>
      <c r="Q4364" s="11">
        <v>0</v>
      </c>
      <c r="R4364" s="11">
        <v>0</v>
      </c>
      <c r="S4364" s="11">
        <v>0</v>
      </c>
      <c r="T4364" s="11">
        <v>0</v>
      </c>
      <c r="U4364" s="11">
        <v>2991161650</v>
      </c>
      <c r="V4364" s="11">
        <v>0</v>
      </c>
      <c r="W4364" s="11">
        <v>0</v>
      </c>
      <c r="X4364" s="11">
        <v>2991161650</v>
      </c>
      <c r="Y4364" s="11">
        <v>0</v>
      </c>
      <c r="Z4364" s="11">
        <v>0</v>
      </c>
      <c r="AA4364" s="11">
        <v>0</v>
      </c>
      <c r="AB4364" s="11">
        <v>0</v>
      </c>
      <c r="AC4364" s="11">
        <v>0</v>
      </c>
      <c r="AD4364" s="11">
        <v>0</v>
      </c>
      <c r="AE4364" s="11">
        <v>0</v>
      </c>
      <c r="AF4364" s="11">
        <v>0</v>
      </c>
      <c r="AG4364" s="11">
        <v>0</v>
      </c>
      <c r="AH4364" s="11">
        <v>0</v>
      </c>
      <c r="AI4364" s="11">
        <v>0</v>
      </c>
      <c r="AJ4364" s="11">
        <v>0</v>
      </c>
      <c r="AK4364" s="11">
        <v>0</v>
      </c>
      <c r="AL4364" s="11">
        <v>0</v>
      </c>
      <c r="AM4364" s="11">
        <v>0</v>
      </c>
      <c r="AN4364" s="11">
        <v>0</v>
      </c>
      <c r="AO43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4" s="11">
        <f>Table_PBS_SQL_DB2_PBSSQL_PBS_NDP_Tina_CG_QtrlyPerformance_Final[[#This Row],[GOU REL]]+Table_PBS_SQL_DB2_PBSSQL_PBS_NDP_Tina_CG_QtrlyPerformance_Final[[#This Row],[EXT REL]]</f>
        <v>0</v>
      </c>
      <c r="AT4364" s="11">
        <f>Table_PBS_SQL_DB2_PBSSQL_PBS_NDP_Tina_CG_QtrlyPerformance_Final[[#This Row],[GOU EXP]]+Table_PBS_SQL_DB2_PBSSQL_PBS_NDP_Tina_CG_QtrlyPerformance_Final[[#This Row],[EXT EXP]]</f>
        <v>0</v>
      </c>
      <c r="AU4364" s="11" t="str">
        <f>IF(Table_PBS_SQL_DB2_PBSSQL_PBS_NDP_Tina_CG_QtrlyPerformance_Final[[#This Row],[Item_Code]]&gt;"300000", "Capital", "Recurrent")</f>
        <v>Capital</v>
      </c>
    </row>
    <row r="4365" spans="1:47" x14ac:dyDescent="0.25">
      <c r="A4365" t="s">
        <v>123</v>
      </c>
      <c r="B4365" t="s">
        <v>1170</v>
      </c>
      <c r="C4365" t="s">
        <v>275</v>
      </c>
      <c r="D4365" t="s">
        <v>1182</v>
      </c>
      <c r="E4365" t="s">
        <v>87</v>
      </c>
      <c r="F4365" t="s">
        <v>862</v>
      </c>
      <c r="G4365" t="s">
        <v>97</v>
      </c>
      <c r="H4365" t="s">
        <v>881</v>
      </c>
      <c r="I4365" t="s">
        <v>666</v>
      </c>
      <c r="J4365" t="s">
        <v>1202</v>
      </c>
      <c r="K4365" t="s">
        <v>279</v>
      </c>
      <c r="L4365" t="s">
        <v>1203</v>
      </c>
      <c r="M4365" t="s">
        <v>866</v>
      </c>
      <c r="N4365" t="s">
        <v>867</v>
      </c>
      <c r="O4365" t="s">
        <v>1025</v>
      </c>
      <c r="P4365" t="s">
        <v>1026</v>
      </c>
      <c r="Q4365" s="11">
        <v>0</v>
      </c>
      <c r="R4365" s="11">
        <v>0</v>
      </c>
      <c r="S4365" s="11">
        <v>0</v>
      </c>
      <c r="T4365" s="11">
        <v>0</v>
      </c>
      <c r="U4365" s="11">
        <v>115000000</v>
      </c>
      <c r="V4365" s="11">
        <v>0</v>
      </c>
      <c r="W4365" s="11">
        <v>115000000</v>
      </c>
      <c r="X4365" s="11">
        <v>0</v>
      </c>
      <c r="Y4365" s="11">
        <v>0</v>
      </c>
      <c r="Z4365" s="11">
        <v>0</v>
      </c>
      <c r="AA4365" s="11">
        <v>0</v>
      </c>
      <c r="AB4365" s="11">
        <v>0</v>
      </c>
      <c r="AC4365" s="11">
        <v>57500000</v>
      </c>
      <c r="AD4365" s="11">
        <v>0</v>
      </c>
      <c r="AE4365" s="11">
        <v>0</v>
      </c>
      <c r="AF4365" s="11">
        <v>0</v>
      </c>
      <c r="AG4365" s="11">
        <v>56000000</v>
      </c>
      <c r="AH4365" s="11">
        <v>106075000</v>
      </c>
      <c r="AI4365" s="11">
        <v>0</v>
      </c>
      <c r="AJ4365" s="11">
        <v>0</v>
      </c>
      <c r="AK4365" s="11">
        <v>1500000</v>
      </c>
      <c r="AL4365" s="11">
        <v>8925000</v>
      </c>
      <c r="AM4365" s="11">
        <v>0</v>
      </c>
      <c r="AN4365" s="11">
        <v>0</v>
      </c>
      <c r="AO43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115000000</v>
      </c>
      <c r="AP43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115000000</v>
      </c>
      <c r="AR43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5" s="11">
        <f>Table_PBS_SQL_DB2_PBSSQL_PBS_NDP_Tina_CG_QtrlyPerformance_Final[[#This Row],[GOU REL]]+Table_PBS_SQL_DB2_PBSSQL_PBS_NDP_Tina_CG_QtrlyPerformance_Final[[#This Row],[EXT REL]]</f>
        <v>115000000</v>
      </c>
      <c r="AT4365" s="11">
        <f>Table_PBS_SQL_DB2_PBSSQL_PBS_NDP_Tina_CG_QtrlyPerformance_Final[[#This Row],[GOU EXP]]+Table_PBS_SQL_DB2_PBSSQL_PBS_NDP_Tina_CG_QtrlyPerformance_Final[[#This Row],[EXT EXP]]</f>
        <v>115000000</v>
      </c>
      <c r="AU4365" s="11" t="str">
        <f>IF(Table_PBS_SQL_DB2_PBSSQL_PBS_NDP_Tina_CG_QtrlyPerformance_Final[[#This Row],[Item_Code]]&gt;"300000", "Capital", "Recurrent")</f>
        <v>Recurrent</v>
      </c>
    </row>
    <row r="4366" spans="1:47" x14ac:dyDescent="0.25">
      <c r="A4366" t="s">
        <v>123</v>
      </c>
      <c r="B4366" t="s">
        <v>1170</v>
      </c>
      <c r="C4366" t="s">
        <v>275</v>
      </c>
      <c r="D4366" t="s">
        <v>1182</v>
      </c>
      <c r="E4366" t="s">
        <v>87</v>
      </c>
      <c r="F4366" t="s">
        <v>862</v>
      </c>
      <c r="G4366" t="s">
        <v>97</v>
      </c>
      <c r="H4366" t="s">
        <v>881</v>
      </c>
      <c r="I4366" t="s">
        <v>666</v>
      </c>
      <c r="J4366" t="s">
        <v>1202</v>
      </c>
      <c r="K4366" t="s">
        <v>279</v>
      </c>
      <c r="L4366" t="s">
        <v>1203</v>
      </c>
      <c r="M4366" t="s">
        <v>866</v>
      </c>
      <c r="N4366" t="s">
        <v>867</v>
      </c>
      <c r="O4366" t="s">
        <v>1005</v>
      </c>
      <c r="P4366" t="s">
        <v>1006</v>
      </c>
      <c r="Q4366" s="11">
        <v>0</v>
      </c>
      <c r="R4366" s="11">
        <v>0</v>
      </c>
      <c r="S4366" s="11">
        <v>0</v>
      </c>
      <c r="T4366" s="11">
        <v>0</v>
      </c>
      <c r="U4366" s="11">
        <v>70000000</v>
      </c>
      <c r="V4366" s="11">
        <v>0</v>
      </c>
      <c r="W4366" s="11">
        <v>70000000</v>
      </c>
      <c r="X4366" s="11">
        <v>0</v>
      </c>
      <c r="Y4366" s="11">
        <v>0</v>
      </c>
      <c r="Z4366" s="11">
        <v>0</v>
      </c>
      <c r="AA4366" s="11">
        <v>0</v>
      </c>
      <c r="AB4366" s="11">
        <v>0</v>
      </c>
      <c r="AC4366" s="11">
        <v>35000000</v>
      </c>
      <c r="AD4366" s="11">
        <v>31780000</v>
      </c>
      <c r="AE4366" s="11">
        <v>0</v>
      </c>
      <c r="AF4366" s="11">
        <v>0</v>
      </c>
      <c r="AG4366" s="11">
        <v>20000000</v>
      </c>
      <c r="AH4366" s="11">
        <v>20000000</v>
      </c>
      <c r="AI4366" s="11">
        <v>0</v>
      </c>
      <c r="AJ4366" s="11">
        <v>0</v>
      </c>
      <c r="AK4366" s="11">
        <v>15000000</v>
      </c>
      <c r="AL4366" s="11">
        <v>18220000</v>
      </c>
      <c r="AM4366" s="11">
        <v>0</v>
      </c>
      <c r="AN4366" s="11">
        <v>0</v>
      </c>
      <c r="AO43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v>
      </c>
      <c r="AP43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70000000</v>
      </c>
      <c r="AR43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6" s="11">
        <f>Table_PBS_SQL_DB2_PBSSQL_PBS_NDP_Tina_CG_QtrlyPerformance_Final[[#This Row],[GOU REL]]+Table_PBS_SQL_DB2_PBSSQL_PBS_NDP_Tina_CG_QtrlyPerformance_Final[[#This Row],[EXT REL]]</f>
        <v>70000000</v>
      </c>
      <c r="AT4366" s="11">
        <f>Table_PBS_SQL_DB2_PBSSQL_PBS_NDP_Tina_CG_QtrlyPerformance_Final[[#This Row],[GOU EXP]]+Table_PBS_SQL_DB2_PBSSQL_PBS_NDP_Tina_CG_QtrlyPerformance_Final[[#This Row],[EXT EXP]]</f>
        <v>70000000</v>
      </c>
      <c r="AU4366" s="11" t="str">
        <f>IF(Table_PBS_SQL_DB2_PBSSQL_PBS_NDP_Tina_CG_QtrlyPerformance_Final[[#This Row],[Item_Code]]&gt;"300000", "Capital", "Recurrent")</f>
        <v>Recurrent</v>
      </c>
    </row>
    <row r="4367" spans="1:47" x14ac:dyDescent="0.25">
      <c r="A4367" t="s">
        <v>295</v>
      </c>
      <c r="B4367" t="s">
        <v>296</v>
      </c>
      <c r="C4367" t="s">
        <v>293</v>
      </c>
      <c r="D4367" t="s">
        <v>1206</v>
      </c>
      <c r="E4367" t="s">
        <v>31</v>
      </c>
      <c r="F4367" t="s">
        <v>1207</v>
      </c>
      <c r="G4367" t="s">
        <v>97</v>
      </c>
      <c r="H4367" t="s">
        <v>881</v>
      </c>
      <c r="I4367" t="s">
        <v>493</v>
      </c>
      <c r="J4367" t="s">
        <v>864</v>
      </c>
      <c r="K4367" t="s">
        <v>301</v>
      </c>
      <c r="L4367" t="s">
        <v>1214</v>
      </c>
      <c r="M4367" t="s">
        <v>866</v>
      </c>
      <c r="N4367" t="s">
        <v>867</v>
      </c>
      <c r="O4367" t="s">
        <v>1028</v>
      </c>
      <c r="P4367" t="s">
        <v>1029</v>
      </c>
      <c r="Q4367" s="11">
        <v>0</v>
      </c>
      <c r="R4367" s="11">
        <v>0</v>
      </c>
      <c r="S4367" s="11">
        <v>0</v>
      </c>
      <c r="T4367" s="11">
        <v>0</v>
      </c>
      <c r="U4367" s="11">
        <v>132231644</v>
      </c>
      <c r="V4367" s="11">
        <v>0</v>
      </c>
      <c r="W4367" s="11">
        <v>132231644</v>
      </c>
      <c r="X4367" s="11">
        <v>0</v>
      </c>
      <c r="Y4367" s="11">
        <v>0</v>
      </c>
      <c r="Z4367" s="11">
        <v>0</v>
      </c>
      <c r="AA4367" s="11">
        <v>0</v>
      </c>
      <c r="AB4367" s="11">
        <v>0</v>
      </c>
      <c r="AC4367" s="11">
        <v>83057911</v>
      </c>
      <c r="AD4367" s="11">
        <v>82570000</v>
      </c>
      <c r="AE4367" s="11">
        <v>0</v>
      </c>
      <c r="AF4367" s="11">
        <v>0</v>
      </c>
      <c r="AG4367" s="11">
        <v>49173733</v>
      </c>
      <c r="AH4367" s="11">
        <v>49050000</v>
      </c>
      <c r="AI4367" s="11">
        <v>0</v>
      </c>
      <c r="AJ4367" s="11">
        <v>0</v>
      </c>
      <c r="AK4367" s="11">
        <v>0</v>
      </c>
      <c r="AL4367" s="11">
        <v>611644</v>
      </c>
      <c r="AM4367" s="11">
        <v>0</v>
      </c>
      <c r="AN4367" s="11">
        <v>0</v>
      </c>
      <c r="AO43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132231644</v>
      </c>
      <c r="AP43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132231644</v>
      </c>
      <c r="AR43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7" s="11">
        <f>Table_PBS_SQL_DB2_PBSSQL_PBS_NDP_Tina_CG_QtrlyPerformance_Final[[#This Row],[GOU REL]]+Table_PBS_SQL_DB2_PBSSQL_PBS_NDP_Tina_CG_QtrlyPerformance_Final[[#This Row],[EXT REL]]</f>
        <v>132231644</v>
      </c>
      <c r="AT4367" s="11">
        <f>Table_PBS_SQL_DB2_PBSSQL_PBS_NDP_Tina_CG_QtrlyPerformance_Final[[#This Row],[GOU EXP]]+Table_PBS_SQL_DB2_PBSSQL_PBS_NDP_Tina_CG_QtrlyPerformance_Final[[#This Row],[EXT EXP]]</f>
        <v>132231644</v>
      </c>
      <c r="AU4367" s="11" t="str">
        <f>IF(Table_PBS_SQL_DB2_PBSSQL_PBS_NDP_Tina_CG_QtrlyPerformance_Final[[#This Row],[Item_Code]]&gt;"300000", "Capital", "Recurrent")</f>
        <v>Recurrent</v>
      </c>
    </row>
    <row r="4368" spans="1:47" x14ac:dyDescent="0.25">
      <c r="A4368" t="s">
        <v>295</v>
      </c>
      <c r="B4368" t="s">
        <v>296</v>
      </c>
      <c r="C4368" t="s">
        <v>293</v>
      </c>
      <c r="D4368" t="s">
        <v>1206</v>
      </c>
      <c r="E4368" t="s">
        <v>31</v>
      </c>
      <c r="F4368" t="s">
        <v>1207</v>
      </c>
      <c r="G4368" t="s">
        <v>97</v>
      </c>
      <c r="H4368" t="s">
        <v>881</v>
      </c>
      <c r="I4368" t="s">
        <v>493</v>
      </c>
      <c r="J4368" t="s">
        <v>864</v>
      </c>
      <c r="K4368" t="s">
        <v>301</v>
      </c>
      <c r="L4368" t="s">
        <v>1214</v>
      </c>
      <c r="M4368" t="s">
        <v>866</v>
      </c>
      <c r="N4368" t="s">
        <v>867</v>
      </c>
      <c r="O4368" t="s">
        <v>1064</v>
      </c>
      <c r="P4368" t="s">
        <v>1065</v>
      </c>
      <c r="Q4368" s="11">
        <v>0</v>
      </c>
      <c r="R4368" s="11">
        <v>0</v>
      </c>
      <c r="S4368" s="11">
        <v>0</v>
      </c>
      <c r="T4368" s="11">
        <v>0</v>
      </c>
      <c r="U4368" s="11">
        <v>1872000</v>
      </c>
      <c r="V4368" s="11">
        <v>0</v>
      </c>
      <c r="W4368" s="11">
        <v>1872000</v>
      </c>
      <c r="X4368" s="11">
        <v>0</v>
      </c>
      <c r="Y4368" s="11">
        <v>0</v>
      </c>
      <c r="Z4368" s="11">
        <v>0</v>
      </c>
      <c r="AA4368" s="11">
        <v>0</v>
      </c>
      <c r="AB4368" s="11">
        <v>0</v>
      </c>
      <c r="AC4368" s="11">
        <v>468000</v>
      </c>
      <c r="AD4368" s="11">
        <v>0</v>
      </c>
      <c r="AE4368" s="11">
        <v>0</v>
      </c>
      <c r="AF4368" s="11">
        <v>0</v>
      </c>
      <c r="AG4368" s="11">
        <v>468000</v>
      </c>
      <c r="AH4368" s="11">
        <v>0</v>
      </c>
      <c r="AI4368" s="11">
        <v>0</v>
      </c>
      <c r="AJ4368" s="11">
        <v>0</v>
      </c>
      <c r="AK4368" s="11">
        <v>936000</v>
      </c>
      <c r="AL4368" s="11">
        <v>1872000</v>
      </c>
      <c r="AM4368" s="11">
        <v>0</v>
      </c>
      <c r="AN4368" s="11">
        <v>0</v>
      </c>
      <c r="AO43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1872000</v>
      </c>
      <c r="AP43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1872000</v>
      </c>
      <c r="AR43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8" s="11">
        <f>Table_PBS_SQL_DB2_PBSSQL_PBS_NDP_Tina_CG_QtrlyPerformance_Final[[#This Row],[GOU REL]]+Table_PBS_SQL_DB2_PBSSQL_PBS_NDP_Tina_CG_QtrlyPerformance_Final[[#This Row],[EXT REL]]</f>
        <v>1872000</v>
      </c>
      <c r="AT4368" s="11">
        <f>Table_PBS_SQL_DB2_PBSSQL_PBS_NDP_Tina_CG_QtrlyPerformance_Final[[#This Row],[GOU EXP]]+Table_PBS_SQL_DB2_PBSSQL_PBS_NDP_Tina_CG_QtrlyPerformance_Final[[#This Row],[EXT EXP]]</f>
        <v>1872000</v>
      </c>
      <c r="AU4368" s="11" t="str">
        <f>IF(Table_PBS_SQL_DB2_PBSSQL_PBS_NDP_Tina_CG_QtrlyPerformance_Final[[#This Row],[Item_Code]]&gt;"300000", "Capital", "Recurrent")</f>
        <v>Recurrent</v>
      </c>
    </row>
    <row r="4369" spans="1:47" x14ac:dyDescent="0.25">
      <c r="A4369" t="s">
        <v>295</v>
      </c>
      <c r="B4369" t="s">
        <v>296</v>
      </c>
      <c r="C4369" t="s">
        <v>293</v>
      </c>
      <c r="D4369" t="s">
        <v>1206</v>
      </c>
      <c r="E4369" t="s">
        <v>31</v>
      </c>
      <c r="F4369" t="s">
        <v>1207</v>
      </c>
      <c r="G4369" t="s">
        <v>97</v>
      </c>
      <c r="H4369" t="s">
        <v>881</v>
      </c>
      <c r="I4369" t="s">
        <v>493</v>
      </c>
      <c r="J4369" t="s">
        <v>864</v>
      </c>
      <c r="K4369" t="s">
        <v>301</v>
      </c>
      <c r="L4369" t="s">
        <v>1214</v>
      </c>
      <c r="M4369" t="s">
        <v>866</v>
      </c>
      <c r="N4369" t="s">
        <v>867</v>
      </c>
      <c r="O4369" t="s">
        <v>922</v>
      </c>
      <c r="P4369" t="s">
        <v>923</v>
      </c>
      <c r="Q4369" s="11">
        <v>0</v>
      </c>
      <c r="R4369" s="11">
        <v>0</v>
      </c>
      <c r="S4369" s="11">
        <v>0</v>
      </c>
      <c r="T4369" s="11">
        <v>0</v>
      </c>
      <c r="U4369" s="11">
        <v>159999719</v>
      </c>
      <c r="V4369" s="11">
        <v>0</v>
      </c>
      <c r="W4369" s="11">
        <v>159999719</v>
      </c>
      <c r="X4369" s="11">
        <v>0</v>
      </c>
      <c r="Y4369" s="11">
        <v>0</v>
      </c>
      <c r="Z4369" s="11">
        <v>0</v>
      </c>
      <c r="AA4369" s="11">
        <v>0</v>
      </c>
      <c r="AB4369" s="11">
        <v>0</v>
      </c>
      <c r="AC4369" s="11">
        <v>89999930</v>
      </c>
      <c r="AD4369" s="11">
        <v>89999930</v>
      </c>
      <c r="AE4369" s="11">
        <v>0</v>
      </c>
      <c r="AF4369" s="11">
        <v>0</v>
      </c>
      <c r="AG4369" s="11">
        <v>69999789</v>
      </c>
      <c r="AH4369" s="11">
        <v>69999789</v>
      </c>
      <c r="AI4369" s="11">
        <v>0</v>
      </c>
      <c r="AJ4369" s="11">
        <v>0</v>
      </c>
      <c r="AK4369" s="11">
        <v>0</v>
      </c>
      <c r="AL4369" s="11">
        <v>0</v>
      </c>
      <c r="AM4369" s="11">
        <v>0</v>
      </c>
      <c r="AN4369" s="11">
        <v>0</v>
      </c>
      <c r="AO43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159999719</v>
      </c>
      <c r="AP43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159999719</v>
      </c>
      <c r="AR43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69" s="11">
        <f>Table_PBS_SQL_DB2_PBSSQL_PBS_NDP_Tina_CG_QtrlyPerformance_Final[[#This Row],[GOU REL]]+Table_PBS_SQL_DB2_PBSSQL_PBS_NDP_Tina_CG_QtrlyPerformance_Final[[#This Row],[EXT REL]]</f>
        <v>159999719</v>
      </c>
      <c r="AT4369" s="11">
        <f>Table_PBS_SQL_DB2_PBSSQL_PBS_NDP_Tina_CG_QtrlyPerformance_Final[[#This Row],[GOU EXP]]+Table_PBS_SQL_DB2_PBSSQL_PBS_NDP_Tina_CG_QtrlyPerformance_Final[[#This Row],[EXT EXP]]</f>
        <v>159999719</v>
      </c>
      <c r="AU4369" s="11" t="str">
        <f>IF(Table_PBS_SQL_DB2_PBSSQL_PBS_NDP_Tina_CG_QtrlyPerformance_Final[[#This Row],[Item_Code]]&gt;"300000", "Capital", "Recurrent")</f>
        <v>Recurrent</v>
      </c>
    </row>
    <row r="4370" spans="1:47" x14ac:dyDescent="0.25">
      <c r="A4370" t="s">
        <v>295</v>
      </c>
      <c r="B4370" t="s">
        <v>296</v>
      </c>
      <c r="C4370" t="s">
        <v>293</v>
      </c>
      <c r="D4370" t="s">
        <v>1206</v>
      </c>
      <c r="E4370" t="s">
        <v>31</v>
      </c>
      <c r="F4370" t="s">
        <v>1207</v>
      </c>
      <c r="G4370" t="s">
        <v>103</v>
      </c>
      <c r="H4370" t="s">
        <v>1217</v>
      </c>
      <c r="I4370" t="s">
        <v>896</v>
      </c>
      <c r="J4370" t="s">
        <v>897</v>
      </c>
      <c r="K4370" t="s">
        <v>303</v>
      </c>
      <c r="L4370" t="s">
        <v>1218</v>
      </c>
      <c r="M4370" t="s">
        <v>1044</v>
      </c>
      <c r="N4370" t="s">
        <v>1045</v>
      </c>
      <c r="O4370" t="s">
        <v>996</v>
      </c>
      <c r="P4370" t="s">
        <v>997</v>
      </c>
      <c r="Q4370" s="11">
        <v>0</v>
      </c>
      <c r="R4370" s="11">
        <v>0</v>
      </c>
      <c r="S4370" s="11">
        <v>0</v>
      </c>
      <c r="T4370" s="11">
        <v>0</v>
      </c>
      <c r="U4370" s="11">
        <v>0</v>
      </c>
      <c r="V4370" s="11">
        <v>0</v>
      </c>
      <c r="W4370" s="11">
        <v>0</v>
      </c>
      <c r="X4370" s="11">
        <v>0</v>
      </c>
      <c r="Y4370" s="11">
        <v>0</v>
      </c>
      <c r="Z4370" s="11">
        <v>0</v>
      </c>
      <c r="AA4370" s="11">
        <v>0</v>
      </c>
      <c r="AB4370" s="11">
        <v>0</v>
      </c>
      <c r="AC4370" s="11">
        <v>0</v>
      </c>
      <c r="AD4370" s="11">
        <v>0</v>
      </c>
      <c r="AE4370" s="11">
        <v>87721275</v>
      </c>
      <c r="AF4370" s="11">
        <v>0</v>
      </c>
      <c r="AG4370" s="11">
        <v>0</v>
      </c>
      <c r="AH4370" s="11">
        <v>0</v>
      </c>
      <c r="AI4370" s="11">
        <v>12858597</v>
      </c>
      <c r="AJ4370" s="11">
        <v>0</v>
      </c>
      <c r="AK4370" s="11">
        <v>0</v>
      </c>
      <c r="AL4370" s="11">
        <v>0</v>
      </c>
      <c r="AM4370" s="11">
        <v>0</v>
      </c>
      <c r="AN4370" s="11">
        <v>108087647</v>
      </c>
      <c r="AO43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100579872</v>
      </c>
      <c r="AQ43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108087647</v>
      </c>
      <c r="AS4370" s="11">
        <f>Table_PBS_SQL_DB2_PBSSQL_PBS_NDP_Tina_CG_QtrlyPerformance_Final[[#This Row],[GOU REL]]+Table_PBS_SQL_DB2_PBSSQL_PBS_NDP_Tina_CG_QtrlyPerformance_Final[[#This Row],[EXT REL]]</f>
        <v>100579872</v>
      </c>
      <c r="AT4370" s="11">
        <f>Table_PBS_SQL_DB2_PBSSQL_PBS_NDP_Tina_CG_QtrlyPerformance_Final[[#This Row],[GOU EXP]]+Table_PBS_SQL_DB2_PBSSQL_PBS_NDP_Tina_CG_QtrlyPerformance_Final[[#This Row],[EXT EXP]]</f>
        <v>108087647</v>
      </c>
      <c r="AU4370" s="11" t="str">
        <f>IF(Table_PBS_SQL_DB2_PBSSQL_PBS_NDP_Tina_CG_QtrlyPerformance_Final[[#This Row],[Item_Code]]&gt;"300000", "Capital", "Recurrent")</f>
        <v>Recurrent</v>
      </c>
    </row>
    <row r="4371" spans="1:47" x14ac:dyDescent="0.25">
      <c r="A4371" t="s">
        <v>295</v>
      </c>
      <c r="B4371" t="s">
        <v>296</v>
      </c>
      <c r="C4371" t="s">
        <v>293</v>
      </c>
      <c r="D4371" t="s">
        <v>1206</v>
      </c>
      <c r="E4371" t="s">
        <v>31</v>
      </c>
      <c r="F4371" t="s">
        <v>1207</v>
      </c>
      <c r="G4371" t="s">
        <v>103</v>
      </c>
      <c r="H4371" t="s">
        <v>1217</v>
      </c>
      <c r="I4371" t="s">
        <v>896</v>
      </c>
      <c r="J4371" t="s">
        <v>897</v>
      </c>
      <c r="K4371" t="s">
        <v>303</v>
      </c>
      <c r="L4371" t="s">
        <v>1218</v>
      </c>
      <c r="M4371" t="s">
        <v>1044</v>
      </c>
      <c r="N4371" t="s">
        <v>1045</v>
      </c>
      <c r="O4371" t="s">
        <v>1085</v>
      </c>
      <c r="P4371" t="s">
        <v>1086</v>
      </c>
      <c r="Q4371" s="11">
        <v>0</v>
      </c>
      <c r="R4371" s="11">
        <v>0</v>
      </c>
      <c r="S4371" s="11">
        <v>0</v>
      </c>
      <c r="T4371" s="11">
        <v>0</v>
      </c>
      <c r="U4371" s="11">
        <v>0</v>
      </c>
      <c r="V4371" s="11">
        <v>0</v>
      </c>
      <c r="W4371" s="11">
        <v>0</v>
      </c>
      <c r="X4371" s="11">
        <v>0</v>
      </c>
      <c r="Y4371" s="11">
        <v>0</v>
      </c>
      <c r="Z4371" s="11">
        <v>0</v>
      </c>
      <c r="AA4371" s="11">
        <v>0</v>
      </c>
      <c r="AB4371" s="11">
        <v>0</v>
      </c>
      <c r="AC4371" s="11">
        <v>0</v>
      </c>
      <c r="AD4371" s="11">
        <v>0</v>
      </c>
      <c r="AE4371" s="11">
        <v>378955910</v>
      </c>
      <c r="AF4371" s="11">
        <v>0</v>
      </c>
      <c r="AG4371" s="11">
        <v>0</v>
      </c>
      <c r="AH4371" s="11">
        <v>0</v>
      </c>
      <c r="AI4371" s="11">
        <v>55549139</v>
      </c>
      <c r="AJ4371" s="11">
        <v>0</v>
      </c>
      <c r="AK4371" s="11">
        <v>0</v>
      </c>
      <c r="AL4371" s="11">
        <v>0</v>
      </c>
      <c r="AM4371" s="11">
        <v>0</v>
      </c>
      <c r="AN4371" s="11">
        <v>0</v>
      </c>
      <c r="AO43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434505049</v>
      </c>
      <c r="AQ43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71" s="11">
        <f>Table_PBS_SQL_DB2_PBSSQL_PBS_NDP_Tina_CG_QtrlyPerformance_Final[[#This Row],[GOU REL]]+Table_PBS_SQL_DB2_PBSSQL_PBS_NDP_Tina_CG_QtrlyPerformance_Final[[#This Row],[EXT REL]]</f>
        <v>434505049</v>
      </c>
      <c r="AT4371" s="11">
        <f>Table_PBS_SQL_DB2_PBSSQL_PBS_NDP_Tina_CG_QtrlyPerformance_Final[[#This Row],[GOU EXP]]+Table_PBS_SQL_DB2_PBSSQL_PBS_NDP_Tina_CG_QtrlyPerformance_Final[[#This Row],[EXT EXP]]</f>
        <v>0</v>
      </c>
      <c r="AU4371" s="11" t="str">
        <f>IF(Table_PBS_SQL_DB2_PBSSQL_PBS_NDP_Tina_CG_QtrlyPerformance_Final[[#This Row],[Item_Code]]&gt;"300000", "Capital", "Recurrent")</f>
        <v>Recurrent</v>
      </c>
    </row>
    <row r="4372" spans="1:47" x14ac:dyDescent="0.25">
      <c r="A4372" t="s">
        <v>295</v>
      </c>
      <c r="B4372" t="s">
        <v>296</v>
      </c>
      <c r="C4372" t="s">
        <v>293</v>
      </c>
      <c r="D4372" t="s">
        <v>1206</v>
      </c>
      <c r="E4372" t="s">
        <v>31</v>
      </c>
      <c r="F4372" t="s">
        <v>1207</v>
      </c>
      <c r="G4372" t="s">
        <v>103</v>
      </c>
      <c r="H4372" t="s">
        <v>1217</v>
      </c>
      <c r="I4372" t="s">
        <v>896</v>
      </c>
      <c r="J4372" t="s">
        <v>897</v>
      </c>
      <c r="K4372" t="s">
        <v>303</v>
      </c>
      <c r="L4372" t="s">
        <v>1218</v>
      </c>
      <c r="M4372" t="s">
        <v>1212</v>
      </c>
      <c r="N4372" t="s">
        <v>1213</v>
      </c>
      <c r="O4372" t="s">
        <v>906</v>
      </c>
      <c r="P4372" t="s">
        <v>907</v>
      </c>
      <c r="Q4372" s="11">
        <v>0</v>
      </c>
      <c r="R4372" s="11">
        <v>0</v>
      </c>
      <c r="S4372" s="11">
        <v>0</v>
      </c>
      <c r="T4372" s="11">
        <v>0</v>
      </c>
      <c r="U4372" s="11">
        <v>0</v>
      </c>
      <c r="V4372" s="11">
        <v>0</v>
      </c>
      <c r="W4372" s="11">
        <v>0</v>
      </c>
      <c r="X4372" s="11">
        <v>0</v>
      </c>
      <c r="Y4372" s="11">
        <v>0</v>
      </c>
      <c r="Z4372" s="11">
        <v>0</v>
      </c>
      <c r="AA4372" s="11">
        <v>0</v>
      </c>
      <c r="AB4372" s="11">
        <v>0</v>
      </c>
      <c r="AC4372" s="11">
        <v>0</v>
      </c>
      <c r="AD4372" s="11">
        <v>0</v>
      </c>
      <c r="AE4372" s="11">
        <v>12820676</v>
      </c>
      <c r="AF4372" s="11">
        <v>0</v>
      </c>
      <c r="AG4372" s="11">
        <v>0</v>
      </c>
      <c r="AH4372" s="11">
        <v>0</v>
      </c>
      <c r="AI4372" s="11">
        <v>5143439</v>
      </c>
      <c r="AJ4372" s="11">
        <v>0</v>
      </c>
      <c r="AK4372" s="11">
        <v>0</v>
      </c>
      <c r="AL4372" s="11">
        <v>0</v>
      </c>
      <c r="AM4372" s="11">
        <v>0</v>
      </c>
      <c r="AN4372" s="11">
        <v>24995000</v>
      </c>
      <c r="AO43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17964115</v>
      </c>
      <c r="AQ43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24995000</v>
      </c>
      <c r="AS4372" s="11">
        <f>Table_PBS_SQL_DB2_PBSSQL_PBS_NDP_Tina_CG_QtrlyPerformance_Final[[#This Row],[GOU REL]]+Table_PBS_SQL_DB2_PBSSQL_PBS_NDP_Tina_CG_QtrlyPerformance_Final[[#This Row],[EXT REL]]</f>
        <v>17964115</v>
      </c>
      <c r="AT4372" s="11">
        <f>Table_PBS_SQL_DB2_PBSSQL_PBS_NDP_Tina_CG_QtrlyPerformance_Final[[#This Row],[GOU EXP]]+Table_PBS_SQL_DB2_PBSSQL_PBS_NDP_Tina_CG_QtrlyPerformance_Final[[#This Row],[EXT EXP]]</f>
        <v>24995000</v>
      </c>
      <c r="AU4372" s="11" t="str">
        <f>IF(Table_PBS_SQL_DB2_PBSSQL_PBS_NDP_Tina_CG_QtrlyPerformance_Final[[#This Row],[Item_Code]]&gt;"300000", "Capital", "Recurrent")</f>
        <v>Recurrent</v>
      </c>
    </row>
    <row r="4373" spans="1:47" x14ac:dyDescent="0.25">
      <c r="A4373" t="s">
        <v>295</v>
      </c>
      <c r="B4373" t="s">
        <v>296</v>
      </c>
      <c r="C4373" t="s">
        <v>293</v>
      </c>
      <c r="D4373" t="s">
        <v>1206</v>
      </c>
      <c r="E4373" t="s">
        <v>31</v>
      </c>
      <c r="F4373" t="s">
        <v>1207</v>
      </c>
      <c r="G4373" t="s">
        <v>103</v>
      </c>
      <c r="H4373" t="s">
        <v>1217</v>
      </c>
      <c r="I4373" t="s">
        <v>896</v>
      </c>
      <c r="J4373" t="s">
        <v>897</v>
      </c>
      <c r="K4373" t="s">
        <v>303</v>
      </c>
      <c r="L4373" t="s">
        <v>1218</v>
      </c>
      <c r="M4373" t="s">
        <v>1212</v>
      </c>
      <c r="N4373" t="s">
        <v>1213</v>
      </c>
      <c r="O4373" t="s">
        <v>1192</v>
      </c>
      <c r="P4373" t="s">
        <v>1193</v>
      </c>
      <c r="Q4373" s="11">
        <v>0</v>
      </c>
      <c r="R4373" s="11">
        <v>0</v>
      </c>
      <c r="S4373" s="11">
        <v>0</v>
      </c>
      <c r="T4373" s="11">
        <v>0</v>
      </c>
      <c r="U4373" s="11">
        <v>0</v>
      </c>
      <c r="V4373" s="11">
        <v>0</v>
      </c>
      <c r="W4373" s="11">
        <v>0</v>
      </c>
      <c r="X4373" s="11">
        <v>0</v>
      </c>
      <c r="Y4373" s="11">
        <v>0</v>
      </c>
      <c r="Z4373" s="11">
        <v>0</v>
      </c>
      <c r="AA4373" s="11">
        <v>0</v>
      </c>
      <c r="AB4373" s="11">
        <v>0</v>
      </c>
      <c r="AC4373" s="11">
        <v>0</v>
      </c>
      <c r="AD4373" s="11">
        <v>0</v>
      </c>
      <c r="AE4373" s="11">
        <v>80770257</v>
      </c>
      <c r="AF4373" s="11">
        <v>0</v>
      </c>
      <c r="AG4373" s="11">
        <v>0</v>
      </c>
      <c r="AH4373" s="11">
        <v>0</v>
      </c>
      <c r="AI4373" s="11">
        <v>32403664</v>
      </c>
      <c r="AJ4373" s="11">
        <v>0</v>
      </c>
      <c r="AK4373" s="11">
        <v>0</v>
      </c>
      <c r="AL4373" s="11">
        <v>0</v>
      </c>
      <c r="AM4373" s="11">
        <v>0</v>
      </c>
      <c r="AN4373" s="11">
        <v>0</v>
      </c>
      <c r="AO43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113173921</v>
      </c>
      <c r="AQ43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73" s="11">
        <f>Table_PBS_SQL_DB2_PBSSQL_PBS_NDP_Tina_CG_QtrlyPerformance_Final[[#This Row],[GOU REL]]+Table_PBS_SQL_DB2_PBSSQL_PBS_NDP_Tina_CG_QtrlyPerformance_Final[[#This Row],[EXT REL]]</f>
        <v>113173921</v>
      </c>
      <c r="AT4373" s="11">
        <f>Table_PBS_SQL_DB2_PBSSQL_PBS_NDP_Tina_CG_QtrlyPerformance_Final[[#This Row],[GOU EXP]]+Table_PBS_SQL_DB2_PBSSQL_PBS_NDP_Tina_CG_QtrlyPerformance_Final[[#This Row],[EXT EXP]]</f>
        <v>0</v>
      </c>
      <c r="AU4373" s="11" t="str">
        <f>IF(Table_PBS_SQL_DB2_PBSSQL_PBS_NDP_Tina_CG_QtrlyPerformance_Final[[#This Row],[Item_Code]]&gt;"300000", "Capital", "Recurrent")</f>
        <v>Recurrent</v>
      </c>
    </row>
    <row r="4374" spans="1:47" x14ac:dyDescent="0.25">
      <c r="A4374" t="s">
        <v>295</v>
      </c>
      <c r="B4374" t="s">
        <v>296</v>
      </c>
      <c r="C4374" t="s">
        <v>293</v>
      </c>
      <c r="D4374" t="s">
        <v>1206</v>
      </c>
      <c r="E4374" t="s">
        <v>31</v>
      </c>
      <c r="F4374" t="s">
        <v>1207</v>
      </c>
      <c r="G4374" t="s">
        <v>103</v>
      </c>
      <c r="H4374" t="s">
        <v>1217</v>
      </c>
      <c r="I4374" t="s">
        <v>896</v>
      </c>
      <c r="J4374" t="s">
        <v>897</v>
      </c>
      <c r="K4374" t="s">
        <v>303</v>
      </c>
      <c r="L4374" t="s">
        <v>1218</v>
      </c>
      <c r="M4374" t="s">
        <v>1219</v>
      </c>
      <c r="N4374" t="s">
        <v>1220</v>
      </c>
      <c r="O4374" t="s">
        <v>1085</v>
      </c>
      <c r="P4374" t="s">
        <v>1086</v>
      </c>
      <c r="Q4374" s="11">
        <v>0</v>
      </c>
      <c r="R4374" s="11">
        <v>0</v>
      </c>
      <c r="S4374" s="11">
        <v>0</v>
      </c>
      <c r="T4374" s="11">
        <v>0</v>
      </c>
      <c r="U4374" s="11">
        <v>0</v>
      </c>
      <c r="V4374" s="11">
        <v>0</v>
      </c>
      <c r="W4374" s="11">
        <v>0</v>
      </c>
      <c r="X4374" s="11">
        <v>0</v>
      </c>
      <c r="Y4374" s="11">
        <v>0</v>
      </c>
      <c r="Z4374" s="11">
        <v>0</v>
      </c>
      <c r="AA4374" s="11">
        <v>0</v>
      </c>
      <c r="AB4374" s="11">
        <v>0</v>
      </c>
      <c r="AC4374" s="11">
        <v>0</v>
      </c>
      <c r="AD4374" s="11">
        <v>0</v>
      </c>
      <c r="AE4374" s="11">
        <v>173079122</v>
      </c>
      <c r="AF4374" s="11">
        <v>0</v>
      </c>
      <c r="AG4374" s="11">
        <v>0</v>
      </c>
      <c r="AH4374" s="11">
        <v>0</v>
      </c>
      <c r="AI4374" s="11">
        <v>69436423</v>
      </c>
      <c r="AJ4374" s="11">
        <v>0</v>
      </c>
      <c r="AK4374" s="11">
        <v>0</v>
      </c>
      <c r="AL4374" s="11">
        <v>0</v>
      </c>
      <c r="AM4374" s="11">
        <v>0</v>
      </c>
      <c r="AN4374" s="11">
        <v>0</v>
      </c>
      <c r="AO43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242515545</v>
      </c>
      <c r="AQ43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74" s="11">
        <f>Table_PBS_SQL_DB2_PBSSQL_PBS_NDP_Tina_CG_QtrlyPerformance_Final[[#This Row],[GOU REL]]+Table_PBS_SQL_DB2_PBSSQL_PBS_NDP_Tina_CG_QtrlyPerformance_Final[[#This Row],[EXT REL]]</f>
        <v>242515545</v>
      </c>
      <c r="AT4374" s="11">
        <f>Table_PBS_SQL_DB2_PBSSQL_PBS_NDP_Tina_CG_QtrlyPerformance_Final[[#This Row],[GOU EXP]]+Table_PBS_SQL_DB2_PBSSQL_PBS_NDP_Tina_CG_QtrlyPerformance_Final[[#This Row],[EXT EXP]]</f>
        <v>0</v>
      </c>
      <c r="AU4374" s="11" t="str">
        <f>IF(Table_PBS_SQL_DB2_PBSSQL_PBS_NDP_Tina_CG_QtrlyPerformance_Final[[#This Row],[Item_Code]]&gt;"300000", "Capital", "Recurrent")</f>
        <v>Recurrent</v>
      </c>
    </row>
    <row r="4375" spans="1:47" x14ac:dyDescent="0.25">
      <c r="A4375" t="s">
        <v>295</v>
      </c>
      <c r="B4375" t="s">
        <v>296</v>
      </c>
      <c r="C4375" t="s">
        <v>293</v>
      </c>
      <c r="D4375" t="s">
        <v>1206</v>
      </c>
      <c r="E4375" t="s">
        <v>31</v>
      </c>
      <c r="F4375" t="s">
        <v>1207</v>
      </c>
      <c r="G4375" t="s">
        <v>103</v>
      </c>
      <c r="H4375" t="s">
        <v>1217</v>
      </c>
      <c r="I4375" t="s">
        <v>467</v>
      </c>
      <c r="J4375" t="s">
        <v>1221</v>
      </c>
      <c r="K4375" t="s">
        <v>303</v>
      </c>
      <c r="L4375" t="s">
        <v>1218</v>
      </c>
      <c r="M4375" t="s">
        <v>1044</v>
      </c>
      <c r="N4375" t="s">
        <v>1045</v>
      </c>
      <c r="O4375" t="s">
        <v>1011</v>
      </c>
      <c r="P4375" t="s">
        <v>1012</v>
      </c>
      <c r="Q4375" s="11">
        <v>0</v>
      </c>
      <c r="R4375" s="11">
        <v>0</v>
      </c>
      <c r="S4375" s="11">
        <v>0</v>
      </c>
      <c r="T4375" s="11">
        <v>0</v>
      </c>
      <c r="U4375" s="11">
        <v>2301840000</v>
      </c>
      <c r="V4375" s="11">
        <v>0</v>
      </c>
      <c r="W4375" s="11">
        <v>0</v>
      </c>
      <c r="X4375" s="11">
        <v>2301840000</v>
      </c>
      <c r="Y4375" s="11">
        <v>0</v>
      </c>
      <c r="Z4375" s="11">
        <v>0</v>
      </c>
      <c r="AA4375" s="11">
        <v>0</v>
      </c>
      <c r="AB4375" s="11">
        <v>0</v>
      </c>
      <c r="AC4375" s="11">
        <v>0</v>
      </c>
      <c r="AD4375" s="11">
        <v>0</v>
      </c>
      <c r="AE4375" s="11">
        <v>0</v>
      </c>
      <c r="AF4375" s="11">
        <v>0</v>
      </c>
      <c r="AG4375" s="11">
        <v>0</v>
      </c>
      <c r="AH4375" s="11">
        <v>0</v>
      </c>
      <c r="AI4375" s="11">
        <v>0</v>
      </c>
      <c r="AJ4375" s="11">
        <v>0</v>
      </c>
      <c r="AK4375" s="11">
        <v>0</v>
      </c>
      <c r="AL4375" s="11">
        <v>0</v>
      </c>
      <c r="AM4375" s="11">
        <v>0</v>
      </c>
      <c r="AN4375" s="11">
        <v>0</v>
      </c>
      <c r="AO43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75" s="11">
        <f>Table_PBS_SQL_DB2_PBSSQL_PBS_NDP_Tina_CG_QtrlyPerformance_Final[[#This Row],[GOU REL]]+Table_PBS_SQL_DB2_PBSSQL_PBS_NDP_Tina_CG_QtrlyPerformance_Final[[#This Row],[EXT REL]]</f>
        <v>0</v>
      </c>
      <c r="AT4375" s="11">
        <f>Table_PBS_SQL_DB2_PBSSQL_PBS_NDP_Tina_CG_QtrlyPerformance_Final[[#This Row],[GOU EXP]]+Table_PBS_SQL_DB2_PBSSQL_PBS_NDP_Tina_CG_QtrlyPerformance_Final[[#This Row],[EXT EXP]]</f>
        <v>0</v>
      </c>
      <c r="AU4375" s="11" t="str">
        <f>IF(Table_PBS_SQL_DB2_PBSSQL_PBS_NDP_Tina_CG_QtrlyPerformance_Final[[#This Row],[Item_Code]]&gt;"300000", "Capital", "Recurrent")</f>
        <v>Recurrent</v>
      </c>
    </row>
    <row r="4376" spans="1:47" x14ac:dyDescent="0.25">
      <c r="A4376" t="s">
        <v>295</v>
      </c>
      <c r="B4376" t="s">
        <v>296</v>
      </c>
      <c r="C4376" t="s">
        <v>293</v>
      </c>
      <c r="D4376" t="s">
        <v>1206</v>
      </c>
      <c r="E4376" t="s">
        <v>31</v>
      </c>
      <c r="F4376" t="s">
        <v>1207</v>
      </c>
      <c r="G4376" t="s">
        <v>103</v>
      </c>
      <c r="H4376" t="s">
        <v>1217</v>
      </c>
      <c r="I4376" t="s">
        <v>467</v>
      </c>
      <c r="J4376" t="s">
        <v>1221</v>
      </c>
      <c r="K4376" t="s">
        <v>303</v>
      </c>
      <c r="L4376" t="s">
        <v>1218</v>
      </c>
      <c r="M4376" t="s">
        <v>1212</v>
      </c>
      <c r="N4376" t="s">
        <v>1213</v>
      </c>
      <c r="O4376" t="s">
        <v>1062</v>
      </c>
      <c r="P4376" t="s">
        <v>1063</v>
      </c>
      <c r="Q4376" s="11">
        <v>0</v>
      </c>
      <c r="R4376" s="11">
        <v>0</v>
      </c>
      <c r="S4376" s="11">
        <v>0</v>
      </c>
      <c r="T4376" s="11">
        <v>0</v>
      </c>
      <c r="U4376" s="11">
        <v>1936800000</v>
      </c>
      <c r="V4376" s="11">
        <v>0</v>
      </c>
      <c r="W4376" s="11">
        <v>360000000</v>
      </c>
      <c r="X4376" s="11">
        <v>1576800000</v>
      </c>
      <c r="Y4376" s="11">
        <v>90000000</v>
      </c>
      <c r="Z4376" s="11">
        <v>37252000</v>
      </c>
      <c r="AA4376" s="11">
        <v>0</v>
      </c>
      <c r="AB4376" s="11">
        <v>0</v>
      </c>
      <c r="AC4376" s="11">
        <v>90000000</v>
      </c>
      <c r="AD4376" s="11">
        <v>110279551</v>
      </c>
      <c r="AE4376" s="11">
        <v>0</v>
      </c>
      <c r="AF4376" s="11">
        <v>0</v>
      </c>
      <c r="AG4376" s="11">
        <v>90000000</v>
      </c>
      <c r="AH4376" s="11">
        <v>93938270</v>
      </c>
      <c r="AI4376" s="11">
        <v>0</v>
      </c>
      <c r="AJ4376" s="11">
        <v>0</v>
      </c>
      <c r="AK4376" s="11">
        <v>90000000</v>
      </c>
      <c r="AL4376" s="11">
        <v>52932000</v>
      </c>
      <c r="AM4376" s="11">
        <v>0</v>
      </c>
      <c r="AN4376" s="11">
        <v>0</v>
      </c>
      <c r="AO43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360000000</v>
      </c>
      <c r="AP43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294401821</v>
      </c>
      <c r="AR43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76" s="11">
        <f>Table_PBS_SQL_DB2_PBSSQL_PBS_NDP_Tina_CG_QtrlyPerformance_Final[[#This Row],[GOU REL]]+Table_PBS_SQL_DB2_PBSSQL_PBS_NDP_Tina_CG_QtrlyPerformance_Final[[#This Row],[EXT REL]]</f>
        <v>360000000</v>
      </c>
      <c r="AT4376" s="11">
        <f>Table_PBS_SQL_DB2_PBSSQL_PBS_NDP_Tina_CG_QtrlyPerformance_Final[[#This Row],[GOU EXP]]+Table_PBS_SQL_DB2_PBSSQL_PBS_NDP_Tina_CG_QtrlyPerformance_Final[[#This Row],[EXT EXP]]</f>
        <v>294401821</v>
      </c>
      <c r="AU4376" s="11" t="str">
        <f>IF(Table_PBS_SQL_DB2_PBSSQL_PBS_NDP_Tina_CG_QtrlyPerformance_Final[[#This Row],[Item_Code]]&gt;"300000", "Capital", "Recurrent")</f>
        <v>Recurrent</v>
      </c>
    </row>
    <row r="4377" spans="1:47" x14ac:dyDescent="0.25">
      <c r="A4377" t="s">
        <v>295</v>
      </c>
      <c r="B4377" t="s">
        <v>296</v>
      </c>
      <c r="C4377" t="s">
        <v>293</v>
      </c>
      <c r="D4377" t="s">
        <v>1206</v>
      </c>
      <c r="E4377" t="s">
        <v>31</v>
      </c>
      <c r="F4377" t="s">
        <v>1207</v>
      </c>
      <c r="G4377" t="s">
        <v>103</v>
      </c>
      <c r="H4377" t="s">
        <v>1217</v>
      </c>
      <c r="I4377" t="s">
        <v>467</v>
      </c>
      <c r="J4377" t="s">
        <v>1221</v>
      </c>
      <c r="K4377" t="s">
        <v>303</v>
      </c>
      <c r="L4377" t="s">
        <v>1218</v>
      </c>
      <c r="M4377" t="s">
        <v>1212</v>
      </c>
      <c r="N4377" t="s">
        <v>1213</v>
      </c>
      <c r="O4377" t="s">
        <v>1085</v>
      </c>
      <c r="P4377" t="s">
        <v>1086</v>
      </c>
      <c r="Q4377" s="11">
        <v>0</v>
      </c>
      <c r="R4377" s="11">
        <v>0</v>
      </c>
      <c r="S4377" s="11">
        <v>0</v>
      </c>
      <c r="T4377" s="11">
        <v>0</v>
      </c>
      <c r="U4377" s="11">
        <v>900000000</v>
      </c>
      <c r="V4377" s="11">
        <v>0</v>
      </c>
      <c r="W4377" s="11">
        <v>0</v>
      </c>
      <c r="X4377" s="11">
        <v>900000000</v>
      </c>
      <c r="Y4377" s="11">
        <v>0</v>
      </c>
      <c r="Z4377" s="11">
        <v>0</v>
      </c>
      <c r="AA4377" s="11">
        <v>0</v>
      </c>
      <c r="AB4377" s="11">
        <v>0</v>
      </c>
      <c r="AC4377" s="11">
        <v>0</v>
      </c>
      <c r="AD4377" s="11">
        <v>0</v>
      </c>
      <c r="AE4377" s="11">
        <v>0</v>
      </c>
      <c r="AF4377" s="11">
        <v>0</v>
      </c>
      <c r="AG4377" s="11">
        <v>0</v>
      </c>
      <c r="AH4377" s="11">
        <v>0</v>
      </c>
      <c r="AI4377" s="11">
        <v>0</v>
      </c>
      <c r="AJ4377" s="11">
        <v>0</v>
      </c>
      <c r="AK4377" s="11">
        <v>0</v>
      </c>
      <c r="AL4377" s="11">
        <v>0</v>
      </c>
      <c r="AM4377" s="11">
        <v>0</v>
      </c>
      <c r="AN4377" s="11">
        <v>0</v>
      </c>
      <c r="AO43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77" s="11">
        <f>Table_PBS_SQL_DB2_PBSSQL_PBS_NDP_Tina_CG_QtrlyPerformance_Final[[#This Row],[GOU REL]]+Table_PBS_SQL_DB2_PBSSQL_PBS_NDP_Tina_CG_QtrlyPerformance_Final[[#This Row],[EXT REL]]</f>
        <v>0</v>
      </c>
      <c r="AT4377" s="11">
        <f>Table_PBS_SQL_DB2_PBSSQL_PBS_NDP_Tina_CG_QtrlyPerformance_Final[[#This Row],[GOU EXP]]+Table_PBS_SQL_DB2_PBSSQL_PBS_NDP_Tina_CG_QtrlyPerformance_Final[[#This Row],[EXT EXP]]</f>
        <v>0</v>
      </c>
      <c r="AU4377" s="11" t="str">
        <f>IF(Table_PBS_SQL_DB2_PBSSQL_PBS_NDP_Tina_CG_QtrlyPerformance_Final[[#This Row],[Item_Code]]&gt;"300000", "Capital", "Recurrent")</f>
        <v>Recurrent</v>
      </c>
    </row>
    <row r="4378" spans="1:47" x14ac:dyDescent="0.25">
      <c r="A4378" t="s">
        <v>295</v>
      </c>
      <c r="B4378" t="s">
        <v>296</v>
      </c>
      <c r="C4378" t="s">
        <v>293</v>
      </c>
      <c r="D4378" t="s">
        <v>1206</v>
      </c>
      <c r="E4378" t="s">
        <v>31</v>
      </c>
      <c r="F4378" t="s">
        <v>1207</v>
      </c>
      <c r="G4378" t="s">
        <v>177</v>
      </c>
      <c r="H4378" t="s">
        <v>1222</v>
      </c>
      <c r="I4378" t="s">
        <v>896</v>
      </c>
      <c r="J4378" t="s">
        <v>897</v>
      </c>
      <c r="K4378" t="s">
        <v>1223</v>
      </c>
      <c r="L4378" t="s">
        <v>1224</v>
      </c>
      <c r="M4378" t="s">
        <v>1212</v>
      </c>
      <c r="N4378" t="s">
        <v>1213</v>
      </c>
      <c r="O4378" t="s">
        <v>1062</v>
      </c>
      <c r="P4378" t="s">
        <v>1063</v>
      </c>
      <c r="Q4378" s="11">
        <v>0</v>
      </c>
      <c r="R4378" s="11">
        <v>0</v>
      </c>
      <c r="S4378" s="11">
        <v>0</v>
      </c>
      <c r="T4378" s="11">
        <v>0</v>
      </c>
      <c r="U4378" s="11">
        <v>0</v>
      </c>
      <c r="V4378" s="11">
        <v>0</v>
      </c>
      <c r="W4378" s="11">
        <v>0</v>
      </c>
      <c r="X4378" s="11">
        <v>0</v>
      </c>
      <c r="Y4378" s="11">
        <v>0</v>
      </c>
      <c r="Z4378" s="11">
        <v>0</v>
      </c>
      <c r="AA4378" s="11">
        <v>864135720</v>
      </c>
      <c r="AB4378" s="11">
        <v>864135720</v>
      </c>
      <c r="AC4378" s="11">
        <v>0</v>
      </c>
      <c r="AD4378" s="11">
        <v>0</v>
      </c>
      <c r="AE4378" s="11">
        <v>2317378991</v>
      </c>
      <c r="AF4378" s="11">
        <v>1788212396</v>
      </c>
      <c r="AG4378" s="11">
        <v>0</v>
      </c>
      <c r="AH4378" s="11">
        <v>0</v>
      </c>
      <c r="AI4378" s="11">
        <v>339692306</v>
      </c>
      <c r="AJ4378" s="11">
        <v>110634323</v>
      </c>
      <c r="AK4378" s="11">
        <v>0</v>
      </c>
      <c r="AL4378" s="11">
        <v>0</v>
      </c>
      <c r="AM4378" s="11">
        <v>0</v>
      </c>
      <c r="AN4378" s="11">
        <v>0</v>
      </c>
      <c r="AO43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3521207017</v>
      </c>
      <c r="AQ43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2762982439</v>
      </c>
      <c r="AS4378" s="11">
        <f>Table_PBS_SQL_DB2_PBSSQL_PBS_NDP_Tina_CG_QtrlyPerformance_Final[[#This Row],[GOU REL]]+Table_PBS_SQL_DB2_PBSSQL_PBS_NDP_Tina_CG_QtrlyPerformance_Final[[#This Row],[EXT REL]]</f>
        <v>3521207017</v>
      </c>
      <c r="AT4378" s="11">
        <f>Table_PBS_SQL_DB2_PBSSQL_PBS_NDP_Tina_CG_QtrlyPerformance_Final[[#This Row],[GOU EXP]]+Table_PBS_SQL_DB2_PBSSQL_PBS_NDP_Tina_CG_QtrlyPerformance_Final[[#This Row],[EXT EXP]]</f>
        <v>2762982439</v>
      </c>
      <c r="AU4378" s="11" t="str">
        <f>IF(Table_PBS_SQL_DB2_PBSSQL_PBS_NDP_Tina_CG_QtrlyPerformance_Final[[#This Row],[Item_Code]]&gt;"300000", "Capital", "Recurrent")</f>
        <v>Recurrent</v>
      </c>
    </row>
    <row r="4379" spans="1:47" x14ac:dyDescent="0.25">
      <c r="A4379" t="s">
        <v>295</v>
      </c>
      <c r="B4379" t="s">
        <v>296</v>
      </c>
      <c r="C4379" t="s">
        <v>293</v>
      </c>
      <c r="D4379" t="s">
        <v>1206</v>
      </c>
      <c r="E4379" t="s">
        <v>31</v>
      </c>
      <c r="F4379" t="s">
        <v>1207</v>
      </c>
      <c r="G4379" t="s">
        <v>177</v>
      </c>
      <c r="H4379" t="s">
        <v>1222</v>
      </c>
      <c r="I4379" t="s">
        <v>896</v>
      </c>
      <c r="J4379" t="s">
        <v>897</v>
      </c>
      <c r="K4379" t="s">
        <v>1223</v>
      </c>
      <c r="L4379" t="s">
        <v>1224</v>
      </c>
      <c r="M4379" t="s">
        <v>1212</v>
      </c>
      <c r="N4379" t="s">
        <v>1213</v>
      </c>
      <c r="O4379" t="s">
        <v>1064</v>
      </c>
      <c r="P4379" t="s">
        <v>1065</v>
      </c>
      <c r="Q4379" s="11">
        <v>0</v>
      </c>
      <c r="R4379" s="11">
        <v>0</v>
      </c>
      <c r="S4379" s="11">
        <v>0</v>
      </c>
      <c r="T4379" s="11">
        <v>0</v>
      </c>
      <c r="U4379" s="11">
        <v>0</v>
      </c>
      <c r="V4379" s="11">
        <v>0</v>
      </c>
      <c r="W4379" s="11">
        <v>0</v>
      </c>
      <c r="X4379" s="11">
        <v>0</v>
      </c>
      <c r="Y4379" s="11">
        <v>0</v>
      </c>
      <c r="Z4379" s="11">
        <v>0</v>
      </c>
      <c r="AA4379" s="11">
        <v>66043813</v>
      </c>
      <c r="AB4379" s="11">
        <v>0</v>
      </c>
      <c r="AC4379" s="11">
        <v>0</v>
      </c>
      <c r="AD4379" s="11">
        <v>0</v>
      </c>
      <c r="AE4379" s="11">
        <v>231737899.5</v>
      </c>
      <c r="AF4379" s="11">
        <v>0</v>
      </c>
      <c r="AG4379" s="11">
        <v>0</v>
      </c>
      <c r="AH4379" s="11">
        <v>0</v>
      </c>
      <c r="AI4379" s="11">
        <v>33969231</v>
      </c>
      <c r="AJ4379" s="11">
        <v>0</v>
      </c>
      <c r="AK4379" s="11">
        <v>0</v>
      </c>
      <c r="AL4379" s="11">
        <v>0</v>
      </c>
      <c r="AM4379" s="11">
        <v>0</v>
      </c>
      <c r="AN4379" s="11">
        <v>0</v>
      </c>
      <c r="AO43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331750943.5</v>
      </c>
      <c r="AQ43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79" s="11">
        <f>Table_PBS_SQL_DB2_PBSSQL_PBS_NDP_Tina_CG_QtrlyPerformance_Final[[#This Row],[GOU REL]]+Table_PBS_SQL_DB2_PBSSQL_PBS_NDP_Tina_CG_QtrlyPerformance_Final[[#This Row],[EXT REL]]</f>
        <v>331750943.5</v>
      </c>
      <c r="AT4379" s="11">
        <f>Table_PBS_SQL_DB2_PBSSQL_PBS_NDP_Tina_CG_QtrlyPerformance_Final[[#This Row],[GOU EXP]]+Table_PBS_SQL_DB2_PBSSQL_PBS_NDP_Tina_CG_QtrlyPerformance_Final[[#This Row],[EXT EXP]]</f>
        <v>0</v>
      </c>
      <c r="AU4379" s="11" t="str">
        <f>IF(Table_PBS_SQL_DB2_PBSSQL_PBS_NDP_Tina_CG_QtrlyPerformance_Final[[#This Row],[Item_Code]]&gt;"300000", "Capital", "Recurrent")</f>
        <v>Recurrent</v>
      </c>
    </row>
    <row r="4380" spans="1:47" x14ac:dyDescent="0.25">
      <c r="A4380" t="s">
        <v>295</v>
      </c>
      <c r="B4380" t="s">
        <v>296</v>
      </c>
      <c r="C4380" t="s">
        <v>293</v>
      </c>
      <c r="D4380" t="s">
        <v>1206</v>
      </c>
      <c r="E4380" t="s">
        <v>31</v>
      </c>
      <c r="F4380" t="s">
        <v>1207</v>
      </c>
      <c r="G4380" t="s">
        <v>177</v>
      </c>
      <c r="H4380" t="s">
        <v>1222</v>
      </c>
      <c r="I4380" t="s">
        <v>896</v>
      </c>
      <c r="J4380" t="s">
        <v>897</v>
      </c>
      <c r="K4380" t="s">
        <v>1223</v>
      </c>
      <c r="L4380" t="s">
        <v>1224</v>
      </c>
      <c r="M4380" t="s">
        <v>1212</v>
      </c>
      <c r="N4380" t="s">
        <v>1213</v>
      </c>
      <c r="O4380" t="s">
        <v>904</v>
      </c>
      <c r="P4380" t="s">
        <v>905</v>
      </c>
      <c r="Q4380" s="11">
        <v>0</v>
      </c>
      <c r="R4380" s="11">
        <v>0</v>
      </c>
      <c r="S4380" s="11">
        <v>0</v>
      </c>
      <c r="T4380" s="11">
        <v>0</v>
      </c>
      <c r="U4380" s="11">
        <v>0</v>
      </c>
      <c r="V4380" s="11">
        <v>0</v>
      </c>
      <c r="W4380" s="11">
        <v>0</v>
      </c>
      <c r="X4380" s="11">
        <v>0</v>
      </c>
      <c r="Y4380" s="11">
        <v>0</v>
      </c>
      <c r="Z4380" s="11">
        <v>0</v>
      </c>
      <c r="AA4380" s="11">
        <v>31967500</v>
      </c>
      <c r="AB4380" s="11">
        <v>0</v>
      </c>
      <c r="AC4380" s="11">
        <v>0</v>
      </c>
      <c r="AD4380" s="11">
        <v>0</v>
      </c>
      <c r="AE4380" s="11">
        <v>112169195.19927397</v>
      </c>
      <c r="AF4380" s="11">
        <v>500331095</v>
      </c>
      <c r="AG4380" s="11">
        <v>0</v>
      </c>
      <c r="AH4380" s="11">
        <v>0</v>
      </c>
      <c r="AI4380" s="11">
        <v>16442288</v>
      </c>
      <c r="AJ4380" s="11">
        <v>16442288</v>
      </c>
      <c r="AK4380" s="11">
        <v>0</v>
      </c>
      <c r="AL4380" s="11">
        <v>0</v>
      </c>
      <c r="AM4380" s="11">
        <v>0</v>
      </c>
      <c r="AN4380" s="11">
        <v>0</v>
      </c>
      <c r="AO43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160578983.19927397</v>
      </c>
      <c r="AQ43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516773383</v>
      </c>
      <c r="AS4380" s="11">
        <f>Table_PBS_SQL_DB2_PBSSQL_PBS_NDP_Tina_CG_QtrlyPerformance_Final[[#This Row],[GOU REL]]+Table_PBS_SQL_DB2_PBSSQL_PBS_NDP_Tina_CG_QtrlyPerformance_Final[[#This Row],[EXT REL]]</f>
        <v>160578983.19927397</v>
      </c>
      <c r="AT4380" s="11">
        <f>Table_PBS_SQL_DB2_PBSSQL_PBS_NDP_Tina_CG_QtrlyPerformance_Final[[#This Row],[GOU EXP]]+Table_PBS_SQL_DB2_PBSSQL_PBS_NDP_Tina_CG_QtrlyPerformance_Final[[#This Row],[EXT EXP]]</f>
        <v>516773383</v>
      </c>
      <c r="AU4380" s="11" t="str">
        <f>IF(Table_PBS_SQL_DB2_PBSSQL_PBS_NDP_Tina_CG_QtrlyPerformance_Final[[#This Row],[Item_Code]]&gt;"300000", "Capital", "Recurrent")</f>
        <v>Recurrent</v>
      </c>
    </row>
    <row r="4381" spans="1:47" x14ac:dyDescent="0.25">
      <c r="A4381" t="s">
        <v>295</v>
      </c>
      <c r="B4381" t="s">
        <v>296</v>
      </c>
      <c r="C4381" t="s">
        <v>293</v>
      </c>
      <c r="D4381" t="s">
        <v>1206</v>
      </c>
      <c r="E4381" t="s">
        <v>31</v>
      </c>
      <c r="F4381" t="s">
        <v>1207</v>
      </c>
      <c r="G4381" t="s">
        <v>177</v>
      </c>
      <c r="H4381" t="s">
        <v>1222</v>
      </c>
      <c r="I4381" t="s">
        <v>896</v>
      </c>
      <c r="J4381" t="s">
        <v>897</v>
      </c>
      <c r="K4381" t="s">
        <v>1223</v>
      </c>
      <c r="L4381" t="s">
        <v>1224</v>
      </c>
      <c r="M4381" t="s">
        <v>1212</v>
      </c>
      <c r="N4381" t="s">
        <v>1213</v>
      </c>
      <c r="O4381" t="s">
        <v>1392</v>
      </c>
      <c r="P4381" t="s">
        <v>1393</v>
      </c>
      <c r="Q4381" s="11">
        <v>0</v>
      </c>
      <c r="R4381" s="11">
        <v>0</v>
      </c>
      <c r="S4381" s="11">
        <v>0</v>
      </c>
      <c r="T4381" s="11">
        <v>0</v>
      </c>
      <c r="U4381" s="11">
        <v>0</v>
      </c>
      <c r="V4381" s="11">
        <v>0</v>
      </c>
      <c r="W4381" s="11">
        <v>0</v>
      </c>
      <c r="X4381" s="11">
        <v>0</v>
      </c>
      <c r="Y4381" s="11">
        <v>0</v>
      </c>
      <c r="Z4381" s="11">
        <v>0</v>
      </c>
      <c r="AA4381" s="11">
        <v>178850000</v>
      </c>
      <c r="AB4381" s="11">
        <v>0</v>
      </c>
      <c r="AC4381" s="11">
        <v>0</v>
      </c>
      <c r="AD4381" s="11">
        <v>0</v>
      </c>
      <c r="AE4381" s="11">
        <v>627558004.60904264</v>
      </c>
      <c r="AF4381" s="11">
        <v>91990402</v>
      </c>
      <c r="AG4381" s="11">
        <v>0</v>
      </c>
      <c r="AH4381" s="11">
        <v>0</v>
      </c>
      <c r="AI4381" s="11">
        <v>91990402</v>
      </c>
      <c r="AJ4381" s="11">
        <v>91990402</v>
      </c>
      <c r="AK4381" s="11">
        <v>0</v>
      </c>
      <c r="AL4381" s="11">
        <v>0</v>
      </c>
      <c r="AM4381" s="11">
        <v>0</v>
      </c>
      <c r="AN4381" s="11">
        <v>0</v>
      </c>
      <c r="AO43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898398406.60904264</v>
      </c>
      <c r="AQ43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183980804</v>
      </c>
      <c r="AS4381" s="11">
        <f>Table_PBS_SQL_DB2_PBSSQL_PBS_NDP_Tina_CG_QtrlyPerformance_Final[[#This Row],[GOU REL]]+Table_PBS_SQL_DB2_PBSSQL_PBS_NDP_Tina_CG_QtrlyPerformance_Final[[#This Row],[EXT REL]]</f>
        <v>898398406.60904264</v>
      </c>
      <c r="AT4381" s="11">
        <f>Table_PBS_SQL_DB2_PBSSQL_PBS_NDP_Tina_CG_QtrlyPerformance_Final[[#This Row],[GOU EXP]]+Table_PBS_SQL_DB2_PBSSQL_PBS_NDP_Tina_CG_QtrlyPerformance_Final[[#This Row],[EXT EXP]]</f>
        <v>183980804</v>
      </c>
      <c r="AU4381" s="11" t="str">
        <f>IF(Table_PBS_SQL_DB2_PBSSQL_PBS_NDP_Tina_CG_QtrlyPerformance_Final[[#This Row],[Item_Code]]&gt;"300000", "Capital", "Recurrent")</f>
        <v>Recurrent</v>
      </c>
    </row>
    <row r="4382" spans="1:47" x14ac:dyDescent="0.25">
      <c r="A4382" t="s">
        <v>295</v>
      </c>
      <c r="B4382" t="s">
        <v>296</v>
      </c>
      <c r="C4382" t="s">
        <v>293</v>
      </c>
      <c r="D4382" t="s">
        <v>1206</v>
      </c>
      <c r="E4382" t="s">
        <v>31</v>
      </c>
      <c r="F4382" t="s">
        <v>1207</v>
      </c>
      <c r="G4382" t="s">
        <v>177</v>
      </c>
      <c r="H4382" t="s">
        <v>1222</v>
      </c>
      <c r="I4382" t="s">
        <v>896</v>
      </c>
      <c r="J4382" t="s">
        <v>897</v>
      </c>
      <c r="K4382" t="s">
        <v>1223</v>
      </c>
      <c r="L4382" t="s">
        <v>1224</v>
      </c>
      <c r="M4382" t="s">
        <v>1212</v>
      </c>
      <c r="N4382" t="s">
        <v>1213</v>
      </c>
      <c r="O4382" t="s">
        <v>911</v>
      </c>
      <c r="P4382" t="s">
        <v>912</v>
      </c>
      <c r="Q4382" s="11">
        <v>0</v>
      </c>
      <c r="R4382" s="11">
        <v>0</v>
      </c>
      <c r="S4382" s="11">
        <v>0</v>
      </c>
      <c r="T4382" s="11">
        <v>0</v>
      </c>
      <c r="U4382" s="11">
        <v>0</v>
      </c>
      <c r="V4382" s="11">
        <v>0</v>
      </c>
      <c r="W4382" s="11">
        <v>0</v>
      </c>
      <c r="X4382" s="11">
        <v>0</v>
      </c>
      <c r="Y4382" s="11">
        <v>0</v>
      </c>
      <c r="Z4382" s="11">
        <v>0</v>
      </c>
      <c r="AA4382" s="11">
        <v>15000000</v>
      </c>
      <c r="AB4382" s="11">
        <v>0</v>
      </c>
      <c r="AC4382" s="11">
        <v>0</v>
      </c>
      <c r="AD4382" s="11">
        <v>0</v>
      </c>
      <c r="AE4382" s="11">
        <v>52632765.194466554</v>
      </c>
      <c r="AF4382" s="11">
        <v>0</v>
      </c>
      <c r="AG4382" s="11">
        <v>0</v>
      </c>
      <c r="AH4382" s="11">
        <v>0</v>
      </c>
      <c r="AI4382" s="11">
        <v>7715158</v>
      </c>
      <c r="AJ4382" s="11">
        <v>0</v>
      </c>
      <c r="AK4382" s="11">
        <v>0</v>
      </c>
      <c r="AL4382" s="11">
        <v>0</v>
      </c>
      <c r="AM4382" s="11">
        <v>0</v>
      </c>
      <c r="AN4382" s="11">
        <v>0</v>
      </c>
      <c r="AO43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75347923.194466561</v>
      </c>
      <c r="AQ43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82" s="11">
        <f>Table_PBS_SQL_DB2_PBSSQL_PBS_NDP_Tina_CG_QtrlyPerformance_Final[[#This Row],[GOU REL]]+Table_PBS_SQL_DB2_PBSSQL_PBS_NDP_Tina_CG_QtrlyPerformance_Final[[#This Row],[EXT REL]]</f>
        <v>75347923.194466561</v>
      </c>
      <c r="AT4382" s="11">
        <f>Table_PBS_SQL_DB2_PBSSQL_PBS_NDP_Tina_CG_QtrlyPerformance_Final[[#This Row],[GOU EXP]]+Table_PBS_SQL_DB2_PBSSQL_PBS_NDP_Tina_CG_QtrlyPerformance_Final[[#This Row],[EXT EXP]]</f>
        <v>0</v>
      </c>
      <c r="AU4382" s="11" t="str">
        <f>IF(Table_PBS_SQL_DB2_PBSSQL_PBS_NDP_Tina_CG_QtrlyPerformance_Final[[#This Row],[Item_Code]]&gt;"300000", "Capital", "Recurrent")</f>
        <v>Recurrent</v>
      </c>
    </row>
    <row r="4383" spans="1:47" x14ac:dyDescent="0.25">
      <c r="A4383" t="s">
        <v>295</v>
      </c>
      <c r="B4383" t="s">
        <v>296</v>
      </c>
      <c r="C4383" t="s">
        <v>293</v>
      </c>
      <c r="D4383" t="s">
        <v>1206</v>
      </c>
      <c r="E4383" t="s">
        <v>31</v>
      </c>
      <c r="F4383" t="s">
        <v>1207</v>
      </c>
      <c r="G4383" t="s">
        <v>177</v>
      </c>
      <c r="H4383" t="s">
        <v>1222</v>
      </c>
      <c r="I4383" t="s">
        <v>896</v>
      </c>
      <c r="J4383" t="s">
        <v>897</v>
      </c>
      <c r="K4383" t="s">
        <v>1223</v>
      </c>
      <c r="L4383" t="s">
        <v>1224</v>
      </c>
      <c r="M4383" t="s">
        <v>1212</v>
      </c>
      <c r="N4383" t="s">
        <v>1213</v>
      </c>
      <c r="O4383" t="s">
        <v>1004</v>
      </c>
      <c r="P4383" t="s">
        <v>868</v>
      </c>
      <c r="Q4383" s="11">
        <v>0</v>
      </c>
      <c r="R4383" s="11">
        <v>0</v>
      </c>
      <c r="S4383" s="11">
        <v>0</v>
      </c>
      <c r="T4383" s="11">
        <v>0</v>
      </c>
      <c r="U4383" s="11">
        <v>0</v>
      </c>
      <c r="V4383" s="11">
        <v>0</v>
      </c>
      <c r="W4383" s="11">
        <v>0</v>
      </c>
      <c r="X4383" s="11">
        <v>0</v>
      </c>
      <c r="Y4383" s="11">
        <v>0</v>
      </c>
      <c r="Z4383" s="11">
        <v>0</v>
      </c>
      <c r="AA4383" s="11">
        <v>30402449</v>
      </c>
      <c r="AB4383" s="11">
        <v>30402449</v>
      </c>
      <c r="AC4383" s="11">
        <v>0</v>
      </c>
      <c r="AD4383" s="11">
        <v>0</v>
      </c>
      <c r="AE4383" s="11">
        <v>105265530.38749275</v>
      </c>
      <c r="AF4383" s="11">
        <v>30402449</v>
      </c>
      <c r="AG4383" s="11">
        <v>0</v>
      </c>
      <c r="AH4383" s="11">
        <v>0</v>
      </c>
      <c r="AI4383" s="11">
        <v>15430316</v>
      </c>
      <c r="AJ4383" s="11">
        <v>0</v>
      </c>
      <c r="AK4383" s="11">
        <v>0</v>
      </c>
      <c r="AL4383" s="11">
        <v>0</v>
      </c>
      <c r="AM4383" s="11">
        <v>0</v>
      </c>
      <c r="AN4383" s="11">
        <v>0</v>
      </c>
      <c r="AO43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151098295.38749275</v>
      </c>
      <c r="AQ43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60804898</v>
      </c>
      <c r="AS4383" s="11">
        <f>Table_PBS_SQL_DB2_PBSSQL_PBS_NDP_Tina_CG_QtrlyPerformance_Final[[#This Row],[GOU REL]]+Table_PBS_SQL_DB2_PBSSQL_PBS_NDP_Tina_CG_QtrlyPerformance_Final[[#This Row],[EXT REL]]</f>
        <v>151098295.38749275</v>
      </c>
      <c r="AT4383" s="11">
        <f>Table_PBS_SQL_DB2_PBSSQL_PBS_NDP_Tina_CG_QtrlyPerformance_Final[[#This Row],[GOU EXP]]+Table_PBS_SQL_DB2_PBSSQL_PBS_NDP_Tina_CG_QtrlyPerformance_Final[[#This Row],[EXT EXP]]</f>
        <v>60804898</v>
      </c>
      <c r="AU4383" s="11" t="str">
        <f>IF(Table_PBS_SQL_DB2_PBSSQL_PBS_NDP_Tina_CG_QtrlyPerformance_Final[[#This Row],[Item_Code]]&gt;"300000", "Capital", "Recurrent")</f>
        <v>Recurrent</v>
      </c>
    </row>
    <row r="4384" spans="1:47" x14ac:dyDescent="0.25">
      <c r="A4384" t="s">
        <v>295</v>
      </c>
      <c r="B4384" t="s">
        <v>296</v>
      </c>
      <c r="C4384" t="s">
        <v>293</v>
      </c>
      <c r="D4384" t="s">
        <v>1206</v>
      </c>
      <c r="E4384" t="s">
        <v>31</v>
      </c>
      <c r="F4384" t="s">
        <v>1207</v>
      </c>
      <c r="G4384" t="s">
        <v>177</v>
      </c>
      <c r="H4384" t="s">
        <v>1222</v>
      </c>
      <c r="I4384" t="s">
        <v>896</v>
      </c>
      <c r="J4384" t="s">
        <v>897</v>
      </c>
      <c r="K4384" t="s">
        <v>299</v>
      </c>
      <c r="L4384" t="s">
        <v>1225</v>
      </c>
      <c r="M4384" t="s">
        <v>1044</v>
      </c>
      <c r="N4384" t="s">
        <v>1045</v>
      </c>
      <c r="O4384" t="s">
        <v>1002</v>
      </c>
      <c r="P4384" t="s">
        <v>1003</v>
      </c>
      <c r="Q4384" s="11">
        <v>0</v>
      </c>
      <c r="R4384" s="11">
        <v>0</v>
      </c>
      <c r="S4384" s="11">
        <v>0</v>
      </c>
      <c r="T4384" s="11">
        <v>0</v>
      </c>
      <c r="U4384" s="11">
        <v>0</v>
      </c>
      <c r="V4384" s="11">
        <v>0</v>
      </c>
      <c r="W4384" s="11">
        <v>0</v>
      </c>
      <c r="X4384" s="11">
        <v>0</v>
      </c>
      <c r="Y4384" s="11">
        <v>0</v>
      </c>
      <c r="Z4384" s="11">
        <v>0</v>
      </c>
      <c r="AA4384" s="11">
        <v>0</v>
      </c>
      <c r="AB4384" s="11">
        <v>0</v>
      </c>
      <c r="AC4384" s="11">
        <v>0</v>
      </c>
      <c r="AD4384" s="11">
        <v>0</v>
      </c>
      <c r="AE4384" s="11">
        <v>195988820</v>
      </c>
      <c r="AF4384" s="11">
        <v>223727302</v>
      </c>
      <c r="AG4384" s="11">
        <v>0</v>
      </c>
      <c r="AH4384" s="11">
        <v>0</v>
      </c>
      <c r="AI4384" s="11">
        <v>0</v>
      </c>
      <c r="AJ4384" s="11">
        <v>0</v>
      </c>
      <c r="AK4384" s="11">
        <v>0</v>
      </c>
      <c r="AL4384" s="11">
        <v>0</v>
      </c>
      <c r="AM4384" s="11">
        <v>0</v>
      </c>
      <c r="AN4384" s="11">
        <v>0</v>
      </c>
      <c r="AO43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195988820</v>
      </c>
      <c r="AQ43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223727302</v>
      </c>
      <c r="AS4384" s="11">
        <f>Table_PBS_SQL_DB2_PBSSQL_PBS_NDP_Tina_CG_QtrlyPerformance_Final[[#This Row],[GOU REL]]+Table_PBS_SQL_DB2_PBSSQL_PBS_NDP_Tina_CG_QtrlyPerformance_Final[[#This Row],[EXT REL]]</f>
        <v>195988820</v>
      </c>
      <c r="AT4384" s="11">
        <f>Table_PBS_SQL_DB2_PBSSQL_PBS_NDP_Tina_CG_QtrlyPerformance_Final[[#This Row],[GOU EXP]]+Table_PBS_SQL_DB2_PBSSQL_PBS_NDP_Tina_CG_QtrlyPerformance_Final[[#This Row],[EXT EXP]]</f>
        <v>223727302</v>
      </c>
      <c r="AU4384" s="11" t="str">
        <f>IF(Table_PBS_SQL_DB2_PBSSQL_PBS_NDP_Tina_CG_QtrlyPerformance_Final[[#This Row],[Item_Code]]&gt;"300000", "Capital", "Recurrent")</f>
        <v>Recurrent</v>
      </c>
    </row>
    <row r="4385" spans="1:47" x14ac:dyDescent="0.25">
      <c r="A4385" t="s">
        <v>295</v>
      </c>
      <c r="B4385" t="s">
        <v>296</v>
      </c>
      <c r="C4385" t="s">
        <v>293</v>
      </c>
      <c r="D4385" t="s">
        <v>1206</v>
      </c>
      <c r="E4385" t="s">
        <v>31</v>
      </c>
      <c r="F4385" t="s">
        <v>1207</v>
      </c>
      <c r="G4385" t="s">
        <v>177</v>
      </c>
      <c r="H4385" t="s">
        <v>1222</v>
      </c>
      <c r="I4385" t="s">
        <v>896</v>
      </c>
      <c r="J4385" t="s">
        <v>897</v>
      </c>
      <c r="K4385" t="s">
        <v>299</v>
      </c>
      <c r="L4385" t="s">
        <v>1225</v>
      </c>
      <c r="M4385" t="s">
        <v>1044</v>
      </c>
      <c r="N4385" t="s">
        <v>1045</v>
      </c>
      <c r="O4385" t="s">
        <v>904</v>
      </c>
      <c r="P4385" t="s">
        <v>905</v>
      </c>
      <c r="Q4385" s="11">
        <v>0</v>
      </c>
      <c r="R4385" s="11">
        <v>0</v>
      </c>
      <c r="S4385" s="11">
        <v>0</v>
      </c>
      <c r="T4385" s="11">
        <v>0</v>
      </c>
      <c r="U4385" s="11">
        <v>0</v>
      </c>
      <c r="V4385" s="11">
        <v>0</v>
      </c>
      <c r="W4385" s="11">
        <v>0</v>
      </c>
      <c r="X4385" s="11">
        <v>0</v>
      </c>
      <c r="Y4385" s="11">
        <v>0</v>
      </c>
      <c r="Z4385" s="11">
        <v>0</v>
      </c>
      <c r="AA4385" s="11">
        <v>0</v>
      </c>
      <c r="AB4385" s="11">
        <v>0</v>
      </c>
      <c r="AC4385" s="11">
        <v>0</v>
      </c>
      <c r="AD4385" s="11">
        <v>0</v>
      </c>
      <c r="AE4385" s="11">
        <v>3846203</v>
      </c>
      <c r="AF4385" s="11">
        <v>6000000</v>
      </c>
      <c r="AG4385" s="11">
        <v>0</v>
      </c>
      <c r="AH4385" s="11">
        <v>0</v>
      </c>
      <c r="AI4385" s="11">
        <v>0</v>
      </c>
      <c r="AJ4385" s="11">
        <v>0</v>
      </c>
      <c r="AK4385" s="11">
        <v>0</v>
      </c>
      <c r="AL4385" s="11">
        <v>0</v>
      </c>
      <c r="AM4385" s="11">
        <v>0</v>
      </c>
      <c r="AN4385" s="11">
        <v>0</v>
      </c>
      <c r="AO43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3846203</v>
      </c>
      <c r="AQ43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6000000</v>
      </c>
      <c r="AS4385" s="11">
        <f>Table_PBS_SQL_DB2_PBSSQL_PBS_NDP_Tina_CG_QtrlyPerformance_Final[[#This Row],[GOU REL]]+Table_PBS_SQL_DB2_PBSSQL_PBS_NDP_Tina_CG_QtrlyPerformance_Final[[#This Row],[EXT REL]]</f>
        <v>3846203</v>
      </c>
      <c r="AT4385" s="11">
        <f>Table_PBS_SQL_DB2_PBSSQL_PBS_NDP_Tina_CG_QtrlyPerformance_Final[[#This Row],[GOU EXP]]+Table_PBS_SQL_DB2_PBSSQL_PBS_NDP_Tina_CG_QtrlyPerformance_Final[[#This Row],[EXT EXP]]</f>
        <v>6000000</v>
      </c>
      <c r="AU4385" s="11" t="str">
        <f>IF(Table_PBS_SQL_DB2_PBSSQL_PBS_NDP_Tina_CG_QtrlyPerformance_Final[[#This Row],[Item_Code]]&gt;"300000", "Capital", "Recurrent")</f>
        <v>Recurrent</v>
      </c>
    </row>
    <row r="4386" spans="1:47" x14ac:dyDescent="0.25">
      <c r="A4386" t="s">
        <v>295</v>
      </c>
      <c r="B4386" t="s">
        <v>296</v>
      </c>
      <c r="C4386" t="s">
        <v>293</v>
      </c>
      <c r="D4386" t="s">
        <v>1206</v>
      </c>
      <c r="E4386" t="s">
        <v>31</v>
      </c>
      <c r="F4386" t="s">
        <v>1207</v>
      </c>
      <c r="G4386" t="s">
        <v>177</v>
      </c>
      <c r="H4386" t="s">
        <v>1222</v>
      </c>
      <c r="I4386" t="s">
        <v>493</v>
      </c>
      <c r="J4386" t="s">
        <v>1226</v>
      </c>
      <c r="K4386" t="s">
        <v>299</v>
      </c>
      <c r="L4386" t="s">
        <v>1225</v>
      </c>
      <c r="M4386" t="s">
        <v>1212</v>
      </c>
      <c r="N4386" t="s">
        <v>1213</v>
      </c>
      <c r="O4386" t="s">
        <v>922</v>
      </c>
      <c r="P4386" t="s">
        <v>923</v>
      </c>
      <c r="Q4386" s="11">
        <v>0</v>
      </c>
      <c r="R4386" s="11">
        <v>0</v>
      </c>
      <c r="S4386" s="11">
        <v>0</v>
      </c>
      <c r="T4386" s="11">
        <v>0</v>
      </c>
      <c r="U4386" s="11">
        <v>60000000</v>
      </c>
      <c r="V4386" s="11">
        <v>0</v>
      </c>
      <c r="W4386" s="11">
        <v>60000000</v>
      </c>
      <c r="X4386" s="11">
        <v>0</v>
      </c>
      <c r="Y4386" s="11">
        <v>0</v>
      </c>
      <c r="Z4386" s="11">
        <v>0</v>
      </c>
      <c r="AA4386" s="11">
        <v>0</v>
      </c>
      <c r="AB4386" s="11">
        <v>0</v>
      </c>
      <c r="AC4386" s="11">
        <v>15000000</v>
      </c>
      <c r="AD4386" s="11">
        <v>15000000</v>
      </c>
      <c r="AE4386" s="11">
        <v>0</v>
      </c>
      <c r="AF4386" s="11">
        <v>0</v>
      </c>
      <c r="AG4386" s="11">
        <v>15000000</v>
      </c>
      <c r="AH4386" s="11">
        <v>15000000</v>
      </c>
      <c r="AI4386" s="11">
        <v>0</v>
      </c>
      <c r="AJ4386" s="11">
        <v>0</v>
      </c>
      <c r="AK4386" s="11">
        <v>30000000</v>
      </c>
      <c r="AL4386" s="11">
        <v>30000000</v>
      </c>
      <c r="AM4386" s="11">
        <v>0</v>
      </c>
      <c r="AN4386" s="11">
        <v>0</v>
      </c>
      <c r="AO43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v>
      </c>
      <c r="AP43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v>
      </c>
      <c r="AR43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86" s="11">
        <f>Table_PBS_SQL_DB2_PBSSQL_PBS_NDP_Tina_CG_QtrlyPerformance_Final[[#This Row],[GOU REL]]+Table_PBS_SQL_DB2_PBSSQL_PBS_NDP_Tina_CG_QtrlyPerformance_Final[[#This Row],[EXT REL]]</f>
        <v>60000000</v>
      </c>
      <c r="AT4386" s="11">
        <f>Table_PBS_SQL_DB2_PBSSQL_PBS_NDP_Tina_CG_QtrlyPerformance_Final[[#This Row],[GOU EXP]]+Table_PBS_SQL_DB2_PBSSQL_PBS_NDP_Tina_CG_QtrlyPerformance_Final[[#This Row],[EXT EXP]]</f>
        <v>60000000</v>
      </c>
      <c r="AU4386" s="11" t="str">
        <f>IF(Table_PBS_SQL_DB2_PBSSQL_PBS_NDP_Tina_CG_QtrlyPerformance_Final[[#This Row],[Item_Code]]&gt;"300000", "Capital", "Recurrent")</f>
        <v>Recurrent</v>
      </c>
    </row>
    <row r="4387" spans="1:47" x14ac:dyDescent="0.25">
      <c r="A4387" t="s">
        <v>295</v>
      </c>
      <c r="B4387" t="s">
        <v>296</v>
      </c>
      <c r="C4387" t="s">
        <v>293</v>
      </c>
      <c r="D4387" t="s">
        <v>1206</v>
      </c>
      <c r="E4387" t="s">
        <v>31</v>
      </c>
      <c r="F4387" t="s">
        <v>1207</v>
      </c>
      <c r="G4387" t="s">
        <v>177</v>
      </c>
      <c r="H4387" t="s">
        <v>1222</v>
      </c>
      <c r="I4387" t="s">
        <v>467</v>
      </c>
      <c r="J4387" t="s">
        <v>1227</v>
      </c>
      <c r="K4387" t="s">
        <v>1223</v>
      </c>
      <c r="L4387" t="s">
        <v>1224</v>
      </c>
      <c r="M4387" t="s">
        <v>1681</v>
      </c>
      <c r="N4387" t="s">
        <v>1682</v>
      </c>
      <c r="O4387" t="s">
        <v>1002</v>
      </c>
      <c r="P4387" t="s">
        <v>1003</v>
      </c>
      <c r="Q4387" s="11">
        <v>0</v>
      </c>
      <c r="R4387" s="11">
        <v>0</v>
      </c>
      <c r="S4387" s="11">
        <v>0</v>
      </c>
      <c r="T4387" s="11">
        <v>0</v>
      </c>
      <c r="U4387" s="11">
        <v>3528664864</v>
      </c>
      <c r="V4387" s="11">
        <v>0</v>
      </c>
      <c r="W4387" s="11">
        <v>0</v>
      </c>
      <c r="X4387" s="11">
        <v>3528664864</v>
      </c>
      <c r="Y4387" s="11">
        <v>0</v>
      </c>
      <c r="Z4387" s="11">
        <v>0</v>
      </c>
      <c r="AA4387" s="11">
        <v>0</v>
      </c>
      <c r="AB4387" s="11">
        <v>0</v>
      </c>
      <c r="AC4387" s="11">
        <v>0</v>
      </c>
      <c r="AD4387" s="11">
        <v>0</v>
      </c>
      <c r="AE4387" s="11">
        <v>0</v>
      </c>
      <c r="AF4387" s="11">
        <v>0</v>
      </c>
      <c r="AG4387" s="11">
        <v>0</v>
      </c>
      <c r="AH4387" s="11">
        <v>0</v>
      </c>
      <c r="AI4387" s="11">
        <v>0</v>
      </c>
      <c r="AJ4387" s="11">
        <v>0</v>
      </c>
      <c r="AK4387" s="11">
        <v>0</v>
      </c>
      <c r="AL4387" s="11">
        <v>0</v>
      </c>
      <c r="AM4387" s="11">
        <v>0</v>
      </c>
      <c r="AN4387" s="11">
        <v>0</v>
      </c>
      <c r="AO43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87" s="11">
        <f>Table_PBS_SQL_DB2_PBSSQL_PBS_NDP_Tina_CG_QtrlyPerformance_Final[[#This Row],[GOU REL]]+Table_PBS_SQL_DB2_PBSSQL_PBS_NDP_Tina_CG_QtrlyPerformance_Final[[#This Row],[EXT REL]]</f>
        <v>0</v>
      </c>
      <c r="AT4387" s="11">
        <f>Table_PBS_SQL_DB2_PBSSQL_PBS_NDP_Tina_CG_QtrlyPerformance_Final[[#This Row],[GOU EXP]]+Table_PBS_SQL_DB2_PBSSQL_PBS_NDP_Tina_CG_QtrlyPerformance_Final[[#This Row],[EXT EXP]]</f>
        <v>0</v>
      </c>
      <c r="AU4387" s="11" t="str">
        <f>IF(Table_PBS_SQL_DB2_PBSSQL_PBS_NDP_Tina_CG_QtrlyPerformance_Final[[#This Row],[Item_Code]]&gt;"300000", "Capital", "Recurrent")</f>
        <v>Recurrent</v>
      </c>
    </row>
    <row r="4388" spans="1:47" x14ac:dyDescent="0.25">
      <c r="A4388" t="s">
        <v>295</v>
      </c>
      <c r="B4388" t="s">
        <v>296</v>
      </c>
      <c r="C4388" t="s">
        <v>293</v>
      </c>
      <c r="D4388" t="s">
        <v>1206</v>
      </c>
      <c r="E4388" t="s">
        <v>31</v>
      </c>
      <c r="F4388" t="s">
        <v>1207</v>
      </c>
      <c r="G4388" t="s">
        <v>202</v>
      </c>
      <c r="H4388" t="s">
        <v>2003</v>
      </c>
      <c r="I4388" t="s">
        <v>493</v>
      </c>
      <c r="J4388" t="s">
        <v>2004</v>
      </c>
      <c r="K4388" t="s">
        <v>297</v>
      </c>
      <c r="L4388" t="s">
        <v>2005</v>
      </c>
      <c r="M4388" t="s">
        <v>1212</v>
      </c>
      <c r="N4388" t="s">
        <v>1213</v>
      </c>
      <c r="O4388" t="s">
        <v>1120</v>
      </c>
      <c r="P4388" t="s">
        <v>1121</v>
      </c>
      <c r="Q4388" s="11">
        <v>0</v>
      </c>
      <c r="R4388" s="11">
        <v>0</v>
      </c>
      <c r="S4388" s="11">
        <v>0</v>
      </c>
      <c r="T4388" s="11">
        <v>0</v>
      </c>
      <c r="U4388" s="11">
        <v>8000000</v>
      </c>
      <c r="V4388" s="11">
        <v>0</v>
      </c>
      <c r="W4388" s="11">
        <v>8000000</v>
      </c>
      <c r="X4388" s="11">
        <v>0</v>
      </c>
      <c r="Y4388" s="11">
        <v>0</v>
      </c>
      <c r="Z4388" s="11">
        <v>0</v>
      </c>
      <c r="AA4388" s="11">
        <v>0</v>
      </c>
      <c r="AB4388" s="11">
        <v>0</v>
      </c>
      <c r="AC4388" s="11">
        <v>2000000</v>
      </c>
      <c r="AD4388" s="11">
        <v>0</v>
      </c>
      <c r="AE4388" s="11">
        <v>0</v>
      </c>
      <c r="AF4388" s="11">
        <v>0</v>
      </c>
      <c r="AG4388" s="11">
        <v>2000000</v>
      </c>
      <c r="AH4388" s="11">
        <v>0</v>
      </c>
      <c r="AI4388" s="11">
        <v>0</v>
      </c>
      <c r="AJ4388" s="11">
        <v>0</v>
      </c>
      <c r="AK4388" s="11">
        <v>0</v>
      </c>
      <c r="AL4388" s="11">
        <v>4000000</v>
      </c>
      <c r="AM4388" s="11">
        <v>0</v>
      </c>
      <c r="AN4388" s="11">
        <v>0</v>
      </c>
      <c r="AO43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v>
      </c>
      <c r="AP43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v>
      </c>
      <c r="AR43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88" s="11">
        <f>Table_PBS_SQL_DB2_PBSSQL_PBS_NDP_Tina_CG_QtrlyPerformance_Final[[#This Row],[GOU REL]]+Table_PBS_SQL_DB2_PBSSQL_PBS_NDP_Tina_CG_QtrlyPerformance_Final[[#This Row],[EXT REL]]</f>
        <v>4000000</v>
      </c>
      <c r="AT4388" s="11">
        <f>Table_PBS_SQL_DB2_PBSSQL_PBS_NDP_Tina_CG_QtrlyPerformance_Final[[#This Row],[GOU EXP]]+Table_PBS_SQL_DB2_PBSSQL_PBS_NDP_Tina_CG_QtrlyPerformance_Final[[#This Row],[EXT EXP]]</f>
        <v>4000000</v>
      </c>
      <c r="AU4388" s="11" t="str">
        <f>IF(Table_PBS_SQL_DB2_PBSSQL_PBS_NDP_Tina_CG_QtrlyPerformance_Final[[#This Row],[Item_Code]]&gt;"300000", "Capital", "Recurrent")</f>
        <v>Recurrent</v>
      </c>
    </row>
    <row r="4389" spans="1:47" x14ac:dyDescent="0.25">
      <c r="A4389" t="s">
        <v>295</v>
      </c>
      <c r="B4389" t="s">
        <v>296</v>
      </c>
      <c r="C4389" t="s">
        <v>293</v>
      </c>
      <c r="D4389" t="s">
        <v>1206</v>
      </c>
      <c r="E4389" t="s">
        <v>31</v>
      </c>
      <c r="F4389" t="s">
        <v>1207</v>
      </c>
      <c r="G4389" t="s">
        <v>202</v>
      </c>
      <c r="H4389" t="s">
        <v>2003</v>
      </c>
      <c r="I4389" t="s">
        <v>493</v>
      </c>
      <c r="J4389" t="s">
        <v>2004</v>
      </c>
      <c r="K4389" t="s">
        <v>297</v>
      </c>
      <c r="L4389" t="s">
        <v>2005</v>
      </c>
      <c r="M4389" t="s">
        <v>1212</v>
      </c>
      <c r="N4389" t="s">
        <v>1213</v>
      </c>
      <c r="O4389" t="s">
        <v>922</v>
      </c>
      <c r="P4389" t="s">
        <v>923</v>
      </c>
      <c r="Q4389" s="11">
        <v>0</v>
      </c>
      <c r="R4389" s="11">
        <v>0</v>
      </c>
      <c r="S4389" s="11">
        <v>0</v>
      </c>
      <c r="T4389" s="11">
        <v>0</v>
      </c>
      <c r="U4389" s="11">
        <v>10000001</v>
      </c>
      <c r="V4389" s="11">
        <v>0</v>
      </c>
      <c r="W4389" s="11">
        <v>10000001</v>
      </c>
      <c r="X4389" s="11">
        <v>0</v>
      </c>
      <c r="Y4389" s="11">
        <v>0</v>
      </c>
      <c r="Z4389" s="11">
        <v>0</v>
      </c>
      <c r="AA4389" s="11">
        <v>0</v>
      </c>
      <c r="AB4389" s="11">
        <v>0</v>
      </c>
      <c r="AC4389" s="11">
        <v>2500000</v>
      </c>
      <c r="AD4389" s="11">
        <v>2500000</v>
      </c>
      <c r="AE4389" s="11">
        <v>0</v>
      </c>
      <c r="AF4389" s="11">
        <v>0</v>
      </c>
      <c r="AG4389" s="11">
        <v>2500000</v>
      </c>
      <c r="AH4389" s="11">
        <v>2500000</v>
      </c>
      <c r="AI4389" s="11">
        <v>0</v>
      </c>
      <c r="AJ4389" s="11">
        <v>0</v>
      </c>
      <c r="AK4389" s="11">
        <v>0</v>
      </c>
      <c r="AL4389" s="11">
        <v>0</v>
      </c>
      <c r="AM4389" s="11">
        <v>0</v>
      </c>
      <c r="AN4389" s="11">
        <v>0</v>
      </c>
      <c r="AO43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v>
      </c>
      <c r="AP43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v>
      </c>
      <c r="AR43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89" s="11">
        <f>Table_PBS_SQL_DB2_PBSSQL_PBS_NDP_Tina_CG_QtrlyPerformance_Final[[#This Row],[GOU REL]]+Table_PBS_SQL_DB2_PBSSQL_PBS_NDP_Tina_CG_QtrlyPerformance_Final[[#This Row],[EXT REL]]</f>
        <v>5000000</v>
      </c>
      <c r="AT4389" s="11">
        <f>Table_PBS_SQL_DB2_PBSSQL_PBS_NDP_Tina_CG_QtrlyPerformance_Final[[#This Row],[GOU EXP]]+Table_PBS_SQL_DB2_PBSSQL_PBS_NDP_Tina_CG_QtrlyPerformance_Final[[#This Row],[EXT EXP]]</f>
        <v>5000000</v>
      </c>
      <c r="AU4389" s="11" t="str">
        <f>IF(Table_PBS_SQL_DB2_PBSSQL_PBS_NDP_Tina_CG_QtrlyPerformance_Final[[#This Row],[Item_Code]]&gt;"300000", "Capital", "Recurrent")</f>
        <v>Recurrent</v>
      </c>
    </row>
    <row r="4390" spans="1:47" x14ac:dyDescent="0.25">
      <c r="A4390" t="s">
        <v>295</v>
      </c>
      <c r="B4390" t="s">
        <v>296</v>
      </c>
      <c r="C4390" t="s">
        <v>293</v>
      </c>
      <c r="D4390" t="s">
        <v>1206</v>
      </c>
      <c r="E4390" t="s">
        <v>97</v>
      </c>
      <c r="F4390" t="s">
        <v>1383</v>
      </c>
      <c r="G4390" t="s">
        <v>177</v>
      </c>
      <c r="H4390" t="s">
        <v>1222</v>
      </c>
      <c r="I4390" t="s">
        <v>467</v>
      </c>
      <c r="J4390" t="s">
        <v>1227</v>
      </c>
      <c r="K4390" t="s">
        <v>299</v>
      </c>
      <c r="L4390" t="s">
        <v>2008</v>
      </c>
      <c r="M4390" t="s">
        <v>2006</v>
      </c>
      <c r="N4390" t="s">
        <v>2007</v>
      </c>
      <c r="O4390" t="s">
        <v>957</v>
      </c>
      <c r="P4390" t="s">
        <v>958</v>
      </c>
      <c r="Q4390" s="11">
        <v>0</v>
      </c>
      <c r="R4390" s="11">
        <v>0</v>
      </c>
      <c r="S4390" s="11">
        <v>0</v>
      </c>
      <c r="T4390" s="11">
        <v>0</v>
      </c>
      <c r="U4390" s="11">
        <v>1065000000</v>
      </c>
      <c r="V4390" s="11">
        <v>0</v>
      </c>
      <c r="W4390" s="11">
        <v>0</v>
      </c>
      <c r="X4390" s="11">
        <v>1065000000</v>
      </c>
      <c r="Y4390" s="11">
        <v>0</v>
      </c>
      <c r="Z4390" s="11">
        <v>0</v>
      </c>
      <c r="AA4390" s="11">
        <v>0</v>
      </c>
      <c r="AB4390" s="11">
        <v>0</v>
      </c>
      <c r="AC4390" s="11">
        <v>0</v>
      </c>
      <c r="AD4390" s="11">
        <v>0</v>
      </c>
      <c r="AE4390" s="11">
        <v>0</v>
      </c>
      <c r="AF4390" s="11">
        <v>0</v>
      </c>
      <c r="AG4390" s="11">
        <v>0</v>
      </c>
      <c r="AH4390" s="11">
        <v>0</v>
      </c>
      <c r="AI4390" s="11">
        <v>0</v>
      </c>
      <c r="AJ4390" s="11">
        <v>0</v>
      </c>
      <c r="AK4390" s="11">
        <v>0</v>
      </c>
      <c r="AL4390" s="11">
        <v>0</v>
      </c>
      <c r="AM4390" s="11">
        <v>0</v>
      </c>
      <c r="AN4390" s="11">
        <v>0</v>
      </c>
      <c r="AO43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90" s="11">
        <f>Table_PBS_SQL_DB2_PBSSQL_PBS_NDP_Tina_CG_QtrlyPerformance_Final[[#This Row],[GOU REL]]+Table_PBS_SQL_DB2_PBSSQL_PBS_NDP_Tina_CG_QtrlyPerformance_Final[[#This Row],[EXT REL]]</f>
        <v>0</v>
      </c>
      <c r="AT4390" s="11">
        <f>Table_PBS_SQL_DB2_PBSSQL_PBS_NDP_Tina_CG_QtrlyPerformance_Final[[#This Row],[GOU EXP]]+Table_PBS_SQL_DB2_PBSSQL_PBS_NDP_Tina_CG_QtrlyPerformance_Final[[#This Row],[EXT EXP]]</f>
        <v>0</v>
      </c>
      <c r="AU4390" s="11" t="str">
        <f>IF(Table_PBS_SQL_DB2_PBSSQL_PBS_NDP_Tina_CG_QtrlyPerformance_Final[[#This Row],[Item_Code]]&gt;"300000", "Capital", "Recurrent")</f>
        <v>Capital</v>
      </c>
    </row>
    <row r="4391" spans="1:47" x14ac:dyDescent="0.25">
      <c r="A4391" t="s">
        <v>305</v>
      </c>
      <c r="B4391" t="s">
        <v>306</v>
      </c>
      <c r="C4391" t="s">
        <v>293</v>
      </c>
      <c r="D4391" t="s">
        <v>1206</v>
      </c>
      <c r="E4391" t="s">
        <v>75</v>
      </c>
      <c r="F4391" t="s">
        <v>1228</v>
      </c>
      <c r="G4391" t="s">
        <v>75</v>
      </c>
      <c r="H4391" t="s">
        <v>1229</v>
      </c>
      <c r="I4391" t="s">
        <v>896</v>
      </c>
      <c r="J4391" t="s">
        <v>897</v>
      </c>
      <c r="K4391" t="s">
        <v>1230</v>
      </c>
      <c r="L4391" t="s">
        <v>1231</v>
      </c>
      <c r="M4391" t="s">
        <v>1232</v>
      </c>
      <c r="N4391" t="s">
        <v>1233</v>
      </c>
      <c r="O4391" t="s">
        <v>1240</v>
      </c>
      <c r="P4391" t="s">
        <v>1241</v>
      </c>
      <c r="Q4391" s="11">
        <v>0</v>
      </c>
      <c r="R4391" s="11">
        <v>0</v>
      </c>
      <c r="S4391" s="11">
        <v>0</v>
      </c>
      <c r="T4391" s="11">
        <v>0</v>
      </c>
      <c r="U4391" s="11">
        <v>0</v>
      </c>
      <c r="V4391" s="11">
        <v>0</v>
      </c>
      <c r="W4391" s="11">
        <v>0</v>
      </c>
      <c r="X4391" s="11">
        <v>0</v>
      </c>
      <c r="Y4391" s="11">
        <v>0</v>
      </c>
      <c r="Z4391" s="11">
        <v>0</v>
      </c>
      <c r="AA4391" s="11">
        <v>0</v>
      </c>
      <c r="AB4391" s="11">
        <v>0</v>
      </c>
      <c r="AC4391" s="11">
        <v>0</v>
      </c>
      <c r="AD4391" s="11">
        <v>0</v>
      </c>
      <c r="AE4391" s="11">
        <v>8935500</v>
      </c>
      <c r="AF4391" s="11">
        <v>2233875</v>
      </c>
      <c r="AG4391" s="11">
        <v>0</v>
      </c>
      <c r="AH4391" s="11">
        <v>0</v>
      </c>
      <c r="AI4391" s="11">
        <v>0</v>
      </c>
      <c r="AJ4391" s="11">
        <v>3501500</v>
      </c>
      <c r="AK4391" s="11">
        <v>0</v>
      </c>
      <c r="AL4391" s="11">
        <v>0</v>
      </c>
      <c r="AM4391" s="11">
        <v>0</v>
      </c>
      <c r="AN4391" s="11">
        <v>0</v>
      </c>
      <c r="AO43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8935500</v>
      </c>
      <c r="AQ43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5735375</v>
      </c>
      <c r="AS4391" s="11">
        <f>Table_PBS_SQL_DB2_PBSSQL_PBS_NDP_Tina_CG_QtrlyPerformance_Final[[#This Row],[GOU REL]]+Table_PBS_SQL_DB2_PBSSQL_PBS_NDP_Tina_CG_QtrlyPerformance_Final[[#This Row],[EXT REL]]</f>
        <v>8935500</v>
      </c>
      <c r="AT4391" s="11">
        <f>Table_PBS_SQL_DB2_PBSSQL_PBS_NDP_Tina_CG_QtrlyPerformance_Final[[#This Row],[GOU EXP]]+Table_PBS_SQL_DB2_PBSSQL_PBS_NDP_Tina_CG_QtrlyPerformance_Final[[#This Row],[EXT EXP]]</f>
        <v>5735375</v>
      </c>
      <c r="AU4391" s="11" t="str">
        <f>IF(Table_PBS_SQL_DB2_PBSSQL_PBS_NDP_Tina_CG_QtrlyPerformance_Final[[#This Row],[Item_Code]]&gt;"300000", "Capital", "Recurrent")</f>
        <v>Recurrent</v>
      </c>
    </row>
    <row r="4392" spans="1:47" x14ac:dyDescent="0.25">
      <c r="A4392" t="s">
        <v>305</v>
      </c>
      <c r="B4392" t="s">
        <v>306</v>
      </c>
      <c r="C4392" t="s">
        <v>293</v>
      </c>
      <c r="D4392" t="s">
        <v>1206</v>
      </c>
      <c r="E4392" t="s">
        <v>75</v>
      </c>
      <c r="F4392" t="s">
        <v>1228</v>
      </c>
      <c r="G4392" t="s">
        <v>75</v>
      </c>
      <c r="H4392" t="s">
        <v>1229</v>
      </c>
      <c r="I4392" t="s">
        <v>493</v>
      </c>
      <c r="J4392" t="s">
        <v>1236</v>
      </c>
      <c r="K4392" t="s">
        <v>307</v>
      </c>
      <c r="L4392" t="s">
        <v>2122</v>
      </c>
      <c r="M4392" t="s">
        <v>1232</v>
      </c>
      <c r="N4392" t="s">
        <v>1233</v>
      </c>
      <c r="O4392" t="s">
        <v>1004</v>
      </c>
      <c r="P4392" t="s">
        <v>868</v>
      </c>
      <c r="Q4392" s="11">
        <v>0</v>
      </c>
      <c r="R4392" s="11">
        <v>0</v>
      </c>
      <c r="S4392" s="11">
        <v>0</v>
      </c>
      <c r="T4392" s="11">
        <v>0</v>
      </c>
      <c r="U4392" s="11">
        <v>30000000</v>
      </c>
      <c r="V4392" s="11">
        <v>0</v>
      </c>
      <c r="W4392" s="11">
        <v>30000000</v>
      </c>
      <c r="X4392" s="11">
        <v>0</v>
      </c>
      <c r="Y4392" s="11">
        <v>0</v>
      </c>
      <c r="Z4392" s="11">
        <v>0</v>
      </c>
      <c r="AA4392" s="11">
        <v>0</v>
      </c>
      <c r="AB4392" s="11">
        <v>0</v>
      </c>
      <c r="AC4392" s="11">
        <v>3000000</v>
      </c>
      <c r="AD4392" s="11">
        <v>0</v>
      </c>
      <c r="AE4392" s="11">
        <v>0</v>
      </c>
      <c r="AF4392" s="11">
        <v>0</v>
      </c>
      <c r="AG4392" s="11">
        <v>7000000</v>
      </c>
      <c r="AH4392" s="11">
        <v>0</v>
      </c>
      <c r="AI4392" s="11">
        <v>0</v>
      </c>
      <c r="AJ4392" s="11">
        <v>0</v>
      </c>
      <c r="AK4392" s="11">
        <v>7000000</v>
      </c>
      <c r="AL4392" s="11">
        <v>17000000</v>
      </c>
      <c r="AM4392" s="11">
        <v>0</v>
      </c>
      <c r="AN4392" s="11">
        <v>0</v>
      </c>
      <c r="AO43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17000000</v>
      </c>
      <c r="AP43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17000000</v>
      </c>
      <c r="AR43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92" s="11">
        <f>Table_PBS_SQL_DB2_PBSSQL_PBS_NDP_Tina_CG_QtrlyPerformance_Final[[#This Row],[GOU REL]]+Table_PBS_SQL_DB2_PBSSQL_PBS_NDP_Tina_CG_QtrlyPerformance_Final[[#This Row],[EXT REL]]</f>
        <v>17000000</v>
      </c>
      <c r="AT4392" s="11">
        <f>Table_PBS_SQL_DB2_PBSSQL_PBS_NDP_Tina_CG_QtrlyPerformance_Final[[#This Row],[GOU EXP]]+Table_PBS_SQL_DB2_PBSSQL_PBS_NDP_Tina_CG_QtrlyPerformance_Final[[#This Row],[EXT EXP]]</f>
        <v>17000000</v>
      </c>
      <c r="AU4392" s="11" t="str">
        <f>IF(Table_PBS_SQL_DB2_PBSSQL_PBS_NDP_Tina_CG_QtrlyPerformance_Final[[#This Row],[Item_Code]]&gt;"300000", "Capital", "Recurrent")</f>
        <v>Recurrent</v>
      </c>
    </row>
    <row r="4393" spans="1:47" x14ac:dyDescent="0.25">
      <c r="A4393" t="s">
        <v>305</v>
      </c>
      <c r="B4393" t="s">
        <v>306</v>
      </c>
      <c r="C4393" t="s">
        <v>293</v>
      </c>
      <c r="D4393" t="s">
        <v>1206</v>
      </c>
      <c r="E4393" t="s">
        <v>75</v>
      </c>
      <c r="F4393" t="s">
        <v>1228</v>
      </c>
      <c r="G4393" t="s">
        <v>75</v>
      </c>
      <c r="H4393" t="s">
        <v>1229</v>
      </c>
      <c r="I4393" t="s">
        <v>493</v>
      </c>
      <c r="J4393" t="s">
        <v>1236</v>
      </c>
      <c r="K4393" t="s">
        <v>307</v>
      </c>
      <c r="L4393" t="s">
        <v>2122</v>
      </c>
      <c r="M4393" t="s">
        <v>866</v>
      </c>
      <c r="N4393" t="s">
        <v>867</v>
      </c>
      <c r="O4393" t="s">
        <v>1485</v>
      </c>
      <c r="P4393" t="s">
        <v>1486</v>
      </c>
      <c r="Q4393" s="11">
        <v>2219880000</v>
      </c>
      <c r="R4393" s="11">
        <v>0</v>
      </c>
      <c r="S4393" s="11">
        <v>0</v>
      </c>
      <c r="T4393" s="11">
        <v>0</v>
      </c>
      <c r="U4393" s="11">
        <v>2219880000</v>
      </c>
      <c r="V4393" s="11">
        <v>0</v>
      </c>
      <c r="W4393" s="11">
        <v>0</v>
      </c>
      <c r="X4393" s="11">
        <v>0</v>
      </c>
      <c r="Y4393" s="11">
        <v>0</v>
      </c>
      <c r="Z4393" s="11">
        <v>0</v>
      </c>
      <c r="AA4393" s="11">
        <v>0</v>
      </c>
      <c r="AB4393" s="11">
        <v>0</v>
      </c>
      <c r="AC4393" s="11">
        <v>0</v>
      </c>
      <c r="AD4393" s="11">
        <v>0</v>
      </c>
      <c r="AE4393" s="11">
        <v>0</v>
      </c>
      <c r="AF4393" s="11">
        <v>0</v>
      </c>
      <c r="AG4393" s="11">
        <v>0</v>
      </c>
      <c r="AH4393" s="11">
        <v>0</v>
      </c>
      <c r="AI4393" s="11">
        <v>0</v>
      </c>
      <c r="AJ4393" s="11">
        <v>0</v>
      </c>
      <c r="AK4393" s="11">
        <v>2219880000</v>
      </c>
      <c r="AL4393" s="11">
        <v>2219880000</v>
      </c>
      <c r="AM4393" s="11">
        <v>0</v>
      </c>
      <c r="AN4393" s="11">
        <v>0</v>
      </c>
      <c r="AO43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2219880000</v>
      </c>
      <c r="AP43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2219880000</v>
      </c>
      <c r="AR43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93" s="11">
        <f>Table_PBS_SQL_DB2_PBSSQL_PBS_NDP_Tina_CG_QtrlyPerformance_Final[[#This Row],[GOU REL]]+Table_PBS_SQL_DB2_PBSSQL_PBS_NDP_Tina_CG_QtrlyPerformance_Final[[#This Row],[EXT REL]]</f>
        <v>2219880000</v>
      </c>
      <c r="AT4393" s="11">
        <f>Table_PBS_SQL_DB2_PBSSQL_PBS_NDP_Tina_CG_QtrlyPerformance_Final[[#This Row],[GOU EXP]]+Table_PBS_SQL_DB2_PBSSQL_PBS_NDP_Tina_CG_QtrlyPerformance_Final[[#This Row],[EXT EXP]]</f>
        <v>2219880000</v>
      </c>
      <c r="AU4393" s="11" t="str">
        <f>IF(Table_PBS_SQL_DB2_PBSSQL_PBS_NDP_Tina_CG_QtrlyPerformance_Final[[#This Row],[Item_Code]]&gt;"300000", "Capital", "Recurrent")</f>
        <v>Capital</v>
      </c>
    </row>
    <row r="4394" spans="1:47" x14ac:dyDescent="0.25">
      <c r="A4394" t="s">
        <v>305</v>
      </c>
      <c r="B4394" t="s">
        <v>306</v>
      </c>
      <c r="C4394" t="s">
        <v>293</v>
      </c>
      <c r="D4394" t="s">
        <v>1206</v>
      </c>
      <c r="E4394" t="s">
        <v>75</v>
      </c>
      <c r="F4394" t="s">
        <v>1228</v>
      </c>
      <c r="G4394" t="s">
        <v>75</v>
      </c>
      <c r="H4394" t="s">
        <v>1229</v>
      </c>
      <c r="I4394" t="s">
        <v>493</v>
      </c>
      <c r="J4394" t="s">
        <v>1236</v>
      </c>
      <c r="K4394" t="s">
        <v>1237</v>
      </c>
      <c r="L4394" t="s">
        <v>1238</v>
      </c>
      <c r="M4394" t="s">
        <v>1232</v>
      </c>
      <c r="N4394" t="s">
        <v>1233</v>
      </c>
      <c r="O4394" t="s">
        <v>1062</v>
      </c>
      <c r="P4394" t="s">
        <v>1063</v>
      </c>
      <c r="Q4394" s="11">
        <v>0</v>
      </c>
      <c r="R4394" s="11">
        <v>0</v>
      </c>
      <c r="S4394" s="11">
        <v>0</v>
      </c>
      <c r="T4394" s="11">
        <v>0</v>
      </c>
      <c r="U4394" s="11">
        <v>321600000</v>
      </c>
      <c r="V4394" s="11">
        <v>0</v>
      </c>
      <c r="W4394" s="11">
        <v>0</v>
      </c>
      <c r="X4394" s="11">
        <v>321600000</v>
      </c>
      <c r="Y4394" s="11">
        <v>0</v>
      </c>
      <c r="Z4394" s="11">
        <v>0</v>
      </c>
      <c r="AA4394" s="11">
        <v>0</v>
      </c>
      <c r="AB4394" s="11">
        <v>0</v>
      </c>
      <c r="AC4394" s="11">
        <v>0</v>
      </c>
      <c r="AD4394" s="11">
        <v>0</v>
      </c>
      <c r="AE4394" s="11">
        <v>0</v>
      </c>
      <c r="AF4394" s="11">
        <v>0</v>
      </c>
      <c r="AG4394" s="11">
        <v>0</v>
      </c>
      <c r="AH4394" s="11">
        <v>0</v>
      </c>
      <c r="AI4394" s="11">
        <v>0</v>
      </c>
      <c r="AJ4394" s="11">
        <v>0</v>
      </c>
      <c r="AK4394" s="11">
        <v>0</v>
      </c>
      <c r="AL4394" s="11">
        <v>0</v>
      </c>
      <c r="AM4394" s="11">
        <v>0</v>
      </c>
      <c r="AN4394" s="11">
        <v>0</v>
      </c>
      <c r="AO43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94" s="11">
        <f>Table_PBS_SQL_DB2_PBSSQL_PBS_NDP_Tina_CG_QtrlyPerformance_Final[[#This Row],[GOU REL]]+Table_PBS_SQL_DB2_PBSSQL_PBS_NDP_Tina_CG_QtrlyPerformance_Final[[#This Row],[EXT REL]]</f>
        <v>0</v>
      </c>
      <c r="AT4394" s="11">
        <f>Table_PBS_SQL_DB2_PBSSQL_PBS_NDP_Tina_CG_QtrlyPerformance_Final[[#This Row],[GOU EXP]]+Table_PBS_SQL_DB2_PBSSQL_PBS_NDP_Tina_CG_QtrlyPerformance_Final[[#This Row],[EXT EXP]]</f>
        <v>0</v>
      </c>
      <c r="AU4394" s="11" t="str">
        <f>IF(Table_PBS_SQL_DB2_PBSSQL_PBS_NDP_Tina_CG_QtrlyPerformance_Final[[#This Row],[Item_Code]]&gt;"300000", "Capital", "Recurrent")</f>
        <v>Recurrent</v>
      </c>
    </row>
    <row r="4395" spans="1:47" x14ac:dyDescent="0.25">
      <c r="A4395" t="s">
        <v>305</v>
      </c>
      <c r="B4395" t="s">
        <v>306</v>
      </c>
      <c r="C4395" t="s">
        <v>293</v>
      </c>
      <c r="D4395" t="s">
        <v>1206</v>
      </c>
      <c r="E4395" t="s">
        <v>75</v>
      </c>
      <c r="F4395" t="s">
        <v>1228</v>
      </c>
      <c r="G4395" t="s">
        <v>75</v>
      </c>
      <c r="H4395" t="s">
        <v>1229</v>
      </c>
      <c r="I4395" t="s">
        <v>493</v>
      </c>
      <c r="J4395" t="s">
        <v>1236</v>
      </c>
      <c r="K4395" t="s">
        <v>1237</v>
      </c>
      <c r="L4395" t="s">
        <v>1238</v>
      </c>
      <c r="M4395" t="s">
        <v>1232</v>
      </c>
      <c r="N4395" t="s">
        <v>1233</v>
      </c>
      <c r="O4395" t="s">
        <v>1064</v>
      </c>
      <c r="P4395" t="s">
        <v>1065</v>
      </c>
      <c r="Q4395" s="11">
        <v>0</v>
      </c>
      <c r="R4395" s="11">
        <v>0</v>
      </c>
      <c r="S4395" s="11">
        <v>0</v>
      </c>
      <c r="T4395" s="11">
        <v>0</v>
      </c>
      <c r="U4395" s="11">
        <v>32160000</v>
      </c>
      <c r="V4395" s="11">
        <v>0</v>
      </c>
      <c r="W4395" s="11">
        <v>0</v>
      </c>
      <c r="X4395" s="11">
        <v>32160000</v>
      </c>
      <c r="Y4395" s="11">
        <v>0</v>
      </c>
      <c r="Z4395" s="11">
        <v>0</v>
      </c>
      <c r="AA4395" s="11">
        <v>0</v>
      </c>
      <c r="AB4395" s="11">
        <v>0</v>
      </c>
      <c r="AC4395" s="11">
        <v>0</v>
      </c>
      <c r="AD4395" s="11">
        <v>0</v>
      </c>
      <c r="AE4395" s="11">
        <v>0</v>
      </c>
      <c r="AF4395" s="11">
        <v>0</v>
      </c>
      <c r="AG4395" s="11">
        <v>0</v>
      </c>
      <c r="AH4395" s="11">
        <v>0</v>
      </c>
      <c r="AI4395" s="11">
        <v>0</v>
      </c>
      <c r="AJ4395" s="11">
        <v>0</v>
      </c>
      <c r="AK4395" s="11">
        <v>0</v>
      </c>
      <c r="AL4395" s="11">
        <v>0</v>
      </c>
      <c r="AM4395" s="11">
        <v>0</v>
      </c>
      <c r="AN4395" s="11">
        <v>0</v>
      </c>
      <c r="AO43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95" s="11">
        <f>Table_PBS_SQL_DB2_PBSSQL_PBS_NDP_Tina_CG_QtrlyPerformance_Final[[#This Row],[GOU REL]]+Table_PBS_SQL_DB2_PBSSQL_PBS_NDP_Tina_CG_QtrlyPerformance_Final[[#This Row],[EXT REL]]</f>
        <v>0</v>
      </c>
      <c r="AT4395" s="11">
        <f>Table_PBS_SQL_DB2_PBSSQL_PBS_NDP_Tina_CG_QtrlyPerformance_Final[[#This Row],[GOU EXP]]+Table_PBS_SQL_DB2_PBSSQL_PBS_NDP_Tina_CG_QtrlyPerformance_Final[[#This Row],[EXT EXP]]</f>
        <v>0</v>
      </c>
      <c r="AU4395" s="11" t="str">
        <f>IF(Table_PBS_SQL_DB2_PBSSQL_PBS_NDP_Tina_CG_QtrlyPerformance_Final[[#This Row],[Item_Code]]&gt;"300000", "Capital", "Recurrent")</f>
        <v>Recurrent</v>
      </c>
    </row>
    <row r="4396" spans="1:47" x14ac:dyDescent="0.25">
      <c r="A4396" t="s">
        <v>305</v>
      </c>
      <c r="B4396" t="s">
        <v>306</v>
      </c>
      <c r="C4396" t="s">
        <v>293</v>
      </c>
      <c r="D4396" t="s">
        <v>1206</v>
      </c>
      <c r="E4396" t="s">
        <v>75</v>
      </c>
      <c r="F4396" t="s">
        <v>1228</v>
      </c>
      <c r="G4396" t="s">
        <v>75</v>
      </c>
      <c r="H4396" t="s">
        <v>1229</v>
      </c>
      <c r="I4396" t="s">
        <v>493</v>
      </c>
      <c r="J4396" t="s">
        <v>1236</v>
      </c>
      <c r="K4396" t="s">
        <v>1237</v>
      </c>
      <c r="L4396" t="s">
        <v>1238</v>
      </c>
      <c r="M4396" t="s">
        <v>1232</v>
      </c>
      <c r="N4396" t="s">
        <v>1233</v>
      </c>
      <c r="O4396" t="s">
        <v>1295</v>
      </c>
      <c r="P4396" t="s">
        <v>1296</v>
      </c>
      <c r="Q4396" s="11">
        <v>0</v>
      </c>
      <c r="R4396" s="11">
        <v>0</v>
      </c>
      <c r="S4396" s="11">
        <v>0</v>
      </c>
      <c r="T4396" s="11">
        <v>0</v>
      </c>
      <c r="U4396" s="11">
        <v>4000000</v>
      </c>
      <c r="V4396" s="11">
        <v>0</v>
      </c>
      <c r="W4396" s="11">
        <v>4000000</v>
      </c>
      <c r="X4396" s="11">
        <v>0</v>
      </c>
      <c r="Y4396" s="11">
        <v>0</v>
      </c>
      <c r="Z4396" s="11">
        <v>0</v>
      </c>
      <c r="AA4396" s="11">
        <v>0</v>
      </c>
      <c r="AB4396" s="11">
        <v>0</v>
      </c>
      <c r="AC4396" s="11">
        <v>0</v>
      </c>
      <c r="AD4396" s="11">
        <v>0</v>
      </c>
      <c r="AE4396" s="11">
        <v>0</v>
      </c>
      <c r="AF4396" s="11">
        <v>0</v>
      </c>
      <c r="AG4396" s="11">
        <v>600000</v>
      </c>
      <c r="AH4396" s="11">
        <v>600000</v>
      </c>
      <c r="AI4396" s="11">
        <v>0</v>
      </c>
      <c r="AJ4396" s="11">
        <v>0</v>
      </c>
      <c r="AK4396" s="11">
        <v>0</v>
      </c>
      <c r="AL4396" s="11">
        <v>0</v>
      </c>
      <c r="AM4396" s="11">
        <v>0</v>
      </c>
      <c r="AN4396" s="11">
        <v>0</v>
      </c>
      <c r="AO43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v>
      </c>
      <c r="AP43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v>
      </c>
      <c r="AR43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96" s="11">
        <f>Table_PBS_SQL_DB2_PBSSQL_PBS_NDP_Tina_CG_QtrlyPerformance_Final[[#This Row],[GOU REL]]+Table_PBS_SQL_DB2_PBSSQL_PBS_NDP_Tina_CG_QtrlyPerformance_Final[[#This Row],[EXT REL]]</f>
        <v>600000</v>
      </c>
      <c r="AT4396" s="11">
        <f>Table_PBS_SQL_DB2_PBSSQL_PBS_NDP_Tina_CG_QtrlyPerformance_Final[[#This Row],[GOU EXP]]+Table_PBS_SQL_DB2_PBSSQL_PBS_NDP_Tina_CG_QtrlyPerformance_Final[[#This Row],[EXT EXP]]</f>
        <v>600000</v>
      </c>
      <c r="AU4396" s="11" t="str">
        <f>IF(Table_PBS_SQL_DB2_PBSSQL_PBS_NDP_Tina_CG_QtrlyPerformance_Final[[#This Row],[Item_Code]]&gt;"300000", "Capital", "Recurrent")</f>
        <v>Recurrent</v>
      </c>
    </row>
    <row r="4397" spans="1:47" x14ac:dyDescent="0.25">
      <c r="A4397" t="s">
        <v>305</v>
      </c>
      <c r="B4397" t="s">
        <v>306</v>
      </c>
      <c r="C4397" t="s">
        <v>293</v>
      </c>
      <c r="D4397" t="s">
        <v>1206</v>
      </c>
      <c r="E4397" t="s">
        <v>75</v>
      </c>
      <c r="F4397" t="s">
        <v>1228</v>
      </c>
      <c r="G4397" t="s">
        <v>75</v>
      </c>
      <c r="H4397" t="s">
        <v>1229</v>
      </c>
      <c r="I4397" t="s">
        <v>493</v>
      </c>
      <c r="J4397" t="s">
        <v>1236</v>
      </c>
      <c r="K4397" t="s">
        <v>1237</v>
      </c>
      <c r="L4397" t="s">
        <v>1238</v>
      </c>
      <c r="M4397" t="s">
        <v>1232</v>
      </c>
      <c r="N4397" t="s">
        <v>1233</v>
      </c>
      <c r="O4397" t="s">
        <v>1004</v>
      </c>
      <c r="P4397" t="s">
        <v>868</v>
      </c>
      <c r="Q4397" s="11">
        <v>0</v>
      </c>
      <c r="R4397" s="11">
        <v>0</v>
      </c>
      <c r="S4397" s="11">
        <v>0</v>
      </c>
      <c r="T4397" s="11">
        <v>0</v>
      </c>
      <c r="U4397" s="11">
        <v>40000000</v>
      </c>
      <c r="V4397" s="11">
        <v>0</v>
      </c>
      <c r="W4397" s="11">
        <v>40000000</v>
      </c>
      <c r="X4397" s="11">
        <v>0</v>
      </c>
      <c r="Y4397" s="11">
        <v>0</v>
      </c>
      <c r="Z4397" s="11">
        <v>0</v>
      </c>
      <c r="AA4397" s="11">
        <v>0</v>
      </c>
      <c r="AB4397" s="11">
        <v>0</v>
      </c>
      <c r="AC4397" s="11">
        <v>4800000</v>
      </c>
      <c r="AD4397" s="11">
        <v>0</v>
      </c>
      <c r="AE4397" s="11">
        <v>0</v>
      </c>
      <c r="AF4397" s="11">
        <v>0</v>
      </c>
      <c r="AG4397" s="11">
        <v>6000000</v>
      </c>
      <c r="AH4397" s="11">
        <v>0</v>
      </c>
      <c r="AI4397" s="11">
        <v>0</v>
      </c>
      <c r="AJ4397" s="11">
        <v>0</v>
      </c>
      <c r="AK4397" s="11">
        <v>0</v>
      </c>
      <c r="AL4397" s="11">
        <v>9133200</v>
      </c>
      <c r="AM4397" s="11">
        <v>0</v>
      </c>
      <c r="AN4397" s="11">
        <v>0</v>
      </c>
      <c r="AO43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10800000</v>
      </c>
      <c r="AP43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9133200</v>
      </c>
      <c r="AR43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97" s="11">
        <f>Table_PBS_SQL_DB2_PBSSQL_PBS_NDP_Tina_CG_QtrlyPerformance_Final[[#This Row],[GOU REL]]+Table_PBS_SQL_DB2_PBSSQL_PBS_NDP_Tina_CG_QtrlyPerformance_Final[[#This Row],[EXT REL]]</f>
        <v>10800000</v>
      </c>
      <c r="AT4397" s="11">
        <f>Table_PBS_SQL_DB2_PBSSQL_PBS_NDP_Tina_CG_QtrlyPerformance_Final[[#This Row],[GOU EXP]]+Table_PBS_SQL_DB2_PBSSQL_PBS_NDP_Tina_CG_QtrlyPerformance_Final[[#This Row],[EXT EXP]]</f>
        <v>9133200</v>
      </c>
      <c r="AU4397" s="11" t="str">
        <f>IF(Table_PBS_SQL_DB2_PBSSQL_PBS_NDP_Tina_CG_QtrlyPerformance_Final[[#This Row],[Item_Code]]&gt;"300000", "Capital", "Recurrent")</f>
        <v>Recurrent</v>
      </c>
    </row>
    <row r="4398" spans="1:47" x14ac:dyDescent="0.25">
      <c r="A4398" t="s">
        <v>305</v>
      </c>
      <c r="B4398" t="s">
        <v>306</v>
      </c>
      <c r="C4398" t="s">
        <v>293</v>
      </c>
      <c r="D4398" t="s">
        <v>1206</v>
      </c>
      <c r="E4398" t="s">
        <v>75</v>
      </c>
      <c r="F4398" t="s">
        <v>1228</v>
      </c>
      <c r="G4398" t="s">
        <v>75</v>
      </c>
      <c r="H4398" t="s">
        <v>1229</v>
      </c>
      <c r="I4398" t="s">
        <v>467</v>
      </c>
      <c r="J4398" t="s">
        <v>1239</v>
      </c>
      <c r="K4398" t="s">
        <v>1230</v>
      </c>
      <c r="L4398" t="s">
        <v>1231</v>
      </c>
      <c r="M4398" t="s">
        <v>1232</v>
      </c>
      <c r="N4398" t="s">
        <v>1233</v>
      </c>
      <c r="O4398" t="s">
        <v>1028</v>
      </c>
      <c r="P4398" t="s">
        <v>1029</v>
      </c>
      <c r="Q4398" s="11">
        <v>0</v>
      </c>
      <c r="R4398" s="11">
        <v>0</v>
      </c>
      <c r="S4398" s="11">
        <v>0</v>
      </c>
      <c r="T4398" s="11">
        <v>0</v>
      </c>
      <c r="U4398" s="11">
        <v>2282666893</v>
      </c>
      <c r="V4398" s="11">
        <v>0</v>
      </c>
      <c r="W4398" s="11">
        <v>30000000</v>
      </c>
      <c r="X4398" s="11">
        <v>2252666893</v>
      </c>
      <c r="Y4398" s="11">
        <v>0</v>
      </c>
      <c r="Z4398" s="11">
        <v>0</v>
      </c>
      <c r="AA4398" s="11">
        <v>0</v>
      </c>
      <c r="AB4398" s="11">
        <v>0</v>
      </c>
      <c r="AC4398" s="11">
        <v>30000000</v>
      </c>
      <c r="AD4398" s="11">
        <v>3040000</v>
      </c>
      <c r="AE4398" s="11">
        <v>0</v>
      </c>
      <c r="AF4398" s="11">
        <v>0</v>
      </c>
      <c r="AG4398" s="11">
        <v>0</v>
      </c>
      <c r="AH4398" s="11">
        <v>22172470</v>
      </c>
      <c r="AI4398" s="11">
        <v>0</v>
      </c>
      <c r="AJ4398" s="11">
        <v>0</v>
      </c>
      <c r="AK4398" s="11">
        <v>0</v>
      </c>
      <c r="AL4398" s="11">
        <v>4432000</v>
      </c>
      <c r="AM4398" s="11">
        <v>0</v>
      </c>
      <c r="AN4398" s="11">
        <v>0</v>
      </c>
      <c r="AO43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43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3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29644470</v>
      </c>
      <c r="AR43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398" s="11">
        <f>Table_PBS_SQL_DB2_PBSSQL_PBS_NDP_Tina_CG_QtrlyPerformance_Final[[#This Row],[GOU REL]]+Table_PBS_SQL_DB2_PBSSQL_PBS_NDP_Tina_CG_QtrlyPerformance_Final[[#This Row],[EXT REL]]</f>
        <v>30000000</v>
      </c>
      <c r="AT4398" s="11">
        <f>Table_PBS_SQL_DB2_PBSSQL_PBS_NDP_Tina_CG_QtrlyPerformance_Final[[#This Row],[GOU EXP]]+Table_PBS_SQL_DB2_PBSSQL_PBS_NDP_Tina_CG_QtrlyPerformance_Final[[#This Row],[EXT EXP]]</f>
        <v>29644470</v>
      </c>
      <c r="AU4398" s="11" t="str">
        <f>IF(Table_PBS_SQL_DB2_PBSSQL_PBS_NDP_Tina_CG_QtrlyPerformance_Final[[#This Row],[Item_Code]]&gt;"300000", "Capital", "Recurrent")</f>
        <v>Recurrent</v>
      </c>
    </row>
    <row r="4399" spans="1:47" x14ac:dyDescent="0.25">
      <c r="A4399" t="s">
        <v>305</v>
      </c>
      <c r="B4399" t="s">
        <v>306</v>
      </c>
      <c r="C4399" t="s">
        <v>293</v>
      </c>
      <c r="D4399" t="s">
        <v>1206</v>
      </c>
      <c r="E4399" t="s">
        <v>75</v>
      </c>
      <c r="F4399" t="s">
        <v>1228</v>
      </c>
      <c r="G4399" t="s">
        <v>103</v>
      </c>
      <c r="H4399" t="s">
        <v>1242</v>
      </c>
      <c r="I4399" t="s">
        <v>896</v>
      </c>
      <c r="J4399" t="s">
        <v>897</v>
      </c>
      <c r="K4399" t="s">
        <v>1243</v>
      </c>
      <c r="L4399" t="s">
        <v>1244</v>
      </c>
      <c r="M4399" t="s">
        <v>866</v>
      </c>
      <c r="N4399" t="s">
        <v>867</v>
      </c>
      <c r="O4399" t="s">
        <v>1002</v>
      </c>
      <c r="P4399" t="s">
        <v>1003</v>
      </c>
      <c r="Q4399" s="11">
        <v>0</v>
      </c>
      <c r="R4399" s="11">
        <v>0</v>
      </c>
      <c r="S4399" s="11">
        <v>0</v>
      </c>
      <c r="T4399" s="11">
        <v>0</v>
      </c>
      <c r="U4399" s="11">
        <v>0</v>
      </c>
      <c r="V4399" s="11">
        <v>0</v>
      </c>
      <c r="W4399" s="11">
        <v>0</v>
      </c>
      <c r="X4399" s="11">
        <v>0</v>
      </c>
      <c r="Y4399" s="11">
        <v>0</v>
      </c>
      <c r="Z4399" s="11">
        <v>0</v>
      </c>
      <c r="AA4399" s="11">
        <v>782890604</v>
      </c>
      <c r="AB4399" s="11">
        <v>266863415</v>
      </c>
      <c r="AC4399" s="11">
        <v>0</v>
      </c>
      <c r="AD4399" s="11">
        <v>0</v>
      </c>
      <c r="AE4399" s="11">
        <v>782890604</v>
      </c>
      <c r="AF4399" s="11">
        <v>1204600233</v>
      </c>
      <c r="AG4399" s="11">
        <v>0</v>
      </c>
      <c r="AH4399" s="11">
        <v>0</v>
      </c>
      <c r="AI4399" s="11">
        <v>782890603.87598228</v>
      </c>
      <c r="AJ4399" s="11">
        <v>637536296</v>
      </c>
      <c r="AK4399" s="11">
        <v>0</v>
      </c>
      <c r="AL4399" s="11">
        <v>0</v>
      </c>
      <c r="AM4399" s="11">
        <v>0</v>
      </c>
      <c r="AN4399" s="11">
        <v>0</v>
      </c>
      <c r="AO43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3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2348671811.8759823</v>
      </c>
      <c r="AQ43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3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2108999944</v>
      </c>
      <c r="AS4399" s="11">
        <f>Table_PBS_SQL_DB2_PBSSQL_PBS_NDP_Tina_CG_QtrlyPerformance_Final[[#This Row],[GOU REL]]+Table_PBS_SQL_DB2_PBSSQL_PBS_NDP_Tina_CG_QtrlyPerformance_Final[[#This Row],[EXT REL]]</f>
        <v>2348671811.8759823</v>
      </c>
      <c r="AT4399" s="11">
        <f>Table_PBS_SQL_DB2_PBSSQL_PBS_NDP_Tina_CG_QtrlyPerformance_Final[[#This Row],[GOU EXP]]+Table_PBS_SQL_DB2_PBSSQL_PBS_NDP_Tina_CG_QtrlyPerformance_Final[[#This Row],[EXT EXP]]</f>
        <v>2108999944</v>
      </c>
      <c r="AU4399" s="11" t="str">
        <f>IF(Table_PBS_SQL_DB2_PBSSQL_PBS_NDP_Tina_CG_QtrlyPerformance_Final[[#This Row],[Item_Code]]&gt;"300000", "Capital", "Recurrent")</f>
        <v>Recurrent</v>
      </c>
    </row>
    <row r="4400" spans="1:47" x14ac:dyDescent="0.25">
      <c r="A4400" t="s">
        <v>305</v>
      </c>
      <c r="B4400" t="s">
        <v>306</v>
      </c>
      <c r="C4400" t="s">
        <v>293</v>
      </c>
      <c r="D4400" t="s">
        <v>1206</v>
      </c>
      <c r="E4400" t="s">
        <v>75</v>
      </c>
      <c r="F4400" t="s">
        <v>1228</v>
      </c>
      <c r="G4400" t="s">
        <v>103</v>
      </c>
      <c r="H4400" t="s">
        <v>1242</v>
      </c>
      <c r="I4400" t="s">
        <v>896</v>
      </c>
      <c r="J4400" t="s">
        <v>897</v>
      </c>
      <c r="K4400" t="s">
        <v>1243</v>
      </c>
      <c r="L4400" t="s">
        <v>1244</v>
      </c>
      <c r="M4400" t="s">
        <v>866</v>
      </c>
      <c r="N4400" t="s">
        <v>867</v>
      </c>
      <c r="O4400" t="s">
        <v>922</v>
      </c>
      <c r="P4400" t="s">
        <v>923</v>
      </c>
      <c r="Q4400" s="11">
        <v>0</v>
      </c>
      <c r="R4400" s="11">
        <v>0</v>
      </c>
      <c r="S4400" s="11">
        <v>0</v>
      </c>
      <c r="T4400" s="11">
        <v>0</v>
      </c>
      <c r="U4400" s="11">
        <v>0</v>
      </c>
      <c r="V4400" s="11">
        <v>0</v>
      </c>
      <c r="W4400" s="11">
        <v>0</v>
      </c>
      <c r="X4400" s="11">
        <v>0</v>
      </c>
      <c r="Y4400" s="11">
        <v>0</v>
      </c>
      <c r="Z4400" s="11">
        <v>0</v>
      </c>
      <c r="AA4400" s="11">
        <v>323396775</v>
      </c>
      <c r="AB4400" s="11">
        <v>299243199</v>
      </c>
      <c r="AC4400" s="11">
        <v>0</v>
      </c>
      <c r="AD4400" s="11">
        <v>0</v>
      </c>
      <c r="AE4400" s="11">
        <v>204730108</v>
      </c>
      <c r="AF4400" s="11">
        <v>65700000</v>
      </c>
      <c r="AG4400" s="11">
        <v>0</v>
      </c>
      <c r="AH4400" s="11">
        <v>0</v>
      </c>
      <c r="AI4400" s="11">
        <v>409460216.66666663</v>
      </c>
      <c r="AJ4400" s="11">
        <v>174723000</v>
      </c>
      <c r="AK4400" s="11">
        <v>0</v>
      </c>
      <c r="AL4400" s="11">
        <v>0</v>
      </c>
      <c r="AM4400" s="11">
        <v>0</v>
      </c>
      <c r="AN4400" s="11">
        <v>0</v>
      </c>
      <c r="AO44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937587099.66666663</v>
      </c>
      <c r="AQ44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539666199</v>
      </c>
      <c r="AS4400" s="11">
        <f>Table_PBS_SQL_DB2_PBSSQL_PBS_NDP_Tina_CG_QtrlyPerformance_Final[[#This Row],[GOU REL]]+Table_PBS_SQL_DB2_PBSSQL_PBS_NDP_Tina_CG_QtrlyPerformance_Final[[#This Row],[EXT REL]]</f>
        <v>937587099.66666663</v>
      </c>
      <c r="AT4400" s="11">
        <f>Table_PBS_SQL_DB2_PBSSQL_PBS_NDP_Tina_CG_QtrlyPerformance_Final[[#This Row],[GOU EXP]]+Table_PBS_SQL_DB2_PBSSQL_PBS_NDP_Tina_CG_QtrlyPerformance_Final[[#This Row],[EXT EXP]]</f>
        <v>539666199</v>
      </c>
      <c r="AU4400" s="11" t="str">
        <f>IF(Table_PBS_SQL_DB2_PBSSQL_PBS_NDP_Tina_CG_QtrlyPerformance_Final[[#This Row],[Item_Code]]&gt;"300000", "Capital", "Recurrent")</f>
        <v>Recurrent</v>
      </c>
    </row>
    <row r="4401" spans="1:47" x14ac:dyDescent="0.25">
      <c r="A4401" t="s">
        <v>305</v>
      </c>
      <c r="B4401" t="s">
        <v>306</v>
      </c>
      <c r="C4401" t="s">
        <v>293</v>
      </c>
      <c r="D4401" t="s">
        <v>1206</v>
      </c>
      <c r="E4401" t="s">
        <v>75</v>
      </c>
      <c r="F4401" t="s">
        <v>1228</v>
      </c>
      <c r="G4401" t="s">
        <v>103</v>
      </c>
      <c r="H4401" t="s">
        <v>1242</v>
      </c>
      <c r="I4401" t="s">
        <v>896</v>
      </c>
      <c r="J4401" t="s">
        <v>897</v>
      </c>
      <c r="K4401" t="s">
        <v>1243</v>
      </c>
      <c r="L4401" t="s">
        <v>1244</v>
      </c>
      <c r="M4401" t="s">
        <v>866</v>
      </c>
      <c r="N4401" t="s">
        <v>867</v>
      </c>
      <c r="O4401" t="s">
        <v>1004</v>
      </c>
      <c r="P4401" t="s">
        <v>868</v>
      </c>
      <c r="Q4401" s="11">
        <v>0</v>
      </c>
      <c r="R4401" s="11">
        <v>0</v>
      </c>
      <c r="S4401" s="11">
        <v>0</v>
      </c>
      <c r="T4401" s="11">
        <v>0</v>
      </c>
      <c r="U4401" s="11">
        <v>0</v>
      </c>
      <c r="V4401" s="11">
        <v>0</v>
      </c>
      <c r="W4401" s="11">
        <v>0</v>
      </c>
      <c r="X4401" s="11">
        <v>0</v>
      </c>
      <c r="Y4401" s="11">
        <v>0</v>
      </c>
      <c r="Z4401" s="11">
        <v>0</v>
      </c>
      <c r="AA4401" s="11">
        <v>119271475</v>
      </c>
      <c r="AB4401" s="11">
        <v>24955364</v>
      </c>
      <c r="AC4401" s="11">
        <v>0</v>
      </c>
      <c r="AD4401" s="11">
        <v>0</v>
      </c>
      <c r="AE4401" s="11">
        <v>119271475</v>
      </c>
      <c r="AF4401" s="11">
        <v>14814677</v>
      </c>
      <c r="AG4401" s="11">
        <v>0</v>
      </c>
      <c r="AH4401" s="11">
        <v>0</v>
      </c>
      <c r="AI4401" s="11">
        <v>119271475</v>
      </c>
      <c r="AJ4401" s="11">
        <v>201770379</v>
      </c>
      <c r="AK4401" s="11">
        <v>0</v>
      </c>
      <c r="AL4401" s="11">
        <v>0</v>
      </c>
      <c r="AM4401" s="11">
        <v>0</v>
      </c>
      <c r="AN4401" s="11">
        <v>0</v>
      </c>
      <c r="AO44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357814425</v>
      </c>
      <c r="AQ44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241540420</v>
      </c>
      <c r="AS4401" s="11">
        <f>Table_PBS_SQL_DB2_PBSSQL_PBS_NDP_Tina_CG_QtrlyPerformance_Final[[#This Row],[GOU REL]]+Table_PBS_SQL_DB2_PBSSQL_PBS_NDP_Tina_CG_QtrlyPerformance_Final[[#This Row],[EXT REL]]</f>
        <v>357814425</v>
      </c>
      <c r="AT4401" s="11">
        <f>Table_PBS_SQL_DB2_PBSSQL_PBS_NDP_Tina_CG_QtrlyPerformance_Final[[#This Row],[GOU EXP]]+Table_PBS_SQL_DB2_PBSSQL_PBS_NDP_Tina_CG_QtrlyPerformance_Final[[#This Row],[EXT EXP]]</f>
        <v>241540420</v>
      </c>
      <c r="AU4401" s="11" t="str">
        <f>IF(Table_PBS_SQL_DB2_PBSSQL_PBS_NDP_Tina_CG_QtrlyPerformance_Final[[#This Row],[Item_Code]]&gt;"300000", "Capital", "Recurrent")</f>
        <v>Recurrent</v>
      </c>
    </row>
    <row r="4402" spans="1:47" x14ac:dyDescent="0.25">
      <c r="A4402" t="s">
        <v>305</v>
      </c>
      <c r="B4402" t="s">
        <v>306</v>
      </c>
      <c r="C4402" t="s">
        <v>293</v>
      </c>
      <c r="D4402" t="s">
        <v>1206</v>
      </c>
      <c r="E4402" t="s">
        <v>75</v>
      </c>
      <c r="F4402" t="s">
        <v>1228</v>
      </c>
      <c r="G4402" t="s">
        <v>103</v>
      </c>
      <c r="H4402" t="s">
        <v>1242</v>
      </c>
      <c r="I4402" t="s">
        <v>896</v>
      </c>
      <c r="J4402" t="s">
        <v>897</v>
      </c>
      <c r="K4402" t="s">
        <v>1245</v>
      </c>
      <c r="L4402" t="s">
        <v>1246</v>
      </c>
      <c r="M4402" t="s">
        <v>1168</v>
      </c>
      <c r="N4402" t="s">
        <v>1169</v>
      </c>
      <c r="O4402" t="s">
        <v>1002</v>
      </c>
      <c r="P4402" t="s">
        <v>1003</v>
      </c>
      <c r="Q4402" s="11">
        <v>0</v>
      </c>
      <c r="R4402" s="11">
        <v>0</v>
      </c>
      <c r="S4402" s="11">
        <v>0</v>
      </c>
      <c r="T4402" s="11">
        <v>0</v>
      </c>
      <c r="U4402" s="11">
        <v>0</v>
      </c>
      <c r="V4402" s="11">
        <v>0</v>
      </c>
      <c r="W4402" s="11">
        <v>0</v>
      </c>
      <c r="X4402" s="11">
        <v>0</v>
      </c>
      <c r="Y4402" s="11">
        <v>0</v>
      </c>
      <c r="Z4402" s="11">
        <v>0</v>
      </c>
      <c r="AA4402" s="11">
        <v>1500000</v>
      </c>
      <c r="AB4402" s="11">
        <v>0</v>
      </c>
      <c r="AC4402" s="11">
        <v>0</v>
      </c>
      <c r="AD4402" s="11">
        <v>0</v>
      </c>
      <c r="AE4402" s="11">
        <v>2000000</v>
      </c>
      <c r="AF4402" s="11">
        <v>450000</v>
      </c>
      <c r="AG4402" s="11">
        <v>0</v>
      </c>
      <c r="AH4402" s="11">
        <v>0</v>
      </c>
      <c r="AI4402" s="11">
        <v>22974600</v>
      </c>
      <c r="AJ4402" s="11">
        <v>500000</v>
      </c>
      <c r="AK4402" s="11">
        <v>0</v>
      </c>
      <c r="AL4402" s="11">
        <v>0</v>
      </c>
      <c r="AM4402" s="11">
        <v>0</v>
      </c>
      <c r="AN4402" s="11">
        <v>17406950</v>
      </c>
      <c r="AO44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26474600</v>
      </c>
      <c r="AQ44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18356950</v>
      </c>
      <c r="AS4402" s="11">
        <f>Table_PBS_SQL_DB2_PBSSQL_PBS_NDP_Tina_CG_QtrlyPerformance_Final[[#This Row],[GOU REL]]+Table_PBS_SQL_DB2_PBSSQL_PBS_NDP_Tina_CG_QtrlyPerformance_Final[[#This Row],[EXT REL]]</f>
        <v>26474600</v>
      </c>
      <c r="AT4402" s="11">
        <f>Table_PBS_SQL_DB2_PBSSQL_PBS_NDP_Tina_CG_QtrlyPerformance_Final[[#This Row],[GOU EXP]]+Table_PBS_SQL_DB2_PBSSQL_PBS_NDP_Tina_CG_QtrlyPerformance_Final[[#This Row],[EXT EXP]]</f>
        <v>18356950</v>
      </c>
      <c r="AU4402" s="11" t="str">
        <f>IF(Table_PBS_SQL_DB2_PBSSQL_PBS_NDP_Tina_CG_QtrlyPerformance_Final[[#This Row],[Item_Code]]&gt;"300000", "Capital", "Recurrent")</f>
        <v>Recurrent</v>
      </c>
    </row>
    <row r="4403" spans="1:47" x14ac:dyDescent="0.25">
      <c r="A4403" t="s">
        <v>305</v>
      </c>
      <c r="B4403" t="s">
        <v>306</v>
      </c>
      <c r="C4403" t="s">
        <v>293</v>
      </c>
      <c r="D4403" t="s">
        <v>1206</v>
      </c>
      <c r="E4403" t="s">
        <v>75</v>
      </c>
      <c r="F4403" t="s">
        <v>1228</v>
      </c>
      <c r="G4403" t="s">
        <v>103</v>
      </c>
      <c r="H4403" t="s">
        <v>1242</v>
      </c>
      <c r="I4403" t="s">
        <v>896</v>
      </c>
      <c r="J4403" t="s">
        <v>897</v>
      </c>
      <c r="K4403" t="s">
        <v>1245</v>
      </c>
      <c r="L4403" t="s">
        <v>1246</v>
      </c>
      <c r="M4403" t="s">
        <v>1168</v>
      </c>
      <c r="N4403" t="s">
        <v>1169</v>
      </c>
      <c r="O4403" t="s">
        <v>1085</v>
      </c>
      <c r="P4403" t="s">
        <v>1086</v>
      </c>
      <c r="Q4403" s="11">
        <v>0</v>
      </c>
      <c r="R4403" s="11">
        <v>0</v>
      </c>
      <c r="S4403" s="11">
        <v>0</v>
      </c>
      <c r="T4403" s="11">
        <v>0</v>
      </c>
      <c r="U4403" s="11">
        <v>0</v>
      </c>
      <c r="V4403" s="11">
        <v>0</v>
      </c>
      <c r="W4403" s="11">
        <v>0</v>
      </c>
      <c r="X4403" s="11">
        <v>0</v>
      </c>
      <c r="Y4403" s="11">
        <v>0</v>
      </c>
      <c r="Z4403" s="11">
        <v>0</v>
      </c>
      <c r="AA4403" s="11">
        <v>200000000</v>
      </c>
      <c r="AB4403" s="11">
        <v>0</v>
      </c>
      <c r="AC4403" s="11">
        <v>0</v>
      </c>
      <c r="AD4403" s="11">
        <v>0</v>
      </c>
      <c r="AE4403" s="11">
        <v>0</v>
      </c>
      <c r="AF4403" s="11">
        <v>25625000</v>
      </c>
      <c r="AG4403" s="11">
        <v>0</v>
      </c>
      <c r="AH4403" s="11">
        <v>0</v>
      </c>
      <c r="AI4403" s="11">
        <v>67922262</v>
      </c>
      <c r="AJ4403" s="11">
        <v>157914600</v>
      </c>
      <c r="AK4403" s="11">
        <v>0</v>
      </c>
      <c r="AL4403" s="11">
        <v>0</v>
      </c>
      <c r="AM4403" s="11">
        <v>0</v>
      </c>
      <c r="AN4403" s="11">
        <v>77976181</v>
      </c>
      <c r="AO44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267922262</v>
      </c>
      <c r="AQ44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261515781</v>
      </c>
      <c r="AS4403" s="11">
        <f>Table_PBS_SQL_DB2_PBSSQL_PBS_NDP_Tina_CG_QtrlyPerformance_Final[[#This Row],[GOU REL]]+Table_PBS_SQL_DB2_PBSSQL_PBS_NDP_Tina_CG_QtrlyPerformance_Final[[#This Row],[EXT REL]]</f>
        <v>267922262</v>
      </c>
      <c r="AT4403" s="11">
        <f>Table_PBS_SQL_DB2_PBSSQL_PBS_NDP_Tina_CG_QtrlyPerformance_Final[[#This Row],[GOU EXP]]+Table_PBS_SQL_DB2_PBSSQL_PBS_NDP_Tina_CG_QtrlyPerformance_Final[[#This Row],[EXT EXP]]</f>
        <v>261515781</v>
      </c>
      <c r="AU4403" s="11" t="str">
        <f>IF(Table_PBS_SQL_DB2_PBSSQL_PBS_NDP_Tina_CG_QtrlyPerformance_Final[[#This Row],[Item_Code]]&gt;"300000", "Capital", "Recurrent")</f>
        <v>Recurrent</v>
      </c>
    </row>
    <row r="4404" spans="1:47" x14ac:dyDescent="0.25">
      <c r="A4404" t="s">
        <v>305</v>
      </c>
      <c r="B4404" t="s">
        <v>306</v>
      </c>
      <c r="C4404" t="s">
        <v>293</v>
      </c>
      <c r="D4404" t="s">
        <v>1206</v>
      </c>
      <c r="E4404" t="s">
        <v>75</v>
      </c>
      <c r="F4404" t="s">
        <v>1228</v>
      </c>
      <c r="G4404" t="s">
        <v>103</v>
      </c>
      <c r="H4404" t="s">
        <v>1242</v>
      </c>
      <c r="I4404" t="s">
        <v>896</v>
      </c>
      <c r="J4404" t="s">
        <v>897</v>
      </c>
      <c r="K4404" t="s">
        <v>311</v>
      </c>
      <c r="L4404" t="s">
        <v>1247</v>
      </c>
      <c r="M4404" t="s">
        <v>866</v>
      </c>
      <c r="N4404" t="s">
        <v>867</v>
      </c>
      <c r="O4404" t="s">
        <v>2054</v>
      </c>
      <c r="P4404" t="s">
        <v>2055</v>
      </c>
      <c r="Q4404" s="11">
        <v>0</v>
      </c>
      <c r="R4404" s="11">
        <v>0</v>
      </c>
      <c r="S4404" s="11">
        <v>0</v>
      </c>
      <c r="T4404" s="11">
        <v>0</v>
      </c>
      <c r="U4404" s="11">
        <v>0</v>
      </c>
      <c r="V4404" s="11">
        <v>0</v>
      </c>
      <c r="W4404" s="11">
        <v>0</v>
      </c>
      <c r="X4404" s="11">
        <v>0</v>
      </c>
      <c r="Y4404" s="11">
        <v>0</v>
      </c>
      <c r="Z4404" s="11">
        <v>0</v>
      </c>
      <c r="AA4404" s="11">
        <v>0</v>
      </c>
      <c r="AB4404" s="11">
        <v>0</v>
      </c>
      <c r="AC4404" s="11">
        <v>0</v>
      </c>
      <c r="AD4404" s="11">
        <v>0</v>
      </c>
      <c r="AE4404" s="11">
        <v>252000000</v>
      </c>
      <c r="AF4404" s="11">
        <v>0</v>
      </c>
      <c r="AG4404" s="11">
        <v>0</v>
      </c>
      <c r="AH4404" s="11">
        <v>0</v>
      </c>
      <c r="AI4404" s="11">
        <v>186480000</v>
      </c>
      <c r="AJ4404" s="11">
        <v>0</v>
      </c>
      <c r="AK4404" s="11">
        <v>0</v>
      </c>
      <c r="AL4404" s="11">
        <v>0</v>
      </c>
      <c r="AM4404" s="11">
        <v>120960000</v>
      </c>
      <c r="AN4404" s="11">
        <v>226818706</v>
      </c>
      <c r="AO44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559440000</v>
      </c>
      <c r="AQ44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226818706</v>
      </c>
      <c r="AS4404" s="11">
        <f>Table_PBS_SQL_DB2_PBSSQL_PBS_NDP_Tina_CG_QtrlyPerformance_Final[[#This Row],[GOU REL]]+Table_PBS_SQL_DB2_PBSSQL_PBS_NDP_Tina_CG_QtrlyPerformance_Final[[#This Row],[EXT REL]]</f>
        <v>559440000</v>
      </c>
      <c r="AT4404" s="11">
        <f>Table_PBS_SQL_DB2_PBSSQL_PBS_NDP_Tina_CG_QtrlyPerformance_Final[[#This Row],[GOU EXP]]+Table_PBS_SQL_DB2_PBSSQL_PBS_NDP_Tina_CG_QtrlyPerformance_Final[[#This Row],[EXT EXP]]</f>
        <v>226818706</v>
      </c>
      <c r="AU4404" s="11" t="str">
        <f>IF(Table_PBS_SQL_DB2_PBSSQL_PBS_NDP_Tina_CG_QtrlyPerformance_Final[[#This Row],[Item_Code]]&gt;"300000", "Capital", "Recurrent")</f>
        <v>Recurrent</v>
      </c>
    </row>
    <row r="4405" spans="1:47" x14ac:dyDescent="0.25">
      <c r="A4405" t="s">
        <v>305</v>
      </c>
      <c r="B4405" t="s">
        <v>306</v>
      </c>
      <c r="C4405" t="s">
        <v>293</v>
      </c>
      <c r="D4405" t="s">
        <v>1206</v>
      </c>
      <c r="E4405" t="s">
        <v>75</v>
      </c>
      <c r="F4405" t="s">
        <v>1228</v>
      </c>
      <c r="G4405" t="s">
        <v>103</v>
      </c>
      <c r="H4405" t="s">
        <v>1242</v>
      </c>
      <c r="I4405" t="s">
        <v>896</v>
      </c>
      <c r="J4405" t="s">
        <v>897</v>
      </c>
      <c r="K4405" t="s">
        <v>311</v>
      </c>
      <c r="L4405" t="s">
        <v>1247</v>
      </c>
      <c r="M4405" t="s">
        <v>1168</v>
      </c>
      <c r="N4405" t="s">
        <v>1169</v>
      </c>
      <c r="O4405" t="s">
        <v>934</v>
      </c>
      <c r="P4405" t="s">
        <v>935</v>
      </c>
      <c r="Q4405" s="11">
        <v>0</v>
      </c>
      <c r="R4405" s="11">
        <v>0</v>
      </c>
      <c r="S4405" s="11">
        <v>0</v>
      </c>
      <c r="T4405" s="11">
        <v>0</v>
      </c>
      <c r="U4405" s="11">
        <v>0</v>
      </c>
      <c r="V4405" s="11">
        <v>0</v>
      </c>
      <c r="W4405" s="11">
        <v>0</v>
      </c>
      <c r="X4405" s="11">
        <v>0</v>
      </c>
      <c r="Y4405" s="11">
        <v>0</v>
      </c>
      <c r="Z4405" s="11">
        <v>0</v>
      </c>
      <c r="AA4405" s="11">
        <v>0</v>
      </c>
      <c r="AB4405" s="11">
        <v>0</v>
      </c>
      <c r="AC4405" s="11">
        <v>0</v>
      </c>
      <c r="AD4405" s="11">
        <v>0</v>
      </c>
      <c r="AE4405" s="11">
        <v>2025000000</v>
      </c>
      <c r="AF4405" s="11">
        <v>1613153056</v>
      </c>
      <c r="AG4405" s="11">
        <v>0</v>
      </c>
      <c r="AH4405" s="11">
        <v>0</v>
      </c>
      <c r="AI4405" s="11">
        <v>1498500000</v>
      </c>
      <c r="AJ4405" s="11">
        <v>0</v>
      </c>
      <c r="AK4405" s="11">
        <v>0</v>
      </c>
      <c r="AL4405" s="11">
        <v>0</v>
      </c>
      <c r="AM4405" s="11">
        <v>972000000</v>
      </c>
      <c r="AN4405" s="11">
        <v>2636972032</v>
      </c>
      <c r="AO44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4495500000</v>
      </c>
      <c r="AQ44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4250125088</v>
      </c>
      <c r="AS4405" s="11">
        <f>Table_PBS_SQL_DB2_PBSSQL_PBS_NDP_Tina_CG_QtrlyPerformance_Final[[#This Row],[GOU REL]]+Table_PBS_SQL_DB2_PBSSQL_PBS_NDP_Tina_CG_QtrlyPerformance_Final[[#This Row],[EXT REL]]</f>
        <v>4495500000</v>
      </c>
      <c r="AT4405" s="11">
        <f>Table_PBS_SQL_DB2_PBSSQL_PBS_NDP_Tina_CG_QtrlyPerformance_Final[[#This Row],[GOU EXP]]+Table_PBS_SQL_DB2_PBSSQL_PBS_NDP_Tina_CG_QtrlyPerformance_Final[[#This Row],[EXT EXP]]</f>
        <v>4250125088</v>
      </c>
      <c r="AU4405" s="11" t="str">
        <f>IF(Table_PBS_SQL_DB2_PBSSQL_PBS_NDP_Tina_CG_QtrlyPerformance_Final[[#This Row],[Item_Code]]&gt;"300000", "Capital", "Recurrent")</f>
        <v>Capital</v>
      </c>
    </row>
    <row r="4406" spans="1:47" x14ac:dyDescent="0.25">
      <c r="A4406" t="s">
        <v>305</v>
      </c>
      <c r="B4406" t="s">
        <v>306</v>
      </c>
      <c r="C4406" t="s">
        <v>293</v>
      </c>
      <c r="D4406" t="s">
        <v>1206</v>
      </c>
      <c r="E4406" t="s">
        <v>75</v>
      </c>
      <c r="F4406" t="s">
        <v>1228</v>
      </c>
      <c r="G4406" t="s">
        <v>103</v>
      </c>
      <c r="H4406" t="s">
        <v>1242</v>
      </c>
      <c r="I4406" t="s">
        <v>896</v>
      </c>
      <c r="J4406" t="s">
        <v>897</v>
      </c>
      <c r="K4406" t="s">
        <v>311</v>
      </c>
      <c r="L4406" t="s">
        <v>1247</v>
      </c>
      <c r="M4406" t="s">
        <v>1249</v>
      </c>
      <c r="N4406" t="s">
        <v>1253</v>
      </c>
      <c r="O4406" t="s">
        <v>1016</v>
      </c>
      <c r="P4406" t="s">
        <v>1017</v>
      </c>
      <c r="Q4406" s="11">
        <v>0</v>
      </c>
      <c r="R4406" s="11">
        <v>0</v>
      </c>
      <c r="S4406" s="11">
        <v>0</v>
      </c>
      <c r="T4406" s="11">
        <v>0</v>
      </c>
      <c r="U4406" s="11">
        <v>0</v>
      </c>
      <c r="V4406" s="11">
        <v>0</v>
      </c>
      <c r="W4406" s="11">
        <v>0</v>
      </c>
      <c r="X4406" s="11">
        <v>0</v>
      </c>
      <c r="Y4406" s="11">
        <v>0</v>
      </c>
      <c r="Z4406" s="11">
        <v>0</v>
      </c>
      <c r="AA4406" s="11">
        <v>0</v>
      </c>
      <c r="AB4406" s="11">
        <v>0</v>
      </c>
      <c r="AC4406" s="11">
        <v>0</v>
      </c>
      <c r="AD4406" s="11">
        <v>0</v>
      </c>
      <c r="AE4406" s="11">
        <v>963109800</v>
      </c>
      <c r="AF4406" s="11">
        <v>0</v>
      </c>
      <c r="AG4406" s="11">
        <v>0</v>
      </c>
      <c r="AH4406" s="11">
        <v>0</v>
      </c>
      <c r="AI4406" s="11">
        <v>712701252</v>
      </c>
      <c r="AJ4406" s="11">
        <v>630312023</v>
      </c>
      <c r="AK4406" s="11">
        <v>0</v>
      </c>
      <c r="AL4406" s="11">
        <v>0</v>
      </c>
      <c r="AM4406" s="11">
        <v>462292704</v>
      </c>
      <c r="AN4406" s="11">
        <v>15357627</v>
      </c>
      <c r="AO44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2138103756</v>
      </c>
      <c r="AQ44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645669650</v>
      </c>
      <c r="AS4406" s="11">
        <f>Table_PBS_SQL_DB2_PBSSQL_PBS_NDP_Tina_CG_QtrlyPerformance_Final[[#This Row],[GOU REL]]+Table_PBS_SQL_DB2_PBSSQL_PBS_NDP_Tina_CG_QtrlyPerformance_Final[[#This Row],[EXT REL]]</f>
        <v>2138103756</v>
      </c>
      <c r="AT4406" s="11">
        <f>Table_PBS_SQL_DB2_PBSSQL_PBS_NDP_Tina_CG_QtrlyPerformance_Final[[#This Row],[GOU EXP]]+Table_PBS_SQL_DB2_PBSSQL_PBS_NDP_Tina_CG_QtrlyPerformance_Final[[#This Row],[EXT EXP]]</f>
        <v>645669650</v>
      </c>
      <c r="AU4406" s="11" t="str">
        <f>IF(Table_PBS_SQL_DB2_PBSSQL_PBS_NDP_Tina_CG_QtrlyPerformance_Final[[#This Row],[Item_Code]]&gt;"300000", "Capital", "Recurrent")</f>
        <v>Recurrent</v>
      </c>
    </row>
    <row r="4407" spans="1:47" x14ac:dyDescent="0.25">
      <c r="A4407" t="s">
        <v>305</v>
      </c>
      <c r="B4407" t="s">
        <v>306</v>
      </c>
      <c r="C4407" t="s">
        <v>293</v>
      </c>
      <c r="D4407" t="s">
        <v>1206</v>
      </c>
      <c r="E4407" t="s">
        <v>75</v>
      </c>
      <c r="F4407" t="s">
        <v>1228</v>
      </c>
      <c r="G4407" t="s">
        <v>103</v>
      </c>
      <c r="H4407" t="s">
        <v>1242</v>
      </c>
      <c r="I4407" t="s">
        <v>896</v>
      </c>
      <c r="J4407" t="s">
        <v>897</v>
      </c>
      <c r="K4407" t="s">
        <v>311</v>
      </c>
      <c r="L4407" t="s">
        <v>1247</v>
      </c>
      <c r="M4407" t="s">
        <v>1249</v>
      </c>
      <c r="N4407" t="s">
        <v>1253</v>
      </c>
      <c r="O4407" t="s">
        <v>1371</v>
      </c>
      <c r="P4407" t="s">
        <v>1372</v>
      </c>
      <c r="Q4407" s="11">
        <v>0</v>
      </c>
      <c r="R4407" s="11">
        <v>0</v>
      </c>
      <c r="S4407" s="11">
        <v>0</v>
      </c>
      <c r="T4407" s="11">
        <v>0</v>
      </c>
      <c r="U4407" s="11">
        <v>0</v>
      </c>
      <c r="V4407" s="11">
        <v>0</v>
      </c>
      <c r="W4407" s="11">
        <v>0</v>
      </c>
      <c r="X4407" s="11">
        <v>0</v>
      </c>
      <c r="Y4407" s="11">
        <v>0</v>
      </c>
      <c r="Z4407" s="11">
        <v>0</v>
      </c>
      <c r="AA4407" s="11">
        <v>0</v>
      </c>
      <c r="AB4407" s="11">
        <v>0</v>
      </c>
      <c r="AC4407" s="11">
        <v>0</v>
      </c>
      <c r="AD4407" s="11">
        <v>0</v>
      </c>
      <c r="AE4407" s="11">
        <v>22608798946</v>
      </c>
      <c r="AF4407" s="11">
        <v>22608798946.380001</v>
      </c>
      <c r="AG4407" s="11">
        <v>0</v>
      </c>
      <c r="AH4407" s="11">
        <v>0</v>
      </c>
      <c r="AI4407" s="11">
        <v>16368206363</v>
      </c>
      <c r="AJ4407" s="11">
        <v>4435694167</v>
      </c>
      <c r="AK4407" s="11">
        <v>0</v>
      </c>
      <c r="AL4407" s="11">
        <v>0</v>
      </c>
      <c r="AM4407" s="11">
        <v>11214528355</v>
      </c>
      <c r="AN4407" s="11">
        <v>1787507263</v>
      </c>
      <c r="AO44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50191533664</v>
      </c>
      <c r="AQ44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28832000376.380001</v>
      </c>
      <c r="AS4407" s="11">
        <f>Table_PBS_SQL_DB2_PBSSQL_PBS_NDP_Tina_CG_QtrlyPerformance_Final[[#This Row],[GOU REL]]+Table_PBS_SQL_DB2_PBSSQL_PBS_NDP_Tina_CG_QtrlyPerformance_Final[[#This Row],[EXT REL]]</f>
        <v>50191533664</v>
      </c>
      <c r="AT4407" s="11">
        <f>Table_PBS_SQL_DB2_PBSSQL_PBS_NDP_Tina_CG_QtrlyPerformance_Final[[#This Row],[GOU EXP]]+Table_PBS_SQL_DB2_PBSSQL_PBS_NDP_Tina_CG_QtrlyPerformance_Final[[#This Row],[EXT EXP]]</f>
        <v>28832000376.380001</v>
      </c>
      <c r="AU4407" s="11" t="str">
        <f>IF(Table_PBS_SQL_DB2_PBSSQL_PBS_NDP_Tina_CG_QtrlyPerformance_Final[[#This Row],[Item_Code]]&gt;"300000", "Capital", "Recurrent")</f>
        <v>Recurrent</v>
      </c>
    </row>
    <row r="4408" spans="1:47" x14ac:dyDescent="0.25">
      <c r="A4408" t="s">
        <v>305</v>
      </c>
      <c r="B4408" t="s">
        <v>306</v>
      </c>
      <c r="C4408" t="s">
        <v>293</v>
      </c>
      <c r="D4408" t="s">
        <v>1206</v>
      </c>
      <c r="E4408" t="s">
        <v>75</v>
      </c>
      <c r="F4408" t="s">
        <v>1228</v>
      </c>
      <c r="G4408" t="s">
        <v>103</v>
      </c>
      <c r="H4408" t="s">
        <v>1242</v>
      </c>
      <c r="I4408" t="s">
        <v>493</v>
      </c>
      <c r="J4408" t="s">
        <v>1248</v>
      </c>
      <c r="K4408" t="s">
        <v>1243</v>
      </c>
      <c r="L4408" t="s">
        <v>1244</v>
      </c>
      <c r="M4408" t="s">
        <v>866</v>
      </c>
      <c r="N4408" t="s">
        <v>867</v>
      </c>
      <c r="O4408" t="s">
        <v>1011</v>
      </c>
      <c r="P4408" t="s">
        <v>1012</v>
      </c>
      <c r="Q4408" s="11">
        <v>0</v>
      </c>
      <c r="R4408" s="11">
        <v>2699999997</v>
      </c>
      <c r="S4408" s="11">
        <v>0</v>
      </c>
      <c r="T4408" s="11">
        <v>2699999997</v>
      </c>
      <c r="U4408" s="11">
        <v>3702225061</v>
      </c>
      <c r="V4408" s="11">
        <v>0</v>
      </c>
      <c r="W4408" s="11">
        <v>142000000</v>
      </c>
      <c r="X4408" s="11">
        <v>860225064</v>
      </c>
      <c r="Y4408" s="11">
        <v>0</v>
      </c>
      <c r="Z4408" s="11">
        <v>0</v>
      </c>
      <c r="AA4408" s="11">
        <v>0</v>
      </c>
      <c r="AB4408" s="11">
        <v>0</v>
      </c>
      <c r="AC4408" s="11">
        <v>15104000</v>
      </c>
      <c r="AD4408" s="11">
        <v>0</v>
      </c>
      <c r="AE4408" s="11">
        <v>0</v>
      </c>
      <c r="AF4408" s="11">
        <v>0</v>
      </c>
      <c r="AG4408" s="11">
        <v>10000000</v>
      </c>
      <c r="AH4408" s="11">
        <v>8930000</v>
      </c>
      <c r="AI4408" s="11">
        <v>0</v>
      </c>
      <c r="AJ4408" s="11">
        <v>0</v>
      </c>
      <c r="AK4408" s="11">
        <v>116896000</v>
      </c>
      <c r="AL4408" s="11">
        <v>115889200</v>
      </c>
      <c r="AM4408" s="11">
        <v>0</v>
      </c>
      <c r="AN4408" s="11">
        <v>0</v>
      </c>
      <c r="AO44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142000000</v>
      </c>
      <c r="AP44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124819200</v>
      </c>
      <c r="AR44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08" s="11">
        <f>Table_PBS_SQL_DB2_PBSSQL_PBS_NDP_Tina_CG_QtrlyPerformance_Final[[#This Row],[GOU REL]]+Table_PBS_SQL_DB2_PBSSQL_PBS_NDP_Tina_CG_QtrlyPerformance_Final[[#This Row],[EXT REL]]</f>
        <v>142000000</v>
      </c>
      <c r="AT4408" s="11">
        <f>Table_PBS_SQL_DB2_PBSSQL_PBS_NDP_Tina_CG_QtrlyPerformance_Final[[#This Row],[GOU EXP]]+Table_PBS_SQL_DB2_PBSSQL_PBS_NDP_Tina_CG_QtrlyPerformance_Final[[#This Row],[EXT EXP]]</f>
        <v>124819200</v>
      </c>
      <c r="AU4408" s="11" t="str">
        <f>IF(Table_PBS_SQL_DB2_PBSSQL_PBS_NDP_Tina_CG_QtrlyPerformance_Final[[#This Row],[Item_Code]]&gt;"300000", "Capital", "Recurrent")</f>
        <v>Recurrent</v>
      </c>
    </row>
    <row r="4409" spans="1:47" x14ac:dyDescent="0.25">
      <c r="A4409" t="s">
        <v>305</v>
      </c>
      <c r="B4409" t="s">
        <v>306</v>
      </c>
      <c r="C4409" t="s">
        <v>293</v>
      </c>
      <c r="D4409" t="s">
        <v>1206</v>
      </c>
      <c r="E4409" t="s">
        <v>75</v>
      </c>
      <c r="F4409" t="s">
        <v>1228</v>
      </c>
      <c r="G4409" t="s">
        <v>103</v>
      </c>
      <c r="H4409" t="s">
        <v>1242</v>
      </c>
      <c r="I4409" t="s">
        <v>493</v>
      </c>
      <c r="J4409" t="s">
        <v>1248</v>
      </c>
      <c r="K4409" t="s">
        <v>1243</v>
      </c>
      <c r="L4409" t="s">
        <v>1244</v>
      </c>
      <c r="M4409" t="s">
        <v>866</v>
      </c>
      <c r="N4409" t="s">
        <v>867</v>
      </c>
      <c r="O4409" t="s">
        <v>906</v>
      </c>
      <c r="P4409" t="s">
        <v>907</v>
      </c>
      <c r="Q4409" s="11">
        <v>0</v>
      </c>
      <c r="R4409" s="11">
        <v>2527046023</v>
      </c>
      <c r="S4409" s="11">
        <v>0</v>
      </c>
      <c r="T4409" s="11">
        <v>2527046023</v>
      </c>
      <c r="U4409" s="11">
        <v>5359103299</v>
      </c>
      <c r="V4409" s="11">
        <v>0</v>
      </c>
      <c r="W4409" s="11">
        <v>20000000</v>
      </c>
      <c r="X4409" s="11">
        <v>2812057276</v>
      </c>
      <c r="Y4409" s="11">
        <v>0</v>
      </c>
      <c r="Z4409" s="11">
        <v>0</v>
      </c>
      <c r="AA4409" s="11">
        <v>0</v>
      </c>
      <c r="AB4409" s="11">
        <v>0</v>
      </c>
      <c r="AC4409" s="11">
        <v>0</v>
      </c>
      <c r="AD4409" s="11">
        <v>0</v>
      </c>
      <c r="AE4409" s="11">
        <v>0</v>
      </c>
      <c r="AF4409" s="11">
        <v>0</v>
      </c>
      <c r="AG4409" s="11">
        <v>10000000</v>
      </c>
      <c r="AH4409" s="11">
        <v>8906000</v>
      </c>
      <c r="AI4409" s="11">
        <v>0</v>
      </c>
      <c r="AJ4409" s="11">
        <v>0</v>
      </c>
      <c r="AK4409" s="11">
        <v>10000000</v>
      </c>
      <c r="AL4409" s="11">
        <v>0</v>
      </c>
      <c r="AM4409" s="11">
        <v>0</v>
      </c>
      <c r="AN4409" s="11">
        <v>0</v>
      </c>
      <c r="AO44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4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8906000</v>
      </c>
      <c r="AR44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09" s="11">
        <f>Table_PBS_SQL_DB2_PBSSQL_PBS_NDP_Tina_CG_QtrlyPerformance_Final[[#This Row],[GOU REL]]+Table_PBS_SQL_DB2_PBSSQL_PBS_NDP_Tina_CG_QtrlyPerformance_Final[[#This Row],[EXT REL]]</f>
        <v>20000000</v>
      </c>
      <c r="AT4409" s="11">
        <f>Table_PBS_SQL_DB2_PBSSQL_PBS_NDP_Tina_CG_QtrlyPerformance_Final[[#This Row],[GOU EXP]]+Table_PBS_SQL_DB2_PBSSQL_PBS_NDP_Tina_CG_QtrlyPerformance_Final[[#This Row],[EXT EXP]]</f>
        <v>8906000</v>
      </c>
      <c r="AU4409" s="11" t="str">
        <f>IF(Table_PBS_SQL_DB2_PBSSQL_PBS_NDP_Tina_CG_QtrlyPerformance_Final[[#This Row],[Item_Code]]&gt;"300000", "Capital", "Recurrent")</f>
        <v>Recurrent</v>
      </c>
    </row>
    <row r="4410" spans="1:47" x14ac:dyDescent="0.25">
      <c r="A4410" t="s">
        <v>305</v>
      </c>
      <c r="B4410" t="s">
        <v>306</v>
      </c>
      <c r="C4410" t="s">
        <v>293</v>
      </c>
      <c r="D4410" t="s">
        <v>1206</v>
      </c>
      <c r="E4410" t="s">
        <v>75</v>
      </c>
      <c r="F4410" t="s">
        <v>1228</v>
      </c>
      <c r="G4410" t="s">
        <v>103</v>
      </c>
      <c r="H4410" t="s">
        <v>1242</v>
      </c>
      <c r="I4410" t="s">
        <v>493</v>
      </c>
      <c r="J4410" t="s">
        <v>1248</v>
      </c>
      <c r="K4410" t="s">
        <v>1243</v>
      </c>
      <c r="L4410" t="s">
        <v>1244</v>
      </c>
      <c r="M4410" t="s">
        <v>866</v>
      </c>
      <c r="N4410" t="s">
        <v>867</v>
      </c>
      <c r="O4410" t="s">
        <v>1085</v>
      </c>
      <c r="P4410" t="s">
        <v>1086</v>
      </c>
      <c r="Q4410" s="11">
        <v>0</v>
      </c>
      <c r="R4410" s="11">
        <v>0</v>
      </c>
      <c r="S4410" s="11">
        <v>550320686</v>
      </c>
      <c r="T4410" s="11">
        <v>-550320686</v>
      </c>
      <c r="U4410" s="11">
        <v>17462506778</v>
      </c>
      <c r="V4410" s="11">
        <v>0</v>
      </c>
      <c r="W4410" s="11">
        <v>0</v>
      </c>
      <c r="X4410" s="11">
        <v>18012827464</v>
      </c>
      <c r="Y4410" s="11">
        <v>0</v>
      </c>
      <c r="Z4410" s="11">
        <v>0</v>
      </c>
      <c r="AA4410" s="11">
        <v>0</v>
      </c>
      <c r="AB4410" s="11">
        <v>0</v>
      </c>
      <c r="AC4410" s="11">
        <v>0</v>
      </c>
      <c r="AD4410" s="11">
        <v>0</v>
      </c>
      <c r="AE4410" s="11">
        <v>0</v>
      </c>
      <c r="AF4410" s="11">
        <v>0</v>
      </c>
      <c r="AG4410" s="11">
        <v>0</v>
      </c>
      <c r="AH4410" s="11">
        <v>0</v>
      </c>
      <c r="AI4410" s="11">
        <v>0</v>
      </c>
      <c r="AJ4410" s="11">
        <v>0</v>
      </c>
      <c r="AK4410" s="11">
        <v>0</v>
      </c>
      <c r="AL4410" s="11">
        <v>0</v>
      </c>
      <c r="AM4410" s="11">
        <v>0</v>
      </c>
      <c r="AN4410" s="11">
        <v>0</v>
      </c>
      <c r="AO44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10" s="11">
        <f>Table_PBS_SQL_DB2_PBSSQL_PBS_NDP_Tina_CG_QtrlyPerformance_Final[[#This Row],[GOU REL]]+Table_PBS_SQL_DB2_PBSSQL_PBS_NDP_Tina_CG_QtrlyPerformance_Final[[#This Row],[EXT REL]]</f>
        <v>0</v>
      </c>
      <c r="AT4410" s="11">
        <f>Table_PBS_SQL_DB2_PBSSQL_PBS_NDP_Tina_CG_QtrlyPerformance_Final[[#This Row],[GOU EXP]]+Table_PBS_SQL_DB2_PBSSQL_PBS_NDP_Tina_CG_QtrlyPerformance_Final[[#This Row],[EXT EXP]]</f>
        <v>0</v>
      </c>
      <c r="AU4410" s="11" t="str">
        <f>IF(Table_PBS_SQL_DB2_PBSSQL_PBS_NDP_Tina_CG_QtrlyPerformance_Final[[#This Row],[Item_Code]]&gt;"300000", "Capital", "Recurrent")</f>
        <v>Recurrent</v>
      </c>
    </row>
    <row r="4411" spans="1:47" x14ac:dyDescent="0.25">
      <c r="A4411" t="s">
        <v>33</v>
      </c>
      <c r="B4411" t="s">
        <v>34</v>
      </c>
      <c r="C4411" t="s">
        <v>31</v>
      </c>
      <c r="D4411" t="s">
        <v>1031</v>
      </c>
      <c r="E4411" t="s">
        <v>75</v>
      </c>
      <c r="F4411" t="s">
        <v>1042</v>
      </c>
      <c r="G4411" t="s">
        <v>75</v>
      </c>
      <c r="H4411" t="s">
        <v>1043</v>
      </c>
      <c r="I4411" t="s">
        <v>493</v>
      </c>
      <c r="J4411" t="s">
        <v>1072</v>
      </c>
      <c r="K4411" t="s">
        <v>121</v>
      </c>
      <c r="L4411" t="s">
        <v>1066</v>
      </c>
      <c r="M4411" t="s">
        <v>1044</v>
      </c>
      <c r="N4411" t="s">
        <v>1045</v>
      </c>
      <c r="O4411" t="s">
        <v>978</v>
      </c>
      <c r="P4411" t="s">
        <v>979</v>
      </c>
      <c r="Q4411" s="11">
        <v>0</v>
      </c>
      <c r="R4411" s="11">
        <v>0</v>
      </c>
      <c r="S4411" s="11">
        <v>0</v>
      </c>
      <c r="T4411" s="11">
        <v>0</v>
      </c>
      <c r="U4411" s="11">
        <v>0</v>
      </c>
      <c r="V4411" s="11">
        <v>0</v>
      </c>
      <c r="W4411" s="11">
        <v>80000000</v>
      </c>
      <c r="X4411" s="11">
        <v>0</v>
      </c>
      <c r="Y4411" s="11">
        <v>0</v>
      </c>
      <c r="Z4411" s="11">
        <v>0</v>
      </c>
      <c r="AA4411" s="11">
        <v>0</v>
      </c>
      <c r="AB4411" s="11">
        <v>0</v>
      </c>
      <c r="AC4411" s="11">
        <v>40000000</v>
      </c>
      <c r="AD4411" s="11">
        <v>36550000</v>
      </c>
      <c r="AE4411" s="11">
        <v>0</v>
      </c>
      <c r="AF4411" s="11">
        <v>0</v>
      </c>
      <c r="AG4411" s="11">
        <v>0</v>
      </c>
      <c r="AH4411" s="11">
        <v>0</v>
      </c>
      <c r="AI4411" s="11">
        <v>0</v>
      </c>
      <c r="AJ4411" s="11">
        <v>0</v>
      </c>
      <c r="AK4411" s="11">
        <v>40000000</v>
      </c>
      <c r="AL4411" s="11">
        <v>43450000</v>
      </c>
      <c r="AM4411" s="11">
        <v>0</v>
      </c>
      <c r="AN4411" s="11">
        <v>0</v>
      </c>
      <c r="AO44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44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44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11" s="11">
        <f>Table_PBS_SQL_DB2_PBSSQL_PBS_NDP_Tina_CG_QtrlyPerformance_Final[[#This Row],[GOU REL]]+Table_PBS_SQL_DB2_PBSSQL_PBS_NDP_Tina_CG_QtrlyPerformance_Final[[#This Row],[EXT REL]]</f>
        <v>80000000</v>
      </c>
      <c r="AT4411" s="11">
        <f>Table_PBS_SQL_DB2_PBSSQL_PBS_NDP_Tina_CG_QtrlyPerformance_Final[[#This Row],[GOU EXP]]+Table_PBS_SQL_DB2_PBSSQL_PBS_NDP_Tina_CG_QtrlyPerformance_Final[[#This Row],[EXT EXP]]</f>
        <v>80000000</v>
      </c>
      <c r="AU4411" s="11" t="str">
        <f>IF(Table_PBS_SQL_DB2_PBSSQL_PBS_NDP_Tina_CG_QtrlyPerformance_Final[[#This Row],[Item_Code]]&gt;"300000", "Capital", "Recurrent")</f>
        <v>Recurrent</v>
      </c>
    </row>
    <row r="4412" spans="1:47" x14ac:dyDescent="0.25">
      <c r="A4412" t="s">
        <v>33</v>
      </c>
      <c r="B4412" t="s">
        <v>34</v>
      </c>
      <c r="C4412" t="s">
        <v>31</v>
      </c>
      <c r="D4412" t="s">
        <v>1031</v>
      </c>
      <c r="E4412" t="s">
        <v>75</v>
      </c>
      <c r="F4412" t="s">
        <v>1042</v>
      </c>
      <c r="G4412" t="s">
        <v>87</v>
      </c>
      <c r="H4412" t="s">
        <v>1033</v>
      </c>
      <c r="I4412" t="s">
        <v>896</v>
      </c>
      <c r="J4412" t="s">
        <v>897</v>
      </c>
      <c r="K4412" t="s">
        <v>769</v>
      </c>
      <c r="L4412" t="s">
        <v>1073</v>
      </c>
      <c r="M4412" t="s">
        <v>1044</v>
      </c>
      <c r="N4412" t="s">
        <v>1045</v>
      </c>
      <c r="O4412" t="s">
        <v>1025</v>
      </c>
      <c r="P4412" t="s">
        <v>1026</v>
      </c>
      <c r="Q4412" s="11">
        <v>0</v>
      </c>
      <c r="R4412" s="11">
        <v>0</v>
      </c>
      <c r="S4412" s="11">
        <v>0</v>
      </c>
      <c r="T4412" s="11">
        <v>0</v>
      </c>
      <c r="U4412" s="11">
        <v>0</v>
      </c>
      <c r="V4412" s="11">
        <v>0</v>
      </c>
      <c r="W4412" s="11">
        <v>0</v>
      </c>
      <c r="X4412" s="11">
        <v>0</v>
      </c>
      <c r="Y4412" s="11">
        <v>0</v>
      </c>
      <c r="Z4412" s="11">
        <v>0</v>
      </c>
      <c r="AA4412" s="11">
        <v>113373625.25</v>
      </c>
      <c r="AB4412" s="11">
        <v>90698900.200000003</v>
      </c>
      <c r="AC4412" s="11">
        <v>0</v>
      </c>
      <c r="AD4412" s="11">
        <v>0</v>
      </c>
      <c r="AE4412" s="11">
        <v>53373625.25</v>
      </c>
      <c r="AF4412" s="11">
        <v>42698900.200000003</v>
      </c>
      <c r="AG4412" s="11">
        <v>0</v>
      </c>
      <c r="AH4412" s="11">
        <v>0</v>
      </c>
      <c r="AI4412" s="11">
        <v>113373625.25</v>
      </c>
      <c r="AJ4412" s="11">
        <v>90698900.200000003</v>
      </c>
      <c r="AK4412" s="11">
        <v>0</v>
      </c>
      <c r="AL4412" s="11">
        <v>0</v>
      </c>
      <c r="AM4412" s="11">
        <v>0</v>
      </c>
      <c r="AN4412" s="11">
        <v>0</v>
      </c>
      <c r="AO44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280120875.75</v>
      </c>
      <c r="AQ44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224096700.60000002</v>
      </c>
      <c r="AS4412" s="11">
        <f>Table_PBS_SQL_DB2_PBSSQL_PBS_NDP_Tina_CG_QtrlyPerformance_Final[[#This Row],[GOU REL]]+Table_PBS_SQL_DB2_PBSSQL_PBS_NDP_Tina_CG_QtrlyPerformance_Final[[#This Row],[EXT REL]]</f>
        <v>280120875.75</v>
      </c>
      <c r="AT4412" s="11">
        <f>Table_PBS_SQL_DB2_PBSSQL_PBS_NDP_Tina_CG_QtrlyPerformance_Final[[#This Row],[GOU EXP]]+Table_PBS_SQL_DB2_PBSSQL_PBS_NDP_Tina_CG_QtrlyPerformance_Final[[#This Row],[EXT EXP]]</f>
        <v>224096700.60000002</v>
      </c>
      <c r="AU4412" s="11" t="str">
        <f>IF(Table_PBS_SQL_DB2_PBSSQL_PBS_NDP_Tina_CG_QtrlyPerformance_Final[[#This Row],[Item_Code]]&gt;"300000", "Capital", "Recurrent")</f>
        <v>Recurrent</v>
      </c>
    </row>
    <row r="4413" spans="1:47" x14ac:dyDescent="0.25">
      <c r="A4413" t="s">
        <v>33</v>
      </c>
      <c r="B4413" t="s">
        <v>34</v>
      </c>
      <c r="C4413" t="s">
        <v>31</v>
      </c>
      <c r="D4413" t="s">
        <v>1031</v>
      </c>
      <c r="E4413" t="s">
        <v>75</v>
      </c>
      <c r="F4413" t="s">
        <v>1042</v>
      </c>
      <c r="G4413" t="s">
        <v>87</v>
      </c>
      <c r="H4413" t="s">
        <v>1033</v>
      </c>
      <c r="I4413" t="s">
        <v>896</v>
      </c>
      <c r="J4413" t="s">
        <v>897</v>
      </c>
      <c r="K4413" t="s">
        <v>769</v>
      </c>
      <c r="L4413" t="s">
        <v>1073</v>
      </c>
      <c r="M4413" t="s">
        <v>1074</v>
      </c>
      <c r="N4413" t="s">
        <v>1075</v>
      </c>
      <c r="O4413" t="s">
        <v>911</v>
      </c>
      <c r="P4413" t="s">
        <v>912</v>
      </c>
      <c r="Q4413" s="11">
        <v>0</v>
      </c>
      <c r="R4413" s="11">
        <v>0</v>
      </c>
      <c r="S4413" s="11">
        <v>0</v>
      </c>
      <c r="T4413" s="11">
        <v>0</v>
      </c>
      <c r="U4413" s="11">
        <v>0</v>
      </c>
      <c r="V4413" s="11">
        <v>0</v>
      </c>
      <c r="W4413" s="11">
        <v>0</v>
      </c>
      <c r="X4413" s="11">
        <v>0</v>
      </c>
      <c r="Y4413" s="11">
        <v>0</v>
      </c>
      <c r="Z4413" s="11">
        <v>0</v>
      </c>
      <c r="AA4413" s="11">
        <v>10000000</v>
      </c>
      <c r="AB4413" s="11">
        <v>8000000</v>
      </c>
      <c r="AC4413" s="11">
        <v>0</v>
      </c>
      <c r="AD4413" s="11">
        <v>0</v>
      </c>
      <c r="AE4413" s="11">
        <v>10000000</v>
      </c>
      <c r="AF4413" s="11">
        <v>8000000</v>
      </c>
      <c r="AG4413" s="11">
        <v>0</v>
      </c>
      <c r="AH4413" s="11">
        <v>0</v>
      </c>
      <c r="AI4413" s="11">
        <v>10000000</v>
      </c>
      <c r="AJ4413" s="11">
        <v>8000000</v>
      </c>
      <c r="AK4413" s="11">
        <v>0</v>
      </c>
      <c r="AL4413" s="11">
        <v>0</v>
      </c>
      <c r="AM4413" s="11">
        <v>0</v>
      </c>
      <c r="AN4413" s="11">
        <v>0</v>
      </c>
      <c r="AO44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v>
      </c>
      <c r="AQ44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24000000</v>
      </c>
      <c r="AS4413" s="11">
        <f>Table_PBS_SQL_DB2_PBSSQL_PBS_NDP_Tina_CG_QtrlyPerformance_Final[[#This Row],[GOU REL]]+Table_PBS_SQL_DB2_PBSSQL_PBS_NDP_Tina_CG_QtrlyPerformance_Final[[#This Row],[EXT REL]]</f>
        <v>30000000</v>
      </c>
      <c r="AT4413" s="11">
        <f>Table_PBS_SQL_DB2_PBSSQL_PBS_NDP_Tina_CG_QtrlyPerformance_Final[[#This Row],[GOU EXP]]+Table_PBS_SQL_DB2_PBSSQL_PBS_NDP_Tina_CG_QtrlyPerformance_Final[[#This Row],[EXT EXP]]</f>
        <v>24000000</v>
      </c>
      <c r="AU4413" s="11" t="str">
        <f>IF(Table_PBS_SQL_DB2_PBSSQL_PBS_NDP_Tina_CG_QtrlyPerformance_Final[[#This Row],[Item_Code]]&gt;"300000", "Capital", "Recurrent")</f>
        <v>Recurrent</v>
      </c>
    </row>
    <row r="4414" spans="1:47" x14ac:dyDescent="0.25">
      <c r="A4414" t="s">
        <v>33</v>
      </c>
      <c r="B4414" t="s">
        <v>34</v>
      </c>
      <c r="C4414" t="s">
        <v>31</v>
      </c>
      <c r="D4414" t="s">
        <v>1031</v>
      </c>
      <c r="E4414" t="s">
        <v>75</v>
      </c>
      <c r="F4414" t="s">
        <v>1042</v>
      </c>
      <c r="G4414" t="s">
        <v>87</v>
      </c>
      <c r="H4414" t="s">
        <v>1033</v>
      </c>
      <c r="I4414" t="s">
        <v>896</v>
      </c>
      <c r="J4414" t="s">
        <v>897</v>
      </c>
      <c r="K4414" t="s">
        <v>769</v>
      </c>
      <c r="L4414" t="s">
        <v>1073</v>
      </c>
      <c r="M4414" t="s">
        <v>1074</v>
      </c>
      <c r="N4414" t="s">
        <v>1075</v>
      </c>
      <c r="O4414" t="s">
        <v>1004</v>
      </c>
      <c r="P4414" t="s">
        <v>868</v>
      </c>
      <c r="Q4414" s="11">
        <v>0</v>
      </c>
      <c r="R4414" s="11">
        <v>0</v>
      </c>
      <c r="S4414" s="11">
        <v>0</v>
      </c>
      <c r="T4414" s="11">
        <v>0</v>
      </c>
      <c r="U4414" s="11">
        <v>0</v>
      </c>
      <c r="V4414" s="11">
        <v>0</v>
      </c>
      <c r="W4414" s="11">
        <v>0</v>
      </c>
      <c r="X4414" s="11">
        <v>0</v>
      </c>
      <c r="Y4414" s="11">
        <v>0</v>
      </c>
      <c r="Z4414" s="11">
        <v>0</v>
      </c>
      <c r="AA4414" s="11">
        <v>14550176</v>
      </c>
      <c r="AB4414" s="11">
        <v>11640140.800000001</v>
      </c>
      <c r="AC4414" s="11">
        <v>0</v>
      </c>
      <c r="AD4414" s="11">
        <v>0</v>
      </c>
      <c r="AE4414" s="11">
        <v>14550176</v>
      </c>
      <c r="AF4414" s="11">
        <v>11640140.800000001</v>
      </c>
      <c r="AG4414" s="11">
        <v>0</v>
      </c>
      <c r="AH4414" s="11">
        <v>0</v>
      </c>
      <c r="AI4414" s="11">
        <v>14550176</v>
      </c>
      <c r="AJ4414" s="11">
        <v>11640140.800000001</v>
      </c>
      <c r="AK4414" s="11">
        <v>0</v>
      </c>
      <c r="AL4414" s="11">
        <v>0</v>
      </c>
      <c r="AM4414" s="11">
        <v>0</v>
      </c>
      <c r="AN4414" s="11">
        <v>0</v>
      </c>
      <c r="AO44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43650528</v>
      </c>
      <c r="AQ44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34920422.400000006</v>
      </c>
      <c r="AS4414" s="11">
        <f>Table_PBS_SQL_DB2_PBSSQL_PBS_NDP_Tina_CG_QtrlyPerformance_Final[[#This Row],[GOU REL]]+Table_PBS_SQL_DB2_PBSSQL_PBS_NDP_Tina_CG_QtrlyPerformance_Final[[#This Row],[EXT REL]]</f>
        <v>43650528</v>
      </c>
      <c r="AT4414" s="11">
        <f>Table_PBS_SQL_DB2_PBSSQL_PBS_NDP_Tina_CG_QtrlyPerformance_Final[[#This Row],[GOU EXP]]+Table_PBS_SQL_DB2_PBSSQL_PBS_NDP_Tina_CG_QtrlyPerformance_Final[[#This Row],[EXT EXP]]</f>
        <v>34920422.400000006</v>
      </c>
      <c r="AU4414" s="11" t="str">
        <f>IF(Table_PBS_SQL_DB2_PBSSQL_PBS_NDP_Tina_CG_QtrlyPerformance_Final[[#This Row],[Item_Code]]&gt;"300000", "Capital", "Recurrent")</f>
        <v>Recurrent</v>
      </c>
    </row>
    <row r="4415" spans="1:47" x14ac:dyDescent="0.25">
      <c r="A4415" t="s">
        <v>33</v>
      </c>
      <c r="B4415" t="s">
        <v>34</v>
      </c>
      <c r="C4415" t="s">
        <v>31</v>
      </c>
      <c r="D4415" t="s">
        <v>1031</v>
      </c>
      <c r="E4415" t="s">
        <v>75</v>
      </c>
      <c r="F4415" t="s">
        <v>1042</v>
      </c>
      <c r="G4415" t="s">
        <v>87</v>
      </c>
      <c r="H4415" t="s">
        <v>1033</v>
      </c>
      <c r="I4415" t="s">
        <v>467</v>
      </c>
      <c r="J4415" t="s">
        <v>1034</v>
      </c>
      <c r="K4415" t="s">
        <v>769</v>
      </c>
      <c r="L4415" t="s">
        <v>1073</v>
      </c>
      <c r="M4415" t="s">
        <v>1044</v>
      </c>
      <c r="N4415" t="s">
        <v>1045</v>
      </c>
      <c r="O4415" t="s">
        <v>1083</v>
      </c>
      <c r="P4415" t="s">
        <v>1084</v>
      </c>
      <c r="Q4415" s="11">
        <v>0</v>
      </c>
      <c r="R4415" s="11">
        <v>0</v>
      </c>
      <c r="S4415" s="11">
        <v>0</v>
      </c>
      <c r="T4415" s="11">
        <v>0</v>
      </c>
      <c r="U4415" s="11">
        <v>0</v>
      </c>
      <c r="V4415" s="11">
        <v>0</v>
      </c>
      <c r="W4415" s="11">
        <v>0</v>
      </c>
      <c r="X4415" s="11">
        <v>345000000</v>
      </c>
      <c r="Y4415" s="11">
        <v>0</v>
      </c>
      <c r="Z4415" s="11">
        <v>0</v>
      </c>
      <c r="AA4415" s="11">
        <v>0</v>
      </c>
      <c r="AB4415" s="11">
        <v>0</v>
      </c>
      <c r="AC4415" s="11">
        <v>0</v>
      </c>
      <c r="AD4415" s="11">
        <v>0</v>
      </c>
      <c r="AE4415" s="11">
        <v>0</v>
      </c>
      <c r="AF4415" s="11">
        <v>0</v>
      </c>
      <c r="AG4415" s="11">
        <v>0</v>
      </c>
      <c r="AH4415" s="11">
        <v>0</v>
      </c>
      <c r="AI4415" s="11">
        <v>0</v>
      </c>
      <c r="AJ4415" s="11">
        <v>0</v>
      </c>
      <c r="AK4415" s="11">
        <v>0</v>
      </c>
      <c r="AL4415" s="11">
        <v>0</v>
      </c>
      <c r="AM4415" s="11">
        <v>0</v>
      </c>
      <c r="AN4415" s="11">
        <v>0</v>
      </c>
      <c r="AO44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15" s="11">
        <f>Table_PBS_SQL_DB2_PBSSQL_PBS_NDP_Tina_CG_QtrlyPerformance_Final[[#This Row],[GOU REL]]+Table_PBS_SQL_DB2_PBSSQL_PBS_NDP_Tina_CG_QtrlyPerformance_Final[[#This Row],[EXT REL]]</f>
        <v>0</v>
      </c>
      <c r="AT4415" s="11">
        <f>Table_PBS_SQL_DB2_PBSSQL_PBS_NDP_Tina_CG_QtrlyPerformance_Final[[#This Row],[GOU EXP]]+Table_PBS_SQL_DB2_PBSSQL_PBS_NDP_Tina_CG_QtrlyPerformance_Final[[#This Row],[EXT EXP]]</f>
        <v>0</v>
      </c>
      <c r="AU4415" s="11" t="str">
        <f>IF(Table_PBS_SQL_DB2_PBSSQL_PBS_NDP_Tina_CG_QtrlyPerformance_Final[[#This Row],[Item_Code]]&gt;"300000", "Capital", "Recurrent")</f>
        <v>Recurrent</v>
      </c>
    </row>
    <row r="4416" spans="1:47" x14ac:dyDescent="0.25">
      <c r="A4416" t="s">
        <v>33</v>
      </c>
      <c r="B4416" t="s">
        <v>34</v>
      </c>
      <c r="C4416" t="s">
        <v>31</v>
      </c>
      <c r="D4416" t="s">
        <v>1031</v>
      </c>
      <c r="E4416" t="s">
        <v>75</v>
      </c>
      <c r="F4416" t="s">
        <v>1042</v>
      </c>
      <c r="G4416" t="s">
        <v>87</v>
      </c>
      <c r="H4416" t="s">
        <v>1033</v>
      </c>
      <c r="I4416" t="s">
        <v>467</v>
      </c>
      <c r="J4416" t="s">
        <v>1034</v>
      </c>
      <c r="K4416" t="s">
        <v>769</v>
      </c>
      <c r="L4416" t="s">
        <v>1073</v>
      </c>
      <c r="M4416" t="s">
        <v>1074</v>
      </c>
      <c r="N4416" t="s">
        <v>1075</v>
      </c>
      <c r="O4416" t="s">
        <v>911</v>
      </c>
      <c r="P4416" t="s">
        <v>912</v>
      </c>
      <c r="Q4416" s="11">
        <v>0</v>
      </c>
      <c r="R4416" s="11">
        <v>0</v>
      </c>
      <c r="S4416" s="11">
        <v>0</v>
      </c>
      <c r="T4416" s="11">
        <v>0</v>
      </c>
      <c r="U4416" s="11">
        <v>0</v>
      </c>
      <c r="V4416" s="11">
        <v>0</v>
      </c>
      <c r="W4416" s="11">
        <v>0</v>
      </c>
      <c r="X4416" s="11">
        <v>40000000</v>
      </c>
      <c r="Y4416" s="11">
        <v>0</v>
      </c>
      <c r="Z4416" s="11">
        <v>0</v>
      </c>
      <c r="AA4416" s="11">
        <v>0</v>
      </c>
      <c r="AB4416" s="11">
        <v>0</v>
      </c>
      <c r="AC4416" s="11">
        <v>0</v>
      </c>
      <c r="AD4416" s="11">
        <v>0</v>
      </c>
      <c r="AE4416" s="11">
        <v>0</v>
      </c>
      <c r="AF4416" s="11">
        <v>0</v>
      </c>
      <c r="AG4416" s="11">
        <v>0</v>
      </c>
      <c r="AH4416" s="11">
        <v>0</v>
      </c>
      <c r="AI4416" s="11">
        <v>0</v>
      </c>
      <c r="AJ4416" s="11">
        <v>0</v>
      </c>
      <c r="AK4416" s="11">
        <v>0</v>
      </c>
      <c r="AL4416" s="11">
        <v>0</v>
      </c>
      <c r="AM4416" s="11">
        <v>0</v>
      </c>
      <c r="AN4416" s="11">
        <v>0</v>
      </c>
      <c r="AO44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16" s="11">
        <f>Table_PBS_SQL_DB2_PBSSQL_PBS_NDP_Tina_CG_QtrlyPerformance_Final[[#This Row],[GOU REL]]+Table_PBS_SQL_DB2_PBSSQL_PBS_NDP_Tina_CG_QtrlyPerformance_Final[[#This Row],[EXT REL]]</f>
        <v>0</v>
      </c>
      <c r="AT4416" s="11">
        <f>Table_PBS_SQL_DB2_PBSSQL_PBS_NDP_Tina_CG_QtrlyPerformance_Final[[#This Row],[GOU EXP]]+Table_PBS_SQL_DB2_PBSSQL_PBS_NDP_Tina_CG_QtrlyPerformance_Final[[#This Row],[EXT EXP]]</f>
        <v>0</v>
      </c>
      <c r="AU4416" s="11" t="str">
        <f>IF(Table_PBS_SQL_DB2_PBSSQL_PBS_NDP_Tina_CG_QtrlyPerformance_Final[[#This Row],[Item_Code]]&gt;"300000", "Capital", "Recurrent")</f>
        <v>Recurrent</v>
      </c>
    </row>
    <row r="4417" spans="1:47" x14ac:dyDescent="0.25">
      <c r="A4417" t="s">
        <v>33</v>
      </c>
      <c r="B4417" t="s">
        <v>34</v>
      </c>
      <c r="C4417" t="s">
        <v>31</v>
      </c>
      <c r="D4417" t="s">
        <v>1031</v>
      </c>
      <c r="E4417" t="s">
        <v>75</v>
      </c>
      <c r="F4417" t="s">
        <v>1042</v>
      </c>
      <c r="G4417" t="s">
        <v>87</v>
      </c>
      <c r="H4417" t="s">
        <v>1033</v>
      </c>
      <c r="I4417" t="s">
        <v>467</v>
      </c>
      <c r="J4417" t="s">
        <v>1034</v>
      </c>
      <c r="K4417" t="s">
        <v>769</v>
      </c>
      <c r="L4417" t="s">
        <v>1073</v>
      </c>
      <c r="M4417" t="s">
        <v>1074</v>
      </c>
      <c r="N4417" t="s">
        <v>1075</v>
      </c>
      <c r="O4417" t="s">
        <v>1087</v>
      </c>
      <c r="P4417" t="s">
        <v>1088</v>
      </c>
      <c r="Q4417" s="11">
        <v>0</v>
      </c>
      <c r="R4417" s="11">
        <v>0</v>
      </c>
      <c r="S4417" s="11">
        <v>0</v>
      </c>
      <c r="T4417" s="11">
        <v>0</v>
      </c>
      <c r="U4417" s="11">
        <v>0</v>
      </c>
      <c r="V4417" s="11">
        <v>0</v>
      </c>
      <c r="W4417" s="11">
        <v>0</v>
      </c>
      <c r="X4417" s="11">
        <v>347970940</v>
      </c>
      <c r="Y4417" s="11">
        <v>0</v>
      </c>
      <c r="Z4417" s="11">
        <v>0</v>
      </c>
      <c r="AA4417" s="11">
        <v>0</v>
      </c>
      <c r="AB4417" s="11">
        <v>0</v>
      </c>
      <c r="AC4417" s="11">
        <v>0</v>
      </c>
      <c r="AD4417" s="11">
        <v>0</v>
      </c>
      <c r="AE4417" s="11">
        <v>0</v>
      </c>
      <c r="AF4417" s="11">
        <v>0</v>
      </c>
      <c r="AG4417" s="11">
        <v>0</v>
      </c>
      <c r="AH4417" s="11">
        <v>0</v>
      </c>
      <c r="AI4417" s="11">
        <v>0</v>
      </c>
      <c r="AJ4417" s="11">
        <v>0</v>
      </c>
      <c r="AK4417" s="11">
        <v>0</v>
      </c>
      <c r="AL4417" s="11">
        <v>0</v>
      </c>
      <c r="AM4417" s="11">
        <v>0</v>
      </c>
      <c r="AN4417" s="11">
        <v>0</v>
      </c>
      <c r="AO44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17" s="11">
        <f>Table_PBS_SQL_DB2_PBSSQL_PBS_NDP_Tina_CG_QtrlyPerformance_Final[[#This Row],[GOU REL]]+Table_PBS_SQL_DB2_PBSSQL_PBS_NDP_Tina_CG_QtrlyPerformance_Final[[#This Row],[EXT REL]]</f>
        <v>0</v>
      </c>
      <c r="AT4417" s="11">
        <f>Table_PBS_SQL_DB2_PBSSQL_PBS_NDP_Tina_CG_QtrlyPerformance_Final[[#This Row],[GOU EXP]]+Table_PBS_SQL_DB2_PBSSQL_PBS_NDP_Tina_CG_QtrlyPerformance_Final[[#This Row],[EXT EXP]]</f>
        <v>0</v>
      </c>
      <c r="AU4417" s="11" t="str">
        <f>IF(Table_PBS_SQL_DB2_PBSSQL_PBS_NDP_Tina_CG_QtrlyPerformance_Final[[#This Row],[Item_Code]]&gt;"300000", "Capital", "Recurrent")</f>
        <v>Capital</v>
      </c>
    </row>
    <row r="4418" spans="1:47" x14ac:dyDescent="0.25">
      <c r="A4418" t="s">
        <v>33</v>
      </c>
      <c r="B4418" t="s">
        <v>34</v>
      </c>
      <c r="C4418" t="s">
        <v>31</v>
      </c>
      <c r="D4418" t="s">
        <v>1031</v>
      </c>
      <c r="E4418" t="s">
        <v>75</v>
      </c>
      <c r="F4418" t="s">
        <v>1042</v>
      </c>
      <c r="G4418" t="s">
        <v>97</v>
      </c>
      <c r="H4418" t="s">
        <v>1089</v>
      </c>
      <c r="I4418" t="s">
        <v>896</v>
      </c>
      <c r="J4418" t="s">
        <v>897</v>
      </c>
      <c r="K4418" t="s">
        <v>35</v>
      </c>
      <c r="L4418" t="s">
        <v>1090</v>
      </c>
      <c r="M4418" t="s">
        <v>1109</v>
      </c>
      <c r="N4418" t="s">
        <v>1110</v>
      </c>
      <c r="O4418" t="s">
        <v>920</v>
      </c>
      <c r="P4418" t="s">
        <v>921</v>
      </c>
      <c r="Q4418" s="11">
        <v>0</v>
      </c>
      <c r="R4418" s="11">
        <v>0</v>
      </c>
      <c r="S4418" s="11">
        <v>0</v>
      </c>
      <c r="T4418" s="11">
        <v>0</v>
      </c>
      <c r="U4418" s="11">
        <v>0</v>
      </c>
      <c r="V4418" s="11">
        <v>0</v>
      </c>
      <c r="W4418" s="11">
        <v>0</v>
      </c>
      <c r="X4418" s="11">
        <v>0</v>
      </c>
      <c r="Y4418" s="11">
        <v>0</v>
      </c>
      <c r="Z4418" s="11">
        <v>0</v>
      </c>
      <c r="AA4418" s="11">
        <v>3800000000</v>
      </c>
      <c r="AB4418" s="11">
        <v>3040000000</v>
      </c>
      <c r="AC4418" s="11">
        <v>0</v>
      </c>
      <c r="AD4418" s="11">
        <v>0</v>
      </c>
      <c r="AE4418" s="11">
        <v>912225000</v>
      </c>
      <c r="AF4418" s="11">
        <v>729780000</v>
      </c>
      <c r="AG4418" s="11">
        <v>0</v>
      </c>
      <c r="AH4418" s="11">
        <v>0</v>
      </c>
      <c r="AI4418" s="11">
        <v>3800000000</v>
      </c>
      <c r="AJ4418" s="11">
        <v>3040000000</v>
      </c>
      <c r="AK4418" s="11">
        <v>0</v>
      </c>
      <c r="AL4418" s="11">
        <v>0</v>
      </c>
      <c r="AM4418" s="11">
        <v>0</v>
      </c>
      <c r="AN4418" s="11">
        <v>0</v>
      </c>
      <c r="AO44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8512225000</v>
      </c>
      <c r="AQ44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6809780000</v>
      </c>
      <c r="AS4418" s="11">
        <f>Table_PBS_SQL_DB2_PBSSQL_PBS_NDP_Tina_CG_QtrlyPerformance_Final[[#This Row],[GOU REL]]+Table_PBS_SQL_DB2_PBSSQL_PBS_NDP_Tina_CG_QtrlyPerformance_Final[[#This Row],[EXT REL]]</f>
        <v>8512225000</v>
      </c>
      <c r="AT4418" s="11">
        <f>Table_PBS_SQL_DB2_PBSSQL_PBS_NDP_Tina_CG_QtrlyPerformance_Final[[#This Row],[GOU EXP]]+Table_PBS_SQL_DB2_PBSSQL_PBS_NDP_Tina_CG_QtrlyPerformance_Final[[#This Row],[EXT EXP]]</f>
        <v>6809780000</v>
      </c>
      <c r="AU4418" s="11" t="str">
        <f>IF(Table_PBS_SQL_DB2_PBSSQL_PBS_NDP_Tina_CG_QtrlyPerformance_Final[[#This Row],[Item_Code]]&gt;"300000", "Capital", "Recurrent")</f>
        <v>Recurrent</v>
      </c>
    </row>
    <row r="4419" spans="1:47" x14ac:dyDescent="0.25">
      <c r="A4419" t="s">
        <v>33</v>
      </c>
      <c r="B4419" t="s">
        <v>34</v>
      </c>
      <c r="C4419" t="s">
        <v>31</v>
      </c>
      <c r="D4419" t="s">
        <v>1031</v>
      </c>
      <c r="E4419" t="s">
        <v>75</v>
      </c>
      <c r="F4419" t="s">
        <v>1042</v>
      </c>
      <c r="G4419" t="s">
        <v>97</v>
      </c>
      <c r="H4419" t="s">
        <v>1089</v>
      </c>
      <c r="I4419" t="s">
        <v>896</v>
      </c>
      <c r="J4419" t="s">
        <v>897</v>
      </c>
      <c r="K4419" t="s">
        <v>1095</v>
      </c>
      <c r="L4419" t="s">
        <v>1096</v>
      </c>
      <c r="M4419" t="s">
        <v>1097</v>
      </c>
      <c r="N4419" t="s">
        <v>1098</v>
      </c>
      <c r="O4419" t="s">
        <v>996</v>
      </c>
      <c r="P4419" t="s">
        <v>997</v>
      </c>
      <c r="Q4419" s="11">
        <v>0</v>
      </c>
      <c r="R4419" s="11">
        <v>0</v>
      </c>
      <c r="S4419" s="11">
        <v>0</v>
      </c>
      <c r="T4419" s="11">
        <v>0</v>
      </c>
      <c r="U4419" s="11">
        <v>0</v>
      </c>
      <c r="V4419" s="11">
        <v>0</v>
      </c>
      <c r="W4419" s="11">
        <v>0</v>
      </c>
      <c r="X4419" s="11">
        <v>0</v>
      </c>
      <c r="Y4419" s="11">
        <v>0</v>
      </c>
      <c r="Z4419" s="11">
        <v>0</v>
      </c>
      <c r="AA4419" s="11">
        <v>262500000</v>
      </c>
      <c r="AB4419" s="11">
        <v>210000000</v>
      </c>
      <c r="AC4419" s="11">
        <v>0</v>
      </c>
      <c r="AD4419" s="11">
        <v>0</v>
      </c>
      <c r="AE4419" s="11">
        <v>65751855.620102875</v>
      </c>
      <c r="AF4419" s="11">
        <v>57644086.899824724</v>
      </c>
      <c r="AG4419" s="11">
        <v>0</v>
      </c>
      <c r="AH4419" s="11">
        <v>0</v>
      </c>
      <c r="AI4419" s="11">
        <v>84148338.036664441</v>
      </c>
      <c r="AJ4419" s="11">
        <v>67318670.429331556</v>
      </c>
      <c r="AK4419" s="11">
        <v>0</v>
      </c>
      <c r="AL4419" s="11">
        <v>0</v>
      </c>
      <c r="AM4419" s="11">
        <v>0</v>
      </c>
      <c r="AN4419" s="11">
        <v>0</v>
      </c>
      <c r="AO44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412400193.65676731</v>
      </c>
      <c r="AQ44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334962757.32915628</v>
      </c>
      <c r="AS4419" s="11">
        <f>Table_PBS_SQL_DB2_PBSSQL_PBS_NDP_Tina_CG_QtrlyPerformance_Final[[#This Row],[GOU REL]]+Table_PBS_SQL_DB2_PBSSQL_PBS_NDP_Tina_CG_QtrlyPerformance_Final[[#This Row],[EXT REL]]</f>
        <v>412400193.65676731</v>
      </c>
      <c r="AT4419" s="11">
        <f>Table_PBS_SQL_DB2_PBSSQL_PBS_NDP_Tina_CG_QtrlyPerformance_Final[[#This Row],[GOU EXP]]+Table_PBS_SQL_DB2_PBSSQL_PBS_NDP_Tina_CG_QtrlyPerformance_Final[[#This Row],[EXT EXP]]</f>
        <v>334962757.32915628</v>
      </c>
      <c r="AU4419" s="11" t="str">
        <f>IF(Table_PBS_SQL_DB2_PBSSQL_PBS_NDP_Tina_CG_QtrlyPerformance_Final[[#This Row],[Item_Code]]&gt;"300000", "Capital", "Recurrent")</f>
        <v>Recurrent</v>
      </c>
    </row>
    <row r="4420" spans="1:47" x14ac:dyDescent="0.25">
      <c r="A4420" t="s">
        <v>33</v>
      </c>
      <c r="B4420" t="s">
        <v>34</v>
      </c>
      <c r="C4420" t="s">
        <v>31</v>
      </c>
      <c r="D4420" t="s">
        <v>1031</v>
      </c>
      <c r="E4420" t="s">
        <v>75</v>
      </c>
      <c r="F4420" t="s">
        <v>1042</v>
      </c>
      <c r="G4420" t="s">
        <v>97</v>
      </c>
      <c r="H4420" t="s">
        <v>1089</v>
      </c>
      <c r="I4420" t="s">
        <v>896</v>
      </c>
      <c r="J4420" t="s">
        <v>897</v>
      </c>
      <c r="K4420" t="s">
        <v>1095</v>
      </c>
      <c r="L4420" t="s">
        <v>1096</v>
      </c>
      <c r="M4420" t="s">
        <v>1097</v>
      </c>
      <c r="N4420" t="s">
        <v>1098</v>
      </c>
      <c r="O4420" t="s">
        <v>1011</v>
      </c>
      <c r="P4420" t="s">
        <v>1012</v>
      </c>
      <c r="Q4420" s="11">
        <v>0</v>
      </c>
      <c r="R4420" s="11">
        <v>0</v>
      </c>
      <c r="S4420" s="11">
        <v>0</v>
      </c>
      <c r="T4420" s="11">
        <v>0</v>
      </c>
      <c r="U4420" s="11">
        <v>0</v>
      </c>
      <c r="V4420" s="11">
        <v>0</v>
      </c>
      <c r="W4420" s="11">
        <v>0</v>
      </c>
      <c r="X4420" s="11">
        <v>0</v>
      </c>
      <c r="Y4420" s="11">
        <v>0</v>
      </c>
      <c r="Z4420" s="11">
        <v>0</v>
      </c>
      <c r="AA4420" s="11">
        <v>62500000</v>
      </c>
      <c r="AB4420" s="11">
        <v>50000000</v>
      </c>
      <c r="AC4420" s="11">
        <v>0</v>
      </c>
      <c r="AD4420" s="11">
        <v>0</v>
      </c>
      <c r="AE4420" s="11">
        <v>0</v>
      </c>
      <c r="AF4420" s="11">
        <v>0</v>
      </c>
      <c r="AG4420" s="11">
        <v>0</v>
      </c>
      <c r="AH4420" s="11">
        <v>0</v>
      </c>
      <c r="AI4420" s="11">
        <v>0</v>
      </c>
      <c r="AJ4420" s="11">
        <v>0</v>
      </c>
      <c r="AK4420" s="11">
        <v>0</v>
      </c>
      <c r="AL4420" s="11">
        <v>0</v>
      </c>
      <c r="AM4420" s="11">
        <v>0</v>
      </c>
      <c r="AN4420" s="11">
        <v>0</v>
      </c>
      <c r="AO44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62500000</v>
      </c>
      <c r="AQ44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50000000</v>
      </c>
      <c r="AS4420" s="11">
        <f>Table_PBS_SQL_DB2_PBSSQL_PBS_NDP_Tina_CG_QtrlyPerformance_Final[[#This Row],[GOU REL]]+Table_PBS_SQL_DB2_PBSSQL_PBS_NDP_Tina_CG_QtrlyPerformance_Final[[#This Row],[EXT REL]]</f>
        <v>62500000</v>
      </c>
      <c r="AT4420" s="11">
        <f>Table_PBS_SQL_DB2_PBSSQL_PBS_NDP_Tina_CG_QtrlyPerformance_Final[[#This Row],[GOU EXP]]+Table_PBS_SQL_DB2_PBSSQL_PBS_NDP_Tina_CG_QtrlyPerformance_Final[[#This Row],[EXT EXP]]</f>
        <v>50000000</v>
      </c>
      <c r="AU4420" s="11" t="str">
        <f>IF(Table_PBS_SQL_DB2_PBSSQL_PBS_NDP_Tina_CG_QtrlyPerformance_Final[[#This Row],[Item_Code]]&gt;"300000", "Capital", "Recurrent")</f>
        <v>Recurrent</v>
      </c>
    </row>
    <row r="4421" spans="1:47" x14ac:dyDescent="0.25">
      <c r="A4421" t="s">
        <v>33</v>
      </c>
      <c r="B4421" t="s">
        <v>34</v>
      </c>
      <c r="C4421" t="s">
        <v>31</v>
      </c>
      <c r="D4421" t="s">
        <v>1031</v>
      </c>
      <c r="E4421" t="s">
        <v>75</v>
      </c>
      <c r="F4421" t="s">
        <v>1042</v>
      </c>
      <c r="G4421" t="s">
        <v>97</v>
      </c>
      <c r="H4421" t="s">
        <v>1089</v>
      </c>
      <c r="I4421" t="s">
        <v>493</v>
      </c>
      <c r="J4421" t="s">
        <v>1106</v>
      </c>
      <c r="K4421" t="s">
        <v>35</v>
      </c>
      <c r="L4421" t="s">
        <v>1090</v>
      </c>
      <c r="M4421" t="s">
        <v>1044</v>
      </c>
      <c r="N4421" t="s">
        <v>1045</v>
      </c>
      <c r="O4421" t="s">
        <v>1052</v>
      </c>
      <c r="P4421" t="s">
        <v>1053</v>
      </c>
      <c r="Q4421" s="11">
        <v>0</v>
      </c>
      <c r="R4421" s="11">
        <v>0</v>
      </c>
      <c r="S4421" s="11">
        <v>0</v>
      </c>
      <c r="T4421" s="11">
        <v>0</v>
      </c>
      <c r="U4421" s="11">
        <v>3000000000</v>
      </c>
      <c r="V4421" s="11">
        <v>0</v>
      </c>
      <c r="W4421" s="11">
        <v>0</v>
      </c>
      <c r="X4421" s="11">
        <v>3000000000</v>
      </c>
      <c r="Y4421" s="11">
        <v>0</v>
      </c>
      <c r="Z4421" s="11">
        <v>0</v>
      </c>
      <c r="AA4421" s="11">
        <v>0</v>
      </c>
      <c r="AB4421" s="11">
        <v>0</v>
      </c>
      <c r="AC4421" s="11">
        <v>0</v>
      </c>
      <c r="AD4421" s="11">
        <v>0</v>
      </c>
      <c r="AE4421" s="11">
        <v>0</v>
      </c>
      <c r="AF4421" s="11">
        <v>0</v>
      </c>
      <c r="AG4421" s="11">
        <v>0</v>
      </c>
      <c r="AH4421" s="11">
        <v>0</v>
      </c>
      <c r="AI4421" s="11">
        <v>0</v>
      </c>
      <c r="AJ4421" s="11">
        <v>0</v>
      </c>
      <c r="AK4421" s="11">
        <v>0</v>
      </c>
      <c r="AL4421" s="11">
        <v>0</v>
      </c>
      <c r="AM4421" s="11">
        <v>0</v>
      </c>
      <c r="AN4421" s="11">
        <v>0</v>
      </c>
      <c r="AO44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1" s="11">
        <f>Table_PBS_SQL_DB2_PBSSQL_PBS_NDP_Tina_CG_QtrlyPerformance_Final[[#This Row],[GOU REL]]+Table_PBS_SQL_DB2_PBSSQL_PBS_NDP_Tina_CG_QtrlyPerformance_Final[[#This Row],[EXT REL]]</f>
        <v>0</v>
      </c>
      <c r="AT4421" s="11">
        <f>Table_PBS_SQL_DB2_PBSSQL_PBS_NDP_Tina_CG_QtrlyPerformance_Final[[#This Row],[GOU EXP]]+Table_PBS_SQL_DB2_PBSSQL_PBS_NDP_Tina_CG_QtrlyPerformance_Final[[#This Row],[EXT EXP]]</f>
        <v>0</v>
      </c>
      <c r="AU4421" s="11" t="str">
        <f>IF(Table_PBS_SQL_DB2_PBSSQL_PBS_NDP_Tina_CG_QtrlyPerformance_Final[[#This Row],[Item_Code]]&gt;"300000", "Capital", "Recurrent")</f>
        <v>Capital</v>
      </c>
    </row>
    <row r="4422" spans="1:47" x14ac:dyDescent="0.25">
      <c r="A4422" t="s">
        <v>33</v>
      </c>
      <c r="B4422" t="s">
        <v>34</v>
      </c>
      <c r="C4422" t="s">
        <v>31</v>
      </c>
      <c r="D4422" t="s">
        <v>1031</v>
      </c>
      <c r="E4422" t="s">
        <v>75</v>
      </c>
      <c r="F4422" t="s">
        <v>1042</v>
      </c>
      <c r="G4422" t="s">
        <v>97</v>
      </c>
      <c r="H4422" t="s">
        <v>1089</v>
      </c>
      <c r="I4422" t="s">
        <v>493</v>
      </c>
      <c r="J4422" t="s">
        <v>1106</v>
      </c>
      <c r="K4422" t="s">
        <v>35</v>
      </c>
      <c r="L4422" t="s">
        <v>1090</v>
      </c>
      <c r="M4422" t="s">
        <v>1091</v>
      </c>
      <c r="N4422" t="s">
        <v>1092</v>
      </c>
      <c r="O4422" t="s">
        <v>904</v>
      </c>
      <c r="P4422" t="s">
        <v>905</v>
      </c>
      <c r="Q4422" s="11">
        <v>0</v>
      </c>
      <c r="R4422" s="11">
        <v>0</v>
      </c>
      <c r="S4422" s="11">
        <v>0</v>
      </c>
      <c r="T4422" s="11">
        <v>0</v>
      </c>
      <c r="U4422" s="11">
        <v>153000000</v>
      </c>
      <c r="V4422" s="11">
        <v>0</v>
      </c>
      <c r="W4422" s="11">
        <v>0</v>
      </c>
      <c r="X4422" s="11">
        <v>153000000</v>
      </c>
      <c r="Y4422" s="11">
        <v>0</v>
      </c>
      <c r="Z4422" s="11">
        <v>0</v>
      </c>
      <c r="AA4422" s="11">
        <v>0</v>
      </c>
      <c r="AB4422" s="11">
        <v>0</v>
      </c>
      <c r="AC4422" s="11">
        <v>0</v>
      </c>
      <c r="AD4422" s="11">
        <v>0</v>
      </c>
      <c r="AE4422" s="11">
        <v>0</v>
      </c>
      <c r="AF4422" s="11">
        <v>0</v>
      </c>
      <c r="AG4422" s="11">
        <v>0</v>
      </c>
      <c r="AH4422" s="11">
        <v>0</v>
      </c>
      <c r="AI4422" s="11">
        <v>0</v>
      </c>
      <c r="AJ4422" s="11">
        <v>0</v>
      </c>
      <c r="AK4422" s="11">
        <v>0</v>
      </c>
      <c r="AL4422" s="11">
        <v>0</v>
      </c>
      <c r="AM4422" s="11">
        <v>0</v>
      </c>
      <c r="AN4422" s="11">
        <v>0</v>
      </c>
      <c r="AO44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2" s="11">
        <f>Table_PBS_SQL_DB2_PBSSQL_PBS_NDP_Tina_CG_QtrlyPerformance_Final[[#This Row],[GOU REL]]+Table_PBS_SQL_DB2_PBSSQL_PBS_NDP_Tina_CG_QtrlyPerformance_Final[[#This Row],[EXT REL]]</f>
        <v>0</v>
      </c>
      <c r="AT4422" s="11">
        <f>Table_PBS_SQL_DB2_PBSSQL_PBS_NDP_Tina_CG_QtrlyPerformance_Final[[#This Row],[GOU EXP]]+Table_PBS_SQL_DB2_PBSSQL_PBS_NDP_Tina_CG_QtrlyPerformance_Final[[#This Row],[EXT EXP]]</f>
        <v>0</v>
      </c>
      <c r="AU4422" s="11" t="str">
        <f>IF(Table_PBS_SQL_DB2_PBSSQL_PBS_NDP_Tina_CG_QtrlyPerformance_Final[[#This Row],[Item_Code]]&gt;"300000", "Capital", "Recurrent")</f>
        <v>Recurrent</v>
      </c>
    </row>
    <row r="4423" spans="1:47" x14ac:dyDescent="0.25">
      <c r="A4423" t="s">
        <v>33</v>
      </c>
      <c r="B4423" t="s">
        <v>34</v>
      </c>
      <c r="C4423" t="s">
        <v>31</v>
      </c>
      <c r="D4423" t="s">
        <v>1031</v>
      </c>
      <c r="E4423" t="s">
        <v>75</v>
      </c>
      <c r="F4423" t="s">
        <v>1042</v>
      </c>
      <c r="G4423" t="s">
        <v>97</v>
      </c>
      <c r="H4423" t="s">
        <v>1089</v>
      </c>
      <c r="I4423" t="s">
        <v>493</v>
      </c>
      <c r="J4423" t="s">
        <v>1106</v>
      </c>
      <c r="K4423" t="s">
        <v>35</v>
      </c>
      <c r="L4423" t="s">
        <v>1090</v>
      </c>
      <c r="M4423" t="s">
        <v>1091</v>
      </c>
      <c r="N4423" t="s">
        <v>1092</v>
      </c>
      <c r="O4423" t="s">
        <v>940</v>
      </c>
      <c r="P4423" t="s">
        <v>941</v>
      </c>
      <c r="Q4423" s="11">
        <v>0</v>
      </c>
      <c r="R4423" s="11">
        <v>0</v>
      </c>
      <c r="S4423" s="11">
        <v>0</v>
      </c>
      <c r="T4423" s="11">
        <v>0</v>
      </c>
      <c r="U4423" s="11">
        <v>13000000</v>
      </c>
      <c r="V4423" s="11">
        <v>0</v>
      </c>
      <c r="W4423" s="11">
        <v>0</v>
      </c>
      <c r="X4423" s="11">
        <v>13000000</v>
      </c>
      <c r="Y4423" s="11">
        <v>0</v>
      </c>
      <c r="Z4423" s="11">
        <v>0</v>
      </c>
      <c r="AA4423" s="11">
        <v>0</v>
      </c>
      <c r="AB4423" s="11">
        <v>0</v>
      </c>
      <c r="AC4423" s="11">
        <v>0</v>
      </c>
      <c r="AD4423" s="11">
        <v>0</v>
      </c>
      <c r="AE4423" s="11">
        <v>0</v>
      </c>
      <c r="AF4423" s="11">
        <v>0</v>
      </c>
      <c r="AG4423" s="11">
        <v>0</v>
      </c>
      <c r="AH4423" s="11">
        <v>0</v>
      </c>
      <c r="AI4423" s="11">
        <v>0</v>
      </c>
      <c r="AJ4423" s="11">
        <v>0</v>
      </c>
      <c r="AK4423" s="11">
        <v>0</v>
      </c>
      <c r="AL4423" s="11">
        <v>0</v>
      </c>
      <c r="AM4423" s="11">
        <v>0</v>
      </c>
      <c r="AN4423" s="11">
        <v>0</v>
      </c>
      <c r="AO44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3" s="11">
        <f>Table_PBS_SQL_DB2_PBSSQL_PBS_NDP_Tina_CG_QtrlyPerformance_Final[[#This Row],[GOU REL]]+Table_PBS_SQL_DB2_PBSSQL_PBS_NDP_Tina_CG_QtrlyPerformance_Final[[#This Row],[EXT REL]]</f>
        <v>0</v>
      </c>
      <c r="AT4423" s="11">
        <f>Table_PBS_SQL_DB2_PBSSQL_PBS_NDP_Tina_CG_QtrlyPerformance_Final[[#This Row],[GOU EXP]]+Table_PBS_SQL_DB2_PBSSQL_PBS_NDP_Tina_CG_QtrlyPerformance_Final[[#This Row],[EXT EXP]]</f>
        <v>0</v>
      </c>
      <c r="AU4423" s="11" t="str">
        <f>IF(Table_PBS_SQL_DB2_PBSSQL_PBS_NDP_Tina_CG_QtrlyPerformance_Final[[#This Row],[Item_Code]]&gt;"300000", "Capital", "Recurrent")</f>
        <v>Recurrent</v>
      </c>
    </row>
    <row r="4424" spans="1:47" x14ac:dyDescent="0.25">
      <c r="A4424" t="s">
        <v>33</v>
      </c>
      <c r="B4424" t="s">
        <v>34</v>
      </c>
      <c r="C4424" t="s">
        <v>31</v>
      </c>
      <c r="D4424" t="s">
        <v>1031</v>
      </c>
      <c r="E4424" t="s">
        <v>75</v>
      </c>
      <c r="F4424" t="s">
        <v>1042</v>
      </c>
      <c r="G4424" t="s">
        <v>97</v>
      </c>
      <c r="H4424" t="s">
        <v>1089</v>
      </c>
      <c r="I4424" t="s">
        <v>493</v>
      </c>
      <c r="J4424" t="s">
        <v>1106</v>
      </c>
      <c r="K4424" t="s">
        <v>35</v>
      </c>
      <c r="L4424" t="s">
        <v>1090</v>
      </c>
      <c r="M4424" t="s">
        <v>1109</v>
      </c>
      <c r="N4424" t="s">
        <v>1110</v>
      </c>
      <c r="O4424" t="s">
        <v>1025</v>
      </c>
      <c r="P4424" t="s">
        <v>1026</v>
      </c>
      <c r="Q4424" s="11">
        <v>0</v>
      </c>
      <c r="R4424" s="11">
        <v>0</v>
      </c>
      <c r="S4424" s="11">
        <v>0</v>
      </c>
      <c r="T4424" s="11">
        <v>0</v>
      </c>
      <c r="U4424" s="11">
        <v>1000000000</v>
      </c>
      <c r="V4424" s="11">
        <v>0</v>
      </c>
      <c r="W4424" s="11">
        <v>0</v>
      </c>
      <c r="X4424" s="11">
        <v>1000000000</v>
      </c>
      <c r="Y4424" s="11">
        <v>0</v>
      </c>
      <c r="Z4424" s="11">
        <v>0</v>
      </c>
      <c r="AA4424" s="11">
        <v>0</v>
      </c>
      <c r="AB4424" s="11">
        <v>0</v>
      </c>
      <c r="AC4424" s="11">
        <v>0</v>
      </c>
      <c r="AD4424" s="11">
        <v>0</v>
      </c>
      <c r="AE4424" s="11">
        <v>0</v>
      </c>
      <c r="AF4424" s="11">
        <v>0</v>
      </c>
      <c r="AG4424" s="11">
        <v>0</v>
      </c>
      <c r="AH4424" s="11">
        <v>0</v>
      </c>
      <c r="AI4424" s="11">
        <v>0</v>
      </c>
      <c r="AJ4424" s="11">
        <v>0</v>
      </c>
      <c r="AK4424" s="11">
        <v>0</v>
      </c>
      <c r="AL4424" s="11">
        <v>0</v>
      </c>
      <c r="AM4424" s="11">
        <v>0</v>
      </c>
      <c r="AN4424" s="11">
        <v>0</v>
      </c>
      <c r="AO44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4" s="11">
        <f>Table_PBS_SQL_DB2_PBSSQL_PBS_NDP_Tina_CG_QtrlyPerformance_Final[[#This Row],[GOU REL]]+Table_PBS_SQL_DB2_PBSSQL_PBS_NDP_Tina_CG_QtrlyPerformance_Final[[#This Row],[EXT REL]]</f>
        <v>0</v>
      </c>
      <c r="AT4424" s="11">
        <f>Table_PBS_SQL_DB2_PBSSQL_PBS_NDP_Tina_CG_QtrlyPerformance_Final[[#This Row],[GOU EXP]]+Table_PBS_SQL_DB2_PBSSQL_PBS_NDP_Tina_CG_QtrlyPerformance_Final[[#This Row],[EXT EXP]]</f>
        <v>0</v>
      </c>
      <c r="AU4424" s="11" t="str">
        <f>IF(Table_PBS_SQL_DB2_PBSSQL_PBS_NDP_Tina_CG_QtrlyPerformance_Final[[#This Row],[Item_Code]]&gt;"300000", "Capital", "Recurrent")</f>
        <v>Recurrent</v>
      </c>
    </row>
    <row r="4425" spans="1:47" x14ac:dyDescent="0.25">
      <c r="A4425" t="s">
        <v>33</v>
      </c>
      <c r="B4425" t="s">
        <v>34</v>
      </c>
      <c r="C4425" t="s">
        <v>31</v>
      </c>
      <c r="D4425" t="s">
        <v>1031</v>
      </c>
      <c r="E4425" t="s">
        <v>75</v>
      </c>
      <c r="F4425" t="s">
        <v>1042</v>
      </c>
      <c r="G4425" t="s">
        <v>97</v>
      </c>
      <c r="H4425" t="s">
        <v>1089</v>
      </c>
      <c r="I4425" t="s">
        <v>467</v>
      </c>
      <c r="J4425" t="s">
        <v>1111</v>
      </c>
      <c r="K4425" t="s">
        <v>1112</v>
      </c>
      <c r="L4425" t="s">
        <v>1113</v>
      </c>
      <c r="M4425" t="s">
        <v>1044</v>
      </c>
      <c r="N4425" t="s">
        <v>1045</v>
      </c>
      <c r="O4425" t="s">
        <v>906</v>
      </c>
      <c r="P4425" t="s">
        <v>907</v>
      </c>
      <c r="Q4425" s="11">
        <v>0</v>
      </c>
      <c r="R4425" s="11">
        <v>0</v>
      </c>
      <c r="S4425" s="11">
        <v>0</v>
      </c>
      <c r="T4425" s="11">
        <v>0</v>
      </c>
      <c r="U4425" s="11">
        <v>31000000</v>
      </c>
      <c r="V4425" s="11">
        <v>0</v>
      </c>
      <c r="W4425" s="11">
        <v>0</v>
      </c>
      <c r="X4425" s="11">
        <v>31000000</v>
      </c>
      <c r="Y4425" s="11">
        <v>0</v>
      </c>
      <c r="Z4425" s="11">
        <v>0</v>
      </c>
      <c r="AA4425" s="11">
        <v>0</v>
      </c>
      <c r="AB4425" s="11">
        <v>0</v>
      </c>
      <c r="AC4425" s="11">
        <v>0</v>
      </c>
      <c r="AD4425" s="11">
        <v>0</v>
      </c>
      <c r="AE4425" s="11">
        <v>0</v>
      </c>
      <c r="AF4425" s="11">
        <v>0</v>
      </c>
      <c r="AG4425" s="11">
        <v>0</v>
      </c>
      <c r="AH4425" s="11">
        <v>0</v>
      </c>
      <c r="AI4425" s="11">
        <v>0</v>
      </c>
      <c r="AJ4425" s="11">
        <v>0</v>
      </c>
      <c r="AK4425" s="11">
        <v>0</v>
      </c>
      <c r="AL4425" s="11">
        <v>0</v>
      </c>
      <c r="AM4425" s="11">
        <v>0</v>
      </c>
      <c r="AN4425" s="11">
        <v>0</v>
      </c>
      <c r="AO44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5" s="11">
        <f>Table_PBS_SQL_DB2_PBSSQL_PBS_NDP_Tina_CG_QtrlyPerformance_Final[[#This Row],[GOU REL]]+Table_PBS_SQL_DB2_PBSSQL_PBS_NDP_Tina_CG_QtrlyPerformance_Final[[#This Row],[EXT REL]]</f>
        <v>0</v>
      </c>
      <c r="AT4425" s="11">
        <f>Table_PBS_SQL_DB2_PBSSQL_PBS_NDP_Tina_CG_QtrlyPerformance_Final[[#This Row],[GOU EXP]]+Table_PBS_SQL_DB2_PBSSQL_PBS_NDP_Tina_CG_QtrlyPerformance_Final[[#This Row],[EXT EXP]]</f>
        <v>0</v>
      </c>
      <c r="AU4425" s="11" t="str">
        <f>IF(Table_PBS_SQL_DB2_PBSSQL_PBS_NDP_Tina_CG_QtrlyPerformance_Final[[#This Row],[Item_Code]]&gt;"300000", "Capital", "Recurrent")</f>
        <v>Recurrent</v>
      </c>
    </row>
    <row r="4426" spans="1:47" x14ac:dyDescent="0.25">
      <c r="A4426" t="s">
        <v>33</v>
      </c>
      <c r="B4426" t="s">
        <v>34</v>
      </c>
      <c r="C4426" t="s">
        <v>31</v>
      </c>
      <c r="D4426" t="s">
        <v>1031</v>
      </c>
      <c r="E4426" t="s">
        <v>75</v>
      </c>
      <c r="F4426" t="s">
        <v>1042</v>
      </c>
      <c r="G4426" t="s">
        <v>97</v>
      </c>
      <c r="H4426" t="s">
        <v>1089</v>
      </c>
      <c r="I4426" t="s">
        <v>467</v>
      </c>
      <c r="J4426" t="s">
        <v>1111</v>
      </c>
      <c r="K4426" t="s">
        <v>1095</v>
      </c>
      <c r="L4426" t="s">
        <v>1096</v>
      </c>
      <c r="M4426" t="s">
        <v>1097</v>
      </c>
      <c r="N4426" t="s">
        <v>1098</v>
      </c>
      <c r="O4426" t="s">
        <v>1002</v>
      </c>
      <c r="P4426" t="s">
        <v>1003</v>
      </c>
      <c r="Q4426" s="11">
        <v>239999982</v>
      </c>
      <c r="R4426" s="11">
        <v>0</v>
      </c>
      <c r="S4426" s="11">
        <v>0</v>
      </c>
      <c r="T4426" s="11">
        <v>0</v>
      </c>
      <c r="U4426" s="11">
        <v>859999982</v>
      </c>
      <c r="V4426" s="11">
        <v>0</v>
      </c>
      <c r="W4426" s="11">
        <v>20000000</v>
      </c>
      <c r="X4426" s="11">
        <v>600000000</v>
      </c>
      <c r="Y4426" s="11">
        <v>0</v>
      </c>
      <c r="Z4426" s="11">
        <v>0</v>
      </c>
      <c r="AA4426" s="11">
        <v>0</v>
      </c>
      <c r="AB4426" s="11">
        <v>0</v>
      </c>
      <c r="AC4426" s="11">
        <v>0</v>
      </c>
      <c r="AD4426" s="11">
        <v>0</v>
      </c>
      <c r="AE4426" s="11">
        <v>0</v>
      </c>
      <c r="AF4426" s="11">
        <v>0</v>
      </c>
      <c r="AG4426" s="11">
        <v>10000000</v>
      </c>
      <c r="AH4426" s="11">
        <v>0</v>
      </c>
      <c r="AI4426" s="11">
        <v>0</v>
      </c>
      <c r="AJ4426" s="11">
        <v>0</v>
      </c>
      <c r="AK4426" s="11">
        <v>10000000</v>
      </c>
      <c r="AL4426" s="11">
        <v>20000000</v>
      </c>
      <c r="AM4426" s="11">
        <v>0</v>
      </c>
      <c r="AN4426" s="11">
        <v>0</v>
      </c>
      <c r="AO44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4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v>
      </c>
      <c r="AR44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6" s="11">
        <f>Table_PBS_SQL_DB2_PBSSQL_PBS_NDP_Tina_CG_QtrlyPerformance_Final[[#This Row],[GOU REL]]+Table_PBS_SQL_DB2_PBSSQL_PBS_NDP_Tina_CG_QtrlyPerformance_Final[[#This Row],[EXT REL]]</f>
        <v>20000000</v>
      </c>
      <c r="AT4426" s="11">
        <f>Table_PBS_SQL_DB2_PBSSQL_PBS_NDP_Tina_CG_QtrlyPerformance_Final[[#This Row],[GOU EXP]]+Table_PBS_SQL_DB2_PBSSQL_PBS_NDP_Tina_CG_QtrlyPerformance_Final[[#This Row],[EXT EXP]]</f>
        <v>20000000</v>
      </c>
      <c r="AU4426" s="11" t="str">
        <f>IF(Table_PBS_SQL_DB2_PBSSQL_PBS_NDP_Tina_CG_QtrlyPerformance_Final[[#This Row],[Item_Code]]&gt;"300000", "Capital", "Recurrent")</f>
        <v>Recurrent</v>
      </c>
    </row>
    <row r="4427" spans="1:47" x14ac:dyDescent="0.25">
      <c r="A4427" t="s">
        <v>33</v>
      </c>
      <c r="B4427" t="s">
        <v>34</v>
      </c>
      <c r="C4427" t="s">
        <v>31</v>
      </c>
      <c r="D4427" t="s">
        <v>1031</v>
      </c>
      <c r="E4427" t="s">
        <v>75</v>
      </c>
      <c r="F4427" t="s">
        <v>1042</v>
      </c>
      <c r="G4427" t="s">
        <v>97</v>
      </c>
      <c r="H4427" t="s">
        <v>1089</v>
      </c>
      <c r="I4427" t="s">
        <v>467</v>
      </c>
      <c r="J4427" t="s">
        <v>1111</v>
      </c>
      <c r="K4427" t="s">
        <v>1095</v>
      </c>
      <c r="L4427" t="s">
        <v>1096</v>
      </c>
      <c r="M4427" t="s">
        <v>1097</v>
      </c>
      <c r="N4427" t="s">
        <v>1098</v>
      </c>
      <c r="O4427" t="s">
        <v>1295</v>
      </c>
      <c r="P4427" t="s">
        <v>1296</v>
      </c>
      <c r="Q4427" s="11">
        <v>0</v>
      </c>
      <c r="R4427" s="11">
        <v>0</v>
      </c>
      <c r="S4427" s="11">
        <v>0</v>
      </c>
      <c r="T4427" s="11">
        <v>0</v>
      </c>
      <c r="U4427" s="11">
        <v>30000000</v>
      </c>
      <c r="V4427" s="11">
        <v>0</v>
      </c>
      <c r="W4427" s="11">
        <v>0</v>
      </c>
      <c r="X4427" s="11">
        <v>30000000</v>
      </c>
      <c r="Y4427" s="11">
        <v>0</v>
      </c>
      <c r="Z4427" s="11">
        <v>0</v>
      </c>
      <c r="AA4427" s="11">
        <v>0</v>
      </c>
      <c r="AB4427" s="11">
        <v>0</v>
      </c>
      <c r="AC4427" s="11">
        <v>0</v>
      </c>
      <c r="AD4427" s="11">
        <v>0</v>
      </c>
      <c r="AE4427" s="11">
        <v>0</v>
      </c>
      <c r="AF4427" s="11">
        <v>0</v>
      </c>
      <c r="AG4427" s="11">
        <v>0</v>
      </c>
      <c r="AH4427" s="11">
        <v>0</v>
      </c>
      <c r="AI4427" s="11">
        <v>0</v>
      </c>
      <c r="AJ4427" s="11">
        <v>0</v>
      </c>
      <c r="AK4427" s="11">
        <v>0</v>
      </c>
      <c r="AL4427" s="11">
        <v>0</v>
      </c>
      <c r="AM4427" s="11">
        <v>0</v>
      </c>
      <c r="AN4427" s="11">
        <v>0</v>
      </c>
      <c r="AO44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7" s="11">
        <f>Table_PBS_SQL_DB2_PBSSQL_PBS_NDP_Tina_CG_QtrlyPerformance_Final[[#This Row],[GOU REL]]+Table_PBS_SQL_DB2_PBSSQL_PBS_NDP_Tina_CG_QtrlyPerformance_Final[[#This Row],[EXT REL]]</f>
        <v>0</v>
      </c>
      <c r="AT4427" s="11">
        <f>Table_PBS_SQL_DB2_PBSSQL_PBS_NDP_Tina_CG_QtrlyPerformance_Final[[#This Row],[GOU EXP]]+Table_PBS_SQL_DB2_PBSSQL_PBS_NDP_Tina_CG_QtrlyPerformance_Final[[#This Row],[EXT EXP]]</f>
        <v>0</v>
      </c>
      <c r="AU4427" s="11" t="str">
        <f>IF(Table_PBS_SQL_DB2_PBSSQL_PBS_NDP_Tina_CG_QtrlyPerformance_Final[[#This Row],[Item_Code]]&gt;"300000", "Capital", "Recurrent")</f>
        <v>Recurrent</v>
      </c>
    </row>
    <row r="4428" spans="1:47" x14ac:dyDescent="0.25">
      <c r="A4428" t="s">
        <v>33</v>
      </c>
      <c r="B4428" t="s">
        <v>34</v>
      </c>
      <c r="C4428" t="s">
        <v>31</v>
      </c>
      <c r="D4428" t="s">
        <v>1031</v>
      </c>
      <c r="E4428" t="s">
        <v>75</v>
      </c>
      <c r="F4428" t="s">
        <v>1042</v>
      </c>
      <c r="G4428" t="s">
        <v>97</v>
      </c>
      <c r="H4428" t="s">
        <v>1089</v>
      </c>
      <c r="I4428" t="s">
        <v>467</v>
      </c>
      <c r="J4428" t="s">
        <v>1111</v>
      </c>
      <c r="K4428" t="s">
        <v>1095</v>
      </c>
      <c r="L4428" t="s">
        <v>1096</v>
      </c>
      <c r="M4428" t="s">
        <v>1097</v>
      </c>
      <c r="N4428" t="s">
        <v>1098</v>
      </c>
      <c r="O4428" t="s">
        <v>967</v>
      </c>
      <c r="P4428" t="s">
        <v>968</v>
      </c>
      <c r="Q4428" s="11">
        <v>0</v>
      </c>
      <c r="R4428" s="11">
        <v>0</v>
      </c>
      <c r="S4428" s="11">
        <v>0</v>
      </c>
      <c r="T4428" s="11">
        <v>0</v>
      </c>
      <c r="U4428" s="11">
        <v>70000000</v>
      </c>
      <c r="V4428" s="11">
        <v>0</v>
      </c>
      <c r="W4428" s="11">
        <v>0</v>
      </c>
      <c r="X4428" s="11">
        <v>70000000</v>
      </c>
      <c r="Y4428" s="11">
        <v>0</v>
      </c>
      <c r="Z4428" s="11">
        <v>0</v>
      </c>
      <c r="AA4428" s="11">
        <v>0</v>
      </c>
      <c r="AB4428" s="11">
        <v>0</v>
      </c>
      <c r="AC4428" s="11">
        <v>0</v>
      </c>
      <c r="AD4428" s="11">
        <v>0</v>
      </c>
      <c r="AE4428" s="11">
        <v>0</v>
      </c>
      <c r="AF4428" s="11">
        <v>0</v>
      </c>
      <c r="AG4428" s="11">
        <v>0</v>
      </c>
      <c r="AH4428" s="11">
        <v>0</v>
      </c>
      <c r="AI4428" s="11">
        <v>0</v>
      </c>
      <c r="AJ4428" s="11">
        <v>0</v>
      </c>
      <c r="AK4428" s="11">
        <v>0</v>
      </c>
      <c r="AL4428" s="11">
        <v>0</v>
      </c>
      <c r="AM4428" s="11">
        <v>0</v>
      </c>
      <c r="AN4428" s="11">
        <v>0</v>
      </c>
      <c r="AO44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8" s="11">
        <f>Table_PBS_SQL_DB2_PBSSQL_PBS_NDP_Tina_CG_QtrlyPerformance_Final[[#This Row],[GOU REL]]+Table_PBS_SQL_DB2_PBSSQL_PBS_NDP_Tina_CG_QtrlyPerformance_Final[[#This Row],[EXT REL]]</f>
        <v>0</v>
      </c>
      <c r="AT4428" s="11">
        <f>Table_PBS_SQL_DB2_PBSSQL_PBS_NDP_Tina_CG_QtrlyPerformance_Final[[#This Row],[GOU EXP]]+Table_PBS_SQL_DB2_PBSSQL_PBS_NDP_Tina_CG_QtrlyPerformance_Final[[#This Row],[EXT EXP]]</f>
        <v>0</v>
      </c>
      <c r="AU4428" s="11" t="str">
        <f>IF(Table_PBS_SQL_DB2_PBSSQL_PBS_NDP_Tina_CG_QtrlyPerformance_Final[[#This Row],[Item_Code]]&gt;"300000", "Capital", "Recurrent")</f>
        <v>Recurrent</v>
      </c>
    </row>
    <row r="4429" spans="1:47" x14ac:dyDescent="0.25">
      <c r="A4429" t="s">
        <v>33</v>
      </c>
      <c r="B4429" t="s">
        <v>34</v>
      </c>
      <c r="C4429" t="s">
        <v>31</v>
      </c>
      <c r="D4429" t="s">
        <v>1031</v>
      </c>
      <c r="E4429" t="s">
        <v>75</v>
      </c>
      <c r="F4429" t="s">
        <v>1042</v>
      </c>
      <c r="G4429" t="s">
        <v>97</v>
      </c>
      <c r="H4429" t="s">
        <v>1089</v>
      </c>
      <c r="I4429" t="s">
        <v>467</v>
      </c>
      <c r="J4429" t="s">
        <v>1111</v>
      </c>
      <c r="K4429" t="s">
        <v>1095</v>
      </c>
      <c r="L4429" t="s">
        <v>1096</v>
      </c>
      <c r="M4429" t="s">
        <v>1097</v>
      </c>
      <c r="N4429" t="s">
        <v>1098</v>
      </c>
      <c r="O4429" t="s">
        <v>1004</v>
      </c>
      <c r="P4429" t="s">
        <v>868</v>
      </c>
      <c r="Q4429" s="11">
        <v>0</v>
      </c>
      <c r="R4429" s="11">
        <v>0</v>
      </c>
      <c r="S4429" s="11">
        <v>0</v>
      </c>
      <c r="T4429" s="11">
        <v>0</v>
      </c>
      <c r="U4429" s="11">
        <v>380800000</v>
      </c>
      <c r="V4429" s="11">
        <v>0</v>
      </c>
      <c r="W4429" s="11">
        <v>0</v>
      </c>
      <c r="X4429" s="11">
        <v>380800000</v>
      </c>
      <c r="Y4429" s="11">
        <v>0</v>
      </c>
      <c r="Z4429" s="11">
        <v>0</v>
      </c>
      <c r="AA4429" s="11">
        <v>0</v>
      </c>
      <c r="AB4429" s="11">
        <v>0</v>
      </c>
      <c r="AC4429" s="11">
        <v>0</v>
      </c>
      <c r="AD4429" s="11">
        <v>0</v>
      </c>
      <c r="AE4429" s="11">
        <v>0</v>
      </c>
      <c r="AF4429" s="11">
        <v>0</v>
      </c>
      <c r="AG4429" s="11">
        <v>0</v>
      </c>
      <c r="AH4429" s="11">
        <v>0</v>
      </c>
      <c r="AI4429" s="11">
        <v>0</v>
      </c>
      <c r="AJ4429" s="11">
        <v>0</v>
      </c>
      <c r="AK4429" s="11">
        <v>0</v>
      </c>
      <c r="AL4429" s="11">
        <v>0</v>
      </c>
      <c r="AM4429" s="11">
        <v>0</v>
      </c>
      <c r="AN4429" s="11">
        <v>0</v>
      </c>
      <c r="AO44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29" s="11">
        <f>Table_PBS_SQL_DB2_PBSSQL_PBS_NDP_Tina_CG_QtrlyPerformance_Final[[#This Row],[GOU REL]]+Table_PBS_SQL_DB2_PBSSQL_PBS_NDP_Tina_CG_QtrlyPerformance_Final[[#This Row],[EXT REL]]</f>
        <v>0</v>
      </c>
      <c r="AT4429" s="11">
        <f>Table_PBS_SQL_DB2_PBSSQL_PBS_NDP_Tina_CG_QtrlyPerformance_Final[[#This Row],[GOU EXP]]+Table_PBS_SQL_DB2_PBSSQL_PBS_NDP_Tina_CG_QtrlyPerformance_Final[[#This Row],[EXT EXP]]</f>
        <v>0</v>
      </c>
      <c r="AU4429" s="11" t="str">
        <f>IF(Table_PBS_SQL_DB2_PBSSQL_PBS_NDP_Tina_CG_QtrlyPerformance_Final[[#This Row],[Item_Code]]&gt;"300000", "Capital", "Recurrent")</f>
        <v>Recurrent</v>
      </c>
    </row>
    <row r="4430" spans="1:47" x14ac:dyDescent="0.25">
      <c r="A4430" t="s">
        <v>33</v>
      </c>
      <c r="B4430" t="s">
        <v>34</v>
      </c>
      <c r="C4430" t="s">
        <v>31</v>
      </c>
      <c r="D4430" t="s">
        <v>1031</v>
      </c>
      <c r="E4430" t="s">
        <v>75</v>
      </c>
      <c r="F4430" t="s">
        <v>1042</v>
      </c>
      <c r="G4430" t="s">
        <v>97</v>
      </c>
      <c r="H4430" t="s">
        <v>1089</v>
      </c>
      <c r="I4430" t="s">
        <v>467</v>
      </c>
      <c r="J4430" t="s">
        <v>1111</v>
      </c>
      <c r="K4430" t="s">
        <v>1095</v>
      </c>
      <c r="L4430" t="s">
        <v>1096</v>
      </c>
      <c r="M4430" t="s">
        <v>1097</v>
      </c>
      <c r="N4430" t="s">
        <v>1098</v>
      </c>
      <c r="O4430" t="s">
        <v>1107</v>
      </c>
      <c r="P4430" t="s">
        <v>1108</v>
      </c>
      <c r="Q4430" s="11">
        <v>0</v>
      </c>
      <c r="R4430" s="11">
        <v>0</v>
      </c>
      <c r="S4430" s="11">
        <v>0</v>
      </c>
      <c r="T4430" s="11">
        <v>0</v>
      </c>
      <c r="U4430" s="11">
        <v>172000000</v>
      </c>
      <c r="V4430" s="11">
        <v>0</v>
      </c>
      <c r="W4430" s="11">
        <v>0</v>
      </c>
      <c r="X4430" s="11">
        <v>172000000</v>
      </c>
      <c r="Y4430" s="11">
        <v>0</v>
      </c>
      <c r="Z4430" s="11">
        <v>0</v>
      </c>
      <c r="AA4430" s="11">
        <v>0</v>
      </c>
      <c r="AB4430" s="11">
        <v>0</v>
      </c>
      <c r="AC4430" s="11">
        <v>0</v>
      </c>
      <c r="AD4430" s="11">
        <v>0</v>
      </c>
      <c r="AE4430" s="11">
        <v>0</v>
      </c>
      <c r="AF4430" s="11">
        <v>0</v>
      </c>
      <c r="AG4430" s="11">
        <v>0</v>
      </c>
      <c r="AH4430" s="11">
        <v>0</v>
      </c>
      <c r="AI4430" s="11">
        <v>0</v>
      </c>
      <c r="AJ4430" s="11">
        <v>0</v>
      </c>
      <c r="AK4430" s="11">
        <v>0</v>
      </c>
      <c r="AL4430" s="11">
        <v>0</v>
      </c>
      <c r="AM4430" s="11">
        <v>0</v>
      </c>
      <c r="AN4430" s="11">
        <v>0</v>
      </c>
      <c r="AO44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30" s="11">
        <f>Table_PBS_SQL_DB2_PBSSQL_PBS_NDP_Tina_CG_QtrlyPerformance_Final[[#This Row],[GOU REL]]+Table_PBS_SQL_DB2_PBSSQL_PBS_NDP_Tina_CG_QtrlyPerformance_Final[[#This Row],[EXT REL]]</f>
        <v>0</v>
      </c>
      <c r="AT4430" s="11">
        <f>Table_PBS_SQL_DB2_PBSSQL_PBS_NDP_Tina_CG_QtrlyPerformance_Final[[#This Row],[GOU EXP]]+Table_PBS_SQL_DB2_PBSSQL_PBS_NDP_Tina_CG_QtrlyPerformance_Final[[#This Row],[EXT EXP]]</f>
        <v>0</v>
      </c>
      <c r="AU4430" s="11" t="str">
        <f>IF(Table_PBS_SQL_DB2_PBSSQL_PBS_NDP_Tina_CG_QtrlyPerformance_Final[[#This Row],[Item_Code]]&gt;"300000", "Capital", "Recurrent")</f>
        <v>Recurrent</v>
      </c>
    </row>
    <row r="4431" spans="1:47" x14ac:dyDescent="0.25">
      <c r="A4431" t="s">
        <v>33</v>
      </c>
      <c r="B4431" t="s">
        <v>34</v>
      </c>
      <c r="C4431" t="s">
        <v>31</v>
      </c>
      <c r="D4431" t="s">
        <v>1031</v>
      </c>
      <c r="E4431" t="s">
        <v>75</v>
      </c>
      <c r="F4431" t="s">
        <v>1042</v>
      </c>
      <c r="G4431" t="s">
        <v>97</v>
      </c>
      <c r="H4431" t="s">
        <v>1089</v>
      </c>
      <c r="I4431" t="s">
        <v>467</v>
      </c>
      <c r="J4431" t="s">
        <v>1111</v>
      </c>
      <c r="K4431" t="s">
        <v>784</v>
      </c>
      <c r="L4431" t="s">
        <v>786</v>
      </c>
      <c r="M4431" t="s">
        <v>1116</v>
      </c>
      <c r="N4431" t="s">
        <v>1117</v>
      </c>
      <c r="O4431" t="s">
        <v>906</v>
      </c>
      <c r="P4431" t="s">
        <v>907</v>
      </c>
      <c r="Q4431" s="11">
        <v>0</v>
      </c>
      <c r="R4431" s="11">
        <v>0</v>
      </c>
      <c r="S4431" s="11">
        <v>0</v>
      </c>
      <c r="T4431" s="11">
        <v>0</v>
      </c>
      <c r="U4431" s="11">
        <v>6000000</v>
      </c>
      <c r="V4431" s="11">
        <v>0</v>
      </c>
      <c r="W4431" s="11">
        <v>6000000</v>
      </c>
      <c r="X4431" s="11">
        <v>0</v>
      </c>
      <c r="Y4431" s="11">
        <v>0</v>
      </c>
      <c r="Z4431" s="11">
        <v>0</v>
      </c>
      <c r="AA4431" s="11">
        <v>0</v>
      </c>
      <c r="AB4431" s="11">
        <v>0</v>
      </c>
      <c r="AC4431" s="11">
        <v>0</v>
      </c>
      <c r="AD4431" s="11">
        <v>0</v>
      </c>
      <c r="AE4431" s="11">
        <v>0</v>
      </c>
      <c r="AF4431" s="11">
        <v>0</v>
      </c>
      <c r="AG4431" s="11">
        <v>3000000</v>
      </c>
      <c r="AH4431" s="11">
        <v>0</v>
      </c>
      <c r="AI4431" s="11">
        <v>0</v>
      </c>
      <c r="AJ4431" s="11">
        <v>0</v>
      </c>
      <c r="AK4431" s="11">
        <v>0</v>
      </c>
      <c r="AL4431" s="11">
        <v>3000000</v>
      </c>
      <c r="AM4431" s="11">
        <v>0</v>
      </c>
      <c r="AN4431" s="11">
        <v>0</v>
      </c>
      <c r="AO44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v>
      </c>
      <c r="AP44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v>
      </c>
      <c r="AR44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31" s="11">
        <f>Table_PBS_SQL_DB2_PBSSQL_PBS_NDP_Tina_CG_QtrlyPerformance_Final[[#This Row],[GOU REL]]+Table_PBS_SQL_DB2_PBSSQL_PBS_NDP_Tina_CG_QtrlyPerformance_Final[[#This Row],[EXT REL]]</f>
        <v>3000000</v>
      </c>
      <c r="AT4431" s="11">
        <f>Table_PBS_SQL_DB2_PBSSQL_PBS_NDP_Tina_CG_QtrlyPerformance_Final[[#This Row],[GOU EXP]]+Table_PBS_SQL_DB2_PBSSQL_PBS_NDP_Tina_CG_QtrlyPerformance_Final[[#This Row],[EXT EXP]]</f>
        <v>3000000</v>
      </c>
      <c r="AU4431" s="11" t="str">
        <f>IF(Table_PBS_SQL_DB2_PBSSQL_PBS_NDP_Tina_CG_QtrlyPerformance_Final[[#This Row],[Item_Code]]&gt;"300000", "Capital", "Recurrent")</f>
        <v>Recurrent</v>
      </c>
    </row>
    <row r="4432" spans="1:47" x14ac:dyDescent="0.25">
      <c r="A4432" t="s">
        <v>33</v>
      </c>
      <c r="B4432" t="s">
        <v>34</v>
      </c>
      <c r="C4432" t="s">
        <v>31</v>
      </c>
      <c r="D4432" t="s">
        <v>1031</v>
      </c>
      <c r="E4432" t="s">
        <v>75</v>
      </c>
      <c r="F4432" t="s">
        <v>1042</v>
      </c>
      <c r="G4432" t="s">
        <v>97</v>
      </c>
      <c r="H4432" t="s">
        <v>1089</v>
      </c>
      <c r="I4432" t="s">
        <v>467</v>
      </c>
      <c r="J4432" t="s">
        <v>1111</v>
      </c>
      <c r="K4432" t="s">
        <v>784</v>
      </c>
      <c r="L4432" t="s">
        <v>786</v>
      </c>
      <c r="M4432" t="s">
        <v>1116</v>
      </c>
      <c r="N4432" t="s">
        <v>1117</v>
      </c>
      <c r="O4432" t="s">
        <v>1005</v>
      </c>
      <c r="P4432" t="s">
        <v>1006</v>
      </c>
      <c r="Q4432" s="11">
        <v>0</v>
      </c>
      <c r="R4432" s="11">
        <v>0</v>
      </c>
      <c r="S4432" s="11">
        <v>0</v>
      </c>
      <c r="T4432" s="11">
        <v>0</v>
      </c>
      <c r="U4432" s="11">
        <v>40000000</v>
      </c>
      <c r="V4432" s="11">
        <v>0</v>
      </c>
      <c r="W4432" s="11">
        <v>40000000</v>
      </c>
      <c r="X4432" s="11">
        <v>0</v>
      </c>
      <c r="Y4432" s="11">
        <v>0</v>
      </c>
      <c r="Z4432" s="11">
        <v>0</v>
      </c>
      <c r="AA4432" s="11">
        <v>0</v>
      </c>
      <c r="AB4432" s="11">
        <v>0</v>
      </c>
      <c r="AC4432" s="11">
        <v>0</v>
      </c>
      <c r="AD4432" s="11">
        <v>0</v>
      </c>
      <c r="AE4432" s="11">
        <v>0</v>
      </c>
      <c r="AF4432" s="11">
        <v>0</v>
      </c>
      <c r="AG4432" s="11">
        <v>20000000</v>
      </c>
      <c r="AH4432" s="11">
        <v>0</v>
      </c>
      <c r="AI4432" s="11">
        <v>0</v>
      </c>
      <c r="AJ4432" s="11">
        <v>0</v>
      </c>
      <c r="AK4432" s="11">
        <v>0</v>
      </c>
      <c r="AL4432" s="11">
        <v>19682000</v>
      </c>
      <c r="AM4432" s="11">
        <v>0</v>
      </c>
      <c r="AN4432" s="11">
        <v>0</v>
      </c>
      <c r="AO44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4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19682000</v>
      </c>
      <c r="AR44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32" s="11">
        <f>Table_PBS_SQL_DB2_PBSSQL_PBS_NDP_Tina_CG_QtrlyPerformance_Final[[#This Row],[GOU REL]]+Table_PBS_SQL_DB2_PBSSQL_PBS_NDP_Tina_CG_QtrlyPerformance_Final[[#This Row],[EXT REL]]</f>
        <v>20000000</v>
      </c>
      <c r="AT4432" s="11">
        <f>Table_PBS_SQL_DB2_PBSSQL_PBS_NDP_Tina_CG_QtrlyPerformance_Final[[#This Row],[GOU EXP]]+Table_PBS_SQL_DB2_PBSSQL_PBS_NDP_Tina_CG_QtrlyPerformance_Final[[#This Row],[EXT EXP]]</f>
        <v>19682000</v>
      </c>
      <c r="AU4432" s="11" t="str">
        <f>IF(Table_PBS_SQL_DB2_PBSSQL_PBS_NDP_Tina_CG_QtrlyPerformance_Final[[#This Row],[Item_Code]]&gt;"300000", "Capital", "Recurrent")</f>
        <v>Recurrent</v>
      </c>
    </row>
    <row r="4433" spans="1:47" x14ac:dyDescent="0.25">
      <c r="A4433" t="s">
        <v>33</v>
      </c>
      <c r="B4433" t="s">
        <v>34</v>
      </c>
      <c r="C4433" t="s">
        <v>31</v>
      </c>
      <c r="D4433" t="s">
        <v>1031</v>
      </c>
      <c r="E4433" t="s">
        <v>75</v>
      </c>
      <c r="F4433" t="s">
        <v>1042</v>
      </c>
      <c r="G4433" t="s">
        <v>97</v>
      </c>
      <c r="H4433" t="s">
        <v>1089</v>
      </c>
      <c r="I4433" t="s">
        <v>467</v>
      </c>
      <c r="J4433" t="s">
        <v>1111</v>
      </c>
      <c r="K4433" t="s">
        <v>784</v>
      </c>
      <c r="L4433" t="s">
        <v>786</v>
      </c>
      <c r="M4433" t="s">
        <v>1116</v>
      </c>
      <c r="N4433" t="s">
        <v>1117</v>
      </c>
      <c r="O4433" t="s">
        <v>922</v>
      </c>
      <c r="P4433" t="s">
        <v>923</v>
      </c>
      <c r="Q4433" s="11">
        <v>0</v>
      </c>
      <c r="R4433" s="11">
        <v>0</v>
      </c>
      <c r="S4433" s="11">
        <v>0</v>
      </c>
      <c r="T4433" s="11">
        <v>0</v>
      </c>
      <c r="U4433" s="11">
        <v>15000000</v>
      </c>
      <c r="V4433" s="11">
        <v>0</v>
      </c>
      <c r="W4433" s="11">
        <v>15000000</v>
      </c>
      <c r="X4433" s="11">
        <v>0</v>
      </c>
      <c r="Y4433" s="11">
        <v>0</v>
      </c>
      <c r="Z4433" s="11">
        <v>0</v>
      </c>
      <c r="AA4433" s="11">
        <v>0</v>
      </c>
      <c r="AB4433" s="11">
        <v>0</v>
      </c>
      <c r="AC4433" s="11">
        <v>0</v>
      </c>
      <c r="AD4433" s="11">
        <v>0</v>
      </c>
      <c r="AE4433" s="11">
        <v>0</v>
      </c>
      <c r="AF4433" s="11">
        <v>0</v>
      </c>
      <c r="AG4433" s="11">
        <v>0</v>
      </c>
      <c r="AH4433" s="11">
        <v>0</v>
      </c>
      <c r="AI4433" s="11">
        <v>0</v>
      </c>
      <c r="AJ4433" s="11">
        <v>0</v>
      </c>
      <c r="AK4433" s="11">
        <v>0</v>
      </c>
      <c r="AL4433" s="11">
        <v>0</v>
      </c>
      <c r="AM4433" s="11">
        <v>0</v>
      </c>
      <c r="AN4433" s="11">
        <v>0</v>
      </c>
      <c r="AO44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33" s="11">
        <f>Table_PBS_SQL_DB2_PBSSQL_PBS_NDP_Tina_CG_QtrlyPerformance_Final[[#This Row],[GOU REL]]+Table_PBS_SQL_DB2_PBSSQL_PBS_NDP_Tina_CG_QtrlyPerformance_Final[[#This Row],[EXT REL]]</f>
        <v>0</v>
      </c>
      <c r="AT4433" s="11">
        <f>Table_PBS_SQL_DB2_PBSSQL_PBS_NDP_Tina_CG_QtrlyPerformance_Final[[#This Row],[GOU EXP]]+Table_PBS_SQL_DB2_PBSSQL_PBS_NDP_Tina_CG_QtrlyPerformance_Final[[#This Row],[EXT EXP]]</f>
        <v>0</v>
      </c>
      <c r="AU4433" s="11" t="str">
        <f>IF(Table_PBS_SQL_DB2_PBSSQL_PBS_NDP_Tina_CG_QtrlyPerformance_Final[[#This Row],[Item_Code]]&gt;"300000", "Capital", "Recurrent")</f>
        <v>Recurrent</v>
      </c>
    </row>
    <row r="4434" spans="1:47" x14ac:dyDescent="0.25">
      <c r="A4434" t="s">
        <v>33</v>
      </c>
      <c r="B4434" t="s">
        <v>34</v>
      </c>
      <c r="C4434" t="s">
        <v>31</v>
      </c>
      <c r="D4434" t="s">
        <v>1031</v>
      </c>
      <c r="E4434" t="s">
        <v>75</v>
      </c>
      <c r="F4434" t="s">
        <v>1042</v>
      </c>
      <c r="G4434" t="s">
        <v>97</v>
      </c>
      <c r="H4434" t="s">
        <v>1089</v>
      </c>
      <c r="I4434" t="s">
        <v>467</v>
      </c>
      <c r="J4434" t="s">
        <v>1111</v>
      </c>
      <c r="K4434" t="s">
        <v>45</v>
      </c>
      <c r="L4434" t="s">
        <v>1103</v>
      </c>
      <c r="M4434" t="s">
        <v>1104</v>
      </c>
      <c r="N4434" t="s">
        <v>1105</v>
      </c>
      <c r="O4434" t="s">
        <v>906</v>
      </c>
      <c r="P4434" t="s">
        <v>907</v>
      </c>
      <c r="Q4434" s="11">
        <v>0</v>
      </c>
      <c r="R4434" s="11">
        <v>0</v>
      </c>
      <c r="S4434" s="11">
        <v>0</v>
      </c>
      <c r="T4434" s="11">
        <v>0</v>
      </c>
      <c r="U4434" s="11">
        <v>300000000</v>
      </c>
      <c r="V4434" s="11">
        <v>0</v>
      </c>
      <c r="W4434" s="11">
        <v>0</v>
      </c>
      <c r="X4434" s="11">
        <v>300000000</v>
      </c>
      <c r="Y4434" s="11">
        <v>0</v>
      </c>
      <c r="Z4434" s="11">
        <v>0</v>
      </c>
      <c r="AA4434" s="11">
        <v>0</v>
      </c>
      <c r="AB4434" s="11">
        <v>0</v>
      </c>
      <c r="AC4434" s="11">
        <v>0</v>
      </c>
      <c r="AD4434" s="11">
        <v>0</v>
      </c>
      <c r="AE4434" s="11">
        <v>0</v>
      </c>
      <c r="AF4434" s="11">
        <v>0</v>
      </c>
      <c r="AG4434" s="11">
        <v>0</v>
      </c>
      <c r="AH4434" s="11">
        <v>0</v>
      </c>
      <c r="AI4434" s="11">
        <v>0</v>
      </c>
      <c r="AJ4434" s="11">
        <v>0</v>
      </c>
      <c r="AK4434" s="11">
        <v>0</v>
      </c>
      <c r="AL4434" s="11">
        <v>0</v>
      </c>
      <c r="AM4434" s="11">
        <v>0</v>
      </c>
      <c r="AN4434" s="11">
        <v>0</v>
      </c>
      <c r="AO44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34" s="11">
        <f>Table_PBS_SQL_DB2_PBSSQL_PBS_NDP_Tina_CG_QtrlyPerformance_Final[[#This Row],[GOU REL]]+Table_PBS_SQL_DB2_PBSSQL_PBS_NDP_Tina_CG_QtrlyPerformance_Final[[#This Row],[EXT REL]]</f>
        <v>0</v>
      </c>
      <c r="AT4434" s="11">
        <f>Table_PBS_SQL_DB2_PBSSQL_PBS_NDP_Tina_CG_QtrlyPerformance_Final[[#This Row],[GOU EXP]]+Table_PBS_SQL_DB2_PBSSQL_PBS_NDP_Tina_CG_QtrlyPerformance_Final[[#This Row],[EXT EXP]]</f>
        <v>0</v>
      </c>
      <c r="AU4434" s="11" t="str">
        <f>IF(Table_PBS_SQL_DB2_PBSSQL_PBS_NDP_Tina_CG_QtrlyPerformance_Final[[#This Row],[Item_Code]]&gt;"300000", "Capital", "Recurrent")</f>
        <v>Recurrent</v>
      </c>
    </row>
    <row r="4435" spans="1:47" x14ac:dyDescent="0.25">
      <c r="A4435" t="s">
        <v>33</v>
      </c>
      <c r="B4435" t="s">
        <v>34</v>
      </c>
      <c r="C4435" t="s">
        <v>31</v>
      </c>
      <c r="D4435" t="s">
        <v>1031</v>
      </c>
      <c r="E4435" t="s">
        <v>75</v>
      </c>
      <c r="F4435" t="s">
        <v>1042</v>
      </c>
      <c r="G4435" t="s">
        <v>103</v>
      </c>
      <c r="H4435" t="s">
        <v>1126</v>
      </c>
      <c r="I4435" t="s">
        <v>493</v>
      </c>
      <c r="J4435" t="s">
        <v>1127</v>
      </c>
      <c r="K4435" t="s">
        <v>1128</v>
      </c>
      <c r="L4435" t="s">
        <v>1129</v>
      </c>
      <c r="M4435" t="s">
        <v>1133</v>
      </c>
      <c r="N4435" t="s">
        <v>1134</v>
      </c>
      <c r="O4435" t="s">
        <v>922</v>
      </c>
      <c r="P4435" t="s">
        <v>923</v>
      </c>
      <c r="Q4435" s="11">
        <v>0</v>
      </c>
      <c r="R4435" s="11">
        <v>0</v>
      </c>
      <c r="S4435" s="11">
        <v>0</v>
      </c>
      <c r="T4435" s="11">
        <v>0</v>
      </c>
      <c r="U4435" s="11">
        <v>640000000</v>
      </c>
      <c r="V4435" s="11">
        <v>0</v>
      </c>
      <c r="W4435" s="11">
        <v>640000000</v>
      </c>
      <c r="X4435" s="11">
        <v>0</v>
      </c>
      <c r="Y4435" s="11">
        <v>200000000</v>
      </c>
      <c r="Z4435" s="11">
        <v>138900000</v>
      </c>
      <c r="AA4435" s="11">
        <v>0</v>
      </c>
      <c r="AB4435" s="11">
        <v>0</v>
      </c>
      <c r="AC4435" s="11">
        <v>150000000</v>
      </c>
      <c r="AD4435" s="11">
        <v>142431800</v>
      </c>
      <c r="AE4435" s="11">
        <v>0</v>
      </c>
      <c r="AF4435" s="11">
        <v>0</v>
      </c>
      <c r="AG4435" s="11">
        <v>100000000</v>
      </c>
      <c r="AH4435" s="11">
        <v>132649100</v>
      </c>
      <c r="AI4435" s="11">
        <v>0</v>
      </c>
      <c r="AJ4435" s="11">
        <v>0</v>
      </c>
      <c r="AK4435" s="11">
        <v>190000000</v>
      </c>
      <c r="AL4435" s="11">
        <v>225885200</v>
      </c>
      <c r="AM4435" s="11">
        <v>0</v>
      </c>
      <c r="AN4435" s="11">
        <v>0</v>
      </c>
      <c r="AO44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640000000</v>
      </c>
      <c r="AP44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639866100</v>
      </c>
      <c r="AR44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35" s="11">
        <f>Table_PBS_SQL_DB2_PBSSQL_PBS_NDP_Tina_CG_QtrlyPerformance_Final[[#This Row],[GOU REL]]+Table_PBS_SQL_DB2_PBSSQL_PBS_NDP_Tina_CG_QtrlyPerformance_Final[[#This Row],[EXT REL]]</f>
        <v>640000000</v>
      </c>
      <c r="AT4435" s="11">
        <f>Table_PBS_SQL_DB2_PBSSQL_PBS_NDP_Tina_CG_QtrlyPerformance_Final[[#This Row],[GOU EXP]]+Table_PBS_SQL_DB2_PBSSQL_PBS_NDP_Tina_CG_QtrlyPerformance_Final[[#This Row],[EXT EXP]]</f>
        <v>639866100</v>
      </c>
      <c r="AU4435" s="11" t="str">
        <f>IF(Table_PBS_SQL_DB2_PBSSQL_PBS_NDP_Tina_CG_QtrlyPerformance_Final[[#This Row],[Item_Code]]&gt;"300000", "Capital", "Recurrent")</f>
        <v>Recurrent</v>
      </c>
    </row>
    <row r="4436" spans="1:47" x14ac:dyDescent="0.25">
      <c r="A4436" t="s">
        <v>33</v>
      </c>
      <c r="B4436" t="s">
        <v>34</v>
      </c>
      <c r="C4436" t="s">
        <v>31</v>
      </c>
      <c r="D4436" t="s">
        <v>1031</v>
      </c>
      <c r="E4436" t="s">
        <v>75</v>
      </c>
      <c r="F4436" t="s">
        <v>1042</v>
      </c>
      <c r="G4436" t="s">
        <v>103</v>
      </c>
      <c r="H4436" t="s">
        <v>1126</v>
      </c>
      <c r="I4436" t="s">
        <v>666</v>
      </c>
      <c r="J4436" t="s">
        <v>1132</v>
      </c>
      <c r="K4436" t="s">
        <v>1128</v>
      </c>
      <c r="L4436" t="s">
        <v>1129</v>
      </c>
      <c r="M4436" t="s">
        <v>1044</v>
      </c>
      <c r="N4436" t="s">
        <v>1045</v>
      </c>
      <c r="O4436" t="s">
        <v>1028</v>
      </c>
      <c r="P4436" t="s">
        <v>1029</v>
      </c>
      <c r="Q4436" s="11">
        <v>0</v>
      </c>
      <c r="R4436" s="11">
        <v>0</v>
      </c>
      <c r="S4436" s="11">
        <v>0</v>
      </c>
      <c r="T4436" s="11">
        <v>0</v>
      </c>
      <c r="U4436" s="11">
        <v>200000000</v>
      </c>
      <c r="V4436" s="11">
        <v>0</v>
      </c>
      <c r="W4436" s="11">
        <v>200000000</v>
      </c>
      <c r="X4436" s="11">
        <v>0</v>
      </c>
      <c r="Y4436" s="11">
        <v>0</v>
      </c>
      <c r="Z4436" s="11">
        <v>0</v>
      </c>
      <c r="AA4436" s="11">
        <v>0</v>
      </c>
      <c r="AB4436" s="11">
        <v>0</v>
      </c>
      <c r="AC4436" s="11">
        <v>0</v>
      </c>
      <c r="AD4436" s="11">
        <v>0</v>
      </c>
      <c r="AE4436" s="11">
        <v>0</v>
      </c>
      <c r="AF4436" s="11">
        <v>0</v>
      </c>
      <c r="AG4436" s="11">
        <v>100000000</v>
      </c>
      <c r="AH4436" s="11">
        <v>100000000</v>
      </c>
      <c r="AI4436" s="11">
        <v>0</v>
      </c>
      <c r="AJ4436" s="11">
        <v>0</v>
      </c>
      <c r="AK4436" s="11">
        <v>100000000</v>
      </c>
      <c r="AL4436" s="11">
        <v>100000000</v>
      </c>
      <c r="AM4436" s="11">
        <v>0</v>
      </c>
      <c r="AN4436" s="11">
        <v>0</v>
      </c>
      <c r="AO44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4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44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36" s="11">
        <f>Table_PBS_SQL_DB2_PBSSQL_PBS_NDP_Tina_CG_QtrlyPerformance_Final[[#This Row],[GOU REL]]+Table_PBS_SQL_DB2_PBSSQL_PBS_NDP_Tina_CG_QtrlyPerformance_Final[[#This Row],[EXT REL]]</f>
        <v>200000000</v>
      </c>
      <c r="AT4436" s="11">
        <f>Table_PBS_SQL_DB2_PBSSQL_PBS_NDP_Tina_CG_QtrlyPerformance_Final[[#This Row],[GOU EXP]]+Table_PBS_SQL_DB2_PBSSQL_PBS_NDP_Tina_CG_QtrlyPerformance_Final[[#This Row],[EXT EXP]]</f>
        <v>200000000</v>
      </c>
      <c r="AU4436" s="11" t="str">
        <f>IF(Table_PBS_SQL_DB2_PBSSQL_PBS_NDP_Tina_CG_QtrlyPerformance_Final[[#This Row],[Item_Code]]&gt;"300000", "Capital", "Recurrent")</f>
        <v>Recurrent</v>
      </c>
    </row>
    <row r="4437" spans="1:47" x14ac:dyDescent="0.25">
      <c r="A4437" t="s">
        <v>33</v>
      </c>
      <c r="B4437" t="s">
        <v>34</v>
      </c>
      <c r="C4437" t="s">
        <v>31</v>
      </c>
      <c r="D4437" t="s">
        <v>1031</v>
      </c>
      <c r="E4437" t="s">
        <v>75</v>
      </c>
      <c r="F4437" t="s">
        <v>1042</v>
      </c>
      <c r="G4437" t="s">
        <v>119</v>
      </c>
      <c r="H4437" t="s">
        <v>881</v>
      </c>
      <c r="I4437" t="s">
        <v>896</v>
      </c>
      <c r="J4437" t="s">
        <v>897</v>
      </c>
      <c r="K4437" t="s">
        <v>1135</v>
      </c>
      <c r="L4437" t="s">
        <v>1136</v>
      </c>
      <c r="M4437" t="s">
        <v>1044</v>
      </c>
      <c r="N4437" t="s">
        <v>1045</v>
      </c>
      <c r="O4437" t="s">
        <v>1083</v>
      </c>
      <c r="P4437" t="s">
        <v>1084</v>
      </c>
      <c r="Q4437" s="11">
        <v>0</v>
      </c>
      <c r="R4437" s="11">
        <v>0</v>
      </c>
      <c r="S4437" s="11">
        <v>0</v>
      </c>
      <c r="T4437" s="11">
        <v>0</v>
      </c>
      <c r="U4437" s="11">
        <v>0</v>
      </c>
      <c r="V4437" s="11">
        <v>0</v>
      </c>
      <c r="W4437" s="11">
        <v>0</v>
      </c>
      <c r="X4437" s="11">
        <v>0</v>
      </c>
      <c r="Y4437" s="11">
        <v>0</v>
      </c>
      <c r="Z4437" s="11">
        <v>0</v>
      </c>
      <c r="AA4437" s="11">
        <v>112861361</v>
      </c>
      <c r="AB4437" s="11">
        <v>90289088.800000012</v>
      </c>
      <c r="AC4437" s="11">
        <v>0</v>
      </c>
      <c r="AD4437" s="11">
        <v>0</v>
      </c>
      <c r="AE4437" s="11">
        <v>0</v>
      </c>
      <c r="AF4437" s="11">
        <v>0</v>
      </c>
      <c r="AG4437" s="11">
        <v>0</v>
      </c>
      <c r="AH4437" s="11">
        <v>0</v>
      </c>
      <c r="AI4437" s="11">
        <v>0</v>
      </c>
      <c r="AJ4437" s="11">
        <v>0</v>
      </c>
      <c r="AK4437" s="11">
        <v>0</v>
      </c>
      <c r="AL4437" s="11">
        <v>0</v>
      </c>
      <c r="AM4437" s="11">
        <v>0</v>
      </c>
      <c r="AN4437" s="11">
        <v>0</v>
      </c>
      <c r="AO44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112861361</v>
      </c>
      <c r="AQ44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90289088.800000012</v>
      </c>
      <c r="AS4437" s="11">
        <f>Table_PBS_SQL_DB2_PBSSQL_PBS_NDP_Tina_CG_QtrlyPerformance_Final[[#This Row],[GOU REL]]+Table_PBS_SQL_DB2_PBSSQL_PBS_NDP_Tina_CG_QtrlyPerformance_Final[[#This Row],[EXT REL]]</f>
        <v>112861361</v>
      </c>
      <c r="AT4437" s="11">
        <f>Table_PBS_SQL_DB2_PBSSQL_PBS_NDP_Tina_CG_QtrlyPerformance_Final[[#This Row],[GOU EXP]]+Table_PBS_SQL_DB2_PBSSQL_PBS_NDP_Tina_CG_QtrlyPerformance_Final[[#This Row],[EXT EXP]]</f>
        <v>90289088.800000012</v>
      </c>
      <c r="AU4437" s="11" t="str">
        <f>IF(Table_PBS_SQL_DB2_PBSSQL_PBS_NDP_Tina_CG_QtrlyPerformance_Final[[#This Row],[Item_Code]]&gt;"300000", "Capital", "Recurrent")</f>
        <v>Recurrent</v>
      </c>
    </row>
    <row r="4438" spans="1:47" x14ac:dyDescent="0.25">
      <c r="A4438" t="s">
        <v>33</v>
      </c>
      <c r="B4438" t="s">
        <v>34</v>
      </c>
      <c r="C4438" t="s">
        <v>31</v>
      </c>
      <c r="D4438" t="s">
        <v>1031</v>
      </c>
      <c r="E4438" t="s">
        <v>75</v>
      </c>
      <c r="F4438" t="s">
        <v>1042</v>
      </c>
      <c r="G4438" t="s">
        <v>119</v>
      </c>
      <c r="H4438" t="s">
        <v>881</v>
      </c>
      <c r="I4438" t="s">
        <v>896</v>
      </c>
      <c r="J4438" t="s">
        <v>897</v>
      </c>
      <c r="K4438" t="s">
        <v>1135</v>
      </c>
      <c r="L4438" t="s">
        <v>1136</v>
      </c>
      <c r="M4438" t="s">
        <v>1044</v>
      </c>
      <c r="N4438" t="s">
        <v>1045</v>
      </c>
      <c r="O4438" t="s">
        <v>934</v>
      </c>
      <c r="P4438" t="s">
        <v>935</v>
      </c>
      <c r="Q4438" s="11">
        <v>0</v>
      </c>
      <c r="R4438" s="11">
        <v>0</v>
      </c>
      <c r="S4438" s="11">
        <v>0</v>
      </c>
      <c r="T4438" s="11">
        <v>0</v>
      </c>
      <c r="U4438" s="11">
        <v>0</v>
      </c>
      <c r="V4438" s="11">
        <v>0</v>
      </c>
      <c r="W4438" s="11">
        <v>0</v>
      </c>
      <c r="X4438" s="11">
        <v>0</v>
      </c>
      <c r="Y4438" s="11">
        <v>0</v>
      </c>
      <c r="Z4438" s="11">
        <v>0</v>
      </c>
      <c r="AA4438" s="11">
        <v>205000000</v>
      </c>
      <c r="AB4438" s="11">
        <v>164000000</v>
      </c>
      <c r="AC4438" s="11">
        <v>0</v>
      </c>
      <c r="AD4438" s="11">
        <v>0</v>
      </c>
      <c r="AE4438" s="11">
        <v>0</v>
      </c>
      <c r="AF4438" s="11">
        <v>0</v>
      </c>
      <c r="AG4438" s="11">
        <v>0</v>
      </c>
      <c r="AH4438" s="11">
        <v>0</v>
      </c>
      <c r="AI4438" s="11">
        <v>0</v>
      </c>
      <c r="AJ4438" s="11">
        <v>0</v>
      </c>
      <c r="AK4438" s="11">
        <v>0</v>
      </c>
      <c r="AL4438" s="11">
        <v>0</v>
      </c>
      <c r="AM4438" s="11">
        <v>0</v>
      </c>
      <c r="AN4438" s="11">
        <v>0</v>
      </c>
      <c r="AO44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205000000</v>
      </c>
      <c r="AQ44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164000000</v>
      </c>
      <c r="AS4438" s="11">
        <f>Table_PBS_SQL_DB2_PBSSQL_PBS_NDP_Tina_CG_QtrlyPerformance_Final[[#This Row],[GOU REL]]+Table_PBS_SQL_DB2_PBSSQL_PBS_NDP_Tina_CG_QtrlyPerformance_Final[[#This Row],[EXT REL]]</f>
        <v>205000000</v>
      </c>
      <c r="AT4438" s="11">
        <f>Table_PBS_SQL_DB2_PBSSQL_PBS_NDP_Tina_CG_QtrlyPerformance_Final[[#This Row],[GOU EXP]]+Table_PBS_SQL_DB2_PBSSQL_PBS_NDP_Tina_CG_QtrlyPerformance_Final[[#This Row],[EXT EXP]]</f>
        <v>164000000</v>
      </c>
      <c r="AU4438" s="11" t="str">
        <f>IF(Table_PBS_SQL_DB2_PBSSQL_PBS_NDP_Tina_CG_QtrlyPerformance_Final[[#This Row],[Item_Code]]&gt;"300000", "Capital", "Recurrent")</f>
        <v>Capital</v>
      </c>
    </row>
    <row r="4439" spans="1:47" x14ac:dyDescent="0.25">
      <c r="A4439" t="s">
        <v>33</v>
      </c>
      <c r="B4439" t="s">
        <v>34</v>
      </c>
      <c r="C4439" t="s">
        <v>31</v>
      </c>
      <c r="D4439" t="s">
        <v>1031</v>
      </c>
      <c r="E4439" t="s">
        <v>87</v>
      </c>
      <c r="F4439" t="s">
        <v>1138</v>
      </c>
      <c r="G4439" t="s">
        <v>97</v>
      </c>
      <c r="H4439" t="s">
        <v>1089</v>
      </c>
      <c r="I4439" t="s">
        <v>493</v>
      </c>
      <c r="J4439" t="s">
        <v>1106</v>
      </c>
      <c r="K4439" t="s">
        <v>35</v>
      </c>
      <c r="L4439" t="s">
        <v>1090</v>
      </c>
      <c r="M4439" t="s">
        <v>1139</v>
      </c>
      <c r="N4439" t="s">
        <v>1140</v>
      </c>
      <c r="O4439" t="s">
        <v>1005</v>
      </c>
      <c r="P4439" t="s">
        <v>1006</v>
      </c>
      <c r="Q4439" s="11">
        <v>0</v>
      </c>
      <c r="R4439" s="11">
        <v>0</v>
      </c>
      <c r="S4439" s="11">
        <v>0</v>
      </c>
      <c r="T4439" s="11">
        <v>0</v>
      </c>
      <c r="U4439" s="11">
        <v>216000000</v>
      </c>
      <c r="V4439" s="11">
        <v>0</v>
      </c>
      <c r="W4439" s="11">
        <v>0</v>
      </c>
      <c r="X4439" s="11">
        <v>216000000</v>
      </c>
      <c r="Y4439" s="11">
        <v>0</v>
      </c>
      <c r="Z4439" s="11">
        <v>0</v>
      </c>
      <c r="AA4439" s="11">
        <v>0</v>
      </c>
      <c r="AB4439" s="11">
        <v>0</v>
      </c>
      <c r="AC4439" s="11">
        <v>0</v>
      </c>
      <c r="AD4439" s="11">
        <v>0</v>
      </c>
      <c r="AE4439" s="11">
        <v>0</v>
      </c>
      <c r="AF4439" s="11">
        <v>0</v>
      </c>
      <c r="AG4439" s="11">
        <v>0</v>
      </c>
      <c r="AH4439" s="11">
        <v>0</v>
      </c>
      <c r="AI4439" s="11">
        <v>0</v>
      </c>
      <c r="AJ4439" s="11">
        <v>0</v>
      </c>
      <c r="AK4439" s="11">
        <v>0</v>
      </c>
      <c r="AL4439" s="11">
        <v>0</v>
      </c>
      <c r="AM4439" s="11">
        <v>0</v>
      </c>
      <c r="AN4439" s="11">
        <v>0</v>
      </c>
      <c r="AO44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39" s="11">
        <f>Table_PBS_SQL_DB2_PBSSQL_PBS_NDP_Tina_CG_QtrlyPerformance_Final[[#This Row],[GOU REL]]+Table_PBS_SQL_DB2_PBSSQL_PBS_NDP_Tina_CG_QtrlyPerformance_Final[[#This Row],[EXT REL]]</f>
        <v>0</v>
      </c>
      <c r="AT4439" s="11">
        <f>Table_PBS_SQL_DB2_PBSSQL_PBS_NDP_Tina_CG_QtrlyPerformance_Final[[#This Row],[GOU EXP]]+Table_PBS_SQL_DB2_PBSSQL_PBS_NDP_Tina_CG_QtrlyPerformance_Final[[#This Row],[EXT EXP]]</f>
        <v>0</v>
      </c>
      <c r="AU4439" s="11" t="str">
        <f>IF(Table_PBS_SQL_DB2_PBSSQL_PBS_NDP_Tina_CG_QtrlyPerformance_Final[[#This Row],[Item_Code]]&gt;"300000", "Capital", "Recurrent")</f>
        <v>Recurrent</v>
      </c>
    </row>
    <row r="4440" spans="1:47" x14ac:dyDescent="0.25">
      <c r="A4440" t="s">
        <v>33</v>
      </c>
      <c r="B4440" t="s">
        <v>34</v>
      </c>
      <c r="C4440" t="s">
        <v>31</v>
      </c>
      <c r="D4440" t="s">
        <v>1031</v>
      </c>
      <c r="E4440" t="s">
        <v>87</v>
      </c>
      <c r="F4440" t="s">
        <v>1138</v>
      </c>
      <c r="G4440" t="s">
        <v>97</v>
      </c>
      <c r="H4440" t="s">
        <v>1089</v>
      </c>
      <c r="I4440" t="s">
        <v>467</v>
      </c>
      <c r="J4440" t="s">
        <v>1111</v>
      </c>
      <c r="K4440" t="s">
        <v>1099</v>
      </c>
      <c r="L4440" t="s">
        <v>1100</v>
      </c>
      <c r="M4440" t="s">
        <v>1139</v>
      </c>
      <c r="N4440" t="s">
        <v>1140</v>
      </c>
      <c r="O4440" t="s">
        <v>1005</v>
      </c>
      <c r="P4440" t="s">
        <v>1006</v>
      </c>
      <c r="Q4440" s="11">
        <v>0</v>
      </c>
      <c r="R4440" s="11">
        <v>0</v>
      </c>
      <c r="S4440" s="11">
        <v>0</v>
      </c>
      <c r="T4440" s="11">
        <v>0</v>
      </c>
      <c r="U4440" s="11">
        <v>1200000000</v>
      </c>
      <c r="V4440" s="11">
        <v>0</v>
      </c>
      <c r="W4440" s="11">
        <v>0</v>
      </c>
      <c r="X4440" s="11">
        <v>1200000000</v>
      </c>
      <c r="Y4440" s="11">
        <v>0</v>
      </c>
      <c r="Z4440" s="11">
        <v>0</v>
      </c>
      <c r="AA4440" s="11">
        <v>0</v>
      </c>
      <c r="AB4440" s="11">
        <v>0</v>
      </c>
      <c r="AC4440" s="11">
        <v>0</v>
      </c>
      <c r="AD4440" s="11">
        <v>0</v>
      </c>
      <c r="AE4440" s="11">
        <v>0</v>
      </c>
      <c r="AF4440" s="11">
        <v>0</v>
      </c>
      <c r="AG4440" s="11">
        <v>0</v>
      </c>
      <c r="AH4440" s="11">
        <v>0</v>
      </c>
      <c r="AI4440" s="11">
        <v>0</v>
      </c>
      <c r="AJ4440" s="11">
        <v>0</v>
      </c>
      <c r="AK4440" s="11">
        <v>0</v>
      </c>
      <c r="AL4440" s="11">
        <v>0</v>
      </c>
      <c r="AM4440" s="11">
        <v>0</v>
      </c>
      <c r="AN4440" s="11">
        <v>0</v>
      </c>
      <c r="AO44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40" s="11">
        <f>Table_PBS_SQL_DB2_PBSSQL_PBS_NDP_Tina_CG_QtrlyPerformance_Final[[#This Row],[GOU REL]]+Table_PBS_SQL_DB2_PBSSQL_PBS_NDP_Tina_CG_QtrlyPerformance_Final[[#This Row],[EXT REL]]</f>
        <v>0</v>
      </c>
      <c r="AT4440" s="11">
        <f>Table_PBS_SQL_DB2_PBSSQL_PBS_NDP_Tina_CG_QtrlyPerformance_Final[[#This Row],[GOU EXP]]+Table_PBS_SQL_DB2_PBSSQL_PBS_NDP_Tina_CG_QtrlyPerformance_Final[[#This Row],[EXT EXP]]</f>
        <v>0</v>
      </c>
      <c r="AU4440" s="11" t="str">
        <f>IF(Table_PBS_SQL_DB2_PBSSQL_PBS_NDP_Tina_CG_QtrlyPerformance_Final[[#This Row],[Item_Code]]&gt;"300000", "Capital", "Recurrent")</f>
        <v>Recurrent</v>
      </c>
    </row>
    <row r="4441" spans="1:47" x14ac:dyDescent="0.25">
      <c r="A4441" t="s">
        <v>33</v>
      </c>
      <c r="B4441" t="s">
        <v>34</v>
      </c>
      <c r="C4441" t="s">
        <v>31</v>
      </c>
      <c r="D4441" t="s">
        <v>1031</v>
      </c>
      <c r="E4441" t="s">
        <v>87</v>
      </c>
      <c r="F4441" t="s">
        <v>1138</v>
      </c>
      <c r="G4441" t="s">
        <v>119</v>
      </c>
      <c r="H4441" t="s">
        <v>881</v>
      </c>
      <c r="I4441" t="s">
        <v>493</v>
      </c>
      <c r="J4441" t="s">
        <v>1137</v>
      </c>
      <c r="K4441" t="s">
        <v>37</v>
      </c>
      <c r="L4441" t="s">
        <v>1039</v>
      </c>
      <c r="M4441" t="s">
        <v>876</v>
      </c>
      <c r="N4441" t="s">
        <v>1885</v>
      </c>
      <c r="O4441" t="s">
        <v>1085</v>
      </c>
      <c r="P4441" t="s">
        <v>1086</v>
      </c>
      <c r="Q4441" s="11">
        <v>0</v>
      </c>
      <c r="R4441" s="11">
        <v>0</v>
      </c>
      <c r="S4441" s="11">
        <v>0</v>
      </c>
      <c r="T4441" s="11">
        <v>0</v>
      </c>
      <c r="U4441" s="11">
        <v>300000000</v>
      </c>
      <c r="V4441" s="11">
        <v>0</v>
      </c>
      <c r="W4441" s="11">
        <v>300000000</v>
      </c>
      <c r="X4441" s="11">
        <v>0</v>
      </c>
      <c r="Y4441" s="11">
        <v>300000000</v>
      </c>
      <c r="Z4441" s="11">
        <v>0</v>
      </c>
      <c r="AA4441" s="11">
        <v>0</v>
      </c>
      <c r="AB4441" s="11">
        <v>0</v>
      </c>
      <c r="AC4441" s="11">
        <v>0</v>
      </c>
      <c r="AD4441" s="11">
        <v>300000000</v>
      </c>
      <c r="AE4441" s="11">
        <v>0</v>
      </c>
      <c r="AF4441" s="11">
        <v>0</v>
      </c>
      <c r="AG4441" s="11">
        <v>0</v>
      </c>
      <c r="AH4441" s="11">
        <v>0</v>
      </c>
      <c r="AI4441" s="11">
        <v>0</v>
      </c>
      <c r="AJ4441" s="11">
        <v>0</v>
      </c>
      <c r="AK4441" s="11">
        <v>0</v>
      </c>
      <c r="AL4441" s="11">
        <v>0</v>
      </c>
      <c r="AM4441" s="11">
        <v>0</v>
      </c>
      <c r="AN4441" s="11">
        <v>0</v>
      </c>
      <c r="AO44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300000000</v>
      </c>
      <c r="AP44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300000000</v>
      </c>
      <c r="AR44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41" s="11">
        <f>Table_PBS_SQL_DB2_PBSSQL_PBS_NDP_Tina_CG_QtrlyPerformance_Final[[#This Row],[GOU REL]]+Table_PBS_SQL_DB2_PBSSQL_PBS_NDP_Tina_CG_QtrlyPerformance_Final[[#This Row],[EXT REL]]</f>
        <v>300000000</v>
      </c>
      <c r="AT4441" s="11">
        <f>Table_PBS_SQL_DB2_PBSSQL_PBS_NDP_Tina_CG_QtrlyPerformance_Final[[#This Row],[GOU EXP]]+Table_PBS_SQL_DB2_PBSSQL_PBS_NDP_Tina_CG_QtrlyPerformance_Final[[#This Row],[EXT EXP]]</f>
        <v>300000000</v>
      </c>
      <c r="AU4441" s="11" t="str">
        <f>IF(Table_PBS_SQL_DB2_PBSSQL_PBS_NDP_Tina_CG_QtrlyPerformance_Final[[#This Row],[Item_Code]]&gt;"300000", "Capital", "Recurrent")</f>
        <v>Recurrent</v>
      </c>
    </row>
    <row r="4442" spans="1:47" x14ac:dyDescent="0.25">
      <c r="A4442" t="s">
        <v>33</v>
      </c>
      <c r="B4442" t="s">
        <v>34</v>
      </c>
      <c r="C4442" t="s">
        <v>31</v>
      </c>
      <c r="D4442" t="s">
        <v>1031</v>
      </c>
      <c r="E4442" t="s">
        <v>87</v>
      </c>
      <c r="F4442" t="s">
        <v>1138</v>
      </c>
      <c r="G4442" t="s">
        <v>119</v>
      </c>
      <c r="H4442" t="s">
        <v>881</v>
      </c>
      <c r="I4442" t="s">
        <v>493</v>
      </c>
      <c r="J4442" t="s">
        <v>1137</v>
      </c>
      <c r="K4442" t="s">
        <v>37</v>
      </c>
      <c r="L4442" t="s">
        <v>1039</v>
      </c>
      <c r="M4442" t="s">
        <v>876</v>
      </c>
      <c r="N4442" t="s">
        <v>1885</v>
      </c>
      <c r="O4442" t="s">
        <v>1005</v>
      </c>
      <c r="P4442" t="s">
        <v>1006</v>
      </c>
      <c r="Q4442" s="11">
        <v>0</v>
      </c>
      <c r="R4442" s="11">
        <v>0</v>
      </c>
      <c r="S4442" s="11">
        <v>0</v>
      </c>
      <c r="T4442" s="11">
        <v>0</v>
      </c>
      <c r="U4442" s="11">
        <v>700000000</v>
      </c>
      <c r="V4442" s="11">
        <v>0</v>
      </c>
      <c r="W4442" s="11">
        <v>700000000</v>
      </c>
      <c r="X4442" s="11">
        <v>0</v>
      </c>
      <c r="Y4442" s="11">
        <v>500000000</v>
      </c>
      <c r="Z4442" s="11">
        <v>40000000</v>
      </c>
      <c r="AA4442" s="11">
        <v>0</v>
      </c>
      <c r="AB4442" s="11">
        <v>0</v>
      </c>
      <c r="AC4442" s="11">
        <v>200000000</v>
      </c>
      <c r="AD4442" s="11">
        <v>610181867</v>
      </c>
      <c r="AE4442" s="11">
        <v>0</v>
      </c>
      <c r="AF4442" s="11">
        <v>0</v>
      </c>
      <c r="AG4442" s="11">
        <v>0</v>
      </c>
      <c r="AH4442" s="11">
        <v>0</v>
      </c>
      <c r="AI4442" s="11">
        <v>0</v>
      </c>
      <c r="AJ4442" s="11">
        <v>0</v>
      </c>
      <c r="AK4442" s="11">
        <v>0</v>
      </c>
      <c r="AL4442" s="11">
        <v>51375000</v>
      </c>
      <c r="AM4442" s="11">
        <v>0</v>
      </c>
      <c r="AN4442" s="11">
        <v>0</v>
      </c>
      <c r="AO444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700000000</v>
      </c>
      <c r="AP444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4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701556867</v>
      </c>
      <c r="AR444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42" s="11">
        <f>Table_PBS_SQL_DB2_PBSSQL_PBS_NDP_Tina_CG_QtrlyPerformance_Final[[#This Row],[GOU REL]]+Table_PBS_SQL_DB2_PBSSQL_PBS_NDP_Tina_CG_QtrlyPerformance_Final[[#This Row],[EXT REL]]</f>
        <v>700000000</v>
      </c>
      <c r="AT4442" s="11">
        <f>Table_PBS_SQL_DB2_PBSSQL_PBS_NDP_Tina_CG_QtrlyPerformance_Final[[#This Row],[GOU EXP]]+Table_PBS_SQL_DB2_PBSSQL_PBS_NDP_Tina_CG_QtrlyPerformance_Final[[#This Row],[EXT EXP]]</f>
        <v>701556867</v>
      </c>
      <c r="AU4442" s="11" t="str">
        <f>IF(Table_PBS_SQL_DB2_PBSSQL_PBS_NDP_Tina_CG_QtrlyPerformance_Final[[#This Row],[Item_Code]]&gt;"300000", "Capital", "Recurrent")</f>
        <v>Recurrent</v>
      </c>
    </row>
    <row r="4443" spans="1:47" x14ac:dyDescent="0.25">
      <c r="A4443" t="s">
        <v>33</v>
      </c>
      <c r="B4443" t="s">
        <v>34</v>
      </c>
      <c r="C4443" t="s">
        <v>31</v>
      </c>
      <c r="D4443" t="s">
        <v>1031</v>
      </c>
      <c r="E4443" t="s">
        <v>97</v>
      </c>
      <c r="F4443" t="s">
        <v>1141</v>
      </c>
      <c r="G4443" t="s">
        <v>87</v>
      </c>
      <c r="H4443" t="s">
        <v>1033</v>
      </c>
      <c r="I4443" t="s">
        <v>493</v>
      </c>
      <c r="J4443" t="s">
        <v>1078</v>
      </c>
      <c r="K4443" t="s">
        <v>1079</v>
      </c>
      <c r="L4443" t="s">
        <v>1080</v>
      </c>
      <c r="M4443" t="s">
        <v>1142</v>
      </c>
      <c r="N4443" t="s">
        <v>1143</v>
      </c>
      <c r="O4443" t="s">
        <v>1005</v>
      </c>
      <c r="P4443" t="s">
        <v>1006</v>
      </c>
      <c r="Q4443" s="11">
        <v>0</v>
      </c>
      <c r="R4443" s="11">
        <v>0</v>
      </c>
      <c r="S4443" s="11">
        <v>0</v>
      </c>
      <c r="T4443" s="11">
        <v>0</v>
      </c>
      <c r="U4443" s="11">
        <v>50000000</v>
      </c>
      <c r="V4443" s="11">
        <v>0</v>
      </c>
      <c r="W4443" s="11">
        <v>50000000</v>
      </c>
      <c r="X4443" s="11">
        <v>0</v>
      </c>
      <c r="Y4443" s="11">
        <v>0</v>
      </c>
      <c r="Z4443" s="11">
        <v>0</v>
      </c>
      <c r="AA4443" s="11">
        <v>0</v>
      </c>
      <c r="AB4443" s="11">
        <v>0</v>
      </c>
      <c r="AC4443" s="11">
        <v>15000000</v>
      </c>
      <c r="AD4443" s="11">
        <v>12500000</v>
      </c>
      <c r="AE4443" s="11">
        <v>0</v>
      </c>
      <c r="AF4443" s="11">
        <v>0</v>
      </c>
      <c r="AG4443" s="11">
        <v>20000000</v>
      </c>
      <c r="AH4443" s="11">
        <v>18850000</v>
      </c>
      <c r="AI4443" s="11">
        <v>0</v>
      </c>
      <c r="AJ4443" s="11">
        <v>0</v>
      </c>
      <c r="AK4443" s="11">
        <v>15000000</v>
      </c>
      <c r="AL4443" s="11">
        <v>18650000</v>
      </c>
      <c r="AM4443" s="11">
        <v>0</v>
      </c>
      <c r="AN4443" s="11">
        <v>0</v>
      </c>
      <c r="AO444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44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4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50000000</v>
      </c>
      <c r="AR444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43" s="11">
        <f>Table_PBS_SQL_DB2_PBSSQL_PBS_NDP_Tina_CG_QtrlyPerformance_Final[[#This Row],[GOU REL]]+Table_PBS_SQL_DB2_PBSSQL_PBS_NDP_Tina_CG_QtrlyPerformance_Final[[#This Row],[EXT REL]]</f>
        <v>50000000</v>
      </c>
      <c r="AT4443" s="11">
        <f>Table_PBS_SQL_DB2_PBSSQL_PBS_NDP_Tina_CG_QtrlyPerformance_Final[[#This Row],[GOU EXP]]+Table_PBS_SQL_DB2_PBSSQL_PBS_NDP_Tina_CG_QtrlyPerformance_Final[[#This Row],[EXT EXP]]</f>
        <v>50000000</v>
      </c>
      <c r="AU4443" s="11" t="str">
        <f>IF(Table_PBS_SQL_DB2_PBSSQL_PBS_NDP_Tina_CG_QtrlyPerformance_Final[[#This Row],[Item_Code]]&gt;"300000", "Capital", "Recurrent")</f>
        <v>Recurrent</v>
      </c>
    </row>
    <row r="4444" spans="1:47" x14ac:dyDescent="0.25">
      <c r="A4444" t="s">
        <v>33</v>
      </c>
      <c r="B4444" t="s">
        <v>34</v>
      </c>
      <c r="C4444" t="s">
        <v>31</v>
      </c>
      <c r="D4444" t="s">
        <v>1031</v>
      </c>
      <c r="E4444" t="s">
        <v>97</v>
      </c>
      <c r="F4444" t="s">
        <v>1141</v>
      </c>
      <c r="G4444" t="s">
        <v>97</v>
      </c>
      <c r="H4444" t="s">
        <v>1089</v>
      </c>
      <c r="I4444" t="s">
        <v>467</v>
      </c>
      <c r="J4444" t="s">
        <v>1111</v>
      </c>
      <c r="K4444" t="s">
        <v>1099</v>
      </c>
      <c r="L4444" t="s">
        <v>1100</v>
      </c>
      <c r="M4444" t="s">
        <v>1142</v>
      </c>
      <c r="N4444" t="s">
        <v>1143</v>
      </c>
      <c r="O4444" t="s">
        <v>1005</v>
      </c>
      <c r="P4444" t="s">
        <v>1006</v>
      </c>
      <c r="Q4444" s="11">
        <v>0</v>
      </c>
      <c r="R4444" s="11">
        <v>0</v>
      </c>
      <c r="S4444" s="11">
        <v>0</v>
      </c>
      <c r="T4444" s="11">
        <v>0</v>
      </c>
      <c r="U4444" s="11">
        <v>275000000</v>
      </c>
      <c r="V4444" s="11">
        <v>0</v>
      </c>
      <c r="W4444" s="11">
        <v>0</v>
      </c>
      <c r="X4444" s="11">
        <v>275000000</v>
      </c>
      <c r="Y4444" s="11">
        <v>0</v>
      </c>
      <c r="Z4444" s="11">
        <v>0</v>
      </c>
      <c r="AA4444" s="11">
        <v>0</v>
      </c>
      <c r="AB4444" s="11">
        <v>0</v>
      </c>
      <c r="AC4444" s="11">
        <v>0</v>
      </c>
      <c r="AD4444" s="11">
        <v>0</v>
      </c>
      <c r="AE4444" s="11">
        <v>0</v>
      </c>
      <c r="AF4444" s="11">
        <v>0</v>
      </c>
      <c r="AG4444" s="11">
        <v>0</v>
      </c>
      <c r="AH4444" s="11">
        <v>0</v>
      </c>
      <c r="AI4444" s="11">
        <v>0</v>
      </c>
      <c r="AJ4444" s="11">
        <v>0</v>
      </c>
      <c r="AK4444" s="11">
        <v>0</v>
      </c>
      <c r="AL4444" s="11">
        <v>0</v>
      </c>
      <c r="AM4444" s="11">
        <v>0</v>
      </c>
      <c r="AN4444" s="11">
        <v>0</v>
      </c>
      <c r="AO444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4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4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4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44" s="11">
        <f>Table_PBS_SQL_DB2_PBSSQL_PBS_NDP_Tina_CG_QtrlyPerformance_Final[[#This Row],[GOU REL]]+Table_PBS_SQL_DB2_PBSSQL_PBS_NDP_Tina_CG_QtrlyPerformance_Final[[#This Row],[EXT REL]]</f>
        <v>0</v>
      </c>
      <c r="AT4444" s="11">
        <f>Table_PBS_SQL_DB2_PBSSQL_PBS_NDP_Tina_CG_QtrlyPerformance_Final[[#This Row],[GOU EXP]]+Table_PBS_SQL_DB2_PBSSQL_PBS_NDP_Tina_CG_QtrlyPerformance_Final[[#This Row],[EXT EXP]]</f>
        <v>0</v>
      </c>
      <c r="AU4444" s="11" t="str">
        <f>IF(Table_PBS_SQL_DB2_PBSSQL_PBS_NDP_Tina_CG_QtrlyPerformance_Final[[#This Row],[Item_Code]]&gt;"300000", "Capital", "Recurrent")</f>
        <v>Recurrent</v>
      </c>
    </row>
    <row r="4445" spans="1:47" x14ac:dyDescent="0.25">
      <c r="A4445" t="s">
        <v>33</v>
      </c>
      <c r="B4445" t="s">
        <v>34</v>
      </c>
      <c r="C4445" t="s">
        <v>31</v>
      </c>
      <c r="D4445" t="s">
        <v>1031</v>
      </c>
      <c r="E4445" t="s">
        <v>97</v>
      </c>
      <c r="F4445" t="s">
        <v>1141</v>
      </c>
      <c r="G4445" t="s">
        <v>103</v>
      </c>
      <c r="H4445" t="s">
        <v>1126</v>
      </c>
      <c r="I4445" t="s">
        <v>666</v>
      </c>
      <c r="J4445" t="s">
        <v>1132</v>
      </c>
      <c r="K4445" t="s">
        <v>1128</v>
      </c>
      <c r="L4445" t="s">
        <v>1129</v>
      </c>
      <c r="M4445" t="s">
        <v>1142</v>
      </c>
      <c r="N4445" t="s">
        <v>1143</v>
      </c>
      <c r="O4445" t="s">
        <v>1064</v>
      </c>
      <c r="P4445" t="s">
        <v>1065</v>
      </c>
      <c r="Q4445" s="11">
        <v>0</v>
      </c>
      <c r="R4445" s="11">
        <v>0</v>
      </c>
      <c r="S4445" s="11">
        <v>0</v>
      </c>
      <c r="T4445" s="11">
        <v>0</v>
      </c>
      <c r="U4445" s="11">
        <v>14000000</v>
      </c>
      <c r="V4445" s="11">
        <v>0</v>
      </c>
      <c r="W4445" s="11">
        <v>14000000</v>
      </c>
      <c r="X4445" s="11">
        <v>0</v>
      </c>
      <c r="Y4445" s="11">
        <v>0</v>
      </c>
      <c r="Z4445" s="11">
        <v>0</v>
      </c>
      <c r="AA4445" s="11">
        <v>0</v>
      </c>
      <c r="AB4445" s="11">
        <v>0</v>
      </c>
      <c r="AC4445" s="11">
        <v>0</v>
      </c>
      <c r="AD4445" s="11">
        <v>0</v>
      </c>
      <c r="AE4445" s="11">
        <v>0</v>
      </c>
      <c r="AF4445" s="11">
        <v>0</v>
      </c>
      <c r="AG4445" s="11">
        <v>10000000</v>
      </c>
      <c r="AH4445" s="11">
        <v>0</v>
      </c>
      <c r="AI4445" s="11">
        <v>0</v>
      </c>
      <c r="AJ4445" s="11">
        <v>0</v>
      </c>
      <c r="AK4445" s="11">
        <v>4000000</v>
      </c>
      <c r="AL4445" s="11">
        <v>0</v>
      </c>
      <c r="AM4445" s="11">
        <v>0</v>
      </c>
      <c r="AN4445" s="11">
        <v>0</v>
      </c>
      <c r="AO444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14000000</v>
      </c>
      <c r="AP444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4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4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45" s="11">
        <f>Table_PBS_SQL_DB2_PBSSQL_PBS_NDP_Tina_CG_QtrlyPerformance_Final[[#This Row],[GOU REL]]+Table_PBS_SQL_DB2_PBSSQL_PBS_NDP_Tina_CG_QtrlyPerformance_Final[[#This Row],[EXT REL]]</f>
        <v>14000000</v>
      </c>
      <c r="AT4445" s="11">
        <f>Table_PBS_SQL_DB2_PBSSQL_PBS_NDP_Tina_CG_QtrlyPerformance_Final[[#This Row],[GOU EXP]]+Table_PBS_SQL_DB2_PBSSQL_PBS_NDP_Tina_CG_QtrlyPerformance_Final[[#This Row],[EXT EXP]]</f>
        <v>0</v>
      </c>
      <c r="AU4445" s="11" t="str">
        <f>IF(Table_PBS_SQL_DB2_PBSSQL_PBS_NDP_Tina_CG_QtrlyPerformance_Final[[#This Row],[Item_Code]]&gt;"300000", "Capital", "Recurrent")</f>
        <v>Recurrent</v>
      </c>
    </row>
    <row r="4446" spans="1:47" x14ac:dyDescent="0.25">
      <c r="A4446" t="s">
        <v>33</v>
      </c>
      <c r="B4446" t="s">
        <v>34</v>
      </c>
      <c r="C4446" t="s">
        <v>31</v>
      </c>
      <c r="D4446" t="s">
        <v>1031</v>
      </c>
      <c r="E4446" t="s">
        <v>97</v>
      </c>
      <c r="F4446" t="s">
        <v>1141</v>
      </c>
      <c r="G4446" t="s">
        <v>103</v>
      </c>
      <c r="H4446" t="s">
        <v>1126</v>
      </c>
      <c r="I4446" t="s">
        <v>666</v>
      </c>
      <c r="J4446" t="s">
        <v>1132</v>
      </c>
      <c r="K4446" t="s">
        <v>1128</v>
      </c>
      <c r="L4446" t="s">
        <v>1129</v>
      </c>
      <c r="M4446" t="s">
        <v>1142</v>
      </c>
      <c r="N4446" t="s">
        <v>1143</v>
      </c>
      <c r="O4446" t="s">
        <v>922</v>
      </c>
      <c r="P4446" t="s">
        <v>923</v>
      </c>
      <c r="Q4446" s="11">
        <v>0</v>
      </c>
      <c r="R4446" s="11">
        <v>0</v>
      </c>
      <c r="S4446" s="11">
        <v>0</v>
      </c>
      <c r="T4446" s="11">
        <v>0</v>
      </c>
      <c r="U4446" s="11">
        <v>101955560</v>
      </c>
      <c r="V4446" s="11">
        <v>0</v>
      </c>
      <c r="W4446" s="11">
        <v>101955560</v>
      </c>
      <c r="X4446" s="11">
        <v>0</v>
      </c>
      <c r="Y4446" s="11">
        <v>0</v>
      </c>
      <c r="Z4446" s="11">
        <v>0</v>
      </c>
      <c r="AA4446" s="11">
        <v>0</v>
      </c>
      <c r="AB4446" s="11">
        <v>0</v>
      </c>
      <c r="AC4446" s="11">
        <v>30000000</v>
      </c>
      <c r="AD4446" s="11">
        <v>0</v>
      </c>
      <c r="AE4446" s="11">
        <v>0</v>
      </c>
      <c r="AF4446" s="11">
        <v>0</v>
      </c>
      <c r="AG4446" s="11">
        <v>35000000</v>
      </c>
      <c r="AH4446" s="11">
        <v>15000000</v>
      </c>
      <c r="AI4446" s="11">
        <v>0</v>
      </c>
      <c r="AJ4446" s="11">
        <v>0</v>
      </c>
      <c r="AK4446" s="11">
        <v>36955560</v>
      </c>
      <c r="AL4446" s="11">
        <v>86955560</v>
      </c>
      <c r="AM4446" s="11">
        <v>0</v>
      </c>
      <c r="AN4446" s="11">
        <v>0</v>
      </c>
      <c r="AO444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101955560</v>
      </c>
      <c r="AP444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4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101955560</v>
      </c>
      <c r="AR444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46" s="11">
        <f>Table_PBS_SQL_DB2_PBSSQL_PBS_NDP_Tina_CG_QtrlyPerformance_Final[[#This Row],[GOU REL]]+Table_PBS_SQL_DB2_PBSSQL_PBS_NDP_Tina_CG_QtrlyPerformance_Final[[#This Row],[EXT REL]]</f>
        <v>101955560</v>
      </c>
      <c r="AT4446" s="11">
        <f>Table_PBS_SQL_DB2_PBSSQL_PBS_NDP_Tina_CG_QtrlyPerformance_Final[[#This Row],[GOU EXP]]+Table_PBS_SQL_DB2_PBSSQL_PBS_NDP_Tina_CG_QtrlyPerformance_Final[[#This Row],[EXT EXP]]</f>
        <v>101955560</v>
      </c>
      <c r="AU4446" s="11" t="str">
        <f>IF(Table_PBS_SQL_DB2_PBSSQL_PBS_NDP_Tina_CG_QtrlyPerformance_Final[[#This Row],[Item_Code]]&gt;"300000", "Capital", "Recurrent")</f>
        <v>Recurrent</v>
      </c>
    </row>
    <row r="4447" spans="1:47" x14ac:dyDescent="0.25">
      <c r="A4447" t="s">
        <v>33</v>
      </c>
      <c r="B4447" t="s">
        <v>34</v>
      </c>
      <c r="C4447" t="s">
        <v>31</v>
      </c>
      <c r="D4447" t="s">
        <v>1031</v>
      </c>
      <c r="E4447" t="s">
        <v>97</v>
      </c>
      <c r="F4447" t="s">
        <v>1141</v>
      </c>
      <c r="G4447" t="s">
        <v>119</v>
      </c>
      <c r="H4447" t="s">
        <v>881</v>
      </c>
      <c r="I4447" t="s">
        <v>896</v>
      </c>
      <c r="J4447" t="s">
        <v>897</v>
      </c>
      <c r="K4447" t="s">
        <v>1135</v>
      </c>
      <c r="L4447" t="s">
        <v>1136</v>
      </c>
      <c r="M4447" t="s">
        <v>1142</v>
      </c>
      <c r="N4447" t="s">
        <v>1143</v>
      </c>
      <c r="O4447" t="s">
        <v>904</v>
      </c>
      <c r="P4447" t="s">
        <v>905</v>
      </c>
      <c r="Q4447" s="11">
        <v>0</v>
      </c>
      <c r="R4447" s="11">
        <v>0</v>
      </c>
      <c r="S4447" s="11">
        <v>0</v>
      </c>
      <c r="T4447" s="11">
        <v>0</v>
      </c>
      <c r="U4447" s="11">
        <v>0</v>
      </c>
      <c r="V4447" s="11">
        <v>0</v>
      </c>
      <c r="W4447" s="11">
        <v>0</v>
      </c>
      <c r="X4447" s="11">
        <v>0</v>
      </c>
      <c r="Y4447" s="11">
        <v>0</v>
      </c>
      <c r="Z4447" s="11">
        <v>0</v>
      </c>
      <c r="AA4447" s="11">
        <v>12500010</v>
      </c>
      <c r="AB4447" s="11">
        <v>10000008</v>
      </c>
      <c r="AC4447" s="11">
        <v>0</v>
      </c>
      <c r="AD4447" s="11">
        <v>0</v>
      </c>
      <c r="AE4447" s="11">
        <v>12500010</v>
      </c>
      <c r="AF4447" s="11">
        <v>10000008</v>
      </c>
      <c r="AG4447" s="11">
        <v>0</v>
      </c>
      <c r="AH4447" s="11">
        <v>0</v>
      </c>
      <c r="AI4447" s="11">
        <v>12500010</v>
      </c>
      <c r="AJ4447" s="11">
        <v>10000008</v>
      </c>
      <c r="AK4447" s="11">
        <v>0</v>
      </c>
      <c r="AL4447" s="11">
        <v>0</v>
      </c>
      <c r="AM4447" s="11">
        <v>0</v>
      </c>
      <c r="AN4447" s="11">
        <v>0</v>
      </c>
      <c r="AO444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4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37500030</v>
      </c>
      <c r="AQ444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4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30000024</v>
      </c>
      <c r="AS4447" s="11">
        <f>Table_PBS_SQL_DB2_PBSSQL_PBS_NDP_Tina_CG_QtrlyPerformance_Final[[#This Row],[GOU REL]]+Table_PBS_SQL_DB2_PBSSQL_PBS_NDP_Tina_CG_QtrlyPerformance_Final[[#This Row],[EXT REL]]</f>
        <v>37500030</v>
      </c>
      <c r="AT4447" s="11">
        <f>Table_PBS_SQL_DB2_PBSSQL_PBS_NDP_Tina_CG_QtrlyPerformance_Final[[#This Row],[GOU EXP]]+Table_PBS_SQL_DB2_PBSSQL_PBS_NDP_Tina_CG_QtrlyPerformance_Final[[#This Row],[EXT EXP]]</f>
        <v>30000024</v>
      </c>
      <c r="AU4447" s="11" t="str">
        <f>IF(Table_PBS_SQL_DB2_PBSSQL_PBS_NDP_Tina_CG_QtrlyPerformance_Final[[#This Row],[Item_Code]]&gt;"300000", "Capital", "Recurrent")</f>
        <v>Recurrent</v>
      </c>
    </row>
    <row r="4448" spans="1:47" x14ac:dyDescent="0.25">
      <c r="A4448" t="s">
        <v>33</v>
      </c>
      <c r="B4448" t="s">
        <v>34</v>
      </c>
      <c r="C4448" t="s">
        <v>31</v>
      </c>
      <c r="D4448" t="s">
        <v>1031</v>
      </c>
      <c r="E4448" t="s">
        <v>97</v>
      </c>
      <c r="F4448" t="s">
        <v>1141</v>
      </c>
      <c r="G4448" t="s">
        <v>119</v>
      </c>
      <c r="H4448" t="s">
        <v>881</v>
      </c>
      <c r="I4448" t="s">
        <v>493</v>
      </c>
      <c r="J4448" t="s">
        <v>1137</v>
      </c>
      <c r="K4448" t="s">
        <v>1135</v>
      </c>
      <c r="L4448" t="s">
        <v>1136</v>
      </c>
      <c r="M4448" t="s">
        <v>1142</v>
      </c>
      <c r="N4448" t="s">
        <v>1143</v>
      </c>
      <c r="O4448" t="s">
        <v>1085</v>
      </c>
      <c r="P4448" t="s">
        <v>1086</v>
      </c>
      <c r="Q4448" s="11">
        <v>0</v>
      </c>
      <c r="R4448" s="11">
        <v>0</v>
      </c>
      <c r="S4448" s="11">
        <v>0</v>
      </c>
      <c r="T4448" s="11">
        <v>0</v>
      </c>
      <c r="U4448" s="11">
        <v>2052636526</v>
      </c>
      <c r="V4448" s="11">
        <v>0</v>
      </c>
      <c r="W4448" s="11">
        <v>0</v>
      </c>
      <c r="X4448" s="11">
        <v>2052636526</v>
      </c>
      <c r="Y4448" s="11">
        <v>0</v>
      </c>
      <c r="Z4448" s="11">
        <v>0</v>
      </c>
      <c r="AA4448" s="11">
        <v>0</v>
      </c>
      <c r="AB4448" s="11">
        <v>0</v>
      </c>
      <c r="AC4448" s="11">
        <v>0</v>
      </c>
      <c r="AD4448" s="11">
        <v>0</v>
      </c>
      <c r="AE4448" s="11">
        <v>0</v>
      </c>
      <c r="AF4448" s="11">
        <v>0</v>
      </c>
      <c r="AG4448" s="11">
        <v>0</v>
      </c>
      <c r="AH4448" s="11">
        <v>0</v>
      </c>
      <c r="AI4448" s="11">
        <v>0</v>
      </c>
      <c r="AJ4448" s="11">
        <v>0</v>
      </c>
      <c r="AK4448" s="11">
        <v>0</v>
      </c>
      <c r="AL4448" s="11">
        <v>0</v>
      </c>
      <c r="AM4448" s="11">
        <v>0</v>
      </c>
      <c r="AN4448" s="11">
        <v>0</v>
      </c>
      <c r="AO444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4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4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4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48" s="11">
        <f>Table_PBS_SQL_DB2_PBSSQL_PBS_NDP_Tina_CG_QtrlyPerformance_Final[[#This Row],[GOU REL]]+Table_PBS_SQL_DB2_PBSSQL_PBS_NDP_Tina_CG_QtrlyPerformance_Final[[#This Row],[EXT REL]]</f>
        <v>0</v>
      </c>
      <c r="AT4448" s="11">
        <f>Table_PBS_SQL_DB2_PBSSQL_PBS_NDP_Tina_CG_QtrlyPerformance_Final[[#This Row],[GOU EXP]]+Table_PBS_SQL_DB2_PBSSQL_PBS_NDP_Tina_CG_QtrlyPerformance_Final[[#This Row],[EXT EXP]]</f>
        <v>0</v>
      </c>
      <c r="AU4448" s="11" t="str">
        <f>IF(Table_PBS_SQL_DB2_PBSSQL_PBS_NDP_Tina_CG_QtrlyPerformance_Final[[#This Row],[Item_Code]]&gt;"300000", "Capital", "Recurrent")</f>
        <v>Recurrent</v>
      </c>
    </row>
    <row r="4449" spans="1:47" x14ac:dyDescent="0.25">
      <c r="A4449" t="s">
        <v>47</v>
      </c>
      <c r="B4449" t="s">
        <v>48</v>
      </c>
      <c r="C4449" t="s">
        <v>31</v>
      </c>
      <c r="D4449" t="s">
        <v>1031</v>
      </c>
      <c r="E4449" t="s">
        <v>87</v>
      </c>
      <c r="F4449" t="s">
        <v>1138</v>
      </c>
      <c r="G4449" t="s">
        <v>31</v>
      </c>
      <c r="H4449" t="s">
        <v>1145</v>
      </c>
      <c r="I4449" t="s">
        <v>896</v>
      </c>
      <c r="J4449" t="s">
        <v>897</v>
      </c>
      <c r="K4449" t="s">
        <v>1146</v>
      </c>
      <c r="L4449" t="s">
        <v>1147</v>
      </c>
      <c r="M4449" t="s">
        <v>1148</v>
      </c>
      <c r="N4449" t="s">
        <v>1149</v>
      </c>
      <c r="O4449" t="s">
        <v>1479</v>
      </c>
      <c r="P4449" t="s">
        <v>1480</v>
      </c>
      <c r="Q4449" s="11">
        <v>0</v>
      </c>
      <c r="R4449" s="11">
        <v>0</v>
      </c>
      <c r="S4449" s="11">
        <v>0</v>
      </c>
      <c r="T4449" s="11">
        <v>0</v>
      </c>
      <c r="U4449" s="11">
        <v>0</v>
      </c>
      <c r="V4449" s="11">
        <v>0</v>
      </c>
      <c r="W4449" s="11">
        <v>0</v>
      </c>
      <c r="X4449" s="11">
        <v>0</v>
      </c>
      <c r="Y4449" s="11">
        <v>0</v>
      </c>
      <c r="Z4449" s="11">
        <v>0</v>
      </c>
      <c r="AA4449" s="11">
        <v>0</v>
      </c>
      <c r="AB4449" s="11">
        <v>0</v>
      </c>
      <c r="AC4449" s="11">
        <v>0</v>
      </c>
      <c r="AD4449" s="11">
        <v>0</v>
      </c>
      <c r="AE4449" s="11">
        <v>0</v>
      </c>
      <c r="AF4449" s="11">
        <v>0</v>
      </c>
      <c r="AG4449" s="11">
        <v>0</v>
      </c>
      <c r="AH4449" s="11">
        <v>0</v>
      </c>
      <c r="AI4449" s="11">
        <v>0</v>
      </c>
      <c r="AJ4449" s="11">
        <v>0</v>
      </c>
      <c r="AK4449" s="11">
        <v>0</v>
      </c>
      <c r="AL4449" s="11">
        <v>0</v>
      </c>
      <c r="AM4449" s="11">
        <v>460000</v>
      </c>
      <c r="AN4449" s="11">
        <v>460000</v>
      </c>
      <c r="AO444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4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460000</v>
      </c>
      <c r="AQ444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4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460000</v>
      </c>
      <c r="AS4449" s="11">
        <f>Table_PBS_SQL_DB2_PBSSQL_PBS_NDP_Tina_CG_QtrlyPerformance_Final[[#This Row],[GOU REL]]+Table_PBS_SQL_DB2_PBSSQL_PBS_NDP_Tina_CG_QtrlyPerformance_Final[[#This Row],[EXT REL]]</f>
        <v>460000</v>
      </c>
      <c r="AT4449" s="11">
        <f>Table_PBS_SQL_DB2_PBSSQL_PBS_NDP_Tina_CG_QtrlyPerformance_Final[[#This Row],[GOU EXP]]+Table_PBS_SQL_DB2_PBSSQL_PBS_NDP_Tina_CG_QtrlyPerformance_Final[[#This Row],[EXT EXP]]</f>
        <v>460000</v>
      </c>
      <c r="AU4449" s="11" t="str">
        <f>IF(Table_PBS_SQL_DB2_PBSSQL_PBS_NDP_Tina_CG_QtrlyPerformance_Final[[#This Row],[Item_Code]]&gt;"300000", "Capital", "Recurrent")</f>
        <v>Recurrent</v>
      </c>
    </row>
    <row r="4450" spans="1:47" x14ac:dyDescent="0.25">
      <c r="A4450" t="s">
        <v>47</v>
      </c>
      <c r="B4450" t="s">
        <v>48</v>
      </c>
      <c r="C4450" t="s">
        <v>31</v>
      </c>
      <c r="D4450" t="s">
        <v>1031</v>
      </c>
      <c r="E4450" t="s">
        <v>87</v>
      </c>
      <c r="F4450" t="s">
        <v>1138</v>
      </c>
      <c r="G4450" t="s">
        <v>31</v>
      </c>
      <c r="H4450" t="s">
        <v>1145</v>
      </c>
      <c r="I4450" t="s">
        <v>896</v>
      </c>
      <c r="J4450" t="s">
        <v>897</v>
      </c>
      <c r="K4450" t="s">
        <v>1146</v>
      </c>
      <c r="L4450" t="s">
        <v>1147</v>
      </c>
      <c r="M4450" t="s">
        <v>1148</v>
      </c>
      <c r="N4450" t="s">
        <v>1149</v>
      </c>
      <c r="O4450" t="s">
        <v>978</v>
      </c>
      <c r="P4450" t="s">
        <v>979</v>
      </c>
      <c r="Q4450" s="11">
        <v>0</v>
      </c>
      <c r="R4450" s="11">
        <v>0</v>
      </c>
      <c r="S4450" s="11">
        <v>0</v>
      </c>
      <c r="T4450" s="11">
        <v>0</v>
      </c>
      <c r="U4450" s="11">
        <v>0</v>
      </c>
      <c r="V4450" s="11">
        <v>0</v>
      </c>
      <c r="W4450" s="11">
        <v>0</v>
      </c>
      <c r="X4450" s="11">
        <v>0</v>
      </c>
      <c r="Y4450" s="11">
        <v>0</v>
      </c>
      <c r="Z4450" s="11">
        <v>0</v>
      </c>
      <c r="AA4450" s="11">
        <v>300000000</v>
      </c>
      <c r="AB4450" s="11">
        <v>255000000</v>
      </c>
      <c r="AC4450" s="11">
        <v>0</v>
      </c>
      <c r="AD4450" s="11">
        <v>0</v>
      </c>
      <c r="AE4450" s="11">
        <v>0</v>
      </c>
      <c r="AF4450" s="11">
        <v>0</v>
      </c>
      <c r="AG4450" s="11">
        <v>0</v>
      </c>
      <c r="AH4450" s="11">
        <v>0</v>
      </c>
      <c r="AI4450" s="11">
        <v>0</v>
      </c>
      <c r="AJ4450" s="11">
        <v>0</v>
      </c>
      <c r="AK4450" s="11">
        <v>0</v>
      </c>
      <c r="AL4450" s="11">
        <v>0</v>
      </c>
      <c r="AM4450" s="11">
        <v>0</v>
      </c>
      <c r="AN4450" s="11">
        <v>0</v>
      </c>
      <c r="AO445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5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300000000</v>
      </c>
      <c r="AQ445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5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255000000</v>
      </c>
      <c r="AS4450" s="11">
        <f>Table_PBS_SQL_DB2_PBSSQL_PBS_NDP_Tina_CG_QtrlyPerformance_Final[[#This Row],[GOU REL]]+Table_PBS_SQL_DB2_PBSSQL_PBS_NDP_Tina_CG_QtrlyPerformance_Final[[#This Row],[EXT REL]]</f>
        <v>300000000</v>
      </c>
      <c r="AT4450" s="11">
        <f>Table_PBS_SQL_DB2_PBSSQL_PBS_NDP_Tina_CG_QtrlyPerformance_Final[[#This Row],[GOU EXP]]+Table_PBS_SQL_DB2_PBSSQL_PBS_NDP_Tina_CG_QtrlyPerformance_Final[[#This Row],[EXT EXP]]</f>
        <v>255000000</v>
      </c>
      <c r="AU4450" s="11" t="str">
        <f>IF(Table_PBS_SQL_DB2_PBSSQL_PBS_NDP_Tina_CG_QtrlyPerformance_Final[[#This Row],[Item_Code]]&gt;"300000", "Capital", "Recurrent")</f>
        <v>Recurrent</v>
      </c>
    </row>
    <row r="4451" spans="1:47" x14ac:dyDescent="0.25">
      <c r="A4451" t="s">
        <v>47</v>
      </c>
      <c r="B4451" t="s">
        <v>48</v>
      </c>
      <c r="C4451" t="s">
        <v>31</v>
      </c>
      <c r="D4451" t="s">
        <v>1031</v>
      </c>
      <c r="E4451" t="s">
        <v>87</v>
      </c>
      <c r="F4451" t="s">
        <v>1138</v>
      </c>
      <c r="G4451" t="s">
        <v>31</v>
      </c>
      <c r="H4451" t="s">
        <v>1145</v>
      </c>
      <c r="I4451" t="s">
        <v>467</v>
      </c>
      <c r="J4451" t="s">
        <v>1150</v>
      </c>
      <c r="K4451" t="s">
        <v>1146</v>
      </c>
      <c r="L4451" t="s">
        <v>1147</v>
      </c>
      <c r="M4451" t="s">
        <v>1148</v>
      </c>
      <c r="N4451" t="s">
        <v>1149</v>
      </c>
      <c r="O4451" t="s">
        <v>1064</v>
      </c>
      <c r="P4451" t="s">
        <v>1065</v>
      </c>
      <c r="Q4451" s="11">
        <v>0</v>
      </c>
      <c r="R4451" s="11">
        <v>0</v>
      </c>
      <c r="S4451" s="11">
        <v>0</v>
      </c>
      <c r="T4451" s="11">
        <v>0</v>
      </c>
      <c r="U4451" s="11">
        <v>30000000</v>
      </c>
      <c r="V4451" s="11">
        <v>0</v>
      </c>
      <c r="W4451" s="11">
        <v>30000000</v>
      </c>
      <c r="X4451" s="11">
        <v>0</v>
      </c>
      <c r="Y4451" s="11">
        <v>3992000</v>
      </c>
      <c r="Z4451" s="11">
        <v>0</v>
      </c>
      <c r="AA4451" s="11">
        <v>0</v>
      </c>
      <c r="AB4451" s="11">
        <v>0</v>
      </c>
      <c r="AC4451" s="11">
        <v>11008000</v>
      </c>
      <c r="AD4451" s="11">
        <v>0</v>
      </c>
      <c r="AE4451" s="11">
        <v>0</v>
      </c>
      <c r="AF4451" s="11">
        <v>0</v>
      </c>
      <c r="AG4451" s="11">
        <v>3000000</v>
      </c>
      <c r="AH4451" s="11">
        <v>18000000</v>
      </c>
      <c r="AI4451" s="11">
        <v>0</v>
      </c>
      <c r="AJ4451" s="11">
        <v>0</v>
      </c>
      <c r="AK4451" s="11">
        <v>12000000</v>
      </c>
      <c r="AL4451" s="11">
        <v>304000</v>
      </c>
      <c r="AM4451" s="11">
        <v>0</v>
      </c>
      <c r="AN4451" s="11">
        <v>0</v>
      </c>
      <c r="AO445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30000000</v>
      </c>
      <c r="AP445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5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18304000</v>
      </c>
      <c r="AR445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51" s="11">
        <f>Table_PBS_SQL_DB2_PBSSQL_PBS_NDP_Tina_CG_QtrlyPerformance_Final[[#This Row],[GOU REL]]+Table_PBS_SQL_DB2_PBSSQL_PBS_NDP_Tina_CG_QtrlyPerformance_Final[[#This Row],[EXT REL]]</f>
        <v>30000000</v>
      </c>
      <c r="AT4451" s="11">
        <f>Table_PBS_SQL_DB2_PBSSQL_PBS_NDP_Tina_CG_QtrlyPerformance_Final[[#This Row],[GOU EXP]]+Table_PBS_SQL_DB2_PBSSQL_PBS_NDP_Tina_CG_QtrlyPerformance_Final[[#This Row],[EXT EXP]]</f>
        <v>18304000</v>
      </c>
      <c r="AU4451" s="11" t="str">
        <f>IF(Table_PBS_SQL_DB2_PBSSQL_PBS_NDP_Tina_CG_QtrlyPerformance_Final[[#This Row],[Item_Code]]&gt;"300000", "Capital", "Recurrent")</f>
        <v>Recurrent</v>
      </c>
    </row>
    <row r="4452" spans="1:47" x14ac:dyDescent="0.25">
      <c r="A4452" t="s">
        <v>47</v>
      </c>
      <c r="B4452" t="s">
        <v>48</v>
      </c>
      <c r="C4452" t="s">
        <v>31</v>
      </c>
      <c r="D4452" t="s">
        <v>1031</v>
      </c>
      <c r="E4452" t="s">
        <v>87</v>
      </c>
      <c r="F4452" t="s">
        <v>1138</v>
      </c>
      <c r="G4452" t="s">
        <v>31</v>
      </c>
      <c r="H4452" t="s">
        <v>1145</v>
      </c>
      <c r="I4452" t="s">
        <v>467</v>
      </c>
      <c r="J4452" t="s">
        <v>1150</v>
      </c>
      <c r="K4452" t="s">
        <v>1146</v>
      </c>
      <c r="L4452" t="s">
        <v>1147</v>
      </c>
      <c r="M4452" t="s">
        <v>1148</v>
      </c>
      <c r="N4452" t="s">
        <v>1149</v>
      </c>
      <c r="O4452" t="s">
        <v>1016</v>
      </c>
      <c r="P4452" t="s">
        <v>1017</v>
      </c>
      <c r="Q4452" s="11">
        <v>0</v>
      </c>
      <c r="R4452" s="11">
        <v>0</v>
      </c>
      <c r="S4452" s="11">
        <v>0</v>
      </c>
      <c r="T4452" s="11">
        <v>0</v>
      </c>
      <c r="U4452" s="11">
        <v>80000000</v>
      </c>
      <c r="V4452" s="11">
        <v>0</v>
      </c>
      <c r="W4452" s="11">
        <v>20000000</v>
      </c>
      <c r="X4452" s="11">
        <v>60000000</v>
      </c>
      <c r="Y4452" s="11">
        <v>0</v>
      </c>
      <c r="Z4452" s="11">
        <v>0</v>
      </c>
      <c r="AA4452" s="11">
        <v>0</v>
      </c>
      <c r="AB4452" s="11">
        <v>0</v>
      </c>
      <c r="AC4452" s="11">
        <v>10000000</v>
      </c>
      <c r="AD4452" s="11">
        <v>0</v>
      </c>
      <c r="AE4452" s="11">
        <v>0</v>
      </c>
      <c r="AF4452" s="11">
        <v>0</v>
      </c>
      <c r="AG4452" s="11">
        <v>10000000</v>
      </c>
      <c r="AH4452" s="11">
        <v>0</v>
      </c>
      <c r="AI4452" s="11">
        <v>0</v>
      </c>
      <c r="AJ4452" s="11">
        <v>0</v>
      </c>
      <c r="AK4452" s="11">
        <v>0</v>
      </c>
      <c r="AL4452" s="11">
        <v>19999981</v>
      </c>
      <c r="AM4452" s="11">
        <v>0</v>
      </c>
      <c r="AN4452" s="11">
        <v>0</v>
      </c>
      <c r="AO445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v>
      </c>
      <c r="AP445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5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19999981</v>
      </c>
      <c r="AR445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52" s="11">
        <f>Table_PBS_SQL_DB2_PBSSQL_PBS_NDP_Tina_CG_QtrlyPerformance_Final[[#This Row],[GOU REL]]+Table_PBS_SQL_DB2_PBSSQL_PBS_NDP_Tina_CG_QtrlyPerformance_Final[[#This Row],[EXT REL]]</f>
        <v>20000000</v>
      </c>
      <c r="AT4452" s="11">
        <f>Table_PBS_SQL_DB2_PBSSQL_PBS_NDP_Tina_CG_QtrlyPerformance_Final[[#This Row],[GOU EXP]]+Table_PBS_SQL_DB2_PBSSQL_PBS_NDP_Tina_CG_QtrlyPerformance_Final[[#This Row],[EXT EXP]]</f>
        <v>19999981</v>
      </c>
      <c r="AU4452" s="11" t="str">
        <f>IF(Table_PBS_SQL_DB2_PBSSQL_PBS_NDP_Tina_CG_QtrlyPerformance_Final[[#This Row],[Item_Code]]&gt;"300000", "Capital", "Recurrent")</f>
        <v>Recurrent</v>
      </c>
    </row>
    <row r="4453" spans="1:47" x14ac:dyDescent="0.25">
      <c r="A4453" t="s">
        <v>47</v>
      </c>
      <c r="B4453" t="s">
        <v>48</v>
      </c>
      <c r="C4453" t="s">
        <v>31</v>
      </c>
      <c r="D4453" t="s">
        <v>1031</v>
      </c>
      <c r="E4453" t="s">
        <v>87</v>
      </c>
      <c r="F4453" t="s">
        <v>1138</v>
      </c>
      <c r="G4453" t="s">
        <v>31</v>
      </c>
      <c r="H4453" t="s">
        <v>1145</v>
      </c>
      <c r="I4453" t="s">
        <v>467</v>
      </c>
      <c r="J4453" t="s">
        <v>1150</v>
      </c>
      <c r="K4453" t="s">
        <v>1146</v>
      </c>
      <c r="L4453" t="s">
        <v>1147</v>
      </c>
      <c r="M4453" t="s">
        <v>1148</v>
      </c>
      <c r="N4453" t="s">
        <v>1149</v>
      </c>
      <c r="O4453" t="s">
        <v>978</v>
      </c>
      <c r="P4453" t="s">
        <v>979</v>
      </c>
      <c r="Q4453" s="11">
        <v>0</v>
      </c>
      <c r="R4453" s="11">
        <v>0</v>
      </c>
      <c r="S4453" s="11">
        <v>0</v>
      </c>
      <c r="T4453" s="11">
        <v>0</v>
      </c>
      <c r="U4453" s="11">
        <v>2000000000</v>
      </c>
      <c r="V4453" s="11">
        <v>0</v>
      </c>
      <c r="W4453" s="11">
        <v>0</v>
      </c>
      <c r="X4453" s="11">
        <v>2000000000</v>
      </c>
      <c r="Y4453" s="11">
        <v>0</v>
      </c>
      <c r="Z4453" s="11">
        <v>0</v>
      </c>
      <c r="AA4453" s="11">
        <v>0</v>
      </c>
      <c r="AB4453" s="11">
        <v>0</v>
      </c>
      <c r="AC4453" s="11">
        <v>0</v>
      </c>
      <c r="AD4453" s="11">
        <v>0</v>
      </c>
      <c r="AE4453" s="11">
        <v>0</v>
      </c>
      <c r="AF4453" s="11">
        <v>0</v>
      </c>
      <c r="AG4453" s="11">
        <v>0</v>
      </c>
      <c r="AH4453" s="11">
        <v>0</v>
      </c>
      <c r="AI4453" s="11">
        <v>0</v>
      </c>
      <c r="AJ4453" s="11">
        <v>0</v>
      </c>
      <c r="AK4453" s="11">
        <v>0</v>
      </c>
      <c r="AL4453" s="11">
        <v>0</v>
      </c>
      <c r="AM4453" s="11">
        <v>0</v>
      </c>
      <c r="AN4453" s="11">
        <v>0</v>
      </c>
      <c r="AO445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5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5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5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53" s="11">
        <f>Table_PBS_SQL_DB2_PBSSQL_PBS_NDP_Tina_CG_QtrlyPerformance_Final[[#This Row],[GOU REL]]+Table_PBS_SQL_DB2_PBSSQL_PBS_NDP_Tina_CG_QtrlyPerformance_Final[[#This Row],[EXT REL]]</f>
        <v>0</v>
      </c>
      <c r="AT4453" s="11">
        <f>Table_PBS_SQL_DB2_PBSSQL_PBS_NDP_Tina_CG_QtrlyPerformance_Final[[#This Row],[GOU EXP]]+Table_PBS_SQL_DB2_PBSSQL_PBS_NDP_Tina_CG_QtrlyPerformance_Final[[#This Row],[EXT EXP]]</f>
        <v>0</v>
      </c>
      <c r="AU4453" s="11" t="str">
        <f>IF(Table_PBS_SQL_DB2_PBSSQL_PBS_NDP_Tina_CG_QtrlyPerformance_Final[[#This Row],[Item_Code]]&gt;"300000", "Capital", "Recurrent")</f>
        <v>Recurrent</v>
      </c>
    </row>
    <row r="4454" spans="1:47" x14ac:dyDescent="0.25">
      <c r="A4454" t="s">
        <v>47</v>
      </c>
      <c r="B4454" t="s">
        <v>48</v>
      </c>
      <c r="C4454" t="s">
        <v>31</v>
      </c>
      <c r="D4454" t="s">
        <v>1031</v>
      </c>
      <c r="E4454" t="s">
        <v>97</v>
      </c>
      <c r="F4454" t="s">
        <v>1141</v>
      </c>
      <c r="G4454" t="s">
        <v>31</v>
      </c>
      <c r="H4454" t="s">
        <v>1145</v>
      </c>
      <c r="I4454" t="s">
        <v>896</v>
      </c>
      <c r="J4454" t="s">
        <v>897</v>
      </c>
      <c r="K4454" t="s">
        <v>1151</v>
      </c>
      <c r="L4454" t="s">
        <v>1152</v>
      </c>
      <c r="M4454" t="s">
        <v>1153</v>
      </c>
      <c r="N4454" t="s">
        <v>1154</v>
      </c>
      <c r="O4454" t="s">
        <v>906</v>
      </c>
      <c r="P4454" t="s">
        <v>907</v>
      </c>
      <c r="Q4454" s="11">
        <v>0</v>
      </c>
      <c r="R4454" s="11">
        <v>0</v>
      </c>
      <c r="S4454" s="11">
        <v>0</v>
      </c>
      <c r="T4454" s="11">
        <v>0</v>
      </c>
      <c r="U4454" s="11">
        <v>0</v>
      </c>
      <c r="V4454" s="11">
        <v>0</v>
      </c>
      <c r="W4454" s="11">
        <v>0</v>
      </c>
      <c r="X4454" s="11">
        <v>0</v>
      </c>
      <c r="Y4454" s="11">
        <v>0</v>
      </c>
      <c r="Z4454" s="11">
        <v>0</v>
      </c>
      <c r="AA4454" s="11">
        <v>80000000</v>
      </c>
      <c r="AB4454" s="11">
        <v>24065356</v>
      </c>
      <c r="AC4454" s="11">
        <v>0</v>
      </c>
      <c r="AD4454" s="11">
        <v>0</v>
      </c>
      <c r="AE4454" s="11">
        <v>0</v>
      </c>
      <c r="AF4454" s="11">
        <v>0</v>
      </c>
      <c r="AG4454" s="11">
        <v>0</v>
      </c>
      <c r="AH4454" s="11">
        <v>0</v>
      </c>
      <c r="AI4454" s="11">
        <v>70000000</v>
      </c>
      <c r="AJ4454" s="11">
        <v>23651200</v>
      </c>
      <c r="AK4454" s="11">
        <v>0</v>
      </c>
      <c r="AL4454" s="11">
        <v>0</v>
      </c>
      <c r="AM4454" s="11">
        <v>20000000</v>
      </c>
      <c r="AN4454" s="11">
        <v>19976000</v>
      </c>
      <c r="AO445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5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170000000</v>
      </c>
      <c r="AQ445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5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67692556</v>
      </c>
      <c r="AS4454" s="11">
        <f>Table_PBS_SQL_DB2_PBSSQL_PBS_NDP_Tina_CG_QtrlyPerformance_Final[[#This Row],[GOU REL]]+Table_PBS_SQL_DB2_PBSSQL_PBS_NDP_Tina_CG_QtrlyPerformance_Final[[#This Row],[EXT REL]]</f>
        <v>170000000</v>
      </c>
      <c r="AT4454" s="11">
        <f>Table_PBS_SQL_DB2_PBSSQL_PBS_NDP_Tina_CG_QtrlyPerformance_Final[[#This Row],[GOU EXP]]+Table_PBS_SQL_DB2_PBSSQL_PBS_NDP_Tina_CG_QtrlyPerformance_Final[[#This Row],[EXT EXP]]</f>
        <v>67692556</v>
      </c>
      <c r="AU4454" s="11" t="str">
        <f>IF(Table_PBS_SQL_DB2_PBSSQL_PBS_NDP_Tina_CG_QtrlyPerformance_Final[[#This Row],[Item_Code]]&gt;"300000", "Capital", "Recurrent")</f>
        <v>Recurrent</v>
      </c>
    </row>
    <row r="4455" spans="1:47" x14ac:dyDescent="0.25">
      <c r="A4455" t="s">
        <v>47</v>
      </c>
      <c r="B4455" t="s">
        <v>48</v>
      </c>
      <c r="C4455" t="s">
        <v>31</v>
      </c>
      <c r="D4455" t="s">
        <v>1031</v>
      </c>
      <c r="E4455" t="s">
        <v>97</v>
      </c>
      <c r="F4455" t="s">
        <v>1141</v>
      </c>
      <c r="G4455" t="s">
        <v>31</v>
      </c>
      <c r="H4455" t="s">
        <v>1145</v>
      </c>
      <c r="I4455" t="s">
        <v>896</v>
      </c>
      <c r="J4455" t="s">
        <v>897</v>
      </c>
      <c r="K4455" t="s">
        <v>1151</v>
      </c>
      <c r="L4455" t="s">
        <v>1152</v>
      </c>
      <c r="M4455" t="s">
        <v>1153</v>
      </c>
      <c r="N4455" t="s">
        <v>1154</v>
      </c>
      <c r="O4455" t="s">
        <v>1083</v>
      </c>
      <c r="P4455" t="s">
        <v>1084</v>
      </c>
      <c r="Q4455" s="11">
        <v>0</v>
      </c>
      <c r="R4455" s="11">
        <v>0</v>
      </c>
      <c r="S4455" s="11">
        <v>0</v>
      </c>
      <c r="T4455" s="11">
        <v>0</v>
      </c>
      <c r="U4455" s="11">
        <v>0</v>
      </c>
      <c r="V4455" s="11">
        <v>0</v>
      </c>
      <c r="W4455" s="11">
        <v>0</v>
      </c>
      <c r="X4455" s="11">
        <v>0</v>
      </c>
      <c r="Y4455" s="11">
        <v>0</v>
      </c>
      <c r="Z4455" s="11">
        <v>0</v>
      </c>
      <c r="AA4455" s="11">
        <v>0</v>
      </c>
      <c r="AB4455" s="11">
        <v>0</v>
      </c>
      <c r="AC4455" s="11">
        <v>0</v>
      </c>
      <c r="AD4455" s="11">
        <v>0</v>
      </c>
      <c r="AE4455" s="11">
        <v>0</v>
      </c>
      <c r="AF4455" s="11">
        <v>0</v>
      </c>
      <c r="AG4455" s="11">
        <v>0</v>
      </c>
      <c r="AH4455" s="11">
        <v>0</v>
      </c>
      <c r="AI4455" s="11">
        <v>0</v>
      </c>
      <c r="AJ4455" s="11">
        <v>0</v>
      </c>
      <c r="AK4455" s="11">
        <v>0</v>
      </c>
      <c r="AL4455" s="11">
        <v>0</v>
      </c>
      <c r="AM4455" s="11">
        <v>30000000</v>
      </c>
      <c r="AN4455" s="11">
        <v>20500050</v>
      </c>
      <c r="AO445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5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30000000</v>
      </c>
      <c r="AQ445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5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20500050</v>
      </c>
      <c r="AS4455" s="11">
        <f>Table_PBS_SQL_DB2_PBSSQL_PBS_NDP_Tina_CG_QtrlyPerformance_Final[[#This Row],[GOU REL]]+Table_PBS_SQL_DB2_PBSSQL_PBS_NDP_Tina_CG_QtrlyPerformance_Final[[#This Row],[EXT REL]]</f>
        <v>30000000</v>
      </c>
      <c r="AT4455" s="11">
        <f>Table_PBS_SQL_DB2_PBSSQL_PBS_NDP_Tina_CG_QtrlyPerformance_Final[[#This Row],[GOU EXP]]+Table_PBS_SQL_DB2_PBSSQL_PBS_NDP_Tina_CG_QtrlyPerformance_Final[[#This Row],[EXT EXP]]</f>
        <v>20500050</v>
      </c>
      <c r="AU4455" s="11" t="str">
        <f>IF(Table_PBS_SQL_DB2_PBSSQL_PBS_NDP_Tina_CG_QtrlyPerformance_Final[[#This Row],[Item_Code]]&gt;"300000", "Capital", "Recurrent")</f>
        <v>Recurrent</v>
      </c>
    </row>
    <row r="4456" spans="1:47" x14ac:dyDescent="0.25">
      <c r="A4456" t="s">
        <v>47</v>
      </c>
      <c r="B4456" t="s">
        <v>48</v>
      </c>
      <c r="C4456" t="s">
        <v>31</v>
      </c>
      <c r="D4456" t="s">
        <v>1031</v>
      </c>
      <c r="E4456" t="s">
        <v>97</v>
      </c>
      <c r="F4456" t="s">
        <v>1141</v>
      </c>
      <c r="G4456" t="s">
        <v>31</v>
      </c>
      <c r="H4456" t="s">
        <v>1145</v>
      </c>
      <c r="I4456" t="s">
        <v>896</v>
      </c>
      <c r="J4456" t="s">
        <v>897</v>
      </c>
      <c r="K4456" t="s">
        <v>1151</v>
      </c>
      <c r="L4456" t="s">
        <v>1152</v>
      </c>
      <c r="M4456" t="s">
        <v>1153</v>
      </c>
      <c r="N4456" t="s">
        <v>1154</v>
      </c>
      <c r="O4456" t="s">
        <v>1192</v>
      </c>
      <c r="P4456" t="s">
        <v>1193</v>
      </c>
      <c r="Q4456" s="11">
        <v>0</v>
      </c>
      <c r="R4456" s="11">
        <v>0</v>
      </c>
      <c r="S4456" s="11">
        <v>0</v>
      </c>
      <c r="T4456" s="11">
        <v>0</v>
      </c>
      <c r="U4456" s="11">
        <v>0</v>
      </c>
      <c r="V4456" s="11">
        <v>0</v>
      </c>
      <c r="W4456" s="11">
        <v>0</v>
      </c>
      <c r="X4456" s="11">
        <v>0</v>
      </c>
      <c r="Y4456" s="11">
        <v>0</v>
      </c>
      <c r="Z4456" s="11">
        <v>0</v>
      </c>
      <c r="AA4456" s="11">
        <v>0</v>
      </c>
      <c r="AB4456" s="11">
        <v>0</v>
      </c>
      <c r="AC4456" s="11">
        <v>0</v>
      </c>
      <c r="AD4456" s="11">
        <v>0</v>
      </c>
      <c r="AE4456" s="11">
        <v>0</v>
      </c>
      <c r="AF4456" s="11">
        <v>0</v>
      </c>
      <c r="AG4456" s="11">
        <v>0</v>
      </c>
      <c r="AH4456" s="11">
        <v>0</v>
      </c>
      <c r="AI4456" s="11">
        <v>0</v>
      </c>
      <c r="AJ4456" s="11">
        <v>0</v>
      </c>
      <c r="AK4456" s="11">
        <v>0</v>
      </c>
      <c r="AL4456" s="11">
        <v>0</v>
      </c>
      <c r="AM4456" s="11">
        <v>220000000</v>
      </c>
      <c r="AN4456" s="11">
        <v>203034006</v>
      </c>
      <c r="AO445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5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220000000</v>
      </c>
      <c r="AQ445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5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203034006</v>
      </c>
      <c r="AS4456" s="11">
        <f>Table_PBS_SQL_DB2_PBSSQL_PBS_NDP_Tina_CG_QtrlyPerformance_Final[[#This Row],[GOU REL]]+Table_PBS_SQL_DB2_PBSSQL_PBS_NDP_Tina_CG_QtrlyPerformance_Final[[#This Row],[EXT REL]]</f>
        <v>220000000</v>
      </c>
      <c r="AT4456" s="11">
        <f>Table_PBS_SQL_DB2_PBSSQL_PBS_NDP_Tina_CG_QtrlyPerformance_Final[[#This Row],[GOU EXP]]+Table_PBS_SQL_DB2_PBSSQL_PBS_NDP_Tina_CG_QtrlyPerformance_Final[[#This Row],[EXT EXP]]</f>
        <v>203034006</v>
      </c>
      <c r="AU4456" s="11" t="str">
        <f>IF(Table_PBS_SQL_DB2_PBSSQL_PBS_NDP_Tina_CG_QtrlyPerformance_Final[[#This Row],[Item_Code]]&gt;"300000", "Capital", "Recurrent")</f>
        <v>Recurrent</v>
      </c>
    </row>
    <row r="4457" spans="1:47" x14ac:dyDescent="0.25">
      <c r="A4457" t="s">
        <v>47</v>
      </c>
      <c r="B4457" t="s">
        <v>48</v>
      </c>
      <c r="C4457" t="s">
        <v>31</v>
      </c>
      <c r="D4457" t="s">
        <v>1031</v>
      </c>
      <c r="E4457" t="s">
        <v>97</v>
      </c>
      <c r="F4457" t="s">
        <v>1141</v>
      </c>
      <c r="G4457" t="s">
        <v>31</v>
      </c>
      <c r="H4457" t="s">
        <v>1145</v>
      </c>
      <c r="I4457" t="s">
        <v>896</v>
      </c>
      <c r="J4457" t="s">
        <v>897</v>
      </c>
      <c r="K4457" t="s">
        <v>1151</v>
      </c>
      <c r="L4457" t="s">
        <v>1152</v>
      </c>
      <c r="M4457" t="s">
        <v>1153</v>
      </c>
      <c r="N4457" t="s">
        <v>1154</v>
      </c>
      <c r="O4457" t="s">
        <v>1004</v>
      </c>
      <c r="P4457" t="s">
        <v>868</v>
      </c>
      <c r="Q4457" s="11">
        <v>0</v>
      </c>
      <c r="R4457" s="11">
        <v>0</v>
      </c>
      <c r="S4457" s="11">
        <v>0</v>
      </c>
      <c r="T4457" s="11">
        <v>0</v>
      </c>
      <c r="U4457" s="11">
        <v>0</v>
      </c>
      <c r="V4457" s="11">
        <v>0</v>
      </c>
      <c r="W4457" s="11">
        <v>0</v>
      </c>
      <c r="X4457" s="11">
        <v>0</v>
      </c>
      <c r="Y4457" s="11">
        <v>0</v>
      </c>
      <c r="Z4457" s="11">
        <v>0</v>
      </c>
      <c r="AA4457" s="11">
        <v>80000000</v>
      </c>
      <c r="AB4457" s="11">
        <v>55175442</v>
      </c>
      <c r="AC4457" s="11">
        <v>0</v>
      </c>
      <c r="AD4457" s="11">
        <v>0</v>
      </c>
      <c r="AE4457" s="11">
        <v>0</v>
      </c>
      <c r="AF4457" s="11">
        <v>0</v>
      </c>
      <c r="AG4457" s="11">
        <v>0</v>
      </c>
      <c r="AH4457" s="11">
        <v>0</v>
      </c>
      <c r="AI4457" s="11">
        <v>80000000</v>
      </c>
      <c r="AJ4457" s="11">
        <v>44217047</v>
      </c>
      <c r="AK4457" s="11">
        <v>0</v>
      </c>
      <c r="AL4457" s="11">
        <v>0</v>
      </c>
      <c r="AM4457" s="11">
        <v>80000000</v>
      </c>
      <c r="AN4457" s="11">
        <v>79950000</v>
      </c>
      <c r="AO445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5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240000000</v>
      </c>
      <c r="AQ445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5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179342489</v>
      </c>
      <c r="AS4457" s="11">
        <f>Table_PBS_SQL_DB2_PBSSQL_PBS_NDP_Tina_CG_QtrlyPerformance_Final[[#This Row],[GOU REL]]+Table_PBS_SQL_DB2_PBSSQL_PBS_NDP_Tina_CG_QtrlyPerformance_Final[[#This Row],[EXT REL]]</f>
        <v>240000000</v>
      </c>
      <c r="AT4457" s="11">
        <f>Table_PBS_SQL_DB2_PBSSQL_PBS_NDP_Tina_CG_QtrlyPerformance_Final[[#This Row],[GOU EXP]]+Table_PBS_SQL_DB2_PBSSQL_PBS_NDP_Tina_CG_QtrlyPerformance_Final[[#This Row],[EXT EXP]]</f>
        <v>179342489</v>
      </c>
      <c r="AU4457" s="11" t="str">
        <f>IF(Table_PBS_SQL_DB2_PBSSQL_PBS_NDP_Tina_CG_QtrlyPerformance_Final[[#This Row],[Item_Code]]&gt;"300000", "Capital", "Recurrent")</f>
        <v>Recurrent</v>
      </c>
    </row>
    <row r="4458" spans="1:47" x14ac:dyDescent="0.25">
      <c r="A4458" t="s">
        <v>47</v>
      </c>
      <c r="B4458" t="s">
        <v>48</v>
      </c>
      <c r="C4458" t="s">
        <v>31</v>
      </c>
      <c r="D4458" t="s">
        <v>1031</v>
      </c>
      <c r="E4458" t="s">
        <v>97</v>
      </c>
      <c r="F4458" t="s">
        <v>1141</v>
      </c>
      <c r="G4458" t="s">
        <v>31</v>
      </c>
      <c r="H4458" t="s">
        <v>1145</v>
      </c>
      <c r="I4458" t="s">
        <v>467</v>
      </c>
      <c r="J4458" t="s">
        <v>1150</v>
      </c>
      <c r="K4458" t="s">
        <v>1151</v>
      </c>
      <c r="L4458" t="s">
        <v>1152</v>
      </c>
      <c r="M4458" t="s">
        <v>1153</v>
      </c>
      <c r="N4458" t="s">
        <v>1154</v>
      </c>
      <c r="O4458" t="s">
        <v>1064</v>
      </c>
      <c r="P4458" t="s">
        <v>1065</v>
      </c>
      <c r="Q4458" s="11">
        <v>0</v>
      </c>
      <c r="R4458" s="11">
        <v>0</v>
      </c>
      <c r="S4458" s="11">
        <v>0</v>
      </c>
      <c r="T4458" s="11">
        <v>0</v>
      </c>
      <c r="U4458" s="11">
        <v>233100000</v>
      </c>
      <c r="V4458" s="11">
        <v>0</v>
      </c>
      <c r="W4458" s="11">
        <v>155400000</v>
      </c>
      <c r="X4458" s="11">
        <v>77700000</v>
      </c>
      <c r="Y4458" s="11">
        <v>0</v>
      </c>
      <c r="Z4458" s="11">
        <v>0</v>
      </c>
      <c r="AA4458" s="11">
        <v>0</v>
      </c>
      <c r="AB4458" s="11">
        <v>0</v>
      </c>
      <c r="AC4458" s="11">
        <v>77700000</v>
      </c>
      <c r="AD4458" s="11">
        <v>70074922</v>
      </c>
      <c r="AE4458" s="11">
        <v>0</v>
      </c>
      <c r="AF4458" s="11">
        <v>0</v>
      </c>
      <c r="AG4458" s="11">
        <v>35000000</v>
      </c>
      <c r="AH4458" s="11">
        <v>11168169</v>
      </c>
      <c r="AI4458" s="11">
        <v>0</v>
      </c>
      <c r="AJ4458" s="11">
        <v>0</v>
      </c>
      <c r="AK4458" s="11">
        <v>42700000</v>
      </c>
      <c r="AL4458" s="11">
        <v>56467731</v>
      </c>
      <c r="AM4458" s="11">
        <v>0</v>
      </c>
      <c r="AN4458" s="11">
        <v>0</v>
      </c>
      <c r="AO445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155400000</v>
      </c>
      <c r="AP445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5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137710822</v>
      </c>
      <c r="AR445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58" s="11">
        <f>Table_PBS_SQL_DB2_PBSSQL_PBS_NDP_Tina_CG_QtrlyPerformance_Final[[#This Row],[GOU REL]]+Table_PBS_SQL_DB2_PBSSQL_PBS_NDP_Tina_CG_QtrlyPerformance_Final[[#This Row],[EXT REL]]</f>
        <v>155400000</v>
      </c>
      <c r="AT4458" s="11">
        <f>Table_PBS_SQL_DB2_PBSSQL_PBS_NDP_Tina_CG_QtrlyPerformance_Final[[#This Row],[GOU EXP]]+Table_PBS_SQL_DB2_PBSSQL_PBS_NDP_Tina_CG_QtrlyPerformance_Final[[#This Row],[EXT EXP]]</f>
        <v>137710822</v>
      </c>
      <c r="AU4458" s="11" t="str">
        <f>IF(Table_PBS_SQL_DB2_PBSSQL_PBS_NDP_Tina_CG_QtrlyPerformance_Final[[#This Row],[Item_Code]]&gt;"300000", "Capital", "Recurrent")</f>
        <v>Recurrent</v>
      </c>
    </row>
    <row r="4459" spans="1:47" x14ac:dyDescent="0.25">
      <c r="A4459" t="s">
        <v>47</v>
      </c>
      <c r="B4459" t="s">
        <v>48</v>
      </c>
      <c r="C4459" t="s">
        <v>31</v>
      </c>
      <c r="D4459" t="s">
        <v>1031</v>
      </c>
      <c r="E4459" t="s">
        <v>97</v>
      </c>
      <c r="F4459" t="s">
        <v>1141</v>
      </c>
      <c r="G4459" t="s">
        <v>31</v>
      </c>
      <c r="H4459" t="s">
        <v>1145</v>
      </c>
      <c r="I4459" t="s">
        <v>467</v>
      </c>
      <c r="J4459" t="s">
        <v>1150</v>
      </c>
      <c r="K4459" t="s">
        <v>1151</v>
      </c>
      <c r="L4459" t="s">
        <v>1152</v>
      </c>
      <c r="M4459" t="s">
        <v>1153</v>
      </c>
      <c r="N4459" t="s">
        <v>1154</v>
      </c>
      <c r="O4459" t="s">
        <v>948</v>
      </c>
      <c r="P4459" t="s">
        <v>949</v>
      </c>
      <c r="Q4459" s="11">
        <v>0</v>
      </c>
      <c r="R4459" s="11">
        <v>0</v>
      </c>
      <c r="S4459" s="11">
        <v>0</v>
      </c>
      <c r="T4459" s="11">
        <v>0</v>
      </c>
      <c r="U4459" s="11">
        <v>5000000</v>
      </c>
      <c r="V4459" s="11">
        <v>0</v>
      </c>
      <c r="W4459" s="11">
        <v>5000000</v>
      </c>
      <c r="X4459" s="11">
        <v>0</v>
      </c>
      <c r="Y4459" s="11">
        <v>0</v>
      </c>
      <c r="Z4459" s="11">
        <v>0</v>
      </c>
      <c r="AA4459" s="11">
        <v>0</v>
      </c>
      <c r="AB4459" s="11">
        <v>0</v>
      </c>
      <c r="AC4459" s="11">
        <v>2500000</v>
      </c>
      <c r="AD4459" s="11">
        <v>0</v>
      </c>
      <c r="AE4459" s="11">
        <v>0</v>
      </c>
      <c r="AF4459" s="11">
        <v>0</v>
      </c>
      <c r="AG4459" s="11">
        <v>0</v>
      </c>
      <c r="AH4459" s="11">
        <v>0</v>
      </c>
      <c r="AI4459" s="11">
        <v>0</v>
      </c>
      <c r="AJ4459" s="11">
        <v>0</v>
      </c>
      <c r="AK4459" s="11">
        <v>0</v>
      </c>
      <c r="AL4459" s="11">
        <v>2500000</v>
      </c>
      <c r="AM4459" s="11">
        <v>0</v>
      </c>
      <c r="AN4459" s="11">
        <v>0</v>
      </c>
      <c r="AO445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v>
      </c>
      <c r="AP445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5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v>
      </c>
      <c r="AR445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59" s="11">
        <f>Table_PBS_SQL_DB2_PBSSQL_PBS_NDP_Tina_CG_QtrlyPerformance_Final[[#This Row],[GOU REL]]+Table_PBS_SQL_DB2_PBSSQL_PBS_NDP_Tina_CG_QtrlyPerformance_Final[[#This Row],[EXT REL]]</f>
        <v>2500000</v>
      </c>
      <c r="AT4459" s="11">
        <f>Table_PBS_SQL_DB2_PBSSQL_PBS_NDP_Tina_CG_QtrlyPerformance_Final[[#This Row],[GOU EXP]]+Table_PBS_SQL_DB2_PBSSQL_PBS_NDP_Tina_CG_QtrlyPerformance_Final[[#This Row],[EXT EXP]]</f>
        <v>2500000</v>
      </c>
      <c r="AU4459" s="11" t="str">
        <f>IF(Table_PBS_SQL_DB2_PBSSQL_PBS_NDP_Tina_CG_QtrlyPerformance_Final[[#This Row],[Item_Code]]&gt;"300000", "Capital", "Recurrent")</f>
        <v>Recurrent</v>
      </c>
    </row>
    <row r="4460" spans="1:47" x14ac:dyDescent="0.25">
      <c r="A4460" t="s">
        <v>47</v>
      </c>
      <c r="B4460" t="s">
        <v>48</v>
      </c>
      <c r="C4460" t="s">
        <v>31</v>
      </c>
      <c r="D4460" t="s">
        <v>1031</v>
      </c>
      <c r="E4460" t="s">
        <v>97</v>
      </c>
      <c r="F4460" t="s">
        <v>1141</v>
      </c>
      <c r="G4460" t="s">
        <v>31</v>
      </c>
      <c r="H4460" t="s">
        <v>1145</v>
      </c>
      <c r="I4460" t="s">
        <v>467</v>
      </c>
      <c r="J4460" t="s">
        <v>1150</v>
      </c>
      <c r="K4460" t="s">
        <v>1151</v>
      </c>
      <c r="L4460" t="s">
        <v>1152</v>
      </c>
      <c r="M4460" t="s">
        <v>1153</v>
      </c>
      <c r="N4460" t="s">
        <v>1154</v>
      </c>
      <c r="O4460" t="s">
        <v>1016</v>
      </c>
      <c r="P4460" t="s">
        <v>1017</v>
      </c>
      <c r="Q4460" s="11">
        <v>0</v>
      </c>
      <c r="R4460" s="11">
        <v>0</v>
      </c>
      <c r="S4460" s="11">
        <v>0</v>
      </c>
      <c r="T4460" s="11">
        <v>0</v>
      </c>
      <c r="U4460" s="11">
        <v>110000000</v>
      </c>
      <c r="V4460" s="11">
        <v>0</v>
      </c>
      <c r="W4460" s="11">
        <v>30000000</v>
      </c>
      <c r="X4460" s="11">
        <v>80000000</v>
      </c>
      <c r="Y4460" s="11">
        <v>0</v>
      </c>
      <c r="Z4460" s="11">
        <v>0</v>
      </c>
      <c r="AA4460" s="11">
        <v>0</v>
      </c>
      <c r="AB4460" s="11">
        <v>0</v>
      </c>
      <c r="AC4460" s="11">
        <v>7500000</v>
      </c>
      <c r="AD4460" s="11">
        <v>0</v>
      </c>
      <c r="AE4460" s="11">
        <v>0</v>
      </c>
      <c r="AF4460" s="11">
        <v>0</v>
      </c>
      <c r="AG4460" s="11">
        <v>0</v>
      </c>
      <c r="AH4460" s="11">
        <v>6310000</v>
      </c>
      <c r="AI4460" s="11">
        <v>0</v>
      </c>
      <c r="AJ4460" s="11">
        <v>0</v>
      </c>
      <c r="AK4460" s="11">
        <v>0</v>
      </c>
      <c r="AL4460" s="11">
        <v>767000</v>
      </c>
      <c r="AM4460" s="11">
        <v>0</v>
      </c>
      <c r="AN4460" s="11">
        <v>0</v>
      </c>
      <c r="AO446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7500000</v>
      </c>
      <c r="AP446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6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7077000</v>
      </c>
      <c r="AR446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60" s="11">
        <f>Table_PBS_SQL_DB2_PBSSQL_PBS_NDP_Tina_CG_QtrlyPerformance_Final[[#This Row],[GOU REL]]+Table_PBS_SQL_DB2_PBSSQL_PBS_NDP_Tina_CG_QtrlyPerformance_Final[[#This Row],[EXT REL]]</f>
        <v>7500000</v>
      </c>
      <c r="AT4460" s="11">
        <f>Table_PBS_SQL_DB2_PBSSQL_PBS_NDP_Tina_CG_QtrlyPerformance_Final[[#This Row],[GOU EXP]]+Table_PBS_SQL_DB2_PBSSQL_PBS_NDP_Tina_CG_QtrlyPerformance_Final[[#This Row],[EXT EXP]]</f>
        <v>7077000</v>
      </c>
      <c r="AU4460" s="11" t="str">
        <f>IF(Table_PBS_SQL_DB2_PBSSQL_PBS_NDP_Tina_CG_QtrlyPerformance_Final[[#This Row],[Item_Code]]&gt;"300000", "Capital", "Recurrent")</f>
        <v>Recurrent</v>
      </c>
    </row>
    <row r="4461" spans="1:47" x14ac:dyDescent="0.25">
      <c r="A4461" t="s">
        <v>47</v>
      </c>
      <c r="B4461" t="s">
        <v>48</v>
      </c>
      <c r="C4461" t="s">
        <v>31</v>
      </c>
      <c r="D4461" t="s">
        <v>1031</v>
      </c>
      <c r="E4461" t="s">
        <v>97</v>
      </c>
      <c r="F4461" t="s">
        <v>1141</v>
      </c>
      <c r="G4461" t="s">
        <v>31</v>
      </c>
      <c r="H4461" t="s">
        <v>1145</v>
      </c>
      <c r="I4461" t="s">
        <v>467</v>
      </c>
      <c r="J4461" t="s">
        <v>1150</v>
      </c>
      <c r="K4461" t="s">
        <v>1151</v>
      </c>
      <c r="L4461" t="s">
        <v>1152</v>
      </c>
      <c r="M4461" t="s">
        <v>1153</v>
      </c>
      <c r="N4461" t="s">
        <v>1154</v>
      </c>
      <c r="O4461" t="s">
        <v>922</v>
      </c>
      <c r="P4461" t="s">
        <v>923</v>
      </c>
      <c r="Q4461" s="11">
        <v>0</v>
      </c>
      <c r="R4461" s="11">
        <v>0</v>
      </c>
      <c r="S4461" s="11">
        <v>0</v>
      </c>
      <c r="T4461" s="11">
        <v>0</v>
      </c>
      <c r="U4461" s="11">
        <v>230000000</v>
      </c>
      <c r="V4461" s="11">
        <v>0</v>
      </c>
      <c r="W4461" s="11">
        <v>80000000</v>
      </c>
      <c r="X4461" s="11">
        <v>150000000</v>
      </c>
      <c r="Y4461" s="11">
        <v>0</v>
      </c>
      <c r="Z4461" s="11">
        <v>0</v>
      </c>
      <c r="AA4461" s="11">
        <v>0</v>
      </c>
      <c r="AB4461" s="11">
        <v>0</v>
      </c>
      <c r="AC4461" s="11">
        <v>20000000</v>
      </c>
      <c r="AD4461" s="11">
        <v>20000000</v>
      </c>
      <c r="AE4461" s="11">
        <v>0</v>
      </c>
      <c r="AF4461" s="11">
        <v>0</v>
      </c>
      <c r="AG4461" s="11">
        <v>10000000</v>
      </c>
      <c r="AH4461" s="11">
        <v>10000000</v>
      </c>
      <c r="AI4461" s="11">
        <v>0</v>
      </c>
      <c r="AJ4461" s="11">
        <v>0</v>
      </c>
      <c r="AK4461" s="11">
        <v>50000000</v>
      </c>
      <c r="AL4461" s="11">
        <v>50000000</v>
      </c>
      <c r="AM4461" s="11">
        <v>0</v>
      </c>
      <c r="AN4461" s="11">
        <v>0</v>
      </c>
      <c r="AO446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v>
      </c>
      <c r="AP446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6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v>
      </c>
      <c r="AR446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61" s="11">
        <f>Table_PBS_SQL_DB2_PBSSQL_PBS_NDP_Tina_CG_QtrlyPerformance_Final[[#This Row],[GOU REL]]+Table_PBS_SQL_DB2_PBSSQL_PBS_NDP_Tina_CG_QtrlyPerformance_Final[[#This Row],[EXT REL]]</f>
        <v>80000000</v>
      </c>
      <c r="AT4461" s="11">
        <f>Table_PBS_SQL_DB2_PBSSQL_PBS_NDP_Tina_CG_QtrlyPerformance_Final[[#This Row],[GOU EXP]]+Table_PBS_SQL_DB2_PBSSQL_PBS_NDP_Tina_CG_QtrlyPerformance_Final[[#This Row],[EXT EXP]]</f>
        <v>80000000</v>
      </c>
      <c r="AU4461" s="11" t="str">
        <f>IF(Table_PBS_SQL_DB2_PBSSQL_PBS_NDP_Tina_CG_QtrlyPerformance_Final[[#This Row],[Item_Code]]&gt;"300000", "Capital", "Recurrent")</f>
        <v>Recurrent</v>
      </c>
    </row>
    <row r="4462" spans="1:47" x14ac:dyDescent="0.25">
      <c r="A4462" t="s">
        <v>47</v>
      </c>
      <c r="B4462" t="s">
        <v>48</v>
      </c>
      <c r="C4462" t="s">
        <v>31</v>
      </c>
      <c r="D4462" t="s">
        <v>1031</v>
      </c>
      <c r="E4462" t="s">
        <v>97</v>
      </c>
      <c r="F4462" t="s">
        <v>1141</v>
      </c>
      <c r="G4462" t="s">
        <v>31</v>
      </c>
      <c r="H4462" t="s">
        <v>1145</v>
      </c>
      <c r="I4462" t="s">
        <v>467</v>
      </c>
      <c r="J4462" t="s">
        <v>1150</v>
      </c>
      <c r="K4462" t="s">
        <v>1151</v>
      </c>
      <c r="L4462" t="s">
        <v>1152</v>
      </c>
      <c r="M4462" t="s">
        <v>1153</v>
      </c>
      <c r="N4462" t="s">
        <v>1154</v>
      </c>
      <c r="O4462" t="s">
        <v>1058</v>
      </c>
      <c r="P4462" t="s">
        <v>1059</v>
      </c>
      <c r="Q4462" s="11">
        <v>0</v>
      </c>
      <c r="R4462" s="11">
        <v>0</v>
      </c>
      <c r="S4462" s="11">
        <v>0</v>
      </c>
      <c r="T4462" s="11">
        <v>0</v>
      </c>
      <c r="U4462" s="11">
        <v>4860000000</v>
      </c>
      <c r="V4462" s="11">
        <v>0</v>
      </c>
      <c r="W4462" s="11">
        <v>0</v>
      </c>
      <c r="X4462" s="11">
        <v>4860000000</v>
      </c>
      <c r="Y4462" s="11">
        <v>0</v>
      </c>
      <c r="Z4462" s="11">
        <v>0</v>
      </c>
      <c r="AA4462" s="11">
        <v>0</v>
      </c>
      <c r="AB4462" s="11">
        <v>0</v>
      </c>
      <c r="AC4462" s="11">
        <v>0</v>
      </c>
      <c r="AD4462" s="11">
        <v>0</v>
      </c>
      <c r="AE4462" s="11">
        <v>0</v>
      </c>
      <c r="AF4462" s="11">
        <v>0</v>
      </c>
      <c r="AG4462" s="11">
        <v>0</v>
      </c>
      <c r="AH4462" s="11">
        <v>0</v>
      </c>
      <c r="AI4462" s="11">
        <v>0</v>
      </c>
      <c r="AJ4462" s="11">
        <v>0</v>
      </c>
      <c r="AK4462" s="11">
        <v>0</v>
      </c>
      <c r="AL4462" s="11">
        <v>0</v>
      </c>
      <c r="AM4462" s="11">
        <v>0</v>
      </c>
      <c r="AN4462" s="11">
        <v>0</v>
      </c>
      <c r="AO446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6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6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6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62" s="11">
        <f>Table_PBS_SQL_DB2_PBSSQL_PBS_NDP_Tina_CG_QtrlyPerformance_Final[[#This Row],[GOU REL]]+Table_PBS_SQL_DB2_PBSSQL_PBS_NDP_Tina_CG_QtrlyPerformance_Final[[#This Row],[EXT REL]]</f>
        <v>0</v>
      </c>
      <c r="AT4462" s="11">
        <f>Table_PBS_SQL_DB2_PBSSQL_PBS_NDP_Tina_CG_QtrlyPerformance_Final[[#This Row],[GOU EXP]]+Table_PBS_SQL_DB2_PBSSQL_PBS_NDP_Tina_CG_QtrlyPerformance_Final[[#This Row],[EXT EXP]]</f>
        <v>0</v>
      </c>
      <c r="AU4462" s="11" t="str">
        <f>IF(Table_PBS_SQL_DB2_PBSSQL_PBS_NDP_Tina_CG_QtrlyPerformance_Final[[#This Row],[Item_Code]]&gt;"300000", "Capital", "Recurrent")</f>
        <v>Capital</v>
      </c>
    </row>
    <row r="4463" spans="1:47" x14ac:dyDescent="0.25">
      <c r="A4463" t="s">
        <v>47</v>
      </c>
      <c r="B4463" t="s">
        <v>48</v>
      </c>
      <c r="C4463" t="s">
        <v>119</v>
      </c>
      <c r="D4463" t="s">
        <v>885</v>
      </c>
      <c r="E4463" t="s">
        <v>87</v>
      </c>
      <c r="F4463" t="s">
        <v>1157</v>
      </c>
      <c r="G4463" t="s">
        <v>31</v>
      </c>
      <c r="H4463" t="s">
        <v>1145</v>
      </c>
      <c r="I4463" t="s">
        <v>499</v>
      </c>
      <c r="J4463" t="s">
        <v>1158</v>
      </c>
      <c r="K4463" t="s">
        <v>1146</v>
      </c>
      <c r="L4463" t="s">
        <v>1147</v>
      </c>
      <c r="M4463" t="s">
        <v>1148</v>
      </c>
      <c r="N4463" t="s">
        <v>1159</v>
      </c>
      <c r="O4463" t="s">
        <v>1062</v>
      </c>
      <c r="P4463" t="s">
        <v>1063</v>
      </c>
      <c r="Q4463" s="11">
        <v>0</v>
      </c>
      <c r="R4463" s="11">
        <v>0</v>
      </c>
      <c r="S4463" s="11">
        <v>0</v>
      </c>
      <c r="T4463" s="11">
        <v>0</v>
      </c>
      <c r="U4463" s="11">
        <v>1250000000</v>
      </c>
      <c r="V4463" s="11">
        <v>0</v>
      </c>
      <c r="W4463" s="11">
        <v>0</v>
      </c>
      <c r="X4463" s="11">
        <v>1250000000</v>
      </c>
      <c r="Y4463" s="11">
        <v>0</v>
      </c>
      <c r="Z4463" s="11">
        <v>0</v>
      </c>
      <c r="AA4463" s="11">
        <v>0</v>
      </c>
      <c r="AB4463" s="11">
        <v>0</v>
      </c>
      <c r="AC4463" s="11">
        <v>0</v>
      </c>
      <c r="AD4463" s="11">
        <v>0</v>
      </c>
      <c r="AE4463" s="11">
        <v>0</v>
      </c>
      <c r="AF4463" s="11">
        <v>0</v>
      </c>
      <c r="AG4463" s="11">
        <v>0</v>
      </c>
      <c r="AH4463" s="11">
        <v>0</v>
      </c>
      <c r="AI4463" s="11">
        <v>0</v>
      </c>
      <c r="AJ4463" s="11">
        <v>0</v>
      </c>
      <c r="AK4463" s="11">
        <v>0</v>
      </c>
      <c r="AL4463" s="11">
        <v>0</v>
      </c>
      <c r="AM4463" s="11">
        <v>0</v>
      </c>
      <c r="AN4463" s="11">
        <v>0</v>
      </c>
      <c r="AO446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6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6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6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63" s="11">
        <f>Table_PBS_SQL_DB2_PBSSQL_PBS_NDP_Tina_CG_QtrlyPerformance_Final[[#This Row],[GOU REL]]+Table_PBS_SQL_DB2_PBSSQL_PBS_NDP_Tina_CG_QtrlyPerformance_Final[[#This Row],[EXT REL]]</f>
        <v>0</v>
      </c>
      <c r="AT4463" s="11">
        <f>Table_PBS_SQL_DB2_PBSSQL_PBS_NDP_Tina_CG_QtrlyPerformance_Final[[#This Row],[GOU EXP]]+Table_PBS_SQL_DB2_PBSSQL_PBS_NDP_Tina_CG_QtrlyPerformance_Final[[#This Row],[EXT EXP]]</f>
        <v>0</v>
      </c>
      <c r="AU4463" s="11" t="str">
        <f>IF(Table_PBS_SQL_DB2_PBSSQL_PBS_NDP_Tina_CG_QtrlyPerformance_Final[[#This Row],[Item_Code]]&gt;"300000", "Capital", "Recurrent")</f>
        <v>Recurrent</v>
      </c>
    </row>
    <row r="4464" spans="1:47" x14ac:dyDescent="0.25">
      <c r="A4464" t="s">
        <v>47</v>
      </c>
      <c r="B4464" t="s">
        <v>48</v>
      </c>
      <c r="C4464" t="s">
        <v>119</v>
      </c>
      <c r="D4464" t="s">
        <v>885</v>
      </c>
      <c r="E4464" t="s">
        <v>87</v>
      </c>
      <c r="F4464" t="s">
        <v>1157</v>
      </c>
      <c r="G4464" t="s">
        <v>31</v>
      </c>
      <c r="H4464" t="s">
        <v>1145</v>
      </c>
      <c r="I4464" t="s">
        <v>499</v>
      </c>
      <c r="J4464" t="s">
        <v>1158</v>
      </c>
      <c r="K4464" t="s">
        <v>1146</v>
      </c>
      <c r="L4464" t="s">
        <v>1147</v>
      </c>
      <c r="M4464" t="s">
        <v>1148</v>
      </c>
      <c r="N4464" t="s">
        <v>1159</v>
      </c>
      <c r="O4464" t="s">
        <v>1085</v>
      </c>
      <c r="P4464" t="s">
        <v>1086</v>
      </c>
      <c r="Q4464" s="11">
        <v>0</v>
      </c>
      <c r="R4464" s="11">
        <v>0</v>
      </c>
      <c r="S4464" s="11">
        <v>0</v>
      </c>
      <c r="T4464" s="11">
        <v>0</v>
      </c>
      <c r="U4464" s="11">
        <v>1500000000</v>
      </c>
      <c r="V4464" s="11">
        <v>0</v>
      </c>
      <c r="W4464" s="11">
        <v>0</v>
      </c>
      <c r="X4464" s="11">
        <v>1500000000</v>
      </c>
      <c r="Y4464" s="11">
        <v>0</v>
      </c>
      <c r="Z4464" s="11">
        <v>0</v>
      </c>
      <c r="AA4464" s="11">
        <v>0</v>
      </c>
      <c r="AB4464" s="11">
        <v>0</v>
      </c>
      <c r="AC4464" s="11">
        <v>0</v>
      </c>
      <c r="AD4464" s="11">
        <v>0</v>
      </c>
      <c r="AE4464" s="11">
        <v>0</v>
      </c>
      <c r="AF4464" s="11">
        <v>0</v>
      </c>
      <c r="AG4464" s="11">
        <v>0</v>
      </c>
      <c r="AH4464" s="11">
        <v>0</v>
      </c>
      <c r="AI4464" s="11">
        <v>0</v>
      </c>
      <c r="AJ4464" s="11">
        <v>0</v>
      </c>
      <c r="AK4464" s="11">
        <v>0</v>
      </c>
      <c r="AL4464" s="11">
        <v>0</v>
      </c>
      <c r="AM4464" s="11">
        <v>0</v>
      </c>
      <c r="AN4464" s="11">
        <v>0</v>
      </c>
      <c r="AO446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6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6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6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64" s="11">
        <f>Table_PBS_SQL_DB2_PBSSQL_PBS_NDP_Tina_CG_QtrlyPerformance_Final[[#This Row],[GOU REL]]+Table_PBS_SQL_DB2_PBSSQL_PBS_NDP_Tina_CG_QtrlyPerformance_Final[[#This Row],[EXT REL]]</f>
        <v>0</v>
      </c>
      <c r="AT4464" s="11">
        <f>Table_PBS_SQL_DB2_PBSSQL_PBS_NDP_Tina_CG_QtrlyPerformance_Final[[#This Row],[GOU EXP]]+Table_PBS_SQL_DB2_PBSSQL_PBS_NDP_Tina_CG_QtrlyPerformance_Final[[#This Row],[EXT EXP]]</f>
        <v>0</v>
      </c>
      <c r="AU4464" s="11" t="str">
        <f>IF(Table_PBS_SQL_DB2_PBSSQL_PBS_NDP_Tina_CG_QtrlyPerformance_Final[[#This Row],[Item_Code]]&gt;"300000", "Capital", "Recurrent")</f>
        <v>Recurrent</v>
      </c>
    </row>
    <row r="4465" spans="1:47" x14ac:dyDescent="0.25">
      <c r="A4465" t="s">
        <v>47</v>
      </c>
      <c r="B4465" t="s">
        <v>48</v>
      </c>
      <c r="C4465" t="s">
        <v>664</v>
      </c>
      <c r="D4465" t="s">
        <v>913</v>
      </c>
      <c r="E4465" t="s">
        <v>75</v>
      </c>
      <c r="F4465" t="s">
        <v>1160</v>
      </c>
      <c r="G4465" t="s">
        <v>31</v>
      </c>
      <c r="H4465" t="s">
        <v>1145</v>
      </c>
      <c r="I4465" t="s">
        <v>896</v>
      </c>
      <c r="J4465" t="s">
        <v>897</v>
      </c>
      <c r="K4465" t="s">
        <v>1161</v>
      </c>
      <c r="L4465" t="s">
        <v>1162</v>
      </c>
      <c r="M4465" t="s">
        <v>1044</v>
      </c>
      <c r="N4465" t="s">
        <v>1045</v>
      </c>
      <c r="O4465" t="s">
        <v>996</v>
      </c>
      <c r="P4465" t="s">
        <v>997</v>
      </c>
      <c r="Q4465" s="11">
        <v>0</v>
      </c>
      <c r="R4465" s="11">
        <v>0</v>
      </c>
      <c r="S4465" s="11">
        <v>0</v>
      </c>
      <c r="T4465" s="11">
        <v>0</v>
      </c>
      <c r="U4465" s="11">
        <v>0</v>
      </c>
      <c r="V4465" s="11">
        <v>0</v>
      </c>
      <c r="W4465" s="11">
        <v>0</v>
      </c>
      <c r="X4465" s="11">
        <v>0</v>
      </c>
      <c r="Y4465" s="11">
        <v>0</v>
      </c>
      <c r="Z4465" s="11">
        <v>0</v>
      </c>
      <c r="AA4465" s="11">
        <v>150000000</v>
      </c>
      <c r="AB4465" s="11">
        <v>129308724</v>
      </c>
      <c r="AC4465" s="11">
        <v>0</v>
      </c>
      <c r="AD4465" s="11">
        <v>0</v>
      </c>
      <c r="AE4465" s="11">
        <v>0</v>
      </c>
      <c r="AF4465" s="11">
        <v>0</v>
      </c>
      <c r="AG4465" s="11">
        <v>0</v>
      </c>
      <c r="AH4465" s="11">
        <v>0</v>
      </c>
      <c r="AI4465" s="11">
        <v>0</v>
      </c>
      <c r="AJ4465" s="11">
        <v>0</v>
      </c>
      <c r="AK4465" s="11">
        <v>0</v>
      </c>
      <c r="AL4465" s="11">
        <v>0</v>
      </c>
      <c r="AM4465" s="11">
        <v>110000000</v>
      </c>
      <c r="AN4465" s="11">
        <v>108638500</v>
      </c>
      <c r="AO446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6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260000000</v>
      </c>
      <c r="AQ446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6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237947224</v>
      </c>
      <c r="AS4465" s="11">
        <f>Table_PBS_SQL_DB2_PBSSQL_PBS_NDP_Tina_CG_QtrlyPerformance_Final[[#This Row],[GOU REL]]+Table_PBS_SQL_DB2_PBSSQL_PBS_NDP_Tina_CG_QtrlyPerformance_Final[[#This Row],[EXT REL]]</f>
        <v>260000000</v>
      </c>
      <c r="AT4465" s="11">
        <f>Table_PBS_SQL_DB2_PBSSQL_PBS_NDP_Tina_CG_QtrlyPerformance_Final[[#This Row],[GOU EXP]]+Table_PBS_SQL_DB2_PBSSQL_PBS_NDP_Tina_CG_QtrlyPerformance_Final[[#This Row],[EXT EXP]]</f>
        <v>237947224</v>
      </c>
      <c r="AU4465" s="11" t="str">
        <f>IF(Table_PBS_SQL_DB2_PBSSQL_PBS_NDP_Tina_CG_QtrlyPerformance_Final[[#This Row],[Item_Code]]&gt;"300000", "Capital", "Recurrent")</f>
        <v>Recurrent</v>
      </c>
    </row>
    <row r="4466" spans="1:47" x14ac:dyDescent="0.25">
      <c r="A4466" t="s">
        <v>47</v>
      </c>
      <c r="B4466" t="s">
        <v>48</v>
      </c>
      <c r="C4466" t="s">
        <v>664</v>
      </c>
      <c r="D4466" t="s">
        <v>913</v>
      </c>
      <c r="E4466" t="s">
        <v>75</v>
      </c>
      <c r="F4466" t="s">
        <v>1160</v>
      </c>
      <c r="G4466" t="s">
        <v>31</v>
      </c>
      <c r="H4466" t="s">
        <v>1145</v>
      </c>
      <c r="I4466" t="s">
        <v>467</v>
      </c>
      <c r="J4466" t="s">
        <v>1150</v>
      </c>
      <c r="K4466" t="s">
        <v>1161</v>
      </c>
      <c r="L4466" t="s">
        <v>1162</v>
      </c>
      <c r="M4466" t="s">
        <v>1044</v>
      </c>
      <c r="N4466" t="s">
        <v>1045</v>
      </c>
      <c r="O4466" t="s">
        <v>902</v>
      </c>
      <c r="P4466" t="s">
        <v>903</v>
      </c>
      <c r="Q4466" s="11">
        <v>0</v>
      </c>
      <c r="R4466" s="11">
        <v>0</v>
      </c>
      <c r="S4466" s="11">
        <v>0</v>
      </c>
      <c r="T4466" s="11">
        <v>0</v>
      </c>
      <c r="U4466" s="11">
        <v>350387705</v>
      </c>
      <c r="V4466" s="11">
        <v>0</v>
      </c>
      <c r="W4466" s="11">
        <v>0</v>
      </c>
      <c r="X4466" s="11">
        <v>350387705</v>
      </c>
      <c r="Y4466" s="11">
        <v>0</v>
      </c>
      <c r="Z4466" s="11">
        <v>0</v>
      </c>
      <c r="AA4466" s="11">
        <v>0</v>
      </c>
      <c r="AB4466" s="11">
        <v>0</v>
      </c>
      <c r="AC4466" s="11">
        <v>0</v>
      </c>
      <c r="AD4466" s="11">
        <v>0</v>
      </c>
      <c r="AE4466" s="11">
        <v>0</v>
      </c>
      <c r="AF4466" s="11">
        <v>0</v>
      </c>
      <c r="AG4466" s="11">
        <v>0</v>
      </c>
      <c r="AH4466" s="11">
        <v>0</v>
      </c>
      <c r="AI4466" s="11">
        <v>0</v>
      </c>
      <c r="AJ4466" s="11">
        <v>0</v>
      </c>
      <c r="AK4466" s="11">
        <v>0</v>
      </c>
      <c r="AL4466" s="11">
        <v>0</v>
      </c>
      <c r="AM4466" s="11">
        <v>0</v>
      </c>
      <c r="AN4466" s="11">
        <v>0</v>
      </c>
      <c r="AO446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6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6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6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66" s="11">
        <f>Table_PBS_SQL_DB2_PBSSQL_PBS_NDP_Tina_CG_QtrlyPerformance_Final[[#This Row],[GOU REL]]+Table_PBS_SQL_DB2_PBSSQL_PBS_NDP_Tina_CG_QtrlyPerformance_Final[[#This Row],[EXT REL]]</f>
        <v>0</v>
      </c>
      <c r="AT4466" s="11">
        <f>Table_PBS_SQL_DB2_PBSSQL_PBS_NDP_Tina_CG_QtrlyPerformance_Final[[#This Row],[GOU EXP]]+Table_PBS_SQL_DB2_PBSSQL_PBS_NDP_Tina_CG_QtrlyPerformance_Final[[#This Row],[EXT EXP]]</f>
        <v>0</v>
      </c>
      <c r="AU4466" s="11" t="str">
        <f>IF(Table_PBS_SQL_DB2_PBSSQL_PBS_NDP_Tina_CG_QtrlyPerformance_Final[[#This Row],[Item_Code]]&gt;"300000", "Capital", "Recurrent")</f>
        <v>Recurrent</v>
      </c>
    </row>
    <row r="4467" spans="1:47" x14ac:dyDescent="0.25">
      <c r="A4467" t="s">
        <v>47</v>
      </c>
      <c r="B4467" t="s">
        <v>48</v>
      </c>
      <c r="C4467" t="s">
        <v>664</v>
      </c>
      <c r="D4467" t="s">
        <v>913</v>
      </c>
      <c r="E4467" t="s">
        <v>75</v>
      </c>
      <c r="F4467" t="s">
        <v>1160</v>
      </c>
      <c r="G4467" t="s">
        <v>31</v>
      </c>
      <c r="H4467" t="s">
        <v>1145</v>
      </c>
      <c r="I4467" t="s">
        <v>467</v>
      </c>
      <c r="J4467" t="s">
        <v>1150</v>
      </c>
      <c r="K4467" t="s">
        <v>1161</v>
      </c>
      <c r="L4467" t="s">
        <v>1162</v>
      </c>
      <c r="M4467" t="s">
        <v>1044</v>
      </c>
      <c r="N4467" t="s">
        <v>1045</v>
      </c>
      <c r="O4467" t="s">
        <v>1479</v>
      </c>
      <c r="P4467" t="s">
        <v>1480</v>
      </c>
      <c r="Q4467" s="11">
        <v>0</v>
      </c>
      <c r="R4467" s="11">
        <v>0</v>
      </c>
      <c r="S4467" s="11">
        <v>0</v>
      </c>
      <c r="T4467" s="11">
        <v>0</v>
      </c>
      <c r="U4467" s="11">
        <v>14000000</v>
      </c>
      <c r="V4467" s="11">
        <v>0</v>
      </c>
      <c r="W4467" s="11">
        <v>8000000</v>
      </c>
      <c r="X4467" s="11">
        <v>6000000</v>
      </c>
      <c r="Y4467" s="11">
        <v>0</v>
      </c>
      <c r="Z4467" s="11">
        <v>0</v>
      </c>
      <c r="AA4467" s="11">
        <v>0</v>
      </c>
      <c r="AB4467" s="11">
        <v>0</v>
      </c>
      <c r="AC4467" s="11">
        <v>2000000</v>
      </c>
      <c r="AD4467" s="11">
        <v>0</v>
      </c>
      <c r="AE4467" s="11">
        <v>0</v>
      </c>
      <c r="AF4467" s="11">
        <v>0</v>
      </c>
      <c r="AG4467" s="11">
        <v>0</v>
      </c>
      <c r="AH4467" s="11">
        <v>2000000</v>
      </c>
      <c r="AI4467" s="11">
        <v>0</v>
      </c>
      <c r="AJ4467" s="11">
        <v>0</v>
      </c>
      <c r="AK4467" s="11">
        <v>0</v>
      </c>
      <c r="AL4467" s="11">
        <v>0</v>
      </c>
      <c r="AM4467" s="11">
        <v>0</v>
      </c>
      <c r="AN4467" s="11">
        <v>0</v>
      </c>
      <c r="AO446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v>
      </c>
      <c r="AP446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6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v>
      </c>
      <c r="AR446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67" s="11">
        <f>Table_PBS_SQL_DB2_PBSSQL_PBS_NDP_Tina_CG_QtrlyPerformance_Final[[#This Row],[GOU REL]]+Table_PBS_SQL_DB2_PBSSQL_PBS_NDP_Tina_CG_QtrlyPerformance_Final[[#This Row],[EXT REL]]</f>
        <v>2000000</v>
      </c>
      <c r="AT4467" s="11">
        <f>Table_PBS_SQL_DB2_PBSSQL_PBS_NDP_Tina_CG_QtrlyPerformance_Final[[#This Row],[GOU EXP]]+Table_PBS_SQL_DB2_PBSSQL_PBS_NDP_Tina_CG_QtrlyPerformance_Final[[#This Row],[EXT EXP]]</f>
        <v>2000000</v>
      </c>
      <c r="AU4467" s="11" t="str">
        <f>IF(Table_PBS_SQL_DB2_PBSSQL_PBS_NDP_Tina_CG_QtrlyPerformance_Final[[#This Row],[Item_Code]]&gt;"300000", "Capital", "Recurrent")</f>
        <v>Recurrent</v>
      </c>
    </row>
    <row r="4468" spans="1:47" x14ac:dyDescent="0.25">
      <c r="A4468" t="s">
        <v>47</v>
      </c>
      <c r="B4468" t="s">
        <v>48</v>
      </c>
      <c r="C4468" t="s">
        <v>664</v>
      </c>
      <c r="D4468" t="s">
        <v>913</v>
      </c>
      <c r="E4468" t="s">
        <v>75</v>
      </c>
      <c r="F4468" t="s">
        <v>1160</v>
      </c>
      <c r="G4468" t="s">
        <v>75</v>
      </c>
      <c r="H4468" t="s">
        <v>1163</v>
      </c>
      <c r="I4468" t="s">
        <v>896</v>
      </c>
      <c r="J4468" t="s">
        <v>897</v>
      </c>
      <c r="K4468" t="s">
        <v>45</v>
      </c>
      <c r="L4468" t="s">
        <v>1165</v>
      </c>
      <c r="M4468" t="s">
        <v>1044</v>
      </c>
      <c r="N4468" t="s">
        <v>1045</v>
      </c>
      <c r="O4468" t="s">
        <v>1062</v>
      </c>
      <c r="P4468" t="s">
        <v>1063</v>
      </c>
      <c r="Q4468" s="11">
        <v>0</v>
      </c>
      <c r="R4468" s="11">
        <v>0</v>
      </c>
      <c r="S4468" s="11">
        <v>0</v>
      </c>
      <c r="T4468" s="11">
        <v>0</v>
      </c>
      <c r="U4468" s="11">
        <v>0</v>
      </c>
      <c r="V4468" s="11">
        <v>0</v>
      </c>
      <c r="W4468" s="11">
        <v>0</v>
      </c>
      <c r="X4468" s="11">
        <v>0</v>
      </c>
      <c r="Y4468" s="11">
        <v>0</v>
      </c>
      <c r="Z4468" s="11">
        <v>0</v>
      </c>
      <c r="AA4468" s="11">
        <v>541310000</v>
      </c>
      <c r="AB4468" s="11">
        <v>364952841</v>
      </c>
      <c r="AC4468" s="11">
        <v>0</v>
      </c>
      <c r="AD4468" s="11">
        <v>0</v>
      </c>
      <c r="AE4468" s="11">
        <v>700000000</v>
      </c>
      <c r="AF4468" s="11">
        <v>652804236</v>
      </c>
      <c r="AG4468" s="11">
        <v>0</v>
      </c>
      <c r="AH4468" s="11">
        <v>0</v>
      </c>
      <c r="AI4468" s="11">
        <v>1000000000</v>
      </c>
      <c r="AJ4468" s="11">
        <v>937249497</v>
      </c>
      <c r="AK4468" s="11">
        <v>0</v>
      </c>
      <c r="AL4468" s="11">
        <v>0</v>
      </c>
      <c r="AM4468" s="11">
        <v>1251371474</v>
      </c>
      <c r="AN4468" s="11">
        <v>1251371474</v>
      </c>
      <c r="AO446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6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3492681474</v>
      </c>
      <c r="AQ446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6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3206378048</v>
      </c>
      <c r="AS4468" s="11">
        <f>Table_PBS_SQL_DB2_PBSSQL_PBS_NDP_Tina_CG_QtrlyPerformance_Final[[#This Row],[GOU REL]]+Table_PBS_SQL_DB2_PBSSQL_PBS_NDP_Tina_CG_QtrlyPerformance_Final[[#This Row],[EXT REL]]</f>
        <v>3492681474</v>
      </c>
      <c r="AT4468" s="11">
        <f>Table_PBS_SQL_DB2_PBSSQL_PBS_NDP_Tina_CG_QtrlyPerformance_Final[[#This Row],[GOU EXP]]+Table_PBS_SQL_DB2_PBSSQL_PBS_NDP_Tina_CG_QtrlyPerformance_Final[[#This Row],[EXT EXP]]</f>
        <v>3206378048</v>
      </c>
      <c r="AU4468" s="11" t="str">
        <f>IF(Table_PBS_SQL_DB2_PBSSQL_PBS_NDP_Tina_CG_QtrlyPerformance_Final[[#This Row],[Item_Code]]&gt;"300000", "Capital", "Recurrent")</f>
        <v>Recurrent</v>
      </c>
    </row>
    <row r="4469" spans="1:47" x14ac:dyDescent="0.25">
      <c r="A4469" t="s">
        <v>47</v>
      </c>
      <c r="B4469" t="s">
        <v>48</v>
      </c>
      <c r="C4469" t="s">
        <v>664</v>
      </c>
      <c r="D4469" t="s">
        <v>913</v>
      </c>
      <c r="E4469" t="s">
        <v>75</v>
      </c>
      <c r="F4469" t="s">
        <v>1160</v>
      </c>
      <c r="G4469" t="s">
        <v>75</v>
      </c>
      <c r="H4469" t="s">
        <v>1163</v>
      </c>
      <c r="I4469" t="s">
        <v>896</v>
      </c>
      <c r="J4469" t="s">
        <v>897</v>
      </c>
      <c r="K4469" t="s">
        <v>45</v>
      </c>
      <c r="L4469" t="s">
        <v>1165</v>
      </c>
      <c r="M4469" t="s">
        <v>1044</v>
      </c>
      <c r="N4469" t="s">
        <v>1045</v>
      </c>
      <c r="O4469" t="s">
        <v>1120</v>
      </c>
      <c r="P4469" t="s">
        <v>1121</v>
      </c>
      <c r="Q4469" s="11">
        <v>0</v>
      </c>
      <c r="R4469" s="11">
        <v>0</v>
      </c>
      <c r="S4469" s="11">
        <v>0</v>
      </c>
      <c r="T4469" s="11">
        <v>0</v>
      </c>
      <c r="U4469" s="11">
        <v>0</v>
      </c>
      <c r="V4469" s="11">
        <v>0</v>
      </c>
      <c r="W4469" s="11">
        <v>0</v>
      </c>
      <c r="X4469" s="11">
        <v>0</v>
      </c>
      <c r="Y4469" s="11">
        <v>0</v>
      </c>
      <c r="Z4469" s="11">
        <v>0</v>
      </c>
      <c r="AA4469" s="11">
        <v>17200000</v>
      </c>
      <c r="AB4469" s="11">
        <v>6610000</v>
      </c>
      <c r="AC4469" s="11">
        <v>0</v>
      </c>
      <c r="AD4469" s="11">
        <v>0</v>
      </c>
      <c r="AE4469" s="11">
        <v>0</v>
      </c>
      <c r="AF4469" s="11">
        <v>6610000</v>
      </c>
      <c r="AG4469" s="11">
        <v>0</v>
      </c>
      <c r="AH4469" s="11">
        <v>0</v>
      </c>
      <c r="AI4469" s="11">
        <v>8000000</v>
      </c>
      <c r="AJ4469" s="11">
        <v>6610000</v>
      </c>
      <c r="AK4469" s="11">
        <v>0</v>
      </c>
      <c r="AL4469" s="11">
        <v>0</v>
      </c>
      <c r="AM4469" s="11">
        <v>6610000</v>
      </c>
      <c r="AN4469" s="11">
        <v>6610000</v>
      </c>
      <c r="AO446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6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31810000</v>
      </c>
      <c r="AQ446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6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26440000</v>
      </c>
      <c r="AS4469" s="11">
        <f>Table_PBS_SQL_DB2_PBSSQL_PBS_NDP_Tina_CG_QtrlyPerformance_Final[[#This Row],[GOU REL]]+Table_PBS_SQL_DB2_PBSSQL_PBS_NDP_Tina_CG_QtrlyPerformance_Final[[#This Row],[EXT REL]]</f>
        <v>31810000</v>
      </c>
      <c r="AT4469" s="11">
        <f>Table_PBS_SQL_DB2_PBSSQL_PBS_NDP_Tina_CG_QtrlyPerformance_Final[[#This Row],[GOU EXP]]+Table_PBS_SQL_DB2_PBSSQL_PBS_NDP_Tina_CG_QtrlyPerformance_Final[[#This Row],[EXT EXP]]</f>
        <v>26440000</v>
      </c>
      <c r="AU4469" s="11" t="str">
        <f>IF(Table_PBS_SQL_DB2_PBSSQL_PBS_NDP_Tina_CG_QtrlyPerformance_Final[[#This Row],[Item_Code]]&gt;"300000", "Capital", "Recurrent")</f>
        <v>Recurrent</v>
      </c>
    </row>
    <row r="4470" spans="1:47" x14ac:dyDescent="0.25">
      <c r="A4470" t="s">
        <v>47</v>
      </c>
      <c r="B4470" t="s">
        <v>48</v>
      </c>
      <c r="C4470" t="s">
        <v>664</v>
      </c>
      <c r="D4470" t="s">
        <v>913</v>
      </c>
      <c r="E4470" t="s">
        <v>75</v>
      </c>
      <c r="F4470" t="s">
        <v>1160</v>
      </c>
      <c r="G4470" t="s">
        <v>75</v>
      </c>
      <c r="H4470" t="s">
        <v>1163</v>
      </c>
      <c r="I4470" t="s">
        <v>896</v>
      </c>
      <c r="J4470" t="s">
        <v>897</v>
      </c>
      <c r="K4470" t="s">
        <v>45</v>
      </c>
      <c r="L4470" t="s">
        <v>1165</v>
      </c>
      <c r="M4470" t="s">
        <v>1044</v>
      </c>
      <c r="N4470" t="s">
        <v>1045</v>
      </c>
      <c r="O4470" t="s">
        <v>1076</v>
      </c>
      <c r="P4470" t="s">
        <v>1077</v>
      </c>
      <c r="Q4470" s="11">
        <v>0</v>
      </c>
      <c r="R4470" s="11">
        <v>0</v>
      </c>
      <c r="S4470" s="11">
        <v>0</v>
      </c>
      <c r="T4470" s="11">
        <v>0</v>
      </c>
      <c r="U4470" s="11">
        <v>0</v>
      </c>
      <c r="V4470" s="11">
        <v>0</v>
      </c>
      <c r="W4470" s="11">
        <v>0</v>
      </c>
      <c r="X4470" s="11">
        <v>0</v>
      </c>
      <c r="Y4470" s="11">
        <v>0</v>
      </c>
      <c r="Z4470" s="11">
        <v>0</v>
      </c>
      <c r="AA4470" s="11">
        <v>750000</v>
      </c>
      <c r="AB4470" s="11">
        <v>142000</v>
      </c>
      <c r="AC4470" s="11">
        <v>0</v>
      </c>
      <c r="AD4470" s="11">
        <v>0</v>
      </c>
      <c r="AE4470" s="11">
        <v>0</v>
      </c>
      <c r="AF4470" s="11">
        <v>254000</v>
      </c>
      <c r="AG4470" s="11">
        <v>0</v>
      </c>
      <c r="AH4470" s="11">
        <v>0</v>
      </c>
      <c r="AI4470" s="11">
        <v>500000</v>
      </c>
      <c r="AJ4470" s="11">
        <v>328000</v>
      </c>
      <c r="AK4470" s="11">
        <v>0</v>
      </c>
      <c r="AL4470" s="11">
        <v>0</v>
      </c>
      <c r="AM4470" s="11">
        <v>252000</v>
      </c>
      <c r="AN4470" s="11">
        <v>252000</v>
      </c>
      <c r="AO447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7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1502000</v>
      </c>
      <c r="AQ447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7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976000</v>
      </c>
      <c r="AS4470" s="11">
        <f>Table_PBS_SQL_DB2_PBSSQL_PBS_NDP_Tina_CG_QtrlyPerformance_Final[[#This Row],[GOU REL]]+Table_PBS_SQL_DB2_PBSSQL_PBS_NDP_Tina_CG_QtrlyPerformance_Final[[#This Row],[EXT REL]]</f>
        <v>1502000</v>
      </c>
      <c r="AT4470" s="11">
        <f>Table_PBS_SQL_DB2_PBSSQL_PBS_NDP_Tina_CG_QtrlyPerformance_Final[[#This Row],[GOU EXP]]+Table_PBS_SQL_DB2_PBSSQL_PBS_NDP_Tina_CG_QtrlyPerformance_Final[[#This Row],[EXT EXP]]</f>
        <v>976000</v>
      </c>
      <c r="AU4470" s="11" t="str">
        <f>IF(Table_PBS_SQL_DB2_PBSSQL_PBS_NDP_Tina_CG_QtrlyPerformance_Final[[#This Row],[Item_Code]]&gt;"300000", "Capital", "Recurrent")</f>
        <v>Recurrent</v>
      </c>
    </row>
    <row r="4471" spans="1:47" x14ac:dyDescent="0.25">
      <c r="A4471" t="s">
        <v>47</v>
      </c>
      <c r="B4471" t="s">
        <v>48</v>
      </c>
      <c r="C4471" t="s">
        <v>664</v>
      </c>
      <c r="D4471" t="s">
        <v>913</v>
      </c>
      <c r="E4471" t="s">
        <v>75</v>
      </c>
      <c r="F4471" t="s">
        <v>1160</v>
      </c>
      <c r="G4471" t="s">
        <v>75</v>
      </c>
      <c r="H4471" t="s">
        <v>1163</v>
      </c>
      <c r="I4471" t="s">
        <v>896</v>
      </c>
      <c r="J4471" t="s">
        <v>897</v>
      </c>
      <c r="K4471" t="s">
        <v>45</v>
      </c>
      <c r="L4471" t="s">
        <v>1165</v>
      </c>
      <c r="M4471" t="s">
        <v>1044</v>
      </c>
      <c r="N4471" t="s">
        <v>1045</v>
      </c>
      <c r="O4471" t="s">
        <v>1021</v>
      </c>
      <c r="P4471" t="s">
        <v>1022</v>
      </c>
      <c r="Q4471" s="11">
        <v>0</v>
      </c>
      <c r="R4471" s="11">
        <v>0</v>
      </c>
      <c r="S4471" s="11">
        <v>0</v>
      </c>
      <c r="T4471" s="11">
        <v>0</v>
      </c>
      <c r="U4471" s="11">
        <v>0</v>
      </c>
      <c r="V4471" s="11">
        <v>0</v>
      </c>
      <c r="W4471" s="11">
        <v>0</v>
      </c>
      <c r="X4471" s="11">
        <v>0</v>
      </c>
      <c r="Y4471" s="11">
        <v>0</v>
      </c>
      <c r="Z4471" s="11">
        <v>0</v>
      </c>
      <c r="AA4471" s="11">
        <v>7500000</v>
      </c>
      <c r="AB4471" s="11">
        <v>0</v>
      </c>
      <c r="AC4471" s="11">
        <v>0</v>
      </c>
      <c r="AD4471" s="11">
        <v>0</v>
      </c>
      <c r="AE4471" s="11">
        <v>0</v>
      </c>
      <c r="AF4471" s="11">
        <v>0</v>
      </c>
      <c r="AG4471" s="11">
        <v>0</v>
      </c>
      <c r="AH4471" s="11">
        <v>0</v>
      </c>
      <c r="AI4471" s="11">
        <v>0</v>
      </c>
      <c r="AJ4471" s="11">
        <v>0</v>
      </c>
      <c r="AK4471" s="11">
        <v>0</v>
      </c>
      <c r="AL4471" s="11">
        <v>0</v>
      </c>
      <c r="AM4471" s="11">
        <v>0</v>
      </c>
      <c r="AN4471" s="11">
        <v>0</v>
      </c>
      <c r="AO447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7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7500000</v>
      </c>
      <c r="AQ447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7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71" s="11">
        <f>Table_PBS_SQL_DB2_PBSSQL_PBS_NDP_Tina_CG_QtrlyPerformance_Final[[#This Row],[GOU REL]]+Table_PBS_SQL_DB2_PBSSQL_PBS_NDP_Tina_CG_QtrlyPerformance_Final[[#This Row],[EXT REL]]</f>
        <v>7500000</v>
      </c>
      <c r="AT4471" s="11">
        <f>Table_PBS_SQL_DB2_PBSSQL_PBS_NDP_Tina_CG_QtrlyPerformance_Final[[#This Row],[GOU EXP]]+Table_PBS_SQL_DB2_PBSSQL_PBS_NDP_Tina_CG_QtrlyPerformance_Final[[#This Row],[EXT EXP]]</f>
        <v>0</v>
      </c>
      <c r="AU4471" s="11" t="str">
        <f>IF(Table_PBS_SQL_DB2_PBSSQL_PBS_NDP_Tina_CG_QtrlyPerformance_Final[[#This Row],[Item_Code]]&gt;"300000", "Capital", "Recurrent")</f>
        <v>Recurrent</v>
      </c>
    </row>
    <row r="4472" spans="1:47" x14ac:dyDescent="0.25">
      <c r="A4472" t="s">
        <v>47</v>
      </c>
      <c r="B4472" t="s">
        <v>48</v>
      </c>
      <c r="C4472" t="s">
        <v>664</v>
      </c>
      <c r="D4472" t="s">
        <v>913</v>
      </c>
      <c r="E4472" t="s">
        <v>75</v>
      </c>
      <c r="F4472" t="s">
        <v>1160</v>
      </c>
      <c r="G4472" t="s">
        <v>75</v>
      </c>
      <c r="H4472" t="s">
        <v>1163</v>
      </c>
      <c r="I4472" t="s">
        <v>896</v>
      </c>
      <c r="J4472" t="s">
        <v>897</v>
      </c>
      <c r="K4472" t="s">
        <v>45</v>
      </c>
      <c r="L4472" t="s">
        <v>1165</v>
      </c>
      <c r="M4472" t="s">
        <v>1044</v>
      </c>
      <c r="N4472" t="s">
        <v>1045</v>
      </c>
      <c r="O4472" t="s">
        <v>967</v>
      </c>
      <c r="P4472" t="s">
        <v>968</v>
      </c>
      <c r="Q4472" s="11">
        <v>0</v>
      </c>
      <c r="R4472" s="11">
        <v>0</v>
      </c>
      <c r="S4472" s="11">
        <v>0</v>
      </c>
      <c r="T4472" s="11">
        <v>0</v>
      </c>
      <c r="U4472" s="11">
        <v>0</v>
      </c>
      <c r="V4472" s="11">
        <v>0</v>
      </c>
      <c r="W4472" s="11">
        <v>0</v>
      </c>
      <c r="X4472" s="11">
        <v>0</v>
      </c>
      <c r="Y4472" s="11">
        <v>0</v>
      </c>
      <c r="Z4472" s="11">
        <v>0</v>
      </c>
      <c r="AA4472" s="11">
        <v>4000000</v>
      </c>
      <c r="AB4472" s="11">
        <v>366000</v>
      </c>
      <c r="AC4472" s="11">
        <v>0</v>
      </c>
      <c r="AD4472" s="11">
        <v>0</v>
      </c>
      <c r="AE4472" s="11">
        <v>0</v>
      </c>
      <c r="AF4472" s="11">
        <v>366000</v>
      </c>
      <c r="AG4472" s="11">
        <v>0</v>
      </c>
      <c r="AH4472" s="11">
        <v>0</v>
      </c>
      <c r="AI4472" s="11">
        <v>1000000</v>
      </c>
      <c r="AJ4472" s="11">
        <v>366000</v>
      </c>
      <c r="AK4472" s="11">
        <v>0</v>
      </c>
      <c r="AL4472" s="11">
        <v>0</v>
      </c>
      <c r="AM4472" s="11">
        <v>5854915</v>
      </c>
      <c r="AN4472" s="11">
        <v>5854915</v>
      </c>
      <c r="AO447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7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10854915</v>
      </c>
      <c r="AQ447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7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6952915</v>
      </c>
      <c r="AS4472" s="11">
        <f>Table_PBS_SQL_DB2_PBSSQL_PBS_NDP_Tina_CG_QtrlyPerformance_Final[[#This Row],[GOU REL]]+Table_PBS_SQL_DB2_PBSSQL_PBS_NDP_Tina_CG_QtrlyPerformance_Final[[#This Row],[EXT REL]]</f>
        <v>10854915</v>
      </c>
      <c r="AT4472" s="11">
        <f>Table_PBS_SQL_DB2_PBSSQL_PBS_NDP_Tina_CG_QtrlyPerformance_Final[[#This Row],[GOU EXP]]+Table_PBS_SQL_DB2_PBSSQL_PBS_NDP_Tina_CG_QtrlyPerformance_Final[[#This Row],[EXT EXP]]</f>
        <v>6952915</v>
      </c>
      <c r="AU4472" s="11" t="str">
        <f>IF(Table_PBS_SQL_DB2_PBSSQL_PBS_NDP_Tina_CG_QtrlyPerformance_Final[[#This Row],[Item_Code]]&gt;"300000", "Capital", "Recurrent")</f>
        <v>Recurrent</v>
      </c>
    </row>
    <row r="4473" spans="1:47" x14ac:dyDescent="0.25">
      <c r="A4473" t="s">
        <v>47</v>
      </c>
      <c r="B4473" t="s">
        <v>48</v>
      </c>
      <c r="C4473" t="s">
        <v>664</v>
      </c>
      <c r="D4473" t="s">
        <v>913</v>
      </c>
      <c r="E4473" t="s">
        <v>75</v>
      </c>
      <c r="F4473" t="s">
        <v>1160</v>
      </c>
      <c r="G4473" t="s">
        <v>75</v>
      </c>
      <c r="H4473" t="s">
        <v>1163</v>
      </c>
      <c r="I4473" t="s">
        <v>896</v>
      </c>
      <c r="J4473" t="s">
        <v>897</v>
      </c>
      <c r="K4473" t="s">
        <v>45</v>
      </c>
      <c r="L4473" t="s">
        <v>1165</v>
      </c>
      <c r="M4473" t="s">
        <v>1044</v>
      </c>
      <c r="N4473" t="s">
        <v>1045</v>
      </c>
      <c r="O4473" t="s">
        <v>1085</v>
      </c>
      <c r="P4473" t="s">
        <v>1086</v>
      </c>
      <c r="Q4473" s="11">
        <v>0</v>
      </c>
      <c r="R4473" s="11">
        <v>0</v>
      </c>
      <c r="S4473" s="11">
        <v>0</v>
      </c>
      <c r="T4473" s="11">
        <v>0</v>
      </c>
      <c r="U4473" s="11">
        <v>0</v>
      </c>
      <c r="V4473" s="11">
        <v>0</v>
      </c>
      <c r="W4473" s="11">
        <v>0</v>
      </c>
      <c r="X4473" s="11">
        <v>0</v>
      </c>
      <c r="Y4473" s="11">
        <v>0</v>
      </c>
      <c r="Z4473" s="11">
        <v>0</v>
      </c>
      <c r="AA4473" s="11">
        <v>0</v>
      </c>
      <c r="AB4473" s="11">
        <v>0</v>
      </c>
      <c r="AC4473" s="11">
        <v>0</v>
      </c>
      <c r="AD4473" s="11">
        <v>0</v>
      </c>
      <c r="AE4473" s="11">
        <v>0</v>
      </c>
      <c r="AF4473" s="11">
        <v>0</v>
      </c>
      <c r="AG4473" s="11">
        <v>0</v>
      </c>
      <c r="AH4473" s="11">
        <v>0</v>
      </c>
      <c r="AI4473" s="11">
        <v>26000000</v>
      </c>
      <c r="AJ4473" s="11">
        <v>25420000</v>
      </c>
      <c r="AK4473" s="11">
        <v>0</v>
      </c>
      <c r="AL4473" s="11">
        <v>0</v>
      </c>
      <c r="AM4473" s="11">
        <v>127529517</v>
      </c>
      <c r="AN4473" s="11">
        <v>127529517</v>
      </c>
      <c r="AO447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7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153529517</v>
      </c>
      <c r="AQ447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7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152949517</v>
      </c>
      <c r="AS4473" s="11">
        <f>Table_PBS_SQL_DB2_PBSSQL_PBS_NDP_Tina_CG_QtrlyPerformance_Final[[#This Row],[GOU REL]]+Table_PBS_SQL_DB2_PBSSQL_PBS_NDP_Tina_CG_QtrlyPerformance_Final[[#This Row],[EXT REL]]</f>
        <v>153529517</v>
      </c>
      <c r="AT4473" s="11">
        <f>Table_PBS_SQL_DB2_PBSSQL_PBS_NDP_Tina_CG_QtrlyPerformance_Final[[#This Row],[GOU EXP]]+Table_PBS_SQL_DB2_PBSSQL_PBS_NDP_Tina_CG_QtrlyPerformance_Final[[#This Row],[EXT EXP]]</f>
        <v>152949517</v>
      </c>
      <c r="AU4473" s="11" t="str">
        <f>IF(Table_PBS_SQL_DB2_PBSSQL_PBS_NDP_Tina_CG_QtrlyPerformance_Final[[#This Row],[Item_Code]]&gt;"300000", "Capital", "Recurrent")</f>
        <v>Recurrent</v>
      </c>
    </row>
    <row r="4474" spans="1:47" x14ac:dyDescent="0.25">
      <c r="A4474" t="s">
        <v>47</v>
      </c>
      <c r="B4474" t="s">
        <v>48</v>
      </c>
      <c r="C4474" t="s">
        <v>664</v>
      </c>
      <c r="D4474" t="s">
        <v>913</v>
      </c>
      <c r="E4474" t="s">
        <v>75</v>
      </c>
      <c r="F4474" t="s">
        <v>1160</v>
      </c>
      <c r="G4474" t="s">
        <v>75</v>
      </c>
      <c r="H4474" t="s">
        <v>1163</v>
      </c>
      <c r="I4474" t="s">
        <v>896</v>
      </c>
      <c r="J4474" t="s">
        <v>897</v>
      </c>
      <c r="K4474" t="s">
        <v>45</v>
      </c>
      <c r="L4474" t="s">
        <v>1165</v>
      </c>
      <c r="M4474" t="s">
        <v>1044</v>
      </c>
      <c r="N4474" t="s">
        <v>1045</v>
      </c>
      <c r="O4474" t="s">
        <v>1005</v>
      </c>
      <c r="P4474" t="s">
        <v>1006</v>
      </c>
      <c r="Q4474" s="11">
        <v>0</v>
      </c>
      <c r="R4474" s="11">
        <v>0</v>
      </c>
      <c r="S4474" s="11">
        <v>0</v>
      </c>
      <c r="T4474" s="11">
        <v>0</v>
      </c>
      <c r="U4474" s="11">
        <v>0</v>
      </c>
      <c r="V4474" s="11">
        <v>0</v>
      </c>
      <c r="W4474" s="11">
        <v>0</v>
      </c>
      <c r="X4474" s="11">
        <v>0</v>
      </c>
      <c r="Y4474" s="11">
        <v>0</v>
      </c>
      <c r="Z4474" s="11">
        <v>0</v>
      </c>
      <c r="AA4474" s="11">
        <v>150000000</v>
      </c>
      <c r="AB4474" s="11">
        <v>1000000</v>
      </c>
      <c r="AC4474" s="11">
        <v>0</v>
      </c>
      <c r="AD4474" s="11">
        <v>0</v>
      </c>
      <c r="AE4474" s="11">
        <v>100000000</v>
      </c>
      <c r="AF4474" s="11">
        <v>87117667</v>
      </c>
      <c r="AG4474" s="11">
        <v>0</v>
      </c>
      <c r="AH4474" s="11">
        <v>0</v>
      </c>
      <c r="AI4474" s="11">
        <v>250000000</v>
      </c>
      <c r="AJ4474" s="11">
        <v>204875469</v>
      </c>
      <c r="AK4474" s="11">
        <v>0</v>
      </c>
      <c r="AL4474" s="11">
        <v>0</v>
      </c>
      <c r="AM4474" s="11">
        <v>271016984</v>
      </c>
      <c r="AN4474" s="11">
        <v>271016984</v>
      </c>
      <c r="AO447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7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771016984</v>
      </c>
      <c r="AQ447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7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564010120</v>
      </c>
      <c r="AS4474" s="11">
        <f>Table_PBS_SQL_DB2_PBSSQL_PBS_NDP_Tina_CG_QtrlyPerformance_Final[[#This Row],[GOU REL]]+Table_PBS_SQL_DB2_PBSSQL_PBS_NDP_Tina_CG_QtrlyPerformance_Final[[#This Row],[EXT REL]]</f>
        <v>771016984</v>
      </c>
      <c r="AT4474" s="11">
        <f>Table_PBS_SQL_DB2_PBSSQL_PBS_NDP_Tina_CG_QtrlyPerformance_Final[[#This Row],[GOU EXP]]+Table_PBS_SQL_DB2_PBSSQL_PBS_NDP_Tina_CG_QtrlyPerformance_Final[[#This Row],[EXT EXP]]</f>
        <v>564010120</v>
      </c>
      <c r="AU4474" s="11" t="str">
        <f>IF(Table_PBS_SQL_DB2_PBSSQL_PBS_NDP_Tina_CG_QtrlyPerformance_Final[[#This Row],[Item_Code]]&gt;"300000", "Capital", "Recurrent")</f>
        <v>Recurrent</v>
      </c>
    </row>
    <row r="4475" spans="1:47" x14ac:dyDescent="0.25">
      <c r="A4475" t="s">
        <v>47</v>
      </c>
      <c r="B4475" t="s">
        <v>48</v>
      </c>
      <c r="C4475" t="s">
        <v>664</v>
      </c>
      <c r="D4475" t="s">
        <v>913</v>
      </c>
      <c r="E4475" t="s">
        <v>75</v>
      </c>
      <c r="F4475" t="s">
        <v>1160</v>
      </c>
      <c r="G4475" t="s">
        <v>75</v>
      </c>
      <c r="H4475" t="s">
        <v>1163</v>
      </c>
      <c r="I4475" t="s">
        <v>896</v>
      </c>
      <c r="J4475" t="s">
        <v>897</v>
      </c>
      <c r="K4475" t="s">
        <v>45</v>
      </c>
      <c r="L4475" t="s">
        <v>1165</v>
      </c>
      <c r="M4475" t="s">
        <v>1044</v>
      </c>
      <c r="N4475" t="s">
        <v>1045</v>
      </c>
      <c r="O4475" t="s">
        <v>1302</v>
      </c>
      <c r="P4475" t="s">
        <v>1303</v>
      </c>
      <c r="Q4475" s="11">
        <v>0</v>
      </c>
      <c r="R4475" s="11">
        <v>0</v>
      </c>
      <c r="S4475" s="11">
        <v>0</v>
      </c>
      <c r="T4475" s="11">
        <v>0</v>
      </c>
      <c r="U4475" s="11">
        <v>0</v>
      </c>
      <c r="V4475" s="11">
        <v>0</v>
      </c>
      <c r="W4475" s="11">
        <v>0</v>
      </c>
      <c r="X4475" s="11">
        <v>0</v>
      </c>
      <c r="Y4475" s="11">
        <v>0</v>
      </c>
      <c r="Z4475" s="11">
        <v>0</v>
      </c>
      <c r="AA4475" s="11">
        <v>0</v>
      </c>
      <c r="AB4475" s="11">
        <v>0</v>
      </c>
      <c r="AC4475" s="11">
        <v>0</v>
      </c>
      <c r="AD4475" s="11">
        <v>0</v>
      </c>
      <c r="AE4475" s="11">
        <v>0</v>
      </c>
      <c r="AF4475" s="11">
        <v>0</v>
      </c>
      <c r="AG4475" s="11">
        <v>0</v>
      </c>
      <c r="AH4475" s="11">
        <v>0</v>
      </c>
      <c r="AI4475" s="11">
        <v>0</v>
      </c>
      <c r="AJ4475" s="11">
        <v>0</v>
      </c>
      <c r="AK4475" s="11">
        <v>0</v>
      </c>
      <c r="AL4475" s="11">
        <v>0</v>
      </c>
      <c r="AM4475" s="11">
        <v>1221378404</v>
      </c>
      <c r="AN4475" s="11">
        <v>1221378404</v>
      </c>
      <c r="AO447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7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1221378404</v>
      </c>
      <c r="AQ447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7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1221378404</v>
      </c>
      <c r="AS4475" s="11">
        <f>Table_PBS_SQL_DB2_PBSSQL_PBS_NDP_Tina_CG_QtrlyPerformance_Final[[#This Row],[GOU REL]]+Table_PBS_SQL_DB2_PBSSQL_PBS_NDP_Tina_CG_QtrlyPerformance_Final[[#This Row],[EXT REL]]</f>
        <v>1221378404</v>
      </c>
      <c r="AT4475" s="11">
        <f>Table_PBS_SQL_DB2_PBSSQL_PBS_NDP_Tina_CG_QtrlyPerformance_Final[[#This Row],[GOU EXP]]+Table_PBS_SQL_DB2_PBSSQL_PBS_NDP_Tina_CG_QtrlyPerformance_Final[[#This Row],[EXT EXP]]</f>
        <v>1221378404</v>
      </c>
      <c r="AU4475" s="11" t="str">
        <f>IF(Table_PBS_SQL_DB2_PBSSQL_PBS_NDP_Tina_CG_QtrlyPerformance_Final[[#This Row],[Item_Code]]&gt;"300000", "Capital", "Recurrent")</f>
        <v>Capital</v>
      </c>
    </row>
    <row r="4476" spans="1:47" x14ac:dyDescent="0.25">
      <c r="A4476" t="s">
        <v>467</v>
      </c>
      <c r="B4476" t="s">
        <v>468</v>
      </c>
      <c r="C4476" t="s">
        <v>491</v>
      </c>
      <c r="D4476" t="s">
        <v>861</v>
      </c>
      <c r="E4476" t="s">
        <v>87</v>
      </c>
      <c r="F4476" t="s">
        <v>880</v>
      </c>
      <c r="G4476" t="s">
        <v>75</v>
      </c>
      <c r="H4476" t="s">
        <v>881</v>
      </c>
      <c r="I4476" t="s">
        <v>493</v>
      </c>
      <c r="J4476" t="s">
        <v>864</v>
      </c>
      <c r="K4476" t="s">
        <v>497</v>
      </c>
      <c r="L4476" t="s">
        <v>882</v>
      </c>
      <c r="M4476" t="s">
        <v>866</v>
      </c>
      <c r="N4476" t="s">
        <v>867</v>
      </c>
      <c r="O4476" t="s">
        <v>957</v>
      </c>
      <c r="P4476" t="s">
        <v>958</v>
      </c>
      <c r="Q4476" s="11">
        <v>0</v>
      </c>
      <c r="R4476" s="11">
        <v>0</v>
      </c>
      <c r="S4476" s="11">
        <v>0</v>
      </c>
      <c r="T4476" s="11">
        <v>0</v>
      </c>
      <c r="U4476" s="11">
        <v>600000000</v>
      </c>
      <c r="V4476" s="11">
        <v>0</v>
      </c>
      <c r="W4476" s="11">
        <v>600000000</v>
      </c>
      <c r="X4476" s="11">
        <v>0</v>
      </c>
      <c r="Y4476" s="11">
        <v>150000000</v>
      </c>
      <c r="Z4476" s="11">
        <v>0</v>
      </c>
      <c r="AA4476" s="11">
        <v>0</v>
      </c>
      <c r="AB4476" s="11">
        <v>0</v>
      </c>
      <c r="AC4476" s="11">
        <v>450000000</v>
      </c>
      <c r="AD4476" s="11">
        <v>0</v>
      </c>
      <c r="AE4476" s="11">
        <v>0</v>
      </c>
      <c r="AF4476" s="11">
        <v>0</v>
      </c>
      <c r="AG4476" s="11">
        <v>0</v>
      </c>
      <c r="AH4476" s="11">
        <v>142358783</v>
      </c>
      <c r="AI4476" s="11">
        <v>0</v>
      </c>
      <c r="AJ4476" s="11">
        <v>0</v>
      </c>
      <c r="AK4476" s="11">
        <v>0</v>
      </c>
      <c r="AL4476" s="11">
        <v>457641217</v>
      </c>
      <c r="AM4476" s="11">
        <v>0</v>
      </c>
      <c r="AN4476" s="11">
        <v>0</v>
      </c>
      <c r="AO447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600000000</v>
      </c>
      <c r="AP447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7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600000000</v>
      </c>
      <c r="AR447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76" s="11">
        <f>Table_PBS_SQL_DB2_PBSSQL_PBS_NDP_Tina_CG_QtrlyPerformance_Final[[#This Row],[GOU REL]]+Table_PBS_SQL_DB2_PBSSQL_PBS_NDP_Tina_CG_QtrlyPerformance_Final[[#This Row],[EXT REL]]</f>
        <v>600000000</v>
      </c>
      <c r="AT4476" s="11">
        <f>Table_PBS_SQL_DB2_PBSSQL_PBS_NDP_Tina_CG_QtrlyPerformance_Final[[#This Row],[GOU EXP]]+Table_PBS_SQL_DB2_PBSSQL_PBS_NDP_Tina_CG_QtrlyPerformance_Final[[#This Row],[EXT EXP]]</f>
        <v>600000000</v>
      </c>
      <c r="AU4476" s="11" t="str">
        <f>IF(Table_PBS_SQL_DB2_PBSSQL_PBS_NDP_Tina_CG_QtrlyPerformance_Final[[#This Row],[Item_Code]]&gt;"300000", "Capital", "Recurrent")</f>
        <v>Capital</v>
      </c>
    </row>
    <row r="4477" spans="1:47" x14ac:dyDescent="0.25">
      <c r="A4477" t="s">
        <v>467</v>
      </c>
      <c r="B4477" t="s">
        <v>468</v>
      </c>
      <c r="C4477" t="s">
        <v>491</v>
      </c>
      <c r="D4477" t="s">
        <v>861</v>
      </c>
      <c r="E4477" t="s">
        <v>87</v>
      </c>
      <c r="F4477" t="s">
        <v>880</v>
      </c>
      <c r="G4477" t="s">
        <v>75</v>
      </c>
      <c r="H4477" t="s">
        <v>881</v>
      </c>
      <c r="I4477" t="s">
        <v>493</v>
      </c>
      <c r="J4477" t="s">
        <v>864</v>
      </c>
      <c r="K4477" t="s">
        <v>497</v>
      </c>
      <c r="L4477" t="s">
        <v>882</v>
      </c>
      <c r="M4477" t="s">
        <v>866</v>
      </c>
      <c r="N4477" t="s">
        <v>867</v>
      </c>
      <c r="O4477" t="s">
        <v>1155</v>
      </c>
      <c r="P4477" t="s">
        <v>1156</v>
      </c>
      <c r="Q4477" s="11">
        <v>0</v>
      </c>
      <c r="R4477" s="11">
        <v>0</v>
      </c>
      <c r="S4477" s="11">
        <v>0</v>
      </c>
      <c r="T4477" s="11">
        <v>0</v>
      </c>
      <c r="U4477" s="11">
        <v>200000000</v>
      </c>
      <c r="V4477" s="11">
        <v>0</v>
      </c>
      <c r="W4477" s="11">
        <v>200000000</v>
      </c>
      <c r="X4477" s="11">
        <v>0</v>
      </c>
      <c r="Y4477" s="11">
        <v>40000000</v>
      </c>
      <c r="Z4477" s="11">
        <v>0</v>
      </c>
      <c r="AA4477" s="11">
        <v>0</v>
      </c>
      <c r="AB4477" s="11">
        <v>0</v>
      </c>
      <c r="AC4477" s="11">
        <v>160000000</v>
      </c>
      <c r="AD4477" s="11">
        <v>0</v>
      </c>
      <c r="AE4477" s="11">
        <v>0</v>
      </c>
      <c r="AF4477" s="11">
        <v>0</v>
      </c>
      <c r="AG4477" s="11">
        <v>0</v>
      </c>
      <c r="AH4477" s="11">
        <v>0</v>
      </c>
      <c r="AI4477" s="11">
        <v>0</v>
      </c>
      <c r="AJ4477" s="11">
        <v>0</v>
      </c>
      <c r="AK4477" s="11">
        <v>0</v>
      </c>
      <c r="AL4477" s="11">
        <v>200000000</v>
      </c>
      <c r="AM4477" s="11">
        <v>0</v>
      </c>
      <c r="AN4477" s="11">
        <v>0</v>
      </c>
      <c r="AO447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47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7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447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77" s="11">
        <f>Table_PBS_SQL_DB2_PBSSQL_PBS_NDP_Tina_CG_QtrlyPerformance_Final[[#This Row],[GOU REL]]+Table_PBS_SQL_DB2_PBSSQL_PBS_NDP_Tina_CG_QtrlyPerformance_Final[[#This Row],[EXT REL]]</f>
        <v>200000000</v>
      </c>
      <c r="AT4477" s="11">
        <f>Table_PBS_SQL_DB2_PBSSQL_PBS_NDP_Tina_CG_QtrlyPerformance_Final[[#This Row],[GOU EXP]]+Table_PBS_SQL_DB2_PBSSQL_PBS_NDP_Tina_CG_QtrlyPerformance_Final[[#This Row],[EXT EXP]]</f>
        <v>200000000</v>
      </c>
      <c r="AU4477" s="11" t="str">
        <f>IF(Table_PBS_SQL_DB2_PBSSQL_PBS_NDP_Tina_CG_QtrlyPerformance_Final[[#This Row],[Item_Code]]&gt;"300000", "Capital", "Recurrent")</f>
        <v>Capital</v>
      </c>
    </row>
    <row r="4478" spans="1:47" x14ac:dyDescent="0.25">
      <c r="A4478" t="s">
        <v>666</v>
      </c>
      <c r="B4478" t="s">
        <v>667</v>
      </c>
      <c r="C4478" t="s">
        <v>119</v>
      </c>
      <c r="D4478" t="s">
        <v>885</v>
      </c>
      <c r="E4478" t="s">
        <v>31</v>
      </c>
      <c r="F4478" t="s">
        <v>886</v>
      </c>
      <c r="G4478" t="s">
        <v>87</v>
      </c>
      <c r="H4478" t="s">
        <v>887</v>
      </c>
      <c r="I4478" t="s">
        <v>493</v>
      </c>
      <c r="J4478" t="s">
        <v>888</v>
      </c>
      <c r="K4478" t="s">
        <v>889</v>
      </c>
      <c r="L4478" t="s">
        <v>890</v>
      </c>
      <c r="M4478" t="s">
        <v>2356</v>
      </c>
      <c r="N4478" t="s">
        <v>2357</v>
      </c>
      <c r="O4478" t="s">
        <v>878</v>
      </c>
      <c r="P4478" t="s">
        <v>879</v>
      </c>
      <c r="Q4478" s="11">
        <v>0</v>
      </c>
      <c r="R4478" s="11">
        <v>0</v>
      </c>
      <c r="S4478" s="11">
        <v>570000000</v>
      </c>
      <c r="T4478" s="11">
        <v>-570000000</v>
      </c>
      <c r="U4478" s="11">
        <v>5130000000</v>
      </c>
      <c r="V4478" s="11">
        <v>0</v>
      </c>
      <c r="W4478" s="11">
        <v>5700000000</v>
      </c>
      <c r="X4478" s="11">
        <v>0</v>
      </c>
      <c r="Y4478" s="11">
        <v>0</v>
      </c>
      <c r="Z4478" s="11">
        <v>0</v>
      </c>
      <c r="AA4478" s="11">
        <v>0</v>
      </c>
      <c r="AB4478" s="11">
        <v>0</v>
      </c>
      <c r="AC4478" s="11">
        <v>1446666667</v>
      </c>
      <c r="AD4478" s="11">
        <v>0</v>
      </c>
      <c r="AE4478" s="11">
        <v>0</v>
      </c>
      <c r="AF4478" s="11">
        <v>0</v>
      </c>
      <c r="AG4478" s="11">
        <v>1626666667</v>
      </c>
      <c r="AH4478" s="11">
        <v>0</v>
      </c>
      <c r="AI4478" s="11">
        <v>0</v>
      </c>
      <c r="AJ4478" s="11">
        <v>0</v>
      </c>
      <c r="AK4478" s="11">
        <v>398500000</v>
      </c>
      <c r="AL4478" s="11">
        <v>0</v>
      </c>
      <c r="AM4478" s="11">
        <v>0</v>
      </c>
      <c r="AN4478" s="11">
        <v>0</v>
      </c>
      <c r="AO447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3471833334</v>
      </c>
      <c r="AP447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7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7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78" s="11">
        <f>Table_PBS_SQL_DB2_PBSSQL_PBS_NDP_Tina_CG_QtrlyPerformance_Final[[#This Row],[GOU REL]]+Table_PBS_SQL_DB2_PBSSQL_PBS_NDP_Tina_CG_QtrlyPerformance_Final[[#This Row],[EXT REL]]</f>
        <v>3471833334</v>
      </c>
      <c r="AT4478" s="11">
        <f>Table_PBS_SQL_DB2_PBSSQL_PBS_NDP_Tina_CG_QtrlyPerformance_Final[[#This Row],[GOU EXP]]+Table_PBS_SQL_DB2_PBSSQL_PBS_NDP_Tina_CG_QtrlyPerformance_Final[[#This Row],[EXT EXP]]</f>
        <v>0</v>
      </c>
      <c r="AU4478" s="11" t="str">
        <f>IF(Table_PBS_SQL_DB2_PBSSQL_PBS_NDP_Tina_CG_QtrlyPerformance_Final[[#This Row],[Item_Code]]&gt;"300000", "Capital", "Recurrent")</f>
        <v>Recurrent</v>
      </c>
    </row>
    <row r="4479" spans="1:47" x14ac:dyDescent="0.25">
      <c r="A4479" t="s">
        <v>666</v>
      </c>
      <c r="B4479" t="s">
        <v>667</v>
      </c>
      <c r="C4479" t="s">
        <v>119</v>
      </c>
      <c r="D4479" t="s">
        <v>885</v>
      </c>
      <c r="E4479" t="s">
        <v>31</v>
      </c>
      <c r="F4479" t="s">
        <v>886</v>
      </c>
      <c r="G4479" t="s">
        <v>87</v>
      </c>
      <c r="H4479" t="s">
        <v>887</v>
      </c>
      <c r="I4479" t="s">
        <v>493</v>
      </c>
      <c r="J4479" t="s">
        <v>888</v>
      </c>
      <c r="K4479" t="s">
        <v>889</v>
      </c>
      <c r="L4479" t="s">
        <v>890</v>
      </c>
      <c r="M4479" t="s">
        <v>891</v>
      </c>
      <c r="N4479" t="s">
        <v>892</v>
      </c>
      <c r="O4479" t="s">
        <v>2358</v>
      </c>
      <c r="P4479" t="s">
        <v>2359</v>
      </c>
      <c r="Q4479" s="11">
        <v>0</v>
      </c>
      <c r="R4479" s="11">
        <v>0</v>
      </c>
      <c r="S4479" s="11">
        <v>270000000</v>
      </c>
      <c r="T4479" s="11">
        <v>-270000000</v>
      </c>
      <c r="U4479" s="11">
        <v>2438000000</v>
      </c>
      <c r="V4479" s="11">
        <v>0</v>
      </c>
      <c r="W4479" s="11">
        <v>2708000000</v>
      </c>
      <c r="X4479" s="11">
        <v>0</v>
      </c>
      <c r="Y4479" s="11">
        <v>0</v>
      </c>
      <c r="Z4479" s="11">
        <v>0</v>
      </c>
      <c r="AA4479" s="11">
        <v>0</v>
      </c>
      <c r="AB4479" s="11">
        <v>0</v>
      </c>
      <c r="AC4479" s="11">
        <v>490000000</v>
      </c>
      <c r="AD4479" s="11">
        <v>19784000</v>
      </c>
      <c r="AE4479" s="11">
        <v>0</v>
      </c>
      <c r="AF4479" s="11">
        <v>0</v>
      </c>
      <c r="AG4479" s="11">
        <v>1109172309</v>
      </c>
      <c r="AH4479" s="11">
        <v>0</v>
      </c>
      <c r="AI4479" s="11">
        <v>0</v>
      </c>
      <c r="AJ4479" s="11">
        <v>0</v>
      </c>
      <c r="AK4479" s="11">
        <v>838827691</v>
      </c>
      <c r="AL4479" s="11">
        <v>2095863442</v>
      </c>
      <c r="AM4479" s="11">
        <v>0</v>
      </c>
      <c r="AN4479" s="11">
        <v>0</v>
      </c>
      <c r="AO447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2438000000</v>
      </c>
      <c r="AP447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7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2115647442</v>
      </c>
      <c r="AR447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79" s="11">
        <f>Table_PBS_SQL_DB2_PBSSQL_PBS_NDP_Tina_CG_QtrlyPerformance_Final[[#This Row],[GOU REL]]+Table_PBS_SQL_DB2_PBSSQL_PBS_NDP_Tina_CG_QtrlyPerformance_Final[[#This Row],[EXT REL]]</f>
        <v>2438000000</v>
      </c>
      <c r="AT4479" s="11">
        <f>Table_PBS_SQL_DB2_PBSSQL_PBS_NDP_Tina_CG_QtrlyPerformance_Final[[#This Row],[GOU EXP]]+Table_PBS_SQL_DB2_PBSSQL_PBS_NDP_Tina_CG_QtrlyPerformance_Final[[#This Row],[EXT EXP]]</f>
        <v>2115647442</v>
      </c>
      <c r="AU4479" s="11" t="str">
        <f>IF(Table_PBS_SQL_DB2_PBSSQL_PBS_NDP_Tina_CG_QtrlyPerformance_Final[[#This Row],[Item_Code]]&gt;"300000", "Capital", "Recurrent")</f>
        <v>Recurrent</v>
      </c>
    </row>
    <row r="4480" spans="1:47" x14ac:dyDescent="0.25">
      <c r="A4480" t="s">
        <v>666</v>
      </c>
      <c r="B4480" t="s">
        <v>667</v>
      </c>
      <c r="C4480" t="s">
        <v>491</v>
      </c>
      <c r="D4480" t="s">
        <v>861</v>
      </c>
      <c r="E4480" t="s">
        <v>177</v>
      </c>
      <c r="F4480" t="s">
        <v>895</v>
      </c>
      <c r="G4480" t="s">
        <v>87</v>
      </c>
      <c r="H4480" t="s">
        <v>887</v>
      </c>
      <c r="I4480" t="s">
        <v>896</v>
      </c>
      <c r="J4480" t="s">
        <v>897</v>
      </c>
      <c r="K4480" t="s">
        <v>898</v>
      </c>
      <c r="L4480" t="s">
        <v>899</v>
      </c>
      <c r="M4480" t="s">
        <v>900</v>
      </c>
      <c r="N4480" t="s">
        <v>901</v>
      </c>
      <c r="O4480" t="s">
        <v>1064</v>
      </c>
      <c r="P4480" t="s">
        <v>1065</v>
      </c>
      <c r="Q4480" s="11">
        <v>0</v>
      </c>
      <c r="R4480" s="11">
        <v>0</v>
      </c>
      <c r="S4480" s="11">
        <v>0</v>
      </c>
      <c r="T4480" s="11">
        <v>0</v>
      </c>
      <c r="U4480" s="11">
        <v>0</v>
      </c>
      <c r="V4480" s="11">
        <v>0</v>
      </c>
      <c r="W4480" s="11">
        <v>0</v>
      </c>
      <c r="X4480" s="11">
        <v>0</v>
      </c>
      <c r="Y4480" s="11">
        <v>0</v>
      </c>
      <c r="Z4480" s="11">
        <v>0</v>
      </c>
      <c r="AA4480" s="11">
        <v>164942454</v>
      </c>
      <c r="AB4480" s="11">
        <v>164942454</v>
      </c>
      <c r="AC4480" s="11">
        <v>0</v>
      </c>
      <c r="AD4480" s="11">
        <v>0</v>
      </c>
      <c r="AE4480" s="11">
        <v>164942454</v>
      </c>
      <c r="AF4480" s="11">
        <v>164942454</v>
      </c>
      <c r="AG4480" s="11">
        <v>0</v>
      </c>
      <c r="AH4480" s="11">
        <v>0</v>
      </c>
      <c r="AI4480" s="11">
        <v>129168832</v>
      </c>
      <c r="AJ4480" s="11">
        <v>129168832</v>
      </c>
      <c r="AK4480" s="11">
        <v>0</v>
      </c>
      <c r="AL4480" s="11">
        <v>0</v>
      </c>
      <c r="AM4480" s="11">
        <v>0</v>
      </c>
      <c r="AN4480" s="11">
        <v>0</v>
      </c>
      <c r="AO448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8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459053740</v>
      </c>
      <c r="AQ448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8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459053740</v>
      </c>
      <c r="AS4480" s="11">
        <f>Table_PBS_SQL_DB2_PBSSQL_PBS_NDP_Tina_CG_QtrlyPerformance_Final[[#This Row],[GOU REL]]+Table_PBS_SQL_DB2_PBSSQL_PBS_NDP_Tina_CG_QtrlyPerformance_Final[[#This Row],[EXT REL]]</f>
        <v>459053740</v>
      </c>
      <c r="AT4480" s="11">
        <f>Table_PBS_SQL_DB2_PBSSQL_PBS_NDP_Tina_CG_QtrlyPerformance_Final[[#This Row],[GOU EXP]]+Table_PBS_SQL_DB2_PBSSQL_PBS_NDP_Tina_CG_QtrlyPerformance_Final[[#This Row],[EXT EXP]]</f>
        <v>459053740</v>
      </c>
      <c r="AU4480" s="11" t="str">
        <f>IF(Table_PBS_SQL_DB2_PBSSQL_PBS_NDP_Tina_CG_QtrlyPerformance_Final[[#This Row],[Item_Code]]&gt;"300000", "Capital", "Recurrent")</f>
        <v>Recurrent</v>
      </c>
    </row>
    <row r="4481" spans="1:47" x14ac:dyDescent="0.25">
      <c r="A4481" t="s">
        <v>666</v>
      </c>
      <c r="B4481" t="s">
        <v>667</v>
      </c>
      <c r="C4481" t="s">
        <v>491</v>
      </c>
      <c r="D4481" t="s">
        <v>861</v>
      </c>
      <c r="E4481" t="s">
        <v>177</v>
      </c>
      <c r="F4481" t="s">
        <v>895</v>
      </c>
      <c r="G4481" t="s">
        <v>87</v>
      </c>
      <c r="H4481" t="s">
        <v>887</v>
      </c>
      <c r="I4481" t="s">
        <v>896</v>
      </c>
      <c r="J4481" t="s">
        <v>897</v>
      </c>
      <c r="K4481" t="s">
        <v>898</v>
      </c>
      <c r="L4481" t="s">
        <v>899</v>
      </c>
      <c r="M4481" t="s">
        <v>900</v>
      </c>
      <c r="N4481" t="s">
        <v>901</v>
      </c>
      <c r="O4481" t="s">
        <v>1120</v>
      </c>
      <c r="P4481" t="s">
        <v>1121</v>
      </c>
      <c r="Q4481" s="11">
        <v>0</v>
      </c>
      <c r="R4481" s="11">
        <v>0</v>
      </c>
      <c r="S4481" s="11">
        <v>0</v>
      </c>
      <c r="T4481" s="11">
        <v>0</v>
      </c>
      <c r="U4481" s="11">
        <v>0</v>
      </c>
      <c r="V4481" s="11">
        <v>0</v>
      </c>
      <c r="W4481" s="11">
        <v>0</v>
      </c>
      <c r="X4481" s="11">
        <v>0</v>
      </c>
      <c r="Y4481" s="11">
        <v>0</v>
      </c>
      <c r="Z4481" s="11">
        <v>0</v>
      </c>
      <c r="AA4481" s="11">
        <v>3800000</v>
      </c>
      <c r="AB4481" s="11">
        <v>3800000</v>
      </c>
      <c r="AC4481" s="11">
        <v>0</v>
      </c>
      <c r="AD4481" s="11">
        <v>0</v>
      </c>
      <c r="AE4481" s="11">
        <v>0</v>
      </c>
      <c r="AF4481" s="11">
        <v>0</v>
      </c>
      <c r="AG4481" s="11">
        <v>0</v>
      </c>
      <c r="AH4481" s="11">
        <v>0</v>
      </c>
      <c r="AI4481" s="11">
        <v>0</v>
      </c>
      <c r="AJ4481" s="11">
        <v>0</v>
      </c>
      <c r="AK4481" s="11">
        <v>0</v>
      </c>
      <c r="AL4481" s="11">
        <v>0</v>
      </c>
      <c r="AM4481" s="11">
        <v>4067796</v>
      </c>
      <c r="AN4481" s="11">
        <v>4067796</v>
      </c>
      <c r="AO448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8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7867796</v>
      </c>
      <c r="AQ448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8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7867796</v>
      </c>
      <c r="AS4481" s="11">
        <f>Table_PBS_SQL_DB2_PBSSQL_PBS_NDP_Tina_CG_QtrlyPerformance_Final[[#This Row],[GOU REL]]+Table_PBS_SQL_DB2_PBSSQL_PBS_NDP_Tina_CG_QtrlyPerformance_Final[[#This Row],[EXT REL]]</f>
        <v>7867796</v>
      </c>
      <c r="AT4481" s="11">
        <f>Table_PBS_SQL_DB2_PBSSQL_PBS_NDP_Tina_CG_QtrlyPerformance_Final[[#This Row],[GOU EXP]]+Table_PBS_SQL_DB2_PBSSQL_PBS_NDP_Tina_CG_QtrlyPerformance_Final[[#This Row],[EXT EXP]]</f>
        <v>7867796</v>
      </c>
      <c r="AU4481" s="11" t="str">
        <f>IF(Table_PBS_SQL_DB2_PBSSQL_PBS_NDP_Tina_CG_QtrlyPerformance_Final[[#This Row],[Item_Code]]&gt;"300000", "Capital", "Recurrent")</f>
        <v>Recurrent</v>
      </c>
    </row>
    <row r="4482" spans="1:47" x14ac:dyDescent="0.25">
      <c r="A4482" t="s">
        <v>666</v>
      </c>
      <c r="B4482" t="s">
        <v>667</v>
      </c>
      <c r="C4482" t="s">
        <v>491</v>
      </c>
      <c r="D4482" t="s">
        <v>861</v>
      </c>
      <c r="E4482" t="s">
        <v>177</v>
      </c>
      <c r="F4482" t="s">
        <v>895</v>
      </c>
      <c r="G4482" t="s">
        <v>87</v>
      </c>
      <c r="H4482" t="s">
        <v>887</v>
      </c>
      <c r="I4482" t="s">
        <v>896</v>
      </c>
      <c r="J4482" t="s">
        <v>897</v>
      </c>
      <c r="K4482" t="s">
        <v>898</v>
      </c>
      <c r="L4482" t="s">
        <v>899</v>
      </c>
      <c r="M4482" t="s">
        <v>900</v>
      </c>
      <c r="N4482" t="s">
        <v>901</v>
      </c>
      <c r="O4482" t="s">
        <v>1085</v>
      </c>
      <c r="P4482" t="s">
        <v>1086</v>
      </c>
      <c r="Q4482" s="11">
        <v>0</v>
      </c>
      <c r="R4482" s="11">
        <v>0</v>
      </c>
      <c r="S4482" s="11">
        <v>0</v>
      </c>
      <c r="T4482" s="11">
        <v>0</v>
      </c>
      <c r="U4482" s="11">
        <v>0</v>
      </c>
      <c r="V4482" s="11">
        <v>0</v>
      </c>
      <c r="W4482" s="11">
        <v>0</v>
      </c>
      <c r="X4482" s="11">
        <v>0</v>
      </c>
      <c r="Y4482" s="11">
        <v>0</v>
      </c>
      <c r="Z4482" s="11">
        <v>0</v>
      </c>
      <c r="AA4482" s="11">
        <v>93448800</v>
      </c>
      <c r="AB4482" s="11">
        <v>93448800</v>
      </c>
      <c r="AC4482" s="11">
        <v>0</v>
      </c>
      <c r="AD4482" s="11">
        <v>0</v>
      </c>
      <c r="AE4482" s="11">
        <v>0</v>
      </c>
      <c r="AF4482" s="11">
        <v>0</v>
      </c>
      <c r="AG4482" s="11">
        <v>0</v>
      </c>
      <c r="AH4482" s="11">
        <v>0</v>
      </c>
      <c r="AI4482" s="11">
        <v>997990000</v>
      </c>
      <c r="AJ4482" s="11">
        <v>997990000</v>
      </c>
      <c r="AK4482" s="11">
        <v>0</v>
      </c>
      <c r="AL4482" s="11">
        <v>0</v>
      </c>
      <c r="AM4482" s="11">
        <v>108000000</v>
      </c>
      <c r="AN4482" s="11">
        <v>108000000</v>
      </c>
      <c r="AO448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8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1199438800</v>
      </c>
      <c r="AQ448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8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1199438800</v>
      </c>
      <c r="AS4482" s="11">
        <f>Table_PBS_SQL_DB2_PBSSQL_PBS_NDP_Tina_CG_QtrlyPerformance_Final[[#This Row],[GOU REL]]+Table_PBS_SQL_DB2_PBSSQL_PBS_NDP_Tina_CG_QtrlyPerformance_Final[[#This Row],[EXT REL]]</f>
        <v>1199438800</v>
      </c>
      <c r="AT4482" s="11">
        <f>Table_PBS_SQL_DB2_PBSSQL_PBS_NDP_Tina_CG_QtrlyPerformance_Final[[#This Row],[GOU EXP]]+Table_PBS_SQL_DB2_PBSSQL_PBS_NDP_Tina_CG_QtrlyPerformance_Final[[#This Row],[EXT EXP]]</f>
        <v>1199438800</v>
      </c>
      <c r="AU4482" s="11" t="str">
        <f>IF(Table_PBS_SQL_DB2_PBSSQL_PBS_NDP_Tina_CG_QtrlyPerformance_Final[[#This Row],[Item_Code]]&gt;"300000", "Capital", "Recurrent")</f>
        <v>Recurrent</v>
      </c>
    </row>
    <row r="4483" spans="1:47" x14ac:dyDescent="0.25">
      <c r="A4483" t="s">
        <v>666</v>
      </c>
      <c r="B4483" t="s">
        <v>667</v>
      </c>
      <c r="C4483" t="s">
        <v>664</v>
      </c>
      <c r="D4483" t="s">
        <v>913</v>
      </c>
      <c r="E4483" t="s">
        <v>31</v>
      </c>
      <c r="F4483" t="s">
        <v>914</v>
      </c>
      <c r="G4483" t="s">
        <v>75</v>
      </c>
      <c r="H4483" t="s">
        <v>915</v>
      </c>
      <c r="I4483" t="s">
        <v>896</v>
      </c>
      <c r="J4483" t="s">
        <v>897</v>
      </c>
      <c r="K4483" t="s">
        <v>916</v>
      </c>
      <c r="L4483" t="s">
        <v>917</v>
      </c>
      <c r="M4483" t="s">
        <v>918</v>
      </c>
      <c r="N4483" t="s">
        <v>919</v>
      </c>
      <c r="O4483" t="s">
        <v>906</v>
      </c>
      <c r="P4483" t="s">
        <v>907</v>
      </c>
      <c r="Q4483" s="11">
        <v>0</v>
      </c>
      <c r="R4483" s="11">
        <v>0</v>
      </c>
      <c r="S4483" s="11">
        <v>0</v>
      </c>
      <c r="T4483" s="11">
        <v>0</v>
      </c>
      <c r="U4483" s="11">
        <v>0</v>
      </c>
      <c r="V4483" s="11">
        <v>0</v>
      </c>
      <c r="W4483" s="11">
        <v>0</v>
      </c>
      <c r="X4483" s="11">
        <v>0</v>
      </c>
      <c r="Y4483" s="11">
        <v>0</v>
      </c>
      <c r="Z4483" s="11">
        <v>0</v>
      </c>
      <c r="AA4483" s="11">
        <v>126730000</v>
      </c>
      <c r="AB4483" s="11">
        <v>0</v>
      </c>
      <c r="AC4483" s="11">
        <v>0</v>
      </c>
      <c r="AD4483" s="11">
        <v>0</v>
      </c>
      <c r="AE4483" s="11">
        <v>16855000</v>
      </c>
      <c r="AF4483" s="11">
        <v>16855000</v>
      </c>
      <c r="AG4483" s="11">
        <v>0</v>
      </c>
      <c r="AH4483" s="11">
        <v>0</v>
      </c>
      <c r="AI4483" s="11">
        <v>0</v>
      </c>
      <c r="AJ4483" s="11">
        <v>0</v>
      </c>
      <c r="AK4483" s="11">
        <v>0</v>
      </c>
      <c r="AL4483" s="11">
        <v>0</v>
      </c>
      <c r="AM4483" s="11">
        <v>66800000</v>
      </c>
      <c r="AN4483" s="11">
        <v>66800000</v>
      </c>
      <c r="AO448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8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210385000</v>
      </c>
      <c r="AQ448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8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83655000</v>
      </c>
      <c r="AS4483" s="11">
        <f>Table_PBS_SQL_DB2_PBSSQL_PBS_NDP_Tina_CG_QtrlyPerformance_Final[[#This Row],[GOU REL]]+Table_PBS_SQL_DB2_PBSSQL_PBS_NDP_Tina_CG_QtrlyPerformance_Final[[#This Row],[EXT REL]]</f>
        <v>210385000</v>
      </c>
      <c r="AT4483" s="11">
        <f>Table_PBS_SQL_DB2_PBSSQL_PBS_NDP_Tina_CG_QtrlyPerformance_Final[[#This Row],[GOU EXP]]+Table_PBS_SQL_DB2_PBSSQL_PBS_NDP_Tina_CG_QtrlyPerformance_Final[[#This Row],[EXT EXP]]</f>
        <v>83655000</v>
      </c>
      <c r="AU4483" s="11" t="str">
        <f>IF(Table_PBS_SQL_DB2_PBSSQL_PBS_NDP_Tina_CG_QtrlyPerformance_Final[[#This Row],[Item_Code]]&gt;"300000", "Capital", "Recurrent")</f>
        <v>Recurrent</v>
      </c>
    </row>
    <row r="4484" spans="1:47" x14ac:dyDescent="0.25">
      <c r="A4484" t="s">
        <v>666</v>
      </c>
      <c r="B4484" t="s">
        <v>667</v>
      </c>
      <c r="C4484" t="s">
        <v>664</v>
      </c>
      <c r="D4484" t="s">
        <v>913</v>
      </c>
      <c r="E4484" t="s">
        <v>31</v>
      </c>
      <c r="F4484" t="s">
        <v>914</v>
      </c>
      <c r="G4484" t="s">
        <v>75</v>
      </c>
      <c r="H4484" t="s">
        <v>915</v>
      </c>
      <c r="I4484" t="s">
        <v>896</v>
      </c>
      <c r="J4484" t="s">
        <v>897</v>
      </c>
      <c r="K4484" t="s">
        <v>916</v>
      </c>
      <c r="L4484" t="s">
        <v>917</v>
      </c>
      <c r="M4484" t="s">
        <v>918</v>
      </c>
      <c r="N4484" t="s">
        <v>919</v>
      </c>
      <c r="O4484" t="s">
        <v>1124</v>
      </c>
      <c r="P4484" t="s">
        <v>1125</v>
      </c>
      <c r="Q4484" s="11">
        <v>0</v>
      </c>
      <c r="R4484" s="11">
        <v>0</v>
      </c>
      <c r="S4484" s="11">
        <v>0</v>
      </c>
      <c r="T4484" s="11">
        <v>0</v>
      </c>
      <c r="U4484" s="11">
        <v>0</v>
      </c>
      <c r="V4484" s="11">
        <v>0</v>
      </c>
      <c r="W4484" s="11">
        <v>0</v>
      </c>
      <c r="X4484" s="11">
        <v>0</v>
      </c>
      <c r="Y4484" s="11">
        <v>0</v>
      </c>
      <c r="Z4484" s="11">
        <v>0</v>
      </c>
      <c r="AA4484" s="11">
        <v>18600000</v>
      </c>
      <c r="AB4484" s="11">
        <v>0</v>
      </c>
      <c r="AC4484" s="11">
        <v>0</v>
      </c>
      <c r="AD4484" s="11">
        <v>0</v>
      </c>
      <c r="AE4484" s="11">
        <v>3600000</v>
      </c>
      <c r="AF4484" s="11">
        <v>3600000</v>
      </c>
      <c r="AG4484" s="11">
        <v>0</v>
      </c>
      <c r="AH4484" s="11">
        <v>0</v>
      </c>
      <c r="AI4484" s="11">
        <v>5400000</v>
      </c>
      <c r="AJ4484" s="11">
        <v>5400000</v>
      </c>
      <c r="AK4484" s="11">
        <v>0</v>
      </c>
      <c r="AL4484" s="11">
        <v>0</v>
      </c>
      <c r="AM4484" s="11">
        <v>0</v>
      </c>
      <c r="AN4484" s="11">
        <v>0</v>
      </c>
      <c r="AO448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8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27600000</v>
      </c>
      <c r="AQ448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8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9000000</v>
      </c>
      <c r="AS4484" s="11">
        <f>Table_PBS_SQL_DB2_PBSSQL_PBS_NDP_Tina_CG_QtrlyPerformance_Final[[#This Row],[GOU REL]]+Table_PBS_SQL_DB2_PBSSQL_PBS_NDP_Tina_CG_QtrlyPerformance_Final[[#This Row],[EXT REL]]</f>
        <v>27600000</v>
      </c>
      <c r="AT4484" s="11">
        <f>Table_PBS_SQL_DB2_PBSSQL_PBS_NDP_Tina_CG_QtrlyPerformance_Final[[#This Row],[GOU EXP]]+Table_PBS_SQL_DB2_PBSSQL_PBS_NDP_Tina_CG_QtrlyPerformance_Final[[#This Row],[EXT EXP]]</f>
        <v>9000000</v>
      </c>
      <c r="AU4484" s="11" t="str">
        <f>IF(Table_PBS_SQL_DB2_PBSSQL_PBS_NDP_Tina_CG_QtrlyPerformance_Final[[#This Row],[Item_Code]]&gt;"300000", "Capital", "Recurrent")</f>
        <v>Recurrent</v>
      </c>
    </row>
    <row r="4485" spans="1:47" x14ac:dyDescent="0.25">
      <c r="A4485" t="s">
        <v>666</v>
      </c>
      <c r="B4485" t="s">
        <v>667</v>
      </c>
      <c r="C4485" t="s">
        <v>664</v>
      </c>
      <c r="D4485" t="s">
        <v>913</v>
      </c>
      <c r="E4485" t="s">
        <v>31</v>
      </c>
      <c r="F4485" t="s">
        <v>914</v>
      </c>
      <c r="G4485" t="s">
        <v>75</v>
      </c>
      <c r="H4485" t="s">
        <v>915</v>
      </c>
      <c r="I4485" t="s">
        <v>493</v>
      </c>
      <c r="J4485" t="s">
        <v>915</v>
      </c>
      <c r="K4485" t="s">
        <v>1833</v>
      </c>
      <c r="L4485" t="s">
        <v>1834</v>
      </c>
      <c r="M4485" t="s">
        <v>1835</v>
      </c>
      <c r="N4485" t="s">
        <v>1836</v>
      </c>
      <c r="O4485" t="s">
        <v>1626</v>
      </c>
      <c r="P4485" t="s">
        <v>1627</v>
      </c>
      <c r="Q4485" s="11">
        <v>0</v>
      </c>
      <c r="R4485" s="11">
        <v>0</v>
      </c>
      <c r="S4485" s="11">
        <v>140000000</v>
      </c>
      <c r="T4485" s="11">
        <v>-140000000</v>
      </c>
      <c r="U4485" s="11">
        <v>1293031497</v>
      </c>
      <c r="V4485" s="11">
        <v>0</v>
      </c>
      <c r="W4485" s="11">
        <v>1433031497</v>
      </c>
      <c r="X4485" s="11">
        <v>0</v>
      </c>
      <c r="Y4485" s="11">
        <v>0</v>
      </c>
      <c r="Z4485" s="11">
        <v>0</v>
      </c>
      <c r="AA4485" s="11">
        <v>0</v>
      </c>
      <c r="AB4485" s="11">
        <v>0</v>
      </c>
      <c r="AC4485" s="11">
        <v>90000000</v>
      </c>
      <c r="AD4485" s="11">
        <v>0</v>
      </c>
      <c r="AE4485" s="11">
        <v>0</v>
      </c>
      <c r="AF4485" s="11">
        <v>0</v>
      </c>
      <c r="AG4485" s="11">
        <v>0</v>
      </c>
      <c r="AH4485" s="11">
        <v>7242073</v>
      </c>
      <c r="AI4485" s="11">
        <v>0</v>
      </c>
      <c r="AJ4485" s="11">
        <v>0</v>
      </c>
      <c r="AK4485" s="11">
        <v>160000000</v>
      </c>
      <c r="AL4485" s="11">
        <v>78363381</v>
      </c>
      <c r="AM4485" s="11">
        <v>0</v>
      </c>
      <c r="AN4485" s="11">
        <v>0</v>
      </c>
      <c r="AO448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448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8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85605454</v>
      </c>
      <c r="AR448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85" s="11">
        <f>Table_PBS_SQL_DB2_PBSSQL_PBS_NDP_Tina_CG_QtrlyPerformance_Final[[#This Row],[GOU REL]]+Table_PBS_SQL_DB2_PBSSQL_PBS_NDP_Tina_CG_QtrlyPerformance_Final[[#This Row],[EXT REL]]</f>
        <v>250000000</v>
      </c>
      <c r="AT4485" s="11">
        <f>Table_PBS_SQL_DB2_PBSSQL_PBS_NDP_Tina_CG_QtrlyPerformance_Final[[#This Row],[GOU EXP]]+Table_PBS_SQL_DB2_PBSSQL_PBS_NDP_Tina_CG_QtrlyPerformance_Final[[#This Row],[EXT EXP]]</f>
        <v>85605454</v>
      </c>
      <c r="AU4485" s="11" t="str">
        <f>IF(Table_PBS_SQL_DB2_PBSSQL_PBS_NDP_Tina_CG_QtrlyPerformance_Final[[#This Row],[Item_Code]]&gt;"300000", "Capital", "Recurrent")</f>
        <v>Capital</v>
      </c>
    </row>
    <row r="4486" spans="1:47" x14ac:dyDescent="0.25">
      <c r="A4486" t="s">
        <v>666</v>
      </c>
      <c r="B4486" t="s">
        <v>667</v>
      </c>
      <c r="C4486" t="s">
        <v>664</v>
      </c>
      <c r="D4486" t="s">
        <v>913</v>
      </c>
      <c r="E4486" t="s">
        <v>31</v>
      </c>
      <c r="F4486" t="s">
        <v>914</v>
      </c>
      <c r="G4486" t="s">
        <v>75</v>
      </c>
      <c r="H4486" t="s">
        <v>915</v>
      </c>
      <c r="I4486" t="s">
        <v>493</v>
      </c>
      <c r="J4486" t="s">
        <v>915</v>
      </c>
      <c r="K4486" t="s">
        <v>1833</v>
      </c>
      <c r="L4486" t="s">
        <v>1834</v>
      </c>
      <c r="M4486" t="s">
        <v>1835</v>
      </c>
      <c r="N4486" t="s">
        <v>1836</v>
      </c>
      <c r="O4486" t="s">
        <v>1465</v>
      </c>
      <c r="P4486" t="s">
        <v>1466</v>
      </c>
      <c r="Q4486" s="11">
        <v>0</v>
      </c>
      <c r="R4486" s="11">
        <v>0</v>
      </c>
      <c r="S4486" s="11">
        <v>54000000</v>
      </c>
      <c r="T4486" s="11">
        <v>-54000000</v>
      </c>
      <c r="U4486" s="11">
        <v>486000000</v>
      </c>
      <c r="V4486" s="11">
        <v>0</v>
      </c>
      <c r="W4486" s="11">
        <v>540000000</v>
      </c>
      <c r="X4486" s="11">
        <v>0</v>
      </c>
      <c r="Y4486" s="11">
        <v>0</v>
      </c>
      <c r="Z4486" s="11">
        <v>0</v>
      </c>
      <c r="AA4486" s="11">
        <v>0</v>
      </c>
      <c r="AB4486" s="11">
        <v>0</v>
      </c>
      <c r="AC4486" s="11">
        <v>0</v>
      </c>
      <c r="AD4486" s="11">
        <v>0</v>
      </c>
      <c r="AE4486" s="11">
        <v>0</v>
      </c>
      <c r="AF4486" s="11">
        <v>0</v>
      </c>
      <c r="AG4486" s="11">
        <v>0</v>
      </c>
      <c r="AH4486" s="11">
        <v>0</v>
      </c>
      <c r="AI4486" s="11">
        <v>0</v>
      </c>
      <c r="AJ4486" s="11">
        <v>0</v>
      </c>
      <c r="AK4486" s="11">
        <v>0</v>
      </c>
      <c r="AL4486" s="11">
        <v>0</v>
      </c>
      <c r="AM4486" s="11">
        <v>0</v>
      </c>
      <c r="AN4486" s="11">
        <v>0</v>
      </c>
      <c r="AO448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8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8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8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86" s="11">
        <f>Table_PBS_SQL_DB2_PBSSQL_PBS_NDP_Tina_CG_QtrlyPerformance_Final[[#This Row],[GOU REL]]+Table_PBS_SQL_DB2_PBSSQL_PBS_NDP_Tina_CG_QtrlyPerformance_Final[[#This Row],[EXT REL]]</f>
        <v>0</v>
      </c>
      <c r="AT4486" s="11">
        <f>Table_PBS_SQL_DB2_PBSSQL_PBS_NDP_Tina_CG_QtrlyPerformance_Final[[#This Row],[GOU EXP]]+Table_PBS_SQL_DB2_PBSSQL_PBS_NDP_Tina_CG_QtrlyPerformance_Final[[#This Row],[EXT EXP]]</f>
        <v>0</v>
      </c>
      <c r="AU4486" s="11" t="str">
        <f>IF(Table_PBS_SQL_DB2_PBSSQL_PBS_NDP_Tina_CG_QtrlyPerformance_Final[[#This Row],[Item_Code]]&gt;"300000", "Capital", "Recurrent")</f>
        <v>Capital</v>
      </c>
    </row>
    <row r="4487" spans="1:47" x14ac:dyDescent="0.25">
      <c r="A4487" t="s">
        <v>666</v>
      </c>
      <c r="B4487" t="s">
        <v>667</v>
      </c>
      <c r="C4487" t="s">
        <v>664</v>
      </c>
      <c r="D4487" t="s">
        <v>913</v>
      </c>
      <c r="E4487" t="s">
        <v>31</v>
      </c>
      <c r="F4487" t="s">
        <v>914</v>
      </c>
      <c r="G4487" t="s">
        <v>75</v>
      </c>
      <c r="H4487" t="s">
        <v>915</v>
      </c>
      <c r="I4487" t="s">
        <v>493</v>
      </c>
      <c r="J4487" t="s">
        <v>915</v>
      </c>
      <c r="K4487" t="s">
        <v>916</v>
      </c>
      <c r="L4487" t="s">
        <v>917</v>
      </c>
      <c r="M4487" t="s">
        <v>918</v>
      </c>
      <c r="N4487" t="s">
        <v>919</v>
      </c>
      <c r="O4487" t="s">
        <v>902</v>
      </c>
      <c r="P4487" t="s">
        <v>903</v>
      </c>
      <c r="Q4487" s="11">
        <v>0</v>
      </c>
      <c r="R4487" s="11">
        <v>0</v>
      </c>
      <c r="S4487" s="11">
        <v>0</v>
      </c>
      <c r="T4487" s="11">
        <v>0</v>
      </c>
      <c r="U4487" s="11">
        <v>160212000</v>
      </c>
      <c r="V4487" s="11">
        <v>0</v>
      </c>
      <c r="W4487" s="11">
        <v>0</v>
      </c>
      <c r="X4487" s="11">
        <v>160212000</v>
      </c>
      <c r="Y4487" s="11">
        <v>0</v>
      </c>
      <c r="Z4487" s="11">
        <v>0</v>
      </c>
      <c r="AA4487" s="11">
        <v>0</v>
      </c>
      <c r="AB4487" s="11">
        <v>0</v>
      </c>
      <c r="AC4487" s="11">
        <v>0</v>
      </c>
      <c r="AD4487" s="11">
        <v>0</v>
      </c>
      <c r="AE4487" s="11">
        <v>0</v>
      </c>
      <c r="AF4487" s="11">
        <v>0</v>
      </c>
      <c r="AG4487" s="11">
        <v>0</v>
      </c>
      <c r="AH4487" s="11">
        <v>0</v>
      </c>
      <c r="AI4487" s="11">
        <v>0</v>
      </c>
      <c r="AJ4487" s="11">
        <v>0</v>
      </c>
      <c r="AK4487" s="11">
        <v>0</v>
      </c>
      <c r="AL4487" s="11">
        <v>0</v>
      </c>
      <c r="AM4487" s="11">
        <v>0</v>
      </c>
      <c r="AN4487" s="11">
        <v>0</v>
      </c>
      <c r="AO448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8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8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8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87" s="11">
        <f>Table_PBS_SQL_DB2_PBSSQL_PBS_NDP_Tina_CG_QtrlyPerformance_Final[[#This Row],[GOU REL]]+Table_PBS_SQL_DB2_PBSSQL_PBS_NDP_Tina_CG_QtrlyPerformance_Final[[#This Row],[EXT REL]]</f>
        <v>0</v>
      </c>
      <c r="AT4487" s="11">
        <f>Table_PBS_SQL_DB2_PBSSQL_PBS_NDP_Tina_CG_QtrlyPerformance_Final[[#This Row],[GOU EXP]]+Table_PBS_SQL_DB2_PBSSQL_PBS_NDP_Tina_CG_QtrlyPerformance_Final[[#This Row],[EXT EXP]]</f>
        <v>0</v>
      </c>
      <c r="AU4487" s="11" t="str">
        <f>IF(Table_PBS_SQL_DB2_PBSSQL_PBS_NDP_Tina_CG_QtrlyPerformance_Final[[#This Row],[Item_Code]]&gt;"300000", "Capital", "Recurrent")</f>
        <v>Recurrent</v>
      </c>
    </row>
    <row r="4488" spans="1:47" x14ac:dyDescent="0.25">
      <c r="A4488" t="s">
        <v>666</v>
      </c>
      <c r="B4488" t="s">
        <v>667</v>
      </c>
      <c r="C4488" t="s">
        <v>664</v>
      </c>
      <c r="D4488" t="s">
        <v>913</v>
      </c>
      <c r="E4488" t="s">
        <v>31</v>
      </c>
      <c r="F4488" t="s">
        <v>914</v>
      </c>
      <c r="G4488" t="s">
        <v>75</v>
      </c>
      <c r="H4488" t="s">
        <v>915</v>
      </c>
      <c r="I4488" t="s">
        <v>493</v>
      </c>
      <c r="J4488" t="s">
        <v>915</v>
      </c>
      <c r="K4488" t="s">
        <v>916</v>
      </c>
      <c r="L4488" t="s">
        <v>917</v>
      </c>
      <c r="M4488" t="s">
        <v>918</v>
      </c>
      <c r="N4488" t="s">
        <v>919</v>
      </c>
      <c r="O4488" t="s">
        <v>1491</v>
      </c>
      <c r="P4488" t="s">
        <v>1065</v>
      </c>
      <c r="Q4488" s="11">
        <v>0</v>
      </c>
      <c r="R4488" s="11">
        <v>0</v>
      </c>
      <c r="S4488" s="11">
        <v>0</v>
      </c>
      <c r="T4488" s="11">
        <v>0</v>
      </c>
      <c r="U4488" s="11">
        <v>191149000</v>
      </c>
      <c r="V4488" s="11">
        <v>0</v>
      </c>
      <c r="W4488" s="11">
        <v>0</v>
      </c>
      <c r="X4488" s="11">
        <v>191149000</v>
      </c>
      <c r="Y4488" s="11">
        <v>0</v>
      </c>
      <c r="Z4488" s="11">
        <v>0</v>
      </c>
      <c r="AA4488" s="11">
        <v>0</v>
      </c>
      <c r="AB4488" s="11">
        <v>0</v>
      </c>
      <c r="AC4488" s="11">
        <v>0</v>
      </c>
      <c r="AD4488" s="11">
        <v>0</v>
      </c>
      <c r="AE4488" s="11">
        <v>0</v>
      </c>
      <c r="AF4488" s="11">
        <v>0</v>
      </c>
      <c r="AG4488" s="11">
        <v>0</v>
      </c>
      <c r="AH4488" s="11">
        <v>0</v>
      </c>
      <c r="AI4488" s="11">
        <v>0</v>
      </c>
      <c r="AJ4488" s="11">
        <v>0</v>
      </c>
      <c r="AK4488" s="11">
        <v>0</v>
      </c>
      <c r="AL4488" s="11">
        <v>0</v>
      </c>
      <c r="AM4488" s="11">
        <v>0</v>
      </c>
      <c r="AN4488" s="11">
        <v>0</v>
      </c>
      <c r="AO448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8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8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8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88" s="11">
        <f>Table_PBS_SQL_DB2_PBSSQL_PBS_NDP_Tina_CG_QtrlyPerformance_Final[[#This Row],[GOU REL]]+Table_PBS_SQL_DB2_PBSSQL_PBS_NDP_Tina_CG_QtrlyPerformance_Final[[#This Row],[EXT REL]]</f>
        <v>0</v>
      </c>
      <c r="AT4488" s="11">
        <f>Table_PBS_SQL_DB2_PBSSQL_PBS_NDP_Tina_CG_QtrlyPerformance_Final[[#This Row],[GOU EXP]]+Table_PBS_SQL_DB2_PBSSQL_PBS_NDP_Tina_CG_QtrlyPerformance_Final[[#This Row],[EXT EXP]]</f>
        <v>0</v>
      </c>
      <c r="AU4488" s="11" t="str">
        <f>IF(Table_PBS_SQL_DB2_PBSSQL_PBS_NDP_Tina_CG_QtrlyPerformance_Final[[#This Row],[Item_Code]]&gt;"300000", "Capital", "Recurrent")</f>
        <v>Recurrent</v>
      </c>
    </row>
    <row r="4489" spans="1:47" x14ac:dyDescent="0.25">
      <c r="A4489" t="s">
        <v>666</v>
      </c>
      <c r="B4489" t="s">
        <v>667</v>
      </c>
      <c r="C4489" t="s">
        <v>664</v>
      </c>
      <c r="D4489" t="s">
        <v>913</v>
      </c>
      <c r="E4489" t="s">
        <v>31</v>
      </c>
      <c r="F4489" t="s">
        <v>914</v>
      </c>
      <c r="G4489" t="s">
        <v>75</v>
      </c>
      <c r="H4489" t="s">
        <v>915</v>
      </c>
      <c r="I4489" t="s">
        <v>493</v>
      </c>
      <c r="J4489" t="s">
        <v>915</v>
      </c>
      <c r="K4489" t="s">
        <v>916</v>
      </c>
      <c r="L4489" t="s">
        <v>917</v>
      </c>
      <c r="M4489" t="s">
        <v>918</v>
      </c>
      <c r="N4489" t="s">
        <v>919</v>
      </c>
      <c r="O4489" t="s">
        <v>1085</v>
      </c>
      <c r="P4489" t="s">
        <v>1086</v>
      </c>
      <c r="Q4489" s="11">
        <v>0</v>
      </c>
      <c r="R4489" s="11">
        <v>0</v>
      </c>
      <c r="S4489" s="11">
        <v>0</v>
      </c>
      <c r="T4489" s="11">
        <v>0</v>
      </c>
      <c r="U4489" s="11">
        <v>50000000</v>
      </c>
      <c r="V4489" s="11">
        <v>0</v>
      </c>
      <c r="W4489" s="11">
        <v>0</v>
      </c>
      <c r="X4489" s="11">
        <v>50000000</v>
      </c>
      <c r="Y4489" s="11">
        <v>0</v>
      </c>
      <c r="Z4489" s="11">
        <v>0</v>
      </c>
      <c r="AA4489" s="11">
        <v>0</v>
      </c>
      <c r="AB4489" s="11">
        <v>0</v>
      </c>
      <c r="AC4489" s="11">
        <v>0</v>
      </c>
      <c r="AD4489" s="11">
        <v>0</v>
      </c>
      <c r="AE4489" s="11">
        <v>0</v>
      </c>
      <c r="AF4489" s="11">
        <v>0</v>
      </c>
      <c r="AG4489" s="11">
        <v>0</v>
      </c>
      <c r="AH4489" s="11">
        <v>0</v>
      </c>
      <c r="AI4489" s="11">
        <v>0</v>
      </c>
      <c r="AJ4489" s="11">
        <v>0</v>
      </c>
      <c r="AK4489" s="11">
        <v>0</v>
      </c>
      <c r="AL4489" s="11">
        <v>0</v>
      </c>
      <c r="AM4489" s="11">
        <v>0</v>
      </c>
      <c r="AN4489" s="11">
        <v>0</v>
      </c>
      <c r="AO448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8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8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8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89" s="11">
        <f>Table_PBS_SQL_DB2_PBSSQL_PBS_NDP_Tina_CG_QtrlyPerformance_Final[[#This Row],[GOU REL]]+Table_PBS_SQL_DB2_PBSSQL_PBS_NDP_Tina_CG_QtrlyPerformance_Final[[#This Row],[EXT REL]]</f>
        <v>0</v>
      </c>
      <c r="AT4489" s="11">
        <f>Table_PBS_SQL_DB2_PBSSQL_PBS_NDP_Tina_CG_QtrlyPerformance_Final[[#This Row],[GOU EXP]]+Table_PBS_SQL_DB2_PBSSQL_PBS_NDP_Tina_CG_QtrlyPerformance_Final[[#This Row],[EXT EXP]]</f>
        <v>0</v>
      </c>
      <c r="AU4489" s="11" t="str">
        <f>IF(Table_PBS_SQL_DB2_PBSSQL_PBS_NDP_Tina_CG_QtrlyPerformance_Final[[#This Row],[Item_Code]]&gt;"300000", "Capital", "Recurrent")</f>
        <v>Recurrent</v>
      </c>
    </row>
    <row r="4490" spans="1:47" x14ac:dyDescent="0.25">
      <c r="A4490" t="s">
        <v>666</v>
      </c>
      <c r="B4490" t="s">
        <v>667</v>
      </c>
      <c r="C4490" t="s">
        <v>664</v>
      </c>
      <c r="D4490" t="s">
        <v>913</v>
      </c>
      <c r="E4490" t="s">
        <v>31</v>
      </c>
      <c r="F4490" t="s">
        <v>914</v>
      </c>
      <c r="G4490" t="s">
        <v>75</v>
      </c>
      <c r="H4490" t="s">
        <v>915</v>
      </c>
      <c r="I4490" t="s">
        <v>493</v>
      </c>
      <c r="J4490" t="s">
        <v>915</v>
      </c>
      <c r="K4490" t="s">
        <v>916</v>
      </c>
      <c r="L4490" t="s">
        <v>917</v>
      </c>
      <c r="M4490" t="s">
        <v>918</v>
      </c>
      <c r="N4490" t="s">
        <v>919</v>
      </c>
      <c r="O4490" t="s">
        <v>1067</v>
      </c>
      <c r="P4490" t="s">
        <v>1068</v>
      </c>
      <c r="Q4490" s="11">
        <v>0</v>
      </c>
      <c r="R4490" s="11">
        <v>0</v>
      </c>
      <c r="S4490" s="11">
        <v>0</v>
      </c>
      <c r="T4490" s="11">
        <v>0</v>
      </c>
      <c r="U4490" s="11">
        <v>6799732367</v>
      </c>
      <c r="V4490" s="11">
        <v>0</v>
      </c>
      <c r="W4490" s="11">
        <v>0</v>
      </c>
      <c r="X4490" s="11">
        <v>6799732367</v>
      </c>
      <c r="Y4490" s="11">
        <v>0</v>
      </c>
      <c r="Z4490" s="11">
        <v>0</v>
      </c>
      <c r="AA4490" s="11">
        <v>0</v>
      </c>
      <c r="AB4490" s="11">
        <v>0</v>
      </c>
      <c r="AC4490" s="11">
        <v>0</v>
      </c>
      <c r="AD4490" s="11">
        <v>0</v>
      </c>
      <c r="AE4490" s="11">
        <v>0</v>
      </c>
      <c r="AF4490" s="11">
        <v>0</v>
      </c>
      <c r="AG4490" s="11">
        <v>0</v>
      </c>
      <c r="AH4490" s="11">
        <v>0</v>
      </c>
      <c r="AI4490" s="11">
        <v>0</v>
      </c>
      <c r="AJ4490" s="11">
        <v>0</v>
      </c>
      <c r="AK4490" s="11">
        <v>0</v>
      </c>
      <c r="AL4490" s="11">
        <v>0</v>
      </c>
      <c r="AM4490" s="11">
        <v>0</v>
      </c>
      <c r="AN4490" s="11">
        <v>0</v>
      </c>
      <c r="AO449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9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9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0" s="11">
        <f>Table_PBS_SQL_DB2_PBSSQL_PBS_NDP_Tina_CG_QtrlyPerformance_Final[[#This Row],[GOU REL]]+Table_PBS_SQL_DB2_PBSSQL_PBS_NDP_Tina_CG_QtrlyPerformance_Final[[#This Row],[EXT REL]]</f>
        <v>0</v>
      </c>
      <c r="AT4490" s="11">
        <f>Table_PBS_SQL_DB2_PBSSQL_PBS_NDP_Tina_CG_QtrlyPerformance_Final[[#This Row],[GOU EXP]]+Table_PBS_SQL_DB2_PBSSQL_PBS_NDP_Tina_CG_QtrlyPerformance_Final[[#This Row],[EXT EXP]]</f>
        <v>0</v>
      </c>
      <c r="AU4490" s="11" t="str">
        <f>IF(Table_PBS_SQL_DB2_PBSSQL_PBS_NDP_Tina_CG_QtrlyPerformance_Final[[#This Row],[Item_Code]]&gt;"300000", "Capital", "Recurrent")</f>
        <v>Recurrent</v>
      </c>
    </row>
    <row r="4491" spans="1:47" x14ac:dyDescent="0.25">
      <c r="A4491" t="s">
        <v>499</v>
      </c>
      <c r="B4491" t="s">
        <v>942</v>
      </c>
      <c r="C4491" t="s">
        <v>491</v>
      </c>
      <c r="D4491" t="s">
        <v>861</v>
      </c>
      <c r="E4491" t="s">
        <v>75</v>
      </c>
      <c r="F4491" t="s">
        <v>943</v>
      </c>
      <c r="G4491" t="s">
        <v>31</v>
      </c>
      <c r="H4491" t="s">
        <v>944</v>
      </c>
      <c r="I4491" t="s">
        <v>493</v>
      </c>
      <c r="J4491" t="s">
        <v>2016</v>
      </c>
      <c r="K4491" t="s">
        <v>2017</v>
      </c>
      <c r="L4491" t="s">
        <v>2018</v>
      </c>
      <c r="M4491" t="s">
        <v>2019</v>
      </c>
      <c r="N4491" t="s">
        <v>2020</v>
      </c>
      <c r="O4491" t="s">
        <v>1589</v>
      </c>
      <c r="P4491" t="s">
        <v>1590</v>
      </c>
      <c r="Q4491" s="11">
        <v>0</v>
      </c>
      <c r="R4491" s="11">
        <v>0</v>
      </c>
      <c r="S4491" s="11">
        <v>0</v>
      </c>
      <c r="T4491" s="11">
        <v>0</v>
      </c>
      <c r="U4491" s="11">
        <v>769708000</v>
      </c>
      <c r="V4491" s="11">
        <v>0</v>
      </c>
      <c r="W4491" s="11">
        <v>769708000</v>
      </c>
      <c r="X4491" s="11">
        <v>0</v>
      </c>
      <c r="Y4491" s="11">
        <v>192427000</v>
      </c>
      <c r="Z4491" s="11">
        <v>0</v>
      </c>
      <c r="AA4491" s="11">
        <v>0</v>
      </c>
      <c r="AB4491" s="11">
        <v>0</v>
      </c>
      <c r="AC4491" s="11">
        <v>192427000</v>
      </c>
      <c r="AD4491" s="11">
        <v>266654800</v>
      </c>
      <c r="AE4491" s="11">
        <v>0</v>
      </c>
      <c r="AF4491" s="11">
        <v>0</v>
      </c>
      <c r="AG4491" s="11">
        <v>192427000</v>
      </c>
      <c r="AH4491" s="11">
        <v>96977999</v>
      </c>
      <c r="AI4491" s="11">
        <v>0</v>
      </c>
      <c r="AJ4491" s="11">
        <v>0</v>
      </c>
      <c r="AK4491" s="11">
        <v>192427000</v>
      </c>
      <c r="AL4491" s="11">
        <v>406075201</v>
      </c>
      <c r="AM4491" s="11">
        <v>0</v>
      </c>
      <c r="AN4491" s="11">
        <v>0</v>
      </c>
      <c r="AO449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769708000</v>
      </c>
      <c r="AP449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769708000</v>
      </c>
      <c r="AR449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1" s="11">
        <f>Table_PBS_SQL_DB2_PBSSQL_PBS_NDP_Tina_CG_QtrlyPerformance_Final[[#This Row],[GOU REL]]+Table_PBS_SQL_DB2_PBSSQL_PBS_NDP_Tina_CG_QtrlyPerformance_Final[[#This Row],[EXT REL]]</f>
        <v>769708000</v>
      </c>
      <c r="AT4491" s="11">
        <f>Table_PBS_SQL_DB2_PBSSQL_PBS_NDP_Tina_CG_QtrlyPerformance_Final[[#This Row],[GOU EXP]]+Table_PBS_SQL_DB2_PBSSQL_PBS_NDP_Tina_CG_QtrlyPerformance_Final[[#This Row],[EXT EXP]]</f>
        <v>769708000</v>
      </c>
      <c r="AU4491" s="11" t="str">
        <f>IF(Table_PBS_SQL_DB2_PBSSQL_PBS_NDP_Tina_CG_QtrlyPerformance_Final[[#This Row],[Item_Code]]&gt;"300000", "Capital", "Recurrent")</f>
        <v>Capital</v>
      </c>
    </row>
    <row r="4492" spans="1:47" x14ac:dyDescent="0.25">
      <c r="A4492" t="s">
        <v>499</v>
      </c>
      <c r="B4492" t="s">
        <v>942</v>
      </c>
      <c r="C4492" t="s">
        <v>491</v>
      </c>
      <c r="D4492" t="s">
        <v>861</v>
      </c>
      <c r="E4492" t="s">
        <v>75</v>
      </c>
      <c r="F4492" t="s">
        <v>943</v>
      </c>
      <c r="G4492" t="s">
        <v>31</v>
      </c>
      <c r="H4492" t="s">
        <v>944</v>
      </c>
      <c r="I4492" t="s">
        <v>499</v>
      </c>
      <c r="J4492" t="s">
        <v>864</v>
      </c>
      <c r="K4492" t="s">
        <v>501</v>
      </c>
      <c r="L4492" t="s">
        <v>945</v>
      </c>
      <c r="M4492" t="s">
        <v>946</v>
      </c>
      <c r="N4492" t="s">
        <v>947</v>
      </c>
      <c r="O4492" t="s">
        <v>2052</v>
      </c>
      <c r="P4492" t="s">
        <v>2053</v>
      </c>
      <c r="Q4492" s="11">
        <v>0</v>
      </c>
      <c r="R4492" s="11">
        <v>0</v>
      </c>
      <c r="S4492" s="11">
        <v>0</v>
      </c>
      <c r="T4492" s="11">
        <v>0</v>
      </c>
      <c r="U4492" s="11">
        <v>323100000</v>
      </c>
      <c r="V4492" s="11">
        <v>0</v>
      </c>
      <c r="W4492" s="11">
        <v>0</v>
      </c>
      <c r="X4492" s="11">
        <v>323100000</v>
      </c>
      <c r="Y4492" s="11">
        <v>0</v>
      </c>
      <c r="Z4492" s="11">
        <v>0</v>
      </c>
      <c r="AA4492" s="11">
        <v>0</v>
      </c>
      <c r="AB4492" s="11">
        <v>0</v>
      </c>
      <c r="AC4492" s="11">
        <v>0</v>
      </c>
      <c r="AD4492" s="11">
        <v>0</v>
      </c>
      <c r="AE4492" s="11">
        <v>0</v>
      </c>
      <c r="AF4492" s="11">
        <v>0</v>
      </c>
      <c r="AG4492" s="11">
        <v>0</v>
      </c>
      <c r="AH4492" s="11">
        <v>0</v>
      </c>
      <c r="AI4492" s="11">
        <v>0</v>
      </c>
      <c r="AJ4492" s="11">
        <v>0</v>
      </c>
      <c r="AK4492" s="11">
        <v>0</v>
      </c>
      <c r="AL4492" s="11">
        <v>0</v>
      </c>
      <c r="AM4492" s="11">
        <v>0</v>
      </c>
      <c r="AN4492" s="11">
        <v>0</v>
      </c>
      <c r="AO449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9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9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2" s="11">
        <f>Table_PBS_SQL_DB2_PBSSQL_PBS_NDP_Tina_CG_QtrlyPerformance_Final[[#This Row],[GOU REL]]+Table_PBS_SQL_DB2_PBSSQL_PBS_NDP_Tina_CG_QtrlyPerformance_Final[[#This Row],[EXT REL]]</f>
        <v>0</v>
      </c>
      <c r="AT4492" s="11">
        <f>Table_PBS_SQL_DB2_PBSSQL_PBS_NDP_Tina_CG_QtrlyPerformance_Final[[#This Row],[GOU EXP]]+Table_PBS_SQL_DB2_PBSSQL_PBS_NDP_Tina_CG_QtrlyPerformance_Final[[#This Row],[EXT EXP]]</f>
        <v>0</v>
      </c>
      <c r="AU4492" s="11" t="str">
        <f>IF(Table_PBS_SQL_DB2_PBSSQL_PBS_NDP_Tina_CG_QtrlyPerformance_Final[[#This Row],[Item_Code]]&gt;"300000", "Capital", "Recurrent")</f>
        <v>Recurrent</v>
      </c>
    </row>
    <row r="4493" spans="1:47" x14ac:dyDescent="0.25">
      <c r="A4493" t="s">
        <v>499</v>
      </c>
      <c r="B4493" t="s">
        <v>942</v>
      </c>
      <c r="C4493" t="s">
        <v>491</v>
      </c>
      <c r="D4493" t="s">
        <v>861</v>
      </c>
      <c r="E4493" t="s">
        <v>75</v>
      </c>
      <c r="F4493" t="s">
        <v>943</v>
      </c>
      <c r="G4493" t="s">
        <v>31</v>
      </c>
      <c r="H4493" t="s">
        <v>944</v>
      </c>
      <c r="I4493" t="s">
        <v>499</v>
      </c>
      <c r="J4493" t="s">
        <v>864</v>
      </c>
      <c r="K4493" t="s">
        <v>501</v>
      </c>
      <c r="L4493" t="s">
        <v>945</v>
      </c>
      <c r="M4493" t="s">
        <v>946</v>
      </c>
      <c r="N4493" t="s">
        <v>947</v>
      </c>
      <c r="O4493" t="s">
        <v>2125</v>
      </c>
      <c r="P4493" t="s">
        <v>2126</v>
      </c>
      <c r="Q4493" s="11">
        <v>0</v>
      </c>
      <c r="R4493" s="11">
        <v>0</v>
      </c>
      <c r="S4493" s="11">
        <v>0</v>
      </c>
      <c r="T4493" s="11">
        <v>0</v>
      </c>
      <c r="U4493" s="11">
        <v>29900000000</v>
      </c>
      <c r="V4493" s="11">
        <v>0</v>
      </c>
      <c r="W4493" s="11">
        <v>0</v>
      </c>
      <c r="X4493" s="11">
        <v>29900000000</v>
      </c>
      <c r="Y4493" s="11">
        <v>0</v>
      </c>
      <c r="Z4493" s="11">
        <v>0</v>
      </c>
      <c r="AA4493" s="11">
        <v>0</v>
      </c>
      <c r="AB4493" s="11">
        <v>0</v>
      </c>
      <c r="AC4493" s="11">
        <v>0</v>
      </c>
      <c r="AD4493" s="11">
        <v>0</v>
      </c>
      <c r="AE4493" s="11">
        <v>0</v>
      </c>
      <c r="AF4493" s="11">
        <v>0</v>
      </c>
      <c r="AG4493" s="11">
        <v>0</v>
      </c>
      <c r="AH4493" s="11">
        <v>0</v>
      </c>
      <c r="AI4493" s="11">
        <v>0</v>
      </c>
      <c r="AJ4493" s="11">
        <v>0</v>
      </c>
      <c r="AK4493" s="11">
        <v>0</v>
      </c>
      <c r="AL4493" s="11">
        <v>0</v>
      </c>
      <c r="AM4493" s="11">
        <v>0</v>
      </c>
      <c r="AN4493" s="11">
        <v>0</v>
      </c>
      <c r="AO449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9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9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3" s="11">
        <f>Table_PBS_SQL_DB2_PBSSQL_PBS_NDP_Tina_CG_QtrlyPerformance_Final[[#This Row],[GOU REL]]+Table_PBS_SQL_DB2_PBSSQL_PBS_NDP_Tina_CG_QtrlyPerformance_Final[[#This Row],[EXT REL]]</f>
        <v>0</v>
      </c>
      <c r="AT4493" s="11">
        <f>Table_PBS_SQL_DB2_PBSSQL_PBS_NDP_Tina_CG_QtrlyPerformance_Final[[#This Row],[GOU EXP]]+Table_PBS_SQL_DB2_PBSSQL_PBS_NDP_Tina_CG_QtrlyPerformance_Final[[#This Row],[EXT EXP]]</f>
        <v>0</v>
      </c>
      <c r="AU4493" s="11" t="str">
        <f>IF(Table_PBS_SQL_DB2_PBSSQL_PBS_NDP_Tina_CG_QtrlyPerformance_Final[[#This Row],[Item_Code]]&gt;"300000", "Capital", "Recurrent")</f>
        <v>Recurrent</v>
      </c>
    </row>
    <row r="4494" spans="1:47" x14ac:dyDescent="0.25">
      <c r="A4494" t="s">
        <v>499</v>
      </c>
      <c r="B4494" t="s">
        <v>942</v>
      </c>
      <c r="C4494" t="s">
        <v>491</v>
      </c>
      <c r="D4494" t="s">
        <v>861</v>
      </c>
      <c r="E4494" t="s">
        <v>75</v>
      </c>
      <c r="F4494" t="s">
        <v>943</v>
      </c>
      <c r="G4494" t="s">
        <v>31</v>
      </c>
      <c r="H4494" t="s">
        <v>944</v>
      </c>
      <c r="I4494" t="s">
        <v>499</v>
      </c>
      <c r="J4494" t="s">
        <v>864</v>
      </c>
      <c r="K4494" t="s">
        <v>501</v>
      </c>
      <c r="L4494" t="s">
        <v>945</v>
      </c>
      <c r="M4494" t="s">
        <v>946</v>
      </c>
      <c r="N4494" t="s">
        <v>947</v>
      </c>
      <c r="O4494" t="s">
        <v>1004</v>
      </c>
      <c r="P4494" t="s">
        <v>868</v>
      </c>
      <c r="Q4494" s="11">
        <v>0</v>
      </c>
      <c r="R4494" s="11">
        <v>0</v>
      </c>
      <c r="S4494" s="11">
        <v>0</v>
      </c>
      <c r="T4494" s="11">
        <v>0</v>
      </c>
      <c r="U4494" s="11">
        <v>9383859990.4239998</v>
      </c>
      <c r="V4494" s="11">
        <v>0</v>
      </c>
      <c r="W4494" s="11">
        <v>0</v>
      </c>
      <c r="X4494" s="11">
        <v>9383859990.4239998</v>
      </c>
      <c r="Y4494" s="11">
        <v>0</v>
      </c>
      <c r="Z4494" s="11">
        <v>0</v>
      </c>
      <c r="AA4494" s="11">
        <v>0</v>
      </c>
      <c r="AB4494" s="11">
        <v>0</v>
      </c>
      <c r="AC4494" s="11">
        <v>0</v>
      </c>
      <c r="AD4494" s="11">
        <v>0</v>
      </c>
      <c r="AE4494" s="11">
        <v>0</v>
      </c>
      <c r="AF4494" s="11">
        <v>0</v>
      </c>
      <c r="AG4494" s="11">
        <v>0</v>
      </c>
      <c r="AH4494" s="11">
        <v>0</v>
      </c>
      <c r="AI4494" s="11">
        <v>0</v>
      </c>
      <c r="AJ4494" s="11">
        <v>0</v>
      </c>
      <c r="AK4494" s="11">
        <v>0</v>
      </c>
      <c r="AL4494" s="11">
        <v>0</v>
      </c>
      <c r="AM4494" s="11">
        <v>0</v>
      </c>
      <c r="AN4494" s="11">
        <v>0</v>
      </c>
      <c r="AO449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9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9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4" s="11">
        <f>Table_PBS_SQL_DB2_PBSSQL_PBS_NDP_Tina_CG_QtrlyPerformance_Final[[#This Row],[GOU REL]]+Table_PBS_SQL_DB2_PBSSQL_PBS_NDP_Tina_CG_QtrlyPerformance_Final[[#This Row],[EXT REL]]</f>
        <v>0</v>
      </c>
      <c r="AT4494" s="11">
        <f>Table_PBS_SQL_DB2_PBSSQL_PBS_NDP_Tina_CG_QtrlyPerformance_Final[[#This Row],[GOU EXP]]+Table_PBS_SQL_DB2_PBSSQL_PBS_NDP_Tina_CG_QtrlyPerformance_Final[[#This Row],[EXT EXP]]</f>
        <v>0</v>
      </c>
      <c r="AU4494" s="11" t="str">
        <f>IF(Table_PBS_SQL_DB2_PBSSQL_PBS_NDP_Tina_CG_QtrlyPerformance_Final[[#This Row],[Item_Code]]&gt;"300000", "Capital", "Recurrent")</f>
        <v>Recurrent</v>
      </c>
    </row>
    <row r="4495" spans="1:47" x14ac:dyDescent="0.25">
      <c r="A4495" t="s">
        <v>477</v>
      </c>
      <c r="B4495" t="s">
        <v>478</v>
      </c>
      <c r="C4495" t="s">
        <v>475</v>
      </c>
      <c r="D4495" t="s">
        <v>951</v>
      </c>
      <c r="E4495" t="s">
        <v>87</v>
      </c>
      <c r="F4495" t="s">
        <v>952</v>
      </c>
      <c r="G4495" t="s">
        <v>97</v>
      </c>
      <c r="H4495" t="s">
        <v>881</v>
      </c>
      <c r="I4495" t="s">
        <v>467</v>
      </c>
      <c r="J4495" t="s">
        <v>953</v>
      </c>
      <c r="K4495" t="s">
        <v>479</v>
      </c>
      <c r="L4495" t="s">
        <v>954</v>
      </c>
      <c r="M4495" t="s">
        <v>955</v>
      </c>
      <c r="N4495" t="s">
        <v>956</v>
      </c>
      <c r="O4495" t="s">
        <v>1028</v>
      </c>
      <c r="P4495" t="s">
        <v>1029</v>
      </c>
      <c r="Q4495" s="11">
        <v>0</v>
      </c>
      <c r="R4495" s="11">
        <v>0</v>
      </c>
      <c r="S4495" s="11">
        <v>0</v>
      </c>
      <c r="T4495" s="11">
        <v>0</v>
      </c>
      <c r="U4495" s="11">
        <v>100000000</v>
      </c>
      <c r="V4495" s="11">
        <v>0</v>
      </c>
      <c r="W4495" s="11">
        <v>100000000</v>
      </c>
      <c r="X4495" s="11">
        <v>0</v>
      </c>
      <c r="Y4495" s="11">
        <v>0</v>
      </c>
      <c r="Z4495" s="11">
        <v>0</v>
      </c>
      <c r="AA4495" s="11">
        <v>0</v>
      </c>
      <c r="AB4495" s="11">
        <v>0</v>
      </c>
      <c r="AC4495" s="11">
        <v>50000000</v>
      </c>
      <c r="AD4495" s="11">
        <v>50000000</v>
      </c>
      <c r="AE4495" s="11">
        <v>0</v>
      </c>
      <c r="AF4495" s="11">
        <v>0</v>
      </c>
      <c r="AG4495" s="11">
        <v>25000000</v>
      </c>
      <c r="AH4495" s="11">
        <v>24887846</v>
      </c>
      <c r="AI4495" s="11">
        <v>0</v>
      </c>
      <c r="AJ4495" s="11">
        <v>0</v>
      </c>
      <c r="AK4495" s="11">
        <v>9582496</v>
      </c>
      <c r="AL4495" s="11">
        <v>9694650</v>
      </c>
      <c r="AM4495" s="11">
        <v>0</v>
      </c>
      <c r="AN4495" s="11">
        <v>0</v>
      </c>
      <c r="AO449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84582496</v>
      </c>
      <c r="AP449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84582496</v>
      </c>
      <c r="AR449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5" s="11">
        <f>Table_PBS_SQL_DB2_PBSSQL_PBS_NDP_Tina_CG_QtrlyPerformance_Final[[#This Row],[GOU REL]]+Table_PBS_SQL_DB2_PBSSQL_PBS_NDP_Tina_CG_QtrlyPerformance_Final[[#This Row],[EXT REL]]</f>
        <v>84582496</v>
      </c>
      <c r="AT4495" s="11">
        <f>Table_PBS_SQL_DB2_PBSSQL_PBS_NDP_Tina_CG_QtrlyPerformance_Final[[#This Row],[GOU EXP]]+Table_PBS_SQL_DB2_PBSSQL_PBS_NDP_Tina_CG_QtrlyPerformance_Final[[#This Row],[EXT EXP]]</f>
        <v>84582496</v>
      </c>
      <c r="AU4495" s="11" t="str">
        <f>IF(Table_PBS_SQL_DB2_PBSSQL_PBS_NDP_Tina_CG_QtrlyPerformance_Final[[#This Row],[Item_Code]]&gt;"300000", "Capital", "Recurrent")</f>
        <v>Recurrent</v>
      </c>
    </row>
    <row r="4496" spans="1:47" x14ac:dyDescent="0.25">
      <c r="A4496" t="s">
        <v>477</v>
      </c>
      <c r="B4496" t="s">
        <v>478</v>
      </c>
      <c r="C4496" t="s">
        <v>475</v>
      </c>
      <c r="D4496" t="s">
        <v>951</v>
      </c>
      <c r="E4496" t="s">
        <v>87</v>
      </c>
      <c r="F4496" t="s">
        <v>952</v>
      </c>
      <c r="G4496" t="s">
        <v>97</v>
      </c>
      <c r="H4496" t="s">
        <v>881</v>
      </c>
      <c r="I4496" t="s">
        <v>467</v>
      </c>
      <c r="J4496" t="s">
        <v>953</v>
      </c>
      <c r="K4496" t="s">
        <v>479</v>
      </c>
      <c r="L4496" t="s">
        <v>954</v>
      </c>
      <c r="M4496" t="s">
        <v>955</v>
      </c>
      <c r="N4496" t="s">
        <v>956</v>
      </c>
      <c r="O4496" t="s">
        <v>996</v>
      </c>
      <c r="P4496" t="s">
        <v>997</v>
      </c>
      <c r="Q4496" s="11">
        <v>0</v>
      </c>
      <c r="R4496" s="11">
        <v>0</v>
      </c>
      <c r="S4496" s="11">
        <v>0</v>
      </c>
      <c r="T4496" s="11">
        <v>0</v>
      </c>
      <c r="U4496" s="11">
        <v>100000000</v>
      </c>
      <c r="V4496" s="11">
        <v>0</v>
      </c>
      <c r="W4496" s="11">
        <v>100000000</v>
      </c>
      <c r="X4496" s="11">
        <v>0</v>
      </c>
      <c r="Y4496" s="11">
        <v>0</v>
      </c>
      <c r="Z4496" s="11">
        <v>0</v>
      </c>
      <c r="AA4496" s="11">
        <v>0</v>
      </c>
      <c r="AB4496" s="11">
        <v>0</v>
      </c>
      <c r="AC4496" s="11">
        <v>50000000</v>
      </c>
      <c r="AD4496" s="11">
        <v>48292134</v>
      </c>
      <c r="AE4496" s="11">
        <v>0</v>
      </c>
      <c r="AF4496" s="11">
        <v>0</v>
      </c>
      <c r="AG4496" s="11">
        <v>25000000</v>
      </c>
      <c r="AH4496" s="11">
        <v>26425477</v>
      </c>
      <c r="AI4496" s="11">
        <v>0</v>
      </c>
      <c r="AJ4496" s="11">
        <v>0</v>
      </c>
      <c r="AK4496" s="11">
        <v>25000000</v>
      </c>
      <c r="AL4496" s="11">
        <v>25276896</v>
      </c>
      <c r="AM4496" s="11">
        <v>0</v>
      </c>
      <c r="AN4496" s="11">
        <v>0</v>
      </c>
      <c r="AO449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100000000</v>
      </c>
      <c r="AP449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99994507</v>
      </c>
      <c r="AR449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6" s="11">
        <f>Table_PBS_SQL_DB2_PBSSQL_PBS_NDP_Tina_CG_QtrlyPerformance_Final[[#This Row],[GOU REL]]+Table_PBS_SQL_DB2_PBSSQL_PBS_NDP_Tina_CG_QtrlyPerformance_Final[[#This Row],[EXT REL]]</f>
        <v>100000000</v>
      </c>
      <c r="AT4496" s="11">
        <f>Table_PBS_SQL_DB2_PBSSQL_PBS_NDP_Tina_CG_QtrlyPerformance_Final[[#This Row],[GOU EXP]]+Table_PBS_SQL_DB2_PBSSQL_PBS_NDP_Tina_CG_QtrlyPerformance_Final[[#This Row],[EXT EXP]]</f>
        <v>99994507</v>
      </c>
      <c r="AU4496" s="11" t="str">
        <f>IF(Table_PBS_SQL_DB2_PBSSQL_PBS_NDP_Tina_CG_QtrlyPerformance_Final[[#This Row],[Item_Code]]&gt;"300000", "Capital", "Recurrent")</f>
        <v>Recurrent</v>
      </c>
    </row>
    <row r="4497" spans="1:47" x14ac:dyDescent="0.25">
      <c r="A4497" t="s">
        <v>477</v>
      </c>
      <c r="B4497" t="s">
        <v>478</v>
      </c>
      <c r="C4497" t="s">
        <v>475</v>
      </c>
      <c r="D4497" t="s">
        <v>951</v>
      </c>
      <c r="E4497" t="s">
        <v>87</v>
      </c>
      <c r="F4497" t="s">
        <v>952</v>
      </c>
      <c r="G4497" t="s">
        <v>97</v>
      </c>
      <c r="H4497" t="s">
        <v>881</v>
      </c>
      <c r="I4497" t="s">
        <v>467</v>
      </c>
      <c r="J4497" t="s">
        <v>953</v>
      </c>
      <c r="K4497" t="s">
        <v>479</v>
      </c>
      <c r="L4497" t="s">
        <v>954</v>
      </c>
      <c r="M4497" t="s">
        <v>955</v>
      </c>
      <c r="N4497" t="s">
        <v>956</v>
      </c>
      <c r="O4497" t="s">
        <v>924</v>
      </c>
      <c r="P4497" t="s">
        <v>925</v>
      </c>
      <c r="Q4497" s="11">
        <v>0</v>
      </c>
      <c r="R4497" s="11">
        <v>0</v>
      </c>
      <c r="S4497" s="11">
        <v>0</v>
      </c>
      <c r="T4497" s="11">
        <v>0</v>
      </c>
      <c r="U4497" s="11">
        <v>100000000</v>
      </c>
      <c r="V4497" s="11">
        <v>0</v>
      </c>
      <c r="W4497" s="11">
        <v>100000000</v>
      </c>
      <c r="X4497" s="11">
        <v>0</v>
      </c>
      <c r="Y4497" s="11">
        <v>0</v>
      </c>
      <c r="Z4497" s="11">
        <v>0</v>
      </c>
      <c r="AA4497" s="11">
        <v>0</v>
      </c>
      <c r="AB4497" s="11">
        <v>0</v>
      </c>
      <c r="AC4497" s="11">
        <v>0</v>
      </c>
      <c r="AD4497" s="11">
        <v>0</v>
      </c>
      <c r="AE4497" s="11">
        <v>0</v>
      </c>
      <c r="AF4497" s="11">
        <v>0</v>
      </c>
      <c r="AG4497" s="11">
        <v>0</v>
      </c>
      <c r="AH4497" s="11">
        <v>0</v>
      </c>
      <c r="AI4497" s="11">
        <v>0</v>
      </c>
      <c r="AJ4497" s="11">
        <v>0</v>
      </c>
      <c r="AK4497" s="11">
        <v>0</v>
      </c>
      <c r="AL4497" s="11">
        <v>0</v>
      </c>
      <c r="AM4497" s="11">
        <v>0</v>
      </c>
      <c r="AN4497" s="11">
        <v>0</v>
      </c>
      <c r="AO449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9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9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7" s="11">
        <f>Table_PBS_SQL_DB2_PBSSQL_PBS_NDP_Tina_CG_QtrlyPerformance_Final[[#This Row],[GOU REL]]+Table_PBS_SQL_DB2_PBSSQL_PBS_NDP_Tina_CG_QtrlyPerformance_Final[[#This Row],[EXT REL]]</f>
        <v>0</v>
      </c>
      <c r="AT4497" s="11">
        <f>Table_PBS_SQL_DB2_PBSSQL_PBS_NDP_Tina_CG_QtrlyPerformance_Final[[#This Row],[GOU EXP]]+Table_PBS_SQL_DB2_PBSSQL_PBS_NDP_Tina_CG_QtrlyPerformance_Final[[#This Row],[EXT EXP]]</f>
        <v>0</v>
      </c>
      <c r="AU4497" s="11" t="str">
        <f>IF(Table_PBS_SQL_DB2_PBSSQL_PBS_NDP_Tina_CG_QtrlyPerformance_Final[[#This Row],[Item_Code]]&gt;"300000", "Capital", "Recurrent")</f>
        <v>Recurrent</v>
      </c>
    </row>
    <row r="4498" spans="1:47" x14ac:dyDescent="0.25">
      <c r="A4498" t="s">
        <v>477</v>
      </c>
      <c r="B4498" t="s">
        <v>478</v>
      </c>
      <c r="C4498" t="s">
        <v>475</v>
      </c>
      <c r="D4498" t="s">
        <v>951</v>
      </c>
      <c r="E4498" t="s">
        <v>87</v>
      </c>
      <c r="F4498" t="s">
        <v>952</v>
      </c>
      <c r="G4498" t="s">
        <v>97</v>
      </c>
      <c r="H4498" t="s">
        <v>881</v>
      </c>
      <c r="I4498" t="s">
        <v>467</v>
      </c>
      <c r="J4498" t="s">
        <v>953</v>
      </c>
      <c r="K4498" t="s">
        <v>479</v>
      </c>
      <c r="L4498" t="s">
        <v>954</v>
      </c>
      <c r="M4498" t="s">
        <v>955</v>
      </c>
      <c r="N4498" t="s">
        <v>956</v>
      </c>
      <c r="O4498" t="s">
        <v>1155</v>
      </c>
      <c r="P4498" t="s">
        <v>1156</v>
      </c>
      <c r="Q4498" s="11">
        <v>0</v>
      </c>
      <c r="R4498" s="11">
        <v>0</v>
      </c>
      <c r="S4498" s="11">
        <v>0</v>
      </c>
      <c r="T4498" s="11">
        <v>0</v>
      </c>
      <c r="U4498" s="11">
        <v>300000000</v>
      </c>
      <c r="V4498" s="11">
        <v>0</v>
      </c>
      <c r="W4498" s="11">
        <v>300000000</v>
      </c>
      <c r="X4498" s="11">
        <v>0</v>
      </c>
      <c r="Y4498" s="11">
        <v>0</v>
      </c>
      <c r="Z4498" s="11">
        <v>0</v>
      </c>
      <c r="AA4498" s="11">
        <v>0</v>
      </c>
      <c r="AB4498" s="11">
        <v>0</v>
      </c>
      <c r="AC4498" s="11">
        <v>222551795</v>
      </c>
      <c r="AD4498" s="11">
        <v>0</v>
      </c>
      <c r="AE4498" s="11">
        <v>0</v>
      </c>
      <c r="AF4498" s="11">
        <v>0</v>
      </c>
      <c r="AG4498" s="11">
        <v>64792820</v>
      </c>
      <c r="AH4498" s="11">
        <v>8029546</v>
      </c>
      <c r="AI4498" s="11">
        <v>0</v>
      </c>
      <c r="AJ4498" s="11">
        <v>0</v>
      </c>
      <c r="AK4498" s="11">
        <v>0</v>
      </c>
      <c r="AL4498" s="11">
        <v>268038025</v>
      </c>
      <c r="AM4498" s="11">
        <v>0</v>
      </c>
      <c r="AN4498" s="11">
        <v>0</v>
      </c>
      <c r="AO449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287344615</v>
      </c>
      <c r="AP449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49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276067571</v>
      </c>
      <c r="AR449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498" s="11">
        <f>Table_PBS_SQL_DB2_PBSSQL_PBS_NDP_Tina_CG_QtrlyPerformance_Final[[#This Row],[GOU REL]]+Table_PBS_SQL_DB2_PBSSQL_PBS_NDP_Tina_CG_QtrlyPerformance_Final[[#This Row],[EXT REL]]</f>
        <v>287344615</v>
      </c>
      <c r="AT4498" s="11">
        <f>Table_PBS_SQL_DB2_PBSSQL_PBS_NDP_Tina_CG_QtrlyPerformance_Final[[#This Row],[GOU EXP]]+Table_PBS_SQL_DB2_PBSSQL_PBS_NDP_Tina_CG_QtrlyPerformance_Final[[#This Row],[EXT EXP]]</f>
        <v>276067571</v>
      </c>
      <c r="AU4498" s="11" t="str">
        <f>IF(Table_PBS_SQL_DB2_PBSSQL_PBS_NDP_Tina_CG_QtrlyPerformance_Final[[#This Row],[Item_Code]]&gt;"300000", "Capital", "Recurrent")</f>
        <v>Capital</v>
      </c>
    </row>
    <row r="4499" spans="1:47" x14ac:dyDescent="0.25">
      <c r="A4499" t="s">
        <v>179</v>
      </c>
      <c r="B4499" t="s">
        <v>959</v>
      </c>
      <c r="C4499" t="s">
        <v>177</v>
      </c>
      <c r="D4499" t="s">
        <v>960</v>
      </c>
      <c r="E4499" t="s">
        <v>31</v>
      </c>
      <c r="F4499" t="s">
        <v>961</v>
      </c>
      <c r="G4499" t="s">
        <v>87</v>
      </c>
      <c r="H4499" t="s">
        <v>962</v>
      </c>
      <c r="I4499" t="s">
        <v>896</v>
      </c>
      <c r="J4499" t="s">
        <v>897</v>
      </c>
      <c r="K4499" t="s">
        <v>963</v>
      </c>
      <c r="L4499" t="s">
        <v>964</v>
      </c>
      <c r="M4499" t="s">
        <v>965</v>
      </c>
      <c r="N4499" t="s">
        <v>966</v>
      </c>
      <c r="O4499" t="s">
        <v>1002</v>
      </c>
      <c r="P4499" t="s">
        <v>1003</v>
      </c>
      <c r="Q4499" s="11">
        <v>0</v>
      </c>
      <c r="R4499" s="11">
        <v>0</v>
      </c>
      <c r="S4499" s="11">
        <v>0</v>
      </c>
      <c r="T4499" s="11">
        <v>0</v>
      </c>
      <c r="U4499" s="11">
        <v>0</v>
      </c>
      <c r="V4499" s="11">
        <v>0</v>
      </c>
      <c r="W4499" s="11">
        <v>0</v>
      </c>
      <c r="X4499" s="11">
        <v>0</v>
      </c>
      <c r="Y4499" s="11">
        <v>0</v>
      </c>
      <c r="Z4499" s="11">
        <v>0</v>
      </c>
      <c r="AA4499" s="11">
        <v>593100000</v>
      </c>
      <c r="AB4499" s="11">
        <v>0</v>
      </c>
      <c r="AC4499" s="11">
        <v>0</v>
      </c>
      <c r="AD4499" s="11">
        <v>0</v>
      </c>
      <c r="AE4499" s="11">
        <v>0</v>
      </c>
      <c r="AF4499" s="11">
        <v>24971996</v>
      </c>
      <c r="AG4499" s="11">
        <v>0</v>
      </c>
      <c r="AH4499" s="11">
        <v>0</v>
      </c>
      <c r="AI4499" s="11">
        <v>0</v>
      </c>
      <c r="AJ4499" s="11">
        <v>0</v>
      </c>
      <c r="AK4499" s="11">
        <v>0</v>
      </c>
      <c r="AL4499" s="11">
        <v>0</v>
      </c>
      <c r="AM4499" s="11">
        <v>1779300000</v>
      </c>
      <c r="AN4499" s="11">
        <v>2347315792</v>
      </c>
      <c r="AO449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49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2372400000</v>
      </c>
      <c r="AQ449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49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2372287788</v>
      </c>
      <c r="AS4499" s="11">
        <f>Table_PBS_SQL_DB2_PBSSQL_PBS_NDP_Tina_CG_QtrlyPerformance_Final[[#This Row],[GOU REL]]+Table_PBS_SQL_DB2_PBSSQL_PBS_NDP_Tina_CG_QtrlyPerformance_Final[[#This Row],[EXT REL]]</f>
        <v>2372400000</v>
      </c>
      <c r="AT4499" s="11">
        <f>Table_PBS_SQL_DB2_PBSSQL_PBS_NDP_Tina_CG_QtrlyPerformance_Final[[#This Row],[GOU EXP]]+Table_PBS_SQL_DB2_PBSSQL_PBS_NDP_Tina_CG_QtrlyPerformance_Final[[#This Row],[EXT EXP]]</f>
        <v>2372287788</v>
      </c>
      <c r="AU4499" s="11" t="str">
        <f>IF(Table_PBS_SQL_DB2_PBSSQL_PBS_NDP_Tina_CG_QtrlyPerformance_Final[[#This Row],[Item_Code]]&gt;"300000", "Capital", "Recurrent")</f>
        <v>Recurrent</v>
      </c>
    </row>
    <row r="4500" spans="1:47" x14ac:dyDescent="0.25">
      <c r="A4500" t="s">
        <v>179</v>
      </c>
      <c r="B4500" t="s">
        <v>959</v>
      </c>
      <c r="C4500" t="s">
        <v>177</v>
      </c>
      <c r="D4500" t="s">
        <v>960</v>
      </c>
      <c r="E4500" t="s">
        <v>31</v>
      </c>
      <c r="F4500" t="s">
        <v>961</v>
      </c>
      <c r="G4500" t="s">
        <v>87</v>
      </c>
      <c r="H4500" t="s">
        <v>962</v>
      </c>
      <c r="I4500" t="s">
        <v>896</v>
      </c>
      <c r="J4500" t="s">
        <v>897</v>
      </c>
      <c r="K4500" t="s">
        <v>963</v>
      </c>
      <c r="L4500" t="s">
        <v>964</v>
      </c>
      <c r="M4500" t="s">
        <v>965</v>
      </c>
      <c r="N4500" t="s">
        <v>966</v>
      </c>
      <c r="O4500" t="s">
        <v>904</v>
      </c>
      <c r="P4500" t="s">
        <v>905</v>
      </c>
      <c r="Q4500" s="11">
        <v>0</v>
      </c>
      <c r="R4500" s="11">
        <v>0</v>
      </c>
      <c r="S4500" s="11">
        <v>0</v>
      </c>
      <c r="T4500" s="11">
        <v>0</v>
      </c>
      <c r="U4500" s="11">
        <v>0</v>
      </c>
      <c r="V4500" s="11">
        <v>0</v>
      </c>
      <c r="W4500" s="11">
        <v>0</v>
      </c>
      <c r="X4500" s="11">
        <v>0</v>
      </c>
      <c r="Y4500" s="11">
        <v>0</v>
      </c>
      <c r="Z4500" s="11">
        <v>0</v>
      </c>
      <c r="AA4500" s="11">
        <v>9000000</v>
      </c>
      <c r="AB4500" s="11">
        <v>0</v>
      </c>
      <c r="AC4500" s="11">
        <v>0</v>
      </c>
      <c r="AD4500" s="11">
        <v>0</v>
      </c>
      <c r="AE4500" s="11">
        <v>27000000</v>
      </c>
      <c r="AF4500" s="11">
        <v>0</v>
      </c>
      <c r="AG4500" s="11">
        <v>0</v>
      </c>
      <c r="AH4500" s="11">
        <v>0</v>
      </c>
      <c r="AI4500" s="11">
        <v>0</v>
      </c>
      <c r="AJ4500" s="11">
        <v>0</v>
      </c>
      <c r="AK4500" s="11">
        <v>0</v>
      </c>
      <c r="AL4500" s="11">
        <v>0</v>
      </c>
      <c r="AM4500" s="11">
        <v>27000000</v>
      </c>
      <c r="AN4500" s="11">
        <v>3968000</v>
      </c>
      <c r="AO450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63000000</v>
      </c>
      <c r="AQ450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3968000</v>
      </c>
      <c r="AS4500" s="11">
        <f>Table_PBS_SQL_DB2_PBSSQL_PBS_NDP_Tina_CG_QtrlyPerformance_Final[[#This Row],[GOU REL]]+Table_PBS_SQL_DB2_PBSSQL_PBS_NDP_Tina_CG_QtrlyPerformance_Final[[#This Row],[EXT REL]]</f>
        <v>63000000</v>
      </c>
      <c r="AT4500" s="11">
        <f>Table_PBS_SQL_DB2_PBSSQL_PBS_NDP_Tina_CG_QtrlyPerformance_Final[[#This Row],[GOU EXP]]+Table_PBS_SQL_DB2_PBSSQL_PBS_NDP_Tina_CG_QtrlyPerformance_Final[[#This Row],[EXT EXP]]</f>
        <v>3968000</v>
      </c>
      <c r="AU4500" s="11" t="str">
        <f>IF(Table_PBS_SQL_DB2_PBSSQL_PBS_NDP_Tina_CG_QtrlyPerformance_Final[[#This Row],[Item_Code]]&gt;"300000", "Capital", "Recurrent")</f>
        <v>Recurrent</v>
      </c>
    </row>
    <row r="4501" spans="1:47" x14ac:dyDescent="0.25">
      <c r="A4501" t="s">
        <v>179</v>
      </c>
      <c r="B4501" t="s">
        <v>959</v>
      </c>
      <c r="C4501" t="s">
        <v>177</v>
      </c>
      <c r="D4501" t="s">
        <v>960</v>
      </c>
      <c r="E4501" t="s">
        <v>31</v>
      </c>
      <c r="F4501" t="s">
        <v>961</v>
      </c>
      <c r="G4501" t="s">
        <v>87</v>
      </c>
      <c r="H4501" t="s">
        <v>962</v>
      </c>
      <c r="I4501" t="s">
        <v>896</v>
      </c>
      <c r="J4501" t="s">
        <v>897</v>
      </c>
      <c r="K4501" t="s">
        <v>963</v>
      </c>
      <c r="L4501" t="s">
        <v>964</v>
      </c>
      <c r="M4501" t="s">
        <v>965</v>
      </c>
      <c r="N4501" t="s">
        <v>966</v>
      </c>
      <c r="O4501" t="s">
        <v>1392</v>
      </c>
      <c r="P4501" t="s">
        <v>1393</v>
      </c>
      <c r="Q4501" s="11">
        <v>0</v>
      </c>
      <c r="R4501" s="11">
        <v>0</v>
      </c>
      <c r="S4501" s="11">
        <v>0</v>
      </c>
      <c r="T4501" s="11">
        <v>0</v>
      </c>
      <c r="U4501" s="11">
        <v>0</v>
      </c>
      <c r="V4501" s="11">
        <v>0</v>
      </c>
      <c r="W4501" s="11">
        <v>0</v>
      </c>
      <c r="X4501" s="11">
        <v>0</v>
      </c>
      <c r="Y4501" s="11">
        <v>0</v>
      </c>
      <c r="Z4501" s="11">
        <v>0</v>
      </c>
      <c r="AA4501" s="11">
        <v>72036000</v>
      </c>
      <c r="AB4501" s="11">
        <v>0</v>
      </c>
      <c r="AC4501" s="11">
        <v>0</v>
      </c>
      <c r="AD4501" s="11">
        <v>0</v>
      </c>
      <c r="AE4501" s="11">
        <v>216108000</v>
      </c>
      <c r="AF4501" s="11">
        <v>186659756</v>
      </c>
      <c r="AG4501" s="11">
        <v>0</v>
      </c>
      <c r="AH4501" s="11">
        <v>0</v>
      </c>
      <c r="AI4501" s="11">
        <v>0</v>
      </c>
      <c r="AJ4501" s="11">
        <v>0</v>
      </c>
      <c r="AK4501" s="11">
        <v>0</v>
      </c>
      <c r="AL4501" s="11">
        <v>0</v>
      </c>
      <c r="AM4501" s="11">
        <v>356108000</v>
      </c>
      <c r="AN4501" s="11">
        <v>382343944</v>
      </c>
      <c r="AO450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644252000</v>
      </c>
      <c r="AQ450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569003700</v>
      </c>
      <c r="AS4501" s="11">
        <f>Table_PBS_SQL_DB2_PBSSQL_PBS_NDP_Tina_CG_QtrlyPerformance_Final[[#This Row],[GOU REL]]+Table_PBS_SQL_DB2_PBSSQL_PBS_NDP_Tina_CG_QtrlyPerformance_Final[[#This Row],[EXT REL]]</f>
        <v>644252000</v>
      </c>
      <c r="AT4501" s="11">
        <f>Table_PBS_SQL_DB2_PBSSQL_PBS_NDP_Tina_CG_QtrlyPerformance_Final[[#This Row],[GOU EXP]]+Table_PBS_SQL_DB2_PBSSQL_PBS_NDP_Tina_CG_QtrlyPerformance_Final[[#This Row],[EXT EXP]]</f>
        <v>569003700</v>
      </c>
      <c r="AU4501" s="11" t="str">
        <f>IF(Table_PBS_SQL_DB2_PBSSQL_PBS_NDP_Tina_CG_QtrlyPerformance_Final[[#This Row],[Item_Code]]&gt;"300000", "Capital", "Recurrent")</f>
        <v>Recurrent</v>
      </c>
    </row>
    <row r="4502" spans="1:47" x14ac:dyDescent="0.25">
      <c r="A4502" t="s">
        <v>179</v>
      </c>
      <c r="B4502" t="s">
        <v>959</v>
      </c>
      <c r="C4502" t="s">
        <v>177</v>
      </c>
      <c r="D4502" t="s">
        <v>960</v>
      </c>
      <c r="E4502" t="s">
        <v>31</v>
      </c>
      <c r="F4502" t="s">
        <v>961</v>
      </c>
      <c r="G4502" t="s">
        <v>87</v>
      </c>
      <c r="H4502" t="s">
        <v>962</v>
      </c>
      <c r="I4502" t="s">
        <v>896</v>
      </c>
      <c r="J4502" t="s">
        <v>897</v>
      </c>
      <c r="K4502" t="s">
        <v>963</v>
      </c>
      <c r="L4502" t="s">
        <v>964</v>
      </c>
      <c r="M4502" t="s">
        <v>965</v>
      </c>
      <c r="N4502" t="s">
        <v>966</v>
      </c>
      <c r="O4502" t="s">
        <v>1004</v>
      </c>
      <c r="P4502" t="s">
        <v>868</v>
      </c>
      <c r="Q4502" s="11">
        <v>0</v>
      </c>
      <c r="R4502" s="11">
        <v>0</v>
      </c>
      <c r="S4502" s="11">
        <v>0</v>
      </c>
      <c r="T4502" s="11">
        <v>0</v>
      </c>
      <c r="U4502" s="11">
        <v>0</v>
      </c>
      <c r="V4502" s="11">
        <v>0</v>
      </c>
      <c r="W4502" s="11">
        <v>0</v>
      </c>
      <c r="X4502" s="11">
        <v>0</v>
      </c>
      <c r="Y4502" s="11">
        <v>0</v>
      </c>
      <c r="Z4502" s="11">
        <v>0</v>
      </c>
      <c r="AA4502" s="11">
        <v>10800000</v>
      </c>
      <c r="AB4502" s="11">
        <v>4294445</v>
      </c>
      <c r="AC4502" s="11">
        <v>0</v>
      </c>
      <c r="AD4502" s="11">
        <v>0</v>
      </c>
      <c r="AE4502" s="11">
        <v>32400000</v>
      </c>
      <c r="AF4502" s="11">
        <v>1431673</v>
      </c>
      <c r="AG4502" s="11">
        <v>0</v>
      </c>
      <c r="AH4502" s="11">
        <v>0</v>
      </c>
      <c r="AI4502" s="11">
        <v>0</v>
      </c>
      <c r="AJ4502" s="11">
        <v>0</v>
      </c>
      <c r="AK4502" s="11">
        <v>0</v>
      </c>
      <c r="AL4502" s="11">
        <v>0</v>
      </c>
      <c r="AM4502" s="11">
        <v>32400000</v>
      </c>
      <c r="AN4502" s="11">
        <v>24429209</v>
      </c>
      <c r="AO450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75600000</v>
      </c>
      <c r="AQ450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30155327</v>
      </c>
      <c r="AS4502" s="11">
        <f>Table_PBS_SQL_DB2_PBSSQL_PBS_NDP_Tina_CG_QtrlyPerformance_Final[[#This Row],[GOU REL]]+Table_PBS_SQL_DB2_PBSSQL_PBS_NDP_Tina_CG_QtrlyPerformance_Final[[#This Row],[EXT REL]]</f>
        <v>75600000</v>
      </c>
      <c r="AT4502" s="11">
        <f>Table_PBS_SQL_DB2_PBSSQL_PBS_NDP_Tina_CG_QtrlyPerformance_Final[[#This Row],[GOU EXP]]+Table_PBS_SQL_DB2_PBSSQL_PBS_NDP_Tina_CG_QtrlyPerformance_Final[[#This Row],[EXT EXP]]</f>
        <v>30155327</v>
      </c>
      <c r="AU4502" s="11" t="str">
        <f>IF(Table_PBS_SQL_DB2_PBSSQL_PBS_NDP_Tina_CG_QtrlyPerformance_Final[[#This Row],[Item_Code]]&gt;"300000", "Capital", "Recurrent")</f>
        <v>Recurrent</v>
      </c>
    </row>
    <row r="4503" spans="1:47" x14ac:dyDescent="0.25">
      <c r="A4503" t="s">
        <v>179</v>
      </c>
      <c r="B4503" t="s">
        <v>959</v>
      </c>
      <c r="C4503" t="s">
        <v>177</v>
      </c>
      <c r="D4503" t="s">
        <v>960</v>
      </c>
      <c r="E4503" t="s">
        <v>31</v>
      </c>
      <c r="F4503" t="s">
        <v>961</v>
      </c>
      <c r="G4503" t="s">
        <v>87</v>
      </c>
      <c r="H4503" t="s">
        <v>962</v>
      </c>
      <c r="I4503" t="s">
        <v>896</v>
      </c>
      <c r="J4503" t="s">
        <v>897</v>
      </c>
      <c r="K4503" t="s">
        <v>963</v>
      </c>
      <c r="L4503" t="s">
        <v>964</v>
      </c>
      <c r="M4503" t="s">
        <v>980</v>
      </c>
      <c r="N4503" t="s">
        <v>981</v>
      </c>
      <c r="O4503" t="s">
        <v>869</v>
      </c>
      <c r="P4503" t="s">
        <v>870</v>
      </c>
      <c r="Q4503" s="11">
        <v>0</v>
      </c>
      <c r="R4503" s="11">
        <v>0</v>
      </c>
      <c r="S4503" s="11">
        <v>0</v>
      </c>
      <c r="T4503" s="11">
        <v>0</v>
      </c>
      <c r="U4503" s="11">
        <v>0</v>
      </c>
      <c r="V4503" s="11">
        <v>0</v>
      </c>
      <c r="W4503" s="11">
        <v>0</v>
      </c>
      <c r="X4503" s="11">
        <v>0</v>
      </c>
      <c r="Y4503" s="11">
        <v>0</v>
      </c>
      <c r="Z4503" s="11">
        <v>0</v>
      </c>
      <c r="AA4503" s="11">
        <v>99000000</v>
      </c>
      <c r="AB4503" s="11">
        <v>22750000</v>
      </c>
      <c r="AC4503" s="11">
        <v>0</v>
      </c>
      <c r="AD4503" s="11">
        <v>0</v>
      </c>
      <c r="AE4503" s="11">
        <v>297000000</v>
      </c>
      <c r="AF4503" s="11">
        <v>0</v>
      </c>
      <c r="AG4503" s="11">
        <v>0</v>
      </c>
      <c r="AH4503" s="11">
        <v>0</v>
      </c>
      <c r="AI4503" s="11">
        <v>0</v>
      </c>
      <c r="AJ4503" s="11">
        <v>0</v>
      </c>
      <c r="AK4503" s="11">
        <v>0</v>
      </c>
      <c r="AL4503" s="11">
        <v>0</v>
      </c>
      <c r="AM4503" s="11">
        <v>297000000</v>
      </c>
      <c r="AN4503" s="11">
        <v>0</v>
      </c>
      <c r="AO450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693000000</v>
      </c>
      <c r="AQ450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22750000</v>
      </c>
      <c r="AS4503" s="11">
        <f>Table_PBS_SQL_DB2_PBSSQL_PBS_NDP_Tina_CG_QtrlyPerformance_Final[[#This Row],[GOU REL]]+Table_PBS_SQL_DB2_PBSSQL_PBS_NDP_Tina_CG_QtrlyPerformance_Final[[#This Row],[EXT REL]]</f>
        <v>693000000</v>
      </c>
      <c r="AT4503" s="11">
        <f>Table_PBS_SQL_DB2_PBSSQL_PBS_NDP_Tina_CG_QtrlyPerformance_Final[[#This Row],[GOU EXP]]+Table_PBS_SQL_DB2_PBSSQL_PBS_NDP_Tina_CG_QtrlyPerformance_Final[[#This Row],[EXT EXP]]</f>
        <v>22750000</v>
      </c>
      <c r="AU4503" s="11" t="str">
        <f>IF(Table_PBS_SQL_DB2_PBSSQL_PBS_NDP_Tina_CG_QtrlyPerformance_Final[[#This Row],[Item_Code]]&gt;"300000", "Capital", "Recurrent")</f>
        <v>Capital</v>
      </c>
    </row>
    <row r="4504" spans="1:47" x14ac:dyDescent="0.25">
      <c r="A4504" t="s">
        <v>179</v>
      </c>
      <c r="B4504" t="s">
        <v>959</v>
      </c>
      <c r="C4504" t="s">
        <v>177</v>
      </c>
      <c r="D4504" t="s">
        <v>960</v>
      </c>
      <c r="E4504" t="s">
        <v>31</v>
      </c>
      <c r="F4504" t="s">
        <v>961</v>
      </c>
      <c r="G4504" t="s">
        <v>87</v>
      </c>
      <c r="H4504" t="s">
        <v>962</v>
      </c>
      <c r="I4504" t="s">
        <v>896</v>
      </c>
      <c r="J4504" t="s">
        <v>897</v>
      </c>
      <c r="K4504" t="s">
        <v>963</v>
      </c>
      <c r="L4504" t="s">
        <v>964</v>
      </c>
      <c r="M4504" t="s">
        <v>980</v>
      </c>
      <c r="N4504" t="s">
        <v>981</v>
      </c>
      <c r="O4504" t="s">
        <v>982</v>
      </c>
      <c r="P4504" t="s">
        <v>983</v>
      </c>
      <c r="Q4504" s="11">
        <v>0</v>
      </c>
      <c r="R4504" s="11">
        <v>0</v>
      </c>
      <c r="S4504" s="11">
        <v>0</v>
      </c>
      <c r="T4504" s="11">
        <v>0</v>
      </c>
      <c r="U4504" s="11">
        <v>0</v>
      </c>
      <c r="V4504" s="11">
        <v>0</v>
      </c>
      <c r="W4504" s="11">
        <v>0</v>
      </c>
      <c r="X4504" s="11">
        <v>0</v>
      </c>
      <c r="Y4504" s="11">
        <v>0</v>
      </c>
      <c r="Z4504" s="11">
        <v>0</v>
      </c>
      <c r="AA4504" s="11">
        <v>289548250</v>
      </c>
      <c r="AB4504" s="11">
        <v>0</v>
      </c>
      <c r="AC4504" s="11">
        <v>0</v>
      </c>
      <c r="AD4504" s="11">
        <v>0</v>
      </c>
      <c r="AE4504" s="11">
        <v>0</v>
      </c>
      <c r="AF4504" s="11">
        <v>0</v>
      </c>
      <c r="AG4504" s="11">
        <v>0</v>
      </c>
      <c r="AH4504" s="11">
        <v>0</v>
      </c>
      <c r="AI4504" s="11">
        <v>0</v>
      </c>
      <c r="AJ4504" s="11">
        <v>0</v>
      </c>
      <c r="AK4504" s="11">
        <v>0</v>
      </c>
      <c r="AL4504" s="11">
        <v>0</v>
      </c>
      <c r="AM4504" s="11">
        <v>868643750</v>
      </c>
      <c r="AN4504" s="11">
        <v>525519800</v>
      </c>
      <c r="AO450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1158192000</v>
      </c>
      <c r="AQ450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525519800</v>
      </c>
      <c r="AS4504" s="11">
        <f>Table_PBS_SQL_DB2_PBSSQL_PBS_NDP_Tina_CG_QtrlyPerformance_Final[[#This Row],[GOU REL]]+Table_PBS_SQL_DB2_PBSSQL_PBS_NDP_Tina_CG_QtrlyPerformance_Final[[#This Row],[EXT REL]]</f>
        <v>1158192000</v>
      </c>
      <c r="AT4504" s="11">
        <f>Table_PBS_SQL_DB2_PBSSQL_PBS_NDP_Tina_CG_QtrlyPerformance_Final[[#This Row],[GOU EXP]]+Table_PBS_SQL_DB2_PBSSQL_PBS_NDP_Tina_CG_QtrlyPerformance_Final[[#This Row],[EXT EXP]]</f>
        <v>525519800</v>
      </c>
      <c r="AU4504" s="11" t="str">
        <f>IF(Table_PBS_SQL_DB2_PBSSQL_PBS_NDP_Tina_CG_QtrlyPerformance_Final[[#This Row],[Item_Code]]&gt;"300000", "Capital", "Recurrent")</f>
        <v>Capital</v>
      </c>
    </row>
    <row r="4505" spans="1:47" x14ac:dyDescent="0.25">
      <c r="A4505" t="s">
        <v>179</v>
      </c>
      <c r="B4505" t="s">
        <v>959</v>
      </c>
      <c r="C4505" t="s">
        <v>177</v>
      </c>
      <c r="D4505" t="s">
        <v>960</v>
      </c>
      <c r="E4505" t="s">
        <v>31</v>
      </c>
      <c r="F4505" t="s">
        <v>961</v>
      </c>
      <c r="G4505" t="s">
        <v>87</v>
      </c>
      <c r="H4505" t="s">
        <v>962</v>
      </c>
      <c r="I4505" t="s">
        <v>493</v>
      </c>
      <c r="J4505" t="s">
        <v>977</v>
      </c>
      <c r="K4505" t="s">
        <v>963</v>
      </c>
      <c r="L4505" t="s">
        <v>964</v>
      </c>
      <c r="M4505" t="s">
        <v>965</v>
      </c>
      <c r="N4505" t="s">
        <v>966</v>
      </c>
      <c r="O4505" t="s">
        <v>1021</v>
      </c>
      <c r="P4505" t="s">
        <v>1022</v>
      </c>
      <c r="Q4505" s="11">
        <v>0</v>
      </c>
      <c r="R4505" s="11">
        <v>0</v>
      </c>
      <c r="S4505" s="11">
        <v>0</v>
      </c>
      <c r="T4505" s="11">
        <v>0</v>
      </c>
      <c r="U4505" s="11">
        <v>72000000</v>
      </c>
      <c r="V4505" s="11">
        <v>0</v>
      </c>
      <c r="W4505" s="11">
        <v>0</v>
      </c>
      <c r="X4505" s="11">
        <v>72000000</v>
      </c>
      <c r="Y4505" s="11">
        <v>0</v>
      </c>
      <c r="Z4505" s="11">
        <v>0</v>
      </c>
      <c r="AA4505" s="11">
        <v>0</v>
      </c>
      <c r="AB4505" s="11">
        <v>0</v>
      </c>
      <c r="AC4505" s="11">
        <v>0</v>
      </c>
      <c r="AD4505" s="11">
        <v>0</v>
      </c>
      <c r="AE4505" s="11">
        <v>0</v>
      </c>
      <c r="AF4505" s="11">
        <v>0</v>
      </c>
      <c r="AG4505" s="11">
        <v>0</v>
      </c>
      <c r="AH4505" s="11">
        <v>0</v>
      </c>
      <c r="AI4505" s="11">
        <v>0</v>
      </c>
      <c r="AJ4505" s="11">
        <v>0</v>
      </c>
      <c r="AK4505" s="11">
        <v>0</v>
      </c>
      <c r="AL4505" s="11">
        <v>0</v>
      </c>
      <c r="AM4505" s="11">
        <v>0</v>
      </c>
      <c r="AN4505" s="11">
        <v>0</v>
      </c>
      <c r="AO450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0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05" s="11">
        <f>Table_PBS_SQL_DB2_PBSSQL_PBS_NDP_Tina_CG_QtrlyPerformance_Final[[#This Row],[GOU REL]]+Table_PBS_SQL_DB2_PBSSQL_PBS_NDP_Tina_CG_QtrlyPerformance_Final[[#This Row],[EXT REL]]</f>
        <v>0</v>
      </c>
      <c r="AT4505" s="11">
        <f>Table_PBS_SQL_DB2_PBSSQL_PBS_NDP_Tina_CG_QtrlyPerformance_Final[[#This Row],[GOU EXP]]+Table_PBS_SQL_DB2_PBSSQL_PBS_NDP_Tina_CG_QtrlyPerformance_Final[[#This Row],[EXT EXP]]</f>
        <v>0</v>
      </c>
      <c r="AU4505" s="11" t="str">
        <f>IF(Table_PBS_SQL_DB2_PBSSQL_PBS_NDP_Tina_CG_QtrlyPerformance_Final[[#This Row],[Item_Code]]&gt;"300000", "Capital", "Recurrent")</f>
        <v>Recurrent</v>
      </c>
    </row>
    <row r="4506" spans="1:47" x14ac:dyDescent="0.25">
      <c r="A4506" t="s">
        <v>179</v>
      </c>
      <c r="B4506" t="s">
        <v>959</v>
      </c>
      <c r="C4506" t="s">
        <v>177</v>
      </c>
      <c r="D4506" t="s">
        <v>960</v>
      </c>
      <c r="E4506" t="s">
        <v>31</v>
      </c>
      <c r="F4506" t="s">
        <v>961</v>
      </c>
      <c r="G4506" t="s">
        <v>87</v>
      </c>
      <c r="H4506" t="s">
        <v>962</v>
      </c>
      <c r="I4506" t="s">
        <v>493</v>
      </c>
      <c r="J4506" t="s">
        <v>977</v>
      </c>
      <c r="K4506" t="s">
        <v>963</v>
      </c>
      <c r="L4506" t="s">
        <v>964</v>
      </c>
      <c r="M4506" t="s">
        <v>965</v>
      </c>
      <c r="N4506" t="s">
        <v>966</v>
      </c>
      <c r="O4506" t="s">
        <v>1122</v>
      </c>
      <c r="P4506" t="s">
        <v>1123</v>
      </c>
      <c r="Q4506" s="11">
        <v>0</v>
      </c>
      <c r="R4506" s="11">
        <v>0</v>
      </c>
      <c r="S4506" s="11">
        <v>0</v>
      </c>
      <c r="T4506" s="11">
        <v>0</v>
      </c>
      <c r="U4506" s="11">
        <v>32400000</v>
      </c>
      <c r="V4506" s="11">
        <v>0</v>
      </c>
      <c r="W4506" s="11">
        <v>0</v>
      </c>
      <c r="X4506" s="11">
        <v>32400000</v>
      </c>
      <c r="Y4506" s="11">
        <v>0</v>
      </c>
      <c r="Z4506" s="11">
        <v>0</v>
      </c>
      <c r="AA4506" s="11">
        <v>0</v>
      </c>
      <c r="AB4506" s="11">
        <v>0</v>
      </c>
      <c r="AC4506" s="11">
        <v>0</v>
      </c>
      <c r="AD4506" s="11">
        <v>0</v>
      </c>
      <c r="AE4506" s="11">
        <v>0</v>
      </c>
      <c r="AF4506" s="11">
        <v>0</v>
      </c>
      <c r="AG4506" s="11">
        <v>0</v>
      </c>
      <c r="AH4506" s="11">
        <v>0</v>
      </c>
      <c r="AI4506" s="11">
        <v>0</v>
      </c>
      <c r="AJ4506" s="11">
        <v>0</v>
      </c>
      <c r="AK4506" s="11">
        <v>0</v>
      </c>
      <c r="AL4506" s="11">
        <v>0</v>
      </c>
      <c r="AM4506" s="11">
        <v>0</v>
      </c>
      <c r="AN4506" s="11">
        <v>0</v>
      </c>
      <c r="AO450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0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06" s="11">
        <f>Table_PBS_SQL_DB2_PBSSQL_PBS_NDP_Tina_CG_QtrlyPerformance_Final[[#This Row],[GOU REL]]+Table_PBS_SQL_DB2_PBSSQL_PBS_NDP_Tina_CG_QtrlyPerformance_Final[[#This Row],[EXT REL]]</f>
        <v>0</v>
      </c>
      <c r="AT4506" s="11">
        <f>Table_PBS_SQL_DB2_PBSSQL_PBS_NDP_Tina_CG_QtrlyPerformance_Final[[#This Row],[GOU EXP]]+Table_PBS_SQL_DB2_PBSSQL_PBS_NDP_Tina_CG_QtrlyPerformance_Final[[#This Row],[EXT EXP]]</f>
        <v>0</v>
      </c>
      <c r="AU4506" s="11" t="str">
        <f>IF(Table_PBS_SQL_DB2_PBSSQL_PBS_NDP_Tina_CG_QtrlyPerformance_Final[[#This Row],[Item_Code]]&gt;"300000", "Capital", "Recurrent")</f>
        <v>Recurrent</v>
      </c>
    </row>
    <row r="4507" spans="1:47" x14ac:dyDescent="0.25">
      <c r="A4507" t="s">
        <v>179</v>
      </c>
      <c r="B4507" t="s">
        <v>959</v>
      </c>
      <c r="C4507" t="s">
        <v>177</v>
      </c>
      <c r="D4507" t="s">
        <v>960</v>
      </c>
      <c r="E4507" t="s">
        <v>31</v>
      </c>
      <c r="F4507" t="s">
        <v>961</v>
      </c>
      <c r="G4507" t="s">
        <v>87</v>
      </c>
      <c r="H4507" t="s">
        <v>962</v>
      </c>
      <c r="I4507" t="s">
        <v>493</v>
      </c>
      <c r="J4507" t="s">
        <v>977</v>
      </c>
      <c r="K4507" t="s">
        <v>963</v>
      </c>
      <c r="L4507" t="s">
        <v>964</v>
      </c>
      <c r="M4507" t="s">
        <v>965</v>
      </c>
      <c r="N4507" t="s">
        <v>966</v>
      </c>
      <c r="O4507" t="s">
        <v>1004</v>
      </c>
      <c r="P4507" t="s">
        <v>868</v>
      </c>
      <c r="Q4507" s="11">
        <v>0</v>
      </c>
      <c r="R4507" s="11">
        <v>0</v>
      </c>
      <c r="S4507" s="11">
        <v>0</v>
      </c>
      <c r="T4507" s="11">
        <v>0</v>
      </c>
      <c r="U4507" s="11">
        <v>43200000</v>
      </c>
      <c r="V4507" s="11">
        <v>0</v>
      </c>
      <c r="W4507" s="11">
        <v>0</v>
      </c>
      <c r="X4507" s="11">
        <v>43200000</v>
      </c>
      <c r="Y4507" s="11">
        <v>0</v>
      </c>
      <c r="Z4507" s="11">
        <v>0</v>
      </c>
      <c r="AA4507" s="11">
        <v>0</v>
      </c>
      <c r="AB4507" s="11">
        <v>0</v>
      </c>
      <c r="AC4507" s="11">
        <v>0</v>
      </c>
      <c r="AD4507" s="11">
        <v>0</v>
      </c>
      <c r="AE4507" s="11">
        <v>0</v>
      </c>
      <c r="AF4507" s="11">
        <v>0</v>
      </c>
      <c r="AG4507" s="11">
        <v>0</v>
      </c>
      <c r="AH4507" s="11">
        <v>0</v>
      </c>
      <c r="AI4507" s="11">
        <v>0</v>
      </c>
      <c r="AJ4507" s="11">
        <v>0</v>
      </c>
      <c r="AK4507" s="11">
        <v>0</v>
      </c>
      <c r="AL4507" s="11">
        <v>0</v>
      </c>
      <c r="AM4507" s="11">
        <v>0</v>
      </c>
      <c r="AN4507" s="11">
        <v>0</v>
      </c>
      <c r="AO450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0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07" s="11">
        <f>Table_PBS_SQL_DB2_PBSSQL_PBS_NDP_Tina_CG_QtrlyPerformance_Final[[#This Row],[GOU REL]]+Table_PBS_SQL_DB2_PBSSQL_PBS_NDP_Tina_CG_QtrlyPerformance_Final[[#This Row],[EXT REL]]</f>
        <v>0</v>
      </c>
      <c r="AT4507" s="11">
        <f>Table_PBS_SQL_DB2_PBSSQL_PBS_NDP_Tina_CG_QtrlyPerformance_Final[[#This Row],[GOU EXP]]+Table_PBS_SQL_DB2_PBSSQL_PBS_NDP_Tina_CG_QtrlyPerformance_Final[[#This Row],[EXT EXP]]</f>
        <v>0</v>
      </c>
      <c r="AU4507" s="11" t="str">
        <f>IF(Table_PBS_SQL_DB2_PBSSQL_PBS_NDP_Tina_CG_QtrlyPerformance_Final[[#This Row],[Item_Code]]&gt;"300000", "Capital", "Recurrent")</f>
        <v>Recurrent</v>
      </c>
    </row>
    <row r="4508" spans="1:47" x14ac:dyDescent="0.25">
      <c r="A4508" t="s">
        <v>179</v>
      </c>
      <c r="B4508" t="s">
        <v>959</v>
      </c>
      <c r="C4508" t="s">
        <v>177</v>
      </c>
      <c r="D4508" t="s">
        <v>960</v>
      </c>
      <c r="E4508" t="s">
        <v>31</v>
      </c>
      <c r="F4508" t="s">
        <v>961</v>
      </c>
      <c r="G4508" t="s">
        <v>87</v>
      </c>
      <c r="H4508" t="s">
        <v>962</v>
      </c>
      <c r="I4508" t="s">
        <v>493</v>
      </c>
      <c r="J4508" t="s">
        <v>977</v>
      </c>
      <c r="K4508" t="s">
        <v>963</v>
      </c>
      <c r="L4508" t="s">
        <v>964</v>
      </c>
      <c r="M4508" t="s">
        <v>980</v>
      </c>
      <c r="N4508" t="s">
        <v>981</v>
      </c>
      <c r="O4508" t="s">
        <v>1204</v>
      </c>
      <c r="P4508" t="s">
        <v>1205</v>
      </c>
      <c r="Q4508" s="11">
        <v>0</v>
      </c>
      <c r="R4508" s="11">
        <v>0</v>
      </c>
      <c r="S4508" s="11">
        <v>0</v>
      </c>
      <c r="T4508" s="11">
        <v>0</v>
      </c>
      <c r="U4508" s="11">
        <v>600000000</v>
      </c>
      <c r="V4508" s="11">
        <v>0</v>
      </c>
      <c r="W4508" s="11">
        <v>0</v>
      </c>
      <c r="X4508" s="11">
        <v>600000000</v>
      </c>
      <c r="Y4508" s="11">
        <v>0</v>
      </c>
      <c r="Z4508" s="11">
        <v>0</v>
      </c>
      <c r="AA4508" s="11">
        <v>0</v>
      </c>
      <c r="AB4508" s="11">
        <v>0</v>
      </c>
      <c r="AC4508" s="11">
        <v>0</v>
      </c>
      <c r="AD4508" s="11">
        <v>0</v>
      </c>
      <c r="AE4508" s="11">
        <v>0</v>
      </c>
      <c r="AF4508" s="11">
        <v>0</v>
      </c>
      <c r="AG4508" s="11">
        <v>0</v>
      </c>
      <c r="AH4508" s="11">
        <v>0</v>
      </c>
      <c r="AI4508" s="11">
        <v>0</v>
      </c>
      <c r="AJ4508" s="11">
        <v>0</v>
      </c>
      <c r="AK4508" s="11">
        <v>0</v>
      </c>
      <c r="AL4508" s="11">
        <v>0</v>
      </c>
      <c r="AM4508" s="11">
        <v>0</v>
      </c>
      <c r="AN4508" s="11">
        <v>0</v>
      </c>
      <c r="AO450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0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08" s="11">
        <f>Table_PBS_SQL_DB2_PBSSQL_PBS_NDP_Tina_CG_QtrlyPerformance_Final[[#This Row],[GOU REL]]+Table_PBS_SQL_DB2_PBSSQL_PBS_NDP_Tina_CG_QtrlyPerformance_Final[[#This Row],[EXT REL]]</f>
        <v>0</v>
      </c>
      <c r="AT4508" s="11">
        <f>Table_PBS_SQL_DB2_PBSSQL_PBS_NDP_Tina_CG_QtrlyPerformance_Final[[#This Row],[GOU EXP]]+Table_PBS_SQL_DB2_PBSSQL_PBS_NDP_Tina_CG_QtrlyPerformance_Final[[#This Row],[EXT EXP]]</f>
        <v>0</v>
      </c>
      <c r="AU4508" s="11" t="str">
        <f>IF(Table_PBS_SQL_DB2_PBSSQL_PBS_NDP_Tina_CG_QtrlyPerformance_Final[[#This Row],[Item_Code]]&gt;"300000", "Capital", "Recurrent")</f>
        <v>Capital</v>
      </c>
    </row>
    <row r="4509" spans="1:47" x14ac:dyDescent="0.25">
      <c r="A4509" t="s">
        <v>179</v>
      </c>
      <c r="B4509" t="s">
        <v>959</v>
      </c>
      <c r="C4509" t="s">
        <v>177</v>
      </c>
      <c r="D4509" t="s">
        <v>960</v>
      </c>
      <c r="E4509" t="s">
        <v>31</v>
      </c>
      <c r="F4509" t="s">
        <v>961</v>
      </c>
      <c r="G4509" t="s">
        <v>97</v>
      </c>
      <c r="H4509" t="s">
        <v>984</v>
      </c>
      <c r="I4509" t="s">
        <v>896</v>
      </c>
      <c r="J4509" t="s">
        <v>897</v>
      </c>
      <c r="K4509" t="s">
        <v>985</v>
      </c>
      <c r="L4509" t="s">
        <v>986</v>
      </c>
      <c r="M4509" t="s">
        <v>987</v>
      </c>
      <c r="N4509" t="s">
        <v>988</v>
      </c>
      <c r="O4509" t="s">
        <v>1016</v>
      </c>
      <c r="P4509" t="s">
        <v>1017</v>
      </c>
      <c r="Q4509" s="11">
        <v>0</v>
      </c>
      <c r="R4509" s="11">
        <v>0</v>
      </c>
      <c r="S4509" s="11">
        <v>0</v>
      </c>
      <c r="T4509" s="11">
        <v>0</v>
      </c>
      <c r="U4509" s="11">
        <v>0</v>
      </c>
      <c r="V4509" s="11">
        <v>0</v>
      </c>
      <c r="W4509" s="11">
        <v>0</v>
      </c>
      <c r="X4509" s="11">
        <v>0</v>
      </c>
      <c r="Y4509" s="11">
        <v>0</v>
      </c>
      <c r="Z4509" s="11">
        <v>0</v>
      </c>
      <c r="AA4509" s="11">
        <v>5000000</v>
      </c>
      <c r="AB4509" s="11">
        <v>2600000</v>
      </c>
      <c r="AC4509" s="11">
        <v>0</v>
      </c>
      <c r="AD4509" s="11">
        <v>0</v>
      </c>
      <c r="AE4509" s="11">
        <v>5000000</v>
      </c>
      <c r="AF4509" s="11">
        <v>0</v>
      </c>
      <c r="AG4509" s="11">
        <v>0</v>
      </c>
      <c r="AH4509" s="11">
        <v>0</v>
      </c>
      <c r="AI4509" s="11">
        <v>0</v>
      </c>
      <c r="AJ4509" s="11">
        <v>0</v>
      </c>
      <c r="AK4509" s="11">
        <v>0</v>
      </c>
      <c r="AL4509" s="11">
        <v>0</v>
      </c>
      <c r="AM4509" s="11">
        <v>5000000</v>
      </c>
      <c r="AN4509" s="11">
        <v>800000</v>
      </c>
      <c r="AO450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0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15000000</v>
      </c>
      <c r="AQ450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0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3400000</v>
      </c>
      <c r="AS4509" s="11">
        <f>Table_PBS_SQL_DB2_PBSSQL_PBS_NDP_Tina_CG_QtrlyPerformance_Final[[#This Row],[GOU REL]]+Table_PBS_SQL_DB2_PBSSQL_PBS_NDP_Tina_CG_QtrlyPerformance_Final[[#This Row],[EXT REL]]</f>
        <v>15000000</v>
      </c>
      <c r="AT4509" s="11">
        <f>Table_PBS_SQL_DB2_PBSSQL_PBS_NDP_Tina_CG_QtrlyPerformance_Final[[#This Row],[GOU EXP]]+Table_PBS_SQL_DB2_PBSSQL_PBS_NDP_Tina_CG_QtrlyPerformance_Final[[#This Row],[EXT EXP]]</f>
        <v>3400000</v>
      </c>
      <c r="AU4509" s="11" t="str">
        <f>IF(Table_PBS_SQL_DB2_PBSSQL_PBS_NDP_Tina_CG_QtrlyPerformance_Final[[#This Row],[Item_Code]]&gt;"300000", "Capital", "Recurrent")</f>
        <v>Recurrent</v>
      </c>
    </row>
    <row r="4510" spans="1:47" x14ac:dyDescent="0.25">
      <c r="A4510" t="s">
        <v>179</v>
      </c>
      <c r="B4510" t="s">
        <v>959</v>
      </c>
      <c r="C4510" t="s">
        <v>177</v>
      </c>
      <c r="D4510" t="s">
        <v>960</v>
      </c>
      <c r="E4510" t="s">
        <v>31</v>
      </c>
      <c r="F4510" t="s">
        <v>961</v>
      </c>
      <c r="G4510" t="s">
        <v>97</v>
      </c>
      <c r="H4510" t="s">
        <v>984</v>
      </c>
      <c r="I4510" t="s">
        <v>896</v>
      </c>
      <c r="J4510" t="s">
        <v>897</v>
      </c>
      <c r="K4510" t="s">
        <v>985</v>
      </c>
      <c r="L4510" t="s">
        <v>986</v>
      </c>
      <c r="M4510" t="s">
        <v>987</v>
      </c>
      <c r="N4510" t="s">
        <v>988</v>
      </c>
      <c r="O4510" t="s">
        <v>906</v>
      </c>
      <c r="P4510" t="s">
        <v>907</v>
      </c>
      <c r="Q4510" s="11">
        <v>0</v>
      </c>
      <c r="R4510" s="11">
        <v>0</v>
      </c>
      <c r="S4510" s="11">
        <v>0</v>
      </c>
      <c r="T4510" s="11">
        <v>0</v>
      </c>
      <c r="U4510" s="11">
        <v>0</v>
      </c>
      <c r="V4510" s="11">
        <v>0</v>
      </c>
      <c r="W4510" s="11">
        <v>0</v>
      </c>
      <c r="X4510" s="11">
        <v>0</v>
      </c>
      <c r="Y4510" s="11">
        <v>0</v>
      </c>
      <c r="Z4510" s="11">
        <v>0</v>
      </c>
      <c r="AA4510" s="11">
        <v>12000000</v>
      </c>
      <c r="AB4510" s="11">
        <v>5138640</v>
      </c>
      <c r="AC4510" s="11">
        <v>0</v>
      </c>
      <c r="AD4510" s="11">
        <v>0</v>
      </c>
      <c r="AE4510" s="11">
        <v>12000000</v>
      </c>
      <c r="AF4510" s="11">
        <v>16898155</v>
      </c>
      <c r="AG4510" s="11">
        <v>0</v>
      </c>
      <c r="AH4510" s="11">
        <v>0</v>
      </c>
      <c r="AI4510" s="11">
        <v>0</v>
      </c>
      <c r="AJ4510" s="11">
        <v>0</v>
      </c>
      <c r="AK4510" s="11">
        <v>0</v>
      </c>
      <c r="AL4510" s="11">
        <v>0</v>
      </c>
      <c r="AM4510" s="11">
        <v>12000000</v>
      </c>
      <c r="AN4510" s="11">
        <v>17011055</v>
      </c>
      <c r="AO451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1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36000000</v>
      </c>
      <c r="AQ451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1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39047850</v>
      </c>
      <c r="AS4510" s="11">
        <f>Table_PBS_SQL_DB2_PBSSQL_PBS_NDP_Tina_CG_QtrlyPerformance_Final[[#This Row],[GOU REL]]+Table_PBS_SQL_DB2_PBSSQL_PBS_NDP_Tina_CG_QtrlyPerformance_Final[[#This Row],[EXT REL]]</f>
        <v>36000000</v>
      </c>
      <c r="AT4510" s="11">
        <f>Table_PBS_SQL_DB2_PBSSQL_PBS_NDP_Tina_CG_QtrlyPerformance_Final[[#This Row],[GOU EXP]]+Table_PBS_SQL_DB2_PBSSQL_PBS_NDP_Tina_CG_QtrlyPerformance_Final[[#This Row],[EXT EXP]]</f>
        <v>39047850</v>
      </c>
      <c r="AU4510" s="11" t="str">
        <f>IF(Table_PBS_SQL_DB2_PBSSQL_PBS_NDP_Tina_CG_QtrlyPerformance_Final[[#This Row],[Item_Code]]&gt;"300000", "Capital", "Recurrent")</f>
        <v>Recurrent</v>
      </c>
    </row>
    <row r="4511" spans="1:47" x14ac:dyDescent="0.25">
      <c r="A4511" t="s">
        <v>179</v>
      </c>
      <c r="B4511" t="s">
        <v>959</v>
      </c>
      <c r="C4511" t="s">
        <v>177</v>
      </c>
      <c r="D4511" t="s">
        <v>960</v>
      </c>
      <c r="E4511" t="s">
        <v>75</v>
      </c>
      <c r="F4511" t="s">
        <v>1656</v>
      </c>
      <c r="G4511" t="s">
        <v>87</v>
      </c>
      <c r="H4511" t="s">
        <v>962</v>
      </c>
      <c r="I4511" t="s">
        <v>896</v>
      </c>
      <c r="J4511" t="s">
        <v>897</v>
      </c>
      <c r="K4511" t="s">
        <v>1223</v>
      </c>
      <c r="L4511" t="s">
        <v>1224</v>
      </c>
      <c r="M4511" t="s">
        <v>2056</v>
      </c>
      <c r="N4511" t="s">
        <v>2057</v>
      </c>
      <c r="O4511" t="s">
        <v>975</v>
      </c>
      <c r="P4511" t="s">
        <v>976</v>
      </c>
      <c r="Q4511" s="11">
        <v>0</v>
      </c>
      <c r="R4511" s="11">
        <v>0</v>
      </c>
      <c r="S4511" s="11">
        <v>0</v>
      </c>
      <c r="T4511" s="11">
        <v>0</v>
      </c>
      <c r="U4511" s="11">
        <v>0</v>
      </c>
      <c r="V4511" s="11">
        <v>0</v>
      </c>
      <c r="W4511" s="11">
        <v>0</v>
      </c>
      <c r="X4511" s="11">
        <v>0</v>
      </c>
      <c r="Y4511" s="11">
        <v>0</v>
      </c>
      <c r="Z4511" s="11">
        <v>0</v>
      </c>
      <c r="AA4511" s="11">
        <v>367800000</v>
      </c>
      <c r="AB4511" s="11">
        <v>177023962</v>
      </c>
      <c r="AC4511" s="11">
        <v>0</v>
      </c>
      <c r="AD4511" s="11">
        <v>0</v>
      </c>
      <c r="AE4511" s="11">
        <v>0</v>
      </c>
      <c r="AF4511" s="11">
        <v>162352667</v>
      </c>
      <c r="AG4511" s="11">
        <v>0</v>
      </c>
      <c r="AH4511" s="11">
        <v>0</v>
      </c>
      <c r="AI4511" s="11">
        <v>0</v>
      </c>
      <c r="AJ4511" s="11">
        <v>0</v>
      </c>
      <c r="AK4511" s="11">
        <v>0</v>
      </c>
      <c r="AL4511" s="11">
        <v>0</v>
      </c>
      <c r="AM4511" s="11">
        <v>0</v>
      </c>
      <c r="AN4511" s="11">
        <v>162717424</v>
      </c>
      <c r="AO451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1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367800000</v>
      </c>
      <c r="AQ451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1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502094053</v>
      </c>
      <c r="AS4511" s="11">
        <f>Table_PBS_SQL_DB2_PBSSQL_PBS_NDP_Tina_CG_QtrlyPerformance_Final[[#This Row],[GOU REL]]+Table_PBS_SQL_DB2_PBSSQL_PBS_NDP_Tina_CG_QtrlyPerformance_Final[[#This Row],[EXT REL]]</f>
        <v>367800000</v>
      </c>
      <c r="AT4511" s="11">
        <f>Table_PBS_SQL_DB2_PBSSQL_PBS_NDP_Tina_CG_QtrlyPerformance_Final[[#This Row],[GOU EXP]]+Table_PBS_SQL_DB2_PBSSQL_PBS_NDP_Tina_CG_QtrlyPerformance_Final[[#This Row],[EXT EXP]]</f>
        <v>502094053</v>
      </c>
      <c r="AU4511" s="11" t="str">
        <f>IF(Table_PBS_SQL_DB2_PBSSQL_PBS_NDP_Tina_CG_QtrlyPerformance_Final[[#This Row],[Item_Code]]&gt;"300000", "Capital", "Recurrent")</f>
        <v>Recurrent</v>
      </c>
    </row>
    <row r="4512" spans="1:47" x14ac:dyDescent="0.25">
      <c r="A4512" t="s">
        <v>179</v>
      </c>
      <c r="B4512" t="s">
        <v>959</v>
      </c>
      <c r="C4512" t="s">
        <v>676</v>
      </c>
      <c r="D4512" t="s">
        <v>990</v>
      </c>
      <c r="E4512" t="s">
        <v>31</v>
      </c>
      <c r="F4512" t="s">
        <v>991</v>
      </c>
      <c r="G4512" t="s">
        <v>119</v>
      </c>
      <c r="H4512" t="s">
        <v>992</v>
      </c>
      <c r="I4512" t="s">
        <v>493</v>
      </c>
      <c r="J4512" t="s">
        <v>2025</v>
      </c>
      <c r="K4512" t="s">
        <v>678</v>
      </c>
      <c r="L4512" t="s">
        <v>993</v>
      </c>
      <c r="M4512" t="s">
        <v>994</v>
      </c>
      <c r="N4512" t="s">
        <v>995</v>
      </c>
      <c r="O4512" t="s">
        <v>1064</v>
      </c>
      <c r="P4512" t="s">
        <v>1065</v>
      </c>
      <c r="Q4512" s="11">
        <v>0</v>
      </c>
      <c r="R4512" s="11">
        <v>0</v>
      </c>
      <c r="S4512" s="11">
        <v>0</v>
      </c>
      <c r="T4512" s="11">
        <v>0</v>
      </c>
      <c r="U4512" s="11">
        <v>66648021</v>
      </c>
      <c r="V4512" s="11">
        <v>0</v>
      </c>
      <c r="W4512" s="11">
        <v>66648021</v>
      </c>
      <c r="X4512" s="11">
        <v>0</v>
      </c>
      <c r="Y4512" s="11">
        <v>0</v>
      </c>
      <c r="Z4512" s="11">
        <v>0</v>
      </c>
      <c r="AA4512" s="11">
        <v>0</v>
      </c>
      <c r="AB4512" s="11">
        <v>0</v>
      </c>
      <c r="AC4512" s="11">
        <v>49986016</v>
      </c>
      <c r="AD4512" s="11">
        <v>38645814</v>
      </c>
      <c r="AE4512" s="11">
        <v>0</v>
      </c>
      <c r="AF4512" s="11">
        <v>0</v>
      </c>
      <c r="AG4512" s="11">
        <v>16662005</v>
      </c>
      <c r="AH4512" s="11">
        <v>22572006</v>
      </c>
      <c r="AI4512" s="11">
        <v>0</v>
      </c>
      <c r="AJ4512" s="11">
        <v>0</v>
      </c>
      <c r="AK4512" s="11">
        <v>0</v>
      </c>
      <c r="AL4512" s="11">
        <v>0</v>
      </c>
      <c r="AM4512" s="11">
        <v>0</v>
      </c>
      <c r="AN4512" s="11">
        <v>0</v>
      </c>
      <c r="AO451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66648021</v>
      </c>
      <c r="AP451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1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61217820</v>
      </c>
      <c r="AR451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12" s="11">
        <f>Table_PBS_SQL_DB2_PBSSQL_PBS_NDP_Tina_CG_QtrlyPerformance_Final[[#This Row],[GOU REL]]+Table_PBS_SQL_DB2_PBSSQL_PBS_NDP_Tina_CG_QtrlyPerformance_Final[[#This Row],[EXT REL]]</f>
        <v>66648021</v>
      </c>
      <c r="AT4512" s="11">
        <f>Table_PBS_SQL_DB2_PBSSQL_PBS_NDP_Tina_CG_QtrlyPerformance_Final[[#This Row],[GOU EXP]]+Table_PBS_SQL_DB2_PBSSQL_PBS_NDP_Tina_CG_QtrlyPerformance_Final[[#This Row],[EXT EXP]]</f>
        <v>61217820</v>
      </c>
      <c r="AU4512" s="11" t="str">
        <f>IF(Table_PBS_SQL_DB2_PBSSQL_PBS_NDP_Tina_CG_QtrlyPerformance_Final[[#This Row],[Item_Code]]&gt;"300000", "Capital", "Recurrent")</f>
        <v>Recurrent</v>
      </c>
    </row>
    <row r="4513" spans="1:47" x14ac:dyDescent="0.25">
      <c r="A4513" t="s">
        <v>179</v>
      </c>
      <c r="B4513" t="s">
        <v>959</v>
      </c>
      <c r="C4513" t="s">
        <v>676</v>
      </c>
      <c r="D4513" t="s">
        <v>990</v>
      </c>
      <c r="E4513" t="s">
        <v>75</v>
      </c>
      <c r="F4513" t="s">
        <v>998</v>
      </c>
      <c r="G4513" t="s">
        <v>31</v>
      </c>
      <c r="H4513" t="s">
        <v>999</v>
      </c>
      <c r="I4513" t="s">
        <v>896</v>
      </c>
      <c r="J4513" t="s">
        <v>897</v>
      </c>
      <c r="K4513" t="s">
        <v>678</v>
      </c>
      <c r="L4513" t="s">
        <v>993</v>
      </c>
      <c r="M4513" t="s">
        <v>1008</v>
      </c>
      <c r="N4513" t="s">
        <v>1009</v>
      </c>
      <c r="O4513" t="s">
        <v>902</v>
      </c>
      <c r="P4513" t="s">
        <v>903</v>
      </c>
      <c r="Q4513" s="11">
        <v>0</v>
      </c>
      <c r="R4513" s="11">
        <v>0</v>
      </c>
      <c r="S4513" s="11">
        <v>0</v>
      </c>
      <c r="T4513" s="11">
        <v>0</v>
      </c>
      <c r="U4513" s="11">
        <v>0</v>
      </c>
      <c r="V4513" s="11">
        <v>0</v>
      </c>
      <c r="W4513" s="11">
        <v>0</v>
      </c>
      <c r="X4513" s="11">
        <v>0</v>
      </c>
      <c r="Y4513" s="11">
        <v>0</v>
      </c>
      <c r="Z4513" s="11">
        <v>0</v>
      </c>
      <c r="AA4513" s="11">
        <v>0</v>
      </c>
      <c r="AB4513" s="11">
        <v>0</v>
      </c>
      <c r="AC4513" s="11">
        <v>0</v>
      </c>
      <c r="AD4513" s="11">
        <v>0</v>
      </c>
      <c r="AE4513" s="11">
        <v>146735000</v>
      </c>
      <c r="AF4513" s="11">
        <v>0</v>
      </c>
      <c r="AG4513" s="11">
        <v>0</v>
      </c>
      <c r="AH4513" s="11">
        <v>0</v>
      </c>
      <c r="AI4513" s="11">
        <v>0</v>
      </c>
      <c r="AJ4513" s="11">
        <v>0</v>
      </c>
      <c r="AK4513" s="11">
        <v>0</v>
      </c>
      <c r="AL4513" s="11">
        <v>0</v>
      </c>
      <c r="AM4513" s="11">
        <v>264123000</v>
      </c>
      <c r="AN4513" s="11">
        <v>0</v>
      </c>
      <c r="AO451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1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410858000</v>
      </c>
      <c r="AQ451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1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13" s="11">
        <f>Table_PBS_SQL_DB2_PBSSQL_PBS_NDP_Tina_CG_QtrlyPerformance_Final[[#This Row],[GOU REL]]+Table_PBS_SQL_DB2_PBSSQL_PBS_NDP_Tina_CG_QtrlyPerformance_Final[[#This Row],[EXT REL]]</f>
        <v>410858000</v>
      </c>
      <c r="AT4513" s="11">
        <f>Table_PBS_SQL_DB2_PBSSQL_PBS_NDP_Tina_CG_QtrlyPerformance_Final[[#This Row],[GOU EXP]]+Table_PBS_SQL_DB2_PBSSQL_PBS_NDP_Tina_CG_QtrlyPerformance_Final[[#This Row],[EXT EXP]]</f>
        <v>0</v>
      </c>
      <c r="AU4513" s="11" t="str">
        <f>IF(Table_PBS_SQL_DB2_PBSSQL_PBS_NDP_Tina_CG_QtrlyPerformance_Final[[#This Row],[Item_Code]]&gt;"300000", "Capital", "Recurrent")</f>
        <v>Recurrent</v>
      </c>
    </row>
    <row r="4514" spans="1:47" x14ac:dyDescent="0.25">
      <c r="A4514" t="s">
        <v>179</v>
      </c>
      <c r="B4514" t="s">
        <v>959</v>
      </c>
      <c r="C4514" t="s">
        <v>676</v>
      </c>
      <c r="D4514" t="s">
        <v>990</v>
      </c>
      <c r="E4514" t="s">
        <v>75</v>
      </c>
      <c r="F4514" t="s">
        <v>998</v>
      </c>
      <c r="G4514" t="s">
        <v>31</v>
      </c>
      <c r="H4514" t="s">
        <v>999</v>
      </c>
      <c r="I4514" t="s">
        <v>896</v>
      </c>
      <c r="J4514" t="s">
        <v>897</v>
      </c>
      <c r="K4514" t="s">
        <v>678</v>
      </c>
      <c r="L4514" t="s">
        <v>993</v>
      </c>
      <c r="M4514" t="s">
        <v>980</v>
      </c>
      <c r="N4514" t="s">
        <v>981</v>
      </c>
      <c r="O4514" t="s">
        <v>1083</v>
      </c>
      <c r="P4514" t="s">
        <v>1084</v>
      </c>
      <c r="Q4514" s="11">
        <v>0</v>
      </c>
      <c r="R4514" s="11">
        <v>0</v>
      </c>
      <c r="S4514" s="11">
        <v>0</v>
      </c>
      <c r="T4514" s="11">
        <v>0</v>
      </c>
      <c r="U4514" s="11">
        <v>0</v>
      </c>
      <c r="V4514" s="11">
        <v>0</v>
      </c>
      <c r="W4514" s="11">
        <v>0</v>
      </c>
      <c r="X4514" s="11">
        <v>0</v>
      </c>
      <c r="Y4514" s="11">
        <v>0</v>
      </c>
      <c r="Z4514" s="11">
        <v>0</v>
      </c>
      <c r="AA4514" s="11">
        <v>0</v>
      </c>
      <c r="AB4514" s="11">
        <v>0</v>
      </c>
      <c r="AC4514" s="11">
        <v>0</v>
      </c>
      <c r="AD4514" s="11">
        <v>0</v>
      </c>
      <c r="AE4514" s="11">
        <v>1126963943</v>
      </c>
      <c r="AF4514" s="11">
        <v>699833404</v>
      </c>
      <c r="AG4514" s="11">
        <v>0</v>
      </c>
      <c r="AH4514" s="11">
        <v>0</v>
      </c>
      <c r="AI4514" s="11">
        <v>0</v>
      </c>
      <c r="AJ4514" s="11">
        <v>0</v>
      </c>
      <c r="AK4514" s="11">
        <v>0</v>
      </c>
      <c r="AL4514" s="11">
        <v>0</v>
      </c>
      <c r="AM4514" s="11">
        <v>2253927886</v>
      </c>
      <c r="AN4514" s="11">
        <v>1006178588</v>
      </c>
      <c r="AO451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1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3380891829</v>
      </c>
      <c r="AQ451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1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1706011992</v>
      </c>
      <c r="AS4514" s="11">
        <f>Table_PBS_SQL_DB2_PBSSQL_PBS_NDP_Tina_CG_QtrlyPerformance_Final[[#This Row],[GOU REL]]+Table_PBS_SQL_DB2_PBSSQL_PBS_NDP_Tina_CG_QtrlyPerformance_Final[[#This Row],[EXT REL]]</f>
        <v>3380891829</v>
      </c>
      <c r="AT4514" s="11">
        <f>Table_PBS_SQL_DB2_PBSSQL_PBS_NDP_Tina_CG_QtrlyPerformance_Final[[#This Row],[GOU EXP]]+Table_PBS_SQL_DB2_PBSSQL_PBS_NDP_Tina_CG_QtrlyPerformance_Final[[#This Row],[EXT EXP]]</f>
        <v>1706011992</v>
      </c>
      <c r="AU4514" s="11" t="str">
        <f>IF(Table_PBS_SQL_DB2_PBSSQL_PBS_NDP_Tina_CG_QtrlyPerformance_Final[[#This Row],[Item_Code]]&gt;"300000", "Capital", "Recurrent")</f>
        <v>Recurrent</v>
      </c>
    </row>
    <row r="4515" spans="1:47" x14ac:dyDescent="0.25">
      <c r="A4515" t="s">
        <v>179</v>
      </c>
      <c r="B4515" t="s">
        <v>959</v>
      </c>
      <c r="C4515" t="s">
        <v>676</v>
      </c>
      <c r="D4515" t="s">
        <v>990</v>
      </c>
      <c r="E4515" t="s">
        <v>75</v>
      </c>
      <c r="F4515" t="s">
        <v>998</v>
      </c>
      <c r="G4515" t="s">
        <v>31</v>
      </c>
      <c r="H4515" t="s">
        <v>999</v>
      </c>
      <c r="I4515" t="s">
        <v>493</v>
      </c>
      <c r="J4515" t="s">
        <v>1007</v>
      </c>
      <c r="K4515" t="s">
        <v>678</v>
      </c>
      <c r="L4515" t="s">
        <v>993</v>
      </c>
      <c r="M4515" t="s">
        <v>1008</v>
      </c>
      <c r="N4515" t="s">
        <v>1009</v>
      </c>
      <c r="O4515" t="s">
        <v>1005</v>
      </c>
      <c r="P4515" t="s">
        <v>1006</v>
      </c>
      <c r="Q4515" s="11">
        <v>0</v>
      </c>
      <c r="R4515" s="11">
        <v>0</v>
      </c>
      <c r="S4515" s="11">
        <v>0</v>
      </c>
      <c r="T4515" s="11">
        <v>0</v>
      </c>
      <c r="U4515" s="11">
        <v>56233664</v>
      </c>
      <c r="V4515" s="11">
        <v>0</v>
      </c>
      <c r="W4515" s="11">
        <v>0</v>
      </c>
      <c r="X4515" s="11">
        <v>56233664</v>
      </c>
      <c r="Y4515" s="11">
        <v>0</v>
      </c>
      <c r="Z4515" s="11">
        <v>0</v>
      </c>
      <c r="AA4515" s="11">
        <v>0</v>
      </c>
      <c r="AB4515" s="11">
        <v>0</v>
      </c>
      <c r="AC4515" s="11">
        <v>0</v>
      </c>
      <c r="AD4515" s="11">
        <v>0</v>
      </c>
      <c r="AE4515" s="11">
        <v>0</v>
      </c>
      <c r="AF4515" s="11">
        <v>0</v>
      </c>
      <c r="AG4515" s="11">
        <v>0</v>
      </c>
      <c r="AH4515" s="11">
        <v>0</v>
      </c>
      <c r="AI4515" s="11">
        <v>0</v>
      </c>
      <c r="AJ4515" s="11">
        <v>0</v>
      </c>
      <c r="AK4515" s="11">
        <v>0</v>
      </c>
      <c r="AL4515" s="11">
        <v>0</v>
      </c>
      <c r="AM4515" s="11">
        <v>0</v>
      </c>
      <c r="AN4515" s="11">
        <v>0</v>
      </c>
      <c r="AO451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1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1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1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15" s="11">
        <f>Table_PBS_SQL_DB2_PBSSQL_PBS_NDP_Tina_CG_QtrlyPerformance_Final[[#This Row],[GOU REL]]+Table_PBS_SQL_DB2_PBSSQL_PBS_NDP_Tina_CG_QtrlyPerformance_Final[[#This Row],[EXT REL]]</f>
        <v>0</v>
      </c>
      <c r="AT4515" s="11">
        <f>Table_PBS_SQL_DB2_PBSSQL_PBS_NDP_Tina_CG_QtrlyPerformance_Final[[#This Row],[GOU EXP]]+Table_PBS_SQL_DB2_PBSSQL_PBS_NDP_Tina_CG_QtrlyPerformance_Final[[#This Row],[EXT EXP]]</f>
        <v>0</v>
      </c>
      <c r="AU4515" s="11" t="str">
        <f>IF(Table_PBS_SQL_DB2_PBSSQL_PBS_NDP_Tina_CG_QtrlyPerformance_Final[[#This Row],[Item_Code]]&gt;"300000", "Capital", "Recurrent")</f>
        <v>Recurrent</v>
      </c>
    </row>
    <row r="4516" spans="1:47" x14ac:dyDescent="0.25">
      <c r="A4516" t="s">
        <v>179</v>
      </c>
      <c r="B4516" t="s">
        <v>959</v>
      </c>
      <c r="C4516" t="s">
        <v>676</v>
      </c>
      <c r="D4516" t="s">
        <v>990</v>
      </c>
      <c r="E4516" t="s">
        <v>75</v>
      </c>
      <c r="F4516" t="s">
        <v>998</v>
      </c>
      <c r="G4516" t="s">
        <v>31</v>
      </c>
      <c r="H4516" t="s">
        <v>999</v>
      </c>
      <c r="I4516" t="s">
        <v>493</v>
      </c>
      <c r="J4516" t="s">
        <v>1007</v>
      </c>
      <c r="K4516" t="s">
        <v>678</v>
      </c>
      <c r="L4516" t="s">
        <v>993</v>
      </c>
      <c r="M4516" t="s">
        <v>1000</v>
      </c>
      <c r="N4516" t="s">
        <v>1001</v>
      </c>
      <c r="O4516" t="s">
        <v>1062</v>
      </c>
      <c r="P4516" t="s">
        <v>1063</v>
      </c>
      <c r="Q4516" s="11">
        <v>0</v>
      </c>
      <c r="R4516" s="11">
        <v>0</v>
      </c>
      <c r="S4516" s="11">
        <v>0</v>
      </c>
      <c r="T4516" s="11">
        <v>0</v>
      </c>
      <c r="U4516" s="11">
        <v>1739600552</v>
      </c>
      <c r="V4516" s="11">
        <v>0</v>
      </c>
      <c r="W4516" s="11">
        <v>1739600552</v>
      </c>
      <c r="X4516" s="11">
        <v>0</v>
      </c>
      <c r="Y4516" s="11">
        <v>434900138</v>
      </c>
      <c r="Z4516" s="11">
        <v>361380667</v>
      </c>
      <c r="AA4516" s="11">
        <v>0</v>
      </c>
      <c r="AB4516" s="11">
        <v>0</v>
      </c>
      <c r="AC4516" s="11">
        <v>455944562</v>
      </c>
      <c r="AD4516" s="11">
        <v>393057192</v>
      </c>
      <c r="AE4516" s="11">
        <v>0</v>
      </c>
      <c r="AF4516" s="11">
        <v>0</v>
      </c>
      <c r="AG4516" s="11">
        <v>416056917</v>
      </c>
      <c r="AH4516" s="11">
        <v>354347176</v>
      </c>
      <c r="AI4516" s="11">
        <v>0</v>
      </c>
      <c r="AJ4516" s="11">
        <v>0</v>
      </c>
      <c r="AK4516" s="11">
        <v>432698935</v>
      </c>
      <c r="AL4516" s="11">
        <v>630815500</v>
      </c>
      <c r="AM4516" s="11">
        <v>0</v>
      </c>
      <c r="AN4516" s="11">
        <v>0</v>
      </c>
      <c r="AO451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1739600552</v>
      </c>
      <c r="AP451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1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1739600535</v>
      </c>
      <c r="AR451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16" s="11">
        <f>Table_PBS_SQL_DB2_PBSSQL_PBS_NDP_Tina_CG_QtrlyPerformance_Final[[#This Row],[GOU REL]]+Table_PBS_SQL_DB2_PBSSQL_PBS_NDP_Tina_CG_QtrlyPerformance_Final[[#This Row],[EXT REL]]</f>
        <v>1739600552</v>
      </c>
      <c r="AT4516" s="11">
        <f>Table_PBS_SQL_DB2_PBSSQL_PBS_NDP_Tina_CG_QtrlyPerformance_Final[[#This Row],[GOU EXP]]+Table_PBS_SQL_DB2_PBSSQL_PBS_NDP_Tina_CG_QtrlyPerformance_Final[[#This Row],[EXT EXP]]</f>
        <v>1739600535</v>
      </c>
      <c r="AU4516" s="11" t="str">
        <f>IF(Table_PBS_SQL_DB2_PBSSQL_PBS_NDP_Tina_CG_QtrlyPerformance_Final[[#This Row],[Item_Code]]&gt;"300000", "Capital", "Recurrent")</f>
        <v>Recurrent</v>
      </c>
    </row>
    <row r="4517" spans="1:47" x14ac:dyDescent="0.25">
      <c r="A4517" t="s">
        <v>179</v>
      </c>
      <c r="B4517" t="s">
        <v>959</v>
      </c>
      <c r="C4517" t="s">
        <v>676</v>
      </c>
      <c r="D4517" t="s">
        <v>990</v>
      </c>
      <c r="E4517" t="s">
        <v>75</v>
      </c>
      <c r="F4517" t="s">
        <v>998</v>
      </c>
      <c r="G4517" t="s">
        <v>31</v>
      </c>
      <c r="H4517" t="s">
        <v>999</v>
      </c>
      <c r="I4517" t="s">
        <v>493</v>
      </c>
      <c r="J4517" t="s">
        <v>1007</v>
      </c>
      <c r="K4517" t="s">
        <v>678</v>
      </c>
      <c r="L4517" t="s">
        <v>993</v>
      </c>
      <c r="M4517" t="s">
        <v>1000</v>
      </c>
      <c r="N4517" t="s">
        <v>1001</v>
      </c>
      <c r="O4517" t="s">
        <v>1064</v>
      </c>
      <c r="P4517" t="s">
        <v>1065</v>
      </c>
      <c r="Q4517" s="11">
        <v>0</v>
      </c>
      <c r="R4517" s="11">
        <v>0</v>
      </c>
      <c r="S4517" s="11">
        <v>0</v>
      </c>
      <c r="T4517" s="11">
        <v>0</v>
      </c>
      <c r="U4517" s="11">
        <v>167960055</v>
      </c>
      <c r="V4517" s="11">
        <v>0</v>
      </c>
      <c r="W4517" s="11">
        <v>167960055</v>
      </c>
      <c r="X4517" s="11">
        <v>0</v>
      </c>
      <c r="Y4517" s="11">
        <v>0</v>
      </c>
      <c r="Z4517" s="11">
        <v>0</v>
      </c>
      <c r="AA4517" s="11">
        <v>0</v>
      </c>
      <c r="AB4517" s="11">
        <v>0</v>
      </c>
      <c r="AC4517" s="11">
        <v>125970041</v>
      </c>
      <c r="AD4517" s="11">
        <v>50643000</v>
      </c>
      <c r="AE4517" s="11">
        <v>0</v>
      </c>
      <c r="AF4517" s="11">
        <v>0</v>
      </c>
      <c r="AG4517" s="11">
        <v>41990014</v>
      </c>
      <c r="AH4517" s="11">
        <v>53817975</v>
      </c>
      <c r="AI4517" s="11">
        <v>0</v>
      </c>
      <c r="AJ4517" s="11">
        <v>0</v>
      </c>
      <c r="AK4517" s="11">
        <v>0</v>
      </c>
      <c r="AL4517" s="11">
        <v>63498500</v>
      </c>
      <c r="AM4517" s="11">
        <v>0</v>
      </c>
      <c r="AN4517" s="11">
        <v>0</v>
      </c>
      <c r="AO451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167960055</v>
      </c>
      <c r="AP451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1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167959475</v>
      </c>
      <c r="AR451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17" s="11">
        <f>Table_PBS_SQL_DB2_PBSSQL_PBS_NDP_Tina_CG_QtrlyPerformance_Final[[#This Row],[GOU REL]]+Table_PBS_SQL_DB2_PBSSQL_PBS_NDP_Tina_CG_QtrlyPerformance_Final[[#This Row],[EXT REL]]</f>
        <v>167960055</v>
      </c>
      <c r="AT4517" s="11">
        <f>Table_PBS_SQL_DB2_PBSSQL_PBS_NDP_Tina_CG_QtrlyPerformance_Final[[#This Row],[GOU EXP]]+Table_PBS_SQL_DB2_PBSSQL_PBS_NDP_Tina_CG_QtrlyPerformance_Final[[#This Row],[EXT EXP]]</f>
        <v>167959475</v>
      </c>
      <c r="AU4517" s="11" t="str">
        <f>IF(Table_PBS_SQL_DB2_PBSSQL_PBS_NDP_Tina_CG_QtrlyPerformance_Final[[#This Row],[Item_Code]]&gt;"300000", "Capital", "Recurrent")</f>
        <v>Recurrent</v>
      </c>
    </row>
    <row r="4518" spans="1:47" x14ac:dyDescent="0.25">
      <c r="A4518" t="s">
        <v>179</v>
      </c>
      <c r="B4518" t="s">
        <v>959</v>
      </c>
      <c r="C4518" t="s">
        <v>676</v>
      </c>
      <c r="D4518" t="s">
        <v>990</v>
      </c>
      <c r="E4518" t="s">
        <v>75</v>
      </c>
      <c r="F4518" t="s">
        <v>998</v>
      </c>
      <c r="G4518" t="s">
        <v>31</v>
      </c>
      <c r="H4518" t="s">
        <v>999</v>
      </c>
      <c r="I4518" t="s">
        <v>493</v>
      </c>
      <c r="J4518" t="s">
        <v>1007</v>
      </c>
      <c r="K4518" t="s">
        <v>678</v>
      </c>
      <c r="L4518" t="s">
        <v>993</v>
      </c>
      <c r="M4518" t="s">
        <v>1000</v>
      </c>
      <c r="N4518" t="s">
        <v>1001</v>
      </c>
      <c r="O4518" t="s">
        <v>1085</v>
      </c>
      <c r="P4518" t="s">
        <v>1086</v>
      </c>
      <c r="Q4518" s="11">
        <v>0</v>
      </c>
      <c r="R4518" s="11">
        <v>0</v>
      </c>
      <c r="S4518" s="11">
        <v>0</v>
      </c>
      <c r="T4518" s="11">
        <v>0</v>
      </c>
      <c r="U4518" s="11">
        <v>70852845685</v>
      </c>
      <c r="V4518" s="11">
        <v>0</v>
      </c>
      <c r="W4518" s="11">
        <v>70852845685</v>
      </c>
      <c r="X4518" s="11">
        <v>0</v>
      </c>
      <c r="Y4518" s="11">
        <v>300000000</v>
      </c>
      <c r="Z4518" s="11">
        <v>67739572</v>
      </c>
      <c r="AA4518" s="11">
        <v>0</v>
      </c>
      <c r="AB4518" s="11">
        <v>0</v>
      </c>
      <c r="AC4518" s="11">
        <v>12830003345</v>
      </c>
      <c r="AD4518" s="11">
        <v>8970969371</v>
      </c>
      <c r="AE4518" s="11">
        <v>0</v>
      </c>
      <c r="AF4518" s="11">
        <v>0</v>
      </c>
      <c r="AG4518" s="11">
        <v>22756094017</v>
      </c>
      <c r="AH4518" s="11">
        <v>12493127213</v>
      </c>
      <c r="AI4518" s="11">
        <v>0</v>
      </c>
      <c r="AJ4518" s="11">
        <v>0</v>
      </c>
      <c r="AK4518" s="11">
        <v>22280753091</v>
      </c>
      <c r="AL4518" s="11">
        <v>36635012344</v>
      </c>
      <c r="AM4518" s="11">
        <v>0</v>
      </c>
      <c r="AN4518" s="11">
        <v>0</v>
      </c>
      <c r="AO451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58166850453</v>
      </c>
      <c r="AP451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1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58166848500</v>
      </c>
      <c r="AR451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18" s="11">
        <f>Table_PBS_SQL_DB2_PBSSQL_PBS_NDP_Tina_CG_QtrlyPerformance_Final[[#This Row],[GOU REL]]+Table_PBS_SQL_DB2_PBSSQL_PBS_NDP_Tina_CG_QtrlyPerformance_Final[[#This Row],[EXT REL]]</f>
        <v>58166850453</v>
      </c>
      <c r="AT4518" s="11">
        <f>Table_PBS_SQL_DB2_PBSSQL_PBS_NDP_Tina_CG_QtrlyPerformance_Final[[#This Row],[GOU EXP]]+Table_PBS_SQL_DB2_PBSSQL_PBS_NDP_Tina_CG_QtrlyPerformance_Final[[#This Row],[EXT EXP]]</f>
        <v>58166848500</v>
      </c>
      <c r="AU4518" s="11" t="str">
        <f>IF(Table_PBS_SQL_DB2_PBSSQL_PBS_NDP_Tina_CG_QtrlyPerformance_Final[[#This Row],[Item_Code]]&gt;"300000", "Capital", "Recurrent")</f>
        <v>Recurrent</v>
      </c>
    </row>
    <row r="4519" spans="1:47" x14ac:dyDescent="0.25">
      <c r="A4519" t="s">
        <v>179</v>
      </c>
      <c r="B4519" t="s">
        <v>959</v>
      </c>
      <c r="C4519" t="s">
        <v>676</v>
      </c>
      <c r="D4519" t="s">
        <v>990</v>
      </c>
      <c r="E4519" t="s">
        <v>75</v>
      </c>
      <c r="F4519" t="s">
        <v>998</v>
      </c>
      <c r="G4519" t="s">
        <v>31</v>
      </c>
      <c r="H4519" t="s">
        <v>999</v>
      </c>
      <c r="I4519" t="s">
        <v>493</v>
      </c>
      <c r="J4519" t="s">
        <v>1007</v>
      </c>
      <c r="K4519" t="s">
        <v>678</v>
      </c>
      <c r="L4519" t="s">
        <v>993</v>
      </c>
      <c r="M4519" t="s">
        <v>980</v>
      </c>
      <c r="N4519" t="s">
        <v>981</v>
      </c>
      <c r="O4519" t="s">
        <v>1011</v>
      </c>
      <c r="P4519" t="s">
        <v>1012</v>
      </c>
      <c r="Q4519" s="11">
        <v>0</v>
      </c>
      <c r="R4519" s="11">
        <v>0</v>
      </c>
      <c r="S4519" s="11">
        <v>0</v>
      </c>
      <c r="T4519" s="11">
        <v>0</v>
      </c>
      <c r="U4519" s="11">
        <v>72980000</v>
      </c>
      <c r="V4519" s="11">
        <v>0</v>
      </c>
      <c r="W4519" s="11">
        <v>0</v>
      </c>
      <c r="X4519" s="11">
        <v>72980000</v>
      </c>
      <c r="Y4519" s="11">
        <v>0</v>
      </c>
      <c r="Z4519" s="11">
        <v>0</v>
      </c>
      <c r="AA4519" s="11">
        <v>0</v>
      </c>
      <c r="AB4519" s="11">
        <v>0</v>
      </c>
      <c r="AC4519" s="11">
        <v>0</v>
      </c>
      <c r="AD4519" s="11">
        <v>0</v>
      </c>
      <c r="AE4519" s="11">
        <v>0</v>
      </c>
      <c r="AF4519" s="11">
        <v>0</v>
      </c>
      <c r="AG4519" s="11">
        <v>0</v>
      </c>
      <c r="AH4519" s="11">
        <v>0</v>
      </c>
      <c r="AI4519" s="11">
        <v>0</v>
      </c>
      <c r="AJ4519" s="11">
        <v>0</v>
      </c>
      <c r="AK4519" s="11">
        <v>0</v>
      </c>
      <c r="AL4519" s="11">
        <v>0</v>
      </c>
      <c r="AM4519" s="11">
        <v>0</v>
      </c>
      <c r="AN4519" s="11">
        <v>0</v>
      </c>
      <c r="AO451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1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1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1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19" s="11">
        <f>Table_PBS_SQL_DB2_PBSSQL_PBS_NDP_Tina_CG_QtrlyPerformance_Final[[#This Row],[GOU REL]]+Table_PBS_SQL_DB2_PBSSQL_PBS_NDP_Tina_CG_QtrlyPerformance_Final[[#This Row],[EXT REL]]</f>
        <v>0</v>
      </c>
      <c r="AT4519" s="11">
        <f>Table_PBS_SQL_DB2_PBSSQL_PBS_NDP_Tina_CG_QtrlyPerformance_Final[[#This Row],[GOU EXP]]+Table_PBS_SQL_DB2_PBSSQL_PBS_NDP_Tina_CG_QtrlyPerformance_Final[[#This Row],[EXT EXP]]</f>
        <v>0</v>
      </c>
      <c r="AU4519" s="11" t="str">
        <f>IF(Table_PBS_SQL_DB2_PBSSQL_PBS_NDP_Tina_CG_QtrlyPerformance_Final[[#This Row],[Item_Code]]&gt;"300000", "Capital", "Recurrent")</f>
        <v>Recurrent</v>
      </c>
    </row>
    <row r="4520" spans="1:47" x14ac:dyDescent="0.25">
      <c r="A4520" t="s">
        <v>179</v>
      </c>
      <c r="B4520" t="s">
        <v>959</v>
      </c>
      <c r="C4520" t="s">
        <v>676</v>
      </c>
      <c r="D4520" t="s">
        <v>990</v>
      </c>
      <c r="E4520" t="s">
        <v>75</v>
      </c>
      <c r="F4520" t="s">
        <v>998</v>
      </c>
      <c r="G4520" t="s">
        <v>75</v>
      </c>
      <c r="H4520" t="s">
        <v>1010</v>
      </c>
      <c r="I4520" t="s">
        <v>896</v>
      </c>
      <c r="J4520" t="s">
        <v>897</v>
      </c>
      <c r="K4520" t="s">
        <v>776</v>
      </c>
      <c r="L4520" t="s">
        <v>777</v>
      </c>
      <c r="M4520" t="s">
        <v>1838</v>
      </c>
      <c r="N4520" t="s">
        <v>1839</v>
      </c>
      <c r="O4520" t="s">
        <v>906</v>
      </c>
      <c r="P4520" t="s">
        <v>907</v>
      </c>
      <c r="Q4520" s="11">
        <v>0</v>
      </c>
      <c r="R4520" s="11">
        <v>0</v>
      </c>
      <c r="S4520" s="11">
        <v>0</v>
      </c>
      <c r="T4520" s="11">
        <v>0</v>
      </c>
      <c r="U4520" s="11">
        <v>0</v>
      </c>
      <c r="V4520" s="11">
        <v>0</v>
      </c>
      <c r="W4520" s="11">
        <v>0</v>
      </c>
      <c r="X4520" s="11">
        <v>0</v>
      </c>
      <c r="Y4520" s="11">
        <v>0</v>
      </c>
      <c r="Z4520" s="11">
        <v>0</v>
      </c>
      <c r="AA4520" s="11">
        <v>21530000</v>
      </c>
      <c r="AB4520" s="11">
        <v>21530000</v>
      </c>
      <c r="AC4520" s="11">
        <v>0</v>
      </c>
      <c r="AD4520" s="11">
        <v>0</v>
      </c>
      <c r="AE4520" s="11">
        <v>21530000</v>
      </c>
      <c r="AF4520" s="11">
        <v>21530000</v>
      </c>
      <c r="AG4520" s="11">
        <v>0</v>
      </c>
      <c r="AH4520" s="11">
        <v>0</v>
      </c>
      <c r="AI4520" s="11">
        <v>0</v>
      </c>
      <c r="AJ4520" s="11">
        <v>0</v>
      </c>
      <c r="AK4520" s="11">
        <v>0</v>
      </c>
      <c r="AL4520" s="11">
        <v>0</v>
      </c>
      <c r="AM4520" s="11">
        <v>86120000</v>
      </c>
      <c r="AN4520" s="11">
        <v>56329300</v>
      </c>
      <c r="AO452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2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129180000</v>
      </c>
      <c r="AQ452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2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99389300</v>
      </c>
      <c r="AS4520" s="11">
        <f>Table_PBS_SQL_DB2_PBSSQL_PBS_NDP_Tina_CG_QtrlyPerformance_Final[[#This Row],[GOU REL]]+Table_PBS_SQL_DB2_PBSSQL_PBS_NDP_Tina_CG_QtrlyPerformance_Final[[#This Row],[EXT REL]]</f>
        <v>129180000</v>
      </c>
      <c r="AT4520" s="11">
        <f>Table_PBS_SQL_DB2_PBSSQL_PBS_NDP_Tina_CG_QtrlyPerformance_Final[[#This Row],[GOU EXP]]+Table_PBS_SQL_DB2_PBSSQL_PBS_NDP_Tina_CG_QtrlyPerformance_Final[[#This Row],[EXT EXP]]</f>
        <v>99389300</v>
      </c>
      <c r="AU4520" s="11" t="str">
        <f>IF(Table_PBS_SQL_DB2_PBSSQL_PBS_NDP_Tina_CG_QtrlyPerformance_Final[[#This Row],[Item_Code]]&gt;"300000", "Capital", "Recurrent")</f>
        <v>Recurrent</v>
      </c>
    </row>
    <row r="4521" spans="1:47" x14ac:dyDescent="0.25">
      <c r="A4521" t="s">
        <v>179</v>
      </c>
      <c r="B4521" t="s">
        <v>959</v>
      </c>
      <c r="C4521" t="s">
        <v>676</v>
      </c>
      <c r="D4521" t="s">
        <v>990</v>
      </c>
      <c r="E4521" t="s">
        <v>75</v>
      </c>
      <c r="F4521" t="s">
        <v>998</v>
      </c>
      <c r="G4521" t="s">
        <v>75</v>
      </c>
      <c r="H4521" t="s">
        <v>1010</v>
      </c>
      <c r="I4521" t="s">
        <v>896</v>
      </c>
      <c r="J4521" t="s">
        <v>897</v>
      </c>
      <c r="K4521" t="s">
        <v>776</v>
      </c>
      <c r="L4521" t="s">
        <v>777</v>
      </c>
      <c r="M4521" t="s">
        <v>1838</v>
      </c>
      <c r="N4521" t="s">
        <v>1839</v>
      </c>
      <c r="O4521" t="s">
        <v>1005</v>
      </c>
      <c r="P4521" t="s">
        <v>1006</v>
      </c>
      <c r="Q4521" s="11">
        <v>0</v>
      </c>
      <c r="R4521" s="11">
        <v>0</v>
      </c>
      <c r="S4521" s="11">
        <v>0</v>
      </c>
      <c r="T4521" s="11">
        <v>0</v>
      </c>
      <c r="U4521" s="11">
        <v>0</v>
      </c>
      <c r="V4521" s="11">
        <v>0</v>
      </c>
      <c r="W4521" s="11">
        <v>0</v>
      </c>
      <c r="X4521" s="11">
        <v>0</v>
      </c>
      <c r="Y4521" s="11">
        <v>0</v>
      </c>
      <c r="Z4521" s="11">
        <v>0</v>
      </c>
      <c r="AA4521" s="11">
        <v>60700000</v>
      </c>
      <c r="AB4521" s="11">
        <v>60700000</v>
      </c>
      <c r="AC4521" s="11">
        <v>0</v>
      </c>
      <c r="AD4521" s="11">
        <v>0</v>
      </c>
      <c r="AE4521" s="11">
        <v>60700000</v>
      </c>
      <c r="AF4521" s="11">
        <v>60700000</v>
      </c>
      <c r="AG4521" s="11">
        <v>0</v>
      </c>
      <c r="AH4521" s="11">
        <v>0</v>
      </c>
      <c r="AI4521" s="11">
        <v>0</v>
      </c>
      <c r="AJ4521" s="11">
        <v>0</v>
      </c>
      <c r="AK4521" s="11">
        <v>0</v>
      </c>
      <c r="AL4521" s="11">
        <v>0</v>
      </c>
      <c r="AM4521" s="11">
        <v>242800000</v>
      </c>
      <c r="AN4521" s="11">
        <v>37037723</v>
      </c>
      <c r="AO452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2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364200000</v>
      </c>
      <c r="AQ452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2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158437723</v>
      </c>
      <c r="AS4521" s="11">
        <f>Table_PBS_SQL_DB2_PBSSQL_PBS_NDP_Tina_CG_QtrlyPerformance_Final[[#This Row],[GOU REL]]+Table_PBS_SQL_DB2_PBSSQL_PBS_NDP_Tina_CG_QtrlyPerformance_Final[[#This Row],[EXT REL]]</f>
        <v>364200000</v>
      </c>
      <c r="AT4521" s="11">
        <f>Table_PBS_SQL_DB2_PBSSQL_PBS_NDP_Tina_CG_QtrlyPerformance_Final[[#This Row],[GOU EXP]]+Table_PBS_SQL_DB2_PBSSQL_PBS_NDP_Tina_CG_QtrlyPerformance_Final[[#This Row],[EXT EXP]]</f>
        <v>158437723</v>
      </c>
      <c r="AU4521" s="11" t="str">
        <f>IF(Table_PBS_SQL_DB2_PBSSQL_PBS_NDP_Tina_CG_QtrlyPerformance_Final[[#This Row],[Item_Code]]&gt;"300000", "Capital", "Recurrent")</f>
        <v>Recurrent</v>
      </c>
    </row>
    <row r="4522" spans="1:47" x14ac:dyDescent="0.25">
      <c r="A4522" t="s">
        <v>179</v>
      </c>
      <c r="B4522" t="s">
        <v>959</v>
      </c>
      <c r="C4522" t="s">
        <v>676</v>
      </c>
      <c r="D4522" t="s">
        <v>990</v>
      </c>
      <c r="E4522" t="s">
        <v>75</v>
      </c>
      <c r="F4522" t="s">
        <v>998</v>
      </c>
      <c r="G4522" t="s">
        <v>75</v>
      </c>
      <c r="H4522" t="s">
        <v>1010</v>
      </c>
      <c r="I4522" t="s">
        <v>896</v>
      </c>
      <c r="J4522" t="s">
        <v>897</v>
      </c>
      <c r="K4522" t="s">
        <v>678</v>
      </c>
      <c r="L4522" t="s">
        <v>993</v>
      </c>
      <c r="M4522" t="s">
        <v>980</v>
      </c>
      <c r="N4522" t="s">
        <v>981</v>
      </c>
      <c r="O4522" t="s">
        <v>1002</v>
      </c>
      <c r="P4522" t="s">
        <v>1003</v>
      </c>
      <c r="Q4522" s="11">
        <v>0</v>
      </c>
      <c r="R4522" s="11">
        <v>0</v>
      </c>
      <c r="S4522" s="11">
        <v>0</v>
      </c>
      <c r="T4522" s="11">
        <v>0</v>
      </c>
      <c r="U4522" s="11">
        <v>0</v>
      </c>
      <c r="V4522" s="11">
        <v>0</v>
      </c>
      <c r="W4522" s="11">
        <v>0</v>
      </c>
      <c r="X4522" s="11">
        <v>0</v>
      </c>
      <c r="Y4522" s="11">
        <v>0</v>
      </c>
      <c r="Z4522" s="11">
        <v>0</v>
      </c>
      <c r="AA4522" s="11">
        <v>0</v>
      </c>
      <c r="AB4522" s="11">
        <v>0</v>
      </c>
      <c r="AC4522" s="11">
        <v>0</v>
      </c>
      <c r="AD4522" s="11">
        <v>0</v>
      </c>
      <c r="AE4522" s="11">
        <v>90000000</v>
      </c>
      <c r="AF4522" s="11">
        <v>0</v>
      </c>
      <c r="AG4522" s="11">
        <v>0</v>
      </c>
      <c r="AH4522" s="11">
        <v>0</v>
      </c>
      <c r="AI4522" s="11">
        <v>0</v>
      </c>
      <c r="AJ4522" s="11">
        <v>0</v>
      </c>
      <c r="AK4522" s="11">
        <v>0</v>
      </c>
      <c r="AL4522" s="11">
        <v>0</v>
      </c>
      <c r="AM4522" s="11">
        <v>180000000</v>
      </c>
      <c r="AN4522" s="11">
        <v>170904795</v>
      </c>
      <c r="AO452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2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270000000</v>
      </c>
      <c r="AQ452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2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170904795</v>
      </c>
      <c r="AS4522" s="11">
        <f>Table_PBS_SQL_DB2_PBSSQL_PBS_NDP_Tina_CG_QtrlyPerformance_Final[[#This Row],[GOU REL]]+Table_PBS_SQL_DB2_PBSSQL_PBS_NDP_Tina_CG_QtrlyPerformance_Final[[#This Row],[EXT REL]]</f>
        <v>270000000</v>
      </c>
      <c r="AT4522" s="11">
        <f>Table_PBS_SQL_DB2_PBSSQL_PBS_NDP_Tina_CG_QtrlyPerformance_Final[[#This Row],[GOU EXP]]+Table_PBS_SQL_DB2_PBSSQL_PBS_NDP_Tina_CG_QtrlyPerformance_Final[[#This Row],[EXT EXP]]</f>
        <v>170904795</v>
      </c>
      <c r="AU4522" s="11" t="str">
        <f>IF(Table_PBS_SQL_DB2_PBSSQL_PBS_NDP_Tina_CG_QtrlyPerformance_Final[[#This Row],[Item_Code]]&gt;"300000", "Capital", "Recurrent")</f>
        <v>Recurrent</v>
      </c>
    </row>
    <row r="4523" spans="1:47" x14ac:dyDescent="0.25">
      <c r="A4523" t="s">
        <v>179</v>
      </c>
      <c r="B4523" t="s">
        <v>959</v>
      </c>
      <c r="C4523" t="s">
        <v>676</v>
      </c>
      <c r="D4523" t="s">
        <v>990</v>
      </c>
      <c r="E4523" t="s">
        <v>75</v>
      </c>
      <c r="F4523" t="s">
        <v>998</v>
      </c>
      <c r="G4523" t="s">
        <v>75</v>
      </c>
      <c r="H4523" t="s">
        <v>1010</v>
      </c>
      <c r="I4523" t="s">
        <v>666</v>
      </c>
      <c r="J4523" t="s">
        <v>1837</v>
      </c>
      <c r="K4523" t="s">
        <v>776</v>
      </c>
      <c r="L4523" t="s">
        <v>777</v>
      </c>
      <c r="M4523" t="s">
        <v>2110</v>
      </c>
      <c r="N4523" t="s">
        <v>2111</v>
      </c>
      <c r="O4523" t="s">
        <v>996</v>
      </c>
      <c r="P4523" t="s">
        <v>997</v>
      </c>
      <c r="Q4523" s="11">
        <v>0</v>
      </c>
      <c r="R4523" s="11">
        <v>0</v>
      </c>
      <c r="S4523" s="11">
        <v>0</v>
      </c>
      <c r="T4523" s="11">
        <v>0</v>
      </c>
      <c r="U4523" s="11">
        <v>137900000</v>
      </c>
      <c r="V4523" s="11">
        <v>0</v>
      </c>
      <c r="W4523" s="11">
        <v>0</v>
      </c>
      <c r="X4523" s="11">
        <v>137900000</v>
      </c>
      <c r="Y4523" s="11">
        <v>0</v>
      </c>
      <c r="Z4523" s="11">
        <v>0</v>
      </c>
      <c r="AA4523" s="11">
        <v>0</v>
      </c>
      <c r="AB4523" s="11">
        <v>0</v>
      </c>
      <c r="AC4523" s="11">
        <v>0</v>
      </c>
      <c r="AD4523" s="11">
        <v>0</v>
      </c>
      <c r="AE4523" s="11">
        <v>0</v>
      </c>
      <c r="AF4523" s="11">
        <v>0</v>
      </c>
      <c r="AG4523" s="11">
        <v>0</v>
      </c>
      <c r="AH4523" s="11">
        <v>0</v>
      </c>
      <c r="AI4523" s="11">
        <v>0</v>
      </c>
      <c r="AJ4523" s="11">
        <v>0</v>
      </c>
      <c r="AK4523" s="11">
        <v>0</v>
      </c>
      <c r="AL4523" s="11">
        <v>0</v>
      </c>
      <c r="AM4523" s="11">
        <v>0</v>
      </c>
      <c r="AN4523" s="11">
        <v>0</v>
      </c>
      <c r="AO452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2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2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2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23" s="11">
        <f>Table_PBS_SQL_DB2_PBSSQL_PBS_NDP_Tina_CG_QtrlyPerformance_Final[[#This Row],[GOU REL]]+Table_PBS_SQL_DB2_PBSSQL_PBS_NDP_Tina_CG_QtrlyPerformance_Final[[#This Row],[EXT REL]]</f>
        <v>0</v>
      </c>
      <c r="AT4523" s="11">
        <f>Table_PBS_SQL_DB2_PBSSQL_PBS_NDP_Tina_CG_QtrlyPerformance_Final[[#This Row],[GOU EXP]]+Table_PBS_SQL_DB2_PBSSQL_PBS_NDP_Tina_CG_QtrlyPerformance_Final[[#This Row],[EXT EXP]]</f>
        <v>0</v>
      </c>
      <c r="AU4523" s="11" t="str">
        <f>IF(Table_PBS_SQL_DB2_PBSSQL_PBS_NDP_Tina_CG_QtrlyPerformance_Final[[#This Row],[Item_Code]]&gt;"300000", "Capital", "Recurrent")</f>
        <v>Recurrent</v>
      </c>
    </row>
    <row r="4524" spans="1:47" x14ac:dyDescent="0.25">
      <c r="A4524" t="s">
        <v>179</v>
      </c>
      <c r="B4524" t="s">
        <v>959</v>
      </c>
      <c r="C4524" t="s">
        <v>676</v>
      </c>
      <c r="D4524" t="s">
        <v>990</v>
      </c>
      <c r="E4524" t="s">
        <v>75</v>
      </c>
      <c r="F4524" t="s">
        <v>998</v>
      </c>
      <c r="G4524" t="s">
        <v>75</v>
      </c>
      <c r="H4524" t="s">
        <v>1010</v>
      </c>
      <c r="I4524" t="s">
        <v>666</v>
      </c>
      <c r="J4524" t="s">
        <v>1837</v>
      </c>
      <c r="K4524" t="s">
        <v>776</v>
      </c>
      <c r="L4524" t="s">
        <v>777</v>
      </c>
      <c r="M4524" t="s">
        <v>1838</v>
      </c>
      <c r="N4524" t="s">
        <v>1839</v>
      </c>
      <c r="O4524" t="s">
        <v>1295</v>
      </c>
      <c r="P4524" t="s">
        <v>1296</v>
      </c>
      <c r="Q4524" s="11">
        <v>0</v>
      </c>
      <c r="R4524" s="11">
        <v>0</v>
      </c>
      <c r="S4524" s="11">
        <v>0</v>
      </c>
      <c r="T4524" s="11">
        <v>0</v>
      </c>
      <c r="U4524" s="11">
        <v>15000000</v>
      </c>
      <c r="V4524" s="11">
        <v>0</v>
      </c>
      <c r="W4524" s="11">
        <v>0</v>
      </c>
      <c r="X4524" s="11">
        <v>15000000</v>
      </c>
      <c r="Y4524" s="11">
        <v>0</v>
      </c>
      <c r="Z4524" s="11">
        <v>0</v>
      </c>
      <c r="AA4524" s="11">
        <v>0</v>
      </c>
      <c r="AB4524" s="11">
        <v>0</v>
      </c>
      <c r="AC4524" s="11">
        <v>0</v>
      </c>
      <c r="AD4524" s="11">
        <v>0</v>
      </c>
      <c r="AE4524" s="11">
        <v>0</v>
      </c>
      <c r="AF4524" s="11">
        <v>0</v>
      </c>
      <c r="AG4524" s="11">
        <v>0</v>
      </c>
      <c r="AH4524" s="11">
        <v>0</v>
      </c>
      <c r="AI4524" s="11">
        <v>0</v>
      </c>
      <c r="AJ4524" s="11">
        <v>0</v>
      </c>
      <c r="AK4524" s="11">
        <v>0</v>
      </c>
      <c r="AL4524" s="11">
        <v>0</v>
      </c>
      <c r="AM4524" s="11">
        <v>0</v>
      </c>
      <c r="AN4524" s="11">
        <v>0</v>
      </c>
      <c r="AO452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0</v>
      </c>
      <c r="AP452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2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0</v>
      </c>
      <c r="AR452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24" s="11">
        <f>Table_PBS_SQL_DB2_PBSSQL_PBS_NDP_Tina_CG_QtrlyPerformance_Final[[#This Row],[GOU REL]]+Table_PBS_SQL_DB2_PBSSQL_PBS_NDP_Tina_CG_QtrlyPerformance_Final[[#This Row],[EXT REL]]</f>
        <v>0</v>
      </c>
      <c r="AT4524" s="11">
        <f>Table_PBS_SQL_DB2_PBSSQL_PBS_NDP_Tina_CG_QtrlyPerformance_Final[[#This Row],[GOU EXP]]+Table_PBS_SQL_DB2_PBSSQL_PBS_NDP_Tina_CG_QtrlyPerformance_Final[[#This Row],[EXT EXP]]</f>
        <v>0</v>
      </c>
      <c r="AU4524" s="11" t="str">
        <f>IF(Table_PBS_SQL_DB2_PBSSQL_PBS_NDP_Tina_CG_QtrlyPerformance_Final[[#This Row],[Item_Code]]&gt;"300000", "Capital", "Recurrent")</f>
        <v>Recurrent</v>
      </c>
    </row>
    <row r="4525" spans="1:47" x14ac:dyDescent="0.25">
      <c r="A4525" t="s">
        <v>179</v>
      </c>
      <c r="B4525" t="s">
        <v>959</v>
      </c>
      <c r="C4525" t="s">
        <v>676</v>
      </c>
      <c r="D4525" t="s">
        <v>990</v>
      </c>
      <c r="E4525" t="s">
        <v>97</v>
      </c>
      <c r="F4525" t="s">
        <v>1013</v>
      </c>
      <c r="G4525" t="s">
        <v>177</v>
      </c>
      <c r="H4525" t="s">
        <v>881</v>
      </c>
      <c r="I4525" t="s">
        <v>493</v>
      </c>
      <c r="J4525" t="s">
        <v>953</v>
      </c>
      <c r="K4525" t="s">
        <v>678</v>
      </c>
      <c r="L4525" t="s">
        <v>993</v>
      </c>
      <c r="M4525" t="s">
        <v>1014</v>
      </c>
      <c r="N4525" t="s">
        <v>1015</v>
      </c>
      <c r="O4525" t="s">
        <v>1064</v>
      </c>
      <c r="P4525" t="s">
        <v>1065</v>
      </c>
      <c r="Q4525" s="11">
        <v>0</v>
      </c>
      <c r="R4525" s="11">
        <v>0</v>
      </c>
      <c r="S4525" s="11">
        <v>0</v>
      </c>
      <c r="T4525" s="11">
        <v>0</v>
      </c>
      <c r="U4525" s="11">
        <v>453200143</v>
      </c>
      <c r="V4525" s="11">
        <v>0</v>
      </c>
      <c r="W4525" s="11">
        <v>453200143</v>
      </c>
      <c r="X4525" s="11">
        <v>0</v>
      </c>
      <c r="Y4525" s="11">
        <v>0</v>
      </c>
      <c r="Z4525" s="11">
        <v>0</v>
      </c>
      <c r="AA4525" s="11">
        <v>0</v>
      </c>
      <c r="AB4525" s="11">
        <v>0</v>
      </c>
      <c r="AC4525" s="11">
        <v>113300036</v>
      </c>
      <c r="AD4525" s="11">
        <v>113300036</v>
      </c>
      <c r="AE4525" s="11">
        <v>0</v>
      </c>
      <c r="AF4525" s="11">
        <v>0</v>
      </c>
      <c r="AG4525" s="11">
        <v>339900107</v>
      </c>
      <c r="AH4525" s="11">
        <v>294733914</v>
      </c>
      <c r="AI4525" s="11">
        <v>0</v>
      </c>
      <c r="AJ4525" s="11">
        <v>0</v>
      </c>
      <c r="AK4525" s="11">
        <v>0</v>
      </c>
      <c r="AL4525" s="11">
        <v>44536673</v>
      </c>
      <c r="AM4525" s="11">
        <v>0</v>
      </c>
      <c r="AN4525" s="11">
        <v>0</v>
      </c>
      <c r="AO452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453200143</v>
      </c>
      <c r="AP452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2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452570623</v>
      </c>
      <c r="AR452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25" s="11">
        <f>Table_PBS_SQL_DB2_PBSSQL_PBS_NDP_Tina_CG_QtrlyPerformance_Final[[#This Row],[GOU REL]]+Table_PBS_SQL_DB2_PBSSQL_PBS_NDP_Tina_CG_QtrlyPerformance_Final[[#This Row],[EXT REL]]</f>
        <v>453200143</v>
      </c>
      <c r="AT4525" s="11">
        <f>Table_PBS_SQL_DB2_PBSSQL_PBS_NDP_Tina_CG_QtrlyPerformance_Final[[#This Row],[GOU EXP]]+Table_PBS_SQL_DB2_PBSSQL_PBS_NDP_Tina_CG_QtrlyPerformance_Final[[#This Row],[EXT EXP]]</f>
        <v>452570623</v>
      </c>
      <c r="AU4525" s="11" t="str">
        <f>IF(Table_PBS_SQL_DB2_PBSSQL_PBS_NDP_Tina_CG_QtrlyPerformance_Final[[#This Row],[Item_Code]]&gt;"300000", "Capital", "Recurrent")</f>
        <v>Recurrent</v>
      </c>
    </row>
    <row r="4526" spans="1:47" x14ac:dyDescent="0.25">
      <c r="A4526" t="s">
        <v>179</v>
      </c>
      <c r="B4526" t="s">
        <v>959</v>
      </c>
      <c r="C4526" t="s">
        <v>676</v>
      </c>
      <c r="D4526" t="s">
        <v>990</v>
      </c>
      <c r="E4526" t="s">
        <v>97</v>
      </c>
      <c r="F4526" t="s">
        <v>1013</v>
      </c>
      <c r="G4526" t="s">
        <v>177</v>
      </c>
      <c r="H4526" t="s">
        <v>881</v>
      </c>
      <c r="I4526" t="s">
        <v>493</v>
      </c>
      <c r="J4526" t="s">
        <v>953</v>
      </c>
      <c r="K4526" t="s">
        <v>680</v>
      </c>
      <c r="L4526" t="s">
        <v>1018</v>
      </c>
      <c r="M4526" t="s">
        <v>980</v>
      </c>
      <c r="N4526" t="s">
        <v>981</v>
      </c>
      <c r="O4526" t="s">
        <v>1085</v>
      </c>
      <c r="P4526" t="s">
        <v>1086</v>
      </c>
      <c r="Q4526" s="11">
        <v>650000000</v>
      </c>
      <c r="R4526" s="11">
        <v>0</v>
      </c>
      <c r="S4526" s="11">
        <v>0</v>
      </c>
      <c r="T4526" s="11">
        <v>0</v>
      </c>
      <c r="U4526" s="11">
        <v>650000000</v>
      </c>
      <c r="V4526" s="11">
        <v>0</v>
      </c>
      <c r="W4526" s="11">
        <v>0</v>
      </c>
      <c r="X4526" s="11">
        <v>0</v>
      </c>
      <c r="Y4526" s="11">
        <v>0</v>
      </c>
      <c r="Z4526" s="11">
        <v>0</v>
      </c>
      <c r="AA4526" s="11">
        <v>0</v>
      </c>
      <c r="AB4526" s="11">
        <v>0</v>
      </c>
      <c r="AC4526" s="11">
        <v>0</v>
      </c>
      <c r="AD4526" s="11">
        <v>0</v>
      </c>
      <c r="AE4526" s="11">
        <v>0</v>
      </c>
      <c r="AF4526" s="11">
        <v>0</v>
      </c>
      <c r="AG4526" s="11">
        <v>0</v>
      </c>
      <c r="AH4526" s="11">
        <v>0</v>
      </c>
      <c r="AI4526" s="11">
        <v>0</v>
      </c>
      <c r="AJ4526" s="11">
        <v>0</v>
      </c>
      <c r="AK4526" s="11">
        <v>650000000</v>
      </c>
      <c r="AL4526" s="11">
        <v>649905659</v>
      </c>
      <c r="AM4526" s="11">
        <v>0</v>
      </c>
      <c r="AN4526" s="11">
        <v>0</v>
      </c>
      <c r="AO452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650000000</v>
      </c>
      <c r="AP452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2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649905659</v>
      </c>
      <c r="AR452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26" s="11">
        <f>Table_PBS_SQL_DB2_PBSSQL_PBS_NDP_Tina_CG_QtrlyPerformance_Final[[#This Row],[GOU REL]]+Table_PBS_SQL_DB2_PBSSQL_PBS_NDP_Tina_CG_QtrlyPerformance_Final[[#This Row],[EXT REL]]</f>
        <v>650000000</v>
      </c>
      <c r="AT4526" s="11">
        <f>Table_PBS_SQL_DB2_PBSSQL_PBS_NDP_Tina_CG_QtrlyPerformance_Final[[#This Row],[GOU EXP]]+Table_PBS_SQL_DB2_PBSSQL_PBS_NDP_Tina_CG_QtrlyPerformance_Final[[#This Row],[EXT EXP]]</f>
        <v>649905659</v>
      </c>
      <c r="AU4526" s="11" t="str">
        <f>IF(Table_PBS_SQL_DB2_PBSSQL_PBS_NDP_Tina_CG_QtrlyPerformance_Final[[#This Row],[Item_Code]]&gt;"300000", "Capital", "Recurrent")</f>
        <v>Recurrent</v>
      </c>
    </row>
    <row r="4527" spans="1:47" x14ac:dyDescent="0.25">
      <c r="A4527" t="s">
        <v>179</v>
      </c>
      <c r="B4527" t="s">
        <v>959</v>
      </c>
      <c r="C4527" t="s">
        <v>676</v>
      </c>
      <c r="D4527" t="s">
        <v>990</v>
      </c>
      <c r="E4527" t="s">
        <v>97</v>
      </c>
      <c r="F4527" t="s">
        <v>1013</v>
      </c>
      <c r="G4527" t="s">
        <v>177</v>
      </c>
      <c r="H4527" t="s">
        <v>881</v>
      </c>
      <c r="I4527" t="s">
        <v>493</v>
      </c>
      <c r="J4527" t="s">
        <v>953</v>
      </c>
      <c r="K4527" t="s">
        <v>680</v>
      </c>
      <c r="L4527" t="s">
        <v>1018</v>
      </c>
      <c r="M4527" t="s">
        <v>980</v>
      </c>
      <c r="N4527" t="s">
        <v>981</v>
      </c>
      <c r="O4527" t="s">
        <v>1626</v>
      </c>
      <c r="P4527" t="s">
        <v>1627</v>
      </c>
      <c r="Q4527" s="11">
        <v>0</v>
      </c>
      <c r="R4527" s="11">
        <v>0</v>
      </c>
      <c r="S4527" s="11">
        <v>3560000000</v>
      </c>
      <c r="T4527" s="11">
        <v>-3560000000</v>
      </c>
      <c r="U4527" s="11">
        <v>32040000000</v>
      </c>
      <c r="V4527" s="11">
        <v>0</v>
      </c>
      <c r="W4527" s="11">
        <v>35600000000</v>
      </c>
      <c r="X4527" s="11">
        <v>0</v>
      </c>
      <c r="Y4527" s="11">
        <v>0</v>
      </c>
      <c r="Z4527" s="11">
        <v>0</v>
      </c>
      <c r="AA4527" s="11">
        <v>0</v>
      </c>
      <c r="AB4527" s="11">
        <v>0</v>
      </c>
      <c r="AC4527" s="11">
        <v>5000000000</v>
      </c>
      <c r="AD4527" s="11">
        <v>170034389</v>
      </c>
      <c r="AE4527" s="11">
        <v>0</v>
      </c>
      <c r="AF4527" s="11">
        <v>0</v>
      </c>
      <c r="AG4527" s="11">
        <v>14482500000</v>
      </c>
      <c r="AH4527" s="11">
        <v>1331603719</v>
      </c>
      <c r="AI4527" s="11">
        <v>0</v>
      </c>
      <c r="AJ4527" s="11">
        <v>0</v>
      </c>
      <c r="AK4527" s="11">
        <v>12557500000</v>
      </c>
      <c r="AL4527" s="11">
        <v>30214678607</v>
      </c>
      <c r="AM4527" s="11">
        <v>0</v>
      </c>
      <c r="AN4527" s="11">
        <v>0</v>
      </c>
      <c r="AO452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32040000000</v>
      </c>
      <c r="AP452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2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31716316715</v>
      </c>
      <c r="AR452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27" s="11">
        <f>Table_PBS_SQL_DB2_PBSSQL_PBS_NDP_Tina_CG_QtrlyPerformance_Final[[#This Row],[GOU REL]]+Table_PBS_SQL_DB2_PBSSQL_PBS_NDP_Tina_CG_QtrlyPerformance_Final[[#This Row],[EXT REL]]</f>
        <v>32040000000</v>
      </c>
      <c r="AT4527" s="11">
        <f>Table_PBS_SQL_DB2_PBSSQL_PBS_NDP_Tina_CG_QtrlyPerformance_Final[[#This Row],[GOU EXP]]+Table_PBS_SQL_DB2_PBSSQL_PBS_NDP_Tina_CG_QtrlyPerformance_Final[[#This Row],[EXT EXP]]</f>
        <v>31716316715</v>
      </c>
      <c r="AU4527" s="11" t="str">
        <f>IF(Table_PBS_SQL_DB2_PBSSQL_PBS_NDP_Tina_CG_QtrlyPerformance_Final[[#This Row],[Item_Code]]&gt;"300000", "Capital", "Recurrent")</f>
        <v>Capital</v>
      </c>
    </row>
    <row r="4528" spans="1:47" x14ac:dyDescent="0.25">
      <c r="A4528" t="s">
        <v>179</v>
      </c>
      <c r="B4528" t="s">
        <v>959</v>
      </c>
      <c r="C4528" t="s">
        <v>676</v>
      </c>
      <c r="D4528" t="s">
        <v>990</v>
      </c>
      <c r="E4528" t="s">
        <v>97</v>
      </c>
      <c r="F4528" t="s">
        <v>1013</v>
      </c>
      <c r="G4528" t="s">
        <v>177</v>
      </c>
      <c r="H4528" t="s">
        <v>881</v>
      </c>
      <c r="I4528" t="s">
        <v>493</v>
      </c>
      <c r="J4528" t="s">
        <v>953</v>
      </c>
      <c r="K4528" t="s">
        <v>680</v>
      </c>
      <c r="L4528" t="s">
        <v>1018</v>
      </c>
      <c r="M4528" t="s">
        <v>980</v>
      </c>
      <c r="N4528" t="s">
        <v>981</v>
      </c>
      <c r="O4528" t="s">
        <v>869</v>
      </c>
      <c r="P4528" t="s">
        <v>870</v>
      </c>
      <c r="Q4528" s="11">
        <v>0</v>
      </c>
      <c r="R4528" s="11">
        <v>0</v>
      </c>
      <c r="S4528" s="11">
        <v>60000000</v>
      </c>
      <c r="T4528" s="11">
        <v>-60000000</v>
      </c>
      <c r="U4528" s="11">
        <v>540000000</v>
      </c>
      <c r="V4528" s="11">
        <v>0</v>
      </c>
      <c r="W4528" s="11">
        <v>600000000</v>
      </c>
      <c r="X4528" s="11">
        <v>0</v>
      </c>
      <c r="Y4528" s="11">
        <v>0</v>
      </c>
      <c r="Z4528" s="11">
        <v>0</v>
      </c>
      <c r="AA4528" s="11">
        <v>0</v>
      </c>
      <c r="AB4528" s="11">
        <v>0</v>
      </c>
      <c r="AC4528" s="11">
        <v>540000000</v>
      </c>
      <c r="AD4528" s="11">
        <v>0</v>
      </c>
      <c r="AE4528" s="11">
        <v>0</v>
      </c>
      <c r="AF4528" s="11">
        <v>0</v>
      </c>
      <c r="AG4528" s="11">
        <v>0</v>
      </c>
      <c r="AH4528" s="11">
        <v>540000000</v>
      </c>
      <c r="AI4528" s="11">
        <v>0</v>
      </c>
      <c r="AJ4528" s="11">
        <v>0</v>
      </c>
      <c r="AK4528" s="11">
        <v>0</v>
      </c>
      <c r="AL4528" s="11">
        <v>0</v>
      </c>
      <c r="AM4528" s="11">
        <v>0</v>
      </c>
      <c r="AN4528" s="11">
        <v>0</v>
      </c>
      <c r="AO452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540000000</v>
      </c>
      <c r="AP452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2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540000000</v>
      </c>
      <c r="AR452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28" s="11">
        <f>Table_PBS_SQL_DB2_PBSSQL_PBS_NDP_Tina_CG_QtrlyPerformance_Final[[#This Row],[GOU REL]]+Table_PBS_SQL_DB2_PBSSQL_PBS_NDP_Tina_CG_QtrlyPerformance_Final[[#This Row],[EXT REL]]</f>
        <v>540000000</v>
      </c>
      <c r="AT4528" s="11">
        <f>Table_PBS_SQL_DB2_PBSSQL_PBS_NDP_Tina_CG_QtrlyPerformance_Final[[#This Row],[GOU EXP]]+Table_PBS_SQL_DB2_PBSSQL_PBS_NDP_Tina_CG_QtrlyPerformance_Final[[#This Row],[EXT EXP]]</f>
        <v>540000000</v>
      </c>
      <c r="AU4528" s="11" t="str">
        <f>IF(Table_PBS_SQL_DB2_PBSSQL_PBS_NDP_Tina_CG_QtrlyPerformance_Final[[#This Row],[Item_Code]]&gt;"300000", "Capital", "Recurrent")</f>
        <v>Capital</v>
      </c>
    </row>
    <row r="4529" spans="1:47" x14ac:dyDescent="0.25">
      <c r="A4529" t="s">
        <v>179</v>
      </c>
      <c r="B4529" t="s">
        <v>959</v>
      </c>
      <c r="C4529" t="s">
        <v>676</v>
      </c>
      <c r="D4529" t="s">
        <v>990</v>
      </c>
      <c r="E4529" t="s">
        <v>97</v>
      </c>
      <c r="F4529" t="s">
        <v>1013</v>
      </c>
      <c r="G4529" t="s">
        <v>177</v>
      </c>
      <c r="H4529" t="s">
        <v>881</v>
      </c>
      <c r="I4529" t="s">
        <v>493</v>
      </c>
      <c r="J4529" t="s">
        <v>953</v>
      </c>
      <c r="K4529" t="s">
        <v>680</v>
      </c>
      <c r="L4529" t="s">
        <v>1018</v>
      </c>
      <c r="M4529" t="s">
        <v>980</v>
      </c>
      <c r="N4529" t="s">
        <v>981</v>
      </c>
      <c r="O4529" t="s">
        <v>893</v>
      </c>
      <c r="P4529" t="s">
        <v>894</v>
      </c>
      <c r="Q4529" s="11">
        <v>8000000000</v>
      </c>
      <c r="R4529" s="11">
        <v>0</v>
      </c>
      <c r="S4529" s="11">
        <v>0</v>
      </c>
      <c r="T4529" s="11">
        <v>0</v>
      </c>
      <c r="U4529" s="11">
        <v>8000000000</v>
      </c>
      <c r="V4529" s="11">
        <v>0</v>
      </c>
      <c r="W4529" s="11">
        <v>0</v>
      </c>
      <c r="X4529" s="11">
        <v>0</v>
      </c>
      <c r="Y4529" s="11">
        <v>0</v>
      </c>
      <c r="Z4529" s="11">
        <v>0</v>
      </c>
      <c r="AA4529" s="11">
        <v>0</v>
      </c>
      <c r="AB4529" s="11">
        <v>0</v>
      </c>
      <c r="AC4529" s="11">
        <v>6279900000</v>
      </c>
      <c r="AD4529" s="11">
        <v>0</v>
      </c>
      <c r="AE4529" s="11">
        <v>0</v>
      </c>
      <c r="AF4529" s="11">
        <v>0</v>
      </c>
      <c r="AG4529" s="11">
        <v>1720100000</v>
      </c>
      <c r="AH4529" s="11">
        <v>0</v>
      </c>
      <c r="AI4529" s="11">
        <v>0</v>
      </c>
      <c r="AJ4529" s="11">
        <v>0</v>
      </c>
      <c r="AK4529" s="11">
        <v>0</v>
      </c>
      <c r="AL4529" s="11">
        <v>8000000000</v>
      </c>
      <c r="AM4529" s="11">
        <v>0</v>
      </c>
      <c r="AN4529" s="11">
        <v>0</v>
      </c>
      <c r="AO452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8000000000</v>
      </c>
      <c r="AP452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2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8000000000</v>
      </c>
      <c r="AR452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29" s="11">
        <f>Table_PBS_SQL_DB2_PBSSQL_PBS_NDP_Tina_CG_QtrlyPerformance_Final[[#This Row],[GOU REL]]+Table_PBS_SQL_DB2_PBSSQL_PBS_NDP_Tina_CG_QtrlyPerformance_Final[[#This Row],[EXT REL]]</f>
        <v>8000000000</v>
      </c>
      <c r="AT4529" s="11">
        <f>Table_PBS_SQL_DB2_PBSSQL_PBS_NDP_Tina_CG_QtrlyPerformance_Final[[#This Row],[GOU EXP]]+Table_PBS_SQL_DB2_PBSSQL_PBS_NDP_Tina_CG_QtrlyPerformance_Final[[#This Row],[EXT EXP]]</f>
        <v>8000000000</v>
      </c>
      <c r="AU4529" s="11" t="str">
        <f>IF(Table_PBS_SQL_DB2_PBSSQL_PBS_NDP_Tina_CG_QtrlyPerformance_Final[[#This Row],[Item_Code]]&gt;"300000", "Capital", "Recurrent")</f>
        <v>Capital</v>
      </c>
    </row>
    <row r="4530" spans="1:47" x14ac:dyDescent="0.25">
      <c r="A4530" t="s">
        <v>179</v>
      </c>
      <c r="B4530" t="s">
        <v>959</v>
      </c>
      <c r="C4530" t="s">
        <v>676</v>
      </c>
      <c r="D4530" t="s">
        <v>990</v>
      </c>
      <c r="E4530" t="s">
        <v>97</v>
      </c>
      <c r="F4530" t="s">
        <v>1013</v>
      </c>
      <c r="G4530" t="s">
        <v>202</v>
      </c>
      <c r="H4530" t="s">
        <v>1027</v>
      </c>
      <c r="I4530" t="s">
        <v>493</v>
      </c>
      <c r="J4530" t="s">
        <v>1030</v>
      </c>
      <c r="K4530" t="s">
        <v>678</v>
      </c>
      <c r="L4530" t="s">
        <v>993</v>
      </c>
      <c r="M4530" t="s">
        <v>980</v>
      </c>
      <c r="N4530" t="s">
        <v>981</v>
      </c>
      <c r="O4530" t="s">
        <v>1062</v>
      </c>
      <c r="P4530" t="s">
        <v>1063</v>
      </c>
      <c r="Q4530" s="11">
        <v>0</v>
      </c>
      <c r="R4530" s="11">
        <v>0</v>
      </c>
      <c r="S4530" s="11">
        <v>0</v>
      </c>
      <c r="T4530" s="11">
        <v>0</v>
      </c>
      <c r="U4530" s="11">
        <v>8955778056</v>
      </c>
      <c r="V4530" s="11">
        <v>0</v>
      </c>
      <c r="W4530" s="11">
        <v>8955778056</v>
      </c>
      <c r="X4530" s="11">
        <v>0</v>
      </c>
      <c r="Y4530" s="11">
        <v>2018944514</v>
      </c>
      <c r="Z4530" s="11">
        <v>2018944514</v>
      </c>
      <c r="AA4530" s="11">
        <v>0</v>
      </c>
      <c r="AB4530" s="11">
        <v>0</v>
      </c>
      <c r="AC4530" s="11">
        <v>2424166878</v>
      </c>
      <c r="AD4530" s="11">
        <v>2420186913</v>
      </c>
      <c r="AE4530" s="11">
        <v>0</v>
      </c>
      <c r="AF4530" s="11">
        <v>0</v>
      </c>
      <c r="AG4530" s="11">
        <v>2212092176</v>
      </c>
      <c r="AH4530" s="11">
        <v>2184071183</v>
      </c>
      <c r="AI4530" s="11">
        <v>0</v>
      </c>
      <c r="AJ4530" s="11">
        <v>0</v>
      </c>
      <c r="AK4530" s="11">
        <v>2300574488</v>
      </c>
      <c r="AL4530" s="11">
        <v>2332575446</v>
      </c>
      <c r="AM4530" s="11">
        <v>0</v>
      </c>
      <c r="AN4530" s="11">
        <v>0</v>
      </c>
      <c r="AO453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8955778056</v>
      </c>
      <c r="AP453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8955778056</v>
      </c>
      <c r="AR453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0" s="11">
        <f>Table_PBS_SQL_DB2_PBSSQL_PBS_NDP_Tina_CG_QtrlyPerformance_Final[[#This Row],[GOU REL]]+Table_PBS_SQL_DB2_PBSSQL_PBS_NDP_Tina_CG_QtrlyPerformance_Final[[#This Row],[EXT REL]]</f>
        <v>8955778056</v>
      </c>
      <c r="AT4530" s="11">
        <f>Table_PBS_SQL_DB2_PBSSQL_PBS_NDP_Tina_CG_QtrlyPerformance_Final[[#This Row],[GOU EXP]]+Table_PBS_SQL_DB2_PBSSQL_PBS_NDP_Tina_CG_QtrlyPerformance_Final[[#This Row],[EXT EXP]]</f>
        <v>8955778056</v>
      </c>
      <c r="AU4530" s="11" t="str">
        <f>IF(Table_PBS_SQL_DB2_PBSSQL_PBS_NDP_Tina_CG_QtrlyPerformance_Final[[#This Row],[Item_Code]]&gt;"300000", "Capital", "Recurrent")</f>
        <v>Recurrent</v>
      </c>
    </row>
    <row r="4531" spans="1:47" x14ac:dyDescent="0.25">
      <c r="A4531" t="s">
        <v>179</v>
      </c>
      <c r="B4531" t="s">
        <v>959</v>
      </c>
      <c r="C4531" t="s">
        <v>676</v>
      </c>
      <c r="D4531" t="s">
        <v>990</v>
      </c>
      <c r="E4531" t="s">
        <v>97</v>
      </c>
      <c r="F4531" t="s">
        <v>1013</v>
      </c>
      <c r="G4531" t="s">
        <v>202</v>
      </c>
      <c r="H4531" t="s">
        <v>1027</v>
      </c>
      <c r="I4531" t="s">
        <v>493</v>
      </c>
      <c r="J4531" t="s">
        <v>1030</v>
      </c>
      <c r="K4531" t="s">
        <v>678</v>
      </c>
      <c r="L4531" t="s">
        <v>993</v>
      </c>
      <c r="M4531" t="s">
        <v>980</v>
      </c>
      <c r="N4531" t="s">
        <v>981</v>
      </c>
      <c r="O4531" t="s">
        <v>1028</v>
      </c>
      <c r="P4531" t="s">
        <v>1029</v>
      </c>
      <c r="Q4531" s="11">
        <v>0</v>
      </c>
      <c r="R4531" s="11">
        <v>0</v>
      </c>
      <c r="S4531" s="11">
        <v>0</v>
      </c>
      <c r="T4531" s="11">
        <v>0</v>
      </c>
      <c r="U4531" s="11">
        <v>517199997</v>
      </c>
      <c r="V4531" s="11">
        <v>0</v>
      </c>
      <c r="W4531" s="11">
        <v>319199999</v>
      </c>
      <c r="X4531" s="11">
        <v>197999998</v>
      </c>
      <c r="Y4531" s="11">
        <v>0</v>
      </c>
      <c r="Z4531" s="11">
        <v>0</v>
      </c>
      <c r="AA4531" s="11">
        <v>0</v>
      </c>
      <c r="AB4531" s="11">
        <v>0</v>
      </c>
      <c r="AC4531" s="11">
        <v>239399999</v>
      </c>
      <c r="AD4531" s="11">
        <v>232480000</v>
      </c>
      <c r="AE4531" s="11">
        <v>0</v>
      </c>
      <c r="AF4531" s="11">
        <v>0</v>
      </c>
      <c r="AG4531" s="11">
        <v>39900000</v>
      </c>
      <c r="AH4531" s="11">
        <v>40700500</v>
      </c>
      <c r="AI4531" s="11">
        <v>0</v>
      </c>
      <c r="AJ4531" s="11">
        <v>0</v>
      </c>
      <c r="AK4531" s="11">
        <v>39900000</v>
      </c>
      <c r="AL4531" s="11">
        <v>45379812</v>
      </c>
      <c r="AM4531" s="11">
        <v>0</v>
      </c>
      <c r="AN4531" s="11">
        <v>0</v>
      </c>
      <c r="AO453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319199999</v>
      </c>
      <c r="AP453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318560312</v>
      </c>
      <c r="AR453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1" s="11">
        <f>Table_PBS_SQL_DB2_PBSSQL_PBS_NDP_Tina_CG_QtrlyPerformance_Final[[#This Row],[GOU REL]]+Table_PBS_SQL_DB2_PBSSQL_PBS_NDP_Tina_CG_QtrlyPerformance_Final[[#This Row],[EXT REL]]</f>
        <v>319199999</v>
      </c>
      <c r="AT4531" s="11">
        <f>Table_PBS_SQL_DB2_PBSSQL_PBS_NDP_Tina_CG_QtrlyPerformance_Final[[#This Row],[GOU EXP]]+Table_PBS_SQL_DB2_PBSSQL_PBS_NDP_Tina_CG_QtrlyPerformance_Final[[#This Row],[EXT EXP]]</f>
        <v>318560312</v>
      </c>
      <c r="AU4531" s="11" t="str">
        <f>IF(Table_PBS_SQL_DB2_PBSSQL_PBS_NDP_Tina_CG_QtrlyPerformance_Final[[#This Row],[Item_Code]]&gt;"300000", "Capital", "Recurrent")</f>
        <v>Recurrent</v>
      </c>
    </row>
    <row r="4532" spans="1:47" x14ac:dyDescent="0.25">
      <c r="A4532" t="s">
        <v>179</v>
      </c>
      <c r="B4532" t="s">
        <v>959</v>
      </c>
      <c r="C4532" t="s">
        <v>676</v>
      </c>
      <c r="D4532" t="s">
        <v>990</v>
      </c>
      <c r="E4532" t="s">
        <v>97</v>
      </c>
      <c r="F4532" t="s">
        <v>1013</v>
      </c>
      <c r="G4532" t="s">
        <v>202</v>
      </c>
      <c r="H4532" t="s">
        <v>1027</v>
      </c>
      <c r="I4532" t="s">
        <v>493</v>
      </c>
      <c r="J4532" t="s">
        <v>1030</v>
      </c>
      <c r="K4532" t="s">
        <v>678</v>
      </c>
      <c r="L4532" t="s">
        <v>993</v>
      </c>
      <c r="M4532" t="s">
        <v>980</v>
      </c>
      <c r="N4532" t="s">
        <v>981</v>
      </c>
      <c r="O4532" t="s">
        <v>1064</v>
      </c>
      <c r="P4532" t="s">
        <v>1065</v>
      </c>
      <c r="Q4532" s="11">
        <v>0</v>
      </c>
      <c r="R4532" s="11">
        <v>0</v>
      </c>
      <c r="S4532" s="11">
        <v>0</v>
      </c>
      <c r="T4532" s="11">
        <v>0</v>
      </c>
      <c r="U4532" s="11">
        <v>889577806</v>
      </c>
      <c r="V4532" s="11">
        <v>0</v>
      </c>
      <c r="W4532" s="11">
        <v>889577806</v>
      </c>
      <c r="X4532" s="11">
        <v>0</v>
      </c>
      <c r="Y4532" s="11">
        <v>0</v>
      </c>
      <c r="Z4532" s="11">
        <v>0</v>
      </c>
      <c r="AA4532" s="11">
        <v>0</v>
      </c>
      <c r="AB4532" s="11">
        <v>0</v>
      </c>
      <c r="AC4532" s="11">
        <v>339900107</v>
      </c>
      <c r="AD4532" s="11">
        <v>339900107</v>
      </c>
      <c r="AE4532" s="11">
        <v>0</v>
      </c>
      <c r="AF4532" s="11">
        <v>0</v>
      </c>
      <c r="AG4532" s="11">
        <v>274838850</v>
      </c>
      <c r="AH4532" s="11">
        <v>253757179</v>
      </c>
      <c r="AI4532" s="11">
        <v>0</v>
      </c>
      <c r="AJ4532" s="11">
        <v>0</v>
      </c>
      <c r="AK4532" s="11">
        <v>274838849</v>
      </c>
      <c r="AL4532" s="11">
        <v>295707710</v>
      </c>
      <c r="AM4532" s="11">
        <v>0</v>
      </c>
      <c r="AN4532" s="11">
        <v>0</v>
      </c>
      <c r="AO4532"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889577806</v>
      </c>
      <c r="AP4532"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2"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889364996</v>
      </c>
      <c r="AR4532"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2" s="11">
        <f>Table_PBS_SQL_DB2_PBSSQL_PBS_NDP_Tina_CG_QtrlyPerformance_Final[[#This Row],[GOU REL]]+Table_PBS_SQL_DB2_PBSSQL_PBS_NDP_Tina_CG_QtrlyPerformance_Final[[#This Row],[EXT REL]]</f>
        <v>889577806</v>
      </c>
      <c r="AT4532" s="11">
        <f>Table_PBS_SQL_DB2_PBSSQL_PBS_NDP_Tina_CG_QtrlyPerformance_Final[[#This Row],[GOU EXP]]+Table_PBS_SQL_DB2_PBSSQL_PBS_NDP_Tina_CG_QtrlyPerformance_Final[[#This Row],[EXT EXP]]</f>
        <v>889364996</v>
      </c>
      <c r="AU4532" s="11" t="str">
        <f>IF(Table_PBS_SQL_DB2_PBSSQL_PBS_NDP_Tina_CG_QtrlyPerformance_Final[[#This Row],[Item_Code]]&gt;"300000", "Capital", "Recurrent")</f>
        <v>Recurrent</v>
      </c>
    </row>
    <row r="4533" spans="1:47" x14ac:dyDescent="0.25">
      <c r="A4533" t="s">
        <v>179</v>
      </c>
      <c r="B4533" t="s">
        <v>959</v>
      </c>
      <c r="C4533" t="s">
        <v>676</v>
      </c>
      <c r="D4533" t="s">
        <v>990</v>
      </c>
      <c r="E4533" t="s">
        <v>97</v>
      </c>
      <c r="F4533" t="s">
        <v>1013</v>
      </c>
      <c r="G4533" t="s">
        <v>202</v>
      </c>
      <c r="H4533" t="s">
        <v>1027</v>
      </c>
      <c r="I4533" t="s">
        <v>493</v>
      </c>
      <c r="J4533" t="s">
        <v>1030</v>
      </c>
      <c r="K4533" t="s">
        <v>678</v>
      </c>
      <c r="L4533" t="s">
        <v>993</v>
      </c>
      <c r="M4533" t="s">
        <v>980</v>
      </c>
      <c r="N4533" t="s">
        <v>981</v>
      </c>
      <c r="O4533" t="s">
        <v>1085</v>
      </c>
      <c r="P4533" t="s">
        <v>1086</v>
      </c>
      <c r="Q4533" s="11">
        <v>0</v>
      </c>
      <c r="R4533" s="11">
        <v>0</v>
      </c>
      <c r="S4533" s="11">
        <v>0</v>
      </c>
      <c r="T4533" s="11">
        <v>0</v>
      </c>
      <c r="U4533" s="11">
        <v>19287118682</v>
      </c>
      <c r="V4533" s="11">
        <v>0</v>
      </c>
      <c r="W4533" s="11">
        <v>4405264036</v>
      </c>
      <c r="X4533" s="11">
        <v>14881854646</v>
      </c>
      <c r="Y4533" s="11">
        <v>389824665</v>
      </c>
      <c r="Z4533" s="11">
        <v>389808960</v>
      </c>
      <c r="AA4533" s="11">
        <v>0</v>
      </c>
      <c r="AB4533" s="11">
        <v>0</v>
      </c>
      <c r="AC4533" s="11">
        <v>1812807353</v>
      </c>
      <c r="AD4533" s="11">
        <v>1687359123</v>
      </c>
      <c r="AE4533" s="11">
        <v>0</v>
      </c>
      <c r="AF4533" s="11">
        <v>0</v>
      </c>
      <c r="AG4533" s="11">
        <v>1101316009</v>
      </c>
      <c r="AH4533" s="11">
        <v>1164016694</v>
      </c>
      <c r="AI4533" s="11">
        <v>0</v>
      </c>
      <c r="AJ4533" s="11">
        <v>0</v>
      </c>
      <c r="AK4533" s="11">
        <v>1101316009</v>
      </c>
      <c r="AL4533" s="11">
        <v>1172971259</v>
      </c>
      <c r="AM4533" s="11">
        <v>0</v>
      </c>
      <c r="AN4533" s="11">
        <v>0</v>
      </c>
      <c r="AO4533"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4405264036</v>
      </c>
      <c r="AP4533"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3"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4414156036</v>
      </c>
      <c r="AR4533"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3" s="11">
        <f>Table_PBS_SQL_DB2_PBSSQL_PBS_NDP_Tina_CG_QtrlyPerformance_Final[[#This Row],[GOU REL]]+Table_PBS_SQL_DB2_PBSSQL_PBS_NDP_Tina_CG_QtrlyPerformance_Final[[#This Row],[EXT REL]]</f>
        <v>4405264036</v>
      </c>
      <c r="AT4533" s="11">
        <f>Table_PBS_SQL_DB2_PBSSQL_PBS_NDP_Tina_CG_QtrlyPerformance_Final[[#This Row],[GOU EXP]]+Table_PBS_SQL_DB2_PBSSQL_PBS_NDP_Tina_CG_QtrlyPerformance_Final[[#This Row],[EXT EXP]]</f>
        <v>4414156036</v>
      </c>
      <c r="AU4533" s="11" t="str">
        <f>IF(Table_PBS_SQL_DB2_PBSSQL_PBS_NDP_Tina_CG_QtrlyPerformance_Final[[#This Row],[Item_Code]]&gt;"300000", "Capital", "Recurrent")</f>
        <v>Recurrent</v>
      </c>
    </row>
    <row r="4534" spans="1:47" x14ac:dyDescent="0.25">
      <c r="A4534" t="s">
        <v>33</v>
      </c>
      <c r="B4534" t="s">
        <v>34</v>
      </c>
      <c r="C4534" t="s">
        <v>31</v>
      </c>
      <c r="D4534" t="s">
        <v>1031</v>
      </c>
      <c r="E4534" t="s">
        <v>31</v>
      </c>
      <c r="F4534" t="s">
        <v>1032</v>
      </c>
      <c r="G4534" t="s">
        <v>119</v>
      </c>
      <c r="H4534" t="s">
        <v>881</v>
      </c>
      <c r="I4534" t="s">
        <v>467</v>
      </c>
      <c r="J4534" t="s">
        <v>864</v>
      </c>
      <c r="K4534" t="s">
        <v>37</v>
      </c>
      <c r="L4534" t="s">
        <v>1039</v>
      </c>
      <c r="M4534" t="s">
        <v>866</v>
      </c>
      <c r="N4534" t="s">
        <v>867</v>
      </c>
      <c r="O4534" t="s">
        <v>1062</v>
      </c>
      <c r="P4534" t="s">
        <v>1063</v>
      </c>
      <c r="Q4534" s="11">
        <v>0</v>
      </c>
      <c r="R4534" s="11">
        <v>0</v>
      </c>
      <c r="S4534" s="11">
        <v>0</v>
      </c>
      <c r="T4534" s="11">
        <v>0</v>
      </c>
      <c r="U4534" s="11">
        <v>81000000</v>
      </c>
      <c r="V4534" s="11">
        <v>0</v>
      </c>
      <c r="W4534" s="11">
        <v>81000000</v>
      </c>
      <c r="X4534" s="11">
        <v>0</v>
      </c>
      <c r="Y4534" s="11">
        <v>20250000</v>
      </c>
      <c r="Z4534" s="11">
        <v>17033061</v>
      </c>
      <c r="AA4534" s="11">
        <v>0</v>
      </c>
      <c r="AB4534" s="11">
        <v>0</v>
      </c>
      <c r="AC4534" s="11">
        <v>20808422</v>
      </c>
      <c r="AD4534" s="11">
        <v>23481718</v>
      </c>
      <c r="AE4534" s="11">
        <v>0</v>
      </c>
      <c r="AF4534" s="11">
        <v>0</v>
      </c>
      <c r="AG4534" s="11">
        <v>19691578</v>
      </c>
      <c r="AH4534" s="11">
        <v>0</v>
      </c>
      <c r="AI4534" s="11">
        <v>0</v>
      </c>
      <c r="AJ4534" s="11">
        <v>0</v>
      </c>
      <c r="AK4534" s="11">
        <v>20250000</v>
      </c>
      <c r="AL4534" s="11">
        <v>40241307</v>
      </c>
      <c r="AM4534" s="11">
        <v>0</v>
      </c>
      <c r="AN4534" s="11">
        <v>0</v>
      </c>
      <c r="AO4534"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81000000</v>
      </c>
      <c r="AP4534"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4"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80756086</v>
      </c>
      <c r="AR4534"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4" s="11">
        <f>Table_PBS_SQL_DB2_PBSSQL_PBS_NDP_Tina_CG_QtrlyPerformance_Final[[#This Row],[GOU REL]]+Table_PBS_SQL_DB2_PBSSQL_PBS_NDP_Tina_CG_QtrlyPerformance_Final[[#This Row],[EXT REL]]</f>
        <v>81000000</v>
      </c>
      <c r="AT4534" s="11">
        <f>Table_PBS_SQL_DB2_PBSSQL_PBS_NDP_Tina_CG_QtrlyPerformance_Final[[#This Row],[GOU EXP]]+Table_PBS_SQL_DB2_PBSSQL_PBS_NDP_Tina_CG_QtrlyPerformance_Final[[#This Row],[EXT EXP]]</f>
        <v>80756086</v>
      </c>
      <c r="AU4534" s="11" t="str">
        <f>IF(Table_PBS_SQL_DB2_PBSSQL_PBS_NDP_Tina_CG_QtrlyPerformance_Final[[#This Row],[Item_Code]]&gt;"300000", "Capital", "Recurrent")</f>
        <v>Recurrent</v>
      </c>
    </row>
    <row r="4535" spans="1:47" x14ac:dyDescent="0.25">
      <c r="A4535" t="s">
        <v>33</v>
      </c>
      <c r="B4535" t="s">
        <v>34</v>
      </c>
      <c r="C4535" t="s">
        <v>31</v>
      </c>
      <c r="D4535" t="s">
        <v>1031</v>
      </c>
      <c r="E4535" t="s">
        <v>31</v>
      </c>
      <c r="F4535" t="s">
        <v>1032</v>
      </c>
      <c r="G4535" t="s">
        <v>119</v>
      </c>
      <c r="H4535" t="s">
        <v>881</v>
      </c>
      <c r="I4535" t="s">
        <v>467</v>
      </c>
      <c r="J4535" t="s">
        <v>864</v>
      </c>
      <c r="K4535" t="s">
        <v>37</v>
      </c>
      <c r="L4535" t="s">
        <v>1039</v>
      </c>
      <c r="M4535" t="s">
        <v>866</v>
      </c>
      <c r="N4535" t="s">
        <v>867</v>
      </c>
      <c r="O4535" t="s">
        <v>1085</v>
      </c>
      <c r="P4535" t="s">
        <v>1086</v>
      </c>
      <c r="Q4535" s="11">
        <v>0</v>
      </c>
      <c r="R4535" s="11">
        <v>0</v>
      </c>
      <c r="S4535" s="11">
        <v>0</v>
      </c>
      <c r="T4535" s="11">
        <v>0</v>
      </c>
      <c r="U4535" s="11">
        <v>250000000</v>
      </c>
      <c r="V4535" s="11">
        <v>0</v>
      </c>
      <c r="W4535" s="11">
        <v>250000000</v>
      </c>
      <c r="X4535" s="11">
        <v>0</v>
      </c>
      <c r="Y4535" s="11">
        <v>0</v>
      </c>
      <c r="Z4535" s="11">
        <v>0</v>
      </c>
      <c r="AA4535" s="11">
        <v>0</v>
      </c>
      <c r="AB4535" s="11">
        <v>0</v>
      </c>
      <c r="AC4535" s="11">
        <v>50000000</v>
      </c>
      <c r="AD4535" s="11">
        <v>50000000</v>
      </c>
      <c r="AE4535" s="11">
        <v>0</v>
      </c>
      <c r="AF4535" s="11">
        <v>0</v>
      </c>
      <c r="AG4535" s="11">
        <v>200000000</v>
      </c>
      <c r="AH4535" s="11">
        <v>0</v>
      </c>
      <c r="AI4535" s="11">
        <v>0</v>
      </c>
      <c r="AJ4535" s="11">
        <v>0</v>
      </c>
      <c r="AK4535" s="11">
        <v>0</v>
      </c>
      <c r="AL4535" s="11">
        <v>200000000</v>
      </c>
      <c r="AM4535" s="11">
        <v>0</v>
      </c>
      <c r="AN4535" s="11">
        <v>0</v>
      </c>
      <c r="AO4535"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250000000</v>
      </c>
      <c r="AP4535"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5"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250000000</v>
      </c>
      <c r="AR4535"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5" s="11">
        <f>Table_PBS_SQL_DB2_PBSSQL_PBS_NDP_Tina_CG_QtrlyPerformance_Final[[#This Row],[GOU REL]]+Table_PBS_SQL_DB2_PBSSQL_PBS_NDP_Tina_CG_QtrlyPerformance_Final[[#This Row],[EXT REL]]</f>
        <v>250000000</v>
      </c>
      <c r="AT4535" s="11">
        <f>Table_PBS_SQL_DB2_PBSSQL_PBS_NDP_Tina_CG_QtrlyPerformance_Final[[#This Row],[GOU EXP]]+Table_PBS_SQL_DB2_PBSSQL_PBS_NDP_Tina_CG_QtrlyPerformance_Final[[#This Row],[EXT EXP]]</f>
        <v>250000000</v>
      </c>
      <c r="AU4535" s="11" t="str">
        <f>IF(Table_PBS_SQL_DB2_PBSSQL_PBS_NDP_Tina_CG_QtrlyPerformance_Final[[#This Row],[Item_Code]]&gt;"300000", "Capital", "Recurrent")</f>
        <v>Recurrent</v>
      </c>
    </row>
    <row r="4536" spans="1:47" x14ac:dyDescent="0.25">
      <c r="A4536" t="s">
        <v>33</v>
      </c>
      <c r="B4536" t="s">
        <v>34</v>
      </c>
      <c r="C4536" t="s">
        <v>31</v>
      </c>
      <c r="D4536" t="s">
        <v>1031</v>
      </c>
      <c r="E4536" t="s">
        <v>31</v>
      </c>
      <c r="F4536" t="s">
        <v>1032</v>
      </c>
      <c r="G4536" t="s">
        <v>119</v>
      </c>
      <c r="H4536" t="s">
        <v>881</v>
      </c>
      <c r="I4536" t="s">
        <v>467</v>
      </c>
      <c r="J4536" t="s">
        <v>864</v>
      </c>
      <c r="K4536" t="s">
        <v>37</v>
      </c>
      <c r="L4536" t="s">
        <v>1039</v>
      </c>
      <c r="M4536" t="s">
        <v>1040</v>
      </c>
      <c r="N4536" t="s">
        <v>1041</v>
      </c>
      <c r="O4536" t="s">
        <v>1002</v>
      </c>
      <c r="P4536" t="s">
        <v>1003</v>
      </c>
      <c r="Q4536" s="11">
        <v>0</v>
      </c>
      <c r="R4536" s="11">
        <v>0</v>
      </c>
      <c r="S4536" s="11">
        <v>0</v>
      </c>
      <c r="T4536" s="11">
        <v>0</v>
      </c>
      <c r="U4536" s="11">
        <v>50000000</v>
      </c>
      <c r="V4536" s="11">
        <v>0</v>
      </c>
      <c r="W4536" s="11">
        <v>50000000</v>
      </c>
      <c r="X4536" s="11">
        <v>0</v>
      </c>
      <c r="Y4536" s="11">
        <v>0</v>
      </c>
      <c r="Z4536" s="11">
        <v>0</v>
      </c>
      <c r="AA4536" s="11">
        <v>0</v>
      </c>
      <c r="AB4536" s="11">
        <v>0</v>
      </c>
      <c r="AC4536" s="11">
        <v>30000000</v>
      </c>
      <c r="AD4536" s="11">
        <v>0</v>
      </c>
      <c r="AE4536" s="11">
        <v>0</v>
      </c>
      <c r="AF4536" s="11">
        <v>0</v>
      </c>
      <c r="AG4536" s="11">
        <v>20000000</v>
      </c>
      <c r="AH4536" s="11">
        <v>29340000</v>
      </c>
      <c r="AI4536" s="11">
        <v>0</v>
      </c>
      <c r="AJ4536" s="11">
        <v>0</v>
      </c>
      <c r="AK4536" s="11">
        <v>0</v>
      </c>
      <c r="AL4536" s="11">
        <v>20626000</v>
      </c>
      <c r="AM4536" s="11">
        <v>0</v>
      </c>
      <c r="AN4536" s="11">
        <v>0</v>
      </c>
      <c r="AO4536"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536"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6"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49966000</v>
      </c>
      <c r="AR4536"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6" s="11">
        <f>Table_PBS_SQL_DB2_PBSSQL_PBS_NDP_Tina_CG_QtrlyPerformance_Final[[#This Row],[GOU REL]]+Table_PBS_SQL_DB2_PBSSQL_PBS_NDP_Tina_CG_QtrlyPerformance_Final[[#This Row],[EXT REL]]</f>
        <v>50000000</v>
      </c>
      <c r="AT4536" s="11">
        <f>Table_PBS_SQL_DB2_PBSSQL_PBS_NDP_Tina_CG_QtrlyPerformance_Final[[#This Row],[GOU EXP]]+Table_PBS_SQL_DB2_PBSSQL_PBS_NDP_Tina_CG_QtrlyPerformance_Final[[#This Row],[EXT EXP]]</f>
        <v>49966000</v>
      </c>
      <c r="AU4536" s="11" t="str">
        <f>IF(Table_PBS_SQL_DB2_PBSSQL_PBS_NDP_Tina_CG_QtrlyPerformance_Final[[#This Row],[Item_Code]]&gt;"300000", "Capital", "Recurrent")</f>
        <v>Recurrent</v>
      </c>
    </row>
    <row r="4537" spans="1:47" x14ac:dyDescent="0.25">
      <c r="A4537" t="s">
        <v>33</v>
      </c>
      <c r="B4537" t="s">
        <v>34</v>
      </c>
      <c r="C4537" t="s">
        <v>31</v>
      </c>
      <c r="D4537" t="s">
        <v>1031</v>
      </c>
      <c r="E4537" t="s">
        <v>31</v>
      </c>
      <c r="F4537" t="s">
        <v>1032</v>
      </c>
      <c r="G4537" t="s">
        <v>119</v>
      </c>
      <c r="H4537" t="s">
        <v>881</v>
      </c>
      <c r="I4537" t="s">
        <v>467</v>
      </c>
      <c r="J4537" t="s">
        <v>864</v>
      </c>
      <c r="K4537" t="s">
        <v>37</v>
      </c>
      <c r="L4537" t="s">
        <v>1039</v>
      </c>
      <c r="M4537" t="s">
        <v>1040</v>
      </c>
      <c r="N4537" t="s">
        <v>1041</v>
      </c>
      <c r="O4537" t="s">
        <v>1005</v>
      </c>
      <c r="P4537" t="s">
        <v>1006</v>
      </c>
      <c r="Q4537" s="11">
        <v>0</v>
      </c>
      <c r="R4537" s="11">
        <v>0</v>
      </c>
      <c r="S4537" s="11">
        <v>0</v>
      </c>
      <c r="T4537" s="11">
        <v>0</v>
      </c>
      <c r="U4537" s="11">
        <v>200000000</v>
      </c>
      <c r="V4537" s="11">
        <v>0</v>
      </c>
      <c r="W4537" s="11">
        <v>200000000</v>
      </c>
      <c r="X4537" s="11">
        <v>0</v>
      </c>
      <c r="Y4537" s="11">
        <v>0</v>
      </c>
      <c r="Z4537" s="11">
        <v>0</v>
      </c>
      <c r="AA4537" s="11">
        <v>0</v>
      </c>
      <c r="AB4537" s="11">
        <v>0</v>
      </c>
      <c r="AC4537" s="11">
        <v>100000000</v>
      </c>
      <c r="AD4537" s="11">
        <v>30545300</v>
      </c>
      <c r="AE4537" s="11">
        <v>0</v>
      </c>
      <c r="AF4537" s="11">
        <v>0</v>
      </c>
      <c r="AG4537" s="11">
        <v>100000000</v>
      </c>
      <c r="AH4537" s="11">
        <v>166886326</v>
      </c>
      <c r="AI4537" s="11">
        <v>0</v>
      </c>
      <c r="AJ4537" s="11">
        <v>0</v>
      </c>
      <c r="AK4537" s="11">
        <v>0</v>
      </c>
      <c r="AL4537" s="11">
        <v>2568374</v>
      </c>
      <c r="AM4537" s="11">
        <v>0</v>
      </c>
      <c r="AN4537" s="11">
        <v>0</v>
      </c>
      <c r="AO4537"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537"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7"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4537"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7" s="11">
        <f>Table_PBS_SQL_DB2_PBSSQL_PBS_NDP_Tina_CG_QtrlyPerformance_Final[[#This Row],[GOU REL]]+Table_PBS_SQL_DB2_PBSSQL_PBS_NDP_Tina_CG_QtrlyPerformance_Final[[#This Row],[EXT REL]]</f>
        <v>200000000</v>
      </c>
      <c r="AT4537" s="11">
        <f>Table_PBS_SQL_DB2_PBSSQL_PBS_NDP_Tina_CG_QtrlyPerformance_Final[[#This Row],[GOU EXP]]+Table_PBS_SQL_DB2_PBSSQL_PBS_NDP_Tina_CG_QtrlyPerformance_Final[[#This Row],[EXT EXP]]</f>
        <v>200000000</v>
      </c>
      <c r="AU4537" s="11" t="str">
        <f>IF(Table_PBS_SQL_DB2_PBSSQL_PBS_NDP_Tina_CG_QtrlyPerformance_Final[[#This Row],[Item_Code]]&gt;"300000", "Capital", "Recurrent")</f>
        <v>Recurrent</v>
      </c>
    </row>
    <row r="4538" spans="1:47" x14ac:dyDescent="0.25">
      <c r="A4538" t="s">
        <v>33</v>
      </c>
      <c r="B4538" t="s">
        <v>34</v>
      </c>
      <c r="C4538" t="s">
        <v>31</v>
      </c>
      <c r="D4538" t="s">
        <v>1031</v>
      </c>
      <c r="E4538" t="s">
        <v>31</v>
      </c>
      <c r="F4538" t="s">
        <v>1032</v>
      </c>
      <c r="G4538" t="s">
        <v>119</v>
      </c>
      <c r="H4538" t="s">
        <v>881</v>
      </c>
      <c r="I4538" t="s">
        <v>467</v>
      </c>
      <c r="J4538" t="s">
        <v>864</v>
      </c>
      <c r="K4538" t="s">
        <v>37</v>
      </c>
      <c r="L4538" t="s">
        <v>1039</v>
      </c>
      <c r="M4538" t="s">
        <v>1040</v>
      </c>
      <c r="N4538" t="s">
        <v>1041</v>
      </c>
      <c r="O4538" t="s">
        <v>1004</v>
      </c>
      <c r="P4538" t="s">
        <v>868</v>
      </c>
      <c r="Q4538" s="11">
        <v>0</v>
      </c>
      <c r="R4538" s="11">
        <v>0</v>
      </c>
      <c r="S4538" s="11">
        <v>0</v>
      </c>
      <c r="T4538" s="11">
        <v>0</v>
      </c>
      <c r="U4538" s="11">
        <v>50000000</v>
      </c>
      <c r="V4538" s="11">
        <v>0</v>
      </c>
      <c r="W4538" s="11">
        <v>50000000</v>
      </c>
      <c r="X4538" s="11">
        <v>0</v>
      </c>
      <c r="Y4538" s="11">
        <v>0</v>
      </c>
      <c r="Z4538" s="11">
        <v>0</v>
      </c>
      <c r="AA4538" s="11">
        <v>0</v>
      </c>
      <c r="AB4538" s="11">
        <v>0</v>
      </c>
      <c r="AC4538" s="11">
        <v>15000000</v>
      </c>
      <c r="AD4538" s="11">
        <v>4200000</v>
      </c>
      <c r="AE4538" s="11">
        <v>0</v>
      </c>
      <c r="AF4538" s="11">
        <v>0</v>
      </c>
      <c r="AG4538" s="11">
        <v>20000000</v>
      </c>
      <c r="AH4538" s="11">
        <v>13912200</v>
      </c>
      <c r="AI4538" s="11">
        <v>0</v>
      </c>
      <c r="AJ4538" s="11">
        <v>0</v>
      </c>
      <c r="AK4538" s="11">
        <v>15000000</v>
      </c>
      <c r="AL4538" s="11">
        <v>31600000</v>
      </c>
      <c r="AM4538" s="11">
        <v>0</v>
      </c>
      <c r="AN4538" s="11">
        <v>0</v>
      </c>
      <c r="AO4538"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50000000</v>
      </c>
      <c r="AP4538"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8"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49712200</v>
      </c>
      <c r="AR4538"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8" s="11">
        <f>Table_PBS_SQL_DB2_PBSSQL_PBS_NDP_Tina_CG_QtrlyPerformance_Final[[#This Row],[GOU REL]]+Table_PBS_SQL_DB2_PBSSQL_PBS_NDP_Tina_CG_QtrlyPerformance_Final[[#This Row],[EXT REL]]</f>
        <v>50000000</v>
      </c>
      <c r="AT4538" s="11">
        <f>Table_PBS_SQL_DB2_PBSSQL_PBS_NDP_Tina_CG_QtrlyPerformance_Final[[#This Row],[GOU EXP]]+Table_PBS_SQL_DB2_PBSSQL_PBS_NDP_Tina_CG_QtrlyPerformance_Final[[#This Row],[EXT EXP]]</f>
        <v>49712200</v>
      </c>
      <c r="AU4538" s="11" t="str">
        <f>IF(Table_PBS_SQL_DB2_PBSSQL_PBS_NDP_Tina_CG_QtrlyPerformance_Final[[#This Row],[Item_Code]]&gt;"300000", "Capital", "Recurrent")</f>
        <v>Recurrent</v>
      </c>
    </row>
    <row r="4539" spans="1:47" x14ac:dyDescent="0.25">
      <c r="A4539" t="s">
        <v>33</v>
      </c>
      <c r="B4539" t="s">
        <v>34</v>
      </c>
      <c r="C4539" t="s">
        <v>31</v>
      </c>
      <c r="D4539" t="s">
        <v>1031</v>
      </c>
      <c r="E4539" t="s">
        <v>75</v>
      </c>
      <c r="F4539" t="s">
        <v>1042</v>
      </c>
      <c r="G4539" t="s">
        <v>31</v>
      </c>
      <c r="H4539" t="s">
        <v>2064</v>
      </c>
      <c r="I4539" t="s">
        <v>467</v>
      </c>
      <c r="J4539" t="s">
        <v>2065</v>
      </c>
      <c r="K4539" t="s">
        <v>2066</v>
      </c>
      <c r="L4539" t="s">
        <v>2067</v>
      </c>
      <c r="M4539" t="s">
        <v>1104</v>
      </c>
      <c r="N4539" t="s">
        <v>1105</v>
      </c>
      <c r="O4539" t="s">
        <v>1002</v>
      </c>
      <c r="P4539" t="s">
        <v>1003</v>
      </c>
      <c r="Q4539" s="11">
        <v>0</v>
      </c>
      <c r="R4539" s="11">
        <v>0</v>
      </c>
      <c r="S4539" s="11">
        <v>0</v>
      </c>
      <c r="T4539" s="11">
        <v>0</v>
      </c>
      <c r="U4539" s="11">
        <v>30000000</v>
      </c>
      <c r="V4539" s="11">
        <v>0</v>
      </c>
      <c r="W4539" s="11">
        <v>30000000</v>
      </c>
      <c r="X4539" s="11">
        <v>0</v>
      </c>
      <c r="Y4539" s="11">
        <v>0</v>
      </c>
      <c r="Z4539" s="11">
        <v>0</v>
      </c>
      <c r="AA4539" s="11">
        <v>0</v>
      </c>
      <c r="AB4539" s="11">
        <v>0</v>
      </c>
      <c r="AC4539" s="11">
        <v>15000000</v>
      </c>
      <c r="AD4539" s="11">
        <v>0</v>
      </c>
      <c r="AE4539" s="11">
        <v>0</v>
      </c>
      <c r="AF4539" s="11">
        <v>0</v>
      </c>
      <c r="AG4539" s="11">
        <v>10000000</v>
      </c>
      <c r="AH4539" s="11">
        <v>20890000</v>
      </c>
      <c r="AI4539" s="11">
        <v>0</v>
      </c>
      <c r="AJ4539" s="11">
        <v>0</v>
      </c>
      <c r="AK4539" s="11">
        <v>0</v>
      </c>
      <c r="AL4539" s="11">
        <v>4109909</v>
      </c>
      <c r="AM4539" s="11">
        <v>0</v>
      </c>
      <c r="AN4539" s="11">
        <v>0</v>
      </c>
      <c r="AO4539"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25000000</v>
      </c>
      <c r="AP4539"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39"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24999909</v>
      </c>
      <c r="AR4539"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39" s="11">
        <f>Table_PBS_SQL_DB2_PBSSQL_PBS_NDP_Tina_CG_QtrlyPerformance_Final[[#This Row],[GOU REL]]+Table_PBS_SQL_DB2_PBSSQL_PBS_NDP_Tina_CG_QtrlyPerformance_Final[[#This Row],[EXT REL]]</f>
        <v>25000000</v>
      </c>
      <c r="AT4539" s="11">
        <f>Table_PBS_SQL_DB2_PBSSQL_PBS_NDP_Tina_CG_QtrlyPerformance_Final[[#This Row],[GOU EXP]]+Table_PBS_SQL_DB2_PBSSQL_PBS_NDP_Tina_CG_QtrlyPerformance_Final[[#This Row],[EXT EXP]]</f>
        <v>24999909</v>
      </c>
      <c r="AU4539" s="11" t="str">
        <f>IF(Table_PBS_SQL_DB2_PBSSQL_PBS_NDP_Tina_CG_QtrlyPerformance_Final[[#This Row],[Item_Code]]&gt;"300000", "Capital", "Recurrent")</f>
        <v>Recurrent</v>
      </c>
    </row>
    <row r="4540" spans="1:47" x14ac:dyDescent="0.25">
      <c r="A4540" t="s">
        <v>33</v>
      </c>
      <c r="B4540" t="s">
        <v>34</v>
      </c>
      <c r="C4540" t="s">
        <v>31</v>
      </c>
      <c r="D4540" t="s">
        <v>1031</v>
      </c>
      <c r="E4540" t="s">
        <v>75</v>
      </c>
      <c r="F4540" t="s">
        <v>1042</v>
      </c>
      <c r="G4540" t="s">
        <v>75</v>
      </c>
      <c r="H4540" t="s">
        <v>1043</v>
      </c>
      <c r="I4540" t="s">
        <v>493</v>
      </c>
      <c r="J4540" t="s">
        <v>1072</v>
      </c>
      <c r="K4540" t="s">
        <v>771</v>
      </c>
      <c r="L4540" t="s">
        <v>772</v>
      </c>
      <c r="M4540" t="s">
        <v>1044</v>
      </c>
      <c r="N4540" t="s">
        <v>1045</v>
      </c>
      <c r="O4540" t="s">
        <v>893</v>
      </c>
      <c r="P4540" t="s">
        <v>894</v>
      </c>
      <c r="Q4540" s="11">
        <v>0</v>
      </c>
      <c r="R4540" s="11">
        <v>0</v>
      </c>
      <c r="S4540" s="11">
        <v>0</v>
      </c>
      <c r="T4540" s="11">
        <v>0</v>
      </c>
      <c r="U4540" s="11">
        <v>0</v>
      </c>
      <c r="V4540" s="11">
        <v>0</v>
      </c>
      <c r="W4540" s="11">
        <v>200000000</v>
      </c>
      <c r="X4540" s="11">
        <v>0</v>
      </c>
      <c r="Y4540" s="11">
        <v>0</v>
      </c>
      <c r="Z4540" s="11">
        <v>0</v>
      </c>
      <c r="AA4540" s="11">
        <v>0</v>
      </c>
      <c r="AB4540" s="11">
        <v>0</v>
      </c>
      <c r="AC4540" s="11">
        <v>100000000</v>
      </c>
      <c r="AD4540" s="11">
        <v>0</v>
      </c>
      <c r="AE4540" s="11">
        <v>0</v>
      </c>
      <c r="AF4540" s="11">
        <v>0</v>
      </c>
      <c r="AG4540" s="11">
        <v>100000000</v>
      </c>
      <c r="AH4540" s="11">
        <v>0</v>
      </c>
      <c r="AI4540" s="11">
        <v>0</v>
      </c>
      <c r="AJ4540" s="11">
        <v>0</v>
      </c>
      <c r="AK4540" s="11">
        <v>0</v>
      </c>
      <c r="AL4540" s="11">
        <v>200000000</v>
      </c>
      <c r="AM4540" s="11">
        <v>0</v>
      </c>
      <c r="AN4540" s="11">
        <v>0</v>
      </c>
      <c r="AO4540"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200000000</v>
      </c>
      <c r="AP4540"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40"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200000000</v>
      </c>
      <c r="AR4540"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40" s="11">
        <f>Table_PBS_SQL_DB2_PBSSQL_PBS_NDP_Tina_CG_QtrlyPerformance_Final[[#This Row],[GOU REL]]+Table_PBS_SQL_DB2_PBSSQL_PBS_NDP_Tina_CG_QtrlyPerformance_Final[[#This Row],[EXT REL]]</f>
        <v>200000000</v>
      </c>
      <c r="AT4540" s="11">
        <f>Table_PBS_SQL_DB2_PBSSQL_PBS_NDP_Tina_CG_QtrlyPerformance_Final[[#This Row],[GOU EXP]]+Table_PBS_SQL_DB2_PBSSQL_PBS_NDP_Tina_CG_QtrlyPerformance_Final[[#This Row],[EXT EXP]]</f>
        <v>200000000</v>
      </c>
      <c r="AU4540" s="11" t="str">
        <f>IF(Table_PBS_SQL_DB2_PBSSQL_PBS_NDP_Tina_CG_QtrlyPerformance_Final[[#This Row],[Item_Code]]&gt;"300000", "Capital", "Recurrent")</f>
        <v>Capital</v>
      </c>
    </row>
    <row r="4541" spans="1:47" x14ac:dyDescent="0.25">
      <c r="A4541" t="s">
        <v>33</v>
      </c>
      <c r="B4541" t="s">
        <v>34</v>
      </c>
      <c r="C4541" t="s">
        <v>31</v>
      </c>
      <c r="D4541" t="s">
        <v>1031</v>
      </c>
      <c r="E4541" t="s">
        <v>75</v>
      </c>
      <c r="F4541" t="s">
        <v>1042</v>
      </c>
      <c r="G4541" t="s">
        <v>75</v>
      </c>
      <c r="H4541" t="s">
        <v>1043</v>
      </c>
      <c r="I4541" t="s">
        <v>493</v>
      </c>
      <c r="J4541" t="s">
        <v>1072</v>
      </c>
      <c r="K4541" t="s">
        <v>1050</v>
      </c>
      <c r="L4541" t="s">
        <v>1051</v>
      </c>
      <c r="M4541" t="s">
        <v>1044</v>
      </c>
      <c r="N4541" t="s">
        <v>1045</v>
      </c>
      <c r="O4541" t="s">
        <v>1052</v>
      </c>
      <c r="P4541" t="s">
        <v>1053</v>
      </c>
      <c r="Q4541" s="11">
        <v>0</v>
      </c>
      <c r="R4541" s="11">
        <v>0</v>
      </c>
      <c r="S4541" s="11">
        <v>0</v>
      </c>
      <c r="T4541" s="11">
        <v>0</v>
      </c>
      <c r="U4541" s="11">
        <v>0</v>
      </c>
      <c r="V4541" s="11">
        <v>0</v>
      </c>
      <c r="W4541" s="11">
        <v>4000000000</v>
      </c>
      <c r="X4541" s="11">
        <v>0</v>
      </c>
      <c r="Y4541" s="11">
        <v>500000000</v>
      </c>
      <c r="Z4541" s="11">
        <v>0</v>
      </c>
      <c r="AA4541" s="11">
        <v>0</v>
      </c>
      <c r="AB4541" s="11">
        <v>0</v>
      </c>
      <c r="AC4541" s="11">
        <v>1230851853</v>
      </c>
      <c r="AD4541" s="11">
        <v>613333333</v>
      </c>
      <c r="AE4541" s="11">
        <v>0</v>
      </c>
      <c r="AF4541" s="11">
        <v>0</v>
      </c>
      <c r="AG4541" s="11">
        <v>1500000000</v>
      </c>
      <c r="AH4541" s="11">
        <v>2482738624</v>
      </c>
      <c r="AI4541" s="11">
        <v>0</v>
      </c>
      <c r="AJ4541" s="11">
        <v>0</v>
      </c>
      <c r="AK4541" s="11">
        <v>769148147</v>
      </c>
      <c r="AL4541" s="11">
        <v>903928043</v>
      </c>
      <c r="AM4541" s="11">
        <v>0</v>
      </c>
      <c r="AN4541" s="11">
        <v>0</v>
      </c>
      <c r="AO4541" s="11">
        <f>Table_PBS_SQL_DB2_PBSSQL_PBS_NDP_Tina_CG_QtrlyPerformance_Final[[#This Row],[GoUQ1R]]+Table_PBS_SQL_DB2_PBSSQL_PBS_NDP_Tina_CG_QtrlyPerformance_Final[[#This Row],[GoUQ2R]]+Table_PBS_SQL_DB2_PBSSQL_PBS_NDP_Tina_CG_QtrlyPerformance_Final[[#This Row],[GoUQ3R]]+Table_PBS_SQL_DB2_PBSSQL_PBS_NDP_Tina_CG_QtrlyPerformance_Final[[#This Row],[GoUQ4R]]</f>
        <v>4000000000</v>
      </c>
      <c r="AP4541" s="11">
        <f>Table_PBS_SQL_DB2_PBSSQL_PBS_NDP_Tina_CG_QtrlyPerformance_Final[[#This Row],[ExtFinQ1R]]+Table_PBS_SQL_DB2_PBSSQL_PBS_NDP_Tina_CG_QtrlyPerformance_Final[[#This Row],[ExtFinQ2R]]+Table_PBS_SQL_DB2_PBSSQL_PBS_NDP_Tina_CG_QtrlyPerformance_Final[[#This Row],[ExtFinQ3R]]+Table_PBS_SQL_DB2_PBSSQL_PBS_NDP_Tina_CG_QtrlyPerformance_Final[[#This Row],[ExtFinQ4R]]</f>
        <v>0</v>
      </c>
      <c r="AQ4541" s="11">
        <f>Table_PBS_SQL_DB2_PBSSQL_PBS_NDP_Tina_CG_QtrlyPerformance_Final[[#This Row],[GoUQ1E]]+Table_PBS_SQL_DB2_PBSSQL_PBS_NDP_Tina_CG_QtrlyPerformance_Final[[#This Row],[GoUQ2E]]+Table_PBS_SQL_DB2_PBSSQL_PBS_NDP_Tina_CG_QtrlyPerformance_Final[[#This Row],[GoUQ3E]]+Table_PBS_SQL_DB2_PBSSQL_PBS_NDP_Tina_CG_QtrlyPerformance_Final[[#This Row],[GoUQ4E]]</f>
        <v>4000000000</v>
      </c>
      <c r="AR4541" s="11">
        <f>Table_PBS_SQL_DB2_PBSSQL_PBS_NDP_Tina_CG_QtrlyPerformance_Final[[#This Row],[ExtFinQ1E]]+Table_PBS_SQL_DB2_PBSSQL_PBS_NDP_Tina_CG_QtrlyPerformance_Final[[#This Row],[ExtFinQ2E]]+Table_PBS_SQL_DB2_PBSSQL_PBS_NDP_Tina_CG_QtrlyPerformance_Final[[#This Row],[ExtFinQ3E]]+Table_PBS_SQL_DB2_PBSSQL_PBS_NDP_Tina_CG_QtrlyPerformance_Final[[#This Row],[ExtFinQ4E]]</f>
        <v>0</v>
      </c>
      <c r="AS4541" s="11">
        <f>Table_PBS_SQL_DB2_PBSSQL_PBS_NDP_Tina_CG_QtrlyPerformance_Final[[#This Row],[GOU REL]]+Table_PBS_SQL_DB2_PBSSQL_PBS_NDP_Tina_CG_QtrlyPerformance_Final[[#This Row],[EXT REL]]</f>
        <v>4000000000</v>
      </c>
      <c r="AT4541" s="11">
        <f>Table_PBS_SQL_DB2_PBSSQL_PBS_NDP_Tina_CG_QtrlyPerformance_Final[[#This Row],[GOU EXP]]+Table_PBS_SQL_DB2_PBSSQL_PBS_NDP_Tina_CG_QtrlyPerformance_Final[[#This Row],[EXT EXP]]</f>
        <v>4000000000</v>
      </c>
      <c r="AU4541" s="11" t="str">
        <f>IF(Table_PBS_SQL_DB2_PBSSQL_PBS_NDP_Tina_CG_QtrlyPerformance_Final[[#This Row],[Item_Code]]&gt;"300000", "Capital", "Recurrent")</f>
        <v>Capital</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V24"/>
  <sheetViews>
    <sheetView workbookViewId="0">
      <selection activeCell="P15" sqref="P15"/>
    </sheetView>
  </sheetViews>
  <sheetFormatPr defaultRowHeight="15" x14ac:dyDescent="0.25"/>
  <cols>
    <col min="1" max="1" width="6.42578125" customWidth="1"/>
    <col min="2" max="2" width="61" bestFit="1" customWidth="1"/>
    <col min="3" max="8" width="18" bestFit="1" customWidth="1"/>
    <col min="9" max="9" width="14.5703125" bestFit="1" customWidth="1"/>
    <col min="10" max="10" width="38.85546875" customWidth="1"/>
    <col min="11" max="11" width="13.85546875" bestFit="1" customWidth="1"/>
    <col min="12" max="12" width="14" bestFit="1" customWidth="1"/>
    <col min="13" max="13" width="14.85546875" customWidth="1"/>
    <col min="14" max="14" width="20" customWidth="1"/>
    <col min="15" max="15" width="20.140625" customWidth="1"/>
    <col min="16" max="16" width="14" customWidth="1"/>
    <col min="17" max="17" width="14.28515625" customWidth="1"/>
    <col min="18" max="18" width="14.5703125" customWidth="1"/>
    <col min="19" max="19" width="16.28515625" customWidth="1"/>
    <col min="20" max="20" width="16.140625" customWidth="1"/>
    <col min="21" max="21" width="18.7109375" customWidth="1"/>
    <col min="22" max="22" width="20.42578125" customWidth="1"/>
  </cols>
  <sheetData>
    <row r="2" spans="1:22" x14ac:dyDescent="0.25">
      <c r="J2" s="232" t="s">
        <v>817</v>
      </c>
      <c r="K2" s="230" t="s">
        <v>2375</v>
      </c>
      <c r="L2" s="231"/>
      <c r="M2" s="231"/>
      <c r="N2" s="231"/>
      <c r="O2" s="231"/>
      <c r="P2" s="231" t="s">
        <v>2374</v>
      </c>
      <c r="Q2" s="231"/>
      <c r="R2" s="231"/>
      <c r="S2" s="231"/>
      <c r="T2" s="231"/>
      <c r="U2" s="231" t="s">
        <v>2376</v>
      </c>
      <c r="V2" s="231"/>
    </row>
    <row r="3" spans="1:22" ht="42.75" customHeight="1" x14ac:dyDescent="0.25">
      <c r="A3" s="1" t="s">
        <v>816</v>
      </c>
      <c r="B3" s="1" t="s">
        <v>817</v>
      </c>
      <c r="C3" t="s">
        <v>2365</v>
      </c>
      <c r="D3" t="s">
        <v>2360</v>
      </c>
      <c r="E3" t="s">
        <v>2362</v>
      </c>
      <c r="F3" t="s">
        <v>2363</v>
      </c>
      <c r="G3" t="s">
        <v>2361</v>
      </c>
      <c r="H3" t="s">
        <v>2364</v>
      </c>
      <c r="J3" s="232"/>
      <c r="K3" s="17" t="s">
        <v>2366</v>
      </c>
      <c r="L3" s="18" t="s">
        <v>2367</v>
      </c>
      <c r="M3" s="18" t="s">
        <v>2368</v>
      </c>
      <c r="N3" s="19" t="s">
        <v>2369</v>
      </c>
      <c r="O3" s="19" t="s">
        <v>2370</v>
      </c>
      <c r="P3" s="18" t="s">
        <v>2366</v>
      </c>
      <c r="Q3" s="18" t="s">
        <v>2367</v>
      </c>
      <c r="R3" s="18" t="s">
        <v>2368</v>
      </c>
      <c r="S3" s="16" t="s">
        <v>2369</v>
      </c>
      <c r="T3" s="16" t="s">
        <v>2370</v>
      </c>
      <c r="U3" s="20" t="s">
        <v>2371</v>
      </c>
      <c r="V3" s="20" t="s">
        <v>2372</v>
      </c>
    </row>
    <row r="4" spans="1:22" ht="15.75" x14ac:dyDescent="0.25">
      <c r="A4" t="s">
        <v>31</v>
      </c>
      <c r="B4" t="s">
        <v>1031</v>
      </c>
      <c r="C4" s="12">
        <v>459940092493</v>
      </c>
      <c r="D4" s="12">
        <v>428460847432</v>
      </c>
      <c r="E4" s="12">
        <v>427528624295</v>
      </c>
      <c r="F4" s="12">
        <v>545440298890</v>
      </c>
      <c r="G4" s="12">
        <v>311916651636.16467</v>
      </c>
      <c r="H4" s="12">
        <v>213955384857.8201</v>
      </c>
      <c r="J4" s="13" t="s">
        <v>1031</v>
      </c>
      <c r="K4" s="21">
        <f>C4/10^9</f>
        <v>459.94009249300001</v>
      </c>
      <c r="L4" s="21">
        <f>D4/10^9</f>
        <v>428.46084743199998</v>
      </c>
      <c r="M4" s="21">
        <f>E4/10^9</f>
        <v>427.52862429499999</v>
      </c>
      <c r="N4" s="22">
        <f>L4/K4</f>
        <v>0.93155794510025425</v>
      </c>
      <c r="O4" s="22">
        <f>M4/L4</f>
        <v>0.997824251287866</v>
      </c>
      <c r="P4" s="21">
        <f>G4/10^9</f>
        <v>311.91665163616466</v>
      </c>
      <c r="Q4" s="21">
        <f>G4/10^9</f>
        <v>311.91665163616466</v>
      </c>
      <c r="R4" s="21">
        <f>H4/10^9</f>
        <v>213.95538485782009</v>
      </c>
      <c r="S4" s="22">
        <f>Q4/P4</f>
        <v>1</v>
      </c>
      <c r="T4" s="22">
        <f>IFERROR(R4/Q4,0)</f>
        <v>0.68593768154253099</v>
      </c>
      <c r="U4" s="22">
        <f>(L4+Q4)/(K4+P4)</f>
        <v>0.95921620779965333</v>
      </c>
      <c r="V4" s="22">
        <f>(M4+R4)/(L4+Q4)</f>
        <v>0.86642828821808959</v>
      </c>
    </row>
    <row r="5" spans="1:22" ht="15.75" x14ac:dyDescent="0.25">
      <c r="A5" t="s">
        <v>75</v>
      </c>
      <c r="B5" t="s">
        <v>1307</v>
      </c>
      <c r="C5" s="12">
        <v>17420000000</v>
      </c>
      <c r="D5" s="12">
        <v>10581713250</v>
      </c>
      <c r="E5" s="12">
        <v>10436622429</v>
      </c>
      <c r="F5" s="12">
        <v>7375020806</v>
      </c>
      <c r="G5" s="12">
        <v>5820833416</v>
      </c>
      <c r="H5" s="12">
        <v>5820833416</v>
      </c>
      <c r="J5" s="13" t="s">
        <v>1307</v>
      </c>
      <c r="K5" s="21">
        <f t="shared" ref="K5:K23" si="0">C5/10^9</f>
        <v>17.420000000000002</v>
      </c>
      <c r="L5" s="21">
        <f t="shared" ref="L5:L23" si="1">D5/10^9</f>
        <v>10.58171325</v>
      </c>
      <c r="M5" s="21">
        <f t="shared" ref="M5:M23" si="2">E5/10^9</f>
        <v>10.436622429</v>
      </c>
      <c r="N5" s="22">
        <f t="shared" ref="N5:N24" si="3">L5/K5</f>
        <v>0.60744622560275541</v>
      </c>
      <c r="O5" s="22">
        <f t="shared" ref="O5:O24" si="4">M5/L5</f>
        <v>0.98628853215239032</v>
      </c>
      <c r="P5" s="21">
        <f t="shared" ref="P5:P23" si="5">G5/10^9</f>
        <v>5.8208334160000001</v>
      </c>
      <c r="Q5" s="21">
        <f t="shared" ref="Q5:Q23" si="6">G5/10^9</f>
        <v>5.8208334160000001</v>
      </c>
      <c r="R5" s="21">
        <f t="shared" ref="R5:R23" si="7">H5/10^9</f>
        <v>5.8208334160000001</v>
      </c>
      <c r="S5" s="22">
        <f t="shared" ref="S5" si="8">Q5/P5</f>
        <v>1</v>
      </c>
      <c r="T5" s="22">
        <f t="shared" ref="T5:T24" si="9">IFERROR(R5/Q5,0)</f>
        <v>1</v>
      </c>
      <c r="U5" s="22">
        <f t="shared" ref="U5:U23" si="10">(L5+Q5)/(K5+P5)</f>
        <v>0.70576413385880443</v>
      </c>
      <c r="V5" s="22">
        <f t="shared" ref="V5:V23" si="11">(M5+R5)/(L5+Q5)</f>
        <v>0.99115437230849335</v>
      </c>
    </row>
    <row r="6" spans="1:22" ht="30" x14ac:dyDescent="0.25">
      <c r="A6" t="s">
        <v>87</v>
      </c>
      <c r="B6" t="s">
        <v>1320</v>
      </c>
      <c r="C6" s="12">
        <v>96672542012</v>
      </c>
      <c r="D6" s="12">
        <v>50988728983</v>
      </c>
      <c r="E6" s="12">
        <v>50522375417</v>
      </c>
      <c r="F6" s="12">
        <v>0</v>
      </c>
      <c r="G6" s="12">
        <v>0</v>
      </c>
      <c r="H6" s="12">
        <v>0</v>
      </c>
      <c r="J6" s="14" t="s">
        <v>1320</v>
      </c>
      <c r="K6" s="21">
        <f t="shared" si="0"/>
        <v>96.672542011999994</v>
      </c>
      <c r="L6" s="21">
        <f t="shared" si="1"/>
        <v>50.988728983000001</v>
      </c>
      <c r="M6" s="21">
        <f t="shared" si="2"/>
        <v>50.522375416999999</v>
      </c>
      <c r="N6" s="22">
        <f t="shared" si="3"/>
        <v>0.5274375528127806</v>
      </c>
      <c r="O6" s="22">
        <f t="shared" si="4"/>
        <v>0.99085379111616045</v>
      </c>
      <c r="P6" s="21">
        <f t="shared" si="5"/>
        <v>0</v>
      </c>
      <c r="Q6" s="21">
        <f t="shared" si="6"/>
        <v>0</v>
      </c>
      <c r="R6" s="21">
        <f t="shared" si="7"/>
        <v>0</v>
      </c>
      <c r="S6" s="22">
        <f>IFERROR(Q6/P6,0)</f>
        <v>0</v>
      </c>
      <c r="T6" s="22">
        <f t="shared" si="9"/>
        <v>0</v>
      </c>
      <c r="U6" s="22">
        <f t="shared" si="10"/>
        <v>0.5274375528127806</v>
      </c>
      <c r="V6" s="22">
        <f t="shared" si="11"/>
        <v>0.99085379111616045</v>
      </c>
    </row>
    <row r="7" spans="1:22" ht="15.75" x14ac:dyDescent="0.25">
      <c r="A7" t="s">
        <v>97</v>
      </c>
      <c r="B7" t="s">
        <v>1665</v>
      </c>
      <c r="C7" s="12">
        <v>89415363000</v>
      </c>
      <c r="D7" s="12">
        <v>47117921095</v>
      </c>
      <c r="E7" s="12">
        <v>47099135826</v>
      </c>
      <c r="F7" s="12">
        <v>221250624191</v>
      </c>
      <c r="G7" s="12">
        <v>0</v>
      </c>
      <c r="H7" s="12">
        <v>0</v>
      </c>
      <c r="J7" s="13" t="s">
        <v>1665</v>
      </c>
      <c r="K7" s="21">
        <f t="shared" si="0"/>
        <v>89.415362999999999</v>
      </c>
      <c r="L7" s="21">
        <f t="shared" si="1"/>
        <v>47.117921095</v>
      </c>
      <c r="M7" s="21">
        <f t="shared" si="2"/>
        <v>47.099135826000001</v>
      </c>
      <c r="N7" s="22">
        <f t="shared" si="3"/>
        <v>0.52695554224837182</v>
      </c>
      <c r="O7" s="22">
        <f t="shared" si="4"/>
        <v>0.99960131371326588</v>
      </c>
      <c r="P7" s="21">
        <f t="shared" si="5"/>
        <v>0</v>
      </c>
      <c r="Q7" s="21">
        <f t="shared" si="6"/>
        <v>0</v>
      </c>
      <c r="R7" s="21">
        <f t="shared" si="7"/>
        <v>0</v>
      </c>
      <c r="S7" s="22">
        <f t="shared" ref="S7:S24" si="12">IFERROR(Q7/P7,0)</f>
        <v>0</v>
      </c>
      <c r="T7" s="22">
        <f t="shared" si="9"/>
        <v>0</v>
      </c>
      <c r="U7" s="22">
        <f t="shared" si="10"/>
        <v>0.52695554224837182</v>
      </c>
      <c r="V7" s="22">
        <f t="shared" si="11"/>
        <v>0.99960131371326588</v>
      </c>
    </row>
    <row r="8" spans="1:22" ht="15.75" x14ac:dyDescent="0.25">
      <c r="A8" t="s">
        <v>103</v>
      </c>
      <c r="B8" t="s">
        <v>1501</v>
      </c>
      <c r="C8" s="12">
        <v>11940131234</v>
      </c>
      <c r="D8" s="12">
        <v>9444006749</v>
      </c>
      <c r="E8" s="12">
        <v>8403099683</v>
      </c>
      <c r="F8" s="12">
        <v>0</v>
      </c>
      <c r="G8" s="12">
        <v>0</v>
      </c>
      <c r="H8" s="12">
        <v>0</v>
      </c>
      <c r="J8" s="13" t="s">
        <v>1501</v>
      </c>
      <c r="K8" s="21">
        <f t="shared" si="0"/>
        <v>11.940131234000001</v>
      </c>
      <c r="L8" s="21">
        <f t="shared" si="1"/>
        <v>9.4440067489999997</v>
      </c>
      <c r="M8" s="21">
        <f t="shared" si="2"/>
        <v>8.4030996830000007</v>
      </c>
      <c r="N8" s="22">
        <f t="shared" si="3"/>
        <v>0.79094664572092921</v>
      </c>
      <c r="O8" s="22">
        <f t="shared" si="4"/>
        <v>0.88978120265424232</v>
      </c>
      <c r="P8" s="21">
        <f t="shared" si="5"/>
        <v>0</v>
      </c>
      <c r="Q8" s="21">
        <f t="shared" si="6"/>
        <v>0</v>
      </c>
      <c r="R8" s="21">
        <f t="shared" si="7"/>
        <v>0</v>
      </c>
      <c r="S8" s="22">
        <f t="shared" si="12"/>
        <v>0</v>
      </c>
      <c r="T8" s="22">
        <f t="shared" si="9"/>
        <v>0</v>
      </c>
      <c r="U8" s="22">
        <f t="shared" si="10"/>
        <v>0.79094664572092921</v>
      </c>
      <c r="V8" s="22">
        <f t="shared" si="11"/>
        <v>0.88978120265424232</v>
      </c>
    </row>
    <row r="9" spans="1:22" ht="30" x14ac:dyDescent="0.25">
      <c r="A9" t="s">
        <v>119</v>
      </c>
      <c r="B9" t="s">
        <v>885</v>
      </c>
      <c r="C9" s="12">
        <v>208794339509</v>
      </c>
      <c r="D9" s="12">
        <v>168279858151</v>
      </c>
      <c r="E9" s="12">
        <v>121856777648</v>
      </c>
      <c r="F9" s="12">
        <v>285401627429</v>
      </c>
      <c r="G9" s="12">
        <v>213029345417.95255</v>
      </c>
      <c r="H9" s="12">
        <v>63650421399.304565</v>
      </c>
      <c r="J9" s="14" t="s">
        <v>885</v>
      </c>
      <c r="K9" s="21">
        <f t="shared" si="0"/>
        <v>208.794339509</v>
      </c>
      <c r="L9" s="21">
        <f t="shared" si="1"/>
        <v>168.27985815100001</v>
      </c>
      <c r="M9" s="21">
        <f t="shared" si="2"/>
        <v>121.856777648</v>
      </c>
      <c r="N9" s="22">
        <f t="shared" si="3"/>
        <v>0.80595986723934332</v>
      </c>
      <c r="O9" s="22">
        <f t="shared" si="4"/>
        <v>0.7241316874575453</v>
      </c>
      <c r="P9" s="21">
        <f t="shared" si="5"/>
        <v>213.02934541795256</v>
      </c>
      <c r="Q9" s="21">
        <f t="shared" si="6"/>
        <v>213.02934541795256</v>
      </c>
      <c r="R9" s="21">
        <f t="shared" si="7"/>
        <v>63.650421399304562</v>
      </c>
      <c r="S9" s="22">
        <f t="shared" si="12"/>
        <v>1</v>
      </c>
      <c r="T9" s="22">
        <f t="shared" si="9"/>
        <v>0.29878710500858802</v>
      </c>
      <c r="U9" s="22">
        <f t="shared" si="10"/>
        <v>0.90395399119180353</v>
      </c>
      <c r="V9" s="22">
        <f t="shared" si="11"/>
        <v>0.48650071204945122</v>
      </c>
    </row>
    <row r="10" spans="1:22" ht="15.75" x14ac:dyDescent="0.25">
      <c r="A10" t="s">
        <v>177</v>
      </c>
      <c r="B10" t="s">
        <v>960</v>
      </c>
      <c r="C10" s="12">
        <v>42236275222</v>
      </c>
      <c r="D10" s="12">
        <v>38065833849</v>
      </c>
      <c r="E10" s="12">
        <v>37027547060</v>
      </c>
      <c r="F10" s="12">
        <v>71351933933</v>
      </c>
      <c r="G10" s="12">
        <v>63682638667</v>
      </c>
      <c r="H10" s="12">
        <v>43641018133</v>
      </c>
      <c r="J10" s="13" t="s">
        <v>960</v>
      </c>
      <c r="K10" s="21">
        <f t="shared" si="0"/>
        <v>42.236275222000003</v>
      </c>
      <c r="L10" s="21">
        <f t="shared" si="1"/>
        <v>38.065833849000001</v>
      </c>
      <c r="M10" s="21">
        <f t="shared" si="2"/>
        <v>37.027547060000003</v>
      </c>
      <c r="N10" s="22">
        <f t="shared" si="3"/>
        <v>0.90125925283232111</v>
      </c>
      <c r="O10" s="22">
        <f t="shared" si="4"/>
        <v>0.97272391843250605</v>
      </c>
      <c r="P10" s="21">
        <f t="shared" si="5"/>
        <v>63.682638666999999</v>
      </c>
      <c r="Q10" s="21">
        <f t="shared" si="6"/>
        <v>63.682638666999999</v>
      </c>
      <c r="R10" s="21">
        <f t="shared" si="7"/>
        <v>43.641018133000003</v>
      </c>
      <c r="S10" s="22">
        <f t="shared" si="12"/>
        <v>1</v>
      </c>
      <c r="T10" s="22">
        <f t="shared" si="9"/>
        <v>0.68528909992566844</v>
      </c>
      <c r="U10" s="22">
        <f t="shared" si="10"/>
        <v>0.96062609386865017</v>
      </c>
      <c r="V10" s="22">
        <f t="shared" si="11"/>
        <v>0.79282335349373267</v>
      </c>
    </row>
    <row r="11" spans="1:22" ht="15.75" x14ac:dyDescent="0.25">
      <c r="A11" t="s">
        <v>202</v>
      </c>
      <c r="B11" t="s">
        <v>1336</v>
      </c>
      <c r="C11" s="12">
        <v>509945360855</v>
      </c>
      <c r="D11" s="12">
        <v>445902363145</v>
      </c>
      <c r="E11" s="12">
        <v>445651845650</v>
      </c>
      <c r="F11" s="12">
        <v>1030923673548</v>
      </c>
      <c r="G11" s="12">
        <v>1241093474865</v>
      </c>
      <c r="H11" s="12">
        <v>1241093474865</v>
      </c>
      <c r="J11" s="13" t="s">
        <v>1336</v>
      </c>
      <c r="K11" s="21">
        <f t="shared" si="0"/>
        <v>509.94536085499999</v>
      </c>
      <c r="L11" s="21">
        <f t="shared" si="1"/>
        <v>445.90236314499998</v>
      </c>
      <c r="M11" s="21">
        <f t="shared" si="2"/>
        <v>445.65184564999998</v>
      </c>
      <c r="N11" s="22">
        <f t="shared" si="3"/>
        <v>0.87441203974750881</v>
      </c>
      <c r="O11" s="22">
        <f t="shared" si="4"/>
        <v>0.99943817858861961</v>
      </c>
      <c r="P11" s="21">
        <f t="shared" si="5"/>
        <v>1241.093474865</v>
      </c>
      <c r="Q11" s="21">
        <f t="shared" si="6"/>
        <v>1241.093474865</v>
      </c>
      <c r="R11" s="21">
        <f t="shared" si="7"/>
        <v>1241.093474865</v>
      </c>
      <c r="S11" s="22">
        <f t="shared" si="12"/>
        <v>1</v>
      </c>
      <c r="T11" s="22">
        <f t="shared" si="9"/>
        <v>1</v>
      </c>
      <c r="U11" s="22">
        <f t="shared" si="10"/>
        <v>0.96342571255213394</v>
      </c>
      <c r="V11" s="22">
        <f t="shared" si="11"/>
        <v>0.99985150082213869</v>
      </c>
    </row>
    <row r="12" spans="1:22" ht="30" x14ac:dyDescent="0.25">
      <c r="A12" t="s">
        <v>218</v>
      </c>
      <c r="B12" t="s">
        <v>1254</v>
      </c>
      <c r="C12" s="12">
        <v>2154202245726</v>
      </c>
      <c r="D12" s="12">
        <v>1716584273123.572</v>
      </c>
      <c r="E12" s="12">
        <v>1356837535451.572</v>
      </c>
      <c r="F12" s="12">
        <v>1409449738170</v>
      </c>
      <c r="G12" s="12">
        <v>1187124575753.3826</v>
      </c>
      <c r="H12" s="12">
        <v>1121345412995.5684</v>
      </c>
      <c r="J12" s="14" t="s">
        <v>1254</v>
      </c>
      <c r="K12" s="21">
        <f t="shared" si="0"/>
        <v>2154.202245726</v>
      </c>
      <c r="L12" s="21">
        <f t="shared" si="1"/>
        <v>1716.5842731235721</v>
      </c>
      <c r="M12" s="21">
        <f t="shared" si="2"/>
        <v>1356.837535451572</v>
      </c>
      <c r="N12" s="22">
        <f t="shared" si="3"/>
        <v>0.79685381283457724</v>
      </c>
      <c r="O12" s="22">
        <f t="shared" si="4"/>
        <v>0.79042873495666532</v>
      </c>
      <c r="P12" s="21">
        <f t="shared" si="5"/>
        <v>1187.1245757533825</v>
      </c>
      <c r="Q12" s="21">
        <f t="shared" si="6"/>
        <v>1187.1245757533825</v>
      </c>
      <c r="R12" s="21">
        <f t="shared" si="7"/>
        <v>1121.3454129955683</v>
      </c>
      <c r="S12" s="22">
        <f t="shared" si="12"/>
        <v>1</v>
      </c>
      <c r="T12" s="22">
        <f t="shared" si="9"/>
        <v>0.94458950298786548</v>
      </c>
      <c r="U12" s="22">
        <f t="shared" si="10"/>
        <v>0.86902868351900064</v>
      </c>
      <c r="V12" s="22">
        <f t="shared" si="11"/>
        <v>0.8534543500825188</v>
      </c>
    </row>
    <row r="13" spans="1:22" ht="30" x14ac:dyDescent="0.25">
      <c r="A13" t="s">
        <v>275</v>
      </c>
      <c r="B13" t="s">
        <v>1182</v>
      </c>
      <c r="C13" s="12">
        <v>1908380458</v>
      </c>
      <c r="D13" s="12">
        <v>1878600000</v>
      </c>
      <c r="E13" s="12">
        <v>1842410873</v>
      </c>
      <c r="F13" s="12">
        <v>304446058642</v>
      </c>
      <c r="G13" s="12">
        <v>304361094752.47144</v>
      </c>
      <c r="H13" s="12">
        <v>269549133334.66962</v>
      </c>
      <c r="J13" s="14" t="s">
        <v>1182</v>
      </c>
      <c r="K13" s="21">
        <f t="shared" si="0"/>
        <v>1.9083804579999999</v>
      </c>
      <c r="L13" s="21">
        <f t="shared" si="1"/>
        <v>1.8786</v>
      </c>
      <c r="M13" s="21">
        <f t="shared" si="2"/>
        <v>1.8424108729999999</v>
      </c>
      <c r="N13" s="22">
        <f t="shared" si="3"/>
        <v>0.98439490517985595</v>
      </c>
      <c r="O13" s="22">
        <f t="shared" si="4"/>
        <v>0.98073611891834345</v>
      </c>
      <c r="P13" s="21">
        <f t="shared" si="5"/>
        <v>304.36109475247144</v>
      </c>
      <c r="Q13" s="21">
        <f t="shared" si="6"/>
        <v>304.36109475247144</v>
      </c>
      <c r="R13" s="21">
        <f t="shared" si="7"/>
        <v>269.54913333466959</v>
      </c>
      <c r="S13" s="22">
        <f t="shared" si="12"/>
        <v>1</v>
      </c>
      <c r="T13" s="22">
        <f t="shared" si="9"/>
        <v>0.88562282756239441</v>
      </c>
      <c r="U13" s="22">
        <f t="shared" si="10"/>
        <v>0.99990276387165411</v>
      </c>
      <c r="V13" s="22">
        <f t="shared" si="11"/>
        <v>0.88620629153588648</v>
      </c>
    </row>
    <row r="14" spans="1:22" ht="15.75" x14ac:dyDescent="0.25">
      <c r="A14" t="s">
        <v>281</v>
      </c>
      <c r="B14" t="s">
        <v>1495</v>
      </c>
      <c r="C14" s="12">
        <v>38955689372</v>
      </c>
      <c r="D14" s="12">
        <v>20876119330</v>
      </c>
      <c r="E14" s="12">
        <v>21669998044</v>
      </c>
      <c r="F14" s="12">
        <v>3687510403</v>
      </c>
      <c r="G14" s="12">
        <v>5507337400</v>
      </c>
      <c r="H14" s="12">
        <v>5300130177</v>
      </c>
      <c r="J14" s="13" t="s">
        <v>1495</v>
      </c>
      <c r="K14" s="21">
        <f t="shared" si="0"/>
        <v>38.955689372000002</v>
      </c>
      <c r="L14" s="21">
        <f t="shared" si="1"/>
        <v>20.876119330000002</v>
      </c>
      <c r="M14" s="21">
        <f t="shared" si="2"/>
        <v>21.669998044</v>
      </c>
      <c r="N14" s="22">
        <f t="shared" si="3"/>
        <v>0.53589397765875579</v>
      </c>
      <c r="O14" s="22">
        <f t="shared" si="4"/>
        <v>1.0380280789475635</v>
      </c>
      <c r="P14" s="21">
        <f t="shared" si="5"/>
        <v>5.5073373999999999</v>
      </c>
      <c r="Q14" s="21">
        <f t="shared" si="6"/>
        <v>5.5073373999999999</v>
      </c>
      <c r="R14" s="21">
        <f t="shared" si="7"/>
        <v>5.3001301769999998</v>
      </c>
      <c r="S14" s="22">
        <f t="shared" si="12"/>
        <v>1</v>
      </c>
      <c r="T14" s="22">
        <f t="shared" si="9"/>
        <v>0.96237615240351893</v>
      </c>
      <c r="U14" s="22">
        <f t="shared" si="10"/>
        <v>0.59337968297323906</v>
      </c>
      <c r="V14" s="22">
        <f t="shared" si="11"/>
        <v>1.0222363391197677</v>
      </c>
    </row>
    <row r="15" spans="1:22" ht="15.75" x14ac:dyDescent="0.25">
      <c r="A15" t="s">
        <v>293</v>
      </c>
      <c r="B15" t="s">
        <v>1206</v>
      </c>
      <c r="C15" s="12">
        <v>1127101824732</v>
      </c>
      <c r="D15" s="12">
        <v>517142924180</v>
      </c>
      <c r="E15" s="12">
        <v>512857473559</v>
      </c>
      <c r="F15" s="12">
        <v>2222493042702</v>
      </c>
      <c r="G15" s="12">
        <v>1742774414169.9875</v>
      </c>
      <c r="H15" s="12">
        <v>827292034886.87463</v>
      </c>
      <c r="J15" s="13" t="s">
        <v>1206</v>
      </c>
      <c r="K15" s="21">
        <f t="shared" si="0"/>
        <v>1127.1018247320001</v>
      </c>
      <c r="L15" s="21">
        <f t="shared" si="1"/>
        <v>517.14292418000002</v>
      </c>
      <c r="M15" s="21">
        <f t="shared" si="2"/>
        <v>512.85747355900003</v>
      </c>
      <c r="N15" s="22">
        <f t="shared" si="3"/>
        <v>0.4588253810191153</v>
      </c>
      <c r="O15" s="22">
        <f t="shared" si="4"/>
        <v>0.99171321810542967</v>
      </c>
      <c r="P15" s="21">
        <f t="shared" si="5"/>
        <v>1742.7744141699875</v>
      </c>
      <c r="Q15" s="21">
        <f t="shared" si="6"/>
        <v>1742.7744141699875</v>
      </c>
      <c r="R15" s="21">
        <f t="shared" si="7"/>
        <v>827.2920348868746</v>
      </c>
      <c r="S15" s="22">
        <f t="shared" si="12"/>
        <v>1</v>
      </c>
      <c r="T15" s="22">
        <f t="shared" si="9"/>
        <v>0.47469829035841116</v>
      </c>
      <c r="U15" s="22">
        <f t="shared" si="10"/>
        <v>0.78746160120640951</v>
      </c>
      <c r="V15" s="22">
        <f t="shared" si="11"/>
        <v>0.59300819800088167</v>
      </c>
    </row>
    <row r="16" spans="1:22" ht="30" x14ac:dyDescent="0.25">
      <c r="A16" t="s">
        <v>465</v>
      </c>
      <c r="B16" t="s">
        <v>871</v>
      </c>
      <c r="C16" s="12">
        <v>140947439000</v>
      </c>
      <c r="D16" s="12">
        <v>107223238610</v>
      </c>
      <c r="E16" s="12">
        <v>107133324786</v>
      </c>
      <c r="F16" s="12">
        <v>44250124838</v>
      </c>
      <c r="G16" s="12">
        <v>0</v>
      </c>
      <c r="H16" s="12">
        <v>0</v>
      </c>
      <c r="J16" s="14" t="s">
        <v>871</v>
      </c>
      <c r="K16" s="21">
        <f t="shared" si="0"/>
        <v>140.947439</v>
      </c>
      <c r="L16" s="21">
        <f t="shared" si="1"/>
        <v>107.22323861</v>
      </c>
      <c r="M16" s="21">
        <f t="shared" si="2"/>
        <v>107.133324786</v>
      </c>
      <c r="N16" s="22">
        <f t="shared" si="3"/>
        <v>0.76073208119801305</v>
      </c>
      <c r="O16" s="22">
        <f t="shared" si="4"/>
        <v>0.99916143342464192</v>
      </c>
      <c r="P16" s="21">
        <f t="shared" si="5"/>
        <v>0</v>
      </c>
      <c r="Q16" s="21">
        <f t="shared" si="6"/>
        <v>0</v>
      </c>
      <c r="R16" s="21">
        <f t="shared" si="7"/>
        <v>0</v>
      </c>
      <c r="S16" s="22">
        <f t="shared" si="12"/>
        <v>0</v>
      </c>
      <c r="T16" s="22">
        <f t="shared" si="9"/>
        <v>0</v>
      </c>
      <c r="U16" s="22">
        <f t="shared" si="10"/>
        <v>0.76073208119801305</v>
      </c>
      <c r="V16" s="22">
        <f t="shared" si="11"/>
        <v>0.99916143342464192</v>
      </c>
    </row>
    <row r="17" spans="1:22" ht="15.75" x14ac:dyDescent="0.25">
      <c r="A17" t="s">
        <v>475</v>
      </c>
      <c r="B17" t="s">
        <v>951</v>
      </c>
      <c r="C17" s="12">
        <v>11793602742</v>
      </c>
      <c r="D17" s="12">
        <v>9300869705</v>
      </c>
      <c r="E17" s="12">
        <v>9168737837</v>
      </c>
      <c r="F17" s="12">
        <v>0</v>
      </c>
      <c r="G17" s="12">
        <v>0</v>
      </c>
      <c r="H17" s="12">
        <v>0</v>
      </c>
      <c r="J17" s="13" t="s">
        <v>951</v>
      </c>
      <c r="K17" s="21">
        <f t="shared" si="0"/>
        <v>11.793602741999999</v>
      </c>
      <c r="L17" s="21">
        <f t="shared" si="1"/>
        <v>9.3008697050000002</v>
      </c>
      <c r="M17" s="21">
        <f t="shared" si="2"/>
        <v>9.1687378370000001</v>
      </c>
      <c r="N17" s="22">
        <f t="shared" si="3"/>
        <v>0.78863684901622577</v>
      </c>
      <c r="O17" s="22">
        <f t="shared" si="4"/>
        <v>0.98579360079316369</v>
      </c>
      <c r="P17" s="21">
        <f t="shared" si="5"/>
        <v>0</v>
      </c>
      <c r="Q17" s="21">
        <f t="shared" si="6"/>
        <v>0</v>
      </c>
      <c r="R17" s="21">
        <f t="shared" si="7"/>
        <v>0</v>
      </c>
      <c r="S17" s="22">
        <f t="shared" si="12"/>
        <v>0</v>
      </c>
      <c r="T17" s="22">
        <f t="shared" si="9"/>
        <v>0</v>
      </c>
      <c r="U17" s="22">
        <f t="shared" si="10"/>
        <v>0.78863684901622577</v>
      </c>
      <c r="V17" s="22">
        <f t="shared" si="11"/>
        <v>0.98579360079316369</v>
      </c>
    </row>
    <row r="18" spans="1:22" ht="30" x14ac:dyDescent="0.25">
      <c r="A18" t="s">
        <v>485</v>
      </c>
      <c r="B18" t="s">
        <v>1396</v>
      </c>
      <c r="C18" s="12">
        <v>3405606549</v>
      </c>
      <c r="D18" s="12">
        <v>4162159883</v>
      </c>
      <c r="E18" s="12">
        <v>3888659595</v>
      </c>
      <c r="F18" s="12">
        <v>0</v>
      </c>
      <c r="G18" s="12">
        <v>0</v>
      </c>
      <c r="H18" s="12">
        <v>0</v>
      </c>
      <c r="J18" s="14" t="s">
        <v>1396</v>
      </c>
      <c r="K18" s="21">
        <f t="shared" si="0"/>
        <v>3.4056065489999998</v>
      </c>
      <c r="L18" s="21">
        <f t="shared" si="1"/>
        <v>4.1621598830000002</v>
      </c>
      <c r="M18" s="21">
        <f t="shared" si="2"/>
        <v>3.888659595</v>
      </c>
      <c r="N18" s="22">
        <f t="shared" si="3"/>
        <v>1.2221493654991207</v>
      </c>
      <c r="O18" s="22">
        <f t="shared" si="4"/>
        <v>0.9342888558613307</v>
      </c>
      <c r="P18" s="21">
        <f t="shared" si="5"/>
        <v>0</v>
      </c>
      <c r="Q18" s="21">
        <f t="shared" si="6"/>
        <v>0</v>
      </c>
      <c r="R18" s="21">
        <f t="shared" si="7"/>
        <v>0</v>
      </c>
      <c r="S18" s="22">
        <f t="shared" si="12"/>
        <v>0</v>
      </c>
      <c r="T18" s="22">
        <f t="shared" si="9"/>
        <v>0</v>
      </c>
      <c r="U18" s="22">
        <f t="shared" si="10"/>
        <v>1.2221493654991207</v>
      </c>
      <c r="V18" s="22">
        <f t="shared" si="11"/>
        <v>0.9342888558613307</v>
      </c>
    </row>
    <row r="19" spans="1:22" ht="15.75" x14ac:dyDescent="0.25">
      <c r="A19" t="s">
        <v>491</v>
      </c>
      <c r="B19" t="s">
        <v>861</v>
      </c>
      <c r="C19" s="12">
        <v>2445846932331</v>
      </c>
      <c r="D19" s="12">
        <v>2476886114009.5</v>
      </c>
      <c r="E19" s="12">
        <v>2458508281064.9512</v>
      </c>
      <c r="F19" s="12">
        <v>470452577239.00006</v>
      </c>
      <c r="G19" s="12">
        <v>58375579554</v>
      </c>
      <c r="H19" s="12">
        <v>58375579554</v>
      </c>
      <c r="J19" s="13" t="s">
        <v>861</v>
      </c>
      <c r="K19" s="21">
        <f t="shared" si="0"/>
        <v>2445.8469323310001</v>
      </c>
      <c r="L19" s="21">
        <f t="shared" si="1"/>
        <v>2476.8861140095</v>
      </c>
      <c r="M19" s="21">
        <f t="shared" si="2"/>
        <v>2458.508281064951</v>
      </c>
      <c r="N19" s="22">
        <f t="shared" si="3"/>
        <v>1.0126905659009979</v>
      </c>
      <c r="O19" s="22">
        <f t="shared" si="4"/>
        <v>0.99258026727970972</v>
      </c>
      <c r="P19" s="21">
        <f t="shared" si="5"/>
        <v>58.375579553999998</v>
      </c>
      <c r="Q19" s="21">
        <f t="shared" si="6"/>
        <v>58.375579553999998</v>
      </c>
      <c r="R19" s="21">
        <f t="shared" si="7"/>
        <v>58.375579553999998</v>
      </c>
      <c r="S19" s="22">
        <f t="shared" si="12"/>
        <v>1</v>
      </c>
      <c r="T19" s="22">
        <f t="shared" si="9"/>
        <v>1</v>
      </c>
      <c r="U19" s="22">
        <f t="shared" si="10"/>
        <v>1.0123947379001621</v>
      </c>
      <c r="V19" s="22">
        <f t="shared" si="11"/>
        <v>0.99275111007624717</v>
      </c>
    </row>
    <row r="20" spans="1:22" ht="15.75" x14ac:dyDescent="0.25">
      <c r="A20" t="s">
        <v>664</v>
      </c>
      <c r="B20" t="s">
        <v>913</v>
      </c>
      <c r="C20" s="12">
        <v>115295415695</v>
      </c>
      <c r="D20" s="12">
        <v>111492908487</v>
      </c>
      <c r="E20" s="12">
        <v>110141546910</v>
      </c>
      <c r="F20" s="12">
        <v>71685035786</v>
      </c>
      <c r="G20" s="12">
        <v>46828051673</v>
      </c>
      <c r="H20" s="12">
        <v>26877628491</v>
      </c>
      <c r="J20" s="13" t="s">
        <v>913</v>
      </c>
      <c r="K20" s="21">
        <f t="shared" si="0"/>
        <v>115.295415695</v>
      </c>
      <c r="L20" s="21">
        <f t="shared" si="1"/>
        <v>111.49290848699999</v>
      </c>
      <c r="M20" s="21">
        <f t="shared" si="2"/>
        <v>110.14154691</v>
      </c>
      <c r="N20" s="22">
        <f t="shared" si="3"/>
        <v>0.96701944144892038</v>
      </c>
      <c r="O20" s="22">
        <f t="shared" si="4"/>
        <v>0.98787939434589633</v>
      </c>
      <c r="P20" s="21">
        <f t="shared" si="5"/>
        <v>46.828051672999997</v>
      </c>
      <c r="Q20" s="21">
        <f t="shared" si="6"/>
        <v>46.828051672999997</v>
      </c>
      <c r="R20" s="21">
        <f t="shared" si="7"/>
        <v>26.877628490999999</v>
      </c>
      <c r="S20" s="22">
        <f t="shared" si="12"/>
        <v>1</v>
      </c>
      <c r="T20" s="22">
        <f t="shared" si="9"/>
        <v>0.57396426993560012</v>
      </c>
      <c r="U20" s="22">
        <f t="shared" si="10"/>
        <v>0.97654560891318221</v>
      </c>
      <c r="V20" s="22">
        <f t="shared" si="11"/>
        <v>0.86545189760425723</v>
      </c>
    </row>
    <row r="21" spans="1:22" ht="15.75" x14ac:dyDescent="0.25">
      <c r="A21" t="s">
        <v>676</v>
      </c>
      <c r="B21" t="s">
        <v>990</v>
      </c>
      <c r="C21" s="12">
        <v>240970302848</v>
      </c>
      <c r="D21" s="12">
        <v>244962085981</v>
      </c>
      <c r="E21" s="12">
        <v>237188528837</v>
      </c>
      <c r="F21" s="12">
        <v>27964690550</v>
      </c>
      <c r="G21" s="12">
        <v>41751662323</v>
      </c>
      <c r="H21" s="12">
        <v>27829264750</v>
      </c>
      <c r="J21" s="13" t="s">
        <v>990</v>
      </c>
      <c r="K21" s="21">
        <f t="shared" si="0"/>
        <v>240.97030284799999</v>
      </c>
      <c r="L21" s="21">
        <f t="shared" si="1"/>
        <v>244.962085981</v>
      </c>
      <c r="M21" s="21">
        <f t="shared" si="2"/>
        <v>237.18852883700001</v>
      </c>
      <c r="N21" s="22">
        <f t="shared" si="3"/>
        <v>1.0165654567630185</v>
      </c>
      <c r="O21" s="22">
        <f t="shared" si="4"/>
        <v>0.96826628450329688</v>
      </c>
      <c r="P21" s="21">
        <f t="shared" si="5"/>
        <v>41.751662322999998</v>
      </c>
      <c r="Q21" s="21">
        <f t="shared" si="6"/>
        <v>41.751662322999998</v>
      </c>
      <c r="R21" s="21">
        <f t="shared" si="7"/>
        <v>27.82926475</v>
      </c>
      <c r="S21" s="22">
        <f t="shared" si="12"/>
        <v>1</v>
      </c>
      <c r="T21" s="22">
        <f t="shared" si="9"/>
        <v>0.66654267642583231</v>
      </c>
      <c r="U21" s="22">
        <f t="shared" si="10"/>
        <v>1.0141191121481687</v>
      </c>
      <c r="V21" s="22">
        <f t="shared" si="11"/>
        <v>0.92432886512998347</v>
      </c>
    </row>
    <row r="22" spans="1:22" ht="15.75" x14ac:dyDescent="0.25">
      <c r="A22" t="s">
        <v>702</v>
      </c>
      <c r="B22" t="s">
        <v>1521</v>
      </c>
      <c r="C22" s="12">
        <v>65523177974</v>
      </c>
      <c r="D22" s="12">
        <v>54548967760</v>
      </c>
      <c r="E22" s="12">
        <v>54159851886</v>
      </c>
      <c r="F22" s="12">
        <v>0</v>
      </c>
      <c r="G22" s="12">
        <v>0</v>
      </c>
      <c r="H22" s="12">
        <v>0</v>
      </c>
      <c r="J22" s="13" t="s">
        <v>1521</v>
      </c>
      <c r="K22" s="21">
        <f t="shared" si="0"/>
        <v>65.523177974000006</v>
      </c>
      <c r="L22" s="21">
        <f t="shared" si="1"/>
        <v>54.548967759999996</v>
      </c>
      <c r="M22" s="21">
        <f t="shared" si="2"/>
        <v>54.159851885999998</v>
      </c>
      <c r="N22" s="22">
        <f t="shared" si="3"/>
        <v>0.83251407283153078</v>
      </c>
      <c r="O22" s="22">
        <f t="shared" si="4"/>
        <v>0.99286666842694449</v>
      </c>
      <c r="P22" s="21">
        <f t="shared" si="5"/>
        <v>0</v>
      </c>
      <c r="Q22" s="21">
        <f t="shared" si="6"/>
        <v>0</v>
      </c>
      <c r="R22" s="21">
        <f t="shared" si="7"/>
        <v>0</v>
      </c>
      <c r="S22" s="22">
        <f t="shared" si="12"/>
        <v>0</v>
      </c>
      <c r="T22" s="22">
        <f t="shared" si="9"/>
        <v>0</v>
      </c>
      <c r="U22" s="22">
        <f t="shared" si="10"/>
        <v>0.83251407283153078</v>
      </c>
      <c r="V22" s="22">
        <f t="shared" si="11"/>
        <v>0.99286666842694449</v>
      </c>
    </row>
    <row r="23" spans="1:22" ht="30" x14ac:dyDescent="0.25">
      <c r="A23" t="s">
        <v>714</v>
      </c>
      <c r="B23" t="s">
        <v>1964</v>
      </c>
      <c r="C23" s="12">
        <v>67491000000</v>
      </c>
      <c r="D23" s="12">
        <v>65864405400</v>
      </c>
      <c r="E23" s="12">
        <v>59002626332</v>
      </c>
      <c r="F23" s="12">
        <v>0</v>
      </c>
      <c r="G23" s="12">
        <v>0</v>
      </c>
      <c r="H23" s="12">
        <v>0</v>
      </c>
      <c r="J23" s="14" t="s">
        <v>1964</v>
      </c>
      <c r="K23" s="21">
        <f t="shared" si="0"/>
        <v>67.491</v>
      </c>
      <c r="L23" s="21">
        <f t="shared" si="1"/>
        <v>65.864405399999995</v>
      </c>
      <c r="M23" s="21">
        <f t="shared" si="2"/>
        <v>59.002626331999998</v>
      </c>
      <c r="N23" s="22">
        <f t="shared" si="3"/>
        <v>0.97589908876739118</v>
      </c>
      <c r="O23" s="22">
        <f t="shared" si="4"/>
        <v>0.89581961567362756</v>
      </c>
      <c r="P23" s="21">
        <f t="shared" si="5"/>
        <v>0</v>
      </c>
      <c r="Q23" s="21">
        <f t="shared" si="6"/>
        <v>0</v>
      </c>
      <c r="R23" s="21">
        <f t="shared" si="7"/>
        <v>0</v>
      </c>
      <c r="S23" s="22">
        <f t="shared" si="12"/>
        <v>0</v>
      </c>
      <c r="T23" s="22">
        <f t="shared" si="9"/>
        <v>0</v>
      </c>
      <c r="U23" s="22">
        <f t="shared" si="10"/>
        <v>0.97589908876739118</v>
      </c>
      <c r="V23" s="22">
        <f t="shared" si="11"/>
        <v>0.89581961567362756</v>
      </c>
    </row>
    <row r="24" spans="1:22" ht="15.75" x14ac:dyDescent="0.25">
      <c r="A24" t="s">
        <v>793</v>
      </c>
      <c r="C24" s="12">
        <v>7849805721752</v>
      </c>
      <c r="D24" s="12">
        <v>6529763939123.0723</v>
      </c>
      <c r="E24" s="12">
        <v>6080925003183.5234</v>
      </c>
      <c r="F24" s="12">
        <v>6716171957127</v>
      </c>
      <c r="G24" s="12">
        <v>5222265659627.959</v>
      </c>
      <c r="H24" s="12">
        <v>3904730316860.2368</v>
      </c>
      <c r="J24" s="15" t="s">
        <v>2373</v>
      </c>
      <c r="K24" s="23">
        <f>SUM(K4:K23)</f>
        <v>7849.805721752</v>
      </c>
      <c r="L24" s="23">
        <f>SUM(L4:L23)</f>
        <v>6529.7639391230723</v>
      </c>
      <c r="M24" s="23">
        <f>SUM(M4:M23)</f>
        <v>6080.9250031835227</v>
      </c>
      <c r="N24" s="24">
        <f t="shared" si="3"/>
        <v>0.8318376493100893</v>
      </c>
      <c r="O24" s="24">
        <f t="shared" si="4"/>
        <v>0.93126260916564962</v>
      </c>
      <c r="P24" s="23">
        <f>SUM(P4:P23)</f>
        <v>5222.2656596279585</v>
      </c>
      <c r="Q24" s="23">
        <f>SUM(Q4:Q23)</f>
        <v>5222.2656596279585</v>
      </c>
      <c r="R24" s="23">
        <f>SUM(R4:R23)</f>
        <v>3904.7303168602371</v>
      </c>
      <c r="S24" s="24">
        <f t="shared" si="12"/>
        <v>1</v>
      </c>
      <c r="T24" s="24">
        <f t="shared" si="9"/>
        <v>0.74770809670728533</v>
      </c>
      <c r="U24" s="24">
        <f>(L24+Q24)/(K24+P24)</f>
        <v>0.89901816291263414</v>
      </c>
      <c r="V24" s="24">
        <f>(M24+R24)/(L24+Q24)</f>
        <v>0.84969623639349956</v>
      </c>
    </row>
  </sheetData>
  <mergeCells count="4">
    <mergeCell ref="K2:O2"/>
    <mergeCell ref="P2:T2"/>
    <mergeCell ref="J2:J3"/>
    <mergeCell ref="U2:V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F0EDD-2298-4ADA-93EB-C6CE22B10956}">
  <dimension ref="B3:E4"/>
  <sheetViews>
    <sheetView workbookViewId="0">
      <selection activeCell="F11" sqref="F11"/>
    </sheetView>
  </sheetViews>
  <sheetFormatPr defaultRowHeight="15" x14ac:dyDescent="0.25"/>
  <cols>
    <col min="2" max="2" width="36.85546875" bestFit="1" customWidth="1"/>
    <col min="3" max="5" width="10.42578125" bestFit="1" customWidth="1"/>
  </cols>
  <sheetData>
    <row r="3" spans="2:5" x14ac:dyDescent="0.25">
      <c r="B3" s="202" t="s">
        <v>2577</v>
      </c>
      <c r="C3" s="202" t="s">
        <v>1</v>
      </c>
      <c r="D3" s="202" t="s">
        <v>2</v>
      </c>
      <c r="E3" s="202" t="s">
        <v>3</v>
      </c>
    </row>
    <row r="4" spans="2:5" x14ac:dyDescent="0.25">
      <c r="B4" s="202" t="s">
        <v>2576</v>
      </c>
      <c r="C4" s="203">
        <v>15331.015132990815</v>
      </c>
      <c r="D4" s="203">
        <v>8244.5999932891045</v>
      </c>
      <c r="E4" s="203">
        <v>6881.6998558676196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DB43-EFDC-446E-953D-70770A8A059E}">
  <dimension ref="A3:F24"/>
  <sheetViews>
    <sheetView workbookViewId="0">
      <selection activeCell="B4" sqref="B4:F24"/>
    </sheetView>
  </sheetViews>
  <sheetFormatPr defaultRowHeight="15" x14ac:dyDescent="0.25"/>
  <cols>
    <col min="1" max="1" width="73.7109375" bestFit="1" customWidth="1"/>
    <col min="2" max="6" width="17.5703125" bestFit="1" customWidth="1"/>
  </cols>
  <sheetData>
    <row r="3" spans="1:6" x14ac:dyDescent="0.25">
      <c r="A3" s="1" t="s">
        <v>2501</v>
      </c>
      <c r="B3" t="s">
        <v>811</v>
      </c>
      <c r="C3" t="s">
        <v>2578</v>
      </c>
      <c r="D3" t="s">
        <v>2579</v>
      </c>
      <c r="E3" t="s">
        <v>2580</v>
      </c>
      <c r="F3" t="s">
        <v>2581</v>
      </c>
    </row>
    <row r="4" spans="1:6" x14ac:dyDescent="0.25">
      <c r="A4" s="59" t="s">
        <v>703</v>
      </c>
      <c r="B4" s="204">
        <v>65.703355376999994</v>
      </c>
      <c r="C4" s="204">
        <v>0</v>
      </c>
      <c r="D4" s="204">
        <v>0</v>
      </c>
      <c r="E4" s="204">
        <v>0</v>
      </c>
      <c r="F4" s="204">
        <v>0</v>
      </c>
    </row>
    <row r="5" spans="1:6" x14ac:dyDescent="0.25">
      <c r="A5" s="59" t="s">
        <v>486</v>
      </c>
      <c r="B5" s="204">
        <v>5</v>
      </c>
      <c r="C5" s="204">
        <v>0</v>
      </c>
      <c r="D5" s="204">
        <v>0</v>
      </c>
      <c r="E5" s="204">
        <v>0</v>
      </c>
      <c r="F5" s="204">
        <v>0</v>
      </c>
    </row>
    <row r="6" spans="1:6" x14ac:dyDescent="0.25">
      <c r="A6" s="59" t="s">
        <v>677</v>
      </c>
      <c r="B6" s="204">
        <v>304.49712125999997</v>
      </c>
      <c r="C6" s="204">
        <v>37.670999999999999</v>
      </c>
      <c r="D6" s="204">
        <v>37.979999999999997</v>
      </c>
      <c r="E6" s="204">
        <v>28.49</v>
      </c>
      <c r="F6" s="204">
        <v>16.649999999999999</v>
      </c>
    </row>
    <row r="7" spans="1:6" x14ac:dyDescent="0.25">
      <c r="A7" s="59" t="s">
        <v>282</v>
      </c>
      <c r="B7" s="204">
        <v>236.13690000000003</v>
      </c>
      <c r="C7" s="204">
        <v>0</v>
      </c>
      <c r="D7" s="204">
        <v>0</v>
      </c>
      <c r="E7" s="204">
        <v>0</v>
      </c>
      <c r="F7" s="204">
        <v>0</v>
      </c>
    </row>
    <row r="8" spans="1:6" x14ac:dyDescent="0.25">
      <c r="A8" s="59" t="s">
        <v>492</v>
      </c>
      <c r="B8" s="204">
        <v>1926.9354398638304</v>
      </c>
      <c r="C8" s="204">
        <v>155.17120373</v>
      </c>
      <c r="D8" s="204">
        <v>78.432291226000004</v>
      </c>
      <c r="E8" s="204">
        <v>52.583874639000001</v>
      </c>
      <c r="F8" s="204">
        <v>24.387</v>
      </c>
    </row>
    <row r="9" spans="1:6" x14ac:dyDescent="0.25">
      <c r="A9" s="59" t="s">
        <v>294</v>
      </c>
      <c r="B9" s="204">
        <v>3504.836042313998</v>
      </c>
      <c r="C9" s="204">
        <v>1498.8442666660003</v>
      </c>
      <c r="D9" s="204">
        <v>1598.1059</v>
      </c>
      <c r="E9" s="204">
        <v>504.05825000000004</v>
      </c>
      <c r="F9" s="204">
        <v>686.40582099999995</v>
      </c>
    </row>
    <row r="10" spans="1:6" x14ac:dyDescent="0.25">
      <c r="A10" s="59" t="s">
        <v>466</v>
      </c>
      <c r="B10" s="204">
        <v>55.3</v>
      </c>
      <c r="C10" s="204">
        <v>0</v>
      </c>
      <c r="D10" s="204">
        <v>0</v>
      </c>
      <c r="E10" s="204">
        <v>0</v>
      </c>
      <c r="F10" s="204">
        <v>0</v>
      </c>
    </row>
    <row r="11" spans="1:6" x14ac:dyDescent="0.25">
      <c r="A11" s="59" t="s">
        <v>219</v>
      </c>
      <c r="B11" s="204">
        <v>10930.009454927247</v>
      </c>
      <c r="C11" s="204">
        <v>3634.4345449265834</v>
      </c>
      <c r="D11" s="204">
        <v>2629.158844305452</v>
      </c>
      <c r="E11" s="204">
        <v>1043.71914434166</v>
      </c>
      <c r="F11" s="204">
        <v>273.52999999999997</v>
      </c>
    </row>
    <row r="12" spans="1:6" x14ac:dyDescent="0.25">
      <c r="A12" s="59" t="s">
        <v>715</v>
      </c>
      <c r="B12" s="204">
        <v>123.63621732800001</v>
      </c>
      <c r="C12" s="204">
        <v>0</v>
      </c>
      <c r="D12" s="204">
        <v>0</v>
      </c>
      <c r="E12" s="204">
        <v>0</v>
      </c>
      <c r="F12" s="204">
        <v>0</v>
      </c>
    </row>
    <row r="13" spans="1:6" x14ac:dyDescent="0.25">
      <c r="A13" s="59" t="s">
        <v>98</v>
      </c>
      <c r="B13" s="204">
        <v>271.82562300000001</v>
      </c>
      <c r="C13" s="204">
        <v>0</v>
      </c>
      <c r="D13" s="204">
        <v>0</v>
      </c>
      <c r="E13" s="204">
        <v>0</v>
      </c>
      <c r="F13" s="204">
        <v>0</v>
      </c>
    </row>
    <row r="14" spans="1:6" x14ac:dyDescent="0.25">
      <c r="A14" s="59" t="s">
        <v>76</v>
      </c>
      <c r="B14" s="204">
        <v>20.9</v>
      </c>
      <c r="C14" s="204">
        <v>18.8</v>
      </c>
      <c r="D14" s="204">
        <v>29.9</v>
      </c>
      <c r="E14" s="204">
        <v>0</v>
      </c>
      <c r="F14" s="204">
        <v>0</v>
      </c>
    </row>
    <row r="15" spans="1:6" x14ac:dyDescent="0.25">
      <c r="A15" s="59" t="s">
        <v>120</v>
      </c>
      <c r="B15" s="204">
        <v>410.54307650399994</v>
      </c>
      <c r="C15" s="204">
        <v>138.31771050400002</v>
      </c>
      <c r="D15" s="204">
        <v>36.044399999999996</v>
      </c>
      <c r="E15" s="204">
        <v>0</v>
      </c>
      <c r="F15" s="204">
        <v>0</v>
      </c>
    </row>
    <row r="16" spans="1:6" x14ac:dyDescent="0.25">
      <c r="A16" s="59" t="s">
        <v>178</v>
      </c>
      <c r="B16" s="204">
        <v>112.21779563599999</v>
      </c>
      <c r="C16" s="204">
        <v>0</v>
      </c>
      <c r="D16" s="204">
        <v>0</v>
      </c>
      <c r="E16" s="204">
        <v>0</v>
      </c>
      <c r="F16" s="204">
        <v>0</v>
      </c>
    </row>
    <row r="17" spans="1:6" x14ac:dyDescent="0.25">
      <c r="A17" s="59" t="s">
        <v>476</v>
      </c>
      <c r="B17" s="204">
        <v>18.221933757000002</v>
      </c>
      <c r="C17" s="204">
        <v>10.478515838</v>
      </c>
      <c r="D17" s="204">
        <v>0</v>
      </c>
      <c r="E17" s="204">
        <v>0</v>
      </c>
      <c r="F17" s="204">
        <v>0</v>
      </c>
    </row>
    <row r="18" spans="1:6" x14ac:dyDescent="0.25">
      <c r="A18" s="59" t="s">
        <v>665</v>
      </c>
      <c r="B18" s="204">
        <v>176.86800260000001</v>
      </c>
      <c r="C18" s="204">
        <v>210.527848976</v>
      </c>
      <c r="D18" s="204">
        <v>90.56</v>
      </c>
      <c r="E18" s="204">
        <v>56.61</v>
      </c>
      <c r="F18" s="204">
        <v>15.23</v>
      </c>
    </row>
    <row r="19" spans="1:6" x14ac:dyDescent="0.25">
      <c r="A19" s="59" t="s">
        <v>88</v>
      </c>
      <c r="B19" s="204">
        <v>370.39548300000001</v>
      </c>
      <c r="C19" s="204">
        <v>90.103999999999999</v>
      </c>
      <c r="D19" s="204">
        <v>79.330999999999989</v>
      </c>
      <c r="E19" s="204">
        <v>77.030999999999992</v>
      </c>
      <c r="F19" s="204">
        <v>30.5</v>
      </c>
    </row>
    <row r="20" spans="1:6" x14ac:dyDescent="0.25">
      <c r="A20" s="59" t="s">
        <v>203</v>
      </c>
      <c r="B20" s="204">
        <v>1896.7795980637161</v>
      </c>
      <c r="C20" s="204">
        <v>954.5899999999998</v>
      </c>
      <c r="D20" s="204">
        <v>879.90000000000009</v>
      </c>
      <c r="E20" s="204">
        <v>290.5</v>
      </c>
      <c r="F20" s="204">
        <v>99.7</v>
      </c>
    </row>
    <row r="21" spans="1:6" x14ac:dyDescent="0.25">
      <c r="A21" s="59" t="s">
        <v>276</v>
      </c>
      <c r="B21" s="204">
        <v>132.45807983259391</v>
      </c>
      <c r="C21" s="204">
        <v>167.13990264852001</v>
      </c>
      <c r="D21" s="204">
        <v>178.40242033616801</v>
      </c>
      <c r="E21" s="204">
        <v>118.96390689077801</v>
      </c>
      <c r="F21" s="204">
        <v>0</v>
      </c>
    </row>
    <row r="22" spans="1:6" x14ac:dyDescent="0.25">
      <c r="A22" s="59" t="s">
        <v>104</v>
      </c>
      <c r="B22" s="204">
        <v>68.713200000000001</v>
      </c>
      <c r="C22" s="204">
        <v>30.941000000000003</v>
      </c>
      <c r="D22" s="204">
        <v>7.4749999999999996</v>
      </c>
      <c r="E22" s="204">
        <v>3.335</v>
      </c>
      <c r="F22" s="204">
        <v>0</v>
      </c>
    </row>
    <row r="23" spans="1:6" x14ac:dyDescent="0.25">
      <c r="A23" s="59" t="s">
        <v>32</v>
      </c>
      <c r="B23" s="204">
        <v>1654.2245381249995</v>
      </c>
      <c r="C23" s="204">
        <v>1297.5799999999997</v>
      </c>
      <c r="D23" s="204">
        <v>1236.4100000000001</v>
      </c>
      <c r="E23" s="204">
        <v>555.14</v>
      </c>
      <c r="F23" s="204">
        <v>158.38</v>
      </c>
    </row>
    <row r="24" spans="1:6" x14ac:dyDescent="0.25">
      <c r="A24" s="59" t="s">
        <v>793</v>
      </c>
      <c r="B24" s="204">
        <v>22285.201861588386</v>
      </c>
      <c r="C24" s="204">
        <v>8244.5999932891045</v>
      </c>
      <c r="D24" s="204">
        <v>6881.6998558676205</v>
      </c>
      <c r="E24" s="204">
        <v>2730.431175871438</v>
      </c>
      <c r="F24" s="204">
        <v>1304.7828209999998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O687"/>
  <sheetViews>
    <sheetView topLeftCell="E1" workbookViewId="0">
      <selection activeCell="M4" sqref="M4:O24"/>
    </sheetView>
  </sheetViews>
  <sheetFormatPr defaultRowHeight="15" x14ac:dyDescent="0.25"/>
  <cols>
    <col min="1" max="1" width="73.7109375" bestFit="1" customWidth="1"/>
    <col min="2" max="2" width="17.42578125" bestFit="1" customWidth="1"/>
    <col min="3" max="3" width="15" bestFit="1" customWidth="1"/>
    <col min="4" max="4" width="86.5703125" bestFit="1" customWidth="1"/>
    <col min="5" max="5" width="17.42578125" bestFit="1" customWidth="1"/>
    <col min="6" max="6" width="15" bestFit="1" customWidth="1"/>
    <col min="7" max="7" width="17.42578125" bestFit="1" customWidth="1"/>
    <col min="8" max="8" width="15" bestFit="1" customWidth="1"/>
    <col min="9" max="9" width="17.42578125" bestFit="1" customWidth="1"/>
    <col min="10" max="10" width="15" bestFit="1" customWidth="1"/>
    <col min="13" max="13" width="73.7109375" bestFit="1" customWidth="1"/>
    <col min="14" max="14" width="10.5703125" bestFit="1" customWidth="1"/>
  </cols>
  <sheetData>
    <row r="3" spans="1:15" x14ac:dyDescent="0.25">
      <c r="A3" s="1" t="s">
        <v>2501</v>
      </c>
      <c r="B3" t="s">
        <v>794</v>
      </c>
      <c r="C3" t="s">
        <v>795</v>
      </c>
    </row>
    <row r="4" spans="1:15" x14ac:dyDescent="0.25">
      <c r="A4" s="59" t="s">
        <v>703</v>
      </c>
      <c r="B4" s="60">
        <v>65.703355376999994</v>
      </c>
      <c r="C4" s="60">
        <v>0</v>
      </c>
      <c r="D4" s="6">
        <f>B4/$B$24</f>
        <v>5.7251168885037286E-3</v>
      </c>
      <c r="M4" s="59" t="s">
        <v>492</v>
      </c>
      <c r="N4" s="60">
        <v>2045</v>
      </c>
      <c r="O4" s="157">
        <f t="shared" ref="O4:O24" si="0">N4/$N$24</f>
        <v>0.35056501823966657</v>
      </c>
    </row>
    <row r="5" spans="1:15" x14ac:dyDescent="0.25">
      <c r="A5" s="59" t="s">
        <v>486</v>
      </c>
      <c r="B5" s="60">
        <v>5</v>
      </c>
      <c r="C5" s="60">
        <v>0</v>
      </c>
      <c r="D5" s="6">
        <f t="shared" ref="D5:D23" si="1">B5/$B$24</f>
        <v>4.3567918682794191E-4</v>
      </c>
      <c r="M5" s="59" t="s">
        <v>219</v>
      </c>
      <c r="N5" s="60">
        <v>1368</v>
      </c>
      <c r="O5" s="157">
        <f t="shared" si="0"/>
        <v>0.23450999753147375</v>
      </c>
    </row>
    <row r="6" spans="1:15" x14ac:dyDescent="0.25">
      <c r="A6" s="59" t="s">
        <v>677</v>
      </c>
      <c r="B6" s="60">
        <v>290.93712125999997</v>
      </c>
      <c r="C6" s="60">
        <v>13.559999999999999</v>
      </c>
      <c r="D6" s="6">
        <f t="shared" si="1"/>
        <v>2.5351049681723824E-2</v>
      </c>
      <c r="M6" s="59" t="s">
        <v>294</v>
      </c>
      <c r="N6" s="60">
        <v>848.79</v>
      </c>
      <c r="O6" s="157">
        <f t="shared" si="0"/>
        <v>0.14550419649469271</v>
      </c>
    </row>
    <row r="7" spans="1:15" x14ac:dyDescent="0.25">
      <c r="A7" s="59" t="s">
        <v>282</v>
      </c>
      <c r="B7" s="60">
        <v>24.3369</v>
      </c>
      <c r="C7" s="60">
        <v>211.8</v>
      </c>
      <c r="D7" s="6">
        <f t="shared" si="1"/>
        <v>2.1206161603825879E-3</v>
      </c>
      <c r="M7" s="59" t="s">
        <v>32</v>
      </c>
      <c r="N7" s="60">
        <v>419.01</v>
      </c>
      <c r="O7" s="157">
        <f t="shared" si="0"/>
        <v>7.1828972270221364E-2</v>
      </c>
    </row>
    <row r="8" spans="1:15" x14ac:dyDescent="0.25">
      <c r="A8" s="59" t="s">
        <v>492</v>
      </c>
      <c r="B8" s="60">
        <v>1732.2562892889996</v>
      </c>
      <c r="C8" s="60">
        <v>194.67915057483066</v>
      </c>
      <c r="D8" s="6">
        <f t="shared" si="1"/>
        <v>0.15094160229900389</v>
      </c>
      <c r="M8" s="59" t="s">
        <v>203</v>
      </c>
      <c r="N8" s="60">
        <v>288.2</v>
      </c>
      <c r="O8" s="157">
        <f t="shared" si="0"/>
        <v>4.940481088345814E-2</v>
      </c>
    </row>
    <row r="9" spans="1:15" x14ac:dyDescent="0.25">
      <c r="A9" s="59" t="s">
        <v>294</v>
      </c>
      <c r="B9" s="60">
        <v>1137.8820272340001</v>
      </c>
      <c r="C9" s="60">
        <v>2366.9540150799999</v>
      </c>
      <c r="D9" s="6">
        <f t="shared" si="1"/>
        <v>9.9150303266287848E-2</v>
      </c>
      <c r="M9" s="59" t="s">
        <v>677</v>
      </c>
      <c r="N9" s="60">
        <v>245.88</v>
      </c>
      <c r="O9" s="157">
        <f t="shared" si="0"/>
        <v>4.2150086398420154E-2</v>
      </c>
    </row>
    <row r="10" spans="1:15" x14ac:dyDescent="0.25">
      <c r="A10" s="59" t="s">
        <v>466</v>
      </c>
      <c r="B10" s="60">
        <v>55.3</v>
      </c>
      <c r="C10" s="60">
        <v>0</v>
      </c>
      <c r="D10" s="6">
        <f t="shared" si="1"/>
        <v>4.818611806317037E-3</v>
      </c>
      <c r="M10" s="59" t="s">
        <v>665</v>
      </c>
      <c r="N10" s="60">
        <v>143.51</v>
      </c>
      <c r="O10" s="157">
        <f t="shared" si="0"/>
        <v>2.4601264434021781E-2</v>
      </c>
    </row>
    <row r="11" spans="1:15" x14ac:dyDescent="0.25">
      <c r="A11" s="59" t="s">
        <v>219</v>
      </c>
      <c r="B11" s="60">
        <v>5383.405500177003</v>
      </c>
      <c r="C11" s="60">
        <v>5546.6039547502423</v>
      </c>
      <c r="D11" s="6">
        <f t="shared" si="1"/>
        <v>0.46908754613643733</v>
      </c>
      <c r="M11" s="59" t="s">
        <v>88</v>
      </c>
      <c r="N11" s="60">
        <v>129.29</v>
      </c>
      <c r="O11" s="157">
        <f t="shared" si="0"/>
        <v>2.2163594722839356E-2</v>
      </c>
    </row>
    <row r="12" spans="1:15" x14ac:dyDescent="0.25">
      <c r="A12" s="59" t="s">
        <v>715</v>
      </c>
      <c r="B12" s="60">
        <v>123.63621732800001</v>
      </c>
      <c r="C12" s="60">
        <v>0</v>
      </c>
      <c r="D12" s="6">
        <f t="shared" si="1"/>
        <v>1.0773145325589149E-2</v>
      </c>
      <c r="M12" s="59" t="s">
        <v>120</v>
      </c>
      <c r="N12" s="60">
        <v>114.77</v>
      </c>
      <c r="O12" s="157">
        <f t="shared" si="0"/>
        <v>1.967449738061933E-2</v>
      </c>
    </row>
    <row r="13" spans="1:15" x14ac:dyDescent="0.25">
      <c r="A13" s="59" t="s">
        <v>98</v>
      </c>
      <c r="B13" s="60">
        <v>271.82562300000001</v>
      </c>
      <c r="C13" s="60">
        <v>0</v>
      </c>
      <c r="D13" s="6">
        <f t="shared" si="1"/>
        <v>2.3685753277527741E-2</v>
      </c>
      <c r="M13" s="59" t="s">
        <v>715</v>
      </c>
      <c r="N13" s="60">
        <v>63.49</v>
      </c>
      <c r="O13" s="157">
        <f t="shared" si="0"/>
        <v>1.0883800981924905E-2</v>
      </c>
    </row>
    <row r="14" spans="1:15" x14ac:dyDescent="0.25">
      <c r="A14" s="59" t="s">
        <v>76</v>
      </c>
      <c r="B14" s="60">
        <v>20.9</v>
      </c>
      <c r="C14" s="60">
        <v>0</v>
      </c>
      <c r="D14" s="6">
        <f t="shared" si="1"/>
        <v>1.821139000940797E-3</v>
      </c>
      <c r="M14" s="59" t="s">
        <v>703</v>
      </c>
      <c r="N14" s="60">
        <v>51.78</v>
      </c>
      <c r="O14" s="157">
        <f t="shared" si="0"/>
        <v>8.8764091170904329E-3</v>
      </c>
    </row>
    <row r="15" spans="1:15" x14ac:dyDescent="0.25">
      <c r="A15" s="59" t="s">
        <v>120</v>
      </c>
      <c r="B15" s="60">
        <v>190.96987650400001</v>
      </c>
      <c r="C15" s="60">
        <v>219.57319999999999</v>
      </c>
      <c r="D15" s="6">
        <f t="shared" si="1"/>
        <v>1.6640320100779041E-2</v>
      </c>
      <c r="M15" s="59" t="s">
        <v>104</v>
      </c>
      <c r="N15" s="60">
        <v>42.74</v>
      </c>
      <c r="O15" s="157">
        <f t="shared" si="0"/>
        <v>7.3267231684906349E-3</v>
      </c>
    </row>
    <row r="16" spans="1:15" x14ac:dyDescent="0.25">
      <c r="A16" s="59" t="s">
        <v>178</v>
      </c>
      <c r="B16" s="60">
        <v>25.797795636</v>
      </c>
      <c r="C16" s="60">
        <v>86.42</v>
      </c>
      <c r="D16" s="6">
        <f t="shared" si="1"/>
        <v>2.2479125249291816E-3</v>
      </c>
      <c r="M16" s="59" t="s">
        <v>476</v>
      </c>
      <c r="N16" s="60">
        <v>16.46</v>
      </c>
      <c r="O16" s="157">
        <f t="shared" si="0"/>
        <v>2.8216626895965339E-3</v>
      </c>
    </row>
    <row r="17" spans="1:15" x14ac:dyDescent="0.25">
      <c r="A17" s="59" t="s">
        <v>476</v>
      </c>
      <c r="B17" s="60">
        <v>18.221933757000002</v>
      </c>
      <c r="C17" s="60">
        <v>0</v>
      </c>
      <c r="D17" s="6">
        <f t="shared" si="1"/>
        <v>1.587783456336477E-3</v>
      </c>
      <c r="M17" s="59" t="s">
        <v>178</v>
      </c>
      <c r="N17" s="60">
        <v>15.44</v>
      </c>
      <c r="O17" s="157">
        <f t="shared" si="0"/>
        <v>2.6468087440686804E-3</v>
      </c>
    </row>
    <row r="18" spans="1:15" x14ac:dyDescent="0.25">
      <c r="A18" s="59" t="s">
        <v>665</v>
      </c>
      <c r="B18" s="60">
        <v>23.084</v>
      </c>
      <c r="C18" s="60">
        <v>153.78400260000001</v>
      </c>
      <c r="D18" s="6">
        <f t="shared" si="1"/>
        <v>2.011443669747242E-3</v>
      </c>
      <c r="M18" s="59" t="s">
        <v>76</v>
      </c>
      <c r="N18" s="60">
        <v>15</v>
      </c>
      <c r="O18" s="157">
        <f t="shared" si="0"/>
        <v>2.5713815518801949E-3</v>
      </c>
    </row>
    <row r="19" spans="1:15" x14ac:dyDescent="0.25">
      <c r="A19" s="59" t="s">
        <v>88</v>
      </c>
      <c r="B19" s="60">
        <v>370.39548300000001</v>
      </c>
      <c r="C19" s="60">
        <v>0</v>
      </c>
      <c r="D19" s="6">
        <f t="shared" si="1"/>
        <v>3.2274720567636556E-2</v>
      </c>
      <c r="M19" s="59" t="s">
        <v>98</v>
      </c>
      <c r="N19" s="60">
        <v>11.16</v>
      </c>
      <c r="O19" s="157">
        <f t="shared" si="0"/>
        <v>1.9131078745988649E-3</v>
      </c>
    </row>
    <row r="20" spans="1:15" x14ac:dyDescent="0.25">
      <c r="A20" s="59" t="s">
        <v>203</v>
      </c>
      <c r="B20" s="60">
        <v>834.72728455999993</v>
      </c>
      <c r="C20" s="60">
        <v>1062.0523135037158</v>
      </c>
      <c r="D20" s="6">
        <f t="shared" si="1"/>
        <v>7.2734660912039367E-2</v>
      </c>
      <c r="M20" s="59" t="s">
        <v>466</v>
      </c>
      <c r="N20" s="60">
        <v>9.6999999999999993</v>
      </c>
      <c r="O20" s="157">
        <f t="shared" si="0"/>
        <v>1.6628267368825258E-3</v>
      </c>
    </row>
    <row r="21" spans="1:15" x14ac:dyDescent="0.25">
      <c r="A21" s="59" t="s">
        <v>276</v>
      </c>
      <c r="B21" s="60">
        <v>5.6</v>
      </c>
      <c r="C21" s="60">
        <v>126.85807983259389</v>
      </c>
      <c r="D21" s="6">
        <f t="shared" si="1"/>
        <v>4.8796068924729488E-4</v>
      </c>
      <c r="M21" s="59" t="s">
        <v>486</v>
      </c>
      <c r="N21" s="60">
        <v>3</v>
      </c>
      <c r="O21" s="157">
        <f t="shared" si="0"/>
        <v>5.1427631037603892E-4</v>
      </c>
    </row>
    <row r="22" spans="1:15" x14ac:dyDescent="0.25">
      <c r="A22" s="59" t="s">
        <v>104</v>
      </c>
      <c r="B22" s="60">
        <v>68.713200000000001</v>
      </c>
      <c r="C22" s="60">
        <v>0</v>
      </c>
      <c r="D22" s="6">
        <f t="shared" si="1"/>
        <v>5.9873822200691472E-3</v>
      </c>
      <c r="M22" s="59" t="s">
        <v>276</v>
      </c>
      <c r="N22" s="60">
        <v>1.4</v>
      </c>
      <c r="O22" s="157">
        <f t="shared" si="0"/>
        <v>2.3999561150881817E-4</v>
      </c>
    </row>
    <row r="23" spans="1:15" x14ac:dyDescent="0.25">
      <c r="A23" s="59" t="s">
        <v>32</v>
      </c>
      <c r="B23" s="60">
        <v>827.64170300099988</v>
      </c>
      <c r="C23" s="60">
        <v>826.58283512399998</v>
      </c>
      <c r="D23" s="6">
        <f t="shared" si="1"/>
        <v>7.2117252829673725E-2</v>
      </c>
      <c r="M23" s="59" t="s">
        <v>282</v>
      </c>
      <c r="N23" s="60">
        <v>0.82</v>
      </c>
      <c r="O23" s="157">
        <f t="shared" si="0"/>
        <v>1.4056885816945064E-4</v>
      </c>
    </row>
    <row r="24" spans="1:15" x14ac:dyDescent="0.25">
      <c r="A24" s="59" t="s">
        <v>793</v>
      </c>
      <c r="B24" s="60">
        <v>11476.334310123004</v>
      </c>
      <c r="C24" s="60">
        <v>10808.867551465384</v>
      </c>
      <c r="M24" s="156" t="s">
        <v>793</v>
      </c>
      <c r="N24" s="155">
        <f>SUM(N4:N23)</f>
        <v>5833.4399999999987</v>
      </c>
      <c r="O24" s="5">
        <f t="shared" si="0"/>
        <v>1</v>
      </c>
    </row>
    <row r="28" spans="1:15" x14ac:dyDescent="0.25">
      <c r="A28" t="s">
        <v>794</v>
      </c>
      <c r="B28" t="s">
        <v>795</v>
      </c>
      <c r="C28" t="s">
        <v>796</v>
      </c>
      <c r="D28" t="s">
        <v>797</v>
      </c>
      <c r="E28" t="s">
        <v>798</v>
      </c>
      <c r="F28" t="s">
        <v>799</v>
      </c>
      <c r="G28" t="s">
        <v>800</v>
      </c>
      <c r="H28" t="s">
        <v>801</v>
      </c>
      <c r="I28" t="s">
        <v>802</v>
      </c>
      <c r="J28" t="s">
        <v>803</v>
      </c>
    </row>
    <row r="29" spans="1:15" x14ac:dyDescent="0.25">
      <c r="A29" s="60">
        <v>11476.334310123015</v>
      </c>
      <c r="B29" s="60">
        <v>10808.867551465386</v>
      </c>
      <c r="C29" s="60">
        <v>4145.3092262140008</v>
      </c>
      <c r="D29" s="60">
        <v>4099.2907670751038</v>
      </c>
      <c r="E29" s="60">
        <v>3204.3572912260001</v>
      </c>
      <c r="F29" s="60">
        <v>3677.3425646416194</v>
      </c>
      <c r="G29" s="60">
        <v>1519.0575276759998</v>
      </c>
      <c r="H29" s="60">
        <v>1211.3736481954381</v>
      </c>
      <c r="I29" s="60">
        <v>1292.512821</v>
      </c>
      <c r="J29" s="60">
        <v>12.27</v>
      </c>
    </row>
    <row r="31" spans="1:15" x14ac:dyDescent="0.25">
      <c r="C31" t="s">
        <v>806</v>
      </c>
      <c r="D31" t="s">
        <v>807</v>
      </c>
      <c r="E31" t="s">
        <v>808</v>
      </c>
      <c r="F31" t="s">
        <v>809</v>
      </c>
      <c r="G31" t="s">
        <v>810</v>
      </c>
    </row>
    <row r="32" spans="1:15" x14ac:dyDescent="0.25">
      <c r="B32" t="s">
        <v>804</v>
      </c>
      <c r="C32" s="12">
        <f>A29</f>
        <v>11476.334310123015</v>
      </c>
      <c r="D32" s="12">
        <f>C29</f>
        <v>4145.3092262140008</v>
      </c>
      <c r="E32" s="12">
        <f>E29</f>
        <v>3204.3572912260001</v>
      </c>
      <c r="F32" s="12">
        <f>G29</f>
        <v>1519.0575276759998</v>
      </c>
      <c r="G32" s="12">
        <f>I29</f>
        <v>1292.512821</v>
      </c>
      <c r="I32" s="5">
        <f>C32/SUM(C32,C33)</f>
        <v>0.51497556007801082</v>
      </c>
    </row>
    <row r="33" spans="2:9" x14ac:dyDescent="0.25">
      <c r="B33" t="s">
        <v>805</v>
      </c>
      <c r="C33" s="12">
        <f>B29</f>
        <v>10808.867551465386</v>
      </c>
      <c r="D33" s="12">
        <f>D29</f>
        <v>4099.2907670751038</v>
      </c>
      <c r="E33" s="12">
        <f>F29</f>
        <v>3677.3425646416194</v>
      </c>
      <c r="F33" s="12">
        <f>H29</f>
        <v>1211.3736481954381</v>
      </c>
      <c r="G33" s="12">
        <f>J29</f>
        <v>12.27</v>
      </c>
      <c r="I33" s="5">
        <f>100%-I32</f>
        <v>0.48502443992198918</v>
      </c>
    </row>
    <row r="53" spans="1:6" x14ac:dyDescent="0.25">
      <c r="A53" s="1" t="s">
        <v>7</v>
      </c>
      <c r="B53" s="1" t="s">
        <v>8</v>
      </c>
      <c r="C53" s="1" t="s">
        <v>10</v>
      </c>
      <c r="D53" s="1" t="s">
        <v>11</v>
      </c>
      <c r="E53" t="s">
        <v>794</v>
      </c>
      <c r="F53" t="s">
        <v>795</v>
      </c>
    </row>
    <row r="54" spans="1:6" x14ac:dyDescent="0.25">
      <c r="A54" t="s">
        <v>203</v>
      </c>
      <c r="B54" t="s">
        <v>77</v>
      </c>
      <c r="C54" s="59">
        <v>1800</v>
      </c>
      <c r="D54" t="s">
        <v>757</v>
      </c>
      <c r="E54" s="60">
        <v>10.8</v>
      </c>
      <c r="F54" s="60">
        <v>0</v>
      </c>
    </row>
    <row r="55" spans="1:6" x14ac:dyDescent="0.25">
      <c r="C55" s="59">
        <v>1801</v>
      </c>
      <c r="D55" t="s">
        <v>758</v>
      </c>
      <c r="E55" s="60">
        <v>99.7</v>
      </c>
      <c r="F55" s="60">
        <v>0</v>
      </c>
    </row>
    <row r="56" spans="1:6" x14ac:dyDescent="0.25">
      <c r="C56" s="59">
        <v>1812</v>
      </c>
      <c r="D56" t="s">
        <v>2491</v>
      </c>
      <c r="E56" s="60">
        <v>38.75</v>
      </c>
      <c r="F56" s="60"/>
    </row>
    <row r="57" spans="1:6" x14ac:dyDescent="0.25">
      <c r="C57">
        <v>1827</v>
      </c>
      <c r="D57" t="s">
        <v>2522</v>
      </c>
      <c r="E57" s="60"/>
      <c r="F57" s="60">
        <v>25.5</v>
      </c>
    </row>
    <row r="58" spans="1:6" x14ac:dyDescent="0.25">
      <c r="C58">
        <v>1828</v>
      </c>
      <c r="D58" t="s">
        <v>2523</v>
      </c>
      <c r="E58" s="60">
        <v>207.083</v>
      </c>
      <c r="F58" s="60"/>
    </row>
    <row r="59" spans="1:6" x14ac:dyDescent="0.25">
      <c r="C59" t="s">
        <v>1339</v>
      </c>
      <c r="D59" t="s">
        <v>1340</v>
      </c>
      <c r="E59" s="60">
        <v>11</v>
      </c>
      <c r="F59" s="60"/>
    </row>
    <row r="60" spans="1:6" x14ac:dyDescent="0.25">
      <c r="C60" t="s">
        <v>204</v>
      </c>
      <c r="D60" t="s">
        <v>205</v>
      </c>
      <c r="E60" s="60">
        <v>62.5</v>
      </c>
      <c r="F60" s="60">
        <v>441.5323135037159</v>
      </c>
    </row>
    <row r="61" spans="1:6" x14ac:dyDescent="0.25">
      <c r="C61" t="s">
        <v>1993</v>
      </c>
      <c r="D61" t="s">
        <v>1994</v>
      </c>
      <c r="E61" s="60">
        <v>2</v>
      </c>
      <c r="F61" s="60"/>
    </row>
    <row r="62" spans="1:6" x14ac:dyDescent="0.25">
      <c r="C62" t="s">
        <v>208</v>
      </c>
      <c r="D62" t="s">
        <v>209</v>
      </c>
      <c r="E62" s="60">
        <v>70.63</v>
      </c>
      <c r="F62" s="60">
        <v>0</v>
      </c>
    </row>
    <row r="63" spans="1:6" x14ac:dyDescent="0.25">
      <c r="C63" t="s">
        <v>1995</v>
      </c>
      <c r="D63" t="s">
        <v>1996</v>
      </c>
      <c r="E63" s="60">
        <v>102</v>
      </c>
      <c r="F63" s="60"/>
    </row>
    <row r="64" spans="1:6" x14ac:dyDescent="0.25">
      <c r="C64" t="s">
        <v>1363</v>
      </c>
      <c r="D64" t="s">
        <v>1364</v>
      </c>
      <c r="E64" s="60">
        <v>5</v>
      </c>
      <c r="F64" s="60"/>
    </row>
    <row r="65" spans="1:6" x14ac:dyDescent="0.25">
      <c r="C65" t="s">
        <v>80</v>
      </c>
      <c r="D65" t="s">
        <v>81</v>
      </c>
      <c r="E65" s="60">
        <v>37</v>
      </c>
      <c r="F65" s="60">
        <v>0</v>
      </c>
    </row>
    <row r="66" spans="1:6" x14ac:dyDescent="0.25">
      <c r="C66" t="s">
        <v>212</v>
      </c>
      <c r="D66" t="s">
        <v>213</v>
      </c>
      <c r="E66" s="60">
        <v>188.26428455999999</v>
      </c>
      <c r="F66" s="60">
        <v>154.80000000000001</v>
      </c>
    </row>
    <row r="67" spans="1:6" x14ac:dyDescent="0.25">
      <c r="C67" t="s">
        <v>214</v>
      </c>
      <c r="D67" t="s">
        <v>215</v>
      </c>
      <c r="E67" s="60">
        <v>0</v>
      </c>
      <c r="F67" s="60">
        <v>42.8</v>
      </c>
    </row>
    <row r="68" spans="1:6" x14ac:dyDescent="0.25">
      <c r="C68" t="s">
        <v>216</v>
      </c>
      <c r="D68" t="s">
        <v>217</v>
      </c>
      <c r="E68" s="60">
        <v>0</v>
      </c>
      <c r="F68" s="60">
        <v>397.42</v>
      </c>
    </row>
    <row r="69" spans="1:6" x14ac:dyDescent="0.25">
      <c r="A69" t="s">
        <v>793</v>
      </c>
      <c r="E69" s="60">
        <v>834.72728455999993</v>
      </c>
      <c r="F69" s="60">
        <v>1062.0523135037158</v>
      </c>
    </row>
    <row r="73" spans="1:6" x14ac:dyDescent="0.25">
      <c r="C73" s="59">
        <v>1728</v>
      </c>
    </row>
    <row r="74" spans="1:6" x14ac:dyDescent="0.25">
      <c r="C74" s="59">
        <v>1733</v>
      </c>
    </row>
    <row r="75" spans="1:6" x14ac:dyDescent="0.25">
      <c r="C75" s="59">
        <v>1735</v>
      </c>
    </row>
    <row r="76" spans="1:6" x14ac:dyDescent="0.25">
      <c r="C76" s="59">
        <v>1743</v>
      </c>
    </row>
    <row r="77" spans="1:6" x14ac:dyDescent="0.25">
      <c r="C77" s="59">
        <v>1779</v>
      </c>
    </row>
    <row r="78" spans="1:6" x14ac:dyDescent="0.25">
      <c r="C78" s="59">
        <v>1780</v>
      </c>
    </row>
    <row r="79" spans="1:6" x14ac:dyDescent="0.25">
      <c r="C79" s="59">
        <v>1785</v>
      </c>
    </row>
    <row r="80" spans="1:6" x14ac:dyDescent="0.25">
      <c r="C80" s="59">
        <v>1786</v>
      </c>
    </row>
    <row r="81" spans="3:3" x14ac:dyDescent="0.25">
      <c r="C81" s="59">
        <v>1792</v>
      </c>
    </row>
    <row r="82" spans="3:3" x14ac:dyDescent="0.25">
      <c r="C82" s="59">
        <v>1795</v>
      </c>
    </row>
    <row r="83" spans="3:3" x14ac:dyDescent="0.25">
      <c r="C83" s="59">
        <v>1796</v>
      </c>
    </row>
    <row r="84" spans="3:3" x14ac:dyDescent="0.25">
      <c r="C84" s="59">
        <v>1799</v>
      </c>
    </row>
    <row r="85" spans="3:3" x14ac:dyDescent="0.25">
      <c r="C85" s="59">
        <v>1800</v>
      </c>
    </row>
    <row r="86" spans="3:3" x14ac:dyDescent="0.25">
      <c r="C86" s="59">
        <v>1801</v>
      </c>
    </row>
    <row r="87" spans="3:3" x14ac:dyDescent="0.25">
      <c r="C87" s="59">
        <v>1802</v>
      </c>
    </row>
    <row r="88" spans="3:3" x14ac:dyDescent="0.25">
      <c r="C88" s="59">
        <v>1806</v>
      </c>
    </row>
    <row r="89" spans="3:3" x14ac:dyDescent="0.25">
      <c r="C89" s="59">
        <v>1807</v>
      </c>
    </row>
    <row r="90" spans="3:3" x14ac:dyDescent="0.25">
      <c r="C90" s="59">
        <v>1808</v>
      </c>
    </row>
    <row r="91" spans="3:3" x14ac:dyDescent="0.25">
      <c r="C91" s="59">
        <v>1809</v>
      </c>
    </row>
    <row r="92" spans="3:3" x14ac:dyDescent="0.25">
      <c r="C92" s="59">
        <v>1810</v>
      </c>
    </row>
    <row r="93" spans="3:3" x14ac:dyDescent="0.25">
      <c r="C93" s="59">
        <v>1811</v>
      </c>
    </row>
    <row r="94" spans="3:3" x14ac:dyDescent="0.25">
      <c r="C94" s="59">
        <v>1812</v>
      </c>
    </row>
    <row r="95" spans="3:3" x14ac:dyDescent="0.25">
      <c r="C95" s="59">
        <v>1813</v>
      </c>
    </row>
    <row r="96" spans="3:3" x14ac:dyDescent="0.25">
      <c r="C96" s="59">
        <v>1814</v>
      </c>
    </row>
    <row r="97" spans="3:3" x14ac:dyDescent="0.25">
      <c r="C97" s="59">
        <v>1815</v>
      </c>
    </row>
    <row r="98" spans="3:3" x14ac:dyDescent="0.25">
      <c r="C98" s="59">
        <v>1816</v>
      </c>
    </row>
    <row r="99" spans="3:3" x14ac:dyDescent="0.25">
      <c r="C99" s="59">
        <v>1817</v>
      </c>
    </row>
    <row r="100" spans="3:3" x14ac:dyDescent="0.25">
      <c r="C100" s="59" t="s">
        <v>1243</v>
      </c>
    </row>
    <row r="101" spans="3:3" x14ac:dyDescent="0.25">
      <c r="C101" s="59" t="s">
        <v>2173</v>
      </c>
    </row>
    <row r="102" spans="3:3" x14ac:dyDescent="0.25">
      <c r="C102" s="59" t="s">
        <v>244</v>
      </c>
    </row>
    <row r="103" spans="3:3" x14ac:dyDescent="0.25">
      <c r="C103" s="59" t="s">
        <v>718</v>
      </c>
    </row>
    <row r="104" spans="3:3" x14ac:dyDescent="0.25">
      <c r="C104" s="59" t="s">
        <v>1737</v>
      </c>
    </row>
    <row r="105" spans="3:3" x14ac:dyDescent="0.25">
      <c r="C105" s="59" t="s">
        <v>1693</v>
      </c>
    </row>
    <row r="106" spans="3:3" x14ac:dyDescent="0.25">
      <c r="C106" s="59" t="s">
        <v>1669</v>
      </c>
    </row>
    <row r="107" spans="3:3" x14ac:dyDescent="0.25">
      <c r="C107" s="59" t="s">
        <v>2179</v>
      </c>
    </row>
    <row r="108" spans="3:3" x14ac:dyDescent="0.25">
      <c r="C108" s="59" t="s">
        <v>1550</v>
      </c>
    </row>
    <row r="109" spans="3:3" x14ac:dyDescent="0.25">
      <c r="C109" s="59" t="s">
        <v>1934</v>
      </c>
    </row>
    <row r="110" spans="3:3" x14ac:dyDescent="0.25">
      <c r="C110" s="59" t="s">
        <v>1339</v>
      </c>
    </row>
    <row r="111" spans="3:3" x14ac:dyDescent="0.25">
      <c r="C111" s="59" t="s">
        <v>1930</v>
      </c>
    </row>
    <row r="112" spans="3:3" x14ac:dyDescent="0.25">
      <c r="C112" s="59" t="s">
        <v>501</v>
      </c>
    </row>
    <row r="113" spans="3:3" x14ac:dyDescent="0.25">
      <c r="C113" s="59" t="s">
        <v>204</v>
      </c>
    </row>
    <row r="114" spans="3:3" x14ac:dyDescent="0.25">
      <c r="C114" s="59" t="s">
        <v>1463</v>
      </c>
    </row>
    <row r="115" spans="3:3" x14ac:dyDescent="0.25">
      <c r="C115" s="59" t="s">
        <v>776</v>
      </c>
    </row>
    <row r="116" spans="3:3" x14ac:dyDescent="0.25">
      <c r="C116" s="59" t="s">
        <v>513</v>
      </c>
    </row>
    <row r="117" spans="3:3" x14ac:dyDescent="0.25">
      <c r="C117" s="59" t="s">
        <v>307</v>
      </c>
    </row>
    <row r="118" spans="3:3" x14ac:dyDescent="0.25">
      <c r="C118" s="59" t="s">
        <v>35</v>
      </c>
    </row>
    <row r="119" spans="3:3" x14ac:dyDescent="0.25">
      <c r="C119" s="59" t="s">
        <v>2269</v>
      </c>
    </row>
    <row r="120" spans="3:3" x14ac:dyDescent="0.25">
      <c r="C120" s="59" t="s">
        <v>2099</v>
      </c>
    </row>
    <row r="121" spans="3:3" x14ac:dyDescent="0.25">
      <c r="C121" s="59" t="s">
        <v>1557</v>
      </c>
    </row>
    <row r="122" spans="3:3" x14ac:dyDescent="0.25">
      <c r="C122" s="59" t="s">
        <v>2181</v>
      </c>
    </row>
    <row r="123" spans="3:3" x14ac:dyDescent="0.25">
      <c r="C123" s="59" t="s">
        <v>2478</v>
      </c>
    </row>
    <row r="124" spans="3:3" x14ac:dyDescent="0.25">
      <c r="C124" s="59" t="s">
        <v>1981</v>
      </c>
    </row>
    <row r="125" spans="3:3" x14ac:dyDescent="0.25">
      <c r="C125" s="59" t="s">
        <v>963</v>
      </c>
    </row>
    <row r="126" spans="3:3" x14ac:dyDescent="0.25">
      <c r="C126" s="59" t="s">
        <v>297</v>
      </c>
    </row>
    <row r="127" spans="3:3" x14ac:dyDescent="0.25">
      <c r="C127" s="59" t="s">
        <v>1926</v>
      </c>
    </row>
    <row r="128" spans="3:3" x14ac:dyDescent="0.25">
      <c r="C128" s="59" t="s">
        <v>1567</v>
      </c>
    </row>
    <row r="129" spans="3:3" x14ac:dyDescent="0.25">
      <c r="C129" s="59" t="s">
        <v>2480</v>
      </c>
    </row>
    <row r="130" spans="3:3" x14ac:dyDescent="0.25">
      <c r="C130" s="59" t="s">
        <v>246</v>
      </c>
    </row>
    <row r="131" spans="3:3" x14ac:dyDescent="0.25">
      <c r="C131" s="59" t="s">
        <v>2102</v>
      </c>
    </row>
    <row r="132" spans="3:3" x14ac:dyDescent="0.25">
      <c r="C132" s="59" t="s">
        <v>771</v>
      </c>
    </row>
    <row r="133" spans="3:3" x14ac:dyDescent="0.25">
      <c r="C133" s="59" t="s">
        <v>774</v>
      </c>
    </row>
    <row r="134" spans="3:3" x14ac:dyDescent="0.25">
      <c r="C134" s="59" t="s">
        <v>1935</v>
      </c>
    </row>
    <row r="135" spans="3:3" x14ac:dyDescent="0.25">
      <c r="C135" s="59" t="s">
        <v>563</v>
      </c>
    </row>
    <row r="136" spans="3:3" x14ac:dyDescent="0.25">
      <c r="C136" s="59" t="s">
        <v>2485</v>
      </c>
    </row>
    <row r="137" spans="3:3" x14ac:dyDescent="0.25">
      <c r="C137" s="59" t="s">
        <v>1050</v>
      </c>
    </row>
    <row r="138" spans="3:3" x14ac:dyDescent="0.25">
      <c r="C138" s="59" t="s">
        <v>248</v>
      </c>
    </row>
    <row r="139" spans="3:3" x14ac:dyDescent="0.25">
      <c r="C139" s="59" t="s">
        <v>2481</v>
      </c>
    </row>
    <row r="140" spans="3:3" x14ac:dyDescent="0.25">
      <c r="C140" s="59" t="s">
        <v>250</v>
      </c>
    </row>
    <row r="141" spans="3:3" x14ac:dyDescent="0.25">
      <c r="C141" s="59" t="s">
        <v>1993</v>
      </c>
    </row>
    <row r="142" spans="3:3" x14ac:dyDescent="0.25">
      <c r="C142" s="59" t="s">
        <v>1765</v>
      </c>
    </row>
    <row r="143" spans="3:3" x14ac:dyDescent="0.25">
      <c r="C143" s="59" t="s">
        <v>127</v>
      </c>
    </row>
    <row r="144" spans="3:3" x14ac:dyDescent="0.25">
      <c r="C144" s="59" t="s">
        <v>2260</v>
      </c>
    </row>
    <row r="145" spans="3:3" x14ac:dyDescent="0.25">
      <c r="C145" s="59" t="s">
        <v>224</v>
      </c>
    </row>
    <row r="146" spans="3:3" x14ac:dyDescent="0.25">
      <c r="C146" s="59" t="s">
        <v>208</v>
      </c>
    </row>
    <row r="147" spans="3:3" x14ac:dyDescent="0.25">
      <c r="C147" s="59" t="s">
        <v>299</v>
      </c>
    </row>
    <row r="148" spans="3:3" x14ac:dyDescent="0.25">
      <c r="C148" s="59" t="s">
        <v>1245</v>
      </c>
    </row>
    <row r="149" spans="3:3" x14ac:dyDescent="0.25">
      <c r="C149" s="59" t="s">
        <v>1475</v>
      </c>
    </row>
    <row r="150" spans="3:3" x14ac:dyDescent="0.25">
      <c r="C150" s="59" t="s">
        <v>1700</v>
      </c>
    </row>
    <row r="151" spans="3:3" x14ac:dyDescent="0.25">
      <c r="C151" s="59" t="s">
        <v>1135</v>
      </c>
    </row>
    <row r="152" spans="3:3" x14ac:dyDescent="0.25">
      <c r="C152" s="59" t="s">
        <v>226</v>
      </c>
    </row>
    <row r="153" spans="3:3" x14ac:dyDescent="0.25">
      <c r="C153" s="59" t="s">
        <v>1283</v>
      </c>
    </row>
    <row r="154" spans="3:3" x14ac:dyDescent="0.25">
      <c r="C154" s="59" t="s">
        <v>1928</v>
      </c>
    </row>
    <row r="155" spans="3:3" x14ac:dyDescent="0.25">
      <c r="C155" s="59" t="s">
        <v>769</v>
      </c>
    </row>
    <row r="156" spans="3:3" x14ac:dyDescent="0.25">
      <c r="C156" s="59" t="s">
        <v>2292</v>
      </c>
    </row>
    <row r="157" spans="3:3" x14ac:dyDescent="0.25">
      <c r="C157" s="59" t="s">
        <v>1099</v>
      </c>
    </row>
    <row r="158" spans="3:3" x14ac:dyDescent="0.25">
      <c r="C158" s="59" t="s">
        <v>1146</v>
      </c>
    </row>
    <row r="159" spans="3:3" x14ac:dyDescent="0.25">
      <c r="C159" s="59" t="s">
        <v>469</v>
      </c>
    </row>
    <row r="160" spans="3:3" x14ac:dyDescent="0.25">
      <c r="C160" s="59" t="s">
        <v>1185</v>
      </c>
    </row>
    <row r="161" spans="3:3" x14ac:dyDescent="0.25">
      <c r="C161" s="59" t="s">
        <v>1995</v>
      </c>
    </row>
    <row r="162" spans="3:3" x14ac:dyDescent="0.25">
      <c r="C162" s="59" t="s">
        <v>1363</v>
      </c>
    </row>
    <row r="163" spans="3:3" x14ac:dyDescent="0.25">
      <c r="C163" s="59" t="s">
        <v>121</v>
      </c>
    </row>
    <row r="164" spans="3:3" x14ac:dyDescent="0.25">
      <c r="C164" s="59" t="s">
        <v>678</v>
      </c>
    </row>
    <row r="165" spans="3:3" x14ac:dyDescent="0.25">
      <c r="C165" s="59" t="s">
        <v>1449</v>
      </c>
    </row>
    <row r="166" spans="3:3" x14ac:dyDescent="0.25">
      <c r="C166" s="59" t="s">
        <v>1409</v>
      </c>
    </row>
    <row r="167" spans="3:3" x14ac:dyDescent="0.25">
      <c r="C167" s="59" t="s">
        <v>1477</v>
      </c>
    </row>
    <row r="168" spans="3:3" x14ac:dyDescent="0.25">
      <c r="C168" s="59" t="s">
        <v>1481</v>
      </c>
    </row>
    <row r="169" spans="3:3" x14ac:dyDescent="0.25">
      <c r="C169" s="59" t="s">
        <v>277</v>
      </c>
    </row>
    <row r="170" spans="3:3" x14ac:dyDescent="0.25">
      <c r="C170" s="59" t="s">
        <v>1467</v>
      </c>
    </row>
    <row r="171" spans="3:3" x14ac:dyDescent="0.25">
      <c r="C171" s="59" t="s">
        <v>1437</v>
      </c>
    </row>
    <row r="172" spans="3:3" x14ac:dyDescent="0.25">
      <c r="C172" s="59" t="s">
        <v>1977</v>
      </c>
    </row>
    <row r="173" spans="3:3" x14ac:dyDescent="0.25">
      <c r="C173" s="59" t="s">
        <v>129</v>
      </c>
    </row>
    <row r="174" spans="3:3" x14ac:dyDescent="0.25">
      <c r="C174" s="59" t="s">
        <v>131</v>
      </c>
    </row>
    <row r="175" spans="3:3" x14ac:dyDescent="0.25">
      <c r="C175" s="59" t="s">
        <v>2001</v>
      </c>
    </row>
    <row r="176" spans="3:3" x14ac:dyDescent="0.25">
      <c r="C176" s="59" t="s">
        <v>252</v>
      </c>
    </row>
    <row r="177" spans="3:3" x14ac:dyDescent="0.25">
      <c r="C177" s="59" t="s">
        <v>706</v>
      </c>
    </row>
    <row r="178" spans="3:3" x14ac:dyDescent="0.25">
      <c r="C178" s="59" t="s">
        <v>1293</v>
      </c>
    </row>
    <row r="179" spans="3:3" x14ac:dyDescent="0.25">
      <c r="C179" s="59" t="s">
        <v>1411</v>
      </c>
    </row>
    <row r="180" spans="3:3" x14ac:dyDescent="0.25">
      <c r="C180" s="59" t="s">
        <v>1690</v>
      </c>
    </row>
    <row r="181" spans="3:3" x14ac:dyDescent="0.25">
      <c r="C181" s="59" t="s">
        <v>133</v>
      </c>
    </row>
    <row r="182" spans="3:3" x14ac:dyDescent="0.25">
      <c r="C182" s="59" t="s">
        <v>228</v>
      </c>
    </row>
    <row r="183" spans="3:3" x14ac:dyDescent="0.25">
      <c r="C183" s="59" t="s">
        <v>230</v>
      </c>
    </row>
    <row r="184" spans="3:3" x14ac:dyDescent="0.25">
      <c r="C184" s="59" t="s">
        <v>309</v>
      </c>
    </row>
    <row r="185" spans="3:3" x14ac:dyDescent="0.25">
      <c r="C185" s="59" t="s">
        <v>319</v>
      </c>
    </row>
    <row r="186" spans="3:3" x14ac:dyDescent="0.25">
      <c r="C186" s="59" t="s">
        <v>327</v>
      </c>
    </row>
    <row r="187" spans="3:3" x14ac:dyDescent="0.25">
      <c r="C187" s="59" t="s">
        <v>333</v>
      </c>
    </row>
    <row r="188" spans="3:3" x14ac:dyDescent="0.25">
      <c r="C188" s="59" t="s">
        <v>323</v>
      </c>
    </row>
    <row r="189" spans="3:3" x14ac:dyDescent="0.25">
      <c r="C189" s="59" t="s">
        <v>451</v>
      </c>
    </row>
    <row r="190" spans="3:3" x14ac:dyDescent="0.25">
      <c r="C190" s="59" t="s">
        <v>399</v>
      </c>
    </row>
    <row r="191" spans="3:3" x14ac:dyDescent="0.25">
      <c r="C191" s="59" t="s">
        <v>455</v>
      </c>
    </row>
    <row r="192" spans="3:3" x14ac:dyDescent="0.25">
      <c r="C192" s="59" t="s">
        <v>459</v>
      </c>
    </row>
    <row r="193" spans="3:3" x14ac:dyDescent="0.25">
      <c r="C193" s="59" t="s">
        <v>407</v>
      </c>
    </row>
    <row r="194" spans="3:3" x14ac:dyDescent="0.25">
      <c r="C194" s="59" t="s">
        <v>447</v>
      </c>
    </row>
    <row r="195" spans="3:3" x14ac:dyDescent="0.25">
      <c r="C195" s="59" t="s">
        <v>439</v>
      </c>
    </row>
    <row r="196" spans="3:3" x14ac:dyDescent="0.25">
      <c r="C196" s="59" t="s">
        <v>443</v>
      </c>
    </row>
    <row r="197" spans="3:3" x14ac:dyDescent="0.25">
      <c r="C197" s="59" t="s">
        <v>427</v>
      </c>
    </row>
    <row r="198" spans="3:3" x14ac:dyDescent="0.25">
      <c r="C198" s="59" t="s">
        <v>403</v>
      </c>
    </row>
    <row r="199" spans="3:3" x14ac:dyDescent="0.25">
      <c r="C199" s="59" t="s">
        <v>419</v>
      </c>
    </row>
    <row r="200" spans="3:3" x14ac:dyDescent="0.25">
      <c r="C200" s="59" t="s">
        <v>435</v>
      </c>
    </row>
    <row r="201" spans="3:3" x14ac:dyDescent="0.25">
      <c r="C201" s="59" t="s">
        <v>411</v>
      </c>
    </row>
    <row r="202" spans="3:3" x14ac:dyDescent="0.25">
      <c r="C202" s="59" t="s">
        <v>423</v>
      </c>
    </row>
    <row r="203" spans="3:3" x14ac:dyDescent="0.25">
      <c r="C203" s="59" t="s">
        <v>431</v>
      </c>
    </row>
    <row r="204" spans="3:3" x14ac:dyDescent="0.25">
      <c r="C204" s="59" t="s">
        <v>463</v>
      </c>
    </row>
    <row r="205" spans="3:3" x14ac:dyDescent="0.25">
      <c r="C205" s="59" t="s">
        <v>495</v>
      </c>
    </row>
    <row r="206" spans="3:3" x14ac:dyDescent="0.25">
      <c r="C206" s="59" t="s">
        <v>497</v>
      </c>
    </row>
    <row r="207" spans="3:3" x14ac:dyDescent="0.25">
      <c r="C207" s="59" t="s">
        <v>509</v>
      </c>
    </row>
    <row r="208" spans="3:3" x14ac:dyDescent="0.25">
      <c r="C208" s="59" t="s">
        <v>588</v>
      </c>
    </row>
    <row r="209" spans="3:3" x14ac:dyDescent="0.25">
      <c r="C209" s="59" t="s">
        <v>80</v>
      </c>
    </row>
    <row r="210" spans="3:3" x14ac:dyDescent="0.25">
      <c r="C210" s="59" t="s">
        <v>93</v>
      </c>
    </row>
    <row r="211" spans="3:3" x14ac:dyDescent="0.25">
      <c r="C211" s="59" t="s">
        <v>473</v>
      </c>
    </row>
    <row r="212" spans="3:3" x14ac:dyDescent="0.25">
      <c r="C212" s="59" t="s">
        <v>285</v>
      </c>
    </row>
    <row r="213" spans="3:3" x14ac:dyDescent="0.25">
      <c r="C213" s="59" t="s">
        <v>301</v>
      </c>
    </row>
    <row r="214" spans="3:3" x14ac:dyDescent="0.25">
      <c r="C214" s="59" t="s">
        <v>341</v>
      </c>
    </row>
    <row r="215" spans="3:3" x14ac:dyDescent="0.25">
      <c r="C215" s="59" t="s">
        <v>357</v>
      </c>
    </row>
    <row r="216" spans="3:3" x14ac:dyDescent="0.25">
      <c r="C216" s="59" t="s">
        <v>369</v>
      </c>
    </row>
    <row r="217" spans="3:3" x14ac:dyDescent="0.25">
      <c r="C217" s="59" t="s">
        <v>1760</v>
      </c>
    </row>
    <row r="218" spans="3:3" x14ac:dyDescent="0.25">
      <c r="C218" s="59" t="s">
        <v>373</v>
      </c>
    </row>
    <row r="219" spans="3:3" x14ac:dyDescent="0.25">
      <c r="C219" s="59" t="s">
        <v>365</v>
      </c>
    </row>
    <row r="220" spans="3:3" x14ac:dyDescent="0.25">
      <c r="C220" s="59" t="s">
        <v>385</v>
      </c>
    </row>
    <row r="221" spans="3:3" x14ac:dyDescent="0.25">
      <c r="C221" s="59" t="s">
        <v>107</v>
      </c>
    </row>
    <row r="222" spans="3:3" x14ac:dyDescent="0.25">
      <c r="C222" s="59" t="s">
        <v>210</v>
      </c>
    </row>
    <row r="223" spans="3:3" x14ac:dyDescent="0.25">
      <c r="C223" s="59" t="s">
        <v>89</v>
      </c>
    </row>
    <row r="224" spans="3:3" x14ac:dyDescent="0.25">
      <c r="C224" s="59" t="s">
        <v>95</v>
      </c>
    </row>
    <row r="225" spans="3:3" x14ac:dyDescent="0.25">
      <c r="C225" s="59" t="s">
        <v>135</v>
      </c>
    </row>
    <row r="226" spans="3:3" x14ac:dyDescent="0.25">
      <c r="C226" s="59" t="s">
        <v>137</v>
      </c>
    </row>
    <row r="227" spans="3:3" x14ac:dyDescent="0.25">
      <c r="C227" s="59" t="s">
        <v>289</v>
      </c>
    </row>
    <row r="228" spans="3:3" x14ac:dyDescent="0.25">
      <c r="C228" s="59" t="s">
        <v>254</v>
      </c>
    </row>
    <row r="229" spans="3:3" x14ac:dyDescent="0.25">
      <c r="C229" s="59" t="s">
        <v>232</v>
      </c>
    </row>
    <row r="230" spans="3:3" x14ac:dyDescent="0.25">
      <c r="C230" s="59" t="s">
        <v>37</v>
      </c>
    </row>
    <row r="231" spans="3:3" x14ac:dyDescent="0.25">
      <c r="C231" s="59" t="s">
        <v>61</v>
      </c>
    </row>
    <row r="232" spans="3:3" x14ac:dyDescent="0.25">
      <c r="C232" s="59" t="s">
        <v>543</v>
      </c>
    </row>
    <row r="233" spans="3:3" x14ac:dyDescent="0.25">
      <c r="C233" s="59" t="s">
        <v>584</v>
      </c>
    </row>
    <row r="234" spans="3:3" x14ac:dyDescent="0.25">
      <c r="C234" s="59" t="s">
        <v>692</v>
      </c>
    </row>
    <row r="235" spans="3:3" x14ac:dyDescent="0.25">
      <c r="C235" s="59" t="s">
        <v>555</v>
      </c>
    </row>
    <row r="236" spans="3:3" x14ac:dyDescent="0.25">
      <c r="C236" s="59" t="s">
        <v>188</v>
      </c>
    </row>
    <row r="237" spans="3:3" x14ac:dyDescent="0.25">
      <c r="C237" s="59" t="s">
        <v>680</v>
      </c>
    </row>
    <row r="238" spans="3:3" x14ac:dyDescent="0.25">
      <c r="C238" s="59" t="s">
        <v>696</v>
      </c>
    </row>
    <row r="239" spans="3:3" x14ac:dyDescent="0.25">
      <c r="C239" s="59" t="s">
        <v>489</v>
      </c>
    </row>
    <row r="240" spans="3:3" x14ac:dyDescent="0.25">
      <c r="C240" s="59" t="s">
        <v>688</v>
      </c>
    </row>
    <row r="241" spans="3:3" x14ac:dyDescent="0.25">
      <c r="C241" s="59" t="s">
        <v>684</v>
      </c>
    </row>
    <row r="242" spans="3:3" x14ac:dyDescent="0.25">
      <c r="C242" s="59" t="s">
        <v>503</v>
      </c>
    </row>
    <row r="243" spans="3:3" x14ac:dyDescent="0.25">
      <c r="C243" s="59" t="s">
        <v>592</v>
      </c>
    </row>
    <row r="244" spans="3:3" x14ac:dyDescent="0.25">
      <c r="C244" s="59" t="s">
        <v>279</v>
      </c>
    </row>
    <row r="245" spans="3:3" x14ac:dyDescent="0.25">
      <c r="C245" s="59" t="s">
        <v>171</v>
      </c>
    </row>
    <row r="246" spans="3:3" x14ac:dyDescent="0.25">
      <c r="C246" s="59" t="s">
        <v>315</v>
      </c>
    </row>
    <row r="247" spans="3:3" x14ac:dyDescent="0.25">
      <c r="C247" s="59" t="s">
        <v>345</v>
      </c>
    </row>
    <row r="248" spans="3:3" x14ac:dyDescent="0.25">
      <c r="C248" s="59" t="s">
        <v>415</v>
      </c>
    </row>
    <row r="249" spans="3:3" x14ac:dyDescent="0.25">
      <c r="C249" s="59" t="s">
        <v>395</v>
      </c>
    </row>
    <row r="250" spans="3:3" x14ac:dyDescent="0.25">
      <c r="C250" s="59" t="s">
        <v>139</v>
      </c>
    </row>
    <row r="251" spans="3:3" x14ac:dyDescent="0.25">
      <c r="C251" s="59" t="s">
        <v>167</v>
      </c>
    </row>
    <row r="252" spans="3:3" x14ac:dyDescent="0.25">
      <c r="C252" s="59" t="s">
        <v>596</v>
      </c>
    </row>
    <row r="253" spans="3:3" x14ac:dyDescent="0.25">
      <c r="C253" s="59" t="s">
        <v>519</v>
      </c>
    </row>
    <row r="254" spans="3:3" x14ac:dyDescent="0.25">
      <c r="C254" s="59" t="s">
        <v>568</v>
      </c>
    </row>
    <row r="255" spans="3:3" x14ac:dyDescent="0.25">
      <c r="C255" s="59" t="s">
        <v>580</v>
      </c>
    </row>
    <row r="256" spans="3:3" x14ac:dyDescent="0.25">
      <c r="C256" s="59" t="s">
        <v>708</v>
      </c>
    </row>
    <row r="257" spans="3:3" x14ac:dyDescent="0.25">
      <c r="C257" s="59" t="s">
        <v>564</v>
      </c>
    </row>
    <row r="258" spans="3:3" x14ac:dyDescent="0.25">
      <c r="C258" s="59" t="s">
        <v>712</v>
      </c>
    </row>
    <row r="259" spans="3:3" x14ac:dyDescent="0.25">
      <c r="C259" s="59" t="s">
        <v>515</v>
      </c>
    </row>
    <row r="260" spans="3:3" x14ac:dyDescent="0.25">
      <c r="C260" s="59" t="s">
        <v>547</v>
      </c>
    </row>
    <row r="261" spans="3:3" x14ac:dyDescent="0.25">
      <c r="C261" s="59" t="s">
        <v>337</v>
      </c>
    </row>
    <row r="262" spans="3:3" x14ac:dyDescent="0.25">
      <c r="C262" s="59" t="s">
        <v>361</v>
      </c>
    </row>
    <row r="263" spans="3:3" x14ac:dyDescent="0.25">
      <c r="C263" s="59" t="s">
        <v>483</v>
      </c>
    </row>
    <row r="264" spans="3:3" x14ac:dyDescent="0.25">
      <c r="C264" s="59" t="s">
        <v>670</v>
      </c>
    </row>
    <row r="265" spans="3:3" x14ac:dyDescent="0.25">
      <c r="C265" s="59" t="s">
        <v>291</v>
      </c>
    </row>
    <row r="266" spans="3:3" x14ac:dyDescent="0.25">
      <c r="C266" s="59" t="s">
        <v>212</v>
      </c>
    </row>
    <row r="267" spans="3:3" x14ac:dyDescent="0.25">
      <c r="C267" s="59" t="s">
        <v>214</v>
      </c>
    </row>
    <row r="268" spans="3:3" x14ac:dyDescent="0.25">
      <c r="C268" s="59" t="s">
        <v>256</v>
      </c>
    </row>
    <row r="269" spans="3:3" x14ac:dyDescent="0.25">
      <c r="C269" s="59" t="s">
        <v>271</v>
      </c>
    </row>
    <row r="270" spans="3:3" x14ac:dyDescent="0.25">
      <c r="C270" s="59" t="s">
        <v>234</v>
      </c>
    </row>
    <row r="271" spans="3:3" x14ac:dyDescent="0.25">
      <c r="C271" s="59" t="s">
        <v>141</v>
      </c>
    </row>
    <row r="272" spans="3:3" x14ac:dyDescent="0.25">
      <c r="C272" s="59" t="s">
        <v>40</v>
      </c>
    </row>
    <row r="273" spans="3:3" x14ac:dyDescent="0.25">
      <c r="C273" s="59" t="s">
        <v>143</v>
      </c>
    </row>
    <row r="274" spans="3:3" x14ac:dyDescent="0.25">
      <c r="C274" s="59" t="s">
        <v>303</v>
      </c>
    </row>
    <row r="275" spans="3:3" x14ac:dyDescent="0.25">
      <c r="C275" s="59" t="s">
        <v>145</v>
      </c>
    </row>
    <row r="276" spans="3:3" x14ac:dyDescent="0.25">
      <c r="C276" s="59" t="s">
        <v>572</v>
      </c>
    </row>
    <row r="277" spans="3:3" x14ac:dyDescent="0.25">
      <c r="C277" s="59" t="s">
        <v>535</v>
      </c>
    </row>
    <row r="278" spans="3:3" x14ac:dyDescent="0.25">
      <c r="C278" s="59" t="s">
        <v>576</v>
      </c>
    </row>
    <row r="279" spans="3:3" x14ac:dyDescent="0.25">
      <c r="C279" s="59" t="s">
        <v>539</v>
      </c>
    </row>
    <row r="280" spans="3:3" x14ac:dyDescent="0.25">
      <c r="C280" s="59" t="s">
        <v>551</v>
      </c>
    </row>
    <row r="281" spans="3:3" x14ac:dyDescent="0.25">
      <c r="C281" s="59" t="s">
        <v>349</v>
      </c>
    </row>
    <row r="282" spans="3:3" x14ac:dyDescent="0.25">
      <c r="C282" s="59" t="s">
        <v>668</v>
      </c>
    </row>
    <row r="283" spans="3:3" x14ac:dyDescent="0.25">
      <c r="C283" s="59" t="s">
        <v>192</v>
      </c>
    </row>
    <row r="284" spans="3:3" x14ac:dyDescent="0.25">
      <c r="C284" s="59" t="s">
        <v>117</v>
      </c>
    </row>
    <row r="285" spans="3:3" x14ac:dyDescent="0.25">
      <c r="C285" s="59" t="s">
        <v>163</v>
      </c>
    </row>
    <row r="286" spans="3:3" x14ac:dyDescent="0.25">
      <c r="C286" s="59" t="s">
        <v>175</v>
      </c>
    </row>
    <row r="287" spans="3:3" x14ac:dyDescent="0.25">
      <c r="C287" s="59" t="s">
        <v>381</v>
      </c>
    </row>
    <row r="288" spans="3:3" x14ac:dyDescent="0.25">
      <c r="C288" s="59" t="s">
        <v>479</v>
      </c>
    </row>
    <row r="289" spans="3:3" x14ac:dyDescent="0.25">
      <c r="C289" s="59" t="s">
        <v>73</v>
      </c>
    </row>
    <row r="290" spans="3:3" x14ac:dyDescent="0.25">
      <c r="C290" s="59" t="s">
        <v>531</v>
      </c>
    </row>
    <row r="291" spans="3:3" x14ac:dyDescent="0.25">
      <c r="C291" s="59" t="s">
        <v>377</v>
      </c>
    </row>
    <row r="292" spans="3:3" x14ac:dyDescent="0.25">
      <c r="C292" s="59" t="s">
        <v>273</v>
      </c>
    </row>
    <row r="293" spans="3:3" x14ac:dyDescent="0.25">
      <c r="C293" s="59" t="s">
        <v>527</v>
      </c>
    </row>
    <row r="294" spans="3:3" x14ac:dyDescent="0.25">
      <c r="C294" s="59" t="s">
        <v>184</v>
      </c>
    </row>
    <row r="295" spans="3:3" x14ac:dyDescent="0.25">
      <c r="C295" s="59" t="s">
        <v>101</v>
      </c>
    </row>
    <row r="296" spans="3:3" x14ac:dyDescent="0.25">
      <c r="C296" s="59" t="s">
        <v>559</v>
      </c>
    </row>
    <row r="297" spans="3:3" x14ac:dyDescent="0.25">
      <c r="C297" s="59" t="s">
        <v>523</v>
      </c>
    </row>
    <row r="298" spans="3:3" x14ac:dyDescent="0.25">
      <c r="C298" s="59" t="s">
        <v>2483</v>
      </c>
    </row>
    <row r="299" spans="3:3" x14ac:dyDescent="0.25">
      <c r="C299" s="59" t="s">
        <v>259</v>
      </c>
    </row>
    <row r="300" spans="3:3" x14ac:dyDescent="0.25">
      <c r="C300" s="59" t="s">
        <v>261</v>
      </c>
    </row>
    <row r="301" spans="3:3" x14ac:dyDescent="0.25">
      <c r="C301" s="59" t="s">
        <v>263</v>
      </c>
    </row>
    <row r="302" spans="3:3" x14ac:dyDescent="0.25">
      <c r="C302" s="59" t="s">
        <v>147</v>
      </c>
    </row>
    <row r="303" spans="3:3" x14ac:dyDescent="0.25">
      <c r="C303" s="59" t="s">
        <v>109</v>
      </c>
    </row>
    <row r="304" spans="3:3" x14ac:dyDescent="0.25">
      <c r="C304" s="59" t="s">
        <v>111</v>
      </c>
    </row>
    <row r="305" spans="3:3" x14ac:dyDescent="0.25">
      <c r="C305" s="59" t="s">
        <v>113</v>
      </c>
    </row>
    <row r="306" spans="3:3" x14ac:dyDescent="0.25">
      <c r="C306" s="59" t="s">
        <v>505</v>
      </c>
    </row>
    <row r="307" spans="3:3" x14ac:dyDescent="0.25">
      <c r="C307" s="59" t="s">
        <v>236</v>
      </c>
    </row>
    <row r="308" spans="3:3" x14ac:dyDescent="0.25">
      <c r="C308" s="59" t="s">
        <v>672</v>
      </c>
    </row>
    <row r="309" spans="3:3" x14ac:dyDescent="0.25">
      <c r="C309" s="59" t="s">
        <v>238</v>
      </c>
    </row>
    <row r="310" spans="3:3" x14ac:dyDescent="0.25">
      <c r="C310" s="59" t="s">
        <v>720</v>
      </c>
    </row>
    <row r="311" spans="3:3" x14ac:dyDescent="0.25">
      <c r="C311" s="59" t="s">
        <v>42</v>
      </c>
    </row>
    <row r="312" spans="3:3" x14ac:dyDescent="0.25">
      <c r="C312" s="59" t="s">
        <v>632</v>
      </c>
    </row>
    <row r="313" spans="3:3" x14ac:dyDescent="0.25">
      <c r="C313" s="59" t="s">
        <v>628</v>
      </c>
    </row>
    <row r="314" spans="3:3" x14ac:dyDescent="0.25">
      <c r="C314" s="59" t="s">
        <v>636</v>
      </c>
    </row>
    <row r="315" spans="3:3" x14ac:dyDescent="0.25">
      <c r="C315" s="59" t="s">
        <v>652</v>
      </c>
    </row>
    <row r="316" spans="3:3" x14ac:dyDescent="0.25">
      <c r="C316" s="59" t="s">
        <v>640</v>
      </c>
    </row>
    <row r="317" spans="3:3" x14ac:dyDescent="0.25">
      <c r="C317" s="59" t="s">
        <v>644</v>
      </c>
    </row>
    <row r="318" spans="3:3" x14ac:dyDescent="0.25">
      <c r="C318" s="59" t="s">
        <v>624</v>
      </c>
    </row>
    <row r="319" spans="3:3" x14ac:dyDescent="0.25">
      <c r="C319" s="59" t="s">
        <v>620</v>
      </c>
    </row>
    <row r="320" spans="3:3" x14ac:dyDescent="0.25">
      <c r="C320" s="59" t="s">
        <v>648</v>
      </c>
    </row>
    <row r="321" spans="3:3" x14ac:dyDescent="0.25">
      <c r="C321" s="59" t="s">
        <v>734</v>
      </c>
    </row>
    <row r="322" spans="3:3" x14ac:dyDescent="0.25">
      <c r="C322" s="59" t="s">
        <v>654</v>
      </c>
    </row>
    <row r="323" spans="3:3" x14ac:dyDescent="0.25">
      <c r="C323" s="59" t="s">
        <v>612</v>
      </c>
    </row>
    <row r="324" spans="3:3" x14ac:dyDescent="0.25">
      <c r="C324" s="59" t="s">
        <v>604</v>
      </c>
    </row>
    <row r="325" spans="3:3" x14ac:dyDescent="0.25">
      <c r="C325" s="59" t="s">
        <v>600</v>
      </c>
    </row>
    <row r="326" spans="3:3" x14ac:dyDescent="0.25">
      <c r="C326" s="59" t="s">
        <v>656</v>
      </c>
    </row>
    <row r="327" spans="3:3" x14ac:dyDescent="0.25">
      <c r="C327" s="59" t="s">
        <v>658</v>
      </c>
    </row>
    <row r="328" spans="3:3" x14ac:dyDescent="0.25">
      <c r="C328" s="59" t="s">
        <v>616</v>
      </c>
    </row>
    <row r="329" spans="3:3" x14ac:dyDescent="0.25">
      <c r="C329" s="59" t="s">
        <v>660</v>
      </c>
    </row>
    <row r="330" spans="3:3" x14ac:dyDescent="0.25">
      <c r="C330" s="59" t="s">
        <v>662</v>
      </c>
    </row>
    <row r="331" spans="3:3" x14ac:dyDescent="0.25">
      <c r="C331" s="59" t="s">
        <v>608</v>
      </c>
    </row>
    <row r="332" spans="3:3" x14ac:dyDescent="0.25">
      <c r="C332" s="59" t="s">
        <v>2379</v>
      </c>
    </row>
    <row r="333" spans="3:3" x14ac:dyDescent="0.25">
      <c r="C333" s="59" t="s">
        <v>353</v>
      </c>
    </row>
    <row r="334" spans="3:3" x14ac:dyDescent="0.25">
      <c r="C334" s="59" t="s">
        <v>1725</v>
      </c>
    </row>
    <row r="335" spans="3:3" x14ac:dyDescent="0.25">
      <c r="C335" s="59" t="s">
        <v>53</v>
      </c>
    </row>
    <row r="336" spans="3:3" x14ac:dyDescent="0.25">
      <c r="C336" s="59" t="s">
        <v>57</v>
      </c>
    </row>
    <row r="337" spans="3:3" x14ac:dyDescent="0.25">
      <c r="C337" s="59" t="s">
        <v>65</v>
      </c>
    </row>
    <row r="338" spans="3:3" x14ac:dyDescent="0.25">
      <c r="C338" s="59" t="s">
        <v>196</v>
      </c>
    </row>
    <row r="339" spans="3:3" x14ac:dyDescent="0.25">
      <c r="C339" s="59" t="s">
        <v>69</v>
      </c>
    </row>
    <row r="340" spans="3:3" x14ac:dyDescent="0.25">
      <c r="C340" s="59" t="s">
        <v>700</v>
      </c>
    </row>
    <row r="341" spans="3:3" x14ac:dyDescent="0.25">
      <c r="C341" s="59" t="s">
        <v>674</v>
      </c>
    </row>
    <row r="342" spans="3:3" x14ac:dyDescent="0.25">
      <c r="C342" s="59" t="s">
        <v>149</v>
      </c>
    </row>
    <row r="343" spans="3:3" x14ac:dyDescent="0.25">
      <c r="C343" s="59" t="s">
        <v>151</v>
      </c>
    </row>
    <row r="344" spans="3:3" x14ac:dyDescent="0.25">
      <c r="C344" s="59" t="s">
        <v>125</v>
      </c>
    </row>
    <row r="345" spans="3:3" x14ac:dyDescent="0.25">
      <c r="C345" s="59" t="s">
        <v>311</v>
      </c>
    </row>
    <row r="346" spans="3:3" x14ac:dyDescent="0.25">
      <c r="C346" s="59" t="s">
        <v>265</v>
      </c>
    </row>
    <row r="347" spans="3:3" x14ac:dyDescent="0.25">
      <c r="C347" s="59" t="s">
        <v>153</v>
      </c>
    </row>
    <row r="348" spans="3:3" x14ac:dyDescent="0.25">
      <c r="C348" s="59" t="s">
        <v>267</v>
      </c>
    </row>
    <row r="349" spans="3:3" x14ac:dyDescent="0.25">
      <c r="C349" s="59" t="s">
        <v>45</v>
      </c>
    </row>
    <row r="350" spans="3:3" x14ac:dyDescent="0.25">
      <c r="C350" s="59" t="s">
        <v>782</v>
      </c>
    </row>
    <row r="351" spans="3:3" x14ac:dyDescent="0.25">
      <c r="C351" s="59" t="s">
        <v>240</v>
      </c>
    </row>
    <row r="352" spans="3:3" x14ac:dyDescent="0.25">
      <c r="C352" s="59" t="s">
        <v>216</v>
      </c>
    </row>
    <row r="353" spans="3:3" x14ac:dyDescent="0.25">
      <c r="C353" s="59" t="s">
        <v>200</v>
      </c>
    </row>
    <row r="354" spans="3:3" x14ac:dyDescent="0.25">
      <c r="C354" s="59" t="s">
        <v>391</v>
      </c>
    </row>
    <row r="355" spans="3:3" x14ac:dyDescent="0.25">
      <c r="C355" s="59" t="s">
        <v>1386</v>
      </c>
    </row>
    <row r="356" spans="3:3" x14ac:dyDescent="0.25">
      <c r="C356" s="59" t="s">
        <v>155</v>
      </c>
    </row>
    <row r="357" spans="3:3" x14ac:dyDescent="0.25">
      <c r="C357" s="59" t="s">
        <v>2396</v>
      </c>
    </row>
    <row r="358" spans="3:3" x14ac:dyDescent="0.25">
      <c r="C358" s="59" t="s">
        <v>2394</v>
      </c>
    </row>
    <row r="359" spans="3:3" x14ac:dyDescent="0.25">
      <c r="C359" s="59" t="s">
        <v>2502</v>
      </c>
    </row>
    <row r="360" spans="3:3" x14ac:dyDescent="0.25">
      <c r="C360" s="59" t="s">
        <v>2503</v>
      </c>
    </row>
    <row r="361" spans="3:3" x14ac:dyDescent="0.25">
      <c r="C361" s="59" t="s">
        <v>2504</v>
      </c>
    </row>
    <row r="362" spans="3:3" x14ac:dyDescent="0.25">
      <c r="C362" s="59" t="s">
        <v>157</v>
      </c>
    </row>
    <row r="363" spans="3:3" x14ac:dyDescent="0.25">
      <c r="C363" s="59" t="s">
        <v>159</v>
      </c>
    </row>
    <row r="364" spans="3:3" x14ac:dyDescent="0.25">
      <c r="C364" s="59" t="s">
        <v>84</v>
      </c>
    </row>
    <row r="365" spans="3:3" x14ac:dyDescent="0.25">
      <c r="C365" s="59" t="s">
        <v>2381</v>
      </c>
    </row>
    <row r="366" spans="3:3" x14ac:dyDescent="0.25">
      <c r="C366" s="59" t="s">
        <v>387</v>
      </c>
    </row>
    <row r="367" spans="3:3" x14ac:dyDescent="0.25">
      <c r="C367" s="59" t="s">
        <v>2393</v>
      </c>
    </row>
    <row r="368" spans="3:3" x14ac:dyDescent="0.25">
      <c r="C368" s="59" t="s">
        <v>2398</v>
      </c>
    </row>
    <row r="369" spans="3:3" x14ac:dyDescent="0.25">
      <c r="C369" s="59" t="s">
        <v>2399</v>
      </c>
    </row>
    <row r="373" spans="3:3" x14ac:dyDescent="0.25">
      <c r="C373" s="59">
        <v>1728</v>
      </c>
    </row>
    <row r="374" spans="3:3" x14ac:dyDescent="0.25">
      <c r="C374" s="59">
        <v>1733</v>
      </c>
    </row>
    <row r="375" spans="3:3" x14ac:dyDescent="0.25">
      <c r="C375" s="59">
        <v>1735</v>
      </c>
    </row>
    <row r="376" spans="3:3" x14ac:dyDescent="0.25">
      <c r="C376" s="59">
        <v>1743</v>
      </c>
    </row>
    <row r="377" spans="3:3" x14ac:dyDescent="0.25">
      <c r="C377" s="59">
        <v>1779</v>
      </c>
    </row>
    <row r="378" spans="3:3" x14ac:dyDescent="0.25">
      <c r="C378" s="59">
        <v>1780</v>
      </c>
    </row>
    <row r="379" spans="3:3" x14ac:dyDescent="0.25">
      <c r="C379" s="59">
        <v>1785</v>
      </c>
    </row>
    <row r="380" spans="3:3" x14ac:dyDescent="0.25">
      <c r="C380" s="59">
        <v>1786</v>
      </c>
    </row>
    <row r="381" spans="3:3" x14ac:dyDescent="0.25">
      <c r="C381" s="59">
        <v>1792</v>
      </c>
    </row>
    <row r="382" spans="3:3" x14ac:dyDescent="0.25">
      <c r="C382" s="59">
        <v>1795</v>
      </c>
    </row>
    <row r="383" spans="3:3" x14ac:dyDescent="0.25">
      <c r="C383" s="59">
        <v>1796</v>
      </c>
    </row>
    <row r="384" spans="3:3" x14ac:dyDescent="0.25">
      <c r="C384" s="59">
        <v>1799</v>
      </c>
    </row>
    <row r="385" spans="3:3" x14ac:dyDescent="0.25">
      <c r="C385" s="59">
        <v>1800</v>
      </c>
    </row>
    <row r="386" spans="3:3" x14ac:dyDescent="0.25">
      <c r="C386" s="59">
        <v>1801</v>
      </c>
    </row>
    <row r="387" spans="3:3" x14ac:dyDescent="0.25">
      <c r="C387" s="59">
        <v>1802</v>
      </c>
    </row>
    <row r="388" spans="3:3" x14ac:dyDescent="0.25">
      <c r="C388" s="59">
        <v>1806</v>
      </c>
    </row>
    <row r="389" spans="3:3" x14ac:dyDescent="0.25">
      <c r="C389" s="59">
        <v>1807</v>
      </c>
    </row>
    <row r="390" spans="3:3" x14ac:dyDescent="0.25">
      <c r="C390" s="59">
        <v>1808</v>
      </c>
    </row>
    <row r="391" spans="3:3" x14ac:dyDescent="0.25">
      <c r="C391" s="59">
        <v>1809</v>
      </c>
    </row>
    <row r="392" spans="3:3" x14ac:dyDescent="0.25">
      <c r="C392" s="59">
        <v>1810</v>
      </c>
    </row>
    <row r="393" spans="3:3" x14ac:dyDescent="0.25">
      <c r="C393" s="59">
        <v>1811</v>
      </c>
    </row>
    <row r="394" spans="3:3" x14ac:dyDescent="0.25">
      <c r="C394" s="59">
        <v>1812</v>
      </c>
    </row>
    <row r="395" spans="3:3" x14ac:dyDescent="0.25">
      <c r="C395" s="59">
        <v>1813</v>
      </c>
    </row>
    <row r="396" spans="3:3" x14ac:dyDescent="0.25">
      <c r="C396" s="59">
        <v>1814</v>
      </c>
    </row>
    <row r="397" spans="3:3" x14ac:dyDescent="0.25">
      <c r="C397" s="59">
        <v>1815</v>
      </c>
    </row>
    <row r="398" spans="3:3" x14ac:dyDescent="0.25">
      <c r="C398" s="59">
        <v>1816</v>
      </c>
    </row>
    <row r="399" spans="3:3" x14ac:dyDescent="0.25">
      <c r="C399" s="59">
        <v>1817</v>
      </c>
    </row>
    <row r="400" spans="3:3" x14ac:dyDescent="0.25">
      <c r="C400" s="59">
        <v>1818</v>
      </c>
    </row>
    <row r="401" spans="3:3" x14ac:dyDescent="0.25">
      <c r="C401" s="59">
        <v>1819</v>
      </c>
    </row>
    <row r="402" spans="3:3" x14ac:dyDescent="0.25">
      <c r="C402" s="59">
        <v>1820</v>
      </c>
    </row>
    <row r="403" spans="3:3" x14ac:dyDescent="0.25">
      <c r="C403" s="59">
        <v>1821</v>
      </c>
    </row>
    <row r="404" spans="3:3" x14ac:dyDescent="0.25">
      <c r="C404" s="59">
        <v>1822</v>
      </c>
    </row>
    <row r="405" spans="3:3" x14ac:dyDescent="0.25">
      <c r="C405" s="59">
        <v>1823</v>
      </c>
    </row>
    <row r="406" spans="3:3" x14ac:dyDescent="0.25">
      <c r="C406" s="59">
        <v>1824</v>
      </c>
    </row>
    <row r="407" spans="3:3" x14ac:dyDescent="0.25">
      <c r="C407" s="59">
        <v>1825</v>
      </c>
    </row>
    <row r="408" spans="3:3" x14ac:dyDescent="0.25">
      <c r="C408" s="59">
        <v>1826</v>
      </c>
    </row>
    <row r="409" spans="3:3" x14ac:dyDescent="0.25">
      <c r="C409" s="59">
        <v>1827</v>
      </c>
    </row>
    <row r="410" spans="3:3" x14ac:dyDescent="0.25">
      <c r="C410" s="59">
        <v>1828</v>
      </c>
    </row>
    <row r="411" spans="3:3" x14ac:dyDescent="0.25">
      <c r="C411" s="59">
        <v>1829</v>
      </c>
    </row>
    <row r="412" spans="3:3" x14ac:dyDescent="0.25">
      <c r="C412" s="59">
        <v>1830</v>
      </c>
    </row>
    <row r="413" spans="3:3" x14ac:dyDescent="0.25">
      <c r="C413" s="59">
        <v>1831</v>
      </c>
    </row>
    <row r="414" spans="3:3" x14ac:dyDescent="0.25">
      <c r="C414" s="59">
        <v>1832</v>
      </c>
    </row>
    <row r="415" spans="3:3" x14ac:dyDescent="0.25">
      <c r="C415" s="59" t="s">
        <v>1243</v>
      </c>
    </row>
    <row r="416" spans="3:3" x14ac:dyDescent="0.25">
      <c r="C416" s="59" t="s">
        <v>2173</v>
      </c>
    </row>
    <row r="417" spans="3:3" x14ac:dyDescent="0.25">
      <c r="C417" s="59" t="s">
        <v>244</v>
      </c>
    </row>
    <row r="418" spans="3:3" x14ac:dyDescent="0.25">
      <c r="C418" s="59" t="s">
        <v>718</v>
      </c>
    </row>
    <row r="419" spans="3:3" x14ac:dyDescent="0.25">
      <c r="C419" s="59" t="s">
        <v>1737</v>
      </c>
    </row>
    <row r="420" spans="3:3" x14ac:dyDescent="0.25">
      <c r="C420" s="59" t="s">
        <v>1693</v>
      </c>
    </row>
    <row r="421" spans="3:3" x14ac:dyDescent="0.25">
      <c r="C421" s="59" t="s">
        <v>2179</v>
      </c>
    </row>
    <row r="422" spans="3:3" x14ac:dyDescent="0.25">
      <c r="C422" s="59" t="s">
        <v>1550</v>
      </c>
    </row>
    <row r="423" spans="3:3" x14ac:dyDescent="0.25">
      <c r="C423" s="59" t="s">
        <v>1281</v>
      </c>
    </row>
    <row r="424" spans="3:3" x14ac:dyDescent="0.25">
      <c r="C424" s="59" t="s">
        <v>1934</v>
      </c>
    </row>
    <row r="425" spans="3:3" x14ac:dyDescent="0.25">
      <c r="C425" s="59" t="s">
        <v>1339</v>
      </c>
    </row>
    <row r="426" spans="3:3" x14ac:dyDescent="0.25">
      <c r="C426" s="59" t="s">
        <v>1930</v>
      </c>
    </row>
    <row r="427" spans="3:3" x14ac:dyDescent="0.25">
      <c r="C427" s="59" t="s">
        <v>501</v>
      </c>
    </row>
    <row r="428" spans="3:3" x14ac:dyDescent="0.25">
      <c r="C428" s="59" t="s">
        <v>204</v>
      </c>
    </row>
    <row r="429" spans="3:3" x14ac:dyDescent="0.25">
      <c r="C429" s="59" t="s">
        <v>1463</v>
      </c>
    </row>
    <row r="430" spans="3:3" x14ac:dyDescent="0.25">
      <c r="C430" s="59" t="s">
        <v>776</v>
      </c>
    </row>
    <row r="431" spans="3:3" x14ac:dyDescent="0.25">
      <c r="C431" s="59" t="s">
        <v>513</v>
      </c>
    </row>
    <row r="432" spans="3:3" x14ac:dyDescent="0.25">
      <c r="C432" s="59" t="s">
        <v>307</v>
      </c>
    </row>
    <row r="433" spans="3:3" x14ac:dyDescent="0.25">
      <c r="C433" s="59" t="s">
        <v>35</v>
      </c>
    </row>
    <row r="434" spans="3:3" x14ac:dyDescent="0.25">
      <c r="C434" s="59" t="s">
        <v>2269</v>
      </c>
    </row>
    <row r="435" spans="3:3" x14ac:dyDescent="0.25">
      <c r="C435" s="59" t="s">
        <v>2099</v>
      </c>
    </row>
    <row r="436" spans="3:3" x14ac:dyDescent="0.25">
      <c r="C436" s="59" t="s">
        <v>1557</v>
      </c>
    </row>
    <row r="437" spans="3:3" x14ac:dyDescent="0.25">
      <c r="C437" s="59" t="s">
        <v>2181</v>
      </c>
    </row>
    <row r="438" spans="3:3" x14ac:dyDescent="0.25">
      <c r="C438" s="59" t="s">
        <v>2478</v>
      </c>
    </row>
    <row r="439" spans="3:3" x14ac:dyDescent="0.25">
      <c r="C439" s="59" t="s">
        <v>1981</v>
      </c>
    </row>
    <row r="440" spans="3:3" x14ac:dyDescent="0.25">
      <c r="C440" s="59" t="s">
        <v>963</v>
      </c>
    </row>
    <row r="441" spans="3:3" x14ac:dyDescent="0.25">
      <c r="C441" s="59" t="s">
        <v>297</v>
      </c>
    </row>
    <row r="442" spans="3:3" x14ac:dyDescent="0.25">
      <c r="C442" s="59" t="s">
        <v>1926</v>
      </c>
    </row>
    <row r="443" spans="3:3" x14ac:dyDescent="0.25">
      <c r="C443" s="59" t="s">
        <v>1567</v>
      </c>
    </row>
    <row r="444" spans="3:3" x14ac:dyDescent="0.25">
      <c r="C444" s="59" t="s">
        <v>2480</v>
      </c>
    </row>
    <row r="445" spans="3:3" x14ac:dyDescent="0.25">
      <c r="C445" s="59" t="s">
        <v>246</v>
      </c>
    </row>
    <row r="446" spans="3:3" x14ac:dyDescent="0.25">
      <c r="C446" s="59" t="s">
        <v>2102</v>
      </c>
    </row>
    <row r="447" spans="3:3" x14ac:dyDescent="0.25">
      <c r="C447" s="59" t="s">
        <v>771</v>
      </c>
    </row>
    <row r="448" spans="3:3" x14ac:dyDescent="0.25">
      <c r="C448" s="59" t="s">
        <v>774</v>
      </c>
    </row>
    <row r="449" spans="3:3" x14ac:dyDescent="0.25">
      <c r="C449" s="59" t="s">
        <v>1935</v>
      </c>
    </row>
    <row r="450" spans="3:3" x14ac:dyDescent="0.25">
      <c r="C450" s="59" t="s">
        <v>563</v>
      </c>
    </row>
    <row r="451" spans="3:3" x14ac:dyDescent="0.25">
      <c r="C451" s="59" t="s">
        <v>2485</v>
      </c>
    </row>
    <row r="452" spans="3:3" x14ac:dyDescent="0.25">
      <c r="C452" s="59" t="s">
        <v>1050</v>
      </c>
    </row>
    <row r="453" spans="3:3" x14ac:dyDescent="0.25">
      <c r="C453" s="59" t="s">
        <v>222</v>
      </c>
    </row>
    <row r="454" spans="3:3" x14ac:dyDescent="0.25">
      <c r="C454" s="59" t="s">
        <v>248</v>
      </c>
    </row>
    <row r="455" spans="3:3" x14ac:dyDescent="0.25">
      <c r="C455" s="59" t="s">
        <v>2481</v>
      </c>
    </row>
    <row r="456" spans="3:3" x14ac:dyDescent="0.25">
      <c r="C456" s="59" t="s">
        <v>250</v>
      </c>
    </row>
    <row r="457" spans="3:3" x14ac:dyDescent="0.25">
      <c r="C457" s="59" t="s">
        <v>1993</v>
      </c>
    </row>
    <row r="458" spans="3:3" x14ac:dyDescent="0.25">
      <c r="C458" s="59" t="s">
        <v>1765</v>
      </c>
    </row>
    <row r="459" spans="3:3" x14ac:dyDescent="0.25">
      <c r="C459" s="59" t="s">
        <v>127</v>
      </c>
    </row>
    <row r="460" spans="3:3" x14ac:dyDescent="0.25">
      <c r="C460" s="59" t="s">
        <v>2260</v>
      </c>
    </row>
    <row r="461" spans="3:3" x14ac:dyDescent="0.25">
      <c r="C461" s="59" t="s">
        <v>224</v>
      </c>
    </row>
    <row r="462" spans="3:3" x14ac:dyDescent="0.25">
      <c r="C462" s="59" t="s">
        <v>208</v>
      </c>
    </row>
    <row r="463" spans="3:3" x14ac:dyDescent="0.25">
      <c r="C463" s="59" t="s">
        <v>299</v>
      </c>
    </row>
    <row r="464" spans="3:3" x14ac:dyDescent="0.25">
      <c r="C464" s="59" t="s">
        <v>1245</v>
      </c>
    </row>
    <row r="465" spans="3:3" x14ac:dyDescent="0.25">
      <c r="C465" s="59" t="s">
        <v>1475</v>
      </c>
    </row>
    <row r="466" spans="3:3" x14ac:dyDescent="0.25">
      <c r="C466" s="59" t="s">
        <v>1700</v>
      </c>
    </row>
    <row r="467" spans="3:3" x14ac:dyDescent="0.25">
      <c r="C467" s="59" t="s">
        <v>1135</v>
      </c>
    </row>
    <row r="468" spans="3:3" x14ac:dyDescent="0.25">
      <c r="C468" s="59" t="s">
        <v>226</v>
      </c>
    </row>
    <row r="469" spans="3:3" x14ac:dyDescent="0.25">
      <c r="C469" s="59" t="s">
        <v>1283</v>
      </c>
    </row>
    <row r="470" spans="3:3" x14ac:dyDescent="0.25">
      <c r="C470" s="59" t="s">
        <v>1928</v>
      </c>
    </row>
    <row r="471" spans="3:3" x14ac:dyDescent="0.25">
      <c r="C471" s="59" t="s">
        <v>769</v>
      </c>
    </row>
    <row r="472" spans="3:3" x14ac:dyDescent="0.25">
      <c r="C472" s="59" t="s">
        <v>2292</v>
      </c>
    </row>
    <row r="473" spans="3:3" x14ac:dyDescent="0.25">
      <c r="C473" s="59" t="s">
        <v>1099</v>
      </c>
    </row>
    <row r="474" spans="3:3" x14ac:dyDescent="0.25">
      <c r="C474" s="59" t="s">
        <v>1146</v>
      </c>
    </row>
    <row r="475" spans="3:3" x14ac:dyDescent="0.25">
      <c r="C475" s="59" t="s">
        <v>469</v>
      </c>
    </row>
    <row r="476" spans="3:3" x14ac:dyDescent="0.25">
      <c r="C476" s="59" t="s">
        <v>1185</v>
      </c>
    </row>
    <row r="477" spans="3:3" x14ac:dyDescent="0.25">
      <c r="C477" s="59" t="s">
        <v>1995</v>
      </c>
    </row>
    <row r="478" spans="3:3" x14ac:dyDescent="0.25">
      <c r="C478" s="59" t="s">
        <v>1363</v>
      </c>
    </row>
    <row r="479" spans="3:3" x14ac:dyDescent="0.25">
      <c r="C479" s="59" t="s">
        <v>121</v>
      </c>
    </row>
    <row r="480" spans="3:3" x14ac:dyDescent="0.25">
      <c r="C480" s="59" t="s">
        <v>678</v>
      </c>
    </row>
    <row r="481" spans="3:3" x14ac:dyDescent="0.25">
      <c r="C481" s="59" t="s">
        <v>1449</v>
      </c>
    </row>
    <row r="482" spans="3:3" x14ac:dyDescent="0.25">
      <c r="C482" s="59" t="s">
        <v>1409</v>
      </c>
    </row>
    <row r="483" spans="3:3" x14ac:dyDescent="0.25">
      <c r="C483" s="59" t="s">
        <v>1477</v>
      </c>
    </row>
    <row r="484" spans="3:3" x14ac:dyDescent="0.25">
      <c r="C484" s="59" t="s">
        <v>1481</v>
      </c>
    </row>
    <row r="485" spans="3:3" x14ac:dyDescent="0.25">
      <c r="C485" s="59" t="s">
        <v>277</v>
      </c>
    </row>
    <row r="486" spans="3:3" x14ac:dyDescent="0.25">
      <c r="C486" s="59" t="s">
        <v>1467</v>
      </c>
    </row>
    <row r="487" spans="3:3" x14ac:dyDescent="0.25">
      <c r="C487" s="59" t="s">
        <v>1437</v>
      </c>
    </row>
    <row r="488" spans="3:3" x14ac:dyDescent="0.25">
      <c r="C488" s="59" t="s">
        <v>1977</v>
      </c>
    </row>
    <row r="489" spans="3:3" x14ac:dyDescent="0.25">
      <c r="C489" s="59" t="s">
        <v>129</v>
      </c>
    </row>
    <row r="490" spans="3:3" x14ac:dyDescent="0.25">
      <c r="C490" s="59" t="s">
        <v>131</v>
      </c>
    </row>
    <row r="491" spans="3:3" x14ac:dyDescent="0.25">
      <c r="C491" s="59" t="s">
        <v>2001</v>
      </c>
    </row>
    <row r="492" spans="3:3" x14ac:dyDescent="0.25">
      <c r="C492" s="59" t="s">
        <v>252</v>
      </c>
    </row>
    <row r="493" spans="3:3" x14ac:dyDescent="0.25">
      <c r="C493" s="59" t="s">
        <v>706</v>
      </c>
    </row>
    <row r="494" spans="3:3" x14ac:dyDescent="0.25">
      <c r="C494" s="59" t="s">
        <v>1293</v>
      </c>
    </row>
    <row r="495" spans="3:3" x14ac:dyDescent="0.25">
      <c r="C495" s="59" t="s">
        <v>1411</v>
      </c>
    </row>
    <row r="496" spans="3:3" x14ac:dyDescent="0.25">
      <c r="C496" s="59" t="s">
        <v>1690</v>
      </c>
    </row>
    <row r="497" spans="3:3" x14ac:dyDescent="0.25">
      <c r="C497" s="59" t="s">
        <v>133</v>
      </c>
    </row>
    <row r="498" spans="3:3" x14ac:dyDescent="0.25">
      <c r="C498" s="59" t="s">
        <v>228</v>
      </c>
    </row>
    <row r="499" spans="3:3" x14ac:dyDescent="0.25">
      <c r="C499" s="59" t="s">
        <v>230</v>
      </c>
    </row>
    <row r="500" spans="3:3" x14ac:dyDescent="0.25">
      <c r="C500" s="59" t="s">
        <v>309</v>
      </c>
    </row>
    <row r="501" spans="3:3" x14ac:dyDescent="0.25">
      <c r="C501" s="59" t="s">
        <v>319</v>
      </c>
    </row>
    <row r="502" spans="3:3" x14ac:dyDescent="0.25">
      <c r="C502" s="59" t="s">
        <v>327</v>
      </c>
    </row>
    <row r="503" spans="3:3" x14ac:dyDescent="0.25">
      <c r="C503" s="59" t="s">
        <v>333</v>
      </c>
    </row>
    <row r="504" spans="3:3" x14ac:dyDescent="0.25">
      <c r="C504" s="59" t="s">
        <v>323</v>
      </c>
    </row>
    <row r="505" spans="3:3" x14ac:dyDescent="0.25">
      <c r="C505" s="59" t="s">
        <v>451</v>
      </c>
    </row>
    <row r="506" spans="3:3" x14ac:dyDescent="0.25">
      <c r="C506" s="59" t="s">
        <v>399</v>
      </c>
    </row>
    <row r="507" spans="3:3" x14ac:dyDescent="0.25">
      <c r="C507" s="59" t="s">
        <v>455</v>
      </c>
    </row>
    <row r="508" spans="3:3" x14ac:dyDescent="0.25">
      <c r="C508" s="59" t="s">
        <v>459</v>
      </c>
    </row>
    <row r="509" spans="3:3" x14ac:dyDescent="0.25">
      <c r="C509" s="59" t="s">
        <v>407</v>
      </c>
    </row>
    <row r="510" spans="3:3" x14ac:dyDescent="0.25">
      <c r="C510" s="59" t="s">
        <v>447</v>
      </c>
    </row>
    <row r="511" spans="3:3" x14ac:dyDescent="0.25">
      <c r="C511" s="59" t="s">
        <v>439</v>
      </c>
    </row>
    <row r="512" spans="3:3" x14ac:dyDescent="0.25">
      <c r="C512" s="59" t="s">
        <v>443</v>
      </c>
    </row>
    <row r="513" spans="3:3" x14ac:dyDescent="0.25">
      <c r="C513" s="59" t="s">
        <v>427</v>
      </c>
    </row>
    <row r="514" spans="3:3" x14ac:dyDescent="0.25">
      <c r="C514" s="59" t="s">
        <v>403</v>
      </c>
    </row>
    <row r="515" spans="3:3" x14ac:dyDescent="0.25">
      <c r="C515" s="59" t="s">
        <v>419</v>
      </c>
    </row>
    <row r="516" spans="3:3" x14ac:dyDescent="0.25">
      <c r="C516" s="59" t="s">
        <v>435</v>
      </c>
    </row>
    <row r="517" spans="3:3" x14ac:dyDescent="0.25">
      <c r="C517" s="59" t="s">
        <v>411</v>
      </c>
    </row>
    <row r="518" spans="3:3" x14ac:dyDescent="0.25">
      <c r="C518" s="59" t="s">
        <v>423</v>
      </c>
    </row>
    <row r="519" spans="3:3" x14ac:dyDescent="0.25">
      <c r="C519" s="59" t="s">
        <v>431</v>
      </c>
    </row>
    <row r="520" spans="3:3" x14ac:dyDescent="0.25">
      <c r="C520" s="59" t="s">
        <v>463</v>
      </c>
    </row>
    <row r="521" spans="3:3" x14ac:dyDescent="0.25">
      <c r="C521" s="59" t="s">
        <v>495</v>
      </c>
    </row>
    <row r="522" spans="3:3" x14ac:dyDescent="0.25">
      <c r="C522" s="59" t="s">
        <v>497</v>
      </c>
    </row>
    <row r="523" spans="3:3" x14ac:dyDescent="0.25">
      <c r="C523" s="59" t="s">
        <v>509</v>
      </c>
    </row>
    <row r="524" spans="3:3" x14ac:dyDescent="0.25">
      <c r="C524" s="59" t="s">
        <v>588</v>
      </c>
    </row>
    <row r="525" spans="3:3" x14ac:dyDescent="0.25">
      <c r="C525" s="59" t="s">
        <v>80</v>
      </c>
    </row>
    <row r="526" spans="3:3" x14ac:dyDescent="0.25">
      <c r="C526" s="59" t="s">
        <v>93</v>
      </c>
    </row>
    <row r="527" spans="3:3" x14ac:dyDescent="0.25">
      <c r="C527" s="59" t="s">
        <v>473</v>
      </c>
    </row>
    <row r="528" spans="3:3" x14ac:dyDescent="0.25">
      <c r="C528" s="59" t="s">
        <v>285</v>
      </c>
    </row>
    <row r="529" spans="3:3" x14ac:dyDescent="0.25">
      <c r="C529" s="59" t="s">
        <v>301</v>
      </c>
    </row>
    <row r="530" spans="3:3" x14ac:dyDescent="0.25">
      <c r="C530" s="59" t="s">
        <v>341</v>
      </c>
    </row>
    <row r="531" spans="3:3" x14ac:dyDescent="0.25">
      <c r="C531" s="59" t="s">
        <v>357</v>
      </c>
    </row>
    <row r="532" spans="3:3" x14ac:dyDescent="0.25">
      <c r="C532" s="59" t="s">
        <v>369</v>
      </c>
    </row>
    <row r="533" spans="3:3" x14ac:dyDescent="0.25">
      <c r="C533" s="59" t="s">
        <v>1760</v>
      </c>
    </row>
    <row r="534" spans="3:3" x14ac:dyDescent="0.25">
      <c r="C534" s="59" t="s">
        <v>373</v>
      </c>
    </row>
    <row r="535" spans="3:3" x14ac:dyDescent="0.25">
      <c r="C535" s="59" t="s">
        <v>365</v>
      </c>
    </row>
    <row r="536" spans="3:3" x14ac:dyDescent="0.25">
      <c r="C536" s="59" t="s">
        <v>385</v>
      </c>
    </row>
    <row r="537" spans="3:3" x14ac:dyDescent="0.25">
      <c r="C537" s="59" t="s">
        <v>107</v>
      </c>
    </row>
    <row r="538" spans="3:3" x14ac:dyDescent="0.25">
      <c r="C538" s="59" t="s">
        <v>210</v>
      </c>
    </row>
    <row r="539" spans="3:3" x14ac:dyDescent="0.25">
      <c r="C539" s="59" t="s">
        <v>89</v>
      </c>
    </row>
    <row r="540" spans="3:3" x14ac:dyDescent="0.25">
      <c r="C540" s="59" t="s">
        <v>95</v>
      </c>
    </row>
    <row r="541" spans="3:3" x14ac:dyDescent="0.25">
      <c r="C541" s="59" t="s">
        <v>135</v>
      </c>
    </row>
    <row r="542" spans="3:3" x14ac:dyDescent="0.25">
      <c r="C542" s="59" t="s">
        <v>137</v>
      </c>
    </row>
    <row r="543" spans="3:3" x14ac:dyDescent="0.25">
      <c r="C543" s="59" t="s">
        <v>289</v>
      </c>
    </row>
    <row r="544" spans="3:3" x14ac:dyDescent="0.25">
      <c r="C544" s="59" t="s">
        <v>254</v>
      </c>
    </row>
    <row r="545" spans="3:3" x14ac:dyDescent="0.25">
      <c r="C545" s="59" t="s">
        <v>232</v>
      </c>
    </row>
    <row r="546" spans="3:3" x14ac:dyDescent="0.25">
      <c r="C546" s="59" t="s">
        <v>37</v>
      </c>
    </row>
    <row r="547" spans="3:3" x14ac:dyDescent="0.25">
      <c r="C547" s="59" t="s">
        <v>61</v>
      </c>
    </row>
    <row r="548" spans="3:3" x14ac:dyDescent="0.25">
      <c r="C548" s="59" t="s">
        <v>543</v>
      </c>
    </row>
    <row r="549" spans="3:3" x14ac:dyDescent="0.25">
      <c r="C549" s="59" t="s">
        <v>584</v>
      </c>
    </row>
    <row r="550" spans="3:3" x14ac:dyDescent="0.25">
      <c r="C550" s="59" t="s">
        <v>692</v>
      </c>
    </row>
    <row r="551" spans="3:3" x14ac:dyDescent="0.25">
      <c r="C551" s="59" t="s">
        <v>555</v>
      </c>
    </row>
    <row r="552" spans="3:3" x14ac:dyDescent="0.25">
      <c r="C552" s="59" t="s">
        <v>188</v>
      </c>
    </row>
    <row r="553" spans="3:3" x14ac:dyDescent="0.25">
      <c r="C553" s="59" t="s">
        <v>680</v>
      </c>
    </row>
    <row r="554" spans="3:3" x14ac:dyDescent="0.25">
      <c r="C554" s="59" t="s">
        <v>696</v>
      </c>
    </row>
    <row r="555" spans="3:3" x14ac:dyDescent="0.25">
      <c r="C555" s="59" t="s">
        <v>489</v>
      </c>
    </row>
    <row r="556" spans="3:3" x14ac:dyDescent="0.25">
      <c r="C556" s="59" t="s">
        <v>688</v>
      </c>
    </row>
    <row r="557" spans="3:3" x14ac:dyDescent="0.25">
      <c r="C557" s="59" t="s">
        <v>684</v>
      </c>
    </row>
    <row r="558" spans="3:3" x14ac:dyDescent="0.25">
      <c r="C558" s="59" t="s">
        <v>503</v>
      </c>
    </row>
    <row r="559" spans="3:3" x14ac:dyDescent="0.25">
      <c r="C559" s="59" t="s">
        <v>592</v>
      </c>
    </row>
    <row r="560" spans="3:3" x14ac:dyDescent="0.25">
      <c r="C560" s="59" t="s">
        <v>279</v>
      </c>
    </row>
    <row r="561" spans="3:3" x14ac:dyDescent="0.25">
      <c r="C561" s="59" t="s">
        <v>171</v>
      </c>
    </row>
    <row r="562" spans="3:3" x14ac:dyDescent="0.25">
      <c r="C562" s="59" t="s">
        <v>315</v>
      </c>
    </row>
    <row r="563" spans="3:3" x14ac:dyDescent="0.25">
      <c r="C563" s="59" t="s">
        <v>345</v>
      </c>
    </row>
    <row r="564" spans="3:3" x14ac:dyDescent="0.25">
      <c r="C564" s="59" t="s">
        <v>415</v>
      </c>
    </row>
    <row r="565" spans="3:3" x14ac:dyDescent="0.25">
      <c r="C565" s="59" t="s">
        <v>395</v>
      </c>
    </row>
    <row r="566" spans="3:3" x14ac:dyDescent="0.25">
      <c r="C566" s="59" t="s">
        <v>139</v>
      </c>
    </row>
    <row r="567" spans="3:3" x14ac:dyDescent="0.25">
      <c r="C567" s="59" t="s">
        <v>167</v>
      </c>
    </row>
    <row r="568" spans="3:3" x14ac:dyDescent="0.25">
      <c r="C568" s="59" t="s">
        <v>596</v>
      </c>
    </row>
    <row r="569" spans="3:3" x14ac:dyDescent="0.25">
      <c r="C569" s="59" t="s">
        <v>519</v>
      </c>
    </row>
    <row r="570" spans="3:3" x14ac:dyDescent="0.25">
      <c r="C570" s="59" t="s">
        <v>568</v>
      </c>
    </row>
    <row r="571" spans="3:3" x14ac:dyDescent="0.25">
      <c r="C571" s="59" t="s">
        <v>580</v>
      </c>
    </row>
    <row r="572" spans="3:3" x14ac:dyDescent="0.25">
      <c r="C572" s="59" t="s">
        <v>708</v>
      </c>
    </row>
    <row r="573" spans="3:3" x14ac:dyDescent="0.25">
      <c r="C573" s="59" t="s">
        <v>564</v>
      </c>
    </row>
    <row r="574" spans="3:3" x14ac:dyDescent="0.25">
      <c r="C574" s="59" t="s">
        <v>712</v>
      </c>
    </row>
    <row r="575" spans="3:3" x14ac:dyDescent="0.25">
      <c r="C575" s="59" t="s">
        <v>515</v>
      </c>
    </row>
    <row r="576" spans="3:3" x14ac:dyDescent="0.25">
      <c r="C576" s="59" t="s">
        <v>547</v>
      </c>
    </row>
    <row r="577" spans="3:3" x14ac:dyDescent="0.25">
      <c r="C577" s="59" t="s">
        <v>337</v>
      </c>
    </row>
    <row r="578" spans="3:3" x14ac:dyDescent="0.25">
      <c r="C578" s="59" t="s">
        <v>361</v>
      </c>
    </row>
    <row r="579" spans="3:3" x14ac:dyDescent="0.25">
      <c r="C579" s="59" t="s">
        <v>483</v>
      </c>
    </row>
    <row r="580" spans="3:3" x14ac:dyDescent="0.25">
      <c r="C580" s="59" t="s">
        <v>670</v>
      </c>
    </row>
    <row r="581" spans="3:3" x14ac:dyDescent="0.25">
      <c r="C581" s="59" t="s">
        <v>291</v>
      </c>
    </row>
    <row r="582" spans="3:3" x14ac:dyDescent="0.25">
      <c r="C582" s="59" t="s">
        <v>212</v>
      </c>
    </row>
    <row r="583" spans="3:3" x14ac:dyDescent="0.25">
      <c r="C583" s="59" t="s">
        <v>214</v>
      </c>
    </row>
    <row r="584" spans="3:3" x14ac:dyDescent="0.25">
      <c r="C584" s="59" t="s">
        <v>256</v>
      </c>
    </row>
    <row r="585" spans="3:3" x14ac:dyDescent="0.25">
      <c r="C585" s="59" t="s">
        <v>271</v>
      </c>
    </row>
    <row r="586" spans="3:3" x14ac:dyDescent="0.25">
      <c r="C586" s="59" t="s">
        <v>234</v>
      </c>
    </row>
    <row r="587" spans="3:3" x14ac:dyDescent="0.25">
      <c r="C587" s="59" t="s">
        <v>141</v>
      </c>
    </row>
    <row r="588" spans="3:3" x14ac:dyDescent="0.25">
      <c r="C588" s="59" t="s">
        <v>40</v>
      </c>
    </row>
    <row r="589" spans="3:3" x14ac:dyDescent="0.25">
      <c r="C589" s="59" t="s">
        <v>143</v>
      </c>
    </row>
    <row r="590" spans="3:3" x14ac:dyDescent="0.25">
      <c r="C590" s="59" t="s">
        <v>303</v>
      </c>
    </row>
    <row r="591" spans="3:3" x14ac:dyDescent="0.25">
      <c r="C591" s="59" t="s">
        <v>145</v>
      </c>
    </row>
    <row r="592" spans="3:3" x14ac:dyDescent="0.25">
      <c r="C592" s="59" t="s">
        <v>572</v>
      </c>
    </row>
    <row r="593" spans="3:3" x14ac:dyDescent="0.25">
      <c r="C593" s="59" t="s">
        <v>535</v>
      </c>
    </row>
    <row r="594" spans="3:3" x14ac:dyDescent="0.25">
      <c r="C594" s="59" t="s">
        <v>576</v>
      </c>
    </row>
    <row r="595" spans="3:3" x14ac:dyDescent="0.25">
      <c r="C595" s="59" t="s">
        <v>539</v>
      </c>
    </row>
    <row r="596" spans="3:3" x14ac:dyDescent="0.25">
      <c r="C596" s="59" t="s">
        <v>551</v>
      </c>
    </row>
    <row r="597" spans="3:3" x14ac:dyDescent="0.25">
      <c r="C597" s="59" t="s">
        <v>349</v>
      </c>
    </row>
    <row r="598" spans="3:3" x14ac:dyDescent="0.25">
      <c r="C598" s="59" t="s">
        <v>668</v>
      </c>
    </row>
    <row r="599" spans="3:3" x14ac:dyDescent="0.25">
      <c r="C599" s="59" t="s">
        <v>192</v>
      </c>
    </row>
    <row r="600" spans="3:3" x14ac:dyDescent="0.25">
      <c r="C600" s="59" t="s">
        <v>117</v>
      </c>
    </row>
    <row r="601" spans="3:3" x14ac:dyDescent="0.25">
      <c r="C601" s="59" t="s">
        <v>163</v>
      </c>
    </row>
    <row r="602" spans="3:3" x14ac:dyDescent="0.25">
      <c r="C602" s="59" t="s">
        <v>175</v>
      </c>
    </row>
    <row r="603" spans="3:3" x14ac:dyDescent="0.25">
      <c r="C603" s="59" t="s">
        <v>381</v>
      </c>
    </row>
    <row r="604" spans="3:3" x14ac:dyDescent="0.25">
      <c r="C604" s="59" t="s">
        <v>479</v>
      </c>
    </row>
    <row r="605" spans="3:3" x14ac:dyDescent="0.25">
      <c r="C605" s="59" t="s">
        <v>73</v>
      </c>
    </row>
    <row r="606" spans="3:3" x14ac:dyDescent="0.25">
      <c r="C606" s="59" t="s">
        <v>531</v>
      </c>
    </row>
    <row r="607" spans="3:3" x14ac:dyDescent="0.25">
      <c r="C607" s="59" t="s">
        <v>377</v>
      </c>
    </row>
    <row r="608" spans="3:3" x14ac:dyDescent="0.25">
      <c r="C608" s="59" t="s">
        <v>273</v>
      </c>
    </row>
    <row r="609" spans="3:3" x14ac:dyDescent="0.25">
      <c r="C609" s="59" t="s">
        <v>527</v>
      </c>
    </row>
    <row r="610" spans="3:3" x14ac:dyDescent="0.25">
      <c r="C610" s="59" t="s">
        <v>184</v>
      </c>
    </row>
    <row r="611" spans="3:3" x14ac:dyDescent="0.25">
      <c r="C611" s="59" t="s">
        <v>101</v>
      </c>
    </row>
    <row r="612" spans="3:3" x14ac:dyDescent="0.25">
      <c r="C612" s="59" t="s">
        <v>559</v>
      </c>
    </row>
    <row r="613" spans="3:3" x14ac:dyDescent="0.25">
      <c r="C613" s="59" t="s">
        <v>523</v>
      </c>
    </row>
    <row r="614" spans="3:3" x14ac:dyDescent="0.25">
      <c r="C614" s="59" t="s">
        <v>2483</v>
      </c>
    </row>
    <row r="615" spans="3:3" x14ac:dyDescent="0.25">
      <c r="C615" s="59" t="s">
        <v>259</v>
      </c>
    </row>
    <row r="616" spans="3:3" x14ac:dyDescent="0.25">
      <c r="C616" s="59" t="s">
        <v>261</v>
      </c>
    </row>
    <row r="617" spans="3:3" x14ac:dyDescent="0.25">
      <c r="C617" s="59" t="s">
        <v>263</v>
      </c>
    </row>
    <row r="618" spans="3:3" x14ac:dyDescent="0.25">
      <c r="C618" s="59" t="s">
        <v>784</v>
      </c>
    </row>
    <row r="619" spans="3:3" x14ac:dyDescent="0.25">
      <c r="C619" s="59" t="s">
        <v>147</v>
      </c>
    </row>
    <row r="620" spans="3:3" x14ac:dyDescent="0.25">
      <c r="C620" s="59" t="s">
        <v>785</v>
      </c>
    </row>
    <row r="621" spans="3:3" x14ac:dyDescent="0.25">
      <c r="C621" s="59" t="s">
        <v>109</v>
      </c>
    </row>
    <row r="622" spans="3:3" x14ac:dyDescent="0.25">
      <c r="C622" s="59" t="s">
        <v>111</v>
      </c>
    </row>
    <row r="623" spans="3:3" x14ac:dyDescent="0.25">
      <c r="C623" s="59" t="s">
        <v>113</v>
      </c>
    </row>
    <row r="624" spans="3:3" x14ac:dyDescent="0.25">
      <c r="C624" s="59" t="s">
        <v>505</v>
      </c>
    </row>
    <row r="625" spans="3:3" x14ac:dyDescent="0.25">
      <c r="C625" s="59" t="s">
        <v>236</v>
      </c>
    </row>
    <row r="626" spans="3:3" x14ac:dyDescent="0.25">
      <c r="C626" s="59" t="s">
        <v>672</v>
      </c>
    </row>
    <row r="627" spans="3:3" x14ac:dyDescent="0.25">
      <c r="C627" s="59" t="s">
        <v>238</v>
      </c>
    </row>
    <row r="628" spans="3:3" x14ac:dyDescent="0.25">
      <c r="C628" s="59" t="s">
        <v>720</v>
      </c>
    </row>
    <row r="629" spans="3:3" x14ac:dyDescent="0.25">
      <c r="C629" s="59" t="s">
        <v>42</v>
      </c>
    </row>
    <row r="630" spans="3:3" x14ac:dyDescent="0.25">
      <c r="C630" s="59" t="s">
        <v>632</v>
      </c>
    </row>
    <row r="631" spans="3:3" x14ac:dyDescent="0.25">
      <c r="C631" s="59" t="s">
        <v>628</v>
      </c>
    </row>
    <row r="632" spans="3:3" x14ac:dyDescent="0.25">
      <c r="C632" s="59" t="s">
        <v>636</v>
      </c>
    </row>
    <row r="633" spans="3:3" x14ac:dyDescent="0.25">
      <c r="C633" s="59" t="s">
        <v>652</v>
      </c>
    </row>
    <row r="634" spans="3:3" x14ac:dyDescent="0.25">
      <c r="C634" s="59" t="s">
        <v>640</v>
      </c>
    </row>
    <row r="635" spans="3:3" x14ac:dyDescent="0.25">
      <c r="C635" s="59" t="s">
        <v>644</v>
      </c>
    </row>
    <row r="636" spans="3:3" x14ac:dyDescent="0.25">
      <c r="C636" s="59" t="s">
        <v>624</v>
      </c>
    </row>
    <row r="637" spans="3:3" x14ac:dyDescent="0.25">
      <c r="C637" s="59" t="s">
        <v>620</v>
      </c>
    </row>
    <row r="638" spans="3:3" x14ac:dyDescent="0.25">
      <c r="C638" s="59" t="s">
        <v>648</v>
      </c>
    </row>
    <row r="639" spans="3:3" x14ac:dyDescent="0.25">
      <c r="C639" s="59" t="s">
        <v>734</v>
      </c>
    </row>
    <row r="640" spans="3:3" x14ac:dyDescent="0.25">
      <c r="C640" s="59" t="s">
        <v>654</v>
      </c>
    </row>
    <row r="641" spans="3:3" x14ac:dyDescent="0.25">
      <c r="C641" s="59" t="s">
        <v>612</v>
      </c>
    </row>
    <row r="642" spans="3:3" x14ac:dyDescent="0.25">
      <c r="C642" s="59" t="s">
        <v>604</v>
      </c>
    </row>
    <row r="643" spans="3:3" x14ac:dyDescent="0.25">
      <c r="C643" s="59" t="s">
        <v>600</v>
      </c>
    </row>
    <row r="644" spans="3:3" x14ac:dyDescent="0.25">
      <c r="C644" s="59" t="s">
        <v>656</v>
      </c>
    </row>
    <row r="645" spans="3:3" x14ac:dyDescent="0.25">
      <c r="C645" s="59" t="s">
        <v>658</v>
      </c>
    </row>
    <row r="646" spans="3:3" x14ac:dyDescent="0.25">
      <c r="C646" s="59" t="s">
        <v>616</v>
      </c>
    </row>
    <row r="647" spans="3:3" x14ac:dyDescent="0.25">
      <c r="C647" s="59" t="s">
        <v>660</v>
      </c>
    </row>
    <row r="648" spans="3:3" x14ac:dyDescent="0.25">
      <c r="C648" s="59" t="s">
        <v>662</v>
      </c>
    </row>
    <row r="649" spans="3:3" x14ac:dyDescent="0.25">
      <c r="C649" s="59" t="s">
        <v>608</v>
      </c>
    </row>
    <row r="650" spans="3:3" x14ac:dyDescent="0.25">
      <c r="C650" s="59" t="s">
        <v>2379</v>
      </c>
    </row>
    <row r="651" spans="3:3" x14ac:dyDescent="0.25">
      <c r="C651" s="59" t="s">
        <v>353</v>
      </c>
    </row>
    <row r="652" spans="3:3" x14ac:dyDescent="0.25">
      <c r="C652" s="59" t="s">
        <v>1725</v>
      </c>
    </row>
    <row r="653" spans="3:3" x14ac:dyDescent="0.25">
      <c r="C653" s="59" t="s">
        <v>53</v>
      </c>
    </row>
    <row r="654" spans="3:3" x14ac:dyDescent="0.25">
      <c r="C654" s="59" t="s">
        <v>57</v>
      </c>
    </row>
    <row r="655" spans="3:3" x14ac:dyDescent="0.25">
      <c r="C655" s="59" t="s">
        <v>65</v>
      </c>
    </row>
    <row r="656" spans="3:3" x14ac:dyDescent="0.25">
      <c r="C656" s="59" t="s">
        <v>196</v>
      </c>
    </row>
    <row r="657" spans="3:3" x14ac:dyDescent="0.25">
      <c r="C657" s="59" t="s">
        <v>69</v>
      </c>
    </row>
    <row r="658" spans="3:3" x14ac:dyDescent="0.25">
      <c r="C658" s="59" t="s">
        <v>700</v>
      </c>
    </row>
    <row r="659" spans="3:3" x14ac:dyDescent="0.25">
      <c r="C659" s="59" t="s">
        <v>674</v>
      </c>
    </row>
    <row r="660" spans="3:3" x14ac:dyDescent="0.25">
      <c r="C660" s="59" t="s">
        <v>149</v>
      </c>
    </row>
    <row r="661" spans="3:3" x14ac:dyDescent="0.25">
      <c r="C661" s="59" t="s">
        <v>151</v>
      </c>
    </row>
    <row r="662" spans="3:3" x14ac:dyDescent="0.25">
      <c r="C662" s="59" t="s">
        <v>125</v>
      </c>
    </row>
    <row r="663" spans="3:3" x14ac:dyDescent="0.25">
      <c r="C663" s="59" t="s">
        <v>311</v>
      </c>
    </row>
    <row r="664" spans="3:3" x14ac:dyDescent="0.25">
      <c r="C664" s="59" t="s">
        <v>265</v>
      </c>
    </row>
    <row r="665" spans="3:3" x14ac:dyDescent="0.25">
      <c r="C665" s="59" t="s">
        <v>153</v>
      </c>
    </row>
    <row r="666" spans="3:3" x14ac:dyDescent="0.25">
      <c r="C666" s="59" t="s">
        <v>267</v>
      </c>
    </row>
    <row r="667" spans="3:3" x14ac:dyDescent="0.25">
      <c r="C667" s="59" t="s">
        <v>45</v>
      </c>
    </row>
    <row r="668" spans="3:3" x14ac:dyDescent="0.25">
      <c r="C668" s="59" t="s">
        <v>782</v>
      </c>
    </row>
    <row r="669" spans="3:3" x14ac:dyDescent="0.25">
      <c r="C669" s="59" t="s">
        <v>240</v>
      </c>
    </row>
    <row r="670" spans="3:3" x14ac:dyDescent="0.25">
      <c r="C670" s="59" t="s">
        <v>216</v>
      </c>
    </row>
    <row r="671" spans="3:3" x14ac:dyDescent="0.25">
      <c r="C671" s="59" t="s">
        <v>200</v>
      </c>
    </row>
    <row r="672" spans="3:3" x14ac:dyDescent="0.25">
      <c r="C672" s="59" t="s">
        <v>391</v>
      </c>
    </row>
    <row r="673" spans="3:3" x14ac:dyDescent="0.25">
      <c r="C673" s="59" t="s">
        <v>1386</v>
      </c>
    </row>
    <row r="674" spans="3:3" x14ac:dyDescent="0.25">
      <c r="C674" s="59" t="s">
        <v>155</v>
      </c>
    </row>
    <row r="675" spans="3:3" x14ac:dyDescent="0.25">
      <c r="C675" s="59" t="s">
        <v>2396</v>
      </c>
    </row>
    <row r="676" spans="3:3" x14ac:dyDescent="0.25">
      <c r="C676" s="59" t="s">
        <v>2394</v>
      </c>
    </row>
    <row r="677" spans="3:3" x14ac:dyDescent="0.25">
      <c r="C677" s="59" t="s">
        <v>2502</v>
      </c>
    </row>
    <row r="678" spans="3:3" x14ac:dyDescent="0.25">
      <c r="C678" s="59" t="s">
        <v>2503</v>
      </c>
    </row>
    <row r="679" spans="3:3" x14ac:dyDescent="0.25">
      <c r="C679" s="59" t="s">
        <v>2504</v>
      </c>
    </row>
    <row r="680" spans="3:3" x14ac:dyDescent="0.25">
      <c r="C680" s="59" t="s">
        <v>157</v>
      </c>
    </row>
    <row r="681" spans="3:3" x14ac:dyDescent="0.25">
      <c r="C681" s="59" t="s">
        <v>159</v>
      </c>
    </row>
    <row r="682" spans="3:3" x14ac:dyDescent="0.25">
      <c r="C682" s="59" t="s">
        <v>84</v>
      </c>
    </row>
    <row r="683" spans="3:3" x14ac:dyDescent="0.25">
      <c r="C683" s="59" t="s">
        <v>2381</v>
      </c>
    </row>
    <row r="684" spans="3:3" x14ac:dyDescent="0.25">
      <c r="C684" s="59" t="s">
        <v>387</v>
      </c>
    </row>
    <row r="685" spans="3:3" x14ac:dyDescent="0.25">
      <c r="C685" s="59" t="s">
        <v>2393</v>
      </c>
    </row>
    <row r="686" spans="3:3" x14ac:dyDescent="0.25">
      <c r="C686" s="59" t="s">
        <v>2398</v>
      </c>
    </row>
    <row r="687" spans="3:3" x14ac:dyDescent="0.25">
      <c r="C687" s="59" t="s">
        <v>2399</v>
      </c>
    </row>
  </sheetData>
  <sortState xmlns:xlrd2="http://schemas.microsoft.com/office/spreadsheetml/2017/richdata2" ref="M4:O23">
    <sortCondition descending="1" ref="O4:O23"/>
  </sortState>
  <conditionalFormatting sqref="C73:C369">
    <cfRule type="duplicateValues" dxfId="3" priority="98"/>
  </conditionalFormatting>
  <conditionalFormatting sqref="C73:C687">
    <cfRule type="duplicateValues" dxfId="2" priority="1"/>
  </conditionalFormatting>
  <conditionalFormatting sqref="C373:C687">
    <cfRule type="duplicateValues" dxfId="1" priority="99"/>
  </conditionalFormatting>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325"/>
  <sheetViews>
    <sheetView topLeftCell="D1" zoomScale="90" zoomScaleNormal="90" workbookViewId="0">
      <selection activeCell="N115" sqref="N115"/>
    </sheetView>
  </sheetViews>
  <sheetFormatPr defaultRowHeight="15" x14ac:dyDescent="0.25"/>
  <cols>
    <col min="2" max="2" width="18.140625" customWidth="1"/>
    <col min="3" max="3" width="18.5703125" customWidth="1"/>
    <col min="4" max="4" width="12.140625" customWidth="1"/>
    <col min="5" max="5" width="44.28515625" bestFit="1" customWidth="1"/>
    <col min="6" max="6" width="14.28515625" customWidth="1"/>
    <col min="7" max="7" width="40.7109375" bestFit="1" customWidth="1"/>
    <col min="8" max="8" width="21.28515625" customWidth="1"/>
    <col min="9" max="9" width="15.7109375" customWidth="1"/>
    <col min="10" max="10" width="14.28515625" bestFit="1" customWidth="1"/>
    <col min="11" max="11" width="15.28515625" bestFit="1" customWidth="1"/>
    <col min="12" max="12" width="26.7109375" bestFit="1" customWidth="1"/>
    <col min="13" max="13" width="14.5703125" bestFit="1" customWidth="1"/>
    <col min="14" max="14" width="13.7109375" customWidth="1"/>
    <col min="15" max="15" width="19" bestFit="1" customWidth="1"/>
    <col min="16" max="18" width="18.7109375" customWidth="1"/>
    <col min="19" max="19" width="12.5703125" customWidth="1"/>
    <col min="20" max="20" width="16.140625" style="138" bestFit="1" customWidth="1"/>
    <col min="21" max="21" width="14.85546875" bestFit="1" customWidth="1"/>
    <col min="22" max="23" width="12.5703125" customWidth="1"/>
    <col min="24" max="24" width="12.28515625" customWidth="1"/>
    <col min="25" max="26" width="12.5703125" customWidth="1"/>
    <col min="27" max="27" width="13.42578125" bestFit="1" customWidth="1"/>
    <col min="28" max="28" width="12.5703125" customWidth="1"/>
    <col min="29" max="30" width="11.28515625" bestFit="1" customWidth="1"/>
    <col min="32" max="32" width="11.28515625" bestFit="1" customWidth="1"/>
  </cols>
  <sheetData>
    <row r="1" spans="1:32" ht="20.25" x14ac:dyDescent="0.25">
      <c r="A1" s="217" t="s">
        <v>2508</v>
      </c>
      <c r="B1" s="218"/>
      <c r="C1" s="218"/>
      <c r="D1" s="218"/>
      <c r="E1" s="218"/>
      <c r="F1" s="218"/>
      <c r="G1" s="218"/>
      <c r="H1" s="218"/>
      <c r="I1" s="218"/>
      <c r="J1" s="218"/>
      <c r="K1" s="218"/>
      <c r="L1" s="218"/>
      <c r="M1" s="218"/>
      <c r="N1" s="218"/>
      <c r="O1" s="218"/>
      <c r="P1" s="218"/>
      <c r="Q1" s="218"/>
      <c r="R1" s="218"/>
      <c r="S1" s="218"/>
      <c r="T1" s="218"/>
      <c r="U1" s="219"/>
      <c r="V1" s="62"/>
      <c r="W1" s="62"/>
      <c r="X1" s="62"/>
      <c r="Y1" s="62"/>
    </row>
    <row r="2" spans="1:32" ht="21" customHeight="1" x14ac:dyDescent="0.25">
      <c r="A2" s="63"/>
      <c r="B2" s="63"/>
      <c r="C2" s="63"/>
      <c r="D2" s="63"/>
      <c r="E2" s="63"/>
      <c r="F2" s="63"/>
      <c r="G2" s="64"/>
      <c r="H2" s="65"/>
      <c r="I2" s="65"/>
      <c r="J2" s="66"/>
      <c r="K2" s="220" t="s">
        <v>0</v>
      </c>
      <c r="L2" s="221"/>
      <c r="M2" s="222"/>
      <c r="N2" s="223" t="s">
        <v>1</v>
      </c>
      <c r="O2" s="224"/>
      <c r="P2" s="224"/>
      <c r="Q2" s="224"/>
      <c r="R2" s="224"/>
      <c r="S2" s="224"/>
      <c r="T2" s="225"/>
      <c r="U2" s="220" t="s">
        <v>2</v>
      </c>
      <c r="V2" s="221"/>
      <c r="W2" s="222"/>
      <c r="X2" s="215" t="s">
        <v>3</v>
      </c>
      <c r="Y2" s="216"/>
      <c r="Z2" s="226"/>
      <c r="AA2" s="215" t="s">
        <v>4</v>
      </c>
      <c r="AB2" s="216"/>
      <c r="AC2" s="216"/>
      <c r="AD2" s="215" t="s">
        <v>788</v>
      </c>
      <c r="AE2" s="216"/>
      <c r="AF2" s="216"/>
    </row>
    <row r="3" spans="1:32" ht="42.75" x14ac:dyDescent="0.25">
      <c r="A3" s="67" t="s">
        <v>5</v>
      </c>
      <c r="B3" s="67" t="s">
        <v>6</v>
      </c>
      <c r="C3" s="67" t="s">
        <v>7</v>
      </c>
      <c r="D3" s="67" t="s">
        <v>8</v>
      </c>
      <c r="E3" s="67" t="s">
        <v>9</v>
      </c>
      <c r="F3" s="67" t="s">
        <v>10</v>
      </c>
      <c r="G3" s="67" t="s">
        <v>11</v>
      </c>
      <c r="H3" s="67" t="s">
        <v>12</v>
      </c>
      <c r="I3" s="68" t="s">
        <v>13</v>
      </c>
      <c r="J3" s="68" t="s">
        <v>14</v>
      </c>
      <c r="K3" s="69" t="s">
        <v>15</v>
      </c>
      <c r="L3" s="70" t="s">
        <v>16</v>
      </c>
      <c r="M3" s="69" t="s">
        <v>17</v>
      </c>
      <c r="N3" s="71" t="s">
        <v>19</v>
      </c>
      <c r="O3" s="70" t="s">
        <v>2509</v>
      </c>
      <c r="P3" s="70" t="s">
        <v>2510</v>
      </c>
      <c r="Q3" s="70" t="s">
        <v>2511</v>
      </c>
      <c r="R3" s="70" t="s">
        <v>2512</v>
      </c>
      <c r="S3" s="71" t="s">
        <v>20</v>
      </c>
      <c r="T3" s="72" t="s">
        <v>21</v>
      </c>
      <c r="U3" s="73" t="s">
        <v>22</v>
      </c>
      <c r="V3" s="73" t="s">
        <v>23</v>
      </c>
      <c r="W3" s="73" t="s">
        <v>24</v>
      </c>
      <c r="X3" s="73" t="s">
        <v>25</v>
      </c>
      <c r="Y3" s="73" t="s">
        <v>26</v>
      </c>
      <c r="Z3" s="73" t="s">
        <v>27</v>
      </c>
      <c r="AA3" s="73" t="s">
        <v>28</v>
      </c>
      <c r="AB3" s="73" t="s">
        <v>29</v>
      </c>
      <c r="AC3" s="73" t="s">
        <v>30</v>
      </c>
      <c r="AD3" s="73" t="s">
        <v>789</v>
      </c>
      <c r="AE3" s="73" t="s">
        <v>790</v>
      </c>
      <c r="AF3" s="73" t="s">
        <v>791</v>
      </c>
    </row>
    <row r="4" spans="1:32" s="85" customFormat="1" ht="45" hidden="1" x14ac:dyDescent="0.25">
      <c r="A4" s="74">
        <v>1</v>
      </c>
      <c r="B4" s="75" t="s">
        <v>31</v>
      </c>
      <c r="C4" s="76" t="s">
        <v>32</v>
      </c>
      <c r="D4" s="77" t="s">
        <v>33</v>
      </c>
      <c r="E4" s="76" t="s">
        <v>34</v>
      </c>
      <c r="F4" s="74" t="s">
        <v>37</v>
      </c>
      <c r="G4" s="76" t="s">
        <v>38</v>
      </c>
      <c r="H4" s="76" t="s">
        <v>39</v>
      </c>
      <c r="I4" s="78">
        <v>43837</v>
      </c>
      <c r="J4" s="78" t="s">
        <v>778</v>
      </c>
      <c r="K4" s="79">
        <v>62.32</v>
      </c>
      <c r="L4" s="79">
        <v>0</v>
      </c>
      <c r="M4" s="80">
        <f>SUM(Table84[[#This Row],[G.O.U]:[External Financing (EF)]])</f>
        <v>62.32</v>
      </c>
      <c r="N4" s="80">
        <v>8.3000000000000007</v>
      </c>
      <c r="O4" s="80"/>
      <c r="P4" s="80"/>
      <c r="Q4" s="81"/>
      <c r="R4" s="82">
        <v>8.3000000000000007</v>
      </c>
      <c r="S4" s="79">
        <v>0</v>
      </c>
      <c r="T4" s="83">
        <f t="shared" ref="T4:T67" si="0">SUM(N4,S4)</f>
        <v>8.3000000000000007</v>
      </c>
      <c r="U4" s="79">
        <v>0</v>
      </c>
      <c r="V4" s="79">
        <v>0</v>
      </c>
      <c r="W4" s="79">
        <f>SUM(Table84[[#This Row],[GOU 25/26]:[EF 25/26]])</f>
        <v>0</v>
      </c>
      <c r="X4" s="79">
        <v>0</v>
      </c>
      <c r="Y4" s="79">
        <v>0</v>
      </c>
      <c r="Z4" s="79">
        <f>SUM(Table84[[#This Row],[GOU 26/27]:[EF 26/27]])</f>
        <v>0</v>
      </c>
      <c r="AA4" s="79">
        <v>0</v>
      </c>
      <c r="AB4" s="79">
        <v>0</v>
      </c>
      <c r="AC4" s="79">
        <f>SUM(Table84[[#This Row],[GOU 27/28]:[EF 27/28]])</f>
        <v>0</v>
      </c>
      <c r="AD4" s="79"/>
      <c r="AE4" s="79"/>
      <c r="AF4" s="84">
        <f>SUM(Table84[[#This Row],[GOU 28/29]:[EF 28/29]])</f>
        <v>0</v>
      </c>
    </row>
    <row r="5" spans="1:32" ht="45" hidden="1" x14ac:dyDescent="0.25">
      <c r="A5" s="74">
        <v>2</v>
      </c>
      <c r="B5" s="75" t="s">
        <v>31</v>
      </c>
      <c r="C5" s="76" t="s">
        <v>32</v>
      </c>
      <c r="D5" s="77" t="s">
        <v>33</v>
      </c>
      <c r="E5" s="76" t="s">
        <v>34</v>
      </c>
      <c r="F5" s="74" t="s">
        <v>40</v>
      </c>
      <c r="G5" s="76" t="s">
        <v>41</v>
      </c>
      <c r="H5" s="76" t="s">
        <v>36</v>
      </c>
      <c r="I5" s="78">
        <v>44203</v>
      </c>
      <c r="J5" s="78" t="s">
        <v>779</v>
      </c>
      <c r="K5" s="79">
        <v>665.35</v>
      </c>
      <c r="L5" s="79">
        <v>0</v>
      </c>
      <c r="M5" s="80">
        <f>SUM(Table84[[#This Row],[G.O.U]:[External Financing (EF)]])</f>
        <v>665.35</v>
      </c>
      <c r="N5" s="80">
        <v>0.71</v>
      </c>
      <c r="O5" s="80"/>
      <c r="P5" s="82">
        <v>0.71</v>
      </c>
      <c r="Q5" s="80"/>
      <c r="R5" s="80"/>
      <c r="S5" s="79">
        <v>0</v>
      </c>
      <c r="T5" s="83">
        <f t="shared" si="0"/>
        <v>0.71</v>
      </c>
      <c r="U5" s="79">
        <v>0</v>
      </c>
      <c r="V5" s="79">
        <v>0</v>
      </c>
      <c r="W5" s="79">
        <f>SUM(Table84[[#This Row],[GOU 25/26]:[EF 25/26]])</f>
        <v>0</v>
      </c>
      <c r="X5" s="79">
        <v>0</v>
      </c>
      <c r="Y5" s="79">
        <v>0</v>
      </c>
      <c r="Z5" s="79">
        <f>SUM(Table84[[#This Row],[GOU 26/27]:[EF 26/27]])</f>
        <v>0</v>
      </c>
      <c r="AA5" s="79">
        <v>0</v>
      </c>
      <c r="AB5" s="79">
        <v>0</v>
      </c>
      <c r="AC5" s="79">
        <f>SUM(Table84[[#This Row],[GOU 27/28]:[EF 27/28]])</f>
        <v>0</v>
      </c>
      <c r="AD5" s="79"/>
      <c r="AE5" s="79"/>
      <c r="AF5" s="84">
        <f>SUM(Table84[[#This Row],[GOU 28/29]:[EF 28/29]])</f>
        <v>0</v>
      </c>
    </row>
    <row r="6" spans="1:32" ht="45" hidden="1" x14ac:dyDescent="0.25">
      <c r="A6" s="86">
        <v>3</v>
      </c>
      <c r="B6" s="87" t="s">
        <v>31</v>
      </c>
      <c r="C6" s="88" t="s">
        <v>32</v>
      </c>
      <c r="D6" s="89" t="s">
        <v>33</v>
      </c>
      <c r="E6" s="88" t="s">
        <v>34</v>
      </c>
      <c r="F6" s="86" t="s">
        <v>42</v>
      </c>
      <c r="G6" s="88" t="s">
        <v>43</v>
      </c>
      <c r="H6" s="88" t="s">
        <v>36</v>
      </c>
      <c r="I6" s="90">
        <v>44203</v>
      </c>
      <c r="J6" s="90" t="s">
        <v>779</v>
      </c>
      <c r="K6" s="91">
        <v>46.3</v>
      </c>
      <c r="L6" s="91">
        <v>183</v>
      </c>
      <c r="M6" s="92">
        <f>SUM(Table84[[#This Row],[G.O.U]:[External Financing (EF)]])</f>
        <v>229.3</v>
      </c>
      <c r="N6" s="92">
        <v>0.45</v>
      </c>
      <c r="O6" s="92"/>
      <c r="P6" s="92">
        <v>0.45</v>
      </c>
      <c r="Q6" s="92"/>
      <c r="R6" s="92"/>
      <c r="S6" s="91">
        <v>119.23</v>
      </c>
      <c r="T6" s="83">
        <f t="shared" si="0"/>
        <v>119.68</v>
      </c>
      <c r="U6" s="91">
        <v>0.45</v>
      </c>
      <c r="V6" s="91">
        <v>48.51</v>
      </c>
      <c r="W6" s="91">
        <f>SUM(Table84[[#This Row],[GOU 25/26]:[EF 25/26]])</f>
        <v>48.96</v>
      </c>
      <c r="X6" s="91">
        <v>0</v>
      </c>
      <c r="Y6" s="91">
        <v>0</v>
      </c>
      <c r="Z6" s="91">
        <f>SUM(Table84[[#This Row],[GOU 26/27]:[EF 26/27]])</f>
        <v>0</v>
      </c>
      <c r="AA6" s="91">
        <v>0</v>
      </c>
      <c r="AB6" s="91">
        <v>0</v>
      </c>
      <c r="AC6" s="91">
        <f>SUM(Table84[[#This Row],[GOU 27/28]:[EF 27/28]])</f>
        <v>0</v>
      </c>
      <c r="AD6" s="91"/>
      <c r="AE6" s="91"/>
      <c r="AF6" s="93">
        <f>SUM(Table84[[#This Row],[GOU 28/29]:[EF 28/29]])</f>
        <v>0</v>
      </c>
    </row>
    <row r="7" spans="1:32" ht="60" hidden="1" x14ac:dyDescent="0.25">
      <c r="A7" s="74">
        <v>4</v>
      </c>
      <c r="B7" s="75" t="s">
        <v>31</v>
      </c>
      <c r="C7" s="76" t="s">
        <v>32</v>
      </c>
      <c r="D7" s="77" t="s">
        <v>33</v>
      </c>
      <c r="E7" s="76" t="s">
        <v>34</v>
      </c>
      <c r="F7" s="94" t="s">
        <v>1050</v>
      </c>
      <c r="G7" s="76" t="s">
        <v>1051</v>
      </c>
      <c r="H7" s="76" t="s">
        <v>36</v>
      </c>
      <c r="I7" s="78">
        <v>41821</v>
      </c>
      <c r="J7" s="78">
        <v>46203</v>
      </c>
      <c r="K7" s="79">
        <v>349</v>
      </c>
      <c r="L7" s="79"/>
      <c r="M7" s="80">
        <f>SUM(Table84[[#This Row],[G.O.U]:[External Financing (EF)]])</f>
        <v>349</v>
      </c>
      <c r="N7" s="80">
        <v>79.900000000000006</v>
      </c>
      <c r="O7" s="80"/>
      <c r="P7" s="80"/>
      <c r="Q7" s="80"/>
      <c r="R7" s="80">
        <v>79.900000000000006</v>
      </c>
      <c r="S7" s="79"/>
      <c r="T7" s="83">
        <f t="shared" si="0"/>
        <v>79.900000000000006</v>
      </c>
      <c r="U7" s="79"/>
      <c r="V7" s="79"/>
      <c r="W7" s="79">
        <f>SUM(Table84[[#This Row],[GOU 25/26]:[EF 25/26]])</f>
        <v>0</v>
      </c>
      <c r="X7" s="79"/>
      <c r="Y7" s="79"/>
      <c r="Z7" s="79">
        <f>SUM(Table84[[#This Row],[GOU 26/27]:[EF 26/27]])</f>
        <v>0</v>
      </c>
      <c r="AA7" s="79"/>
      <c r="AB7" s="79"/>
      <c r="AC7" s="79">
        <f>SUM(Table84[[#This Row],[GOU 27/28]:[EF 27/28]])</f>
        <v>0</v>
      </c>
      <c r="AD7" s="79"/>
      <c r="AE7" s="79"/>
      <c r="AF7" s="79">
        <f>SUM(Table84[[#This Row],[GOU 28/29]:[EF 28/29]])</f>
        <v>0</v>
      </c>
    </row>
    <row r="8" spans="1:32" ht="45" hidden="1" x14ac:dyDescent="0.25">
      <c r="A8" s="74">
        <v>5</v>
      </c>
      <c r="B8" s="75" t="s">
        <v>31</v>
      </c>
      <c r="C8" s="76" t="s">
        <v>32</v>
      </c>
      <c r="D8" s="77" t="s">
        <v>33</v>
      </c>
      <c r="E8" s="76" t="s">
        <v>34</v>
      </c>
      <c r="F8" s="77" t="s">
        <v>35</v>
      </c>
      <c r="G8" s="76" t="s">
        <v>1090</v>
      </c>
      <c r="H8" s="76" t="s">
        <v>36</v>
      </c>
      <c r="I8" s="78">
        <v>41456</v>
      </c>
      <c r="J8" s="78">
        <v>45930</v>
      </c>
      <c r="K8" s="79">
        <v>547.5</v>
      </c>
      <c r="L8" s="79"/>
      <c r="M8" s="80">
        <f>SUM(Table84[[#This Row],[G.O.U]:[External Financing (EF)]])</f>
        <v>547.5</v>
      </c>
      <c r="N8" s="80">
        <v>1.5</v>
      </c>
      <c r="O8" s="80"/>
      <c r="P8" s="80"/>
      <c r="Q8" s="80"/>
      <c r="R8" s="80">
        <v>1.5</v>
      </c>
      <c r="S8" s="79">
        <v>78.2</v>
      </c>
      <c r="T8" s="83">
        <f t="shared" si="0"/>
        <v>79.7</v>
      </c>
      <c r="U8" s="79"/>
      <c r="V8" s="79"/>
      <c r="W8" s="79">
        <f>SUM(Table84[[#This Row],[GOU 25/26]:[EF 25/26]])</f>
        <v>0</v>
      </c>
      <c r="X8" s="79"/>
      <c r="Y8" s="79"/>
      <c r="Z8" s="79">
        <f>SUM(Table84[[#This Row],[GOU 26/27]:[EF 26/27]])</f>
        <v>0</v>
      </c>
      <c r="AA8" s="79"/>
      <c r="AB8" s="79"/>
      <c r="AC8" s="79">
        <f>SUM(Table84[[#This Row],[GOU 27/28]:[EF 27/28]])</f>
        <v>0</v>
      </c>
      <c r="AD8" s="79"/>
      <c r="AE8" s="79"/>
      <c r="AF8" s="79">
        <f>SUM(Table84[[#This Row],[GOU 28/29]:[EF 28/29]])</f>
        <v>0</v>
      </c>
    </row>
    <row r="9" spans="1:32" ht="45" hidden="1" x14ac:dyDescent="0.25">
      <c r="A9" s="74">
        <v>6</v>
      </c>
      <c r="B9" s="75" t="s">
        <v>31</v>
      </c>
      <c r="C9" s="76" t="s">
        <v>32</v>
      </c>
      <c r="D9" s="77" t="s">
        <v>33</v>
      </c>
      <c r="E9" s="76" t="s">
        <v>34</v>
      </c>
      <c r="F9" s="77" t="s">
        <v>1135</v>
      </c>
      <c r="G9" s="76" t="s">
        <v>1136</v>
      </c>
      <c r="H9" s="76" t="s">
        <v>36</v>
      </c>
      <c r="I9" s="78">
        <v>42742</v>
      </c>
      <c r="J9" s="78">
        <v>45838</v>
      </c>
      <c r="K9" s="79">
        <v>445</v>
      </c>
      <c r="L9" s="79"/>
      <c r="M9" s="80">
        <f>SUM(Table84[[#This Row],[G.O.U]:[External Financing (EF)]])</f>
        <v>445</v>
      </c>
      <c r="N9" s="80">
        <v>8.2710000000000008</v>
      </c>
      <c r="O9" s="80"/>
      <c r="P9" s="80">
        <v>8.2710000000000008</v>
      </c>
      <c r="Q9" s="80"/>
      <c r="R9" s="80"/>
      <c r="S9" s="79"/>
      <c r="T9" s="83">
        <f t="shared" si="0"/>
        <v>8.2710000000000008</v>
      </c>
      <c r="U9" s="79"/>
      <c r="V9" s="79"/>
      <c r="W9" s="79">
        <f>SUM(Table84[[#This Row],[GOU 25/26]:[EF 25/26]])</f>
        <v>0</v>
      </c>
      <c r="X9" s="79"/>
      <c r="Y9" s="79"/>
      <c r="Z9" s="79">
        <f>SUM(Table84[[#This Row],[GOU 26/27]:[EF 26/27]])</f>
        <v>0</v>
      </c>
      <c r="AA9" s="79"/>
      <c r="AB9" s="79"/>
      <c r="AC9" s="79">
        <f>SUM(Table84[[#This Row],[GOU 27/28]:[EF 27/28]])</f>
        <v>0</v>
      </c>
      <c r="AD9" s="79"/>
      <c r="AE9" s="79"/>
      <c r="AF9" s="79">
        <f>SUM(Table84[[#This Row],[GOU 28/29]:[EF 28/29]])</f>
        <v>0</v>
      </c>
    </row>
    <row r="10" spans="1:32" ht="45" hidden="1" x14ac:dyDescent="0.25">
      <c r="A10" s="86">
        <v>7</v>
      </c>
      <c r="B10" s="87" t="s">
        <v>31</v>
      </c>
      <c r="C10" s="88" t="s">
        <v>32</v>
      </c>
      <c r="D10" s="89" t="s">
        <v>33</v>
      </c>
      <c r="E10" s="88" t="s">
        <v>34</v>
      </c>
      <c r="F10" s="86" t="s">
        <v>45</v>
      </c>
      <c r="G10" s="88" t="s">
        <v>46</v>
      </c>
      <c r="H10" s="88" t="s">
        <v>36</v>
      </c>
      <c r="I10" s="90">
        <v>44568</v>
      </c>
      <c r="J10" s="90" t="s">
        <v>780</v>
      </c>
      <c r="K10" s="91">
        <v>69</v>
      </c>
      <c r="L10" s="91">
        <v>694</v>
      </c>
      <c r="M10" s="92">
        <f>SUM(Table84[[#This Row],[G.O.U]:[External Financing (EF)]])</f>
        <v>763</v>
      </c>
      <c r="N10" s="92">
        <v>7.8E-2</v>
      </c>
      <c r="O10" s="92"/>
      <c r="P10" s="95">
        <v>7.8E-2</v>
      </c>
      <c r="Q10" s="92"/>
      <c r="R10" s="92"/>
      <c r="S10" s="91">
        <v>108.3</v>
      </c>
      <c r="T10" s="83">
        <f t="shared" si="0"/>
        <v>108.378</v>
      </c>
      <c r="U10" s="91">
        <v>7.8E-2</v>
      </c>
      <c r="V10" s="91">
        <v>61.56</v>
      </c>
      <c r="W10" s="91">
        <f>SUM(Table84[[#This Row],[GOU 25/26]:[EF 25/26]])</f>
        <v>61.638000000000005</v>
      </c>
      <c r="X10" s="91">
        <v>7.8E-2</v>
      </c>
      <c r="Y10" s="91">
        <v>44.35</v>
      </c>
      <c r="Z10" s="91">
        <f>SUM(Table84[[#This Row],[GOU 26/27]:[EF 26/27]])</f>
        <v>44.428000000000004</v>
      </c>
      <c r="AA10" s="91">
        <v>0</v>
      </c>
      <c r="AB10" s="91">
        <v>0</v>
      </c>
      <c r="AC10" s="91">
        <f>SUM(Table84[[#This Row],[GOU 27/28]:[EF 27/28]])</f>
        <v>0</v>
      </c>
      <c r="AD10" s="91"/>
      <c r="AE10" s="91"/>
      <c r="AF10" s="93">
        <f>SUM(Table84[[#This Row],[GOU 28/29]:[EF 28/29]])</f>
        <v>0</v>
      </c>
    </row>
    <row r="11" spans="1:32" ht="45" hidden="1" x14ac:dyDescent="0.25">
      <c r="A11" s="74">
        <v>8</v>
      </c>
      <c r="B11" s="75" t="s">
        <v>31</v>
      </c>
      <c r="C11" s="76" t="s">
        <v>32</v>
      </c>
      <c r="D11" s="77" t="s">
        <v>33</v>
      </c>
      <c r="E11" s="76" t="s">
        <v>34</v>
      </c>
      <c r="F11" s="77">
        <v>1786</v>
      </c>
      <c r="G11" s="76" t="s">
        <v>761</v>
      </c>
      <c r="H11" s="76" t="s">
        <v>36</v>
      </c>
      <c r="I11" s="78">
        <v>44933</v>
      </c>
      <c r="J11" s="78" t="s">
        <v>86</v>
      </c>
      <c r="K11" s="96">
        <v>1118.5999999999999</v>
      </c>
      <c r="L11" s="96">
        <v>1059.7</v>
      </c>
      <c r="M11" s="80">
        <f>SUM(Table84[[#This Row],[G.O.U]:[External Financing (EF)]])</f>
        <v>2178.3000000000002</v>
      </c>
      <c r="N11" s="80">
        <v>134.1</v>
      </c>
      <c r="O11" s="80"/>
      <c r="P11" s="97">
        <v>134.1</v>
      </c>
      <c r="Q11" s="97"/>
      <c r="R11" s="97"/>
      <c r="S11" s="96">
        <v>174.57</v>
      </c>
      <c r="T11" s="83">
        <f t="shared" si="0"/>
        <v>308.66999999999996</v>
      </c>
      <c r="U11" s="96">
        <v>314</v>
      </c>
      <c r="V11" s="96">
        <v>289.55</v>
      </c>
      <c r="W11" s="79">
        <f>SUM(Table84[[#This Row],[GOU 25/26]:[EF 25/26]])</f>
        <v>603.54999999999995</v>
      </c>
      <c r="X11" s="96">
        <v>449.5</v>
      </c>
      <c r="Y11" s="96">
        <v>349.08</v>
      </c>
      <c r="Z11" s="79">
        <f>SUM(Table84[[#This Row],[GOU 26/27]:[EF 26/27]])</f>
        <v>798.57999999999993</v>
      </c>
      <c r="AA11" s="96">
        <v>156.6</v>
      </c>
      <c r="AB11" s="96">
        <v>246.47</v>
      </c>
      <c r="AC11" s="79">
        <f>SUM(Table84[[#This Row],[GOU 27/28]:[EF 27/28]])</f>
        <v>403.07</v>
      </c>
      <c r="AD11" s="79">
        <v>64.400000000000006</v>
      </c>
      <c r="AE11" s="79"/>
      <c r="AF11" s="84">
        <f>SUM(Table84[[#This Row],[GOU 28/29]:[EF 28/29]])</f>
        <v>64.400000000000006</v>
      </c>
    </row>
    <row r="12" spans="1:32" ht="45" hidden="1" x14ac:dyDescent="0.25">
      <c r="A12" s="74">
        <v>9</v>
      </c>
      <c r="B12" s="75" t="s">
        <v>31</v>
      </c>
      <c r="C12" s="76" t="s">
        <v>32</v>
      </c>
      <c r="D12" s="77" t="s">
        <v>33</v>
      </c>
      <c r="E12" s="76" t="s">
        <v>34</v>
      </c>
      <c r="F12" s="77">
        <v>1802</v>
      </c>
      <c r="G12" s="76" t="s">
        <v>762</v>
      </c>
      <c r="H12" s="76" t="s">
        <v>36</v>
      </c>
      <c r="I12" s="78">
        <v>44933</v>
      </c>
      <c r="J12" s="78" t="s">
        <v>86</v>
      </c>
      <c r="K12" s="96">
        <v>673.5</v>
      </c>
      <c r="L12" s="96">
        <v>228.6</v>
      </c>
      <c r="M12" s="80">
        <f>SUM(Table84[[#This Row],[G.O.U]:[External Financing (EF)]])</f>
        <v>902.1</v>
      </c>
      <c r="N12" s="97">
        <v>217.7</v>
      </c>
      <c r="O12" s="97"/>
      <c r="P12" s="97">
        <v>217.7</v>
      </c>
      <c r="Q12" s="97"/>
      <c r="R12" s="97"/>
      <c r="S12" s="96">
        <v>217.74</v>
      </c>
      <c r="T12" s="83">
        <f t="shared" si="0"/>
        <v>435.44</v>
      </c>
      <c r="U12" s="96">
        <v>217.7</v>
      </c>
      <c r="V12" s="96">
        <v>219.1</v>
      </c>
      <c r="W12" s="79">
        <f>SUM(Table84[[#This Row],[GOU 25/26]:[EF 25/26]])</f>
        <v>436.79999999999995</v>
      </c>
      <c r="X12" s="96">
        <v>219.1</v>
      </c>
      <c r="Y12" s="96">
        <v>9.4700000000000006</v>
      </c>
      <c r="Z12" s="79">
        <f>SUM(Table84[[#This Row],[GOU 26/27]:[EF 26/27]])</f>
        <v>228.57</v>
      </c>
      <c r="AA12" s="96">
        <v>9.5</v>
      </c>
      <c r="AB12" s="96">
        <v>0</v>
      </c>
      <c r="AC12" s="79">
        <f>SUM(Table84[[#This Row],[GOU 27/28]:[EF 27/28]])</f>
        <v>9.5</v>
      </c>
      <c r="AD12" s="79">
        <v>9.5</v>
      </c>
      <c r="AE12" s="79"/>
      <c r="AF12" s="84">
        <f>SUM(Table84[[#This Row],[GOU 28/29]:[EF 28/29]])</f>
        <v>9.5</v>
      </c>
    </row>
    <row r="13" spans="1:32" ht="60" hidden="1" x14ac:dyDescent="0.25">
      <c r="A13" s="74">
        <v>10</v>
      </c>
      <c r="B13" s="75" t="s">
        <v>31</v>
      </c>
      <c r="C13" s="76" t="s">
        <v>32</v>
      </c>
      <c r="D13" s="77" t="s">
        <v>33</v>
      </c>
      <c r="E13" s="76" t="s">
        <v>34</v>
      </c>
      <c r="F13" s="77" t="s">
        <v>771</v>
      </c>
      <c r="G13" s="76" t="s">
        <v>772</v>
      </c>
      <c r="H13" s="76" t="s">
        <v>36</v>
      </c>
      <c r="I13" s="78">
        <v>42011</v>
      </c>
      <c r="J13" s="78" t="s">
        <v>773</v>
      </c>
      <c r="K13" s="96">
        <v>7.4</v>
      </c>
      <c r="L13" s="96">
        <v>21.5</v>
      </c>
      <c r="M13" s="80">
        <f>SUM(Table84[[#This Row],[G.O.U]:[External Financing (EF)]])</f>
        <v>28.9</v>
      </c>
      <c r="N13" s="97"/>
      <c r="O13" s="97"/>
      <c r="P13" s="97"/>
      <c r="Q13" s="97"/>
      <c r="R13" s="97"/>
      <c r="S13" s="96">
        <v>21.46</v>
      </c>
      <c r="T13" s="83">
        <f t="shared" si="0"/>
        <v>21.46</v>
      </c>
      <c r="U13" s="96"/>
      <c r="V13" s="96"/>
      <c r="W13" s="79">
        <f>SUM(Table84[[#This Row],[GOU 25/26]:[EF 25/26]])</f>
        <v>0</v>
      </c>
      <c r="X13" s="96"/>
      <c r="Y13" s="96"/>
      <c r="Z13" s="79">
        <f>SUM(Table84[[#This Row],[GOU 26/27]:[EF 26/27]])</f>
        <v>0</v>
      </c>
      <c r="AA13" s="96"/>
      <c r="AB13" s="96"/>
      <c r="AC13" s="79">
        <f>SUM(Table84[[#This Row],[GOU 27/28]:[EF 27/28]])</f>
        <v>0</v>
      </c>
      <c r="AD13" s="79"/>
      <c r="AE13" s="79"/>
      <c r="AF13" s="84">
        <f>SUM(Table84[[#This Row],[GOU 28/29]:[EF 28/29]])</f>
        <v>0</v>
      </c>
    </row>
    <row r="14" spans="1:32" ht="45" hidden="1" x14ac:dyDescent="0.25">
      <c r="A14" s="74">
        <v>11</v>
      </c>
      <c r="B14" s="75" t="s">
        <v>31</v>
      </c>
      <c r="C14" s="76" t="s">
        <v>32</v>
      </c>
      <c r="D14" s="77" t="s">
        <v>33</v>
      </c>
      <c r="E14" s="76" t="s">
        <v>34</v>
      </c>
      <c r="F14" s="77" t="s">
        <v>769</v>
      </c>
      <c r="G14" s="76" t="s">
        <v>770</v>
      </c>
      <c r="H14" s="76" t="s">
        <v>36</v>
      </c>
      <c r="I14" s="78">
        <v>42742</v>
      </c>
      <c r="J14" s="78">
        <v>45759</v>
      </c>
      <c r="K14" s="96">
        <v>0</v>
      </c>
      <c r="L14" s="96">
        <v>59.2</v>
      </c>
      <c r="M14" s="80">
        <f>SUM(Table84[[#This Row],[G.O.U]:[External Financing (EF)]])</f>
        <v>59.2</v>
      </c>
      <c r="N14" s="97">
        <v>1</v>
      </c>
      <c r="O14" s="97"/>
      <c r="P14" s="97"/>
      <c r="Q14" s="80"/>
      <c r="R14" s="97">
        <v>1</v>
      </c>
      <c r="S14" s="96">
        <v>11.6</v>
      </c>
      <c r="T14" s="83">
        <f t="shared" si="0"/>
        <v>12.6</v>
      </c>
      <c r="U14" s="96"/>
      <c r="V14" s="96"/>
      <c r="W14" s="79">
        <f>SUM(Table84[[#This Row],[GOU 25/26]:[EF 25/26]])</f>
        <v>0</v>
      </c>
      <c r="X14" s="96"/>
      <c r="Y14" s="96"/>
      <c r="Z14" s="79">
        <f>SUM(Table84[[#This Row],[GOU 26/27]:[EF 26/27]])</f>
        <v>0</v>
      </c>
      <c r="AA14" s="96"/>
      <c r="AB14" s="96"/>
      <c r="AC14" s="79">
        <f>SUM(Table84[[#This Row],[GOU 27/28]:[EF 27/28]])</f>
        <v>0</v>
      </c>
      <c r="AD14" s="79"/>
      <c r="AE14" s="79"/>
      <c r="AF14" s="84">
        <f>SUM(Table84[[#This Row],[GOU 28/29]:[EF 28/29]])</f>
        <v>0</v>
      </c>
    </row>
    <row r="15" spans="1:32" s="85" customFormat="1" ht="45" hidden="1" x14ac:dyDescent="0.25">
      <c r="A15" s="74">
        <v>12</v>
      </c>
      <c r="B15" s="75" t="s">
        <v>31</v>
      </c>
      <c r="C15" s="76" t="s">
        <v>32</v>
      </c>
      <c r="D15" s="77" t="s">
        <v>33</v>
      </c>
      <c r="E15" s="76" t="s">
        <v>34</v>
      </c>
      <c r="F15" s="77" t="s">
        <v>784</v>
      </c>
      <c r="G15" s="76" t="s">
        <v>786</v>
      </c>
      <c r="H15" s="76" t="s">
        <v>36</v>
      </c>
      <c r="I15" s="78">
        <v>43837</v>
      </c>
      <c r="J15" s="78" t="s">
        <v>83</v>
      </c>
      <c r="K15" s="96">
        <v>370</v>
      </c>
      <c r="L15" s="96">
        <v>0</v>
      </c>
      <c r="M15" s="80">
        <f>SUM(Table84[[#This Row],[G.O.U]:[External Financing (EF)]])</f>
        <v>370</v>
      </c>
      <c r="N15" s="97">
        <v>1.8</v>
      </c>
      <c r="O15" s="97"/>
      <c r="P15" s="97"/>
      <c r="Q15" s="97"/>
      <c r="R15" s="97">
        <v>1.8</v>
      </c>
      <c r="S15" s="96"/>
      <c r="T15" s="83">
        <f t="shared" si="0"/>
        <v>1.8</v>
      </c>
      <c r="U15" s="96"/>
      <c r="V15" s="96"/>
      <c r="W15" s="79">
        <f>SUM(Table84[[#This Row],[GOU 25/26]:[EF 25/26]])</f>
        <v>0</v>
      </c>
      <c r="X15" s="96"/>
      <c r="Y15" s="96"/>
      <c r="Z15" s="79">
        <f>SUM(Table84[[#This Row],[GOU 26/27]:[EF 26/27]])</f>
        <v>0</v>
      </c>
      <c r="AA15" s="96"/>
      <c r="AB15" s="96"/>
      <c r="AC15" s="79">
        <f>SUM(Table84[[#This Row],[GOU 27/28]:[EF 27/28]])</f>
        <v>0</v>
      </c>
      <c r="AD15" s="79"/>
      <c r="AE15" s="79"/>
      <c r="AF15" s="84">
        <f>SUM(Table84[[#This Row],[GOU 28/29]:[EF 28/29]])</f>
        <v>0</v>
      </c>
    </row>
    <row r="16" spans="1:32" ht="45" hidden="1" x14ac:dyDescent="0.25">
      <c r="A16" s="74">
        <v>13</v>
      </c>
      <c r="B16" s="75" t="s">
        <v>31</v>
      </c>
      <c r="C16" s="76" t="s">
        <v>32</v>
      </c>
      <c r="D16" s="77" t="s">
        <v>33</v>
      </c>
      <c r="E16" s="76" t="s">
        <v>34</v>
      </c>
      <c r="F16" s="77" t="s">
        <v>785</v>
      </c>
      <c r="G16" s="76" t="s">
        <v>787</v>
      </c>
      <c r="H16" s="76" t="s">
        <v>36</v>
      </c>
      <c r="I16" s="78">
        <v>43837</v>
      </c>
      <c r="J16" s="78" t="s">
        <v>83</v>
      </c>
      <c r="K16" s="96">
        <v>600</v>
      </c>
      <c r="L16" s="96">
        <v>0</v>
      </c>
      <c r="M16" s="80">
        <f>SUM(Table84[[#This Row],[G.O.U]:[External Financing (EF)]])</f>
        <v>600</v>
      </c>
      <c r="N16" s="97">
        <v>2</v>
      </c>
      <c r="O16" s="97"/>
      <c r="P16" s="97"/>
      <c r="Q16" s="97"/>
      <c r="R16" s="97">
        <v>2</v>
      </c>
      <c r="S16" s="96"/>
      <c r="T16" s="83">
        <f t="shared" si="0"/>
        <v>2</v>
      </c>
      <c r="U16" s="96"/>
      <c r="V16" s="96"/>
      <c r="W16" s="79">
        <f>SUM(Table84[[#This Row],[GOU 25/26]:[EF 25/26]])</f>
        <v>0</v>
      </c>
      <c r="X16" s="96"/>
      <c r="Y16" s="96"/>
      <c r="Z16" s="79">
        <f>SUM(Table84[[#This Row],[GOU 26/27]:[EF 26/27]])</f>
        <v>0</v>
      </c>
      <c r="AA16" s="96"/>
      <c r="AB16" s="96"/>
      <c r="AC16" s="79">
        <f>SUM(Table84[[#This Row],[GOU 27/28]:[EF 27/28]])</f>
        <v>0</v>
      </c>
      <c r="AD16" s="79"/>
      <c r="AE16" s="79"/>
      <c r="AF16" s="84">
        <f>SUM(Table84[[#This Row],[GOU 28/29]:[EF 28/29]])</f>
        <v>0</v>
      </c>
    </row>
    <row r="17" spans="1:32" ht="45" hidden="1" x14ac:dyDescent="0.25">
      <c r="A17" s="74">
        <v>14</v>
      </c>
      <c r="B17" s="75" t="s">
        <v>31</v>
      </c>
      <c r="C17" s="76" t="s">
        <v>32</v>
      </c>
      <c r="D17" s="77" t="s">
        <v>47</v>
      </c>
      <c r="E17" s="76" t="s">
        <v>48</v>
      </c>
      <c r="F17" s="77" t="s">
        <v>1146</v>
      </c>
      <c r="G17" s="76" t="s">
        <v>1147</v>
      </c>
      <c r="H17" s="76" t="s">
        <v>181</v>
      </c>
      <c r="I17" s="78">
        <v>43282</v>
      </c>
      <c r="J17" s="78">
        <v>45870</v>
      </c>
      <c r="K17" s="96">
        <v>16.8</v>
      </c>
      <c r="L17" s="96">
        <v>176.4</v>
      </c>
      <c r="M17" s="80">
        <f>SUM(Table84[[#This Row],[G.O.U]:[External Financing (EF)]])</f>
        <v>193.20000000000002</v>
      </c>
      <c r="N17" s="97">
        <v>4</v>
      </c>
      <c r="O17" s="97"/>
      <c r="P17" s="97"/>
      <c r="Q17" s="97">
        <v>3</v>
      </c>
      <c r="R17" s="97">
        <v>1</v>
      </c>
      <c r="S17" s="96">
        <v>30</v>
      </c>
      <c r="T17" s="83">
        <f t="shared" si="0"/>
        <v>34</v>
      </c>
      <c r="U17" s="96"/>
      <c r="V17" s="96"/>
      <c r="W17" s="79">
        <f>SUM(Table84[[#This Row],[GOU 25/26]:[EF 25/26]])</f>
        <v>0</v>
      </c>
      <c r="X17" s="96"/>
      <c r="Y17" s="96"/>
      <c r="Z17" s="79">
        <f>SUM(Table84[[#This Row],[GOU 26/27]:[EF 26/27]])</f>
        <v>0</v>
      </c>
      <c r="AA17" s="96"/>
      <c r="AB17" s="96"/>
      <c r="AC17" s="79">
        <f>SUM(Table84[[#This Row],[GOU 27/28]:[EF 27/28]])</f>
        <v>0</v>
      </c>
      <c r="AD17" s="79"/>
      <c r="AE17" s="79"/>
      <c r="AF17" s="79">
        <f>SUM(Table84[[#This Row],[GOU 28/29]:[EF 28/29]])</f>
        <v>0</v>
      </c>
    </row>
    <row r="18" spans="1:32" ht="45" hidden="1" x14ac:dyDescent="0.25">
      <c r="A18" s="74">
        <v>15</v>
      </c>
      <c r="B18" s="75" t="s">
        <v>31</v>
      </c>
      <c r="C18" s="76" t="s">
        <v>32</v>
      </c>
      <c r="D18" s="77" t="s">
        <v>47</v>
      </c>
      <c r="E18" s="76" t="s">
        <v>48</v>
      </c>
      <c r="F18" s="74" t="s">
        <v>45</v>
      </c>
      <c r="G18" s="76" t="s">
        <v>46</v>
      </c>
      <c r="H18" s="76" t="s">
        <v>36</v>
      </c>
      <c r="I18" s="78">
        <v>44568</v>
      </c>
      <c r="J18" s="78" t="s">
        <v>780</v>
      </c>
      <c r="K18" s="79">
        <v>69</v>
      </c>
      <c r="L18" s="79">
        <v>694</v>
      </c>
      <c r="M18" s="80">
        <f>SUM(Table84[[#This Row],[G.O.U]:[External Financing (EF)]])</f>
        <v>763</v>
      </c>
      <c r="N18" s="80">
        <v>2</v>
      </c>
      <c r="O18" s="80"/>
      <c r="P18" s="80">
        <v>1</v>
      </c>
      <c r="Q18" s="80">
        <v>1</v>
      </c>
      <c r="R18" s="80"/>
      <c r="S18" s="79">
        <v>22.5</v>
      </c>
      <c r="T18" s="83">
        <f t="shared" si="0"/>
        <v>24.5</v>
      </c>
      <c r="U18" s="79">
        <v>2</v>
      </c>
      <c r="V18" s="79">
        <v>69.260000000000005</v>
      </c>
      <c r="W18" s="79">
        <f>SUM(Table84[[#This Row],[GOU 25/26]:[EF 25/26]])</f>
        <v>71.260000000000005</v>
      </c>
      <c r="X18" s="79">
        <v>1</v>
      </c>
      <c r="Y18" s="79">
        <v>23.82</v>
      </c>
      <c r="Z18" s="79">
        <f>SUM(Table84[[#This Row],[GOU 26/27]:[EF 26/27]])</f>
        <v>24.82</v>
      </c>
      <c r="AA18" s="79">
        <v>0</v>
      </c>
      <c r="AB18" s="79">
        <v>0</v>
      </c>
      <c r="AC18" s="79">
        <f>SUM(Table84[[#This Row],[GOU 27/28]:[EF 27/28]])</f>
        <v>0</v>
      </c>
      <c r="AD18" s="79"/>
      <c r="AE18" s="79"/>
      <c r="AF18" s="84">
        <f>SUM(Table84[[#This Row],[GOU 28/29]:[EF 28/29]])</f>
        <v>0</v>
      </c>
    </row>
    <row r="19" spans="1:32" ht="45" hidden="1" x14ac:dyDescent="0.25">
      <c r="A19" s="74">
        <v>16</v>
      </c>
      <c r="B19" s="75" t="s">
        <v>31</v>
      </c>
      <c r="C19" s="76" t="s">
        <v>32</v>
      </c>
      <c r="D19" s="77" t="s">
        <v>49</v>
      </c>
      <c r="E19" s="76" t="s">
        <v>50</v>
      </c>
      <c r="F19" s="74" t="s">
        <v>40</v>
      </c>
      <c r="G19" s="76" t="s">
        <v>41</v>
      </c>
      <c r="H19" s="76" t="s">
        <v>36</v>
      </c>
      <c r="I19" s="78">
        <v>44203</v>
      </c>
      <c r="J19" s="78" t="s">
        <v>779</v>
      </c>
      <c r="K19" s="96">
        <v>665.35</v>
      </c>
      <c r="L19" s="96">
        <v>0</v>
      </c>
      <c r="M19" s="97">
        <f>SUM(Table84[[#This Row],[G.O.U]:[External Financing (EF)]])</f>
        <v>665.35</v>
      </c>
      <c r="N19" s="98">
        <v>0.81</v>
      </c>
      <c r="O19" s="97">
        <v>0.1</v>
      </c>
      <c r="P19" s="97">
        <v>0.71</v>
      </c>
      <c r="Q19" s="97"/>
      <c r="R19" s="97"/>
      <c r="S19" s="96">
        <v>0</v>
      </c>
      <c r="T19" s="83">
        <f t="shared" si="0"/>
        <v>0.81</v>
      </c>
      <c r="U19" s="96">
        <v>0</v>
      </c>
      <c r="V19" s="96">
        <v>0</v>
      </c>
      <c r="W19" s="96">
        <f>SUM(Table84[[#This Row],[GOU 25/26]:[EF 25/26]])</f>
        <v>0</v>
      </c>
      <c r="X19" s="96">
        <v>0</v>
      </c>
      <c r="Y19" s="96">
        <v>0</v>
      </c>
      <c r="Z19" s="96">
        <f>SUM(Table84[[#This Row],[GOU 26/27]:[EF 26/27]])</f>
        <v>0</v>
      </c>
      <c r="AA19" s="96">
        <v>0</v>
      </c>
      <c r="AB19" s="96">
        <v>0</v>
      </c>
      <c r="AC19" s="96">
        <f>SUM(Table84[[#This Row],[GOU 27/28]:[EF 27/28]])</f>
        <v>0</v>
      </c>
      <c r="AD19" s="96"/>
      <c r="AE19" s="96"/>
      <c r="AF19" s="99">
        <f>SUM(Table84[[#This Row],[GOU 28/29]:[EF 28/29]])</f>
        <v>0</v>
      </c>
    </row>
    <row r="20" spans="1:32" ht="45" hidden="1" x14ac:dyDescent="0.25">
      <c r="A20" s="74">
        <v>17</v>
      </c>
      <c r="B20" s="75" t="s">
        <v>31</v>
      </c>
      <c r="C20" s="76" t="s">
        <v>32</v>
      </c>
      <c r="D20" s="77" t="s">
        <v>51</v>
      </c>
      <c r="E20" s="76" t="s">
        <v>52</v>
      </c>
      <c r="F20" s="74" t="s">
        <v>53</v>
      </c>
      <c r="G20" s="76" t="s">
        <v>54</v>
      </c>
      <c r="H20" s="76" t="s">
        <v>39</v>
      </c>
      <c r="I20" s="78">
        <v>44203</v>
      </c>
      <c r="J20" s="78" t="s">
        <v>778</v>
      </c>
      <c r="K20" s="79">
        <v>11.532570849000001</v>
      </c>
      <c r="L20" s="79">
        <v>0</v>
      </c>
      <c r="M20" s="80">
        <f>SUM(Table84[[#This Row],[G.O.U]:[External Financing (EF)]])</f>
        <v>11.532570849000001</v>
      </c>
      <c r="N20" s="80">
        <v>0.76</v>
      </c>
      <c r="O20" s="80"/>
      <c r="P20" s="80"/>
      <c r="Q20" s="80"/>
      <c r="R20" s="80">
        <v>0.76</v>
      </c>
      <c r="S20" s="79">
        <v>0</v>
      </c>
      <c r="T20" s="83">
        <f t="shared" si="0"/>
        <v>0.76</v>
      </c>
      <c r="U20" s="79">
        <v>0</v>
      </c>
      <c r="V20" s="79">
        <v>0</v>
      </c>
      <c r="W20" s="79">
        <f>SUM(Table84[[#This Row],[GOU 25/26]:[EF 25/26]])</f>
        <v>0</v>
      </c>
      <c r="X20" s="79">
        <v>0</v>
      </c>
      <c r="Y20" s="79">
        <v>0</v>
      </c>
      <c r="Z20" s="79">
        <f>SUM(Table84[[#This Row],[GOU 26/27]:[EF 26/27]])</f>
        <v>0</v>
      </c>
      <c r="AA20" s="79">
        <v>0</v>
      </c>
      <c r="AB20" s="79">
        <v>0</v>
      </c>
      <c r="AC20" s="79">
        <f>SUM(Table84[[#This Row],[GOU 27/28]:[EF 27/28]])</f>
        <v>0</v>
      </c>
      <c r="AD20" s="79"/>
      <c r="AE20" s="79"/>
      <c r="AF20" s="84">
        <f>SUM(Table84[[#This Row],[GOU 28/29]:[EF 28/29]])</f>
        <v>0</v>
      </c>
    </row>
    <row r="21" spans="1:32" ht="45" hidden="1" x14ac:dyDescent="0.25">
      <c r="A21" s="86">
        <v>18</v>
      </c>
      <c r="B21" s="87" t="s">
        <v>31</v>
      </c>
      <c r="C21" s="88" t="s">
        <v>32</v>
      </c>
      <c r="D21" s="89" t="s">
        <v>55</v>
      </c>
      <c r="E21" s="88" t="s">
        <v>56</v>
      </c>
      <c r="F21" s="86" t="s">
        <v>57</v>
      </c>
      <c r="G21" s="88" t="s">
        <v>58</v>
      </c>
      <c r="H21" s="88" t="s">
        <v>39</v>
      </c>
      <c r="I21" s="90">
        <v>44203</v>
      </c>
      <c r="J21" s="90" t="s">
        <v>778</v>
      </c>
      <c r="K21" s="91">
        <v>30.294499999999999</v>
      </c>
      <c r="L21" s="91">
        <v>0</v>
      </c>
      <c r="M21" s="92">
        <f>SUM(Table84[[#This Row],[G.O.U]:[External Financing (EF)]])</f>
        <v>30.294499999999999</v>
      </c>
      <c r="N21" s="92">
        <v>29.2395</v>
      </c>
      <c r="O21" s="92"/>
      <c r="P21" s="92"/>
      <c r="Q21" s="92"/>
      <c r="R21" s="92">
        <v>29.2395</v>
      </c>
      <c r="S21" s="91">
        <v>0</v>
      </c>
      <c r="T21" s="83">
        <f t="shared" si="0"/>
        <v>29.2395</v>
      </c>
      <c r="U21" s="91">
        <v>0</v>
      </c>
      <c r="V21" s="91">
        <v>0</v>
      </c>
      <c r="W21" s="91">
        <f>SUM(Table84[[#This Row],[GOU 25/26]:[EF 25/26]])</f>
        <v>0</v>
      </c>
      <c r="X21" s="91">
        <v>0</v>
      </c>
      <c r="Y21" s="91">
        <v>0</v>
      </c>
      <c r="Z21" s="91">
        <f>SUM(Table84[[#This Row],[GOU 26/27]:[EF 26/27]])</f>
        <v>0</v>
      </c>
      <c r="AA21" s="91">
        <v>0</v>
      </c>
      <c r="AB21" s="91">
        <v>0</v>
      </c>
      <c r="AC21" s="91">
        <f>SUM(Table84[[#This Row],[GOU 27/28]:[EF 27/28]])</f>
        <v>0</v>
      </c>
      <c r="AD21" s="91"/>
      <c r="AE21" s="91"/>
      <c r="AF21" s="93">
        <f>SUM(Table84[[#This Row],[GOU 28/29]:[EF 28/29]])</f>
        <v>0</v>
      </c>
    </row>
    <row r="22" spans="1:32" ht="45" hidden="1" x14ac:dyDescent="0.25">
      <c r="A22" s="86">
        <v>19</v>
      </c>
      <c r="B22" s="87" t="s">
        <v>31</v>
      </c>
      <c r="C22" s="88" t="s">
        <v>32</v>
      </c>
      <c r="D22" s="89" t="s">
        <v>55</v>
      </c>
      <c r="E22" s="88" t="s">
        <v>56</v>
      </c>
      <c r="F22" s="89" t="s">
        <v>774</v>
      </c>
      <c r="G22" s="88" t="s">
        <v>775</v>
      </c>
      <c r="H22" s="88" t="s">
        <v>36</v>
      </c>
      <c r="I22" s="90">
        <v>42011</v>
      </c>
      <c r="J22" s="90" t="s">
        <v>83</v>
      </c>
      <c r="K22" s="91">
        <v>230.066</v>
      </c>
      <c r="L22" s="91">
        <v>0</v>
      </c>
      <c r="M22" s="92">
        <f>SUM(Table84[[#This Row],[G.O.U]:[External Financing (EF)]])</f>
        <v>230.066</v>
      </c>
      <c r="N22" s="92">
        <v>82.39</v>
      </c>
      <c r="O22" s="92">
        <v>0.315</v>
      </c>
      <c r="P22" s="92"/>
      <c r="Q22" s="92">
        <v>17.354753200000001</v>
      </c>
      <c r="R22" s="92">
        <v>63.395425701999997</v>
      </c>
      <c r="S22" s="91"/>
      <c r="T22" s="83">
        <f t="shared" si="0"/>
        <v>82.39</v>
      </c>
      <c r="U22" s="91"/>
      <c r="V22" s="91"/>
      <c r="W22" s="91">
        <f>SUM(Table84[[#This Row],[GOU 25/26]:[EF 25/26]])</f>
        <v>0</v>
      </c>
      <c r="X22" s="91"/>
      <c r="Y22" s="91"/>
      <c r="Z22" s="91">
        <f>SUM(Table84[[#This Row],[GOU 26/27]:[EF 26/27]])</f>
        <v>0</v>
      </c>
      <c r="AA22" s="91"/>
      <c r="AB22" s="91"/>
      <c r="AC22" s="91">
        <f>SUM(Table84[[#This Row],[GOU 27/28]:[EF 27/28]])</f>
        <v>0</v>
      </c>
      <c r="AD22" s="91"/>
      <c r="AE22" s="91"/>
      <c r="AF22" s="93">
        <f>SUM(Table84[[#This Row],[GOU 28/29]:[EF 28/29]])</f>
        <v>0</v>
      </c>
    </row>
    <row r="23" spans="1:32" ht="45" hidden="1" x14ac:dyDescent="0.25">
      <c r="A23" s="86">
        <v>20</v>
      </c>
      <c r="B23" s="87" t="s">
        <v>31</v>
      </c>
      <c r="C23" s="88" t="s">
        <v>32</v>
      </c>
      <c r="D23" s="89" t="s">
        <v>59</v>
      </c>
      <c r="E23" s="88" t="s">
        <v>60</v>
      </c>
      <c r="F23" s="86" t="s">
        <v>61</v>
      </c>
      <c r="G23" s="88" t="s">
        <v>62</v>
      </c>
      <c r="H23" s="88" t="s">
        <v>39</v>
      </c>
      <c r="I23" s="90">
        <v>43837</v>
      </c>
      <c r="J23" s="90" t="s">
        <v>83</v>
      </c>
      <c r="K23" s="91">
        <v>418.26</v>
      </c>
      <c r="L23" s="91">
        <v>0</v>
      </c>
      <c r="M23" s="92">
        <f>SUM(Table84[[#This Row],[G.O.U]:[External Financing (EF)]])</f>
        <v>418.26</v>
      </c>
      <c r="N23" s="92">
        <v>8.3737933259999995</v>
      </c>
      <c r="O23" s="92"/>
      <c r="P23" s="92"/>
      <c r="Q23" s="92"/>
      <c r="R23" s="92">
        <v>8.3737933259999995</v>
      </c>
      <c r="S23" s="91">
        <v>0</v>
      </c>
      <c r="T23" s="83">
        <f t="shared" si="0"/>
        <v>8.3737933259999995</v>
      </c>
      <c r="U23" s="91">
        <v>0</v>
      </c>
      <c r="V23" s="91">
        <v>0</v>
      </c>
      <c r="W23" s="91">
        <f>SUM(Table84[[#This Row],[GOU 25/26]:[EF 25/26]])</f>
        <v>0</v>
      </c>
      <c r="X23" s="91">
        <v>0</v>
      </c>
      <c r="Y23" s="91">
        <v>0</v>
      </c>
      <c r="Z23" s="91">
        <f>SUM(Table84[[#This Row],[GOU 26/27]:[EF 26/27]])</f>
        <v>0</v>
      </c>
      <c r="AA23" s="91">
        <v>0</v>
      </c>
      <c r="AB23" s="91">
        <v>0</v>
      </c>
      <c r="AC23" s="91">
        <f>SUM(Table84[[#This Row],[GOU 27/28]:[EF 27/28]])</f>
        <v>0</v>
      </c>
      <c r="AD23" s="91"/>
      <c r="AE23" s="91"/>
      <c r="AF23" s="93">
        <f>SUM(Table84[[#This Row],[GOU 28/29]:[EF 28/29]])</f>
        <v>0</v>
      </c>
    </row>
    <row r="24" spans="1:32" ht="45" hidden="1" x14ac:dyDescent="0.25">
      <c r="A24" s="74">
        <v>21</v>
      </c>
      <c r="B24" s="75" t="s">
        <v>31</v>
      </c>
      <c r="C24" s="76" t="s">
        <v>32</v>
      </c>
      <c r="D24" s="77" t="s">
        <v>63</v>
      </c>
      <c r="E24" s="76" t="s">
        <v>64</v>
      </c>
      <c r="F24" s="74" t="s">
        <v>65</v>
      </c>
      <c r="G24" s="76" t="s">
        <v>66</v>
      </c>
      <c r="H24" s="76" t="s">
        <v>39</v>
      </c>
      <c r="I24" s="78">
        <v>43837</v>
      </c>
      <c r="J24" s="78" t="s">
        <v>83</v>
      </c>
      <c r="K24" s="79">
        <v>674</v>
      </c>
      <c r="L24" s="79">
        <v>0</v>
      </c>
      <c r="M24" s="80">
        <f>SUM(Table84[[#This Row],[G.O.U]:[External Financing (EF)]])</f>
        <v>674</v>
      </c>
      <c r="N24" s="80">
        <v>0.48</v>
      </c>
      <c r="O24" s="80"/>
      <c r="P24" s="80"/>
      <c r="Q24" s="80"/>
      <c r="R24" s="100">
        <v>0.5</v>
      </c>
      <c r="S24" s="79">
        <v>0</v>
      </c>
      <c r="T24" s="83">
        <f t="shared" si="0"/>
        <v>0.48</v>
      </c>
      <c r="U24" s="79">
        <v>0</v>
      </c>
      <c r="V24" s="79">
        <v>0</v>
      </c>
      <c r="W24" s="79">
        <f>SUM(Table84[[#This Row],[GOU 25/26]:[EF 25/26]])</f>
        <v>0</v>
      </c>
      <c r="X24" s="79">
        <v>0</v>
      </c>
      <c r="Y24" s="79">
        <v>0</v>
      </c>
      <c r="Z24" s="79">
        <f>SUM(Table84[[#This Row],[GOU 26/27]:[EF 26/27]])</f>
        <v>0</v>
      </c>
      <c r="AA24" s="79">
        <v>0</v>
      </c>
      <c r="AB24" s="79">
        <v>0</v>
      </c>
      <c r="AC24" s="79">
        <f>SUM(Table84[[#This Row],[GOU 27/28]:[EF 27/28]])</f>
        <v>0</v>
      </c>
      <c r="AD24" s="79"/>
      <c r="AE24" s="79"/>
      <c r="AF24" s="84">
        <f>SUM(Table84[[#This Row],[GOU 28/29]:[EF 28/29]])</f>
        <v>0</v>
      </c>
    </row>
    <row r="25" spans="1:32" ht="45" hidden="1" x14ac:dyDescent="0.25">
      <c r="A25" s="74">
        <v>22</v>
      </c>
      <c r="B25" s="75" t="s">
        <v>31</v>
      </c>
      <c r="C25" s="76" t="s">
        <v>32</v>
      </c>
      <c r="D25" s="77" t="s">
        <v>67</v>
      </c>
      <c r="E25" s="76" t="s">
        <v>68</v>
      </c>
      <c r="F25" s="74" t="s">
        <v>69</v>
      </c>
      <c r="G25" s="76" t="s">
        <v>70</v>
      </c>
      <c r="H25" s="76" t="s">
        <v>39</v>
      </c>
      <c r="I25" s="78">
        <v>44203</v>
      </c>
      <c r="J25" s="78" t="s">
        <v>83</v>
      </c>
      <c r="K25" s="79">
        <v>4.7869999999999999</v>
      </c>
      <c r="L25" s="79">
        <v>0</v>
      </c>
      <c r="M25" s="80">
        <f>SUM(Table84[[#This Row],[G.O.U]:[External Financing (EF)]])</f>
        <v>4.7869999999999999</v>
      </c>
      <c r="N25" s="80">
        <v>1.9530000000000001</v>
      </c>
      <c r="O25" s="80"/>
      <c r="P25" s="80"/>
      <c r="Q25" s="80"/>
      <c r="R25" s="80">
        <v>1.9530000000000001</v>
      </c>
      <c r="S25" s="79">
        <v>0</v>
      </c>
      <c r="T25" s="83">
        <f t="shared" si="0"/>
        <v>1.9530000000000001</v>
      </c>
      <c r="U25" s="79">
        <v>0</v>
      </c>
      <c r="V25" s="79">
        <v>0</v>
      </c>
      <c r="W25" s="79">
        <f>SUM(Table84[[#This Row],[GOU 25/26]:[EF 25/26]])</f>
        <v>0</v>
      </c>
      <c r="X25" s="79">
        <v>0</v>
      </c>
      <c r="Y25" s="79">
        <v>0</v>
      </c>
      <c r="Z25" s="79">
        <f>SUM(Table84[[#This Row],[GOU 26/27]:[EF 26/27]])</f>
        <v>0</v>
      </c>
      <c r="AA25" s="79">
        <v>0</v>
      </c>
      <c r="AB25" s="79">
        <v>0</v>
      </c>
      <c r="AC25" s="79">
        <f>SUM(Table84[[#This Row],[GOU 27/28]:[EF 27/28]])</f>
        <v>0</v>
      </c>
      <c r="AD25" s="79"/>
      <c r="AE25" s="79"/>
      <c r="AF25" s="84">
        <f>SUM(Table84[[#This Row],[GOU 28/29]:[EF 28/29]])</f>
        <v>0</v>
      </c>
    </row>
    <row r="26" spans="1:32" ht="45" hidden="1" x14ac:dyDescent="0.25">
      <c r="A26" s="86">
        <v>23</v>
      </c>
      <c r="B26" s="87" t="s">
        <v>31</v>
      </c>
      <c r="C26" s="88" t="s">
        <v>32</v>
      </c>
      <c r="D26" s="89" t="s">
        <v>71</v>
      </c>
      <c r="E26" s="88" t="s">
        <v>72</v>
      </c>
      <c r="F26" s="86" t="s">
        <v>73</v>
      </c>
      <c r="G26" s="88" t="s">
        <v>74</v>
      </c>
      <c r="H26" s="88" t="s">
        <v>39</v>
      </c>
      <c r="I26" s="90">
        <v>43837</v>
      </c>
      <c r="J26" s="90" t="s">
        <v>83</v>
      </c>
      <c r="K26" s="91">
        <v>22.483367999999999</v>
      </c>
      <c r="L26" s="91">
        <v>0</v>
      </c>
      <c r="M26" s="92">
        <f>SUM(Table84[[#This Row],[G.O.U]:[External Financing (EF)]])</f>
        <v>22.483367999999999</v>
      </c>
      <c r="N26" s="92">
        <v>2.02</v>
      </c>
      <c r="O26" s="92"/>
      <c r="P26" s="92"/>
      <c r="Q26" s="92"/>
      <c r="R26" s="100">
        <v>2.02</v>
      </c>
      <c r="S26" s="91">
        <v>0</v>
      </c>
      <c r="T26" s="83">
        <f t="shared" si="0"/>
        <v>2.02</v>
      </c>
      <c r="U26" s="91">
        <v>0</v>
      </c>
      <c r="V26" s="91">
        <v>0</v>
      </c>
      <c r="W26" s="91">
        <f>SUM(Table84[[#This Row],[GOU 25/26]:[EF 25/26]])</f>
        <v>0</v>
      </c>
      <c r="X26" s="91">
        <v>0</v>
      </c>
      <c r="Y26" s="91">
        <v>0</v>
      </c>
      <c r="Z26" s="91">
        <f>SUM(Table84[[#This Row],[GOU 26/27]:[EF 26/27]])</f>
        <v>0</v>
      </c>
      <c r="AA26" s="91">
        <v>0</v>
      </c>
      <c r="AB26" s="91">
        <v>0</v>
      </c>
      <c r="AC26" s="91">
        <f>SUM(Table84[[#This Row],[GOU 27/28]:[EF 27/28]])</f>
        <v>0</v>
      </c>
      <c r="AD26" s="91"/>
      <c r="AE26" s="91"/>
      <c r="AF26" s="93">
        <f>SUM(Table84[[#This Row],[GOU 28/29]:[EF 28/29]])</f>
        <v>0</v>
      </c>
    </row>
    <row r="27" spans="1:32" ht="30" hidden="1" x14ac:dyDescent="0.25">
      <c r="A27" s="74">
        <v>24</v>
      </c>
      <c r="B27" s="75" t="s">
        <v>75</v>
      </c>
      <c r="C27" s="76" t="s">
        <v>76</v>
      </c>
      <c r="D27" s="77" t="s">
        <v>77</v>
      </c>
      <c r="E27" s="76" t="s">
        <v>78</v>
      </c>
      <c r="F27" s="94" t="s">
        <v>782</v>
      </c>
      <c r="G27" s="76" t="s">
        <v>783</v>
      </c>
      <c r="H27" s="76" t="s">
        <v>36</v>
      </c>
      <c r="I27" s="78">
        <v>44568</v>
      </c>
      <c r="J27" s="78" t="s">
        <v>752</v>
      </c>
      <c r="K27" s="96">
        <v>87.6</v>
      </c>
      <c r="L27" s="96">
        <v>0</v>
      </c>
      <c r="M27" s="80">
        <f>SUM(Table84[[#This Row],[G.O.U]:[External Financing (EF)]])</f>
        <v>87.6</v>
      </c>
      <c r="N27" s="97">
        <v>20.9</v>
      </c>
      <c r="O27" s="97"/>
      <c r="P27" s="97"/>
      <c r="Q27" s="97"/>
      <c r="R27" s="100">
        <v>20.9</v>
      </c>
      <c r="S27" s="96">
        <v>0</v>
      </c>
      <c r="T27" s="83">
        <f t="shared" si="0"/>
        <v>20.9</v>
      </c>
      <c r="U27" s="96">
        <v>18.8</v>
      </c>
      <c r="V27" s="96">
        <v>0</v>
      </c>
      <c r="W27" s="79">
        <f>SUM(Table84[[#This Row],[GOU 25/26]:[EF 25/26]])</f>
        <v>18.8</v>
      </c>
      <c r="X27" s="96">
        <v>29.9</v>
      </c>
      <c r="Y27" s="96">
        <v>0</v>
      </c>
      <c r="Z27" s="79">
        <f>SUM(Table84[[#This Row],[GOU 26/27]:[EF 26/27]])</f>
        <v>29.9</v>
      </c>
      <c r="AA27" s="96"/>
      <c r="AB27" s="96"/>
      <c r="AC27" s="79">
        <f>SUM(Table84[[#This Row],[GOU 27/28]:[EF 27/28]])</f>
        <v>0</v>
      </c>
      <c r="AD27" s="79"/>
      <c r="AE27" s="79"/>
      <c r="AF27" s="84">
        <f>SUM(Table84[[#This Row],[GOU 28/29]:[EF 28/29]])</f>
        <v>0</v>
      </c>
    </row>
    <row r="28" spans="1:32" ht="60" hidden="1" x14ac:dyDescent="0.25">
      <c r="A28" s="74">
        <v>25</v>
      </c>
      <c r="B28" s="75" t="s">
        <v>87</v>
      </c>
      <c r="C28" s="76" t="s">
        <v>88</v>
      </c>
      <c r="D28" s="77" t="s">
        <v>77</v>
      </c>
      <c r="E28" s="76" t="s">
        <v>78</v>
      </c>
      <c r="F28" s="77" t="s">
        <v>84</v>
      </c>
      <c r="G28" s="76" t="s">
        <v>85</v>
      </c>
      <c r="H28" s="76" t="s">
        <v>36</v>
      </c>
      <c r="I28" s="78">
        <v>44933</v>
      </c>
      <c r="J28" s="78" t="s">
        <v>86</v>
      </c>
      <c r="K28" s="96">
        <v>160.4</v>
      </c>
      <c r="L28" s="96">
        <v>0</v>
      </c>
      <c r="M28" s="80">
        <f>SUM(Table84[[#This Row],[G.O.U]:[External Financing (EF)]])</f>
        <v>160.4</v>
      </c>
      <c r="N28" s="97">
        <v>1.5</v>
      </c>
      <c r="O28" s="97"/>
      <c r="P28" s="97"/>
      <c r="Q28" s="97"/>
      <c r="R28" s="100">
        <v>1.5</v>
      </c>
      <c r="S28" s="96">
        <v>0</v>
      </c>
      <c r="T28" s="83">
        <f t="shared" si="0"/>
        <v>1.5</v>
      </c>
      <c r="U28" s="96">
        <v>78.5</v>
      </c>
      <c r="V28" s="96">
        <v>0</v>
      </c>
      <c r="W28" s="79">
        <f>SUM(Table84[[#This Row],[GOU 25/26]:[EF 25/26]])</f>
        <v>78.5</v>
      </c>
      <c r="X28" s="96">
        <v>66.099999999999994</v>
      </c>
      <c r="Y28" s="96">
        <v>0</v>
      </c>
      <c r="Z28" s="79">
        <f>SUM(Table84[[#This Row],[GOU 26/27]:[EF 26/27]])</f>
        <v>66.099999999999994</v>
      </c>
      <c r="AA28" s="96">
        <v>63.8</v>
      </c>
      <c r="AB28" s="96">
        <v>0</v>
      </c>
      <c r="AC28" s="79">
        <f>SUM(Table84[[#This Row],[GOU 27/28]:[EF 27/28]])</f>
        <v>63.8</v>
      </c>
      <c r="AD28" s="79">
        <v>30.5</v>
      </c>
      <c r="AE28" s="79"/>
      <c r="AF28" s="84">
        <f>SUM(Table84[[#This Row],[GOU 28/29]:[EF 28/29]])</f>
        <v>30.5</v>
      </c>
    </row>
    <row r="29" spans="1:32" s="85" customFormat="1" ht="75" hidden="1" x14ac:dyDescent="0.25">
      <c r="A29" s="74">
        <v>26</v>
      </c>
      <c r="B29" s="75" t="s">
        <v>87</v>
      </c>
      <c r="C29" s="76" t="s">
        <v>88</v>
      </c>
      <c r="D29" s="77" t="s">
        <v>77</v>
      </c>
      <c r="E29" s="76" t="s">
        <v>78</v>
      </c>
      <c r="F29" s="77" t="s">
        <v>89</v>
      </c>
      <c r="G29" s="76" t="s">
        <v>90</v>
      </c>
      <c r="H29" s="76" t="s">
        <v>79</v>
      </c>
      <c r="I29" s="78" t="s">
        <v>82</v>
      </c>
      <c r="J29" s="78" t="s">
        <v>778</v>
      </c>
      <c r="K29" s="79">
        <v>101.15</v>
      </c>
      <c r="L29" s="79">
        <v>0</v>
      </c>
      <c r="M29" s="80">
        <f>SUM(Table84[[#This Row],[G.O.U]:[External Financing (EF)]])</f>
        <v>101.15</v>
      </c>
      <c r="N29" s="80">
        <v>10.4</v>
      </c>
      <c r="O29" s="80"/>
      <c r="P29" s="80"/>
      <c r="Q29" s="80"/>
      <c r="R29" s="100">
        <v>10.4</v>
      </c>
      <c r="S29" s="79">
        <v>0</v>
      </c>
      <c r="T29" s="83">
        <f t="shared" si="0"/>
        <v>10.4</v>
      </c>
      <c r="U29" s="79">
        <v>0</v>
      </c>
      <c r="V29" s="79">
        <v>0</v>
      </c>
      <c r="W29" s="79">
        <f>SUM(Table84[[#This Row],[GOU 25/26]:[EF 25/26]])</f>
        <v>0</v>
      </c>
      <c r="X29" s="79">
        <v>0</v>
      </c>
      <c r="Y29" s="79">
        <v>0</v>
      </c>
      <c r="Z29" s="79">
        <f>SUM(Table84[[#This Row],[GOU 26/27]:[EF 26/27]])</f>
        <v>0</v>
      </c>
      <c r="AA29" s="79">
        <v>0</v>
      </c>
      <c r="AB29" s="79">
        <v>0</v>
      </c>
      <c r="AC29" s="79">
        <f>SUM(Table84[[#This Row],[GOU 27/28]:[EF 27/28]])</f>
        <v>0</v>
      </c>
      <c r="AD29" s="79"/>
      <c r="AE29" s="79"/>
      <c r="AF29" s="84">
        <f>SUM(Table84[[#This Row],[GOU 28/29]:[EF 28/29]])</f>
        <v>0</v>
      </c>
    </row>
    <row r="30" spans="1:32" ht="60" hidden="1" x14ac:dyDescent="0.25">
      <c r="A30" s="74">
        <v>27</v>
      </c>
      <c r="B30" s="75" t="s">
        <v>87</v>
      </c>
      <c r="C30" s="76" t="s">
        <v>88</v>
      </c>
      <c r="D30" s="77" t="s">
        <v>77</v>
      </c>
      <c r="E30" s="76" t="s">
        <v>78</v>
      </c>
      <c r="F30" s="77" t="s">
        <v>210</v>
      </c>
      <c r="G30" s="76" t="s">
        <v>211</v>
      </c>
      <c r="H30" s="76" t="s">
        <v>36</v>
      </c>
      <c r="I30" s="78" t="s">
        <v>82</v>
      </c>
      <c r="J30" s="78" t="s">
        <v>83</v>
      </c>
      <c r="K30" s="79">
        <v>969.95550000000003</v>
      </c>
      <c r="L30" s="79">
        <v>0</v>
      </c>
      <c r="M30" s="80">
        <f>SUM(Table84[[#This Row],[G.O.U]:[External Financing (EF)]])</f>
        <v>969.95550000000003</v>
      </c>
      <c r="N30" s="80">
        <v>198</v>
      </c>
      <c r="O30" s="80"/>
      <c r="P30" s="80"/>
      <c r="Q30" s="80"/>
      <c r="R30" s="100">
        <v>198</v>
      </c>
      <c r="S30" s="79">
        <v>0</v>
      </c>
      <c r="T30" s="83">
        <f t="shared" si="0"/>
        <v>198</v>
      </c>
      <c r="U30" s="79">
        <v>0</v>
      </c>
      <c r="V30" s="79">
        <v>0</v>
      </c>
      <c r="W30" s="79">
        <f>SUM(Table84[[#This Row],[GOU 25/26]:[EF 25/26]])</f>
        <v>0</v>
      </c>
      <c r="X30" s="79">
        <v>0</v>
      </c>
      <c r="Y30" s="79">
        <v>0</v>
      </c>
      <c r="Z30" s="79">
        <f>SUM(Table84[[#This Row],[GOU 26/27]:[EF 26/27]])</f>
        <v>0</v>
      </c>
      <c r="AA30" s="79">
        <v>0</v>
      </c>
      <c r="AB30" s="79">
        <v>0</v>
      </c>
      <c r="AC30" s="79">
        <f>SUM(Table84[[#This Row],[GOU 27/28]:[EF 27/28]])</f>
        <v>0</v>
      </c>
      <c r="AD30" s="79"/>
      <c r="AE30" s="79"/>
      <c r="AF30" s="84">
        <f>SUM(Table84[[#This Row],[GOU 28/29]:[EF 28/29]])</f>
        <v>0</v>
      </c>
    </row>
    <row r="31" spans="1:32" ht="60" hidden="1" x14ac:dyDescent="0.25">
      <c r="A31" s="74">
        <v>28</v>
      </c>
      <c r="B31" s="75" t="s">
        <v>87</v>
      </c>
      <c r="C31" s="76" t="s">
        <v>88</v>
      </c>
      <c r="D31" s="77" t="s">
        <v>91</v>
      </c>
      <c r="E31" s="76" t="s">
        <v>92</v>
      </c>
      <c r="F31" s="77" t="s">
        <v>93</v>
      </c>
      <c r="G31" s="76" t="s">
        <v>94</v>
      </c>
      <c r="H31" s="76" t="s">
        <v>39</v>
      </c>
      <c r="I31" s="78" t="s">
        <v>82</v>
      </c>
      <c r="J31" s="78" t="s">
        <v>83</v>
      </c>
      <c r="K31" s="79">
        <v>59.86</v>
      </c>
      <c r="L31" s="79">
        <v>0</v>
      </c>
      <c r="M31" s="80">
        <f>SUM(Table84[[#This Row],[G.O.U]:[External Financing (EF)]])</f>
        <v>59.86</v>
      </c>
      <c r="N31" s="80">
        <v>32.961103000000001</v>
      </c>
      <c r="O31" s="80"/>
      <c r="P31" s="80"/>
      <c r="Q31" s="80"/>
      <c r="R31" s="80">
        <v>32.961103000000001</v>
      </c>
      <c r="S31" s="79">
        <v>0</v>
      </c>
      <c r="T31" s="83">
        <f t="shared" si="0"/>
        <v>32.961103000000001</v>
      </c>
      <c r="U31" s="79">
        <v>0</v>
      </c>
      <c r="V31" s="79">
        <v>0</v>
      </c>
      <c r="W31" s="79">
        <f>SUM(Table84[[#This Row],[GOU 25/26]:[EF 25/26]])</f>
        <v>0</v>
      </c>
      <c r="X31" s="79">
        <v>0</v>
      </c>
      <c r="Y31" s="79">
        <v>0</v>
      </c>
      <c r="Z31" s="79">
        <f>SUM(Table84[[#This Row],[GOU 26/27]:[EF 26/27]])</f>
        <v>0</v>
      </c>
      <c r="AA31" s="79">
        <v>0</v>
      </c>
      <c r="AB31" s="79">
        <v>0</v>
      </c>
      <c r="AC31" s="79">
        <f>SUM(Table84[[#This Row],[GOU 27/28]:[EF 27/28]])</f>
        <v>0</v>
      </c>
      <c r="AD31" s="79"/>
      <c r="AE31" s="79"/>
      <c r="AF31" s="84">
        <f>SUM(Table84[[#This Row],[GOU 28/29]:[EF 28/29]])</f>
        <v>0</v>
      </c>
    </row>
    <row r="32" spans="1:32" ht="60" hidden="1" x14ac:dyDescent="0.25">
      <c r="A32" s="74">
        <v>29</v>
      </c>
      <c r="B32" s="75" t="s">
        <v>87</v>
      </c>
      <c r="C32" s="76" t="s">
        <v>88</v>
      </c>
      <c r="D32" s="77" t="s">
        <v>91</v>
      </c>
      <c r="E32" s="76" t="s">
        <v>92</v>
      </c>
      <c r="F32" s="77" t="s">
        <v>95</v>
      </c>
      <c r="G32" s="76" t="s">
        <v>96</v>
      </c>
      <c r="H32" s="76" t="s">
        <v>36</v>
      </c>
      <c r="I32" s="78" t="s">
        <v>82</v>
      </c>
      <c r="J32" s="78" t="s">
        <v>83</v>
      </c>
      <c r="K32" s="79">
        <v>133.55238</v>
      </c>
      <c r="L32" s="79">
        <v>0</v>
      </c>
      <c r="M32" s="80">
        <f>SUM(Table84[[#This Row],[G.O.U]:[External Financing (EF)]])</f>
        <v>133.55238</v>
      </c>
      <c r="N32" s="80">
        <f>106167380000/10^9</f>
        <v>106.16737999999999</v>
      </c>
      <c r="O32" s="80"/>
      <c r="P32" s="80"/>
      <c r="Q32" s="80"/>
      <c r="R32" s="80">
        <v>106.16737999999999</v>
      </c>
      <c r="S32" s="79">
        <v>0</v>
      </c>
      <c r="T32" s="83">
        <f t="shared" si="0"/>
        <v>106.16737999999999</v>
      </c>
      <c r="U32" s="79">
        <v>0</v>
      </c>
      <c r="V32" s="79">
        <v>0</v>
      </c>
      <c r="W32" s="79">
        <f>SUM(Table84[[#This Row],[GOU 25/26]:[EF 25/26]])</f>
        <v>0</v>
      </c>
      <c r="X32" s="79">
        <v>0</v>
      </c>
      <c r="Y32" s="79">
        <v>0</v>
      </c>
      <c r="Z32" s="79">
        <f>SUM(Table84[[#This Row],[GOU 26/27]:[EF 26/27]])</f>
        <v>0</v>
      </c>
      <c r="AA32" s="79">
        <v>0</v>
      </c>
      <c r="AB32" s="79">
        <v>0</v>
      </c>
      <c r="AC32" s="79">
        <f>SUM(Table84[[#This Row],[GOU 27/28]:[EF 27/28]])</f>
        <v>0</v>
      </c>
      <c r="AD32" s="79"/>
      <c r="AE32" s="79"/>
      <c r="AF32" s="84">
        <f>SUM(Table84[[#This Row],[GOU 28/29]:[EF 28/29]])</f>
        <v>0</v>
      </c>
    </row>
    <row r="33" spans="1:32" ht="60" hidden="1" x14ac:dyDescent="0.25">
      <c r="A33" s="74">
        <v>30</v>
      </c>
      <c r="B33" s="75" t="s">
        <v>87</v>
      </c>
      <c r="C33" s="76" t="s">
        <v>88</v>
      </c>
      <c r="D33" s="77" t="s">
        <v>91</v>
      </c>
      <c r="E33" s="76" t="s">
        <v>92</v>
      </c>
      <c r="F33" s="77">
        <v>1780</v>
      </c>
      <c r="G33" s="76" t="s">
        <v>756</v>
      </c>
      <c r="H33" s="76" t="s">
        <v>36</v>
      </c>
      <c r="I33" s="78">
        <v>44933</v>
      </c>
      <c r="J33" s="78">
        <v>46934</v>
      </c>
      <c r="K33" s="79">
        <v>59.9</v>
      </c>
      <c r="L33" s="79">
        <v>0</v>
      </c>
      <c r="M33" s="80">
        <f>SUM(Table84[[#This Row],[G.O.U]:[External Financing (EF)]])</f>
        <v>59.9</v>
      </c>
      <c r="N33" s="80">
        <v>21.367000000000001</v>
      </c>
      <c r="O33" s="80"/>
      <c r="P33" s="80"/>
      <c r="Q33" s="80"/>
      <c r="R33" s="80">
        <v>21.367000000000001</v>
      </c>
      <c r="S33" s="79">
        <v>0</v>
      </c>
      <c r="T33" s="83">
        <f t="shared" si="0"/>
        <v>21.367000000000001</v>
      </c>
      <c r="U33" s="79">
        <v>11.603999999999999</v>
      </c>
      <c r="V33" s="79">
        <v>0</v>
      </c>
      <c r="W33" s="79">
        <f>SUM(Table84[[#This Row],[GOU 25/26]:[EF 25/26]])</f>
        <v>11.603999999999999</v>
      </c>
      <c r="X33" s="79">
        <v>13.231</v>
      </c>
      <c r="Y33" s="79">
        <v>0</v>
      </c>
      <c r="Z33" s="79">
        <f>SUM(Table84[[#This Row],[GOU 26/27]:[EF 26/27]])</f>
        <v>13.231</v>
      </c>
      <c r="AA33" s="79">
        <v>13.231</v>
      </c>
      <c r="AB33" s="79">
        <v>0</v>
      </c>
      <c r="AC33" s="79">
        <f>SUM(Table84[[#This Row],[GOU 27/28]:[EF 27/28]])</f>
        <v>13.231</v>
      </c>
      <c r="AD33" s="79"/>
      <c r="AE33" s="79"/>
      <c r="AF33" s="84">
        <f>SUM(Table84[[#This Row],[GOU 28/29]:[EF 28/29]])</f>
        <v>0</v>
      </c>
    </row>
    <row r="34" spans="1:32" ht="30" hidden="1" x14ac:dyDescent="0.25">
      <c r="A34" s="74">
        <v>31</v>
      </c>
      <c r="B34" s="75" t="s">
        <v>97</v>
      </c>
      <c r="C34" s="76" t="s">
        <v>98</v>
      </c>
      <c r="D34" s="77" t="s">
        <v>99</v>
      </c>
      <c r="E34" s="76" t="s">
        <v>100</v>
      </c>
      <c r="F34" s="77" t="s">
        <v>101</v>
      </c>
      <c r="G34" s="76" t="s">
        <v>102</v>
      </c>
      <c r="H34" s="76" t="s">
        <v>39</v>
      </c>
      <c r="I34" s="78">
        <v>43837</v>
      </c>
      <c r="J34" s="78" t="s">
        <v>759</v>
      </c>
      <c r="K34" s="79">
        <v>11.664</v>
      </c>
      <c r="L34" s="79">
        <v>0</v>
      </c>
      <c r="M34" s="80">
        <f>SUM(Table84[[#This Row],[G.O.U]:[External Financing (EF)]])</f>
        <v>11.664</v>
      </c>
      <c r="N34" s="80">
        <v>0.22562299999999999</v>
      </c>
      <c r="O34" s="80"/>
      <c r="P34" s="80"/>
      <c r="Q34" s="80"/>
      <c r="R34" s="100">
        <v>0.22562299999999999</v>
      </c>
      <c r="S34" s="79">
        <v>0</v>
      </c>
      <c r="T34" s="83">
        <f t="shared" si="0"/>
        <v>0.22562299999999999</v>
      </c>
      <c r="U34" s="79">
        <v>0</v>
      </c>
      <c r="V34" s="79">
        <v>0</v>
      </c>
      <c r="W34" s="79">
        <f>SUM(Table84[[#This Row],[GOU 25/26]:[EF 25/26]])</f>
        <v>0</v>
      </c>
      <c r="X34" s="79">
        <v>0</v>
      </c>
      <c r="Y34" s="79">
        <v>0</v>
      </c>
      <c r="Z34" s="79">
        <f>SUM(Table84[[#This Row],[GOU 26/27]:[EF 26/27]])</f>
        <v>0</v>
      </c>
      <c r="AA34" s="79">
        <v>0</v>
      </c>
      <c r="AB34" s="79">
        <v>0</v>
      </c>
      <c r="AC34" s="79">
        <f>SUM(Table84[[#This Row],[GOU 27/28]:[EF 27/28]])</f>
        <v>0</v>
      </c>
      <c r="AD34" s="79"/>
      <c r="AE34" s="79"/>
      <c r="AF34" s="84">
        <f>SUM(Table84[[#This Row],[GOU 28/29]:[EF 28/29]])</f>
        <v>0</v>
      </c>
    </row>
    <row r="35" spans="1:32" ht="30" hidden="1" x14ac:dyDescent="0.25">
      <c r="A35" s="74">
        <v>32</v>
      </c>
      <c r="B35" s="75" t="s">
        <v>103</v>
      </c>
      <c r="C35" s="76" t="s">
        <v>104</v>
      </c>
      <c r="D35" s="77" t="s">
        <v>105</v>
      </c>
      <c r="E35" s="76" t="s">
        <v>106</v>
      </c>
      <c r="F35" s="77" t="s">
        <v>107</v>
      </c>
      <c r="G35" s="76" t="s">
        <v>108</v>
      </c>
      <c r="H35" s="76" t="s">
        <v>39</v>
      </c>
      <c r="I35" s="78">
        <v>43837</v>
      </c>
      <c r="J35" s="78" t="s">
        <v>83</v>
      </c>
      <c r="K35" s="79">
        <v>23.25</v>
      </c>
      <c r="L35" s="79">
        <v>0</v>
      </c>
      <c r="M35" s="80">
        <f>SUM(Table84[[#This Row],[G.O.U]:[External Financing (EF)]])</f>
        <v>23.25</v>
      </c>
      <c r="N35" s="80">
        <v>3.9</v>
      </c>
      <c r="O35" s="80"/>
      <c r="P35" s="80"/>
      <c r="Q35" s="80">
        <v>3.2</v>
      </c>
      <c r="R35" s="80">
        <v>0.7</v>
      </c>
      <c r="S35" s="79">
        <v>0</v>
      </c>
      <c r="T35" s="83">
        <f t="shared" si="0"/>
        <v>3.9</v>
      </c>
      <c r="U35" s="79">
        <v>0</v>
      </c>
      <c r="V35" s="79">
        <v>0</v>
      </c>
      <c r="W35" s="79">
        <f>SUM(Table84[[#This Row],[GOU 25/26]:[EF 25/26]])</f>
        <v>0</v>
      </c>
      <c r="X35" s="79">
        <v>0</v>
      </c>
      <c r="Y35" s="79">
        <v>0</v>
      </c>
      <c r="Z35" s="79">
        <f>SUM(Table84[[#This Row],[GOU 26/27]:[EF 26/27]])</f>
        <v>0</v>
      </c>
      <c r="AA35" s="79">
        <v>0</v>
      </c>
      <c r="AB35" s="79">
        <v>0</v>
      </c>
      <c r="AC35" s="79">
        <f>SUM(Table84[[#This Row],[GOU 27/28]:[EF 27/28]])</f>
        <v>0</v>
      </c>
      <c r="AD35" s="79"/>
      <c r="AE35" s="79"/>
      <c r="AF35" s="84">
        <f>SUM(Table84[[#This Row],[GOU 28/29]:[EF 28/29]])</f>
        <v>0</v>
      </c>
    </row>
    <row r="36" spans="1:32" ht="45" hidden="1" x14ac:dyDescent="0.25">
      <c r="A36" s="74">
        <v>33</v>
      </c>
      <c r="B36" s="75" t="s">
        <v>103</v>
      </c>
      <c r="C36" s="76" t="s">
        <v>104</v>
      </c>
      <c r="D36" s="77" t="s">
        <v>105</v>
      </c>
      <c r="E36" s="76" t="s">
        <v>106</v>
      </c>
      <c r="F36" s="77" t="s">
        <v>109</v>
      </c>
      <c r="G36" s="76" t="s">
        <v>110</v>
      </c>
      <c r="H36" s="76" t="s">
        <v>36</v>
      </c>
      <c r="I36" s="78">
        <v>44203</v>
      </c>
      <c r="J36" s="78" t="s">
        <v>759</v>
      </c>
      <c r="K36" s="79">
        <v>44.32</v>
      </c>
      <c r="L36" s="79">
        <v>0</v>
      </c>
      <c r="M36" s="80">
        <f>SUM(Table84[[#This Row],[G.O.U]:[External Financing (EF)]])</f>
        <v>44.32</v>
      </c>
      <c r="N36" s="80">
        <v>10.44</v>
      </c>
      <c r="O36" s="80"/>
      <c r="P36" s="80"/>
      <c r="Q36" s="80">
        <v>9.1999999999999993</v>
      </c>
      <c r="R36" s="80">
        <v>1.24</v>
      </c>
      <c r="S36" s="79">
        <v>0</v>
      </c>
      <c r="T36" s="83">
        <f t="shared" si="0"/>
        <v>10.44</v>
      </c>
      <c r="U36" s="79">
        <v>4.38</v>
      </c>
      <c r="V36" s="79">
        <v>0</v>
      </c>
      <c r="W36" s="79">
        <f>SUM(Table84[[#This Row],[GOU 25/26]:[EF 25/26]])</f>
        <v>4.38</v>
      </c>
      <c r="X36" s="79">
        <v>0</v>
      </c>
      <c r="Y36" s="79">
        <v>0</v>
      </c>
      <c r="Z36" s="79">
        <f>SUM(Table84[[#This Row],[GOU 26/27]:[EF 26/27]])</f>
        <v>0</v>
      </c>
      <c r="AA36" s="79">
        <v>0</v>
      </c>
      <c r="AB36" s="79">
        <v>0</v>
      </c>
      <c r="AC36" s="79">
        <f>SUM(Table84[[#This Row],[GOU 27/28]:[EF 27/28]])</f>
        <v>0</v>
      </c>
      <c r="AD36" s="79"/>
      <c r="AE36" s="79"/>
      <c r="AF36" s="84">
        <f>SUM(Table84[[#This Row],[GOU 28/29]:[EF 28/29]])</f>
        <v>0</v>
      </c>
    </row>
    <row r="37" spans="1:32" ht="61.5" hidden="1" customHeight="1" x14ac:dyDescent="0.25">
      <c r="A37" s="74">
        <v>34</v>
      </c>
      <c r="B37" s="75" t="s">
        <v>103</v>
      </c>
      <c r="C37" s="76" t="s">
        <v>104</v>
      </c>
      <c r="D37" s="77" t="s">
        <v>105</v>
      </c>
      <c r="E37" s="76" t="s">
        <v>106</v>
      </c>
      <c r="F37" s="77" t="s">
        <v>111</v>
      </c>
      <c r="G37" s="76" t="s">
        <v>112</v>
      </c>
      <c r="H37" s="76" t="s">
        <v>36</v>
      </c>
      <c r="I37" s="78">
        <v>44203</v>
      </c>
      <c r="J37" s="78" t="s">
        <v>759</v>
      </c>
      <c r="K37" s="79">
        <v>70.59</v>
      </c>
      <c r="L37" s="79">
        <v>0</v>
      </c>
      <c r="M37" s="80">
        <f>SUM(Table84[[#This Row],[G.O.U]:[External Financing (EF)]])</f>
        <v>70.59</v>
      </c>
      <c r="N37" s="80">
        <v>17.489999999999998</v>
      </c>
      <c r="O37" s="80"/>
      <c r="P37" s="80"/>
      <c r="Q37" s="80">
        <v>16.489999999999998</v>
      </c>
      <c r="R37" s="80">
        <v>1</v>
      </c>
      <c r="S37" s="79">
        <v>0</v>
      </c>
      <c r="T37" s="83">
        <f t="shared" si="0"/>
        <v>17.489999999999998</v>
      </c>
      <c r="U37" s="79">
        <v>11.58</v>
      </c>
      <c r="V37" s="79">
        <v>0</v>
      </c>
      <c r="W37" s="79">
        <f>SUM(Table84[[#This Row],[GOU 25/26]:[EF 25/26]])</f>
        <v>11.58</v>
      </c>
      <c r="X37" s="79">
        <v>0</v>
      </c>
      <c r="Y37" s="79">
        <v>0</v>
      </c>
      <c r="Z37" s="79">
        <f>SUM(Table84[[#This Row],[GOU 26/27]:[EF 26/27]])</f>
        <v>0</v>
      </c>
      <c r="AA37" s="79">
        <v>0</v>
      </c>
      <c r="AB37" s="79">
        <v>0</v>
      </c>
      <c r="AC37" s="79">
        <f>SUM(Table84[[#This Row],[GOU 27/28]:[EF 27/28]])</f>
        <v>0</v>
      </c>
      <c r="AD37" s="79"/>
      <c r="AE37" s="79"/>
      <c r="AF37" s="84">
        <f>SUM(Table84[[#This Row],[GOU 28/29]:[EF 28/29]])</f>
        <v>0</v>
      </c>
    </row>
    <row r="38" spans="1:32" ht="48" hidden="1" customHeight="1" x14ac:dyDescent="0.25">
      <c r="A38" s="74">
        <v>35</v>
      </c>
      <c r="B38" s="75" t="s">
        <v>103</v>
      </c>
      <c r="C38" s="76" t="s">
        <v>104</v>
      </c>
      <c r="D38" s="77" t="s">
        <v>105</v>
      </c>
      <c r="E38" s="76" t="s">
        <v>106</v>
      </c>
      <c r="F38" s="77" t="s">
        <v>113</v>
      </c>
      <c r="G38" s="76" t="s">
        <v>114</v>
      </c>
      <c r="H38" s="76" t="s">
        <v>36</v>
      </c>
      <c r="I38" s="78">
        <v>44203</v>
      </c>
      <c r="J38" s="78" t="s">
        <v>759</v>
      </c>
      <c r="K38" s="79">
        <v>90.55</v>
      </c>
      <c r="L38" s="79">
        <v>0</v>
      </c>
      <c r="M38" s="80">
        <f>SUM(Table84[[#This Row],[G.O.U]:[External Financing (EF)]])</f>
        <v>90.55</v>
      </c>
      <c r="N38" s="80">
        <v>16.399999999999999</v>
      </c>
      <c r="O38" s="80"/>
      <c r="P38" s="80"/>
      <c r="Q38" s="80">
        <v>16.2</v>
      </c>
      <c r="R38" s="80">
        <v>0.2</v>
      </c>
      <c r="S38" s="79">
        <v>0</v>
      </c>
      <c r="T38" s="83">
        <f t="shared" si="0"/>
        <v>16.399999999999999</v>
      </c>
      <c r="U38" s="79">
        <v>6.3</v>
      </c>
      <c r="V38" s="79">
        <v>0</v>
      </c>
      <c r="W38" s="79">
        <f>SUM(Table84[[#This Row],[GOU 25/26]:[EF 25/26]])</f>
        <v>6.3</v>
      </c>
      <c r="X38" s="79">
        <v>0</v>
      </c>
      <c r="Y38" s="79">
        <v>0</v>
      </c>
      <c r="Z38" s="79">
        <f>SUM(Table84[[#This Row],[GOU 26/27]:[EF 26/27]])</f>
        <v>0</v>
      </c>
      <c r="AA38" s="79">
        <v>0</v>
      </c>
      <c r="AB38" s="79">
        <v>0</v>
      </c>
      <c r="AC38" s="79">
        <f>SUM(Table84[[#This Row],[GOU 27/28]:[EF 27/28]])</f>
        <v>0</v>
      </c>
      <c r="AD38" s="79"/>
      <c r="AE38" s="79"/>
      <c r="AF38" s="84">
        <f>SUM(Table84[[#This Row],[GOU 28/29]:[EF 28/29]])</f>
        <v>0</v>
      </c>
    </row>
    <row r="39" spans="1:32" ht="30" hidden="1" x14ac:dyDescent="0.25">
      <c r="A39" s="74">
        <v>36</v>
      </c>
      <c r="B39" s="75" t="s">
        <v>103</v>
      </c>
      <c r="C39" s="76" t="s">
        <v>104</v>
      </c>
      <c r="D39" s="77" t="s">
        <v>105</v>
      </c>
      <c r="E39" s="76" t="s">
        <v>106</v>
      </c>
      <c r="F39" s="94" t="s">
        <v>2396</v>
      </c>
      <c r="G39" s="76" t="s">
        <v>2397</v>
      </c>
      <c r="H39" s="76" t="s">
        <v>36</v>
      </c>
      <c r="I39" s="78">
        <v>44933</v>
      </c>
      <c r="J39" s="78" t="s">
        <v>86</v>
      </c>
      <c r="K39" s="79">
        <v>26.814</v>
      </c>
      <c r="L39" s="79"/>
      <c r="M39" s="80">
        <f>SUM(Table84[[#This Row],[G.O.U]:[External Financing (EF)]])</f>
        <v>26.814</v>
      </c>
      <c r="N39" s="80">
        <v>6.19</v>
      </c>
      <c r="O39" s="80"/>
      <c r="P39" s="80"/>
      <c r="Q39" s="80">
        <v>4.8899999999999997</v>
      </c>
      <c r="R39" s="80">
        <v>1.3</v>
      </c>
      <c r="S39" s="79">
        <v>0</v>
      </c>
      <c r="T39" s="83">
        <f t="shared" si="0"/>
        <v>6.19</v>
      </c>
      <c r="U39" s="79">
        <v>8.6809999999999992</v>
      </c>
      <c r="V39" s="79"/>
      <c r="W39" s="79">
        <f>SUM(Table84[[#This Row],[GOU 25/26]:[EF 25/26]])</f>
        <v>8.6809999999999992</v>
      </c>
      <c r="X39" s="79">
        <v>7.4749999999999996</v>
      </c>
      <c r="Y39" s="79"/>
      <c r="Z39" s="79">
        <f>SUM(Table84[[#This Row],[GOU 26/27]:[EF 26/27]])</f>
        <v>7.4749999999999996</v>
      </c>
      <c r="AA39" s="79">
        <v>3.335</v>
      </c>
      <c r="AB39" s="79">
        <v>0</v>
      </c>
      <c r="AC39" s="79">
        <f>SUM(Table84[[#This Row],[GOU 27/28]:[EF 27/28]])</f>
        <v>3.335</v>
      </c>
      <c r="AD39" s="79"/>
      <c r="AE39" s="79"/>
      <c r="AF39" s="79">
        <f>SUM(Table84[[#This Row],[GOU 28/29]:[EF 28/29]])</f>
        <v>0</v>
      </c>
    </row>
    <row r="40" spans="1:32" ht="44.25" hidden="1" customHeight="1" x14ac:dyDescent="0.25">
      <c r="A40" s="74">
        <v>37</v>
      </c>
      <c r="B40" s="75" t="s">
        <v>103</v>
      </c>
      <c r="C40" s="76" t="s">
        <v>104</v>
      </c>
      <c r="D40" s="77" t="s">
        <v>115</v>
      </c>
      <c r="E40" s="76" t="s">
        <v>116</v>
      </c>
      <c r="F40" s="77" t="s">
        <v>117</v>
      </c>
      <c r="G40" s="76" t="s">
        <v>118</v>
      </c>
      <c r="H40" s="76" t="s">
        <v>39</v>
      </c>
      <c r="I40" s="78">
        <v>43837</v>
      </c>
      <c r="J40" s="78" t="s">
        <v>759</v>
      </c>
      <c r="K40" s="79">
        <v>14.5162</v>
      </c>
      <c r="L40" s="79">
        <v>0</v>
      </c>
      <c r="M40" s="80">
        <f>SUM(Table84[[#This Row],[G.O.U]:[External Financing (EF)]])</f>
        <v>14.5162</v>
      </c>
      <c r="N40" s="80">
        <v>14.293200000000001</v>
      </c>
      <c r="O40" s="80"/>
      <c r="P40" s="80"/>
      <c r="Q40" s="80"/>
      <c r="R40" s="100">
        <v>14.293200000000001</v>
      </c>
      <c r="S40" s="79">
        <v>0</v>
      </c>
      <c r="T40" s="83">
        <f t="shared" si="0"/>
        <v>14.293200000000001</v>
      </c>
      <c r="U40" s="79">
        <v>0</v>
      </c>
      <c r="V40" s="79">
        <v>0</v>
      </c>
      <c r="W40" s="79">
        <f>SUM(Table84[[#This Row],[GOU 25/26]:[EF 25/26]])</f>
        <v>0</v>
      </c>
      <c r="X40" s="79">
        <v>0</v>
      </c>
      <c r="Y40" s="79">
        <v>0</v>
      </c>
      <c r="Z40" s="79">
        <f>SUM(Table84[[#This Row],[GOU 26/27]:[EF 26/27]])</f>
        <v>0</v>
      </c>
      <c r="AA40" s="79">
        <v>0</v>
      </c>
      <c r="AB40" s="79">
        <v>0</v>
      </c>
      <c r="AC40" s="79">
        <f>SUM(Table84[[#This Row],[GOU 27/28]:[EF 27/28]])</f>
        <v>0</v>
      </c>
      <c r="AD40" s="79"/>
      <c r="AE40" s="79"/>
      <c r="AF40" s="84">
        <f>SUM(Table84[[#This Row],[GOU 28/29]:[EF 28/29]])</f>
        <v>0</v>
      </c>
    </row>
    <row r="41" spans="1:32" ht="44.25" hidden="1" customHeight="1" x14ac:dyDescent="0.25">
      <c r="A41" s="74">
        <v>38</v>
      </c>
      <c r="B41" s="75" t="s">
        <v>119</v>
      </c>
      <c r="C41" s="76" t="s">
        <v>120</v>
      </c>
      <c r="D41" s="77" t="s">
        <v>33</v>
      </c>
      <c r="E41" s="76" t="s">
        <v>34</v>
      </c>
      <c r="F41" s="77" t="s">
        <v>121</v>
      </c>
      <c r="G41" s="76" t="s">
        <v>122</v>
      </c>
      <c r="H41" s="76" t="s">
        <v>36</v>
      </c>
      <c r="I41" s="78">
        <v>43837</v>
      </c>
      <c r="J41" s="78" t="s">
        <v>83</v>
      </c>
      <c r="K41" s="79">
        <v>159</v>
      </c>
      <c r="L41" s="79">
        <v>0</v>
      </c>
      <c r="M41" s="80">
        <f>SUM(Table84[[#This Row],[G.O.U]:[External Financing (EF)]])</f>
        <v>159</v>
      </c>
      <c r="N41" s="80">
        <v>0.72</v>
      </c>
      <c r="O41" s="80">
        <v>0.03</v>
      </c>
      <c r="P41" s="80">
        <v>7.1999999999999995E-2</v>
      </c>
      <c r="Q41" s="80"/>
      <c r="R41" s="100">
        <v>0.61799999999999999</v>
      </c>
      <c r="S41" s="79">
        <v>0</v>
      </c>
      <c r="T41" s="83">
        <f t="shared" si="0"/>
        <v>0.72</v>
      </c>
      <c r="U41" s="79">
        <v>0</v>
      </c>
      <c r="V41" s="79">
        <v>0</v>
      </c>
      <c r="W41" s="79">
        <f>SUM(Table84[[#This Row],[GOU 25/26]:[EF 25/26]])</f>
        <v>0</v>
      </c>
      <c r="X41" s="79">
        <v>0</v>
      </c>
      <c r="Y41" s="79">
        <v>0</v>
      </c>
      <c r="Z41" s="79">
        <f>SUM(Table84[[#This Row],[GOU 26/27]:[EF 26/27]])</f>
        <v>0</v>
      </c>
      <c r="AA41" s="79">
        <v>0</v>
      </c>
      <c r="AB41" s="79">
        <v>0</v>
      </c>
      <c r="AC41" s="79">
        <f>SUM(Table84[[#This Row],[GOU 27/28]:[EF 27/28]])</f>
        <v>0</v>
      </c>
      <c r="AD41" s="79"/>
      <c r="AE41" s="79"/>
      <c r="AF41" s="84">
        <f>SUM(Table84[[#This Row],[GOU 28/29]:[EF 28/29]])</f>
        <v>0</v>
      </c>
    </row>
    <row r="42" spans="1:32" ht="105" x14ac:dyDescent="0.25">
      <c r="A42" s="74">
        <v>39</v>
      </c>
      <c r="B42" s="75" t="s">
        <v>119</v>
      </c>
      <c r="C42" s="76" t="s">
        <v>120</v>
      </c>
      <c r="D42" s="77" t="s">
        <v>123</v>
      </c>
      <c r="E42" s="76" t="s">
        <v>124</v>
      </c>
      <c r="F42" s="77" t="s">
        <v>125</v>
      </c>
      <c r="G42" s="76" t="s">
        <v>126</v>
      </c>
      <c r="H42" s="76" t="s">
        <v>36</v>
      </c>
      <c r="I42" s="78">
        <v>44203</v>
      </c>
      <c r="J42" s="78" t="s">
        <v>759</v>
      </c>
      <c r="K42" s="79">
        <v>40.799999999999997</v>
      </c>
      <c r="L42" s="79">
        <v>0</v>
      </c>
      <c r="M42" s="80">
        <f>SUM(Table84[[#This Row],[G.O.U]:[External Financing (EF)]])</f>
        <v>40.799999999999997</v>
      </c>
      <c r="N42" s="80">
        <v>11.42</v>
      </c>
      <c r="O42" s="80"/>
      <c r="P42" s="80"/>
      <c r="Q42" s="80"/>
      <c r="R42" s="100">
        <v>11.42</v>
      </c>
      <c r="S42" s="79">
        <v>0</v>
      </c>
      <c r="T42" s="83">
        <f t="shared" si="0"/>
        <v>11.42</v>
      </c>
      <c r="U42" s="79">
        <v>6.37</v>
      </c>
      <c r="V42" s="79">
        <v>0</v>
      </c>
      <c r="W42" s="79">
        <f>SUM(Table84[[#This Row],[GOU 25/26]:[EF 25/26]])</f>
        <v>6.37</v>
      </c>
      <c r="X42" s="79">
        <v>0</v>
      </c>
      <c r="Y42" s="79">
        <v>0</v>
      </c>
      <c r="Z42" s="79">
        <f>SUM(Table84[[#This Row],[GOU 26/27]:[EF 26/27]])</f>
        <v>0</v>
      </c>
      <c r="AA42" s="79">
        <v>0</v>
      </c>
      <c r="AB42" s="79">
        <v>0</v>
      </c>
      <c r="AC42" s="79">
        <f>SUM(Table84[[#This Row],[GOU 27/28]:[EF 27/28]])</f>
        <v>0</v>
      </c>
      <c r="AD42" s="79"/>
      <c r="AE42" s="79"/>
      <c r="AF42" s="84">
        <f>SUM(Table84[[#This Row],[GOU 28/29]:[EF 28/29]])</f>
        <v>0</v>
      </c>
    </row>
    <row r="43" spans="1:32" ht="51" hidden="1" customHeight="1" x14ac:dyDescent="0.25">
      <c r="A43" s="74">
        <v>40</v>
      </c>
      <c r="B43" s="75" t="s">
        <v>119</v>
      </c>
      <c r="C43" s="76" t="s">
        <v>120</v>
      </c>
      <c r="D43" s="77" t="s">
        <v>49</v>
      </c>
      <c r="E43" s="76" t="s">
        <v>50</v>
      </c>
      <c r="F43" s="77" t="s">
        <v>127</v>
      </c>
      <c r="G43" s="76" t="s">
        <v>128</v>
      </c>
      <c r="H43" s="76" t="s">
        <v>36</v>
      </c>
      <c r="I43" s="78">
        <v>42376</v>
      </c>
      <c r="J43" s="78" t="s">
        <v>780</v>
      </c>
      <c r="K43" s="79">
        <v>75.05</v>
      </c>
      <c r="L43" s="79">
        <v>810.37660000000005</v>
      </c>
      <c r="M43" s="80">
        <f>SUM(Table84[[#This Row],[G.O.U]:[External Financing (EF)]])</f>
        <v>885.42660000000001</v>
      </c>
      <c r="N43" s="80">
        <v>9</v>
      </c>
      <c r="O43" s="80"/>
      <c r="P43" s="80"/>
      <c r="Q43" s="80"/>
      <c r="R43" s="100">
        <v>9</v>
      </c>
      <c r="S43" s="79">
        <v>90.284199999999998</v>
      </c>
      <c r="T43" s="83">
        <f t="shared" si="0"/>
        <v>99.284199999999998</v>
      </c>
      <c r="U43" s="79">
        <v>8.0500000000000007</v>
      </c>
      <c r="V43" s="79">
        <v>59.025399999999998</v>
      </c>
      <c r="W43" s="79">
        <f>SUM(Table84[[#This Row],[GOU 25/26]:[EF 25/26]])</f>
        <v>67.075400000000002</v>
      </c>
      <c r="X43" s="79">
        <v>7</v>
      </c>
      <c r="Y43" s="79">
        <v>14.2044</v>
      </c>
      <c r="Z43" s="79">
        <f>SUM(Table84[[#This Row],[GOU 26/27]:[EF 26/27]])</f>
        <v>21.2044</v>
      </c>
      <c r="AA43" s="79">
        <v>0</v>
      </c>
      <c r="AB43" s="79">
        <v>0</v>
      </c>
      <c r="AC43" s="79">
        <f>SUM(Table84[[#This Row],[GOU 27/28]:[EF 27/28]])</f>
        <v>0</v>
      </c>
      <c r="AD43" s="79"/>
      <c r="AE43" s="79"/>
      <c r="AF43" s="84">
        <f>SUM(Table84[[#This Row],[GOU 28/29]:[EF 28/29]])</f>
        <v>0</v>
      </c>
    </row>
    <row r="44" spans="1:32" ht="105" hidden="1" x14ac:dyDescent="0.25">
      <c r="A44" s="74">
        <v>41</v>
      </c>
      <c r="B44" s="75" t="s">
        <v>119</v>
      </c>
      <c r="C44" s="76" t="s">
        <v>120</v>
      </c>
      <c r="D44" s="77" t="s">
        <v>49</v>
      </c>
      <c r="E44" s="76" t="s">
        <v>50</v>
      </c>
      <c r="F44" s="77" t="s">
        <v>121</v>
      </c>
      <c r="G44" s="76" t="s">
        <v>122</v>
      </c>
      <c r="H44" s="76" t="s">
        <v>36</v>
      </c>
      <c r="I44" s="78">
        <v>43837</v>
      </c>
      <c r="J44" s="78" t="s">
        <v>83</v>
      </c>
      <c r="K44" s="79">
        <v>159</v>
      </c>
      <c r="L44" s="79">
        <v>0</v>
      </c>
      <c r="M44" s="80">
        <f>SUM(Table84[[#This Row],[G.O.U]:[External Financing (EF)]])</f>
        <v>159</v>
      </c>
      <c r="N44" s="80">
        <v>0.72</v>
      </c>
      <c r="O44" s="80"/>
      <c r="P44" s="80"/>
      <c r="Q44" s="80"/>
      <c r="R44" s="100">
        <v>0.72</v>
      </c>
      <c r="S44" s="79">
        <v>0</v>
      </c>
      <c r="T44" s="83">
        <f t="shared" si="0"/>
        <v>0.72</v>
      </c>
      <c r="U44" s="79">
        <v>0</v>
      </c>
      <c r="V44" s="79">
        <v>0</v>
      </c>
      <c r="W44" s="79">
        <f>SUM(Table84[[#This Row],[GOU 25/26]:[EF 25/26]])</f>
        <v>0</v>
      </c>
      <c r="X44" s="79">
        <v>0</v>
      </c>
      <c r="Y44" s="79">
        <v>0</v>
      </c>
      <c r="Z44" s="79">
        <f>SUM(Table84[[#This Row],[GOU 26/27]:[EF 26/27]])</f>
        <v>0</v>
      </c>
      <c r="AA44" s="79">
        <v>0</v>
      </c>
      <c r="AB44" s="79">
        <v>0</v>
      </c>
      <c r="AC44" s="79">
        <f>SUM(Table84[[#This Row],[GOU 27/28]:[EF 27/28]])</f>
        <v>0</v>
      </c>
      <c r="AD44" s="79"/>
      <c r="AE44" s="79"/>
      <c r="AF44" s="84">
        <f>SUM(Table84[[#This Row],[GOU 28/29]:[EF 28/29]])</f>
        <v>0</v>
      </c>
    </row>
    <row r="45" spans="1:32" ht="105" hidden="1" x14ac:dyDescent="0.25">
      <c r="A45" s="74">
        <v>42</v>
      </c>
      <c r="B45" s="75" t="s">
        <v>119</v>
      </c>
      <c r="C45" s="76" t="s">
        <v>120</v>
      </c>
      <c r="D45" s="77" t="s">
        <v>49</v>
      </c>
      <c r="E45" s="76" t="s">
        <v>50</v>
      </c>
      <c r="F45" s="77" t="s">
        <v>135</v>
      </c>
      <c r="G45" s="76" t="s">
        <v>136</v>
      </c>
      <c r="H45" s="76" t="s">
        <v>36</v>
      </c>
      <c r="I45" s="78">
        <v>43837</v>
      </c>
      <c r="J45" s="78" t="s">
        <v>83</v>
      </c>
      <c r="K45" s="79">
        <v>112.5</v>
      </c>
      <c r="L45" s="79">
        <v>307.5</v>
      </c>
      <c r="M45" s="80">
        <f>SUM(Table84[[#This Row],[G.O.U]:[External Financing (EF)]])</f>
        <v>420</v>
      </c>
      <c r="N45" s="80">
        <v>4.3099999999999996</v>
      </c>
      <c r="O45" s="80"/>
      <c r="P45" s="80"/>
      <c r="Q45" s="80"/>
      <c r="R45" s="100">
        <v>4.3099999999999996</v>
      </c>
      <c r="S45" s="79">
        <v>48</v>
      </c>
      <c r="T45" s="83">
        <f t="shared" si="0"/>
        <v>52.31</v>
      </c>
      <c r="U45" s="79">
        <v>0</v>
      </c>
      <c r="V45" s="79">
        <v>0</v>
      </c>
      <c r="W45" s="79">
        <f>SUM(Table84[[#This Row],[GOU 25/26]:[EF 25/26]])</f>
        <v>0</v>
      </c>
      <c r="X45" s="79">
        <v>0</v>
      </c>
      <c r="Y45" s="79">
        <v>0</v>
      </c>
      <c r="Z45" s="79">
        <f>SUM(Table84[[#This Row],[GOU 26/27]:[EF 26/27]])</f>
        <v>0</v>
      </c>
      <c r="AA45" s="79">
        <v>0</v>
      </c>
      <c r="AB45" s="79">
        <v>0</v>
      </c>
      <c r="AC45" s="79">
        <f>SUM(Table84[[#This Row],[GOU 27/28]:[EF 27/28]])</f>
        <v>0</v>
      </c>
      <c r="AD45" s="79"/>
      <c r="AE45" s="79"/>
      <c r="AF45" s="84">
        <f>SUM(Table84[[#This Row],[GOU 28/29]:[EF 28/29]])</f>
        <v>0</v>
      </c>
    </row>
    <row r="46" spans="1:32" ht="105" hidden="1" x14ac:dyDescent="0.25">
      <c r="A46" s="74">
        <v>43</v>
      </c>
      <c r="B46" s="75" t="s">
        <v>119</v>
      </c>
      <c r="C46" s="76" t="s">
        <v>120</v>
      </c>
      <c r="D46" s="77" t="s">
        <v>49</v>
      </c>
      <c r="E46" s="76" t="s">
        <v>50</v>
      </c>
      <c r="F46" s="77" t="s">
        <v>139</v>
      </c>
      <c r="G46" s="76" t="s">
        <v>140</v>
      </c>
      <c r="H46" s="76" t="s">
        <v>39</v>
      </c>
      <c r="I46" s="78">
        <v>43837</v>
      </c>
      <c r="J46" s="78" t="s">
        <v>83</v>
      </c>
      <c r="K46" s="79">
        <v>5.3214999999999998E-2</v>
      </c>
      <c r="L46" s="79">
        <v>0</v>
      </c>
      <c r="M46" s="80">
        <f>SUM(Table84[[#This Row],[G.O.U]:[External Financing (EF)]])</f>
        <v>5.3214999999999998E-2</v>
      </c>
      <c r="N46" s="80">
        <v>5.2300000000000003E-3</v>
      </c>
      <c r="O46" s="80"/>
      <c r="P46" s="80"/>
      <c r="Q46" s="80"/>
      <c r="R46" s="100">
        <v>5.2300000000000003E-3</v>
      </c>
      <c r="S46" s="79">
        <v>0</v>
      </c>
      <c r="T46" s="83">
        <f t="shared" si="0"/>
        <v>5.2300000000000003E-3</v>
      </c>
      <c r="U46" s="79">
        <v>0</v>
      </c>
      <c r="V46" s="79">
        <v>0</v>
      </c>
      <c r="W46" s="79">
        <f>SUM(Table84[[#This Row],[GOU 25/26]:[EF 25/26]])</f>
        <v>0</v>
      </c>
      <c r="X46" s="79">
        <v>0</v>
      </c>
      <c r="Y46" s="79">
        <v>0</v>
      </c>
      <c r="Z46" s="79">
        <f>SUM(Table84[[#This Row],[GOU 26/27]:[EF 26/27]])</f>
        <v>0</v>
      </c>
      <c r="AA46" s="79">
        <v>0</v>
      </c>
      <c r="AB46" s="79">
        <v>0</v>
      </c>
      <c r="AC46" s="79">
        <f>SUM(Table84[[#This Row],[GOU 27/28]:[EF 27/28]])</f>
        <v>0</v>
      </c>
      <c r="AD46" s="79"/>
      <c r="AE46" s="79"/>
      <c r="AF46" s="84">
        <f>SUM(Table84[[#This Row],[GOU 28/29]:[EF 28/29]])</f>
        <v>0</v>
      </c>
    </row>
    <row r="47" spans="1:32" ht="105" hidden="1" x14ac:dyDescent="0.25">
      <c r="A47" s="74">
        <v>44</v>
      </c>
      <c r="B47" s="75" t="s">
        <v>119</v>
      </c>
      <c r="C47" s="76" t="s">
        <v>120</v>
      </c>
      <c r="D47" s="77" t="s">
        <v>49</v>
      </c>
      <c r="E47" s="76" t="s">
        <v>50</v>
      </c>
      <c r="F47" s="77" t="s">
        <v>143</v>
      </c>
      <c r="G47" s="76" t="s">
        <v>144</v>
      </c>
      <c r="H47" s="76" t="s">
        <v>36</v>
      </c>
      <c r="I47" s="78">
        <v>43837</v>
      </c>
      <c r="J47" s="78" t="s">
        <v>83</v>
      </c>
      <c r="K47" s="79">
        <v>304.7</v>
      </c>
      <c r="L47" s="79">
        <v>8.5</v>
      </c>
      <c r="M47" s="80">
        <f>SUM(Table84[[#This Row],[G.O.U]:[External Financing (EF)]])</f>
        <v>313.2</v>
      </c>
      <c r="N47" s="80">
        <v>47.8</v>
      </c>
      <c r="O47" s="80"/>
      <c r="P47" s="80"/>
      <c r="Q47" s="80"/>
      <c r="R47" s="100">
        <v>47.8</v>
      </c>
      <c r="S47" s="79">
        <v>1.2</v>
      </c>
      <c r="T47" s="83">
        <f t="shared" si="0"/>
        <v>49</v>
      </c>
      <c r="U47" s="79">
        <v>0</v>
      </c>
      <c r="V47" s="79">
        <v>0</v>
      </c>
      <c r="W47" s="79">
        <f>SUM(Table84[[#This Row],[GOU 25/26]:[EF 25/26]])</f>
        <v>0</v>
      </c>
      <c r="X47" s="79">
        <v>0</v>
      </c>
      <c r="Y47" s="79">
        <v>0</v>
      </c>
      <c r="Z47" s="79">
        <f>SUM(Table84[[#This Row],[GOU 26/27]:[EF 26/27]])</f>
        <v>0</v>
      </c>
      <c r="AA47" s="79">
        <v>0</v>
      </c>
      <c r="AB47" s="79">
        <v>0</v>
      </c>
      <c r="AC47" s="79">
        <f>SUM(Table84[[#This Row],[GOU 27/28]:[EF 27/28]])</f>
        <v>0</v>
      </c>
      <c r="AD47" s="79"/>
      <c r="AE47" s="79"/>
      <c r="AF47" s="84">
        <f>SUM(Table84[[#This Row],[GOU 28/29]:[EF 28/29]])</f>
        <v>0</v>
      </c>
    </row>
    <row r="48" spans="1:32" s="85" customFormat="1" ht="105" hidden="1" x14ac:dyDescent="0.25">
      <c r="A48" s="74">
        <v>45</v>
      </c>
      <c r="B48" s="75" t="s">
        <v>119</v>
      </c>
      <c r="C48" s="76" t="s">
        <v>120</v>
      </c>
      <c r="D48" s="77" t="s">
        <v>49</v>
      </c>
      <c r="E48" s="76" t="s">
        <v>50</v>
      </c>
      <c r="F48" s="77" t="s">
        <v>145</v>
      </c>
      <c r="G48" s="76" t="s">
        <v>146</v>
      </c>
      <c r="H48" s="76" t="s">
        <v>36</v>
      </c>
      <c r="I48" s="78">
        <v>43837</v>
      </c>
      <c r="J48" s="78" t="s">
        <v>83</v>
      </c>
      <c r="K48" s="79">
        <v>73.369388935000003</v>
      </c>
      <c r="L48" s="79">
        <v>299.117560298</v>
      </c>
      <c r="M48" s="80">
        <f>SUM(Table84[[#This Row],[G.O.U]:[External Financing (EF)]])</f>
        <v>372.48694923300002</v>
      </c>
      <c r="N48" s="80">
        <v>2.580958082</v>
      </c>
      <c r="O48" s="80"/>
      <c r="P48" s="80"/>
      <c r="Q48" s="80"/>
      <c r="R48" s="100">
        <v>2.581</v>
      </c>
      <c r="S48" s="79">
        <v>45.742835124000003</v>
      </c>
      <c r="T48" s="83">
        <f t="shared" si="0"/>
        <v>48.323793206000005</v>
      </c>
      <c r="U48" s="79">
        <v>0</v>
      </c>
      <c r="V48" s="79">
        <v>0</v>
      </c>
      <c r="W48" s="79">
        <f>SUM(Table84[[#This Row],[GOU 25/26]:[EF 25/26]])</f>
        <v>0</v>
      </c>
      <c r="X48" s="79">
        <v>0</v>
      </c>
      <c r="Y48" s="79">
        <v>0</v>
      </c>
      <c r="Z48" s="79">
        <f>SUM(Table84[[#This Row],[GOU 26/27]:[EF 26/27]])</f>
        <v>0</v>
      </c>
      <c r="AA48" s="79">
        <v>0</v>
      </c>
      <c r="AB48" s="79">
        <v>0</v>
      </c>
      <c r="AC48" s="79">
        <f>SUM(Table84[[#This Row],[GOU 27/28]:[EF 27/28]])</f>
        <v>0</v>
      </c>
      <c r="AD48" s="79"/>
      <c r="AE48" s="79"/>
      <c r="AF48" s="84">
        <f>SUM(Table84[[#This Row],[GOU 28/29]:[EF 28/29]])</f>
        <v>0</v>
      </c>
    </row>
    <row r="49" spans="1:32" ht="105" hidden="1" x14ac:dyDescent="0.25">
      <c r="A49" s="74">
        <v>46</v>
      </c>
      <c r="B49" s="75" t="s">
        <v>119</v>
      </c>
      <c r="C49" s="76" t="s">
        <v>120</v>
      </c>
      <c r="D49" s="77" t="s">
        <v>49</v>
      </c>
      <c r="E49" s="76" t="s">
        <v>50</v>
      </c>
      <c r="F49" s="77" t="s">
        <v>147</v>
      </c>
      <c r="G49" s="76" t="s">
        <v>148</v>
      </c>
      <c r="H49" s="76" t="s">
        <v>36</v>
      </c>
      <c r="I49" s="78">
        <v>43837</v>
      </c>
      <c r="J49" s="78" t="s">
        <v>83</v>
      </c>
      <c r="K49" s="79">
        <v>17.45</v>
      </c>
      <c r="L49" s="79">
        <v>0</v>
      </c>
      <c r="M49" s="80">
        <f>SUM(Table84[[#This Row],[G.O.U]:[External Financing (EF)]])</f>
        <v>17.45</v>
      </c>
      <c r="N49" s="80">
        <v>3</v>
      </c>
      <c r="O49" s="80"/>
      <c r="P49" s="80"/>
      <c r="Q49" s="80"/>
      <c r="R49" s="100">
        <v>3</v>
      </c>
      <c r="S49" s="79">
        <v>0</v>
      </c>
      <c r="T49" s="83">
        <f t="shared" si="0"/>
        <v>3</v>
      </c>
      <c r="U49" s="79">
        <v>0</v>
      </c>
      <c r="V49" s="79">
        <v>0</v>
      </c>
      <c r="W49" s="79">
        <f>SUM(Table84[[#This Row],[GOU 25/26]:[EF 25/26]])</f>
        <v>0</v>
      </c>
      <c r="X49" s="79">
        <v>0</v>
      </c>
      <c r="Y49" s="79">
        <v>0</v>
      </c>
      <c r="Z49" s="79">
        <f>SUM(Table84[[#This Row],[GOU 26/27]:[EF 26/27]])</f>
        <v>0</v>
      </c>
      <c r="AA49" s="79">
        <v>0</v>
      </c>
      <c r="AB49" s="79">
        <v>0</v>
      </c>
      <c r="AC49" s="79">
        <f>SUM(Table84[[#This Row],[GOU 27/28]:[EF 27/28]])</f>
        <v>0</v>
      </c>
      <c r="AD49" s="79"/>
      <c r="AE49" s="79"/>
      <c r="AF49" s="84">
        <f>SUM(Table84[[#This Row],[GOU 28/29]:[EF 28/29]])</f>
        <v>0</v>
      </c>
    </row>
    <row r="50" spans="1:32" ht="105" hidden="1" x14ac:dyDescent="0.25">
      <c r="A50" s="74">
        <v>47</v>
      </c>
      <c r="B50" s="75" t="s">
        <v>119</v>
      </c>
      <c r="C50" s="76" t="s">
        <v>120</v>
      </c>
      <c r="D50" s="77" t="s">
        <v>49</v>
      </c>
      <c r="E50" s="76" t="s">
        <v>50</v>
      </c>
      <c r="F50" s="77" t="s">
        <v>149</v>
      </c>
      <c r="G50" s="76" t="s">
        <v>150</v>
      </c>
      <c r="H50" s="76" t="s">
        <v>36</v>
      </c>
      <c r="I50" s="78">
        <v>44203</v>
      </c>
      <c r="J50" s="78" t="s">
        <v>779</v>
      </c>
      <c r="K50" s="79">
        <v>6.5</v>
      </c>
      <c r="L50" s="79">
        <v>9.0889760000000006</v>
      </c>
      <c r="M50" s="80">
        <f>SUM(Table84[[#This Row],[G.O.U]:[External Financing (EF)]])</f>
        <v>15.588976000000001</v>
      </c>
      <c r="N50" s="80">
        <v>2</v>
      </c>
      <c r="O50" s="80"/>
      <c r="P50" s="80"/>
      <c r="Q50" s="80"/>
      <c r="R50" s="100">
        <v>2</v>
      </c>
      <c r="S50" s="79">
        <v>1.415</v>
      </c>
      <c r="T50" s="83">
        <f t="shared" si="0"/>
        <v>3.415</v>
      </c>
      <c r="U50" s="79">
        <v>2</v>
      </c>
      <c r="V50" s="79">
        <v>0.38397599999999998</v>
      </c>
      <c r="W50" s="79">
        <f>SUM(Table84[[#This Row],[GOU 25/26]:[EF 25/26]])</f>
        <v>2.3839760000000001</v>
      </c>
      <c r="X50" s="79">
        <v>0</v>
      </c>
      <c r="Y50" s="79">
        <v>0</v>
      </c>
      <c r="Z50" s="79">
        <f>SUM(Table84[[#This Row],[GOU 26/27]:[EF 26/27]])</f>
        <v>0</v>
      </c>
      <c r="AA50" s="79">
        <v>0</v>
      </c>
      <c r="AB50" s="79">
        <v>0</v>
      </c>
      <c r="AC50" s="79">
        <f>SUM(Table84[[#This Row],[GOU 27/28]:[EF 27/28]])</f>
        <v>0</v>
      </c>
      <c r="AD50" s="79"/>
      <c r="AE50" s="79"/>
      <c r="AF50" s="84">
        <f>SUM(Table84[[#This Row],[GOU 28/29]:[EF 28/29]])</f>
        <v>0</v>
      </c>
    </row>
    <row r="51" spans="1:32" ht="105" hidden="1" x14ac:dyDescent="0.25">
      <c r="A51" s="74">
        <v>48</v>
      </c>
      <c r="B51" s="75" t="s">
        <v>119</v>
      </c>
      <c r="C51" s="76" t="s">
        <v>120</v>
      </c>
      <c r="D51" s="77" t="s">
        <v>49</v>
      </c>
      <c r="E51" s="76" t="s">
        <v>50</v>
      </c>
      <c r="F51" s="77" t="s">
        <v>151</v>
      </c>
      <c r="G51" s="76" t="s">
        <v>152</v>
      </c>
      <c r="H51" s="76" t="s">
        <v>36</v>
      </c>
      <c r="I51" s="78">
        <v>44203</v>
      </c>
      <c r="J51" s="78" t="s">
        <v>779</v>
      </c>
      <c r="K51" s="79">
        <v>78.7</v>
      </c>
      <c r="L51" s="79">
        <v>0</v>
      </c>
      <c r="M51" s="80">
        <f>SUM(Table84[[#This Row],[G.O.U]:[External Financing (EF)]])</f>
        <v>78.7</v>
      </c>
      <c r="N51" s="80">
        <v>27.646013530000001</v>
      </c>
      <c r="O51" s="80"/>
      <c r="P51" s="80"/>
      <c r="Q51" s="80"/>
      <c r="R51" s="100">
        <v>27.646000000000001</v>
      </c>
      <c r="S51" s="79">
        <v>0</v>
      </c>
      <c r="T51" s="83">
        <f t="shared" si="0"/>
        <v>27.646013530000001</v>
      </c>
      <c r="U51" s="79">
        <v>18.646013530000001</v>
      </c>
      <c r="V51" s="79">
        <v>0</v>
      </c>
      <c r="W51" s="79">
        <f>SUM(Table84[[#This Row],[GOU 25/26]:[EF 25/26]])</f>
        <v>18.646013530000001</v>
      </c>
      <c r="X51" s="79">
        <v>0</v>
      </c>
      <c r="Y51" s="79">
        <v>0</v>
      </c>
      <c r="Z51" s="79">
        <f>SUM(Table84[[#This Row],[GOU 26/27]:[EF 26/27]])</f>
        <v>0</v>
      </c>
      <c r="AA51" s="79">
        <v>0</v>
      </c>
      <c r="AB51" s="79">
        <v>0</v>
      </c>
      <c r="AC51" s="79">
        <f>SUM(Table84[[#This Row],[GOU 27/28]:[EF 27/28]])</f>
        <v>0</v>
      </c>
      <c r="AD51" s="79"/>
      <c r="AE51" s="79"/>
      <c r="AF51" s="84">
        <f>SUM(Table84[[#This Row],[GOU 28/29]:[EF 28/29]])</f>
        <v>0</v>
      </c>
    </row>
    <row r="52" spans="1:32" ht="63.75" hidden="1" customHeight="1" x14ac:dyDescent="0.25">
      <c r="A52" s="74">
        <v>49</v>
      </c>
      <c r="B52" s="75" t="s">
        <v>119</v>
      </c>
      <c r="C52" s="76" t="s">
        <v>120</v>
      </c>
      <c r="D52" s="77" t="s">
        <v>49</v>
      </c>
      <c r="E52" s="76" t="s">
        <v>50</v>
      </c>
      <c r="F52" s="77" t="s">
        <v>157</v>
      </c>
      <c r="G52" s="76" t="s">
        <v>158</v>
      </c>
      <c r="H52" s="76" t="s">
        <v>36</v>
      </c>
      <c r="I52" s="78">
        <v>44933</v>
      </c>
      <c r="J52" s="78" t="s">
        <v>86</v>
      </c>
      <c r="K52" s="79">
        <v>92</v>
      </c>
      <c r="L52" s="79">
        <v>0</v>
      </c>
      <c r="M52" s="80">
        <f>SUM(Table84[[#This Row],[G.O.U]:[External Financing (EF)]])</f>
        <v>92</v>
      </c>
      <c r="N52" s="80">
        <v>9.9</v>
      </c>
      <c r="O52" s="80"/>
      <c r="P52" s="80"/>
      <c r="Q52" s="80"/>
      <c r="R52" s="100">
        <v>9.9</v>
      </c>
      <c r="S52" s="79">
        <v>0</v>
      </c>
      <c r="T52" s="83">
        <f t="shared" si="0"/>
        <v>9.9</v>
      </c>
      <c r="U52" s="79">
        <v>18.3</v>
      </c>
      <c r="V52" s="79">
        <v>0</v>
      </c>
      <c r="W52" s="79">
        <f>SUM(Table84[[#This Row],[GOU 25/26]:[EF 25/26]])</f>
        <v>18.3</v>
      </c>
      <c r="X52" s="79">
        <v>22.9</v>
      </c>
      <c r="Y52" s="79">
        <v>0</v>
      </c>
      <c r="Z52" s="79">
        <f>SUM(Table84[[#This Row],[GOU 26/27]:[EF 26/27]])</f>
        <v>22.9</v>
      </c>
      <c r="AA52" s="79">
        <v>22.3</v>
      </c>
      <c r="AB52" s="79">
        <v>0</v>
      </c>
      <c r="AC52" s="79">
        <f>SUM(Table84[[#This Row],[GOU 27/28]:[EF 27/28]])</f>
        <v>22.3</v>
      </c>
      <c r="AD52" s="79">
        <v>18.5</v>
      </c>
      <c r="AE52" s="79"/>
      <c r="AF52" s="84">
        <f>SUM(Table84[[#This Row],[GOU 28/29]:[EF 28/29]])</f>
        <v>18.5</v>
      </c>
    </row>
    <row r="53" spans="1:32" ht="105" hidden="1" x14ac:dyDescent="0.25">
      <c r="A53" s="74">
        <v>50</v>
      </c>
      <c r="B53" s="75" t="s">
        <v>119</v>
      </c>
      <c r="C53" s="76" t="s">
        <v>120</v>
      </c>
      <c r="D53" s="77" t="s">
        <v>49</v>
      </c>
      <c r="E53" s="76" t="s">
        <v>50</v>
      </c>
      <c r="F53" s="77" t="s">
        <v>159</v>
      </c>
      <c r="G53" s="76" t="s">
        <v>160</v>
      </c>
      <c r="H53" s="76" t="s">
        <v>36</v>
      </c>
      <c r="I53" s="78">
        <v>44933</v>
      </c>
      <c r="J53" s="78" t="s">
        <v>86</v>
      </c>
      <c r="K53" s="79">
        <v>94.808000000000007</v>
      </c>
      <c r="L53" s="79">
        <v>0</v>
      </c>
      <c r="M53" s="80">
        <f>SUM(Table84[[#This Row],[G.O.U]:[External Financing (EF)]])</f>
        <v>94.808000000000007</v>
      </c>
      <c r="N53" s="80">
        <v>11.8</v>
      </c>
      <c r="O53" s="80"/>
      <c r="P53" s="80"/>
      <c r="Q53" s="80"/>
      <c r="R53" s="100">
        <v>11.8</v>
      </c>
      <c r="S53" s="79">
        <v>0</v>
      </c>
      <c r="T53" s="83">
        <f t="shared" si="0"/>
        <v>11.8</v>
      </c>
      <c r="U53" s="79">
        <v>23.9</v>
      </c>
      <c r="V53" s="79">
        <v>0</v>
      </c>
      <c r="W53" s="79">
        <f>SUM(Table84[[#This Row],[GOU 25/26]:[EF 25/26]])</f>
        <v>23.9</v>
      </c>
      <c r="X53" s="79">
        <v>25.9</v>
      </c>
      <c r="Y53" s="79">
        <v>0</v>
      </c>
      <c r="Z53" s="79">
        <f>SUM(Table84[[#This Row],[GOU 26/27]:[EF 26/27]])</f>
        <v>25.9</v>
      </c>
      <c r="AA53" s="79">
        <v>19.7</v>
      </c>
      <c r="AB53" s="79">
        <v>0</v>
      </c>
      <c r="AC53" s="79">
        <f>SUM(Table84[[#This Row],[GOU 27/28]:[EF 27/28]])</f>
        <v>19.7</v>
      </c>
      <c r="AD53" s="79">
        <v>13.6</v>
      </c>
      <c r="AE53" s="79"/>
      <c r="AF53" s="84">
        <f>SUM(Table84[[#This Row],[GOU 28/29]:[EF 28/29]])</f>
        <v>13.6</v>
      </c>
    </row>
    <row r="54" spans="1:32" ht="105" hidden="1" x14ac:dyDescent="0.25">
      <c r="A54" s="74">
        <v>51</v>
      </c>
      <c r="B54" s="75" t="s">
        <v>119</v>
      </c>
      <c r="C54" s="76" t="s">
        <v>120</v>
      </c>
      <c r="D54" s="77" t="s">
        <v>49</v>
      </c>
      <c r="E54" s="76" t="s">
        <v>50</v>
      </c>
      <c r="F54" s="77">
        <v>1799</v>
      </c>
      <c r="G54" s="76" t="s">
        <v>760</v>
      </c>
      <c r="H54" s="76" t="s">
        <v>36</v>
      </c>
      <c r="I54" s="78">
        <v>44933</v>
      </c>
      <c r="J54" s="78" t="s">
        <v>752</v>
      </c>
      <c r="K54" s="96">
        <v>0</v>
      </c>
      <c r="L54" s="96">
        <v>59.36</v>
      </c>
      <c r="M54" s="80">
        <f>SUM(Table84[[#This Row],[G.O.U]:[External Financing (EF)]])</f>
        <v>59.36</v>
      </c>
      <c r="N54" s="97">
        <v>14.8</v>
      </c>
      <c r="O54" s="97"/>
      <c r="P54" s="97"/>
      <c r="Q54" s="97"/>
      <c r="R54" s="97">
        <v>14.8</v>
      </c>
      <c r="S54" s="96">
        <v>14.84</v>
      </c>
      <c r="T54" s="83">
        <f t="shared" si="0"/>
        <v>29.64</v>
      </c>
      <c r="U54" s="96">
        <v>14.8</v>
      </c>
      <c r="V54" s="96">
        <v>14.84</v>
      </c>
      <c r="W54" s="79">
        <f>SUM(Table84[[#This Row],[GOU 25/26]:[EF 25/26]])</f>
        <v>29.64</v>
      </c>
      <c r="X54" s="96">
        <v>0</v>
      </c>
      <c r="Y54" s="96">
        <v>14.84</v>
      </c>
      <c r="Z54" s="79">
        <f>SUM(Table84[[#This Row],[GOU 26/27]:[EF 26/27]])</f>
        <v>14.84</v>
      </c>
      <c r="AA54" s="96">
        <v>0</v>
      </c>
      <c r="AB54" s="96">
        <v>0</v>
      </c>
      <c r="AC54" s="79">
        <f>SUM(Table84[[#This Row],[GOU 27/28]:[EF 27/28]])</f>
        <v>0</v>
      </c>
      <c r="AD54" s="79"/>
      <c r="AE54" s="79" t="s">
        <v>792</v>
      </c>
      <c r="AF54" s="84">
        <f>SUM(Table84[[#This Row],[GOU 28/29]:[EF 28/29]])</f>
        <v>0</v>
      </c>
    </row>
    <row r="55" spans="1:32" ht="105" hidden="1" x14ac:dyDescent="0.25">
      <c r="A55" s="74">
        <v>52</v>
      </c>
      <c r="B55" s="75" t="s">
        <v>119</v>
      </c>
      <c r="C55" s="76" t="s">
        <v>120</v>
      </c>
      <c r="D55" s="77" t="s">
        <v>161</v>
      </c>
      <c r="E55" s="76" t="s">
        <v>162</v>
      </c>
      <c r="F55" s="77" t="s">
        <v>163</v>
      </c>
      <c r="G55" s="76" t="s">
        <v>164</v>
      </c>
      <c r="H55" s="76" t="s">
        <v>39</v>
      </c>
      <c r="I55" s="78">
        <v>43837</v>
      </c>
      <c r="J55" s="78" t="s">
        <v>83</v>
      </c>
      <c r="K55" s="79">
        <v>84.5</v>
      </c>
      <c r="L55" s="79">
        <v>0</v>
      </c>
      <c r="M55" s="80">
        <f>SUM(Table84[[#This Row],[G.O.U]:[External Financing (EF)]])</f>
        <v>84.5</v>
      </c>
      <c r="N55" s="80">
        <v>14.202320973999999</v>
      </c>
      <c r="O55" s="80"/>
      <c r="P55" s="80"/>
      <c r="Q55" s="80"/>
      <c r="R55" s="100">
        <v>14.202320973999999</v>
      </c>
      <c r="S55" s="79">
        <v>0</v>
      </c>
      <c r="T55" s="83">
        <f t="shared" si="0"/>
        <v>14.202320973999999</v>
      </c>
      <c r="U55" s="79">
        <v>14.202320973999999</v>
      </c>
      <c r="V55" s="79">
        <v>0</v>
      </c>
      <c r="W55" s="79">
        <f>SUM(Table84[[#This Row],[GOU 25/26]:[EF 25/26]])</f>
        <v>14.202320973999999</v>
      </c>
      <c r="X55" s="79">
        <v>0</v>
      </c>
      <c r="Y55" s="79">
        <v>0</v>
      </c>
      <c r="Z55" s="79">
        <f>SUM(Table84[[#This Row],[GOU 26/27]:[EF 26/27]])</f>
        <v>0</v>
      </c>
      <c r="AA55" s="79">
        <v>0</v>
      </c>
      <c r="AB55" s="79">
        <v>0</v>
      </c>
      <c r="AC55" s="79">
        <f>SUM(Table84[[#This Row],[GOU 27/28]:[EF 27/28]])</f>
        <v>0</v>
      </c>
      <c r="AD55" s="79"/>
      <c r="AE55" s="79"/>
      <c r="AF55" s="84">
        <f>SUM(Table84[[#This Row],[GOU 28/29]:[EF 28/29]])</f>
        <v>0</v>
      </c>
    </row>
    <row r="56" spans="1:32" ht="57" hidden="1" customHeight="1" x14ac:dyDescent="0.25">
      <c r="A56" s="74">
        <v>53</v>
      </c>
      <c r="B56" s="75" t="s">
        <v>119</v>
      </c>
      <c r="C56" s="76" t="s">
        <v>120</v>
      </c>
      <c r="D56" s="77" t="s">
        <v>165</v>
      </c>
      <c r="E56" s="76" t="s">
        <v>166</v>
      </c>
      <c r="F56" s="77" t="s">
        <v>167</v>
      </c>
      <c r="G56" s="76" t="s">
        <v>168</v>
      </c>
      <c r="H56" s="76" t="s">
        <v>39</v>
      </c>
      <c r="I56" s="78">
        <v>43837</v>
      </c>
      <c r="J56" s="78" t="s">
        <v>83</v>
      </c>
      <c r="K56" s="79">
        <v>17.2</v>
      </c>
      <c r="L56" s="79">
        <v>0</v>
      </c>
      <c r="M56" s="80">
        <f>SUM(Table84[[#This Row],[G.O.U]:[External Financing (EF)]])</f>
        <v>17.2</v>
      </c>
      <c r="N56" s="80">
        <v>4.25</v>
      </c>
      <c r="O56" s="80"/>
      <c r="P56" s="80"/>
      <c r="Q56" s="80"/>
      <c r="R56" s="80">
        <v>4.25</v>
      </c>
      <c r="S56" s="79">
        <v>0</v>
      </c>
      <c r="T56" s="83">
        <f t="shared" si="0"/>
        <v>4.25</v>
      </c>
      <c r="U56" s="79">
        <v>0</v>
      </c>
      <c r="V56" s="79">
        <v>0</v>
      </c>
      <c r="W56" s="79">
        <f>SUM(Table84[[#This Row],[GOU 25/26]:[EF 25/26]])</f>
        <v>0</v>
      </c>
      <c r="X56" s="79">
        <v>0</v>
      </c>
      <c r="Y56" s="79">
        <v>0</v>
      </c>
      <c r="Z56" s="79">
        <f>SUM(Table84[[#This Row],[GOU 26/27]:[EF 26/27]])</f>
        <v>0</v>
      </c>
      <c r="AA56" s="79">
        <v>0</v>
      </c>
      <c r="AB56" s="79">
        <v>0</v>
      </c>
      <c r="AC56" s="79">
        <f>SUM(Table84[[#This Row],[GOU 27/28]:[EF 27/28]])</f>
        <v>0</v>
      </c>
      <c r="AD56" s="79"/>
      <c r="AE56" s="79"/>
      <c r="AF56" s="84">
        <f>SUM(Table84[[#This Row],[GOU 28/29]:[EF 28/29]])</f>
        <v>0</v>
      </c>
    </row>
    <row r="57" spans="1:32" ht="105" hidden="1" x14ac:dyDescent="0.25">
      <c r="A57" s="74">
        <v>54</v>
      </c>
      <c r="B57" s="75" t="s">
        <v>119</v>
      </c>
      <c r="C57" s="76" t="s">
        <v>120</v>
      </c>
      <c r="D57" s="77" t="s">
        <v>169</v>
      </c>
      <c r="E57" s="76" t="s">
        <v>170</v>
      </c>
      <c r="F57" s="77" t="s">
        <v>171</v>
      </c>
      <c r="G57" s="76" t="s">
        <v>172</v>
      </c>
      <c r="H57" s="76" t="s">
        <v>39</v>
      </c>
      <c r="I57" s="78">
        <v>43837</v>
      </c>
      <c r="J57" s="78" t="s">
        <v>83</v>
      </c>
      <c r="K57" s="79">
        <v>10.35</v>
      </c>
      <c r="L57" s="79">
        <v>0</v>
      </c>
      <c r="M57" s="80">
        <f>SUM(Table84[[#This Row],[G.O.U]:[External Financing (EF)]])</f>
        <v>10.35</v>
      </c>
      <c r="N57" s="80">
        <v>0.48399999999999999</v>
      </c>
      <c r="O57" s="80"/>
      <c r="P57" s="80"/>
      <c r="Q57" s="80"/>
      <c r="R57" s="80">
        <v>0.48399999999999999</v>
      </c>
      <c r="S57" s="79">
        <v>0</v>
      </c>
      <c r="T57" s="83">
        <f t="shared" si="0"/>
        <v>0.48399999999999999</v>
      </c>
      <c r="U57" s="79">
        <v>0</v>
      </c>
      <c r="V57" s="79">
        <v>0</v>
      </c>
      <c r="W57" s="79">
        <f>SUM(Table84[[#This Row],[GOU 25/26]:[EF 25/26]])</f>
        <v>0</v>
      </c>
      <c r="X57" s="79">
        <v>0</v>
      </c>
      <c r="Y57" s="79">
        <v>0</v>
      </c>
      <c r="Z57" s="79">
        <f>SUM(Table84[[#This Row],[GOU 26/27]:[EF 26/27]])</f>
        <v>0</v>
      </c>
      <c r="AA57" s="79">
        <v>0</v>
      </c>
      <c r="AB57" s="79">
        <v>0</v>
      </c>
      <c r="AC57" s="79">
        <f>SUM(Table84[[#This Row],[GOU 27/28]:[EF 27/28]])</f>
        <v>0</v>
      </c>
      <c r="AD57" s="79"/>
      <c r="AE57" s="79"/>
      <c r="AF57" s="84">
        <f>SUM(Table84[[#This Row],[GOU 28/29]:[EF 28/29]])</f>
        <v>0</v>
      </c>
    </row>
    <row r="58" spans="1:32" ht="105" hidden="1" x14ac:dyDescent="0.25">
      <c r="A58" s="74">
        <v>55</v>
      </c>
      <c r="B58" s="75" t="s">
        <v>119</v>
      </c>
      <c r="C58" s="76" t="s">
        <v>120</v>
      </c>
      <c r="D58" s="77" t="s">
        <v>173</v>
      </c>
      <c r="E58" s="76" t="s">
        <v>174</v>
      </c>
      <c r="F58" s="77" t="s">
        <v>175</v>
      </c>
      <c r="G58" s="76" t="s">
        <v>176</v>
      </c>
      <c r="H58" s="76" t="s">
        <v>39</v>
      </c>
      <c r="I58" s="78">
        <v>43837</v>
      </c>
      <c r="J58" s="78" t="s">
        <v>83</v>
      </c>
      <c r="K58" s="79">
        <v>59.999139999999997</v>
      </c>
      <c r="L58" s="79">
        <v>0</v>
      </c>
      <c r="M58" s="80">
        <f>SUM(Table84[[#This Row],[G.O.U]:[External Financing (EF)]])</f>
        <v>59.999139999999997</v>
      </c>
      <c r="N58" s="80">
        <v>27.466311999999999</v>
      </c>
      <c r="O58" s="80"/>
      <c r="P58" s="80"/>
      <c r="Q58" s="80"/>
      <c r="R58" s="100">
        <v>27.466311999999999</v>
      </c>
      <c r="S58" s="79">
        <v>0</v>
      </c>
      <c r="T58" s="83">
        <f t="shared" si="0"/>
        <v>27.466311999999999</v>
      </c>
      <c r="U58" s="79">
        <v>0</v>
      </c>
      <c r="V58" s="79">
        <v>0</v>
      </c>
      <c r="W58" s="79">
        <f>SUM(Table84[[#This Row],[GOU 25/26]:[EF 25/26]])</f>
        <v>0</v>
      </c>
      <c r="X58" s="79">
        <v>0</v>
      </c>
      <c r="Y58" s="79">
        <v>0</v>
      </c>
      <c r="Z58" s="79">
        <f>SUM(Table84[[#This Row],[GOU 26/27]:[EF 26/27]])</f>
        <v>0</v>
      </c>
      <c r="AA58" s="79">
        <v>0</v>
      </c>
      <c r="AB58" s="79">
        <v>0</v>
      </c>
      <c r="AC58" s="79">
        <f>SUM(Table84[[#This Row],[GOU 27/28]:[EF 27/28]])</f>
        <v>0</v>
      </c>
      <c r="AD58" s="79"/>
      <c r="AE58" s="79"/>
      <c r="AF58" s="84">
        <f>SUM(Table84[[#This Row],[GOU 28/29]:[EF 28/29]])</f>
        <v>0</v>
      </c>
    </row>
    <row r="59" spans="1:32" ht="30" hidden="1" x14ac:dyDescent="0.25">
      <c r="A59" s="74">
        <v>56</v>
      </c>
      <c r="B59" s="75" t="s">
        <v>177</v>
      </c>
      <c r="C59" s="76" t="s">
        <v>178</v>
      </c>
      <c r="D59" s="77" t="s">
        <v>182</v>
      </c>
      <c r="E59" s="76" t="s">
        <v>183</v>
      </c>
      <c r="F59" s="77" t="s">
        <v>184</v>
      </c>
      <c r="G59" s="76" t="s">
        <v>185</v>
      </c>
      <c r="H59" s="76" t="s">
        <v>39</v>
      </c>
      <c r="I59" s="78">
        <v>43837</v>
      </c>
      <c r="J59" s="78" t="s">
        <v>83</v>
      </c>
      <c r="K59" s="79">
        <v>7.266</v>
      </c>
      <c r="L59" s="79">
        <v>0</v>
      </c>
      <c r="M59" s="80">
        <f>SUM(Table84[[#This Row],[G.O.U]:[External Financing (EF)]])</f>
        <v>7.266</v>
      </c>
      <c r="N59" s="80">
        <v>1.4390000000000001</v>
      </c>
      <c r="O59" s="80"/>
      <c r="P59" s="80"/>
      <c r="Q59" s="80"/>
      <c r="R59" s="80">
        <v>1.4390000000000001</v>
      </c>
      <c r="S59" s="79">
        <v>0</v>
      </c>
      <c r="T59" s="83">
        <f t="shared" si="0"/>
        <v>1.4390000000000001</v>
      </c>
      <c r="U59" s="79">
        <v>0</v>
      </c>
      <c r="V59" s="79">
        <v>0</v>
      </c>
      <c r="W59" s="79">
        <f>SUM(Table84[[#This Row],[GOU 25/26]:[EF 25/26]])</f>
        <v>0</v>
      </c>
      <c r="X59" s="79">
        <v>0</v>
      </c>
      <c r="Y59" s="79">
        <v>0</v>
      </c>
      <c r="Z59" s="79">
        <f>SUM(Table84[[#This Row],[GOU 26/27]:[EF 26/27]])</f>
        <v>0</v>
      </c>
      <c r="AA59" s="79">
        <v>0</v>
      </c>
      <c r="AB59" s="79">
        <v>0</v>
      </c>
      <c r="AC59" s="79">
        <f>SUM(Table84[[#This Row],[GOU 27/28]:[EF 27/28]])</f>
        <v>0</v>
      </c>
      <c r="AD59" s="79"/>
      <c r="AE59" s="79"/>
      <c r="AF59" s="84">
        <f>SUM(Table84[[#This Row],[GOU 28/29]:[EF 28/29]])</f>
        <v>0</v>
      </c>
    </row>
    <row r="60" spans="1:32" ht="30" hidden="1" x14ac:dyDescent="0.25">
      <c r="A60" s="74">
        <v>57</v>
      </c>
      <c r="B60" s="75" t="s">
        <v>177</v>
      </c>
      <c r="C60" s="76" t="s">
        <v>178</v>
      </c>
      <c r="D60" s="77" t="s">
        <v>186</v>
      </c>
      <c r="E60" s="76" t="s">
        <v>187</v>
      </c>
      <c r="F60" s="77" t="s">
        <v>188</v>
      </c>
      <c r="G60" s="76" t="s">
        <v>189</v>
      </c>
      <c r="H60" s="76" t="s">
        <v>39</v>
      </c>
      <c r="I60" s="78">
        <v>43837</v>
      </c>
      <c r="J60" s="78" t="s">
        <v>83</v>
      </c>
      <c r="K60" s="79">
        <v>14.513</v>
      </c>
      <c r="L60" s="79">
        <v>0</v>
      </c>
      <c r="M60" s="80">
        <f>SUM(Table84[[#This Row],[G.O.U]:[External Financing (EF)]])</f>
        <v>14.513</v>
      </c>
      <c r="N60" s="80">
        <v>2.2040000000000002</v>
      </c>
      <c r="O60" s="80"/>
      <c r="P60" s="80"/>
      <c r="Q60" s="80"/>
      <c r="R60" s="100">
        <v>2.2040000000000002</v>
      </c>
      <c r="S60" s="79">
        <v>0</v>
      </c>
      <c r="T60" s="83">
        <f t="shared" si="0"/>
        <v>2.2040000000000002</v>
      </c>
      <c r="U60" s="79">
        <v>0</v>
      </c>
      <c r="V60" s="79">
        <v>0</v>
      </c>
      <c r="W60" s="79">
        <f>SUM(Table84[[#This Row],[GOU 25/26]:[EF 25/26]])</f>
        <v>0</v>
      </c>
      <c r="X60" s="79">
        <v>0</v>
      </c>
      <c r="Y60" s="79">
        <v>0</v>
      </c>
      <c r="Z60" s="79">
        <f>SUM(Table84[[#This Row],[GOU 26/27]:[EF 26/27]])</f>
        <v>0</v>
      </c>
      <c r="AA60" s="79">
        <v>0</v>
      </c>
      <c r="AB60" s="79">
        <v>0</v>
      </c>
      <c r="AC60" s="79">
        <f>SUM(Table84[[#This Row],[GOU 27/28]:[EF 27/28]])</f>
        <v>0</v>
      </c>
      <c r="AD60" s="79"/>
      <c r="AE60" s="79"/>
      <c r="AF60" s="84">
        <f>SUM(Table84[[#This Row],[GOU 28/29]:[EF 28/29]])</f>
        <v>0</v>
      </c>
    </row>
    <row r="61" spans="1:32" ht="30" hidden="1" x14ac:dyDescent="0.25">
      <c r="A61" s="74">
        <v>58</v>
      </c>
      <c r="B61" s="75" t="s">
        <v>177</v>
      </c>
      <c r="C61" s="76" t="s">
        <v>178</v>
      </c>
      <c r="D61" s="77" t="s">
        <v>190</v>
      </c>
      <c r="E61" s="76" t="s">
        <v>191</v>
      </c>
      <c r="F61" s="77" t="s">
        <v>192</v>
      </c>
      <c r="G61" s="76" t="s">
        <v>193</v>
      </c>
      <c r="H61" s="76" t="s">
        <v>39</v>
      </c>
      <c r="I61" s="78">
        <v>43837</v>
      </c>
      <c r="J61" s="78" t="s">
        <v>83</v>
      </c>
      <c r="K61" s="79">
        <v>41.5</v>
      </c>
      <c r="L61" s="79">
        <v>0</v>
      </c>
      <c r="M61" s="80">
        <f>SUM(Table84[[#This Row],[G.O.U]:[External Financing (EF)]])</f>
        <v>41.5</v>
      </c>
      <c r="N61" s="80">
        <v>14.348795636</v>
      </c>
      <c r="O61" s="80"/>
      <c r="P61" s="80"/>
      <c r="Q61" s="80"/>
      <c r="R61" s="100">
        <v>14.348795636</v>
      </c>
      <c r="S61" s="79">
        <v>0</v>
      </c>
      <c r="T61" s="83">
        <f t="shared" si="0"/>
        <v>14.348795636</v>
      </c>
      <c r="U61" s="79">
        <v>0</v>
      </c>
      <c r="V61" s="79">
        <v>0</v>
      </c>
      <c r="W61" s="79">
        <f>SUM(Table84[[#This Row],[GOU 25/26]:[EF 25/26]])</f>
        <v>0</v>
      </c>
      <c r="X61" s="79">
        <v>0</v>
      </c>
      <c r="Y61" s="79">
        <v>0</v>
      </c>
      <c r="Z61" s="79">
        <f>SUM(Table84[[#This Row],[GOU 26/27]:[EF 26/27]])</f>
        <v>0</v>
      </c>
      <c r="AA61" s="79">
        <v>0</v>
      </c>
      <c r="AB61" s="79">
        <v>0</v>
      </c>
      <c r="AC61" s="79">
        <f>SUM(Table84[[#This Row],[GOU 27/28]:[EF 27/28]])</f>
        <v>0</v>
      </c>
      <c r="AD61" s="79"/>
      <c r="AE61" s="79"/>
      <c r="AF61" s="84">
        <f>SUM(Table84[[#This Row],[GOU 28/29]:[EF 28/29]])</f>
        <v>0</v>
      </c>
    </row>
    <row r="62" spans="1:32" s="85" customFormat="1" ht="30" hidden="1" x14ac:dyDescent="0.25">
      <c r="A62" s="74">
        <v>59</v>
      </c>
      <c r="B62" s="75" t="s">
        <v>177</v>
      </c>
      <c r="C62" s="76" t="s">
        <v>178</v>
      </c>
      <c r="D62" s="77" t="s">
        <v>194</v>
      </c>
      <c r="E62" s="76" t="s">
        <v>195</v>
      </c>
      <c r="F62" s="77" t="s">
        <v>196</v>
      </c>
      <c r="G62" s="76" t="s">
        <v>197</v>
      </c>
      <c r="H62" s="76" t="s">
        <v>39</v>
      </c>
      <c r="I62" s="78">
        <v>44203</v>
      </c>
      <c r="J62" s="78" t="s">
        <v>779</v>
      </c>
      <c r="K62" s="79">
        <v>50.14</v>
      </c>
      <c r="L62" s="79">
        <v>0</v>
      </c>
      <c r="M62" s="80">
        <f>SUM(Table84[[#This Row],[G.O.U]:[External Financing (EF)]])</f>
        <v>50.14</v>
      </c>
      <c r="N62" s="80">
        <v>5.4089999999999998</v>
      </c>
      <c r="O62" s="80"/>
      <c r="P62" s="80"/>
      <c r="Q62" s="80"/>
      <c r="R62" s="100">
        <v>5.4089999999999998</v>
      </c>
      <c r="S62" s="79">
        <v>0</v>
      </c>
      <c r="T62" s="83">
        <f t="shared" si="0"/>
        <v>5.4089999999999998</v>
      </c>
      <c r="U62" s="79">
        <v>0</v>
      </c>
      <c r="V62" s="79">
        <v>0</v>
      </c>
      <c r="W62" s="79">
        <f>SUM(Table84[[#This Row],[GOU 25/26]:[EF 25/26]])</f>
        <v>0</v>
      </c>
      <c r="X62" s="79">
        <v>0</v>
      </c>
      <c r="Y62" s="79">
        <v>0</v>
      </c>
      <c r="Z62" s="79">
        <f>SUM(Table84[[#This Row],[GOU 26/27]:[EF 26/27]])</f>
        <v>0</v>
      </c>
      <c r="AA62" s="79">
        <v>0</v>
      </c>
      <c r="AB62" s="79">
        <v>0</v>
      </c>
      <c r="AC62" s="79">
        <f>SUM(Table84[[#This Row],[GOU 27/28]:[EF 27/28]])</f>
        <v>0</v>
      </c>
      <c r="AD62" s="79"/>
      <c r="AE62" s="79"/>
      <c r="AF62" s="84">
        <f>SUM(Table84[[#This Row],[GOU 28/29]:[EF 28/29]])</f>
        <v>0</v>
      </c>
    </row>
    <row r="63" spans="1:32" ht="30" hidden="1" x14ac:dyDescent="0.25">
      <c r="A63" s="74">
        <v>60</v>
      </c>
      <c r="B63" s="75" t="s">
        <v>177</v>
      </c>
      <c r="C63" s="76" t="s">
        <v>178</v>
      </c>
      <c r="D63" s="77" t="s">
        <v>198</v>
      </c>
      <c r="E63" s="76" t="s">
        <v>199</v>
      </c>
      <c r="F63" s="77" t="s">
        <v>200</v>
      </c>
      <c r="G63" s="76" t="s">
        <v>201</v>
      </c>
      <c r="H63" s="76" t="s">
        <v>39</v>
      </c>
      <c r="I63" s="78">
        <v>44568</v>
      </c>
      <c r="J63" s="78" t="s">
        <v>83</v>
      </c>
      <c r="K63" s="79">
        <v>16.350000000000001</v>
      </c>
      <c r="L63" s="79">
        <v>0</v>
      </c>
      <c r="M63" s="80">
        <f>SUM(Table84[[#This Row],[G.O.U]:[External Financing (EF)]])</f>
        <v>16.350000000000001</v>
      </c>
      <c r="N63" s="80">
        <v>1.8</v>
      </c>
      <c r="O63" s="80"/>
      <c r="P63" s="80"/>
      <c r="Q63" s="80"/>
      <c r="R63" s="100">
        <v>1.8</v>
      </c>
      <c r="S63" s="79">
        <v>0</v>
      </c>
      <c r="T63" s="83">
        <f t="shared" si="0"/>
        <v>1.8</v>
      </c>
      <c r="U63" s="79">
        <v>0</v>
      </c>
      <c r="V63" s="79">
        <v>0</v>
      </c>
      <c r="W63" s="79">
        <f>SUM(Table84[[#This Row],[GOU 25/26]:[EF 25/26]])</f>
        <v>0</v>
      </c>
      <c r="X63" s="79">
        <v>0</v>
      </c>
      <c r="Y63" s="79">
        <v>0</v>
      </c>
      <c r="Z63" s="79">
        <f>SUM(Table84[[#This Row],[GOU 26/27]:[EF 26/27]])</f>
        <v>0</v>
      </c>
      <c r="AA63" s="79">
        <v>0</v>
      </c>
      <c r="AB63" s="79">
        <v>0</v>
      </c>
      <c r="AC63" s="79">
        <f>SUM(Table84[[#This Row],[GOU 27/28]:[EF 27/28]])</f>
        <v>0</v>
      </c>
      <c r="AD63" s="79"/>
      <c r="AE63" s="79"/>
      <c r="AF63" s="84">
        <f>SUM(Table84[[#This Row],[GOU 28/29]:[EF 28/29]])</f>
        <v>0</v>
      </c>
    </row>
    <row r="64" spans="1:32" ht="45" hidden="1" x14ac:dyDescent="0.25">
      <c r="A64" s="74">
        <v>61</v>
      </c>
      <c r="B64" s="75" t="s">
        <v>177</v>
      </c>
      <c r="C64" s="76" t="s">
        <v>178</v>
      </c>
      <c r="D64" s="94" t="s">
        <v>179</v>
      </c>
      <c r="E64" s="76" t="s">
        <v>180</v>
      </c>
      <c r="F64" s="94" t="s">
        <v>1386</v>
      </c>
      <c r="G64" s="76" t="s">
        <v>1387</v>
      </c>
      <c r="H64" s="76" t="s">
        <v>181</v>
      </c>
      <c r="I64" s="78">
        <v>44568</v>
      </c>
      <c r="J64" s="78" t="s">
        <v>752</v>
      </c>
      <c r="K64" s="79">
        <v>0</v>
      </c>
      <c r="L64" s="79">
        <v>317.7</v>
      </c>
      <c r="M64" s="80">
        <f>SUM(Table84[[#This Row],[G.O.U]:[External Financing (EF)]])</f>
        <v>317.7</v>
      </c>
      <c r="N64" s="80">
        <v>0</v>
      </c>
      <c r="O64" s="80"/>
      <c r="P64" s="80"/>
      <c r="Q64" s="80"/>
      <c r="R64" s="80"/>
      <c r="S64" s="79">
        <v>75.12</v>
      </c>
      <c r="T64" s="83">
        <f t="shared" si="0"/>
        <v>75.12</v>
      </c>
      <c r="U64" s="79"/>
      <c r="V64" s="79">
        <v>75.12</v>
      </c>
      <c r="W64" s="79">
        <f>SUM(Table84[[#This Row],[GOU 25/26]:[EF 25/26]])</f>
        <v>75.12</v>
      </c>
      <c r="X64" s="79"/>
      <c r="Y64" s="79">
        <v>75.12</v>
      </c>
      <c r="Z64" s="79">
        <f>SUM(Table84[[#This Row],[GOU 26/27]:[EF 26/27]])</f>
        <v>75.12</v>
      </c>
      <c r="AA64" s="79"/>
      <c r="AB64" s="79"/>
      <c r="AC64" s="79">
        <f>SUM(Table84[[#This Row],[GOU 27/28]:[EF 27/28]])</f>
        <v>0</v>
      </c>
      <c r="AD64" s="79"/>
      <c r="AE64" s="79"/>
      <c r="AF64" s="84">
        <f>SUM(Table84[[#This Row],[GOU 28/29]:[EF 28/29]])</f>
        <v>0</v>
      </c>
    </row>
    <row r="65" spans="1:32" ht="45" hidden="1" x14ac:dyDescent="0.25">
      <c r="A65" s="74">
        <v>62</v>
      </c>
      <c r="B65" s="75" t="s">
        <v>202</v>
      </c>
      <c r="C65" s="76" t="s">
        <v>203</v>
      </c>
      <c r="D65" s="77" t="s">
        <v>77</v>
      </c>
      <c r="E65" s="76" t="s">
        <v>78</v>
      </c>
      <c r="F65" s="77" t="s">
        <v>204</v>
      </c>
      <c r="G65" s="76" t="s">
        <v>205</v>
      </c>
      <c r="H65" s="76" t="s">
        <v>36</v>
      </c>
      <c r="I65" s="78" t="s">
        <v>206</v>
      </c>
      <c r="J65" s="78" t="s">
        <v>779</v>
      </c>
      <c r="K65" s="79">
        <v>165.24870000000001</v>
      </c>
      <c r="L65" s="79">
        <v>936.39386060000004</v>
      </c>
      <c r="M65" s="80">
        <f>SUM(Table84[[#This Row],[G.O.U]:[External Financing (EF)]])</f>
        <v>1101.6425606</v>
      </c>
      <c r="N65" s="80">
        <v>62.5</v>
      </c>
      <c r="O65" s="80">
        <v>0</v>
      </c>
      <c r="P65" s="80"/>
      <c r="Q65" s="80"/>
      <c r="R65" s="100">
        <v>62.5</v>
      </c>
      <c r="S65" s="79">
        <v>441.5323135037159</v>
      </c>
      <c r="T65" s="83">
        <f t="shared" si="0"/>
        <v>504.0323135037159</v>
      </c>
      <c r="U65" s="79">
        <v>0</v>
      </c>
      <c r="V65" s="79">
        <v>0</v>
      </c>
      <c r="W65" s="79">
        <f>SUM(Table84[[#This Row],[GOU 25/26]:[EF 25/26]])</f>
        <v>0</v>
      </c>
      <c r="X65" s="79">
        <v>0</v>
      </c>
      <c r="Y65" s="79">
        <v>0</v>
      </c>
      <c r="Z65" s="79">
        <f>SUM(Table84[[#This Row],[GOU 26/27]:[EF 26/27]])</f>
        <v>0</v>
      </c>
      <c r="AA65" s="79">
        <v>0</v>
      </c>
      <c r="AB65" s="79">
        <v>0</v>
      </c>
      <c r="AC65" s="79">
        <f>SUM(Table84[[#This Row],[GOU 27/28]:[EF 27/28]])</f>
        <v>0</v>
      </c>
      <c r="AD65" s="79"/>
      <c r="AE65" s="79"/>
      <c r="AF65" s="84">
        <f>SUM(Table84[[#This Row],[GOU 28/29]:[EF 28/29]])</f>
        <v>0</v>
      </c>
    </row>
    <row r="66" spans="1:32" s="85" customFormat="1" ht="45" hidden="1" x14ac:dyDescent="0.25">
      <c r="A66" s="74">
        <v>63</v>
      </c>
      <c r="B66" s="75" t="s">
        <v>202</v>
      </c>
      <c r="C66" s="76" t="s">
        <v>203</v>
      </c>
      <c r="D66" s="77" t="s">
        <v>77</v>
      </c>
      <c r="E66" s="76" t="s">
        <v>78</v>
      </c>
      <c r="F66" s="77" t="s">
        <v>208</v>
      </c>
      <c r="G66" s="76" t="s">
        <v>209</v>
      </c>
      <c r="H66" s="76" t="s">
        <v>36</v>
      </c>
      <c r="I66" s="78" t="s">
        <v>207</v>
      </c>
      <c r="J66" s="78" t="s">
        <v>83</v>
      </c>
      <c r="K66" s="79">
        <v>156.5</v>
      </c>
      <c r="L66" s="79">
        <v>0</v>
      </c>
      <c r="M66" s="80">
        <f>SUM(Table84[[#This Row],[G.O.U]:[External Financing (EF)]])</f>
        <v>156.5</v>
      </c>
      <c r="N66" s="80">
        <v>70.63</v>
      </c>
      <c r="O66" s="80"/>
      <c r="P66" s="80"/>
      <c r="Q66" s="80"/>
      <c r="R66" s="100">
        <v>70.63</v>
      </c>
      <c r="S66" s="79">
        <v>0</v>
      </c>
      <c r="T66" s="83">
        <f t="shared" si="0"/>
        <v>70.63</v>
      </c>
      <c r="U66" s="79">
        <v>0</v>
      </c>
      <c r="V66" s="79">
        <v>0</v>
      </c>
      <c r="W66" s="79">
        <f>SUM(Table84[[#This Row],[GOU 25/26]:[EF 25/26]])</f>
        <v>0</v>
      </c>
      <c r="X66" s="79">
        <v>0</v>
      </c>
      <c r="Y66" s="79">
        <v>0</v>
      </c>
      <c r="Z66" s="79">
        <f>SUM(Table84[[#This Row],[GOU 26/27]:[EF 26/27]])</f>
        <v>0</v>
      </c>
      <c r="AA66" s="79">
        <v>0</v>
      </c>
      <c r="AB66" s="79">
        <v>0</v>
      </c>
      <c r="AC66" s="79">
        <f>SUM(Table84[[#This Row],[GOU 27/28]:[EF 27/28]])</f>
        <v>0</v>
      </c>
      <c r="AD66" s="79"/>
      <c r="AE66" s="79"/>
      <c r="AF66" s="84">
        <f>SUM(Table84[[#This Row],[GOU 28/29]:[EF 28/29]])</f>
        <v>0</v>
      </c>
    </row>
    <row r="67" spans="1:32" ht="45" hidden="1" x14ac:dyDescent="0.25">
      <c r="A67" s="74">
        <v>64</v>
      </c>
      <c r="B67" s="75" t="s">
        <v>202</v>
      </c>
      <c r="C67" s="76" t="s">
        <v>203</v>
      </c>
      <c r="D67" s="77" t="s">
        <v>77</v>
      </c>
      <c r="E67" s="76" t="s">
        <v>78</v>
      </c>
      <c r="F67" s="77" t="s">
        <v>212</v>
      </c>
      <c r="G67" s="76" t="s">
        <v>213</v>
      </c>
      <c r="H67" s="76" t="s">
        <v>36</v>
      </c>
      <c r="I67" s="78" t="s">
        <v>82</v>
      </c>
      <c r="J67" s="78" t="s">
        <v>83</v>
      </c>
      <c r="K67" s="79">
        <v>670.95727149599998</v>
      </c>
      <c r="L67" s="79">
        <v>0</v>
      </c>
      <c r="M67" s="80">
        <f>SUM(Table84[[#This Row],[G.O.U]:[External Financing (EF)]])</f>
        <v>670.95727149599998</v>
      </c>
      <c r="N67" s="80">
        <v>188.26428455999999</v>
      </c>
      <c r="O67" s="80"/>
      <c r="P67" s="80"/>
      <c r="Q67" s="80"/>
      <c r="R67" s="100">
        <v>188.26400000000001</v>
      </c>
      <c r="S67" s="79">
        <v>154.80000000000001</v>
      </c>
      <c r="T67" s="83">
        <f t="shared" si="0"/>
        <v>343.06428456000003</v>
      </c>
      <c r="U67" s="79">
        <v>0</v>
      </c>
      <c r="V67" s="79">
        <v>0</v>
      </c>
      <c r="W67" s="79">
        <f>SUM(Table84[[#This Row],[GOU 25/26]:[EF 25/26]])</f>
        <v>0</v>
      </c>
      <c r="X67" s="79">
        <v>0</v>
      </c>
      <c r="Y67" s="79">
        <v>0</v>
      </c>
      <c r="Z67" s="79">
        <f>SUM(Table84[[#This Row],[GOU 26/27]:[EF 26/27]])</f>
        <v>0</v>
      </c>
      <c r="AA67" s="79">
        <v>0</v>
      </c>
      <c r="AB67" s="79">
        <v>0</v>
      </c>
      <c r="AC67" s="79">
        <f>SUM(Table84[[#This Row],[GOU 27/28]:[EF 27/28]])</f>
        <v>0</v>
      </c>
      <c r="AD67" s="79"/>
      <c r="AE67" s="79"/>
      <c r="AF67" s="84">
        <f>SUM(Table84[[#This Row],[GOU 28/29]:[EF 28/29]])</f>
        <v>0</v>
      </c>
    </row>
    <row r="68" spans="1:32" ht="45" hidden="1" x14ac:dyDescent="0.25">
      <c r="A68" s="74">
        <v>65</v>
      </c>
      <c r="B68" s="75" t="s">
        <v>202</v>
      </c>
      <c r="C68" s="76" t="s">
        <v>203</v>
      </c>
      <c r="D68" s="77" t="s">
        <v>77</v>
      </c>
      <c r="E68" s="76" t="s">
        <v>78</v>
      </c>
      <c r="F68" s="77" t="s">
        <v>214</v>
      </c>
      <c r="G68" s="76" t="s">
        <v>215</v>
      </c>
      <c r="H68" s="76" t="s">
        <v>36</v>
      </c>
      <c r="I68" s="78" t="s">
        <v>82</v>
      </c>
      <c r="J68" s="78" t="s">
        <v>83</v>
      </c>
      <c r="K68" s="79">
        <v>127.9987764</v>
      </c>
      <c r="L68" s="79">
        <v>127.9987764</v>
      </c>
      <c r="M68" s="80">
        <f>SUM(Table84[[#This Row],[G.O.U]:[External Financing (EF)]])</f>
        <v>255.99755279999999</v>
      </c>
      <c r="N68" s="80">
        <v>0</v>
      </c>
      <c r="O68" s="80"/>
      <c r="P68" s="80"/>
      <c r="Q68" s="80"/>
      <c r="R68" s="80"/>
      <c r="S68" s="79">
        <v>42.8</v>
      </c>
      <c r="T68" s="83">
        <f t="shared" ref="T68:T131" si="1">SUM(N68,S68)</f>
        <v>42.8</v>
      </c>
      <c r="U68" s="79">
        <v>0</v>
      </c>
      <c r="V68" s="79">
        <v>0</v>
      </c>
      <c r="W68" s="79">
        <f>SUM(Table84[[#This Row],[GOU 25/26]:[EF 25/26]])</f>
        <v>0</v>
      </c>
      <c r="X68" s="79">
        <v>0</v>
      </c>
      <c r="Y68" s="79">
        <v>0</v>
      </c>
      <c r="Z68" s="79">
        <f>SUM(Table84[[#This Row],[GOU 26/27]:[EF 26/27]])</f>
        <v>0</v>
      </c>
      <c r="AA68" s="79">
        <v>0</v>
      </c>
      <c r="AB68" s="79">
        <v>0</v>
      </c>
      <c r="AC68" s="79">
        <f>SUM(Table84[[#This Row],[GOU 27/28]:[EF 27/28]])</f>
        <v>0</v>
      </c>
      <c r="AD68" s="79"/>
      <c r="AE68" s="79"/>
      <c r="AF68" s="84">
        <f>SUM(Table84[[#This Row],[GOU 28/29]:[EF 28/29]])</f>
        <v>0</v>
      </c>
    </row>
    <row r="69" spans="1:32" ht="45" hidden="1" x14ac:dyDescent="0.25">
      <c r="A69" s="74">
        <v>66</v>
      </c>
      <c r="B69" s="75" t="s">
        <v>202</v>
      </c>
      <c r="C69" s="76" t="s">
        <v>203</v>
      </c>
      <c r="D69" s="77" t="s">
        <v>77</v>
      </c>
      <c r="E69" s="76" t="s">
        <v>78</v>
      </c>
      <c r="F69" s="77" t="s">
        <v>216</v>
      </c>
      <c r="G69" s="76" t="s">
        <v>217</v>
      </c>
      <c r="H69" s="76" t="s">
        <v>36</v>
      </c>
      <c r="I69" s="78">
        <v>44568</v>
      </c>
      <c r="J69" s="78" t="s">
        <v>780</v>
      </c>
      <c r="K69" s="79">
        <v>0</v>
      </c>
      <c r="L69" s="79">
        <v>1429.2862</v>
      </c>
      <c r="M69" s="80">
        <f>SUM(Table84[[#This Row],[G.O.U]:[External Financing (EF)]])</f>
        <v>1429.2862</v>
      </c>
      <c r="N69" s="80">
        <v>0</v>
      </c>
      <c r="O69" s="80"/>
      <c r="P69" s="80"/>
      <c r="Q69" s="80"/>
      <c r="R69" s="80"/>
      <c r="S69" s="79">
        <v>397.42</v>
      </c>
      <c r="T69" s="83">
        <f t="shared" si="1"/>
        <v>397.42</v>
      </c>
      <c r="U69" s="79">
        <v>0</v>
      </c>
      <c r="V69" s="79">
        <v>606.42999999999995</v>
      </c>
      <c r="W69" s="79">
        <f>SUM(Table84[[#This Row],[GOU 25/26]:[EF 25/26]])</f>
        <v>606.42999999999995</v>
      </c>
      <c r="X69" s="79">
        <v>0</v>
      </c>
      <c r="Y69" s="79">
        <v>599.6</v>
      </c>
      <c r="Z69" s="79">
        <f>SUM(Table84[[#This Row],[GOU 26/27]:[EF 26/27]])</f>
        <v>599.6</v>
      </c>
      <c r="AA69" s="79">
        <v>0</v>
      </c>
      <c r="AB69" s="79">
        <v>0</v>
      </c>
      <c r="AC69" s="79">
        <f>SUM(Table84[[#This Row],[GOU 27/28]:[EF 27/28]])</f>
        <v>0</v>
      </c>
      <c r="AD69" s="79"/>
      <c r="AE69" s="79"/>
      <c r="AF69" s="84">
        <f>SUM(Table84[[#This Row],[GOU 28/29]:[EF 28/29]])</f>
        <v>0</v>
      </c>
    </row>
    <row r="70" spans="1:32" ht="45" hidden="1" x14ac:dyDescent="0.25">
      <c r="A70" s="74">
        <v>67</v>
      </c>
      <c r="B70" s="75" t="s">
        <v>202</v>
      </c>
      <c r="C70" s="76" t="s">
        <v>203</v>
      </c>
      <c r="D70" s="77" t="s">
        <v>77</v>
      </c>
      <c r="E70" s="76" t="s">
        <v>78</v>
      </c>
      <c r="F70" s="77">
        <v>1800</v>
      </c>
      <c r="G70" s="76" t="s">
        <v>757</v>
      </c>
      <c r="H70" s="76" t="s">
        <v>36</v>
      </c>
      <c r="I70" s="78">
        <v>44933</v>
      </c>
      <c r="J70" s="78" t="s">
        <v>759</v>
      </c>
      <c r="K70" s="96">
        <v>74.5</v>
      </c>
      <c r="L70" s="96"/>
      <c r="M70" s="80">
        <f>SUM(Table84[[#This Row],[G.O.U]:[External Financing (EF)]])</f>
        <v>74.5</v>
      </c>
      <c r="N70" s="97">
        <v>10.8</v>
      </c>
      <c r="O70" s="97"/>
      <c r="P70" s="97"/>
      <c r="Q70" s="97"/>
      <c r="R70" s="100">
        <v>10.8</v>
      </c>
      <c r="S70" s="96">
        <v>0</v>
      </c>
      <c r="T70" s="83">
        <f t="shared" si="1"/>
        <v>10.8</v>
      </c>
      <c r="U70" s="96">
        <v>31.8</v>
      </c>
      <c r="V70" s="96">
        <v>0</v>
      </c>
      <c r="W70" s="79">
        <f>SUM(Table84[[#This Row],[GOU 25/26]:[EF 25/26]])</f>
        <v>31.8</v>
      </c>
      <c r="X70" s="96">
        <v>31.95</v>
      </c>
      <c r="Y70" s="96">
        <v>0</v>
      </c>
      <c r="Z70" s="79">
        <f>SUM(Table84[[#This Row],[GOU 26/27]:[EF 26/27]])</f>
        <v>31.95</v>
      </c>
      <c r="AA70" s="96">
        <v>0</v>
      </c>
      <c r="AB70" s="96">
        <v>0</v>
      </c>
      <c r="AC70" s="79">
        <f>SUM(Table84[[#This Row],[GOU 27/28]:[EF 27/28]])</f>
        <v>0</v>
      </c>
      <c r="AD70" s="79"/>
      <c r="AE70" s="79"/>
      <c r="AF70" s="84">
        <f>SUM(Table84[[#This Row],[GOU 28/29]:[EF 28/29]])</f>
        <v>0</v>
      </c>
    </row>
    <row r="71" spans="1:32" ht="45" hidden="1" x14ac:dyDescent="0.25">
      <c r="A71" s="74">
        <v>68</v>
      </c>
      <c r="B71" s="75" t="s">
        <v>202</v>
      </c>
      <c r="C71" s="76" t="s">
        <v>203</v>
      </c>
      <c r="D71" s="77" t="s">
        <v>77</v>
      </c>
      <c r="E71" s="76" t="s">
        <v>78</v>
      </c>
      <c r="F71" s="77">
        <v>1801</v>
      </c>
      <c r="G71" s="76" t="s">
        <v>758</v>
      </c>
      <c r="H71" s="76" t="s">
        <v>181</v>
      </c>
      <c r="I71" s="78">
        <v>44933</v>
      </c>
      <c r="J71" s="78" t="s">
        <v>86</v>
      </c>
      <c r="K71" s="96">
        <v>881.1</v>
      </c>
      <c r="L71" s="96">
        <v>0</v>
      </c>
      <c r="M71" s="80">
        <f>SUM(Table84[[#This Row],[G.O.U]:[External Financing (EF)]])</f>
        <v>881.1</v>
      </c>
      <c r="N71" s="97">
        <v>99.7</v>
      </c>
      <c r="O71" s="97"/>
      <c r="P71" s="97"/>
      <c r="Q71" s="97"/>
      <c r="R71" s="100">
        <v>99.7</v>
      </c>
      <c r="S71" s="96">
        <v>0</v>
      </c>
      <c r="T71" s="83">
        <f t="shared" si="1"/>
        <v>99.7</v>
      </c>
      <c r="U71" s="96">
        <v>243.2</v>
      </c>
      <c r="V71" s="96">
        <v>0</v>
      </c>
      <c r="W71" s="79">
        <f>SUM(Table84[[#This Row],[GOU 25/26]:[EF 25/26]])</f>
        <v>243.2</v>
      </c>
      <c r="X71" s="96">
        <v>195.4</v>
      </c>
      <c r="Y71" s="96">
        <v>0</v>
      </c>
      <c r="Z71" s="79">
        <f>SUM(Table84[[#This Row],[GOU 26/27]:[EF 26/27]])</f>
        <v>195.4</v>
      </c>
      <c r="AA71" s="96">
        <v>243.2</v>
      </c>
      <c r="AB71" s="96">
        <v>0</v>
      </c>
      <c r="AC71" s="79">
        <f>SUM(Table84[[#This Row],[GOU 27/28]:[EF 27/28]])</f>
        <v>243.2</v>
      </c>
      <c r="AD71" s="79">
        <v>99.7</v>
      </c>
      <c r="AE71" s="79"/>
      <c r="AF71" s="79">
        <f>SUM(Table84[[#This Row],[GOU 28/29]:[EF 28/29]])</f>
        <v>99.7</v>
      </c>
    </row>
    <row r="72" spans="1:32" ht="45" hidden="1" x14ac:dyDescent="0.25">
      <c r="A72" s="74">
        <v>69</v>
      </c>
      <c r="B72" s="75" t="s">
        <v>202</v>
      </c>
      <c r="C72" s="76" t="s">
        <v>203</v>
      </c>
      <c r="D72" s="77" t="s">
        <v>77</v>
      </c>
      <c r="E72" s="76" t="s">
        <v>78</v>
      </c>
      <c r="F72" s="77" t="s">
        <v>80</v>
      </c>
      <c r="G72" s="76" t="s">
        <v>81</v>
      </c>
      <c r="H72" s="76" t="s">
        <v>39</v>
      </c>
      <c r="I72" s="78" t="s">
        <v>82</v>
      </c>
      <c r="J72" s="78" t="s">
        <v>83</v>
      </c>
      <c r="K72" s="96">
        <v>176.749</v>
      </c>
      <c r="L72" s="96">
        <v>0</v>
      </c>
      <c r="M72" s="80">
        <f>SUM(Table84[[#This Row],[G.O.U]:[External Financing (EF)]])</f>
        <v>176.749</v>
      </c>
      <c r="N72" s="97">
        <v>37</v>
      </c>
      <c r="O72" s="97"/>
      <c r="P72" s="97"/>
      <c r="Q72" s="97"/>
      <c r="R72" s="100">
        <v>37</v>
      </c>
      <c r="S72" s="96">
        <v>0</v>
      </c>
      <c r="T72" s="83">
        <f t="shared" si="1"/>
        <v>37</v>
      </c>
      <c r="U72" s="96">
        <v>37.36</v>
      </c>
      <c r="V72" s="96">
        <v>0</v>
      </c>
      <c r="W72" s="79">
        <f>SUM(Table84[[#This Row],[GOU 25/26]:[EF 25/26]])</f>
        <v>37.36</v>
      </c>
      <c r="X72" s="96">
        <v>0</v>
      </c>
      <c r="Y72" s="96">
        <v>0</v>
      </c>
      <c r="Z72" s="79">
        <f>SUM(Table84[[#This Row],[GOU 26/27]:[EF 26/27]])</f>
        <v>0</v>
      </c>
      <c r="AA72" s="96">
        <v>0</v>
      </c>
      <c r="AB72" s="96">
        <v>0</v>
      </c>
      <c r="AC72" s="79">
        <f>SUM(Table84[[#This Row],[GOU 27/28]:[EF 27/28]])</f>
        <v>0</v>
      </c>
      <c r="AD72" s="79"/>
      <c r="AE72" s="79"/>
      <c r="AF72" s="84">
        <f>SUM(Table84[[#This Row],[GOU 28/29]:[EF 28/29]])</f>
        <v>0</v>
      </c>
    </row>
    <row r="73" spans="1:32" ht="60" hidden="1" x14ac:dyDescent="0.25">
      <c r="A73" s="74">
        <v>70</v>
      </c>
      <c r="B73" s="75" t="s">
        <v>218</v>
      </c>
      <c r="C73" s="76" t="s">
        <v>219</v>
      </c>
      <c r="D73" s="77" t="s">
        <v>220</v>
      </c>
      <c r="E73" s="76" t="s">
        <v>221</v>
      </c>
      <c r="F73" s="94" t="s">
        <v>1281</v>
      </c>
      <c r="G73" s="76" t="s">
        <v>1282</v>
      </c>
      <c r="H73" s="76" t="s">
        <v>36</v>
      </c>
      <c r="I73" s="78">
        <v>39820</v>
      </c>
      <c r="J73" s="78" t="s">
        <v>83</v>
      </c>
      <c r="K73" s="96">
        <v>2886</v>
      </c>
      <c r="L73" s="96">
        <v>7137</v>
      </c>
      <c r="M73" s="80">
        <f>SUM(Table84[[#This Row],[G.O.U]:[External Financing (EF)]])</f>
        <v>10023</v>
      </c>
      <c r="N73" s="97">
        <v>1451.7370000000001</v>
      </c>
      <c r="O73" s="97">
        <v>180.90989999999999</v>
      </c>
      <c r="P73" s="97">
        <v>358.93700000000001</v>
      </c>
      <c r="Q73" s="97">
        <v>910.95500000000004</v>
      </c>
      <c r="R73" s="97">
        <v>0.93500000000000005</v>
      </c>
      <c r="S73" s="96">
        <v>2206.59</v>
      </c>
      <c r="T73" s="83">
        <f t="shared" si="1"/>
        <v>3658.3270000000002</v>
      </c>
      <c r="U73" s="96"/>
      <c r="V73" s="96"/>
      <c r="W73" s="79">
        <f>SUM(Table84[[#This Row],[GOU 25/26]:[EF 25/26]])</f>
        <v>0</v>
      </c>
      <c r="X73" s="96"/>
      <c r="Y73" s="96"/>
      <c r="Z73" s="79">
        <f>SUM(Table84[[#This Row],[GOU 26/27]:[EF 26/27]])</f>
        <v>0</v>
      </c>
      <c r="AA73" s="96"/>
      <c r="AB73" s="96"/>
      <c r="AC73" s="79">
        <f>SUM(Table84[[#This Row],[GOU 27/28]:[EF 27/28]])</f>
        <v>0</v>
      </c>
      <c r="AD73" s="79"/>
      <c r="AE73" s="79"/>
      <c r="AF73" s="84">
        <f>SUM(Table84[[#This Row],[GOU 28/29]:[EF 28/29]])</f>
        <v>0</v>
      </c>
    </row>
    <row r="74" spans="1:32" ht="60" hidden="1" x14ac:dyDescent="0.25">
      <c r="A74" s="74">
        <v>71</v>
      </c>
      <c r="B74" s="75" t="s">
        <v>218</v>
      </c>
      <c r="C74" s="76" t="s">
        <v>219</v>
      </c>
      <c r="D74" s="77" t="s">
        <v>220</v>
      </c>
      <c r="E74" s="76" t="s">
        <v>221</v>
      </c>
      <c r="F74" s="77" t="s">
        <v>222</v>
      </c>
      <c r="G74" s="76" t="s">
        <v>223</v>
      </c>
      <c r="H74" s="76" t="s">
        <v>36</v>
      </c>
      <c r="I74" s="78">
        <v>42011</v>
      </c>
      <c r="J74" s="78" t="s">
        <v>83</v>
      </c>
      <c r="K74" s="79">
        <v>0</v>
      </c>
      <c r="L74" s="79">
        <v>750</v>
      </c>
      <c r="M74" s="80">
        <f>SUM(Table84[[#This Row],[G.O.U]:[External Financing (EF)]])</f>
        <v>750</v>
      </c>
      <c r="N74" s="101">
        <v>31.630444572999998</v>
      </c>
      <c r="O74" s="80"/>
      <c r="P74" s="101"/>
      <c r="Q74" s="101">
        <v>31.630444572999998</v>
      </c>
      <c r="R74" s="80"/>
      <c r="S74" s="79">
        <v>70.974000000000004</v>
      </c>
      <c r="T74" s="83">
        <f t="shared" si="1"/>
        <v>102.60444457299999</v>
      </c>
      <c r="U74" s="79">
        <v>0</v>
      </c>
      <c r="V74" s="79">
        <v>0</v>
      </c>
      <c r="W74" s="79">
        <f>SUM(Table84[[#This Row],[GOU 25/26]:[EF 25/26]])</f>
        <v>0</v>
      </c>
      <c r="X74" s="79">
        <v>0</v>
      </c>
      <c r="Y74" s="79">
        <v>0</v>
      </c>
      <c r="Z74" s="79">
        <f>SUM(Table84[[#This Row],[GOU 26/27]:[EF 26/27]])</f>
        <v>0</v>
      </c>
      <c r="AA74" s="79">
        <v>0</v>
      </c>
      <c r="AB74" s="79">
        <v>0</v>
      </c>
      <c r="AC74" s="79">
        <f>SUM(Table84[[#This Row],[GOU 27/28]:[EF 27/28]])</f>
        <v>0</v>
      </c>
      <c r="AD74" s="79"/>
      <c r="AE74" s="79"/>
      <c r="AF74" s="84">
        <f>SUM(Table84[[#This Row],[GOU 28/29]:[EF 28/29]])</f>
        <v>0</v>
      </c>
    </row>
    <row r="75" spans="1:32" ht="60" hidden="1" x14ac:dyDescent="0.25">
      <c r="A75" s="86">
        <v>72</v>
      </c>
      <c r="B75" s="87" t="s">
        <v>218</v>
      </c>
      <c r="C75" s="88" t="s">
        <v>219</v>
      </c>
      <c r="D75" s="89" t="s">
        <v>220</v>
      </c>
      <c r="E75" s="88" t="s">
        <v>221</v>
      </c>
      <c r="F75" s="89" t="s">
        <v>224</v>
      </c>
      <c r="G75" s="88" t="s">
        <v>225</v>
      </c>
      <c r="H75" s="88" t="s">
        <v>36</v>
      </c>
      <c r="I75" s="90">
        <v>42376</v>
      </c>
      <c r="J75" s="90" t="s">
        <v>83</v>
      </c>
      <c r="K75" s="91">
        <v>49.44</v>
      </c>
      <c r="L75" s="91">
        <v>0</v>
      </c>
      <c r="M75" s="92">
        <f>SUM(Table84[[#This Row],[G.O.U]:[External Financing (EF)]])</f>
        <v>49.44</v>
      </c>
      <c r="N75" s="92">
        <v>31.63</v>
      </c>
      <c r="O75" s="92"/>
      <c r="P75" s="92"/>
      <c r="Q75" s="92">
        <v>0</v>
      </c>
      <c r="R75" s="100">
        <v>31.63</v>
      </c>
      <c r="S75" s="91">
        <v>0</v>
      </c>
      <c r="T75" s="83">
        <f t="shared" si="1"/>
        <v>31.63</v>
      </c>
      <c r="U75" s="91">
        <v>0</v>
      </c>
      <c r="V75" s="91">
        <v>0</v>
      </c>
      <c r="W75" s="91">
        <f>SUM(Table84[[#This Row],[GOU 25/26]:[EF 25/26]])</f>
        <v>0</v>
      </c>
      <c r="X75" s="91">
        <v>0</v>
      </c>
      <c r="Y75" s="91">
        <v>0</v>
      </c>
      <c r="Z75" s="91">
        <f>SUM(Table84[[#This Row],[GOU 26/27]:[EF 26/27]])</f>
        <v>0</v>
      </c>
      <c r="AA75" s="91">
        <v>0</v>
      </c>
      <c r="AB75" s="91">
        <v>0</v>
      </c>
      <c r="AC75" s="91">
        <f>SUM(Table84[[#This Row],[GOU 27/28]:[EF 27/28]])</f>
        <v>0</v>
      </c>
      <c r="AD75" s="91"/>
      <c r="AE75" s="91"/>
      <c r="AF75" s="93">
        <f>SUM(Table84[[#This Row],[GOU 28/29]:[EF 28/29]])</f>
        <v>0</v>
      </c>
    </row>
    <row r="76" spans="1:32" ht="60" hidden="1" x14ac:dyDescent="0.25">
      <c r="A76" s="74">
        <v>73</v>
      </c>
      <c r="B76" s="75" t="s">
        <v>218</v>
      </c>
      <c r="C76" s="76" t="s">
        <v>219</v>
      </c>
      <c r="D76" s="77" t="s">
        <v>220</v>
      </c>
      <c r="E76" s="76" t="s">
        <v>221</v>
      </c>
      <c r="F76" s="77" t="s">
        <v>226</v>
      </c>
      <c r="G76" s="76" t="s">
        <v>227</v>
      </c>
      <c r="H76" s="76" t="s">
        <v>36</v>
      </c>
      <c r="I76" s="78">
        <v>42742</v>
      </c>
      <c r="J76" s="78" t="s">
        <v>83</v>
      </c>
      <c r="K76" s="79">
        <v>8.36</v>
      </c>
      <c r="L76" s="79">
        <v>54.705179999999999</v>
      </c>
      <c r="M76" s="80">
        <f>SUM(Table84[[#This Row],[G.O.U]:[External Financing (EF)]])</f>
        <v>63.065179999999998</v>
      </c>
      <c r="N76" s="80">
        <v>0</v>
      </c>
      <c r="O76" s="80"/>
      <c r="P76" s="80"/>
      <c r="Q76" s="80"/>
      <c r="R76" s="80"/>
      <c r="S76" s="79">
        <v>21.638999999999999</v>
      </c>
      <c r="T76" s="83">
        <f t="shared" si="1"/>
        <v>21.638999999999999</v>
      </c>
      <c r="U76" s="79">
        <v>0</v>
      </c>
      <c r="V76" s="79">
        <v>0</v>
      </c>
      <c r="W76" s="79">
        <f>SUM(Table84[[#This Row],[GOU 25/26]:[EF 25/26]])</f>
        <v>0</v>
      </c>
      <c r="X76" s="79">
        <v>0</v>
      </c>
      <c r="Y76" s="79">
        <v>0</v>
      </c>
      <c r="Z76" s="79">
        <f>SUM(Table84[[#This Row],[GOU 26/27]:[EF 26/27]])</f>
        <v>0</v>
      </c>
      <c r="AA76" s="79">
        <v>0</v>
      </c>
      <c r="AB76" s="79">
        <v>0</v>
      </c>
      <c r="AC76" s="79">
        <f>SUM(Table84[[#This Row],[GOU 27/28]:[EF 27/28]])</f>
        <v>0</v>
      </c>
      <c r="AD76" s="79"/>
      <c r="AE76" s="79"/>
      <c r="AF76" s="84">
        <f>SUM(Table84[[#This Row],[GOU 28/29]:[EF 28/29]])</f>
        <v>0</v>
      </c>
    </row>
    <row r="77" spans="1:32" ht="60" hidden="1" x14ac:dyDescent="0.25">
      <c r="A77" s="86">
        <v>74</v>
      </c>
      <c r="B77" s="87" t="s">
        <v>218</v>
      </c>
      <c r="C77" s="88" t="s">
        <v>219</v>
      </c>
      <c r="D77" s="89" t="s">
        <v>220</v>
      </c>
      <c r="E77" s="88" t="s">
        <v>221</v>
      </c>
      <c r="F77" s="102" t="s">
        <v>1293</v>
      </c>
      <c r="G77" s="88" t="s">
        <v>1294</v>
      </c>
      <c r="H77" s="88" t="s">
        <v>36</v>
      </c>
      <c r="I77" s="90">
        <v>43472</v>
      </c>
      <c r="J77" s="90" t="s">
        <v>759</v>
      </c>
      <c r="K77" s="91">
        <v>300</v>
      </c>
      <c r="L77" s="91"/>
      <c r="M77" s="92">
        <f>SUM(Table84[[#This Row],[G.O.U]:[External Financing (EF)]])</f>
        <v>300</v>
      </c>
      <c r="N77" s="92">
        <v>26.565999999999999</v>
      </c>
      <c r="O77" s="92"/>
      <c r="P77" s="92"/>
      <c r="Q77" s="92">
        <v>23.565999999999999</v>
      </c>
      <c r="R77" s="92">
        <v>3</v>
      </c>
      <c r="S77" s="91"/>
      <c r="T77" s="83">
        <f t="shared" si="1"/>
        <v>26.565999999999999</v>
      </c>
      <c r="U77" s="91"/>
      <c r="V77" s="91"/>
      <c r="W77" s="91">
        <f>SUM(Table84[[#This Row],[GOU 25/26]:[EF 25/26]])</f>
        <v>0</v>
      </c>
      <c r="X77" s="91"/>
      <c r="Y77" s="91"/>
      <c r="Z77" s="91">
        <f>SUM(Table84[[#This Row],[GOU 26/27]:[EF 26/27]])</f>
        <v>0</v>
      </c>
      <c r="AA77" s="91"/>
      <c r="AB77" s="91"/>
      <c r="AC77" s="91">
        <f>SUM(Table84[[#This Row],[GOU 27/28]:[EF 27/28]])</f>
        <v>0</v>
      </c>
      <c r="AD77" s="91"/>
      <c r="AE77" s="91"/>
      <c r="AF77" s="93">
        <f>SUM(Table84[[#This Row],[GOU 28/29]:[EF 28/29]])</f>
        <v>0</v>
      </c>
    </row>
    <row r="78" spans="1:32" ht="60" hidden="1" x14ac:dyDescent="0.25">
      <c r="A78" s="86">
        <v>75</v>
      </c>
      <c r="B78" s="87" t="s">
        <v>218</v>
      </c>
      <c r="C78" s="88" t="s">
        <v>219</v>
      </c>
      <c r="D78" s="89" t="s">
        <v>220</v>
      </c>
      <c r="E78" s="88" t="s">
        <v>221</v>
      </c>
      <c r="F78" s="89" t="s">
        <v>228</v>
      </c>
      <c r="G78" s="88" t="s">
        <v>229</v>
      </c>
      <c r="H78" s="88" t="s">
        <v>36</v>
      </c>
      <c r="I78" s="90">
        <v>43837</v>
      </c>
      <c r="J78" s="90" t="s">
        <v>83</v>
      </c>
      <c r="K78" s="91">
        <v>195.89519999999999</v>
      </c>
      <c r="L78" s="91">
        <v>2182.3299200000001</v>
      </c>
      <c r="M78" s="92">
        <f>SUM(Table84[[#This Row],[G.O.U]:[External Financing (EF)]])</f>
        <v>2378.2251200000001</v>
      </c>
      <c r="N78" s="103">
        <v>177.04300000000001</v>
      </c>
      <c r="O78" s="92">
        <v>7</v>
      </c>
      <c r="P78" s="92">
        <v>7.5</v>
      </c>
      <c r="Q78" s="92">
        <v>162.543488954</v>
      </c>
      <c r="R78" s="92"/>
      <c r="S78" s="91">
        <v>815.625</v>
      </c>
      <c r="T78" s="83">
        <f t="shared" si="1"/>
        <v>992.66800000000001</v>
      </c>
      <c r="U78" s="91">
        <v>0</v>
      </c>
      <c r="V78" s="91">
        <v>0</v>
      </c>
      <c r="W78" s="91">
        <f>SUM(Table84[[#This Row],[GOU 25/26]:[EF 25/26]])</f>
        <v>0</v>
      </c>
      <c r="X78" s="91">
        <v>0</v>
      </c>
      <c r="Y78" s="91">
        <v>0</v>
      </c>
      <c r="Z78" s="91">
        <f>SUM(Table84[[#This Row],[GOU 26/27]:[EF 26/27]])</f>
        <v>0</v>
      </c>
      <c r="AA78" s="91">
        <v>0</v>
      </c>
      <c r="AB78" s="91">
        <v>0</v>
      </c>
      <c r="AC78" s="91">
        <f>SUM(Table84[[#This Row],[GOU 27/28]:[EF 27/28]])</f>
        <v>0</v>
      </c>
      <c r="AD78" s="91"/>
      <c r="AE78" s="91"/>
      <c r="AF78" s="93">
        <f>SUM(Table84[[#This Row],[GOU 28/29]:[EF 28/29]])</f>
        <v>0</v>
      </c>
    </row>
    <row r="79" spans="1:32" ht="60" hidden="1" x14ac:dyDescent="0.25">
      <c r="A79" s="74">
        <v>76</v>
      </c>
      <c r="B79" s="75" t="s">
        <v>218</v>
      </c>
      <c r="C79" s="76" t="s">
        <v>219</v>
      </c>
      <c r="D79" s="77" t="s">
        <v>220</v>
      </c>
      <c r="E79" s="76" t="s">
        <v>221</v>
      </c>
      <c r="F79" s="77" t="s">
        <v>230</v>
      </c>
      <c r="G79" s="76" t="s">
        <v>231</v>
      </c>
      <c r="H79" s="76" t="s">
        <v>36</v>
      </c>
      <c r="I79" s="78">
        <v>43837</v>
      </c>
      <c r="J79" s="78" t="s">
        <v>83</v>
      </c>
      <c r="K79" s="79">
        <v>355.46</v>
      </c>
      <c r="L79" s="79">
        <v>0</v>
      </c>
      <c r="M79" s="80">
        <f>SUM(Table84[[#This Row],[G.O.U]:[External Financing (EF)]])</f>
        <v>355.46</v>
      </c>
      <c r="N79" s="80">
        <v>102.322</v>
      </c>
      <c r="O79" s="80"/>
      <c r="P79" s="80"/>
      <c r="Q79" s="80">
        <v>99.322182639999994</v>
      </c>
      <c r="R79" s="80">
        <v>3</v>
      </c>
      <c r="S79" s="79">
        <v>0</v>
      </c>
      <c r="T79" s="83">
        <f t="shared" si="1"/>
        <v>102.322</v>
      </c>
      <c r="U79" s="79">
        <v>0</v>
      </c>
      <c r="V79" s="79">
        <v>0</v>
      </c>
      <c r="W79" s="79">
        <f>SUM(Table84[[#This Row],[GOU 25/26]:[EF 25/26]])</f>
        <v>0</v>
      </c>
      <c r="X79" s="79">
        <v>0</v>
      </c>
      <c r="Y79" s="79">
        <v>0</v>
      </c>
      <c r="Z79" s="79">
        <f>SUM(Table84[[#This Row],[GOU 26/27]:[EF 26/27]])</f>
        <v>0</v>
      </c>
      <c r="AA79" s="79">
        <v>0</v>
      </c>
      <c r="AB79" s="79">
        <v>0</v>
      </c>
      <c r="AC79" s="79">
        <f>SUM(Table84[[#This Row],[GOU 27/28]:[EF 27/28]])</f>
        <v>0</v>
      </c>
      <c r="AD79" s="79"/>
      <c r="AE79" s="79"/>
      <c r="AF79" s="84">
        <f>SUM(Table84[[#This Row],[GOU 28/29]:[EF 28/29]])</f>
        <v>0</v>
      </c>
    </row>
    <row r="80" spans="1:32" ht="60" hidden="1" x14ac:dyDescent="0.25">
      <c r="A80" s="74">
        <v>77</v>
      </c>
      <c r="B80" s="75" t="s">
        <v>218</v>
      </c>
      <c r="C80" s="76" t="s">
        <v>219</v>
      </c>
      <c r="D80" s="77" t="s">
        <v>220</v>
      </c>
      <c r="E80" s="76" t="s">
        <v>221</v>
      </c>
      <c r="F80" s="77" t="s">
        <v>232</v>
      </c>
      <c r="G80" s="76" t="s">
        <v>233</v>
      </c>
      <c r="H80" s="76" t="s">
        <v>39</v>
      </c>
      <c r="I80" s="78">
        <v>43837</v>
      </c>
      <c r="J80" s="78" t="s">
        <v>83</v>
      </c>
      <c r="K80" s="79">
        <v>105</v>
      </c>
      <c r="L80" s="79">
        <v>0</v>
      </c>
      <c r="M80" s="80">
        <f>SUM(Table84[[#This Row],[G.O.U]:[External Financing (EF)]])</f>
        <v>105</v>
      </c>
      <c r="N80" s="80">
        <v>10</v>
      </c>
      <c r="O80" s="80"/>
      <c r="P80" s="80"/>
      <c r="Q80" s="80">
        <v>10</v>
      </c>
      <c r="R80" s="80"/>
      <c r="S80" s="79">
        <v>0</v>
      </c>
      <c r="T80" s="83">
        <f t="shared" si="1"/>
        <v>10</v>
      </c>
      <c r="U80" s="79">
        <v>0</v>
      </c>
      <c r="V80" s="79">
        <v>0</v>
      </c>
      <c r="W80" s="79">
        <f>SUM(Table84[[#This Row],[GOU 25/26]:[EF 25/26]])</f>
        <v>0</v>
      </c>
      <c r="X80" s="79">
        <v>0</v>
      </c>
      <c r="Y80" s="79">
        <v>0</v>
      </c>
      <c r="Z80" s="79">
        <f>SUM(Table84[[#This Row],[GOU 26/27]:[EF 26/27]])</f>
        <v>0</v>
      </c>
      <c r="AA80" s="79">
        <v>0</v>
      </c>
      <c r="AB80" s="79">
        <v>0</v>
      </c>
      <c r="AC80" s="79">
        <f>SUM(Table84[[#This Row],[GOU 27/28]:[EF 27/28]])</f>
        <v>0</v>
      </c>
      <c r="AD80" s="79"/>
      <c r="AE80" s="79"/>
      <c r="AF80" s="79">
        <f>SUM(Table84[[#This Row],[GOU 28/29]:[EF 28/29]])</f>
        <v>0</v>
      </c>
    </row>
    <row r="81" spans="1:32" ht="60" hidden="1" x14ac:dyDescent="0.25">
      <c r="A81" s="86">
        <v>78</v>
      </c>
      <c r="B81" s="87" t="s">
        <v>218</v>
      </c>
      <c r="C81" s="88" t="s">
        <v>219</v>
      </c>
      <c r="D81" s="89" t="s">
        <v>220</v>
      </c>
      <c r="E81" s="88" t="s">
        <v>221</v>
      </c>
      <c r="F81" s="89" t="s">
        <v>234</v>
      </c>
      <c r="G81" s="88" t="s">
        <v>235</v>
      </c>
      <c r="H81" s="88" t="s">
        <v>36</v>
      </c>
      <c r="I81" s="90">
        <v>43837</v>
      </c>
      <c r="J81" s="90" t="s">
        <v>83</v>
      </c>
      <c r="K81" s="91">
        <v>235.99700000000001</v>
      </c>
      <c r="L81" s="91">
        <v>86</v>
      </c>
      <c r="M81" s="92">
        <f>SUM(Table84[[#This Row],[G.O.U]:[External Financing (EF)]])</f>
        <v>321.99700000000001</v>
      </c>
      <c r="N81" s="92">
        <v>157.06399999999999</v>
      </c>
      <c r="O81" s="92"/>
      <c r="P81" s="92"/>
      <c r="Q81" s="92">
        <v>157.06400855000001</v>
      </c>
      <c r="R81" s="92"/>
      <c r="S81" s="91">
        <v>0</v>
      </c>
      <c r="T81" s="83">
        <f t="shared" si="1"/>
        <v>157.06399999999999</v>
      </c>
      <c r="U81" s="91">
        <v>0</v>
      </c>
      <c r="V81" s="91">
        <v>0</v>
      </c>
      <c r="W81" s="91">
        <f>SUM(Table84[[#This Row],[GOU 25/26]:[EF 25/26]])</f>
        <v>0</v>
      </c>
      <c r="X81" s="91">
        <v>0</v>
      </c>
      <c r="Y81" s="91">
        <v>0</v>
      </c>
      <c r="Z81" s="91">
        <f>SUM(Table84[[#This Row],[GOU 26/27]:[EF 26/27]])</f>
        <v>0</v>
      </c>
      <c r="AA81" s="91">
        <v>0</v>
      </c>
      <c r="AB81" s="91">
        <v>0</v>
      </c>
      <c r="AC81" s="91">
        <f>SUM(Table84[[#This Row],[GOU 27/28]:[EF 27/28]])</f>
        <v>0</v>
      </c>
      <c r="AD81" s="91"/>
      <c r="AE81" s="91"/>
      <c r="AF81" s="93">
        <f>SUM(Table84[[#This Row],[GOU 28/29]:[EF 28/29]])</f>
        <v>0</v>
      </c>
    </row>
    <row r="82" spans="1:32" ht="60" hidden="1" x14ac:dyDescent="0.25">
      <c r="A82" s="86">
        <v>79</v>
      </c>
      <c r="B82" s="87" t="s">
        <v>218</v>
      </c>
      <c r="C82" s="88" t="s">
        <v>219</v>
      </c>
      <c r="D82" s="89" t="s">
        <v>220</v>
      </c>
      <c r="E82" s="88" t="s">
        <v>221</v>
      </c>
      <c r="F82" s="89" t="s">
        <v>236</v>
      </c>
      <c r="G82" s="88" t="s">
        <v>237</v>
      </c>
      <c r="H82" s="88" t="s">
        <v>36</v>
      </c>
      <c r="I82" s="90">
        <v>44203</v>
      </c>
      <c r="J82" s="90" t="s">
        <v>779</v>
      </c>
      <c r="K82" s="91">
        <v>911.40000000299995</v>
      </c>
      <c r="L82" s="91">
        <v>0</v>
      </c>
      <c r="M82" s="92">
        <f>SUM(Table84[[#This Row],[G.O.U]:[External Financing (EF)]])</f>
        <v>911.40000000299995</v>
      </c>
      <c r="N82" s="92">
        <v>79.692999999999998</v>
      </c>
      <c r="O82" s="92"/>
      <c r="P82" s="92"/>
      <c r="Q82" s="92">
        <v>56.273094401000002</v>
      </c>
      <c r="R82" s="92">
        <v>23.42</v>
      </c>
      <c r="S82" s="91">
        <v>0</v>
      </c>
      <c r="T82" s="83">
        <f t="shared" si="1"/>
        <v>79.692999999999998</v>
      </c>
      <c r="U82" s="91">
        <v>100</v>
      </c>
      <c r="V82" s="91">
        <v>0</v>
      </c>
      <c r="W82" s="91">
        <f>SUM(Table84[[#This Row],[GOU 25/26]:[EF 25/26]])</f>
        <v>100</v>
      </c>
      <c r="X82" s="91">
        <v>182</v>
      </c>
      <c r="Y82" s="91">
        <v>0</v>
      </c>
      <c r="Z82" s="91">
        <f>SUM(Table84[[#This Row],[GOU 26/27]:[EF 26/27]])</f>
        <v>182</v>
      </c>
      <c r="AA82" s="91">
        <v>185.68665303700001</v>
      </c>
      <c r="AB82" s="91">
        <v>0</v>
      </c>
      <c r="AC82" s="91">
        <f>SUM(Table84[[#This Row],[GOU 27/28]:[EF 27/28]])</f>
        <v>185.68665303700001</v>
      </c>
      <c r="AD82" s="91"/>
      <c r="AE82" s="91"/>
      <c r="AF82" s="93">
        <f>SUM(Table84[[#This Row],[GOU 28/29]:[EF 28/29]])</f>
        <v>0</v>
      </c>
    </row>
    <row r="83" spans="1:32" ht="60" hidden="1" x14ac:dyDescent="0.25">
      <c r="A83" s="74">
        <v>80</v>
      </c>
      <c r="B83" s="75" t="s">
        <v>218</v>
      </c>
      <c r="C83" s="76" t="s">
        <v>219</v>
      </c>
      <c r="D83" s="77" t="s">
        <v>220</v>
      </c>
      <c r="E83" s="76" t="s">
        <v>221</v>
      </c>
      <c r="F83" s="77" t="s">
        <v>238</v>
      </c>
      <c r="G83" s="76" t="s">
        <v>239</v>
      </c>
      <c r="H83" s="76" t="s">
        <v>36</v>
      </c>
      <c r="I83" s="78">
        <v>44203</v>
      </c>
      <c r="J83" s="78" t="s">
        <v>779</v>
      </c>
      <c r="K83" s="79">
        <v>251.8245</v>
      </c>
      <c r="L83" s="79">
        <v>0</v>
      </c>
      <c r="M83" s="80">
        <f>SUM(Table84[[#This Row],[G.O.U]:[External Financing (EF)]])</f>
        <v>251.8245</v>
      </c>
      <c r="N83" s="80">
        <v>139.29900000000001</v>
      </c>
      <c r="O83" s="80"/>
      <c r="P83" s="80"/>
      <c r="Q83" s="80">
        <v>20.131705480000001</v>
      </c>
      <c r="R83" s="80">
        <v>119.167</v>
      </c>
      <c r="S83" s="79">
        <v>0</v>
      </c>
      <c r="T83" s="83">
        <f t="shared" si="1"/>
        <v>139.29900000000001</v>
      </c>
      <c r="U83" s="79">
        <v>147.25899999999999</v>
      </c>
      <c r="V83" s="79">
        <v>0</v>
      </c>
      <c r="W83" s="79">
        <f>SUM(Table84[[#This Row],[GOU 25/26]:[EF 25/26]])</f>
        <v>147.25899999999999</v>
      </c>
      <c r="X83" s="79">
        <v>0</v>
      </c>
      <c r="Y83" s="79">
        <v>0</v>
      </c>
      <c r="Z83" s="79">
        <f>SUM(Table84[[#This Row],[GOU 26/27]:[EF 26/27]])</f>
        <v>0</v>
      </c>
      <c r="AA83" s="79">
        <v>0</v>
      </c>
      <c r="AB83" s="79">
        <v>0</v>
      </c>
      <c r="AC83" s="79">
        <f>SUM(Table84[[#This Row],[GOU 27/28]:[EF 27/28]])</f>
        <v>0</v>
      </c>
      <c r="AD83" s="79"/>
      <c r="AE83" s="79"/>
      <c r="AF83" s="84">
        <f>SUM(Table84[[#This Row],[GOU 28/29]:[EF 28/29]])</f>
        <v>0</v>
      </c>
    </row>
    <row r="84" spans="1:32" ht="60" hidden="1" x14ac:dyDescent="0.25">
      <c r="A84" s="86">
        <v>81</v>
      </c>
      <c r="B84" s="87" t="s">
        <v>218</v>
      </c>
      <c r="C84" s="88" t="s">
        <v>219</v>
      </c>
      <c r="D84" s="89" t="s">
        <v>220</v>
      </c>
      <c r="E84" s="88" t="s">
        <v>221</v>
      </c>
      <c r="F84" s="89" t="s">
        <v>240</v>
      </c>
      <c r="G84" s="88" t="s">
        <v>241</v>
      </c>
      <c r="H84" s="88" t="s">
        <v>36</v>
      </c>
      <c r="I84" s="90">
        <v>44568</v>
      </c>
      <c r="J84" s="90" t="s">
        <v>780</v>
      </c>
      <c r="K84" s="91">
        <v>153.91</v>
      </c>
      <c r="L84" s="91">
        <v>0</v>
      </c>
      <c r="M84" s="92">
        <f>SUM(Table84[[#This Row],[G.O.U]:[External Financing (EF)]])</f>
        <v>153.91</v>
      </c>
      <c r="N84" s="92">
        <v>44</v>
      </c>
      <c r="O84" s="92"/>
      <c r="P84" s="92"/>
      <c r="Q84" s="92">
        <v>40</v>
      </c>
      <c r="R84" s="92">
        <v>4</v>
      </c>
      <c r="S84" s="91">
        <v>0</v>
      </c>
      <c r="T84" s="83">
        <f t="shared" si="1"/>
        <v>44</v>
      </c>
      <c r="U84" s="91">
        <v>45</v>
      </c>
      <c r="V84" s="91">
        <v>0</v>
      </c>
      <c r="W84" s="91">
        <f>SUM(Table84[[#This Row],[GOU 25/26]:[EF 25/26]])</f>
        <v>45</v>
      </c>
      <c r="X84" s="91">
        <v>15.41</v>
      </c>
      <c r="Y84" s="91">
        <v>0</v>
      </c>
      <c r="Z84" s="91">
        <f>SUM(Table84[[#This Row],[GOU 26/27]:[EF 26/27]])</f>
        <v>15.41</v>
      </c>
      <c r="AA84" s="91">
        <v>0</v>
      </c>
      <c r="AB84" s="91">
        <v>0</v>
      </c>
      <c r="AC84" s="91">
        <f>SUM(Table84[[#This Row],[GOU 27/28]:[EF 27/28]])</f>
        <v>0</v>
      </c>
      <c r="AD84" s="91"/>
      <c r="AE84" s="91"/>
      <c r="AF84" s="91">
        <f>SUM(Table84[[#This Row],[GOU 28/29]:[EF 28/29]])</f>
        <v>0</v>
      </c>
    </row>
    <row r="85" spans="1:32" ht="60" hidden="1" x14ac:dyDescent="0.25">
      <c r="A85" s="86">
        <v>82</v>
      </c>
      <c r="B85" s="87" t="s">
        <v>218</v>
      </c>
      <c r="C85" s="88" t="s">
        <v>219</v>
      </c>
      <c r="D85" s="89" t="s">
        <v>242</v>
      </c>
      <c r="E85" s="88" t="s">
        <v>243</v>
      </c>
      <c r="F85" s="89" t="s">
        <v>2173</v>
      </c>
      <c r="G85" s="88" t="s">
        <v>2382</v>
      </c>
      <c r="H85" s="88" t="s">
        <v>36</v>
      </c>
      <c r="I85" s="90">
        <v>37803</v>
      </c>
      <c r="J85" s="90" t="s">
        <v>2383</v>
      </c>
      <c r="K85" s="91">
        <v>0</v>
      </c>
      <c r="L85" s="91">
        <v>242.13724844399999</v>
      </c>
      <c r="M85" s="92">
        <f>SUM(Table84[[#This Row],[G.O.U]:[External Financing (EF)]])</f>
        <v>242.13724844399999</v>
      </c>
      <c r="N85" s="92">
        <v>13.79573811</v>
      </c>
      <c r="O85" s="92">
        <v>3.7957381099999998</v>
      </c>
      <c r="P85" s="92"/>
      <c r="Q85" s="92">
        <v>10</v>
      </c>
      <c r="R85" s="92"/>
      <c r="S85" s="91">
        <v>0</v>
      </c>
      <c r="T85" s="83">
        <f t="shared" si="1"/>
        <v>13.79573811</v>
      </c>
      <c r="U85" s="91"/>
      <c r="V85" s="91"/>
      <c r="W85" s="91">
        <f>SUM(Table84[[#This Row],[GOU 25/26]:[EF 25/26]])</f>
        <v>0</v>
      </c>
      <c r="X85" s="91"/>
      <c r="Y85" s="91"/>
      <c r="Z85" s="91">
        <f>SUM(Table84[[#This Row],[GOU 26/27]:[EF 26/27]])</f>
        <v>0</v>
      </c>
      <c r="AA85" s="91"/>
      <c r="AB85" s="91"/>
      <c r="AC85" s="91">
        <f>SUM(Table84[[#This Row],[GOU 27/28]:[EF 27/28]])</f>
        <v>0</v>
      </c>
      <c r="AD85" s="91"/>
      <c r="AE85" s="91"/>
      <c r="AF85" s="93">
        <f>SUM(Table84[[#This Row],[GOU 28/29]:[EF 28/29]])</f>
        <v>0</v>
      </c>
    </row>
    <row r="86" spans="1:32" ht="60" hidden="1" x14ac:dyDescent="0.25">
      <c r="A86" s="74">
        <v>83</v>
      </c>
      <c r="B86" s="75" t="s">
        <v>218</v>
      </c>
      <c r="C86" s="76" t="s">
        <v>219</v>
      </c>
      <c r="D86" s="77" t="s">
        <v>242</v>
      </c>
      <c r="E86" s="76" t="s">
        <v>243</v>
      </c>
      <c r="F86" s="77" t="s">
        <v>244</v>
      </c>
      <c r="G86" s="76" t="s">
        <v>245</v>
      </c>
      <c r="H86" s="76" t="s">
        <v>36</v>
      </c>
      <c r="I86" s="78">
        <v>37628</v>
      </c>
      <c r="J86" s="78" t="s">
        <v>83</v>
      </c>
      <c r="K86" s="79">
        <v>200</v>
      </c>
      <c r="L86" s="79">
        <v>0</v>
      </c>
      <c r="M86" s="80">
        <f>SUM(Table84[[#This Row],[G.O.U]:[External Financing (EF)]])</f>
        <v>200</v>
      </c>
      <c r="N86" s="80">
        <v>40.899550167999998</v>
      </c>
      <c r="O86" s="80">
        <v>0.89955016799999998</v>
      </c>
      <c r="P86" s="80"/>
      <c r="Q86" s="80">
        <v>40</v>
      </c>
      <c r="R86" s="80"/>
      <c r="S86" s="79">
        <v>0</v>
      </c>
      <c r="T86" s="83">
        <f t="shared" si="1"/>
        <v>40.899550167999998</v>
      </c>
      <c r="U86" s="79">
        <v>0</v>
      </c>
      <c r="V86" s="79">
        <v>0</v>
      </c>
      <c r="W86" s="79">
        <f>SUM(Table84[[#This Row],[GOU 25/26]:[EF 25/26]])</f>
        <v>0</v>
      </c>
      <c r="X86" s="79">
        <v>0</v>
      </c>
      <c r="Y86" s="79">
        <v>0</v>
      </c>
      <c r="Z86" s="79">
        <f>SUM(Table84[[#This Row],[GOU 26/27]:[EF 26/27]])</f>
        <v>0</v>
      </c>
      <c r="AA86" s="79">
        <v>0</v>
      </c>
      <c r="AB86" s="79">
        <v>0</v>
      </c>
      <c r="AC86" s="79">
        <f>SUM(Table84[[#This Row],[GOU 27/28]:[EF 27/28]])</f>
        <v>0</v>
      </c>
      <c r="AD86" s="79"/>
      <c r="AE86" s="79"/>
      <c r="AF86" s="84">
        <f>SUM(Table84[[#This Row],[GOU 28/29]:[EF 28/29]])</f>
        <v>0</v>
      </c>
    </row>
    <row r="87" spans="1:32" ht="60" hidden="1" x14ac:dyDescent="0.25">
      <c r="A87" s="74">
        <v>84</v>
      </c>
      <c r="B87" s="75" t="s">
        <v>218</v>
      </c>
      <c r="C87" s="76" t="s">
        <v>219</v>
      </c>
      <c r="D87" s="77" t="s">
        <v>242</v>
      </c>
      <c r="E87" s="76" t="s">
        <v>243</v>
      </c>
      <c r="F87" s="77" t="s">
        <v>1930</v>
      </c>
      <c r="G87" s="76" t="s">
        <v>2384</v>
      </c>
      <c r="H87" s="76" t="s">
        <v>36</v>
      </c>
      <c r="I87" s="78">
        <v>40247</v>
      </c>
      <c r="J87" s="78" t="s">
        <v>2383</v>
      </c>
      <c r="K87" s="79">
        <v>0</v>
      </c>
      <c r="L87" s="79">
        <v>2413.7072244689998</v>
      </c>
      <c r="M87" s="80">
        <f>SUM(Table84[[#This Row],[G.O.U]:[External Financing (EF)]])</f>
        <v>2413.7072244689998</v>
      </c>
      <c r="N87" s="80">
        <v>211.118948203</v>
      </c>
      <c r="O87" s="80">
        <v>108.118948203</v>
      </c>
      <c r="P87" s="80"/>
      <c r="Q87" s="80">
        <v>103</v>
      </c>
      <c r="R87" s="80"/>
      <c r="S87" s="79">
        <v>0</v>
      </c>
      <c r="T87" s="83">
        <f t="shared" si="1"/>
        <v>211.118948203</v>
      </c>
      <c r="U87" s="79"/>
      <c r="V87" s="79"/>
      <c r="W87" s="79">
        <f>SUM(Table84[[#This Row],[GOU 25/26]:[EF 25/26]])</f>
        <v>0</v>
      </c>
      <c r="X87" s="79"/>
      <c r="Y87" s="79"/>
      <c r="Z87" s="79">
        <f>SUM(Table84[[#This Row],[GOU 26/27]:[EF 26/27]])</f>
        <v>0</v>
      </c>
      <c r="AA87" s="79"/>
      <c r="AB87" s="79"/>
      <c r="AC87" s="79">
        <f>SUM(Table84[[#This Row],[GOU 27/28]:[EF 27/28]])</f>
        <v>0</v>
      </c>
      <c r="AD87" s="79"/>
      <c r="AE87" s="79"/>
      <c r="AF87" s="84">
        <f>SUM(Table84[[#This Row],[GOU 28/29]:[EF 28/29]])</f>
        <v>0</v>
      </c>
    </row>
    <row r="88" spans="1:32" ht="60" hidden="1" x14ac:dyDescent="0.25">
      <c r="A88" s="74">
        <v>85</v>
      </c>
      <c r="B88" s="75" t="s">
        <v>218</v>
      </c>
      <c r="C88" s="76" t="s">
        <v>219</v>
      </c>
      <c r="D88" s="77" t="s">
        <v>242</v>
      </c>
      <c r="E88" s="76" t="s">
        <v>243</v>
      </c>
      <c r="F88" s="77" t="s">
        <v>2269</v>
      </c>
      <c r="G88" s="76" t="s">
        <v>2385</v>
      </c>
      <c r="H88" s="76" t="s">
        <v>36</v>
      </c>
      <c r="I88" s="78">
        <v>41821</v>
      </c>
      <c r="J88" s="78">
        <v>46203</v>
      </c>
      <c r="K88" s="79">
        <v>136.85702767999999</v>
      </c>
      <c r="L88" s="79">
        <v>0</v>
      </c>
      <c r="M88" s="80">
        <f>SUM(Table84[[#This Row],[G.O.U]:[External Financing (EF)]])</f>
        <v>136.85702767999999</v>
      </c>
      <c r="N88" s="80">
        <v>41.807016392999998</v>
      </c>
      <c r="O88" s="80">
        <v>11.807016393</v>
      </c>
      <c r="P88" s="80"/>
      <c r="Q88" s="80">
        <v>30</v>
      </c>
      <c r="R88" s="80"/>
      <c r="S88" s="79">
        <v>0</v>
      </c>
      <c r="T88" s="83">
        <f t="shared" si="1"/>
        <v>41.807016392999998</v>
      </c>
      <c r="U88" s="79">
        <v>15</v>
      </c>
      <c r="V88" s="79">
        <v>0</v>
      </c>
      <c r="W88" s="79">
        <f>SUM(Table84[[#This Row],[GOU 25/26]:[EF 25/26]])</f>
        <v>15</v>
      </c>
      <c r="X88" s="79"/>
      <c r="Y88" s="79"/>
      <c r="Z88" s="79">
        <f>SUM(Table84[[#This Row],[GOU 26/27]:[EF 26/27]])</f>
        <v>0</v>
      </c>
      <c r="AA88" s="79"/>
      <c r="AB88" s="79"/>
      <c r="AC88" s="79">
        <f>SUM(Table84[[#This Row],[GOU 27/28]:[EF 27/28]])</f>
        <v>0</v>
      </c>
      <c r="AD88" s="79"/>
      <c r="AE88" s="79"/>
      <c r="AF88" s="84">
        <f>SUM(Table84[[#This Row],[GOU 28/29]:[EF 28/29]])</f>
        <v>0</v>
      </c>
    </row>
    <row r="89" spans="1:32" ht="60" hidden="1" x14ac:dyDescent="0.25">
      <c r="A89" s="74">
        <v>86</v>
      </c>
      <c r="B89" s="75" t="s">
        <v>218</v>
      </c>
      <c r="C89" s="76" t="s">
        <v>219</v>
      </c>
      <c r="D89" s="77" t="s">
        <v>242</v>
      </c>
      <c r="E89" s="76" t="s">
        <v>243</v>
      </c>
      <c r="F89" s="77" t="s">
        <v>2099</v>
      </c>
      <c r="G89" s="76" t="s">
        <v>2386</v>
      </c>
      <c r="H89" s="76" t="s">
        <v>36</v>
      </c>
      <c r="I89" s="78">
        <v>41821</v>
      </c>
      <c r="J89" s="78">
        <v>46203</v>
      </c>
      <c r="K89" s="79">
        <v>0</v>
      </c>
      <c r="L89" s="79">
        <v>545.66819999999996</v>
      </c>
      <c r="M89" s="80">
        <f>SUM(Table84[[#This Row],[G.O.U]:[External Financing (EF)]])</f>
        <v>545.66819999999996</v>
      </c>
      <c r="N89" s="80">
        <v>13.723171697900801</v>
      </c>
      <c r="O89" s="80">
        <v>13.723171697900801</v>
      </c>
      <c r="P89" s="80"/>
      <c r="Q89" s="80"/>
      <c r="R89" s="80"/>
      <c r="S89" s="79"/>
      <c r="T89" s="83">
        <f t="shared" si="1"/>
        <v>13.723171697900801</v>
      </c>
      <c r="U89" s="79"/>
      <c r="V89" s="79"/>
      <c r="W89" s="79">
        <f>SUM(Table84[[#This Row],[GOU 25/26]:[EF 25/26]])</f>
        <v>0</v>
      </c>
      <c r="X89" s="79"/>
      <c r="Y89" s="79"/>
      <c r="Z89" s="79">
        <f>SUM(Table84[[#This Row],[GOU 26/27]:[EF 26/27]])</f>
        <v>0</v>
      </c>
      <c r="AA89" s="79"/>
      <c r="AB89" s="79"/>
      <c r="AC89" s="79">
        <f>SUM(Table84[[#This Row],[GOU 27/28]:[EF 27/28]])</f>
        <v>0</v>
      </c>
      <c r="AD89" s="79"/>
      <c r="AE89" s="79"/>
      <c r="AF89" s="84">
        <f>SUM(Table84[[#This Row],[GOU 28/29]:[EF 28/29]])</f>
        <v>0</v>
      </c>
    </row>
    <row r="90" spans="1:32" ht="60" hidden="1" x14ac:dyDescent="0.25">
      <c r="A90" s="74">
        <v>87</v>
      </c>
      <c r="B90" s="75" t="s">
        <v>218</v>
      </c>
      <c r="C90" s="76" t="s">
        <v>219</v>
      </c>
      <c r="D90" s="77" t="s">
        <v>242</v>
      </c>
      <c r="E90" s="76" t="s">
        <v>243</v>
      </c>
      <c r="F90" s="77" t="s">
        <v>1557</v>
      </c>
      <c r="G90" s="76" t="s">
        <v>2387</v>
      </c>
      <c r="H90" s="76" t="s">
        <v>36</v>
      </c>
      <c r="I90" s="78">
        <v>41821</v>
      </c>
      <c r="J90" s="78" t="s">
        <v>2383</v>
      </c>
      <c r="K90" s="79">
        <v>212.04706692799999</v>
      </c>
      <c r="L90" s="79">
        <v>0</v>
      </c>
      <c r="M90" s="80">
        <f>SUM(Table84[[#This Row],[G.O.U]:[External Financing (EF)]])</f>
        <v>212.04706692799999</v>
      </c>
      <c r="N90" s="80">
        <v>40</v>
      </c>
      <c r="O90" s="80">
        <v>0</v>
      </c>
      <c r="P90" s="80"/>
      <c r="Q90" s="80">
        <v>40</v>
      </c>
      <c r="R90" s="80"/>
      <c r="S90" s="79">
        <v>0</v>
      </c>
      <c r="T90" s="83">
        <f t="shared" si="1"/>
        <v>40</v>
      </c>
      <c r="U90" s="79">
        <v>20</v>
      </c>
      <c r="V90" s="79">
        <v>0</v>
      </c>
      <c r="W90" s="79">
        <f>SUM(Table84[[#This Row],[GOU 25/26]:[EF 25/26]])</f>
        <v>20</v>
      </c>
      <c r="X90" s="79"/>
      <c r="Y90" s="79"/>
      <c r="Z90" s="79">
        <f>SUM(Table84[[#This Row],[GOU 26/27]:[EF 26/27]])</f>
        <v>0</v>
      </c>
      <c r="AA90" s="79"/>
      <c r="AB90" s="79"/>
      <c r="AC90" s="79">
        <f>SUM(Table84[[#This Row],[GOU 27/28]:[EF 27/28]])</f>
        <v>0</v>
      </c>
      <c r="AD90" s="79"/>
      <c r="AE90" s="79"/>
      <c r="AF90" s="84">
        <f>SUM(Table84[[#This Row],[GOU 28/29]:[EF 28/29]])</f>
        <v>0</v>
      </c>
    </row>
    <row r="91" spans="1:32" ht="60" hidden="1" x14ac:dyDescent="0.25">
      <c r="A91" s="74">
        <v>88</v>
      </c>
      <c r="B91" s="75" t="s">
        <v>218</v>
      </c>
      <c r="C91" s="76" t="s">
        <v>219</v>
      </c>
      <c r="D91" s="77" t="s">
        <v>242</v>
      </c>
      <c r="E91" s="76" t="s">
        <v>243</v>
      </c>
      <c r="F91" s="77" t="s">
        <v>2181</v>
      </c>
      <c r="G91" s="76" t="s">
        <v>2388</v>
      </c>
      <c r="H91" s="76" t="s">
        <v>36</v>
      </c>
      <c r="I91" s="78">
        <v>41729</v>
      </c>
      <c r="J91" s="78" t="s">
        <v>2383</v>
      </c>
      <c r="K91" s="79">
        <v>267.64009361000001</v>
      </c>
      <c r="L91" s="79">
        <v>0</v>
      </c>
      <c r="M91" s="80">
        <f>SUM(Table84[[#This Row],[G.O.U]:[External Financing (EF)]])</f>
        <v>267.64009361000001</v>
      </c>
      <c r="N91" s="80">
        <v>84.420625029000007</v>
      </c>
      <c r="O91" s="80">
        <v>14.420625029</v>
      </c>
      <c r="P91" s="80"/>
      <c r="Q91" s="80">
        <v>70</v>
      </c>
      <c r="R91" s="80"/>
      <c r="S91" s="79">
        <v>0</v>
      </c>
      <c r="T91" s="83">
        <f t="shared" si="1"/>
        <v>84.420625029000007</v>
      </c>
      <c r="U91" s="79">
        <v>50</v>
      </c>
      <c r="V91" s="79">
        <v>0</v>
      </c>
      <c r="W91" s="79">
        <f>SUM(Table84[[#This Row],[GOU 25/26]:[EF 25/26]])</f>
        <v>50</v>
      </c>
      <c r="X91" s="79">
        <v>10</v>
      </c>
      <c r="Y91" s="79">
        <v>0</v>
      </c>
      <c r="Z91" s="79">
        <f>SUM(Table84[[#This Row],[GOU 26/27]:[EF 26/27]])</f>
        <v>10</v>
      </c>
      <c r="AA91" s="79"/>
      <c r="AB91" s="79"/>
      <c r="AC91" s="79">
        <f>SUM(Table84[[#This Row],[GOU 27/28]:[EF 27/28]])</f>
        <v>0</v>
      </c>
      <c r="AD91" s="79"/>
      <c r="AE91" s="79"/>
      <c r="AF91" s="84">
        <f>SUM(Table84[[#This Row],[GOU 28/29]:[EF 28/29]])</f>
        <v>0</v>
      </c>
    </row>
    <row r="92" spans="1:32" ht="60" hidden="1" x14ac:dyDescent="0.25">
      <c r="A92" s="74">
        <v>89</v>
      </c>
      <c r="B92" s="75" t="s">
        <v>218</v>
      </c>
      <c r="C92" s="76" t="s">
        <v>219</v>
      </c>
      <c r="D92" s="77" t="s">
        <v>242</v>
      </c>
      <c r="E92" s="76" t="s">
        <v>243</v>
      </c>
      <c r="F92" s="77" t="s">
        <v>1926</v>
      </c>
      <c r="G92" s="76" t="s">
        <v>2389</v>
      </c>
      <c r="H92" s="76" t="s">
        <v>36</v>
      </c>
      <c r="I92" s="78">
        <v>41821</v>
      </c>
      <c r="J92" s="78">
        <v>45838</v>
      </c>
      <c r="K92" s="79">
        <v>0</v>
      </c>
      <c r="L92" s="79">
        <v>224.848460819</v>
      </c>
      <c r="M92" s="80">
        <f>SUM(Table84[[#This Row],[G.O.U]:[External Financing (EF)]])</f>
        <v>224.848460819</v>
      </c>
      <c r="N92" s="80">
        <v>10.83119656004</v>
      </c>
      <c r="O92" s="80">
        <v>0.83119656003999998</v>
      </c>
      <c r="P92" s="80"/>
      <c r="Q92" s="80">
        <v>10</v>
      </c>
      <c r="R92" s="80"/>
      <c r="S92" s="79">
        <v>0</v>
      </c>
      <c r="T92" s="83">
        <f t="shared" si="1"/>
        <v>10.83119656004</v>
      </c>
      <c r="U92" s="79"/>
      <c r="V92" s="79"/>
      <c r="W92" s="79">
        <f>SUM(Table84[[#This Row],[GOU 25/26]:[EF 25/26]])</f>
        <v>0</v>
      </c>
      <c r="X92" s="79"/>
      <c r="Y92" s="79"/>
      <c r="Z92" s="79">
        <f>SUM(Table84[[#This Row],[GOU 26/27]:[EF 26/27]])</f>
        <v>0</v>
      </c>
      <c r="AA92" s="79"/>
      <c r="AB92" s="79"/>
      <c r="AC92" s="79">
        <f>SUM(Table84[[#This Row],[GOU 27/28]:[EF 27/28]])</f>
        <v>0</v>
      </c>
      <c r="AD92" s="79"/>
      <c r="AE92" s="79"/>
      <c r="AF92" s="79">
        <f>SUM(Table84[[#This Row],[GOU 28/29]:[EF 28/29]])</f>
        <v>0</v>
      </c>
    </row>
    <row r="93" spans="1:32" s="85" customFormat="1" ht="60" hidden="1" x14ac:dyDescent="0.25">
      <c r="A93" s="74">
        <v>90</v>
      </c>
      <c r="B93" s="104" t="s">
        <v>218</v>
      </c>
      <c r="C93" s="105" t="s">
        <v>219</v>
      </c>
      <c r="D93" s="106" t="s">
        <v>242</v>
      </c>
      <c r="E93" s="105" t="s">
        <v>243</v>
      </c>
      <c r="F93" s="106" t="s">
        <v>1567</v>
      </c>
      <c r="G93" s="105" t="s">
        <v>2390</v>
      </c>
      <c r="H93" s="105" t="s">
        <v>36</v>
      </c>
      <c r="I93" s="107">
        <v>41821</v>
      </c>
      <c r="J93" s="107" t="s">
        <v>2383</v>
      </c>
      <c r="K93" s="108">
        <v>0</v>
      </c>
      <c r="L93" s="108">
        <v>659.79555696800003</v>
      </c>
      <c r="M93" s="109">
        <f>SUM(Table84[[#This Row],[G.O.U]:[External Financing (EF)]])</f>
        <v>659.79555696800003</v>
      </c>
      <c r="N93" s="109">
        <v>1.2390993320301</v>
      </c>
      <c r="O93" s="109">
        <v>1.2390993320301</v>
      </c>
      <c r="P93" s="109"/>
      <c r="Q93" s="109"/>
      <c r="R93" s="109"/>
      <c r="S93" s="108">
        <v>198.25</v>
      </c>
      <c r="T93" s="83">
        <f t="shared" si="1"/>
        <v>199.48909933203009</v>
      </c>
      <c r="U93" s="108"/>
      <c r="V93" s="108">
        <v>186.25</v>
      </c>
      <c r="W93" s="108">
        <f>SUM(Table84[[#This Row],[GOU 25/26]:[EF 25/26]])</f>
        <v>186.25</v>
      </c>
      <c r="X93" s="108"/>
      <c r="Y93" s="108">
        <v>77.430000000000007</v>
      </c>
      <c r="Z93" s="108">
        <f>SUM(Table84[[#This Row],[GOU 26/27]:[EF 26/27]])</f>
        <v>77.430000000000007</v>
      </c>
      <c r="AA93" s="108"/>
      <c r="AB93" s="108"/>
      <c r="AC93" s="108">
        <f>SUM(Table84[[#This Row],[GOU 27/28]:[EF 27/28]])</f>
        <v>0</v>
      </c>
      <c r="AD93" s="108"/>
      <c r="AE93" s="108"/>
      <c r="AF93" s="110">
        <f>SUM(Table84[[#This Row],[GOU 28/29]:[EF 28/29]])</f>
        <v>0</v>
      </c>
    </row>
    <row r="94" spans="1:32" ht="60" hidden="1" x14ac:dyDescent="0.25">
      <c r="A94" s="74">
        <v>91</v>
      </c>
      <c r="B94" s="75" t="s">
        <v>218</v>
      </c>
      <c r="C94" s="76" t="s">
        <v>219</v>
      </c>
      <c r="D94" s="77" t="s">
        <v>242</v>
      </c>
      <c r="E94" s="76" t="s">
        <v>243</v>
      </c>
      <c r="F94" s="77" t="s">
        <v>246</v>
      </c>
      <c r="G94" s="76" t="s">
        <v>247</v>
      </c>
      <c r="H94" s="76" t="s">
        <v>36</v>
      </c>
      <c r="I94" s="78">
        <v>42011</v>
      </c>
      <c r="J94" s="78" t="s">
        <v>779</v>
      </c>
      <c r="K94" s="79">
        <v>770.46</v>
      </c>
      <c r="L94" s="79">
        <v>0</v>
      </c>
      <c r="M94" s="80">
        <f>SUM(Table84[[#This Row],[G.O.U]:[External Financing (EF)]])</f>
        <v>770.46</v>
      </c>
      <c r="N94" s="80">
        <v>258.14682409889997</v>
      </c>
      <c r="O94" s="80">
        <v>58.146824098899998</v>
      </c>
      <c r="P94" s="80"/>
      <c r="Q94" s="80">
        <v>200</v>
      </c>
      <c r="R94" s="80"/>
      <c r="S94" s="79">
        <v>0</v>
      </c>
      <c r="T94" s="83">
        <f t="shared" si="1"/>
        <v>258.14682409889997</v>
      </c>
      <c r="U94" s="79">
        <v>140</v>
      </c>
      <c r="V94" s="79">
        <v>0</v>
      </c>
      <c r="W94" s="79">
        <f>SUM(Table84[[#This Row],[GOU 25/26]:[EF 25/26]])</f>
        <v>140</v>
      </c>
      <c r="X94" s="79">
        <v>0</v>
      </c>
      <c r="Y94" s="79">
        <v>0</v>
      </c>
      <c r="Z94" s="79">
        <f>SUM(Table84[[#This Row],[GOU 26/27]:[EF 26/27]])</f>
        <v>0</v>
      </c>
      <c r="AA94" s="79">
        <v>0</v>
      </c>
      <c r="AB94" s="79">
        <v>0</v>
      </c>
      <c r="AC94" s="79">
        <f>SUM(Table84[[#This Row],[GOU 27/28]:[EF 27/28]])</f>
        <v>0</v>
      </c>
      <c r="AD94" s="79"/>
      <c r="AE94" s="79"/>
      <c r="AF94" s="79">
        <f>SUM(Table84[[#This Row],[GOU 28/29]:[EF 28/29]])</f>
        <v>0</v>
      </c>
    </row>
    <row r="95" spans="1:32" ht="60" hidden="1" x14ac:dyDescent="0.25">
      <c r="A95" s="74">
        <v>92</v>
      </c>
      <c r="B95" s="75" t="s">
        <v>218</v>
      </c>
      <c r="C95" s="76" t="s">
        <v>219</v>
      </c>
      <c r="D95" s="77" t="s">
        <v>242</v>
      </c>
      <c r="E95" s="76" t="s">
        <v>243</v>
      </c>
      <c r="F95" s="77" t="s">
        <v>2102</v>
      </c>
      <c r="G95" s="76" t="s">
        <v>2391</v>
      </c>
      <c r="H95" s="76" t="s">
        <v>36</v>
      </c>
      <c r="I95" s="78">
        <v>42186</v>
      </c>
      <c r="J95" s="78" t="s">
        <v>2383</v>
      </c>
      <c r="K95" s="79">
        <v>0</v>
      </c>
      <c r="L95" s="79">
        <v>412.82277851999999</v>
      </c>
      <c r="M95" s="80">
        <f>SUM(Table84[[#This Row],[G.O.U]:[External Financing (EF)]])</f>
        <v>412.82277851999999</v>
      </c>
      <c r="N95" s="80">
        <v>73.05562626423</v>
      </c>
      <c r="O95" s="80">
        <v>5.562626423E-2</v>
      </c>
      <c r="P95" s="80"/>
      <c r="Q95" s="80">
        <v>73</v>
      </c>
      <c r="R95" s="80"/>
      <c r="S95" s="79"/>
      <c r="T95" s="83">
        <f t="shared" si="1"/>
        <v>73.05562626423</v>
      </c>
      <c r="U95" s="79">
        <v>20</v>
      </c>
      <c r="V95" s="79"/>
      <c r="W95" s="79">
        <f>SUM(Table84[[#This Row],[GOU 25/26]:[EF 25/26]])</f>
        <v>20</v>
      </c>
      <c r="X95" s="79"/>
      <c r="Y95" s="79"/>
      <c r="Z95" s="79">
        <f>SUM(Table84[[#This Row],[GOU 26/27]:[EF 26/27]])</f>
        <v>0</v>
      </c>
      <c r="AA95" s="79"/>
      <c r="AB95" s="79"/>
      <c r="AC95" s="79">
        <f>SUM(Table84[[#This Row],[GOU 27/28]:[EF 27/28]])</f>
        <v>0</v>
      </c>
      <c r="AD95" s="79"/>
      <c r="AE95" s="79"/>
      <c r="AF95" s="79">
        <f>SUM(Table84[[#This Row],[GOU 28/29]:[EF 28/29]])</f>
        <v>0</v>
      </c>
    </row>
    <row r="96" spans="1:32" ht="60" hidden="1" x14ac:dyDescent="0.25">
      <c r="A96" s="74">
        <v>93</v>
      </c>
      <c r="B96" s="75" t="s">
        <v>218</v>
      </c>
      <c r="C96" s="76" t="s">
        <v>219</v>
      </c>
      <c r="D96" s="77" t="s">
        <v>242</v>
      </c>
      <c r="E96" s="76" t="s">
        <v>243</v>
      </c>
      <c r="F96" s="77" t="s">
        <v>248</v>
      </c>
      <c r="G96" s="76" t="s">
        <v>249</v>
      </c>
      <c r="H96" s="76" t="s">
        <v>36</v>
      </c>
      <c r="I96" s="78">
        <v>42376</v>
      </c>
      <c r="J96" s="78" t="s">
        <v>778</v>
      </c>
      <c r="K96" s="79">
        <v>0</v>
      </c>
      <c r="L96" s="79">
        <v>767.25064169799998</v>
      </c>
      <c r="M96" s="80">
        <f>SUM(Table84[[#This Row],[G.O.U]:[External Financing (EF)]])</f>
        <v>767.25064169799998</v>
      </c>
      <c r="N96" s="80">
        <v>100.00320339</v>
      </c>
      <c r="O96" s="80">
        <v>3.20339E-3</v>
      </c>
      <c r="P96" s="80"/>
      <c r="Q96" s="80">
        <v>100</v>
      </c>
      <c r="R96" s="80"/>
      <c r="S96" s="79">
        <v>220</v>
      </c>
      <c r="T96" s="83">
        <f t="shared" si="1"/>
        <v>320.00320339000001</v>
      </c>
      <c r="U96" s="79">
        <v>0</v>
      </c>
      <c r="V96" s="79">
        <v>0</v>
      </c>
      <c r="W96" s="79">
        <f>SUM(Table84[[#This Row],[GOU 25/26]:[EF 25/26]])</f>
        <v>0</v>
      </c>
      <c r="X96" s="79">
        <v>0</v>
      </c>
      <c r="Y96" s="79">
        <v>0</v>
      </c>
      <c r="Z96" s="79">
        <f>SUM(Table84[[#This Row],[GOU 26/27]:[EF 26/27]])</f>
        <v>0</v>
      </c>
      <c r="AA96" s="79">
        <v>0</v>
      </c>
      <c r="AB96" s="79">
        <v>0</v>
      </c>
      <c r="AC96" s="79">
        <f>SUM(Table84[[#This Row],[GOU 27/28]:[EF 27/28]])</f>
        <v>0</v>
      </c>
      <c r="AD96" s="79"/>
      <c r="AE96" s="79"/>
      <c r="AF96" s="79">
        <f>SUM(Table84[[#This Row],[GOU 28/29]:[EF 28/29]])</f>
        <v>0</v>
      </c>
    </row>
    <row r="97" spans="1:32" ht="60" hidden="1" x14ac:dyDescent="0.25">
      <c r="A97" s="74">
        <v>94</v>
      </c>
      <c r="B97" s="104" t="s">
        <v>218</v>
      </c>
      <c r="C97" s="105" t="s">
        <v>219</v>
      </c>
      <c r="D97" s="106" t="s">
        <v>242</v>
      </c>
      <c r="E97" s="105" t="s">
        <v>243</v>
      </c>
      <c r="F97" s="106" t="s">
        <v>250</v>
      </c>
      <c r="G97" s="105" t="s">
        <v>251</v>
      </c>
      <c r="H97" s="105" t="s">
        <v>36</v>
      </c>
      <c r="I97" s="107">
        <v>42376</v>
      </c>
      <c r="J97" s="107" t="s">
        <v>779</v>
      </c>
      <c r="K97" s="108">
        <v>0</v>
      </c>
      <c r="L97" s="108">
        <v>563.04953212400005</v>
      </c>
      <c r="M97" s="109">
        <f>SUM(Table84[[#This Row],[G.O.U]:[External Financing (EF)]])</f>
        <v>563.04953212400005</v>
      </c>
      <c r="N97" s="109">
        <v>152.0159010374748</v>
      </c>
      <c r="O97" s="109">
        <v>1.5901037474800001E-2</v>
      </c>
      <c r="P97" s="109"/>
      <c r="Q97" s="109">
        <v>152</v>
      </c>
      <c r="R97" s="109"/>
      <c r="S97" s="108">
        <v>0</v>
      </c>
      <c r="T97" s="83">
        <f t="shared" si="1"/>
        <v>152.0159010374748</v>
      </c>
      <c r="U97" s="108">
        <v>304</v>
      </c>
      <c r="V97" s="108">
        <v>0</v>
      </c>
      <c r="W97" s="108">
        <f>SUM(Table84[[#This Row],[GOU 25/26]:[EF 25/26]])</f>
        <v>304</v>
      </c>
      <c r="X97" s="108">
        <v>0</v>
      </c>
      <c r="Y97" s="108">
        <v>0</v>
      </c>
      <c r="Z97" s="108">
        <f>SUM(Table84[[#This Row],[GOU 26/27]:[EF 26/27]])</f>
        <v>0</v>
      </c>
      <c r="AA97" s="108">
        <v>0</v>
      </c>
      <c r="AB97" s="108">
        <v>0</v>
      </c>
      <c r="AC97" s="108">
        <f>SUM(Table84[[#This Row],[GOU 27/28]:[EF 27/28]])</f>
        <v>0</v>
      </c>
      <c r="AD97" s="108"/>
      <c r="AE97" s="108"/>
      <c r="AF97" s="108">
        <f>SUM(Table84[[#This Row],[GOU 28/29]:[EF 28/29]])</f>
        <v>0</v>
      </c>
    </row>
    <row r="98" spans="1:32" ht="60" hidden="1" x14ac:dyDescent="0.25">
      <c r="A98" s="74">
        <v>95</v>
      </c>
      <c r="B98" s="104" t="s">
        <v>218</v>
      </c>
      <c r="C98" s="105" t="s">
        <v>219</v>
      </c>
      <c r="D98" s="106" t="s">
        <v>242</v>
      </c>
      <c r="E98" s="105" t="s">
        <v>243</v>
      </c>
      <c r="F98" s="77" t="s">
        <v>1928</v>
      </c>
      <c r="G98" s="76" t="s">
        <v>2392</v>
      </c>
      <c r="H98" s="76" t="s">
        <v>36</v>
      </c>
      <c r="I98" s="78">
        <v>42917</v>
      </c>
      <c r="J98" s="78">
        <v>46203</v>
      </c>
      <c r="K98" s="79">
        <v>54.767000000000003</v>
      </c>
      <c r="L98" s="79">
        <v>0</v>
      </c>
      <c r="M98" s="80">
        <f>SUM(Table84[[#This Row],[G.O.U]:[External Financing (EF)]])</f>
        <v>54.767000000000003</v>
      </c>
      <c r="N98" s="80">
        <v>4.9412630325337998</v>
      </c>
      <c r="O98" s="80">
        <v>0.94126303253380006</v>
      </c>
      <c r="P98" s="80"/>
      <c r="Q98" s="80">
        <v>4</v>
      </c>
      <c r="R98" s="80"/>
      <c r="S98" s="79">
        <v>0</v>
      </c>
      <c r="T98" s="83">
        <f t="shared" si="1"/>
        <v>4.9412630325337998</v>
      </c>
      <c r="U98" s="79">
        <v>1</v>
      </c>
      <c r="V98" s="79">
        <v>0</v>
      </c>
      <c r="W98" s="79">
        <f>SUM(Table84[[#This Row],[GOU 25/26]:[EF 25/26]])</f>
        <v>1</v>
      </c>
      <c r="X98" s="79"/>
      <c r="Y98" s="79"/>
      <c r="Z98" s="79">
        <f>SUM(Table84[[#This Row],[GOU 26/27]:[EF 26/27]])</f>
        <v>0</v>
      </c>
      <c r="AA98" s="79"/>
      <c r="AB98" s="79"/>
      <c r="AC98" s="79">
        <f>SUM(Table84[[#This Row],[GOU 27/28]:[EF 27/28]])</f>
        <v>0</v>
      </c>
      <c r="AD98" s="79"/>
      <c r="AE98" s="79"/>
      <c r="AF98" s="79">
        <f>SUM(Table84[[#This Row],[GOU 28/29]:[EF 28/29]])</f>
        <v>0</v>
      </c>
    </row>
    <row r="99" spans="1:32" ht="60" hidden="1" x14ac:dyDescent="0.25">
      <c r="A99" s="74">
        <v>96</v>
      </c>
      <c r="B99" s="75" t="s">
        <v>218</v>
      </c>
      <c r="C99" s="76" t="s">
        <v>219</v>
      </c>
      <c r="D99" s="77" t="s">
        <v>242</v>
      </c>
      <c r="E99" s="76" t="s">
        <v>243</v>
      </c>
      <c r="F99" s="77" t="s">
        <v>252</v>
      </c>
      <c r="G99" s="76" t="s">
        <v>253</v>
      </c>
      <c r="H99" s="76" t="s">
        <v>36</v>
      </c>
      <c r="I99" s="78">
        <v>43472</v>
      </c>
      <c r="J99" s="78" t="s">
        <v>780</v>
      </c>
      <c r="K99" s="79">
        <v>200</v>
      </c>
      <c r="L99" s="79">
        <v>0</v>
      </c>
      <c r="M99" s="80">
        <f>SUM(Table84[[#This Row],[G.O.U]:[External Financing (EF)]])</f>
        <v>200</v>
      </c>
      <c r="N99" s="80">
        <v>0</v>
      </c>
      <c r="O99" s="80"/>
      <c r="P99" s="80"/>
      <c r="Q99" s="80"/>
      <c r="R99" s="80"/>
      <c r="S99" s="79">
        <v>120</v>
      </c>
      <c r="T99" s="83">
        <f t="shared" si="1"/>
        <v>120</v>
      </c>
      <c r="U99" s="79">
        <v>0</v>
      </c>
      <c r="V99" s="79">
        <v>150</v>
      </c>
      <c r="W99" s="79">
        <f>SUM(Table84[[#This Row],[GOU 25/26]:[EF 25/26]])</f>
        <v>150</v>
      </c>
      <c r="X99" s="79">
        <v>0</v>
      </c>
      <c r="Y99" s="79">
        <v>0.12</v>
      </c>
      <c r="Z99" s="79">
        <f>SUM(Table84[[#This Row],[GOU 26/27]:[EF 26/27]])</f>
        <v>0.12</v>
      </c>
      <c r="AA99" s="79">
        <v>0</v>
      </c>
      <c r="AB99" s="79">
        <v>0</v>
      </c>
      <c r="AC99" s="79">
        <f>SUM(Table84[[#This Row],[GOU 27/28]:[EF 27/28]])</f>
        <v>0</v>
      </c>
      <c r="AD99" s="79"/>
      <c r="AE99" s="79"/>
      <c r="AF99" s="79">
        <f>SUM(Table84[[#This Row],[GOU 28/29]:[EF 28/29]])</f>
        <v>0</v>
      </c>
    </row>
    <row r="100" spans="1:32" s="25" customFormat="1" ht="60" hidden="1" x14ac:dyDescent="0.25">
      <c r="A100" s="74">
        <v>97</v>
      </c>
      <c r="B100" s="75" t="s">
        <v>218</v>
      </c>
      <c r="C100" s="76" t="s">
        <v>219</v>
      </c>
      <c r="D100" s="77" t="s">
        <v>242</v>
      </c>
      <c r="E100" s="76" t="s">
        <v>243</v>
      </c>
      <c r="F100" s="77" t="s">
        <v>254</v>
      </c>
      <c r="G100" s="76" t="s">
        <v>255</v>
      </c>
      <c r="H100" s="76" t="s">
        <v>39</v>
      </c>
      <c r="I100" s="78">
        <v>43837</v>
      </c>
      <c r="J100" s="78" t="s">
        <v>778</v>
      </c>
      <c r="K100" s="79">
        <v>386.5</v>
      </c>
      <c r="L100" s="79">
        <v>0</v>
      </c>
      <c r="M100" s="80">
        <f>SUM(Table84[[#This Row],[G.O.U]:[External Financing (EF)]])</f>
        <v>386.5</v>
      </c>
      <c r="N100" s="80">
        <v>3.3348524801245998</v>
      </c>
      <c r="O100" s="80"/>
      <c r="P100" s="80"/>
      <c r="Q100" s="80"/>
      <c r="R100" s="100">
        <v>3.3348524801245998</v>
      </c>
      <c r="S100" s="79">
        <v>0</v>
      </c>
      <c r="T100" s="83">
        <f t="shared" si="1"/>
        <v>3.3348524801245998</v>
      </c>
      <c r="U100" s="79">
        <v>0</v>
      </c>
      <c r="V100" s="79">
        <v>0</v>
      </c>
      <c r="W100" s="79">
        <f>SUM(Table84[[#This Row],[GOU 25/26]:[EF 25/26]])</f>
        <v>0</v>
      </c>
      <c r="X100" s="79">
        <v>0</v>
      </c>
      <c r="Y100" s="79">
        <v>0</v>
      </c>
      <c r="Z100" s="79">
        <f>SUM(Table84[[#This Row],[GOU 26/27]:[EF 26/27]])</f>
        <v>0</v>
      </c>
      <c r="AA100" s="79">
        <v>0</v>
      </c>
      <c r="AB100" s="79">
        <v>0</v>
      </c>
      <c r="AC100" s="79">
        <f>SUM(Table84[[#This Row],[GOU 27/28]:[EF 27/28]])</f>
        <v>0</v>
      </c>
      <c r="AD100" s="79"/>
      <c r="AE100" s="79"/>
      <c r="AF100" s="79">
        <f>SUM(Table84[[#This Row],[GOU 28/29]:[EF 28/29]])</f>
        <v>0</v>
      </c>
    </row>
    <row r="101" spans="1:32" ht="60" hidden="1" x14ac:dyDescent="0.25">
      <c r="A101" s="74">
        <v>98</v>
      </c>
      <c r="B101" s="75" t="s">
        <v>218</v>
      </c>
      <c r="C101" s="76" t="s">
        <v>219</v>
      </c>
      <c r="D101" s="77" t="s">
        <v>242</v>
      </c>
      <c r="E101" s="76" t="s">
        <v>243</v>
      </c>
      <c r="F101" s="77" t="s">
        <v>256</v>
      </c>
      <c r="G101" s="76" t="s">
        <v>257</v>
      </c>
      <c r="H101" s="76" t="s">
        <v>36</v>
      </c>
      <c r="I101" s="78">
        <v>43837</v>
      </c>
      <c r="J101" s="78" t="s">
        <v>778</v>
      </c>
      <c r="K101" s="79">
        <v>400</v>
      </c>
      <c r="L101" s="79">
        <v>0</v>
      </c>
      <c r="M101" s="80">
        <f>SUM(Table84[[#This Row],[G.O.U]:[External Financing (EF)]])</f>
        <v>400</v>
      </c>
      <c r="N101" s="80">
        <v>0</v>
      </c>
      <c r="O101" s="80"/>
      <c r="P101" s="80"/>
      <c r="Q101" s="80"/>
      <c r="R101" s="80"/>
      <c r="S101" s="79">
        <v>150</v>
      </c>
      <c r="T101" s="83">
        <f t="shared" si="1"/>
        <v>150</v>
      </c>
      <c r="U101" s="79">
        <v>0</v>
      </c>
      <c r="V101" s="79">
        <v>0</v>
      </c>
      <c r="W101" s="79">
        <f>SUM(Table84[[#This Row],[GOU 25/26]:[EF 25/26]])</f>
        <v>0</v>
      </c>
      <c r="X101" s="79">
        <v>0</v>
      </c>
      <c r="Y101" s="79">
        <v>0</v>
      </c>
      <c r="Z101" s="79">
        <f>SUM(Table84[[#This Row],[GOU 26/27]:[EF 26/27]])</f>
        <v>0</v>
      </c>
      <c r="AA101" s="79">
        <v>0</v>
      </c>
      <c r="AB101" s="79">
        <v>0</v>
      </c>
      <c r="AC101" s="79">
        <f>SUM(Table84[[#This Row],[GOU 27/28]:[EF 27/28]])</f>
        <v>0</v>
      </c>
      <c r="AD101" s="79"/>
      <c r="AE101" s="79"/>
      <c r="AF101" s="84">
        <f>SUM(Table84[[#This Row],[GOU 28/29]:[EF 28/29]])</f>
        <v>0</v>
      </c>
    </row>
    <row r="102" spans="1:32" ht="60" hidden="1" x14ac:dyDescent="0.25">
      <c r="A102" s="74">
        <v>99</v>
      </c>
      <c r="B102" s="75" t="s">
        <v>218</v>
      </c>
      <c r="C102" s="76" t="s">
        <v>219</v>
      </c>
      <c r="D102" s="77" t="s">
        <v>242</v>
      </c>
      <c r="E102" s="76" t="s">
        <v>243</v>
      </c>
      <c r="F102" s="77" t="s">
        <v>259</v>
      </c>
      <c r="G102" s="76" t="s">
        <v>260</v>
      </c>
      <c r="H102" s="76" t="s">
        <v>36</v>
      </c>
      <c r="I102" s="78">
        <v>43837</v>
      </c>
      <c r="J102" s="78" t="s">
        <v>778</v>
      </c>
      <c r="K102" s="79">
        <v>82.023283415999998</v>
      </c>
      <c r="L102" s="79">
        <v>0</v>
      </c>
      <c r="M102" s="80">
        <f>SUM(Table84[[#This Row],[G.O.U]:[External Financing (EF)]])</f>
        <v>82.023283415999998</v>
      </c>
      <c r="N102" s="80">
        <v>40</v>
      </c>
      <c r="O102" s="80"/>
      <c r="P102" s="80"/>
      <c r="Q102" s="80">
        <v>40</v>
      </c>
      <c r="R102" s="80"/>
      <c r="S102" s="79">
        <v>0</v>
      </c>
      <c r="T102" s="83">
        <f t="shared" si="1"/>
        <v>40</v>
      </c>
      <c r="U102" s="79">
        <v>0</v>
      </c>
      <c r="V102" s="79">
        <v>0</v>
      </c>
      <c r="W102" s="79">
        <f>SUM(Table84[[#This Row],[GOU 25/26]:[EF 25/26]])</f>
        <v>0</v>
      </c>
      <c r="X102" s="79">
        <v>0</v>
      </c>
      <c r="Y102" s="79">
        <v>0</v>
      </c>
      <c r="Z102" s="79">
        <f>SUM(Table84[[#This Row],[GOU 26/27]:[EF 26/27]])</f>
        <v>0</v>
      </c>
      <c r="AA102" s="79">
        <v>0</v>
      </c>
      <c r="AB102" s="79">
        <v>0</v>
      </c>
      <c r="AC102" s="79">
        <f>SUM(Table84[[#This Row],[GOU 27/28]:[EF 27/28]])</f>
        <v>0</v>
      </c>
      <c r="AD102" s="79"/>
      <c r="AE102" s="79"/>
      <c r="AF102" s="79">
        <f>SUM(Table84[[#This Row],[GOU 28/29]:[EF 28/29]])</f>
        <v>0</v>
      </c>
    </row>
    <row r="103" spans="1:32" ht="60" hidden="1" x14ac:dyDescent="0.25">
      <c r="A103" s="74">
        <v>100</v>
      </c>
      <c r="B103" s="75" t="s">
        <v>218</v>
      </c>
      <c r="C103" s="76" t="s">
        <v>219</v>
      </c>
      <c r="D103" s="77" t="s">
        <v>242</v>
      </c>
      <c r="E103" s="76" t="s">
        <v>243</v>
      </c>
      <c r="F103" s="77" t="s">
        <v>261</v>
      </c>
      <c r="G103" s="76" t="s">
        <v>262</v>
      </c>
      <c r="H103" s="76" t="s">
        <v>36</v>
      </c>
      <c r="I103" s="78">
        <v>43837</v>
      </c>
      <c r="J103" s="78" t="s">
        <v>778</v>
      </c>
      <c r="K103" s="79">
        <v>395.24884828900002</v>
      </c>
      <c r="L103" s="79">
        <v>0</v>
      </c>
      <c r="M103" s="80">
        <f>SUM(Table84[[#This Row],[G.O.U]:[External Financing (EF)]])</f>
        <v>395.24884828900002</v>
      </c>
      <c r="N103" s="80">
        <v>140.55358816500001</v>
      </c>
      <c r="O103" s="80">
        <v>17.553588165000001</v>
      </c>
      <c r="P103" s="80"/>
      <c r="Q103" s="80">
        <v>123</v>
      </c>
      <c r="R103" s="80"/>
      <c r="S103" s="79">
        <v>0</v>
      </c>
      <c r="T103" s="83">
        <f t="shared" si="1"/>
        <v>140.55358816500001</v>
      </c>
      <c r="U103" s="79">
        <v>0</v>
      </c>
      <c r="V103" s="79">
        <v>0</v>
      </c>
      <c r="W103" s="79">
        <f>SUM(Table84[[#This Row],[GOU 25/26]:[EF 25/26]])</f>
        <v>0</v>
      </c>
      <c r="X103" s="79">
        <v>0</v>
      </c>
      <c r="Y103" s="79">
        <v>0</v>
      </c>
      <c r="Z103" s="79">
        <f>SUM(Table84[[#This Row],[GOU 26/27]:[EF 26/27]])</f>
        <v>0</v>
      </c>
      <c r="AA103" s="79">
        <v>0</v>
      </c>
      <c r="AB103" s="79">
        <v>0</v>
      </c>
      <c r="AC103" s="79">
        <f>SUM(Table84[[#This Row],[GOU 27/28]:[EF 27/28]])</f>
        <v>0</v>
      </c>
      <c r="AD103" s="79"/>
      <c r="AE103" s="79"/>
      <c r="AF103" s="84">
        <f>SUM(Table84[[#This Row],[GOU 28/29]:[EF 28/29]])</f>
        <v>0</v>
      </c>
    </row>
    <row r="104" spans="1:32" s="111" customFormat="1" ht="60" hidden="1" x14ac:dyDescent="0.25">
      <c r="A104" s="74">
        <v>101</v>
      </c>
      <c r="B104" s="75" t="s">
        <v>218</v>
      </c>
      <c r="C104" s="76" t="s">
        <v>219</v>
      </c>
      <c r="D104" s="77" t="s">
        <v>242</v>
      </c>
      <c r="E104" s="76" t="s">
        <v>243</v>
      </c>
      <c r="F104" s="77" t="s">
        <v>263</v>
      </c>
      <c r="G104" s="76" t="s">
        <v>264</v>
      </c>
      <c r="H104" s="76" t="s">
        <v>36</v>
      </c>
      <c r="I104" s="78">
        <v>43837</v>
      </c>
      <c r="J104" s="78" t="s">
        <v>778</v>
      </c>
      <c r="K104" s="79">
        <v>281.99810446999999</v>
      </c>
      <c r="L104" s="79">
        <v>0</v>
      </c>
      <c r="M104" s="80">
        <f>SUM(Table84[[#This Row],[G.O.U]:[External Financing (EF)]])</f>
        <v>281.99810446999999</v>
      </c>
      <c r="N104" s="80">
        <v>71.661815766999993</v>
      </c>
      <c r="O104" s="80">
        <v>9.6618157670000002</v>
      </c>
      <c r="P104" s="80"/>
      <c r="Q104" s="80">
        <v>62</v>
      </c>
      <c r="R104" s="80"/>
      <c r="S104" s="79">
        <v>0</v>
      </c>
      <c r="T104" s="83">
        <f t="shared" si="1"/>
        <v>71.661815766999993</v>
      </c>
      <c r="U104" s="79">
        <v>0</v>
      </c>
      <c r="V104" s="79">
        <v>0</v>
      </c>
      <c r="W104" s="79">
        <f>SUM(Table84[[#This Row],[GOU 25/26]:[EF 25/26]])</f>
        <v>0</v>
      </c>
      <c r="X104" s="79">
        <v>0</v>
      </c>
      <c r="Y104" s="79">
        <v>0</v>
      </c>
      <c r="Z104" s="79">
        <f>SUM(Table84[[#This Row],[GOU 26/27]:[EF 26/27]])</f>
        <v>0</v>
      </c>
      <c r="AA104" s="79">
        <v>0</v>
      </c>
      <c r="AB104" s="79">
        <v>0</v>
      </c>
      <c r="AC104" s="79">
        <f>SUM(Table84[[#This Row],[GOU 27/28]:[EF 27/28]])</f>
        <v>0</v>
      </c>
      <c r="AD104" s="79"/>
      <c r="AE104" s="79"/>
      <c r="AF104" s="84">
        <f>SUM(Table84[[#This Row],[GOU 28/29]:[EF 28/29]])</f>
        <v>0</v>
      </c>
    </row>
    <row r="105" spans="1:32" s="25" customFormat="1" ht="60" hidden="1" x14ac:dyDescent="0.25">
      <c r="A105" s="74">
        <v>102</v>
      </c>
      <c r="B105" s="75" t="s">
        <v>218</v>
      </c>
      <c r="C105" s="76" t="s">
        <v>219</v>
      </c>
      <c r="D105" s="77" t="s">
        <v>242</v>
      </c>
      <c r="E105" s="76" t="s">
        <v>243</v>
      </c>
      <c r="F105" s="77" t="s">
        <v>265</v>
      </c>
      <c r="G105" s="76" t="s">
        <v>266</v>
      </c>
      <c r="H105" s="76" t="s">
        <v>36</v>
      </c>
      <c r="I105" s="78">
        <v>44568</v>
      </c>
      <c r="J105" s="78" t="s">
        <v>780</v>
      </c>
      <c r="K105" s="79">
        <v>386.464</v>
      </c>
      <c r="L105" s="79">
        <v>0</v>
      </c>
      <c r="M105" s="80">
        <f>SUM(Table84[[#This Row],[G.O.U]:[External Financing (EF)]])</f>
        <v>386.464</v>
      </c>
      <c r="N105" s="80">
        <v>17.055</v>
      </c>
      <c r="O105" s="80"/>
      <c r="P105" s="80"/>
      <c r="Q105" s="80"/>
      <c r="R105" s="100">
        <v>17.055</v>
      </c>
      <c r="S105" s="79">
        <v>17.055</v>
      </c>
      <c r="T105" s="83">
        <f t="shared" si="1"/>
        <v>34.11</v>
      </c>
      <c r="U105" s="79">
        <v>0</v>
      </c>
      <c r="V105" s="79">
        <v>17.055</v>
      </c>
      <c r="W105" s="79">
        <f>SUM(Table84[[#This Row],[GOU 25/26]:[EF 25/26]])</f>
        <v>17.055</v>
      </c>
      <c r="X105" s="79">
        <v>0</v>
      </c>
      <c r="Y105" s="79">
        <v>243.31</v>
      </c>
      <c r="Z105" s="79">
        <f>SUM(Table84[[#This Row],[GOU 26/27]:[EF 26/27]])</f>
        <v>243.31</v>
      </c>
      <c r="AA105" s="79">
        <v>0</v>
      </c>
      <c r="AB105" s="79">
        <v>0</v>
      </c>
      <c r="AC105" s="79">
        <f>SUM(Table84[[#This Row],[GOU 27/28]:[EF 27/28]])</f>
        <v>0</v>
      </c>
      <c r="AD105" s="79"/>
      <c r="AE105" s="79"/>
      <c r="AF105" s="79">
        <f>SUM(Table84[[#This Row],[GOU 28/29]:[EF 28/29]])</f>
        <v>0</v>
      </c>
    </row>
    <row r="106" spans="1:32" ht="60" hidden="1" x14ac:dyDescent="0.25">
      <c r="A106" s="74">
        <v>103</v>
      </c>
      <c r="B106" s="75" t="s">
        <v>218</v>
      </c>
      <c r="C106" s="76" t="s">
        <v>219</v>
      </c>
      <c r="D106" s="77" t="s">
        <v>242</v>
      </c>
      <c r="E106" s="76" t="s">
        <v>243</v>
      </c>
      <c r="F106" s="77" t="s">
        <v>267</v>
      </c>
      <c r="G106" s="76" t="s">
        <v>268</v>
      </c>
      <c r="H106" s="76" t="s">
        <v>36</v>
      </c>
      <c r="I106" s="78">
        <v>44568</v>
      </c>
      <c r="J106" s="78" t="s">
        <v>780</v>
      </c>
      <c r="K106" s="79">
        <v>1837.873</v>
      </c>
      <c r="L106" s="79">
        <v>0</v>
      </c>
      <c r="M106" s="80">
        <f>SUM(Table84[[#This Row],[G.O.U]:[External Financing (EF)]])</f>
        <v>1837.873</v>
      </c>
      <c r="N106" s="80">
        <v>515.68080259377007</v>
      </c>
      <c r="O106" s="80">
        <v>166.50080259376998</v>
      </c>
      <c r="P106" s="80"/>
      <c r="Q106" s="80">
        <v>349.18</v>
      </c>
      <c r="R106" s="80"/>
      <c r="S106" s="79">
        <v>0</v>
      </c>
      <c r="T106" s="83">
        <f t="shared" si="1"/>
        <v>515.68080259377007</v>
      </c>
      <c r="U106" s="79">
        <v>243.57</v>
      </c>
      <c r="V106" s="79">
        <v>0</v>
      </c>
      <c r="W106" s="79">
        <f>SUM(Table84[[#This Row],[GOU 25/26]:[EF 25/26]])</f>
        <v>243.57</v>
      </c>
      <c r="X106" s="79">
        <v>175.04</v>
      </c>
      <c r="Y106" s="79">
        <v>0</v>
      </c>
      <c r="Z106" s="79">
        <f>SUM(Table84[[#This Row],[GOU 26/27]:[EF 26/27]])</f>
        <v>175.04</v>
      </c>
      <c r="AA106" s="79">
        <v>0</v>
      </c>
      <c r="AB106" s="79">
        <v>0</v>
      </c>
      <c r="AC106" s="79">
        <f>SUM(Table84[[#This Row],[GOU 27/28]:[EF 27/28]])</f>
        <v>0</v>
      </c>
      <c r="AD106" s="79"/>
      <c r="AE106" s="79"/>
      <c r="AF106" s="84">
        <f>SUM(Table84[[#This Row],[GOU 28/29]:[EF 28/29]])</f>
        <v>0</v>
      </c>
    </row>
    <row r="107" spans="1:32" ht="60" hidden="1" x14ac:dyDescent="0.25">
      <c r="A107" s="74">
        <v>104</v>
      </c>
      <c r="B107" s="75" t="s">
        <v>218</v>
      </c>
      <c r="C107" s="76" t="s">
        <v>219</v>
      </c>
      <c r="D107" s="77" t="s">
        <v>242</v>
      </c>
      <c r="E107" s="76" t="s">
        <v>243</v>
      </c>
      <c r="F107" s="77" t="s">
        <v>2381</v>
      </c>
      <c r="G107" s="76" t="s">
        <v>748</v>
      </c>
      <c r="H107" s="76" t="s">
        <v>36</v>
      </c>
      <c r="I107" s="78">
        <v>44933</v>
      </c>
      <c r="J107" s="78" t="s">
        <v>752</v>
      </c>
      <c r="K107" s="96">
        <v>0</v>
      </c>
      <c r="L107" s="96">
        <v>142.99747648900001</v>
      </c>
      <c r="M107" s="80">
        <f>SUM(Table84[[#This Row],[G.O.U]:[External Financing (EF)]])</f>
        <v>142.99747648900001</v>
      </c>
      <c r="N107" s="97">
        <v>28.6</v>
      </c>
      <c r="O107" s="97"/>
      <c r="P107" s="97"/>
      <c r="Q107" s="97"/>
      <c r="R107" s="100">
        <v>28.6</v>
      </c>
      <c r="S107" s="96">
        <v>57.198990596000002</v>
      </c>
      <c r="T107" s="83">
        <f t="shared" si="1"/>
        <v>85.79899059600001</v>
      </c>
      <c r="U107" s="96">
        <v>57.2</v>
      </c>
      <c r="V107" s="96">
        <v>42.899242946000001</v>
      </c>
      <c r="W107" s="79">
        <f>SUM(Table84[[#This Row],[GOU 25/26]:[EF 25/26]])</f>
        <v>100.099242946</v>
      </c>
      <c r="X107" s="96">
        <v>0</v>
      </c>
      <c r="Y107" s="96">
        <v>42.9</v>
      </c>
      <c r="Z107" s="79">
        <f>SUM(Table84[[#This Row],[GOU 26/27]:[EF 26/27]])</f>
        <v>42.9</v>
      </c>
      <c r="AA107" s="79">
        <v>14.3</v>
      </c>
      <c r="AB107" s="79">
        <v>0</v>
      </c>
      <c r="AC107" s="79">
        <f>SUM(Table84[[#This Row],[GOU 27/28]:[EF 27/28]])</f>
        <v>14.3</v>
      </c>
      <c r="AD107" s="79">
        <v>143</v>
      </c>
      <c r="AE107" s="79"/>
      <c r="AF107" s="84">
        <f>SUM(Table84[[#This Row],[GOU 28/29]:[EF 28/29]])</f>
        <v>143</v>
      </c>
    </row>
    <row r="108" spans="1:32" ht="60" hidden="1" x14ac:dyDescent="0.25">
      <c r="A108" s="74">
        <v>105</v>
      </c>
      <c r="B108" s="75" t="s">
        <v>218</v>
      </c>
      <c r="C108" s="76" t="s">
        <v>219</v>
      </c>
      <c r="D108" s="77" t="s">
        <v>242</v>
      </c>
      <c r="E108" s="76" t="s">
        <v>243</v>
      </c>
      <c r="F108" s="77">
        <v>1785</v>
      </c>
      <c r="G108" s="76" t="s">
        <v>749</v>
      </c>
      <c r="H108" s="76" t="s">
        <v>36</v>
      </c>
      <c r="I108" s="78">
        <v>44933</v>
      </c>
      <c r="J108" s="78" t="s">
        <v>86</v>
      </c>
      <c r="K108" s="96">
        <v>0</v>
      </c>
      <c r="L108" s="96">
        <v>425</v>
      </c>
      <c r="M108" s="80">
        <f>SUM(Table84[[#This Row],[G.O.U]:[External Financing (EF)]])</f>
        <v>425</v>
      </c>
      <c r="N108" s="97">
        <v>80</v>
      </c>
      <c r="O108" s="97"/>
      <c r="P108" s="97"/>
      <c r="Q108" s="97"/>
      <c r="R108" s="100">
        <v>80</v>
      </c>
      <c r="S108" s="96">
        <v>109.6983809900261</v>
      </c>
      <c r="T108" s="83">
        <f t="shared" si="1"/>
        <v>189.6983809900261</v>
      </c>
      <c r="U108" s="96">
        <v>100</v>
      </c>
      <c r="V108" s="96">
        <v>159.67555156338759</v>
      </c>
      <c r="W108" s="79">
        <f>SUM(Table84[[#This Row],[GOU 25/26]:[EF 25/26]])</f>
        <v>259.67555156338756</v>
      </c>
      <c r="X108" s="96">
        <v>100</v>
      </c>
      <c r="Y108" s="96">
        <v>139.63357024469823</v>
      </c>
      <c r="Z108" s="79">
        <f>SUM(Table84[[#This Row],[GOU 26/27]:[EF 26/27]])</f>
        <v>239.63357024469823</v>
      </c>
      <c r="AA108" s="96">
        <v>80</v>
      </c>
      <c r="AB108" s="96"/>
      <c r="AC108" s="79">
        <f>SUM(Table84[[#This Row],[GOU 27/28]:[EF 27/28]])</f>
        <v>80</v>
      </c>
      <c r="AD108" s="79">
        <v>40</v>
      </c>
      <c r="AE108" s="79"/>
      <c r="AF108" s="84">
        <f>SUM(Table84[[#This Row],[GOU 28/29]:[EF 28/29]])</f>
        <v>40</v>
      </c>
    </row>
    <row r="109" spans="1:32" ht="60" hidden="1" x14ac:dyDescent="0.25">
      <c r="A109" s="74">
        <v>106</v>
      </c>
      <c r="B109" s="75" t="s">
        <v>218</v>
      </c>
      <c r="C109" s="76" t="s">
        <v>219</v>
      </c>
      <c r="D109" s="77" t="s">
        <v>242</v>
      </c>
      <c r="E109" s="76" t="s">
        <v>243</v>
      </c>
      <c r="F109" s="77">
        <v>1795</v>
      </c>
      <c r="G109" s="76" t="s">
        <v>750</v>
      </c>
      <c r="H109" s="76" t="s">
        <v>36</v>
      </c>
      <c r="I109" s="78">
        <v>44933</v>
      </c>
      <c r="J109" s="78" t="s">
        <v>753</v>
      </c>
      <c r="K109" s="96">
        <v>0</v>
      </c>
      <c r="L109" s="96">
        <v>425</v>
      </c>
      <c r="M109" s="80">
        <f>SUM(Table84[[#This Row],[G.O.U]:[External Financing (EF)]])</f>
        <v>425</v>
      </c>
      <c r="N109" s="97">
        <v>70</v>
      </c>
      <c r="O109" s="97"/>
      <c r="P109" s="97"/>
      <c r="Q109" s="97"/>
      <c r="R109" s="100">
        <v>70</v>
      </c>
      <c r="S109" s="96">
        <v>109.6983809900261</v>
      </c>
      <c r="T109" s="83">
        <f t="shared" si="1"/>
        <v>179.6983809900261</v>
      </c>
      <c r="U109" s="96">
        <v>96.8</v>
      </c>
      <c r="V109" s="96">
        <v>159.67555156338759</v>
      </c>
      <c r="W109" s="79">
        <f>SUM(Table84[[#This Row],[GOU 25/26]:[EF 25/26]])</f>
        <v>256.47555156338757</v>
      </c>
      <c r="X109" s="96">
        <v>134</v>
      </c>
      <c r="Y109" s="96">
        <v>139.63357024469823</v>
      </c>
      <c r="Z109" s="79">
        <f>SUM(Table84[[#This Row],[GOU 26/27]:[EF 26/27]])</f>
        <v>273.63357024469826</v>
      </c>
      <c r="AA109" s="96">
        <v>35.200000000000003</v>
      </c>
      <c r="AB109" s="96"/>
      <c r="AC109" s="79">
        <f>SUM(Table84[[#This Row],[GOU 27/28]:[EF 27/28]])</f>
        <v>35.200000000000003</v>
      </c>
      <c r="AD109" s="79"/>
      <c r="AE109" s="79"/>
      <c r="AF109" s="84">
        <f>SUM(Table84[[#This Row],[GOU 28/29]:[EF 28/29]])</f>
        <v>0</v>
      </c>
    </row>
    <row r="110" spans="1:32" ht="60" hidden="1" x14ac:dyDescent="0.25">
      <c r="A110" s="74">
        <v>107</v>
      </c>
      <c r="B110" s="75" t="s">
        <v>218</v>
      </c>
      <c r="C110" s="76" t="s">
        <v>219</v>
      </c>
      <c r="D110" s="77" t="s">
        <v>242</v>
      </c>
      <c r="E110" s="76" t="s">
        <v>243</v>
      </c>
      <c r="F110" s="77">
        <v>1796</v>
      </c>
      <c r="G110" s="76" t="s">
        <v>751</v>
      </c>
      <c r="H110" s="76" t="s">
        <v>36</v>
      </c>
      <c r="I110" s="78">
        <v>44933</v>
      </c>
      <c r="J110" s="78" t="s">
        <v>754</v>
      </c>
      <c r="K110" s="79">
        <v>0</v>
      </c>
      <c r="L110" s="79">
        <v>86.1</v>
      </c>
      <c r="M110" s="80">
        <f>SUM(Table84[[#This Row],[G.O.U]:[External Financing (EF)]])</f>
        <v>86.1</v>
      </c>
      <c r="N110" s="80">
        <v>61.7</v>
      </c>
      <c r="O110" s="80"/>
      <c r="P110" s="80"/>
      <c r="Q110" s="80"/>
      <c r="R110" s="100">
        <v>61.7</v>
      </c>
      <c r="S110" s="79">
        <v>19.689452998209799</v>
      </c>
      <c r="T110" s="83">
        <f t="shared" si="1"/>
        <v>81.389452998209805</v>
      </c>
      <c r="U110" s="79">
        <v>74.7</v>
      </c>
      <c r="V110" s="79">
        <v>26.933225564908799</v>
      </c>
      <c r="W110" s="79">
        <f>SUM(Table84[[#This Row],[GOU 25/26]:[EF 25/26]])</f>
        <v>101.6332255649088</v>
      </c>
      <c r="X110" s="79">
        <v>87.6</v>
      </c>
      <c r="Y110" s="79">
        <v>28.748087991555501</v>
      </c>
      <c r="Z110" s="79">
        <f>SUM(Table84[[#This Row],[GOU 26/27]:[EF 26/27]])</f>
        <v>116.3480879915555</v>
      </c>
      <c r="AA110" s="79">
        <v>61.7</v>
      </c>
      <c r="AB110" s="79"/>
      <c r="AC110" s="79">
        <f>SUM(Table84[[#This Row],[GOU 27/28]:[EF 27/28]])</f>
        <v>61.7</v>
      </c>
      <c r="AD110" s="79">
        <v>22.9</v>
      </c>
      <c r="AE110" s="79"/>
      <c r="AF110" s="84">
        <f>SUM(Table84[[#This Row],[GOU 28/29]:[EF 28/29]])</f>
        <v>22.9</v>
      </c>
    </row>
    <row r="111" spans="1:32" ht="60" hidden="1" x14ac:dyDescent="0.25">
      <c r="A111" s="86">
        <v>108</v>
      </c>
      <c r="B111" s="87" t="s">
        <v>218</v>
      </c>
      <c r="C111" s="88" t="s">
        <v>219</v>
      </c>
      <c r="D111" s="89" t="s">
        <v>269</v>
      </c>
      <c r="E111" s="88" t="s">
        <v>270</v>
      </c>
      <c r="F111" s="89" t="s">
        <v>271</v>
      </c>
      <c r="G111" s="88" t="s">
        <v>272</v>
      </c>
      <c r="H111" s="88" t="s">
        <v>36</v>
      </c>
      <c r="I111" s="90">
        <v>43837</v>
      </c>
      <c r="J111" s="90" t="s">
        <v>778</v>
      </c>
      <c r="K111" s="91">
        <v>215</v>
      </c>
      <c r="L111" s="91">
        <v>1088.6400000000001</v>
      </c>
      <c r="M111" s="92">
        <f>SUM(Table84[[#This Row],[G.O.U]:[External Financing (EF)]])</f>
        <v>1303.6400000000001</v>
      </c>
      <c r="N111" s="98">
        <v>102.997</v>
      </c>
      <c r="O111" s="92">
        <v>17.917333282000001</v>
      </c>
      <c r="P111" s="92">
        <v>41.58</v>
      </c>
      <c r="Q111" s="92">
        <v>43</v>
      </c>
      <c r="R111" s="92">
        <v>0.5</v>
      </c>
      <c r="S111" s="91">
        <v>236.20458429216001</v>
      </c>
      <c r="T111" s="83">
        <f t="shared" si="1"/>
        <v>339.20158429216002</v>
      </c>
      <c r="U111" s="91">
        <v>0</v>
      </c>
      <c r="V111" s="91">
        <v>0</v>
      </c>
      <c r="W111" s="91">
        <f>SUM(Table84[[#This Row],[GOU 25/26]:[EF 25/26]])</f>
        <v>0</v>
      </c>
      <c r="X111" s="91">
        <v>0</v>
      </c>
      <c r="Y111" s="91">
        <v>0</v>
      </c>
      <c r="Z111" s="91">
        <f>SUM(Table84[[#This Row],[GOU 26/27]:[EF 26/27]])</f>
        <v>0</v>
      </c>
      <c r="AA111" s="91">
        <v>0</v>
      </c>
      <c r="AB111" s="91">
        <v>0</v>
      </c>
      <c r="AC111" s="91">
        <f>SUM(Table84[[#This Row],[GOU 27/28]:[EF 27/28]])</f>
        <v>0</v>
      </c>
      <c r="AD111" s="91"/>
      <c r="AE111" s="91"/>
      <c r="AF111" s="93">
        <f>SUM(Table84[[#This Row],[GOU 28/29]:[EF 28/29]])</f>
        <v>0</v>
      </c>
    </row>
    <row r="112" spans="1:32" ht="60" hidden="1" x14ac:dyDescent="0.25">
      <c r="A112" s="86">
        <v>109</v>
      </c>
      <c r="B112" s="87" t="s">
        <v>218</v>
      </c>
      <c r="C112" s="88" t="s">
        <v>219</v>
      </c>
      <c r="D112" s="89" t="s">
        <v>269</v>
      </c>
      <c r="E112" s="88" t="s">
        <v>270</v>
      </c>
      <c r="F112" s="89" t="s">
        <v>273</v>
      </c>
      <c r="G112" s="88" t="s">
        <v>274</v>
      </c>
      <c r="H112" s="88" t="s">
        <v>39</v>
      </c>
      <c r="I112" s="90">
        <v>43837</v>
      </c>
      <c r="J112" s="90" t="s">
        <v>778</v>
      </c>
      <c r="K112" s="91">
        <v>19.695</v>
      </c>
      <c r="L112" s="91">
        <v>0</v>
      </c>
      <c r="M112" s="92">
        <f>SUM(Table84[[#This Row],[G.O.U]:[External Financing (EF)]])</f>
        <v>19.695</v>
      </c>
      <c r="N112" s="92">
        <v>3.9390000000000001</v>
      </c>
      <c r="O112" s="92"/>
      <c r="P112" s="92"/>
      <c r="Q112" s="92">
        <v>3.9390000000000001</v>
      </c>
      <c r="R112" s="92"/>
      <c r="S112" s="91">
        <v>0</v>
      </c>
      <c r="T112" s="83">
        <f t="shared" si="1"/>
        <v>3.9390000000000001</v>
      </c>
      <c r="U112" s="91">
        <v>0</v>
      </c>
      <c r="V112" s="91">
        <v>0</v>
      </c>
      <c r="W112" s="91">
        <f>SUM(Table84[[#This Row],[GOU 25/26]:[EF 25/26]])</f>
        <v>0</v>
      </c>
      <c r="X112" s="91">
        <v>0</v>
      </c>
      <c r="Y112" s="91">
        <v>0</v>
      </c>
      <c r="Z112" s="91">
        <f>SUM(Table84[[#This Row],[GOU 26/27]:[EF 26/27]])</f>
        <v>0</v>
      </c>
      <c r="AA112" s="91">
        <v>0</v>
      </c>
      <c r="AB112" s="91">
        <v>0</v>
      </c>
      <c r="AC112" s="91">
        <f>SUM(Table84[[#This Row],[GOU 27/28]:[EF 27/28]])</f>
        <v>0</v>
      </c>
      <c r="AD112" s="91"/>
      <c r="AE112" s="91"/>
      <c r="AF112" s="93">
        <f>SUM(Table84[[#This Row],[GOU 28/29]:[EF 28/29]])</f>
        <v>0</v>
      </c>
    </row>
    <row r="113" spans="1:32" ht="60" hidden="1" x14ac:dyDescent="0.25">
      <c r="A113" s="86">
        <v>110</v>
      </c>
      <c r="B113" s="87" t="s">
        <v>218</v>
      </c>
      <c r="C113" s="88" t="s">
        <v>219</v>
      </c>
      <c r="D113" s="89" t="s">
        <v>269</v>
      </c>
      <c r="E113" s="88" t="s">
        <v>270</v>
      </c>
      <c r="F113" s="89">
        <v>1779</v>
      </c>
      <c r="G113" s="88" t="s">
        <v>755</v>
      </c>
      <c r="H113" s="88" t="s">
        <v>36</v>
      </c>
      <c r="I113" s="90">
        <v>44933</v>
      </c>
      <c r="J113" s="90" t="s">
        <v>86</v>
      </c>
      <c r="K113" s="91">
        <v>0</v>
      </c>
      <c r="L113" s="91">
        <v>215</v>
      </c>
      <c r="M113" s="92">
        <f>SUM(Table84[[#This Row],[G.O.U]:[External Financing (EF)]])</f>
        <v>215</v>
      </c>
      <c r="N113" s="112">
        <v>19.171954020000001</v>
      </c>
      <c r="O113" s="92">
        <v>19.171954020000001</v>
      </c>
      <c r="P113" s="92"/>
      <c r="Q113" s="92"/>
      <c r="R113" s="92"/>
      <c r="S113" s="91">
        <v>50.34</v>
      </c>
      <c r="T113" s="83">
        <f t="shared" si="1"/>
        <v>69.511954020000005</v>
      </c>
      <c r="U113" s="91">
        <v>146</v>
      </c>
      <c r="V113" s="91">
        <v>100</v>
      </c>
      <c r="W113" s="91">
        <f>SUM(Table84[[#This Row],[GOU 25/26]:[EF 25/26]])</f>
        <v>246</v>
      </c>
      <c r="X113" s="91">
        <v>88</v>
      </c>
      <c r="Y113" s="91">
        <v>106.25</v>
      </c>
      <c r="Z113" s="91">
        <f>SUM(Table84[[#This Row],[GOU 26/27]:[EF 26/27]])</f>
        <v>194.25</v>
      </c>
      <c r="AA113" s="91">
        <v>13.2</v>
      </c>
      <c r="AB113" s="91">
        <v>62.64</v>
      </c>
      <c r="AC113" s="91">
        <f>SUM(Table84[[#This Row],[GOU 27/28]:[EF 27/28]])</f>
        <v>75.84</v>
      </c>
      <c r="AD113" s="91"/>
      <c r="AE113" s="91"/>
      <c r="AF113" s="93">
        <f>SUM(Table84[[#This Row],[GOU 28/29]:[EF 28/29]])</f>
        <v>0</v>
      </c>
    </row>
    <row r="114" spans="1:32" ht="60" hidden="1" x14ac:dyDescent="0.25">
      <c r="A114" s="74">
        <v>111</v>
      </c>
      <c r="B114" s="75" t="s">
        <v>218</v>
      </c>
      <c r="C114" s="76" t="s">
        <v>219</v>
      </c>
      <c r="D114" s="77" t="s">
        <v>269</v>
      </c>
      <c r="E114" s="76" t="s">
        <v>270</v>
      </c>
      <c r="F114" s="77" t="s">
        <v>2393</v>
      </c>
      <c r="G114" s="76" t="s">
        <v>766</v>
      </c>
      <c r="H114" s="76" t="s">
        <v>36</v>
      </c>
      <c r="I114" s="78">
        <v>45108</v>
      </c>
      <c r="J114" s="78">
        <v>46934</v>
      </c>
      <c r="K114" s="96">
        <v>0</v>
      </c>
      <c r="L114" s="96">
        <v>484.02</v>
      </c>
      <c r="M114" s="80">
        <f>SUM(Table84[[#This Row],[G.O.U]:[External Financing (EF)]])</f>
        <v>484.02</v>
      </c>
      <c r="N114" s="97">
        <v>0</v>
      </c>
      <c r="O114" s="97">
        <v>0</v>
      </c>
      <c r="P114" s="97"/>
      <c r="Q114" s="97"/>
      <c r="R114" s="97"/>
      <c r="S114" s="96">
        <v>161.38201261200001</v>
      </c>
      <c r="T114" s="83">
        <f t="shared" si="1"/>
        <v>161.38201261200001</v>
      </c>
      <c r="U114" s="96">
        <v>0</v>
      </c>
      <c r="V114" s="96">
        <v>219.01656709400001</v>
      </c>
      <c r="W114" s="79">
        <f>SUM(Table84[[#This Row],[GOU 25/26]:[EF 25/26]])</f>
        <v>219.01656709400001</v>
      </c>
      <c r="X114" s="96">
        <v>0</v>
      </c>
      <c r="Y114" s="96">
        <v>51.810710147000002</v>
      </c>
      <c r="Z114" s="79">
        <f>SUM(Table84[[#This Row],[GOU 26/27]:[EF 26/27]])</f>
        <v>51.810710147000002</v>
      </c>
      <c r="AA114" s="96">
        <v>0</v>
      </c>
      <c r="AB114" s="96">
        <v>51.810710147000002</v>
      </c>
      <c r="AC114" s="79">
        <f>SUM(Table84[[#This Row],[GOU 27/28]:[EF 27/28]])</f>
        <v>51.810710147000002</v>
      </c>
      <c r="AD114" s="79"/>
      <c r="AE114" s="79"/>
      <c r="AF114" s="84">
        <f>SUM(Table84[[#This Row],[GOU 28/29]:[EF 28/29]])</f>
        <v>0</v>
      </c>
    </row>
    <row r="115" spans="1:32" ht="45" x14ac:dyDescent="0.25">
      <c r="A115" s="74">
        <v>112</v>
      </c>
      <c r="B115" s="75" t="s">
        <v>275</v>
      </c>
      <c r="C115" s="76" t="s">
        <v>276</v>
      </c>
      <c r="D115" s="77" t="s">
        <v>123</v>
      </c>
      <c r="E115" s="76" t="s">
        <v>124</v>
      </c>
      <c r="F115" s="77" t="s">
        <v>277</v>
      </c>
      <c r="G115" s="76" t="s">
        <v>278</v>
      </c>
      <c r="H115" s="76" t="s">
        <v>36</v>
      </c>
      <c r="I115" s="78">
        <v>43472</v>
      </c>
      <c r="J115" s="78" t="s">
        <v>778</v>
      </c>
      <c r="K115" s="79">
        <v>921.5</v>
      </c>
      <c r="L115" s="79">
        <v>0</v>
      </c>
      <c r="M115" s="80">
        <f>SUM(Table84[[#This Row],[G.O.U]:[External Financing (EF)]])</f>
        <v>921.5</v>
      </c>
      <c r="N115" s="80">
        <v>4.2</v>
      </c>
      <c r="O115" s="80"/>
      <c r="P115" s="80"/>
      <c r="Q115" s="80"/>
      <c r="R115" s="100">
        <v>4.2</v>
      </c>
      <c r="S115" s="79">
        <v>0</v>
      </c>
      <c r="T115" s="83">
        <f t="shared" si="1"/>
        <v>4.2</v>
      </c>
      <c r="U115" s="79">
        <v>0</v>
      </c>
      <c r="V115" s="79">
        <v>0</v>
      </c>
      <c r="W115" s="79">
        <f>SUM(Table84[[#This Row],[GOU 25/26]:[EF 25/26]])</f>
        <v>0</v>
      </c>
      <c r="X115" s="79">
        <v>0</v>
      </c>
      <c r="Y115" s="79">
        <v>0</v>
      </c>
      <c r="Z115" s="79">
        <f>SUM(Table84[[#This Row],[GOU 26/27]:[EF 26/27]])</f>
        <v>0</v>
      </c>
      <c r="AA115" s="79">
        <v>0</v>
      </c>
      <c r="AB115" s="79">
        <v>0</v>
      </c>
      <c r="AC115" s="79">
        <f>SUM(Table84[[#This Row],[GOU 27/28]:[EF 27/28]])</f>
        <v>0</v>
      </c>
      <c r="AD115" s="79"/>
      <c r="AE115" s="79"/>
      <c r="AF115" s="84">
        <f>SUM(Table84[[#This Row],[GOU 28/29]:[EF 28/29]])</f>
        <v>0</v>
      </c>
    </row>
    <row r="116" spans="1:32" ht="45" x14ac:dyDescent="0.25">
      <c r="A116" s="74">
        <v>113</v>
      </c>
      <c r="B116" s="75" t="s">
        <v>275</v>
      </c>
      <c r="C116" s="76" t="s">
        <v>276</v>
      </c>
      <c r="D116" s="77" t="s">
        <v>123</v>
      </c>
      <c r="E116" s="76" t="s">
        <v>124</v>
      </c>
      <c r="F116" s="77" t="s">
        <v>279</v>
      </c>
      <c r="G116" s="76" t="s">
        <v>280</v>
      </c>
      <c r="H116" s="76" t="s">
        <v>39</v>
      </c>
      <c r="I116" s="78">
        <v>43837</v>
      </c>
      <c r="J116" s="78" t="s">
        <v>778</v>
      </c>
      <c r="K116" s="79">
        <v>20</v>
      </c>
      <c r="L116" s="79">
        <v>0</v>
      </c>
      <c r="M116" s="80">
        <f>SUM(Table84[[#This Row],[G.O.U]:[External Financing (EF)]])</f>
        <v>20</v>
      </c>
      <c r="N116" s="80">
        <v>1.4</v>
      </c>
      <c r="O116" s="80"/>
      <c r="P116" s="80"/>
      <c r="Q116" s="80"/>
      <c r="R116" s="100">
        <v>1.4</v>
      </c>
      <c r="S116" s="79">
        <v>0</v>
      </c>
      <c r="T116" s="83">
        <f t="shared" si="1"/>
        <v>1.4</v>
      </c>
      <c r="U116" s="79">
        <v>0</v>
      </c>
      <c r="V116" s="79">
        <v>0</v>
      </c>
      <c r="W116" s="79">
        <f>SUM(Table84[[#This Row],[GOU 25/26]:[EF 25/26]])</f>
        <v>0</v>
      </c>
      <c r="X116" s="79">
        <v>0</v>
      </c>
      <c r="Y116" s="79">
        <v>0</v>
      </c>
      <c r="Z116" s="79">
        <f>SUM(Table84[[#This Row],[GOU 26/27]:[EF 26/27]])</f>
        <v>0</v>
      </c>
      <c r="AA116" s="79">
        <v>0</v>
      </c>
      <c r="AB116" s="79">
        <v>0</v>
      </c>
      <c r="AC116" s="79">
        <f>SUM(Table84[[#This Row],[GOU 27/28]:[EF 27/28]])</f>
        <v>0</v>
      </c>
      <c r="AD116" s="79"/>
      <c r="AE116" s="79"/>
      <c r="AF116" s="84">
        <f>SUM(Table84[[#This Row],[GOU 28/29]:[EF 28/29]])</f>
        <v>0</v>
      </c>
    </row>
    <row r="117" spans="1:32" ht="37.5" hidden="1" customHeight="1" x14ac:dyDescent="0.25">
      <c r="A117" s="74">
        <v>114</v>
      </c>
      <c r="B117" s="75" t="s">
        <v>275</v>
      </c>
      <c r="C117" s="76" t="s">
        <v>276</v>
      </c>
      <c r="D117" s="77" t="s">
        <v>764</v>
      </c>
      <c r="E117" s="76" t="s">
        <v>765</v>
      </c>
      <c r="F117" s="77">
        <v>1798</v>
      </c>
      <c r="G117" s="76" t="s">
        <v>766</v>
      </c>
      <c r="H117" s="76" t="s">
        <v>36</v>
      </c>
      <c r="I117" s="78">
        <v>44933</v>
      </c>
      <c r="J117" s="78" t="s">
        <v>752</v>
      </c>
      <c r="K117" s="96">
        <v>0</v>
      </c>
      <c r="L117" s="96">
        <v>591.36348762211003</v>
      </c>
      <c r="M117" s="80">
        <f>SUM(Table84[[#This Row],[G.O.U]:[External Financing (EF)]])</f>
        <v>591.36348762211003</v>
      </c>
      <c r="N117" s="97">
        <v>0</v>
      </c>
      <c r="O117" s="97"/>
      <c r="P117" s="97"/>
      <c r="Q117" s="97"/>
      <c r="R117" s="97"/>
      <c r="S117" s="96">
        <v>81.458079832593896</v>
      </c>
      <c r="T117" s="83">
        <f t="shared" si="1"/>
        <v>81.458079832593896</v>
      </c>
      <c r="U117" s="96">
        <v>0</v>
      </c>
      <c r="V117" s="96">
        <v>167.13990264852001</v>
      </c>
      <c r="W117" s="79">
        <f>SUM(Table84[[#This Row],[GOU 25/26]:[EF 25/26]])</f>
        <v>167.13990264852001</v>
      </c>
      <c r="X117" s="96">
        <v>0</v>
      </c>
      <c r="Y117" s="96">
        <v>178.40242033616801</v>
      </c>
      <c r="Z117" s="79">
        <f>SUM(Table84[[#This Row],[GOU 26/27]:[EF 26/27]])</f>
        <v>178.40242033616801</v>
      </c>
      <c r="AA117" s="96">
        <v>0</v>
      </c>
      <c r="AB117" s="96">
        <v>118.96390689077801</v>
      </c>
      <c r="AC117" s="79">
        <f>SUM(Table84[[#This Row],[GOU 27/28]:[EF 27/28]])</f>
        <v>118.96390689077801</v>
      </c>
      <c r="AD117" s="79"/>
      <c r="AE117" s="79"/>
      <c r="AF117" s="84">
        <f>SUM(Table84[[#This Row],[GOU 28/29]:[EF 28/29]])</f>
        <v>0</v>
      </c>
    </row>
    <row r="118" spans="1:32" ht="30" hidden="1" x14ac:dyDescent="0.25">
      <c r="A118" s="74">
        <v>115</v>
      </c>
      <c r="B118" s="75" t="s">
        <v>281</v>
      </c>
      <c r="C118" s="76" t="s">
        <v>282</v>
      </c>
      <c r="D118" s="77" t="s">
        <v>283</v>
      </c>
      <c r="E118" s="76" t="s">
        <v>284</v>
      </c>
      <c r="F118" s="77" t="s">
        <v>285</v>
      </c>
      <c r="G118" s="76" t="s">
        <v>286</v>
      </c>
      <c r="H118" s="76" t="s">
        <v>39</v>
      </c>
      <c r="I118" s="78">
        <v>44203</v>
      </c>
      <c r="J118" s="78" t="s">
        <v>778</v>
      </c>
      <c r="K118" s="79">
        <v>98.6</v>
      </c>
      <c r="L118" s="79">
        <v>0</v>
      </c>
      <c r="M118" s="80">
        <f>SUM(Table84[[#This Row],[G.O.U]:[External Financing (EF)]])</f>
        <v>98.6</v>
      </c>
      <c r="N118" s="80">
        <v>19.547899999999998</v>
      </c>
      <c r="O118" s="80"/>
      <c r="P118" s="80"/>
      <c r="Q118" s="80"/>
      <c r="R118" s="100">
        <v>19.547899999999998</v>
      </c>
      <c r="S118" s="79">
        <v>0</v>
      </c>
      <c r="T118" s="83">
        <f t="shared" si="1"/>
        <v>19.547899999999998</v>
      </c>
      <c r="U118" s="79">
        <v>0</v>
      </c>
      <c r="V118" s="79">
        <v>0</v>
      </c>
      <c r="W118" s="79">
        <f>SUM(Table84[[#This Row],[GOU 25/26]:[EF 25/26]])</f>
        <v>0</v>
      </c>
      <c r="X118" s="79">
        <v>0</v>
      </c>
      <c r="Y118" s="79">
        <v>0</v>
      </c>
      <c r="Z118" s="79">
        <f>SUM(Table84[[#This Row],[GOU 26/27]:[EF 26/27]])</f>
        <v>0</v>
      </c>
      <c r="AA118" s="79">
        <v>0</v>
      </c>
      <c r="AB118" s="79">
        <v>0</v>
      </c>
      <c r="AC118" s="79">
        <f>SUM(Table84[[#This Row],[GOU 27/28]:[EF 27/28]])</f>
        <v>0</v>
      </c>
      <c r="AD118" s="79"/>
      <c r="AE118" s="79"/>
      <c r="AF118" s="84">
        <f>SUM(Table84[[#This Row],[GOU 28/29]:[EF 28/29]])</f>
        <v>0</v>
      </c>
    </row>
    <row r="119" spans="1:32" ht="30" hidden="1" x14ac:dyDescent="0.25">
      <c r="A119" s="74">
        <v>116</v>
      </c>
      <c r="B119" s="75" t="s">
        <v>281</v>
      </c>
      <c r="C119" s="76" t="s">
        <v>282</v>
      </c>
      <c r="D119" s="77" t="s">
        <v>287</v>
      </c>
      <c r="E119" s="76" t="s">
        <v>288</v>
      </c>
      <c r="F119" s="77" t="s">
        <v>289</v>
      </c>
      <c r="G119" s="76" t="s">
        <v>290</v>
      </c>
      <c r="H119" s="76" t="s">
        <v>36</v>
      </c>
      <c r="I119" s="78">
        <v>43837</v>
      </c>
      <c r="J119" s="78" t="s">
        <v>778</v>
      </c>
      <c r="K119" s="79">
        <v>4.4649999999999999</v>
      </c>
      <c r="L119" s="79">
        <v>0</v>
      </c>
      <c r="M119" s="80">
        <f>SUM(Table84[[#This Row],[G.O.U]:[External Financing (EF)]])</f>
        <v>4.4649999999999999</v>
      </c>
      <c r="N119" s="80">
        <v>4.4649999999999999</v>
      </c>
      <c r="O119" s="80"/>
      <c r="P119" s="80"/>
      <c r="Q119" s="80"/>
      <c r="R119" s="100">
        <v>4.4649999999999999</v>
      </c>
      <c r="S119" s="79">
        <v>211.8</v>
      </c>
      <c r="T119" s="83">
        <f t="shared" si="1"/>
        <v>216.26500000000001</v>
      </c>
      <c r="U119" s="79">
        <v>0</v>
      </c>
      <c r="V119" s="79">
        <v>0</v>
      </c>
      <c r="W119" s="79">
        <f>SUM(Table84[[#This Row],[GOU 25/26]:[EF 25/26]])</f>
        <v>0</v>
      </c>
      <c r="X119" s="79">
        <v>0</v>
      </c>
      <c r="Y119" s="79">
        <v>0</v>
      </c>
      <c r="Z119" s="79">
        <f>SUM(Table84[[#This Row],[GOU 26/27]:[EF 26/27]])</f>
        <v>0</v>
      </c>
      <c r="AA119" s="79">
        <v>0</v>
      </c>
      <c r="AB119" s="79">
        <v>0</v>
      </c>
      <c r="AC119" s="79">
        <f>SUM(Table84[[#This Row],[GOU 27/28]:[EF 27/28]])</f>
        <v>0</v>
      </c>
      <c r="AD119" s="79"/>
      <c r="AE119" s="79"/>
      <c r="AF119" s="84">
        <f>SUM(Table84[[#This Row],[GOU 28/29]:[EF 28/29]])</f>
        <v>0</v>
      </c>
    </row>
    <row r="120" spans="1:32" ht="30" hidden="1" x14ac:dyDescent="0.25">
      <c r="A120" s="74">
        <v>117</v>
      </c>
      <c r="B120" s="75" t="s">
        <v>281</v>
      </c>
      <c r="C120" s="76" t="s">
        <v>282</v>
      </c>
      <c r="D120" s="77" t="s">
        <v>287</v>
      </c>
      <c r="E120" s="76" t="s">
        <v>288</v>
      </c>
      <c r="F120" s="77" t="s">
        <v>291</v>
      </c>
      <c r="G120" s="76" t="s">
        <v>292</v>
      </c>
      <c r="H120" s="76" t="s">
        <v>39</v>
      </c>
      <c r="I120" s="78">
        <v>43837</v>
      </c>
      <c r="J120" s="78" t="s">
        <v>778</v>
      </c>
      <c r="K120" s="79">
        <v>1.0389999999999999</v>
      </c>
      <c r="L120" s="79">
        <v>0</v>
      </c>
      <c r="M120" s="80">
        <f>SUM(Table84[[#This Row],[G.O.U]:[External Financing (EF)]])</f>
        <v>1.0389999999999999</v>
      </c>
      <c r="N120" s="80">
        <v>0.32400000000000001</v>
      </c>
      <c r="O120" s="80"/>
      <c r="P120" s="80"/>
      <c r="Q120" s="80"/>
      <c r="R120" s="100">
        <v>0.32400000000000001</v>
      </c>
      <c r="S120" s="79">
        <v>0</v>
      </c>
      <c r="T120" s="83">
        <f t="shared" si="1"/>
        <v>0.32400000000000001</v>
      </c>
      <c r="U120" s="79">
        <v>0</v>
      </c>
      <c r="V120" s="79">
        <v>0</v>
      </c>
      <c r="W120" s="79">
        <f>SUM(Table84[[#This Row],[GOU 25/26]:[EF 25/26]])</f>
        <v>0</v>
      </c>
      <c r="X120" s="79">
        <v>0</v>
      </c>
      <c r="Y120" s="79">
        <v>0</v>
      </c>
      <c r="Z120" s="79">
        <f>SUM(Table84[[#This Row],[GOU 26/27]:[EF 26/27]])</f>
        <v>0</v>
      </c>
      <c r="AA120" s="79">
        <v>0</v>
      </c>
      <c r="AB120" s="79">
        <v>0</v>
      </c>
      <c r="AC120" s="79">
        <f>SUM(Table84[[#This Row],[GOU 27/28]:[EF 27/28]])</f>
        <v>0</v>
      </c>
      <c r="AD120" s="79"/>
      <c r="AE120" s="79"/>
      <c r="AF120" s="84">
        <f>SUM(Table84[[#This Row],[GOU 28/29]:[EF 28/29]])</f>
        <v>0</v>
      </c>
    </row>
    <row r="121" spans="1:32" ht="40.5" hidden="1" customHeight="1" x14ac:dyDescent="0.25">
      <c r="A121" s="74">
        <v>118</v>
      </c>
      <c r="B121" s="75" t="s">
        <v>293</v>
      </c>
      <c r="C121" s="76" t="s">
        <v>294</v>
      </c>
      <c r="D121" s="77" t="s">
        <v>49</v>
      </c>
      <c r="E121" s="76" t="s">
        <v>50</v>
      </c>
      <c r="F121" s="77" t="s">
        <v>129</v>
      </c>
      <c r="G121" s="76" t="s">
        <v>130</v>
      </c>
      <c r="H121" s="76" t="s">
        <v>36</v>
      </c>
      <c r="I121" s="78">
        <v>43472</v>
      </c>
      <c r="J121" s="78" t="s">
        <v>83</v>
      </c>
      <c r="K121" s="79">
        <v>171</v>
      </c>
      <c r="L121" s="79">
        <v>54.23</v>
      </c>
      <c r="M121" s="80">
        <f>SUM(Table84[[#This Row],[G.O.U]:[External Financing (EF)]])</f>
        <v>225.23</v>
      </c>
      <c r="N121" s="80">
        <v>45.2</v>
      </c>
      <c r="O121" s="80"/>
      <c r="P121" s="80"/>
      <c r="Q121" s="80"/>
      <c r="R121" s="100">
        <v>45.2</v>
      </c>
      <c r="S121" s="79">
        <v>0</v>
      </c>
      <c r="T121" s="83">
        <f t="shared" si="1"/>
        <v>45.2</v>
      </c>
      <c r="U121" s="79">
        <v>0</v>
      </c>
      <c r="V121" s="79">
        <v>0</v>
      </c>
      <c r="W121" s="79">
        <f>SUM(Table84[[#This Row],[GOU 25/26]:[EF 25/26]])</f>
        <v>0</v>
      </c>
      <c r="X121" s="79">
        <v>0</v>
      </c>
      <c r="Y121" s="79">
        <v>0</v>
      </c>
      <c r="Z121" s="79">
        <f>SUM(Table84[[#This Row],[GOU 26/27]:[EF 26/27]])</f>
        <v>0</v>
      </c>
      <c r="AA121" s="79">
        <v>0</v>
      </c>
      <c r="AB121" s="79">
        <v>0</v>
      </c>
      <c r="AC121" s="79">
        <f>SUM(Table84[[#This Row],[GOU 27/28]:[EF 27/28]])</f>
        <v>0</v>
      </c>
      <c r="AD121" s="79"/>
      <c r="AE121" s="79"/>
      <c r="AF121" s="79">
        <f>SUM(Table84[[#This Row],[GOU 28/29]:[EF 28/29]])</f>
        <v>0</v>
      </c>
    </row>
    <row r="122" spans="1:32" ht="39" hidden="1" customHeight="1" x14ac:dyDescent="0.25">
      <c r="A122" s="74">
        <v>119</v>
      </c>
      <c r="B122" s="75" t="s">
        <v>293</v>
      </c>
      <c r="C122" s="76" t="s">
        <v>294</v>
      </c>
      <c r="D122" s="77" t="s">
        <v>49</v>
      </c>
      <c r="E122" s="76" t="s">
        <v>50</v>
      </c>
      <c r="F122" s="77" t="s">
        <v>131</v>
      </c>
      <c r="G122" s="76" t="s">
        <v>132</v>
      </c>
      <c r="H122" s="76" t="s">
        <v>36</v>
      </c>
      <c r="I122" s="78">
        <v>43472</v>
      </c>
      <c r="J122" s="78" t="s">
        <v>83</v>
      </c>
      <c r="K122" s="79">
        <v>172.73</v>
      </c>
      <c r="L122" s="79">
        <v>124.15</v>
      </c>
      <c r="M122" s="80">
        <f>SUM(Table84[[#This Row],[G.O.U]:[External Financing (EF)]])</f>
        <v>296.88</v>
      </c>
      <c r="N122" s="80">
        <v>72</v>
      </c>
      <c r="O122" s="80"/>
      <c r="P122" s="80"/>
      <c r="Q122" s="80"/>
      <c r="R122" s="100">
        <v>72</v>
      </c>
      <c r="S122" s="79">
        <v>35.6</v>
      </c>
      <c r="T122" s="83">
        <f t="shared" si="1"/>
        <v>107.6</v>
      </c>
      <c r="U122" s="79">
        <v>0</v>
      </c>
      <c r="V122" s="79">
        <v>0</v>
      </c>
      <c r="W122" s="79">
        <f>SUM(Table84[[#This Row],[GOU 25/26]:[EF 25/26]])</f>
        <v>0</v>
      </c>
      <c r="X122" s="79">
        <v>0</v>
      </c>
      <c r="Y122" s="79">
        <v>0</v>
      </c>
      <c r="Z122" s="79">
        <f>SUM(Table84[[#This Row],[GOU 26/27]:[EF 26/27]])</f>
        <v>0</v>
      </c>
      <c r="AA122" s="79">
        <v>0</v>
      </c>
      <c r="AB122" s="79">
        <v>0</v>
      </c>
      <c r="AC122" s="79">
        <f>SUM(Table84[[#This Row],[GOU 27/28]:[EF 27/28]])</f>
        <v>0</v>
      </c>
      <c r="AD122" s="79"/>
      <c r="AE122" s="79"/>
      <c r="AF122" s="84">
        <f>SUM(Table84[[#This Row],[GOU 28/29]:[EF 28/29]])</f>
        <v>0</v>
      </c>
    </row>
    <row r="123" spans="1:32" ht="30" hidden="1" x14ac:dyDescent="0.25">
      <c r="A123" s="74">
        <v>120</v>
      </c>
      <c r="B123" s="75" t="s">
        <v>293</v>
      </c>
      <c r="C123" s="76" t="s">
        <v>294</v>
      </c>
      <c r="D123" s="77" t="s">
        <v>49</v>
      </c>
      <c r="E123" s="76" t="s">
        <v>50</v>
      </c>
      <c r="F123" s="77" t="s">
        <v>133</v>
      </c>
      <c r="G123" s="76" t="s">
        <v>134</v>
      </c>
      <c r="H123" s="76" t="s">
        <v>36</v>
      </c>
      <c r="I123" s="78">
        <v>43837</v>
      </c>
      <c r="J123" s="78" t="s">
        <v>83</v>
      </c>
      <c r="K123" s="79">
        <v>120.28</v>
      </c>
      <c r="L123" s="79">
        <v>0</v>
      </c>
      <c r="M123" s="80">
        <f>SUM(Table84[[#This Row],[G.O.U]:[External Financing (EF)]])</f>
        <v>120.28</v>
      </c>
      <c r="N123" s="80">
        <v>78</v>
      </c>
      <c r="O123" s="80"/>
      <c r="P123" s="80"/>
      <c r="Q123" s="80"/>
      <c r="R123" s="100">
        <v>78</v>
      </c>
      <c r="S123" s="79">
        <v>0</v>
      </c>
      <c r="T123" s="83">
        <f t="shared" si="1"/>
        <v>78</v>
      </c>
      <c r="U123" s="79">
        <v>0</v>
      </c>
      <c r="V123" s="79">
        <v>0</v>
      </c>
      <c r="W123" s="79">
        <f>SUM(Table84[[#This Row],[GOU 25/26]:[EF 25/26]])</f>
        <v>0</v>
      </c>
      <c r="X123" s="79">
        <v>0</v>
      </c>
      <c r="Y123" s="79">
        <v>0</v>
      </c>
      <c r="Z123" s="79">
        <f>SUM(Table84[[#This Row],[GOU 26/27]:[EF 26/27]])</f>
        <v>0</v>
      </c>
      <c r="AA123" s="79">
        <v>0</v>
      </c>
      <c r="AB123" s="79">
        <v>0</v>
      </c>
      <c r="AC123" s="79">
        <f>SUM(Table84[[#This Row],[GOU 27/28]:[EF 27/28]])</f>
        <v>0</v>
      </c>
      <c r="AD123" s="79"/>
      <c r="AE123" s="79"/>
      <c r="AF123" s="84">
        <f>SUM(Table84[[#This Row],[GOU 28/29]:[EF 28/29]])</f>
        <v>0</v>
      </c>
    </row>
    <row r="124" spans="1:32" ht="30" hidden="1" x14ac:dyDescent="0.25">
      <c r="A124" s="74">
        <v>121</v>
      </c>
      <c r="B124" s="75" t="s">
        <v>293</v>
      </c>
      <c r="C124" s="76" t="s">
        <v>294</v>
      </c>
      <c r="D124" s="77" t="s">
        <v>49</v>
      </c>
      <c r="E124" s="76" t="s">
        <v>50</v>
      </c>
      <c r="F124" s="77" t="s">
        <v>137</v>
      </c>
      <c r="G124" s="76" t="s">
        <v>138</v>
      </c>
      <c r="H124" s="76" t="s">
        <v>36</v>
      </c>
      <c r="I124" s="78">
        <v>43837</v>
      </c>
      <c r="J124" s="78" t="s">
        <v>83</v>
      </c>
      <c r="K124" s="79">
        <v>201.56460000000001</v>
      </c>
      <c r="L124" s="79">
        <v>1708.9731549999999</v>
      </c>
      <c r="M124" s="80">
        <f>SUM(Table84[[#This Row],[G.O.U]:[External Financing (EF)]])</f>
        <v>1910.5377549999998</v>
      </c>
      <c r="N124" s="80">
        <v>45</v>
      </c>
      <c r="O124" s="80"/>
      <c r="P124" s="80"/>
      <c r="Q124" s="80"/>
      <c r="R124" s="100">
        <v>45</v>
      </c>
      <c r="S124" s="79">
        <v>654.79999999999995</v>
      </c>
      <c r="T124" s="83">
        <f t="shared" si="1"/>
        <v>699.8</v>
      </c>
      <c r="U124" s="79">
        <v>0</v>
      </c>
      <c r="V124" s="79">
        <v>0</v>
      </c>
      <c r="W124" s="79">
        <f>SUM(Table84[[#This Row],[GOU 25/26]:[EF 25/26]])</f>
        <v>0</v>
      </c>
      <c r="X124" s="79">
        <v>0</v>
      </c>
      <c r="Y124" s="79">
        <v>0</v>
      </c>
      <c r="Z124" s="79">
        <f>SUM(Table84[[#This Row],[GOU 26/27]:[EF 26/27]])</f>
        <v>0</v>
      </c>
      <c r="AA124" s="79">
        <v>0</v>
      </c>
      <c r="AB124" s="79">
        <v>0</v>
      </c>
      <c r="AC124" s="79">
        <f>SUM(Table84[[#This Row],[GOU 27/28]:[EF 27/28]])</f>
        <v>0</v>
      </c>
      <c r="AD124" s="79"/>
      <c r="AE124" s="79"/>
      <c r="AF124" s="84">
        <f>SUM(Table84[[#This Row],[GOU 28/29]:[EF 28/29]])</f>
        <v>0</v>
      </c>
    </row>
    <row r="125" spans="1:32" ht="30" hidden="1" x14ac:dyDescent="0.25">
      <c r="A125" s="74">
        <v>122</v>
      </c>
      <c r="B125" s="75" t="s">
        <v>293</v>
      </c>
      <c r="C125" s="76" t="s">
        <v>294</v>
      </c>
      <c r="D125" s="77" t="s">
        <v>49</v>
      </c>
      <c r="E125" s="76" t="s">
        <v>50</v>
      </c>
      <c r="F125" s="77" t="s">
        <v>141</v>
      </c>
      <c r="G125" s="76" t="s">
        <v>142</v>
      </c>
      <c r="H125" s="76" t="s">
        <v>36</v>
      </c>
      <c r="I125" s="78">
        <v>43837</v>
      </c>
      <c r="J125" s="78" t="s">
        <v>83</v>
      </c>
      <c r="K125" s="79">
        <v>55.957999700000002</v>
      </c>
      <c r="L125" s="79">
        <v>0</v>
      </c>
      <c r="M125" s="80">
        <f>SUM(Table84[[#This Row],[G.O.U]:[External Financing (EF)]])</f>
        <v>55.957999700000002</v>
      </c>
      <c r="N125" s="80">
        <v>7.9409999999999998</v>
      </c>
      <c r="O125" s="80"/>
      <c r="P125" s="80"/>
      <c r="Q125" s="80"/>
      <c r="R125" s="100">
        <v>7.9409999999999998</v>
      </c>
      <c r="S125" s="79">
        <v>0</v>
      </c>
      <c r="T125" s="83">
        <f t="shared" si="1"/>
        <v>7.9409999999999998</v>
      </c>
      <c r="U125" s="79">
        <v>0</v>
      </c>
      <c r="V125" s="79">
        <v>0</v>
      </c>
      <c r="W125" s="79">
        <f>SUM(Table84[[#This Row],[GOU 25/26]:[EF 25/26]])</f>
        <v>0</v>
      </c>
      <c r="X125" s="79">
        <v>0</v>
      </c>
      <c r="Y125" s="79">
        <v>0</v>
      </c>
      <c r="Z125" s="79">
        <f>SUM(Table84[[#This Row],[GOU 26/27]:[EF 26/27]])</f>
        <v>0</v>
      </c>
      <c r="AA125" s="79">
        <v>0</v>
      </c>
      <c r="AB125" s="79">
        <v>0</v>
      </c>
      <c r="AC125" s="79">
        <f>SUM(Table84[[#This Row],[GOU 27/28]:[EF 27/28]])</f>
        <v>0</v>
      </c>
      <c r="AD125" s="79"/>
      <c r="AE125" s="79"/>
      <c r="AF125" s="84">
        <f>SUM(Table84[[#This Row],[GOU 28/29]:[EF 28/29]])</f>
        <v>0</v>
      </c>
    </row>
    <row r="126" spans="1:32" ht="30" hidden="1" x14ac:dyDescent="0.25">
      <c r="A126" s="74">
        <v>123</v>
      </c>
      <c r="B126" s="75" t="s">
        <v>293</v>
      </c>
      <c r="C126" s="76" t="s">
        <v>294</v>
      </c>
      <c r="D126" s="77" t="s">
        <v>49</v>
      </c>
      <c r="E126" s="76" t="s">
        <v>50</v>
      </c>
      <c r="F126" s="77" t="s">
        <v>153</v>
      </c>
      <c r="G126" s="76" t="s">
        <v>154</v>
      </c>
      <c r="H126" s="76" t="s">
        <v>36</v>
      </c>
      <c r="I126" s="78">
        <v>44568</v>
      </c>
      <c r="J126" s="78" t="s">
        <v>780</v>
      </c>
      <c r="K126" s="79">
        <v>152.62</v>
      </c>
      <c r="L126" s="79">
        <v>0</v>
      </c>
      <c r="M126" s="80">
        <f>SUM(Table84[[#This Row],[G.O.U]:[External Financing (EF)]])</f>
        <v>152.62</v>
      </c>
      <c r="N126" s="80">
        <v>35.611333332999997</v>
      </c>
      <c r="O126" s="80"/>
      <c r="P126" s="80"/>
      <c r="Q126" s="80"/>
      <c r="R126" s="100">
        <v>35.611333332999997</v>
      </c>
      <c r="S126" s="79">
        <v>0</v>
      </c>
      <c r="T126" s="83">
        <f t="shared" si="1"/>
        <v>35.611333332999997</v>
      </c>
      <c r="U126" s="79">
        <v>25.163666666000001</v>
      </c>
      <c r="V126" s="79">
        <v>0</v>
      </c>
      <c r="W126" s="79">
        <f>SUM(Table84[[#This Row],[GOU 25/26]:[EF 25/26]])</f>
        <v>25.163666666000001</v>
      </c>
      <c r="X126" s="79">
        <v>0</v>
      </c>
      <c r="Y126" s="79">
        <v>0</v>
      </c>
      <c r="Z126" s="79">
        <f>SUM(Table84[[#This Row],[GOU 26/27]:[EF 26/27]])</f>
        <v>0</v>
      </c>
      <c r="AA126" s="79">
        <v>0</v>
      </c>
      <c r="AB126" s="79">
        <v>0</v>
      </c>
      <c r="AC126" s="79">
        <f>SUM(Table84[[#This Row],[GOU 27/28]:[EF 27/28]])</f>
        <v>0</v>
      </c>
      <c r="AD126" s="79"/>
      <c r="AE126" s="79"/>
      <c r="AF126" s="84">
        <f>SUM(Table84[[#This Row],[GOU 28/29]:[EF 28/29]])</f>
        <v>0</v>
      </c>
    </row>
    <row r="127" spans="1:32" ht="30" hidden="1" x14ac:dyDescent="0.25">
      <c r="A127" s="74">
        <v>124</v>
      </c>
      <c r="B127" s="75" t="s">
        <v>293</v>
      </c>
      <c r="C127" s="76" t="s">
        <v>294</v>
      </c>
      <c r="D127" s="77" t="s">
        <v>49</v>
      </c>
      <c r="E127" s="76" t="s">
        <v>50</v>
      </c>
      <c r="F127" s="77" t="s">
        <v>155</v>
      </c>
      <c r="G127" s="76" t="s">
        <v>156</v>
      </c>
      <c r="H127" s="76" t="s">
        <v>36</v>
      </c>
      <c r="I127" s="78">
        <v>44933</v>
      </c>
      <c r="J127" s="78" t="s">
        <v>86</v>
      </c>
      <c r="K127" s="79">
        <v>130.5</v>
      </c>
      <c r="L127" s="79">
        <v>0</v>
      </c>
      <c r="M127" s="80">
        <f>SUM(Table84[[#This Row],[G.O.U]:[External Financing (EF)]])</f>
        <v>130.5</v>
      </c>
      <c r="N127" s="80">
        <v>25.3</v>
      </c>
      <c r="O127" s="80"/>
      <c r="P127" s="80"/>
      <c r="Q127" s="80"/>
      <c r="R127" s="100">
        <v>25.3</v>
      </c>
      <c r="S127" s="79">
        <v>0</v>
      </c>
      <c r="T127" s="83">
        <f t="shared" si="1"/>
        <v>25.3</v>
      </c>
      <c r="U127" s="79">
        <v>25.3</v>
      </c>
      <c r="V127" s="79">
        <v>0</v>
      </c>
      <c r="W127" s="79">
        <f>SUM(Table84[[#This Row],[GOU 25/26]:[EF 25/26]])</f>
        <v>25.3</v>
      </c>
      <c r="X127" s="79">
        <v>28.3</v>
      </c>
      <c r="Y127" s="79">
        <v>0</v>
      </c>
      <c r="Z127" s="79">
        <f>SUM(Table84[[#This Row],[GOU 26/27]:[EF 26/27]])</f>
        <v>28.3</v>
      </c>
      <c r="AA127" s="79">
        <v>23.3</v>
      </c>
      <c r="AB127" s="79">
        <v>0</v>
      </c>
      <c r="AC127" s="79">
        <f>SUM(Table84[[#This Row],[GOU 27/28]:[EF 27/28]])</f>
        <v>23.3</v>
      </c>
      <c r="AD127" s="79">
        <v>28.3</v>
      </c>
      <c r="AE127" s="79"/>
      <c r="AF127" s="84">
        <f>SUM(Table84[[#This Row],[GOU 28/29]:[EF 28/29]])</f>
        <v>28.3</v>
      </c>
    </row>
    <row r="128" spans="1:32" ht="30" hidden="1" x14ac:dyDescent="0.25">
      <c r="A128" s="74">
        <v>125</v>
      </c>
      <c r="B128" s="75" t="s">
        <v>293</v>
      </c>
      <c r="C128" s="76" t="s">
        <v>294</v>
      </c>
      <c r="D128" s="77" t="s">
        <v>295</v>
      </c>
      <c r="E128" s="76" t="s">
        <v>296</v>
      </c>
      <c r="F128" s="77" t="s">
        <v>297</v>
      </c>
      <c r="G128" s="76" t="s">
        <v>298</v>
      </c>
      <c r="H128" s="76" t="s">
        <v>36</v>
      </c>
      <c r="I128" s="78">
        <v>41646</v>
      </c>
      <c r="J128" s="78" t="s">
        <v>778</v>
      </c>
      <c r="K128" s="79">
        <v>19.899999999999999</v>
      </c>
      <c r="L128" s="79">
        <v>0</v>
      </c>
      <c r="M128" s="80">
        <f>SUM(Table84[[#This Row],[G.O.U]:[External Financing (EF)]])</f>
        <v>19.899999999999999</v>
      </c>
      <c r="N128" s="80">
        <v>0.97</v>
      </c>
      <c r="O128" s="80"/>
      <c r="P128" s="80"/>
      <c r="Q128" s="80"/>
      <c r="R128" s="100">
        <v>1</v>
      </c>
      <c r="S128" s="79">
        <v>0</v>
      </c>
      <c r="T128" s="83">
        <f t="shared" si="1"/>
        <v>0.97</v>
      </c>
      <c r="U128" s="79">
        <v>0</v>
      </c>
      <c r="V128" s="79">
        <v>0</v>
      </c>
      <c r="W128" s="79">
        <f>SUM(Table84[[#This Row],[GOU 25/26]:[EF 25/26]])</f>
        <v>0</v>
      </c>
      <c r="X128" s="79">
        <v>0</v>
      </c>
      <c r="Y128" s="79">
        <v>0</v>
      </c>
      <c r="Z128" s="79">
        <f>SUM(Table84[[#This Row],[GOU 26/27]:[EF 26/27]])</f>
        <v>0</v>
      </c>
      <c r="AA128" s="79">
        <v>0</v>
      </c>
      <c r="AB128" s="79">
        <v>0</v>
      </c>
      <c r="AC128" s="79">
        <f>SUM(Table84[[#This Row],[GOU 27/28]:[EF 27/28]])</f>
        <v>0</v>
      </c>
      <c r="AD128" s="79"/>
      <c r="AE128" s="79"/>
      <c r="AF128" s="84">
        <f>SUM(Table84[[#This Row],[GOU 28/29]:[EF 28/29]])</f>
        <v>0</v>
      </c>
    </row>
    <row r="129" spans="1:32" ht="30" hidden="1" x14ac:dyDescent="0.25">
      <c r="A129" s="74">
        <v>126</v>
      </c>
      <c r="B129" s="75" t="s">
        <v>293</v>
      </c>
      <c r="C129" s="76" t="s">
        <v>294</v>
      </c>
      <c r="D129" s="77" t="s">
        <v>295</v>
      </c>
      <c r="E129" s="76" t="s">
        <v>296</v>
      </c>
      <c r="F129" s="77" t="s">
        <v>299</v>
      </c>
      <c r="G129" s="76" t="s">
        <v>300</v>
      </c>
      <c r="H129" s="76" t="s">
        <v>36</v>
      </c>
      <c r="I129" s="78">
        <v>42742</v>
      </c>
      <c r="J129" s="78" t="s">
        <v>778</v>
      </c>
      <c r="K129" s="79">
        <v>20.696000000000002</v>
      </c>
      <c r="L129" s="79">
        <v>53.7</v>
      </c>
      <c r="M129" s="80">
        <f>SUM(Table84[[#This Row],[G.O.U]:[External Financing (EF)]])</f>
        <v>74.396000000000001</v>
      </c>
      <c r="N129" s="80">
        <v>15.033892148</v>
      </c>
      <c r="O129" s="80"/>
      <c r="P129" s="80">
        <v>6.6850719999999999</v>
      </c>
      <c r="Q129" s="80">
        <v>8.1628201479999998</v>
      </c>
      <c r="R129" s="80">
        <v>0.186</v>
      </c>
      <c r="S129" s="79">
        <v>29.283917079999998</v>
      </c>
      <c r="T129" s="83">
        <f t="shared" si="1"/>
        <v>44.317809228000002</v>
      </c>
      <c r="U129" s="79">
        <v>0</v>
      </c>
      <c r="V129" s="79">
        <v>0</v>
      </c>
      <c r="W129" s="79">
        <f>SUM(Table84[[#This Row],[GOU 25/26]:[EF 25/26]])</f>
        <v>0</v>
      </c>
      <c r="X129" s="79">
        <v>0</v>
      </c>
      <c r="Y129" s="79">
        <v>0</v>
      </c>
      <c r="Z129" s="79">
        <f>SUM(Table84[[#This Row],[GOU 26/27]:[EF 26/27]])</f>
        <v>0</v>
      </c>
      <c r="AA129" s="79">
        <v>0</v>
      </c>
      <c r="AB129" s="79">
        <v>0</v>
      </c>
      <c r="AC129" s="79">
        <f>SUM(Table84[[#This Row],[GOU 27/28]:[EF 27/28]])</f>
        <v>0</v>
      </c>
      <c r="AD129" s="79"/>
      <c r="AE129" s="79"/>
      <c r="AF129" s="84">
        <f>SUM(Table84[[#This Row],[GOU 28/29]:[EF 28/29]])</f>
        <v>0</v>
      </c>
    </row>
    <row r="130" spans="1:32" ht="30" hidden="1" x14ac:dyDescent="0.25">
      <c r="A130" s="74">
        <v>127</v>
      </c>
      <c r="B130" s="75" t="s">
        <v>293</v>
      </c>
      <c r="C130" s="76" t="s">
        <v>294</v>
      </c>
      <c r="D130" s="77" t="s">
        <v>295</v>
      </c>
      <c r="E130" s="76" t="s">
        <v>296</v>
      </c>
      <c r="F130" s="77" t="s">
        <v>301</v>
      </c>
      <c r="G130" s="76" t="s">
        <v>302</v>
      </c>
      <c r="H130" s="76" t="s">
        <v>39</v>
      </c>
      <c r="I130" s="78">
        <v>43837</v>
      </c>
      <c r="J130" s="78" t="s">
        <v>778</v>
      </c>
      <c r="K130" s="79">
        <v>26.6</v>
      </c>
      <c r="L130" s="79">
        <v>0</v>
      </c>
      <c r="M130" s="80">
        <f>SUM(Table84[[#This Row],[G.O.U]:[External Financing (EF)]])</f>
        <v>26.6</v>
      </c>
      <c r="N130" s="80">
        <v>7.7396200000000004</v>
      </c>
      <c r="O130" s="80"/>
      <c r="P130" s="80"/>
      <c r="Q130" s="80">
        <v>7.5296200000000004</v>
      </c>
      <c r="R130" s="80">
        <v>0.21</v>
      </c>
      <c r="S130" s="79">
        <v>0</v>
      </c>
      <c r="T130" s="83">
        <f t="shared" si="1"/>
        <v>7.7396200000000004</v>
      </c>
      <c r="U130" s="79">
        <v>0</v>
      </c>
      <c r="V130" s="79">
        <v>0</v>
      </c>
      <c r="W130" s="79">
        <f>SUM(Table84[[#This Row],[GOU 25/26]:[EF 25/26]])</f>
        <v>0</v>
      </c>
      <c r="X130" s="79">
        <v>0</v>
      </c>
      <c r="Y130" s="79">
        <v>0</v>
      </c>
      <c r="Z130" s="79">
        <f>SUM(Table84[[#This Row],[GOU 26/27]:[EF 26/27]])</f>
        <v>0</v>
      </c>
      <c r="AA130" s="79">
        <v>0</v>
      </c>
      <c r="AB130" s="79">
        <v>0</v>
      </c>
      <c r="AC130" s="79">
        <f>SUM(Table84[[#This Row],[GOU 27/28]:[EF 27/28]])</f>
        <v>0</v>
      </c>
      <c r="AD130" s="79"/>
      <c r="AE130" s="79"/>
      <c r="AF130" s="84">
        <f>SUM(Table84[[#This Row],[GOU 28/29]:[EF 28/29]])</f>
        <v>0</v>
      </c>
    </row>
    <row r="131" spans="1:32" ht="30" hidden="1" x14ac:dyDescent="0.25">
      <c r="A131" s="74">
        <v>128</v>
      </c>
      <c r="B131" s="75" t="s">
        <v>293</v>
      </c>
      <c r="C131" s="76" t="s">
        <v>294</v>
      </c>
      <c r="D131" s="77" t="s">
        <v>295</v>
      </c>
      <c r="E131" s="76" t="s">
        <v>296</v>
      </c>
      <c r="F131" s="77" t="s">
        <v>303</v>
      </c>
      <c r="G131" s="76" t="s">
        <v>304</v>
      </c>
      <c r="H131" s="76" t="s">
        <v>36</v>
      </c>
      <c r="I131" s="78">
        <v>43837</v>
      </c>
      <c r="J131" s="78" t="s">
        <v>778</v>
      </c>
      <c r="K131" s="79">
        <v>79.5</v>
      </c>
      <c r="L131" s="79">
        <v>568.5</v>
      </c>
      <c r="M131" s="80">
        <f>SUM(Table84[[#This Row],[G.O.U]:[External Financing (EF)]])</f>
        <v>648</v>
      </c>
      <c r="N131" s="80">
        <v>7.65</v>
      </c>
      <c r="O131" s="80"/>
      <c r="P131" s="80">
        <v>3.3250000000000002</v>
      </c>
      <c r="Q131" s="80">
        <v>3.3250000000000002</v>
      </c>
      <c r="R131" s="80">
        <v>1</v>
      </c>
      <c r="S131" s="79">
        <v>163.74279799999999</v>
      </c>
      <c r="T131" s="83">
        <f t="shared" si="1"/>
        <v>171.392798</v>
      </c>
      <c r="U131" s="79">
        <v>0</v>
      </c>
      <c r="V131" s="79">
        <v>0</v>
      </c>
      <c r="W131" s="79">
        <f>SUM(Table84[[#This Row],[GOU 25/26]:[EF 25/26]])</f>
        <v>0</v>
      </c>
      <c r="X131" s="79">
        <v>0</v>
      </c>
      <c r="Y131" s="79">
        <v>0</v>
      </c>
      <c r="Z131" s="79">
        <f>SUM(Table84[[#This Row],[GOU 26/27]:[EF 26/27]])</f>
        <v>0</v>
      </c>
      <c r="AA131" s="79">
        <v>0</v>
      </c>
      <c r="AB131" s="79">
        <v>0</v>
      </c>
      <c r="AC131" s="79">
        <f>SUM(Table84[[#This Row],[GOU 27/28]:[EF 27/28]])</f>
        <v>0</v>
      </c>
      <c r="AD131" s="79"/>
      <c r="AE131" s="79"/>
      <c r="AF131" s="84">
        <f>SUM(Table84[[#This Row],[GOU 28/29]:[EF 28/29]])</f>
        <v>0</v>
      </c>
    </row>
    <row r="132" spans="1:32" ht="30" hidden="1" x14ac:dyDescent="0.25">
      <c r="A132" s="74">
        <v>129</v>
      </c>
      <c r="B132" s="75" t="s">
        <v>293</v>
      </c>
      <c r="C132" s="76" t="s">
        <v>294</v>
      </c>
      <c r="D132" s="77" t="s">
        <v>295</v>
      </c>
      <c r="E132" s="76" t="s">
        <v>296</v>
      </c>
      <c r="F132" s="94" t="s">
        <v>2398</v>
      </c>
      <c r="G132" s="76" t="s">
        <v>2400</v>
      </c>
      <c r="H132" s="76" t="s">
        <v>36</v>
      </c>
      <c r="I132" s="78">
        <v>44933</v>
      </c>
      <c r="J132" s="78" t="s">
        <v>781</v>
      </c>
      <c r="K132" s="79"/>
      <c r="L132" s="79">
        <v>187.38788238500001</v>
      </c>
      <c r="M132" s="80">
        <f>SUM(Table84[[#This Row],[G.O.U]:[External Financing (EF)]])</f>
        <v>187.38788238500001</v>
      </c>
      <c r="N132" s="80">
        <v>0</v>
      </c>
      <c r="O132" s="80"/>
      <c r="P132" s="80"/>
      <c r="Q132" s="80"/>
      <c r="R132" s="80"/>
      <c r="S132" s="79">
        <v>11.9833</v>
      </c>
      <c r="T132" s="83">
        <f t="shared" ref="T132:T195" si="2">SUM(N132,S132)</f>
        <v>11.9833</v>
      </c>
      <c r="U132" s="79">
        <v>0</v>
      </c>
      <c r="V132" s="79">
        <v>23.278600000000001</v>
      </c>
      <c r="W132" s="79">
        <f>SUM(Table84[[#This Row],[GOU 25/26]:[EF 25/26]])</f>
        <v>23.278600000000001</v>
      </c>
      <c r="X132" s="79">
        <v>0</v>
      </c>
      <c r="Y132" s="79">
        <v>34.917900000000003</v>
      </c>
      <c r="Z132" s="79">
        <f>SUM(Table84[[#This Row],[GOU 26/27]:[EF 26/27]])</f>
        <v>34.917900000000003</v>
      </c>
      <c r="AA132" s="79">
        <v>0</v>
      </c>
      <c r="AB132" s="79">
        <v>29.09825</v>
      </c>
      <c r="AC132" s="79">
        <f>SUM(Table84[[#This Row],[GOU 27/28]:[EF 27/28]])</f>
        <v>29.09825</v>
      </c>
      <c r="AD132" s="79"/>
      <c r="AE132" s="79"/>
      <c r="AF132" s="79">
        <f>SUM(Table84[[#This Row],[GOU 28/29]:[EF 28/29]])</f>
        <v>0</v>
      </c>
    </row>
    <row r="133" spans="1:32" ht="30" hidden="1" x14ac:dyDescent="0.25">
      <c r="A133" s="74">
        <v>130</v>
      </c>
      <c r="B133" s="75" t="s">
        <v>293</v>
      </c>
      <c r="C133" s="76" t="s">
        <v>294</v>
      </c>
      <c r="D133" s="77" t="s">
        <v>295</v>
      </c>
      <c r="E133" s="76" t="s">
        <v>296</v>
      </c>
      <c r="F133" s="94" t="s">
        <v>2399</v>
      </c>
      <c r="G133" s="76" t="s">
        <v>2401</v>
      </c>
      <c r="H133" s="76" t="s">
        <v>36</v>
      </c>
      <c r="I133" s="78">
        <v>44933</v>
      </c>
      <c r="J133" s="78" t="s">
        <v>781</v>
      </c>
      <c r="K133" s="79">
        <v>50.425555068087696</v>
      </c>
      <c r="L133" s="79"/>
      <c r="M133" s="80">
        <f>SUM(Table84[[#This Row],[G.O.U]:[External Financing (EF)]])</f>
        <v>50.425555068087696</v>
      </c>
      <c r="N133" s="80">
        <v>17.760000000000002</v>
      </c>
      <c r="O133" s="80"/>
      <c r="P133" s="80">
        <v>0.5</v>
      </c>
      <c r="Q133" s="80">
        <v>17.079999999999998</v>
      </c>
      <c r="R133" s="80">
        <v>0.18</v>
      </c>
      <c r="S133" s="79">
        <v>0</v>
      </c>
      <c r="T133" s="83">
        <f t="shared" si="2"/>
        <v>17.760000000000002</v>
      </c>
      <c r="U133" s="79">
        <v>11.08</v>
      </c>
      <c r="V133" s="79">
        <v>0</v>
      </c>
      <c r="W133" s="79">
        <f>SUM(Table84[[#This Row],[GOU 25/26]:[EF 25/26]])</f>
        <v>11.08</v>
      </c>
      <c r="X133" s="79"/>
      <c r="Y133" s="79">
        <v>0</v>
      </c>
      <c r="Z133" s="79">
        <f>SUM(Table84[[#This Row],[GOU 26/27]:[EF 26/27]])</f>
        <v>0</v>
      </c>
      <c r="AA133" s="79"/>
      <c r="AB133" s="79"/>
      <c r="AC133" s="79">
        <f>SUM(Table84[[#This Row],[GOU 27/28]:[EF 27/28]])</f>
        <v>0</v>
      </c>
      <c r="AD133" s="79"/>
      <c r="AE133" s="79"/>
      <c r="AF133" s="79">
        <f>SUM(Table84[[#This Row],[GOU 28/29]:[EF 28/29]])</f>
        <v>0</v>
      </c>
    </row>
    <row r="134" spans="1:32" ht="30" hidden="1" x14ac:dyDescent="0.25">
      <c r="A134" s="74">
        <v>131</v>
      </c>
      <c r="B134" s="75" t="s">
        <v>293</v>
      </c>
      <c r="C134" s="76" t="s">
        <v>294</v>
      </c>
      <c r="D134" s="77" t="s">
        <v>305</v>
      </c>
      <c r="E134" s="76" t="s">
        <v>306</v>
      </c>
      <c r="F134" s="77" t="s">
        <v>307</v>
      </c>
      <c r="G134" s="76" t="s">
        <v>308</v>
      </c>
      <c r="H134" s="76" t="s">
        <v>36</v>
      </c>
      <c r="I134" s="78">
        <v>40915</v>
      </c>
      <c r="J134" s="78" t="s">
        <v>778</v>
      </c>
      <c r="K134" s="79">
        <v>501.995219072</v>
      </c>
      <c r="L134" s="79">
        <v>114.936561064</v>
      </c>
      <c r="M134" s="80">
        <f>SUM(Table84[[#This Row],[G.O.U]:[External Financing (EF)]])</f>
        <v>616.93178013600004</v>
      </c>
      <c r="N134" s="80">
        <v>27.146999999999998</v>
      </c>
      <c r="O134" s="80"/>
      <c r="P134" s="80"/>
      <c r="Q134" s="80"/>
      <c r="R134" s="100">
        <v>27.146999999999998</v>
      </c>
      <c r="S134" s="79">
        <v>32.045000000000002</v>
      </c>
      <c r="T134" s="83">
        <f t="shared" si="2"/>
        <v>59.192</v>
      </c>
      <c r="U134" s="79">
        <v>0</v>
      </c>
      <c r="V134" s="79">
        <v>0</v>
      </c>
      <c r="W134" s="79">
        <f>SUM(Table84[[#This Row],[GOU 25/26]:[EF 25/26]])</f>
        <v>0</v>
      </c>
      <c r="X134" s="79">
        <v>0</v>
      </c>
      <c r="Y134" s="79">
        <v>0</v>
      </c>
      <c r="Z134" s="79">
        <f>SUM(Table84[[#This Row],[GOU 26/27]:[EF 26/27]])</f>
        <v>0</v>
      </c>
      <c r="AA134" s="79">
        <v>0</v>
      </c>
      <c r="AB134" s="79">
        <v>0</v>
      </c>
      <c r="AC134" s="79">
        <f>SUM(Table84[[#This Row],[GOU 27/28]:[EF 27/28]])</f>
        <v>0</v>
      </c>
      <c r="AD134" s="79"/>
      <c r="AE134" s="79"/>
      <c r="AF134" s="84">
        <f>SUM(Table84[[#This Row],[GOU 28/29]:[EF 28/29]])</f>
        <v>0</v>
      </c>
    </row>
    <row r="135" spans="1:32" ht="30" hidden="1" x14ac:dyDescent="0.25">
      <c r="A135" s="74">
        <v>132</v>
      </c>
      <c r="B135" s="75" t="s">
        <v>293</v>
      </c>
      <c r="C135" s="76" t="s">
        <v>294</v>
      </c>
      <c r="D135" s="77" t="s">
        <v>305</v>
      </c>
      <c r="E135" s="76" t="s">
        <v>306</v>
      </c>
      <c r="F135" s="77" t="s">
        <v>309</v>
      </c>
      <c r="G135" s="76" t="s">
        <v>310</v>
      </c>
      <c r="H135" s="76" t="s">
        <v>39</v>
      </c>
      <c r="I135" s="78">
        <v>43837</v>
      </c>
      <c r="J135" s="78" t="s">
        <v>778</v>
      </c>
      <c r="K135" s="79">
        <v>75</v>
      </c>
      <c r="L135" s="79">
        <v>0</v>
      </c>
      <c r="M135" s="80">
        <f>SUM(Table84[[#This Row],[G.O.U]:[External Financing (EF)]])</f>
        <v>75</v>
      </c>
      <c r="N135" s="80">
        <v>0.27243923199999998</v>
      </c>
      <c r="O135" s="80"/>
      <c r="P135" s="80"/>
      <c r="Q135" s="80"/>
      <c r="R135" s="100">
        <v>0.27243923199999998</v>
      </c>
      <c r="S135" s="79">
        <v>0</v>
      </c>
      <c r="T135" s="83">
        <f t="shared" si="2"/>
        <v>0.27243923199999998</v>
      </c>
      <c r="U135" s="79">
        <v>0</v>
      </c>
      <c r="V135" s="79">
        <v>0</v>
      </c>
      <c r="W135" s="79">
        <f>SUM(Table84[[#This Row],[GOU 25/26]:[EF 25/26]])</f>
        <v>0</v>
      </c>
      <c r="X135" s="79">
        <v>0</v>
      </c>
      <c r="Y135" s="79">
        <v>0</v>
      </c>
      <c r="Z135" s="79">
        <f>SUM(Table84[[#This Row],[GOU 26/27]:[EF 26/27]])</f>
        <v>0</v>
      </c>
      <c r="AA135" s="79">
        <v>0</v>
      </c>
      <c r="AB135" s="79">
        <v>0</v>
      </c>
      <c r="AC135" s="79">
        <f>SUM(Table84[[#This Row],[GOU 27/28]:[EF 27/28]])</f>
        <v>0</v>
      </c>
      <c r="AD135" s="79"/>
      <c r="AE135" s="79"/>
      <c r="AF135" s="84">
        <f>SUM(Table84[[#This Row],[GOU 28/29]:[EF 28/29]])</f>
        <v>0</v>
      </c>
    </row>
    <row r="136" spans="1:32" ht="45" hidden="1" x14ac:dyDescent="0.25">
      <c r="A136" s="74">
        <v>133</v>
      </c>
      <c r="B136" s="75" t="s">
        <v>293</v>
      </c>
      <c r="C136" s="76" t="s">
        <v>294</v>
      </c>
      <c r="D136" s="77" t="s">
        <v>305</v>
      </c>
      <c r="E136" s="76" t="s">
        <v>306</v>
      </c>
      <c r="F136" s="77" t="s">
        <v>311</v>
      </c>
      <c r="G136" s="76" t="s">
        <v>312</v>
      </c>
      <c r="H136" s="76" t="s">
        <v>181</v>
      </c>
      <c r="I136" s="78">
        <v>44568</v>
      </c>
      <c r="J136" s="78" t="s">
        <v>780</v>
      </c>
      <c r="K136" s="79">
        <v>0</v>
      </c>
      <c r="L136" s="79">
        <v>713.36</v>
      </c>
      <c r="M136" s="80">
        <f>SUM(Table84[[#This Row],[G.O.U]:[External Financing (EF)]])</f>
        <v>713.36</v>
      </c>
      <c r="N136" s="80">
        <v>0</v>
      </c>
      <c r="O136" s="80"/>
      <c r="P136" s="80"/>
      <c r="Q136" s="80"/>
      <c r="R136" s="80"/>
      <c r="S136" s="79">
        <v>57.35</v>
      </c>
      <c r="T136" s="83">
        <f t="shared" si="2"/>
        <v>57.35</v>
      </c>
      <c r="U136" s="79">
        <v>0</v>
      </c>
      <c r="V136" s="79">
        <v>0</v>
      </c>
      <c r="W136" s="79">
        <f>SUM(Table84[[#This Row],[GOU 25/26]:[EF 25/26]])</f>
        <v>0</v>
      </c>
      <c r="X136" s="79">
        <v>0</v>
      </c>
      <c r="Y136" s="79">
        <v>0</v>
      </c>
      <c r="Z136" s="79">
        <f>SUM(Table84[[#This Row],[GOU 26/27]:[EF 26/27]])</f>
        <v>0</v>
      </c>
      <c r="AA136" s="79">
        <v>0</v>
      </c>
      <c r="AB136" s="79">
        <v>0</v>
      </c>
      <c r="AC136" s="79">
        <f>SUM(Table84[[#This Row],[GOU 27/28]:[EF 27/28]])</f>
        <v>0</v>
      </c>
      <c r="AD136" s="79"/>
      <c r="AE136" s="79"/>
      <c r="AF136" s="84">
        <f>SUM(Table84[[#This Row],[GOU 28/29]:[EF 28/29]])</f>
        <v>0</v>
      </c>
    </row>
    <row r="137" spans="1:32" ht="30" hidden="1" x14ac:dyDescent="0.25">
      <c r="A137" s="74">
        <v>134</v>
      </c>
      <c r="B137" s="75" t="s">
        <v>293</v>
      </c>
      <c r="C137" s="76" t="s">
        <v>294</v>
      </c>
      <c r="D137" s="77" t="s">
        <v>313</v>
      </c>
      <c r="E137" s="76" t="s">
        <v>314</v>
      </c>
      <c r="F137" s="77" t="s">
        <v>315</v>
      </c>
      <c r="G137" s="76" t="s">
        <v>316</v>
      </c>
      <c r="H137" s="76" t="s">
        <v>39</v>
      </c>
      <c r="I137" s="78">
        <v>43837</v>
      </c>
      <c r="J137" s="78" t="s">
        <v>778</v>
      </c>
      <c r="K137" s="79">
        <v>6</v>
      </c>
      <c r="L137" s="79">
        <v>0</v>
      </c>
      <c r="M137" s="80">
        <f>SUM(Table84[[#This Row],[G.O.U]:[External Financing (EF)]])</f>
        <v>6</v>
      </c>
      <c r="N137" s="80">
        <v>0.94</v>
      </c>
      <c r="O137" s="80"/>
      <c r="P137" s="80"/>
      <c r="Q137" s="80"/>
      <c r="R137" s="100">
        <v>0.94</v>
      </c>
      <c r="S137" s="79">
        <v>0</v>
      </c>
      <c r="T137" s="83">
        <f t="shared" si="2"/>
        <v>0.94</v>
      </c>
      <c r="U137" s="79">
        <v>0</v>
      </c>
      <c r="V137" s="79">
        <v>0</v>
      </c>
      <c r="W137" s="79">
        <f>SUM(Table84[[#This Row],[GOU 25/26]:[EF 25/26]])</f>
        <v>0</v>
      </c>
      <c r="X137" s="79">
        <v>0</v>
      </c>
      <c r="Y137" s="79">
        <v>0</v>
      </c>
      <c r="Z137" s="79">
        <f>SUM(Table84[[#This Row],[GOU 26/27]:[EF 26/27]])</f>
        <v>0</v>
      </c>
      <c r="AA137" s="79">
        <v>0</v>
      </c>
      <c r="AB137" s="79">
        <v>0</v>
      </c>
      <c r="AC137" s="79">
        <f>SUM(Table84[[#This Row],[GOU 27/28]:[EF 27/28]])</f>
        <v>0</v>
      </c>
      <c r="AD137" s="79"/>
      <c r="AE137" s="79"/>
      <c r="AF137" s="84">
        <f>SUM(Table84[[#This Row],[GOU 28/29]:[EF 28/29]])</f>
        <v>0</v>
      </c>
    </row>
    <row r="138" spans="1:32" ht="30" hidden="1" x14ac:dyDescent="0.25">
      <c r="A138" s="74">
        <v>135</v>
      </c>
      <c r="B138" s="75" t="s">
        <v>293</v>
      </c>
      <c r="C138" s="76" t="s">
        <v>294</v>
      </c>
      <c r="D138" s="77" t="s">
        <v>317</v>
      </c>
      <c r="E138" s="76" t="s">
        <v>318</v>
      </c>
      <c r="F138" s="77" t="s">
        <v>319</v>
      </c>
      <c r="G138" s="76" t="s">
        <v>320</v>
      </c>
      <c r="H138" s="76" t="s">
        <v>39</v>
      </c>
      <c r="I138" s="78">
        <v>43837</v>
      </c>
      <c r="J138" s="78" t="s">
        <v>778</v>
      </c>
      <c r="K138" s="79">
        <v>22.3</v>
      </c>
      <c r="L138" s="79">
        <v>0</v>
      </c>
      <c r="M138" s="80">
        <f>SUM(Table84[[#This Row],[G.O.U]:[External Financing (EF)]])</f>
        <v>22.3</v>
      </c>
      <c r="N138" s="80">
        <v>3.3740000000000001</v>
      </c>
      <c r="O138" s="80"/>
      <c r="P138" s="80"/>
      <c r="Q138" s="80"/>
      <c r="R138" s="100">
        <v>3.3740000000000001</v>
      </c>
      <c r="S138" s="79">
        <v>0</v>
      </c>
      <c r="T138" s="83">
        <f t="shared" si="2"/>
        <v>3.3740000000000001</v>
      </c>
      <c r="U138" s="79">
        <v>0</v>
      </c>
      <c r="V138" s="79">
        <v>0</v>
      </c>
      <c r="W138" s="79">
        <f>SUM(Table84[[#This Row],[GOU 25/26]:[EF 25/26]])</f>
        <v>0</v>
      </c>
      <c r="X138" s="79">
        <v>0</v>
      </c>
      <c r="Y138" s="79">
        <v>0</v>
      </c>
      <c r="Z138" s="79">
        <f>SUM(Table84[[#This Row],[GOU 26/27]:[EF 26/27]])</f>
        <v>0</v>
      </c>
      <c r="AA138" s="79">
        <v>0</v>
      </c>
      <c r="AB138" s="79">
        <v>0</v>
      </c>
      <c r="AC138" s="79">
        <f>SUM(Table84[[#This Row],[GOU 27/28]:[EF 27/28]])</f>
        <v>0</v>
      </c>
      <c r="AD138" s="79"/>
      <c r="AE138" s="79"/>
      <c r="AF138" s="84">
        <f>SUM(Table84[[#This Row],[GOU 28/29]:[EF 28/29]])</f>
        <v>0</v>
      </c>
    </row>
    <row r="139" spans="1:32" ht="30" hidden="1" x14ac:dyDescent="0.25">
      <c r="A139" s="74">
        <v>136</v>
      </c>
      <c r="B139" s="75" t="s">
        <v>293</v>
      </c>
      <c r="C139" s="76" t="s">
        <v>294</v>
      </c>
      <c r="D139" s="77" t="s">
        <v>321</v>
      </c>
      <c r="E139" s="76" t="s">
        <v>322</v>
      </c>
      <c r="F139" s="77" t="s">
        <v>323</v>
      </c>
      <c r="G139" s="76" t="s">
        <v>324</v>
      </c>
      <c r="H139" s="76" t="s">
        <v>39</v>
      </c>
      <c r="I139" s="78">
        <v>43837</v>
      </c>
      <c r="J139" s="78" t="s">
        <v>778</v>
      </c>
      <c r="K139" s="79">
        <v>5.6550000000000002</v>
      </c>
      <c r="L139" s="79">
        <v>0</v>
      </c>
      <c r="M139" s="80">
        <f>SUM(Table84[[#This Row],[G.O.U]:[External Financing (EF)]])</f>
        <v>5.6550000000000002</v>
      </c>
      <c r="N139" s="80">
        <v>1.131</v>
      </c>
      <c r="O139" s="80"/>
      <c r="P139" s="80"/>
      <c r="Q139" s="80"/>
      <c r="R139" s="100">
        <v>1.131</v>
      </c>
      <c r="S139" s="79">
        <v>0</v>
      </c>
      <c r="T139" s="83">
        <f t="shared" si="2"/>
        <v>1.131</v>
      </c>
      <c r="U139" s="79">
        <v>0</v>
      </c>
      <c r="V139" s="79">
        <v>0</v>
      </c>
      <c r="W139" s="79">
        <f>SUM(Table84[[#This Row],[GOU 25/26]:[EF 25/26]])</f>
        <v>0</v>
      </c>
      <c r="X139" s="79">
        <v>0</v>
      </c>
      <c r="Y139" s="79">
        <v>0</v>
      </c>
      <c r="Z139" s="79">
        <f>SUM(Table84[[#This Row],[GOU 26/27]:[EF 26/27]])</f>
        <v>0</v>
      </c>
      <c r="AA139" s="79">
        <v>0</v>
      </c>
      <c r="AB139" s="79">
        <v>0</v>
      </c>
      <c r="AC139" s="79">
        <f>SUM(Table84[[#This Row],[GOU 27/28]:[EF 27/28]])</f>
        <v>0</v>
      </c>
      <c r="AD139" s="79"/>
      <c r="AE139" s="79"/>
      <c r="AF139" s="84">
        <f>SUM(Table84[[#This Row],[GOU 28/29]:[EF 28/29]])</f>
        <v>0</v>
      </c>
    </row>
    <row r="140" spans="1:32" ht="30" hidden="1" x14ac:dyDescent="0.25">
      <c r="A140" s="74">
        <v>137</v>
      </c>
      <c r="B140" s="75" t="s">
        <v>293</v>
      </c>
      <c r="C140" s="76" t="s">
        <v>294</v>
      </c>
      <c r="D140" s="77" t="s">
        <v>325</v>
      </c>
      <c r="E140" s="76" t="s">
        <v>326</v>
      </c>
      <c r="F140" s="77" t="s">
        <v>327</v>
      </c>
      <c r="G140" s="76" t="s">
        <v>328</v>
      </c>
      <c r="H140" s="76" t="s">
        <v>39</v>
      </c>
      <c r="I140" s="78">
        <v>43837</v>
      </c>
      <c r="J140" s="78" t="s">
        <v>778</v>
      </c>
      <c r="K140" s="79">
        <v>39.267000000000003</v>
      </c>
      <c r="L140" s="79">
        <v>0</v>
      </c>
      <c r="M140" s="80">
        <f>SUM(Table84[[#This Row],[G.O.U]:[External Financing (EF)]])</f>
        <v>39.267000000000003</v>
      </c>
      <c r="N140" s="80">
        <v>4.7742000000000004</v>
      </c>
      <c r="O140" s="80"/>
      <c r="P140" s="80"/>
      <c r="Q140" s="80"/>
      <c r="R140" s="100">
        <v>4.7742000000000004</v>
      </c>
      <c r="S140" s="79">
        <v>0</v>
      </c>
      <c r="T140" s="83">
        <f t="shared" si="2"/>
        <v>4.7742000000000004</v>
      </c>
      <c r="U140" s="79">
        <v>0</v>
      </c>
      <c r="V140" s="79">
        <v>0</v>
      </c>
      <c r="W140" s="79">
        <f>SUM(Table84[[#This Row],[GOU 25/26]:[EF 25/26]])</f>
        <v>0</v>
      </c>
      <c r="X140" s="79">
        <v>0</v>
      </c>
      <c r="Y140" s="79">
        <v>0</v>
      </c>
      <c r="Z140" s="79">
        <f>SUM(Table84[[#This Row],[GOU 26/27]:[EF 26/27]])</f>
        <v>0</v>
      </c>
      <c r="AA140" s="79">
        <v>0</v>
      </c>
      <c r="AB140" s="79">
        <v>0</v>
      </c>
      <c r="AC140" s="79">
        <f>SUM(Table84[[#This Row],[GOU 27/28]:[EF 27/28]])</f>
        <v>0</v>
      </c>
      <c r="AD140" s="79"/>
      <c r="AE140" s="79"/>
      <c r="AF140" s="84">
        <f>SUM(Table84[[#This Row],[GOU 28/29]:[EF 28/29]])</f>
        <v>0</v>
      </c>
    </row>
    <row r="141" spans="1:32" ht="30" hidden="1" x14ac:dyDescent="0.25">
      <c r="A141" s="74">
        <v>138</v>
      </c>
      <c r="B141" s="75" t="s">
        <v>293</v>
      </c>
      <c r="C141" s="76" t="s">
        <v>294</v>
      </c>
      <c r="D141" s="77" t="s">
        <v>329</v>
      </c>
      <c r="E141" s="76" t="s">
        <v>330</v>
      </c>
      <c r="F141" s="77" t="s">
        <v>319</v>
      </c>
      <c r="G141" s="76" t="s">
        <v>320</v>
      </c>
      <c r="H141" s="76" t="s">
        <v>39</v>
      </c>
      <c r="I141" s="78">
        <v>43837</v>
      </c>
      <c r="J141" s="78" t="s">
        <v>778</v>
      </c>
      <c r="K141" s="79">
        <v>22.3</v>
      </c>
      <c r="L141" s="79">
        <v>0</v>
      </c>
      <c r="M141" s="80">
        <f>SUM(Table84[[#This Row],[G.O.U]:[External Financing (EF)]])</f>
        <v>22.3</v>
      </c>
      <c r="N141" s="80">
        <v>3.3740000000000001</v>
      </c>
      <c r="O141" s="80"/>
      <c r="P141" s="80"/>
      <c r="Q141" s="80"/>
      <c r="R141" s="100">
        <v>3.3740000000000001</v>
      </c>
      <c r="S141" s="79">
        <v>0</v>
      </c>
      <c r="T141" s="83">
        <f t="shared" si="2"/>
        <v>3.3740000000000001</v>
      </c>
      <c r="U141" s="79">
        <v>0</v>
      </c>
      <c r="V141" s="79">
        <v>0</v>
      </c>
      <c r="W141" s="79">
        <f>SUM(Table84[[#This Row],[GOU 25/26]:[EF 25/26]])</f>
        <v>0</v>
      </c>
      <c r="X141" s="79">
        <v>0</v>
      </c>
      <c r="Y141" s="79">
        <v>0</v>
      </c>
      <c r="Z141" s="79">
        <f>SUM(Table84[[#This Row],[GOU 26/27]:[EF 26/27]])</f>
        <v>0</v>
      </c>
      <c r="AA141" s="79">
        <v>0</v>
      </c>
      <c r="AB141" s="79">
        <v>0</v>
      </c>
      <c r="AC141" s="79">
        <f>SUM(Table84[[#This Row],[GOU 27/28]:[EF 27/28]])</f>
        <v>0</v>
      </c>
      <c r="AD141" s="79"/>
      <c r="AE141" s="79"/>
      <c r="AF141" s="84">
        <f>SUM(Table84[[#This Row],[GOU 28/29]:[EF 28/29]])</f>
        <v>0</v>
      </c>
    </row>
    <row r="142" spans="1:32" ht="30" hidden="1" x14ac:dyDescent="0.25">
      <c r="A142" s="74">
        <v>139</v>
      </c>
      <c r="B142" s="75" t="s">
        <v>293</v>
      </c>
      <c r="C142" s="76" t="s">
        <v>294</v>
      </c>
      <c r="D142" s="77" t="s">
        <v>331</v>
      </c>
      <c r="E142" s="76" t="s">
        <v>332</v>
      </c>
      <c r="F142" s="77" t="s">
        <v>333</v>
      </c>
      <c r="G142" s="76" t="s">
        <v>334</v>
      </c>
      <c r="H142" s="76" t="s">
        <v>39</v>
      </c>
      <c r="I142" s="78">
        <v>43837</v>
      </c>
      <c r="J142" s="78" t="s">
        <v>778</v>
      </c>
      <c r="K142" s="79">
        <v>12.89</v>
      </c>
      <c r="L142" s="79">
        <v>0</v>
      </c>
      <c r="M142" s="80">
        <f>SUM(Table84[[#This Row],[G.O.U]:[External Financing (EF)]])</f>
        <v>12.89</v>
      </c>
      <c r="N142" s="80">
        <v>7.7</v>
      </c>
      <c r="O142" s="80"/>
      <c r="P142" s="80"/>
      <c r="Q142" s="80"/>
      <c r="R142" s="100">
        <v>7.7</v>
      </c>
      <c r="S142" s="79">
        <v>0</v>
      </c>
      <c r="T142" s="83">
        <f t="shared" si="2"/>
        <v>7.7</v>
      </c>
      <c r="U142" s="79">
        <v>0</v>
      </c>
      <c r="V142" s="79">
        <v>0</v>
      </c>
      <c r="W142" s="79">
        <f>SUM(Table84[[#This Row],[GOU 25/26]:[EF 25/26]])</f>
        <v>0</v>
      </c>
      <c r="X142" s="79">
        <v>0</v>
      </c>
      <c r="Y142" s="79">
        <v>0</v>
      </c>
      <c r="Z142" s="79">
        <f>SUM(Table84[[#This Row],[GOU 26/27]:[EF 26/27]])</f>
        <v>0</v>
      </c>
      <c r="AA142" s="79">
        <v>0</v>
      </c>
      <c r="AB142" s="79">
        <v>0</v>
      </c>
      <c r="AC142" s="79">
        <f>SUM(Table84[[#This Row],[GOU 27/28]:[EF 27/28]])</f>
        <v>0</v>
      </c>
      <c r="AD142" s="79"/>
      <c r="AE142" s="79"/>
      <c r="AF142" s="84">
        <f>SUM(Table84[[#This Row],[GOU 28/29]:[EF 28/29]])</f>
        <v>0</v>
      </c>
    </row>
    <row r="143" spans="1:32" ht="30" hidden="1" x14ac:dyDescent="0.25">
      <c r="A143" s="74">
        <v>140</v>
      </c>
      <c r="B143" s="75" t="s">
        <v>293</v>
      </c>
      <c r="C143" s="76" t="s">
        <v>294</v>
      </c>
      <c r="D143" s="77" t="s">
        <v>335</v>
      </c>
      <c r="E143" s="76" t="s">
        <v>336</v>
      </c>
      <c r="F143" s="77" t="s">
        <v>337</v>
      </c>
      <c r="G143" s="76" t="s">
        <v>338</v>
      </c>
      <c r="H143" s="76" t="s">
        <v>39</v>
      </c>
      <c r="I143" s="78">
        <v>43837</v>
      </c>
      <c r="J143" s="78" t="s">
        <v>778</v>
      </c>
      <c r="K143" s="79">
        <v>32.130000000000003</v>
      </c>
      <c r="L143" s="79">
        <v>0</v>
      </c>
      <c r="M143" s="80">
        <f>SUM(Table84[[#This Row],[G.O.U]:[External Financing (EF)]])</f>
        <v>32.130000000000003</v>
      </c>
      <c r="N143" s="80">
        <v>7.85</v>
      </c>
      <c r="O143" s="80"/>
      <c r="P143" s="80"/>
      <c r="Q143" s="80"/>
      <c r="R143" s="80">
        <v>7.85</v>
      </c>
      <c r="S143" s="79">
        <v>0</v>
      </c>
      <c r="T143" s="83">
        <f t="shared" si="2"/>
        <v>7.85</v>
      </c>
      <c r="U143" s="79">
        <v>0</v>
      </c>
      <c r="V143" s="79">
        <v>0</v>
      </c>
      <c r="W143" s="79">
        <f>SUM(Table84[[#This Row],[GOU 25/26]:[EF 25/26]])</f>
        <v>0</v>
      </c>
      <c r="X143" s="79">
        <v>0</v>
      </c>
      <c r="Y143" s="79">
        <v>0</v>
      </c>
      <c r="Z143" s="79">
        <f>SUM(Table84[[#This Row],[GOU 26/27]:[EF 26/27]])</f>
        <v>0</v>
      </c>
      <c r="AA143" s="79">
        <v>0</v>
      </c>
      <c r="AB143" s="79">
        <v>0</v>
      </c>
      <c r="AC143" s="79">
        <f>SUM(Table84[[#This Row],[GOU 27/28]:[EF 27/28]])</f>
        <v>0</v>
      </c>
      <c r="AD143" s="79"/>
      <c r="AE143" s="79"/>
      <c r="AF143" s="84">
        <f>SUM(Table84[[#This Row],[GOU 28/29]:[EF 28/29]])</f>
        <v>0</v>
      </c>
    </row>
    <row r="144" spans="1:32" s="85" customFormat="1" ht="30" hidden="1" x14ac:dyDescent="0.25">
      <c r="A144" s="74">
        <v>141</v>
      </c>
      <c r="B144" s="75" t="s">
        <v>293</v>
      </c>
      <c r="C144" s="76" t="s">
        <v>294</v>
      </c>
      <c r="D144" s="77" t="s">
        <v>339</v>
      </c>
      <c r="E144" s="76" t="s">
        <v>340</v>
      </c>
      <c r="F144" s="77" t="s">
        <v>341</v>
      </c>
      <c r="G144" s="76" t="s">
        <v>342</v>
      </c>
      <c r="H144" s="76" t="s">
        <v>39</v>
      </c>
      <c r="I144" s="78">
        <v>43837</v>
      </c>
      <c r="J144" s="78" t="s">
        <v>778</v>
      </c>
      <c r="K144" s="79">
        <v>11.72</v>
      </c>
      <c r="L144" s="79">
        <v>0</v>
      </c>
      <c r="M144" s="80">
        <f>SUM(Table84[[#This Row],[G.O.U]:[External Financing (EF)]])</f>
        <v>11.72</v>
      </c>
      <c r="N144" s="80">
        <v>2.43641</v>
      </c>
      <c r="O144" s="80"/>
      <c r="P144" s="80"/>
      <c r="Q144" s="80"/>
      <c r="R144" s="100">
        <v>2.43641</v>
      </c>
      <c r="S144" s="79">
        <v>0</v>
      </c>
      <c r="T144" s="83">
        <f t="shared" si="2"/>
        <v>2.43641</v>
      </c>
      <c r="U144" s="79">
        <v>0</v>
      </c>
      <c r="V144" s="79">
        <v>0</v>
      </c>
      <c r="W144" s="79">
        <f>SUM(Table84[[#This Row],[GOU 25/26]:[EF 25/26]])</f>
        <v>0</v>
      </c>
      <c r="X144" s="79">
        <v>0</v>
      </c>
      <c r="Y144" s="79">
        <v>0</v>
      </c>
      <c r="Z144" s="79">
        <f>SUM(Table84[[#This Row],[GOU 26/27]:[EF 26/27]])</f>
        <v>0</v>
      </c>
      <c r="AA144" s="79">
        <v>0</v>
      </c>
      <c r="AB144" s="79">
        <v>0</v>
      </c>
      <c r="AC144" s="79">
        <f>SUM(Table84[[#This Row],[GOU 27/28]:[EF 27/28]])</f>
        <v>0</v>
      </c>
      <c r="AD144" s="79"/>
      <c r="AE144" s="79"/>
      <c r="AF144" s="84">
        <f>SUM(Table84[[#This Row],[GOU 28/29]:[EF 28/29]])</f>
        <v>0</v>
      </c>
    </row>
    <row r="145" spans="1:32" ht="38.25" hidden="1" customHeight="1" x14ac:dyDescent="0.25">
      <c r="A145" s="74">
        <v>142</v>
      </c>
      <c r="B145" s="75" t="s">
        <v>293</v>
      </c>
      <c r="C145" s="76" t="s">
        <v>294</v>
      </c>
      <c r="D145" s="77" t="s">
        <v>343</v>
      </c>
      <c r="E145" s="76" t="s">
        <v>344</v>
      </c>
      <c r="F145" s="77" t="s">
        <v>345</v>
      </c>
      <c r="G145" s="76" t="s">
        <v>346</v>
      </c>
      <c r="H145" s="76" t="s">
        <v>39</v>
      </c>
      <c r="I145" s="78">
        <v>43837</v>
      </c>
      <c r="J145" s="78" t="s">
        <v>778</v>
      </c>
      <c r="K145" s="79">
        <v>0.08</v>
      </c>
      <c r="L145" s="79">
        <v>0</v>
      </c>
      <c r="M145" s="80">
        <f>SUM(Table84[[#This Row],[G.O.U]:[External Financing (EF)]])</f>
        <v>0.08</v>
      </c>
      <c r="N145" s="80">
        <v>5.2999999999999999E-2</v>
      </c>
      <c r="O145" s="80"/>
      <c r="P145" s="80"/>
      <c r="Q145" s="80"/>
      <c r="R145" s="100">
        <v>5.2999999999999999E-2</v>
      </c>
      <c r="S145" s="79">
        <v>0</v>
      </c>
      <c r="T145" s="83">
        <f t="shared" si="2"/>
        <v>5.2999999999999999E-2</v>
      </c>
      <c r="U145" s="79">
        <v>0</v>
      </c>
      <c r="V145" s="79">
        <v>0</v>
      </c>
      <c r="W145" s="79">
        <f>SUM(Table84[[#This Row],[GOU 25/26]:[EF 25/26]])</f>
        <v>0</v>
      </c>
      <c r="X145" s="79">
        <v>0</v>
      </c>
      <c r="Y145" s="79">
        <v>0</v>
      </c>
      <c r="Z145" s="79">
        <f>SUM(Table84[[#This Row],[GOU 26/27]:[EF 26/27]])</f>
        <v>0</v>
      </c>
      <c r="AA145" s="79">
        <v>0</v>
      </c>
      <c r="AB145" s="79">
        <v>0</v>
      </c>
      <c r="AC145" s="79">
        <f>SUM(Table84[[#This Row],[GOU 27/28]:[EF 27/28]])</f>
        <v>0</v>
      </c>
      <c r="AD145" s="79"/>
      <c r="AE145" s="79"/>
      <c r="AF145" s="84">
        <f>SUM(Table84[[#This Row],[GOU 28/29]:[EF 28/29]])</f>
        <v>0</v>
      </c>
    </row>
    <row r="146" spans="1:32" ht="48" hidden="1" customHeight="1" x14ac:dyDescent="0.25">
      <c r="A146" s="74">
        <v>143</v>
      </c>
      <c r="B146" s="75" t="s">
        <v>293</v>
      </c>
      <c r="C146" s="76" t="s">
        <v>294</v>
      </c>
      <c r="D146" s="77" t="s">
        <v>347</v>
      </c>
      <c r="E146" s="76" t="s">
        <v>348</v>
      </c>
      <c r="F146" s="77" t="s">
        <v>349</v>
      </c>
      <c r="G146" s="76" t="s">
        <v>350</v>
      </c>
      <c r="H146" s="76" t="s">
        <v>39</v>
      </c>
      <c r="I146" s="78">
        <v>43837</v>
      </c>
      <c r="J146" s="78" t="s">
        <v>778</v>
      </c>
      <c r="K146" s="79">
        <v>9.3000000000000007</v>
      </c>
      <c r="L146" s="79">
        <v>0</v>
      </c>
      <c r="M146" s="80">
        <f>SUM(Table84[[#This Row],[G.O.U]:[External Financing (EF)]])</f>
        <v>9.3000000000000007</v>
      </c>
      <c r="N146" s="80">
        <v>1.2342</v>
      </c>
      <c r="O146" s="80">
        <v>0.183</v>
      </c>
      <c r="P146" s="80"/>
      <c r="Q146" s="80"/>
      <c r="R146" s="100">
        <v>1.2342</v>
      </c>
      <c r="S146" s="79">
        <v>0</v>
      </c>
      <c r="T146" s="83">
        <f t="shared" si="2"/>
        <v>1.2342</v>
      </c>
      <c r="U146" s="79">
        <v>0</v>
      </c>
      <c r="V146" s="79">
        <v>0</v>
      </c>
      <c r="W146" s="79">
        <f>SUM(Table84[[#This Row],[GOU 25/26]:[EF 25/26]])</f>
        <v>0</v>
      </c>
      <c r="X146" s="79">
        <v>0</v>
      </c>
      <c r="Y146" s="79">
        <v>0</v>
      </c>
      <c r="Z146" s="79">
        <f>SUM(Table84[[#This Row],[GOU 26/27]:[EF 26/27]])</f>
        <v>0</v>
      </c>
      <c r="AA146" s="79">
        <v>0</v>
      </c>
      <c r="AB146" s="79">
        <v>0</v>
      </c>
      <c r="AC146" s="79">
        <f>SUM(Table84[[#This Row],[GOU 27/28]:[EF 27/28]])</f>
        <v>0</v>
      </c>
      <c r="AD146" s="79"/>
      <c r="AE146" s="79"/>
      <c r="AF146" s="84">
        <f>SUM(Table84[[#This Row],[GOU 28/29]:[EF 28/29]])</f>
        <v>0</v>
      </c>
    </row>
    <row r="147" spans="1:32" ht="30" hidden="1" x14ac:dyDescent="0.25">
      <c r="A147" s="74">
        <v>144</v>
      </c>
      <c r="B147" s="75" t="s">
        <v>293</v>
      </c>
      <c r="C147" s="76" t="s">
        <v>294</v>
      </c>
      <c r="D147" s="94" t="s">
        <v>1721</v>
      </c>
      <c r="E147" s="76" t="s">
        <v>1722</v>
      </c>
      <c r="F147" s="94" t="s">
        <v>1725</v>
      </c>
      <c r="G147" s="76" t="s">
        <v>1726</v>
      </c>
      <c r="H147" s="76" t="s">
        <v>39</v>
      </c>
      <c r="I147" s="78">
        <v>44203</v>
      </c>
      <c r="J147" s="78" t="s">
        <v>778</v>
      </c>
      <c r="K147" s="79">
        <v>15</v>
      </c>
      <c r="L147" s="79"/>
      <c r="M147" s="80">
        <f>SUM(Table84[[#This Row],[G.O.U]:[External Financing (EF)]])</f>
        <v>15</v>
      </c>
      <c r="N147" s="80">
        <v>14</v>
      </c>
      <c r="O147" s="80"/>
      <c r="P147" s="80"/>
      <c r="Q147" s="80">
        <v>14</v>
      </c>
      <c r="R147" s="80"/>
      <c r="S147" s="79">
        <v>0</v>
      </c>
      <c r="T147" s="83">
        <f t="shared" si="2"/>
        <v>14</v>
      </c>
      <c r="U147" s="79"/>
      <c r="V147" s="79"/>
      <c r="W147" s="79">
        <f>SUM(Table84[[#This Row],[GOU 25/26]:[EF 25/26]])</f>
        <v>0</v>
      </c>
      <c r="X147" s="79"/>
      <c r="Y147" s="79"/>
      <c r="Z147" s="79">
        <f>SUM(Table84[[#This Row],[GOU 26/27]:[EF 26/27]])</f>
        <v>0</v>
      </c>
      <c r="AA147" s="79"/>
      <c r="AB147" s="79"/>
      <c r="AC147" s="79">
        <f>SUM(Table84[[#This Row],[GOU 27/28]:[EF 27/28]])</f>
        <v>0</v>
      </c>
      <c r="AD147" s="79"/>
      <c r="AE147" s="79"/>
      <c r="AF147" s="79">
        <f>SUM(Table84[[#This Row],[GOU 28/29]:[EF 28/29]])</f>
        <v>0</v>
      </c>
    </row>
    <row r="148" spans="1:32" ht="30" hidden="1" x14ac:dyDescent="0.25">
      <c r="A148" s="74">
        <v>145</v>
      </c>
      <c r="B148" s="75" t="s">
        <v>293</v>
      </c>
      <c r="C148" s="76" t="s">
        <v>294</v>
      </c>
      <c r="D148" s="77" t="s">
        <v>351</v>
      </c>
      <c r="E148" s="76" t="s">
        <v>352</v>
      </c>
      <c r="F148" s="77" t="s">
        <v>353</v>
      </c>
      <c r="G148" s="76" t="s">
        <v>354</v>
      </c>
      <c r="H148" s="76" t="s">
        <v>39</v>
      </c>
      <c r="I148" s="78">
        <v>44203</v>
      </c>
      <c r="J148" s="78" t="s">
        <v>778</v>
      </c>
      <c r="K148" s="79">
        <v>15.15</v>
      </c>
      <c r="L148" s="79">
        <v>0</v>
      </c>
      <c r="M148" s="80">
        <f>SUM(Table84[[#This Row],[G.O.U]:[External Financing (EF)]])</f>
        <v>15.15</v>
      </c>
      <c r="N148" s="80">
        <v>4.4359999999999999</v>
      </c>
      <c r="O148" s="80"/>
      <c r="P148" s="80"/>
      <c r="Q148" s="80"/>
      <c r="R148" s="80">
        <v>4.4359999999999999</v>
      </c>
      <c r="S148" s="79">
        <v>0</v>
      </c>
      <c r="T148" s="83">
        <f t="shared" si="2"/>
        <v>4.4359999999999999</v>
      </c>
      <c r="U148" s="79">
        <v>0</v>
      </c>
      <c r="V148" s="79">
        <v>0</v>
      </c>
      <c r="W148" s="79">
        <f>SUM(Table84[[#This Row],[GOU 25/26]:[EF 25/26]])</f>
        <v>0</v>
      </c>
      <c r="X148" s="79">
        <v>0</v>
      </c>
      <c r="Y148" s="79">
        <v>0</v>
      </c>
      <c r="Z148" s="79">
        <f>SUM(Table84[[#This Row],[GOU 26/27]:[EF 26/27]])</f>
        <v>0</v>
      </c>
      <c r="AA148" s="79">
        <v>0</v>
      </c>
      <c r="AB148" s="79">
        <v>0</v>
      </c>
      <c r="AC148" s="79">
        <f>SUM(Table84[[#This Row],[GOU 27/28]:[EF 27/28]])</f>
        <v>0</v>
      </c>
      <c r="AD148" s="79"/>
      <c r="AE148" s="79"/>
      <c r="AF148" s="84">
        <f>SUM(Table84[[#This Row],[GOU 28/29]:[EF 28/29]])</f>
        <v>0</v>
      </c>
    </row>
    <row r="149" spans="1:32" ht="45" hidden="1" x14ac:dyDescent="0.25">
      <c r="A149" s="74">
        <v>146</v>
      </c>
      <c r="B149" s="75" t="s">
        <v>293</v>
      </c>
      <c r="C149" s="76" t="s">
        <v>294</v>
      </c>
      <c r="D149" s="77" t="s">
        <v>351</v>
      </c>
      <c r="E149" s="76" t="s">
        <v>352</v>
      </c>
      <c r="F149" s="77">
        <v>1792</v>
      </c>
      <c r="G149" s="76" t="s">
        <v>763</v>
      </c>
      <c r="H149" s="76" t="s">
        <v>36</v>
      </c>
      <c r="I149" s="78">
        <v>44933</v>
      </c>
      <c r="J149" s="78" t="s">
        <v>759</v>
      </c>
      <c r="K149" s="96">
        <v>56.2</v>
      </c>
      <c r="L149" s="96">
        <v>0</v>
      </c>
      <c r="M149" s="80">
        <f>SUM(Table84[[#This Row],[G.O.U]:[External Financing (EF)]])</f>
        <v>56.2</v>
      </c>
      <c r="N149" s="97">
        <v>15.305999999999999</v>
      </c>
      <c r="O149" s="97">
        <v>1.343</v>
      </c>
      <c r="P149" s="97"/>
      <c r="Q149" s="97">
        <v>15.306394899000001</v>
      </c>
      <c r="R149" s="97"/>
      <c r="S149" s="96">
        <v>0</v>
      </c>
      <c r="T149" s="83">
        <f t="shared" si="2"/>
        <v>15.305999999999999</v>
      </c>
      <c r="U149" s="96">
        <v>32.799999999999997</v>
      </c>
      <c r="V149" s="96">
        <v>0</v>
      </c>
      <c r="W149" s="79">
        <f>SUM(Table84[[#This Row],[GOU 25/26]:[EF 25/26]])</f>
        <v>32.799999999999997</v>
      </c>
      <c r="X149" s="79">
        <v>32.1</v>
      </c>
      <c r="Y149" s="79">
        <v>0</v>
      </c>
      <c r="Z149" s="79">
        <f>SUM(Table84[[#This Row],[GOU 26/27]:[EF 26/27]])</f>
        <v>32.1</v>
      </c>
      <c r="AA149" s="79">
        <v>4.8780000000000001</v>
      </c>
      <c r="AB149" s="79">
        <v>0</v>
      </c>
      <c r="AC149" s="79">
        <f>SUM(Table84[[#This Row],[GOU 27/28]:[EF 27/28]])</f>
        <v>4.8780000000000001</v>
      </c>
      <c r="AD149" s="79">
        <v>607.70582100000001</v>
      </c>
      <c r="AE149" s="79"/>
      <c r="AF149" s="84">
        <f>SUM(Table84[[#This Row],[GOU 28/29]:[EF 28/29]])</f>
        <v>607.70582100000001</v>
      </c>
    </row>
    <row r="150" spans="1:32" ht="30" hidden="1" x14ac:dyDescent="0.25">
      <c r="A150" s="74">
        <v>147</v>
      </c>
      <c r="B150" s="75" t="s">
        <v>293</v>
      </c>
      <c r="C150" s="76" t="s">
        <v>294</v>
      </c>
      <c r="D150" s="94" t="s">
        <v>2377</v>
      </c>
      <c r="E150" s="76" t="s">
        <v>2378</v>
      </c>
      <c r="F150" s="94" t="s">
        <v>2379</v>
      </c>
      <c r="G150" s="113" t="s">
        <v>2380</v>
      </c>
      <c r="H150" s="76" t="s">
        <v>39</v>
      </c>
      <c r="I150" s="78">
        <v>43837</v>
      </c>
      <c r="J150" s="78" t="s">
        <v>778</v>
      </c>
      <c r="K150" s="96">
        <v>3.4790000000000001</v>
      </c>
      <c r="L150" s="96">
        <v>0</v>
      </c>
      <c r="M150" s="80">
        <f>SUM(Table84[[#This Row],[G.O.U]:[External Financing (EF)]])</f>
        <v>3.4790000000000001</v>
      </c>
      <c r="N150" s="97">
        <v>1.0805</v>
      </c>
      <c r="O150" s="97"/>
      <c r="P150" s="97"/>
      <c r="Q150" s="97"/>
      <c r="R150" s="97">
        <v>1.0805</v>
      </c>
      <c r="S150" s="96">
        <v>0</v>
      </c>
      <c r="T150" s="83">
        <f t="shared" si="2"/>
        <v>1.0805</v>
      </c>
      <c r="U150" s="79">
        <v>0</v>
      </c>
      <c r="V150" s="79">
        <v>0</v>
      </c>
      <c r="W150" s="79">
        <f>SUM(Table84[[#This Row],[GOU 25/26]:[EF 25/26]])</f>
        <v>0</v>
      </c>
      <c r="X150" s="79">
        <v>0</v>
      </c>
      <c r="Y150" s="79">
        <v>0</v>
      </c>
      <c r="Z150" s="79">
        <f>SUM(Table84[[#This Row],[GOU 26/27]:[EF 26/27]])</f>
        <v>0</v>
      </c>
      <c r="AA150" s="79">
        <v>0</v>
      </c>
      <c r="AB150" s="79">
        <v>0</v>
      </c>
      <c r="AC150" s="79">
        <f>SUM(Table84[[#This Row],[GOU 27/28]:[EF 27/28]])</f>
        <v>0</v>
      </c>
      <c r="AD150" s="79">
        <v>0</v>
      </c>
      <c r="AE150" s="79">
        <v>0</v>
      </c>
      <c r="AF150" s="79">
        <f>SUM(Table84[[#This Row],[GOU 28/29]:[EF 28/29]])</f>
        <v>0</v>
      </c>
    </row>
    <row r="151" spans="1:32" ht="37.5" hidden="1" customHeight="1" x14ac:dyDescent="0.25">
      <c r="A151" s="74">
        <v>148</v>
      </c>
      <c r="B151" s="75" t="s">
        <v>293</v>
      </c>
      <c r="C151" s="76" t="s">
        <v>294</v>
      </c>
      <c r="D151" s="77" t="s">
        <v>355</v>
      </c>
      <c r="E151" s="76" t="s">
        <v>356</v>
      </c>
      <c r="F151" s="77" t="s">
        <v>357</v>
      </c>
      <c r="G151" s="76" t="s">
        <v>358</v>
      </c>
      <c r="H151" s="76" t="s">
        <v>39</v>
      </c>
      <c r="I151" s="78">
        <v>43837</v>
      </c>
      <c r="J151" s="78" t="s">
        <v>778</v>
      </c>
      <c r="K151" s="79">
        <v>30.75</v>
      </c>
      <c r="L151" s="79">
        <v>0</v>
      </c>
      <c r="M151" s="80">
        <f>SUM(Table84[[#This Row],[G.O.U]:[External Financing (EF)]])</f>
        <v>30.75</v>
      </c>
      <c r="N151" s="80">
        <v>2.1255299999999999</v>
      </c>
      <c r="O151" s="80"/>
      <c r="P151" s="80"/>
      <c r="Q151" s="80"/>
      <c r="R151" s="100">
        <v>2.1255299999999999</v>
      </c>
      <c r="S151" s="79">
        <v>0</v>
      </c>
      <c r="T151" s="83">
        <f t="shared" si="2"/>
        <v>2.1255299999999999</v>
      </c>
      <c r="U151" s="79">
        <v>0</v>
      </c>
      <c r="V151" s="79">
        <v>0</v>
      </c>
      <c r="W151" s="79">
        <f>SUM(Table84[[#This Row],[GOU 25/26]:[EF 25/26]])</f>
        <v>0</v>
      </c>
      <c r="X151" s="79">
        <v>0</v>
      </c>
      <c r="Y151" s="79">
        <v>0</v>
      </c>
      <c r="Z151" s="79">
        <f>SUM(Table84[[#This Row],[GOU 26/27]:[EF 26/27]])</f>
        <v>0</v>
      </c>
      <c r="AA151" s="79">
        <v>0</v>
      </c>
      <c r="AB151" s="79">
        <v>0</v>
      </c>
      <c r="AC151" s="79">
        <f>SUM(Table84[[#This Row],[GOU 27/28]:[EF 27/28]])</f>
        <v>0</v>
      </c>
      <c r="AD151" s="79"/>
      <c r="AE151" s="79"/>
      <c r="AF151" s="84">
        <f>SUM(Table84[[#This Row],[GOU 28/29]:[EF 28/29]])</f>
        <v>0</v>
      </c>
    </row>
    <row r="152" spans="1:32" ht="30" hidden="1" x14ac:dyDescent="0.25">
      <c r="A152" s="86">
        <v>149</v>
      </c>
      <c r="B152" s="87" t="s">
        <v>293</v>
      </c>
      <c r="C152" s="88" t="s">
        <v>294</v>
      </c>
      <c r="D152" s="89" t="s">
        <v>359</v>
      </c>
      <c r="E152" s="88" t="s">
        <v>360</v>
      </c>
      <c r="F152" s="89" t="s">
        <v>361</v>
      </c>
      <c r="G152" s="88" t="s">
        <v>362</v>
      </c>
      <c r="H152" s="88" t="s">
        <v>39</v>
      </c>
      <c r="I152" s="90">
        <v>43837</v>
      </c>
      <c r="J152" s="90" t="s">
        <v>778</v>
      </c>
      <c r="K152" s="91">
        <v>7.9950000000000001</v>
      </c>
      <c r="L152" s="91">
        <v>0</v>
      </c>
      <c r="M152" s="92">
        <f>SUM(Table84[[#This Row],[G.O.U]:[External Financing (EF)]])</f>
        <v>7.9950000000000001</v>
      </c>
      <c r="N152" s="92">
        <v>5.1820000000000004</v>
      </c>
      <c r="O152" s="92"/>
      <c r="P152" s="92"/>
      <c r="Q152" s="92"/>
      <c r="R152" s="100">
        <v>5.1820000000000004</v>
      </c>
      <c r="S152" s="91">
        <v>0</v>
      </c>
      <c r="T152" s="83">
        <f t="shared" si="2"/>
        <v>5.1820000000000004</v>
      </c>
      <c r="U152" s="91">
        <v>0</v>
      </c>
      <c r="V152" s="91">
        <v>0</v>
      </c>
      <c r="W152" s="91">
        <f>SUM(Table84[[#This Row],[GOU 25/26]:[EF 25/26]])</f>
        <v>0</v>
      </c>
      <c r="X152" s="91">
        <v>0</v>
      </c>
      <c r="Y152" s="91">
        <v>0</v>
      </c>
      <c r="Z152" s="91">
        <f>SUM(Table84[[#This Row],[GOU 26/27]:[EF 26/27]])</f>
        <v>0</v>
      </c>
      <c r="AA152" s="91">
        <v>0</v>
      </c>
      <c r="AB152" s="91">
        <v>0</v>
      </c>
      <c r="AC152" s="91">
        <f>SUM(Table84[[#This Row],[GOU 27/28]:[EF 27/28]])</f>
        <v>0</v>
      </c>
      <c r="AD152" s="91"/>
      <c r="AE152" s="91"/>
      <c r="AF152" s="93">
        <f>SUM(Table84[[#This Row],[GOU 28/29]:[EF 28/29]])</f>
        <v>0</v>
      </c>
    </row>
    <row r="153" spans="1:32" ht="30" hidden="1" x14ac:dyDescent="0.25">
      <c r="A153" s="74">
        <v>150</v>
      </c>
      <c r="B153" s="75" t="s">
        <v>293</v>
      </c>
      <c r="C153" s="76" t="s">
        <v>294</v>
      </c>
      <c r="D153" s="77" t="s">
        <v>363</v>
      </c>
      <c r="E153" s="76" t="s">
        <v>364</v>
      </c>
      <c r="F153" s="77" t="s">
        <v>365</v>
      </c>
      <c r="G153" s="76" t="s">
        <v>366</v>
      </c>
      <c r="H153" s="76" t="s">
        <v>39</v>
      </c>
      <c r="I153" s="78">
        <v>43837</v>
      </c>
      <c r="J153" s="78" t="s">
        <v>778</v>
      </c>
      <c r="K153" s="79">
        <v>36.119061516999999</v>
      </c>
      <c r="L153" s="79">
        <v>0</v>
      </c>
      <c r="M153" s="80">
        <f>SUM(Table84[[#This Row],[G.O.U]:[External Financing (EF)]])</f>
        <v>36.119061516999999</v>
      </c>
      <c r="N153" s="80">
        <v>28.220531517000001</v>
      </c>
      <c r="O153" s="80"/>
      <c r="P153" s="80"/>
      <c r="Q153" s="80"/>
      <c r="R153" s="80">
        <v>28.220531517000001</v>
      </c>
      <c r="S153" s="79">
        <v>0</v>
      </c>
      <c r="T153" s="83">
        <f t="shared" si="2"/>
        <v>28.220531517000001</v>
      </c>
      <c r="U153" s="79">
        <v>0</v>
      </c>
      <c r="V153" s="79">
        <v>0</v>
      </c>
      <c r="W153" s="79">
        <f>SUM(Table84[[#This Row],[GOU 25/26]:[EF 25/26]])</f>
        <v>0</v>
      </c>
      <c r="X153" s="79">
        <v>0</v>
      </c>
      <c r="Y153" s="79">
        <v>0</v>
      </c>
      <c r="Z153" s="79">
        <f>SUM(Table84[[#This Row],[GOU 26/27]:[EF 26/27]])</f>
        <v>0</v>
      </c>
      <c r="AA153" s="79">
        <v>0</v>
      </c>
      <c r="AB153" s="79">
        <v>0</v>
      </c>
      <c r="AC153" s="79">
        <f>SUM(Table84[[#This Row],[GOU 27/28]:[EF 27/28]])</f>
        <v>0</v>
      </c>
      <c r="AD153" s="79"/>
      <c r="AE153" s="79"/>
      <c r="AF153" s="84">
        <f>SUM(Table84[[#This Row],[GOU 28/29]:[EF 28/29]])</f>
        <v>0</v>
      </c>
    </row>
    <row r="154" spans="1:32" ht="30" hidden="1" x14ac:dyDescent="0.25">
      <c r="A154" s="74">
        <v>151</v>
      </c>
      <c r="B154" s="75" t="s">
        <v>293</v>
      </c>
      <c r="C154" s="76" t="s">
        <v>294</v>
      </c>
      <c r="D154" s="77" t="s">
        <v>367</v>
      </c>
      <c r="E154" s="76" t="s">
        <v>368</v>
      </c>
      <c r="F154" s="77" t="s">
        <v>369</v>
      </c>
      <c r="G154" s="76" t="s">
        <v>370</v>
      </c>
      <c r="H154" s="76" t="s">
        <v>39</v>
      </c>
      <c r="I154" s="78">
        <v>43837</v>
      </c>
      <c r="J154" s="78" t="s">
        <v>778</v>
      </c>
      <c r="K154" s="79">
        <v>24.43</v>
      </c>
      <c r="L154" s="79">
        <v>0</v>
      </c>
      <c r="M154" s="80">
        <f>SUM(Table84[[#This Row],[G.O.U]:[External Financing (EF)]])</f>
        <v>24.43</v>
      </c>
      <c r="N154" s="80">
        <v>3.6899915729999999</v>
      </c>
      <c r="O154" s="80"/>
      <c r="P154" s="80"/>
      <c r="Q154" s="80"/>
      <c r="R154" s="80">
        <v>3.6899915729999999</v>
      </c>
      <c r="S154" s="79">
        <v>0</v>
      </c>
      <c r="T154" s="83">
        <f t="shared" si="2"/>
        <v>3.6899915729999999</v>
      </c>
      <c r="U154" s="79">
        <v>0</v>
      </c>
      <c r="V154" s="79">
        <v>0</v>
      </c>
      <c r="W154" s="79">
        <f>SUM(Table84[[#This Row],[GOU 25/26]:[EF 25/26]])</f>
        <v>0</v>
      </c>
      <c r="X154" s="79">
        <v>0</v>
      </c>
      <c r="Y154" s="79">
        <v>0</v>
      </c>
      <c r="Z154" s="79">
        <f>SUM(Table84[[#This Row],[GOU 26/27]:[EF 26/27]])</f>
        <v>0</v>
      </c>
      <c r="AA154" s="79">
        <v>0</v>
      </c>
      <c r="AB154" s="79">
        <v>0</v>
      </c>
      <c r="AC154" s="79">
        <f>SUM(Table84[[#This Row],[GOU 27/28]:[EF 27/28]])</f>
        <v>0</v>
      </c>
      <c r="AD154" s="79"/>
      <c r="AE154" s="79"/>
      <c r="AF154" s="84">
        <f>SUM(Table84[[#This Row],[GOU 28/29]:[EF 28/29]])</f>
        <v>0</v>
      </c>
    </row>
    <row r="155" spans="1:32" ht="30" hidden="1" x14ac:dyDescent="0.25">
      <c r="A155" s="74">
        <v>152</v>
      </c>
      <c r="B155" s="75" t="s">
        <v>293</v>
      </c>
      <c r="C155" s="76" t="s">
        <v>294</v>
      </c>
      <c r="D155" s="77" t="s">
        <v>371</v>
      </c>
      <c r="E155" s="76" t="s">
        <v>372</v>
      </c>
      <c r="F155" s="77" t="s">
        <v>373</v>
      </c>
      <c r="G155" s="76" t="s">
        <v>374</v>
      </c>
      <c r="H155" s="76" t="s">
        <v>39</v>
      </c>
      <c r="I155" s="78">
        <v>43837</v>
      </c>
      <c r="J155" s="78" t="s">
        <v>778</v>
      </c>
      <c r="K155" s="79">
        <v>11.77</v>
      </c>
      <c r="L155" s="79">
        <v>0</v>
      </c>
      <c r="M155" s="80">
        <f>SUM(Table84[[#This Row],[G.O.U]:[External Financing (EF)]])</f>
        <v>11.77</v>
      </c>
      <c r="N155" s="80">
        <v>3.7640500000000001</v>
      </c>
      <c r="O155" s="80"/>
      <c r="P155" s="80"/>
      <c r="Q155" s="80"/>
      <c r="R155" s="100">
        <v>3.7640500000000001</v>
      </c>
      <c r="S155" s="79">
        <v>0</v>
      </c>
      <c r="T155" s="83">
        <f t="shared" si="2"/>
        <v>3.7640500000000001</v>
      </c>
      <c r="U155" s="79">
        <v>0</v>
      </c>
      <c r="V155" s="79">
        <v>0</v>
      </c>
      <c r="W155" s="79">
        <f>SUM(Table84[[#This Row],[GOU 25/26]:[EF 25/26]])</f>
        <v>0</v>
      </c>
      <c r="X155" s="79">
        <v>0</v>
      </c>
      <c r="Y155" s="79">
        <v>0</v>
      </c>
      <c r="Z155" s="79">
        <f>SUM(Table84[[#This Row],[GOU 26/27]:[EF 26/27]])</f>
        <v>0</v>
      </c>
      <c r="AA155" s="79">
        <v>0</v>
      </c>
      <c r="AB155" s="79">
        <v>0</v>
      </c>
      <c r="AC155" s="79">
        <f>SUM(Table84[[#This Row],[GOU 27/28]:[EF 27/28]])</f>
        <v>0</v>
      </c>
      <c r="AD155" s="79"/>
      <c r="AE155" s="79"/>
      <c r="AF155" s="84">
        <f>SUM(Table84[[#This Row],[GOU 28/29]:[EF 28/29]])</f>
        <v>0</v>
      </c>
    </row>
    <row r="156" spans="1:32" ht="35.25" hidden="1" customHeight="1" x14ac:dyDescent="0.25">
      <c r="A156" s="74">
        <v>153</v>
      </c>
      <c r="B156" s="75" t="s">
        <v>293</v>
      </c>
      <c r="C156" s="76" t="s">
        <v>294</v>
      </c>
      <c r="D156" s="94" t="s">
        <v>1758</v>
      </c>
      <c r="E156" s="76" t="s">
        <v>1759</v>
      </c>
      <c r="F156" s="94" t="s">
        <v>1760</v>
      </c>
      <c r="G156" s="76" t="s">
        <v>1761</v>
      </c>
      <c r="H156" s="76" t="s">
        <v>39</v>
      </c>
      <c r="I156" s="78">
        <v>43837</v>
      </c>
      <c r="J156" s="78" t="s">
        <v>778</v>
      </c>
      <c r="K156" s="79">
        <v>35.009623083999998</v>
      </c>
      <c r="L156" s="79">
        <v>0</v>
      </c>
      <c r="M156" s="80">
        <f>SUM(Table84[[#This Row],[G.O.U]:[External Financing (EF)]])</f>
        <v>35.009623083999998</v>
      </c>
      <c r="N156" s="80">
        <v>35.009623083999998</v>
      </c>
      <c r="O156" s="80"/>
      <c r="P156" s="80"/>
      <c r="Q156" s="80"/>
      <c r="R156" s="80">
        <v>35.009623083999998</v>
      </c>
      <c r="S156" s="79">
        <v>0</v>
      </c>
      <c r="T156" s="83">
        <f t="shared" si="2"/>
        <v>35.009623083999998</v>
      </c>
      <c r="U156" s="79">
        <v>0</v>
      </c>
      <c r="V156" s="79">
        <v>0</v>
      </c>
      <c r="W156" s="79">
        <f>SUM(Table84[[#This Row],[GOU 25/26]:[EF 25/26]])</f>
        <v>0</v>
      </c>
      <c r="X156" s="79">
        <v>0</v>
      </c>
      <c r="Y156" s="79">
        <v>0</v>
      </c>
      <c r="Z156" s="79">
        <f>SUM(Table84[[#This Row],[GOU 26/27]:[EF 26/27]])</f>
        <v>0</v>
      </c>
      <c r="AA156" s="79">
        <v>0</v>
      </c>
      <c r="AB156" s="79">
        <v>0</v>
      </c>
      <c r="AC156" s="79">
        <f>SUM(Table84[[#This Row],[GOU 27/28]:[EF 27/28]])</f>
        <v>0</v>
      </c>
      <c r="AD156" s="79">
        <v>0</v>
      </c>
      <c r="AE156" s="79">
        <v>0</v>
      </c>
      <c r="AF156" s="79">
        <f>SUM(Table84[[#This Row],[GOU 28/29]:[EF 28/29]])</f>
        <v>0</v>
      </c>
    </row>
    <row r="157" spans="1:32" ht="36.75" hidden="1" customHeight="1" x14ac:dyDescent="0.25">
      <c r="A157" s="74">
        <v>154</v>
      </c>
      <c r="B157" s="75" t="s">
        <v>293</v>
      </c>
      <c r="C157" s="76" t="s">
        <v>294</v>
      </c>
      <c r="D157" s="77" t="s">
        <v>375</v>
      </c>
      <c r="E157" s="76" t="s">
        <v>376</v>
      </c>
      <c r="F157" s="77" t="s">
        <v>377</v>
      </c>
      <c r="G157" s="76" t="s">
        <v>378</v>
      </c>
      <c r="H157" s="76" t="s">
        <v>39</v>
      </c>
      <c r="I157" s="78">
        <v>43837</v>
      </c>
      <c r="J157" s="78" t="s">
        <v>778</v>
      </c>
      <c r="K157" s="79">
        <v>9.3930000000000007</v>
      </c>
      <c r="L157" s="79">
        <v>0</v>
      </c>
      <c r="M157" s="80">
        <f>SUM(Table84[[#This Row],[G.O.U]:[External Financing (EF)]])</f>
        <v>9.3930000000000007</v>
      </c>
      <c r="N157" s="103">
        <v>9.1709999999999994</v>
      </c>
      <c r="O157" s="80">
        <v>7.0000000000000001E-3</v>
      </c>
      <c r="P157" s="80">
        <v>9.1226943939999998</v>
      </c>
      <c r="Q157" s="80"/>
      <c r="R157" s="80"/>
      <c r="S157" s="79">
        <v>0</v>
      </c>
      <c r="T157" s="83">
        <f t="shared" si="2"/>
        <v>9.1709999999999994</v>
      </c>
      <c r="U157" s="79">
        <v>0</v>
      </c>
      <c r="V157" s="79">
        <v>0</v>
      </c>
      <c r="W157" s="79">
        <f>SUM(Table84[[#This Row],[GOU 25/26]:[EF 25/26]])</f>
        <v>0</v>
      </c>
      <c r="X157" s="79">
        <v>0</v>
      </c>
      <c r="Y157" s="79">
        <v>0</v>
      </c>
      <c r="Z157" s="79">
        <f>SUM(Table84[[#This Row],[GOU 26/27]:[EF 26/27]])</f>
        <v>0</v>
      </c>
      <c r="AA157" s="79">
        <v>0</v>
      </c>
      <c r="AB157" s="79">
        <v>0</v>
      </c>
      <c r="AC157" s="79">
        <f>SUM(Table84[[#This Row],[GOU 27/28]:[EF 27/28]])</f>
        <v>0</v>
      </c>
      <c r="AD157" s="79"/>
      <c r="AE157" s="79"/>
      <c r="AF157" s="84">
        <f>SUM(Table84[[#This Row],[GOU 28/29]:[EF 28/29]])</f>
        <v>0</v>
      </c>
    </row>
    <row r="158" spans="1:32" ht="39.75" hidden="1" customHeight="1" x14ac:dyDescent="0.25">
      <c r="A158" s="74">
        <v>155</v>
      </c>
      <c r="B158" s="75" t="s">
        <v>293</v>
      </c>
      <c r="C158" s="76" t="s">
        <v>294</v>
      </c>
      <c r="D158" s="77" t="s">
        <v>379</v>
      </c>
      <c r="E158" s="76" t="s">
        <v>380</v>
      </c>
      <c r="F158" s="77" t="s">
        <v>381</v>
      </c>
      <c r="G158" s="76" t="s">
        <v>382</v>
      </c>
      <c r="H158" s="76" t="s">
        <v>39</v>
      </c>
      <c r="I158" s="78">
        <v>43837</v>
      </c>
      <c r="J158" s="78" t="s">
        <v>778</v>
      </c>
      <c r="K158" s="79">
        <v>10.1</v>
      </c>
      <c r="L158" s="79">
        <v>0</v>
      </c>
      <c r="M158" s="80">
        <f>SUM(Table84[[#This Row],[G.O.U]:[External Financing (EF)]])</f>
        <v>10.1</v>
      </c>
      <c r="N158" s="80">
        <v>1.264</v>
      </c>
      <c r="O158" s="80">
        <v>1.2999999999999999E-2</v>
      </c>
      <c r="P158" s="80"/>
      <c r="Q158" s="80"/>
      <c r="R158" s="80">
        <v>1.254</v>
      </c>
      <c r="S158" s="79">
        <v>0</v>
      </c>
      <c r="T158" s="83">
        <f t="shared" si="2"/>
        <v>1.264</v>
      </c>
      <c r="U158" s="79">
        <v>0</v>
      </c>
      <c r="V158" s="79">
        <v>0</v>
      </c>
      <c r="W158" s="79">
        <f>SUM(Table84[[#This Row],[GOU 25/26]:[EF 25/26]])</f>
        <v>0</v>
      </c>
      <c r="X158" s="79">
        <v>0</v>
      </c>
      <c r="Y158" s="79">
        <v>0</v>
      </c>
      <c r="Z158" s="79">
        <f>SUM(Table84[[#This Row],[GOU 26/27]:[EF 26/27]])</f>
        <v>0</v>
      </c>
      <c r="AA158" s="79">
        <v>0</v>
      </c>
      <c r="AB158" s="79">
        <v>0</v>
      </c>
      <c r="AC158" s="79">
        <f>SUM(Table84[[#This Row],[GOU 27/28]:[EF 27/28]])</f>
        <v>0</v>
      </c>
      <c r="AD158" s="79"/>
      <c r="AE158" s="79"/>
      <c r="AF158" s="84">
        <f>SUM(Table84[[#This Row],[GOU 28/29]:[EF 28/29]])</f>
        <v>0</v>
      </c>
    </row>
    <row r="159" spans="1:32" ht="30" hidden="1" x14ac:dyDescent="0.25">
      <c r="A159" s="74">
        <v>156</v>
      </c>
      <c r="B159" s="75" t="s">
        <v>293</v>
      </c>
      <c r="C159" s="76" t="s">
        <v>294</v>
      </c>
      <c r="D159" s="77" t="s">
        <v>383</v>
      </c>
      <c r="E159" s="76" t="s">
        <v>384</v>
      </c>
      <c r="F159" s="77" t="s">
        <v>385</v>
      </c>
      <c r="G159" s="76" t="s">
        <v>386</v>
      </c>
      <c r="H159" s="76" t="s">
        <v>39</v>
      </c>
      <c r="I159" s="78">
        <v>43837</v>
      </c>
      <c r="J159" s="78" t="s">
        <v>778</v>
      </c>
      <c r="K159" s="79">
        <v>16.638500000000001</v>
      </c>
      <c r="L159" s="79">
        <v>0</v>
      </c>
      <c r="M159" s="80">
        <f>SUM(Table84[[#This Row],[G.O.U]:[External Financing (EF)]])</f>
        <v>16.638500000000001</v>
      </c>
      <c r="N159" s="80">
        <v>15.115</v>
      </c>
      <c r="O159" s="80"/>
      <c r="P159" s="80"/>
      <c r="Q159" s="80"/>
      <c r="R159" s="80">
        <v>15.115113493999999</v>
      </c>
      <c r="S159" s="79">
        <v>0</v>
      </c>
      <c r="T159" s="83">
        <f t="shared" si="2"/>
        <v>15.115</v>
      </c>
      <c r="U159" s="79">
        <v>0</v>
      </c>
      <c r="V159" s="79">
        <v>0</v>
      </c>
      <c r="W159" s="79">
        <f>SUM(Table84[[#This Row],[GOU 25/26]:[EF 25/26]])</f>
        <v>0</v>
      </c>
      <c r="X159" s="79">
        <v>0</v>
      </c>
      <c r="Y159" s="79">
        <v>0</v>
      </c>
      <c r="Z159" s="79">
        <f>SUM(Table84[[#This Row],[GOU 26/27]:[EF 26/27]])</f>
        <v>0</v>
      </c>
      <c r="AA159" s="79">
        <v>0</v>
      </c>
      <c r="AB159" s="79">
        <v>0</v>
      </c>
      <c r="AC159" s="79">
        <f>SUM(Table84[[#This Row],[GOU 27/28]:[EF 27/28]])</f>
        <v>0</v>
      </c>
      <c r="AD159" s="79"/>
      <c r="AE159" s="79"/>
      <c r="AF159" s="84">
        <f>SUM(Table84[[#This Row],[GOU 28/29]:[EF 28/29]])</f>
        <v>0</v>
      </c>
    </row>
    <row r="160" spans="1:32" ht="30" hidden="1" x14ac:dyDescent="0.25">
      <c r="A160" s="74">
        <v>157</v>
      </c>
      <c r="B160" s="75" t="s">
        <v>293</v>
      </c>
      <c r="C160" s="76" t="s">
        <v>294</v>
      </c>
      <c r="D160" s="77" t="s">
        <v>383</v>
      </c>
      <c r="E160" s="76" t="s">
        <v>384</v>
      </c>
      <c r="F160" s="77" t="s">
        <v>387</v>
      </c>
      <c r="G160" s="76" t="s">
        <v>388</v>
      </c>
      <c r="H160" s="76" t="s">
        <v>36</v>
      </c>
      <c r="I160" s="78">
        <v>44933</v>
      </c>
      <c r="J160" s="78" t="s">
        <v>781</v>
      </c>
      <c r="K160" s="96">
        <v>118.482</v>
      </c>
      <c r="L160" s="96">
        <v>0</v>
      </c>
      <c r="M160" s="80">
        <f>SUM(Table84[[#This Row],[G.O.U]:[External Financing (EF)]])</f>
        <v>118.482</v>
      </c>
      <c r="N160" s="97">
        <v>21.527999999999999</v>
      </c>
      <c r="O160" s="97">
        <v>2.7890000000000001</v>
      </c>
      <c r="P160" s="97"/>
      <c r="Q160" s="97">
        <v>21.528042421999999</v>
      </c>
      <c r="R160" s="97"/>
      <c r="S160" s="96">
        <v>0</v>
      </c>
      <c r="T160" s="83">
        <f t="shared" si="2"/>
        <v>21.527999999999999</v>
      </c>
      <c r="U160" s="96">
        <v>21.527999999999999</v>
      </c>
      <c r="V160" s="96">
        <v>0</v>
      </c>
      <c r="W160" s="79">
        <f>SUM(Table84[[#This Row],[GOU 25/26]:[EF 25/26]])</f>
        <v>21.527999999999999</v>
      </c>
      <c r="X160" s="96">
        <v>21.527999999999999</v>
      </c>
      <c r="Y160" s="96">
        <v>0</v>
      </c>
      <c r="Z160" s="79">
        <f>SUM(Table84[[#This Row],[GOU 26/27]:[EF 26/27]])</f>
        <v>21.527999999999999</v>
      </c>
      <c r="AA160" s="96">
        <v>0</v>
      </c>
      <c r="AB160" s="96">
        <v>0</v>
      </c>
      <c r="AC160" s="79">
        <f>SUM(Table84[[#This Row],[GOU 27/28]:[EF 27/28]])</f>
        <v>0</v>
      </c>
      <c r="AD160" s="79"/>
      <c r="AE160" s="79"/>
      <c r="AF160" s="84">
        <f>SUM(Table84[[#This Row],[GOU 28/29]:[EF 28/29]])</f>
        <v>0</v>
      </c>
    </row>
    <row r="161" spans="1:32" ht="30" hidden="1" x14ac:dyDescent="0.25">
      <c r="A161" s="74">
        <v>158</v>
      </c>
      <c r="B161" s="75" t="s">
        <v>293</v>
      </c>
      <c r="C161" s="76" t="s">
        <v>294</v>
      </c>
      <c r="D161" s="77" t="s">
        <v>389</v>
      </c>
      <c r="E161" s="76" t="s">
        <v>390</v>
      </c>
      <c r="F161" s="77" t="s">
        <v>391</v>
      </c>
      <c r="G161" s="76" t="s">
        <v>392</v>
      </c>
      <c r="H161" s="76" t="s">
        <v>39</v>
      </c>
      <c r="I161" s="78">
        <v>44568</v>
      </c>
      <c r="J161" s="78" t="s">
        <v>778</v>
      </c>
      <c r="K161" s="79">
        <v>12.26</v>
      </c>
      <c r="L161" s="79">
        <v>0</v>
      </c>
      <c r="M161" s="80">
        <f>SUM(Table84[[#This Row],[G.O.U]:[External Financing (EF)]])</f>
        <v>12.26</v>
      </c>
      <c r="N161" s="80">
        <v>5.2458463469999996</v>
      </c>
      <c r="O161" s="80"/>
      <c r="P161" s="80"/>
      <c r="Q161" s="80">
        <v>4.3409570070000001</v>
      </c>
      <c r="R161" s="80">
        <v>0.90488933999999999</v>
      </c>
      <c r="S161" s="79">
        <v>0</v>
      </c>
      <c r="T161" s="83">
        <f t="shared" si="2"/>
        <v>5.2458463469999996</v>
      </c>
      <c r="U161" s="79">
        <v>0</v>
      </c>
      <c r="V161" s="79">
        <v>0</v>
      </c>
      <c r="W161" s="79">
        <f>SUM(Table84[[#This Row],[GOU 25/26]:[EF 25/26]])</f>
        <v>0</v>
      </c>
      <c r="X161" s="79">
        <v>0</v>
      </c>
      <c r="Y161" s="79">
        <v>0</v>
      </c>
      <c r="Z161" s="79">
        <f>SUM(Table84[[#This Row],[GOU 26/27]:[EF 26/27]])</f>
        <v>0</v>
      </c>
      <c r="AA161" s="79">
        <v>0</v>
      </c>
      <c r="AB161" s="79">
        <v>0</v>
      </c>
      <c r="AC161" s="79">
        <f>SUM(Table84[[#This Row],[GOU 27/28]:[EF 27/28]])</f>
        <v>0</v>
      </c>
      <c r="AD161" s="79"/>
      <c r="AE161" s="79"/>
      <c r="AF161" s="84">
        <f>SUM(Table84[[#This Row],[GOU 28/29]:[EF 28/29]])</f>
        <v>0</v>
      </c>
    </row>
    <row r="162" spans="1:32" ht="30" hidden="1" x14ac:dyDescent="0.25">
      <c r="A162" s="74">
        <v>159</v>
      </c>
      <c r="B162" s="75" t="s">
        <v>293</v>
      </c>
      <c r="C162" s="76" t="s">
        <v>294</v>
      </c>
      <c r="D162" s="77" t="s">
        <v>393</v>
      </c>
      <c r="E162" s="76" t="s">
        <v>394</v>
      </c>
      <c r="F162" s="77" t="s">
        <v>395</v>
      </c>
      <c r="G162" s="76" t="s">
        <v>396</v>
      </c>
      <c r="H162" s="76" t="s">
        <v>39</v>
      </c>
      <c r="I162" s="78">
        <v>43837</v>
      </c>
      <c r="J162" s="78" t="s">
        <v>778</v>
      </c>
      <c r="K162" s="79">
        <v>52.11</v>
      </c>
      <c r="L162" s="79">
        <v>0</v>
      </c>
      <c r="M162" s="80">
        <f>SUM(Table84[[#This Row],[G.O.U]:[External Financing (EF)]])</f>
        <v>52.11</v>
      </c>
      <c r="N162" s="80">
        <v>10.664999999999999</v>
      </c>
      <c r="O162" s="80"/>
      <c r="P162" s="80"/>
      <c r="Q162" s="80"/>
      <c r="R162" s="100">
        <v>10.664999999999999</v>
      </c>
      <c r="S162" s="79">
        <v>0</v>
      </c>
      <c r="T162" s="83">
        <f t="shared" si="2"/>
        <v>10.664999999999999</v>
      </c>
      <c r="U162" s="79">
        <v>0</v>
      </c>
      <c r="V162" s="79">
        <v>0</v>
      </c>
      <c r="W162" s="79">
        <f>SUM(Table84[[#This Row],[GOU 25/26]:[EF 25/26]])</f>
        <v>0</v>
      </c>
      <c r="X162" s="79">
        <v>0</v>
      </c>
      <c r="Y162" s="79">
        <v>0</v>
      </c>
      <c r="Z162" s="79">
        <f>SUM(Table84[[#This Row],[GOU 26/27]:[EF 26/27]])</f>
        <v>0</v>
      </c>
      <c r="AA162" s="79">
        <v>0</v>
      </c>
      <c r="AB162" s="79">
        <v>0</v>
      </c>
      <c r="AC162" s="79">
        <f>SUM(Table84[[#This Row],[GOU 27/28]:[EF 27/28]])</f>
        <v>0</v>
      </c>
      <c r="AD162" s="79"/>
      <c r="AE162" s="79"/>
      <c r="AF162" s="84">
        <f>SUM(Table84[[#This Row],[GOU 28/29]:[EF 28/29]])</f>
        <v>0</v>
      </c>
    </row>
    <row r="163" spans="1:32" ht="30" hidden="1" x14ac:dyDescent="0.25">
      <c r="A163" s="74">
        <v>160</v>
      </c>
      <c r="B163" s="75" t="s">
        <v>293</v>
      </c>
      <c r="C163" s="76" t="s">
        <v>294</v>
      </c>
      <c r="D163" s="77" t="s">
        <v>397</v>
      </c>
      <c r="E163" s="76" t="s">
        <v>398</v>
      </c>
      <c r="F163" s="77" t="s">
        <v>399</v>
      </c>
      <c r="G163" s="76" t="s">
        <v>400</v>
      </c>
      <c r="H163" s="76" t="s">
        <v>39</v>
      </c>
      <c r="I163" s="78">
        <v>43837</v>
      </c>
      <c r="J163" s="78" t="s">
        <v>778</v>
      </c>
      <c r="K163" s="79">
        <v>5.9279999999999999</v>
      </c>
      <c r="L163" s="79">
        <v>0</v>
      </c>
      <c r="M163" s="80">
        <f>SUM(Table84[[#This Row],[G.O.U]:[External Financing (EF)]])</f>
        <v>5.9279999999999999</v>
      </c>
      <c r="N163" s="80">
        <v>2.5133700000000001</v>
      </c>
      <c r="O163" s="80"/>
      <c r="P163" s="80"/>
      <c r="Q163" s="80"/>
      <c r="R163" s="100">
        <v>2.5133700000000001</v>
      </c>
      <c r="S163" s="79">
        <v>0</v>
      </c>
      <c r="T163" s="83">
        <f t="shared" si="2"/>
        <v>2.5133700000000001</v>
      </c>
      <c r="U163" s="79">
        <v>0</v>
      </c>
      <c r="V163" s="79">
        <v>0</v>
      </c>
      <c r="W163" s="79">
        <f>SUM(Table84[[#This Row],[GOU 25/26]:[EF 25/26]])</f>
        <v>0</v>
      </c>
      <c r="X163" s="79">
        <v>0</v>
      </c>
      <c r="Y163" s="79">
        <v>0</v>
      </c>
      <c r="Z163" s="79">
        <f>SUM(Table84[[#This Row],[GOU 26/27]:[EF 26/27]])</f>
        <v>0</v>
      </c>
      <c r="AA163" s="79">
        <v>0</v>
      </c>
      <c r="AB163" s="79">
        <v>0</v>
      </c>
      <c r="AC163" s="79">
        <f>SUM(Table84[[#This Row],[GOU 27/28]:[EF 27/28]])</f>
        <v>0</v>
      </c>
      <c r="AD163" s="79"/>
      <c r="AE163" s="79"/>
      <c r="AF163" s="84">
        <f>SUM(Table84[[#This Row],[GOU 28/29]:[EF 28/29]])</f>
        <v>0</v>
      </c>
    </row>
    <row r="164" spans="1:32" ht="30" hidden="1" x14ac:dyDescent="0.25">
      <c r="A164" s="74">
        <v>161</v>
      </c>
      <c r="B164" s="75" t="s">
        <v>293</v>
      </c>
      <c r="C164" s="76" t="s">
        <v>294</v>
      </c>
      <c r="D164" s="77" t="s">
        <v>401</v>
      </c>
      <c r="E164" s="76" t="s">
        <v>402</v>
      </c>
      <c r="F164" s="77" t="s">
        <v>403</v>
      </c>
      <c r="G164" s="76" t="s">
        <v>404</v>
      </c>
      <c r="H164" s="76" t="s">
        <v>39</v>
      </c>
      <c r="I164" s="78">
        <v>43837</v>
      </c>
      <c r="J164" s="78" t="s">
        <v>778</v>
      </c>
      <c r="K164" s="79">
        <v>0.82699999999999996</v>
      </c>
      <c r="L164" s="79">
        <v>0</v>
      </c>
      <c r="M164" s="80">
        <f>SUM(Table84[[#This Row],[G.O.U]:[External Financing (EF)]])</f>
        <v>0.82699999999999996</v>
      </c>
      <c r="N164" s="80">
        <v>0.127</v>
      </c>
      <c r="O164" s="80"/>
      <c r="P164" s="80"/>
      <c r="Q164" s="80"/>
      <c r="R164" s="100">
        <v>0.127</v>
      </c>
      <c r="S164" s="79">
        <v>0</v>
      </c>
      <c r="T164" s="83">
        <f t="shared" si="2"/>
        <v>0.127</v>
      </c>
      <c r="U164" s="79">
        <v>0</v>
      </c>
      <c r="V164" s="79">
        <v>0</v>
      </c>
      <c r="W164" s="79">
        <f>SUM(Table84[[#This Row],[GOU 25/26]:[EF 25/26]])</f>
        <v>0</v>
      </c>
      <c r="X164" s="79">
        <v>0</v>
      </c>
      <c r="Y164" s="79">
        <v>0</v>
      </c>
      <c r="Z164" s="79">
        <f>SUM(Table84[[#This Row],[GOU 26/27]:[EF 26/27]])</f>
        <v>0</v>
      </c>
      <c r="AA164" s="79">
        <v>0</v>
      </c>
      <c r="AB164" s="79">
        <v>0</v>
      </c>
      <c r="AC164" s="79">
        <f>SUM(Table84[[#This Row],[GOU 27/28]:[EF 27/28]])</f>
        <v>0</v>
      </c>
      <c r="AD164" s="79"/>
      <c r="AE164" s="79"/>
      <c r="AF164" s="84">
        <f>SUM(Table84[[#This Row],[GOU 28/29]:[EF 28/29]])</f>
        <v>0</v>
      </c>
    </row>
    <row r="165" spans="1:32" s="85" customFormat="1" ht="30" hidden="1" x14ac:dyDescent="0.25">
      <c r="A165" s="74">
        <v>162</v>
      </c>
      <c r="B165" s="75" t="s">
        <v>293</v>
      </c>
      <c r="C165" s="76" t="s">
        <v>294</v>
      </c>
      <c r="D165" s="77" t="s">
        <v>405</v>
      </c>
      <c r="E165" s="76" t="s">
        <v>406</v>
      </c>
      <c r="F165" s="77" t="s">
        <v>407</v>
      </c>
      <c r="G165" s="76" t="s">
        <v>408</v>
      </c>
      <c r="H165" s="76" t="s">
        <v>39</v>
      </c>
      <c r="I165" s="78">
        <v>43837</v>
      </c>
      <c r="J165" s="78" t="s">
        <v>778</v>
      </c>
      <c r="K165" s="79">
        <v>0.2</v>
      </c>
      <c r="L165" s="79">
        <v>0</v>
      </c>
      <c r="M165" s="80">
        <f>SUM(Table84[[#This Row],[G.O.U]:[External Financing (EF)]])</f>
        <v>0.2</v>
      </c>
      <c r="N165" s="80">
        <v>0.5</v>
      </c>
      <c r="O165" s="80">
        <v>3.5999999999999997E-2</v>
      </c>
      <c r="P165" s="80"/>
      <c r="Q165" s="80"/>
      <c r="R165" s="100">
        <v>0.5</v>
      </c>
      <c r="S165" s="79">
        <v>0</v>
      </c>
      <c r="T165" s="83">
        <f t="shared" si="2"/>
        <v>0.5</v>
      </c>
      <c r="U165" s="79">
        <v>0</v>
      </c>
      <c r="V165" s="79">
        <v>0</v>
      </c>
      <c r="W165" s="79">
        <f>SUM(Table84[[#This Row],[GOU 25/26]:[EF 25/26]])</f>
        <v>0</v>
      </c>
      <c r="X165" s="79">
        <v>0</v>
      </c>
      <c r="Y165" s="79">
        <v>0</v>
      </c>
      <c r="Z165" s="79">
        <f>SUM(Table84[[#This Row],[GOU 26/27]:[EF 26/27]])</f>
        <v>0</v>
      </c>
      <c r="AA165" s="79">
        <v>0</v>
      </c>
      <c r="AB165" s="79">
        <v>0</v>
      </c>
      <c r="AC165" s="79">
        <f>SUM(Table84[[#This Row],[GOU 27/28]:[EF 27/28]])</f>
        <v>0</v>
      </c>
      <c r="AD165" s="79"/>
      <c r="AE165" s="79"/>
      <c r="AF165" s="84">
        <f>SUM(Table84[[#This Row],[GOU 28/29]:[EF 28/29]])</f>
        <v>0</v>
      </c>
    </row>
    <row r="166" spans="1:32" ht="30" hidden="1" x14ac:dyDescent="0.25">
      <c r="A166" s="74">
        <v>163</v>
      </c>
      <c r="B166" s="75" t="s">
        <v>293</v>
      </c>
      <c r="C166" s="76" t="s">
        <v>294</v>
      </c>
      <c r="D166" s="77" t="s">
        <v>409</v>
      </c>
      <c r="E166" s="76" t="s">
        <v>410</v>
      </c>
      <c r="F166" s="77" t="s">
        <v>411</v>
      </c>
      <c r="G166" s="76" t="s">
        <v>412</v>
      </c>
      <c r="H166" s="76" t="s">
        <v>39</v>
      </c>
      <c r="I166" s="78">
        <v>43837</v>
      </c>
      <c r="J166" s="78" t="s">
        <v>778</v>
      </c>
      <c r="K166" s="79">
        <v>10.77</v>
      </c>
      <c r="L166" s="79">
        <v>0</v>
      </c>
      <c r="M166" s="80">
        <f>SUM(Table84[[#This Row],[G.O.U]:[External Financing (EF)]])</f>
        <v>10.77</v>
      </c>
      <c r="N166" s="80">
        <v>0.12</v>
      </c>
      <c r="O166" s="80"/>
      <c r="P166" s="80"/>
      <c r="Q166" s="80"/>
      <c r="R166" s="100">
        <v>0.12</v>
      </c>
      <c r="S166" s="79">
        <v>0</v>
      </c>
      <c r="T166" s="83">
        <f t="shared" si="2"/>
        <v>0.12</v>
      </c>
      <c r="U166" s="79">
        <v>0</v>
      </c>
      <c r="V166" s="79">
        <v>0</v>
      </c>
      <c r="W166" s="79">
        <f>SUM(Table84[[#This Row],[GOU 25/26]:[EF 25/26]])</f>
        <v>0</v>
      </c>
      <c r="X166" s="79">
        <v>0</v>
      </c>
      <c r="Y166" s="79">
        <v>0</v>
      </c>
      <c r="Z166" s="79">
        <f>SUM(Table84[[#This Row],[GOU 26/27]:[EF 26/27]])</f>
        <v>0</v>
      </c>
      <c r="AA166" s="79">
        <v>0</v>
      </c>
      <c r="AB166" s="79">
        <v>0</v>
      </c>
      <c r="AC166" s="79">
        <f>SUM(Table84[[#This Row],[GOU 27/28]:[EF 27/28]])</f>
        <v>0</v>
      </c>
      <c r="AD166" s="79"/>
      <c r="AE166" s="79"/>
      <c r="AF166" s="84">
        <f>SUM(Table84[[#This Row],[GOU 28/29]:[EF 28/29]])</f>
        <v>0</v>
      </c>
    </row>
    <row r="167" spans="1:32" ht="30" hidden="1" x14ac:dyDescent="0.25">
      <c r="A167" s="74">
        <v>164</v>
      </c>
      <c r="B167" s="75" t="s">
        <v>293</v>
      </c>
      <c r="C167" s="76" t="s">
        <v>294</v>
      </c>
      <c r="D167" s="77" t="s">
        <v>413</v>
      </c>
      <c r="E167" s="76" t="s">
        <v>414</v>
      </c>
      <c r="F167" s="77" t="s">
        <v>415</v>
      </c>
      <c r="G167" s="76" t="s">
        <v>416</v>
      </c>
      <c r="H167" s="76" t="s">
        <v>39</v>
      </c>
      <c r="I167" s="78">
        <v>43837</v>
      </c>
      <c r="J167" s="78" t="s">
        <v>778</v>
      </c>
      <c r="K167" s="79">
        <v>1.360325593</v>
      </c>
      <c r="L167" s="79">
        <v>0</v>
      </c>
      <c r="M167" s="80">
        <f>SUM(Table84[[#This Row],[G.O.U]:[External Financing (EF)]])</f>
        <v>1.360325593</v>
      </c>
      <c r="N167" s="80">
        <v>0.12</v>
      </c>
      <c r="O167" s="80">
        <v>0.16600000000000001</v>
      </c>
      <c r="P167" s="80"/>
      <c r="Q167" s="80"/>
      <c r="R167" s="100">
        <v>0.1</v>
      </c>
      <c r="S167" s="79">
        <v>0</v>
      </c>
      <c r="T167" s="83">
        <f t="shared" si="2"/>
        <v>0.12</v>
      </c>
      <c r="U167" s="79">
        <v>0</v>
      </c>
      <c r="V167" s="79">
        <v>0</v>
      </c>
      <c r="W167" s="79">
        <f>SUM(Table84[[#This Row],[GOU 25/26]:[EF 25/26]])</f>
        <v>0</v>
      </c>
      <c r="X167" s="79">
        <v>0</v>
      </c>
      <c r="Y167" s="79">
        <v>0</v>
      </c>
      <c r="Z167" s="79">
        <f>SUM(Table84[[#This Row],[GOU 26/27]:[EF 26/27]])</f>
        <v>0</v>
      </c>
      <c r="AA167" s="79">
        <v>0</v>
      </c>
      <c r="AB167" s="79">
        <v>0</v>
      </c>
      <c r="AC167" s="79">
        <f>SUM(Table84[[#This Row],[GOU 27/28]:[EF 27/28]])</f>
        <v>0</v>
      </c>
      <c r="AD167" s="79"/>
      <c r="AE167" s="79"/>
      <c r="AF167" s="84">
        <f>SUM(Table84[[#This Row],[GOU 28/29]:[EF 28/29]])</f>
        <v>0</v>
      </c>
    </row>
    <row r="168" spans="1:32" ht="30" hidden="1" x14ac:dyDescent="0.25">
      <c r="A168" s="74">
        <v>165</v>
      </c>
      <c r="B168" s="75" t="s">
        <v>293</v>
      </c>
      <c r="C168" s="76" t="s">
        <v>294</v>
      </c>
      <c r="D168" s="77" t="s">
        <v>417</v>
      </c>
      <c r="E168" s="76" t="s">
        <v>418</v>
      </c>
      <c r="F168" s="77" t="s">
        <v>419</v>
      </c>
      <c r="G168" s="76" t="s">
        <v>420</v>
      </c>
      <c r="H168" s="76" t="s">
        <v>39</v>
      </c>
      <c r="I168" s="78">
        <v>43837</v>
      </c>
      <c r="J168" s="78" t="s">
        <v>778</v>
      </c>
      <c r="K168" s="79">
        <v>1.1200000000000001</v>
      </c>
      <c r="L168" s="79">
        <v>0</v>
      </c>
      <c r="M168" s="80">
        <f>SUM(Table84[[#This Row],[G.O.U]:[External Financing (EF)]])</f>
        <v>1.1200000000000001</v>
      </c>
      <c r="N168" s="80">
        <v>0.12</v>
      </c>
      <c r="O168" s="80"/>
      <c r="P168" s="80"/>
      <c r="Q168" s="80"/>
      <c r="R168" s="100">
        <v>0.1</v>
      </c>
      <c r="S168" s="79">
        <v>0</v>
      </c>
      <c r="T168" s="83">
        <f t="shared" si="2"/>
        <v>0.12</v>
      </c>
      <c r="U168" s="79">
        <v>0</v>
      </c>
      <c r="V168" s="79">
        <v>0</v>
      </c>
      <c r="W168" s="79">
        <f>SUM(Table84[[#This Row],[GOU 25/26]:[EF 25/26]])</f>
        <v>0</v>
      </c>
      <c r="X168" s="79">
        <v>0</v>
      </c>
      <c r="Y168" s="79">
        <v>0</v>
      </c>
      <c r="Z168" s="79">
        <f>SUM(Table84[[#This Row],[GOU 26/27]:[EF 26/27]])</f>
        <v>0</v>
      </c>
      <c r="AA168" s="79">
        <v>0</v>
      </c>
      <c r="AB168" s="79">
        <v>0</v>
      </c>
      <c r="AC168" s="79">
        <f>SUM(Table84[[#This Row],[GOU 27/28]:[EF 27/28]])</f>
        <v>0</v>
      </c>
      <c r="AD168" s="79"/>
      <c r="AE168" s="79"/>
      <c r="AF168" s="84">
        <f>SUM(Table84[[#This Row],[GOU 28/29]:[EF 28/29]])</f>
        <v>0</v>
      </c>
    </row>
    <row r="169" spans="1:32" ht="30" hidden="1" x14ac:dyDescent="0.25">
      <c r="A169" s="74">
        <v>166</v>
      </c>
      <c r="B169" s="75" t="s">
        <v>293</v>
      </c>
      <c r="C169" s="76" t="s">
        <v>294</v>
      </c>
      <c r="D169" s="77" t="s">
        <v>421</v>
      </c>
      <c r="E169" s="76" t="s">
        <v>422</v>
      </c>
      <c r="F169" s="77" t="s">
        <v>423</v>
      </c>
      <c r="G169" s="76" t="s">
        <v>424</v>
      </c>
      <c r="H169" s="76" t="s">
        <v>39</v>
      </c>
      <c r="I169" s="78">
        <v>43837</v>
      </c>
      <c r="J169" s="78" t="s">
        <v>778</v>
      </c>
      <c r="K169" s="79">
        <v>20</v>
      </c>
      <c r="L169" s="79">
        <v>0</v>
      </c>
      <c r="M169" s="80">
        <f>SUM(Table84[[#This Row],[G.O.U]:[External Financing (EF)]])</f>
        <v>20</v>
      </c>
      <c r="N169" s="80">
        <v>0.12</v>
      </c>
      <c r="O169" s="80"/>
      <c r="P169" s="80"/>
      <c r="Q169" s="80"/>
      <c r="R169" s="100">
        <v>0.12</v>
      </c>
      <c r="S169" s="79">
        <v>0</v>
      </c>
      <c r="T169" s="83">
        <f t="shared" si="2"/>
        <v>0.12</v>
      </c>
      <c r="U169" s="79">
        <v>0</v>
      </c>
      <c r="V169" s="79">
        <v>0</v>
      </c>
      <c r="W169" s="79">
        <f>SUM(Table84[[#This Row],[GOU 25/26]:[EF 25/26]])</f>
        <v>0</v>
      </c>
      <c r="X169" s="79">
        <v>0</v>
      </c>
      <c r="Y169" s="79">
        <v>0</v>
      </c>
      <c r="Z169" s="79">
        <f>SUM(Table84[[#This Row],[GOU 26/27]:[EF 26/27]])</f>
        <v>0</v>
      </c>
      <c r="AA169" s="79">
        <v>0</v>
      </c>
      <c r="AB169" s="79">
        <v>0</v>
      </c>
      <c r="AC169" s="79">
        <f>SUM(Table84[[#This Row],[GOU 27/28]:[EF 27/28]])</f>
        <v>0</v>
      </c>
      <c r="AD169" s="79"/>
      <c r="AE169" s="79"/>
      <c r="AF169" s="84">
        <f>SUM(Table84[[#This Row],[GOU 28/29]:[EF 28/29]])</f>
        <v>0</v>
      </c>
    </row>
    <row r="170" spans="1:32" ht="37.5" hidden="1" customHeight="1" x14ac:dyDescent="0.25">
      <c r="A170" s="74">
        <v>167</v>
      </c>
      <c r="B170" s="75" t="s">
        <v>293</v>
      </c>
      <c r="C170" s="76" t="s">
        <v>294</v>
      </c>
      <c r="D170" s="77" t="s">
        <v>425</v>
      </c>
      <c r="E170" s="76" t="s">
        <v>426</v>
      </c>
      <c r="F170" s="77" t="s">
        <v>427</v>
      </c>
      <c r="G170" s="76" t="s">
        <v>428</v>
      </c>
      <c r="H170" s="76" t="s">
        <v>39</v>
      </c>
      <c r="I170" s="78">
        <v>43837</v>
      </c>
      <c r="J170" s="78" t="s">
        <v>778</v>
      </c>
      <c r="K170" s="79">
        <v>22</v>
      </c>
      <c r="L170" s="79">
        <v>0</v>
      </c>
      <c r="M170" s="80">
        <f>SUM(Table84[[#This Row],[G.O.U]:[External Financing (EF)]])</f>
        <v>22</v>
      </c>
      <c r="N170" s="80">
        <v>0.12</v>
      </c>
      <c r="O170" s="80">
        <v>2.8000000000000001E-2</v>
      </c>
      <c r="P170" s="80"/>
      <c r="Q170" s="80"/>
      <c r="R170" s="100">
        <v>0.12</v>
      </c>
      <c r="S170" s="79">
        <v>0</v>
      </c>
      <c r="T170" s="83">
        <f t="shared" si="2"/>
        <v>0.12</v>
      </c>
      <c r="U170" s="79">
        <v>0</v>
      </c>
      <c r="V170" s="79">
        <v>0</v>
      </c>
      <c r="W170" s="79">
        <f>SUM(Table84[[#This Row],[GOU 25/26]:[EF 25/26]])</f>
        <v>0</v>
      </c>
      <c r="X170" s="79">
        <v>0</v>
      </c>
      <c r="Y170" s="79">
        <v>0</v>
      </c>
      <c r="Z170" s="79">
        <f>SUM(Table84[[#This Row],[GOU 26/27]:[EF 26/27]])</f>
        <v>0</v>
      </c>
      <c r="AA170" s="79">
        <v>0</v>
      </c>
      <c r="AB170" s="79">
        <v>0</v>
      </c>
      <c r="AC170" s="79">
        <f>SUM(Table84[[#This Row],[GOU 27/28]:[EF 27/28]])</f>
        <v>0</v>
      </c>
      <c r="AD170" s="79"/>
      <c r="AE170" s="79"/>
      <c r="AF170" s="84">
        <f>SUM(Table84[[#This Row],[GOU 28/29]:[EF 28/29]])</f>
        <v>0</v>
      </c>
    </row>
    <row r="171" spans="1:32" ht="30" hidden="1" x14ac:dyDescent="0.25">
      <c r="A171" s="74">
        <v>168</v>
      </c>
      <c r="B171" s="75" t="s">
        <v>293</v>
      </c>
      <c r="C171" s="76" t="s">
        <v>294</v>
      </c>
      <c r="D171" s="77" t="s">
        <v>429</v>
      </c>
      <c r="E171" s="76" t="s">
        <v>430</v>
      </c>
      <c r="F171" s="77" t="s">
        <v>431</v>
      </c>
      <c r="G171" s="76" t="s">
        <v>432</v>
      </c>
      <c r="H171" s="76" t="s">
        <v>39</v>
      </c>
      <c r="I171" s="78">
        <v>43837</v>
      </c>
      <c r="J171" s="78" t="s">
        <v>778</v>
      </c>
      <c r="K171" s="79">
        <v>4.0999999999999996</v>
      </c>
      <c r="L171" s="79">
        <v>0</v>
      </c>
      <c r="M171" s="80">
        <f>SUM(Table84[[#This Row],[G.O.U]:[External Financing (EF)]])</f>
        <v>4.0999999999999996</v>
      </c>
      <c r="N171" s="80">
        <v>0.12</v>
      </c>
      <c r="O171" s="80"/>
      <c r="P171" s="80"/>
      <c r="Q171" s="80"/>
      <c r="R171" s="100">
        <v>0.12</v>
      </c>
      <c r="S171" s="79">
        <v>0</v>
      </c>
      <c r="T171" s="83">
        <f t="shared" si="2"/>
        <v>0.12</v>
      </c>
      <c r="U171" s="79">
        <v>0</v>
      </c>
      <c r="V171" s="79">
        <v>0</v>
      </c>
      <c r="W171" s="79">
        <f>SUM(Table84[[#This Row],[GOU 25/26]:[EF 25/26]])</f>
        <v>0</v>
      </c>
      <c r="X171" s="79">
        <v>0</v>
      </c>
      <c r="Y171" s="79">
        <v>0</v>
      </c>
      <c r="Z171" s="79">
        <f>SUM(Table84[[#This Row],[GOU 26/27]:[EF 26/27]])</f>
        <v>0</v>
      </c>
      <c r="AA171" s="79">
        <v>0</v>
      </c>
      <c r="AB171" s="79">
        <v>0</v>
      </c>
      <c r="AC171" s="79">
        <f>SUM(Table84[[#This Row],[GOU 27/28]:[EF 27/28]])</f>
        <v>0</v>
      </c>
      <c r="AD171" s="79"/>
      <c r="AE171" s="79"/>
      <c r="AF171" s="84">
        <f>SUM(Table84[[#This Row],[GOU 28/29]:[EF 28/29]])</f>
        <v>0</v>
      </c>
    </row>
    <row r="172" spans="1:32" s="85" customFormat="1" ht="30" hidden="1" x14ac:dyDescent="0.25">
      <c r="A172" s="74">
        <v>169</v>
      </c>
      <c r="B172" s="75" t="s">
        <v>293</v>
      </c>
      <c r="C172" s="76" t="s">
        <v>294</v>
      </c>
      <c r="D172" s="77" t="s">
        <v>433</v>
      </c>
      <c r="E172" s="76" t="s">
        <v>434</v>
      </c>
      <c r="F172" s="77" t="s">
        <v>435</v>
      </c>
      <c r="G172" s="76" t="s">
        <v>436</v>
      </c>
      <c r="H172" s="76" t="s">
        <v>39</v>
      </c>
      <c r="I172" s="78">
        <v>43837</v>
      </c>
      <c r="J172" s="78" t="s">
        <v>778</v>
      </c>
      <c r="K172" s="79">
        <v>1.2450000000000001</v>
      </c>
      <c r="L172" s="79">
        <v>0</v>
      </c>
      <c r="M172" s="80">
        <f>SUM(Table84[[#This Row],[G.O.U]:[External Financing (EF)]])</f>
        <v>1.2450000000000001</v>
      </c>
      <c r="N172" s="80">
        <v>0.12</v>
      </c>
      <c r="O172" s="80"/>
      <c r="P172" s="80"/>
      <c r="Q172" s="80"/>
      <c r="R172" s="80">
        <v>0.12</v>
      </c>
      <c r="S172" s="79">
        <v>0</v>
      </c>
      <c r="T172" s="83">
        <f t="shared" si="2"/>
        <v>0.12</v>
      </c>
      <c r="U172" s="79">
        <v>0</v>
      </c>
      <c r="V172" s="79">
        <v>0</v>
      </c>
      <c r="W172" s="79">
        <f>SUM(Table84[[#This Row],[GOU 25/26]:[EF 25/26]])</f>
        <v>0</v>
      </c>
      <c r="X172" s="79">
        <v>0</v>
      </c>
      <c r="Y172" s="79">
        <v>0</v>
      </c>
      <c r="Z172" s="79">
        <f>SUM(Table84[[#This Row],[GOU 26/27]:[EF 26/27]])</f>
        <v>0</v>
      </c>
      <c r="AA172" s="79">
        <v>0</v>
      </c>
      <c r="AB172" s="79">
        <v>0</v>
      </c>
      <c r="AC172" s="79">
        <f>SUM(Table84[[#This Row],[GOU 27/28]:[EF 27/28]])</f>
        <v>0</v>
      </c>
      <c r="AD172" s="79"/>
      <c r="AE172" s="79"/>
      <c r="AF172" s="84">
        <f>SUM(Table84[[#This Row],[GOU 28/29]:[EF 28/29]])</f>
        <v>0</v>
      </c>
    </row>
    <row r="173" spans="1:32" ht="30" hidden="1" x14ac:dyDescent="0.25">
      <c r="A173" s="74">
        <v>170</v>
      </c>
      <c r="B173" s="75" t="s">
        <v>293</v>
      </c>
      <c r="C173" s="76" t="s">
        <v>294</v>
      </c>
      <c r="D173" s="77" t="s">
        <v>437</v>
      </c>
      <c r="E173" s="76" t="s">
        <v>438</v>
      </c>
      <c r="F173" s="77" t="s">
        <v>439</v>
      </c>
      <c r="G173" s="76" t="s">
        <v>440</v>
      </c>
      <c r="H173" s="76" t="s">
        <v>36</v>
      </c>
      <c r="I173" s="78">
        <v>43837</v>
      </c>
      <c r="J173" s="78" t="s">
        <v>778</v>
      </c>
      <c r="K173" s="79">
        <v>5.7145796090000003</v>
      </c>
      <c r="L173" s="79">
        <v>0</v>
      </c>
      <c r="M173" s="80">
        <f>SUM(Table84[[#This Row],[G.O.U]:[External Financing (EF)]])</f>
        <v>5.7145796090000003</v>
      </c>
      <c r="N173" s="80">
        <v>1.96</v>
      </c>
      <c r="O173" s="80"/>
      <c r="P173" s="80"/>
      <c r="Q173" s="80"/>
      <c r="R173" s="100">
        <v>1.96</v>
      </c>
      <c r="S173" s="79">
        <v>0</v>
      </c>
      <c r="T173" s="83">
        <f t="shared" si="2"/>
        <v>1.96</v>
      </c>
      <c r="U173" s="79">
        <v>0</v>
      </c>
      <c r="V173" s="79">
        <v>0</v>
      </c>
      <c r="W173" s="79">
        <f>SUM(Table84[[#This Row],[GOU 25/26]:[EF 25/26]])</f>
        <v>0</v>
      </c>
      <c r="X173" s="79">
        <v>0</v>
      </c>
      <c r="Y173" s="79">
        <v>0</v>
      </c>
      <c r="Z173" s="79">
        <f>SUM(Table84[[#This Row],[GOU 26/27]:[EF 26/27]])</f>
        <v>0</v>
      </c>
      <c r="AA173" s="79">
        <v>0</v>
      </c>
      <c r="AB173" s="79">
        <v>0</v>
      </c>
      <c r="AC173" s="79">
        <f>SUM(Table84[[#This Row],[GOU 27/28]:[EF 27/28]])</f>
        <v>0</v>
      </c>
      <c r="AD173" s="79"/>
      <c r="AE173" s="79"/>
      <c r="AF173" s="84">
        <f>SUM(Table84[[#This Row],[GOU 28/29]:[EF 28/29]])</f>
        <v>0</v>
      </c>
    </row>
    <row r="174" spans="1:32" ht="30" hidden="1" x14ac:dyDescent="0.25">
      <c r="A174" s="74">
        <v>171</v>
      </c>
      <c r="B174" s="75" t="s">
        <v>293</v>
      </c>
      <c r="C174" s="76" t="s">
        <v>294</v>
      </c>
      <c r="D174" s="77" t="s">
        <v>441</v>
      </c>
      <c r="E174" s="76" t="s">
        <v>442</v>
      </c>
      <c r="F174" s="77" t="s">
        <v>443</v>
      </c>
      <c r="G174" s="76" t="s">
        <v>444</v>
      </c>
      <c r="H174" s="76" t="s">
        <v>39</v>
      </c>
      <c r="I174" s="78">
        <v>43837</v>
      </c>
      <c r="J174" s="78" t="s">
        <v>778</v>
      </c>
      <c r="K174" s="79">
        <v>10.8</v>
      </c>
      <c r="L174" s="79">
        <v>0</v>
      </c>
      <c r="M174" s="80">
        <f>SUM(Table84[[#This Row],[G.O.U]:[External Financing (EF)]])</f>
        <v>10.8</v>
      </c>
      <c r="N174" s="80">
        <v>0.15</v>
      </c>
      <c r="O174" s="80">
        <v>0.14199999999999999</v>
      </c>
      <c r="P174" s="80"/>
      <c r="Q174" s="80"/>
      <c r="R174" s="100">
        <v>0.15</v>
      </c>
      <c r="S174" s="79">
        <v>0</v>
      </c>
      <c r="T174" s="83">
        <f t="shared" si="2"/>
        <v>0.15</v>
      </c>
      <c r="U174" s="79">
        <v>0</v>
      </c>
      <c r="V174" s="79">
        <v>0</v>
      </c>
      <c r="W174" s="79">
        <f>SUM(Table84[[#This Row],[GOU 25/26]:[EF 25/26]])</f>
        <v>0</v>
      </c>
      <c r="X174" s="79">
        <v>0</v>
      </c>
      <c r="Y174" s="79">
        <v>0</v>
      </c>
      <c r="Z174" s="79">
        <f>SUM(Table84[[#This Row],[GOU 26/27]:[EF 26/27]])</f>
        <v>0</v>
      </c>
      <c r="AA174" s="79">
        <v>0</v>
      </c>
      <c r="AB174" s="79">
        <v>0</v>
      </c>
      <c r="AC174" s="79">
        <f>SUM(Table84[[#This Row],[GOU 27/28]:[EF 27/28]])</f>
        <v>0</v>
      </c>
      <c r="AD174" s="79"/>
      <c r="AE174" s="79"/>
      <c r="AF174" s="84">
        <f>SUM(Table84[[#This Row],[GOU 28/29]:[EF 28/29]])</f>
        <v>0</v>
      </c>
    </row>
    <row r="175" spans="1:32" ht="30" hidden="1" x14ac:dyDescent="0.25">
      <c r="A175" s="74">
        <v>172</v>
      </c>
      <c r="B175" s="75" t="s">
        <v>293</v>
      </c>
      <c r="C175" s="76" t="s">
        <v>294</v>
      </c>
      <c r="D175" s="77" t="s">
        <v>445</v>
      </c>
      <c r="E175" s="76" t="s">
        <v>446</v>
      </c>
      <c r="F175" s="77" t="s">
        <v>447</v>
      </c>
      <c r="G175" s="76" t="s">
        <v>448</v>
      </c>
      <c r="H175" s="76" t="s">
        <v>36</v>
      </c>
      <c r="I175" s="78">
        <v>43837</v>
      </c>
      <c r="J175" s="78" t="s">
        <v>778</v>
      </c>
      <c r="K175" s="79">
        <v>4.920623151</v>
      </c>
      <c r="L175" s="79">
        <v>0</v>
      </c>
      <c r="M175" s="80">
        <f>SUM(Table84[[#This Row],[G.O.U]:[External Financing (EF)]])</f>
        <v>4.920623151</v>
      </c>
      <c r="N175" s="80">
        <v>0.12</v>
      </c>
      <c r="O175" s="80"/>
      <c r="P175" s="80"/>
      <c r="Q175" s="80"/>
      <c r="R175" s="100">
        <v>0.12</v>
      </c>
      <c r="S175" s="79">
        <v>0</v>
      </c>
      <c r="T175" s="83">
        <f t="shared" si="2"/>
        <v>0.12</v>
      </c>
      <c r="U175" s="79">
        <v>0</v>
      </c>
      <c r="V175" s="79">
        <v>0</v>
      </c>
      <c r="W175" s="79">
        <f>SUM(Table84[[#This Row],[GOU 25/26]:[EF 25/26]])</f>
        <v>0</v>
      </c>
      <c r="X175" s="79">
        <v>0</v>
      </c>
      <c r="Y175" s="79">
        <v>0</v>
      </c>
      <c r="Z175" s="79">
        <f>SUM(Table84[[#This Row],[GOU 26/27]:[EF 26/27]])</f>
        <v>0</v>
      </c>
      <c r="AA175" s="79">
        <v>0</v>
      </c>
      <c r="AB175" s="79">
        <v>0</v>
      </c>
      <c r="AC175" s="79">
        <f>SUM(Table84[[#This Row],[GOU 27/28]:[EF 27/28]])</f>
        <v>0</v>
      </c>
      <c r="AD175" s="79"/>
      <c r="AE175" s="79"/>
      <c r="AF175" s="84">
        <f>SUM(Table84[[#This Row],[GOU 28/29]:[EF 28/29]])</f>
        <v>0</v>
      </c>
    </row>
    <row r="176" spans="1:32" ht="30" hidden="1" x14ac:dyDescent="0.25">
      <c r="A176" s="74">
        <v>173</v>
      </c>
      <c r="B176" s="75" t="s">
        <v>293</v>
      </c>
      <c r="C176" s="76" t="s">
        <v>294</v>
      </c>
      <c r="D176" s="77" t="s">
        <v>449</v>
      </c>
      <c r="E176" s="76" t="s">
        <v>450</v>
      </c>
      <c r="F176" s="77" t="s">
        <v>451</v>
      </c>
      <c r="G176" s="76" t="s">
        <v>452</v>
      </c>
      <c r="H176" s="76" t="s">
        <v>39</v>
      </c>
      <c r="I176" s="78">
        <v>43837</v>
      </c>
      <c r="J176" s="78" t="s">
        <v>778</v>
      </c>
      <c r="K176" s="79">
        <v>46</v>
      </c>
      <c r="L176" s="79">
        <v>0</v>
      </c>
      <c r="M176" s="80">
        <f>SUM(Table84[[#This Row],[G.O.U]:[External Financing (EF)]])</f>
        <v>46</v>
      </c>
      <c r="N176" s="80">
        <v>0.24</v>
      </c>
      <c r="O176" s="80"/>
      <c r="P176" s="80"/>
      <c r="Q176" s="80"/>
      <c r="R176" s="100">
        <v>0.24</v>
      </c>
      <c r="S176" s="79">
        <v>0</v>
      </c>
      <c r="T176" s="83">
        <f t="shared" si="2"/>
        <v>0.24</v>
      </c>
      <c r="U176" s="79">
        <v>0</v>
      </c>
      <c r="V176" s="79">
        <v>0</v>
      </c>
      <c r="W176" s="79">
        <f>SUM(Table84[[#This Row],[GOU 25/26]:[EF 25/26]])</f>
        <v>0</v>
      </c>
      <c r="X176" s="79">
        <v>0</v>
      </c>
      <c r="Y176" s="79">
        <v>0</v>
      </c>
      <c r="Z176" s="79">
        <f>SUM(Table84[[#This Row],[GOU 26/27]:[EF 26/27]])</f>
        <v>0</v>
      </c>
      <c r="AA176" s="79">
        <v>0</v>
      </c>
      <c r="AB176" s="79">
        <v>0</v>
      </c>
      <c r="AC176" s="79">
        <f>SUM(Table84[[#This Row],[GOU 27/28]:[EF 27/28]])</f>
        <v>0</v>
      </c>
      <c r="AD176" s="79"/>
      <c r="AE176" s="79"/>
      <c r="AF176" s="84">
        <f>SUM(Table84[[#This Row],[GOU 28/29]:[EF 28/29]])</f>
        <v>0</v>
      </c>
    </row>
    <row r="177" spans="1:32" ht="41.25" hidden="1" customHeight="1" x14ac:dyDescent="0.25">
      <c r="A177" s="74">
        <v>174</v>
      </c>
      <c r="B177" s="75" t="s">
        <v>293</v>
      </c>
      <c r="C177" s="76" t="s">
        <v>294</v>
      </c>
      <c r="D177" s="77" t="s">
        <v>453</v>
      </c>
      <c r="E177" s="76" t="s">
        <v>454</v>
      </c>
      <c r="F177" s="77" t="s">
        <v>455</v>
      </c>
      <c r="G177" s="76" t="s">
        <v>456</v>
      </c>
      <c r="H177" s="76" t="s">
        <v>39</v>
      </c>
      <c r="I177" s="78">
        <v>43837</v>
      </c>
      <c r="J177" s="78" t="s">
        <v>778</v>
      </c>
      <c r="K177" s="79">
        <v>15</v>
      </c>
      <c r="L177" s="79">
        <v>0</v>
      </c>
      <c r="M177" s="80">
        <f>SUM(Table84[[#This Row],[G.O.U]:[External Financing (EF)]])</f>
        <v>15</v>
      </c>
      <c r="N177" s="80">
        <v>1.53</v>
      </c>
      <c r="O177" s="80"/>
      <c r="P177" s="80"/>
      <c r="Q177" s="80"/>
      <c r="R177" s="100">
        <v>1.53</v>
      </c>
      <c r="S177" s="79">
        <v>0</v>
      </c>
      <c r="T177" s="83">
        <f t="shared" si="2"/>
        <v>1.53</v>
      </c>
      <c r="U177" s="79">
        <v>0</v>
      </c>
      <c r="V177" s="79">
        <v>0</v>
      </c>
      <c r="W177" s="79">
        <f>SUM(Table84[[#This Row],[GOU 25/26]:[EF 25/26]])</f>
        <v>0</v>
      </c>
      <c r="X177" s="79">
        <v>0</v>
      </c>
      <c r="Y177" s="79">
        <v>0</v>
      </c>
      <c r="Z177" s="79">
        <f>SUM(Table84[[#This Row],[GOU 26/27]:[EF 26/27]])</f>
        <v>0</v>
      </c>
      <c r="AA177" s="79">
        <v>0</v>
      </c>
      <c r="AB177" s="79">
        <v>0</v>
      </c>
      <c r="AC177" s="79">
        <f>SUM(Table84[[#This Row],[GOU 27/28]:[EF 27/28]])</f>
        <v>0</v>
      </c>
      <c r="AD177" s="79"/>
      <c r="AE177" s="79"/>
      <c r="AF177" s="84">
        <f>SUM(Table84[[#This Row],[GOU 28/29]:[EF 28/29]])</f>
        <v>0</v>
      </c>
    </row>
    <row r="178" spans="1:32" ht="30" hidden="1" x14ac:dyDescent="0.25">
      <c r="A178" s="74">
        <v>175</v>
      </c>
      <c r="B178" s="75" t="s">
        <v>293</v>
      </c>
      <c r="C178" s="76" t="s">
        <v>294</v>
      </c>
      <c r="D178" s="77" t="s">
        <v>457</v>
      </c>
      <c r="E178" s="76" t="s">
        <v>458</v>
      </c>
      <c r="F178" s="77" t="s">
        <v>459</v>
      </c>
      <c r="G178" s="76" t="s">
        <v>460</v>
      </c>
      <c r="H178" s="76" t="s">
        <v>39</v>
      </c>
      <c r="I178" s="78">
        <v>43837</v>
      </c>
      <c r="J178" s="78" t="s">
        <v>778</v>
      </c>
      <c r="K178" s="79">
        <v>11.1</v>
      </c>
      <c r="L178" s="79">
        <v>0</v>
      </c>
      <c r="M178" s="80">
        <f>SUM(Table84[[#This Row],[G.O.U]:[External Financing (EF)]])</f>
        <v>11.1</v>
      </c>
      <c r="N178" s="80">
        <v>0.9</v>
      </c>
      <c r="O178" s="80"/>
      <c r="P178" s="80"/>
      <c r="Q178" s="80"/>
      <c r="R178" s="100">
        <v>0.9</v>
      </c>
      <c r="S178" s="79">
        <v>0</v>
      </c>
      <c r="T178" s="83">
        <f t="shared" si="2"/>
        <v>0.9</v>
      </c>
      <c r="U178" s="79">
        <v>0</v>
      </c>
      <c r="V178" s="79">
        <v>0</v>
      </c>
      <c r="W178" s="79">
        <f>SUM(Table84[[#This Row],[GOU 25/26]:[EF 25/26]])</f>
        <v>0</v>
      </c>
      <c r="X178" s="79">
        <v>0</v>
      </c>
      <c r="Y178" s="79">
        <v>0</v>
      </c>
      <c r="Z178" s="79">
        <f>SUM(Table84[[#This Row],[GOU 26/27]:[EF 26/27]])</f>
        <v>0</v>
      </c>
      <c r="AA178" s="79">
        <v>0</v>
      </c>
      <c r="AB178" s="79">
        <v>0</v>
      </c>
      <c r="AC178" s="79">
        <f>SUM(Table84[[#This Row],[GOU 27/28]:[EF 27/28]])</f>
        <v>0</v>
      </c>
      <c r="AD178" s="79"/>
      <c r="AE178" s="79"/>
      <c r="AF178" s="84">
        <f>SUM(Table84[[#This Row],[GOU 28/29]:[EF 28/29]])</f>
        <v>0</v>
      </c>
    </row>
    <row r="179" spans="1:32" ht="30" hidden="1" x14ac:dyDescent="0.25">
      <c r="A179" s="74">
        <v>176</v>
      </c>
      <c r="B179" s="75" t="s">
        <v>293</v>
      </c>
      <c r="C179" s="76" t="s">
        <v>294</v>
      </c>
      <c r="D179" s="77" t="s">
        <v>461</v>
      </c>
      <c r="E179" s="76" t="s">
        <v>462</v>
      </c>
      <c r="F179" s="77" t="s">
        <v>463</v>
      </c>
      <c r="G179" s="76" t="s">
        <v>464</v>
      </c>
      <c r="H179" s="76" t="s">
        <v>39</v>
      </c>
      <c r="I179" s="78">
        <v>43837</v>
      </c>
      <c r="J179" s="78" t="s">
        <v>778</v>
      </c>
      <c r="K179" s="79">
        <v>11.1</v>
      </c>
      <c r="L179" s="79">
        <v>0</v>
      </c>
      <c r="M179" s="80">
        <f>SUM(Table84[[#This Row],[G.O.U]:[External Financing (EF)]])</f>
        <v>11.1</v>
      </c>
      <c r="N179" s="80">
        <v>0.9</v>
      </c>
      <c r="O179" s="80"/>
      <c r="P179" s="80"/>
      <c r="Q179" s="80"/>
      <c r="R179" s="100">
        <v>0.9</v>
      </c>
      <c r="S179" s="79">
        <v>0</v>
      </c>
      <c r="T179" s="83">
        <f t="shared" si="2"/>
        <v>0.9</v>
      </c>
      <c r="U179" s="79">
        <v>0</v>
      </c>
      <c r="V179" s="79">
        <v>0</v>
      </c>
      <c r="W179" s="79">
        <f>SUM(Table84[[#This Row],[GOU 25/26]:[EF 25/26]])</f>
        <v>0</v>
      </c>
      <c r="X179" s="79">
        <v>0</v>
      </c>
      <c r="Y179" s="79">
        <v>0</v>
      </c>
      <c r="Z179" s="79">
        <f>SUM(Table84[[#This Row],[GOU 26/27]:[EF 26/27]])</f>
        <v>0</v>
      </c>
      <c r="AA179" s="79">
        <v>0</v>
      </c>
      <c r="AB179" s="79">
        <v>0</v>
      </c>
      <c r="AC179" s="79">
        <f>SUM(Table84[[#This Row],[GOU 27/28]:[EF 27/28]])</f>
        <v>0</v>
      </c>
      <c r="AD179" s="79"/>
      <c r="AE179" s="79"/>
      <c r="AF179" s="84">
        <f>SUM(Table84[[#This Row],[GOU 28/29]:[EF 28/29]])</f>
        <v>0</v>
      </c>
    </row>
    <row r="180" spans="1:32" ht="60" hidden="1" x14ac:dyDescent="0.25">
      <c r="A180" s="74">
        <v>177</v>
      </c>
      <c r="B180" s="75" t="s">
        <v>465</v>
      </c>
      <c r="C180" s="76" t="s">
        <v>466</v>
      </c>
      <c r="D180" s="77" t="s">
        <v>767</v>
      </c>
      <c r="E180" s="76" t="s">
        <v>768</v>
      </c>
      <c r="F180" s="77" t="s">
        <v>469</v>
      </c>
      <c r="G180" s="76" t="s">
        <v>470</v>
      </c>
      <c r="H180" s="76" t="s">
        <v>36</v>
      </c>
      <c r="I180" s="78">
        <v>43837</v>
      </c>
      <c r="J180" s="78" t="s">
        <v>778</v>
      </c>
      <c r="K180" s="79">
        <v>114</v>
      </c>
      <c r="L180" s="79">
        <v>321.98</v>
      </c>
      <c r="M180" s="80">
        <f>SUM(Table84[[#This Row],[G.O.U]:[External Financing (EF)]])</f>
        <v>435.98</v>
      </c>
      <c r="N180" s="80">
        <v>20</v>
      </c>
      <c r="O180" s="80"/>
      <c r="P180" s="80"/>
      <c r="Q180" s="80"/>
      <c r="R180" s="100">
        <v>20</v>
      </c>
      <c r="S180" s="79">
        <v>0</v>
      </c>
      <c r="T180" s="83">
        <f t="shared" si="2"/>
        <v>20</v>
      </c>
      <c r="U180" s="79">
        <v>0</v>
      </c>
      <c r="V180" s="79">
        <v>0</v>
      </c>
      <c r="W180" s="79">
        <f>SUM(Table84[[#This Row],[GOU 25/26]:[EF 25/26]])</f>
        <v>0</v>
      </c>
      <c r="X180" s="79">
        <v>0</v>
      </c>
      <c r="Y180" s="79">
        <v>0</v>
      </c>
      <c r="Z180" s="79">
        <f>SUM(Table84[[#This Row],[GOU 26/27]:[EF 26/27]])</f>
        <v>0</v>
      </c>
      <c r="AA180" s="79">
        <v>0</v>
      </c>
      <c r="AB180" s="79">
        <v>0</v>
      </c>
      <c r="AC180" s="79">
        <f>SUM(Table84[[#This Row],[GOU 27/28]:[EF 27/28]])</f>
        <v>0</v>
      </c>
      <c r="AD180" s="79"/>
      <c r="AE180" s="79"/>
      <c r="AF180" s="84">
        <f>SUM(Table84[[#This Row],[GOU 28/29]:[EF 28/29]])</f>
        <v>0</v>
      </c>
    </row>
    <row r="181" spans="1:32" ht="60" hidden="1" x14ac:dyDescent="0.25">
      <c r="A181" s="74">
        <v>178</v>
      </c>
      <c r="B181" s="75" t="s">
        <v>465</v>
      </c>
      <c r="C181" s="76" t="s">
        <v>466</v>
      </c>
      <c r="D181" s="77" t="s">
        <v>471</v>
      </c>
      <c r="E181" s="76" t="s">
        <v>472</v>
      </c>
      <c r="F181" s="77" t="s">
        <v>473</v>
      </c>
      <c r="G181" s="76" t="s">
        <v>474</v>
      </c>
      <c r="H181" s="76" t="s">
        <v>39</v>
      </c>
      <c r="I181" s="78">
        <v>43837</v>
      </c>
      <c r="J181" s="78" t="s">
        <v>778</v>
      </c>
      <c r="K181" s="79">
        <v>107.9</v>
      </c>
      <c r="L181" s="79">
        <v>0</v>
      </c>
      <c r="M181" s="80">
        <f>SUM(Table84[[#This Row],[G.O.U]:[External Financing (EF)]])</f>
        <v>107.9</v>
      </c>
      <c r="N181" s="80">
        <v>35.299999999999997</v>
      </c>
      <c r="O181" s="80">
        <v>0.44500000000000001</v>
      </c>
      <c r="P181" s="80"/>
      <c r="Q181" s="80"/>
      <c r="R181" s="100">
        <v>35.299999999999997</v>
      </c>
      <c r="S181" s="79">
        <v>0</v>
      </c>
      <c r="T181" s="83">
        <f t="shared" si="2"/>
        <v>35.299999999999997</v>
      </c>
      <c r="U181" s="79">
        <v>0</v>
      </c>
      <c r="V181" s="79">
        <v>0</v>
      </c>
      <c r="W181" s="79">
        <f>SUM(Table84[[#This Row],[GOU 25/26]:[EF 25/26]])</f>
        <v>0</v>
      </c>
      <c r="X181" s="79">
        <v>0</v>
      </c>
      <c r="Y181" s="79">
        <v>0</v>
      </c>
      <c r="Z181" s="79">
        <f>SUM(Table84[[#This Row],[GOU 26/27]:[EF 26/27]])</f>
        <v>0</v>
      </c>
      <c r="AA181" s="79">
        <v>0</v>
      </c>
      <c r="AB181" s="79">
        <v>0</v>
      </c>
      <c r="AC181" s="79">
        <f>SUM(Table84[[#This Row],[GOU 27/28]:[EF 27/28]])</f>
        <v>0</v>
      </c>
      <c r="AD181" s="79"/>
      <c r="AE181" s="79"/>
      <c r="AF181" s="84">
        <f>SUM(Table84[[#This Row],[GOU 28/29]:[EF 28/29]])</f>
        <v>0</v>
      </c>
    </row>
    <row r="182" spans="1:32" ht="40.5" hidden="1" customHeight="1" x14ac:dyDescent="0.25">
      <c r="A182" s="74">
        <v>179</v>
      </c>
      <c r="B182" s="75" t="s">
        <v>475</v>
      </c>
      <c r="C182" s="76" t="s">
        <v>476</v>
      </c>
      <c r="D182" s="77" t="s">
        <v>477</v>
      </c>
      <c r="E182" s="76" t="s">
        <v>478</v>
      </c>
      <c r="F182" s="77" t="s">
        <v>479</v>
      </c>
      <c r="G182" s="76" t="s">
        <v>480</v>
      </c>
      <c r="H182" s="76" t="s">
        <v>39</v>
      </c>
      <c r="I182" s="78">
        <v>43837</v>
      </c>
      <c r="J182" s="78" t="s">
        <v>778</v>
      </c>
      <c r="K182" s="79">
        <v>24.565000000000001</v>
      </c>
      <c r="L182" s="79">
        <v>0</v>
      </c>
      <c r="M182" s="80">
        <f>SUM(Table84[[#This Row],[G.O.U]:[External Financing (EF)]])</f>
        <v>24.565000000000001</v>
      </c>
      <c r="N182" s="80">
        <v>3.2</v>
      </c>
      <c r="O182" s="80">
        <v>0.20699999999999999</v>
      </c>
      <c r="P182" s="80"/>
      <c r="Q182" s="80"/>
      <c r="R182" s="100">
        <v>3.2</v>
      </c>
      <c r="S182" s="79">
        <v>0</v>
      </c>
      <c r="T182" s="83">
        <f t="shared" si="2"/>
        <v>3.2</v>
      </c>
      <c r="U182" s="79">
        <v>0</v>
      </c>
      <c r="V182" s="79">
        <v>0</v>
      </c>
      <c r="W182" s="79">
        <f>SUM(Table84[[#This Row],[GOU 25/26]:[EF 25/26]])</f>
        <v>0</v>
      </c>
      <c r="X182" s="79">
        <v>0</v>
      </c>
      <c r="Y182" s="79">
        <v>0</v>
      </c>
      <c r="Z182" s="79">
        <f>SUM(Table84[[#This Row],[GOU 26/27]:[EF 26/27]])</f>
        <v>0</v>
      </c>
      <c r="AA182" s="79">
        <v>0</v>
      </c>
      <c r="AB182" s="79">
        <v>0</v>
      </c>
      <c r="AC182" s="79">
        <f>SUM(Table84[[#This Row],[GOU 27/28]:[EF 27/28]])</f>
        <v>0</v>
      </c>
      <c r="AD182" s="79"/>
      <c r="AE182" s="79"/>
      <c r="AF182" s="84">
        <f>SUM(Table84[[#This Row],[GOU 28/29]:[EF 28/29]])</f>
        <v>0</v>
      </c>
    </row>
    <row r="183" spans="1:32" ht="41.25" hidden="1" customHeight="1" x14ac:dyDescent="0.25">
      <c r="A183" s="74">
        <v>180</v>
      </c>
      <c r="B183" s="75" t="s">
        <v>475</v>
      </c>
      <c r="C183" s="76" t="s">
        <v>476</v>
      </c>
      <c r="D183" s="77" t="s">
        <v>481</v>
      </c>
      <c r="E183" s="76" t="s">
        <v>482</v>
      </c>
      <c r="F183" s="77" t="s">
        <v>483</v>
      </c>
      <c r="G183" s="76" t="s">
        <v>484</v>
      </c>
      <c r="H183" s="76" t="s">
        <v>39</v>
      </c>
      <c r="I183" s="78">
        <v>43837</v>
      </c>
      <c r="J183" s="78" t="s">
        <v>778</v>
      </c>
      <c r="K183" s="79">
        <v>6.9886999999999997</v>
      </c>
      <c r="L183" s="79">
        <v>0</v>
      </c>
      <c r="M183" s="80">
        <f>SUM(Table84[[#This Row],[G.O.U]:[External Financing (EF)]])</f>
        <v>6.9886999999999997</v>
      </c>
      <c r="N183" s="80">
        <v>1.7857000000000001</v>
      </c>
      <c r="O183" s="80"/>
      <c r="P183" s="80"/>
      <c r="Q183" s="80"/>
      <c r="R183" s="80">
        <v>1.7857000000000001</v>
      </c>
      <c r="S183" s="79">
        <v>0</v>
      </c>
      <c r="T183" s="83">
        <f t="shared" si="2"/>
        <v>1.7857000000000001</v>
      </c>
      <c r="U183" s="79">
        <v>0</v>
      </c>
      <c r="V183" s="79">
        <v>0</v>
      </c>
      <c r="W183" s="79">
        <f>SUM(Table84[[#This Row],[GOU 25/26]:[EF 25/26]])</f>
        <v>0</v>
      </c>
      <c r="X183" s="79">
        <v>0</v>
      </c>
      <c r="Y183" s="79">
        <v>0</v>
      </c>
      <c r="Z183" s="79">
        <f>SUM(Table84[[#This Row],[GOU 26/27]:[EF 26/27]])</f>
        <v>0</v>
      </c>
      <c r="AA183" s="79">
        <v>0</v>
      </c>
      <c r="AB183" s="79">
        <v>0</v>
      </c>
      <c r="AC183" s="79">
        <f>SUM(Table84[[#This Row],[GOU 27/28]:[EF 27/28]])</f>
        <v>0</v>
      </c>
      <c r="AD183" s="79"/>
      <c r="AE183" s="79"/>
      <c r="AF183" s="84">
        <f>SUM(Table84[[#This Row],[GOU 28/29]:[EF 28/29]])</f>
        <v>0</v>
      </c>
    </row>
    <row r="184" spans="1:32" ht="60" hidden="1" x14ac:dyDescent="0.25">
      <c r="A184" s="74">
        <v>181</v>
      </c>
      <c r="B184" s="75" t="s">
        <v>485</v>
      </c>
      <c r="C184" s="76" t="s">
        <v>486</v>
      </c>
      <c r="D184" s="77" t="s">
        <v>487</v>
      </c>
      <c r="E184" s="76" t="s">
        <v>488</v>
      </c>
      <c r="F184" s="77" t="s">
        <v>489</v>
      </c>
      <c r="G184" s="76" t="s">
        <v>490</v>
      </c>
      <c r="H184" s="76" t="s">
        <v>39</v>
      </c>
      <c r="I184" s="78">
        <v>43837</v>
      </c>
      <c r="J184" s="78" t="s">
        <v>778</v>
      </c>
      <c r="K184" s="79">
        <v>95.06</v>
      </c>
      <c r="L184" s="79">
        <v>0</v>
      </c>
      <c r="M184" s="80">
        <f>SUM(Table84[[#This Row],[G.O.U]:[External Financing (EF)]])</f>
        <v>95.06</v>
      </c>
      <c r="N184" s="80">
        <v>5</v>
      </c>
      <c r="O184" s="80">
        <v>0.437</v>
      </c>
      <c r="P184" s="80"/>
      <c r="Q184" s="80"/>
      <c r="R184" s="100">
        <v>5</v>
      </c>
      <c r="S184" s="79">
        <v>0</v>
      </c>
      <c r="T184" s="83">
        <f t="shared" si="2"/>
        <v>5</v>
      </c>
      <c r="U184" s="79">
        <v>0</v>
      </c>
      <c r="V184" s="79">
        <v>0</v>
      </c>
      <c r="W184" s="79">
        <f>SUM(Table84[[#This Row],[GOU 25/26]:[EF 25/26]])</f>
        <v>0</v>
      </c>
      <c r="X184" s="79">
        <v>0</v>
      </c>
      <c r="Y184" s="79">
        <v>0</v>
      </c>
      <c r="Z184" s="79">
        <f>SUM(Table84[[#This Row],[GOU 26/27]:[EF 26/27]])</f>
        <v>0</v>
      </c>
      <c r="AA184" s="79">
        <v>0</v>
      </c>
      <c r="AB184" s="79">
        <v>0</v>
      </c>
      <c r="AC184" s="79">
        <f>SUM(Table84[[#This Row],[GOU 27/28]:[EF 27/28]])</f>
        <v>0</v>
      </c>
      <c r="AD184" s="79"/>
      <c r="AE184" s="79"/>
      <c r="AF184" s="84">
        <f>SUM(Table84[[#This Row],[GOU 28/29]:[EF 28/29]])</f>
        <v>0</v>
      </c>
    </row>
    <row r="185" spans="1:32" ht="30" hidden="1" x14ac:dyDescent="0.25">
      <c r="A185" s="74">
        <v>182</v>
      </c>
      <c r="B185" s="75" t="s">
        <v>491</v>
      </c>
      <c r="C185" s="76" t="s">
        <v>492</v>
      </c>
      <c r="D185" s="77" t="s">
        <v>493</v>
      </c>
      <c r="E185" s="76" t="s">
        <v>494</v>
      </c>
      <c r="F185" s="77" t="s">
        <v>495</v>
      </c>
      <c r="G185" s="76" t="s">
        <v>496</v>
      </c>
      <c r="H185" s="76" t="s">
        <v>39</v>
      </c>
      <c r="I185" s="78">
        <v>43837</v>
      </c>
      <c r="J185" s="78" t="s">
        <v>83</v>
      </c>
      <c r="K185" s="79">
        <v>54.608400000000003</v>
      </c>
      <c r="L185" s="79">
        <v>0</v>
      </c>
      <c r="M185" s="80">
        <f>SUM(Table84[[#This Row],[G.O.U]:[External Financing (EF)]])</f>
        <v>54.608400000000003</v>
      </c>
      <c r="N185" s="80">
        <v>22.36</v>
      </c>
      <c r="O185" s="80"/>
      <c r="P185" s="80"/>
      <c r="Q185" s="80"/>
      <c r="R185" s="100">
        <v>22.36</v>
      </c>
      <c r="S185" s="79">
        <v>0</v>
      </c>
      <c r="T185" s="83">
        <f t="shared" si="2"/>
        <v>22.36</v>
      </c>
      <c r="U185" s="79">
        <v>0</v>
      </c>
      <c r="V185" s="79">
        <v>0</v>
      </c>
      <c r="W185" s="79">
        <f>SUM(Table84[[#This Row],[GOU 25/26]:[EF 25/26]])</f>
        <v>0</v>
      </c>
      <c r="X185" s="79">
        <v>0</v>
      </c>
      <c r="Y185" s="79">
        <v>0</v>
      </c>
      <c r="Z185" s="79">
        <f>SUM(Table84[[#This Row],[GOU 26/27]:[EF 26/27]])</f>
        <v>0</v>
      </c>
      <c r="AA185" s="79">
        <v>0</v>
      </c>
      <c r="AB185" s="79">
        <v>0</v>
      </c>
      <c r="AC185" s="79">
        <f>SUM(Table84[[#This Row],[GOU 27/28]:[EF 27/28]])</f>
        <v>0</v>
      </c>
      <c r="AD185" s="79"/>
      <c r="AE185" s="79"/>
      <c r="AF185" s="84">
        <f>SUM(Table84[[#This Row],[GOU 28/29]:[EF 28/29]])</f>
        <v>0</v>
      </c>
    </row>
    <row r="186" spans="1:32" ht="30" hidden="1" x14ac:dyDescent="0.25">
      <c r="A186" s="74">
        <v>183</v>
      </c>
      <c r="B186" s="75" t="s">
        <v>491</v>
      </c>
      <c r="C186" s="76" t="s">
        <v>492</v>
      </c>
      <c r="D186" s="77" t="s">
        <v>467</v>
      </c>
      <c r="E186" s="76" t="s">
        <v>468</v>
      </c>
      <c r="F186" s="77" t="s">
        <v>497</v>
      </c>
      <c r="G186" s="76" t="s">
        <v>498</v>
      </c>
      <c r="H186" s="76" t="s">
        <v>39</v>
      </c>
      <c r="I186" s="78">
        <v>43837</v>
      </c>
      <c r="J186" s="78" t="s">
        <v>83</v>
      </c>
      <c r="K186" s="79">
        <v>433.36799999999999</v>
      </c>
      <c r="L186" s="79">
        <v>0</v>
      </c>
      <c r="M186" s="80">
        <f>SUM(Table84[[#This Row],[G.O.U]:[External Financing (EF)]])</f>
        <v>433.36799999999999</v>
      </c>
      <c r="N186" s="80">
        <v>36.203046581000002</v>
      </c>
      <c r="O186" s="80"/>
      <c r="P186" s="80"/>
      <c r="Q186" s="80"/>
      <c r="R186" s="100">
        <v>36.203046581000002</v>
      </c>
      <c r="S186" s="79">
        <v>0</v>
      </c>
      <c r="T186" s="83">
        <f t="shared" si="2"/>
        <v>36.203046581000002</v>
      </c>
      <c r="U186" s="79">
        <v>0</v>
      </c>
      <c r="V186" s="79">
        <v>0</v>
      </c>
      <c r="W186" s="79">
        <f>SUM(Table84[[#This Row],[GOU 25/26]:[EF 25/26]])</f>
        <v>0</v>
      </c>
      <c r="X186" s="79">
        <v>0</v>
      </c>
      <c r="Y186" s="79">
        <v>0</v>
      </c>
      <c r="Z186" s="79">
        <f>SUM(Table84[[#This Row],[GOU 26/27]:[EF 26/27]])</f>
        <v>0</v>
      </c>
      <c r="AA186" s="79">
        <v>0</v>
      </c>
      <c r="AB186" s="79">
        <v>0</v>
      </c>
      <c r="AC186" s="79">
        <f>SUM(Table84[[#This Row],[GOU 27/28]:[EF 27/28]])</f>
        <v>0</v>
      </c>
      <c r="AD186" s="79"/>
      <c r="AE186" s="79"/>
      <c r="AF186" s="84">
        <f>SUM(Table84[[#This Row],[GOU 28/29]:[EF 28/29]])</f>
        <v>0</v>
      </c>
    </row>
    <row r="187" spans="1:32" ht="30" hidden="1" x14ac:dyDescent="0.25">
      <c r="A187" s="74">
        <v>184</v>
      </c>
      <c r="B187" s="75" t="s">
        <v>491</v>
      </c>
      <c r="C187" s="76" t="s">
        <v>492</v>
      </c>
      <c r="D187" s="77" t="s">
        <v>499</v>
      </c>
      <c r="E187" s="76" t="s">
        <v>500</v>
      </c>
      <c r="F187" s="77" t="s">
        <v>501</v>
      </c>
      <c r="G187" s="76" t="s">
        <v>502</v>
      </c>
      <c r="H187" s="76" t="s">
        <v>181</v>
      </c>
      <c r="I187" s="78">
        <v>42011</v>
      </c>
      <c r="J187" s="78" t="s">
        <v>778</v>
      </c>
      <c r="K187" s="79">
        <v>0</v>
      </c>
      <c r="L187" s="79">
        <v>2629.8</v>
      </c>
      <c r="M187" s="80">
        <f>SUM(Table84[[#This Row],[G.O.U]:[External Financing (EF)]])</f>
        <v>2629.8</v>
      </c>
      <c r="N187" s="80">
        <v>0</v>
      </c>
      <c r="O187" s="80"/>
      <c r="P187" s="80"/>
      <c r="Q187" s="80"/>
      <c r="R187" s="80"/>
      <c r="S187" s="79">
        <v>194.67915057483066</v>
      </c>
      <c r="T187" s="83">
        <f t="shared" si="2"/>
        <v>194.67915057483066</v>
      </c>
      <c r="U187" s="79">
        <v>0</v>
      </c>
      <c r="V187" s="79">
        <v>0</v>
      </c>
      <c r="W187" s="79">
        <f>SUM(Table84[[#This Row],[GOU 25/26]:[EF 25/26]])</f>
        <v>0</v>
      </c>
      <c r="X187" s="79">
        <v>0</v>
      </c>
      <c r="Y187" s="79">
        <v>0</v>
      </c>
      <c r="Z187" s="79">
        <f>SUM(Table84[[#This Row],[GOU 26/27]:[EF 26/27]])</f>
        <v>0</v>
      </c>
      <c r="AA187" s="79">
        <v>0</v>
      </c>
      <c r="AB187" s="79">
        <v>0</v>
      </c>
      <c r="AC187" s="79">
        <f>SUM(Table84[[#This Row],[GOU 27/28]:[EF 27/28]])</f>
        <v>0</v>
      </c>
      <c r="AD187" s="79"/>
      <c r="AE187" s="79"/>
      <c r="AF187" s="84">
        <f>SUM(Table84[[#This Row],[GOU 28/29]:[EF 28/29]])</f>
        <v>0</v>
      </c>
    </row>
    <row r="188" spans="1:32" ht="30" hidden="1" x14ac:dyDescent="0.25">
      <c r="A188" s="74">
        <v>185</v>
      </c>
      <c r="B188" s="75" t="s">
        <v>491</v>
      </c>
      <c r="C188" s="76" t="s">
        <v>492</v>
      </c>
      <c r="D188" s="77" t="s">
        <v>499</v>
      </c>
      <c r="E188" s="76" t="s">
        <v>500</v>
      </c>
      <c r="F188" s="77" t="s">
        <v>503</v>
      </c>
      <c r="G188" s="76" t="s">
        <v>504</v>
      </c>
      <c r="H188" s="76" t="s">
        <v>39</v>
      </c>
      <c r="I188" s="78">
        <v>43837</v>
      </c>
      <c r="J188" s="78" t="s">
        <v>778</v>
      </c>
      <c r="K188" s="79">
        <v>20.9</v>
      </c>
      <c r="L188" s="79">
        <v>0</v>
      </c>
      <c r="M188" s="80">
        <f>SUM(Table84[[#This Row],[G.O.U]:[External Financing (EF)]])</f>
        <v>20.9</v>
      </c>
      <c r="N188" s="80">
        <v>2.0903103519999999</v>
      </c>
      <c r="O188" s="80">
        <v>7.5590000000000002</v>
      </c>
      <c r="P188" s="80"/>
      <c r="Q188" s="80"/>
      <c r="R188" s="100">
        <v>2.0903103519999999</v>
      </c>
      <c r="S188" s="79">
        <v>0</v>
      </c>
      <c r="T188" s="83">
        <f t="shared" si="2"/>
        <v>2.0903103519999999</v>
      </c>
      <c r="U188" s="79">
        <v>0</v>
      </c>
      <c r="V188" s="79">
        <v>0</v>
      </c>
      <c r="W188" s="79">
        <f>SUM(Table84[[#This Row],[GOU 25/26]:[EF 25/26]])</f>
        <v>0</v>
      </c>
      <c r="X188" s="79">
        <v>0</v>
      </c>
      <c r="Y188" s="79">
        <v>0</v>
      </c>
      <c r="Z188" s="79">
        <f>SUM(Table84[[#This Row],[GOU 26/27]:[EF 26/27]])</f>
        <v>0</v>
      </c>
      <c r="AA188" s="79">
        <v>0</v>
      </c>
      <c r="AB188" s="79">
        <v>0</v>
      </c>
      <c r="AC188" s="79">
        <f>SUM(Table84[[#This Row],[GOU 27/28]:[EF 27/28]])</f>
        <v>0</v>
      </c>
      <c r="AD188" s="79"/>
      <c r="AE188" s="79"/>
      <c r="AF188" s="84">
        <f>SUM(Table84[[#This Row],[GOU 28/29]:[EF 28/29]])</f>
        <v>0</v>
      </c>
    </row>
    <row r="189" spans="1:32" ht="30" hidden="1" x14ac:dyDescent="0.25">
      <c r="A189" s="74">
        <v>186</v>
      </c>
      <c r="B189" s="75" t="s">
        <v>491</v>
      </c>
      <c r="C189" s="76" t="s">
        <v>492</v>
      </c>
      <c r="D189" s="77" t="s">
        <v>499</v>
      </c>
      <c r="E189" s="76" t="s">
        <v>500</v>
      </c>
      <c r="F189" s="77" t="s">
        <v>505</v>
      </c>
      <c r="G189" s="76" t="s">
        <v>506</v>
      </c>
      <c r="H189" s="76" t="s">
        <v>36</v>
      </c>
      <c r="I189" s="78">
        <v>44203</v>
      </c>
      <c r="J189" s="78" t="s">
        <v>779</v>
      </c>
      <c r="K189" s="79">
        <v>110.157</v>
      </c>
      <c r="L189" s="79">
        <v>0</v>
      </c>
      <c r="M189" s="80">
        <f>SUM(Table84[[#This Row],[G.O.U]:[External Financing (EF)]])</f>
        <v>110.157</v>
      </c>
      <c r="N189" s="80">
        <v>10</v>
      </c>
      <c r="O189" s="80"/>
      <c r="P189" s="80"/>
      <c r="Q189" s="80"/>
      <c r="R189" s="100">
        <v>10</v>
      </c>
      <c r="S189" s="79">
        <v>0</v>
      </c>
      <c r="T189" s="83">
        <f t="shared" si="2"/>
        <v>10</v>
      </c>
      <c r="U189" s="79">
        <v>0</v>
      </c>
      <c r="V189" s="79">
        <v>0</v>
      </c>
      <c r="W189" s="79">
        <f>SUM(Table84[[#This Row],[GOU 25/26]:[EF 25/26]])</f>
        <v>0</v>
      </c>
      <c r="X189" s="79">
        <v>0</v>
      </c>
      <c r="Y189" s="79">
        <v>0</v>
      </c>
      <c r="Z189" s="79">
        <f>SUM(Table84[[#This Row],[GOU 26/27]:[EF 26/27]])</f>
        <v>0</v>
      </c>
      <c r="AA189" s="79">
        <v>0</v>
      </c>
      <c r="AB189" s="79">
        <v>0</v>
      </c>
      <c r="AC189" s="79">
        <f>SUM(Table84[[#This Row],[GOU 27/28]:[EF 27/28]])</f>
        <v>0</v>
      </c>
      <c r="AD189" s="79"/>
      <c r="AE189" s="79"/>
      <c r="AF189" s="84">
        <f>SUM(Table84[[#This Row],[GOU 28/29]:[EF 28/29]])</f>
        <v>0</v>
      </c>
    </row>
    <row r="190" spans="1:32" ht="30" hidden="1" x14ac:dyDescent="0.25">
      <c r="A190" s="74">
        <v>187</v>
      </c>
      <c r="B190" s="75" t="s">
        <v>491</v>
      </c>
      <c r="C190" s="76" t="s">
        <v>492</v>
      </c>
      <c r="D190" s="77" t="s">
        <v>507</v>
      </c>
      <c r="E190" s="76" t="s">
        <v>508</v>
      </c>
      <c r="F190" s="77" t="s">
        <v>509</v>
      </c>
      <c r="G190" s="76" t="s">
        <v>510</v>
      </c>
      <c r="H190" s="76" t="s">
        <v>39</v>
      </c>
      <c r="I190" s="78">
        <v>43837</v>
      </c>
      <c r="J190" s="78" t="s">
        <v>83</v>
      </c>
      <c r="K190" s="79">
        <v>8.1</v>
      </c>
      <c r="L190" s="79">
        <v>0</v>
      </c>
      <c r="M190" s="80">
        <f>SUM(Table84[[#This Row],[G.O.U]:[External Financing (EF)]])</f>
        <v>8.1</v>
      </c>
      <c r="N190" s="80">
        <v>0.5</v>
      </c>
      <c r="O190" s="80"/>
      <c r="P190" s="80"/>
      <c r="Q190" s="80"/>
      <c r="R190" s="100">
        <v>0.5</v>
      </c>
      <c r="S190" s="79">
        <v>0</v>
      </c>
      <c r="T190" s="83">
        <f t="shared" si="2"/>
        <v>0.5</v>
      </c>
      <c r="U190" s="79">
        <v>0</v>
      </c>
      <c r="V190" s="79">
        <v>0</v>
      </c>
      <c r="W190" s="79">
        <f>SUM(Table84[[#This Row],[GOU 25/26]:[EF 25/26]])</f>
        <v>0</v>
      </c>
      <c r="X190" s="79">
        <v>0</v>
      </c>
      <c r="Y190" s="79">
        <v>0</v>
      </c>
      <c r="Z190" s="79">
        <f>SUM(Table84[[#This Row],[GOU 26/27]:[EF 26/27]])</f>
        <v>0</v>
      </c>
      <c r="AA190" s="79">
        <v>0</v>
      </c>
      <c r="AB190" s="79">
        <v>0</v>
      </c>
      <c r="AC190" s="79">
        <f>SUM(Table84[[#This Row],[GOU 27/28]:[EF 27/28]])</f>
        <v>0</v>
      </c>
      <c r="AD190" s="79"/>
      <c r="AE190" s="79"/>
      <c r="AF190" s="84">
        <f>SUM(Table84[[#This Row],[GOU 28/29]:[EF 28/29]])</f>
        <v>0</v>
      </c>
    </row>
    <row r="191" spans="1:32" ht="30" hidden="1" x14ac:dyDescent="0.25">
      <c r="A191" s="74">
        <v>188</v>
      </c>
      <c r="B191" s="75" t="s">
        <v>491</v>
      </c>
      <c r="C191" s="76" t="s">
        <v>492</v>
      </c>
      <c r="D191" s="77" t="s">
        <v>511</v>
      </c>
      <c r="E191" s="76" t="s">
        <v>512</v>
      </c>
      <c r="F191" s="77" t="s">
        <v>513</v>
      </c>
      <c r="G191" s="76" t="s">
        <v>514</v>
      </c>
      <c r="H191" s="76" t="s">
        <v>36</v>
      </c>
      <c r="I191" s="78">
        <v>42011</v>
      </c>
      <c r="J191" s="78" t="s">
        <v>778</v>
      </c>
      <c r="K191" s="79">
        <v>237.4</v>
      </c>
      <c r="L191" s="79">
        <v>0</v>
      </c>
      <c r="M191" s="80">
        <f>SUM(Table84[[#This Row],[G.O.U]:[External Financing (EF)]])</f>
        <v>237.4</v>
      </c>
      <c r="N191" s="80">
        <v>176</v>
      </c>
      <c r="O191" s="80"/>
      <c r="P191" s="80"/>
      <c r="Q191" s="80"/>
      <c r="R191" s="80">
        <v>176</v>
      </c>
      <c r="S191" s="79">
        <v>0</v>
      </c>
      <c r="T191" s="83">
        <f t="shared" si="2"/>
        <v>176</v>
      </c>
      <c r="U191" s="79">
        <v>0</v>
      </c>
      <c r="V191" s="79">
        <v>0</v>
      </c>
      <c r="W191" s="79">
        <f>SUM(Table84[[#This Row],[GOU 25/26]:[EF 25/26]])</f>
        <v>0</v>
      </c>
      <c r="X191" s="79">
        <v>0</v>
      </c>
      <c r="Y191" s="79">
        <v>0</v>
      </c>
      <c r="Z191" s="79">
        <f>SUM(Table84[[#This Row],[GOU 26/27]:[EF 26/27]])</f>
        <v>0</v>
      </c>
      <c r="AA191" s="79">
        <v>0</v>
      </c>
      <c r="AB191" s="79">
        <v>0</v>
      </c>
      <c r="AC191" s="79">
        <f>SUM(Table84[[#This Row],[GOU 27/28]:[EF 27/28]])</f>
        <v>0</v>
      </c>
      <c r="AD191" s="79"/>
      <c r="AE191" s="79"/>
      <c r="AF191" s="84">
        <f>SUM(Table84[[#This Row],[GOU 28/29]:[EF 28/29]])</f>
        <v>0</v>
      </c>
    </row>
    <row r="192" spans="1:32" ht="30" hidden="1" x14ac:dyDescent="0.25">
      <c r="A192" s="74">
        <v>189</v>
      </c>
      <c r="B192" s="75" t="s">
        <v>491</v>
      </c>
      <c r="C192" s="76" t="s">
        <v>492</v>
      </c>
      <c r="D192" s="77" t="s">
        <v>511</v>
      </c>
      <c r="E192" s="76" t="s">
        <v>512</v>
      </c>
      <c r="F192" s="77" t="s">
        <v>515</v>
      </c>
      <c r="G192" s="76" t="s">
        <v>516</v>
      </c>
      <c r="H192" s="76" t="s">
        <v>39</v>
      </c>
      <c r="I192" s="78">
        <v>43837</v>
      </c>
      <c r="J192" s="78" t="s">
        <v>778</v>
      </c>
      <c r="K192" s="79">
        <v>73</v>
      </c>
      <c r="L192" s="79">
        <v>0</v>
      </c>
      <c r="M192" s="80">
        <f>SUM(Table84[[#This Row],[G.O.U]:[External Financing (EF)]])</f>
        <v>73</v>
      </c>
      <c r="N192" s="80">
        <v>1.7400865700000001</v>
      </c>
      <c r="O192" s="80"/>
      <c r="P192" s="80"/>
      <c r="Q192" s="80"/>
      <c r="R192" s="100">
        <v>1.7400865700000001</v>
      </c>
      <c r="S192" s="79">
        <v>0</v>
      </c>
      <c r="T192" s="83">
        <f t="shared" si="2"/>
        <v>1.7400865700000001</v>
      </c>
      <c r="U192" s="79">
        <v>0</v>
      </c>
      <c r="V192" s="79">
        <v>0</v>
      </c>
      <c r="W192" s="79">
        <f>SUM(Table84[[#This Row],[GOU 25/26]:[EF 25/26]])</f>
        <v>0</v>
      </c>
      <c r="X192" s="79">
        <v>0</v>
      </c>
      <c r="Y192" s="79">
        <v>0</v>
      </c>
      <c r="Z192" s="79">
        <f>SUM(Table84[[#This Row],[GOU 26/27]:[EF 26/27]])</f>
        <v>0</v>
      </c>
      <c r="AA192" s="79">
        <v>0</v>
      </c>
      <c r="AB192" s="79">
        <v>0</v>
      </c>
      <c r="AC192" s="79">
        <f>SUM(Table84[[#This Row],[GOU 27/28]:[EF 27/28]])</f>
        <v>0</v>
      </c>
      <c r="AD192" s="79"/>
      <c r="AE192" s="79"/>
      <c r="AF192" s="84">
        <f>SUM(Table84[[#This Row],[GOU 28/29]:[EF 28/29]])</f>
        <v>0</v>
      </c>
    </row>
    <row r="193" spans="1:32" ht="30" hidden="1" x14ac:dyDescent="0.25">
      <c r="A193" s="74">
        <v>190</v>
      </c>
      <c r="B193" s="75" t="s">
        <v>491</v>
      </c>
      <c r="C193" s="76" t="s">
        <v>492</v>
      </c>
      <c r="D193" s="77" t="s">
        <v>517</v>
      </c>
      <c r="E193" s="76" t="s">
        <v>518</v>
      </c>
      <c r="F193" s="77" t="s">
        <v>519</v>
      </c>
      <c r="G193" s="76" t="s">
        <v>520</v>
      </c>
      <c r="H193" s="76" t="s">
        <v>39</v>
      </c>
      <c r="I193" s="78">
        <v>43837</v>
      </c>
      <c r="J193" s="78" t="s">
        <v>778</v>
      </c>
      <c r="K193" s="79">
        <v>43.6</v>
      </c>
      <c r="L193" s="79">
        <v>0</v>
      </c>
      <c r="M193" s="80">
        <f>SUM(Table84[[#This Row],[G.O.U]:[External Financing (EF)]])</f>
        <v>43.6</v>
      </c>
      <c r="N193" s="80">
        <v>11.81277897</v>
      </c>
      <c r="O193" s="80"/>
      <c r="P193" s="80"/>
      <c r="Q193" s="80"/>
      <c r="R193" s="100">
        <v>11.81277897</v>
      </c>
      <c r="S193" s="79">
        <v>0</v>
      </c>
      <c r="T193" s="83">
        <f t="shared" si="2"/>
        <v>11.81277897</v>
      </c>
      <c r="U193" s="79">
        <v>0</v>
      </c>
      <c r="V193" s="79">
        <v>0</v>
      </c>
      <c r="W193" s="79">
        <f>SUM(Table84[[#This Row],[GOU 25/26]:[EF 25/26]])</f>
        <v>0</v>
      </c>
      <c r="X193" s="79">
        <v>0</v>
      </c>
      <c r="Y193" s="79">
        <v>0</v>
      </c>
      <c r="Z193" s="79">
        <f>SUM(Table84[[#This Row],[GOU 26/27]:[EF 26/27]])</f>
        <v>0</v>
      </c>
      <c r="AA193" s="79">
        <v>0</v>
      </c>
      <c r="AB193" s="79">
        <v>0</v>
      </c>
      <c r="AC193" s="79">
        <f>SUM(Table84[[#This Row],[GOU 27/28]:[EF 27/28]])</f>
        <v>0</v>
      </c>
      <c r="AD193" s="79"/>
      <c r="AE193" s="79"/>
      <c r="AF193" s="84">
        <f>SUM(Table84[[#This Row],[GOU 28/29]:[EF 28/29]])</f>
        <v>0</v>
      </c>
    </row>
    <row r="194" spans="1:32" s="85" customFormat="1" ht="32.25" hidden="1" customHeight="1" x14ac:dyDescent="0.25">
      <c r="A194" s="74">
        <v>191</v>
      </c>
      <c r="B194" s="75" t="s">
        <v>491</v>
      </c>
      <c r="C194" s="76" t="s">
        <v>492</v>
      </c>
      <c r="D194" s="77" t="s">
        <v>521</v>
      </c>
      <c r="E194" s="76" t="s">
        <v>522</v>
      </c>
      <c r="F194" s="77" t="s">
        <v>523</v>
      </c>
      <c r="G194" s="76" t="s">
        <v>524</v>
      </c>
      <c r="H194" s="76" t="s">
        <v>39</v>
      </c>
      <c r="I194" s="78">
        <v>44203</v>
      </c>
      <c r="J194" s="78" t="s">
        <v>778</v>
      </c>
      <c r="K194" s="79">
        <v>0.42499999999999999</v>
      </c>
      <c r="L194" s="79">
        <v>0</v>
      </c>
      <c r="M194" s="80">
        <f>SUM(Table84[[#This Row],[G.O.U]:[External Financing (EF)]])</f>
        <v>0.42499999999999999</v>
      </c>
      <c r="N194" s="80">
        <v>1.32518</v>
      </c>
      <c r="O194" s="80"/>
      <c r="P194" s="80"/>
      <c r="Q194" s="80"/>
      <c r="R194" s="100">
        <v>1.32518</v>
      </c>
      <c r="S194" s="79">
        <v>0</v>
      </c>
      <c r="T194" s="83">
        <f t="shared" si="2"/>
        <v>1.32518</v>
      </c>
      <c r="U194" s="79">
        <v>0</v>
      </c>
      <c r="V194" s="79">
        <v>0</v>
      </c>
      <c r="W194" s="79">
        <f>SUM(Table84[[#This Row],[GOU 25/26]:[EF 25/26]])</f>
        <v>0</v>
      </c>
      <c r="X194" s="79">
        <v>0</v>
      </c>
      <c r="Y194" s="79">
        <v>0</v>
      </c>
      <c r="Z194" s="79">
        <f>SUM(Table84[[#This Row],[GOU 26/27]:[EF 26/27]])</f>
        <v>0</v>
      </c>
      <c r="AA194" s="79">
        <v>0</v>
      </c>
      <c r="AB194" s="79">
        <v>0</v>
      </c>
      <c r="AC194" s="79">
        <f>SUM(Table84[[#This Row],[GOU 27/28]:[EF 27/28]])</f>
        <v>0</v>
      </c>
      <c r="AD194" s="79"/>
      <c r="AE194" s="79"/>
      <c r="AF194" s="84">
        <f>SUM(Table84[[#This Row],[GOU 28/29]:[EF 28/29]])</f>
        <v>0</v>
      </c>
    </row>
    <row r="195" spans="1:32" ht="30" hidden="1" x14ac:dyDescent="0.25">
      <c r="A195" s="74">
        <v>192</v>
      </c>
      <c r="B195" s="75" t="s">
        <v>491</v>
      </c>
      <c r="C195" s="76" t="s">
        <v>492</v>
      </c>
      <c r="D195" s="77" t="s">
        <v>525</v>
      </c>
      <c r="E195" s="76" t="s">
        <v>526</v>
      </c>
      <c r="F195" s="77" t="s">
        <v>527</v>
      </c>
      <c r="G195" s="76" t="s">
        <v>528</v>
      </c>
      <c r="H195" s="76" t="s">
        <v>39</v>
      </c>
      <c r="I195" s="78">
        <v>43837</v>
      </c>
      <c r="J195" s="78" t="s">
        <v>83</v>
      </c>
      <c r="K195" s="79">
        <v>9.6199999999999994E-2</v>
      </c>
      <c r="L195" s="79">
        <v>0</v>
      </c>
      <c r="M195" s="80">
        <f>SUM(Table84[[#This Row],[G.O.U]:[External Financing (EF)]])</f>
        <v>9.6199999999999994E-2</v>
      </c>
      <c r="N195" s="80">
        <v>3.72</v>
      </c>
      <c r="O195" s="80"/>
      <c r="P195" s="80"/>
      <c r="Q195" s="80"/>
      <c r="R195" s="100">
        <v>3.72</v>
      </c>
      <c r="S195" s="79">
        <v>0</v>
      </c>
      <c r="T195" s="83">
        <f t="shared" si="2"/>
        <v>3.72</v>
      </c>
      <c r="U195" s="79">
        <v>0</v>
      </c>
      <c r="V195" s="79">
        <v>0</v>
      </c>
      <c r="W195" s="79">
        <f>SUM(Table84[[#This Row],[GOU 25/26]:[EF 25/26]])</f>
        <v>0</v>
      </c>
      <c r="X195" s="79">
        <v>0</v>
      </c>
      <c r="Y195" s="79">
        <v>0</v>
      </c>
      <c r="Z195" s="79">
        <f>SUM(Table84[[#This Row],[GOU 26/27]:[EF 26/27]])</f>
        <v>0</v>
      </c>
      <c r="AA195" s="79">
        <v>0</v>
      </c>
      <c r="AB195" s="79">
        <v>0</v>
      </c>
      <c r="AC195" s="79">
        <f>SUM(Table84[[#This Row],[GOU 27/28]:[EF 27/28]])</f>
        <v>0</v>
      </c>
      <c r="AD195" s="79"/>
      <c r="AE195" s="79"/>
      <c r="AF195" s="84">
        <f>SUM(Table84[[#This Row],[GOU 28/29]:[EF 28/29]])</f>
        <v>0</v>
      </c>
    </row>
    <row r="196" spans="1:32" ht="43.5" hidden="1" customHeight="1" x14ac:dyDescent="0.25">
      <c r="A196" s="74">
        <v>193</v>
      </c>
      <c r="B196" s="75" t="s">
        <v>491</v>
      </c>
      <c r="C196" s="76" t="s">
        <v>492</v>
      </c>
      <c r="D196" s="77" t="s">
        <v>529</v>
      </c>
      <c r="E196" s="76" t="s">
        <v>530</v>
      </c>
      <c r="F196" s="77" t="s">
        <v>531</v>
      </c>
      <c r="G196" s="76" t="s">
        <v>532</v>
      </c>
      <c r="H196" s="76" t="s">
        <v>39</v>
      </c>
      <c r="I196" s="78">
        <v>43837</v>
      </c>
      <c r="J196" s="78" t="s">
        <v>778</v>
      </c>
      <c r="K196" s="79">
        <v>25</v>
      </c>
      <c r="L196" s="79">
        <v>0</v>
      </c>
      <c r="M196" s="80">
        <f>SUM(Table84[[#This Row],[G.O.U]:[External Financing (EF)]])</f>
        <v>25</v>
      </c>
      <c r="N196" s="80">
        <v>5</v>
      </c>
      <c r="O196" s="80"/>
      <c r="P196" s="80"/>
      <c r="Q196" s="80"/>
      <c r="R196" s="100">
        <v>5</v>
      </c>
      <c r="S196" s="79">
        <v>0</v>
      </c>
      <c r="T196" s="83">
        <f t="shared" ref="T196:T259" si="3">SUM(N196,S196)</f>
        <v>5</v>
      </c>
      <c r="U196" s="79">
        <v>0</v>
      </c>
      <c r="V196" s="79">
        <v>0</v>
      </c>
      <c r="W196" s="79">
        <f>SUM(Table84[[#This Row],[GOU 25/26]:[EF 25/26]])</f>
        <v>0</v>
      </c>
      <c r="X196" s="79">
        <v>0</v>
      </c>
      <c r="Y196" s="79">
        <v>0</v>
      </c>
      <c r="Z196" s="79">
        <f>SUM(Table84[[#This Row],[GOU 26/27]:[EF 26/27]])</f>
        <v>0</v>
      </c>
      <c r="AA196" s="79">
        <v>0</v>
      </c>
      <c r="AB196" s="79">
        <v>0</v>
      </c>
      <c r="AC196" s="79">
        <f>SUM(Table84[[#This Row],[GOU 27/28]:[EF 27/28]])</f>
        <v>0</v>
      </c>
      <c r="AD196" s="79"/>
      <c r="AE196" s="79"/>
      <c r="AF196" s="84">
        <f>SUM(Table84[[#This Row],[GOU 28/29]:[EF 28/29]])</f>
        <v>0</v>
      </c>
    </row>
    <row r="197" spans="1:32" ht="49.5" hidden="1" customHeight="1" x14ac:dyDescent="0.25">
      <c r="A197" s="74">
        <v>194</v>
      </c>
      <c r="B197" s="75" t="s">
        <v>491</v>
      </c>
      <c r="C197" s="76" t="s">
        <v>492</v>
      </c>
      <c r="D197" s="77" t="s">
        <v>533</v>
      </c>
      <c r="E197" s="76" t="s">
        <v>534</v>
      </c>
      <c r="F197" s="77" t="s">
        <v>535</v>
      </c>
      <c r="G197" s="76" t="s">
        <v>536</v>
      </c>
      <c r="H197" s="76" t="s">
        <v>39</v>
      </c>
      <c r="I197" s="78">
        <v>43837</v>
      </c>
      <c r="J197" s="78" t="s">
        <v>778</v>
      </c>
      <c r="K197" s="79">
        <v>1.0001</v>
      </c>
      <c r="L197" s="79">
        <v>0</v>
      </c>
      <c r="M197" s="80">
        <f>SUM(Table84[[#This Row],[G.O.U]:[External Financing (EF)]])</f>
        <v>1.0001</v>
      </c>
      <c r="N197" s="80">
        <v>0.42001224100000001</v>
      </c>
      <c r="O197" s="80"/>
      <c r="P197" s="80"/>
      <c r="Q197" s="80"/>
      <c r="R197" s="80">
        <v>0.42001224100000001</v>
      </c>
      <c r="S197" s="79">
        <v>0</v>
      </c>
      <c r="T197" s="83">
        <f t="shared" si="3"/>
        <v>0.42001224100000001</v>
      </c>
      <c r="U197" s="79">
        <v>0</v>
      </c>
      <c r="V197" s="79">
        <v>0</v>
      </c>
      <c r="W197" s="79">
        <f>SUM(Table84[[#This Row],[GOU 25/26]:[EF 25/26]])</f>
        <v>0</v>
      </c>
      <c r="X197" s="79">
        <v>0</v>
      </c>
      <c r="Y197" s="79">
        <v>0</v>
      </c>
      <c r="Z197" s="79">
        <f>SUM(Table84[[#This Row],[GOU 26/27]:[EF 26/27]])</f>
        <v>0</v>
      </c>
      <c r="AA197" s="79">
        <v>0</v>
      </c>
      <c r="AB197" s="79">
        <v>0</v>
      </c>
      <c r="AC197" s="79">
        <f>SUM(Table84[[#This Row],[GOU 27/28]:[EF 27/28]])</f>
        <v>0</v>
      </c>
      <c r="AD197" s="79"/>
      <c r="AE197" s="79"/>
      <c r="AF197" s="84">
        <f>SUM(Table84[[#This Row],[GOU 28/29]:[EF 28/29]])</f>
        <v>0</v>
      </c>
    </row>
    <row r="198" spans="1:32" s="85" customFormat="1" ht="41.25" hidden="1" customHeight="1" x14ac:dyDescent="0.25">
      <c r="A198" s="74">
        <v>195</v>
      </c>
      <c r="B198" s="75" t="s">
        <v>491</v>
      </c>
      <c r="C198" s="76" t="s">
        <v>492</v>
      </c>
      <c r="D198" s="77" t="s">
        <v>537</v>
      </c>
      <c r="E198" s="76" t="s">
        <v>538</v>
      </c>
      <c r="F198" s="77" t="s">
        <v>539</v>
      </c>
      <c r="G198" s="76" t="s">
        <v>540</v>
      </c>
      <c r="H198" s="76" t="s">
        <v>39</v>
      </c>
      <c r="I198" s="78">
        <v>43837</v>
      </c>
      <c r="J198" s="78" t="s">
        <v>778</v>
      </c>
      <c r="K198" s="79">
        <v>5.1844000000000001</v>
      </c>
      <c r="L198" s="79">
        <v>0</v>
      </c>
      <c r="M198" s="80">
        <f>SUM(Table84[[#This Row],[G.O.U]:[External Financing (EF)]])</f>
        <v>5.1844000000000001</v>
      </c>
      <c r="N198" s="80">
        <v>1.2</v>
      </c>
      <c r="O198" s="80"/>
      <c r="P198" s="80"/>
      <c r="Q198" s="80"/>
      <c r="R198" s="100">
        <v>1.2</v>
      </c>
      <c r="S198" s="79">
        <v>0</v>
      </c>
      <c r="T198" s="83">
        <f t="shared" si="3"/>
        <v>1.2</v>
      </c>
      <c r="U198" s="79">
        <v>0</v>
      </c>
      <c r="V198" s="79">
        <v>0</v>
      </c>
      <c r="W198" s="79">
        <f>SUM(Table84[[#This Row],[GOU 25/26]:[EF 25/26]])</f>
        <v>0</v>
      </c>
      <c r="X198" s="79">
        <v>0</v>
      </c>
      <c r="Y198" s="79">
        <v>0</v>
      </c>
      <c r="Z198" s="79">
        <f>SUM(Table84[[#This Row],[GOU 26/27]:[EF 26/27]])</f>
        <v>0</v>
      </c>
      <c r="AA198" s="79">
        <v>0</v>
      </c>
      <c r="AB198" s="79">
        <v>0</v>
      </c>
      <c r="AC198" s="79">
        <f>SUM(Table84[[#This Row],[GOU 27/28]:[EF 27/28]])</f>
        <v>0</v>
      </c>
      <c r="AD198" s="79"/>
      <c r="AE198" s="79"/>
      <c r="AF198" s="84">
        <f>SUM(Table84[[#This Row],[GOU 28/29]:[EF 28/29]])</f>
        <v>0</v>
      </c>
    </row>
    <row r="199" spans="1:32" ht="67.5" hidden="1" customHeight="1" x14ac:dyDescent="0.25">
      <c r="A199" s="74">
        <v>196</v>
      </c>
      <c r="B199" s="75" t="s">
        <v>491</v>
      </c>
      <c r="C199" s="76" t="s">
        <v>492</v>
      </c>
      <c r="D199" s="77" t="s">
        <v>541</v>
      </c>
      <c r="E199" s="76" t="s">
        <v>542</v>
      </c>
      <c r="F199" s="77" t="s">
        <v>543</v>
      </c>
      <c r="G199" s="76" t="s">
        <v>544</v>
      </c>
      <c r="H199" s="76" t="s">
        <v>39</v>
      </c>
      <c r="I199" s="78">
        <v>43837</v>
      </c>
      <c r="J199" s="78" t="s">
        <v>778</v>
      </c>
      <c r="K199" s="79">
        <v>1.712</v>
      </c>
      <c r="L199" s="79">
        <v>0</v>
      </c>
      <c r="M199" s="80">
        <f>SUM(Table84[[#This Row],[G.O.U]:[External Financing (EF)]])</f>
        <v>1.712</v>
      </c>
      <c r="N199" s="80">
        <v>0.70799999999999996</v>
      </c>
      <c r="O199" s="80"/>
      <c r="P199" s="80"/>
      <c r="Q199" s="80"/>
      <c r="R199" s="100">
        <v>0.70799999999999996</v>
      </c>
      <c r="S199" s="79">
        <v>0</v>
      </c>
      <c r="T199" s="83">
        <f t="shared" si="3"/>
        <v>0.70799999999999996</v>
      </c>
      <c r="U199" s="79">
        <v>0</v>
      </c>
      <c r="V199" s="79">
        <v>0</v>
      </c>
      <c r="W199" s="79">
        <f>SUM(Table84[[#This Row],[GOU 25/26]:[EF 25/26]])</f>
        <v>0</v>
      </c>
      <c r="X199" s="79">
        <v>0</v>
      </c>
      <c r="Y199" s="79">
        <v>0</v>
      </c>
      <c r="Z199" s="79">
        <f>SUM(Table84[[#This Row],[GOU 26/27]:[EF 26/27]])</f>
        <v>0</v>
      </c>
      <c r="AA199" s="79">
        <v>0</v>
      </c>
      <c r="AB199" s="79">
        <v>0</v>
      </c>
      <c r="AC199" s="79">
        <f>SUM(Table84[[#This Row],[GOU 27/28]:[EF 27/28]])</f>
        <v>0</v>
      </c>
      <c r="AD199" s="79"/>
      <c r="AE199" s="79"/>
      <c r="AF199" s="84">
        <f>SUM(Table84[[#This Row],[GOU 28/29]:[EF 28/29]])</f>
        <v>0</v>
      </c>
    </row>
    <row r="200" spans="1:32" ht="30" hidden="1" x14ac:dyDescent="0.25">
      <c r="A200" s="74">
        <v>197</v>
      </c>
      <c r="B200" s="75" t="s">
        <v>491</v>
      </c>
      <c r="C200" s="76" t="s">
        <v>492</v>
      </c>
      <c r="D200" s="77" t="s">
        <v>545</v>
      </c>
      <c r="E200" s="76" t="s">
        <v>546</v>
      </c>
      <c r="F200" s="77" t="s">
        <v>547</v>
      </c>
      <c r="G200" s="76" t="s">
        <v>548</v>
      </c>
      <c r="H200" s="76" t="s">
        <v>39</v>
      </c>
      <c r="I200" s="78">
        <v>43837</v>
      </c>
      <c r="J200" s="78" t="s">
        <v>778</v>
      </c>
      <c r="K200" s="79">
        <v>16.506</v>
      </c>
      <c r="L200" s="79">
        <v>0</v>
      </c>
      <c r="M200" s="80">
        <f>SUM(Table84[[#This Row],[G.O.U]:[External Financing (EF)]])</f>
        <v>16.506</v>
      </c>
      <c r="N200" s="80">
        <v>1.2729999999999999</v>
      </c>
      <c r="O200" s="80"/>
      <c r="P200" s="80"/>
      <c r="Q200" s="80"/>
      <c r="R200" s="80">
        <v>1.2729999999999999</v>
      </c>
      <c r="S200" s="79">
        <v>0</v>
      </c>
      <c r="T200" s="83">
        <f t="shared" si="3"/>
        <v>1.2729999999999999</v>
      </c>
      <c r="U200" s="79">
        <v>0</v>
      </c>
      <c r="V200" s="79">
        <v>0</v>
      </c>
      <c r="W200" s="79">
        <f>SUM(Table84[[#This Row],[GOU 25/26]:[EF 25/26]])</f>
        <v>0</v>
      </c>
      <c r="X200" s="79">
        <v>0</v>
      </c>
      <c r="Y200" s="79">
        <v>0</v>
      </c>
      <c r="Z200" s="79">
        <f>SUM(Table84[[#This Row],[GOU 26/27]:[EF 26/27]])</f>
        <v>0</v>
      </c>
      <c r="AA200" s="79">
        <v>0</v>
      </c>
      <c r="AB200" s="79">
        <v>0</v>
      </c>
      <c r="AC200" s="79">
        <f>SUM(Table84[[#This Row],[GOU 27/28]:[EF 27/28]])</f>
        <v>0</v>
      </c>
      <c r="AD200" s="79"/>
      <c r="AE200" s="79"/>
      <c r="AF200" s="84">
        <f>SUM(Table84[[#This Row],[GOU 28/29]:[EF 28/29]])</f>
        <v>0</v>
      </c>
    </row>
    <row r="201" spans="1:32" ht="30" hidden="1" x14ac:dyDescent="0.25">
      <c r="A201" s="74">
        <v>198</v>
      </c>
      <c r="B201" s="75" t="s">
        <v>491</v>
      </c>
      <c r="C201" s="76" t="s">
        <v>492</v>
      </c>
      <c r="D201" s="77" t="s">
        <v>549</v>
      </c>
      <c r="E201" s="76" t="s">
        <v>550</v>
      </c>
      <c r="F201" s="77" t="s">
        <v>551</v>
      </c>
      <c r="G201" s="76" t="s">
        <v>552</v>
      </c>
      <c r="H201" s="76" t="s">
        <v>39</v>
      </c>
      <c r="I201" s="78">
        <v>43837</v>
      </c>
      <c r="J201" s="78" t="s">
        <v>778</v>
      </c>
      <c r="K201" s="79">
        <v>698.39800000000002</v>
      </c>
      <c r="L201" s="79">
        <v>0</v>
      </c>
      <c r="M201" s="80">
        <f>SUM(Table84[[#This Row],[G.O.U]:[External Financing (EF)]])</f>
        <v>698.39800000000002</v>
      </c>
      <c r="N201" s="80">
        <v>6.32</v>
      </c>
      <c r="O201" s="80">
        <v>0.253</v>
      </c>
      <c r="P201" s="80"/>
      <c r="Q201" s="80"/>
      <c r="R201" s="100">
        <v>6.32</v>
      </c>
      <c r="S201" s="79">
        <v>0</v>
      </c>
      <c r="T201" s="83">
        <f t="shared" si="3"/>
        <v>6.32</v>
      </c>
      <c r="U201" s="79">
        <v>0</v>
      </c>
      <c r="V201" s="79">
        <v>0</v>
      </c>
      <c r="W201" s="79">
        <f>SUM(Table84[[#This Row],[GOU 25/26]:[EF 25/26]])</f>
        <v>0</v>
      </c>
      <c r="X201" s="79">
        <v>0</v>
      </c>
      <c r="Y201" s="79">
        <v>0</v>
      </c>
      <c r="Z201" s="79">
        <f>SUM(Table84[[#This Row],[GOU 26/27]:[EF 26/27]])</f>
        <v>0</v>
      </c>
      <c r="AA201" s="79">
        <v>0</v>
      </c>
      <c r="AB201" s="79">
        <v>0</v>
      </c>
      <c r="AC201" s="79">
        <f>SUM(Table84[[#This Row],[GOU 27/28]:[EF 27/28]])</f>
        <v>0</v>
      </c>
      <c r="AD201" s="79"/>
      <c r="AE201" s="79"/>
      <c r="AF201" s="84">
        <f>SUM(Table84[[#This Row],[GOU 28/29]:[EF 28/29]])</f>
        <v>0</v>
      </c>
    </row>
    <row r="202" spans="1:32" ht="30" hidden="1" x14ac:dyDescent="0.25">
      <c r="A202" s="74">
        <v>199</v>
      </c>
      <c r="B202" s="75" t="s">
        <v>491</v>
      </c>
      <c r="C202" s="76" t="s">
        <v>492</v>
      </c>
      <c r="D202" s="77" t="s">
        <v>553</v>
      </c>
      <c r="E202" s="76" t="s">
        <v>554</v>
      </c>
      <c r="F202" s="77" t="s">
        <v>555</v>
      </c>
      <c r="G202" s="76" t="s">
        <v>556</v>
      </c>
      <c r="H202" s="76" t="s">
        <v>39</v>
      </c>
      <c r="I202" s="78">
        <v>43837</v>
      </c>
      <c r="J202" s="78" t="s">
        <v>778</v>
      </c>
      <c r="K202" s="79">
        <v>18.0625</v>
      </c>
      <c r="L202" s="79">
        <v>0</v>
      </c>
      <c r="M202" s="80">
        <f>SUM(Table84[[#This Row],[G.O.U]:[External Financing (EF)]])</f>
        <v>18.0625</v>
      </c>
      <c r="N202" s="80">
        <v>5.9524999999999997</v>
      </c>
      <c r="O202" s="80"/>
      <c r="P202" s="80"/>
      <c r="Q202" s="80"/>
      <c r="R202" s="100">
        <v>5.9524999999999997</v>
      </c>
      <c r="S202" s="79">
        <v>0</v>
      </c>
      <c r="T202" s="83">
        <f t="shared" si="3"/>
        <v>5.9524999999999997</v>
      </c>
      <c r="U202" s="79">
        <v>0</v>
      </c>
      <c r="V202" s="79">
        <v>0</v>
      </c>
      <c r="W202" s="79">
        <f>SUM(Table84[[#This Row],[GOU 25/26]:[EF 25/26]])</f>
        <v>0</v>
      </c>
      <c r="X202" s="79">
        <v>0</v>
      </c>
      <c r="Y202" s="79">
        <v>0</v>
      </c>
      <c r="Z202" s="79">
        <f>SUM(Table84[[#This Row],[GOU 26/27]:[EF 26/27]])</f>
        <v>0</v>
      </c>
      <c r="AA202" s="79">
        <v>0</v>
      </c>
      <c r="AB202" s="79">
        <v>0</v>
      </c>
      <c r="AC202" s="79">
        <f>SUM(Table84[[#This Row],[GOU 27/28]:[EF 27/28]])</f>
        <v>0</v>
      </c>
      <c r="AD202" s="79"/>
      <c r="AE202" s="79"/>
      <c r="AF202" s="84">
        <f>SUM(Table84[[#This Row],[GOU 28/29]:[EF 28/29]])</f>
        <v>0</v>
      </c>
    </row>
    <row r="203" spans="1:32" ht="30" hidden="1" x14ac:dyDescent="0.25">
      <c r="A203" s="74">
        <v>200</v>
      </c>
      <c r="B203" s="75" t="s">
        <v>491</v>
      </c>
      <c r="C203" s="76" t="s">
        <v>492</v>
      </c>
      <c r="D203" s="77" t="s">
        <v>557</v>
      </c>
      <c r="E203" s="76" t="s">
        <v>558</v>
      </c>
      <c r="F203" s="77" t="s">
        <v>559</v>
      </c>
      <c r="G203" s="76" t="s">
        <v>560</v>
      </c>
      <c r="H203" s="76" t="s">
        <v>39</v>
      </c>
      <c r="I203" s="78">
        <v>43837</v>
      </c>
      <c r="J203" s="78" t="s">
        <v>778</v>
      </c>
      <c r="K203" s="79">
        <v>1.065209482</v>
      </c>
      <c r="L203" s="79">
        <v>0</v>
      </c>
      <c r="M203" s="80">
        <f>SUM(Table84[[#This Row],[G.O.U]:[External Financing (EF)]])</f>
        <v>1.065209482</v>
      </c>
      <c r="N203" s="80">
        <v>3.76</v>
      </c>
      <c r="O203" s="80"/>
      <c r="P203" s="80"/>
      <c r="Q203" s="80"/>
      <c r="R203" s="100">
        <v>3.76</v>
      </c>
      <c r="S203" s="79">
        <v>0</v>
      </c>
      <c r="T203" s="83">
        <f t="shared" si="3"/>
        <v>3.76</v>
      </c>
      <c r="U203" s="79">
        <v>0</v>
      </c>
      <c r="V203" s="79">
        <v>0</v>
      </c>
      <c r="W203" s="79">
        <f>SUM(Table84[[#This Row],[GOU 25/26]:[EF 25/26]])</f>
        <v>0</v>
      </c>
      <c r="X203" s="79">
        <v>0</v>
      </c>
      <c r="Y203" s="79">
        <v>0</v>
      </c>
      <c r="Z203" s="79">
        <f>SUM(Table84[[#This Row],[GOU 26/27]:[EF 26/27]])</f>
        <v>0</v>
      </c>
      <c r="AA203" s="79">
        <v>0</v>
      </c>
      <c r="AB203" s="79">
        <v>0</v>
      </c>
      <c r="AC203" s="79">
        <f>SUM(Table84[[#This Row],[GOU 27/28]:[EF 27/28]])</f>
        <v>0</v>
      </c>
      <c r="AD203" s="79"/>
      <c r="AE203" s="79"/>
      <c r="AF203" s="84">
        <f>SUM(Table84[[#This Row],[GOU 28/29]:[EF 28/29]])</f>
        <v>0</v>
      </c>
    </row>
    <row r="204" spans="1:32" ht="30" hidden="1" x14ac:dyDescent="0.25">
      <c r="A204" s="74">
        <v>201</v>
      </c>
      <c r="B204" s="75" t="s">
        <v>491</v>
      </c>
      <c r="C204" s="76" t="s">
        <v>492</v>
      </c>
      <c r="D204" s="77" t="s">
        <v>561</v>
      </c>
      <c r="E204" s="76" t="s">
        <v>562</v>
      </c>
      <c r="F204" s="77" t="s">
        <v>564</v>
      </c>
      <c r="G204" s="76" t="s">
        <v>565</v>
      </c>
      <c r="H204" s="76" t="s">
        <v>39</v>
      </c>
      <c r="I204" s="78">
        <v>43837</v>
      </c>
      <c r="J204" s="78" t="s">
        <v>778</v>
      </c>
      <c r="K204" s="79">
        <v>88.875</v>
      </c>
      <c r="L204" s="79">
        <v>0</v>
      </c>
      <c r="M204" s="80">
        <f>SUM(Table84[[#This Row],[G.O.U]:[External Financing (EF)]])</f>
        <v>88.875</v>
      </c>
      <c r="N204" s="80">
        <v>22.234887315000002</v>
      </c>
      <c r="O204" s="80"/>
      <c r="P204" s="80"/>
      <c r="Q204" s="80"/>
      <c r="R204" s="100">
        <v>22.234887315000002</v>
      </c>
      <c r="S204" s="79">
        <v>0</v>
      </c>
      <c r="T204" s="83">
        <f t="shared" si="3"/>
        <v>22.234887315000002</v>
      </c>
      <c r="U204" s="79">
        <v>0</v>
      </c>
      <c r="V204" s="79">
        <v>0</v>
      </c>
      <c r="W204" s="79">
        <f>SUM(Table84[[#This Row],[GOU 25/26]:[EF 25/26]])</f>
        <v>0</v>
      </c>
      <c r="X204" s="79">
        <v>0</v>
      </c>
      <c r="Y204" s="79">
        <v>0</v>
      </c>
      <c r="Z204" s="79">
        <f>SUM(Table84[[#This Row],[GOU 26/27]:[EF 26/27]])</f>
        <v>0</v>
      </c>
      <c r="AA204" s="79">
        <v>0</v>
      </c>
      <c r="AB204" s="79">
        <v>0</v>
      </c>
      <c r="AC204" s="79">
        <f>SUM(Table84[[#This Row],[GOU 27/28]:[EF 27/28]])</f>
        <v>0</v>
      </c>
      <c r="AD204" s="79"/>
      <c r="AE204" s="79"/>
      <c r="AF204" s="84">
        <f>SUM(Table84[[#This Row],[GOU 28/29]:[EF 28/29]])</f>
        <v>0</v>
      </c>
    </row>
    <row r="205" spans="1:32" ht="31.5" hidden="1" customHeight="1" x14ac:dyDescent="0.25">
      <c r="A205" s="74">
        <v>202</v>
      </c>
      <c r="B205" s="75" t="s">
        <v>491</v>
      </c>
      <c r="C205" s="76" t="s">
        <v>492</v>
      </c>
      <c r="D205" s="77" t="s">
        <v>566</v>
      </c>
      <c r="E205" s="76" t="s">
        <v>567</v>
      </c>
      <c r="F205" s="77" t="s">
        <v>568</v>
      </c>
      <c r="G205" s="76" t="s">
        <v>569</v>
      </c>
      <c r="H205" s="76" t="s">
        <v>39</v>
      </c>
      <c r="I205" s="78">
        <v>43837</v>
      </c>
      <c r="J205" s="78" t="s">
        <v>778</v>
      </c>
      <c r="K205" s="79">
        <v>86.863699999999994</v>
      </c>
      <c r="L205" s="79">
        <v>0</v>
      </c>
      <c r="M205" s="80">
        <f>SUM(Table84[[#This Row],[G.O.U]:[External Financing (EF)]])</f>
        <v>86.863699999999994</v>
      </c>
      <c r="N205" s="80">
        <v>38.463585999999999</v>
      </c>
      <c r="O205" s="80"/>
      <c r="P205" s="80"/>
      <c r="Q205" s="80"/>
      <c r="R205" s="100">
        <v>38.463585999999999</v>
      </c>
      <c r="S205" s="79">
        <v>0</v>
      </c>
      <c r="T205" s="83">
        <f t="shared" si="3"/>
        <v>38.463585999999999</v>
      </c>
      <c r="U205" s="79">
        <v>0</v>
      </c>
      <c r="V205" s="79">
        <v>0</v>
      </c>
      <c r="W205" s="79">
        <f>SUM(Table84[[#This Row],[GOU 25/26]:[EF 25/26]])</f>
        <v>0</v>
      </c>
      <c r="X205" s="79">
        <v>0</v>
      </c>
      <c r="Y205" s="79">
        <v>0</v>
      </c>
      <c r="Z205" s="79">
        <f>SUM(Table84[[#This Row],[GOU 26/27]:[EF 26/27]])</f>
        <v>0</v>
      </c>
      <c r="AA205" s="79">
        <v>0</v>
      </c>
      <c r="AB205" s="79">
        <v>0</v>
      </c>
      <c r="AC205" s="79">
        <f>SUM(Table84[[#This Row],[GOU 27/28]:[EF 27/28]])</f>
        <v>0</v>
      </c>
      <c r="AD205" s="79"/>
      <c r="AE205" s="79"/>
      <c r="AF205" s="84">
        <f>SUM(Table84[[#This Row],[GOU 28/29]:[EF 28/29]])</f>
        <v>0</v>
      </c>
    </row>
    <row r="206" spans="1:32" ht="45.75" hidden="1" customHeight="1" x14ac:dyDescent="0.25">
      <c r="A206" s="74">
        <v>203</v>
      </c>
      <c r="B206" s="75" t="s">
        <v>491</v>
      </c>
      <c r="C206" s="76" t="s">
        <v>492</v>
      </c>
      <c r="D206" s="77" t="s">
        <v>570</v>
      </c>
      <c r="E206" s="76" t="s">
        <v>571</v>
      </c>
      <c r="F206" s="77" t="s">
        <v>572</v>
      </c>
      <c r="G206" s="76" t="s">
        <v>573</v>
      </c>
      <c r="H206" s="76" t="s">
        <v>39</v>
      </c>
      <c r="I206" s="78">
        <v>43837</v>
      </c>
      <c r="J206" s="78" t="s">
        <v>778</v>
      </c>
      <c r="K206" s="79">
        <v>248.6127305</v>
      </c>
      <c r="L206" s="79">
        <v>0</v>
      </c>
      <c r="M206" s="80">
        <f>SUM(Table84[[#This Row],[G.O.U]:[External Financing (EF)]])</f>
        <v>248.6127305</v>
      </c>
      <c r="N206" s="80">
        <v>7</v>
      </c>
      <c r="O206" s="80"/>
      <c r="P206" s="80"/>
      <c r="Q206" s="80"/>
      <c r="R206" s="100">
        <v>7</v>
      </c>
      <c r="S206" s="79">
        <v>0</v>
      </c>
      <c r="T206" s="83">
        <f t="shared" si="3"/>
        <v>7</v>
      </c>
      <c r="U206" s="79">
        <v>0</v>
      </c>
      <c r="V206" s="79">
        <v>0</v>
      </c>
      <c r="W206" s="79">
        <f>SUM(Table84[[#This Row],[GOU 25/26]:[EF 25/26]])</f>
        <v>0</v>
      </c>
      <c r="X206" s="79">
        <v>0</v>
      </c>
      <c r="Y206" s="79">
        <v>0</v>
      </c>
      <c r="Z206" s="79">
        <f>SUM(Table84[[#This Row],[GOU 26/27]:[EF 26/27]])</f>
        <v>0</v>
      </c>
      <c r="AA206" s="79">
        <v>0</v>
      </c>
      <c r="AB206" s="79">
        <v>0</v>
      </c>
      <c r="AC206" s="79">
        <f>SUM(Table84[[#This Row],[GOU 27/28]:[EF 27/28]])</f>
        <v>0</v>
      </c>
      <c r="AD206" s="79"/>
      <c r="AE206" s="79"/>
      <c r="AF206" s="84">
        <f>SUM(Table84[[#This Row],[GOU 28/29]:[EF 28/29]])</f>
        <v>0</v>
      </c>
    </row>
    <row r="207" spans="1:32" ht="30" hidden="1" x14ac:dyDescent="0.25">
      <c r="A207" s="74">
        <v>204</v>
      </c>
      <c r="B207" s="75" t="s">
        <v>491</v>
      </c>
      <c r="C207" s="76" t="s">
        <v>492</v>
      </c>
      <c r="D207" s="77" t="s">
        <v>574</v>
      </c>
      <c r="E207" s="76" t="s">
        <v>575</v>
      </c>
      <c r="F207" s="77" t="s">
        <v>576</v>
      </c>
      <c r="G207" s="76" t="s">
        <v>577</v>
      </c>
      <c r="H207" s="76" t="s">
        <v>39</v>
      </c>
      <c r="I207" s="78">
        <v>43837</v>
      </c>
      <c r="J207" s="78" t="s">
        <v>778</v>
      </c>
      <c r="K207" s="79">
        <v>2162</v>
      </c>
      <c r="L207" s="79">
        <v>0</v>
      </c>
      <c r="M207" s="80">
        <f>SUM(Table84[[#This Row],[G.O.U]:[External Financing (EF)]])</f>
        <v>2162</v>
      </c>
      <c r="N207" s="80">
        <v>966.23589600000003</v>
      </c>
      <c r="O207" s="80"/>
      <c r="P207" s="80"/>
      <c r="Q207" s="80"/>
      <c r="R207" s="100">
        <v>966.23589600000003</v>
      </c>
      <c r="S207" s="79">
        <v>0</v>
      </c>
      <c r="T207" s="83">
        <f t="shared" si="3"/>
        <v>966.23589600000003</v>
      </c>
      <c r="U207" s="79">
        <v>0</v>
      </c>
      <c r="V207" s="79">
        <v>0</v>
      </c>
      <c r="W207" s="79">
        <f>SUM(Table84[[#This Row],[GOU 25/26]:[EF 25/26]])</f>
        <v>0</v>
      </c>
      <c r="X207" s="79">
        <v>0</v>
      </c>
      <c r="Y207" s="79">
        <v>0</v>
      </c>
      <c r="Z207" s="79">
        <f>SUM(Table84[[#This Row],[GOU 26/27]:[EF 26/27]])</f>
        <v>0</v>
      </c>
      <c r="AA207" s="79">
        <v>0</v>
      </c>
      <c r="AB207" s="79">
        <v>0</v>
      </c>
      <c r="AC207" s="79">
        <f>SUM(Table84[[#This Row],[GOU 27/28]:[EF 27/28]])</f>
        <v>0</v>
      </c>
      <c r="AD207" s="79"/>
      <c r="AE207" s="79"/>
      <c r="AF207" s="84">
        <f>SUM(Table84[[#This Row],[GOU 28/29]:[EF 28/29]])</f>
        <v>0</v>
      </c>
    </row>
    <row r="208" spans="1:32" s="85" customFormat="1" ht="30" hidden="1" x14ac:dyDescent="0.25">
      <c r="A208" s="74">
        <v>205</v>
      </c>
      <c r="B208" s="75" t="s">
        <v>491</v>
      </c>
      <c r="C208" s="76" t="s">
        <v>492</v>
      </c>
      <c r="D208" s="77" t="s">
        <v>578</v>
      </c>
      <c r="E208" s="76" t="s">
        <v>579</v>
      </c>
      <c r="F208" s="77" t="s">
        <v>580</v>
      </c>
      <c r="G208" s="76" t="s">
        <v>581</v>
      </c>
      <c r="H208" s="76" t="s">
        <v>39</v>
      </c>
      <c r="I208" s="78">
        <v>43837</v>
      </c>
      <c r="J208" s="78" t="s">
        <v>778</v>
      </c>
      <c r="K208" s="79">
        <v>24.409649999999999</v>
      </c>
      <c r="L208" s="79">
        <v>0</v>
      </c>
      <c r="M208" s="80">
        <f>SUM(Table84[[#This Row],[G.O.U]:[External Financing (EF)]])</f>
        <v>24.409649999999999</v>
      </c>
      <c r="N208" s="80">
        <v>3.5626500000000001</v>
      </c>
      <c r="O208" s="80"/>
      <c r="P208" s="80"/>
      <c r="Q208" s="80"/>
      <c r="R208" s="80">
        <v>3.5626500000000001</v>
      </c>
      <c r="S208" s="79">
        <v>0</v>
      </c>
      <c r="T208" s="83">
        <f t="shared" si="3"/>
        <v>3.5626500000000001</v>
      </c>
      <c r="U208" s="79">
        <v>0</v>
      </c>
      <c r="V208" s="79">
        <v>0</v>
      </c>
      <c r="W208" s="79">
        <f>SUM(Table84[[#This Row],[GOU 25/26]:[EF 25/26]])</f>
        <v>0</v>
      </c>
      <c r="X208" s="79">
        <v>0</v>
      </c>
      <c r="Y208" s="79">
        <v>0</v>
      </c>
      <c r="Z208" s="79">
        <f>SUM(Table84[[#This Row],[GOU 26/27]:[EF 26/27]])</f>
        <v>0</v>
      </c>
      <c r="AA208" s="79">
        <v>0</v>
      </c>
      <c r="AB208" s="79">
        <v>0</v>
      </c>
      <c r="AC208" s="79">
        <f>SUM(Table84[[#This Row],[GOU 27/28]:[EF 27/28]])</f>
        <v>0</v>
      </c>
      <c r="AD208" s="79"/>
      <c r="AE208" s="79"/>
      <c r="AF208" s="84">
        <f>SUM(Table84[[#This Row],[GOU 28/29]:[EF 28/29]])</f>
        <v>0</v>
      </c>
    </row>
    <row r="209" spans="1:32" ht="30" hidden="1" x14ac:dyDescent="0.25">
      <c r="A209" s="74">
        <v>206</v>
      </c>
      <c r="B209" s="75" t="s">
        <v>491</v>
      </c>
      <c r="C209" s="76" t="s">
        <v>492</v>
      </c>
      <c r="D209" s="77" t="s">
        <v>578</v>
      </c>
      <c r="E209" s="76" t="s">
        <v>579</v>
      </c>
      <c r="F209" s="94" t="s">
        <v>1700</v>
      </c>
      <c r="G209" s="76" t="s">
        <v>1701</v>
      </c>
      <c r="H209" s="76" t="s">
        <v>36</v>
      </c>
      <c r="I209" s="78">
        <v>42742</v>
      </c>
      <c r="J209" s="78" t="s">
        <v>778</v>
      </c>
      <c r="K209" s="79">
        <v>45.524000000000001</v>
      </c>
      <c r="L209" s="79"/>
      <c r="M209" s="80">
        <f>SUM(Table84[[#This Row],[G.O.U]:[External Financing (EF)]])</f>
        <v>45.524000000000001</v>
      </c>
      <c r="N209" s="80">
        <v>3.2989999999999999</v>
      </c>
      <c r="O209" s="80"/>
      <c r="P209" s="80"/>
      <c r="Q209" s="80"/>
      <c r="R209" s="80">
        <v>3.2989999999999999</v>
      </c>
      <c r="S209" s="79">
        <v>0</v>
      </c>
      <c r="T209" s="83">
        <f t="shared" si="3"/>
        <v>3.2989999999999999</v>
      </c>
      <c r="U209" s="79"/>
      <c r="V209" s="79"/>
      <c r="W209" s="79">
        <f>SUM(Table84[[#This Row],[GOU 25/26]:[EF 25/26]])</f>
        <v>0</v>
      </c>
      <c r="X209" s="79"/>
      <c r="Y209" s="79"/>
      <c r="Z209" s="79">
        <f>SUM(Table84[[#This Row],[GOU 26/27]:[EF 26/27]])</f>
        <v>0</v>
      </c>
      <c r="AA209" s="79"/>
      <c r="AB209" s="79"/>
      <c r="AC209" s="79">
        <f>SUM(Table84[[#This Row],[GOU 27/28]:[EF 27/28]])</f>
        <v>0</v>
      </c>
      <c r="AD209" s="79"/>
      <c r="AE209" s="79"/>
      <c r="AF209" s="79">
        <f>SUM(Table84[[#This Row],[GOU 28/29]:[EF 28/29]])</f>
        <v>0</v>
      </c>
    </row>
    <row r="210" spans="1:32" ht="45" hidden="1" x14ac:dyDescent="0.25">
      <c r="A210" s="74">
        <v>207</v>
      </c>
      <c r="B210" s="75" t="s">
        <v>491</v>
      </c>
      <c r="C210" s="76" t="s">
        <v>492</v>
      </c>
      <c r="D210" s="77" t="s">
        <v>582</v>
      </c>
      <c r="E210" s="76" t="s">
        <v>583</v>
      </c>
      <c r="F210" s="77" t="s">
        <v>584</v>
      </c>
      <c r="G210" s="76" t="s">
        <v>585</v>
      </c>
      <c r="H210" s="76" t="s">
        <v>39</v>
      </c>
      <c r="I210" s="78">
        <v>43837</v>
      </c>
      <c r="J210" s="78" t="s">
        <v>778</v>
      </c>
      <c r="K210" s="79">
        <v>54.72</v>
      </c>
      <c r="L210" s="79">
        <v>0</v>
      </c>
      <c r="M210" s="80">
        <f>SUM(Table84[[#This Row],[G.O.U]:[External Financing (EF)]])</f>
        <v>54.72</v>
      </c>
      <c r="N210" s="80">
        <v>2.9964</v>
      </c>
      <c r="O210" s="80"/>
      <c r="P210" s="80"/>
      <c r="Q210" s="80"/>
      <c r="R210" s="100">
        <v>2.9964</v>
      </c>
      <c r="S210" s="79">
        <v>0</v>
      </c>
      <c r="T210" s="83">
        <f t="shared" si="3"/>
        <v>2.9964</v>
      </c>
      <c r="U210" s="79">
        <v>0</v>
      </c>
      <c r="V210" s="79">
        <v>0</v>
      </c>
      <c r="W210" s="79">
        <f>SUM(Table84[[#This Row],[GOU 25/26]:[EF 25/26]])</f>
        <v>0</v>
      </c>
      <c r="X210" s="79">
        <v>0</v>
      </c>
      <c r="Y210" s="79">
        <v>0</v>
      </c>
      <c r="Z210" s="79">
        <f>SUM(Table84[[#This Row],[GOU 26/27]:[EF 26/27]])</f>
        <v>0</v>
      </c>
      <c r="AA210" s="79">
        <v>0</v>
      </c>
      <c r="AB210" s="79">
        <v>0</v>
      </c>
      <c r="AC210" s="79">
        <f>SUM(Table84[[#This Row],[GOU 27/28]:[EF 27/28]])</f>
        <v>0</v>
      </c>
      <c r="AD210" s="79"/>
      <c r="AE210" s="79"/>
      <c r="AF210" s="84">
        <f>SUM(Table84[[#This Row],[GOU 28/29]:[EF 28/29]])</f>
        <v>0</v>
      </c>
    </row>
    <row r="211" spans="1:32" ht="30" hidden="1" x14ac:dyDescent="0.25">
      <c r="A211" s="74">
        <v>208</v>
      </c>
      <c r="B211" s="75" t="s">
        <v>491</v>
      </c>
      <c r="C211" s="76" t="s">
        <v>492</v>
      </c>
      <c r="D211" s="77" t="s">
        <v>586</v>
      </c>
      <c r="E211" s="76" t="s">
        <v>587</v>
      </c>
      <c r="F211" s="77" t="s">
        <v>588</v>
      </c>
      <c r="G211" s="76" t="s">
        <v>589</v>
      </c>
      <c r="H211" s="76" t="s">
        <v>39</v>
      </c>
      <c r="I211" s="78">
        <v>43837</v>
      </c>
      <c r="J211" s="78" t="s">
        <v>778</v>
      </c>
      <c r="K211" s="79">
        <v>512.71952199999998</v>
      </c>
      <c r="L211" s="79">
        <v>0</v>
      </c>
      <c r="M211" s="80">
        <f>SUM(Table84[[#This Row],[G.O.U]:[External Financing (EF)]])</f>
        <v>512.71952199999998</v>
      </c>
      <c r="N211" s="80">
        <v>84.869315999999998</v>
      </c>
      <c r="O211" s="80"/>
      <c r="P211" s="80"/>
      <c r="Q211" s="80"/>
      <c r="R211" s="80">
        <v>84.869315999999998</v>
      </c>
      <c r="S211" s="79">
        <v>0</v>
      </c>
      <c r="T211" s="83">
        <f t="shared" si="3"/>
        <v>84.869315999999998</v>
      </c>
      <c r="U211" s="79">
        <v>0</v>
      </c>
      <c r="V211" s="79">
        <v>0</v>
      </c>
      <c r="W211" s="79">
        <f>SUM(Table84[[#This Row],[GOU 25/26]:[EF 25/26]])</f>
        <v>0</v>
      </c>
      <c r="X211" s="79">
        <v>0</v>
      </c>
      <c r="Y211" s="79">
        <v>0</v>
      </c>
      <c r="Z211" s="79">
        <f>SUM(Table84[[#This Row],[GOU 26/27]:[EF 26/27]])</f>
        <v>0</v>
      </c>
      <c r="AA211" s="79">
        <v>0</v>
      </c>
      <c r="AB211" s="79">
        <v>0</v>
      </c>
      <c r="AC211" s="79">
        <f>SUM(Table84[[#This Row],[GOU 27/28]:[EF 27/28]])</f>
        <v>0</v>
      </c>
      <c r="AD211" s="79"/>
      <c r="AE211" s="79"/>
      <c r="AF211" s="84">
        <f>SUM(Table84[[#This Row],[GOU 28/29]:[EF 28/29]])</f>
        <v>0</v>
      </c>
    </row>
    <row r="212" spans="1:32" ht="47.25" hidden="1" customHeight="1" x14ac:dyDescent="0.25">
      <c r="A212" s="74">
        <v>209</v>
      </c>
      <c r="B212" s="75" t="s">
        <v>491</v>
      </c>
      <c r="C212" s="76" t="s">
        <v>492</v>
      </c>
      <c r="D212" s="77" t="s">
        <v>586</v>
      </c>
      <c r="E212" s="76" t="s">
        <v>587</v>
      </c>
      <c r="F212" s="77" t="s">
        <v>2394</v>
      </c>
      <c r="G212" s="76" t="s">
        <v>2395</v>
      </c>
      <c r="H212" s="76" t="s">
        <v>36</v>
      </c>
      <c r="I212" s="78">
        <v>44933</v>
      </c>
      <c r="J212" s="78">
        <v>46934</v>
      </c>
      <c r="K212" s="79">
        <v>123.919241668</v>
      </c>
      <c r="L212" s="79"/>
      <c r="M212" s="80">
        <f>SUM(Table84[[#This Row],[G.O.U]:[External Financing (EF)]])</f>
        <v>123.919241668</v>
      </c>
      <c r="N212" s="80">
        <v>49.667872072999998</v>
      </c>
      <c r="O212" s="80"/>
      <c r="P212" s="80"/>
      <c r="Q212" s="80"/>
      <c r="R212" s="80">
        <v>49.667872072999998</v>
      </c>
      <c r="S212" s="79">
        <v>0</v>
      </c>
      <c r="T212" s="83">
        <f t="shared" si="3"/>
        <v>49.667872072999998</v>
      </c>
      <c r="U212" s="79">
        <v>51.237203729999997</v>
      </c>
      <c r="V212" s="79"/>
      <c r="W212" s="79">
        <f>SUM(Table84[[#This Row],[GOU 25/26]:[EF 25/26]])</f>
        <v>51.237203729999997</v>
      </c>
      <c r="X212" s="79">
        <v>12.630291226000001</v>
      </c>
      <c r="Y212" s="79"/>
      <c r="Z212" s="79">
        <f>SUM(Table84[[#This Row],[GOU 26/27]:[EF 26/27]])</f>
        <v>12.630291226000001</v>
      </c>
      <c r="AA212" s="79">
        <v>10.333874638999999</v>
      </c>
      <c r="AB212" s="79"/>
      <c r="AC212" s="79">
        <f>SUM(Table84[[#This Row],[GOU 27/28]:[EF 27/28]])</f>
        <v>10.333874638999999</v>
      </c>
      <c r="AD212" s="79"/>
      <c r="AE212" s="79"/>
      <c r="AF212" s="79">
        <f>SUM(Table84[[#This Row],[GOU 28/29]:[EF 28/29]])</f>
        <v>0</v>
      </c>
    </row>
    <row r="213" spans="1:32" ht="47.25" hidden="1" customHeight="1" x14ac:dyDescent="0.25">
      <c r="A213" s="74">
        <v>210</v>
      </c>
      <c r="B213" s="75" t="s">
        <v>491</v>
      </c>
      <c r="C213" s="76" t="s">
        <v>492</v>
      </c>
      <c r="D213" s="77" t="s">
        <v>590</v>
      </c>
      <c r="E213" s="76" t="s">
        <v>591</v>
      </c>
      <c r="F213" s="77" t="s">
        <v>592</v>
      </c>
      <c r="G213" s="76" t="s">
        <v>593</v>
      </c>
      <c r="H213" s="76" t="s">
        <v>39</v>
      </c>
      <c r="I213" s="78">
        <v>43837</v>
      </c>
      <c r="J213" s="78" t="s">
        <v>778</v>
      </c>
      <c r="K213" s="79">
        <v>18.195</v>
      </c>
      <c r="L213" s="79">
        <v>0</v>
      </c>
      <c r="M213" s="80">
        <f>SUM(Table84[[#This Row],[G.O.U]:[External Financing (EF)]])</f>
        <v>18.195</v>
      </c>
      <c r="N213" s="80">
        <v>5.5789999999999997</v>
      </c>
      <c r="O213" s="80"/>
      <c r="P213" s="80"/>
      <c r="Q213" s="80"/>
      <c r="R213" s="80">
        <v>5.5789999999999997</v>
      </c>
      <c r="S213" s="79">
        <v>0</v>
      </c>
      <c r="T213" s="83">
        <f t="shared" si="3"/>
        <v>5.5789999999999997</v>
      </c>
      <c r="U213" s="79">
        <v>0</v>
      </c>
      <c r="V213" s="79">
        <v>0</v>
      </c>
      <c r="W213" s="79">
        <f>SUM(Table84[[#This Row],[GOU 25/26]:[EF 25/26]])</f>
        <v>0</v>
      </c>
      <c r="X213" s="79">
        <v>0</v>
      </c>
      <c r="Y213" s="79">
        <v>0</v>
      </c>
      <c r="Z213" s="79">
        <f>SUM(Table84[[#This Row],[GOU 26/27]:[EF 26/27]])</f>
        <v>0</v>
      </c>
      <c r="AA213" s="79">
        <v>0</v>
      </c>
      <c r="AB213" s="79">
        <v>0</v>
      </c>
      <c r="AC213" s="79">
        <f>SUM(Table84[[#This Row],[GOU 27/28]:[EF 27/28]])</f>
        <v>0</v>
      </c>
      <c r="AD213" s="79"/>
      <c r="AE213" s="79"/>
      <c r="AF213" s="84">
        <f>SUM(Table84[[#This Row],[GOU 28/29]:[EF 28/29]])</f>
        <v>0</v>
      </c>
    </row>
    <row r="214" spans="1:32" ht="48.75" hidden="1" customHeight="1" x14ac:dyDescent="0.25">
      <c r="A214" s="74">
        <v>211</v>
      </c>
      <c r="B214" s="75" t="s">
        <v>491</v>
      </c>
      <c r="C214" s="76" t="s">
        <v>492</v>
      </c>
      <c r="D214" s="77" t="s">
        <v>594</v>
      </c>
      <c r="E214" s="76" t="s">
        <v>595</v>
      </c>
      <c r="F214" s="77" t="s">
        <v>596</v>
      </c>
      <c r="G214" s="76" t="s">
        <v>597</v>
      </c>
      <c r="H214" s="76" t="s">
        <v>39</v>
      </c>
      <c r="I214" s="78">
        <v>43837</v>
      </c>
      <c r="J214" s="78" t="s">
        <v>778</v>
      </c>
      <c r="K214" s="79">
        <v>63.85</v>
      </c>
      <c r="L214" s="79">
        <v>0</v>
      </c>
      <c r="M214" s="80">
        <f>SUM(Table84[[#This Row],[G.O.U]:[External Financing (EF)]])</f>
        <v>63.85</v>
      </c>
      <c r="N214" s="80">
        <v>5.45</v>
      </c>
      <c r="O214" s="80"/>
      <c r="P214" s="80"/>
      <c r="Q214" s="80"/>
      <c r="R214" s="100">
        <v>5.45</v>
      </c>
      <c r="S214" s="79">
        <v>0</v>
      </c>
      <c r="T214" s="83">
        <f t="shared" si="3"/>
        <v>5.45</v>
      </c>
      <c r="U214" s="79">
        <v>0</v>
      </c>
      <c r="V214" s="79">
        <v>0</v>
      </c>
      <c r="W214" s="79">
        <f>SUM(Table84[[#This Row],[GOU 25/26]:[EF 25/26]])</f>
        <v>0</v>
      </c>
      <c r="X214" s="79">
        <v>0</v>
      </c>
      <c r="Y214" s="79">
        <v>0</v>
      </c>
      <c r="Z214" s="79">
        <f>SUM(Table84[[#This Row],[GOU 26/27]:[EF 26/27]])</f>
        <v>0</v>
      </c>
      <c r="AA214" s="79">
        <v>0</v>
      </c>
      <c r="AB214" s="79">
        <v>0</v>
      </c>
      <c r="AC214" s="79">
        <f>SUM(Table84[[#This Row],[GOU 27/28]:[EF 27/28]])</f>
        <v>0</v>
      </c>
      <c r="AD214" s="79"/>
      <c r="AE214" s="79"/>
      <c r="AF214" s="84">
        <f>SUM(Table84[[#This Row],[GOU 28/29]:[EF 28/29]])</f>
        <v>0</v>
      </c>
    </row>
    <row r="215" spans="1:32" ht="30" hidden="1" x14ac:dyDescent="0.25">
      <c r="A215" s="74">
        <v>212</v>
      </c>
      <c r="B215" s="75" t="s">
        <v>491</v>
      </c>
      <c r="C215" s="76" t="s">
        <v>492</v>
      </c>
      <c r="D215" s="77" t="s">
        <v>738</v>
      </c>
      <c r="E215" s="76" t="s">
        <v>744</v>
      </c>
      <c r="F215" s="77">
        <v>1733</v>
      </c>
      <c r="G215" s="76" t="s">
        <v>743</v>
      </c>
      <c r="H215" s="76" t="s">
        <v>39</v>
      </c>
      <c r="I215" s="78">
        <v>44203</v>
      </c>
      <c r="J215" s="78" t="s">
        <v>83</v>
      </c>
      <c r="K215" s="79">
        <v>0.96</v>
      </c>
      <c r="L215" s="79">
        <v>0</v>
      </c>
      <c r="M215" s="80">
        <f>SUM(Table84[[#This Row],[G.O.U]:[External Financing (EF)]])</f>
        <v>0.96</v>
      </c>
      <c r="N215" s="80">
        <v>2.1</v>
      </c>
      <c r="O215" s="80"/>
      <c r="P215" s="80"/>
      <c r="Q215" s="80"/>
      <c r="R215" s="80">
        <v>2.1</v>
      </c>
      <c r="S215" s="79">
        <v>0</v>
      </c>
      <c r="T215" s="83">
        <f t="shared" si="3"/>
        <v>2.1</v>
      </c>
      <c r="U215" s="79">
        <v>0</v>
      </c>
      <c r="V215" s="79">
        <v>0</v>
      </c>
      <c r="W215" s="79">
        <f>SUM(Table84[[#This Row],[GOU 25/26]:[EF 25/26]])</f>
        <v>0</v>
      </c>
      <c r="X215" s="79">
        <v>0</v>
      </c>
      <c r="Y215" s="79">
        <v>0</v>
      </c>
      <c r="Z215" s="79">
        <f>SUM(Table84[[#This Row],[GOU 26/27]:[EF 26/27]])</f>
        <v>0</v>
      </c>
      <c r="AA215" s="79">
        <v>0</v>
      </c>
      <c r="AB215" s="79">
        <v>0</v>
      </c>
      <c r="AC215" s="79">
        <f>SUM(Table84[[#This Row],[GOU 27/28]:[EF 27/28]])</f>
        <v>0</v>
      </c>
      <c r="AD215" s="79"/>
      <c r="AE215" s="79"/>
      <c r="AF215" s="84">
        <f>SUM(Table84[[#This Row],[GOU 28/29]:[EF 28/29]])</f>
        <v>0</v>
      </c>
    </row>
    <row r="216" spans="1:32" ht="30" hidden="1" x14ac:dyDescent="0.25">
      <c r="A216" s="74">
        <v>213</v>
      </c>
      <c r="B216" s="75" t="s">
        <v>491</v>
      </c>
      <c r="C216" s="76" t="s">
        <v>492</v>
      </c>
      <c r="D216" s="77" t="s">
        <v>739</v>
      </c>
      <c r="E216" s="76" t="s">
        <v>741</v>
      </c>
      <c r="F216" s="77">
        <v>1743</v>
      </c>
      <c r="G216" s="76" t="s">
        <v>745</v>
      </c>
      <c r="H216" s="76" t="s">
        <v>39</v>
      </c>
      <c r="I216" s="78">
        <v>44203</v>
      </c>
      <c r="J216" s="78" t="s">
        <v>83</v>
      </c>
      <c r="K216" s="79">
        <v>0.96</v>
      </c>
      <c r="L216" s="79">
        <v>0</v>
      </c>
      <c r="M216" s="80">
        <f>SUM(Table84[[#This Row],[G.O.U]:[External Financing (EF)]])</f>
        <v>0.96</v>
      </c>
      <c r="N216" s="80">
        <v>6</v>
      </c>
      <c r="O216" s="80"/>
      <c r="P216" s="80"/>
      <c r="Q216" s="80"/>
      <c r="R216" s="80">
        <v>6</v>
      </c>
      <c r="S216" s="79">
        <v>0</v>
      </c>
      <c r="T216" s="83">
        <f t="shared" si="3"/>
        <v>6</v>
      </c>
      <c r="U216" s="79">
        <v>0</v>
      </c>
      <c r="V216" s="79">
        <v>0</v>
      </c>
      <c r="W216" s="79">
        <f>SUM(Table84[[#This Row],[GOU 25/26]:[EF 25/26]])</f>
        <v>0</v>
      </c>
      <c r="X216" s="79">
        <v>0</v>
      </c>
      <c r="Y216" s="79">
        <v>0</v>
      </c>
      <c r="Z216" s="79">
        <f>SUM(Table84[[#This Row],[GOU 26/27]:[EF 26/27]])</f>
        <v>0</v>
      </c>
      <c r="AA216" s="79">
        <v>0</v>
      </c>
      <c r="AB216" s="79">
        <v>0</v>
      </c>
      <c r="AC216" s="79">
        <f>SUM(Table84[[#This Row],[GOU 27/28]:[EF 27/28]])</f>
        <v>0</v>
      </c>
      <c r="AD216" s="79"/>
      <c r="AE216" s="79"/>
      <c r="AF216" s="84">
        <f>SUM(Table84[[#This Row],[GOU 28/29]:[EF 28/29]])</f>
        <v>0</v>
      </c>
    </row>
    <row r="217" spans="1:32" ht="30" hidden="1" x14ac:dyDescent="0.25">
      <c r="A217" s="74">
        <v>214</v>
      </c>
      <c r="B217" s="75" t="s">
        <v>491</v>
      </c>
      <c r="C217" s="76" t="s">
        <v>492</v>
      </c>
      <c r="D217" s="77" t="s">
        <v>740</v>
      </c>
      <c r="E217" s="76" t="s">
        <v>742</v>
      </c>
      <c r="F217" s="77">
        <v>1735</v>
      </c>
      <c r="G217" s="76" t="s">
        <v>746</v>
      </c>
      <c r="H217" s="76" t="s">
        <v>39</v>
      </c>
      <c r="I217" s="78">
        <v>44203</v>
      </c>
      <c r="J217" s="78" t="s">
        <v>83</v>
      </c>
      <c r="K217" s="79">
        <v>0.96</v>
      </c>
      <c r="L217" s="79">
        <v>0</v>
      </c>
      <c r="M217" s="80">
        <f>SUM(Table84[[#This Row],[G.O.U]:[External Financing (EF)]])</f>
        <v>0.96</v>
      </c>
      <c r="N217" s="80">
        <v>0.69</v>
      </c>
      <c r="O217" s="80"/>
      <c r="P217" s="80"/>
      <c r="Q217" s="80"/>
      <c r="R217" s="80">
        <v>0.69</v>
      </c>
      <c r="S217" s="79">
        <v>0</v>
      </c>
      <c r="T217" s="83">
        <f t="shared" si="3"/>
        <v>0.69</v>
      </c>
      <c r="U217" s="79">
        <v>0</v>
      </c>
      <c r="V217" s="79">
        <v>0</v>
      </c>
      <c r="W217" s="79">
        <f>SUM(Table84[[#This Row],[GOU 25/26]:[EF 25/26]])</f>
        <v>0</v>
      </c>
      <c r="X217" s="79">
        <v>0</v>
      </c>
      <c r="Y217" s="79">
        <v>0</v>
      </c>
      <c r="Z217" s="79">
        <f>SUM(Table84[[#This Row],[GOU 26/27]:[EF 26/27]])</f>
        <v>0</v>
      </c>
      <c r="AA217" s="79">
        <v>0</v>
      </c>
      <c r="AB217" s="79">
        <v>0</v>
      </c>
      <c r="AC217" s="79">
        <f>SUM(Table84[[#This Row],[GOU 27/28]:[EF 27/28]])</f>
        <v>0</v>
      </c>
      <c r="AD217" s="79"/>
      <c r="AE217" s="79"/>
      <c r="AF217" s="84">
        <f>SUM(Table84[[#This Row],[GOU 28/29]:[EF 28/29]])</f>
        <v>0</v>
      </c>
    </row>
    <row r="218" spans="1:32" ht="30" hidden="1" x14ac:dyDescent="0.25">
      <c r="A218" s="74">
        <v>215</v>
      </c>
      <c r="B218" s="75" t="s">
        <v>491</v>
      </c>
      <c r="C218" s="76" t="s">
        <v>492</v>
      </c>
      <c r="D218" s="77" t="s">
        <v>598</v>
      </c>
      <c r="E218" s="76" t="s">
        <v>599</v>
      </c>
      <c r="F218" s="77" t="s">
        <v>600</v>
      </c>
      <c r="G218" s="76" t="s">
        <v>601</v>
      </c>
      <c r="H218" s="76" t="s">
        <v>39</v>
      </c>
      <c r="I218" s="78">
        <v>44203</v>
      </c>
      <c r="J218" s="78" t="s">
        <v>83</v>
      </c>
      <c r="K218" s="79">
        <v>10</v>
      </c>
      <c r="L218" s="79">
        <v>0</v>
      </c>
      <c r="M218" s="80">
        <f>SUM(Table84[[#This Row],[G.O.U]:[External Financing (EF)]])</f>
        <v>10</v>
      </c>
      <c r="N218" s="80">
        <v>7.2</v>
      </c>
      <c r="O218" s="80"/>
      <c r="P218" s="80"/>
      <c r="Q218" s="80"/>
      <c r="R218" s="100">
        <v>7.2</v>
      </c>
      <c r="S218" s="79">
        <v>0</v>
      </c>
      <c r="T218" s="83">
        <f t="shared" si="3"/>
        <v>7.2</v>
      </c>
      <c r="U218" s="79">
        <v>0</v>
      </c>
      <c r="V218" s="79">
        <v>0</v>
      </c>
      <c r="W218" s="79">
        <f>SUM(Table84[[#This Row],[GOU 25/26]:[EF 25/26]])</f>
        <v>0</v>
      </c>
      <c r="X218" s="79">
        <v>0</v>
      </c>
      <c r="Y218" s="79">
        <v>0</v>
      </c>
      <c r="Z218" s="79">
        <f>SUM(Table84[[#This Row],[GOU 26/27]:[EF 26/27]])</f>
        <v>0</v>
      </c>
      <c r="AA218" s="79">
        <v>0</v>
      </c>
      <c r="AB218" s="79">
        <v>0</v>
      </c>
      <c r="AC218" s="79">
        <f>SUM(Table84[[#This Row],[GOU 27/28]:[EF 27/28]])</f>
        <v>0</v>
      </c>
      <c r="AD218" s="79"/>
      <c r="AE218" s="79"/>
      <c r="AF218" s="84">
        <f>SUM(Table84[[#This Row],[GOU 28/29]:[EF 28/29]])</f>
        <v>0</v>
      </c>
    </row>
    <row r="219" spans="1:32" ht="30" hidden="1" x14ac:dyDescent="0.25">
      <c r="A219" s="74">
        <v>216</v>
      </c>
      <c r="B219" s="75" t="s">
        <v>491</v>
      </c>
      <c r="C219" s="76" t="s">
        <v>492</v>
      </c>
      <c r="D219" s="77" t="s">
        <v>602</v>
      </c>
      <c r="E219" s="76" t="s">
        <v>603</v>
      </c>
      <c r="F219" s="77" t="s">
        <v>604</v>
      </c>
      <c r="G219" s="76" t="s">
        <v>605</v>
      </c>
      <c r="H219" s="76" t="s">
        <v>39</v>
      </c>
      <c r="I219" s="78">
        <v>44203</v>
      </c>
      <c r="J219" s="78" t="s">
        <v>83</v>
      </c>
      <c r="K219" s="79">
        <v>1</v>
      </c>
      <c r="L219" s="79">
        <v>0</v>
      </c>
      <c r="M219" s="80">
        <f>SUM(Table84[[#This Row],[G.O.U]:[External Financing (EF)]])</f>
        <v>1</v>
      </c>
      <c r="N219" s="80">
        <v>2</v>
      </c>
      <c r="O219" s="80"/>
      <c r="P219" s="80"/>
      <c r="Q219" s="80"/>
      <c r="R219" s="100">
        <v>2</v>
      </c>
      <c r="S219" s="79">
        <v>0</v>
      </c>
      <c r="T219" s="83">
        <f t="shared" si="3"/>
        <v>2</v>
      </c>
      <c r="U219" s="79">
        <v>0</v>
      </c>
      <c r="V219" s="79">
        <v>0</v>
      </c>
      <c r="W219" s="79">
        <f>SUM(Table84[[#This Row],[GOU 25/26]:[EF 25/26]])</f>
        <v>0</v>
      </c>
      <c r="X219" s="79">
        <v>0</v>
      </c>
      <c r="Y219" s="79">
        <v>0</v>
      </c>
      <c r="Z219" s="79">
        <f>SUM(Table84[[#This Row],[GOU 26/27]:[EF 26/27]])</f>
        <v>0</v>
      </c>
      <c r="AA219" s="79">
        <v>0</v>
      </c>
      <c r="AB219" s="79">
        <v>0</v>
      </c>
      <c r="AC219" s="79">
        <f>SUM(Table84[[#This Row],[GOU 27/28]:[EF 27/28]])</f>
        <v>0</v>
      </c>
      <c r="AD219" s="79"/>
      <c r="AE219" s="79"/>
      <c r="AF219" s="84">
        <f>SUM(Table84[[#This Row],[GOU 28/29]:[EF 28/29]])</f>
        <v>0</v>
      </c>
    </row>
    <row r="220" spans="1:32" ht="30" hidden="1" x14ac:dyDescent="0.25">
      <c r="A220" s="74">
        <v>217</v>
      </c>
      <c r="B220" s="75" t="s">
        <v>491</v>
      </c>
      <c r="C220" s="76" t="s">
        <v>492</v>
      </c>
      <c r="D220" s="77" t="s">
        <v>736</v>
      </c>
      <c r="E220" s="76" t="s">
        <v>737</v>
      </c>
      <c r="F220" s="77">
        <v>1728</v>
      </c>
      <c r="G220" s="76" t="s">
        <v>747</v>
      </c>
      <c r="H220" s="76" t="s">
        <v>39</v>
      </c>
      <c r="I220" s="78">
        <v>44203</v>
      </c>
      <c r="J220" s="78" t="s">
        <v>83</v>
      </c>
      <c r="K220" s="79">
        <v>0.96</v>
      </c>
      <c r="L220" s="79">
        <v>0</v>
      </c>
      <c r="M220" s="80">
        <f>SUM(Table84[[#This Row],[G.O.U]:[External Financing (EF)]])</f>
        <v>0.96</v>
      </c>
      <c r="N220" s="80">
        <v>0.56999999999999995</v>
      </c>
      <c r="O220" s="80"/>
      <c r="P220" s="80"/>
      <c r="Q220" s="80"/>
      <c r="R220" s="80">
        <v>0.56999999999999995</v>
      </c>
      <c r="S220" s="79">
        <v>0</v>
      </c>
      <c r="T220" s="83">
        <f t="shared" si="3"/>
        <v>0.56999999999999995</v>
      </c>
      <c r="U220" s="79">
        <v>0</v>
      </c>
      <c r="V220" s="79">
        <v>0</v>
      </c>
      <c r="W220" s="79">
        <f>SUM(Table84[[#This Row],[GOU 25/26]:[EF 25/26]])</f>
        <v>0</v>
      </c>
      <c r="X220" s="79">
        <v>0</v>
      </c>
      <c r="Y220" s="79">
        <v>0</v>
      </c>
      <c r="Z220" s="79">
        <f>SUM(Table84[[#This Row],[GOU 26/27]:[EF 26/27]])</f>
        <v>0</v>
      </c>
      <c r="AA220" s="79">
        <v>0</v>
      </c>
      <c r="AB220" s="79">
        <v>0</v>
      </c>
      <c r="AC220" s="79">
        <f>SUM(Table84[[#This Row],[GOU 27/28]:[EF 27/28]])</f>
        <v>0</v>
      </c>
      <c r="AD220" s="79"/>
      <c r="AE220" s="79"/>
      <c r="AF220" s="84">
        <f>SUM(Table84[[#This Row],[GOU 28/29]:[EF 28/29]])</f>
        <v>0</v>
      </c>
    </row>
    <row r="221" spans="1:32" ht="30" hidden="1" x14ac:dyDescent="0.25">
      <c r="A221" s="74">
        <v>218</v>
      </c>
      <c r="B221" s="75" t="s">
        <v>491</v>
      </c>
      <c r="C221" s="76" t="s">
        <v>492</v>
      </c>
      <c r="D221" s="77" t="s">
        <v>732</v>
      </c>
      <c r="E221" s="76" t="s">
        <v>733</v>
      </c>
      <c r="F221" s="77" t="s">
        <v>734</v>
      </c>
      <c r="G221" s="76" t="s">
        <v>735</v>
      </c>
      <c r="H221" s="76" t="s">
        <v>39</v>
      </c>
      <c r="I221" s="78">
        <v>44203</v>
      </c>
      <c r="J221" s="78" t="s">
        <v>83</v>
      </c>
      <c r="K221" s="79">
        <v>0.96</v>
      </c>
      <c r="L221" s="79">
        <v>0</v>
      </c>
      <c r="M221" s="80">
        <f>SUM(Table84[[#This Row],[G.O.U]:[External Financing (EF)]])</f>
        <v>0.96</v>
      </c>
      <c r="N221" s="80">
        <v>0.26</v>
      </c>
      <c r="O221" s="80"/>
      <c r="P221" s="80"/>
      <c r="Q221" s="80"/>
      <c r="R221" s="80">
        <v>0.26</v>
      </c>
      <c r="S221" s="79">
        <v>0</v>
      </c>
      <c r="T221" s="83">
        <f t="shared" si="3"/>
        <v>0.26</v>
      </c>
      <c r="U221" s="79">
        <v>0</v>
      </c>
      <c r="V221" s="79">
        <v>0</v>
      </c>
      <c r="W221" s="79">
        <f>SUM(Table84[[#This Row],[GOU 25/26]:[EF 25/26]])</f>
        <v>0</v>
      </c>
      <c r="X221" s="79">
        <v>0</v>
      </c>
      <c r="Y221" s="79">
        <v>0</v>
      </c>
      <c r="Z221" s="79">
        <f>SUM(Table84[[#This Row],[GOU 26/27]:[EF 26/27]])</f>
        <v>0</v>
      </c>
      <c r="AA221" s="79">
        <v>0</v>
      </c>
      <c r="AB221" s="79">
        <v>0</v>
      </c>
      <c r="AC221" s="79">
        <f>SUM(Table84[[#This Row],[GOU 27/28]:[EF 27/28]])</f>
        <v>0</v>
      </c>
      <c r="AD221" s="79"/>
      <c r="AE221" s="79"/>
      <c r="AF221" s="84">
        <f>SUM(Table84[[#This Row],[GOU 28/29]:[EF 28/29]])</f>
        <v>0</v>
      </c>
    </row>
    <row r="222" spans="1:32" ht="30" hidden="1" x14ac:dyDescent="0.25">
      <c r="A222" s="74">
        <v>219</v>
      </c>
      <c r="B222" s="75" t="s">
        <v>491</v>
      </c>
      <c r="C222" s="76" t="s">
        <v>492</v>
      </c>
      <c r="D222" s="77" t="s">
        <v>606</v>
      </c>
      <c r="E222" s="76" t="s">
        <v>607</v>
      </c>
      <c r="F222" s="77" t="s">
        <v>608</v>
      </c>
      <c r="G222" s="76" t="s">
        <v>609</v>
      </c>
      <c r="H222" s="76" t="s">
        <v>39</v>
      </c>
      <c r="I222" s="78">
        <v>44203</v>
      </c>
      <c r="J222" s="78" t="s">
        <v>83</v>
      </c>
      <c r="K222" s="79">
        <v>1.1000000000000001</v>
      </c>
      <c r="L222" s="79">
        <v>0</v>
      </c>
      <c r="M222" s="80">
        <f>SUM(Table84[[#This Row],[G.O.U]:[External Financing (EF)]])</f>
        <v>1.1000000000000001</v>
      </c>
      <c r="N222" s="80">
        <v>0.5</v>
      </c>
      <c r="O222" s="80"/>
      <c r="P222" s="80"/>
      <c r="Q222" s="80"/>
      <c r="R222" s="100">
        <v>0.5</v>
      </c>
      <c r="S222" s="79">
        <v>0</v>
      </c>
      <c r="T222" s="83">
        <f t="shared" si="3"/>
        <v>0.5</v>
      </c>
      <c r="U222" s="79">
        <v>0</v>
      </c>
      <c r="V222" s="79">
        <v>0</v>
      </c>
      <c r="W222" s="79">
        <f>SUM(Table84[[#This Row],[GOU 25/26]:[EF 25/26]])</f>
        <v>0</v>
      </c>
      <c r="X222" s="79">
        <v>0</v>
      </c>
      <c r="Y222" s="79">
        <v>0</v>
      </c>
      <c r="Z222" s="79">
        <f>SUM(Table84[[#This Row],[GOU 26/27]:[EF 26/27]])</f>
        <v>0</v>
      </c>
      <c r="AA222" s="79">
        <v>0</v>
      </c>
      <c r="AB222" s="79">
        <v>0</v>
      </c>
      <c r="AC222" s="79">
        <f>SUM(Table84[[#This Row],[GOU 27/28]:[EF 27/28]])</f>
        <v>0</v>
      </c>
      <c r="AD222" s="79"/>
      <c r="AE222" s="79"/>
      <c r="AF222" s="84">
        <f>SUM(Table84[[#This Row],[GOU 28/29]:[EF 28/29]])</f>
        <v>0</v>
      </c>
    </row>
    <row r="223" spans="1:32" ht="30" hidden="1" x14ac:dyDescent="0.25">
      <c r="A223" s="74">
        <v>220</v>
      </c>
      <c r="B223" s="75" t="s">
        <v>491</v>
      </c>
      <c r="C223" s="76" t="s">
        <v>492</v>
      </c>
      <c r="D223" s="77" t="s">
        <v>610</v>
      </c>
      <c r="E223" s="76" t="s">
        <v>611</v>
      </c>
      <c r="F223" s="77" t="s">
        <v>612</v>
      </c>
      <c r="G223" s="76" t="s">
        <v>613</v>
      </c>
      <c r="H223" s="76" t="s">
        <v>39</v>
      </c>
      <c r="I223" s="78">
        <v>44203</v>
      </c>
      <c r="J223" s="78" t="s">
        <v>778</v>
      </c>
      <c r="K223" s="79">
        <v>1</v>
      </c>
      <c r="L223" s="79">
        <v>0</v>
      </c>
      <c r="M223" s="80">
        <f>SUM(Table84[[#This Row],[G.O.U]:[External Financing (EF)]])</f>
        <v>1</v>
      </c>
      <c r="N223" s="80">
        <v>0.23</v>
      </c>
      <c r="O223" s="80"/>
      <c r="P223" s="80"/>
      <c r="Q223" s="80"/>
      <c r="R223" s="100">
        <v>0.23</v>
      </c>
      <c r="S223" s="79">
        <v>0</v>
      </c>
      <c r="T223" s="83">
        <f t="shared" si="3"/>
        <v>0.23</v>
      </c>
      <c r="U223" s="79">
        <v>0</v>
      </c>
      <c r="V223" s="79">
        <v>0</v>
      </c>
      <c r="W223" s="79">
        <f>SUM(Table84[[#This Row],[GOU 25/26]:[EF 25/26]])</f>
        <v>0</v>
      </c>
      <c r="X223" s="79">
        <v>0</v>
      </c>
      <c r="Y223" s="79">
        <v>0</v>
      </c>
      <c r="Z223" s="79">
        <f>SUM(Table84[[#This Row],[GOU 26/27]:[EF 26/27]])</f>
        <v>0</v>
      </c>
      <c r="AA223" s="79">
        <v>0</v>
      </c>
      <c r="AB223" s="79">
        <v>0</v>
      </c>
      <c r="AC223" s="79">
        <f>SUM(Table84[[#This Row],[GOU 27/28]:[EF 27/28]])</f>
        <v>0</v>
      </c>
      <c r="AD223" s="79"/>
      <c r="AE223" s="79"/>
      <c r="AF223" s="84">
        <f>SUM(Table84[[#This Row],[GOU 28/29]:[EF 28/29]])</f>
        <v>0</v>
      </c>
    </row>
    <row r="224" spans="1:32" ht="30" hidden="1" x14ac:dyDescent="0.25">
      <c r="A224" s="74">
        <v>221</v>
      </c>
      <c r="B224" s="75" t="s">
        <v>491</v>
      </c>
      <c r="C224" s="76" t="s">
        <v>492</v>
      </c>
      <c r="D224" s="77" t="s">
        <v>614</v>
      </c>
      <c r="E224" s="76" t="s">
        <v>615</v>
      </c>
      <c r="F224" s="77" t="s">
        <v>616</v>
      </c>
      <c r="G224" s="76" t="s">
        <v>617</v>
      </c>
      <c r="H224" s="76" t="s">
        <v>39</v>
      </c>
      <c r="I224" s="78">
        <v>44203</v>
      </c>
      <c r="J224" s="78" t="s">
        <v>778</v>
      </c>
      <c r="K224" s="79">
        <v>1</v>
      </c>
      <c r="L224" s="79">
        <v>0</v>
      </c>
      <c r="M224" s="80">
        <f>SUM(Table84[[#This Row],[G.O.U]:[External Financing (EF)]])</f>
        <v>1</v>
      </c>
      <c r="N224" s="80">
        <v>0.1</v>
      </c>
      <c r="O224" s="80"/>
      <c r="P224" s="80"/>
      <c r="Q224" s="80"/>
      <c r="R224" s="100">
        <v>0.1</v>
      </c>
      <c r="S224" s="79">
        <v>0</v>
      </c>
      <c r="T224" s="83">
        <f t="shared" si="3"/>
        <v>0.1</v>
      </c>
      <c r="U224" s="79">
        <v>0</v>
      </c>
      <c r="V224" s="79">
        <v>0</v>
      </c>
      <c r="W224" s="79">
        <f>SUM(Table84[[#This Row],[GOU 25/26]:[EF 25/26]])</f>
        <v>0</v>
      </c>
      <c r="X224" s="79">
        <v>0</v>
      </c>
      <c r="Y224" s="79">
        <v>0</v>
      </c>
      <c r="Z224" s="79">
        <f>SUM(Table84[[#This Row],[GOU 26/27]:[EF 26/27]])</f>
        <v>0</v>
      </c>
      <c r="AA224" s="79">
        <v>0</v>
      </c>
      <c r="AB224" s="79">
        <v>0</v>
      </c>
      <c r="AC224" s="79">
        <f>SUM(Table84[[#This Row],[GOU 27/28]:[EF 27/28]])</f>
        <v>0</v>
      </c>
      <c r="AD224" s="79"/>
      <c r="AE224" s="79"/>
      <c r="AF224" s="84">
        <f>SUM(Table84[[#This Row],[GOU 28/29]:[EF 28/29]])</f>
        <v>0</v>
      </c>
    </row>
    <row r="225" spans="1:32" ht="30" hidden="1" x14ac:dyDescent="0.25">
      <c r="A225" s="74">
        <v>222</v>
      </c>
      <c r="B225" s="75" t="s">
        <v>491</v>
      </c>
      <c r="C225" s="76" t="s">
        <v>492</v>
      </c>
      <c r="D225" s="77" t="s">
        <v>618</v>
      </c>
      <c r="E225" s="76" t="s">
        <v>619</v>
      </c>
      <c r="F225" s="77" t="s">
        <v>620</v>
      </c>
      <c r="G225" s="76" t="s">
        <v>621</v>
      </c>
      <c r="H225" s="76" t="s">
        <v>39</v>
      </c>
      <c r="I225" s="78">
        <v>44203</v>
      </c>
      <c r="J225" s="78" t="s">
        <v>83</v>
      </c>
      <c r="K225" s="79">
        <v>10.458397039999999</v>
      </c>
      <c r="L225" s="79">
        <v>0</v>
      </c>
      <c r="M225" s="80">
        <f>SUM(Table84[[#This Row],[G.O.U]:[External Financing (EF)]])</f>
        <v>10.458397039999999</v>
      </c>
      <c r="N225" s="80">
        <v>2.9</v>
      </c>
      <c r="O225" s="80"/>
      <c r="P225" s="80"/>
      <c r="Q225" s="80"/>
      <c r="R225" s="100">
        <v>2.9</v>
      </c>
      <c r="S225" s="79">
        <v>0</v>
      </c>
      <c r="T225" s="83">
        <f t="shared" si="3"/>
        <v>2.9</v>
      </c>
      <c r="U225" s="79">
        <v>0</v>
      </c>
      <c r="V225" s="79">
        <v>0</v>
      </c>
      <c r="W225" s="79">
        <f>SUM(Table84[[#This Row],[GOU 25/26]:[EF 25/26]])</f>
        <v>0</v>
      </c>
      <c r="X225" s="79">
        <v>0</v>
      </c>
      <c r="Y225" s="79">
        <v>0</v>
      </c>
      <c r="Z225" s="79">
        <f>SUM(Table84[[#This Row],[GOU 26/27]:[EF 26/27]])</f>
        <v>0</v>
      </c>
      <c r="AA225" s="79">
        <v>0</v>
      </c>
      <c r="AB225" s="79">
        <v>0</v>
      </c>
      <c r="AC225" s="79">
        <f>SUM(Table84[[#This Row],[GOU 27/28]:[EF 27/28]])</f>
        <v>0</v>
      </c>
      <c r="AD225" s="79"/>
      <c r="AE225" s="79"/>
      <c r="AF225" s="84">
        <f>SUM(Table84[[#This Row],[GOU 28/29]:[EF 28/29]])</f>
        <v>0</v>
      </c>
    </row>
    <row r="226" spans="1:32" ht="30" hidden="1" x14ac:dyDescent="0.25">
      <c r="A226" s="74">
        <v>223</v>
      </c>
      <c r="B226" s="75" t="s">
        <v>491</v>
      </c>
      <c r="C226" s="76" t="s">
        <v>492</v>
      </c>
      <c r="D226" s="77" t="s">
        <v>622</v>
      </c>
      <c r="E226" s="76" t="s">
        <v>623</v>
      </c>
      <c r="F226" s="77" t="s">
        <v>624</v>
      </c>
      <c r="G226" s="76" t="s">
        <v>625</v>
      </c>
      <c r="H226" s="76" t="s">
        <v>39</v>
      </c>
      <c r="I226" s="78">
        <v>44203</v>
      </c>
      <c r="J226" s="78" t="s">
        <v>83</v>
      </c>
      <c r="K226" s="79">
        <v>1.1000000000000001</v>
      </c>
      <c r="L226" s="79">
        <v>0</v>
      </c>
      <c r="M226" s="80">
        <f>SUM(Table84[[#This Row],[G.O.U]:[External Financing (EF)]])</f>
        <v>1.1000000000000001</v>
      </c>
      <c r="N226" s="80">
        <v>0.6</v>
      </c>
      <c r="O226" s="80"/>
      <c r="P226" s="80"/>
      <c r="Q226" s="80"/>
      <c r="R226" s="100">
        <v>0.6</v>
      </c>
      <c r="S226" s="79">
        <v>0</v>
      </c>
      <c r="T226" s="83">
        <f t="shared" si="3"/>
        <v>0.6</v>
      </c>
      <c r="U226" s="79">
        <v>0</v>
      </c>
      <c r="V226" s="79">
        <v>0</v>
      </c>
      <c r="W226" s="79">
        <f>SUM(Table84[[#This Row],[GOU 25/26]:[EF 25/26]])</f>
        <v>0</v>
      </c>
      <c r="X226" s="79">
        <v>0</v>
      </c>
      <c r="Y226" s="79">
        <v>0</v>
      </c>
      <c r="Z226" s="79">
        <f>SUM(Table84[[#This Row],[GOU 26/27]:[EF 26/27]])</f>
        <v>0</v>
      </c>
      <c r="AA226" s="79">
        <v>0</v>
      </c>
      <c r="AB226" s="79">
        <v>0</v>
      </c>
      <c r="AC226" s="79">
        <f>SUM(Table84[[#This Row],[GOU 27/28]:[EF 27/28]])</f>
        <v>0</v>
      </c>
      <c r="AD226" s="79"/>
      <c r="AE226" s="79"/>
      <c r="AF226" s="84">
        <f>SUM(Table84[[#This Row],[GOU 28/29]:[EF 28/29]])</f>
        <v>0</v>
      </c>
    </row>
    <row r="227" spans="1:32" ht="30" hidden="1" x14ac:dyDescent="0.25">
      <c r="A227" s="74">
        <v>224</v>
      </c>
      <c r="B227" s="75" t="s">
        <v>491</v>
      </c>
      <c r="C227" s="76" t="s">
        <v>492</v>
      </c>
      <c r="D227" s="77" t="s">
        <v>626</v>
      </c>
      <c r="E227" s="76" t="s">
        <v>627</v>
      </c>
      <c r="F227" s="77" t="s">
        <v>628</v>
      </c>
      <c r="G227" s="76" t="s">
        <v>629</v>
      </c>
      <c r="H227" s="76" t="s">
        <v>39</v>
      </c>
      <c r="I227" s="78">
        <v>44203</v>
      </c>
      <c r="J227" s="78" t="s">
        <v>778</v>
      </c>
      <c r="K227" s="79">
        <v>1</v>
      </c>
      <c r="L227" s="79">
        <v>0</v>
      </c>
      <c r="M227" s="80">
        <f>SUM(Table84[[#This Row],[G.O.U]:[External Financing (EF)]])</f>
        <v>1</v>
      </c>
      <c r="N227" s="80">
        <v>0.2</v>
      </c>
      <c r="O227" s="80"/>
      <c r="P227" s="80"/>
      <c r="Q227" s="80"/>
      <c r="R227" s="100">
        <v>0.2</v>
      </c>
      <c r="S227" s="79">
        <v>0</v>
      </c>
      <c r="T227" s="83">
        <f t="shared" si="3"/>
        <v>0.2</v>
      </c>
      <c r="U227" s="79">
        <v>0</v>
      </c>
      <c r="V227" s="79">
        <v>0</v>
      </c>
      <c r="W227" s="79">
        <f>SUM(Table84[[#This Row],[GOU 25/26]:[EF 25/26]])</f>
        <v>0</v>
      </c>
      <c r="X227" s="79">
        <v>0</v>
      </c>
      <c r="Y227" s="79">
        <v>0</v>
      </c>
      <c r="Z227" s="79">
        <f>SUM(Table84[[#This Row],[GOU 26/27]:[EF 26/27]])</f>
        <v>0</v>
      </c>
      <c r="AA227" s="79">
        <v>0</v>
      </c>
      <c r="AB227" s="79">
        <v>0</v>
      </c>
      <c r="AC227" s="79">
        <f>SUM(Table84[[#This Row],[GOU 27/28]:[EF 27/28]])</f>
        <v>0</v>
      </c>
      <c r="AD227" s="79"/>
      <c r="AE227" s="79"/>
      <c r="AF227" s="84">
        <f>SUM(Table84[[#This Row],[GOU 28/29]:[EF 28/29]])</f>
        <v>0</v>
      </c>
    </row>
    <row r="228" spans="1:32" ht="40.5" hidden="1" customHeight="1" x14ac:dyDescent="0.25">
      <c r="A228" s="74">
        <v>225</v>
      </c>
      <c r="B228" s="75" t="s">
        <v>491</v>
      </c>
      <c r="C228" s="76" t="s">
        <v>492</v>
      </c>
      <c r="D228" s="77" t="s">
        <v>630</v>
      </c>
      <c r="E228" s="76" t="s">
        <v>631</v>
      </c>
      <c r="F228" s="77" t="s">
        <v>632</v>
      </c>
      <c r="G228" s="76" t="s">
        <v>633</v>
      </c>
      <c r="H228" s="76" t="s">
        <v>39</v>
      </c>
      <c r="I228" s="78">
        <v>44203</v>
      </c>
      <c r="J228" s="78" t="s">
        <v>83</v>
      </c>
      <c r="K228" s="79">
        <v>1.2</v>
      </c>
      <c r="L228" s="79">
        <v>0</v>
      </c>
      <c r="M228" s="80">
        <f>SUM(Table84[[#This Row],[G.O.U]:[External Financing (EF)]])</f>
        <v>1.2</v>
      </c>
      <c r="N228" s="80">
        <v>5.5</v>
      </c>
      <c r="O228" s="80"/>
      <c r="P228" s="80"/>
      <c r="Q228" s="80"/>
      <c r="R228" s="100">
        <v>5.5</v>
      </c>
      <c r="S228" s="79">
        <v>0</v>
      </c>
      <c r="T228" s="83">
        <f t="shared" si="3"/>
        <v>5.5</v>
      </c>
      <c r="U228" s="79">
        <v>0</v>
      </c>
      <c r="V228" s="79">
        <v>0</v>
      </c>
      <c r="W228" s="79">
        <f>SUM(Table84[[#This Row],[GOU 25/26]:[EF 25/26]])</f>
        <v>0</v>
      </c>
      <c r="X228" s="79">
        <v>0</v>
      </c>
      <c r="Y228" s="79">
        <v>0</v>
      </c>
      <c r="Z228" s="79">
        <f>SUM(Table84[[#This Row],[GOU 26/27]:[EF 26/27]])</f>
        <v>0</v>
      </c>
      <c r="AA228" s="79">
        <v>0</v>
      </c>
      <c r="AB228" s="79">
        <v>0</v>
      </c>
      <c r="AC228" s="79">
        <f>SUM(Table84[[#This Row],[GOU 27/28]:[EF 27/28]])</f>
        <v>0</v>
      </c>
      <c r="AD228" s="79"/>
      <c r="AE228" s="79"/>
      <c r="AF228" s="84">
        <f>SUM(Table84[[#This Row],[GOU 28/29]:[EF 28/29]])</f>
        <v>0</v>
      </c>
    </row>
    <row r="229" spans="1:32" ht="30" hidden="1" x14ac:dyDescent="0.25">
      <c r="A229" s="74">
        <v>226</v>
      </c>
      <c r="B229" s="75" t="s">
        <v>491</v>
      </c>
      <c r="C229" s="76" t="s">
        <v>492</v>
      </c>
      <c r="D229" s="77" t="s">
        <v>634</v>
      </c>
      <c r="E229" s="76" t="s">
        <v>635</v>
      </c>
      <c r="F229" s="77" t="s">
        <v>636</v>
      </c>
      <c r="G229" s="76" t="s">
        <v>637</v>
      </c>
      <c r="H229" s="76" t="s">
        <v>39</v>
      </c>
      <c r="I229" s="78">
        <v>44203</v>
      </c>
      <c r="J229" s="78" t="s">
        <v>83</v>
      </c>
      <c r="K229" s="79">
        <v>1</v>
      </c>
      <c r="L229" s="79">
        <v>0</v>
      </c>
      <c r="M229" s="80">
        <f>SUM(Table84[[#This Row],[G.O.U]:[External Financing (EF)]])</f>
        <v>1</v>
      </c>
      <c r="N229" s="80">
        <v>2.8</v>
      </c>
      <c r="O229" s="80"/>
      <c r="P229" s="80"/>
      <c r="Q229" s="80"/>
      <c r="R229" s="100">
        <v>2.8</v>
      </c>
      <c r="S229" s="79">
        <v>0</v>
      </c>
      <c r="T229" s="83">
        <f t="shared" si="3"/>
        <v>2.8</v>
      </c>
      <c r="U229" s="79">
        <v>0</v>
      </c>
      <c r="V229" s="79">
        <v>0</v>
      </c>
      <c r="W229" s="79">
        <f>SUM(Table84[[#This Row],[GOU 25/26]:[EF 25/26]])</f>
        <v>0</v>
      </c>
      <c r="X229" s="79">
        <v>0</v>
      </c>
      <c r="Y229" s="79">
        <v>0</v>
      </c>
      <c r="Z229" s="79">
        <f>SUM(Table84[[#This Row],[GOU 26/27]:[EF 26/27]])</f>
        <v>0</v>
      </c>
      <c r="AA229" s="79">
        <v>0</v>
      </c>
      <c r="AB229" s="79">
        <v>0</v>
      </c>
      <c r="AC229" s="79">
        <f>SUM(Table84[[#This Row],[GOU 27/28]:[EF 27/28]])</f>
        <v>0</v>
      </c>
      <c r="AD229" s="79"/>
      <c r="AE229" s="79"/>
      <c r="AF229" s="84">
        <f>SUM(Table84[[#This Row],[GOU 28/29]:[EF 28/29]])</f>
        <v>0</v>
      </c>
    </row>
    <row r="230" spans="1:32" ht="30" hidden="1" x14ac:dyDescent="0.25">
      <c r="A230" s="74">
        <v>227</v>
      </c>
      <c r="B230" s="75" t="s">
        <v>491</v>
      </c>
      <c r="C230" s="76" t="s">
        <v>492</v>
      </c>
      <c r="D230" s="77" t="s">
        <v>638</v>
      </c>
      <c r="E230" s="76" t="s">
        <v>639</v>
      </c>
      <c r="F230" s="77" t="s">
        <v>640</v>
      </c>
      <c r="G230" s="76" t="s">
        <v>641</v>
      </c>
      <c r="H230" s="76" t="s">
        <v>39</v>
      </c>
      <c r="I230" s="78">
        <v>44203</v>
      </c>
      <c r="J230" s="78" t="s">
        <v>778</v>
      </c>
      <c r="K230" s="79">
        <v>1.1000000000000001</v>
      </c>
      <c r="L230" s="79">
        <v>0</v>
      </c>
      <c r="M230" s="80">
        <f>SUM(Table84[[#This Row],[G.O.U]:[External Financing (EF)]])</f>
        <v>1.1000000000000001</v>
      </c>
      <c r="N230" s="80">
        <v>0.1</v>
      </c>
      <c r="O230" s="80"/>
      <c r="P230" s="80"/>
      <c r="Q230" s="80"/>
      <c r="R230" s="100">
        <v>0.1</v>
      </c>
      <c r="S230" s="79">
        <v>0</v>
      </c>
      <c r="T230" s="83">
        <f t="shared" si="3"/>
        <v>0.1</v>
      </c>
      <c r="U230" s="79">
        <v>0</v>
      </c>
      <c r="V230" s="79">
        <v>0</v>
      </c>
      <c r="W230" s="79">
        <f>SUM(Table84[[#This Row],[GOU 25/26]:[EF 25/26]])</f>
        <v>0</v>
      </c>
      <c r="X230" s="79">
        <v>0</v>
      </c>
      <c r="Y230" s="79">
        <v>0</v>
      </c>
      <c r="Z230" s="79">
        <f>SUM(Table84[[#This Row],[GOU 26/27]:[EF 26/27]])</f>
        <v>0</v>
      </c>
      <c r="AA230" s="79">
        <v>0</v>
      </c>
      <c r="AB230" s="79">
        <v>0</v>
      </c>
      <c r="AC230" s="79">
        <f>SUM(Table84[[#This Row],[GOU 27/28]:[EF 27/28]])</f>
        <v>0</v>
      </c>
      <c r="AD230" s="79"/>
      <c r="AE230" s="79"/>
      <c r="AF230" s="84">
        <f>SUM(Table84[[#This Row],[GOU 28/29]:[EF 28/29]])</f>
        <v>0</v>
      </c>
    </row>
    <row r="231" spans="1:32" s="85" customFormat="1" ht="30" hidden="1" x14ac:dyDescent="0.25">
      <c r="A231" s="74">
        <v>228</v>
      </c>
      <c r="B231" s="75" t="s">
        <v>491</v>
      </c>
      <c r="C231" s="76" t="s">
        <v>492</v>
      </c>
      <c r="D231" s="77" t="s">
        <v>642</v>
      </c>
      <c r="E231" s="76" t="s">
        <v>643</v>
      </c>
      <c r="F231" s="77" t="s">
        <v>644</v>
      </c>
      <c r="G231" s="76" t="s">
        <v>645</v>
      </c>
      <c r="H231" s="76" t="s">
        <v>39</v>
      </c>
      <c r="I231" s="78">
        <v>44203</v>
      </c>
      <c r="J231" s="78" t="s">
        <v>83</v>
      </c>
      <c r="K231" s="79">
        <v>1</v>
      </c>
      <c r="L231" s="79">
        <v>0</v>
      </c>
      <c r="M231" s="80">
        <f>SUM(Table84[[#This Row],[G.O.U]:[External Financing (EF)]])</f>
        <v>1</v>
      </c>
      <c r="N231" s="80">
        <v>4.2</v>
      </c>
      <c r="O231" s="80"/>
      <c r="P231" s="80"/>
      <c r="Q231" s="80"/>
      <c r="R231" s="100">
        <v>4.2</v>
      </c>
      <c r="S231" s="79">
        <v>0</v>
      </c>
      <c r="T231" s="83">
        <f t="shared" si="3"/>
        <v>4.2</v>
      </c>
      <c r="U231" s="79">
        <v>0</v>
      </c>
      <c r="V231" s="79">
        <v>0</v>
      </c>
      <c r="W231" s="79">
        <f>SUM(Table84[[#This Row],[GOU 25/26]:[EF 25/26]])</f>
        <v>0</v>
      </c>
      <c r="X231" s="79">
        <v>0</v>
      </c>
      <c r="Y231" s="79">
        <v>0</v>
      </c>
      <c r="Z231" s="79">
        <f>SUM(Table84[[#This Row],[GOU 26/27]:[EF 26/27]])</f>
        <v>0</v>
      </c>
      <c r="AA231" s="79">
        <v>0</v>
      </c>
      <c r="AB231" s="79">
        <v>0</v>
      </c>
      <c r="AC231" s="79">
        <f>SUM(Table84[[#This Row],[GOU 27/28]:[EF 27/28]])</f>
        <v>0</v>
      </c>
      <c r="AD231" s="79"/>
      <c r="AE231" s="79"/>
      <c r="AF231" s="84">
        <f>SUM(Table84[[#This Row],[GOU 28/29]:[EF 28/29]])</f>
        <v>0</v>
      </c>
    </row>
    <row r="232" spans="1:32" ht="30" hidden="1" x14ac:dyDescent="0.25">
      <c r="A232" s="74">
        <v>229</v>
      </c>
      <c r="B232" s="75" t="s">
        <v>491</v>
      </c>
      <c r="C232" s="76" t="s">
        <v>492</v>
      </c>
      <c r="D232" s="77" t="s">
        <v>646</v>
      </c>
      <c r="E232" s="76" t="s">
        <v>647</v>
      </c>
      <c r="F232" s="77" t="s">
        <v>648</v>
      </c>
      <c r="G232" s="76" t="s">
        <v>649</v>
      </c>
      <c r="H232" s="76" t="s">
        <v>39</v>
      </c>
      <c r="I232" s="78">
        <v>44203</v>
      </c>
      <c r="J232" s="78" t="s">
        <v>778</v>
      </c>
      <c r="K232" s="79">
        <v>1</v>
      </c>
      <c r="L232" s="79">
        <v>0</v>
      </c>
      <c r="M232" s="80">
        <f>SUM(Table84[[#This Row],[G.O.U]:[External Financing (EF)]])</f>
        <v>1</v>
      </c>
      <c r="N232" s="80">
        <v>0.4</v>
      </c>
      <c r="O232" s="80"/>
      <c r="P232" s="80"/>
      <c r="Q232" s="80"/>
      <c r="R232" s="100">
        <v>0.4</v>
      </c>
      <c r="S232" s="79">
        <v>0</v>
      </c>
      <c r="T232" s="83">
        <f t="shared" si="3"/>
        <v>0.4</v>
      </c>
      <c r="U232" s="79">
        <v>0</v>
      </c>
      <c r="V232" s="79">
        <v>0</v>
      </c>
      <c r="W232" s="79">
        <f>SUM(Table84[[#This Row],[GOU 25/26]:[EF 25/26]])</f>
        <v>0</v>
      </c>
      <c r="X232" s="79">
        <v>0</v>
      </c>
      <c r="Y232" s="79">
        <v>0</v>
      </c>
      <c r="Z232" s="79">
        <f>SUM(Table84[[#This Row],[GOU 26/27]:[EF 26/27]])</f>
        <v>0</v>
      </c>
      <c r="AA232" s="79">
        <v>0</v>
      </c>
      <c r="AB232" s="79">
        <v>0</v>
      </c>
      <c r="AC232" s="79">
        <f>SUM(Table84[[#This Row],[GOU 27/28]:[EF 27/28]])</f>
        <v>0</v>
      </c>
      <c r="AD232" s="79"/>
      <c r="AE232" s="79"/>
      <c r="AF232" s="84">
        <f>SUM(Table84[[#This Row],[GOU 28/29]:[EF 28/29]])</f>
        <v>0</v>
      </c>
    </row>
    <row r="233" spans="1:32" ht="30" hidden="1" x14ac:dyDescent="0.25">
      <c r="A233" s="74">
        <v>230</v>
      </c>
      <c r="B233" s="75" t="s">
        <v>491</v>
      </c>
      <c r="C233" s="76" t="s">
        <v>492</v>
      </c>
      <c r="D233" s="77" t="s">
        <v>650</v>
      </c>
      <c r="E233" s="76" t="s">
        <v>651</v>
      </c>
      <c r="F233" s="77" t="s">
        <v>652</v>
      </c>
      <c r="G233" s="76" t="s">
        <v>653</v>
      </c>
      <c r="H233" s="76" t="s">
        <v>39</v>
      </c>
      <c r="I233" s="78">
        <v>44203</v>
      </c>
      <c r="J233" s="78" t="s">
        <v>778</v>
      </c>
      <c r="K233" s="79">
        <v>1</v>
      </c>
      <c r="L233" s="79">
        <v>0</v>
      </c>
      <c r="M233" s="80">
        <f>SUM(Table84[[#This Row],[G.O.U]:[External Financing (EF)]])</f>
        <v>1</v>
      </c>
      <c r="N233" s="80">
        <v>0.502</v>
      </c>
      <c r="O233" s="80"/>
      <c r="P233" s="80"/>
      <c r="Q233" s="80"/>
      <c r="R233" s="100">
        <v>0.502</v>
      </c>
      <c r="S233" s="79">
        <v>0</v>
      </c>
      <c r="T233" s="83">
        <f t="shared" si="3"/>
        <v>0.502</v>
      </c>
      <c r="U233" s="79">
        <v>0</v>
      </c>
      <c r="V233" s="79">
        <v>0</v>
      </c>
      <c r="W233" s="79">
        <f>SUM(Table84[[#This Row],[GOU 25/26]:[EF 25/26]])</f>
        <v>0</v>
      </c>
      <c r="X233" s="79">
        <v>0</v>
      </c>
      <c r="Y233" s="79">
        <v>0</v>
      </c>
      <c r="Z233" s="79">
        <f>SUM(Table84[[#This Row],[GOU 26/27]:[EF 26/27]])</f>
        <v>0</v>
      </c>
      <c r="AA233" s="79">
        <v>0</v>
      </c>
      <c r="AB233" s="79">
        <v>0</v>
      </c>
      <c r="AC233" s="79">
        <f>SUM(Table84[[#This Row],[GOU 27/28]:[EF 27/28]])</f>
        <v>0</v>
      </c>
      <c r="AD233" s="79"/>
      <c r="AE233" s="79"/>
      <c r="AF233" s="84">
        <f>SUM(Table84[[#This Row],[GOU 28/29]:[EF 28/29]])</f>
        <v>0</v>
      </c>
    </row>
    <row r="234" spans="1:32" ht="30" hidden="1" x14ac:dyDescent="0.25">
      <c r="A234" s="74">
        <v>231</v>
      </c>
      <c r="B234" s="75" t="s">
        <v>491</v>
      </c>
      <c r="C234" s="76" t="s">
        <v>492</v>
      </c>
      <c r="D234" s="77" t="s">
        <v>724</v>
      </c>
      <c r="E234" s="76" t="s">
        <v>725</v>
      </c>
      <c r="F234" s="77" t="s">
        <v>654</v>
      </c>
      <c r="G234" s="76" t="s">
        <v>655</v>
      </c>
      <c r="H234" s="76" t="s">
        <v>39</v>
      </c>
      <c r="I234" s="78">
        <v>44203</v>
      </c>
      <c r="J234" s="78" t="s">
        <v>778</v>
      </c>
      <c r="K234" s="79">
        <v>0.71176718699999997</v>
      </c>
      <c r="L234" s="79">
        <v>0</v>
      </c>
      <c r="M234" s="80">
        <f>SUM(Table84[[#This Row],[G.O.U]:[External Financing (EF)]])</f>
        <v>0.71176718699999997</v>
      </c>
      <c r="N234" s="80">
        <v>0.56976718699999995</v>
      </c>
      <c r="O234" s="80"/>
      <c r="P234" s="80"/>
      <c r="Q234" s="80"/>
      <c r="R234" s="100">
        <v>0.56976718699999995</v>
      </c>
      <c r="S234" s="79">
        <v>0</v>
      </c>
      <c r="T234" s="83">
        <f t="shared" si="3"/>
        <v>0.56976718699999995</v>
      </c>
      <c r="U234" s="79">
        <v>0</v>
      </c>
      <c r="V234" s="79">
        <v>0</v>
      </c>
      <c r="W234" s="79">
        <f>SUM(Table84[[#This Row],[GOU 25/26]:[EF 25/26]])</f>
        <v>0</v>
      </c>
      <c r="X234" s="79">
        <v>0</v>
      </c>
      <c r="Y234" s="79">
        <v>0</v>
      </c>
      <c r="Z234" s="79">
        <f>SUM(Table84[[#This Row],[GOU 26/27]:[EF 26/27]])</f>
        <v>0</v>
      </c>
      <c r="AA234" s="79">
        <v>0</v>
      </c>
      <c r="AB234" s="79">
        <v>0</v>
      </c>
      <c r="AC234" s="79">
        <f>SUM(Table84[[#This Row],[GOU 27/28]:[EF 27/28]])</f>
        <v>0</v>
      </c>
      <c r="AD234" s="79"/>
      <c r="AE234" s="79"/>
      <c r="AF234" s="84">
        <f>SUM(Table84[[#This Row],[GOU 28/29]:[EF 28/29]])</f>
        <v>0</v>
      </c>
    </row>
    <row r="235" spans="1:32" s="85" customFormat="1" ht="30" hidden="1" x14ac:dyDescent="0.25">
      <c r="A235" s="74">
        <v>232</v>
      </c>
      <c r="B235" s="75" t="s">
        <v>491</v>
      </c>
      <c r="C235" s="76" t="s">
        <v>492</v>
      </c>
      <c r="D235" s="77" t="s">
        <v>722</v>
      </c>
      <c r="E235" s="76" t="s">
        <v>723</v>
      </c>
      <c r="F235" s="77" t="s">
        <v>656</v>
      </c>
      <c r="G235" s="76" t="s">
        <v>657</v>
      </c>
      <c r="H235" s="76" t="s">
        <v>39</v>
      </c>
      <c r="I235" s="78">
        <v>44203</v>
      </c>
      <c r="J235" s="78" t="s">
        <v>83</v>
      </c>
      <c r="K235" s="79">
        <v>0.96</v>
      </c>
      <c r="L235" s="79">
        <v>0</v>
      </c>
      <c r="M235" s="80">
        <f>SUM(Table84[[#This Row],[G.O.U]:[External Financing (EF)]])</f>
        <v>0.96</v>
      </c>
      <c r="N235" s="80">
        <v>0.81</v>
      </c>
      <c r="O235" s="80"/>
      <c r="P235" s="80"/>
      <c r="Q235" s="80"/>
      <c r="R235" s="100">
        <v>0.81</v>
      </c>
      <c r="S235" s="79">
        <v>0</v>
      </c>
      <c r="T235" s="83">
        <f t="shared" si="3"/>
        <v>0.81</v>
      </c>
      <c r="U235" s="79">
        <v>0</v>
      </c>
      <c r="V235" s="79">
        <v>0</v>
      </c>
      <c r="W235" s="79">
        <f>SUM(Table84[[#This Row],[GOU 25/26]:[EF 25/26]])</f>
        <v>0</v>
      </c>
      <c r="X235" s="79">
        <v>0</v>
      </c>
      <c r="Y235" s="79">
        <v>0</v>
      </c>
      <c r="Z235" s="79">
        <f>SUM(Table84[[#This Row],[GOU 26/27]:[EF 26/27]])</f>
        <v>0</v>
      </c>
      <c r="AA235" s="79">
        <v>0</v>
      </c>
      <c r="AB235" s="79">
        <v>0</v>
      </c>
      <c r="AC235" s="79">
        <f>SUM(Table84[[#This Row],[GOU 27/28]:[EF 27/28]])</f>
        <v>0</v>
      </c>
      <c r="AD235" s="79"/>
      <c r="AE235" s="79"/>
      <c r="AF235" s="84">
        <f>SUM(Table84[[#This Row],[GOU 28/29]:[EF 28/29]])</f>
        <v>0</v>
      </c>
    </row>
    <row r="236" spans="1:32" ht="30" hidden="1" x14ac:dyDescent="0.25">
      <c r="A236" s="74">
        <v>233</v>
      </c>
      <c r="B236" s="75" t="s">
        <v>491</v>
      </c>
      <c r="C236" s="76" t="s">
        <v>492</v>
      </c>
      <c r="D236" s="77" t="s">
        <v>729</v>
      </c>
      <c r="E236" s="76" t="s">
        <v>726</v>
      </c>
      <c r="F236" s="77" t="s">
        <v>658</v>
      </c>
      <c r="G236" s="76" t="s">
        <v>659</v>
      </c>
      <c r="H236" s="76" t="s">
        <v>39</v>
      </c>
      <c r="I236" s="78">
        <v>44203</v>
      </c>
      <c r="J236" s="78" t="s">
        <v>83</v>
      </c>
      <c r="K236" s="79">
        <v>0.96</v>
      </c>
      <c r="L236" s="79">
        <v>0</v>
      </c>
      <c r="M236" s="80">
        <f>SUM(Table84[[#This Row],[G.O.U]:[External Financing (EF)]])</f>
        <v>0.96</v>
      </c>
      <c r="N236" s="80">
        <v>0.86</v>
      </c>
      <c r="O236" s="80"/>
      <c r="P236" s="80"/>
      <c r="Q236" s="80"/>
      <c r="R236" s="100">
        <v>0.86</v>
      </c>
      <c r="S236" s="79">
        <v>0</v>
      </c>
      <c r="T236" s="83">
        <f t="shared" si="3"/>
        <v>0.86</v>
      </c>
      <c r="U236" s="79">
        <v>0</v>
      </c>
      <c r="V236" s="79">
        <v>0</v>
      </c>
      <c r="W236" s="79">
        <f>SUM(Table84[[#This Row],[GOU 25/26]:[EF 25/26]])</f>
        <v>0</v>
      </c>
      <c r="X236" s="79">
        <v>0</v>
      </c>
      <c r="Y236" s="79">
        <v>0</v>
      </c>
      <c r="Z236" s="79">
        <f>SUM(Table84[[#This Row],[GOU 26/27]:[EF 26/27]])</f>
        <v>0</v>
      </c>
      <c r="AA236" s="79">
        <v>0</v>
      </c>
      <c r="AB236" s="79">
        <v>0</v>
      </c>
      <c r="AC236" s="79">
        <f>SUM(Table84[[#This Row],[GOU 27/28]:[EF 27/28]])</f>
        <v>0</v>
      </c>
      <c r="AD236" s="79"/>
      <c r="AE236" s="79"/>
      <c r="AF236" s="84">
        <f>SUM(Table84[[#This Row],[GOU 28/29]:[EF 28/29]])</f>
        <v>0</v>
      </c>
    </row>
    <row r="237" spans="1:32" ht="30" hidden="1" x14ac:dyDescent="0.25">
      <c r="A237" s="74">
        <v>234</v>
      </c>
      <c r="B237" s="75" t="s">
        <v>491</v>
      </c>
      <c r="C237" s="76" t="s">
        <v>492</v>
      </c>
      <c r="D237" s="77" t="s">
        <v>730</v>
      </c>
      <c r="E237" s="76" t="s">
        <v>727</v>
      </c>
      <c r="F237" s="77" t="s">
        <v>660</v>
      </c>
      <c r="G237" s="76" t="s">
        <v>661</v>
      </c>
      <c r="H237" s="76" t="s">
        <v>39</v>
      </c>
      <c r="I237" s="78">
        <v>44203</v>
      </c>
      <c r="J237" s="78" t="s">
        <v>778</v>
      </c>
      <c r="K237" s="79">
        <v>0.96</v>
      </c>
      <c r="L237" s="79">
        <v>0</v>
      </c>
      <c r="M237" s="80">
        <f>SUM(Table84[[#This Row],[G.O.U]:[External Financing (EF)]])</f>
        <v>0.96</v>
      </c>
      <c r="N237" s="80">
        <v>0.78800000000000003</v>
      </c>
      <c r="O237" s="80"/>
      <c r="P237" s="80"/>
      <c r="Q237" s="80"/>
      <c r="R237" s="100">
        <v>0.78800000000000003</v>
      </c>
      <c r="S237" s="79">
        <v>0</v>
      </c>
      <c r="T237" s="83">
        <f t="shared" si="3"/>
        <v>0.78800000000000003</v>
      </c>
      <c r="U237" s="79">
        <v>0</v>
      </c>
      <c r="V237" s="79">
        <v>0</v>
      </c>
      <c r="W237" s="79">
        <f>SUM(Table84[[#This Row],[GOU 25/26]:[EF 25/26]])</f>
        <v>0</v>
      </c>
      <c r="X237" s="79">
        <v>0</v>
      </c>
      <c r="Y237" s="79">
        <v>0</v>
      </c>
      <c r="Z237" s="79">
        <f>SUM(Table84[[#This Row],[GOU 26/27]:[EF 26/27]])</f>
        <v>0</v>
      </c>
      <c r="AA237" s="79">
        <v>0</v>
      </c>
      <c r="AB237" s="79">
        <v>0</v>
      </c>
      <c r="AC237" s="79">
        <f>SUM(Table84[[#This Row],[GOU 27/28]:[EF 27/28]])</f>
        <v>0</v>
      </c>
      <c r="AD237" s="79"/>
      <c r="AE237" s="79"/>
      <c r="AF237" s="84">
        <f>SUM(Table84[[#This Row],[GOU 28/29]:[EF 28/29]])</f>
        <v>0</v>
      </c>
    </row>
    <row r="238" spans="1:32" ht="30" hidden="1" x14ac:dyDescent="0.25">
      <c r="A238" s="74">
        <v>235</v>
      </c>
      <c r="B238" s="75" t="s">
        <v>491</v>
      </c>
      <c r="C238" s="76" t="s">
        <v>492</v>
      </c>
      <c r="D238" s="77" t="s">
        <v>731</v>
      </c>
      <c r="E238" s="76" t="s">
        <v>728</v>
      </c>
      <c r="F238" s="77" t="s">
        <v>662</v>
      </c>
      <c r="G238" s="76" t="s">
        <v>663</v>
      </c>
      <c r="H238" s="76" t="s">
        <v>39</v>
      </c>
      <c r="I238" s="78">
        <v>44203</v>
      </c>
      <c r="J238" s="78" t="s">
        <v>778</v>
      </c>
      <c r="K238" s="79">
        <v>0.5</v>
      </c>
      <c r="L238" s="79">
        <v>0</v>
      </c>
      <c r="M238" s="80">
        <f>SUM(Table84[[#This Row],[G.O.U]:[External Financing (EF)]])</f>
        <v>0.5</v>
      </c>
      <c r="N238" s="80">
        <v>0.12</v>
      </c>
      <c r="O238" s="80"/>
      <c r="P238" s="80"/>
      <c r="Q238" s="80"/>
      <c r="R238" s="100">
        <v>0.12</v>
      </c>
      <c r="S238" s="79">
        <v>0</v>
      </c>
      <c r="T238" s="83">
        <f t="shared" si="3"/>
        <v>0.12</v>
      </c>
      <c r="U238" s="79">
        <v>0</v>
      </c>
      <c r="V238" s="79">
        <v>0</v>
      </c>
      <c r="W238" s="79">
        <f>SUM(Table84[[#This Row],[GOU 25/26]:[EF 25/26]])</f>
        <v>0</v>
      </c>
      <c r="X238" s="79">
        <v>0</v>
      </c>
      <c r="Y238" s="79">
        <v>0</v>
      </c>
      <c r="Z238" s="79">
        <f>SUM(Table84[[#This Row],[GOU 26/27]:[EF 26/27]])</f>
        <v>0</v>
      </c>
      <c r="AA238" s="79">
        <v>0</v>
      </c>
      <c r="AB238" s="79">
        <v>0</v>
      </c>
      <c r="AC238" s="79">
        <f>SUM(Table84[[#This Row],[GOU 27/28]:[EF 27/28]])</f>
        <v>0</v>
      </c>
      <c r="AD238" s="79"/>
      <c r="AE238" s="79"/>
      <c r="AF238" s="84">
        <f>SUM(Table84[[#This Row],[GOU 28/29]:[EF 28/29]])</f>
        <v>0</v>
      </c>
    </row>
    <row r="239" spans="1:32" ht="30" hidden="1" x14ac:dyDescent="0.25">
      <c r="A239" s="74">
        <v>236</v>
      </c>
      <c r="B239" s="75" t="s">
        <v>664</v>
      </c>
      <c r="C239" s="76" t="s">
        <v>665</v>
      </c>
      <c r="D239" s="77" t="s">
        <v>666</v>
      </c>
      <c r="E239" s="76" t="s">
        <v>667</v>
      </c>
      <c r="F239" s="77" t="s">
        <v>668</v>
      </c>
      <c r="G239" s="76" t="s">
        <v>669</v>
      </c>
      <c r="H239" s="76" t="s">
        <v>39</v>
      </c>
      <c r="I239" s="78">
        <v>43837</v>
      </c>
      <c r="J239" s="78" t="s">
        <v>778</v>
      </c>
      <c r="K239" s="79">
        <v>13.37</v>
      </c>
      <c r="L239" s="79">
        <v>0</v>
      </c>
      <c r="M239" s="80">
        <f>SUM(Table84[[#This Row],[G.O.U]:[External Financing (EF)]])</f>
        <v>13.37</v>
      </c>
      <c r="N239" s="80">
        <v>3.7759212600000001</v>
      </c>
      <c r="O239" s="80"/>
      <c r="P239" s="80"/>
      <c r="Q239" s="80"/>
      <c r="R239" s="100">
        <v>3.7759212600000001</v>
      </c>
      <c r="S239" s="79">
        <v>0</v>
      </c>
      <c r="T239" s="83">
        <f t="shared" si="3"/>
        <v>3.7759212600000001</v>
      </c>
      <c r="U239" s="79">
        <v>0</v>
      </c>
      <c r="V239" s="79">
        <v>0</v>
      </c>
      <c r="W239" s="79">
        <f>SUM(Table84[[#This Row],[GOU 25/26]:[EF 25/26]])</f>
        <v>0</v>
      </c>
      <c r="X239" s="79">
        <v>0</v>
      </c>
      <c r="Y239" s="79">
        <v>0</v>
      </c>
      <c r="Z239" s="79">
        <f>SUM(Table84[[#This Row],[GOU 26/27]:[EF 26/27]])</f>
        <v>0</v>
      </c>
      <c r="AA239" s="79">
        <v>0</v>
      </c>
      <c r="AB239" s="79">
        <v>0</v>
      </c>
      <c r="AC239" s="79">
        <f>SUM(Table84[[#This Row],[GOU 27/28]:[EF 27/28]])</f>
        <v>0</v>
      </c>
      <c r="AD239" s="79"/>
      <c r="AE239" s="79"/>
      <c r="AF239" s="84">
        <f>SUM(Table84[[#This Row],[GOU 28/29]:[EF 28/29]])</f>
        <v>0</v>
      </c>
    </row>
    <row r="240" spans="1:32" ht="30" hidden="1" x14ac:dyDescent="0.25">
      <c r="A240" s="74">
        <v>237</v>
      </c>
      <c r="B240" s="75" t="s">
        <v>664</v>
      </c>
      <c r="C240" s="76" t="s">
        <v>665</v>
      </c>
      <c r="D240" s="77" t="s">
        <v>47</v>
      </c>
      <c r="E240" s="76" t="s">
        <v>48</v>
      </c>
      <c r="F240" s="77" t="s">
        <v>670</v>
      </c>
      <c r="G240" s="76" t="s">
        <v>671</v>
      </c>
      <c r="H240" s="76" t="s">
        <v>39</v>
      </c>
      <c r="I240" s="78">
        <v>43837</v>
      </c>
      <c r="J240" s="78" t="s">
        <v>778</v>
      </c>
      <c r="K240" s="79">
        <v>15.6</v>
      </c>
      <c r="L240" s="79">
        <v>0</v>
      </c>
      <c r="M240" s="80">
        <f>SUM(Table84[[#This Row],[G.O.U]:[External Financing (EF)]])</f>
        <v>15.6</v>
      </c>
      <c r="N240" s="80">
        <v>6</v>
      </c>
      <c r="O240" s="80"/>
      <c r="P240" s="80"/>
      <c r="Q240" s="80"/>
      <c r="R240" s="100">
        <v>6</v>
      </c>
      <c r="S240" s="79">
        <v>0</v>
      </c>
      <c r="T240" s="83">
        <f t="shared" si="3"/>
        <v>6</v>
      </c>
      <c r="U240" s="79">
        <v>0</v>
      </c>
      <c r="V240" s="79">
        <v>0</v>
      </c>
      <c r="W240" s="79">
        <f>SUM(Table84[[#This Row],[GOU 25/26]:[EF 25/26]])</f>
        <v>0</v>
      </c>
      <c r="X240" s="79">
        <v>0</v>
      </c>
      <c r="Y240" s="79">
        <v>0</v>
      </c>
      <c r="Z240" s="79">
        <f>SUM(Table84[[#This Row],[GOU 26/27]:[EF 26/27]])</f>
        <v>0</v>
      </c>
      <c r="AA240" s="79">
        <v>0</v>
      </c>
      <c r="AB240" s="79">
        <v>0</v>
      </c>
      <c r="AC240" s="79">
        <f>SUM(Table84[[#This Row],[GOU 27/28]:[EF 27/28]])</f>
        <v>0</v>
      </c>
      <c r="AD240" s="79"/>
      <c r="AE240" s="79"/>
      <c r="AF240" s="84">
        <f>SUM(Table84[[#This Row],[GOU 28/29]:[EF 28/29]])</f>
        <v>0</v>
      </c>
    </row>
    <row r="241" spans="1:32" ht="30" hidden="1" x14ac:dyDescent="0.25">
      <c r="A241" s="74">
        <v>238</v>
      </c>
      <c r="B241" s="75" t="s">
        <v>664</v>
      </c>
      <c r="C241" s="76" t="s">
        <v>665</v>
      </c>
      <c r="D241" s="77" t="s">
        <v>47</v>
      </c>
      <c r="E241" s="76" t="s">
        <v>48</v>
      </c>
      <c r="F241" s="77" t="s">
        <v>672</v>
      </c>
      <c r="G241" s="76" t="s">
        <v>673</v>
      </c>
      <c r="H241" s="76" t="s">
        <v>36</v>
      </c>
      <c r="I241" s="78">
        <v>44203</v>
      </c>
      <c r="J241" s="78" t="s">
        <v>779</v>
      </c>
      <c r="K241" s="79">
        <v>58.580370866000003</v>
      </c>
      <c r="L241" s="79">
        <v>0</v>
      </c>
      <c r="M241" s="80">
        <f>SUM(Table84[[#This Row],[G.O.U]:[External Financing (EF)]])</f>
        <v>58.580370866000003</v>
      </c>
      <c r="N241" s="80">
        <v>13.236233757000001</v>
      </c>
      <c r="O241" s="80"/>
      <c r="P241" s="80"/>
      <c r="Q241" s="80"/>
      <c r="R241" s="100">
        <v>13.236000000000001</v>
      </c>
      <c r="S241" s="79">
        <v>0</v>
      </c>
      <c r="T241" s="83">
        <f t="shared" si="3"/>
        <v>13.236233757000001</v>
      </c>
      <c r="U241" s="79">
        <v>10.478515838</v>
      </c>
      <c r="V241" s="79">
        <v>0</v>
      </c>
      <c r="W241" s="79">
        <f>SUM(Table84[[#This Row],[GOU 25/26]:[EF 25/26]])</f>
        <v>10.478515838</v>
      </c>
      <c r="X241" s="79">
        <v>0</v>
      </c>
      <c r="Y241" s="79">
        <v>0</v>
      </c>
      <c r="Z241" s="79">
        <f>SUM(Table84[[#This Row],[GOU 26/27]:[EF 26/27]])</f>
        <v>0</v>
      </c>
      <c r="AA241" s="79">
        <v>0</v>
      </c>
      <c r="AB241" s="79">
        <v>0</v>
      </c>
      <c r="AC241" s="79">
        <f>SUM(Table84[[#This Row],[GOU 27/28]:[EF 27/28]])</f>
        <v>0</v>
      </c>
      <c r="AD241" s="79"/>
      <c r="AE241" s="79"/>
      <c r="AF241" s="84">
        <f>SUM(Table84[[#This Row],[GOU 28/29]:[EF 28/29]])</f>
        <v>0</v>
      </c>
    </row>
    <row r="242" spans="1:32" ht="30" hidden="1" x14ac:dyDescent="0.25">
      <c r="A242" s="74">
        <v>239</v>
      </c>
      <c r="B242" s="75" t="s">
        <v>664</v>
      </c>
      <c r="C242" s="76" t="s">
        <v>665</v>
      </c>
      <c r="D242" s="77" t="s">
        <v>47</v>
      </c>
      <c r="E242" s="76" t="s">
        <v>48</v>
      </c>
      <c r="F242" s="77" t="s">
        <v>674</v>
      </c>
      <c r="G242" s="76" t="s">
        <v>675</v>
      </c>
      <c r="H242" s="76" t="s">
        <v>36</v>
      </c>
      <c r="I242" s="78">
        <v>44203</v>
      </c>
      <c r="J242" s="78" t="s">
        <v>779</v>
      </c>
      <c r="K242" s="79">
        <v>13.812005476</v>
      </c>
      <c r="L242" s="79">
        <v>109.2</v>
      </c>
      <c r="M242" s="80">
        <f>SUM(Table84[[#This Row],[G.O.U]:[External Financing (EF)]])</f>
        <v>123.012005476</v>
      </c>
      <c r="N242" s="80">
        <v>6</v>
      </c>
      <c r="O242" s="80"/>
      <c r="P242" s="80"/>
      <c r="Q242" s="80"/>
      <c r="R242" s="100">
        <v>6</v>
      </c>
      <c r="S242" s="79">
        <v>35.284002600000001</v>
      </c>
      <c r="T242" s="83">
        <f t="shared" si="3"/>
        <v>41.284002600000001</v>
      </c>
      <c r="U242" s="79">
        <v>1.602005476</v>
      </c>
      <c r="V242" s="79">
        <v>17.0688435</v>
      </c>
      <c r="W242" s="79">
        <f>SUM(Table84[[#This Row],[GOU 25/26]:[EF 25/26]])</f>
        <v>18.670848975999998</v>
      </c>
      <c r="X242" s="79">
        <v>0</v>
      </c>
      <c r="Y242" s="79">
        <v>0</v>
      </c>
      <c r="Z242" s="79">
        <f>SUM(Table84[[#This Row],[GOU 26/27]:[EF 26/27]])</f>
        <v>0</v>
      </c>
      <c r="AA242" s="79">
        <v>0</v>
      </c>
      <c r="AB242" s="79">
        <v>0</v>
      </c>
      <c r="AC242" s="79">
        <f>SUM(Table84[[#This Row],[GOU 27/28]:[EF 27/28]])</f>
        <v>0</v>
      </c>
      <c r="AD242" s="79"/>
      <c r="AE242" s="79"/>
      <c r="AF242" s="84">
        <f>SUM(Table84[[#This Row],[GOU 28/29]:[EF 28/29]])</f>
        <v>0</v>
      </c>
    </row>
    <row r="243" spans="1:32" ht="45" hidden="1" x14ac:dyDescent="0.25">
      <c r="A243" s="74">
        <v>240</v>
      </c>
      <c r="B243" s="75" t="s">
        <v>676</v>
      </c>
      <c r="C243" s="76" t="s">
        <v>677</v>
      </c>
      <c r="D243" s="77" t="s">
        <v>179</v>
      </c>
      <c r="E243" s="76" t="s">
        <v>180</v>
      </c>
      <c r="F243" s="77" t="s">
        <v>678</v>
      </c>
      <c r="G243" s="76" t="s">
        <v>679</v>
      </c>
      <c r="H243" s="76" t="s">
        <v>181</v>
      </c>
      <c r="I243" s="78">
        <v>43472</v>
      </c>
      <c r="J243" s="78" t="s">
        <v>778</v>
      </c>
      <c r="K243" s="79">
        <v>621.5</v>
      </c>
      <c r="L243" s="79">
        <v>93.56</v>
      </c>
      <c r="M243" s="80">
        <f>SUM(Table84[[#This Row],[G.O.U]:[External Financing (EF)]])</f>
        <v>715.06</v>
      </c>
      <c r="N243" s="80">
        <v>149.91200000000001</v>
      </c>
      <c r="O243" s="80"/>
      <c r="P243" s="80"/>
      <c r="Q243" s="80">
        <v>149.91200000000001</v>
      </c>
      <c r="R243" s="80"/>
      <c r="S243" s="79">
        <v>12.02</v>
      </c>
      <c r="T243" s="83">
        <f t="shared" si="3"/>
        <v>161.93200000000002</v>
      </c>
      <c r="U243" s="79">
        <v>0</v>
      </c>
      <c r="V243" s="79">
        <v>0</v>
      </c>
      <c r="W243" s="79">
        <f>SUM(Table84[[#This Row],[GOU 25/26]:[EF 25/26]])</f>
        <v>0</v>
      </c>
      <c r="X243" s="79">
        <v>0</v>
      </c>
      <c r="Y243" s="79">
        <v>0</v>
      </c>
      <c r="Z243" s="79">
        <f>SUM(Table84[[#This Row],[GOU 26/27]:[EF 26/27]])</f>
        <v>0</v>
      </c>
      <c r="AA243" s="79">
        <v>0</v>
      </c>
      <c r="AB243" s="79">
        <v>0</v>
      </c>
      <c r="AC243" s="79">
        <f>SUM(Table84[[#This Row],[GOU 27/28]:[EF 27/28]])</f>
        <v>0</v>
      </c>
      <c r="AD243" s="79"/>
      <c r="AE243" s="79"/>
      <c r="AF243" s="84">
        <f>SUM(Table84[[#This Row],[GOU 28/29]:[EF 28/29]])</f>
        <v>0</v>
      </c>
    </row>
    <row r="244" spans="1:32" ht="45" hidden="1" x14ac:dyDescent="0.25">
      <c r="A244" s="74">
        <v>241</v>
      </c>
      <c r="B244" s="75" t="s">
        <v>676</v>
      </c>
      <c r="C244" s="76" t="s">
        <v>677</v>
      </c>
      <c r="D244" s="77" t="s">
        <v>179</v>
      </c>
      <c r="E244" s="76" t="s">
        <v>180</v>
      </c>
      <c r="F244" s="77" t="s">
        <v>680</v>
      </c>
      <c r="G244" s="76" t="s">
        <v>681</v>
      </c>
      <c r="H244" s="76" t="s">
        <v>39</v>
      </c>
      <c r="I244" s="78">
        <v>43837</v>
      </c>
      <c r="J244" s="78" t="s">
        <v>778</v>
      </c>
      <c r="K244" s="79">
        <v>250</v>
      </c>
      <c r="L244" s="79">
        <v>0</v>
      </c>
      <c r="M244" s="80">
        <f>SUM(Table84[[#This Row],[G.O.U]:[External Financing (EF)]])</f>
        <v>250</v>
      </c>
      <c r="N244" s="80">
        <v>28.61</v>
      </c>
      <c r="O244" s="80"/>
      <c r="P244" s="80"/>
      <c r="Q244" s="80">
        <v>28.61</v>
      </c>
      <c r="R244" s="80"/>
      <c r="S244" s="79">
        <v>0</v>
      </c>
      <c r="T244" s="83">
        <f t="shared" si="3"/>
        <v>28.61</v>
      </c>
      <c r="U244" s="79">
        <v>0</v>
      </c>
      <c r="V244" s="79">
        <v>0</v>
      </c>
      <c r="W244" s="79">
        <f>SUM(Table84[[#This Row],[GOU 25/26]:[EF 25/26]])</f>
        <v>0</v>
      </c>
      <c r="X244" s="79">
        <v>0</v>
      </c>
      <c r="Y244" s="79">
        <v>0</v>
      </c>
      <c r="Z244" s="79">
        <f>SUM(Table84[[#This Row],[GOU 26/27]:[EF 26/27]])</f>
        <v>0</v>
      </c>
      <c r="AA244" s="79">
        <v>0</v>
      </c>
      <c r="AB244" s="79">
        <v>0</v>
      </c>
      <c r="AC244" s="79">
        <f>SUM(Table84[[#This Row],[GOU 27/28]:[EF 27/28]])</f>
        <v>0</v>
      </c>
      <c r="AD244" s="79"/>
      <c r="AE244" s="79"/>
      <c r="AF244" s="84">
        <f>SUM(Table84[[#This Row],[GOU 28/29]:[EF 28/29]])</f>
        <v>0</v>
      </c>
    </row>
    <row r="245" spans="1:32" ht="45" hidden="1" x14ac:dyDescent="0.25">
      <c r="A245" s="74">
        <v>242</v>
      </c>
      <c r="B245" s="75" t="s">
        <v>676</v>
      </c>
      <c r="C245" s="76" t="s">
        <v>677</v>
      </c>
      <c r="D245" s="77" t="s">
        <v>179</v>
      </c>
      <c r="E245" s="76" t="s">
        <v>180</v>
      </c>
      <c r="F245" s="77" t="s">
        <v>776</v>
      </c>
      <c r="G245" s="76" t="s">
        <v>777</v>
      </c>
      <c r="H245" s="76" t="s">
        <v>181</v>
      </c>
      <c r="I245" s="78">
        <v>42011</v>
      </c>
      <c r="J245" s="78" t="s">
        <v>779</v>
      </c>
      <c r="K245" s="96">
        <v>0</v>
      </c>
      <c r="L245" s="96">
        <v>33.97</v>
      </c>
      <c r="M245" s="80">
        <f>SUM(Table84[[#This Row],[G.O.U]:[External Financing (EF)]])</f>
        <v>33.97</v>
      </c>
      <c r="N245" s="97">
        <v>0</v>
      </c>
      <c r="O245" s="97"/>
      <c r="P245" s="97"/>
      <c r="Q245" s="97"/>
      <c r="R245" s="97"/>
      <c r="S245" s="96">
        <v>1.55</v>
      </c>
      <c r="T245" s="83">
        <f t="shared" si="3"/>
        <v>1.55</v>
      </c>
      <c r="U245" s="96"/>
      <c r="V245" s="96">
        <v>1.54</v>
      </c>
      <c r="W245" s="79">
        <f>SUM(Table84[[#This Row],[GOU 25/26]:[EF 25/26]])</f>
        <v>1.54</v>
      </c>
      <c r="X245" s="96"/>
      <c r="Y245" s="96">
        <v>1.22</v>
      </c>
      <c r="Z245" s="79">
        <f>SUM(Table84[[#This Row],[GOU 26/27]:[EF 26/27]])</f>
        <v>1.22</v>
      </c>
      <c r="AA245" s="96"/>
      <c r="AB245" s="96"/>
      <c r="AC245" s="79">
        <f>SUM(Table84[[#This Row],[GOU 27/28]:[EF 27/28]])</f>
        <v>0</v>
      </c>
      <c r="AD245" s="79"/>
      <c r="AE245" s="79"/>
      <c r="AF245" s="84">
        <f>SUM(Table84[[#This Row],[GOU 28/29]:[EF 28/29]])</f>
        <v>0</v>
      </c>
    </row>
    <row r="246" spans="1:32" ht="45" hidden="1" x14ac:dyDescent="0.25">
      <c r="A246" s="74">
        <v>243</v>
      </c>
      <c r="B246" s="75" t="s">
        <v>676</v>
      </c>
      <c r="C246" s="76" t="s">
        <v>677</v>
      </c>
      <c r="D246" s="77" t="s">
        <v>682</v>
      </c>
      <c r="E246" s="76" t="s">
        <v>683</v>
      </c>
      <c r="F246" s="77" t="s">
        <v>684</v>
      </c>
      <c r="G246" s="76" t="s">
        <v>685</v>
      </c>
      <c r="H246" s="76" t="s">
        <v>39</v>
      </c>
      <c r="I246" s="78">
        <v>43837</v>
      </c>
      <c r="J246" s="78" t="s">
        <v>778</v>
      </c>
      <c r="K246" s="79">
        <v>29.25</v>
      </c>
      <c r="L246" s="79">
        <v>0</v>
      </c>
      <c r="M246" s="80">
        <f>SUM(Table84[[#This Row],[G.O.U]:[External Financing (EF)]])</f>
        <v>29.25</v>
      </c>
      <c r="N246" s="80">
        <v>7.12</v>
      </c>
      <c r="O246" s="80"/>
      <c r="P246" s="80"/>
      <c r="Q246" s="80"/>
      <c r="R246" s="80">
        <v>7.12</v>
      </c>
      <c r="S246" s="79">
        <v>0</v>
      </c>
      <c r="T246" s="83">
        <f t="shared" si="3"/>
        <v>7.12</v>
      </c>
      <c r="U246" s="79">
        <v>0</v>
      </c>
      <c r="V246" s="79">
        <v>0</v>
      </c>
      <c r="W246" s="79">
        <f>SUM(Table84[[#This Row],[GOU 25/26]:[EF 25/26]])</f>
        <v>0</v>
      </c>
      <c r="X246" s="79">
        <v>0</v>
      </c>
      <c r="Y246" s="79">
        <v>0</v>
      </c>
      <c r="Z246" s="79">
        <f>SUM(Table84[[#This Row],[GOU 26/27]:[EF 26/27]])</f>
        <v>0</v>
      </c>
      <c r="AA246" s="79">
        <v>0</v>
      </c>
      <c r="AB246" s="79">
        <v>0</v>
      </c>
      <c r="AC246" s="79">
        <f>SUM(Table84[[#This Row],[GOU 27/28]:[EF 27/28]])</f>
        <v>0</v>
      </c>
      <c r="AD246" s="79"/>
      <c r="AE246" s="79"/>
      <c r="AF246" s="84">
        <f>SUM(Table84[[#This Row],[GOU 28/29]:[EF 28/29]])</f>
        <v>0</v>
      </c>
    </row>
    <row r="247" spans="1:32" ht="45" hidden="1" x14ac:dyDescent="0.25">
      <c r="A247" s="74">
        <v>244</v>
      </c>
      <c r="B247" s="75" t="s">
        <v>676</v>
      </c>
      <c r="C247" s="76" t="s">
        <v>677</v>
      </c>
      <c r="D247" s="77" t="s">
        <v>686</v>
      </c>
      <c r="E247" s="76" t="s">
        <v>687</v>
      </c>
      <c r="F247" s="77" t="s">
        <v>688</v>
      </c>
      <c r="G247" s="76" t="s">
        <v>689</v>
      </c>
      <c r="H247" s="76" t="s">
        <v>39</v>
      </c>
      <c r="I247" s="78">
        <v>43837</v>
      </c>
      <c r="J247" s="78" t="s">
        <v>778</v>
      </c>
      <c r="K247" s="79">
        <v>8.3000000000000007</v>
      </c>
      <c r="L247" s="79">
        <v>0</v>
      </c>
      <c r="M247" s="80">
        <f>SUM(Table84[[#This Row],[G.O.U]:[External Financing (EF)]])</f>
        <v>8.3000000000000007</v>
      </c>
      <c r="N247" s="80">
        <v>7.1479999999999997</v>
      </c>
      <c r="O247" s="80"/>
      <c r="P247" s="80"/>
      <c r="Q247" s="80"/>
      <c r="R247" s="80">
        <v>7.1479999999999997</v>
      </c>
      <c r="S247" s="79">
        <v>0</v>
      </c>
      <c r="T247" s="83">
        <f t="shared" si="3"/>
        <v>7.1479999999999997</v>
      </c>
      <c r="U247" s="79">
        <v>0</v>
      </c>
      <c r="V247" s="79">
        <v>0</v>
      </c>
      <c r="W247" s="79">
        <f>SUM(Table84[[#This Row],[GOU 25/26]:[EF 25/26]])</f>
        <v>0</v>
      </c>
      <c r="X247" s="79">
        <v>0</v>
      </c>
      <c r="Y247" s="79">
        <v>0</v>
      </c>
      <c r="Z247" s="79">
        <f>SUM(Table84[[#This Row],[GOU 26/27]:[EF 26/27]])</f>
        <v>0</v>
      </c>
      <c r="AA247" s="79">
        <v>0</v>
      </c>
      <c r="AB247" s="79">
        <v>0</v>
      </c>
      <c r="AC247" s="79">
        <f>SUM(Table84[[#This Row],[GOU 27/28]:[EF 27/28]])</f>
        <v>0</v>
      </c>
      <c r="AD247" s="79"/>
      <c r="AE247" s="79"/>
      <c r="AF247" s="84">
        <f>SUM(Table84[[#This Row],[GOU 28/29]:[EF 28/29]])</f>
        <v>0</v>
      </c>
    </row>
    <row r="248" spans="1:32" ht="45" hidden="1" x14ac:dyDescent="0.25">
      <c r="A248" s="74">
        <v>245</v>
      </c>
      <c r="B248" s="75" t="s">
        <v>676</v>
      </c>
      <c r="C248" s="76" t="s">
        <v>677</v>
      </c>
      <c r="D248" s="77" t="s">
        <v>690</v>
      </c>
      <c r="E248" s="76" t="s">
        <v>691</v>
      </c>
      <c r="F248" s="77" t="s">
        <v>692</v>
      </c>
      <c r="G248" s="76" t="s">
        <v>693</v>
      </c>
      <c r="H248" s="76" t="s">
        <v>39</v>
      </c>
      <c r="I248" s="78">
        <v>43837</v>
      </c>
      <c r="J248" s="78" t="s">
        <v>778</v>
      </c>
      <c r="K248" s="79">
        <v>182.45075985</v>
      </c>
      <c r="L248" s="79">
        <v>0</v>
      </c>
      <c r="M248" s="80">
        <f>SUM(Table84[[#This Row],[G.O.U]:[External Financing (EF)]])</f>
        <v>182.45075985</v>
      </c>
      <c r="N248" s="80">
        <v>45.32</v>
      </c>
      <c r="O248" s="80"/>
      <c r="P248" s="80"/>
      <c r="Q248" s="80">
        <v>45.32</v>
      </c>
      <c r="R248" s="80"/>
      <c r="S248" s="79">
        <v>0</v>
      </c>
      <c r="T248" s="83">
        <f t="shared" si="3"/>
        <v>45.32</v>
      </c>
      <c r="U248" s="79">
        <v>0</v>
      </c>
      <c r="V248" s="79">
        <v>0</v>
      </c>
      <c r="W248" s="79">
        <f>SUM(Table84[[#This Row],[GOU 25/26]:[EF 25/26]])</f>
        <v>0</v>
      </c>
      <c r="X248" s="79">
        <v>0</v>
      </c>
      <c r="Y248" s="79">
        <v>0</v>
      </c>
      <c r="Z248" s="79">
        <f>SUM(Table84[[#This Row],[GOU 26/27]:[EF 26/27]])</f>
        <v>0</v>
      </c>
      <c r="AA248" s="79">
        <v>0</v>
      </c>
      <c r="AB248" s="79">
        <v>0</v>
      </c>
      <c r="AC248" s="79">
        <f>SUM(Table84[[#This Row],[GOU 27/28]:[EF 27/28]])</f>
        <v>0</v>
      </c>
      <c r="AD248" s="79"/>
      <c r="AE248" s="79"/>
      <c r="AF248" s="84">
        <f>SUM(Table84[[#This Row],[GOU 28/29]:[EF 28/29]])</f>
        <v>0</v>
      </c>
    </row>
    <row r="249" spans="1:32" ht="45" hidden="1" x14ac:dyDescent="0.25">
      <c r="A249" s="74">
        <v>246</v>
      </c>
      <c r="B249" s="75" t="s">
        <v>676</v>
      </c>
      <c r="C249" s="76" t="s">
        <v>677</v>
      </c>
      <c r="D249" s="77" t="s">
        <v>694</v>
      </c>
      <c r="E249" s="76" t="s">
        <v>695</v>
      </c>
      <c r="F249" s="77" t="s">
        <v>696</v>
      </c>
      <c r="G249" s="76" t="s">
        <v>697</v>
      </c>
      <c r="H249" s="76" t="s">
        <v>39</v>
      </c>
      <c r="I249" s="78">
        <v>43837</v>
      </c>
      <c r="J249" s="78" t="s">
        <v>778</v>
      </c>
      <c r="K249" s="79">
        <v>115.8608</v>
      </c>
      <c r="L249" s="79">
        <v>0</v>
      </c>
      <c r="M249" s="80">
        <f>SUM(Table84[[#This Row],[G.O.U]:[External Financing (EF)]])</f>
        <v>115.8608</v>
      </c>
      <c r="N249" s="80">
        <v>24.337199999999999</v>
      </c>
      <c r="O249" s="80"/>
      <c r="P249" s="80"/>
      <c r="Q249" s="80"/>
      <c r="R249" s="100">
        <v>24.337199999999999</v>
      </c>
      <c r="S249" s="79">
        <v>0</v>
      </c>
      <c r="T249" s="83">
        <f t="shared" si="3"/>
        <v>24.337199999999999</v>
      </c>
      <c r="U249" s="79">
        <v>0</v>
      </c>
      <c r="V249" s="79">
        <v>0</v>
      </c>
      <c r="W249" s="79">
        <f>SUM(Table84[[#This Row],[GOU 25/26]:[EF 25/26]])</f>
        <v>0</v>
      </c>
      <c r="X249" s="79">
        <v>0</v>
      </c>
      <c r="Y249" s="79">
        <v>0</v>
      </c>
      <c r="Z249" s="79">
        <f>SUM(Table84[[#This Row],[GOU 26/27]:[EF 26/27]])</f>
        <v>0</v>
      </c>
      <c r="AA249" s="79">
        <v>0</v>
      </c>
      <c r="AB249" s="79">
        <v>0</v>
      </c>
      <c r="AC249" s="79">
        <f>SUM(Table84[[#This Row],[GOU 27/28]:[EF 27/28]])</f>
        <v>0</v>
      </c>
      <c r="AD249" s="79"/>
      <c r="AE249" s="79"/>
      <c r="AF249" s="84">
        <f>SUM(Table84[[#This Row],[GOU 28/29]:[EF 28/29]])</f>
        <v>0</v>
      </c>
    </row>
    <row r="250" spans="1:32" s="85" customFormat="1" ht="37.5" hidden="1" customHeight="1" x14ac:dyDescent="0.25">
      <c r="A250" s="74">
        <v>247</v>
      </c>
      <c r="B250" s="75" t="s">
        <v>676</v>
      </c>
      <c r="C250" s="76" t="s">
        <v>677</v>
      </c>
      <c r="D250" s="77" t="s">
        <v>698</v>
      </c>
      <c r="E250" s="76" t="s">
        <v>699</v>
      </c>
      <c r="F250" s="77" t="s">
        <v>700</v>
      </c>
      <c r="G250" s="76" t="s">
        <v>701</v>
      </c>
      <c r="H250" s="76" t="s">
        <v>39</v>
      </c>
      <c r="I250" s="78">
        <v>44203</v>
      </c>
      <c r="J250" s="78" t="s">
        <v>779</v>
      </c>
      <c r="K250" s="79">
        <v>6.1048499999999999</v>
      </c>
      <c r="L250" s="79">
        <v>0</v>
      </c>
      <c r="M250" s="80">
        <f>SUM(Table84[[#This Row],[G.O.U]:[External Financing (EF)]])</f>
        <v>6.1048499999999999</v>
      </c>
      <c r="N250" s="80">
        <v>0.24099999999999999</v>
      </c>
      <c r="O250" s="80"/>
      <c r="P250" s="80"/>
      <c r="Q250" s="80"/>
      <c r="R250" s="80">
        <v>0.24099999999999999</v>
      </c>
      <c r="S250" s="79">
        <v>0</v>
      </c>
      <c r="T250" s="83">
        <f t="shared" si="3"/>
        <v>0.24099999999999999</v>
      </c>
      <c r="U250" s="79">
        <v>0</v>
      </c>
      <c r="V250" s="79">
        <v>0</v>
      </c>
      <c r="W250" s="79">
        <f>SUM(Table84[[#This Row],[GOU 25/26]:[EF 25/26]])</f>
        <v>0</v>
      </c>
      <c r="X250" s="79">
        <v>0</v>
      </c>
      <c r="Y250" s="79">
        <v>0</v>
      </c>
      <c r="Z250" s="79">
        <f>SUM(Table84[[#This Row],[GOU 26/27]:[EF 26/27]])</f>
        <v>0</v>
      </c>
      <c r="AA250" s="79">
        <v>0</v>
      </c>
      <c r="AB250" s="79">
        <v>0</v>
      </c>
      <c r="AC250" s="79">
        <f>SUM(Table84[[#This Row],[GOU 27/28]:[EF 27/28]])</f>
        <v>0</v>
      </c>
      <c r="AD250" s="79"/>
      <c r="AE250" s="79"/>
      <c r="AF250" s="84">
        <f>SUM(Table84[[#This Row],[GOU 28/29]:[EF 28/29]])</f>
        <v>0</v>
      </c>
    </row>
    <row r="251" spans="1:32" ht="30" hidden="1" x14ac:dyDescent="0.25">
      <c r="A251" s="74">
        <v>248</v>
      </c>
      <c r="B251" s="75" t="s">
        <v>702</v>
      </c>
      <c r="C251" s="76" t="s">
        <v>703</v>
      </c>
      <c r="D251" s="77" t="s">
        <v>704</v>
      </c>
      <c r="E251" s="76" t="s">
        <v>705</v>
      </c>
      <c r="F251" s="77" t="s">
        <v>706</v>
      </c>
      <c r="G251" s="76" t="s">
        <v>707</v>
      </c>
      <c r="H251" s="76" t="s">
        <v>36</v>
      </c>
      <c r="I251" s="78">
        <v>43472</v>
      </c>
      <c r="J251" s="78" t="s">
        <v>778</v>
      </c>
      <c r="K251" s="79">
        <v>159.22999999999999</v>
      </c>
      <c r="L251" s="79">
        <v>0</v>
      </c>
      <c r="M251" s="80">
        <f>SUM(Table84[[#This Row],[G.O.U]:[External Financing (EF)]])</f>
        <v>159.22999999999999</v>
      </c>
      <c r="N251" s="80">
        <v>34.799999999999997</v>
      </c>
      <c r="O251" s="80"/>
      <c r="P251" s="80"/>
      <c r="Q251" s="80"/>
      <c r="R251" s="100">
        <v>34.799999999999997</v>
      </c>
      <c r="S251" s="79">
        <v>0</v>
      </c>
      <c r="T251" s="83">
        <f t="shared" si="3"/>
        <v>34.799999999999997</v>
      </c>
      <c r="U251" s="79">
        <v>0</v>
      </c>
      <c r="V251" s="79">
        <v>0</v>
      </c>
      <c r="W251" s="79">
        <f>SUM(Table84[[#This Row],[GOU 25/26]:[EF 25/26]])</f>
        <v>0</v>
      </c>
      <c r="X251" s="79">
        <v>0</v>
      </c>
      <c r="Y251" s="79">
        <v>0</v>
      </c>
      <c r="Z251" s="79">
        <f>SUM(Table84[[#This Row],[GOU 26/27]:[EF 26/27]])</f>
        <v>0</v>
      </c>
      <c r="AA251" s="79">
        <v>0</v>
      </c>
      <c r="AB251" s="79">
        <v>0</v>
      </c>
      <c r="AC251" s="79">
        <f>SUM(Table84[[#This Row],[GOU 27/28]:[EF 27/28]])</f>
        <v>0</v>
      </c>
      <c r="AD251" s="79"/>
      <c r="AE251" s="79"/>
      <c r="AF251" s="84">
        <f>SUM(Table84[[#This Row],[GOU 28/29]:[EF 28/29]])</f>
        <v>0</v>
      </c>
    </row>
    <row r="252" spans="1:32" ht="52.5" hidden="1" customHeight="1" x14ac:dyDescent="0.25">
      <c r="A252" s="74">
        <v>249</v>
      </c>
      <c r="B252" s="75" t="s">
        <v>702</v>
      </c>
      <c r="C252" s="76" t="s">
        <v>703</v>
      </c>
      <c r="D252" s="77" t="s">
        <v>704</v>
      </c>
      <c r="E252" s="76" t="s">
        <v>705</v>
      </c>
      <c r="F252" s="77" t="s">
        <v>708</v>
      </c>
      <c r="G252" s="76" t="s">
        <v>709</v>
      </c>
      <c r="H252" s="76" t="s">
        <v>39</v>
      </c>
      <c r="I252" s="78">
        <v>43837</v>
      </c>
      <c r="J252" s="78" t="s">
        <v>778</v>
      </c>
      <c r="K252" s="79">
        <v>88.507000000000005</v>
      </c>
      <c r="L252" s="79">
        <v>0</v>
      </c>
      <c r="M252" s="80">
        <f>SUM(Table84[[#This Row],[G.O.U]:[External Financing (EF)]])</f>
        <v>88.507000000000005</v>
      </c>
      <c r="N252" s="80">
        <v>28.211655</v>
      </c>
      <c r="O252" s="80"/>
      <c r="P252" s="80"/>
      <c r="Q252" s="80"/>
      <c r="R252" s="100">
        <v>28.211655</v>
      </c>
      <c r="S252" s="79">
        <v>0</v>
      </c>
      <c r="T252" s="83">
        <f t="shared" si="3"/>
        <v>28.211655</v>
      </c>
      <c r="U252" s="79">
        <v>0</v>
      </c>
      <c r="V252" s="79">
        <v>0</v>
      </c>
      <c r="W252" s="79">
        <f>SUM(Table84[[#This Row],[GOU 25/26]:[EF 25/26]])</f>
        <v>0</v>
      </c>
      <c r="X252" s="79">
        <v>0</v>
      </c>
      <c r="Y252" s="79">
        <v>0</v>
      </c>
      <c r="Z252" s="79">
        <f>SUM(Table84[[#This Row],[GOU 26/27]:[EF 26/27]])</f>
        <v>0</v>
      </c>
      <c r="AA252" s="79">
        <v>0</v>
      </c>
      <c r="AB252" s="79">
        <v>0</v>
      </c>
      <c r="AC252" s="79">
        <f>SUM(Table84[[#This Row],[GOU 27/28]:[EF 27/28]])</f>
        <v>0</v>
      </c>
      <c r="AD252" s="79"/>
      <c r="AE252" s="79"/>
      <c r="AF252" s="84">
        <f>SUM(Table84[[#This Row],[GOU 28/29]:[EF 28/29]])</f>
        <v>0</v>
      </c>
    </row>
    <row r="253" spans="1:32" ht="30" hidden="1" x14ac:dyDescent="0.25">
      <c r="A253" s="74">
        <v>250</v>
      </c>
      <c r="B253" s="75" t="s">
        <v>702</v>
      </c>
      <c r="C253" s="76" t="s">
        <v>703</v>
      </c>
      <c r="D253" s="77" t="s">
        <v>710</v>
      </c>
      <c r="E253" s="76" t="s">
        <v>711</v>
      </c>
      <c r="F253" s="77" t="s">
        <v>712</v>
      </c>
      <c r="G253" s="76" t="s">
        <v>713</v>
      </c>
      <c r="H253" s="76" t="s">
        <v>39</v>
      </c>
      <c r="I253" s="78">
        <v>43837</v>
      </c>
      <c r="J253" s="78" t="s">
        <v>778</v>
      </c>
      <c r="K253" s="79">
        <v>6.43</v>
      </c>
      <c r="L253" s="79">
        <v>0</v>
      </c>
      <c r="M253" s="80">
        <f>SUM(Table84[[#This Row],[G.O.U]:[External Financing (EF)]])</f>
        <v>6.43</v>
      </c>
      <c r="N253" s="80">
        <v>2.6917003770000001</v>
      </c>
      <c r="O253" s="80"/>
      <c r="P253" s="80"/>
      <c r="Q253" s="80"/>
      <c r="R253" s="80">
        <v>2.6917003770000001</v>
      </c>
      <c r="S253" s="79">
        <v>0</v>
      </c>
      <c r="T253" s="83">
        <f t="shared" si="3"/>
        <v>2.6917003770000001</v>
      </c>
      <c r="U253" s="79">
        <v>0</v>
      </c>
      <c r="V253" s="79">
        <v>0</v>
      </c>
      <c r="W253" s="79">
        <f>SUM(Table84[[#This Row],[GOU 25/26]:[EF 25/26]])</f>
        <v>0</v>
      </c>
      <c r="X253" s="79">
        <v>0</v>
      </c>
      <c r="Y253" s="79">
        <v>0</v>
      </c>
      <c r="Z253" s="79">
        <f>SUM(Table84[[#This Row],[GOU 26/27]:[EF 26/27]])</f>
        <v>0</v>
      </c>
      <c r="AA253" s="79">
        <v>0</v>
      </c>
      <c r="AB253" s="79">
        <v>0</v>
      </c>
      <c r="AC253" s="79">
        <f>SUM(Table84[[#This Row],[GOU 27/28]:[EF 27/28]])</f>
        <v>0</v>
      </c>
      <c r="AD253" s="79"/>
      <c r="AE253" s="79"/>
      <c r="AF253" s="84">
        <f>SUM(Table84[[#This Row],[GOU 28/29]:[EF 28/29]])</f>
        <v>0</v>
      </c>
    </row>
    <row r="254" spans="1:32" ht="45" hidden="1" x14ac:dyDescent="0.25">
      <c r="A254" s="74">
        <v>251</v>
      </c>
      <c r="B254" s="75" t="s">
        <v>714</v>
      </c>
      <c r="C254" s="76" t="s">
        <v>715</v>
      </c>
      <c r="D254" s="77" t="s">
        <v>716</v>
      </c>
      <c r="E254" s="76" t="s">
        <v>717</v>
      </c>
      <c r="F254" s="77" t="s">
        <v>718</v>
      </c>
      <c r="G254" s="76" t="s">
        <v>719</v>
      </c>
      <c r="H254" s="76" t="s">
        <v>36</v>
      </c>
      <c r="I254" s="78">
        <v>40550</v>
      </c>
      <c r="J254" s="78" t="s">
        <v>778</v>
      </c>
      <c r="K254" s="79">
        <f>220235288728/10^9</f>
        <v>220.235288728</v>
      </c>
      <c r="L254" s="79">
        <v>0</v>
      </c>
      <c r="M254" s="80">
        <f>SUM(Table84[[#This Row],[G.O.U]:[External Financing (EF)]])</f>
        <v>220.235288728</v>
      </c>
      <c r="N254" s="80">
        <v>64.167217328000007</v>
      </c>
      <c r="O254" s="80"/>
      <c r="P254" s="80"/>
      <c r="Q254" s="80">
        <v>64.167217328000007</v>
      </c>
      <c r="R254" s="80"/>
      <c r="S254" s="79">
        <v>0</v>
      </c>
      <c r="T254" s="83">
        <f t="shared" si="3"/>
        <v>64.167217328000007</v>
      </c>
      <c r="U254" s="79">
        <v>0</v>
      </c>
      <c r="V254" s="79">
        <v>0</v>
      </c>
      <c r="W254" s="79">
        <f>SUM(Table84[[#This Row],[GOU 25/26]:[EF 25/26]])</f>
        <v>0</v>
      </c>
      <c r="X254" s="79">
        <v>0</v>
      </c>
      <c r="Y254" s="79">
        <v>0</v>
      </c>
      <c r="Z254" s="79">
        <f>SUM(Table84[[#This Row],[GOU 26/27]:[EF 26/27]])</f>
        <v>0</v>
      </c>
      <c r="AA254" s="79">
        <v>0</v>
      </c>
      <c r="AB254" s="79">
        <v>0</v>
      </c>
      <c r="AC254" s="79">
        <f>SUM(Table84[[#This Row],[GOU 27/28]:[EF 27/28]])</f>
        <v>0</v>
      </c>
      <c r="AD254" s="79"/>
      <c r="AE254" s="79"/>
      <c r="AF254" s="84">
        <f>SUM(Table84[[#This Row],[GOU 28/29]:[EF 28/29]])</f>
        <v>0</v>
      </c>
    </row>
    <row r="255" spans="1:32" ht="45" hidden="1" x14ac:dyDescent="0.25">
      <c r="A255" s="74">
        <v>252</v>
      </c>
      <c r="B255" s="75" t="s">
        <v>714</v>
      </c>
      <c r="C255" s="76" t="s">
        <v>715</v>
      </c>
      <c r="D255" s="77" t="s">
        <v>716</v>
      </c>
      <c r="E255" s="76" t="s">
        <v>717</v>
      </c>
      <c r="F255" s="77" t="s">
        <v>720</v>
      </c>
      <c r="G255" s="76" t="s">
        <v>721</v>
      </c>
      <c r="H255" s="76" t="s">
        <v>39</v>
      </c>
      <c r="I255" s="78">
        <v>44203</v>
      </c>
      <c r="J255" s="78" t="s">
        <v>778</v>
      </c>
      <c r="K255" s="114">
        <v>298.06900000000002</v>
      </c>
      <c r="L255" s="114">
        <v>0</v>
      </c>
      <c r="M255" s="80">
        <f>SUM(Table84[[#This Row],[G.O.U]:[External Financing (EF)]])</f>
        <v>298.06900000000002</v>
      </c>
      <c r="N255" s="115">
        <v>59.469000000000001</v>
      </c>
      <c r="O255" s="115"/>
      <c r="P255" s="115"/>
      <c r="Q255" s="115"/>
      <c r="R255" s="80">
        <v>59.469000000000001</v>
      </c>
      <c r="S255" s="114">
        <v>0</v>
      </c>
      <c r="T255" s="83">
        <f t="shared" si="3"/>
        <v>59.469000000000001</v>
      </c>
      <c r="U255" s="114">
        <v>0</v>
      </c>
      <c r="V255" s="114">
        <v>0</v>
      </c>
      <c r="W255" s="79">
        <f>SUM(Table84[[#This Row],[GOU 25/26]:[EF 25/26]])</f>
        <v>0</v>
      </c>
      <c r="X255" s="114">
        <v>0</v>
      </c>
      <c r="Y255" s="114">
        <v>0</v>
      </c>
      <c r="Z255" s="79">
        <f>SUM(Table84[[#This Row],[GOU 26/27]:[EF 26/27]])</f>
        <v>0</v>
      </c>
      <c r="AA255" s="114">
        <v>0</v>
      </c>
      <c r="AB255" s="114">
        <v>0</v>
      </c>
      <c r="AC255" s="79">
        <f>SUM(Table84[[#This Row],[GOU 27/28]:[EF 27/28]])</f>
        <v>0</v>
      </c>
      <c r="AD255" s="114"/>
      <c r="AE255" s="114"/>
      <c r="AF255" s="84">
        <f>SUM(Table84[[#This Row],[GOU 28/29]:[EF 28/29]])</f>
        <v>0</v>
      </c>
    </row>
    <row r="256" spans="1:32" ht="45" hidden="1" x14ac:dyDescent="0.25">
      <c r="A256" s="116">
        <v>253</v>
      </c>
      <c r="B256" s="117" t="s">
        <v>676</v>
      </c>
      <c r="C256" s="118" t="s">
        <v>677</v>
      </c>
      <c r="D256" s="119" t="s">
        <v>682</v>
      </c>
      <c r="E256" s="118" t="s">
        <v>683</v>
      </c>
      <c r="F256" s="119">
        <v>1817</v>
      </c>
      <c r="G256" s="118" t="s">
        <v>2490</v>
      </c>
      <c r="H256" s="118" t="s">
        <v>36</v>
      </c>
      <c r="I256" s="120">
        <v>45298</v>
      </c>
      <c r="J256" s="120" t="s">
        <v>2475</v>
      </c>
      <c r="K256" s="114">
        <v>143.739</v>
      </c>
      <c r="L256" s="114"/>
      <c r="M256" s="115">
        <v>143.739</v>
      </c>
      <c r="N256" s="121">
        <v>60.606000000000002</v>
      </c>
      <c r="O256" s="115"/>
      <c r="P256" s="115"/>
      <c r="Q256" s="115">
        <v>24.475000000000001</v>
      </c>
      <c r="R256" s="115">
        <v>36.131</v>
      </c>
      <c r="S256" s="114"/>
      <c r="T256" s="83">
        <f t="shared" si="3"/>
        <v>60.606000000000002</v>
      </c>
      <c r="U256" s="114">
        <v>37.979999999999997</v>
      </c>
      <c r="V256" s="114"/>
      <c r="W256" s="114">
        <v>37.979999999999997</v>
      </c>
      <c r="X256" s="114">
        <v>28.49</v>
      </c>
      <c r="Y256" s="114"/>
      <c r="Z256" s="114">
        <v>28.49</v>
      </c>
      <c r="AA256" s="114">
        <v>16.649999999999999</v>
      </c>
      <c r="AB256" s="114"/>
      <c r="AC256" s="114">
        <v>16.649999999999999</v>
      </c>
      <c r="AD256" s="114"/>
      <c r="AE256" s="114"/>
      <c r="AF256" s="114">
        <f>SUM(Table84[[#This Row],[GOU 28/29]:[EF 28/29]])</f>
        <v>0</v>
      </c>
    </row>
    <row r="257" spans="1:32" ht="30" hidden="1" x14ac:dyDescent="0.25">
      <c r="A257" s="74">
        <v>254</v>
      </c>
      <c r="B257" s="117" t="s">
        <v>491</v>
      </c>
      <c r="C257" s="118" t="s">
        <v>492</v>
      </c>
      <c r="D257" s="119" t="s">
        <v>578</v>
      </c>
      <c r="E257" s="118" t="s">
        <v>579</v>
      </c>
      <c r="F257" s="119">
        <v>1813</v>
      </c>
      <c r="G257" s="118" t="s">
        <v>2489</v>
      </c>
      <c r="H257" s="118" t="s">
        <v>36</v>
      </c>
      <c r="I257" s="120">
        <v>45474</v>
      </c>
      <c r="J257" s="120">
        <v>47299</v>
      </c>
      <c r="K257" s="114">
        <v>284.45</v>
      </c>
      <c r="L257" s="114"/>
      <c r="M257" s="115">
        <v>284.45</v>
      </c>
      <c r="N257" s="121">
        <v>152.00800000000001</v>
      </c>
      <c r="O257" s="115"/>
      <c r="P257" s="115"/>
      <c r="Q257" s="115">
        <v>70.173000000000002</v>
      </c>
      <c r="R257" s="115">
        <v>81.834999999999994</v>
      </c>
      <c r="S257" s="114"/>
      <c r="T257" s="83">
        <f t="shared" si="3"/>
        <v>152.00800000000001</v>
      </c>
      <c r="U257" s="114">
        <v>65.802000000000007</v>
      </c>
      <c r="V257" s="114"/>
      <c r="W257" s="114">
        <v>65.802000000000007</v>
      </c>
      <c r="X257" s="114">
        <v>42.25</v>
      </c>
      <c r="Y257" s="114"/>
      <c r="Z257" s="114">
        <v>42.25</v>
      </c>
      <c r="AA257" s="114">
        <v>24.387</v>
      </c>
      <c r="AB257" s="114"/>
      <c r="AC257" s="114">
        <v>24.387</v>
      </c>
      <c r="AD257" s="114"/>
      <c r="AE257" s="114"/>
      <c r="AF257" s="114">
        <f>SUM(Table84[[#This Row],[GOU 28/29]:[EF 28/29]])</f>
        <v>0</v>
      </c>
    </row>
    <row r="258" spans="1:32" ht="45" hidden="1" x14ac:dyDescent="0.25">
      <c r="A258" s="116">
        <v>255</v>
      </c>
      <c r="B258" s="117" t="s">
        <v>293</v>
      </c>
      <c r="C258" s="118" t="s">
        <v>294</v>
      </c>
      <c r="D258" s="119" t="s">
        <v>321</v>
      </c>
      <c r="E258" s="118" t="s">
        <v>322</v>
      </c>
      <c r="F258" s="119">
        <v>1806</v>
      </c>
      <c r="G258" s="118" t="s">
        <v>2474</v>
      </c>
      <c r="H258" s="118" t="s">
        <v>36</v>
      </c>
      <c r="I258" s="120">
        <v>45298</v>
      </c>
      <c r="J258" s="120" t="s">
        <v>2475</v>
      </c>
      <c r="K258" s="114">
        <v>245.5</v>
      </c>
      <c r="L258" s="114"/>
      <c r="M258" s="115">
        <v>245.5</v>
      </c>
      <c r="N258" s="121">
        <v>122.74</v>
      </c>
      <c r="O258" s="115"/>
      <c r="P258" s="115"/>
      <c r="Q258" s="115">
        <v>49.86</v>
      </c>
      <c r="R258" s="115">
        <v>72.88</v>
      </c>
      <c r="S258" s="114"/>
      <c r="T258" s="83">
        <f t="shared" si="3"/>
        <v>122.74</v>
      </c>
      <c r="U258" s="114">
        <v>72.88</v>
      </c>
      <c r="V258" s="114"/>
      <c r="W258" s="114">
        <v>72.88</v>
      </c>
      <c r="X258" s="114">
        <v>49.86</v>
      </c>
      <c r="Y258" s="114"/>
      <c r="Z258" s="114">
        <v>49.86</v>
      </c>
      <c r="AA258" s="114"/>
      <c r="AB258" s="114"/>
      <c r="AC258" s="114">
        <v>0</v>
      </c>
      <c r="AD258" s="114"/>
      <c r="AE258" s="114"/>
      <c r="AF258" s="114">
        <f>SUM(Table84[[#This Row],[GOU 28/29]:[EF 28/29]])</f>
        <v>0</v>
      </c>
    </row>
    <row r="259" spans="1:32" ht="30" hidden="1" x14ac:dyDescent="0.25">
      <c r="A259" s="74">
        <v>256</v>
      </c>
      <c r="B259" s="117" t="s">
        <v>293</v>
      </c>
      <c r="C259" s="118" t="s">
        <v>294</v>
      </c>
      <c r="D259" s="119" t="s">
        <v>367</v>
      </c>
      <c r="E259" s="118" t="s">
        <v>368</v>
      </c>
      <c r="F259" s="119">
        <v>1814</v>
      </c>
      <c r="G259" s="118" t="s">
        <v>2488</v>
      </c>
      <c r="H259" s="118" t="s">
        <v>36</v>
      </c>
      <c r="I259" s="120">
        <v>45298</v>
      </c>
      <c r="J259" s="120" t="s">
        <v>2475</v>
      </c>
      <c r="K259" s="114">
        <v>271.13052707600002</v>
      </c>
      <c r="L259" s="114">
        <v>0</v>
      </c>
      <c r="M259" s="115">
        <v>271.13052707600002</v>
      </c>
      <c r="N259" s="121">
        <v>110.9</v>
      </c>
      <c r="O259" s="115"/>
      <c r="P259" s="115">
        <v>0</v>
      </c>
      <c r="Q259" s="115">
        <v>53.5</v>
      </c>
      <c r="R259" s="115">
        <v>57.4</v>
      </c>
      <c r="S259" s="114">
        <v>0</v>
      </c>
      <c r="T259" s="83">
        <f t="shared" si="3"/>
        <v>110.9</v>
      </c>
      <c r="U259" s="114">
        <v>56.5</v>
      </c>
      <c r="V259" s="114">
        <v>0</v>
      </c>
      <c r="W259" s="114">
        <v>56.5</v>
      </c>
      <c r="X259" s="114">
        <v>53.3</v>
      </c>
      <c r="Y259" s="114">
        <v>0</v>
      </c>
      <c r="Z259" s="114">
        <v>53.3</v>
      </c>
      <c r="AA259" s="114">
        <v>50.4</v>
      </c>
      <c r="AB259" s="114">
        <v>0</v>
      </c>
      <c r="AC259" s="114">
        <v>50.4</v>
      </c>
      <c r="AD259" s="114"/>
      <c r="AE259" s="114"/>
      <c r="AF259" s="114">
        <f>SUM(Table84[[#This Row],[GOU 28/29]:[EF 28/29]])</f>
        <v>0</v>
      </c>
    </row>
    <row r="260" spans="1:32" ht="60" hidden="1" x14ac:dyDescent="0.25">
      <c r="A260" s="116">
        <v>257</v>
      </c>
      <c r="B260" s="117" t="s">
        <v>218</v>
      </c>
      <c r="C260" s="118" t="s">
        <v>219</v>
      </c>
      <c r="D260" s="119" t="s">
        <v>269</v>
      </c>
      <c r="E260" s="118" t="s">
        <v>270</v>
      </c>
      <c r="F260" s="119">
        <v>1815</v>
      </c>
      <c r="G260" s="118" t="s">
        <v>2487</v>
      </c>
      <c r="H260" s="118" t="s">
        <v>36</v>
      </c>
      <c r="I260" s="120">
        <v>45298</v>
      </c>
      <c r="J260" s="120" t="s">
        <v>753</v>
      </c>
      <c r="K260" s="114"/>
      <c r="L260" s="114">
        <v>953.25127355304005</v>
      </c>
      <c r="M260" s="115">
        <v>953.25127355304005</v>
      </c>
      <c r="N260" s="122">
        <v>289.88600000000002</v>
      </c>
      <c r="O260" s="115"/>
      <c r="P260" s="115">
        <v>144.94297037598002</v>
      </c>
      <c r="Q260" s="115">
        <v>144.94297037598002</v>
      </c>
      <c r="R260" s="115"/>
      <c r="S260" s="114">
        <v>201.15490619490001</v>
      </c>
      <c r="T260" s="83">
        <f t="shared" ref="T260:T285" si="4">SUM(N260,S260)</f>
        <v>491.0409061949</v>
      </c>
      <c r="U260" s="114"/>
      <c r="V260" s="114">
        <v>241.10190567750004</v>
      </c>
      <c r="W260" s="114">
        <v>241.10190567750004</v>
      </c>
      <c r="X260" s="114"/>
      <c r="Y260" s="114">
        <v>366.05149130466003</v>
      </c>
      <c r="Z260" s="114">
        <v>366.05149130466003</v>
      </c>
      <c r="AA260" s="114"/>
      <c r="AB260" s="114"/>
      <c r="AC260" s="114">
        <v>0</v>
      </c>
      <c r="AD260" s="114"/>
      <c r="AE260" s="114"/>
      <c r="AF260" s="114">
        <f>SUM(Table84[[#This Row],[GOU 28/29]:[EF 28/29]])</f>
        <v>0</v>
      </c>
    </row>
    <row r="261" spans="1:32" ht="60" hidden="1" x14ac:dyDescent="0.25">
      <c r="A261" s="74">
        <v>258</v>
      </c>
      <c r="B261" s="117" t="s">
        <v>218</v>
      </c>
      <c r="C261" s="118" t="s">
        <v>219</v>
      </c>
      <c r="D261" s="119" t="s">
        <v>242</v>
      </c>
      <c r="E261" s="118" t="s">
        <v>243</v>
      </c>
      <c r="F261" s="119">
        <v>1809</v>
      </c>
      <c r="G261" s="118" t="s">
        <v>2498</v>
      </c>
      <c r="H261" s="118" t="s">
        <v>36</v>
      </c>
      <c r="I261" s="120">
        <v>45298</v>
      </c>
      <c r="J261" s="120" t="s">
        <v>2475</v>
      </c>
      <c r="K261" s="114">
        <v>692.6</v>
      </c>
      <c r="L261" s="114"/>
      <c r="M261" s="115">
        <v>692.6</v>
      </c>
      <c r="N261" s="121">
        <v>333.76</v>
      </c>
      <c r="O261" s="115"/>
      <c r="P261" s="115"/>
      <c r="Q261" s="115">
        <v>99.2</v>
      </c>
      <c r="R261" s="115">
        <v>234.56</v>
      </c>
      <c r="S261" s="114"/>
      <c r="T261" s="83">
        <f t="shared" si="4"/>
        <v>333.76</v>
      </c>
      <c r="U261" s="114">
        <v>285.69</v>
      </c>
      <c r="V261" s="114"/>
      <c r="W261" s="114">
        <v>285.69</v>
      </c>
      <c r="X261" s="114">
        <v>73.14</v>
      </c>
      <c r="Y261" s="114"/>
      <c r="Z261" s="114">
        <v>73.14</v>
      </c>
      <c r="AA261" s="114"/>
      <c r="AB261" s="114"/>
      <c r="AC261" s="114">
        <v>0</v>
      </c>
      <c r="AD261" s="114"/>
      <c r="AE261" s="114"/>
      <c r="AF261" s="114">
        <f>SUM(Table84[[#This Row],[GOU 28/29]:[EF 28/29]])</f>
        <v>0</v>
      </c>
    </row>
    <row r="262" spans="1:32" ht="60" hidden="1" x14ac:dyDescent="0.25">
      <c r="A262" s="116">
        <v>259</v>
      </c>
      <c r="B262" s="117" t="s">
        <v>218</v>
      </c>
      <c r="C262" s="118" t="s">
        <v>219</v>
      </c>
      <c r="D262" s="119" t="s">
        <v>242</v>
      </c>
      <c r="E262" s="118" t="s">
        <v>243</v>
      </c>
      <c r="F262" s="119">
        <v>1810</v>
      </c>
      <c r="G262" s="118" t="s">
        <v>2499</v>
      </c>
      <c r="H262" s="118" t="s">
        <v>36</v>
      </c>
      <c r="I262" s="120">
        <v>45298</v>
      </c>
      <c r="J262" s="120" t="s">
        <v>2475</v>
      </c>
      <c r="K262" s="114">
        <v>649.6</v>
      </c>
      <c r="L262" s="114"/>
      <c r="M262" s="115">
        <v>649.6</v>
      </c>
      <c r="N262" s="121">
        <v>389.7</v>
      </c>
      <c r="O262" s="115"/>
      <c r="P262" s="115"/>
      <c r="Q262" s="115">
        <v>129.9</v>
      </c>
      <c r="R262" s="115">
        <v>259.8</v>
      </c>
      <c r="S262" s="114"/>
      <c r="T262" s="83">
        <f t="shared" si="4"/>
        <v>389.7</v>
      </c>
      <c r="U262" s="114">
        <v>194.9</v>
      </c>
      <c r="V262" s="114"/>
      <c r="W262" s="114">
        <v>194.9</v>
      </c>
      <c r="X262" s="114">
        <v>32.479999999999997</v>
      </c>
      <c r="Y262" s="114"/>
      <c r="Z262" s="114">
        <v>32.479999999999997</v>
      </c>
      <c r="AA262" s="114">
        <v>32.479999999999997</v>
      </c>
      <c r="AB262" s="114"/>
      <c r="AC262" s="114">
        <v>32.479999999999997</v>
      </c>
      <c r="AD262" s="114"/>
      <c r="AE262" s="114"/>
      <c r="AF262" s="114">
        <f>SUM(Table84[[#This Row],[GOU 28/29]:[EF 28/29]])</f>
        <v>0</v>
      </c>
    </row>
    <row r="263" spans="1:32" ht="60" hidden="1" x14ac:dyDescent="0.25">
      <c r="A263" s="74">
        <v>260</v>
      </c>
      <c r="B263" s="117" t="s">
        <v>218</v>
      </c>
      <c r="C263" s="118" t="s">
        <v>219</v>
      </c>
      <c r="D263" s="119" t="s">
        <v>242</v>
      </c>
      <c r="E263" s="118" t="s">
        <v>243</v>
      </c>
      <c r="F263" s="119">
        <v>1807</v>
      </c>
      <c r="G263" s="118" t="s">
        <v>2496</v>
      </c>
      <c r="H263" s="118" t="s">
        <v>36</v>
      </c>
      <c r="I263" s="120">
        <v>45298</v>
      </c>
      <c r="J263" s="120" t="s">
        <v>2475</v>
      </c>
      <c r="K263" s="114">
        <v>227.614</v>
      </c>
      <c r="L263" s="114"/>
      <c r="M263" s="115">
        <v>227.614</v>
      </c>
      <c r="N263" s="121">
        <v>112.482</v>
      </c>
      <c r="O263" s="115"/>
      <c r="P263" s="115"/>
      <c r="Q263" s="115">
        <v>42.872</v>
      </c>
      <c r="R263" s="115">
        <v>69.61</v>
      </c>
      <c r="S263" s="114"/>
      <c r="T263" s="83">
        <f t="shared" si="4"/>
        <v>112.482</v>
      </c>
      <c r="U263" s="114">
        <v>92.411000000000001</v>
      </c>
      <c r="V263" s="114"/>
      <c r="W263" s="114">
        <v>92.411000000000001</v>
      </c>
      <c r="X263" s="114">
        <v>22.721</v>
      </c>
      <c r="Y263" s="114"/>
      <c r="Z263" s="114">
        <v>22.721</v>
      </c>
      <c r="AA263" s="114"/>
      <c r="AB263" s="114"/>
      <c r="AC263" s="114">
        <v>0</v>
      </c>
      <c r="AD263" s="114"/>
      <c r="AE263" s="114"/>
      <c r="AF263" s="114">
        <f>SUM(Table84[[#This Row],[GOU 28/29]:[EF 28/29]])</f>
        <v>0</v>
      </c>
    </row>
    <row r="264" spans="1:32" ht="60" hidden="1" x14ac:dyDescent="0.25">
      <c r="A264" s="116">
        <v>261</v>
      </c>
      <c r="B264" s="75" t="s">
        <v>218</v>
      </c>
      <c r="C264" s="76" t="s">
        <v>219</v>
      </c>
      <c r="D264" s="77" t="s">
        <v>242</v>
      </c>
      <c r="E264" s="76" t="s">
        <v>243</v>
      </c>
      <c r="F264" s="77">
        <v>1816</v>
      </c>
      <c r="G264" s="76" t="s">
        <v>2500</v>
      </c>
      <c r="H264" s="76" t="s">
        <v>36</v>
      </c>
      <c r="I264" s="78">
        <v>45298</v>
      </c>
      <c r="J264" s="78" t="s">
        <v>2475</v>
      </c>
      <c r="K264" s="79">
        <v>351.5</v>
      </c>
      <c r="L264" s="79"/>
      <c r="M264" s="80">
        <v>351.5</v>
      </c>
      <c r="N264" s="103">
        <v>158.16999999999999</v>
      </c>
      <c r="O264" s="80"/>
      <c r="P264" s="80"/>
      <c r="Q264" s="80">
        <v>70.3</v>
      </c>
      <c r="R264" s="80">
        <v>87.87</v>
      </c>
      <c r="S264" s="79"/>
      <c r="T264" s="83">
        <f t="shared" si="4"/>
        <v>158.16999999999999</v>
      </c>
      <c r="U264" s="79">
        <v>87.87</v>
      </c>
      <c r="V264" s="79"/>
      <c r="W264" s="79">
        <v>87.87</v>
      </c>
      <c r="X264" s="79">
        <v>70.3</v>
      </c>
      <c r="Y264" s="79"/>
      <c r="Z264" s="79">
        <v>70.3</v>
      </c>
      <c r="AA264" s="79">
        <v>35.15</v>
      </c>
      <c r="AB264" s="79"/>
      <c r="AC264" s="79">
        <v>35.15</v>
      </c>
      <c r="AD264" s="79"/>
      <c r="AE264" s="79"/>
      <c r="AF264" s="79">
        <f>SUM(Table84[[#This Row],[GOU 28/29]:[EF 28/29]])</f>
        <v>0</v>
      </c>
    </row>
    <row r="265" spans="1:32" ht="60" hidden="1" x14ac:dyDescent="0.25">
      <c r="A265" s="74">
        <v>262</v>
      </c>
      <c r="B265" s="75" t="s">
        <v>218</v>
      </c>
      <c r="C265" s="76" t="s">
        <v>219</v>
      </c>
      <c r="D265" s="77" t="s">
        <v>242</v>
      </c>
      <c r="E265" s="76" t="s">
        <v>243</v>
      </c>
      <c r="F265" s="77">
        <v>1808</v>
      </c>
      <c r="G265" s="76" t="s">
        <v>2497</v>
      </c>
      <c r="H265" s="76" t="s">
        <v>36</v>
      </c>
      <c r="I265" s="78">
        <v>45298</v>
      </c>
      <c r="J265" s="78" t="s">
        <v>2475</v>
      </c>
      <c r="K265" s="79">
        <v>263.3</v>
      </c>
      <c r="L265" s="79"/>
      <c r="M265" s="80">
        <v>263.3</v>
      </c>
      <c r="N265" s="103">
        <v>131.69999999999999</v>
      </c>
      <c r="O265" s="80"/>
      <c r="P265" s="80"/>
      <c r="Q265" s="80">
        <v>52.7</v>
      </c>
      <c r="R265" s="80">
        <v>79</v>
      </c>
      <c r="S265" s="79"/>
      <c r="T265" s="83">
        <f t="shared" si="4"/>
        <v>131.69999999999999</v>
      </c>
      <c r="U265" s="79">
        <v>105.3</v>
      </c>
      <c r="V265" s="79"/>
      <c r="W265" s="79">
        <v>105.3</v>
      </c>
      <c r="X265" s="79">
        <v>26.3</v>
      </c>
      <c r="Y265" s="79"/>
      <c r="Z265" s="79">
        <v>26.3</v>
      </c>
      <c r="AA265" s="79"/>
      <c r="AB265" s="79"/>
      <c r="AC265" s="79">
        <v>0</v>
      </c>
      <c r="AD265" s="79"/>
      <c r="AE265" s="79"/>
      <c r="AF265" s="79">
        <f>SUM(Table84[[#This Row],[GOU 28/29]:[EF 28/29]])</f>
        <v>0</v>
      </c>
    </row>
    <row r="266" spans="1:32" ht="30" hidden="1" x14ac:dyDescent="0.25">
      <c r="A266" s="116">
        <v>263</v>
      </c>
      <c r="B266" s="75" t="s">
        <v>664</v>
      </c>
      <c r="C266" s="76" t="s">
        <v>665</v>
      </c>
      <c r="D266" s="77" t="s">
        <v>47</v>
      </c>
      <c r="E266" s="76" t="s">
        <v>48</v>
      </c>
      <c r="F266" s="77">
        <v>1811</v>
      </c>
      <c r="G266" s="76" t="s">
        <v>2486</v>
      </c>
      <c r="H266" s="76" t="s">
        <v>36</v>
      </c>
      <c r="I266" s="78">
        <v>45298</v>
      </c>
      <c r="J266" s="78" t="s">
        <v>2475</v>
      </c>
      <c r="K266" s="79">
        <v>37.200000000000003</v>
      </c>
      <c r="L266" s="79">
        <v>294.8</v>
      </c>
      <c r="M266" s="80">
        <v>332</v>
      </c>
      <c r="N266" s="103">
        <v>143.68100000000001</v>
      </c>
      <c r="O266" s="80"/>
      <c r="P266" s="80">
        <v>66</v>
      </c>
      <c r="Q266" s="80">
        <v>71.084000000000003</v>
      </c>
      <c r="R266" s="80">
        <v>6.5970000000000004</v>
      </c>
      <c r="S266" s="79">
        <v>114</v>
      </c>
      <c r="T266" s="83">
        <f t="shared" si="4"/>
        <v>257.68100000000004</v>
      </c>
      <c r="U266" s="79">
        <v>10.27</v>
      </c>
      <c r="V266" s="79">
        <v>55.47</v>
      </c>
      <c r="W266" s="79">
        <v>65.739999999999995</v>
      </c>
      <c r="X266" s="79">
        <v>12.29</v>
      </c>
      <c r="Y266" s="79">
        <v>44.32</v>
      </c>
      <c r="Z266" s="79">
        <v>56.61</v>
      </c>
      <c r="AA266" s="79">
        <v>2.96</v>
      </c>
      <c r="AB266" s="79">
        <v>12.27</v>
      </c>
      <c r="AC266" s="79">
        <v>15.23</v>
      </c>
      <c r="AD266" s="79"/>
      <c r="AE266" s="79"/>
      <c r="AF266" s="79">
        <f>SUM(Table84[[#This Row],[GOU 28/29]:[EF 28/29]])</f>
        <v>0</v>
      </c>
    </row>
    <row r="267" spans="1:32" ht="60" hidden="1" x14ac:dyDescent="0.25">
      <c r="A267" s="74">
        <v>264</v>
      </c>
      <c r="B267" s="117" t="s">
        <v>202</v>
      </c>
      <c r="C267" s="118" t="s">
        <v>203</v>
      </c>
      <c r="D267" s="119" t="s">
        <v>77</v>
      </c>
      <c r="E267" s="118" t="s">
        <v>78</v>
      </c>
      <c r="F267" s="119">
        <v>1812</v>
      </c>
      <c r="G267" s="118" t="s">
        <v>2491</v>
      </c>
      <c r="H267" s="118" t="s">
        <v>36</v>
      </c>
      <c r="I267" s="120">
        <v>45298</v>
      </c>
      <c r="J267" s="120">
        <v>47299</v>
      </c>
      <c r="K267" s="114">
        <v>185.05</v>
      </c>
      <c r="L267" s="114"/>
      <c r="M267" s="115">
        <v>185.05</v>
      </c>
      <c r="N267" s="121">
        <v>74.55</v>
      </c>
      <c r="O267" s="115"/>
      <c r="P267" s="115"/>
      <c r="Q267" s="115">
        <v>38.75</v>
      </c>
      <c r="R267" s="115">
        <v>35.799999999999997</v>
      </c>
      <c r="S267" s="114"/>
      <c r="T267" s="83">
        <f t="shared" si="4"/>
        <v>74.55</v>
      </c>
      <c r="U267" s="114">
        <v>52.95</v>
      </c>
      <c r="V267" s="114"/>
      <c r="W267" s="114">
        <v>52.95</v>
      </c>
      <c r="X267" s="114">
        <v>47.3</v>
      </c>
      <c r="Y267" s="114"/>
      <c r="Z267" s="114">
        <v>47.3</v>
      </c>
      <c r="AA267" s="114"/>
      <c r="AB267" s="114"/>
      <c r="AC267" s="114">
        <v>0</v>
      </c>
      <c r="AD267" s="114"/>
      <c r="AE267" s="114"/>
      <c r="AF267" s="114">
        <f>SUM(Table84[[#This Row],[GOU 28/29]:[EF 28/29]])</f>
        <v>0</v>
      </c>
    </row>
    <row r="268" spans="1:32" ht="45" hidden="1" x14ac:dyDescent="0.25">
      <c r="A268" s="116">
        <v>265</v>
      </c>
      <c r="B268" s="75" t="s">
        <v>31</v>
      </c>
      <c r="C268" s="76" t="s">
        <v>32</v>
      </c>
      <c r="D268" s="77" t="s">
        <v>49</v>
      </c>
      <c r="E268" s="76" t="s">
        <v>50</v>
      </c>
      <c r="F268" s="77" t="s">
        <v>2504</v>
      </c>
      <c r="G268" s="76" t="s">
        <v>2507</v>
      </c>
      <c r="H268" s="76" t="s">
        <v>36</v>
      </c>
      <c r="I268" s="78">
        <v>45298</v>
      </c>
      <c r="J268" s="78" t="s">
        <v>753</v>
      </c>
      <c r="K268" s="79">
        <v>95</v>
      </c>
      <c r="L268" s="79"/>
      <c r="M268" s="80">
        <v>95</v>
      </c>
      <c r="N268" s="103">
        <v>34.619999999999997</v>
      </c>
      <c r="O268" s="80"/>
      <c r="P268" s="80"/>
      <c r="Q268" s="80">
        <v>16.04</v>
      </c>
      <c r="R268" s="80">
        <v>18.579999999999998</v>
      </c>
      <c r="S268" s="79"/>
      <c r="T268" s="83">
        <f t="shared" si="4"/>
        <v>34.619999999999997</v>
      </c>
      <c r="U268" s="79">
        <v>20.75</v>
      </c>
      <c r="V268" s="79"/>
      <c r="W268" s="79">
        <v>20.75</v>
      </c>
      <c r="X268" s="79">
        <v>20.03</v>
      </c>
      <c r="Y268" s="79"/>
      <c r="Z268" s="79">
        <v>20.03</v>
      </c>
      <c r="AA268" s="79">
        <v>19.600000000000001</v>
      </c>
      <c r="AB268" s="79"/>
      <c r="AC268" s="79">
        <v>19.600000000000001</v>
      </c>
      <c r="AD268" s="79"/>
      <c r="AE268" s="79"/>
      <c r="AF268" s="79">
        <f>SUM(Table84[[#This Row],[GOU 28/29]:[EF 28/29]])</f>
        <v>0</v>
      </c>
    </row>
    <row r="269" spans="1:32" ht="45" hidden="1" x14ac:dyDescent="0.25">
      <c r="A269" s="74">
        <v>266</v>
      </c>
      <c r="B269" s="75" t="s">
        <v>31</v>
      </c>
      <c r="C269" s="76" t="s">
        <v>32</v>
      </c>
      <c r="D269" s="77" t="s">
        <v>49</v>
      </c>
      <c r="E269" s="76" t="s">
        <v>50</v>
      </c>
      <c r="F269" s="77" t="s">
        <v>2503</v>
      </c>
      <c r="G269" s="76" t="s">
        <v>2506</v>
      </c>
      <c r="H269" s="76" t="s">
        <v>36</v>
      </c>
      <c r="I269" s="78">
        <v>45298</v>
      </c>
      <c r="J269" s="78" t="s">
        <v>753</v>
      </c>
      <c r="K269" s="79">
        <v>95</v>
      </c>
      <c r="L269" s="79"/>
      <c r="M269" s="80">
        <v>95</v>
      </c>
      <c r="N269" s="103">
        <v>28.96</v>
      </c>
      <c r="O269" s="80"/>
      <c r="P269" s="80"/>
      <c r="Q269" s="80">
        <v>3.76</v>
      </c>
      <c r="R269" s="80">
        <v>25.2</v>
      </c>
      <c r="S269" s="79"/>
      <c r="T269" s="83">
        <f t="shared" si="4"/>
        <v>28.96</v>
      </c>
      <c r="U269" s="79">
        <v>30.7</v>
      </c>
      <c r="V269" s="79"/>
      <c r="W269" s="79">
        <v>30.7</v>
      </c>
      <c r="X269" s="79">
        <v>21.1</v>
      </c>
      <c r="Y269" s="79"/>
      <c r="Z269" s="79">
        <v>21.1</v>
      </c>
      <c r="AA269" s="79">
        <v>14.2</v>
      </c>
      <c r="AB269" s="79"/>
      <c r="AC269" s="79">
        <v>14.2</v>
      </c>
      <c r="AD269" s="79"/>
      <c r="AE269" s="79"/>
      <c r="AF269" s="79">
        <f>SUM(Table84[[#This Row],[GOU 28/29]:[EF 28/29]])</f>
        <v>0</v>
      </c>
    </row>
    <row r="270" spans="1:32" ht="45" hidden="1" x14ac:dyDescent="0.25">
      <c r="A270" s="116">
        <v>267</v>
      </c>
      <c r="B270" s="117" t="s">
        <v>31</v>
      </c>
      <c r="C270" s="118" t="s">
        <v>32</v>
      </c>
      <c r="D270" s="119" t="s">
        <v>49</v>
      </c>
      <c r="E270" s="118" t="s">
        <v>50</v>
      </c>
      <c r="F270" s="119" t="s">
        <v>2502</v>
      </c>
      <c r="G270" s="118" t="s">
        <v>2505</v>
      </c>
      <c r="H270" s="118" t="s">
        <v>36</v>
      </c>
      <c r="I270" s="120">
        <v>45298</v>
      </c>
      <c r="J270" s="120" t="s">
        <v>753</v>
      </c>
      <c r="K270" s="114">
        <v>99.95</v>
      </c>
      <c r="L270" s="114"/>
      <c r="M270" s="115">
        <v>99.95</v>
      </c>
      <c r="N270" s="121">
        <v>32.67</v>
      </c>
      <c r="O270" s="115"/>
      <c r="P270" s="115"/>
      <c r="Q270" s="115">
        <v>12.05</v>
      </c>
      <c r="R270" s="115">
        <v>20.62</v>
      </c>
      <c r="S270" s="114"/>
      <c r="T270" s="83">
        <f t="shared" si="4"/>
        <v>32.67</v>
      </c>
      <c r="U270" s="114">
        <v>24.1</v>
      </c>
      <c r="V270" s="114"/>
      <c r="W270" s="114">
        <v>24.1</v>
      </c>
      <c r="X270" s="114">
        <v>24.6</v>
      </c>
      <c r="Y270" s="114"/>
      <c r="Z270" s="114">
        <v>24.6</v>
      </c>
      <c r="AA270" s="114">
        <v>18.579999999999998</v>
      </c>
      <c r="AB270" s="114"/>
      <c r="AC270" s="114">
        <v>18.579999999999998</v>
      </c>
      <c r="AD270" s="114"/>
      <c r="AE270" s="114"/>
      <c r="AF270" s="114">
        <f>SUM(Table84[[#This Row],[GOU 28/29]:[EF 28/29]])</f>
        <v>0</v>
      </c>
    </row>
    <row r="271" spans="1:32" s="148" customFormat="1" ht="60" hidden="1" x14ac:dyDescent="0.25">
      <c r="A271" s="140">
        <v>268</v>
      </c>
      <c r="B271" s="141" t="s">
        <v>218</v>
      </c>
      <c r="C271" s="142" t="s">
        <v>219</v>
      </c>
      <c r="D271" s="143" t="s">
        <v>242</v>
      </c>
      <c r="E271" s="142" t="s">
        <v>243</v>
      </c>
      <c r="F271" s="144">
        <v>1818</v>
      </c>
      <c r="G271" s="145" t="s">
        <v>2513</v>
      </c>
      <c r="H271" s="142" t="s">
        <v>36</v>
      </c>
      <c r="I271" s="146">
        <v>45474</v>
      </c>
      <c r="J271" s="146">
        <v>47299</v>
      </c>
      <c r="K271" s="147">
        <v>60.68</v>
      </c>
      <c r="L271" s="147"/>
      <c r="M271" s="147">
        <f>SUM(Table84[[#This Row],[G.O.U]:[External Financing (EF)]])</f>
        <v>60.68</v>
      </c>
      <c r="N271" s="147">
        <v>24.271999999999998</v>
      </c>
      <c r="O271" s="147"/>
      <c r="P271" s="147"/>
      <c r="Q271" s="147">
        <v>24.271999999999998</v>
      </c>
      <c r="R271" s="147"/>
      <c r="S271" s="147"/>
      <c r="T271" s="147">
        <f t="shared" si="4"/>
        <v>24.271999999999998</v>
      </c>
      <c r="U271" s="147"/>
      <c r="V271" s="147"/>
      <c r="W271" s="147">
        <f>SUM(Table84[[#This Row],[GOU 25/26]:[EF 25/26]])</f>
        <v>0</v>
      </c>
      <c r="X271" s="147"/>
      <c r="Y271" s="147"/>
      <c r="Z271" s="147">
        <f>SUM(Table84[[#This Row],[GOU 26/27]:[EF 26/27]])</f>
        <v>0</v>
      </c>
      <c r="AA271" s="147"/>
      <c r="AB271" s="147"/>
      <c r="AC271" s="147">
        <f>SUM(Table84[[#This Row],[GOU 27/28]:[EF 27/28]])</f>
        <v>0</v>
      </c>
      <c r="AD271" s="147"/>
      <c r="AE271" s="147"/>
      <c r="AF271" s="147">
        <f>SUM(Table84[[#This Row],[GOU 28/29]:[EF 28/29]])</f>
        <v>0</v>
      </c>
    </row>
    <row r="272" spans="1:32" s="148" customFormat="1" ht="60" hidden="1" x14ac:dyDescent="0.25">
      <c r="A272" s="149">
        <v>269</v>
      </c>
      <c r="B272" s="141" t="s">
        <v>218</v>
      </c>
      <c r="C272" s="142" t="s">
        <v>219</v>
      </c>
      <c r="D272" s="143" t="s">
        <v>242</v>
      </c>
      <c r="E272" s="142" t="s">
        <v>243</v>
      </c>
      <c r="F272" s="144">
        <v>1819</v>
      </c>
      <c r="G272" s="150" t="s">
        <v>2514</v>
      </c>
      <c r="H272" s="142" t="s">
        <v>36</v>
      </c>
      <c r="I272" s="146">
        <v>45474</v>
      </c>
      <c r="J272" s="146">
        <v>47299</v>
      </c>
      <c r="K272" s="147">
        <v>216.82</v>
      </c>
      <c r="L272" s="147"/>
      <c r="M272" s="147">
        <f>SUM(Table84[[#This Row],[G.O.U]:[External Financing (EF)]])</f>
        <v>216.82</v>
      </c>
      <c r="N272" s="147">
        <v>43.363999999999997</v>
      </c>
      <c r="O272" s="147"/>
      <c r="P272" s="147"/>
      <c r="Q272" s="147">
        <v>43.363999999999997</v>
      </c>
      <c r="R272" s="147"/>
      <c r="S272" s="147"/>
      <c r="T272" s="147">
        <f t="shared" si="4"/>
        <v>43.363999999999997</v>
      </c>
      <c r="U272" s="147"/>
      <c r="V272" s="147"/>
      <c r="W272" s="147">
        <f>SUM(Table84[[#This Row],[GOU 25/26]:[EF 25/26]])</f>
        <v>0</v>
      </c>
      <c r="X272" s="147"/>
      <c r="Y272" s="147"/>
      <c r="Z272" s="147">
        <f>SUM(Table84[[#This Row],[GOU 26/27]:[EF 26/27]])</f>
        <v>0</v>
      </c>
      <c r="AA272" s="147"/>
      <c r="AB272" s="147"/>
      <c r="AC272" s="147">
        <f>SUM(Table84[[#This Row],[GOU 27/28]:[EF 27/28]])</f>
        <v>0</v>
      </c>
      <c r="AD272" s="147"/>
      <c r="AE272" s="147"/>
      <c r="AF272" s="147">
        <f>SUM(Table84[[#This Row],[GOU 28/29]:[EF 28/29]])</f>
        <v>0</v>
      </c>
    </row>
    <row r="273" spans="1:32" s="148" customFormat="1" ht="60" hidden="1" x14ac:dyDescent="0.25">
      <c r="A273" s="140">
        <v>270</v>
      </c>
      <c r="B273" s="141" t="s">
        <v>218</v>
      </c>
      <c r="C273" s="142" t="s">
        <v>219</v>
      </c>
      <c r="D273" s="143" t="s">
        <v>242</v>
      </c>
      <c r="E273" s="142" t="s">
        <v>243</v>
      </c>
      <c r="F273" s="144">
        <v>1820</v>
      </c>
      <c r="G273" s="150" t="s">
        <v>2515</v>
      </c>
      <c r="H273" s="142" t="s">
        <v>36</v>
      </c>
      <c r="I273" s="146">
        <v>45474</v>
      </c>
      <c r="J273" s="146">
        <v>47299</v>
      </c>
      <c r="K273" s="147">
        <v>236.6</v>
      </c>
      <c r="L273" s="147"/>
      <c r="M273" s="147">
        <f>SUM(Table84[[#This Row],[G.O.U]:[External Financing (EF)]])</f>
        <v>236.6</v>
      </c>
      <c r="N273" s="147">
        <v>47.32</v>
      </c>
      <c r="O273" s="147"/>
      <c r="P273" s="147"/>
      <c r="Q273" s="147">
        <v>47.32</v>
      </c>
      <c r="R273" s="147"/>
      <c r="S273" s="147"/>
      <c r="T273" s="147">
        <f t="shared" si="4"/>
        <v>47.32</v>
      </c>
      <c r="U273" s="147"/>
      <c r="V273" s="147"/>
      <c r="W273" s="147">
        <f>SUM(Table84[[#This Row],[GOU 25/26]:[EF 25/26]])</f>
        <v>0</v>
      </c>
      <c r="X273" s="147"/>
      <c r="Y273" s="147"/>
      <c r="Z273" s="147">
        <f>SUM(Table84[[#This Row],[GOU 26/27]:[EF 26/27]])</f>
        <v>0</v>
      </c>
      <c r="AA273" s="147"/>
      <c r="AB273" s="147"/>
      <c r="AC273" s="147">
        <f>SUM(Table84[[#This Row],[GOU 27/28]:[EF 27/28]])</f>
        <v>0</v>
      </c>
      <c r="AD273" s="147"/>
      <c r="AE273" s="147"/>
      <c r="AF273" s="147">
        <f>SUM(Table84[[#This Row],[GOU 28/29]:[EF 28/29]])</f>
        <v>0</v>
      </c>
    </row>
    <row r="274" spans="1:32" s="148" customFormat="1" ht="60" hidden="1" x14ac:dyDescent="0.25">
      <c r="A274" s="149">
        <v>271</v>
      </c>
      <c r="B274" s="141" t="s">
        <v>218</v>
      </c>
      <c r="C274" s="142" t="s">
        <v>219</v>
      </c>
      <c r="D274" s="143" t="s">
        <v>242</v>
      </c>
      <c r="E274" s="142" t="s">
        <v>243</v>
      </c>
      <c r="F274" s="144">
        <v>1821</v>
      </c>
      <c r="G274" s="150" t="s">
        <v>2516</v>
      </c>
      <c r="H274" s="142" t="s">
        <v>36</v>
      </c>
      <c r="I274" s="146">
        <v>45474</v>
      </c>
      <c r="J274" s="146">
        <v>47299</v>
      </c>
      <c r="K274" s="147">
        <v>335.31200000000001</v>
      </c>
      <c r="L274" s="147"/>
      <c r="M274" s="147">
        <f>SUM(Table84[[#This Row],[G.O.U]:[External Financing (EF)]])</f>
        <v>335.31200000000001</v>
      </c>
      <c r="N274" s="147">
        <v>105.015</v>
      </c>
      <c r="O274" s="147"/>
      <c r="P274" s="147">
        <v>105.015</v>
      </c>
      <c r="Q274" s="147"/>
      <c r="R274" s="147"/>
      <c r="S274" s="147"/>
      <c r="T274" s="147">
        <f t="shared" si="4"/>
        <v>105.015</v>
      </c>
      <c r="U274" s="147"/>
      <c r="V274" s="147"/>
      <c r="W274" s="147">
        <f>SUM(Table84[[#This Row],[GOU 25/26]:[EF 25/26]])</f>
        <v>0</v>
      </c>
      <c r="X274" s="147"/>
      <c r="Y274" s="147"/>
      <c r="Z274" s="147">
        <f>SUM(Table84[[#This Row],[GOU 26/27]:[EF 26/27]])</f>
        <v>0</v>
      </c>
      <c r="AA274" s="147"/>
      <c r="AB274" s="147"/>
      <c r="AC274" s="147">
        <f>SUM(Table84[[#This Row],[GOU 27/28]:[EF 27/28]])</f>
        <v>0</v>
      </c>
      <c r="AD274" s="147"/>
      <c r="AE274" s="147"/>
      <c r="AF274" s="147">
        <f>SUM(Table84[[#This Row],[GOU 28/29]:[EF 28/29]])</f>
        <v>0</v>
      </c>
    </row>
    <row r="275" spans="1:32" s="148" customFormat="1" ht="60" hidden="1" x14ac:dyDescent="0.25">
      <c r="A275" s="140">
        <v>272</v>
      </c>
      <c r="B275" s="141" t="s">
        <v>218</v>
      </c>
      <c r="C275" s="142" t="s">
        <v>219</v>
      </c>
      <c r="D275" s="143" t="s">
        <v>242</v>
      </c>
      <c r="E275" s="142" t="s">
        <v>243</v>
      </c>
      <c r="F275" s="151">
        <v>1822</v>
      </c>
      <c r="G275" s="150" t="s">
        <v>2517</v>
      </c>
      <c r="H275" s="142" t="s">
        <v>36</v>
      </c>
      <c r="I275" s="146">
        <v>45474</v>
      </c>
      <c r="J275" s="146">
        <v>47299</v>
      </c>
      <c r="K275" s="147">
        <v>161.5</v>
      </c>
      <c r="L275" s="147"/>
      <c r="M275" s="147">
        <f>SUM(Table84[[#This Row],[G.O.U]:[External Financing (EF)]])</f>
        <v>161.5</v>
      </c>
      <c r="N275" s="147">
        <v>145.35</v>
      </c>
      <c r="O275" s="147"/>
      <c r="P275" s="147">
        <v>145.35</v>
      </c>
      <c r="Q275" s="147"/>
      <c r="R275" s="147"/>
      <c r="S275" s="147"/>
      <c r="T275" s="147">
        <f t="shared" si="4"/>
        <v>145.35</v>
      </c>
      <c r="U275" s="147"/>
      <c r="V275" s="147"/>
      <c r="W275" s="147">
        <f>SUM(Table84[[#This Row],[GOU 25/26]:[EF 25/26]])</f>
        <v>0</v>
      </c>
      <c r="X275" s="147"/>
      <c r="Y275" s="147"/>
      <c r="Z275" s="147">
        <f>SUM(Table84[[#This Row],[GOU 26/27]:[EF 26/27]])</f>
        <v>0</v>
      </c>
      <c r="AA275" s="147"/>
      <c r="AB275" s="147"/>
      <c r="AC275" s="147">
        <f>SUM(Table84[[#This Row],[GOU 27/28]:[EF 27/28]])</f>
        <v>0</v>
      </c>
      <c r="AD275" s="147"/>
      <c r="AE275" s="147"/>
      <c r="AF275" s="147">
        <f>SUM(Table84[[#This Row],[GOU 28/29]:[EF 28/29]])</f>
        <v>0</v>
      </c>
    </row>
    <row r="276" spans="1:32" s="148" customFormat="1" ht="60" hidden="1" x14ac:dyDescent="0.25">
      <c r="A276" s="149">
        <v>273</v>
      </c>
      <c r="B276" s="141" t="s">
        <v>218</v>
      </c>
      <c r="C276" s="142" t="s">
        <v>219</v>
      </c>
      <c r="D276" s="143" t="s">
        <v>242</v>
      </c>
      <c r="E276" s="142" t="s">
        <v>243</v>
      </c>
      <c r="F276" s="144">
        <v>1823</v>
      </c>
      <c r="G276" s="150" t="s">
        <v>2518</v>
      </c>
      <c r="H276" s="142" t="s">
        <v>36</v>
      </c>
      <c r="I276" s="146">
        <v>45474</v>
      </c>
      <c r="J276" s="146">
        <v>47299</v>
      </c>
      <c r="K276" s="147">
        <v>67.932000000000002</v>
      </c>
      <c r="L276" s="147"/>
      <c r="M276" s="147">
        <f>SUM(Table84[[#This Row],[G.O.U]:[External Financing (EF)]])</f>
        <v>67.932000000000002</v>
      </c>
      <c r="N276" s="147">
        <v>27.172999999999998</v>
      </c>
      <c r="O276" s="147"/>
      <c r="P276" s="147">
        <v>27.172999999999998</v>
      </c>
      <c r="Q276" s="147"/>
      <c r="R276" s="147"/>
      <c r="S276" s="147"/>
      <c r="T276" s="147">
        <f t="shared" si="4"/>
        <v>27.172999999999998</v>
      </c>
      <c r="U276" s="147"/>
      <c r="V276" s="147"/>
      <c r="W276" s="147">
        <f>SUM(Table84[[#This Row],[GOU 25/26]:[EF 25/26]])</f>
        <v>0</v>
      </c>
      <c r="X276" s="147"/>
      <c r="Y276" s="147"/>
      <c r="Z276" s="147">
        <f>SUM(Table84[[#This Row],[GOU 26/27]:[EF 26/27]])</f>
        <v>0</v>
      </c>
      <c r="AA276" s="147"/>
      <c r="AB276" s="147"/>
      <c r="AC276" s="147">
        <f>SUM(Table84[[#This Row],[GOU 27/28]:[EF 27/28]])</f>
        <v>0</v>
      </c>
      <c r="AD276" s="147"/>
      <c r="AE276" s="147"/>
      <c r="AF276" s="147">
        <f>SUM(Table84[[#This Row],[GOU 28/29]:[EF 28/29]])</f>
        <v>0</v>
      </c>
    </row>
    <row r="277" spans="1:32" s="148" customFormat="1" ht="75" hidden="1" x14ac:dyDescent="0.25">
      <c r="A277" s="140">
        <v>274</v>
      </c>
      <c r="B277" s="141" t="s">
        <v>218</v>
      </c>
      <c r="C277" s="142" t="s">
        <v>219</v>
      </c>
      <c r="D277" s="143" t="s">
        <v>242</v>
      </c>
      <c r="E277" s="142" t="s">
        <v>243</v>
      </c>
      <c r="F277" s="144">
        <v>1824</v>
      </c>
      <c r="G277" s="150" t="s">
        <v>2519</v>
      </c>
      <c r="H277" s="142" t="s">
        <v>36</v>
      </c>
      <c r="I277" s="146">
        <v>45474</v>
      </c>
      <c r="J277" s="146">
        <v>47299</v>
      </c>
      <c r="K277" s="147">
        <v>421.53500000000003</v>
      </c>
      <c r="L277" s="147"/>
      <c r="M277" s="147">
        <f>SUM(Table84[[#This Row],[G.O.U]:[External Financing (EF)]])</f>
        <v>421.53500000000003</v>
      </c>
      <c r="N277" s="147">
        <v>44.4</v>
      </c>
      <c r="O277" s="147"/>
      <c r="P277" s="147"/>
      <c r="Q277" s="147"/>
      <c r="R277" s="147">
        <v>44.4</v>
      </c>
      <c r="S277" s="147"/>
      <c r="T277" s="147">
        <f t="shared" si="4"/>
        <v>44.4</v>
      </c>
      <c r="U277" s="147"/>
      <c r="V277" s="147"/>
      <c r="W277" s="147">
        <f>SUM(Table84[[#This Row],[GOU 25/26]:[EF 25/26]])</f>
        <v>0</v>
      </c>
      <c r="X277" s="147"/>
      <c r="Y277" s="147"/>
      <c r="Z277" s="147">
        <f>SUM(Table84[[#This Row],[GOU 26/27]:[EF 26/27]])</f>
        <v>0</v>
      </c>
      <c r="AA277" s="147"/>
      <c r="AB277" s="147"/>
      <c r="AC277" s="147">
        <f>SUM(Table84[[#This Row],[GOU 27/28]:[EF 27/28]])</f>
        <v>0</v>
      </c>
      <c r="AD277" s="147"/>
      <c r="AE277" s="147"/>
      <c r="AF277" s="147">
        <f>SUM(Table84[[#This Row],[GOU 28/29]:[EF 28/29]])</f>
        <v>0</v>
      </c>
    </row>
    <row r="278" spans="1:32" s="148" customFormat="1" ht="105" hidden="1" x14ac:dyDescent="0.25">
      <c r="A278" s="149">
        <v>275</v>
      </c>
      <c r="B278" s="152" t="s">
        <v>293</v>
      </c>
      <c r="C278" s="150" t="s">
        <v>120</v>
      </c>
      <c r="D278" s="153" t="s">
        <v>49</v>
      </c>
      <c r="E278" s="150" t="s">
        <v>50</v>
      </c>
      <c r="F278" s="144">
        <v>1825</v>
      </c>
      <c r="G278" s="150" t="s">
        <v>2520</v>
      </c>
      <c r="H278" s="142" t="s">
        <v>36</v>
      </c>
      <c r="I278" s="146">
        <v>45474</v>
      </c>
      <c r="J278" s="146">
        <v>47299</v>
      </c>
      <c r="K278" s="147"/>
      <c r="L278" s="147">
        <v>306.786</v>
      </c>
      <c r="M278" s="147">
        <f>SUM(Table84[[#This Row],[G.O.U]:[External Financing (EF)]])</f>
        <v>306.786</v>
      </c>
      <c r="N278" s="147"/>
      <c r="O278" s="147"/>
      <c r="P278" s="147"/>
      <c r="Q278" s="147"/>
      <c r="R278" s="147"/>
      <c r="S278" s="147">
        <v>33.286999999999999</v>
      </c>
      <c r="T278" s="147">
        <f t="shared" si="4"/>
        <v>33.286999999999999</v>
      </c>
      <c r="U278" s="147"/>
      <c r="V278" s="147"/>
      <c r="W278" s="147">
        <f>SUM(Table84[[#This Row],[GOU 25/26]:[EF 25/26]])</f>
        <v>0</v>
      </c>
      <c r="X278" s="147"/>
      <c r="Y278" s="147"/>
      <c r="Z278" s="147">
        <f>SUM(Table84[[#This Row],[GOU 26/27]:[EF 26/27]])</f>
        <v>0</v>
      </c>
      <c r="AA278" s="147"/>
      <c r="AB278" s="147"/>
      <c r="AC278" s="147">
        <f>SUM(Table84[[#This Row],[GOU 27/28]:[EF 27/28]])</f>
        <v>0</v>
      </c>
      <c r="AD278" s="147"/>
      <c r="AE278" s="147"/>
      <c r="AF278" s="147">
        <f>SUM(Table84[[#This Row],[GOU 28/29]:[EF 28/29]])</f>
        <v>0</v>
      </c>
    </row>
    <row r="279" spans="1:32" s="148" customFormat="1" ht="105" hidden="1" x14ac:dyDescent="0.25">
      <c r="A279" s="140">
        <v>276</v>
      </c>
      <c r="B279" s="152" t="s">
        <v>293</v>
      </c>
      <c r="C279" s="150" t="s">
        <v>120</v>
      </c>
      <c r="D279" s="153" t="s">
        <v>49</v>
      </c>
      <c r="E279" s="150" t="s">
        <v>50</v>
      </c>
      <c r="F279" s="144">
        <v>1826</v>
      </c>
      <c r="G279" s="150" t="s">
        <v>2521</v>
      </c>
      <c r="H279" s="142" t="s">
        <v>36</v>
      </c>
      <c r="I279" s="146">
        <v>45474</v>
      </c>
      <c r="J279" s="146">
        <v>47299</v>
      </c>
      <c r="K279" s="147"/>
      <c r="L279" s="147">
        <v>240.38200000000001</v>
      </c>
      <c r="M279" s="147">
        <f>SUM(Table84[[#This Row],[G.O.U]:[External Financing (EF)]])</f>
        <v>240.38200000000001</v>
      </c>
      <c r="N279" s="147"/>
      <c r="O279" s="147"/>
      <c r="P279" s="147"/>
      <c r="Q279" s="147"/>
      <c r="R279" s="147"/>
      <c r="S279" s="147">
        <v>30.547000000000001</v>
      </c>
      <c r="T279" s="147">
        <f t="shared" si="4"/>
        <v>30.547000000000001</v>
      </c>
      <c r="U279" s="147"/>
      <c r="V279" s="147"/>
      <c r="W279" s="147">
        <f>SUM(Table84[[#This Row],[GOU 25/26]:[EF 25/26]])</f>
        <v>0</v>
      </c>
      <c r="X279" s="147"/>
      <c r="Y279" s="147"/>
      <c r="Z279" s="147">
        <f>SUM(Table84[[#This Row],[GOU 26/27]:[EF 26/27]])</f>
        <v>0</v>
      </c>
      <c r="AA279" s="147"/>
      <c r="AB279" s="147"/>
      <c r="AC279" s="147">
        <f>SUM(Table84[[#This Row],[GOU 27/28]:[EF 27/28]])</f>
        <v>0</v>
      </c>
      <c r="AD279" s="147"/>
      <c r="AE279" s="147"/>
      <c r="AF279" s="147">
        <f>SUM(Table84[[#This Row],[GOU 28/29]:[EF 28/29]])</f>
        <v>0</v>
      </c>
    </row>
    <row r="280" spans="1:32" s="148" customFormat="1" ht="45" hidden="1" x14ac:dyDescent="0.25">
      <c r="A280" s="149">
        <v>277</v>
      </c>
      <c r="B280" s="152" t="s">
        <v>202</v>
      </c>
      <c r="C280" s="150" t="s">
        <v>203</v>
      </c>
      <c r="D280" s="153" t="s">
        <v>77</v>
      </c>
      <c r="E280" s="150" t="s">
        <v>78</v>
      </c>
      <c r="F280" s="144">
        <v>1827</v>
      </c>
      <c r="G280" s="150" t="s">
        <v>2522</v>
      </c>
      <c r="H280" s="142" t="s">
        <v>36</v>
      </c>
      <c r="I280" s="146">
        <v>45474</v>
      </c>
      <c r="J280" s="146">
        <v>47299</v>
      </c>
      <c r="K280" s="147"/>
      <c r="L280" s="125">
        <v>437.76799999999997</v>
      </c>
      <c r="M280" s="147">
        <f>SUM(Table84[[#This Row],[G.O.U]:[External Financing (EF)]])</f>
        <v>437.76799999999997</v>
      </c>
      <c r="N280" s="147"/>
      <c r="O280" s="147"/>
      <c r="P280" s="147"/>
      <c r="Q280" s="147"/>
      <c r="R280" s="147"/>
      <c r="S280" s="147">
        <v>25.5</v>
      </c>
      <c r="T280" s="147">
        <f t="shared" si="4"/>
        <v>25.5</v>
      </c>
      <c r="U280" s="147"/>
      <c r="V280" s="147"/>
      <c r="W280" s="147">
        <f>SUM(Table84[[#This Row],[GOU 25/26]:[EF 25/26]])</f>
        <v>0</v>
      </c>
      <c r="X280" s="147"/>
      <c r="Y280" s="147"/>
      <c r="Z280" s="147">
        <f>SUM(Table84[[#This Row],[GOU 26/27]:[EF 26/27]])</f>
        <v>0</v>
      </c>
      <c r="AA280" s="147"/>
      <c r="AB280" s="147"/>
      <c r="AC280" s="147">
        <f>SUM(Table84[[#This Row],[GOU 27/28]:[EF 27/28]])</f>
        <v>0</v>
      </c>
      <c r="AD280" s="147"/>
      <c r="AE280" s="147"/>
      <c r="AF280" s="147">
        <f>SUM(Table84[[#This Row],[GOU 28/29]:[EF 28/29]])</f>
        <v>0</v>
      </c>
    </row>
    <row r="281" spans="1:32" s="148" customFormat="1" ht="45" hidden="1" x14ac:dyDescent="0.25">
      <c r="A281" s="140">
        <v>278</v>
      </c>
      <c r="B281" s="152" t="s">
        <v>202</v>
      </c>
      <c r="C281" s="150" t="s">
        <v>203</v>
      </c>
      <c r="D281" s="153" t="s">
        <v>77</v>
      </c>
      <c r="E281" s="150" t="s">
        <v>78</v>
      </c>
      <c r="F281" s="144">
        <v>1828</v>
      </c>
      <c r="G281" s="150" t="s">
        <v>2523</v>
      </c>
      <c r="H281" s="142" t="s">
        <v>36</v>
      </c>
      <c r="I281" s="146">
        <v>45474</v>
      </c>
      <c r="J281" s="146">
        <v>47299</v>
      </c>
      <c r="K281" s="147">
        <v>2060.8389999999999</v>
      </c>
      <c r="L281" s="147"/>
      <c r="M281" s="147">
        <f>SUM(Table84[[#This Row],[G.O.U]:[External Financing (EF)]])</f>
        <v>2060.8389999999999</v>
      </c>
      <c r="N281" s="147">
        <v>207.083</v>
      </c>
      <c r="O281" s="147"/>
      <c r="P281" s="147"/>
      <c r="Q281" s="147"/>
      <c r="R281" s="147">
        <v>207.083</v>
      </c>
      <c r="S281" s="147"/>
      <c r="T281" s="147">
        <f t="shared" si="4"/>
        <v>207.083</v>
      </c>
      <c r="U281" s="147"/>
      <c r="V281" s="147"/>
      <c r="W281" s="147">
        <f>SUM(Table84[[#This Row],[GOU 25/26]:[EF 25/26]])</f>
        <v>0</v>
      </c>
      <c r="X281" s="147"/>
      <c r="Y281" s="147"/>
      <c r="Z281" s="147">
        <f>SUM(Table84[[#This Row],[GOU 26/27]:[EF 26/27]])</f>
        <v>0</v>
      </c>
      <c r="AA281" s="147"/>
      <c r="AB281" s="147"/>
      <c r="AC281" s="147">
        <f>SUM(Table84[[#This Row],[GOU 27/28]:[EF 27/28]])</f>
        <v>0</v>
      </c>
      <c r="AD281" s="147"/>
      <c r="AE281" s="147"/>
      <c r="AF281" s="147">
        <f>SUM(Table84[[#This Row],[GOU 28/29]:[EF 28/29]])</f>
        <v>0</v>
      </c>
    </row>
    <row r="282" spans="1:32" s="133" customFormat="1" ht="93.75" customHeight="1" x14ac:dyDescent="0.25">
      <c r="A282" s="116">
        <v>279</v>
      </c>
      <c r="B282" s="126" t="s">
        <v>119</v>
      </c>
      <c r="C282" s="127" t="s">
        <v>120</v>
      </c>
      <c r="D282" s="128" t="s">
        <v>123</v>
      </c>
      <c r="E282" s="127" t="s">
        <v>124</v>
      </c>
      <c r="F282" s="129">
        <v>1829</v>
      </c>
      <c r="G282" s="127" t="s">
        <v>2524</v>
      </c>
      <c r="H282" s="130" t="s">
        <v>36</v>
      </c>
      <c r="I282" s="131">
        <v>45474</v>
      </c>
      <c r="J282" s="131">
        <v>47299</v>
      </c>
      <c r="K282" s="132">
        <v>88.944000000000003</v>
      </c>
      <c r="L282" s="132"/>
      <c r="M282" s="132">
        <f>SUM(Table84[[#This Row],[G.O.U]:[External Financing (EF)]])</f>
        <v>88.944000000000003</v>
      </c>
      <c r="N282" s="132">
        <v>13.866</v>
      </c>
      <c r="O282" s="132"/>
      <c r="P282" s="132"/>
      <c r="Q282" s="132"/>
      <c r="R282" s="132">
        <v>13.866</v>
      </c>
      <c r="S282" s="132"/>
      <c r="T282" s="132">
        <f t="shared" si="4"/>
        <v>13.866</v>
      </c>
      <c r="U282" s="132"/>
      <c r="V282" s="132"/>
      <c r="W282" s="132">
        <f>SUM(Table84[[#This Row],[GOU 25/26]:[EF 25/26]])</f>
        <v>0</v>
      </c>
      <c r="X282" s="132"/>
      <c r="Y282" s="132"/>
      <c r="Z282" s="132">
        <f>SUM(Table84[[#This Row],[GOU 26/27]:[EF 26/27]])</f>
        <v>0</v>
      </c>
      <c r="AA282" s="132"/>
      <c r="AB282" s="132"/>
      <c r="AC282" s="132">
        <f>SUM(Table84[[#This Row],[GOU 27/28]:[EF 27/28]])</f>
        <v>0</v>
      </c>
      <c r="AD282" s="132"/>
      <c r="AE282" s="132"/>
      <c r="AF282" s="132">
        <f>SUM(Table84[[#This Row],[GOU 28/29]:[EF 28/29]])</f>
        <v>0</v>
      </c>
    </row>
    <row r="283" spans="1:32" s="148" customFormat="1" ht="30" hidden="1" x14ac:dyDescent="0.25">
      <c r="A283" s="140">
        <v>280</v>
      </c>
      <c r="B283" s="152" t="s">
        <v>491</v>
      </c>
      <c r="C283" s="150" t="s">
        <v>492</v>
      </c>
      <c r="D283" s="153" t="s">
        <v>161</v>
      </c>
      <c r="E283" s="150" t="s">
        <v>2525</v>
      </c>
      <c r="F283" s="144">
        <v>1830</v>
      </c>
      <c r="G283" s="150" t="s">
        <v>2526</v>
      </c>
      <c r="H283" s="142" t="s">
        <v>36</v>
      </c>
      <c r="I283" s="146">
        <v>45474</v>
      </c>
      <c r="J283" s="146">
        <v>47299</v>
      </c>
      <c r="K283" s="147">
        <v>62.24</v>
      </c>
      <c r="L283" s="147"/>
      <c r="M283" s="147">
        <f>SUM(Table84[[#This Row],[G.O.U]:[External Financing (EF)]])</f>
        <v>62.24</v>
      </c>
      <c r="N283" s="147">
        <v>8.7509999999999994</v>
      </c>
      <c r="O283" s="147"/>
      <c r="P283" s="147"/>
      <c r="Q283" s="147"/>
      <c r="R283" s="147">
        <v>8.7509999999999994</v>
      </c>
      <c r="S283" s="147"/>
      <c r="T283" s="147">
        <f t="shared" si="4"/>
        <v>8.7509999999999994</v>
      </c>
      <c r="U283" s="147"/>
      <c r="V283" s="147"/>
      <c r="W283" s="147">
        <f>SUM(Table84[[#This Row],[GOU 25/26]:[EF 25/26]])</f>
        <v>0</v>
      </c>
      <c r="X283" s="147"/>
      <c r="Y283" s="147"/>
      <c r="Z283" s="147">
        <f>SUM(Table84[[#This Row],[GOU 26/27]:[EF 26/27]])</f>
        <v>0</v>
      </c>
      <c r="AA283" s="147"/>
      <c r="AB283" s="147"/>
      <c r="AC283" s="147">
        <f>SUM(Table84[[#This Row],[GOU 27/28]:[EF 27/28]])</f>
        <v>0</v>
      </c>
      <c r="AD283" s="147"/>
      <c r="AE283" s="147"/>
      <c r="AF283" s="147">
        <f>SUM(Table84[[#This Row],[GOU 28/29]:[EF 28/29]])</f>
        <v>0</v>
      </c>
    </row>
    <row r="284" spans="1:32" s="148" customFormat="1" ht="45" hidden="1" x14ac:dyDescent="0.25">
      <c r="A284" s="149">
        <v>281</v>
      </c>
      <c r="B284" s="152" t="s">
        <v>31</v>
      </c>
      <c r="C284" s="150" t="s">
        <v>32</v>
      </c>
      <c r="D284" s="153" t="s">
        <v>71</v>
      </c>
      <c r="E284" s="150" t="s">
        <v>72</v>
      </c>
      <c r="F284" s="144">
        <v>1831</v>
      </c>
      <c r="G284" s="150" t="s">
        <v>2527</v>
      </c>
      <c r="H284" s="142" t="s">
        <v>36</v>
      </c>
      <c r="I284" s="146">
        <v>45474</v>
      </c>
      <c r="J284" s="146">
        <v>47299</v>
      </c>
      <c r="K284" s="147">
        <v>332.45699999999999</v>
      </c>
      <c r="L284" s="147"/>
      <c r="M284" s="147">
        <f>SUM(Table84[[#This Row],[G.O.U]:[External Financing (EF)]])</f>
        <v>332.45699999999999</v>
      </c>
      <c r="N284" s="147">
        <v>31.312000000000001</v>
      </c>
      <c r="O284" s="147"/>
      <c r="P284" s="147"/>
      <c r="Q284" s="147"/>
      <c r="R284" s="147">
        <v>31.312000000000001</v>
      </c>
      <c r="S284" s="147"/>
      <c r="T284" s="147">
        <f t="shared" si="4"/>
        <v>31.312000000000001</v>
      </c>
      <c r="U284" s="147"/>
      <c r="V284" s="147"/>
      <c r="W284" s="147">
        <f>SUM(Table84[[#This Row],[GOU 25/26]:[EF 25/26]])</f>
        <v>0</v>
      </c>
      <c r="X284" s="147"/>
      <c r="Y284" s="147"/>
      <c r="Z284" s="147">
        <f>SUM(Table84[[#This Row],[GOU 26/27]:[EF 26/27]])</f>
        <v>0</v>
      </c>
      <c r="AA284" s="147"/>
      <c r="AB284" s="147"/>
      <c r="AC284" s="147">
        <f>SUM(Table84[[#This Row],[GOU 27/28]:[EF 27/28]])</f>
        <v>0</v>
      </c>
      <c r="AD284" s="147"/>
      <c r="AE284" s="147"/>
      <c r="AF284" s="147">
        <f>SUM(Table84[[#This Row],[GOU 28/29]:[EF 28/29]])</f>
        <v>0</v>
      </c>
    </row>
    <row r="285" spans="1:32" s="148" customFormat="1" ht="30" hidden="1" x14ac:dyDescent="0.25">
      <c r="A285" s="140">
        <v>282</v>
      </c>
      <c r="B285" s="152" t="s">
        <v>177</v>
      </c>
      <c r="C285" s="150" t="s">
        <v>2528</v>
      </c>
      <c r="D285" s="153" t="s">
        <v>2529</v>
      </c>
      <c r="E285" s="150" t="s">
        <v>2530</v>
      </c>
      <c r="F285" s="144">
        <v>1832</v>
      </c>
      <c r="G285" s="150" t="s">
        <v>2531</v>
      </c>
      <c r="H285" s="150" t="s">
        <v>39</v>
      </c>
      <c r="I285" s="146">
        <v>45474</v>
      </c>
      <c r="J285" s="146">
        <v>47299</v>
      </c>
      <c r="K285" s="154">
        <v>0.80200000000000005</v>
      </c>
      <c r="L285" s="154"/>
      <c r="M285" s="154">
        <f>SUM(Table84[[#This Row],[G.O.U]:[External Financing (EF)]])</f>
        <v>0.80200000000000005</v>
      </c>
      <c r="N285" s="154">
        <v>0.59699999999999998</v>
      </c>
      <c r="O285" s="154"/>
      <c r="P285" s="154"/>
      <c r="Q285" s="154"/>
      <c r="R285" s="154">
        <v>0.59699999999999998</v>
      </c>
      <c r="S285" s="154"/>
      <c r="T285" s="154">
        <f t="shared" si="4"/>
        <v>0.59699999999999998</v>
      </c>
      <c r="U285" s="154"/>
      <c r="V285" s="154"/>
      <c r="W285" s="154">
        <f>SUM(Table84[[#This Row],[GOU 25/26]:[EF 25/26]])</f>
        <v>0</v>
      </c>
      <c r="X285" s="154"/>
      <c r="Y285" s="154"/>
      <c r="Z285" s="154">
        <f>SUM(Table84[[#This Row],[GOU 26/27]:[EF 26/27]])</f>
        <v>0</v>
      </c>
      <c r="AA285" s="154"/>
      <c r="AB285" s="154"/>
      <c r="AC285" s="154">
        <f>SUM(Table84[[#This Row],[GOU 27/28]:[EF 27/28]])</f>
        <v>0</v>
      </c>
      <c r="AD285" s="154"/>
      <c r="AE285" s="154"/>
      <c r="AF285" s="154">
        <f>SUM(Table84[[#This Row],[GOU 28/29]:[EF 28/29]])</f>
        <v>0</v>
      </c>
    </row>
    <row r="286" spans="1:32" ht="30" hidden="1" x14ac:dyDescent="0.25">
      <c r="A286" s="74">
        <v>283</v>
      </c>
      <c r="B286" s="117" t="s">
        <v>293</v>
      </c>
      <c r="C286" s="118" t="s">
        <v>294</v>
      </c>
      <c r="D286" s="119" t="s">
        <v>321</v>
      </c>
      <c r="E286" s="118" t="s">
        <v>322</v>
      </c>
      <c r="F286" s="119" t="s">
        <v>1935</v>
      </c>
      <c r="G286" s="118" t="s">
        <v>1936</v>
      </c>
      <c r="H286" s="118" t="s">
        <v>36</v>
      </c>
      <c r="I286" s="120">
        <v>42011</v>
      </c>
      <c r="J286" s="120">
        <v>46203</v>
      </c>
      <c r="K286" s="114">
        <v>118</v>
      </c>
      <c r="L286" s="114"/>
      <c r="M286" s="114">
        <v>118</v>
      </c>
      <c r="N286" s="135">
        <v>45.8</v>
      </c>
      <c r="O286" s="114"/>
      <c r="P286" s="114">
        <v>22.9</v>
      </c>
      <c r="Q286" s="114">
        <v>22.9</v>
      </c>
      <c r="R286" s="114"/>
      <c r="S286" s="114">
        <v>22.9</v>
      </c>
      <c r="T286" s="134">
        <v>22.9</v>
      </c>
      <c r="U286" s="114"/>
      <c r="V286" s="114"/>
      <c r="W286" s="114">
        <v>0</v>
      </c>
      <c r="X286" s="114"/>
      <c r="Y286" s="114"/>
      <c r="Z286" s="114">
        <v>0</v>
      </c>
      <c r="AA286" s="114"/>
      <c r="AB286" s="114"/>
      <c r="AC286" s="114">
        <v>0</v>
      </c>
      <c r="AD286" s="114"/>
      <c r="AE286" s="114"/>
      <c r="AF286" s="114">
        <f>SUM(Table84[[#This Row],[GOU 28/29]:[EF 28/29]])</f>
        <v>0</v>
      </c>
    </row>
    <row r="287" spans="1:32" ht="30" hidden="1" x14ac:dyDescent="0.25">
      <c r="A287" s="116">
        <v>284</v>
      </c>
      <c r="B287" s="75" t="s">
        <v>491</v>
      </c>
      <c r="C287" s="76" t="s">
        <v>492</v>
      </c>
      <c r="D287" s="77" t="s">
        <v>574</v>
      </c>
      <c r="E287" s="76" t="s">
        <v>575</v>
      </c>
      <c r="F287" s="77" t="s">
        <v>1693</v>
      </c>
      <c r="G287" s="76" t="s">
        <v>1694</v>
      </c>
      <c r="H287" s="76" t="s">
        <v>36</v>
      </c>
      <c r="I287" s="78">
        <v>40360</v>
      </c>
      <c r="J287" s="78">
        <v>45838</v>
      </c>
      <c r="K287" s="79">
        <v>2808</v>
      </c>
      <c r="L287" s="79"/>
      <c r="M287" s="79">
        <v>2808</v>
      </c>
      <c r="N287" s="79">
        <v>63</v>
      </c>
      <c r="O287" s="79"/>
      <c r="P287" s="79">
        <v>0</v>
      </c>
      <c r="Q287" s="79">
        <v>63</v>
      </c>
      <c r="R287" s="79"/>
      <c r="S287" s="79"/>
      <c r="T287" s="124">
        <v>0</v>
      </c>
      <c r="U287" s="79"/>
      <c r="V287" s="79"/>
      <c r="W287" s="79">
        <v>0</v>
      </c>
      <c r="X287" s="79"/>
      <c r="Y287" s="79"/>
      <c r="Z287" s="79">
        <v>0</v>
      </c>
      <c r="AA287" s="79"/>
      <c r="AB287" s="79"/>
      <c r="AC287" s="79">
        <v>0</v>
      </c>
      <c r="AD287" s="79"/>
      <c r="AE287" s="79"/>
      <c r="AF287" s="79">
        <f>SUM(Table84[[#This Row],[GOU 28/29]:[EF 28/29]])</f>
        <v>0</v>
      </c>
    </row>
    <row r="288" spans="1:32" ht="45" hidden="1" x14ac:dyDescent="0.25">
      <c r="A288" s="74">
        <v>285</v>
      </c>
      <c r="B288" s="117" t="s">
        <v>202</v>
      </c>
      <c r="C288" s="118" t="s">
        <v>203</v>
      </c>
      <c r="D288" s="119" t="s">
        <v>77</v>
      </c>
      <c r="E288" s="118" t="s">
        <v>78</v>
      </c>
      <c r="F288" s="119" t="s">
        <v>1995</v>
      </c>
      <c r="G288" s="118" t="s">
        <v>1996</v>
      </c>
      <c r="H288" s="118" t="s">
        <v>36</v>
      </c>
      <c r="I288" s="120" t="s">
        <v>2418</v>
      </c>
      <c r="J288" s="120">
        <v>45838</v>
      </c>
      <c r="K288" s="114">
        <v>837</v>
      </c>
      <c r="L288" s="114"/>
      <c r="M288" s="114">
        <v>837</v>
      </c>
      <c r="N288" s="135">
        <v>103.5</v>
      </c>
      <c r="O288" s="114">
        <v>1.5</v>
      </c>
      <c r="P288" s="114"/>
      <c r="Q288" s="114">
        <v>102</v>
      </c>
      <c r="R288" s="114"/>
      <c r="S288" s="114"/>
      <c r="T288" s="134">
        <v>0</v>
      </c>
      <c r="U288" s="114"/>
      <c r="V288" s="114"/>
      <c r="W288" s="114">
        <v>0</v>
      </c>
      <c r="X288" s="114"/>
      <c r="Y288" s="114"/>
      <c r="Z288" s="114">
        <v>0</v>
      </c>
      <c r="AA288" s="114"/>
      <c r="AB288" s="114"/>
      <c r="AC288" s="114">
        <v>0</v>
      </c>
      <c r="AD288" s="114"/>
      <c r="AE288" s="114"/>
      <c r="AF288" s="114">
        <f>SUM(Table84[[#This Row],[GOU 28/29]:[EF 28/29]])</f>
        <v>0</v>
      </c>
    </row>
    <row r="289" spans="1:32" ht="45" hidden="1" x14ac:dyDescent="0.25">
      <c r="A289" s="74">
        <v>286</v>
      </c>
      <c r="B289" s="75" t="s">
        <v>202</v>
      </c>
      <c r="C289" s="76" t="s">
        <v>203</v>
      </c>
      <c r="D289" s="77" t="s">
        <v>77</v>
      </c>
      <c r="E289" s="76" t="s">
        <v>78</v>
      </c>
      <c r="F289" s="77">
        <v>1800</v>
      </c>
      <c r="G289" s="76" t="s">
        <v>757</v>
      </c>
      <c r="H289" s="76" t="s">
        <v>36</v>
      </c>
      <c r="I289" s="78">
        <v>44933</v>
      </c>
      <c r="J289" s="78" t="s">
        <v>759</v>
      </c>
      <c r="K289" s="79">
        <v>74.5</v>
      </c>
      <c r="L289" s="79"/>
      <c r="M289" s="79">
        <v>74.5</v>
      </c>
      <c r="N289" s="123">
        <v>42.6</v>
      </c>
      <c r="O289" s="79"/>
      <c r="P289" s="79">
        <v>0</v>
      </c>
      <c r="Q289" s="79">
        <v>10.8</v>
      </c>
      <c r="R289" s="79">
        <v>31.8</v>
      </c>
      <c r="S289" s="79">
        <v>0</v>
      </c>
      <c r="T289" s="124">
        <v>31.8</v>
      </c>
      <c r="U289" s="79">
        <v>31.95</v>
      </c>
      <c r="V289" s="79">
        <v>0</v>
      </c>
      <c r="W289" s="79">
        <v>31.95</v>
      </c>
      <c r="X289" s="79">
        <v>0</v>
      </c>
      <c r="Y289" s="79">
        <v>0</v>
      </c>
      <c r="Z289" s="79">
        <v>0</v>
      </c>
      <c r="AA289" s="79"/>
      <c r="AB289" s="79"/>
      <c r="AC289" s="79">
        <v>0</v>
      </c>
      <c r="AD289" s="79"/>
      <c r="AE289" s="79"/>
      <c r="AF289" s="79">
        <f>SUM(Table84[[#This Row],[GOU 28/29]:[EF 28/29]])</f>
        <v>0</v>
      </c>
    </row>
    <row r="290" spans="1:32" ht="30" hidden="1" x14ac:dyDescent="0.25">
      <c r="A290" s="116">
        <v>287</v>
      </c>
      <c r="B290" s="75" t="s">
        <v>177</v>
      </c>
      <c r="C290" s="76" t="s">
        <v>178</v>
      </c>
      <c r="D290" s="77" t="s">
        <v>179</v>
      </c>
      <c r="E290" s="76" t="s">
        <v>180</v>
      </c>
      <c r="F290" s="77" t="s">
        <v>963</v>
      </c>
      <c r="G290" s="76" t="s">
        <v>964</v>
      </c>
      <c r="H290" s="76" t="s">
        <v>181</v>
      </c>
      <c r="I290" s="78">
        <v>41821</v>
      </c>
      <c r="J290" s="78">
        <v>45838</v>
      </c>
      <c r="K290" s="79">
        <v>170.3</v>
      </c>
      <c r="L290" s="79"/>
      <c r="M290" s="79">
        <v>170.3</v>
      </c>
      <c r="N290" s="136">
        <v>22.6</v>
      </c>
      <c r="O290" s="79"/>
      <c r="P290" s="79">
        <v>11.3</v>
      </c>
      <c r="Q290" s="79">
        <v>11.3</v>
      </c>
      <c r="R290" s="79"/>
      <c r="S290" s="79"/>
      <c r="T290" s="124">
        <v>0</v>
      </c>
      <c r="U290" s="79"/>
      <c r="V290" s="79"/>
      <c r="W290" s="79">
        <v>0</v>
      </c>
      <c r="X290" s="79"/>
      <c r="Y290" s="79"/>
      <c r="Z290" s="79">
        <v>0</v>
      </c>
      <c r="AA290" s="79"/>
      <c r="AB290" s="79"/>
      <c r="AC290" s="79">
        <v>0</v>
      </c>
      <c r="AD290" s="79"/>
      <c r="AE290" s="79"/>
      <c r="AF290" s="79">
        <f>SUM(Table84[[#This Row],[GOU 28/29]:[EF 28/29]])</f>
        <v>0</v>
      </c>
    </row>
    <row r="291" spans="1:32" ht="45" x14ac:dyDescent="0.25">
      <c r="A291" s="74">
        <v>288</v>
      </c>
      <c r="B291" s="117" t="s">
        <v>275</v>
      </c>
      <c r="C291" s="118" t="s">
        <v>276</v>
      </c>
      <c r="D291" s="119" t="s">
        <v>123</v>
      </c>
      <c r="E291" s="118" t="s">
        <v>124</v>
      </c>
      <c r="F291" s="119" t="s">
        <v>963</v>
      </c>
      <c r="G291" s="118" t="s">
        <v>964</v>
      </c>
      <c r="H291" s="118" t="s">
        <v>36</v>
      </c>
      <c r="I291" s="120">
        <v>43647</v>
      </c>
      <c r="J291" s="120">
        <v>45838</v>
      </c>
      <c r="K291" s="114">
        <v>170.3</v>
      </c>
      <c r="L291" s="114"/>
      <c r="M291" s="114">
        <v>170.3</v>
      </c>
      <c r="N291" s="137">
        <v>90.8</v>
      </c>
      <c r="O291" s="114"/>
      <c r="P291" s="114">
        <v>45.4</v>
      </c>
      <c r="Q291" s="114">
        <v>45.4</v>
      </c>
      <c r="R291" s="114"/>
      <c r="S291" s="114"/>
      <c r="T291" s="134">
        <v>0</v>
      </c>
      <c r="U291" s="114"/>
      <c r="V291" s="114"/>
      <c r="W291" s="114">
        <v>0</v>
      </c>
      <c r="X291" s="114"/>
      <c r="Y291" s="114"/>
      <c r="Z291" s="114">
        <v>0</v>
      </c>
      <c r="AA291" s="114"/>
      <c r="AB291" s="114"/>
      <c r="AC291" s="114">
        <v>0</v>
      </c>
      <c r="AD291" s="114"/>
      <c r="AE291" s="114"/>
      <c r="AF291" s="114">
        <f>SUM(Table84[[#This Row],[GOU 28/29]:[EF 28/29]])</f>
        <v>0</v>
      </c>
    </row>
    <row r="292" spans="1:32" ht="30" hidden="1" x14ac:dyDescent="0.25">
      <c r="A292" s="74">
        <v>289</v>
      </c>
      <c r="B292" s="117" t="s">
        <v>491</v>
      </c>
      <c r="C292" s="118" t="s">
        <v>492</v>
      </c>
      <c r="D292" s="119" t="s">
        <v>529</v>
      </c>
      <c r="E292" s="118" t="s">
        <v>530</v>
      </c>
      <c r="F292" s="119" t="s">
        <v>2292</v>
      </c>
      <c r="G292" s="118" t="s">
        <v>2293</v>
      </c>
      <c r="H292" s="118" t="s">
        <v>36</v>
      </c>
      <c r="I292" s="120">
        <v>43282</v>
      </c>
      <c r="J292" s="120" t="s">
        <v>83</v>
      </c>
      <c r="K292" s="114">
        <v>107.9</v>
      </c>
      <c r="L292" s="114"/>
      <c r="M292" s="114">
        <v>107.9</v>
      </c>
      <c r="N292" s="114">
        <v>51.789000000000001</v>
      </c>
      <c r="O292" s="114"/>
      <c r="P292" s="114"/>
      <c r="Q292" s="114">
        <v>51.789000000000001</v>
      </c>
      <c r="R292" s="114"/>
      <c r="S292" s="114"/>
      <c r="T292" s="134">
        <v>0</v>
      </c>
      <c r="U292" s="114"/>
      <c r="V292" s="114"/>
      <c r="W292" s="114">
        <v>0</v>
      </c>
      <c r="X292" s="114"/>
      <c r="Y292" s="114"/>
      <c r="Z292" s="114">
        <v>0</v>
      </c>
      <c r="AA292" s="114"/>
      <c r="AB292" s="114"/>
      <c r="AC292" s="114">
        <v>0</v>
      </c>
      <c r="AD292" s="114"/>
      <c r="AE292" s="114"/>
      <c r="AF292" s="114">
        <f>SUM(Table84[[#This Row],[GOU 28/29]:[EF 28/29]])</f>
        <v>0</v>
      </c>
    </row>
    <row r="293" spans="1:32" ht="60" hidden="1" x14ac:dyDescent="0.25">
      <c r="A293" s="116">
        <v>290</v>
      </c>
      <c r="B293" s="75" t="s">
        <v>218</v>
      </c>
      <c r="C293" s="76" t="s">
        <v>219</v>
      </c>
      <c r="D293" s="77" t="s">
        <v>220</v>
      </c>
      <c r="E293" s="76" t="s">
        <v>221</v>
      </c>
      <c r="F293" s="77" t="s">
        <v>1283</v>
      </c>
      <c r="G293" s="76" t="s">
        <v>1284</v>
      </c>
      <c r="H293" s="76" t="s">
        <v>36</v>
      </c>
      <c r="I293" s="78">
        <v>42917</v>
      </c>
      <c r="J293" s="78">
        <v>45838</v>
      </c>
      <c r="K293" s="79">
        <v>428</v>
      </c>
      <c r="L293" s="79"/>
      <c r="M293" s="79">
        <v>428</v>
      </c>
      <c r="N293" s="79">
        <v>205.995</v>
      </c>
      <c r="O293" s="79"/>
      <c r="P293" s="79"/>
      <c r="Q293" s="79">
        <v>205.995</v>
      </c>
      <c r="R293" s="79"/>
      <c r="S293" s="79"/>
      <c r="T293" s="124">
        <v>0</v>
      </c>
      <c r="U293" s="79"/>
      <c r="V293" s="79"/>
      <c r="W293" s="79">
        <v>0</v>
      </c>
      <c r="X293" s="79"/>
      <c r="Y293" s="79"/>
      <c r="Z293" s="79">
        <v>0</v>
      </c>
      <c r="AA293" s="79"/>
      <c r="AB293" s="79"/>
      <c r="AC293" s="79">
        <v>0</v>
      </c>
      <c r="AD293" s="79"/>
      <c r="AE293" s="79"/>
      <c r="AF293" s="79">
        <f>SUM(Table84[[#This Row],[GOU 28/29]:[EF 28/29]])</f>
        <v>0</v>
      </c>
    </row>
    <row r="294" spans="1:32" ht="60" hidden="1" x14ac:dyDescent="0.25">
      <c r="A294" s="74">
        <v>291</v>
      </c>
      <c r="B294" s="75" t="s">
        <v>218</v>
      </c>
      <c r="C294" s="76" t="s">
        <v>219</v>
      </c>
      <c r="D294" s="77" t="s">
        <v>220</v>
      </c>
      <c r="E294" s="76" t="s">
        <v>221</v>
      </c>
      <c r="F294" s="77" t="s">
        <v>1981</v>
      </c>
      <c r="G294" s="76" t="s">
        <v>1982</v>
      </c>
      <c r="H294" s="76" t="s">
        <v>36</v>
      </c>
      <c r="I294" s="78">
        <v>41456</v>
      </c>
      <c r="J294" s="78">
        <v>45838</v>
      </c>
      <c r="K294" s="79">
        <v>220</v>
      </c>
      <c r="L294" s="79"/>
      <c r="M294" s="79">
        <v>220</v>
      </c>
      <c r="N294" s="123">
        <v>22.1</v>
      </c>
      <c r="O294" s="79"/>
      <c r="P294" s="79">
        <v>9.8000000000000007</v>
      </c>
      <c r="Q294" s="79">
        <v>12.3</v>
      </c>
      <c r="R294" s="79"/>
      <c r="S294" s="79"/>
      <c r="T294" s="124">
        <v>0</v>
      </c>
      <c r="U294" s="79"/>
      <c r="V294" s="79"/>
      <c r="W294" s="79">
        <v>0</v>
      </c>
      <c r="X294" s="79"/>
      <c r="Y294" s="79"/>
      <c r="Z294" s="79">
        <v>0</v>
      </c>
      <c r="AA294" s="79"/>
      <c r="AB294" s="79"/>
      <c r="AC294" s="79">
        <v>0</v>
      </c>
      <c r="AD294" s="79"/>
      <c r="AE294" s="79"/>
      <c r="AF294" s="79">
        <f>SUM(Table84[[#This Row],[GOU 28/29]:[EF 28/29]])</f>
        <v>0</v>
      </c>
    </row>
    <row r="295" spans="1:32" ht="30" hidden="1" x14ac:dyDescent="0.25">
      <c r="A295" s="74">
        <v>292</v>
      </c>
      <c r="B295" s="75" t="s">
        <v>293</v>
      </c>
      <c r="C295" s="76" t="s">
        <v>294</v>
      </c>
      <c r="D295" s="77" t="s">
        <v>295</v>
      </c>
      <c r="E295" s="76" t="s">
        <v>296</v>
      </c>
      <c r="F295" s="77" t="s">
        <v>2001</v>
      </c>
      <c r="G295" s="76" t="s">
        <v>2002</v>
      </c>
      <c r="H295" s="76" t="s">
        <v>36</v>
      </c>
      <c r="I295" s="78">
        <v>44013</v>
      </c>
      <c r="J295" s="78">
        <v>45838</v>
      </c>
      <c r="K295" s="79">
        <v>50</v>
      </c>
      <c r="L295" s="79"/>
      <c r="M295" s="79">
        <v>50</v>
      </c>
      <c r="N295" s="79">
        <v>22.7</v>
      </c>
      <c r="O295" s="79"/>
      <c r="P295" s="79">
        <v>0</v>
      </c>
      <c r="Q295" s="79">
        <v>22.7</v>
      </c>
      <c r="R295" s="79"/>
      <c r="S295" s="79"/>
      <c r="T295" s="124">
        <v>0</v>
      </c>
      <c r="U295" s="79"/>
      <c r="V295" s="79"/>
      <c r="W295" s="79">
        <v>0</v>
      </c>
      <c r="X295" s="79"/>
      <c r="Y295" s="79"/>
      <c r="Z295" s="79">
        <v>0</v>
      </c>
      <c r="AA295" s="79"/>
      <c r="AB295" s="79"/>
      <c r="AC295" s="79">
        <v>0</v>
      </c>
      <c r="AD295" s="79"/>
      <c r="AE295" s="79"/>
      <c r="AF295" s="79">
        <f>SUM(Table84[[#This Row],[GOU 28/29]:[EF 28/29]])</f>
        <v>0</v>
      </c>
    </row>
    <row r="296" spans="1:32" ht="45" hidden="1" x14ac:dyDescent="0.25">
      <c r="A296" s="116">
        <v>293</v>
      </c>
      <c r="B296" s="117" t="s">
        <v>31</v>
      </c>
      <c r="C296" s="118" t="s">
        <v>32</v>
      </c>
      <c r="D296" s="119" t="s">
        <v>49</v>
      </c>
      <c r="E296" s="118" t="s">
        <v>50</v>
      </c>
      <c r="F296" s="119" t="s">
        <v>1411</v>
      </c>
      <c r="G296" s="118" t="s">
        <v>1412</v>
      </c>
      <c r="H296" s="118" t="s">
        <v>36</v>
      </c>
      <c r="I296" s="120">
        <v>43647</v>
      </c>
      <c r="J296" s="120">
        <v>45838</v>
      </c>
      <c r="K296" s="114">
        <v>96.8</v>
      </c>
      <c r="L296" s="114"/>
      <c r="M296" s="114">
        <v>96.8</v>
      </c>
      <c r="N296" s="135">
        <v>19.100000000000001</v>
      </c>
      <c r="O296" s="114"/>
      <c r="P296" s="114">
        <v>8</v>
      </c>
      <c r="Q296" s="114">
        <v>11.11</v>
      </c>
      <c r="R296" s="114"/>
      <c r="S296" s="114"/>
      <c r="T296" s="134">
        <v>0</v>
      </c>
      <c r="U296" s="114"/>
      <c r="V296" s="114"/>
      <c r="W296" s="114">
        <v>0</v>
      </c>
      <c r="X296" s="114"/>
      <c r="Y296" s="114"/>
      <c r="Z296" s="114">
        <v>0</v>
      </c>
      <c r="AA296" s="114"/>
      <c r="AB296" s="114"/>
      <c r="AC296" s="114">
        <v>0</v>
      </c>
      <c r="AD296" s="114"/>
      <c r="AE296" s="114"/>
      <c r="AF296" s="114">
        <f>SUM(Table84[[#This Row],[GOU 28/29]:[EF 28/29]])</f>
        <v>0</v>
      </c>
    </row>
    <row r="297" spans="1:32" ht="30" hidden="1" x14ac:dyDescent="0.25">
      <c r="A297" s="74">
        <v>294</v>
      </c>
      <c r="B297" s="117" t="s">
        <v>491</v>
      </c>
      <c r="C297" s="118" t="s">
        <v>492</v>
      </c>
      <c r="D297" s="119" t="s">
        <v>561</v>
      </c>
      <c r="E297" s="118" t="s">
        <v>562</v>
      </c>
      <c r="F297" s="119" t="s">
        <v>563</v>
      </c>
      <c r="G297" s="118" t="s">
        <v>2233</v>
      </c>
      <c r="H297" s="118" t="s">
        <v>36</v>
      </c>
      <c r="I297" s="120">
        <v>42917</v>
      </c>
      <c r="J297" s="120" t="s">
        <v>2471</v>
      </c>
      <c r="K297" s="114">
        <v>47.27</v>
      </c>
      <c r="L297" s="114"/>
      <c r="M297" s="114">
        <v>47.27</v>
      </c>
      <c r="N297" s="135">
        <v>37.6</v>
      </c>
      <c r="O297" s="114"/>
      <c r="P297" s="114">
        <v>0</v>
      </c>
      <c r="Q297" s="114">
        <v>18.8</v>
      </c>
      <c r="R297" s="114">
        <v>18.8</v>
      </c>
      <c r="S297" s="114"/>
      <c r="T297" s="134">
        <v>18.8</v>
      </c>
      <c r="U297" s="114"/>
      <c r="V297" s="114"/>
      <c r="W297" s="114">
        <v>0</v>
      </c>
      <c r="X297" s="114"/>
      <c r="Y297" s="114"/>
      <c r="Z297" s="114">
        <v>0</v>
      </c>
      <c r="AA297" s="114"/>
      <c r="AB297" s="114"/>
      <c r="AC297" s="114">
        <v>0</v>
      </c>
      <c r="AD297" s="114"/>
      <c r="AE297" s="114"/>
      <c r="AF297" s="114">
        <f>SUM(Table84[[#This Row],[GOU 28/29]:[EF 28/29]])</f>
        <v>0</v>
      </c>
    </row>
    <row r="298" spans="1:32" ht="30" hidden="1" x14ac:dyDescent="0.25">
      <c r="A298" s="74">
        <v>295</v>
      </c>
      <c r="B298" s="117" t="s">
        <v>293</v>
      </c>
      <c r="C298" s="118" t="s">
        <v>294</v>
      </c>
      <c r="D298" s="119" t="s">
        <v>305</v>
      </c>
      <c r="E298" s="118" t="s">
        <v>306</v>
      </c>
      <c r="F298" s="119" t="s">
        <v>1245</v>
      </c>
      <c r="G298" s="118" t="s">
        <v>1246</v>
      </c>
      <c r="H298" s="118" t="s">
        <v>36</v>
      </c>
      <c r="I298" s="120">
        <v>42742</v>
      </c>
      <c r="J298" s="120">
        <v>46934</v>
      </c>
      <c r="K298" s="114">
        <v>152</v>
      </c>
      <c r="L298" s="114"/>
      <c r="M298" s="114">
        <v>152</v>
      </c>
      <c r="N298" s="135">
        <v>444.4</v>
      </c>
      <c r="O298" s="114"/>
      <c r="P298" s="114">
        <v>201.7</v>
      </c>
      <c r="Q298" s="114">
        <v>216.79999999999998</v>
      </c>
      <c r="R298" s="114">
        <v>25.9</v>
      </c>
      <c r="S298" s="114">
        <v>218.1</v>
      </c>
      <c r="T298" s="134">
        <v>244</v>
      </c>
      <c r="U298" s="114">
        <v>27.2</v>
      </c>
      <c r="V298" s="114">
        <v>225.6</v>
      </c>
      <c r="W298" s="114">
        <v>252.79999999999998</v>
      </c>
      <c r="X298" s="114">
        <v>28.2</v>
      </c>
      <c r="Y298" s="114">
        <v>232.8</v>
      </c>
      <c r="Z298" s="114">
        <v>261</v>
      </c>
      <c r="AA298" s="114"/>
      <c r="AB298" s="114"/>
      <c r="AC298" s="114">
        <v>0</v>
      </c>
      <c r="AD298" s="114"/>
      <c r="AE298" s="114"/>
      <c r="AF298" s="114">
        <f>SUM(Table84[[#This Row],[GOU 28/29]:[EF 28/29]])</f>
        <v>0</v>
      </c>
    </row>
    <row r="299" spans="1:32" ht="30" hidden="1" x14ac:dyDescent="0.25">
      <c r="A299" s="116">
        <v>296</v>
      </c>
      <c r="B299" s="117" t="s">
        <v>293</v>
      </c>
      <c r="C299" s="118" t="s">
        <v>294</v>
      </c>
      <c r="D299" s="119" t="s">
        <v>305</v>
      </c>
      <c r="E299" s="118" t="s">
        <v>306</v>
      </c>
      <c r="F299" s="119" t="s">
        <v>1243</v>
      </c>
      <c r="G299" s="118" t="s">
        <v>1244</v>
      </c>
      <c r="H299" s="118" t="s">
        <v>36</v>
      </c>
      <c r="I299" s="120">
        <v>40366</v>
      </c>
      <c r="J299" s="120">
        <v>46568</v>
      </c>
      <c r="K299" s="114">
        <v>209</v>
      </c>
      <c r="L299" s="114"/>
      <c r="M299" s="114">
        <v>209</v>
      </c>
      <c r="N299" s="135">
        <v>1554.8</v>
      </c>
      <c r="O299" s="114" t="s">
        <v>2495</v>
      </c>
      <c r="P299" s="114">
        <v>770.6</v>
      </c>
      <c r="Q299" s="114">
        <v>777.4</v>
      </c>
      <c r="R299" s="114">
        <v>6.8</v>
      </c>
      <c r="S299" s="114">
        <v>685.7</v>
      </c>
      <c r="T299" s="134">
        <v>692.5</v>
      </c>
      <c r="U299" s="114">
        <v>6.8</v>
      </c>
      <c r="V299" s="114">
        <v>917.6</v>
      </c>
      <c r="W299" s="114">
        <v>924.4</v>
      </c>
      <c r="X299" s="114"/>
      <c r="Y299" s="114"/>
      <c r="Z299" s="114">
        <v>0</v>
      </c>
      <c r="AA299" s="114"/>
      <c r="AB299" s="114"/>
      <c r="AC299" s="114">
        <v>0</v>
      </c>
      <c r="AD299" s="114"/>
      <c r="AE299" s="114"/>
      <c r="AF299" s="114">
        <f>SUM(Table84[[#This Row],[GOU 28/29]:[EF 28/29]])</f>
        <v>0</v>
      </c>
    </row>
    <row r="300" spans="1:32" ht="105" hidden="1" x14ac:dyDescent="0.25">
      <c r="A300" s="74">
        <v>297</v>
      </c>
      <c r="B300" s="75" t="s">
        <v>119</v>
      </c>
      <c r="C300" s="76" t="s">
        <v>120</v>
      </c>
      <c r="D300" s="77" t="s">
        <v>49</v>
      </c>
      <c r="E300" s="76" t="s">
        <v>50</v>
      </c>
      <c r="F300" s="77" t="s">
        <v>1449</v>
      </c>
      <c r="G300" s="76" t="s">
        <v>1450</v>
      </c>
      <c r="H300" s="76" t="s">
        <v>36</v>
      </c>
      <c r="I300" s="78">
        <v>43647</v>
      </c>
      <c r="J300" s="78">
        <v>45838</v>
      </c>
      <c r="K300" s="79">
        <v>45.8</v>
      </c>
      <c r="L300" s="79"/>
      <c r="M300" s="79">
        <v>45.8</v>
      </c>
      <c r="N300" s="79">
        <v>10</v>
      </c>
      <c r="O300" s="79"/>
      <c r="P300" s="79"/>
      <c r="Q300" s="79">
        <v>10</v>
      </c>
      <c r="R300" s="79"/>
      <c r="S300" s="79"/>
      <c r="T300" s="124">
        <v>0</v>
      </c>
      <c r="U300" s="79"/>
      <c r="V300" s="79"/>
      <c r="W300" s="79">
        <v>0</v>
      </c>
      <c r="X300" s="79"/>
      <c r="Y300" s="79"/>
      <c r="Z300" s="79">
        <v>0</v>
      </c>
      <c r="AA300" s="79"/>
      <c r="AB300" s="79"/>
      <c r="AC300" s="79">
        <v>0</v>
      </c>
      <c r="AD300" s="79"/>
      <c r="AE300" s="79"/>
      <c r="AF300" s="79">
        <f>SUM(Table84[[#This Row],[GOU 28/29]:[EF 28/29]])</f>
        <v>0</v>
      </c>
    </row>
    <row r="301" spans="1:32" ht="45" hidden="1" x14ac:dyDescent="0.25">
      <c r="A301" s="74">
        <v>298</v>
      </c>
      <c r="B301" s="75" t="s">
        <v>293</v>
      </c>
      <c r="C301" s="76" t="s">
        <v>294</v>
      </c>
      <c r="D301" s="77" t="s">
        <v>49</v>
      </c>
      <c r="E301" s="76" t="s">
        <v>50</v>
      </c>
      <c r="F301" s="77" t="s">
        <v>1437</v>
      </c>
      <c r="G301" s="76" t="s">
        <v>1438</v>
      </c>
      <c r="H301" s="76" t="s">
        <v>36</v>
      </c>
      <c r="I301" s="78">
        <v>43647</v>
      </c>
      <c r="J301" s="78">
        <v>45838</v>
      </c>
      <c r="K301" s="79">
        <v>918</v>
      </c>
      <c r="L301" s="79"/>
      <c r="M301" s="79">
        <v>918</v>
      </c>
      <c r="N301" s="123">
        <v>379.2</v>
      </c>
      <c r="O301" s="79"/>
      <c r="P301" s="79">
        <v>181.7</v>
      </c>
      <c r="Q301" s="79">
        <v>197.5</v>
      </c>
      <c r="R301" s="79"/>
      <c r="S301" s="79"/>
      <c r="T301" s="124">
        <v>0</v>
      </c>
      <c r="U301" s="79"/>
      <c r="V301" s="79"/>
      <c r="W301" s="79">
        <v>0</v>
      </c>
      <c r="X301" s="79"/>
      <c r="Y301" s="79"/>
      <c r="Z301" s="79">
        <v>0</v>
      </c>
      <c r="AA301" s="79"/>
      <c r="AB301" s="79"/>
      <c r="AC301" s="79">
        <v>0</v>
      </c>
      <c r="AD301" s="79"/>
      <c r="AE301" s="79"/>
      <c r="AF301" s="79">
        <f>SUM(Table84[[#This Row],[GOU 28/29]:[EF 28/29]])</f>
        <v>0</v>
      </c>
    </row>
    <row r="302" spans="1:32" ht="45" hidden="1" x14ac:dyDescent="0.25">
      <c r="A302" s="116">
        <v>299</v>
      </c>
      <c r="B302" s="117" t="s">
        <v>202</v>
      </c>
      <c r="C302" s="118" t="s">
        <v>203</v>
      </c>
      <c r="D302" s="119" t="s">
        <v>77</v>
      </c>
      <c r="E302" s="118" t="s">
        <v>78</v>
      </c>
      <c r="F302" s="119" t="s">
        <v>1339</v>
      </c>
      <c r="G302" s="118" t="s">
        <v>1340</v>
      </c>
      <c r="H302" s="118" t="s">
        <v>36</v>
      </c>
      <c r="I302" s="120" t="s">
        <v>2416</v>
      </c>
      <c r="J302" s="120">
        <v>45838</v>
      </c>
      <c r="K302" s="114">
        <v>1764</v>
      </c>
      <c r="L302" s="114"/>
      <c r="M302" s="114">
        <v>1764</v>
      </c>
      <c r="N302" s="114">
        <v>11</v>
      </c>
      <c r="O302" s="114"/>
      <c r="P302" s="114"/>
      <c r="Q302" s="114">
        <v>11</v>
      </c>
      <c r="R302" s="114"/>
      <c r="S302" s="114"/>
      <c r="T302" s="134">
        <v>0</v>
      </c>
      <c r="U302" s="114"/>
      <c r="V302" s="114"/>
      <c r="W302" s="114">
        <v>0</v>
      </c>
      <c r="X302" s="114"/>
      <c r="Y302" s="114"/>
      <c r="Z302" s="114">
        <v>0</v>
      </c>
      <c r="AA302" s="114"/>
      <c r="AB302" s="114"/>
      <c r="AC302" s="114">
        <v>0</v>
      </c>
      <c r="AD302" s="114"/>
      <c r="AE302" s="114"/>
      <c r="AF302" s="114">
        <f>SUM(Table84[[#This Row],[GOU 28/29]:[EF 28/29]])</f>
        <v>0</v>
      </c>
    </row>
    <row r="303" spans="1:32" ht="60" hidden="1" x14ac:dyDescent="0.25">
      <c r="A303" s="74">
        <v>300</v>
      </c>
      <c r="B303" s="75" t="s">
        <v>218</v>
      </c>
      <c r="C303" s="76" t="s">
        <v>219</v>
      </c>
      <c r="D303" s="77" t="s">
        <v>242</v>
      </c>
      <c r="E303" s="76" t="s">
        <v>243</v>
      </c>
      <c r="F303" s="77" t="s">
        <v>2480</v>
      </c>
      <c r="G303" s="76" t="s">
        <v>2093</v>
      </c>
      <c r="H303" s="76" t="s">
        <v>36</v>
      </c>
      <c r="I303" s="78">
        <v>42011</v>
      </c>
      <c r="J303" s="78" t="s">
        <v>83</v>
      </c>
      <c r="K303" s="79">
        <v>290.89999999999998</v>
      </c>
      <c r="L303" s="79"/>
      <c r="M303" s="79">
        <v>290.89999999999998</v>
      </c>
      <c r="N303" s="123">
        <v>106.6</v>
      </c>
      <c r="O303" s="79" t="s">
        <v>2492</v>
      </c>
      <c r="P303" s="79">
        <v>53</v>
      </c>
      <c r="Q303" s="79">
        <v>53.6</v>
      </c>
      <c r="R303" s="79"/>
      <c r="S303" s="79"/>
      <c r="T303" s="124">
        <v>0</v>
      </c>
      <c r="U303" s="79"/>
      <c r="V303" s="79"/>
      <c r="W303" s="79">
        <v>0</v>
      </c>
      <c r="X303" s="79"/>
      <c r="Y303" s="79"/>
      <c r="Z303" s="79">
        <v>0</v>
      </c>
      <c r="AA303" s="79"/>
      <c r="AB303" s="79"/>
      <c r="AC303" s="79">
        <v>0</v>
      </c>
      <c r="AD303" s="79"/>
      <c r="AE303" s="79"/>
      <c r="AF303" s="79">
        <f>SUM(Table84[[#This Row],[GOU 28/29]:[EF 28/29]])</f>
        <v>0</v>
      </c>
    </row>
    <row r="304" spans="1:32" ht="30" hidden="1" x14ac:dyDescent="0.25">
      <c r="A304" s="74">
        <v>301</v>
      </c>
      <c r="B304" s="75" t="s">
        <v>293</v>
      </c>
      <c r="C304" s="76" t="s">
        <v>294</v>
      </c>
      <c r="D304" s="77" t="s">
        <v>49</v>
      </c>
      <c r="E304" s="76" t="s">
        <v>50</v>
      </c>
      <c r="F304" s="77" t="s">
        <v>1463</v>
      </c>
      <c r="G304" s="76" t="s">
        <v>1464</v>
      </c>
      <c r="H304" s="76" t="s">
        <v>36</v>
      </c>
      <c r="I304" s="78">
        <v>40725</v>
      </c>
      <c r="J304" s="78">
        <v>46934</v>
      </c>
      <c r="K304" s="79">
        <v>12.214</v>
      </c>
      <c r="L304" s="79"/>
      <c r="M304" s="79">
        <v>12.214</v>
      </c>
      <c r="N304" s="123">
        <v>596.20000000000005</v>
      </c>
      <c r="O304" s="79"/>
      <c r="P304" s="79">
        <v>221.904</v>
      </c>
      <c r="Q304" s="79">
        <v>298.09399999999999</v>
      </c>
      <c r="R304" s="79">
        <v>76.19</v>
      </c>
      <c r="S304" s="79">
        <v>177.684</v>
      </c>
      <c r="T304" s="124">
        <v>253.874</v>
      </c>
      <c r="U304" s="79">
        <v>76.19</v>
      </c>
      <c r="V304" s="79">
        <v>98.49</v>
      </c>
      <c r="W304" s="79">
        <v>174.68</v>
      </c>
      <c r="X304" s="79">
        <v>6.4320000000000004</v>
      </c>
      <c r="Y304" s="79">
        <v>76.19</v>
      </c>
      <c r="Z304" s="79">
        <v>82.622</v>
      </c>
      <c r="AA304" s="79"/>
      <c r="AB304" s="79"/>
      <c r="AC304" s="79">
        <v>0</v>
      </c>
      <c r="AD304" s="79"/>
      <c r="AE304" s="79"/>
      <c r="AF304" s="79">
        <f>SUM(Table84[[#This Row],[GOU 28/29]:[EF 28/29]])</f>
        <v>0</v>
      </c>
    </row>
    <row r="305" spans="1:32" ht="60" hidden="1" x14ac:dyDescent="0.25">
      <c r="A305" s="116">
        <v>302</v>
      </c>
      <c r="B305" s="117" t="s">
        <v>218</v>
      </c>
      <c r="C305" s="118" t="s">
        <v>219</v>
      </c>
      <c r="D305" s="119" t="s">
        <v>242</v>
      </c>
      <c r="E305" s="118" t="s">
        <v>243</v>
      </c>
      <c r="F305" s="119" t="s">
        <v>2179</v>
      </c>
      <c r="G305" s="118" t="s">
        <v>2476</v>
      </c>
      <c r="H305" s="118" t="s">
        <v>36</v>
      </c>
      <c r="I305" s="120">
        <v>40189</v>
      </c>
      <c r="J305" s="120" t="s">
        <v>83</v>
      </c>
      <c r="K305" s="114">
        <v>365.4</v>
      </c>
      <c r="L305" s="114"/>
      <c r="M305" s="114">
        <v>365.4</v>
      </c>
      <c r="N305" s="135">
        <v>69.7</v>
      </c>
      <c r="O305" s="114" t="s">
        <v>2492</v>
      </c>
      <c r="P305" s="114">
        <v>32.200000000000003</v>
      </c>
      <c r="Q305" s="114">
        <v>37.5</v>
      </c>
      <c r="R305" s="114"/>
      <c r="S305" s="114"/>
      <c r="T305" s="134">
        <v>0</v>
      </c>
      <c r="U305" s="114"/>
      <c r="V305" s="114"/>
      <c r="W305" s="114">
        <v>0</v>
      </c>
      <c r="X305" s="114"/>
      <c r="Y305" s="114"/>
      <c r="Z305" s="114">
        <v>0</v>
      </c>
      <c r="AA305" s="114"/>
      <c r="AB305" s="114"/>
      <c r="AC305" s="114">
        <v>0</v>
      </c>
      <c r="AD305" s="114"/>
      <c r="AE305" s="114"/>
      <c r="AF305" s="114">
        <f>SUM(Table84[[#This Row],[GOU 28/29]:[EF 28/29]])</f>
        <v>0</v>
      </c>
    </row>
    <row r="306" spans="1:32" ht="60" hidden="1" x14ac:dyDescent="0.25">
      <c r="A306" s="74">
        <v>303</v>
      </c>
      <c r="B306" s="117" t="s">
        <v>218</v>
      </c>
      <c r="C306" s="118" t="s">
        <v>219</v>
      </c>
      <c r="D306" s="119" t="s">
        <v>242</v>
      </c>
      <c r="E306" s="118" t="s">
        <v>243</v>
      </c>
      <c r="F306" s="119" t="s">
        <v>1550</v>
      </c>
      <c r="G306" s="118" t="s">
        <v>2477</v>
      </c>
      <c r="H306" s="118" t="s">
        <v>36</v>
      </c>
      <c r="I306" s="120">
        <v>40189</v>
      </c>
      <c r="J306" s="120" t="s">
        <v>83</v>
      </c>
      <c r="K306" s="114">
        <v>373.8</v>
      </c>
      <c r="L306" s="114"/>
      <c r="M306" s="114">
        <v>373.8</v>
      </c>
      <c r="N306" s="114">
        <v>6.2</v>
      </c>
      <c r="O306" s="114" t="s">
        <v>2492</v>
      </c>
      <c r="P306" s="114" t="s">
        <v>2493</v>
      </c>
      <c r="Q306" s="114">
        <v>6.2</v>
      </c>
      <c r="R306" s="114"/>
      <c r="S306" s="114"/>
      <c r="T306" s="134">
        <v>0</v>
      </c>
      <c r="U306" s="114"/>
      <c r="V306" s="114"/>
      <c r="W306" s="114">
        <v>0</v>
      </c>
      <c r="X306" s="114"/>
      <c r="Y306" s="114"/>
      <c r="Z306" s="114">
        <v>0</v>
      </c>
      <c r="AA306" s="114"/>
      <c r="AB306" s="114"/>
      <c r="AC306" s="114">
        <v>0</v>
      </c>
      <c r="AD306" s="114"/>
      <c r="AE306" s="114"/>
      <c r="AF306" s="114">
        <f>SUM(Table84[[#This Row],[GOU 28/29]:[EF 28/29]])</f>
        <v>0</v>
      </c>
    </row>
    <row r="307" spans="1:32" ht="30" hidden="1" x14ac:dyDescent="0.25">
      <c r="A307" s="74">
        <v>304</v>
      </c>
      <c r="B307" s="117" t="s">
        <v>293</v>
      </c>
      <c r="C307" s="118" t="s">
        <v>294</v>
      </c>
      <c r="D307" s="119" t="s">
        <v>359</v>
      </c>
      <c r="E307" s="118" t="s">
        <v>360</v>
      </c>
      <c r="F307" s="119" t="s">
        <v>1737</v>
      </c>
      <c r="G307" s="118" t="s">
        <v>2462</v>
      </c>
      <c r="H307" s="118" t="s">
        <v>36</v>
      </c>
      <c r="I307" s="120">
        <v>42011</v>
      </c>
      <c r="J307" s="120" t="s">
        <v>778</v>
      </c>
      <c r="K307" s="114">
        <v>130</v>
      </c>
      <c r="L307" s="114"/>
      <c r="M307" s="114">
        <v>130</v>
      </c>
      <c r="N307" s="135">
        <v>15.6</v>
      </c>
      <c r="O307" s="114">
        <v>6.0720000000000001</v>
      </c>
      <c r="P307" s="114"/>
      <c r="Q307" s="114">
        <v>9.5</v>
      </c>
      <c r="R307" s="114"/>
      <c r="S307" s="114"/>
      <c r="T307" s="134">
        <v>0</v>
      </c>
      <c r="U307" s="114"/>
      <c r="V307" s="114"/>
      <c r="W307" s="114">
        <v>0</v>
      </c>
      <c r="X307" s="114"/>
      <c r="Y307" s="114"/>
      <c r="Z307" s="114">
        <v>0</v>
      </c>
      <c r="AA307" s="114"/>
      <c r="AB307" s="114"/>
      <c r="AC307" s="114">
        <v>0</v>
      </c>
      <c r="AD307" s="114"/>
      <c r="AE307" s="114"/>
      <c r="AF307" s="114">
        <f>SUM(Table84[[#This Row],[GOU 28/29]:[EF 28/29]])</f>
        <v>0</v>
      </c>
    </row>
    <row r="308" spans="1:32" ht="45" hidden="1" x14ac:dyDescent="0.25">
      <c r="A308" s="116">
        <v>305</v>
      </c>
      <c r="B308" s="117" t="s">
        <v>202</v>
      </c>
      <c r="C308" s="118" t="s">
        <v>203</v>
      </c>
      <c r="D308" s="119" t="s">
        <v>77</v>
      </c>
      <c r="E308" s="118" t="s">
        <v>78</v>
      </c>
      <c r="F308" s="119" t="s">
        <v>1993</v>
      </c>
      <c r="G308" s="118" t="s">
        <v>1994</v>
      </c>
      <c r="H308" s="118" t="s">
        <v>36</v>
      </c>
      <c r="I308" s="120">
        <v>42552</v>
      </c>
      <c r="J308" s="120">
        <v>45838</v>
      </c>
      <c r="K308" s="114">
        <v>239</v>
      </c>
      <c r="L308" s="114"/>
      <c r="M308" s="114">
        <v>239</v>
      </c>
      <c r="N308" s="135">
        <v>9.1</v>
      </c>
      <c r="O308" s="114">
        <v>7.1</v>
      </c>
      <c r="P308" s="114"/>
      <c r="Q308" s="114">
        <v>2</v>
      </c>
      <c r="R308" s="114"/>
      <c r="S308" s="114"/>
      <c r="T308" s="134">
        <v>0</v>
      </c>
      <c r="U308" s="114"/>
      <c r="V308" s="114"/>
      <c r="W308" s="114">
        <v>0</v>
      </c>
      <c r="X308" s="114"/>
      <c r="Y308" s="114"/>
      <c r="Z308" s="114">
        <v>0</v>
      </c>
      <c r="AA308" s="114"/>
      <c r="AB308" s="114"/>
      <c r="AC308" s="114">
        <v>0</v>
      </c>
      <c r="AD308" s="114"/>
      <c r="AE308" s="114"/>
      <c r="AF308" s="114">
        <f>SUM(Table84[[#This Row],[GOU 28/29]:[EF 28/29]])</f>
        <v>0</v>
      </c>
    </row>
    <row r="309" spans="1:32" ht="45" hidden="1" x14ac:dyDescent="0.25">
      <c r="A309" s="74">
        <v>306</v>
      </c>
      <c r="B309" s="117" t="s">
        <v>31</v>
      </c>
      <c r="C309" s="118" t="s">
        <v>32</v>
      </c>
      <c r="D309" s="119" t="s">
        <v>33</v>
      </c>
      <c r="E309" s="118" t="s">
        <v>34</v>
      </c>
      <c r="F309" s="119" t="s">
        <v>1099</v>
      </c>
      <c r="G309" s="118" t="s">
        <v>1100</v>
      </c>
      <c r="H309" s="118" t="s">
        <v>181</v>
      </c>
      <c r="I309" s="120">
        <v>43107</v>
      </c>
      <c r="J309" s="120" t="s">
        <v>781</v>
      </c>
      <c r="K309" s="114">
        <v>171.4</v>
      </c>
      <c r="L309" s="114">
        <v>125</v>
      </c>
      <c r="M309" s="114">
        <v>296.39999999999998</v>
      </c>
      <c r="N309" s="135">
        <v>100.1</v>
      </c>
      <c r="O309" s="114"/>
      <c r="P309" s="114">
        <v>41.75</v>
      </c>
      <c r="Q309" s="114">
        <v>58.36</v>
      </c>
      <c r="R309" s="114"/>
      <c r="S309" s="114">
        <v>40.56</v>
      </c>
      <c r="T309" s="134">
        <v>40.56</v>
      </c>
      <c r="U309" s="114"/>
      <c r="V309" s="114">
        <v>40.56</v>
      </c>
      <c r="W309" s="114">
        <v>40.56</v>
      </c>
      <c r="X309" s="114"/>
      <c r="Y309" s="114">
        <v>34.840000000000003</v>
      </c>
      <c r="Z309" s="114">
        <v>34.840000000000003</v>
      </c>
      <c r="AA309" s="114"/>
      <c r="AB309" s="114"/>
      <c r="AC309" s="114">
        <v>0</v>
      </c>
      <c r="AD309" s="114"/>
      <c r="AE309" s="114"/>
      <c r="AF309" s="114">
        <f>SUM(Table84[[#This Row],[GOU 28/29]:[EF 28/29]])</f>
        <v>0</v>
      </c>
    </row>
    <row r="310" spans="1:32" ht="60" hidden="1" x14ac:dyDescent="0.25">
      <c r="A310" s="74">
        <v>307</v>
      </c>
      <c r="B310" s="75" t="s">
        <v>218</v>
      </c>
      <c r="C310" s="76" t="s">
        <v>219</v>
      </c>
      <c r="D310" s="77" t="s">
        <v>242</v>
      </c>
      <c r="E310" s="76" t="s">
        <v>243</v>
      </c>
      <c r="F310" s="77" t="s">
        <v>2483</v>
      </c>
      <c r="G310" s="76" t="s">
        <v>2484</v>
      </c>
      <c r="H310" s="76" t="s">
        <v>36</v>
      </c>
      <c r="I310" s="78">
        <v>43837</v>
      </c>
      <c r="J310" s="78" t="s">
        <v>83</v>
      </c>
      <c r="K310" s="79">
        <v>89.3</v>
      </c>
      <c r="L310" s="79"/>
      <c r="M310" s="79">
        <v>89.3</v>
      </c>
      <c r="N310" s="79">
        <v>1.1000000000000001</v>
      </c>
      <c r="O310" s="79" t="s">
        <v>2492</v>
      </c>
      <c r="P310" s="79" t="s">
        <v>2493</v>
      </c>
      <c r="Q310" s="79">
        <v>1.1000000000000001</v>
      </c>
      <c r="R310" s="79"/>
      <c r="S310" s="79"/>
      <c r="T310" s="124">
        <v>0</v>
      </c>
      <c r="U310" s="79"/>
      <c r="V310" s="79"/>
      <c r="W310" s="79">
        <v>0</v>
      </c>
      <c r="X310" s="79"/>
      <c r="Y310" s="79"/>
      <c r="Z310" s="79">
        <v>0</v>
      </c>
      <c r="AA310" s="79"/>
      <c r="AB310" s="79"/>
      <c r="AC310" s="79">
        <v>0</v>
      </c>
      <c r="AD310" s="79"/>
      <c r="AE310" s="79"/>
      <c r="AF310" s="79">
        <f>SUM(Table84[[#This Row],[GOU 28/29]:[EF 28/29]])</f>
        <v>0</v>
      </c>
    </row>
    <row r="311" spans="1:32" ht="45" hidden="1" x14ac:dyDescent="0.25">
      <c r="A311" s="116">
        <v>308</v>
      </c>
      <c r="B311" s="117" t="s">
        <v>31</v>
      </c>
      <c r="C311" s="118" t="s">
        <v>32</v>
      </c>
      <c r="D311" s="119" t="s">
        <v>59</v>
      </c>
      <c r="E311" s="118" t="s">
        <v>60</v>
      </c>
      <c r="F311" s="119" t="s">
        <v>1690</v>
      </c>
      <c r="G311" s="118" t="s">
        <v>1691</v>
      </c>
      <c r="H311" s="118" t="s">
        <v>36</v>
      </c>
      <c r="I311" s="120">
        <v>44013</v>
      </c>
      <c r="J311" s="120">
        <v>45838</v>
      </c>
      <c r="K311" s="114">
        <v>80</v>
      </c>
      <c r="L311" s="114"/>
      <c r="M311" s="114">
        <v>80</v>
      </c>
      <c r="N311" s="114">
        <v>8.3699999999999992</v>
      </c>
      <c r="O311" s="114">
        <v>1.7350000000000001</v>
      </c>
      <c r="P311" s="114">
        <v>0</v>
      </c>
      <c r="Q311" s="114">
        <v>8.3699999999999992</v>
      </c>
      <c r="R311" s="114"/>
      <c r="S311" s="114"/>
      <c r="T311" s="134">
        <v>0</v>
      </c>
      <c r="U311" s="114"/>
      <c r="V311" s="114"/>
      <c r="W311" s="114">
        <v>0</v>
      </c>
      <c r="X311" s="114"/>
      <c r="Y311" s="114"/>
      <c r="Z311" s="114">
        <v>0</v>
      </c>
      <c r="AA311" s="114"/>
      <c r="AB311" s="114"/>
      <c r="AC311" s="114">
        <v>0</v>
      </c>
      <c r="AD311" s="114"/>
      <c r="AE311" s="114"/>
      <c r="AF311" s="114">
        <f>SUM(Table84[[#This Row],[GOU 28/29]:[EF 28/29]])</f>
        <v>0</v>
      </c>
    </row>
    <row r="312" spans="1:32" ht="60" hidden="1" x14ac:dyDescent="0.25">
      <c r="A312" s="74">
        <v>309</v>
      </c>
      <c r="B312" s="75" t="s">
        <v>218</v>
      </c>
      <c r="C312" s="76" t="s">
        <v>219</v>
      </c>
      <c r="D312" s="77" t="s">
        <v>242</v>
      </c>
      <c r="E312" s="76" t="s">
        <v>243</v>
      </c>
      <c r="F312" s="77" t="s">
        <v>2481</v>
      </c>
      <c r="G312" s="76" t="s">
        <v>2482</v>
      </c>
      <c r="H312" s="76" t="s">
        <v>36</v>
      </c>
      <c r="I312" s="78">
        <v>42742</v>
      </c>
      <c r="J312" s="78" t="s">
        <v>83</v>
      </c>
      <c r="K312" s="79">
        <v>656</v>
      </c>
      <c r="L312" s="79"/>
      <c r="M312" s="79">
        <v>656</v>
      </c>
      <c r="N312" s="79">
        <v>22.1</v>
      </c>
      <c r="O312" s="79" t="s">
        <v>2492</v>
      </c>
      <c r="P312" s="79" t="s">
        <v>2493</v>
      </c>
      <c r="Q312" s="79">
        <v>22.1</v>
      </c>
      <c r="R312" s="79"/>
      <c r="S312" s="79"/>
      <c r="T312" s="124">
        <v>0</v>
      </c>
      <c r="U312" s="79"/>
      <c r="V312" s="79"/>
      <c r="W312" s="79">
        <v>0</v>
      </c>
      <c r="X312" s="79"/>
      <c r="Y312" s="79"/>
      <c r="Z312" s="79">
        <v>0</v>
      </c>
      <c r="AA312" s="79"/>
      <c r="AB312" s="79"/>
      <c r="AC312" s="79">
        <v>0</v>
      </c>
      <c r="AD312" s="79"/>
      <c r="AE312" s="79"/>
      <c r="AF312" s="79">
        <f>SUM(Table84[[#This Row],[GOU 28/29]:[EF 28/29]])</f>
        <v>0</v>
      </c>
    </row>
    <row r="313" spans="1:32" ht="30" hidden="1" x14ac:dyDescent="0.25">
      <c r="A313" s="74">
        <v>310</v>
      </c>
      <c r="B313" s="75" t="s">
        <v>293</v>
      </c>
      <c r="C313" s="76" t="s">
        <v>294</v>
      </c>
      <c r="D313" s="77" t="s">
        <v>49</v>
      </c>
      <c r="E313" s="76" t="s">
        <v>50</v>
      </c>
      <c r="F313" s="77" t="s">
        <v>1977</v>
      </c>
      <c r="G313" s="76" t="s">
        <v>1978</v>
      </c>
      <c r="H313" s="76" t="s">
        <v>36</v>
      </c>
      <c r="I313" s="78">
        <v>43647</v>
      </c>
      <c r="J313" s="78">
        <v>45838</v>
      </c>
      <c r="K313" s="79">
        <v>519.94000000000005</v>
      </c>
      <c r="L313" s="79"/>
      <c r="M313" s="79">
        <v>519.94000000000005</v>
      </c>
      <c r="N313" s="136">
        <v>41.5</v>
      </c>
      <c r="O313" s="79"/>
      <c r="P313" s="79">
        <v>20.73</v>
      </c>
      <c r="Q313" s="79">
        <v>20.73</v>
      </c>
      <c r="R313" s="79"/>
      <c r="S313" s="79"/>
      <c r="T313" s="124">
        <v>0</v>
      </c>
      <c r="U313" s="79"/>
      <c r="V313" s="79"/>
      <c r="W313" s="79">
        <v>0</v>
      </c>
      <c r="X313" s="79"/>
      <c r="Y313" s="79"/>
      <c r="Z313" s="79">
        <v>0</v>
      </c>
      <c r="AA313" s="79"/>
      <c r="AB313" s="79"/>
      <c r="AC313" s="79">
        <v>0</v>
      </c>
      <c r="AD313" s="79"/>
      <c r="AE313" s="79"/>
      <c r="AF313" s="79">
        <f>SUM(Table84[[#This Row],[GOU 28/29]:[EF 28/29]])</f>
        <v>0</v>
      </c>
    </row>
    <row r="314" spans="1:32" ht="30" hidden="1" x14ac:dyDescent="0.25">
      <c r="A314" s="116">
        <v>311</v>
      </c>
      <c r="B314" s="117" t="s">
        <v>293</v>
      </c>
      <c r="C314" s="118" t="s">
        <v>294</v>
      </c>
      <c r="D314" s="119" t="s">
        <v>49</v>
      </c>
      <c r="E314" s="118" t="s">
        <v>50</v>
      </c>
      <c r="F314" s="119" t="s">
        <v>1467</v>
      </c>
      <c r="G314" s="118" t="s">
        <v>1468</v>
      </c>
      <c r="H314" s="118" t="s">
        <v>36</v>
      </c>
      <c r="I314" s="120">
        <v>43647</v>
      </c>
      <c r="J314" s="120">
        <v>45838</v>
      </c>
      <c r="K314" s="114">
        <v>146.18</v>
      </c>
      <c r="L314" s="114"/>
      <c r="M314" s="114">
        <v>146.18</v>
      </c>
      <c r="N314" s="135">
        <v>55.5</v>
      </c>
      <c r="O314" s="114"/>
      <c r="P314" s="114">
        <v>22.7</v>
      </c>
      <c r="Q314" s="114">
        <v>32.799999999999997</v>
      </c>
      <c r="R314" s="114"/>
      <c r="S314" s="114"/>
      <c r="T314" s="134">
        <v>0</v>
      </c>
      <c r="U314" s="114"/>
      <c r="V314" s="114"/>
      <c r="W314" s="114">
        <v>0</v>
      </c>
      <c r="X314" s="114"/>
      <c r="Y314" s="114"/>
      <c r="Z314" s="114">
        <v>0</v>
      </c>
      <c r="AA314" s="114"/>
      <c r="AB314" s="114"/>
      <c r="AC314" s="114">
        <v>0</v>
      </c>
      <c r="AD314" s="114"/>
      <c r="AE314" s="114"/>
      <c r="AF314" s="114">
        <f>SUM(Table84[[#This Row],[GOU 28/29]:[EF 28/29]])</f>
        <v>0</v>
      </c>
    </row>
    <row r="315" spans="1:32" ht="30" hidden="1" x14ac:dyDescent="0.25">
      <c r="A315" s="74">
        <v>312</v>
      </c>
      <c r="B315" s="75" t="s">
        <v>293</v>
      </c>
      <c r="C315" s="76" t="s">
        <v>294</v>
      </c>
      <c r="D315" s="77" t="s">
        <v>1758</v>
      </c>
      <c r="E315" s="76" t="s">
        <v>1759</v>
      </c>
      <c r="F315" s="77" t="s">
        <v>2260</v>
      </c>
      <c r="G315" s="76" t="s">
        <v>2261</v>
      </c>
      <c r="H315" s="76" t="s">
        <v>36</v>
      </c>
      <c r="I315" s="78">
        <v>42552</v>
      </c>
      <c r="J315" s="78">
        <v>45838</v>
      </c>
      <c r="K315" s="79">
        <v>35</v>
      </c>
      <c r="L315" s="79"/>
      <c r="M315" s="79">
        <v>35</v>
      </c>
      <c r="N315" s="79">
        <v>2.2999999999999998</v>
      </c>
      <c r="O315" s="79"/>
      <c r="P315" s="79"/>
      <c r="Q315" s="79">
        <v>2.2999999999999998</v>
      </c>
      <c r="R315" s="79"/>
      <c r="S315" s="79"/>
      <c r="T315" s="124">
        <v>0</v>
      </c>
      <c r="U315" s="79"/>
      <c r="V315" s="79"/>
      <c r="W315" s="79">
        <v>0</v>
      </c>
      <c r="X315" s="79"/>
      <c r="Y315" s="79"/>
      <c r="Z315" s="79">
        <v>0</v>
      </c>
      <c r="AA315" s="79"/>
      <c r="AB315" s="79"/>
      <c r="AC315" s="79">
        <v>0</v>
      </c>
      <c r="AD315" s="79"/>
      <c r="AE315" s="79"/>
      <c r="AF315" s="79">
        <f>SUM(Table84[[#This Row],[GOU 28/29]:[EF 28/29]])</f>
        <v>0</v>
      </c>
    </row>
    <row r="316" spans="1:32" ht="30" hidden="1" x14ac:dyDescent="0.25">
      <c r="A316" s="74">
        <v>313</v>
      </c>
      <c r="B316" s="117" t="s">
        <v>293</v>
      </c>
      <c r="C316" s="118" t="s">
        <v>294</v>
      </c>
      <c r="D316" s="119" t="s">
        <v>355</v>
      </c>
      <c r="E316" s="118" t="s">
        <v>1764</v>
      </c>
      <c r="F316" s="119" t="s">
        <v>1765</v>
      </c>
      <c r="G316" s="118" t="s">
        <v>1766</v>
      </c>
      <c r="H316" s="118" t="s">
        <v>36</v>
      </c>
      <c r="I316" s="120">
        <v>44378</v>
      </c>
      <c r="J316" s="120">
        <v>45838</v>
      </c>
      <c r="K316" s="114">
        <v>37</v>
      </c>
      <c r="L316" s="114"/>
      <c r="M316" s="114">
        <v>37</v>
      </c>
      <c r="N316" s="114">
        <v>5</v>
      </c>
      <c r="O316" s="114">
        <v>1.0620000000000001</v>
      </c>
      <c r="P316" s="114"/>
      <c r="Q316" s="114">
        <v>5</v>
      </c>
      <c r="R316" s="114"/>
      <c r="S316" s="114"/>
      <c r="T316" s="134">
        <v>0</v>
      </c>
      <c r="U316" s="114"/>
      <c r="V316" s="114"/>
      <c r="W316" s="114">
        <v>0</v>
      </c>
      <c r="X316" s="114"/>
      <c r="Y316" s="114"/>
      <c r="Z316" s="114">
        <v>0</v>
      </c>
      <c r="AA316" s="114"/>
      <c r="AB316" s="114"/>
      <c r="AC316" s="114">
        <v>0</v>
      </c>
      <c r="AD316" s="114"/>
      <c r="AE316" s="114"/>
      <c r="AF316" s="114">
        <f>SUM(Table84[[#This Row],[GOU 28/29]:[EF 28/29]])</f>
        <v>0</v>
      </c>
    </row>
    <row r="317" spans="1:32" ht="60" hidden="1" x14ac:dyDescent="0.25">
      <c r="A317" s="116">
        <v>314</v>
      </c>
      <c r="B317" s="117" t="s">
        <v>218</v>
      </c>
      <c r="C317" s="118" t="s">
        <v>219</v>
      </c>
      <c r="D317" s="119" t="s">
        <v>242</v>
      </c>
      <c r="E317" s="118" t="s">
        <v>243</v>
      </c>
      <c r="F317" s="119" t="s">
        <v>2478</v>
      </c>
      <c r="G317" s="118" t="s">
        <v>2479</v>
      </c>
      <c r="H317" s="118" t="s">
        <v>36</v>
      </c>
      <c r="I317" s="120" t="s">
        <v>2494</v>
      </c>
      <c r="J317" s="120" t="s">
        <v>759</v>
      </c>
      <c r="K317" s="114">
        <v>479.6</v>
      </c>
      <c r="L317" s="114"/>
      <c r="M317" s="114">
        <v>479.6</v>
      </c>
      <c r="N317" s="135">
        <v>136.1</v>
      </c>
      <c r="O317" s="114" t="s">
        <v>2492</v>
      </c>
      <c r="P317" s="114" t="s">
        <v>2493</v>
      </c>
      <c r="Q317" s="114">
        <v>74.099999999999994</v>
      </c>
      <c r="R317" s="114">
        <v>62</v>
      </c>
      <c r="S317" s="114" t="s">
        <v>2493</v>
      </c>
      <c r="T317" s="134">
        <v>62</v>
      </c>
      <c r="U317" s="114"/>
      <c r="V317" s="114"/>
      <c r="W317" s="114">
        <v>0</v>
      </c>
      <c r="X317" s="114"/>
      <c r="Y317" s="114"/>
      <c r="Z317" s="114">
        <v>0</v>
      </c>
      <c r="AA317" s="114"/>
      <c r="AB317" s="114"/>
      <c r="AC317" s="114">
        <v>0</v>
      </c>
      <c r="AD317" s="114"/>
      <c r="AE317" s="114"/>
      <c r="AF317" s="114">
        <f>SUM(Table84[[#This Row],[GOU 28/29]:[EF 28/29]])</f>
        <v>0</v>
      </c>
    </row>
    <row r="318" spans="1:32" ht="30" hidden="1" x14ac:dyDescent="0.25">
      <c r="A318" s="74">
        <v>315</v>
      </c>
      <c r="B318" s="117" t="s">
        <v>293</v>
      </c>
      <c r="C318" s="118" t="s">
        <v>294</v>
      </c>
      <c r="D318" s="119" t="s">
        <v>321</v>
      </c>
      <c r="E318" s="118" t="s">
        <v>322</v>
      </c>
      <c r="F318" s="119" t="s">
        <v>1934</v>
      </c>
      <c r="G318" s="118" t="s">
        <v>322</v>
      </c>
      <c r="H318" s="118" t="s">
        <v>36</v>
      </c>
      <c r="I318" s="120">
        <v>40185</v>
      </c>
      <c r="J318" s="120">
        <v>45838</v>
      </c>
      <c r="K318" s="114">
        <v>54</v>
      </c>
      <c r="L318" s="114"/>
      <c r="M318" s="114">
        <v>54</v>
      </c>
      <c r="N318" s="114">
        <v>25</v>
      </c>
      <c r="O318" s="114"/>
      <c r="P318" s="114"/>
      <c r="Q318" s="114">
        <v>25</v>
      </c>
      <c r="R318" s="114"/>
      <c r="S318" s="114"/>
      <c r="T318" s="134">
        <v>0</v>
      </c>
      <c r="U318" s="114"/>
      <c r="V318" s="114"/>
      <c r="W318" s="114">
        <v>0</v>
      </c>
      <c r="X318" s="114"/>
      <c r="Y318" s="114"/>
      <c r="Z318" s="114">
        <v>0</v>
      </c>
      <c r="AA318" s="114"/>
      <c r="AB318" s="114"/>
      <c r="AC318" s="114">
        <v>0</v>
      </c>
      <c r="AD318" s="114"/>
      <c r="AE318" s="114"/>
      <c r="AF318" s="114">
        <f>SUM(Table84[[#This Row],[GOU 28/29]:[EF 28/29]])</f>
        <v>0</v>
      </c>
    </row>
    <row r="319" spans="1:32" ht="45" hidden="1" x14ac:dyDescent="0.25">
      <c r="A319" s="74">
        <v>316</v>
      </c>
      <c r="B319" s="75" t="s">
        <v>293</v>
      </c>
      <c r="C319" s="76" t="s">
        <v>294</v>
      </c>
      <c r="D319" s="77" t="s">
        <v>335</v>
      </c>
      <c r="E319" s="76" t="s">
        <v>336</v>
      </c>
      <c r="F319" s="77" t="s">
        <v>2485</v>
      </c>
      <c r="G319" s="76" t="s">
        <v>2069</v>
      </c>
      <c r="H319" s="76" t="s">
        <v>36</v>
      </c>
      <c r="I319" s="78">
        <v>43837</v>
      </c>
      <c r="J319" s="78" t="s">
        <v>778</v>
      </c>
      <c r="K319" s="79">
        <v>92.78</v>
      </c>
      <c r="L319" s="79"/>
      <c r="M319" s="79">
        <v>92.78</v>
      </c>
      <c r="N319" s="79">
        <v>7</v>
      </c>
      <c r="O319" s="79"/>
      <c r="P319" s="79">
        <v>0</v>
      </c>
      <c r="Q319" s="79">
        <v>7</v>
      </c>
      <c r="R319" s="79"/>
      <c r="S319" s="79"/>
      <c r="T319" s="124">
        <v>0</v>
      </c>
      <c r="U319" s="79"/>
      <c r="V319" s="79"/>
      <c r="W319" s="79">
        <v>0</v>
      </c>
      <c r="X319" s="79"/>
      <c r="Y319" s="79"/>
      <c r="Z319" s="79">
        <v>0</v>
      </c>
      <c r="AA319" s="79"/>
      <c r="AB319" s="79"/>
      <c r="AC319" s="79">
        <v>0</v>
      </c>
      <c r="AD319" s="79"/>
      <c r="AE319" s="79"/>
      <c r="AF319" s="79">
        <f>SUM(Table84[[#This Row],[GOU 28/29]:[EF 28/29]])</f>
        <v>0</v>
      </c>
    </row>
    <row r="320" spans="1:32" ht="45" hidden="1" x14ac:dyDescent="0.25">
      <c r="A320" s="116">
        <v>317</v>
      </c>
      <c r="B320" s="117" t="s">
        <v>202</v>
      </c>
      <c r="C320" s="118" t="s">
        <v>203</v>
      </c>
      <c r="D320" s="119" t="s">
        <v>77</v>
      </c>
      <c r="E320" s="118" t="s">
        <v>78</v>
      </c>
      <c r="F320" s="119" t="s">
        <v>1363</v>
      </c>
      <c r="G320" s="118" t="s">
        <v>1364</v>
      </c>
      <c r="H320" s="118" t="s">
        <v>36</v>
      </c>
      <c r="I320" s="120">
        <v>43282</v>
      </c>
      <c r="J320" s="120">
        <v>45657</v>
      </c>
      <c r="K320" s="114">
        <v>453.75</v>
      </c>
      <c r="L320" s="114"/>
      <c r="M320" s="114">
        <v>453.75</v>
      </c>
      <c r="N320" s="135">
        <v>7.3</v>
      </c>
      <c r="O320" s="114">
        <v>2.2999999999999998</v>
      </c>
      <c r="P320" s="114"/>
      <c r="Q320" s="114">
        <v>5</v>
      </c>
      <c r="R320" s="114"/>
      <c r="S320" s="114"/>
      <c r="T320" s="134">
        <v>0</v>
      </c>
      <c r="U320" s="114"/>
      <c r="V320" s="114"/>
      <c r="W320" s="114">
        <v>0</v>
      </c>
      <c r="X320" s="114"/>
      <c r="Y320" s="114"/>
      <c r="Z320" s="114">
        <v>0</v>
      </c>
      <c r="AA320" s="114"/>
      <c r="AB320" s="114"/>
      <c r="AC320" s="114">
        <v>0</v>
      </c>
      <c r="AD320" s="114"/>
      <c r="AE320" s="114"/>
      <c r="AF320" s="114">
        <f>SUM(Table84[[#This Row],[GOU 28/29]:[EF 28/29]])</f>
        <v>0</v>
      </c>
    </row>
    <row r="321" spans="1:32" ht="60" x14ac:dyDescent="0.25">
      <c r="A321" s="74">
        <v>318</v>
      </c>
      <c r="B321" s="117" t="s">
        <v>275</v>
      </c>
      <c r="C321" s="118" t="s">
        <v>276</v>
      </c>
      <c r="D321" s="119" t="s">
        <v>123</v>
      </c>
      <c r="E321" s="118" t="s">
        <v>124</v>
      </c>
      <c r="F321" s="119" t="s">
        <v>1185</v>
      </c>
      <c r="G321" s="118" t="s">
        <v>2442</v>
      </c>
      <c r="H321" s="118" t="s">
        <v>36</v>
      </c>
      <c r="I321" s="120">
        <v>43282</v>
      </c>
      <c r="J321" s="120">
        <v>45838</v>
      </c>
      <c r="K321" s="114">
        <v>1308.24</v>
      </c>
      <c r="L321" s="114"/>
      <c r="M321" s="114">
        <v>1308.24</v>
      </c>
      <c r="N321" s="114">
        <v>0</v>
      </c>
      <c r="O321" s="114"/>
      <c r="P321" s="114"/>
      <c r="Q321" s="114">
        <v>0</v>
      </c>
      <c r="R321" s="114"/>
      <c r="S321" s="114"/>
      <c r="T321" s="134">
        <v>0</v>
      </c>
      <c r="U321" s="114"/>
      <c r="V321" s="114"/>
      <c r="W321" s="114">
        <v>0</v>
      </c>
      <c r="X321" s="114"/>
      <c r="Y321" s="114"/>
      <c r="Z321" s="114">
        <v>0</v>
      </c>
      <c r="AA321" s="114"/>
      <c r="AB321" s="114"/>
      <c r="AC321" s="114">
        <v>0</v>
      </c>
      <c r="AD321" s="114"/>
      <c r="AE321" s="114"/>
      <c r="AF321" s="114">
        <f>SUM(Table84[[#This Row],[GOU 28/29]:[EF 28/29]])</f>
        <v>0</v>
      </c>
    </row>
    <row r="322" spans="1:32" ht="30" hidden="1" x14ac:dyDescent="0.25">
      <c r="A322" s="74">
        <v>319</v>
      </c>
      <c r="B322" s="75" t="s">
        <v>293</v>
      </c>
      <c r="C322" s="76" t="s">
        <v>294</v>
      </c>
      <c r="D322" s="77" t="s">
        <v>49</v>
      </c>
      <c r="E322" s="76" t="s">
        <v>50</v>
      </c>
      <c r="F322" s="77" t="s">
        <v>1477</v>
      </c>
      <c r="G322" s="76" t="s">
        <v>1478</v>
      </c>
      <c r="H322" s="76" t="s">
        <v>36</v>
      </c>
      <c r="I322" s="78">
        <v>43647</v>
      </c>
      <c r="J322" s="78">
        <v>45838</v>
      </c>
      <c r="K322" s="79">
        <v>179</v>
      </c>
      <c r="L322" s="79"/>
      <c r="M322" s="79">
        <v>179</v>
      </c>
      <c r="N322" s="79">
        <v>17.43</v>
      </c>
      <c r="O322" s="79"/>
      <c r="P322" s="79"/>
      <c r="Q322" s="79">
        <v>17.43</v>
      </c>
      <c r="R322" s="79"/>
      <c r="S322" s="79"/>
      <c r="T322" s="124">
        <v>0</v>
      </c>
      <c r="U322" s="79"/>
      <c r="V322" s="79"/>
      <c r="W322" s="79">
        <v>0</v>
      </c>
      <c r="X322" s="79"/>
      <c r="Y322" s="79"/>
      <c r="Z322" s="79">
        <v>0</v>
      </c>
      <c r="AA322" s="79"/>
      <c r="AB322" s="79"/>
      <c r="AC322" s="79">
        <v>0</v>
      </c>
      <c r="AD322" s="79"/>
      <c r="AE322" s="79"/>
      <c r="AF322" s="79">
        <f>SUM(Table84[[#This Row],[GOU 28/29]:[EF 28/29]])</f>
        <v>0</v>
      </c>
    </row>
    <row r="323" spans="1:32" ht="30" hidden="1" x14ac:dyDescent="0.25">
      <c r="A323" s="116">
        <v>320</v>
      </c>
      <c r="B323" s="75" t="s">
        <v>293</v>
      </c>
      <c r="C323" s="76" t="s">
        <v>294</v>
      </c>
      <c r="D323" s="77" t="s">
        <v>49</v>
      </c>
      <c r="E323" s="76" t="s">
        <v>50</v>
      </c>
      <c r="F323" s="77" t="s">
        <v>1481</v>
      </c>
      <c r="G323" s="76" t="s">
        <v>1482</v>
      </c>
      <c r="H323" s="76" t="s">
        <v>36</v>
      </c>
      <c r="I323" s="78">
        <v>43647</v>
      </c>
      <c r="J323" s="78">
        <v>46203</v>
      </c>
      <c r="K323" s="79">
        <v>242.714</v>
      </c>
      <c r="L323" s="79"/>
      <c r="M323" s="79">
        <v>242.714</v>
      </c>
      <c r="N323" s="123">
        <v>32.299999999999997</v>
      </c>
      <c r="O323" s="79"/>
      <c r="P323" s="79"/>
      <c r="Q323" s="79">
        <v>16.14</v>
      </c>
      <c r="R323" s="79">
        <v>16.14</v>
      </c>
      <c r="S323" s="79"/>
      <c r="T323" s="124">
        <v>16.14</v>
      </c>
      <c r="U323" s="79"/>
      <c r="V323" s="79"/>
      <c r="W323" s="79">
        <v>0</v>
      </c>
      <c r="X323" s="79"/>
      <c r="Y323" s="79"/>
      <c r="Z323" s="79">
        <v>0</v>
      </c>
      <c r="AA323" s="79"/>
      <c r="AB323" s="79"/>
      <c r="AC323" s="79">
        <v>0</v>
      </c>
      <c r="AD323" s="79"/>
      <c r="AE323" s="79"/>
      <c r="AF323" s="79">
        <f>SUM(Table84[[#This Row],[GOU 28/29]:[EF 28/29]])</f>
        <v>0</v>
      </c>
    </row>
    <row r="324" spans="1:32" ht="45" hidden="1" x14ac:dyDescent="0.25">
      <c r="A324" s="74">
        <v>321</v>
      </c>
      <c r="B324" s="117" t="s">
        <v>31</v>
      </c>
      <c r="C324" s="118" t="s">
        <v>32</v>
      </c>
      <c r="D324" s="119" t="s">
        <v>49</v>
      </c>
      <c r="E324" s="118" t="s">
        <v>50</v>
      </c>
      <c r="F324" s="119" t="s">
        <v>1409</v>
      </c>
      <c r="G324" s="118" t="s">
        <v>1410</v>
      </c>
      <c r="H324" s="118" t="s">
        <v>36</v>
      </c>
      <c r="I324" s="120">
        <v>43647</v>
      </c>
      <c r="J324" s="120">
        <v>45838</v>
      </c>
      <c r="K324" s="114">
        <v>529</v>
      </c>
      <c r="L324" s="114"/>
      <c r="M324" s="114">
        <v>529</v>
      </c>
      <c r="N324" s="114">
        <v>7.88</v>
      </c>
      <c r="O324" s="114"/>
      <c r="P324" s="114">
        <v>0</v>
      </c>
      <c r="Q324" s="114">
        <v>7.88</v>
      </c>
      <c r="R324" s="114"/>
      <c r="S324" s="114"/>
      <c r="T324" s="134">
        <v>0</v>
      </c>
      <c r="U324" s="114"/>
      <c r="V324" s="114"/>
      <c r="W324" s="114">
        <v>0</v>
      </c>
      <c r="X324" s="114"/>
      <c r="Y324" s="114"/>
      <c r="Z324" s="114">
        <v>0</v>
      </c>
      <c r="AA324" s="114"/>
      <c r="AB324" s="114"/>
      <c r="AC324" s="114">
        <v>0</v>
      </c>
      <c r="AD324" s="114"/>
      <c r="AE324" s="114"/>
      <c r="AF324" s="114">
        <f>SUM(Table84[[#This Row],[GOU 28/29]:[EF 28/29]])</f>
        <v>0</v>
      </c>
    </row>
    <row r="325" spans="1:32" ht="30" hidden="1" x14ac:dyDescent="0.25">
      <c r="A325" s="74">
        <v>322</v>
      </c>
      <c r="B325" s="117" t="s">
        <v>293</v>
      </c>
      <c r="C325" s="118" t="s">
        <v>294</v>
      </c>
      <c r="D325" s="119" t="s">
        <v>49</v>
      </c>
      <c r="E325" s="118" t="s">
        <v>50</v>
      </c>
      <c r="F325" s="119" t="s">
        <v>1475</v>
      </c>
      <c r="G325" s="118" t="s">
        <v>1476</v>
      </c>
      <c r="H325" s="118" t="s">
        <v>36</v>
      </c>
      <c r="I325" s="120">
        <v>42917</v>
      </c>
      <c r="J325" s="120">
        <v>45838</v>
      </c>
      <c r="K325" s="114">
        <v>547.29999999999995</v>
      </c>
      <c r="L325" s="114"/>
      <c r="M325" s="114">
        <v>547.29999999999995</v>
      </c>
      <c r="N325" s="114">
        <v>91.5</v>
      </c>
      <c r="O325" s="114"/>
      <c r="P325" s="114">
        <v>0</v>
      </c>
      <c r="Q325" s="114">
        <v>91.5</v>
      </c>
      <c r="R325" s="114"/>
      <c r="S325" s="114"/>
      <c r="T325" s="134">
        <v>0</v>
      </c>
      <c r="U325" s="114"/>
      <c r="V325" s="114"/>
      <c r="W325" s="114">
        <v>0</v>
      </c>
      <c r="X325" s="114"/>
      <c r="Y325" s="114"/>
      <c r="Z325" s="114">
        <v>0</v>
      </c>
      <c r="AA325" s="114"/>
      <c r="AB325" s="114"/>
      <c r="AC325" s="114">
        <v>0</v>
      </c>
      <c r="AD325" s="114"/>
      <c r="AE325" s="114"/>
      <c r="AF325" s="114">
        <f>SUM(Table84[[#This Row],[GOU 28/29]:[EF 28/29]])</f>
        <v>0</v>
      </c>
    </row>
  </sheetData>
  <mergeCells count="7">
    <mergeCell ref="AD2:AF2"/>
    <mergeCell ref="A1:U1"/>
    <mergeCell ref="K2:M2"/>
    <mergeCell ref="N2:T2"/>
    <mergeCell ref="U2:W2"/>
    <mergeCell ref="X2:Z2"/>
    <mergeCell ref="AA2:AC2"/>
  </mergeCells>
  <conditionalFormatting sqref="F4:F325">
    <cfRule type="duplicateValues" dxfId="0" priority="90"/>
  </conditionalFormatting>
  <pageMargins left="0.7" right="0.7" top="0.75" bottom="0.75" header="0.3" footer="0.3"/>
  <pageSetup paperSize="8" scale="40" fitToHeight="0" orientation="landscape" r:id="rId1"/>
  <headerFooter>
    <oddFooter>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G30"/>
  <sheetViews>
    <sheetView workbookViewId="0">
      <selection activeCell="A29" sqref="A29:A30"/>
    </sheetView>
  </sheetViews>
  <sheetFormatPr defaultRowHeight="15" x14ac:dyDescent="0.25"/>
  <cols>
    <col min="1" max="5" width="15" bestFit="1" customWidth="1"/>
    <col min="6" max="7" width="17.42578125" bestFit="1" customWidth="1"/>
  </cols>
  <sheetData>
    <row r="3" spans="1:7" x14ac:dyDescent="0.25">
      <c r="A3" t="s">
        <v>2532</v>
      </c>
    </row>
    <row r="4" spans="1:7" x14ac:dyDescent="0.25">
      <c r="A4">
        <v>322</v>
      </c>
    </row>
    <row r="6" spans="1:7" x14ac:dyDescent="0.25">
      <c r="A6" s="1" t="s">
        <v>2501</v>
      </c>
      <c r="B6" t="s">
        <v>2533</v>
      </c>
      <c r="C6" t="s">
        <v>794</v>
      </c>
      <c r="D6" t="s">
        <v>796</v>
      </c>
      <c r="E6" t="s">
        <v>798</v>
      </c>
      <c r="F6" t="s">
        <v>800</v>
      </c>
      <c r="G6" t="s">
        <v>802</v>
      </c>
    </row>
    <row r="7" spans="1:7" x14ac:dyDescent="0.25">
      <c r="A7" s="59">
        <v>1818</v>
      </c>
      <c r="B7" s="2">
        <v>60.68</v>
      </c>
      <c r="C7" s="2">
        <v>24.271999999999998</v>
      </c>
      <c r="D7" s="2"/>
      <c r="E7" s="2"/>
      <c r="F7" s="2"/>
      <c r="G7" s="2"/>
    </row>
    <row r="8" spans="1:7" x14ac:dyDescent="0.25">
      <c r="A8" s="59">
        <v>1819</v>
      </c>
      <c r="B8" s="2">
        <v>216.82</v>
      </c>
      <c r="C8" s="2">
        <v>43.363999999999997</v>
      </c>
      <c r="D8" s="2"/>
      <c r="E8" s="2"/>
      <c r="F8" s="2"/>
      <c r="G8" s="2"/>
    </row>
    <row r="9" spans="1:7" x14ac:dyDescent="0.25">
      <c r="A9" s="59">
        <v>1820</v>
      </c>
      <c r="B9" s="2">
        <v>236.6</v>
      </c>
      <c r="C9" s="2">
        <v>47.32</v>
      </c>
      <c r="D9" s="2"/>
      <c r="E9" s="2"/>
      <c r="F9" s="2"/>
      <c r="G9" s="2"/>
    </row>
    <row r="10" spans="1:7" x14ac:dyDescent="0.25">
      <c r="A10" s="59">
        <v>1821</v>
      </c>
      <c r="B10" s="2">
        <v>335.31200000000001</v>
      </c>
      <c r="C10" s="2">
        <v>105.015</v>
      </c>
      <c r="D10" s="2"/>
      <c r="E10" s="2"/>
      <c r="F10" s="2"/>
      <c r="G10" s="2"/>
    </row>
    <row r="11" spans="1:7" x14ac:dyDescent="0.25">
      <c r="A11" s="59">
        <v>1822</v>
      </c>
      <c r="B11" s="2">
        <v>161.5</v>
      </c>
      <c r="C11" s="2">
        <v>145.35</v>
      </c>
      <c r="D11" s="2"/>
      <c r="E11" s="2"/>
      <c r="F11" s="2"/>
      <c r="G11" s="2"/>
    </row>
    <row r="12" spans="1:7" x14ac:dyDescent="0.25">
      <c r="A12" s="59">
        <v>1823</v>
      </c>
      <c r="B12" s="2">
        <v>67.932000000000002</v>
      </c>
      <c r="C12" s="2">
        <v>27.172999999999998</v>
      </c>
      <c r="D12" s="2"/>
      <c r="E12" s="2"/>
      <c r="F12" s="2"/>
      <c r="G12" s="2"/>
    </row>
    <row r="13" spans="1:7" x14ac:dyDescent="0.25">
      <c r="A13" s="59">
        <v>1824</v>
      </c>
      <c r="B13" s="2">
        <v>421.53500000000003</v>
      </c>
      <c r="C13" s="2">
        <v>44.4</v>
      </c>
      <c r="D13" s="2"/>
      <c r="E13" s="2"/>
      <c r="F13" s="2"/>
      <c r="G13" s="2"/>
    </row>
    <row r="14" spans="1:7" x14ac:dyDescent="0.25">
      <c r="A14" s="59">
        <v>1825</v>
      </c>
      <c r="B14" s="2">
        <v>306.786</v>
      </c>
      <c r="C14" s="2"/>
      <c r="D14" s="2"/>
      <c r="E14" s="2"/>
      <c r="F14" s="2"/>
      <c r="G14" s="2"/>
    </row>
    <row r="15" spans="1:7" x14ac:dyDescent="0.25">
      <c r="A15" s="59">
        <v>1826</v>
      </c>
      <c r="B15" s="2">
        <v>240.38200000000001</v>
      </c>
      <c r="C15" s="2"/>
      <c r="D15" s="2"/>
      <c r="E15" s="2"/>
      <c r="F15" s="2"/>
      <c r="G15" s="2"/>
    </row>
    <row r="16" spans="1:7" x14ac:dyDescent="0.25">
      <c r="A16" s="59">
        <v>1827</v>
      </c>
      <c r="B16" s="2">
        <v>437.76799999999997</v>
      </c>
      <c r="C16" s="2"/>
      <c r="D16" s="2"/>
      <c r="E16" s="2"/>
      <c r="F16" s="2"/>
      <c r="G16" s="2"/>
    </row>
    <row r="17" spans="1:7" x14ac:dyDescent="0.25">
      <c r="A17" s="59">
        <v>1828</v>
      </c>
      <c r="B17" s="2">
        <v>2060.8389999999999</v>
      </c>
      <c r="C17" s="2">
        <v>207.083</v>
      </c>
      <c r="D17" s="2"/>
      <c r="E17" s="2"/>
      <c r="F17" s="2"/>
      <c r="G17" s="2"/>
    </row>
    <row r="18" spans="1:7" x14ac:dyDescent="0.25">
      <c r="A18" s="59">
        <v>1829</v>
      </c>
      <c r="B18" s="2">
        <v>88.944000000000003</v>
      </c>
      <c r="C18" s="2">
        <v>13.866</v>
      </c>
      <c r="D18" s="2"/>
      <c r="E18" s="2"/>
      <c r="F18" s="2"/>
      <c r="G18" s="2"/>
    </row>
    <row r="19" spans="1:7" x14ac:dyDescent="0.25">
      <c r="A19" s="59">
        <v>1830</v>
      </c>
      <c r="B19" s="2">
        <v>62.24</v>
      </c>
      <c r="C19" s="2">
        <v>8.7509999999999994</v>
      </c>
      <c r="D19" s="2"/>
      <c r="E19" s="2"/>
      <c r="F19" s="2"/>
      <c r="G19" s="2"/>
    </row>
    <row r="20" spans="1:7" x14ac:dyDescent="0.25">
      <c r="A20" s="59">
        <v>1831</v>
      </c>
      <c r="B20" s="2">
        <v>332.45699999999999</v>
      </c>
      <c r="C20" s="2">
        <v>31.312000000000001</v>
      </c>
      <c r="D20" s="2"/>
      <c r="E20" s="2"/>
      <c r="F20" s="2"/>
      <c r="G20" s="2"/>
    </row>
    <row r="21" spans="1:7" x14ac:dyDescent="0.25">
      <c r="A21" s="59">
        <v>1832</v>
      </c>
      <c r="B21" s="2">
        <v>0.80200000000000005</v>
      </c>
      <c r="C21" s="2">
        <v>0.59699999999999998</v>
      </c>
      <c r="D21" s="2"/>
      <c r="E21" s="2"/>
      <c r="F21" s="2"/>
      <c r="G21" s="2"/>
    </row>
    <row r="22" spans="1:7" x14ac:dyDescent="0.25">
      <c r="A22" s="59" t="s">
        <v>1281</v>
      </c>
      <c r="B22" s="2">
        <v>10023</v>
      </c>
      <c r="C22" s="2">
        <v>1451.7370000000001</v>
      </c>
      <c r="D22" s="2"/>
      <c r="E22" s="2"/>
      <c r="F22" s="2"/>
      <c r="G22" s="2"/>
    </row>
    <row r="23" spans="1:7" x14ac:dyDescent="0.25">
      <c r="A23" s="59" t="s">
        <v>222</v>
      </c>
      <c r="B23" s="2">
        <v>750</v>
      </c>
      <c r="C23" s="2">
        <v>31.630444572999998</v>
      </c>
      <c r="D23" s="2">
        <v>0</v>
      </c>
      <c r="E23" s="2">
        <v>0</v>
      </c>
      <c r="F23" s="2">
        <v>0</v>
      </c>
      <c r="G23" s="2"/>
    </row>
    <row r="24" spans="1:7" x14ac:dyDescent="0.25">
      <c r="A24" s="59" t="s">
        <v>784</v>
      </c>
      <c r="B24" s="2">
        <v>370</v>
      </c>
      <c r="C24" s="2">
        <v>1.8</v>
      </c>
      <c r="D24" s="2"/>
      <c r="E24" s="2"/>
      <c r="F24" s="2"/>
      <c r="G24" s="2"/>
    </row>
    <row r="25" spans="1:7" x14ac:dyDescent="0.25">
      <c r="A25" s="59" t="s">
        <v>785</v>
      </c>
      <c r="B25" s="2">
        <v>600</v>
      </c>
      <c r="C25" s="2">
        <v>2</v>
      </c>
      <c r="D25" s="2"/>
      <c r="E25" s="2"/>
      <c r="F25" s="2"/>
      <c r="G25" s="2"/>
    </row>
    <row r="26" spans="1:7" x14ac:dyDescent="0.25">
      <c r="A26" s="59" t="s">
        <v>793</v>
      </c>
      <c r="B26" s="2">
        <v>16773.597000000002</v>
      </c>
      <c r="C26" s="2">
        <v>2185.6704445730002</v>
      </c>
      <c r="D26" s="2">
        <v>0</v>
      </c>
      <c r="E26" s="2">
        <v>0</v>
      </c>
      <c r="F26" s="2">
        <v>0</v>
      </c>
      <c r="G26" s="2"/>
    </row>
    <row r="29" spans="1:7" x14ac:dyDescent="0.25">
      <c r="A29" t="s">
        <v>795</v>
      </c>
      <c r="B29" t="s">
        <v>797</v>
      </c>
      <c r="C29" t="s">
        <v>799</v>
      </c>
      <c r="D29" t="s">
        <v>801</v>
      </c>
      <c r="E29" t="s">
        <v>803</v>
      </c>
    </row>
    <row r="30" spans="1:7" x14ac:dyDescent="0.25">
      <c r="A30">
        <v>9732.1283053884654</v>
      </c>
      <c r="B30">
        <v>4293.1337665577039</v>
      </c>
      <c r="C30">
        <v>2929.06215026878</v>
      </c>
      <c r="D30">
        <v>521.25286703777806</v>
      </c>
      <c r="E30">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40"/>
  <sheetViews>
    <sheetView topLeftCell="A7" workbookViewId="0">
      <selection activeCell="E18" sqref="E10:E18"/>
    </sheetView>
  </sheetViews>
  <sheetFormatPr defaultRowHeight="15" x14ac:dyDescent="0.25"/>
  <cols>
    <col min="2" max="2" width="26.85546875" bestFit="1" customWidth="1"/>
    <col min="3" max="3" width="28.7109375" customWidth="1"/>
    <col min="4" max="4" width="13.7109375" customWidth="1"/>
    <col min="5" max="5" width="32.28515625" customWidth="1"/>
    <col min="6" max="6" width="16.42578125" customWidth="1"/>
    <col min="7" max="7" width="20" customWidth="1"/>
    <col min="8" max="8" width="16.85546875" bestFit="1" customWidth="1"/>
    <col min="9" max="9" width="21.28515625" customWidth="1"/>
    <col min="10" max="10" width="16.85546875" customWidth="1"/>
    <col min="11" max="11" width="14.7109375" customWidth="1"/>
    <col min="12" max="12" width="63.42578125" customWidth="1"/>
    <col min="13" max="13" width="11.42578125" customWidth="1"/>
  </cols>
  <sheetData>
    <row r="1" spans="1:13" ht="23.25" x14ac:dyDescent="0.25">
      <c r="A1" s="227" t="s">
        <v>2402</v>
      </c>
      <c r="B1" s="228"/>
      <c r="C1" s="228"/>
      <c r="D1" s="228"/>
      <c r="E1" s="228"/>
      <c r="F1" s="228"/>
      <c r="G1" s="228"/>
      <c r="H1" s="228"/>
      <c r="I1" s="228"/>
      <c r="J1" s="228"/>
      <c r="K1" s="228"/>
      <c r="L1" s="228"/>
      <c r="M1" s="229"/>
    </row>
    <row r="2" spans="1:13" ht="63" x14ac:dyDescent="0.25">
      <c r="A2" s="27" t="s">
        <v>2403</v>
      </c>
      <c r="B2" s="28" t="s">
        <v>7</v>
      </c>
      <c r="C2" s="28" t="s">
        <v>9</v>
      </c>
      <c r="D2" s="28" t="s">
        <v>10</v>
      </c>
      <c r="E2" s="28" t="s">
        <v>11</v>
      </c>
      <c r="F2" s="28" t="s">
        <v>2404</v>
      </c>
      <c r="G2" s="28" t="s">
        <v>2405</v>
      </c>
      <c r="H2" s="28" t="s">
        <v>2406</v>
      </c>
      <c r="I2" s="28" t="s">
        <v>2407</v>
      </c>
      <c r="J2" s="28" t="s">
        <v>2408</v>
      </c>
      <c r="K2" s="28" t="s">
        <v>2409</v>
      </c>
      <c r="L2" s="29" t="s">
        <v>2410</v>
      </c>
      <c r="M2" s="29" t="s">
        <v>2411</v>
      </c>
    </row>
    <row r="3" spans="1:13" ht="141.75" x14ac:dyDescent="0.25">
      <c r="A3" s="30" t="s">
        <v>103</v>
      </c>
      <c r="B3" s="31" t="s">
        <v>1254</v>
      </c>
      <c r="C3" s="31" t="s">
        <v>221</v>
      </c>
      <c r="D3" s="33" t="s">
        <v>1981</v>
      </c>
      <c r="E3" s="33" t="s">
        <v>1982</v>
      </c>
      <c r="F3" s="34">
        <v>41456</v>
      </c>
      <c r="G3" s="34">
        <v>45838</v>
      </c>
      <c r="H3" s="35">
        <v>220</v>
      </c>
      <c r="I3" s="35">
        <v>2.5</v>
      </c>
      <c r="J3" s="35">
        <v>9.8285035080000007</v>
      </c>
      <c r="K3" s="35">
        <v>12.328503508000001</v>
      </c>
      <c r="L3" s="38" t="s">
        <v>2413</v>
      </c>
      <c r="M3" s="37" t="s">
        <v>2412</v>
      </c>
    </row>
    <row r="4" spans="1:13" ht="78.75" x14ac:dyDescent="0.25">
      <c r="A4" s="30" t="s">
        <v>119</v>
      </c>
      <c r="B4" s="31" t="s">
        <v>1254</v>
      </c>
      <c r="C4" s="31" t="s">
        <v>221</v>
      </c>
      <c r="D4" s="33" t="s">
        <v>1283</v>
      </c>
      <c r="E4" s="33" t="s">
        <v>1284</v>
      </c>
      <c r="F4" s="34">
        <v>42917</v>
      </c>
      <c r="G4" s="34">
        <v>45838</v>
      </c>
      <c r="H4" s="35">
        <v>428</v>
      </c>
      <c r="I4" s="35">
        <v>6</v>
      </c>
      <c r="J4" s="35">
        <v>0</v>
      </c>
      <c r="K4" s="35">
        <v>6</v>
      </c>
      <c r="L4" s="36" t="s">
        <v>2414</v>
      </c>
      <c r="M4" s="37" t="s">
        <v>2412</v>
      </c>
    </row>
    <row r="5" spans="1:13" ht="47.25" x14ac:dyDescent="0.25">
      <c r="A5" s="30" t="s">
        <v>177</v>
      </c>
      <c r="B5" s="31" t="s">
        <v>1254</v>
      </c>
      <c r="C5" s="31" t="s">
        <v>221</v>
      </c>
      <c r="D5" s="32" t="s">
        <v>1293</v>
      </c>
      <c r="E5" s="33" t="s">
        <v>1294</v>
      </c>
      <c r="F5" s="34">
        <v>43647</v>
      </c>
      <c r="G5" s="34">
        <v>46203</v>
      </c>
      <c r="H5" s="35">
        <v>300</v>
      </c>
      <c r="I5" s="35">
        <v>21.4</v>
      </c>
      <c r="J5" s="35">
        <v>0</v>
      </c>
      <c r="K5" s="35">
        <v>21.4</v>
      </c>
      <c r="L5" s="36" t="s">
        <v>2415</v>
      </c>
      <c r="M5" s="37" t="s">
        <v>2412</v>
      </c>
    </row>
    <row r="6" spans="1:13" ht="78.75" x14ac:dyDescent="0.25">
      <c r="A6" s="30" t="s">
        <v>202</v>
      </c>
      <c r="B6" s="31" t="s">
        <v>1336</v>
      </c>
      <c r="C6" s="31" t="s">
        <v>78</v>
      </c>
      <c r="D6" s="33" t="s">
        <v>1339</v>
      </c>
      <c r="E6" s="33" t="s">
        <v>1340</v>
      </c>
      <c r="F6" s="34" t="s">
        <v>2416</v>
      </c>
      <c r="G6" s="34">
        <v>45838</v>
      </c>
      <c r="H6" s="35">
        <v>1764</v>
      </c>
      <c r="I6" s="35">
        <v>14.625</v>
      </c>
      <c r="J6" s="35">
        <v>60.1</v>
      </c>
      <c r="K6" s="35">
        <v>74.724999999999994</v>
      </c>
      <c r="L6" s="36" t="s">
        <v>2417</v>
      </c>
      <c r="M6" s="37" t="s">
        <v>2412</v>
      </c>
    </row>
    <row r="7" spans="1:13" ht="94.5" x14ac:dyDescent="0.25">
      <c r="A7" s="30" t="s">
        <v>218</v>
      </c>
      <c r="B7" s="31" t="s">
        <v>1336</v>
      </c>
      <c r="C7" s="31" t="s">
        <v>78</v>
      </c>
      <c r="D7" s="33" t="s">
        <v>1995</v>
      </c>
      <c r="E7" s="33" t="s">
        <v>1996</v>
      </c>
      <c r="F7" s="34" t="s">
        <v>2418</v>
      </c>
      <c r="G7" s="34">
        <v>45838</v>
      </c>
      <c r="H7" s="35">
        <v>837</v>
      </c>
      <c r="I7" s="35">
        <v>32.381</v>
      </c>
      <c r="J7" s="35">
        <v>14.89</v>
      </c>
      <c r="K7" s="35">
        <v>47.271000000000001</v>
      </c>
      <c r="L7" s="36" t="s">
        <v>2419</v>
      </c>
      <c r="M7" s="37" t="s">
        <v>2412</v>
      </c>
    </row>
    <row r="8" spans="1:13" ht="63" x14ac:dyDescent="0.25">
      <c r="A8" s="30" t="s">
        <v>275</v>
      </c>
      <c r="B8" s="31" t="s">
        <v>1336</v>
      </c>
      <c r="C8" s="31" t="s">
        <v>78</v>
      </c>
      <c r="D8" s="32" t="s">
        <v>1993</v>
      </c>
      <c r="E8" s="33" t="s">
        <v>1994</v>
      </c>
      <c r="F8" s="34">
        <v>42552</v>
      </c>
      <c r="G8" s="34">
        <v>45838</v>
      </c>
      <c r="H8" s="35">
        <v>239</v>
      </c>
      <c r="I8" s="35">
        <v>0.95</v>
      </c>
      <c r="J8" s="35">
        <v>68.900000000000006</v>
      </c>
      <c r="K8" s="35">
        <v>69.850000000000009</v>
      </c>
      <c r="L8" s="36" t="s">
        <v>2420</v>
      </c>
      <c r="M8" s="37" t="s">
        <v>2412</v>
      </c>
    </row>
    <row r="9" spans="1:13" ht="47.25" x14ac:dyDescent="0.25">
      <c r="A9" s="30" t="s">
        <v>281</v>
      </c>
      <c r="B9" s="31" t="s">
        <v>1336</v>
      </c>
      <c r="C9" s="31" t="s">
        <v>78</v>
      </c>
      <c r="D9" s="32" t="s">
        <v>1363</v>
      </c>
      <c r="E9" s="33" t="s">
        <v>1364</v>
      </c>
      <c r="F9" s="34">
        <v>43282</v>
      </c>
      <c r="G9" s="34">
        <v>45657</v>
      </c>
      <c r="H9" s="35">
        <v>453.75</v>
      </c>
      <c r="I9" s="35">
        <v>5.2190000000000003</v>
      </c>
      <c r="J9" s="35">
        <v>22.55</v>
      </c>
      <c r="K9" s="35">
        <v>27.769000000000002</v>
      </c>
      <c r="L9" s="36" t="s">
        <v>2421</v>
      </c>
      <c r="M9" s="37" t="s">
        <v>2412</v>
      </c>
    </row>
    <row r="10" spans="1:13" ht="78.75" x14ac:dyDescent="0.25">
      <c r="A10" s="30" t="s">
        <v>293</v>
      </c>
      <c r="B10" s="31" t="s">
        <v>1206</v>
      </c>
      <c r="C10" s="31" t="s">
        <v>1400</v>
      </c>
      <c r="D10" s="33" t="s">
        <v>1463</v>
      </c>
      <c r="E10" s="33" t="s">
        <v>1464</v>
      </c>
      <c r="F10" s="34">
        <v>40725</v>
      </c>
      <c r="G10" s="34">
        <v>46934</v>
      </c>
      <c r="H10" s="35">
        <v>12.214</v>
      </c>
      <c r="I10" s="35">
        <v>26.19</v>
      </c>
      <c r="J10" s="35">
        <v>110.420034425</v>
      </c>
      <c r="K10" s="35">
        <v>136.61003442500001</v>
      </c>
      <c r="L10" s="36" t="s">
        <v>2422</v>
      </c>
      <c r="M10" s="37" t="s">
        <v>2412</v>
      </c>
    </row>
    <row r="11" spans="1:13" ht="31.5" x14ac:dyDescent="0.25">
      <c r="A11" s="30" t="s">
        <v>465</v>
      </c>
      <c r="B11" s="31" t="s">
        <v>1206</v>
      </c>
      <c r="C11" s="31" t="s">
        <v>1400</v>
      </c>
      <c r="D11" s="33" t="s">
        <v>1475</v>
      </c>
      <c r="E11" s="33" t="s">
        <v>1476</v>
      </c>
      <c r="F11" s="34">
        <v>42917</v>
      </c>
      <c r="G11" s="34">
        <v>45838</v>
      </c>
      <c r="H11" s="35">
        <v>547.29999999999995</v>
      </c>
      <c r="I11" s="35">
        <v>0</v>
      </c>
      <c r="J11" s="35">
        <v>0</v>
      </c>
      <c r="K11" s="35">
        <v>0</v>
      </c>
      <c r="L11" s="36" t="s">
        <v>2423</v>
      </c>
      <c r="M11" s="37" t="s">
        <v>2412</v>
      </c>
    </row>
    <row r="12" spans="1:13" ht="47.25" x14ac:dyDescent="0.25">
      <c r="A12" s="30" t="s">
        <v>475</v>
      </c>
      <c r="B12" s="31" t="s">
        <v>1206</v>
      </c>
      <c r="C12" s="31" t="s">
        <v>1400</v>
      </c>
      <c r="D12" s="33" t="s">
        <v>1477</v>
      </c>
      <c r="E12" s="33" t="s">
        <v>1478</v>
      </c>
      <c r="F12" s="34">
        <v>43647</v>
      </c>
      <c r="G12" s="34">
        <v>45838</v>
      </c>
      <c r="H12" s="35">
        <v>179</v>
      </c>
      <c r="I12" s="35">
        <v>17.43</v>
      </c>
      <c r="J12" s="35">
        <v>0</v>
      </c>
      <c r="K12" s="35">
        <v>17.43</v>
      </c>
      <c r="L12" s="36" t="s">
        <v>2424</v>
      </c>
      <c r="M12" s="37" t="s">
        <v>2412</v>
      </c>
    </row>
    <row r="13" spans="1:13" ht="47.25" x14ac:dyDescent="0.25">
      <c r="A13" s="30" t="s">
        <v>485</v>
      </c>
      <c r="B13" s="31" t="s">
        <v>1206</v>
      </c>
      <c r="C13" s="31" t="s">
        <v>1400</v>
      </c>
      <c r="D13" s="33" t="s">
        <v>1467</v>
      </c>
      <c r="E13" s="33" t="s">
        <v>1468</v>
      </c>
      <c r="F13" s="34">
        <v>43647</v>
      </c>
      <c r="G13" s="34">
        <v>45838</v>
      </c>
      <c r="H13" s="35">
        <v>146.18</v>
      </c>
      <c r="I13" s="35">
        <v>10.1</v>
      </c>
      <c r="J13" s="35">
        <v>22.7</v>
      </c>
      <c r="K13" s="35">
        <v>32.799999999999997</v>
      </c>
      <c r="L13" s="36" t="s">
        <v>2423</v>
      </c>
      <c r="M13" s="37" t="s">
        <v>2412</v>
      </c>
    </row>
    <row r="14" spans="1:13" ht="31.5" x14ac:dyDescent="0.25">
      <c r="A14" s="30" t="s">
        <v>491</v>
      </c>
      <c r="B14" s="31" t="s">
        <v>1206</v>
      </c>
      <c r="C14" s="31" t="s">
        <v>1400</v>
      </c>
      <c r="D14" s="33" t="s">
        <v>1977</v>
      </c>
      <c r="E14" s="33" t="s">
        <v>1978</v>
      </c>
      <c r="F14" s="34">
        <v>43647</v>
      </c>
      <c r="G14" s="34">
        <v>45838</v>
      </c>
      <c r="H14" s="35">
        <v>519.94000000000005</v>
      </c>
      <c r="I14" s="35">
        <v>0</v>
      </c>
      <c r="J14" s="35">
        <v>20.729965575000001</v>
      </c>
      <c r="K14" s="35">
        <v>20.729965575000001</v>
      </c>
      <c r="L14" s="36" t="s">
        <v>2423</v>
      </c>
      <c r="M14" s="37" t="s">
        <v>2412</v>
      </c>
    </row>
    <row r="15" spans="1:13" ht="31.5" x14ac:dyDescent="0.25">
      <c r="A15" s="30" t="s">
        <v>664</v>
      </c>
      <c r="B15" s="31" t="s">
        <v>1031</v>
      </c>
      <c r="C15" s="31" t="s">
        <v>1400</v>
      </c>
      <c r="D15" s="33" t="s">
        <v>1409</v>
      </c>
      <c r="E15" s="33" t="s">
        <v>1410</v>
      </c>
      <c r="F15" s="34">
        <v>43647</v>
      </c>
      <c r="G15" s="34">
        <v>45838</v>
      </c>
      <c r="H15" s="35">
        <v>529</v>
      </c>
      <c r="I15" s="35">
        <v>7.88</v>
      </c>
      <c r="J15" s="35">
        <v>0</v>
      </c>
      <c r="K15" s="35">
        <v>7.88</v>
      </c>
      <c r="L15" s="36" t="s">
        <v>2424</v>
      </c>
      <c r="M15" s="37" t="s">
        <v>2412</v>
      </c>
    </row>
    <row r="16" spans="1:13" ht="47.25" x14ac:dyDescent="0.25">
      <c r="A16" s="30" t="s">
        <v>676</v>
      </c>
      <c r="B16" s="31" t="s">
        <v>1031</v>
      </c>
      <c r="C16" s="31" t="s">
        <v>1400</v>
      </c>
      <c r="D16" s="33" t="s">
        <v>1411</v>
      </c>
      <c r="E16" s="33" t="s">
        <v>1412</v>
      </c>
      <c r="F16" s="34">
        <v>43647</v>
      </c>
      <c r="G16" s="34">
        <v>45838</v>
      </c>
      <c r="H16" s="35">
        <v>96.8</v>
      </c>
      <c r="I16" s="35">
        <v>3.11</v>
      </c>
      <c r="J16" s="35">
        <v>8</v>
      </c>
      <c r="K16" s="35">
        <v>11.11</v>
      </c>
      <c r="L16" s="36" t="s">
        <v>2424</v>
      </c>
      <c r="M16" s="37" t="s">
        <v>2412</v>
      </c>
    </row>
    <row r="17" spans="1:13" ht="63" x14ac:dyDescent="0.25">
      <c r="A17" s="30" t="s">
        <v>702</v>
      </c>
      <c r="B17" s="31" t="s">
        <v>885</v>
      </c>
      <c r="C17" s="31" t="s">
        <v>1400</v>
      </c>
      <c r="D17" s="33" t="s">
        <v>1449</v>
      </c>
      <c r="E17" s="33" t="s">
        <v>1450</v>
      </c>
      <c r="F17" s="34">
        <v>43647</v>
      </c>
      <c r="G17" s="34">
        <v>45838</v>
      </c>
      <c r="H17" s="35">
        <v>45.8</v>
      </c>
      <c r="I17" s="35">
        <v>10</v>
      </c>
      <c r="J17" s="35">
        <v>0</v>
      </c>
      <c r="K17" s="35">
        <v>10</v>
      </c>
      <c r="L17" s="36" t="s">
        <v>2425</v>
      </c>
      <c r="M17" s="37" t="s">
        <v>2412</v>
      </c>
    </row>
    <row r="18" spans="1:13" ht="63" x14ac:dyDescent="0.25">
      <c r="A18" s="30" t="s">
        <v>714</v>
      </c>
      <c r="B18" s="31" t="s">
        <v>885</v>
      </c>
      <c r="C18" s="31" t="s">
        <v>1400</v>
      </c>
      <c r="D18" s="33" t="s">
        <v>1437</v>
      </c>
      <c r="E18" s="33" t="s">
        <v>1438</v>
      </c>
      <c r="F18" s="34">
        <v>43647</v>
      </c>
      <c r="G18" s="34">
        <v>45838</v>
      </c>
      <c r="H18" s="35">
        <v>918</v>
      </c>
      <c r="I18" s="35">
        <v>15.847522999999999</v>
      </c>
      <c r="J18" s="35">
        <v>181.66981704</v>
      </c>
      <c r="K18" s="35">
        <v>197.51734003999999</v>
      </c>
      <c r="L18" s="36" t="s">
        <v>2426</v>
      </c>
      <c r="M18" s="37" t="s">
        <v>2412</v>
      </c>
    </row>
    <row r="19" spans="1:13" ht="31.5" x14ac:dyDescent="0.25">
      <c r="A19" s="30" t="s">
        <v>2427</v>
      </c>
      <c r="B19" s="31" t="s">
        <v>861</v>
      </c>
      <c r="C19" s="31" t="s">
        <v>579</v>
      </c>
      <c r="D19" s="32" t="s">
        <v>1700</v>
      </c>
      <c r="E19" s="33" t="s">
        <v>1701</v>
      </c>
      <c r="F19" s="34">
        <v>42917</v>
      </c>
      <c r="G19" s="34">
        <v>46203</v>
      </c>
      <c r="H19" s="35">
        <v>32.72</v>
      </c>
      <c r="I19" s="35">
        <v>2.2660444649999998</v>
      </c>
      <c r="J19" s="35">
        <v>0</v>
      </c>
      <c r="K19" s="35">
        <v>2.2660444649999998</v>
      </c>
      <c r="L19" s="36" t="s">
        <v>2428</v>
      </c>
      <c r="M19" s="37" t="s">
        <v>2412</v>
      </c>
    </row>
    <row r="20" spans="1:13" ht="78.75" x14ac:dyDescent="0.25">
      <c r="A20" s="30" t="s">
        <v>2429</v>
      </c>
      <c r="B20" s="31" t="s">
        <v>861</v>
      </c>
      <c r="C20" s="31" t="s">
        <v>575</v>
      </c>
      <c r="D20" s="33" t="s">
        <v>1693</v>
      </c>
      <c r="E20" s="33" t="s">
        <v>1694</v>
      </c>
      <c r="F20" s="34">
        <v>40360</v>
      </c>
      <c r="G20" s="34">
        <v>45838</v>
      </c>
      <c r="H20" s="35">
        <v>2808</v>
      </c>
      <c r="I20" s="35">
        <v>63.102070500000004</v>
      </c>
      <c r="J20" s="35">
        <v>0</v>
      </c>
      <c r="K20" s="35">
        <v>63.102070500000004</v>
      </c>
      <c r="L20" s="36" t="s">
        <v>2430</v>
      </c>
      <c r="M20" s="37" t="s">
        <v>2412</v>
      </c>
    </row>
    <row r="21" spans="1:13" ht="47.25" x14ac:dyDescent="0.25">
      <c r="A21" s="30" t="s">
        <v>2431</v>
      </c>
      <c r="B21" s="31" t="s">
        <v>960</v>
      </c>
      <c r="C21" s="31" t="s">
        <v>1664</v>
      </c>
      <c r="D21" s="31" t="s">
        <v>1669</v>
      </c>
      <c r="E21" s="31" t="s">
        <v>1670</v>
      </c>
      <c r="F21" s="34">
        <v>39630</v>
      </c>
      <c r="G21" s="34">
        <v>45838</v>
      </c>
      <c r="H21" s="39"/>
      <c r="I21" s="39"/>
      <c r="J21" s="39"/>
      <c r="K21" s="39"/>
      <c r="L21" s="36" t="s">
        <v>2432</v>
      </c>
      <c r="M21" s="37" t="s">
        <v>2412</v>
      </c>
    </row>
    <row r="22" spans="1:13" ht="47.25" x14ac:dyDescent="0.25">
      <c r="A22" s="30" t="s">
        <v>2433</v>
      </c>
      <c r="B22" s="31" t="s">
        <v>1206</v>
      </c>
      <c r="C22" s="31" t="s">
        <v>1577</v>
      </c>
      <c r="D22" s="33" t="s">
        <v>1934</v>
      </c>
      <c r="E22" s="33" t="s">
        <v>322</v>
      </c>
      <c r="F22" s="34">
        <v>40185</v>
      </c>
      <c r="G22" s="40">
        <v>45838</v>
      </c>
      <c r="H22" s="35">
        <v>54</v>
      </c>
      <c r="I22" s="35">
        <v>23.995349999999998</v>
      </c>
      <c r="J22" s="35">
        <v>15.212687690999999</v>
      </c>
      <c r="K22" s="35">
        <v>39.208037691000001</v>
      </c>
      <c r="L22" s="36" t="s">
        <v>2434</v>
      </c>
      <c r="M22" s="37" t="s">
        <v>2412</v>
      </c>
    </row>
    <row r="23" spans="1:13" ht="31.5" x14ac:dyDescent="0.25">
      <c r="A23" s="30" t="s">
        <v>2435</v>
      </c>
      <c r="B23" s="31" t="s">
        <v>1206</v>
      </c>
      <c r="C23" s="31" t="s">
        <v>1577</v>
      </c>
      <c r="D23" s="32" t="s">
        <v>1935</v>
      </c>
      <c r="E23" s="33" t="s">
        <v>1936</v>
      </c>
      <c r="F23" s="34">
        <v>42011</v>
      </c>
      <c r="G23" s="34">
        <v>46203</v>
      </c>
      <c r="H23" s="35">
        <v>118</v>
      </c>
      <c r="I23" s="35">
        <v>1.00465</v>
      </c>
      <c r="J23" s="35">
        <v>19.786113038</v>
      </c>
      <c r="K23" s="35">
        <v>20.790763038000001</v>
      </c>
      <c r="L23" s="41" t="s">
        <v>2436</v>
      </c>
      <c r="M23" s="37" t="s">
        <v>2412</v>
      </c>
    </row>
    <row r="24" spans="1:13" ht="78.75" x14ac:dyDescent="0.25">
      <c r="A24" s="30" t="s">
        <v>2437</v>
      </c>
      <c r="B24" s="31" t="s">
        <v>1031</v>
      </c>
      <c r="C24" s="31" t="s">
        <v>1677</v>
      </c>
      <c r="D24" s="32" t="s">
        <v>1690</v>
      </c>
      <c r="E24" s="33" t="s">
        <v>1691</v>
      </c>
      <c r="F24" s="34">
        <v>44013</v>
      </c>
      <c r="G24" s="34">
        <v>45838</v>
      </c>
      <c r="H24" s="35">
        <v>80</v>
      </c>
      <c r="I24" s="35">
        <v>21</v>
      </c>
      <c r="J24" s="35">
        <v>0</v>
      </c>
      <c r="K24" s="35">
        <v>21</v>
      </c>
      <c r="L24" s="36" t="s">
        <v>2438</v>
      </c>
      <c r="M24" s="37" t="s">
        <v>2412</v>
      </c>
    </row>
    <row r="25" spans="1:13" ht="63" x14ac:dyDescent="0.25">
      <c r="A25" s="30" t="s">
        <v>2439</v>
      </c>
      <c r="B25" s="31" t="s">
        <v>2440</v>
      </c>
      <c r="C25" s="31" t="s">
        <v>2441</v>
      </c>
      <c r="D25" s="32" t="s">
        <v>1185</v>
      </c>
      <c r="E25" s="33" t="s">
        <v>2442</v>
      </c>
      <c r="F25" s="34">
        <v>43282</v>
      </c>
      <c r="G25" s="34">
        <v>45838</v>
      </c>
      <c r="H25" s="35">
        <v>1308.24</v>
      </c>
      <c r="I25" s="35">
        <v>0</v>
      </c>
      <c r="J25" s="35">
        <v>405.77205522200001</v>
      </c>
      <c r="K25" s="35">
        <v>405.77205522200001</v>
      </c>
      <c r="L25" s="36" t="s">
        <v>2443</v>
      </c>
      <c r="M25" s="37" t="s">
        <v>2412</v>
      </c>
    </row>
    <row r="26" spans="1:13" ht="94.5" x14ac:dyDescent="0.25">
      <c r="A26" s="30" t="s">
        <v>2444</v>
      </c>
      <c r="B26" s="31" t="s">
        <v>2440</v>
      </c>
      <c r="C26" s="31" t="s">
        <v>2441</v>
      </c>
      <c r="D26" s="32" t="s">
        <v>963</v>
      </c>
      <c r="E26" s="33" t="s">
        <v>964</v>
      </c>
      <c r="F26" s="34">
        <v>43647</v>
      </c>
      <c r="G26" s="34">
        <v>45838</v>
      </c>
      <c r="H26" s="35">
        <v>170.3</v>
      </c>
      <c r="I26" s="35">
        <v>2.2360000000000002</v>
      </c>
      <c r="J26" s="35">
        <v>82.191609865000004</v>
      </c>
      <c r="K26" s="35">
        <v>84.427609865000008</v>
      </c>
      <c r="L26" s="38" t="s">
        <v>2445</v>
      </c>
      <c r="M26" s="37" t="s">
        <v>2412</v>
      </c>
    </row>
    <row r="27" spans="1:13" ht="63" x14ac:dyDescent="0.25">
      <c r="A27" s="30" t="s">
        <v>2446</v>
      </c>
      <c r="B27" s="31" t="s">
        <v>1206</v>
      </c>
      <c r="C27" s="31" t="s">
        <v>306</v>
      </c>
      <c r="D27" s="32" t="s">
        <v>1243</v>
      </c>
      <c r="E27" s="33" t="s">
        <v>1244</v>
      </c>
      <c r="F27" s="34">
        <v>40366</v>
      </c>
      <c r="G27" s="34">
        <v>46568</v>
      </c>
      <c r="H27" s="35">
        <v>209</v>
      </c>
      <c r="I27" s="35">
        <v>6.7752689999999998</v>
      </c>
      <c r="J27" s="35">
        <v>985.33141614099998</v>
      </c>
      <c r="K27" s="35">
        <v>992.10668514099996</v>
      </c>
      <c r="L27" s="36" t="s">
        <v>2447</v>
      </c>
      <c r="M27" s="37" t="s">
        <v>2412</v>
      </c>
    </row>
    <row r="28" spans="1:13" ht="31.5" x14ac:dyDescent="0.25">
      <c r="A28" s="30" t="s">
        <v>2448</v>
      </c>
      <c r="B28" s="31" t="s">
        <v>1206</v>
      </c>
      <c r="C28" s="31" t="s">
        <v>306</v>
      </c>
      <c r="D28" s="32" t="s">
        <v>1245</v>
      </c>
      <c r="E28" s="33" t="s">
        <v>1246</v>
      </c>
      <c r="F28" s="34">
        <v>42742</v>
      </c>
      <c r="G28" s="34">
        <v>46934</v>
      </c>
      <c r="H28" s="35">
        <v>152</v>
      </c>
      <c r="I28" s="35">
        <v>15.093484</v>
      </c>
      <c r="J28" s="35">
        <v>119.598018787</v>
      </c>
      <c r="K28" s="35">
        <v>134.69150278699999</v>
      </c>
      <c r="L28" s="36" t="s">
        <v>2449</v>
      </c>
      <c r="M28" s="37" t="s">
        <v>2412</v>
      </c>
    </row>
    <row r="29" spans="1:13" ht="94.5" x14ac:dyDescent="0.25">
      <c r="A29" s="30" t="s">
        <v>2450</v>
      </c>
      <c r="B29" s="31" t="s">
        <v>960</v>
      </c>
      <c r="C29" s="31" t="s">
        <v>959</v>
      </c>
      <c r="D29" s="33" t="s">
        <v>963</v>
      </c>
      <c r="E29" s="33" t="s">
        <v>964</v>
      </c>
      <c r="F29" s="34">
        <v>41821</v>
      </c>
      <c r="G29" s="34">
        <v>45838</v>
      </c>
      <c r="H29" s="35">
        <v>170.3</v>
      </c>
      <c r="I29" s="35">
        <v>2.2360000000000002</v>
      </c>
      <c r="J29" s="35">
        <v>82.191609865000004</v>
      </c>
      <c r="K29" s="35">
        <v>84.427609865000008</v>
      </c>
      <c r="L29" s="38" t="s">
        <v>2445</v>
      </c>
      <c r="M29" s="37" t="s">
        <v>2412</v>
      </c>
    </row>
    <row r="30" spans="1:13" ht="63" x14ac:dyDescent="0.25">
      <c r="A30" s="30" t="s">
        <v>2451</v>
      </c>
      <c r="B30" s="31" t="s">
        <v>1206</v>
      </c>
      <c r="C30" s="31" t="s">
        <v>296</v>
      </c>
      <c r="D30" s="33" t="s">
        <v>2001</v>
      </c>
      <c r="E30" s="33" t="s">
        <v>2002</v>
      </c>
      <c r="F30" s="34">
        <v>44013</v>
      </c>
      <c r="G30" s="34">
        <v>45838</v>
      </c>
      <c r="H30" s="35">
        <v>50</v>
      </c>
      <c r="I30" s="35">
        <v>21.774999999999999</v>
      </c>
      <c r="J30" s="35">
        <v>0</v>
      </c>
      <c r="K30" s="35">
        <v>21.774999999999999</v>
      </c>
      <c r="L30" s="36" t="s">
        <v>2452</v>
      </c>
      <c r="M30" s="37" t="s">
        <v>2412</v>
      </c>
    </row>
    <row r="31" spans="1:13" ht="78.75" x14ac:dyDescent="0.25">
      <c r="A31" s="30" t="s">
        <v>2453</v>
      </c>
      <c r="B31" s="31" t="s">
        <v>1031</v>
      </c>
      <c r="C31" s="31" t="s">
        <v>34</v>
      </c>
      <c r="D31" s="32" t="s">
        <v>1050</v>
      </c>
      <c r="E31" s="33" t="s">
        <v>1051</v>
      </c>
      <c r="F31" s="34">
        <v>41821</v>
      </c>
      <c r="G31" s="34">
        <v>46203</v>
      </c>
      <c r="H31" s="35">
        <v>52</v>
      </c>
      <c r="I31" s="35">
        <v>79.899999999000002</v>
      </c>
      <c r="J31" s="35">
        <v>0</v>
      </c>
      <c r="K31" s="35">
        <v>79.899999999000002</v>
      </c>
      <c r="L31" s="35" t="s">
        <v>2454</v>
      </c>
      <c r="M31" s="42" t="s">
        <v>2412</v>
      </c>
    </row>
    <row r="32" spans="1:13" ht="47.25" x14ac:dyDescent="0.25">
      <c r="A32" s="30" t="s">
        <v>2455</v>
      </c>
      <c r="B32" s="43" t="s">
        <v>1031</v>
      </c>
      <c r="C32" s="43" t="s">
        <v>34</v>
      </c>
      <c r="D32" s="44" t="s">
        <v>35</v>
      </c>
      <c r="E32" s="44" t="s">
        <v>1090</v>
      </c>
      <c r="F32" s="45">
        <v>41456</v>
      </c>
      <c r="G32" s="45">
        <v>45930</v>
      </c>
      <c r="H32" s="46">
        <v>547.5</v>
      </c>
      <c r="I32" s="46">
        <v>2.4</v>
      </c>
      <c r="J32" s="46">
        <v>78.239999999999995</v>
      </c>
      <c r="K32" s="46">
        <v>80.64</v>
      </c>
      <c r="L32" s="45" t="s">
        <v>2456</v>
      </c>
      <c r="M32" s="42" t="s">
        <v>2412</v>
      </c>
    </row>
    <row r="33" spans="1:13" ht="31.5" x14ac:dyDescent="0.25">
      <c r="A33" s="30" t="s">
        <v>2457</v>
      </c>
      <c r="B33" s="43" t="s">
        <v>1031</v>
      </c>
      <c r="C33" s="43" t="s">
        <v>48</v>
      </c>
      <c r="D33" s="44" t="s">
        <v>1146</v>
      </c>
      <c r="E33" s="44" t="s">
        <v>1147</v>
      </c>
      <c r="F33" s="45">
        <v>43282</v>
      </c>
      <c r="G33" s="45">
        <v>45473</v>
      </c>
      <c r="H33" s="46">
        <v>188</v>
      </c>
      <c r="I33" s="46">
        <v>0.8</v>
      </c>
      <c r="J33" s="46">
        <v>26.584744495999999</v>
      </c>
      <c r="K33" s="46">
        <v>27.384744496</v>
      </c>
      <c r="L33" s="45" t="s">
        <v>2458</v>
      </c>
      <c r="M33" s="42" t="s">
        <v>2412</v>
      </c>
    </row>
    <row r="34" spans="1:13" ht="94.5" x14ac:dyDescent="0.25">
      <c r="A34" s="30" t="s">
        <v>2459</v>
      </c>
      <c r="B34" s="31" t="s">
        <v>1031</v>
      </c>
      <c r="C34" s="31" t="s">
        <v>34</v>
      </c>
      <c r="D34" s="32" t="s">
        <v>1135</v>
      </c>
      <c r="E34" s="33" t="s">
        <v>1136</v>
      </c>
      <c r="F34" s="34">
        <v>42742</v>
      </c>
      <c r="G34" s="34">
        <v>45838</v>
      </c>
      <c r="H34" s="35">
        <v>445</v>
      </c>
      <c r="I34" s="35">
        <v>8.1702444399999994</v>
      </c>
      <c r="J34" s="35">
        <v>47.11</v>
      </c>
      <c r="K34" s="35">
        <v>55.280244439999997</v>
      </c>
      <c r="L34" s="47" t="s">
        <v>2460</v>
      </c>
      <c r="M34" s="42" t="s">
        <v>2412</v>
      </c>
    </row>
    <row r="35" spans="1:13" ht="47.25" x14ac:dyDescent="0.25">
      <c r="A35" s="30" t="s">
        <v>2461</v>
      </c>
      <c r="B35" s="31" t="s">
        <v>1206</v>
      </c>
      <c r="C35" s="31" t="s">
        <v>360</v>
      </c>
      <c r="D35" s="33" t="s">
        <v>1737</v>
      </c>
      <c r="E35" s="33" t="s">
        <v>2462</v>
      </c>
      <c r="F35" s="34" t="s">
        <v>2473</v>
      </c>
      <c r="G35" s="34">
        <v>45838</v>
      </c>
      <c r="H35" s="35">
        <v>130</v>
      </c>
      <c r="I35" s="35">
        <v>3.4216588479999999</v>
      </c>
      <c r="J35" s="35">
        <v>0</v>
      </c>
      <c r="K35" s="35">
        <v>3.4216588479999999</v>
      </c>
      <c r="L35" s="36" t="s">
        <v>2463</v>
      </c>
      <c r="M35" s="37" t="s">
        <v>2412</v>
      </c>
    </row>
    <row r="36" spans="1:13" ht="63" x14ac:dyDescent="0.25">
      <c r="A36" s="30" t="s">
        <v>2464</v>
      </c>
      <c r="B36" s="31" t="s">
        <v>1206</v>
      </c>
      <c r="C36" s="31" t="s">
        <v>1764</v>
      </c>
      <c r="D36" s="33" t="s">
        <v>1765</v>
      </c>
      <c r="E36" s="33" t="s">
        <v>1766</v>
      </c>
      <c r="F36" s="34">
        <v>44378</v>
      </c>
      <c r="G36" s="34">
        <v>45838</v>
      </c>
      <c r="H36" s="35">
        <v>37</v>
      </c>
      <c r="I36" s="35">
        <v>5</v>
      </c>
      <c r="J36" s="35">
        <v>0</v>
      </c>
      <c r="K36" s="35">
        <v>5</v>
      </c>
      <c r="L36" s="36" t="s">
        <v>2465</v>
      </c>
      <c r="M36" s="37" t="s">
        <v>2412</v>
      </c>
    </row>
    <row r="37" spans="1:13" ht="47.25" x14ac:dyDescent="0.25">
      <c r="A37" s="30" t="s">
        <v>2466</v>
      </c>
      <c r="B37" s="31" t="s">
        <v>1206</v>
      </c>
      <c r="C37" s="31" t="s">
        <v>1759</v>
      </c>
      <c r="D37" s="33" t="s">
        <v>2260</v>
      </c>
      <c r="E37" s="33" t="s">
        <v>2261</v>
      </c>
      <c r="F37" s="34">
        <v>42552</v>
      </c>
      <c r="G37" s="34">
        <v>45838</v>
      </c>
      <c r="H37" s="35">
        <v>35</v>
      </c>
      <c r="I37" s="35">
        <v>2.2999999999999998</v>
      </c>
      <c r="J37" s="35">
        <v>0</v>
      </c>
      <c r="K37" s="35">
        <v>2.2999999999999998</v>
      </c>
      <c r="L37" s="36" t="s">
        <v>2467</v>
      </c>
      <c r="M37" s="37" t="s">
        <v>2412</v>
      </c>
    </row>
    <row r="38" spans="1:13" ht="47.25" x14ac:dyDescent="0.25">
      <c r="A38" s="30" t="s">
        <v>2468</v>
      </c>
      <c r="B38" s="31" t="s">
        <v>861</v>
      </c>
      <c r="C38" s="31" t="s">
        <v>530</v>
      </c>
      <c r="D38" s="33" t="s">
        <v>2292</v>
      </c>
      <c r="E38" s="33" t="s">
        <v>2293</v>
      </c>
      <c r="F38" s="34">
        <v>43282</v>
      </c>
      <c r="G38" s="33" t="s">
        <v>83</v>
      </c>
      <c r="H38" s="35">
        <v>107.9</v>
      </c>
      <c r="I38" s="35">
        <v>22.896867722</v>
      </c>
      <c r="J38" s="35">
        <v>0</v>
      </c>
      <c r="K38" s="35">
        <v>22.896867722</v>
      </c>
      <c r="L38" s="36" t="s">
        <v>2469</v>
      </c>
      <c r="M38" s="37" t="s">
        <v>2412</v>
      </c>
    </row>
    <row r="39" spans="1:13" ht="63" x14ac:dyDescent="0.25">
      <c r="A39" s="30" t="s">
        <v>2470</v>
      </c>
      <c r="B39" s="48" t="s">
        <v>861</v>
      </c>
      <c r="C39" s="48" t="s">
        <v>2147</v>
      </c>
      <c r="D39" s="49" t="s">
        <v>563</v>
      </c>
      <c r="E39" s="49" t="s">
        <v>2233</v>
      </c>
      <c r="F39" s="50">
        <v>42917</v>
      </c>
      <c r="G39" s="34" t="s">
        <v>2471</v>
      </c>
      <c r="H39" s="35">
        <v>47.27</v>
      </c>
      <c r="I39" s="35">
        <v>3.7</v>
      </c>
      <c r="J39" s="35">
        <v>0</v>
      </c>
      <c r="K39" s="35">
        <v>3.7</v>
      </c>
      <c r="L39" s="36" t="s">
        <v>2472</v>
      </c>
      <c r="M39" s="37" t="s">
        <v>2412</v>
      </c>
    </row>
    <row r="40" spans="1:13" ht="18.75" thickBot="1" x14ac:dyDescent="0.3">
      <c r="A40" s="51"/>
      <c r="B40" s="52"/>
      <c r="C40" s="52"/>
      <c r="D40" s="52"/>
      <c r="E40" s="52"/>
      <c r="F40" s="52"/>
      <c r="G40" s="52"/>
      <c r="H40" s="53">
        <f>SUM(H3:H39)</f>
        <v>13978.214</v>
      </c>
      <c r="I40" s="53">
        <f>SUM(I3:I39)</f>
        <v>461.70516197399991</v>
      </c>
      <c r="J40" s="53">
        <f>SUM(J3:J39)</f>
        <v>2381.806575653</v>
      </c>
      <c r="K40" s="53">
        <f>SUM(K3:K39)</f>
        <v>2843.511737627</v>
      </c>
      <c r="L40" s="53"/>
      <c r="M40" s="54"/>
    </row>
  </sheetData>
  <autoFilter ref="A2:M40" xr:uid="{00000000-0009-0000-0000-000004000000}"/>
  <mergeCells count="1">
    <mergeCell ref="A1:M1"/>
  </mergeCells>
  <dataValidations count="1">
    <dataValidation type="list" allowBlank="1" showInputMessage="1" showErrorMessage="1" sqref="M4:M5 M10:M11 M13:M23" xr:uid="{00000000-0002-0000-0400-000000000000}">
      <formula1>"Exit, Retain, Extend, Re-scope, Re-appraise, Downgrade, Transfer to recurrent budget"</formula1>
    </dataValidation>
  </dataValidations>
  <pageMargins left="0.70866141732283472" right="0.70866141732283472" top="0.74803149606299213" bottom="0.74803149606299213" header="0.31496062992125984" footer="0.31496062992125984"/>
  <pageSetup paperSize="9" scale="44" fitToHeight="0" orientation="landscape"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J94"/>
  <sheetViews>
    <sheetView topLeftCell="A6" workbookViewId="0">
      <selection activeCell="G15" sqref="G15"/>
    </sheetView>
  </sheetViews>
  <sheetFormatPr defaultRowHeight="15" x14ac:dyDescent="0.25"/>
  <cols>
    <col min="1" max="1" width="17.42578125" bestFit="1" customWidth="1"/>
    <col min="2" max="2" width="73.7109375" bestFit="1" customWidth="1"/>
    <col min="3" max="3" width="17.42578125" bestFit="1" customWidth="1"/>
    <col min="4" max="4" width="15" bestFit="1" customWidth="1"/>
    <col min="5" max="5" width="12" bestFit="1" customWidth="1"/>
    <col min="6" max="6" width="17.42578125" bestFit="1" customWidth="1"/>
    <col min="7" max="7" width="15" bestFit="1" customWidth="1"/>
    <col min="8" max="8" width="17.5703125" bestFit="1" customWidth="1"/>
    <col min="9" max="9" width="17.42578125" bestFit="1" customWidth="1"/>
    <col min="10" max="10" width="15" bestFit="1" customWidth="1"/>
  </cols>
  <sheetData>
    <row r="3" spans="1:10" x14ac:dyDescent="0.25">
      <c r="A3" t="s">
        <v>794</v>
      </c>
      <c r="B3" t="s">
        <v>795</v>
      </c>
      <c r="C3" t="s">
        <v>796</v>
      </c>
      <c r="D3" t="s">
        <v>797</v>
      </c>
      <c r="E3" t="s">
        <v>798</v>
      </c>
      <c r="F3" t="s">
        <v>799</v>
      </c>
      <c r="G3" t="s">
        <v>800</v>
      </c>
      <c r="H3" t="s">
        <v>801</v>
      </c>
      <c r="I3" t="s">
        <v>802</v>
      </c>
      <c r="J3" t="s">
        <v>803</v>
      </c>
    </row>
    <row r="4" spans="1:10" x14ac:dyDescent="0.25">
      <c r="A4" s="2">
        <v>11476.334310123015</v>
      </c>
      <c r="B4" s="2">
        <v>10808.867551465386</v>
      </c>
      <c r="C4" s="2">
        <v>4145.3092262140008</v>
      </c>
      <c r="D4" s="2">
        <v>4099.2907670751038</v>
      </c>
      <c r="E4" s="2">
        <v>3204.3572912260001</v>
      </c>
      <c r="F4" s="2">
        <v>3677.3425646416194</v>
      </c>
      <c r="G4" s="2">
        <v>1519.0575276759998</v>
      </c>
      <c r="H4" s="2">
        <v>1211.3736481954381</v>
      </c>
      <c r="I4" s="2">
        <v>1292.512821</v>
      </c>
      <c r="J4" s="2">
        <v>12.27</v>
      </c>
    </row>
    <row r="7" spans="1:10" ht="27" customHeight="1" x14ac:dyDescent="0.25">
      <c r="A7" s="1" t="s">
        <v>6</v>
      </c>
      <c r="B7" s="1" t="s">
        <v>7</v>
      </c>
      <c r="C7" s="9" t="s">
        <v>794</v>
      </c>
      <c r="D7" s="9" t="s">
        <v>795</v>
      </c>
      <c r="E7" s="9" t="s">
        <v>811</v>
      </c>
      <c r="F7" s="8" t="s">
        <v>812</v>
      </c>
      <c r="G7" s="10" t="s">
        <v>813</v>
      </c>
    </row>
    <row r="8" spans="1:10" ht="15.75" customHeight="1" x14ac:dyDescent="0.25">
      <c r="A8" t="s">
        <v>31</v>
      </c>
      <c r="B8" s="4" t="s">
        <v>32</v>
      </c>
      <c r="C8" s="2">
        <v>827.64170300099988</v>
      </c>
      <c r="D8" s="2">
        <v>826.58283512399998</v>
      </c>
      <c r="E8" s="2">
        <v>1654.2245381249995</v>
      </c>
      <c r="F8" s="6">
        <f>E8/$E$28</f>
        <v>13.379773126966784</v>
      </c>
      <c r="G8" s="6">
        <f>C8/$C$28</f>
        <v>6.6941687548181168</v>
      </c>
    </row>
    <row r="9" spans="1:10" ht="17.25" customHeight="1" x14ac:dyDescent="0.25">
      <c r="A9" t="s">
        <v>75</v>
      </c>
      <c r="B9" s="4" t="s">
        <v>76</v>
      </c>
      <c r="C9" s="2">
        <v>20.9</v>
      </c>
      <c r="D9" s="2">
        <v>0</v>
      </c>
      <c r="E9" s="2">
        <v>20.9</v>
      </c>
      <c r="F9" s="6">
        <f t="shared" ref="F9:F27" si="0">E9/$E$28</f>
        <v>0.16904431769012684</v>
      </c>
      <c r="G9" s="6">
        <f t="shared" ref="G9:G27" si="1">C9/$C$28</f>
        <v>0.16904431769012684</v>
      </c>
    </row>
    <row r="10" spans="1:10" ht="41.25" customHeight="1" x14ac:dyDescent="0.25">
      <c r="A10" t="s">
        <v>87</v>
      </c>
      <c r="B10" s="4" t="s">
        <v>88</v>
      </c>
      <c r="C10" s="2">
        <v>370.39548300000001</v>
      </c>
      <c r="D10" s="2">
        <v>0</v>
      </c>
      <c r="E10" s="2">
        <v>370.39548300000001</v>
      </c>
      <c r="F10" s="6">
        <f t="shared" si="0"/>
        <v>2.9958493635999992</v>
      </c>
      <c r="G10" s="6">
        <f t="shared" si="1"/>
        <v>2.9958493635999992</v>
      </c>
    </row>
    <row r="11" spans="1:10" x14ac:dyDescent="0.25">
      <c r="A11" t="s">
        <v>97</v>
      </c>
      <c r="B11" s="4" t="s">
        <v>98</v>
      </c>
      <c r="C11" s="2">
        <v>271.82562300000001</v>
      </c>
      <c r="D11" s="2">
        <v>0</v>
      </c>
      <c r="E11" s="2">
        <v>271.82562300000001</v>
      </c>
      <c r="F11" s="6">
        <f t="shared" si="0"/>
        <v>2.1985921995563946</v>
      </c>
      <c r="G11" s="6">
        <f t="shared" si="1"/>
        <v>2.1985921995563946</v>
      </c>
    </row>
    <row r="12" spans="1:10" ht="16.5" customHeight="1" x14ac:dyDescent="0.25">
      <c r="A12" t="s">
        <v>103</v>
      </c>
      <c r="B12" s="4" t="s">
        <v>104</v>
      </c>
      <c r="C12" s="2">
        <v>68.713200000000001</v>
      </c>
      <c r="D12" s="2">
        <v>0</v>
      </c>
      <c r="E12" s="2">
        <v>68.713200000000001</v>
      </c>
      <c r="F12" s="6">
        <f t="shared" si="0"/>
        <v>0.5557691870959437</v>
      </c>
      <c r="G12" s="6">
        <f t="shared" si="1"/>
        <v>0.5557691870959437</v>
      </c>
    </row>
    <row r="13" spans="1:10" ht="105" x14ac:dyDescent="0.25">
      <c r="A13" t="s">
        <v>119</v>
      </c>
      <c r="B13" s="4" t="s">
        <v>120</v>
      </c>
      <c r="C13" s="2">
        <v>190.96987650400001</v>
      </c>
      <c r="D13" s="2">
        <v>155.73919999999998</v>
      </c>
      <c r="E13" s="2">
        <v>346.70907650399994</v>
      </c>
      <c r="F13" s="6">
        <f t="shared" si="0"/>
        <v>2.8042679078752468</v>
      </c>
      <c r="G13" s="6">
        <f t="shared" si="1"/>
        <v>1.5446111231094004</v>
      </c>
    </row>
    <row r="14" spans="1:10" x14ac:dyDescent="0.25">
      <c r="A14" t="s">
        <v>177</v>
      </c>
      <c r="B14" s="4" t="s">
        <v>178</v>
      </c>
      <c r="C14" s="2">
        <v>25.797795636</v>
      </c>
      <c r="D14" s="2">
        <v>86.42</v>
      </c>
      <c r="E14" s="2">
        <v>112.21779563599999</v>
      </c>
      <c r="F14" s="6">
        <f t="shared" si="0"/>
        <v>0.90764500937692405</v>
      </c>
      <c r="G14" s="6">
        <f t="shared" si="1"/>
        <v>0.20865888809554795</v>
      </c>
    </row>
    <row r="15" spans="1:10" x14ac:dyDescent="0.25">
      <c r="A15" t="s">
        <v>202</v>
      </c>
      <c r="B15" s="4" t="s">
        <v>203</v>
      </c>
      <c r="C15" s="2">
        <v>834.72728455999993</v>
      </c>
      <c r="D15" s="2">
        <v>1062.0523135037158</v>
      </c>
      <c r="E15" s="2">
        <v>1896.7795980637161</v>
      </c>
      <c r="F15" s="6">
        <f t="shared" si="0"/>
        <v>15.341617845130809</v>
      </c>
      <c r="G15" s="6">
        <f t="shared" si="1"/>
        <v>6.751478673482179</v>
      </c>
    </row>
    <row r="16" spans="1:10" x14ac:dyDescent="0.25">
      <c r="A16" t="s">
        <v>218</v>
      </c>
      <c r="B16" s="4" t="s">
        <v>219</v>
      </c>
      <c r="C16" s="2">
        <v>5383.405500177003</v>
      </c>
      <c r="D16" s="2">
        <v>5546.6039547502423</v>
      </c>
      <c r="E16" s="2">
        <v>10930.009454927247</v>
      </c>
      <c r="F16" s="6">
        <f t="shared" si="0"/>
        <v>88.404592854297206</v>
      </c>
      <c r="G16" s="6">
        <f t="shared" si="1"/>
        <v>43.542301896014237</v>
      </c>
    </row>
    <row r="17" spans="1:8" x14ac:dyDescent="0.25">
      <c r="A17" t="s">
        <v>275</v>
      </c>
      <c r="B17" s="4" t="s">
        <v>276</v>
      </c>
      <c r="C17" s="2">
        <v>5.6</v>
      </c>
      <c r="D17" s="2">
        <v>126.85807983259389</v>
      </c>
      <c r="E17" s="2">
        <v>132.45807983259391</v>
      </c>
      <c r="F17" s="6">
        <f t="shared" si="0"/>
        <v>1.0713533841074252</v>
      </c>
      <c r="G17" s="6">
        <f t="shared" si="1"/>
        <v>4.5294171247115322E-2</v>
      </c>
    </row>
    <row r="18" spans="1:8" x14ac:dyDescent="0.25">
      <c r="A18" t="s">
        <v>281</v>
      </c>
      <c r="B18" s="4" t="s">
        <v>282</v>
      </c>
      <c r="C18" s="2">
        <v>24.3369</v>
      </c>
      <c r="D18" s="2">
        <v>211.8</v>
      </c>
      <c r="E18" s="2">
        <v>236.13690000000003</v>
      </c>
      <c r="F18" s="6">
        <f t="shared" si="0"/>
        <v>1.9099330689933836</v>
      </c>
      <c r="G18" s="6">
        <f t="shared" si="1"/>
        <v>0.19684280646855731</v>
      </c>
    </row>
    <row r="19" spans="1:8" x14ac:dyDescent="0.25">
      <c r="A19" t="s">
        <v>293</v>
      </c>
      <c r="B19" s="4" t="s">
        <v>294</v>
      </c>
      <c r="C19" s="2">
        <v>1137.8820272340001</v>
      </c>
      <c r="D19" s="2">
        <v>2366.9540150799999</v>
      </c>
      <c r="E19" s="2">
        <v>3504.836042313998</v>
      </c>
      <c r="F19" s="6">
        <f t="shared" si="0"/>
        <v>28.347972123862885</v>
      </c>
      <c r="G19" s="6">
        <f t="shared" si="1"/>
        <v>9.2034684643842049</v>
      </c>
    </row>
    <row r="20" spans="1:8" x14ac:dyDescent="0.25">
      <c r="B20" t="s">
        <v>120</v>
      </c>
      <c r="C20" s="2"/>
      <c r="D20" s="2">
        <v>63.834000000000003</v>
      </c>
      <c r="E20" s="2">
        <v>63.834000000000003</v>
      </c>
      <c r="F20" s="6">
        <f t="shared" si="0"/>
        <v>0.51630502274792145</v>
      </c>
      <c r="G20" s="6">
        <f t="shared" si="1"/>
        <v>0</v>
      </c>
    </row>
    <row r="21" spans="1:8" x14ac:dyDescent="0.25">
      <c r="A21" t="s">
        <v>465</v>
      </c>
      <c r="B21" s="4" t="s">
        <v>466</v>
      </c>
      <c r="C21" s="2">
        <v>55.3</v>
      </c>
      <c r="D21" s="2">
        <v>0</v>
      </c>
      <c r="E21" s="2">
        <v>55.3</v>
      </c>
      <c r="F21" s="6">
        <f t="shared" si="0"/>
        <v>0.44727994106526381</v>
      </c>
      <c r="G21" s="6">
        <f t="shared" si="1"/>
        <v>0.44727994106526381</v>
      </c>
    </row>
    <row r="22" spans="1:8" x14ac:dyDescent="0.25">
      <c r="A22" t="s">
        <v>475</v>
      </c>
      <c r="B22" s="4" t="s">
        <v>476</v>
      </c>
      <c r="C22" s="2">
        <v>18.221933757000002</v>
      </c>
      <c r="D22" s="2">
        <v>0</v>
      </c>
      <c r="E22" s="2">
        <v>18.221933757000002</v>
      </c>
      <c r="F22" s="6">
        <f t="shared" si="0"/>
        <v>0.14738346215056244</v>
      </c>
      <c r="G22" s="6">
        <f t="shared" si="1"/>
        <v>0.14738346215056244</v>
      </c>
    </row>
    <row r="23" spans="1:8" x14ac:dyDescent="0.25">
      <c r="A23" t="s">
        <v>485</v>
      </c>
      <c r="B23" s="4" t="s">
        <v>486</v>
      </c>
      <c r="C23" s="2">
        <v>5</v>
      </c>
      <c r="D23" s="2">
        <v>0</v>
      </c>
      <c r="E23" s="2">
        <v>5</v>
      </c>
      <c r="F23" s="6">
        <f t="shared" si="0"/>
        <v>4.0441224327781543E-2</v>
      </c>
      <c r="G23" s="6">
        <f t="shared" si="1"/>
        <v>4.0441224327781543E-2</v>
      </c>
    </row>
    <row r="24" spans="1:8" ht="15.75" customHeight="1" x14ac:dyDescent="0.25">
      <c r="A24" t="s">
        <v>491</v>
      </c>
      <c r="B24" s="4" t="s">
        <v>492</v>
      </c>
      <c r="C24" s="2">
        <v>1732.2562892889996</v>
      </c>
      <c r="D24" s="2">
        <v>194.67915057483066</v>
      </c>
      <c r="E24" s="2">
        <v>1926.9354398638304</v>
      </c>
      <c r="F24" s="6">
        <f t="shared" si="0"/>
        <v>15.585525677737113</v>
      </c>
      <c r="G24" s="6">
        <f t="shared" si="1"/>
        <v>14.010913037669374</v>
      </c>
    </row>
    <row r="25" spans="1:8" x14ac:dyDescent="0.25">
      <c r="A25" t="s">
        <v>664</v>
      </c>
      <c r="B25" s="4" t="s">
        <v>665</v>
      </c>
      <c r="C25" s="2">
        <v>23.084</v>
      </c>
      <c r="D25" s="2">
        <v>153.78400260000001</v>
      </c>
      <c r="E25" s="2">
        <v>176.86800260000001</v>
      </c>
      <c r="F25" s="6">
        <f t="shared" si="0"/>
        <v>1.4305517139106498</v>
      </c>
      <c r="G25" s="6">
        <f t="shared" si="1"/>
        <v>0.18670904447650183</v>
      </c>
    </row>
    <row r="26" spans="1:8" x14ac:dyDescent="0.25">
      <c r="A26" t="s">
        <v>676</v>
      </c>
      <c r="B26" s="4" t="s">
        <v>677</v>
      </c>
      <c r="C26" s="2">
        <v>290.93712125999997</v>
      </c>
      <c r="D26" s="2">
        <v>13.559999999999999</v>
      </c>
      <c r="E26" s="2">
        <v>304.49712125999997</v>
      </c>
      <c r="F26" s="6">
        <f t="shared" si="0"/>
        <v>2.4628472776078714</v>
      </c>
      <c r="G26" s="6">
        <f t="shared" si="1"/>
        <v>2.3531706772309278</v>
      </c>
    </row>
    <row r="27" spans="1:8" x14ac:dyDescent="0.25">
      <c r="A27" t="s">
        <v>702</v>
      </c>
      <c r="B27" s="4" t="s">
        <v>703</v>
      </c>
      <c r="C27" s="2">
        <v>65.703355376999994</v>
      </c>
      <c r="D27" s="2">
        <v>0</v>
      </c>
      <c r="E27" s="2">
        <v>65.703355376999994</v>
      </c>
      <c r="F27" s="6">
        <f t="shared" si="0"/>
        <v>0.53142482677784164</v>
      </c>
      <c r="G27" s="6">
        <f t="shared" si="1"/>
        <v>0.53142482677784164</v>
      </c>
    </row>
    <row r="28" spans="1:8" x14ac:dyDescent="0.25">
      <c r="A28" t="s">
        <v>714</v>
      </c>
      <c r="B28" s="4" t="s">
        <v>715</v>
      </c>
      <c r="C28" s="2">
        <v>123.63621732800001</v>
      </c>
      <c r="D28" s="2">
        <v>0</v>
      </c>
      <c r="E28" s="2">
        <v>123.63621732800001</v>
      </c>
      <c r="F28" s="7">
        <f>SUM(F8:F27)</f>
        <v>179.24816953487817</v>
      </c>
      <c r="G28" s="7">
        <f>SUM(G8:G27)</f>
        <v>91.823402059260061</v>
      </c>
    </row>
    <row r="29" spans="1:8" x14ac:dyDescent="0.25">
      <c r="A29" t="s">
        <v>793</v>
      </c>
      <c r="C29" s="2">
        <v>11476.334310123004</v>
      </c>
      <c r="D29" s="2">
        <v>10808.867551465384</v>
      </c>
      <c r="E29" s="2">
        <v>22285.201861588383</v>
      </c>
    </row>
    <row r="31" spans="1:8" x14ac:dyDescent="0.25">
      <c r="A31" s="1" t="s">
        <v>6</v>
      </c>
      <c r="B31" s="1" t="s">
        <v>7</v>
      </c>
      <c r="C31" s="1" t="s">
        <v>10</v>
      </c>
      <c r="D31" s="1" t="s">
        <v>11</v>
      </c>
      <c r="E31" s="1" t="s">
        <v>14</v>
      </c>
      <c r="F31" s="9" t="s">
        <v>794</v>
      </c>
      <c r="G31" s="9" t="s">
        <v>795</v>
      </c>
      <c r="H31" s="9" t="s">
        <v>811</v>
      </c>
    </row>
    <row r="32" spans="1:8" x14ac:dyDescent="0.25">
      <c r="A32" t="s">
        <v>218</v>
      </c>
      <c r="B32" s="4" t="s">
        <v>219</v>
      </c>
      <c r="C32">
        <v>1779</v>
      </c>
      <c r="D32" t="s">
        <v>755</v>
      </c>
      <c r="E32" t="s">
        <v>86</v>
      </c>
      <c r="F32" s="2">
        <v>56.1</v>
      </c>
      <c r="G32" s="2">
        <v>50.34</v>
      </c>
      <c r="H32" s="2">
        <v>106.44</v>
      </c>
    </row>
    <row r="33" spans="2:8" x14ac:dyDescent="0.25">
      <c r="B33" s="4"/>
      <c r="C33">
        <v>1785</v>
      </c>
      <c r="D33" t="s">
        <v>749</v>
      </c>
      <c r="E33" t="s">
        <v>86</v>
      </c>
      <c r="F33" s="2">
        <v>80</v>
      </c>
      <c r="G33" s="2">
        <v>109.6983809900261</v>
      </c>
      <c r="H33" s="2">
        <v>189.6983809900261</v>
      </c>
    </row>
    <row r="34" spans="2:8" x14ac:dyDescent="0.25">
      <c r="B34" s="4"/>
      <c r="C34">
        <v>1795</v>
      </c>
      <c r="D34" t="s">
        <v>750</v>
      </c>
      <c r="E34" t="s">
        <v>753</v>
      </c>
      <c r="F34" s="2">
        <v>70</v>
      </c>
      <c r="G34" s="2">
        <v>109.6983809900261</v>
      </c>
      <c r="H34" s="2">
        <v>179.6983809900261</v>
      </c>
    </row>
    <row r="35" spans="2:8" x14ac:dyDescent="0.25">
      <c r="B35" s="4"/>
      <c r="C35">
        <v>1796</v>
      </c>
      <c r="D35" t="s">
        <v>751</v>
      </c>
      <c r="E35" t="s">
        <v>754</v>
      </c>
      <c r="F35" s="2">
        <v>61.7</v>
      </c>
      <c r="G35" s="2">
        <v>19.689452998209799</v>
      </c>
      <c r="H35" s="2">
        <v>81.389452998209805</v>
      </c>
    </row>
    <row r="36" spans="2:8" x14ac:dyDescent="0.25">
      <c r="B36" s="4"/>
      <c r="C36" t="s">
        <v>244</v>
      </c>
      <c r="D36" t="s">
        <v>245</v>
      </c>
      <c r="E36" t="s">
        <v>83</v>
      </c>
      <c r="F36" s="2">
        <v>40.899550167999998</v>
      </c>
      <c r="G36" s="2">
        <v>0</v>
      </c>
      <c r="H36" s="2">
        <v>40.899550167999998</v>
      </c>
    </row>
    <row r="37" spans="2:8" x14ac:dyDescent="0.25">
      <c r="B37" s="4"/>
      <c r="C37" t="s">
        <v>246</v>
      </c>
      <c r="D37" t="s">
        <v>247</v>
      </c>
      <c r="E37" t="s">
        <v>779</v>
      </c>
      <c r="F37" s="2">
        <v>258.14682409889997</v>
      </c>
      <c r="G37" s="2">
        <v>0</v>
      </c>
      <c r="H37" s="2">
        <v>258.14682409889997</v>
      </c>
    </row>
    <row r="38" spans="2:8" x14ac:dyDescent="0.25">
      <c r="B38" s="4"/>
      <c r="C38" t="s">
        <v>222</v>
      </c>
      <c r="D38" t="s">
        <v>223</v>
      </c>
      <c r="E38" t="s">
        <v>83</v>
      </c>
      <c r="F38" s="2">
        <v>31.630444572999998</v>
      </c>
      <c r="G38" s="2">
        <v>70.974000000000004</v>
      </c>
      <c r="H38" s="2">
        <v>102.60444457299999</v>
      </c>
    </row>
    <row r="39" spans="2:8" x14ac:dyDescent="0.25">
      <c r="B39" s="4"/>
      <c r="C39" t="s">
        <v>248</v>
      </c>
      <c r="D39" t="s">
        <v>249</v>
      </c>
      <c r="E39" t="s">
        <v>778</v>
      </c>
      <c r="F39" s="2">
        <v>100.00320339</v>
      </c>
      <c r="G39" s="2">
        <v>220</v>
      </c>
      <c r="H39" s="2">
        <v>320.00320339000001</v>
      </c>
    </row>
    <row r="40" spans="2:8" x14ac:dyDescent="0.25">
      <c r="B40" s="4"/>
      <c r="C40" t="s">
        <v>250</v>
      </c>
      <c r="D40" t="s">
        <v>251</v>
      </c>
      <c r="E40" t="s">
        <v>779</v>
      </c>
      <c r="F40" s="2">
        <v>152.0159010374748</v>
      </c>
      <c r="G40" s="2">
        <v>0</v>
      </c>
      <c r="H40" s="2">
        <v>152.0159010374748</v>
      </c>
    </row>
    <row r="41" spans="2:8" x14ac:dyDescent="0.25">
      <c r="B41" s="4"/>
      <c r="C41" t="s">
        <v>224</v>
      </c>
      <c r="D41" t="s">
        <v>225</v>
      </c>
      <c r="E41" t="s">
        <v>83</v>
      </c>
      <c r="F41" s="2">
        <v>8.64</v>
      </c>
      <c r="G41" s="2">
        <v>0</v>
      </c>
      <c r="H41" s="2">
        <v>8.64</v>
      </c>
    </row>
    <row r="42" spans="2:8" x14ac:dyDescent="0.25">
      <c r="B42" s="4"/>
      <c r="C42" t="s">
        <v>226</v>
      </c>
      <c r="D42" t="s">
        <v>227</v>
      </c>
      <c r="E42" t="s">
        <v>83</v>
      </c>
      <c r="F42" s="2">
        <v>0</v>
      </c>
      <c r="G42" s="2">
        <v>22.78</v>
      </c>
      <c r="H42" s="2">
        <v>22.78</v>
      </c>
    </row>
    <row r="43" spans="2:8" x14ac:dyDescent="0.25">
      <c r="B43" s="4"/>
      <c r="C43" t="s">
        <v>252</v>
      </c>
      <c r="D43" t="s">
        <v>253</v>
      </c>
      <c r="E43" t="s">
        <v>780</v>
      </c>
      <c r="F43" s="2">
        <v>0</v>
      </c>
      <c r="G43" s="2">
        <v>120</v>
      </c>
      <c r="H43" s="2">
        <v>120</v>
      </c>
    </row>
    <row r="44" spans="2:8" x14ac:dyDescent="0.25">
      <c r="B44" s="4"/>
      <c r="C44" t="s">
        <v>228</v>
      </c>
      <c r="D44" t="s">
        <v>229</v>
      </c>
      <c r="E44" t="s">
        <v>83</v>
      </c>
      <c r="F44" s="2">
        <v>0</v>
      </c>
      <c r="G44" s="2">
        <v>1498.8122657070001</v>
      </c>
      <c r="H44" s="2">
        <v>1498.8122657070001</v>
      </c>
    </row>
    <row r="45" spans="2:8" x14ac:dyDescent="0.25">
      <c r="B45" s="4"/>
      <c r="C45" t="s">
        <v>230</v>
      </c>
      <c r="D45" t="s">
        <v>231</v>
      </c>
      <c r="E45" t="s">
        <v>83</v>
      </c>
      <c r="F45" s="2">
        <v>122.491</v>
      </c>
      <c r="G45" s="2">
        <v>0</v>
      </c>
      <c r="H45" s="2">
        <v>122.491</v>
      </c>
    </row>
    <row r="46" spans="2:8" x14ac:dyDescent="0.25">
      <c r="B46" s="4"/>
      <c r="C46" t="s">
        <v>254</v>
      </c>
      <c r="D46" t="s">
        <v>255</v>
      </c>
      <c r="E46" t="s">
        <v>778</v>
      </c>
      <c r="F46" s="2">
        <v>3.3348524801245998</v>
      </c>
      <c r="G46" s="2">
        <v>0</v>
      </c>
      <c r="H46" s="2">
        <v>3.3348524801245998</v>
      </c>
    </row>
    <row r="47" spans="2:8" x14ac:dyDescent="0.25">
      <c r="B47" s="4"/>
      <c r="C47" t="s">
        <v>232</v>
      </c>
      <c r="D47" t="s">
        <v>233</v>
      </c>
      <c r="E47" t="s">
        <v>83</v>
      </c>
      <c r="F47" s="2">
        <v>10</v>
      </c>
      <c r="G47" s="2">
        <v>0</v>
      </c>
      <c r="H47" s="2">
        <v>10</v>
      </c>
    </row>
    <row r="48" spans="2:8" x14ac:dyDescent="0.25">
      <c r="B48" s="4"/>
      <c r="C48" t="s">
        <v>256</v>
      </c>
      <c r="D48" t="s">
        <v>257</v>
      </c>
      <c r="E48" t="s">
        <v>778</v>
      </c>
      <c r="F48" s="2">
        <v>0</v>
      </c>
      <c r="G48" s="2">
        <v>150</v>
      </c>
      <c r="H48" s="2">
        <v>150</v>
      </c>
    </row>
    <row r="49" spans="2:8" x14ac:dyDescent="0.25">
      <c r="B49" s="4"/>
      <c r="C49" t="s">
        <v>271</v>
      </c>
      <c r="D49" t="s">
        <v>272</v>
      </c>
      <c r="E49" t="s">
        <v>778</v>
      </c>
      <c r="F49" s="2">
        <v>102.997333282</v>
      </c>
      <c r="G49" s="2">
        <v>246.804913653</v>
      </c>
      <c r="H49" s="2">
        <v>349.80224693499997</v>
      </c>
    </row>
    <row r="50" spans="2:8" x14ac:dyDescent="0.25">
      <c r="B50" s="4"/>
      <c r="C50" t="s">
        <v>234</v>
      </c>
      <c r="D50" t="s">
        <v>235</v>
      </c>
      <c r="E50" t="s">
        <v>83</v>
      </c>
      <c r="F50" s="2">
        <v>21.4</v>
      </c>
      <c r="G50" s="2">
        <v>53.337468999999999</v>
      </c>
      <c r="H50" s="2">
        <v>74.737469000000004</v>
      </c>
    </row>
    <row r="51" spans="2:8" x14ac:dyDescent="0.25">
      <c r="B51" s="4"/>
      <c r="C51" t="s">
        <v>259</v>
      </c>
      <c r="D51" t="s">
        <v>260</v>
      </c>
      <c r="E51" t="s">
        <v>778</v>
      </c>
      <c r="F51" s="2">
        <v>40</v>
      </c>
      <c r="G51" s="2">
        <v>0</v>
      </c>
      <c r="H51" s="2">
        <v>40</v>
      </c>
    </row>
    <row r="52" spans="2:8" x14ac:dyDescent="0.25">
      <c r="B52" s="4"/>
      <c r="C52" t="s">
        <v>261</v>
      </c>
      <c r="D52" t="s">
        <v>262</v>
      </c>
      <c r="E52" t="s">
        <v>778</v>
      </c>
      <c r="F52" s="2">
        <v>140.55358816500001</v>
      </c>
      <c r="G52" s="2">
        <v>0</v>
      </c>
      <c r="H52" s="2">
        <v>140.55358816500001</v>
      </c>
    </row>
    <row r="53" spans="2:8" x14ac:dyDescent="0.25">
      <c r="B53" s="4"/>
      <c r="C53" t="s">
        <v>263</v>
      </c>
      <c r="D53" t="s">
        <v>264</v>
      </c>
      <c r="E53" t="s">
        <v>778</v>
      </c>
      <c r="F53" s="2">
        <v>71.661815766999993</v>
      </c>
      <c r="G53" s="2">
        <v>0</v>
      </c>
      <c r="H53" s="2">
        <v>71.661815766999993</v>
      </c>
    </row>
    <row r="54" spans="2:8" x14ac:dyDescent="0.25">
      <c r="B54" s="4"/>
      <c r="C54" t="s">
        <v>236</v>
      </c>
      <c r="D54" t="s">
        <v>237</v>
      </c>
      <c r="E54" t="s">
        <v>779</v>
      </c>
      <c r="F54" s="2">
        <v>157</v>
      </c>
      <c r="G54" s="2">
        <v>0</v>
      </c>
      <c r="H54" s="2">
        <v>157</v>
      </c>
    </row>
    <row r="55" spans="2:8" x14ac:dyDescent="0.25">
      <c r="B55" s="4"/>
      <c r="C55" t="s">
        <v>238</v>
      </c>
      <c r="D55" t="s">
        <v>239</v>
      </c>
      <c r="E55" t="s">
        <v>779</v>
      </c>
      <c r="F55" s="2">
        <v>136.6645</v>
      </c>
      <c r="G55" s="2">
        <v>0</v>
      </c>
      <c r="H55" s="2">
        <v>136.6645</v>
      </c>
    </row>
    <row r="56" spans="2:8" x14ac:dyDescent="0.25">
      <c r="B56" s="4"/>
      <c r="C56" t="s">
        <v>265</v>
      </c>
      <c r="D56" t="s">
        <v>266</v>
      </c>
      <c r="E56" t="s">
        <v>780</v>
      </c>
      <c r="F56" s="2">
        <v>17.055</v>
      </c>
      <c r="G56" s="2">
        <v>17.055</v>
      </c>
      <c r="H56" s="2">
        <v>34.11</v>
      </c>
    </row>
    <row r="57" spans="2:8" x14ac:dyDescent="0.25">
      <c r="B57" s="4"/>
      <c r="C57" t="s">
        <v>267</v>
      </c>
      <c r="D57" t="s">
        <v>268</v>
      </c>
      <c r="E57" t="s">
        <v>780</v>
      </c>
      <c r="F57" s="2">
        <v>515.68080259377007</v>
      </c>
      <c r="G57" s="2">
        <v>0</v>
      </c>
      <c r="H57" s="2">
        <v>515.68080259377007</v>
      </c>
    </row>
    <row r="58" spans="2:8" x14ac:dyDescent="0.25">
      <c r="B58" s="4"/>
      <c r="C58" t="s">
        <v>240</v>
      </c>
      <c r="D58" t="s">
        <v>241</v>
      </c>
      <c r="E58" t="s">
        <v>780</v>
      </c>
      <c r="F58" s="2">
        <v>39</v>
      </c>
      <c r="G58" s="2">
        <v>0</v>
      </c>
      <c r="H58" s="2">
        <v>39</v>
      </c>
    </row>
    <row r="59" spans="2:8" x14ac:dyDescent="0.25">
      <c r="B59" s="4"/>
      <c r="C59" t="s">
        <v>2173</v>
      </c>
      <c r="D59" t="s">
        <v>2382</v>
      </c>
      <c r="E59" t="s">
        <v>2383</v>
      </c>
      <c r="F59" s="2">
        <v>13.79573811</v>
      </c>
      <c r="G59" s="2">
        <v>0</v>
      </c>
      <c r="H59" s="2">
        <v>13.79573811</v>
      </c>
    </row>
    <row r="60" spans="2:8" x14ac:dyDescent="0.25">
      <c r="B60" s="4"/>
      <c r="C60" t="s">
        <v>1930</v>
      </c>
      <c r="D60" t="s">
        <v>2384</v>
      </c>
      <c r="E60" t="s">
        <v>2383</v>
      </c>
      <c r="F60" s="2">
        <v>211.118948203</v>
      </c>
      <c r="G60" s="2">
        <v>0</v>
      </c>
      <c r="H60" s="2">
        <v>211.118948203</v>
      </c>
    </row>
    <row r="61" spans="2:8" x14ac:dyDescent="0.25">
      <c r="B61" s="4"/>
      <c r="C61" t="s">
        <v>2269</v>
      </c>
      <c r="D61" t="s">
        <v>2385</v>
      </c>
      <c r="E61" s="26">
        <v>46203</v>
      </c>
      <c r="F61" s="2">
        <v>41.807016392999998</v>
      </c>
      <c r="G61" s="2">
        <v>0</v>
      </c>
      <c r="H61" s="2">
        <v>41.807016392999998</v>
      </c>
    </row>
    <row r="62" spans="2:8" x14ac:dyDescent="0.25">
      <c r="B62" s="4"/>
      <c r="C62" t="s">
        <v>2099</v>
      </c>
      <c r="D62" t="s">
        <v>2386</v>
      </c>
      <c r="E62" s="26">
        <v>46203</v>
      </c>
      <c r="F62" s="2">
        <v>13.723171697900801</v>
      </c>
      <c r="G62" s="2"/>
      <c r="H62" s="2">
        <v>13.723171697900801</v>
      </c>
    </row>
    <row r="63" spans="2:8" x14ac:dyDescent="0.25">
      <c r="B63" s="4"/>
      <c r="C63" t="s">
        <v>1557</v>
      </c>
      <c r="D63" t="s">
        <v>2387</v>
      </c>
      <c r="E63" t="s">
        <v>2383</v>
      </c>
      <c r="F63" s="2">
        <v>40</v>
      </c>
      <c r="G63" s="2">
        <v>0</v>
      </c>
      <c r="H63" s="2">
        <v>40</v>
      </c>
    </row>
    <row r="64" spans="2:8" x14ac:dyDescent="0.25">
      <c r="B64" s="4"/>
      <c r="C64" t="s">
        <v>2181</v>
      </c>
      <c r="D64" t="s">
        <v>2388</v>
      </c>
      <c r="E64" t="s">
        <v>2383</v>
      </c>
      <c r="F64" s="2">
        <v>84.420625029000007</v>
      </c>
      <c r="G64" s="2">
        <v>0</v>
      </c>
      <c r="H64" s="2">
        <v>84.420625029000007</v>
      </c>
    </row>
    <row r="65" spans="2:8" x14ac:dyDescent="0.25">
      <c r="B65" s="4"/>
      <c r="C65" t="s">
        <v>1926</v>
      </c>
      <c r="D65" t="s">
        <v>2389</v>
      </c>
      <c r="E65" s="26">
        <v>45838</v>
      </c>
      <c r="F65" s="2">
        <v>10.83119656004</v>
      </c>
      <c r="G65" s="2">
        <v>0</v>
      </c>
      <c r="H65" s="2">
        <v>10.83119656004</v>
      </c>
    </row>
    <row r="66" spans="2:8" x14ac:dyDescent="0.25">
      <c r="B66" s="4"/>
      <c r="C66" t="s">
        <v>1567</v>
      </c>
      <c r="D66" t="s">
        <v>2390</v>
      </c>
      <c r="E66" t="s">
        <v>2383</v>
      </c>
      <c r="F66" s="2">
        <v>1.2390993320301</v>
      </c>
      <c r="G66" s="2">
        <v>198.25</v>
      </c>
      <c r="H66" s="2">
        <v>199.48909933203009</v>
      </c>
    </row>
    <row r="67" spans="2:8" x14ac:dyDescent="0.25">
      <c r="B67" s="4"/>
      <c r="C67" t="s">
        <v>2102</v>
      </c>
      <c r="D67" t="s">
        <v>2391</v>
      </c>
      <c r="E67" t="s">
        <v>2383</v>
      </c>
      <c r="F67" s="2">
        <v>73.05562626423</v>
      </c>
      <c r="G67" s="2"/>
      <c r="H67" s="2">
        <v>73.05562626423</v>
      </c>
    </row>
    <row r="68" spans="2:8" x14ac:dyDescent="0.25">
      <c r="B68" s="4"/>
      <c r="C68" t="s">
        <v>1928</v>
      </c>
      <c r="D68" t="s">
        <v>2392</v>
      </c>
      <c r="E68" s="26">
        <v>46203</v>
      </c>
      <c r="F68" s="2">
        <v>4.9412630325337998</v>
      </c>
      <c r="G68" s="2">
        <v>0</v>
      </c>
      <c r="H68" s="2">
        <v>4.9412630325337998</v>
      </c>
    </row>
    <row r="69" spans="2:8" x14ac:dyDescent="0.25">
      <c r="B69" s="4"/>
      <c r="C69" t="s">
        <v>2381</v>
      </c>
      <c r="D69" t="s">
        <v>748</v>
      </c>
      <c r="E69" t="s">
        <v>752</v>
      </c>
      <c r="F69" s="2">
        <v>28.6</v>
      </c>
      <c r="G69" s="2">
        <v>57.198990596000002</v>
      </c>
      <c r="H69" s="2">
        <v>85.79899059600001</v>
      </c>
    </row>
    <row r="70" spans="2:8" x14ac:dyDescent="0.25">
      <c r="B70" s="4"/>
      <c r="C70" t="s">
        <v>2393</v>
      </c>
      <c r="D70" t="s">
        <v>766</v>
      </c>
      <c r="E70" s="26">
        <v>46934</v>
      </c>
      <c r="F70" s="2">
        <v>0</v>
      </c>
      <c r="G70" s="2">
        <v>155.43213044000001</v>
      </c>
      <c r="H70" s="2">
        <v>155.43213044000001</v>
      </c>
    </row>
    <row r="71" spans="2:8" x14ac:dyDescent="0.25">
      <c r="B71" s="4"/>
      <c r="C71" t="s">
        <v>1981</v>
      </c>
      <c r="D71" t="s">
        <v>1982</v>
      </c>
      <c r="E71" s="26">
        <v>45838</v>
      </c>
      <c r="F71" s="2">
        <v>2.5</v>
      </c>
      <c r="G71" s="2">
        <v>9.8000000000000007</v>
      </c>
      <c r="H71" s="2">
        <v>12.3</v>
      </c>
    </row>
    <row r="72" spans="2:8" x14ac:dyDescent="0.25">
      <c r="B72" s="4"/>
      <c r="C72" t="s">
        <v>1283</v>
      </c>
      <c r="D72" t="s">
        <v>1284</v>
      </c>
      <c r="E72" s="26">
        <v>45838</v>
      </c>
      <c r="F72" s="2">
        <v>205.995</v>
      </c>
      <c r="G72" s="2"/>
      <c r="H72" s="2">
        <v>205.995</v>
      </c>
    </row>
    <row r="73" spans="2:8" x14ac:dyDescent="0.25">
      <c r="B73" s="4"/>
      <c r="C73" t="s">
        <v>1293</v>
      </c>
      <c r="D73" t="s">
        <v>1294</v>
      </c>
      <c r="E73" s="26">
        <v>46203</v>
      </c>
      <c r="F73" s="2">
        <v>21.4</v>
      </c>
      <c r="G73" s="2"/>
      <c r="H73" s="2">
        <v>21.4</v>
      </c>
    </row>
    <row r="74" spans="2:8" x14ac:dyDescent="0.25">
      <c r="B74" s="4"/>
      <c r="C74" t="s">
        <v>2179</v>
      </c>
      <c r="D74" t="s">
        <v>2476</v>
      </c>
      <c r="E74" t="s">
        <v>83</v>
      </c>
      <c r="F74" s="2">
        <v>5.3</v>
      </c>
      <c r="G74" s="2">
        <v>32.200000000000003</v>
      </c>
      <c r="H74" s="2">
        <v>37.5</v>
      </c>
    </row>
    <row r="75" spans="2:8" x14ac:dyDescent="0.25">
      <c r="B75" s="4"/>
      <c r="C75" t="s">
        <v>1550</v>
      </c>
      <c r="D75" t="s">
        <v>2477</v>
      </c>
      <c r="E75" t="s">
        <v>83</v>
      </c>
      <c r="F75" s="2">
        <v>6.2</v>
      </c>
      <c r="G75" s="2">
        <v>0</v>
      </c>
      <c r="H75" s="2">
        <v>6.2</v>
      </c>
    </row>
    <row r="76" spans="2:8" x14ac:dyDescent="0.25">
      <c r="B76" s="4"/>
      <c r="C76" t="s">
        <v>2478</v>
      </c>
      <c r="D76" t="s">
        <v>2479</v>
      </c>
      <c r="E76" t="s">
        <v>759</v>
      </c>
      <c r="F76" s="2">
        <v>74.099999999999994</v>
      </c>
      <c r="G76" s="2">
        <v>0</v>
      </c>
      <c r="H76" s="2">
        <v>74.099999999999994</v>
      </c>
    </row>
    <row r="77" spans="2:8" x14ac:dyDescent="0.25">
      <c r="B77" s="4"/>
      <c r="C77" t="s">
        <v>2480</v>
      </c>
      <c r="D77" t="s">
        <v>2093</v>
      </c>
      <c r="E77" t="s">
        <v>83</v>
      </c>
      <c r="F77" s="2">
        <v>0.6</v>
      </c>
      <c r="G77" s="2">
        <v>53</v>
      </c>
      <c r="H77" s="2">
        <v>53.6</v>
      </c>
    </row>
    <row r="78" spans="2:8" x14ac:dyDescent="0.25">
      <c r="B78" s="4"/>
      <c r="C78" t="s">
        <v>2481</v>
      </c>
      <c r="D78" t="s">
        <v>2482</v>
      </c>
      <c r="E78" t="s">
        <v>83</v>
      </c>
      <c r="F78" s="2">
        <v>22.1</v>
      </c>
      <c r="G78" s="2">
        <v>0</v>
      </c>
      <c r="H78" s="2">
        <v>22.1</v>
      </c>
    </row>
    <row r="79" spans="2:8" x14ac:dyDescent="0.25">
      <c r="B79" s="4"/>
      <c r="C79" t="s">
        <v>2483</v>
      </c>
      <c r="D79" t="s">
        <v>2484</v>
      </c>
      <c r="E79" t="s">
        <v>83</v>
      </c>
      <c r="F79" s="2">
        <v>1.1000000000000001</v>
      </c>
      <c r="G79" s="2">
        <v>0</v>
      </c>
      <c r="H79" s="2">
        <v>1.1000000000000001</v>
      </c>
    </row>
    <row r="80" spans="2:8" x14ac:dyDescent="0.25">
      <c r="B80" s="4"/>
      <c r="C80">
        <v>1815</v>
      </c>
      <c r="D80" t="s">
        <v>2487</v>
      </c>
      <c r="E80" t="s">
        <v>753</v>
      </c>
      <c r="F80" s="2"/>
      <c r="G80" s="2">
        <v>144.94297037598002</v>
      </c>
      <c r="H80" s="2">
        <v>144.94297037598002</v>
      </c>
    </row>
    <row r="81" spans="1:8" x14ac:dyDescent="0.25">
      <c r="B81" s="4"/>
      <c r="C81">
        <v>1807</v>
      </c>
      <c r="D81" t="s">
        <v>2496</v>
      </c>
      <c r="E81" t="s">
        <v>2475</v>
      </c>
      <c r="F81" s="2">
        <v>42.872</v>
      </c>
      <c r="G81" s="2"/>
      <c r="H81" s="2">
        <v>42.872</v>
      </c>
    </row>
    <row r="82" spans="1:8" x14ac:dyDescent="0.25">
      <c r="B82" s="4"/>
      <c r="C82">
        <v>1808</v>
      </c>
      <c r="D82" t="s">
        <v>2497</v>
      </c>
      <c r="E82" t="s">
        <v>2475</v>
      </c>
      <c r="F82" s="2">
        <v>52.7</v>
      </c>
      <c r="G82" s="2"/>
      <c r="H82" s="2">
        <v>52.7</v>
      </c>
    </row>
    <row r="83" spans="1:8" x14ac:dyDescent="0.25">
      <c r="B83" s="4"/>
      <c r="C83">
        <v>1809</v>
      </c>
      <c r="D83" t="s">
        <v>2498</v>
      </c>
      <c r="E83" t="s">
        <v>2475</v>
      </c>
      <c r="F83" s="2">
        <v>99.2</v>
      </c>
      <c r="G83" s="2"/>
      <c r="H83" s="2">
        <v>99.2</v>
      </c>
    </row>
    <row r="84" spans="1:8" x14ac:dyDescent="0.25">
      <c r="B84" s="4"/>
      <c r="C84">
        <v>1810</v>
      </c>
      <c r="D84" t="s">
        <v>2499</v>
      </c>
      <c r="E84" t="s">
        <v>2475</v>
      </c>
      <c r="F84" s="2">
        <v>129.9</v>
      </c>
      <c r="G84" s="2"/>
      <c r="H84" s="2">
        <v>129.9</v>
      </c>
    </row>
    <row r="85" spans="1:8" x14ac:dyDescent="0.25">
      <c r="B85" s="4"/>
      <c r="C85">
        <v>1816</v>
      </c>
      <c r="D85" t="s">
        <v>2500</v>
      </c>
      <c r="E85" t="s">
        <v>2475</v>
      </c>
      <c r="F85" s="2">
        <v>70.3</v>
      </c>
      <c r="G85" s="2"/>
      <c r="H85" s="2">
        <v>70.3</v>
      </c>
    </row>
    <row r="86" spans="1:8" x14ac:dyDescent="0.25">
      <c r="B86" s="4"/>
      <c r="C86" t="s">
        <v>1281</v>
      </c>
      <c r="D86" t="s">
        <v>1282</v>
      </c>
      <c r="E86" t="s">
        <v>83</v>
      </c>
      <c r="F86" s="2">
        <v>1451.7370000000001</v>
      </c>
      <c r="G86" s="2">
        <v>2206.59</v>
      </c>
      <c r="H86" s="2">
        <v>3658.3270000000002</v>
      </c>
    </row>
    <row r="87" spans="1:8" x14ac:dyDescent="0.25">
      <c r="B87" s="4"/>
      <c r="C87">
        <v>1818</v>
      </c>
      <c r="D87" t="s">
        <v>2513</v>
      </c>
      <c r="E87" s="26">
        <v>47299</v>
      </c>
      <c r="F87" s="2">
        <v>24.271999999999998</v>
      </c>
      <c r="G87" s="2"/>
      <c r="H87" s="2">
        <v>24.271999999999998</v>
      </c>
    </row>
    <row r="88" spans="1:8" x14ac:dyDescent="0.25">
      <c r="B88" s="4"/>
      <c r="C88">
        <v>1819</v>
      </c>
      <c r="D88" t="s">
        <v>2514</v>
      </c>
      <c r="E88" s="26">
        <v>47299</v>
      </c>
      <c r="F88" s="2">
        <v>43.363999999999997</v>
      </c>
      <c r="G88" s="2"/>
      <c r="H88" s="2">
        <v>43.363999999999997</v>
      </c>
    </row>
    <row r="89" spans="1:8" x14ac:dyDescent="0.25">
      <c r="B89" s="4"/>
      <c r="C89">
        <v>1820</v>
      </c>
      <c r="D89" t="s">
        <v>2515</v>
      </c>
      <c r="E89" s="26">
        <v>47299</v>
      </c>
      <c r="F89" s="2">
        <v>47.32</v>
      </c>
      <c r="G89" s="2"/>
      <c r="H89" s="2">
        <v>47.32</v>
      </c>
    </row>
    <row r="90" spans="1:8" x14ac:dyDescent="0.25">
      <c r="B90" s="4"/>
      <c r="C90">
        <v>1821</v>
      </c>
      <c r="D90" t="s">
        <v>2516</v>
      </c>
      <c r="E90" s="26">
        <v>47299</v>
      </c>
      <c r="F90" s="2">
        <v>105.015</v>
      </c>
      <c r="G90" s="2"/>
      <c r="H90" s="2">
        <v>105.015</v>
      </c>
    </row>
    <row r="91" spans="1:8" x14ac:dyDescent="0.25">
      <c r="B91" s="4"/>
      <c r="C91">
        <v>1822</v>
      </c>
      <c r="D91" t="s">
        <v>2517</v>
      </c>
      <c r="E91" s="26">
        <v>47299</v>
      </c>
      <c r="F91" s="2">
        <v>145.35</v>
      </c>
      <c r="G91" s="2"/>
      <c r="H91" s="2">
        <v>145.35</v>
      </c>
    </row>
    <row r="92" spans="1:8" x14ac:dyDescent="0.25">
      <c r="B92" s="4"/>
      <c r="C92">
        <v>1823</v>
      </c>
      <c r="D92" t="s">
        <v>2518</v>
      </c>
      <c r="E92" s="26">
        <v>47299</v>
      </c>
      <c r="F92" s="2">
        <v>27.172999999999998</v>
      </c>
      <c r="G92" s="2"/>
      <c r="H92" s="2">
        <v>27.172999999999998</v>
      </c>
    </row>
    <row r="93" spans="1:8" x14ac:dyDescent="0.25">
      <c r="B93" s="4"/>
      <c r="C93">
        <v>1824</v>
      </c>
      <c r="D93" t="s">
        <v>2519</v>
      </c>
      <c r="E93" s="26">
        <v>47299</v>
      </c>
      <c r="F93" s="2">
        <v>44.4</v>
      </c>
      <c r="G93" s="2"/>
      <c r="H93" s="2">
        <v>44.4</v>
      </c>
    </row>
    <row r="94" spans="1:8" x14ac:dyDescent="0.25">
      <c r="A94" t="s">
        <v>793</v>
      </c>
      <c r="F94" s="2">
        <v>5383.405500177003</v>
      </c>
      <c r="G94" s="2">
        <v>5546.6039547502423</v>
      </c>
      <c r="H94" s="2">
        <v>10930.009454927247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G9"/>
  <sheetViews>
    <sheetView workbookViewId="0">
      <selection activeCell="C4" sqref="C4"/>
    </sheetView>
  </sheetViews>
  <sheetFormatPr defaultRowHeight="15" x14ac:dyDescent="0.25"/>
  <cols>
    <col min="3" max="3" width="10.5703125" bestFit="1" customWidth="1"/>
  </cols>
  <sheetData>
    <row r="3" spans="2:7" x14ac:dyDescent="0.25">
      <c r="C3" t="s">
        <v>806</v>
      </c>
      <c r="D3" t="s">
        <v>807</v>
      </c>
      <c r="E3" t="s">
        <v>808</v>
      </c>
      <c r="F3" t="s">
        <v>809</v>
      </c>
      <c r="G3" t="s">
        <v>810</v>
      </c>
    </row>
    <row r="4" spans="2:7" x14ac:dyDescent="0.25">
      <c r="B4" t="s">
        <v>804</v>
      </c>
      <c r="C4" s="3">
        <f>GETPIVOTDATA("Sum of GOU 24/25",'MYC FY 24-25 analysis'!$A$3)</f>
        <v>11476.334310123015</v>
      </c>
      <c r="D4" s="3">
        <f>GETPIVOTDATA("Sum of GOU 25/26",'MYC FY 24-25 analysis'!$A$3)</f>
        <v>4145.3092262140008</v>
      </c>
      <c r="E4" s="3">
        <f>GETPIVOTDATA("Sum of GOU 26/27",'MYC FY 24-25 analysis'!$A$3)</f>
        <v>3204.3572912260001</v>
      </c>
      <c r="F4" s="3">
        <f>GETPIVOTDATA("Sum of GOU 27/28",'MYC FY 24-25 analysis'!$A$3)</f>
        <v>1519.0575276759998</v>
      </c>
      <c r="G4" s="3">
        <f>GETPIVOTDATA("Sum of GOU 28/29",'MYC FY 24-25 analysis'!$A$3)</f>
        <v>1292.512821</v>
      </c>
    </row>
    <row r="5" spans="2:7" x14ac:dyDescent="0.25">
      <c r="B5" t="s">
        <v>805</v>
      </c>
      <c r="C5" s="3">
        <f>GETPIVOTDATA("Sum of EF 24/25",'MYC FY 24-25 analysis'!$A$3)</f>
        <v>10808.867551465386</v>
      </c>
      <c r="D5" s="3">
        <f>GETPIVOTDATA("Sum of EF 25/26",'MYC FY 24-25 analysis'!$A$3)</f>
        <v>4099.2907670751038</v>
      </c>
      <c r="E5" s="3">
        <f>GETPIVOTDATA("Sum of EF 26/27",'MYC FY 24-25 analysis'!$A$3)</f>
        <v>3677.3425646416194</v>
      </c>
      <c r="F5" s="3">
        <f>GETPIVOTDATA("Sum of EF 27/28",'MYC FY 24-25 analysis'!$A$3)</f>
        <v>1211.3736481954381</v>
      </c>
      <c r="G5" s="3">
        <f>GETPIVOTDATA("Sum of EF 28/29",'MYC FY 24-25 analysis'!$A$3)</f>
        <v>12.27</v>
      </c>
    </row>
    <row r="6" spans="2:7" x14ac:dyDescent="0.25">
      <c r="B6" t="s">
        <v>17</v>
      </c>
      <c r="C6" s="3">
        <f>SUM(C4:C5)</f>
        <v>22285.201861588401</v>
      </c>
      <c r="D6" s="3">
        <f t="shared" ref="D6:G6" si="0">SUM(D4:D5)</f>
        <v>8244.5999932891045</v>
      </c>
      <c r="E6" s="3">
        <f t="shared" si="0"/>
        <v>6881.6998558676196</v>
      </c>
      <c r="F6" s="3">
        <f t="shared" si="0"/>
        <v>2730.431175871438</v>
      </c>
      <c r="G6" s="3">
        <f t="shared" si="0"/>
        <v>1304.782821</v>
      </c>
    </row>
    <row r="8" spans="2:7" x14ac:dyDescent="0.25">
      <c r="C8" s="5">
        <f>C4/$C$6</f>
        <v>0.51497556007801082</v>
      </c>
    </row>
    <row r="9" spans="2:7" x14ac:dyDescent="0.25">
      <c r="C9" s="5">
        <f>C5/$C$6</f>
        <v>0.48502443992198924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MYC Database FY 24-25</vt:lpstr>
      <vt:lpstr>Sheet1</vt:lpstr>
      <vt:lpstr>Sheet3</vt:lpstr>
      <vt:lpstr>Sheet2</vt:lpstr>
      <vt:lpstr>MYC Database FY 24-25 Disaggreg</vt:lpstr>
      <vt:lpstr>Sheet4</vt:lpstr>
      <vt:lpstr>Extensions not captured</vt:lpstr>
      <vt:lpstr>MYC FY 24-25 analysis</vt:lpstr>
      <vt:lpstr>Graphs</vt:lpstr>
      <vt:lpstr>Fin. perf. FY 22-23</vt:lpstr>
      <vt:lpstr>Proj. Perf. 22-23</vt:lpstr>
      <vt:lpstr>'MYC Database FY 24-25'!Print_Area</vt:lpstr>
      <vt:lpstr>'Extensions not captured'!Print_Titles</vt:lpstr>
      <vt:lpstr>'MYC Database FY 24-25'!Print_Titles</vt:lpstr>
      <vt:lpstr>'MYC Database FY 24-25 Disaggreg'!Print_Titles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MY PC</cp:lastModifiedBy>
  <cp:lastPrinted>2024-03-27T12:54:13Z</cp:lastPrinted>
  <dcterms:created xsi:type="dcterms:W3CDTF">2023-03-23T19:01:00Z</dcterms:created>
  <dcterms:modified xsi:type="dcterms:W3CDTF">2024-11-12T15:50:25Z</dcterms:modified>
</cp:coreProperties>
</file>